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5.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6.xml" ContentType="application/vnd.openxmlformats-officedocument.drawing+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O:\IR-Group\All\Self Study Material\Self-Studies\2016\Five-Year Alumni Survey\"/>
    </mc:Choice>
  </mc:AlternateContent>
  <workbookProtection workbookAlgorithmName="SHA-512" workbookHashValue="Fn1tJXkjeak+XinJtQA0wPy0l7KtSAqahmXo1vaRaexDOibQLosXj5sq902sURvsA0Vmr94em5pDAiwtkLWH1Q==" workbookSaltValue="P/zne1MKN9plOw0vn5p4XA==" workbookSpinCount="100000" lockStructure="1"/>
  <bookViews>
    <workbookView xWindow="0" yWindow="0" windowWidth="25200" windowHeight="11985"/>
  </bookViews>
  <sheets>
    <sheet name="Introduction" sheetId="1" r:id="rId1"/>
    <sheet name="Five Year Alumni Srvy 2016 Data" sheetId="9" state="hidden" r:id="rId2"/>
    <sheet name="Tables of Contents" sheetId="2" r:id="rId3"/>
    <sheet name="Experience_Effectiveness" sheetId="7" r:id="rId4"/>
    <sheet name="Military" sheetId="5" r:id="rId5"/>
    <sheet name="Employment" sheetId="10" r:id="rId6"/>
    <sheet name="Education" sheetId="6" r:id="rId7"/>
    <sheet name="Coding" sheetId="8" state="hidden" r:id="rId8"/>
  </sheets>
  <definedNames>
    <definedName name="_xlnm._FilterDatabase" localSheetId="6" hidden="1">Education!$A$1:$O$1184</definedName>
    <definedName name="_xlnm._FilterDatabase" localSheetId="5" hidden="1">Employment!$A$1:$O$1353</definedName>
    <definedName name="_xlnm._FilterDatabase" localSheetId="3" hidden="1">Experience_Effectiveness!$A$1:$O$4395</definedName>
    <definedName name="_xlnm._FilterDatabase" localSheetId="1" hidden="1">'Five Year Alumni Srvy 2016 Data'!$A$1:$N$8282</definedName>
    <definedName name="_xlnm._FilterDatabase" localSheetId="4" hidden="1">Military!$A$1:$O$1522</definedName>
    <definedName name="_xlnm.Print_Area" localSheetId="6">Education!$AT$1:$BK$54</definedName>
    <definedName name="_xlnm.Print_Area" localSheetId="5">Employment!$BG$1:$BX$54</definedName>
    <definedName name="_xlnm.Print_Area" localSheetId="3">Experience_Effectiveness!$AM$1:$AZ$62</definedName>
    <definedName name="_xlnm.Print_Area" localSheetId="4">Military!$AC$1:$AP$33</definedName>
    <definedName name="_xlnm.Print_Area" localSheetId="2">'Tables of Contents'!$A$1:$H$46</definedName>
    <definedName name="Slicer_College">#N/A</definedName>
    <definedName name="Slicer_College1">#N/A</definedName>
    <definedName name="Slicer_College2">#N/A</definedName>
    <definedName name="Slicer_College3">#N/A</definedName>
    <definedName name="Slicer_Department">#N/A</definedName>
    <definedName name="Slicer_Department1">#N/A</definedName>
    <definedName name="Slicer_Department2">#N/A</definedName>
    <definedName name="Slicer_Department3">#N/A</definedName>
    <definedName name="Slicer_Gender">#N/A</definedName>
    <definedName name="Slicer_Gender1">#N/A</definedName>
    <definedName name="Slicer_Gender2">#N/A</definedName>
    <definedName name="Slicer_Gender3">#N/A</definedName>
    <definedName name="Slicer_URM_Status">#N/A</definedName>
    <definedName name="Slicer_URM_Status1">#N/A</definedName>
    <definedName name="Slicer_URM_Status2">#N/A</definedName>
    <definedName name="Slicer_URM_Status3">#N/A</definedName>
  </definedNames>
  <calcPr calcId="152511"/>
  <pivotCaches>
    <pivotCache cacheId="87" r:id="rId9"/>
    <pivotCache cacheId="88" r:id="rId10"/>
    <pivotCache cacheId="89" r:id="rId11"/>
    <pivotCache cacheId="90" r:id="rId12"/>
  </pivotCaches>
  <extLst>
    <ext xmlns:x14="http://schemas.microsoft.com/office/spreadsheetml/2009/9/main" uri="{BBE1A952-AA13-448e-AADC-164F8A28A991}">
      <x14:slicerCaches>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H29" i="6" l="1"/>
  <c r="BI29" i="6" s="1"/>
  <c r="AS62" i="7"/>
  <c r="AS61" i="7" s="1"/>
  <c r="AI22" i="5"/>
  <c r="AI21" i="5" s="1"/>
  <c r="AY22" i="6"/>
  <c r="AY20" i="6" s="1"/>
  <c r="BH30" i="6"/>
  <c r="BH28" i="6"/>
  <c r="H43" i="1"/>
  <c r="G33" i="1"/>
  <c r="G34" i="1"/>
  <c r="G35" i="1"/>
  <c r="H35" i="1"/>
  <c r="G36" i="1"/>
  <c r="H36" i="1"/>
  <c r="G37" i="1"/>
  <c r="G38" i="1"/>
  <c r="H38" i="1"/>
  <c r="G39" i="1"/>
  <c r="H39" i="1"/>
  <c r="G40" i="1"/>
  <c r="H40" i="1"/>
  <c r="G41" i="1"/>
  <c r="H41" i="1"/>
  <c r="G42" i="1"/>
  <c r="H42" i="1"/>
  <c r="G43" i="1"/>
  <c r="H44" i="1"/>
  <c r="H37" i="1"/>
  <c r="H33" i="1"/>
  <c r="G32" i="1"/>
  <c r="H32" i="1"/>
  <c r="H34" i="1"/>
  <c r="F44" i="1"/>
  <c r="F43" i="1"/>
  <c r="F42" i="1"/>
  <c r="F41" i="1"/>
  <c r="F40" i="1"/>
  <c r="F39" i="1"/>
  <c r="F38" i="1"/>
  <c r="F36" i="1"/>
  <c r="F35" i="1"/>
  <c r="F33" i="1"/>
  <c r="F32" i="1"/>
  <c r="F908" i="6"/>
  <c r="G908" i="6"/>
  <c r="F930" i="6"/>
  <c r="G930" i="6"/>
  <c r="F948" i="6"/>
  <c r="G948" i="6"/>
  <c r="F964" i="6"/>
  <c r="G964" i="6"/>
  <c r="F980" i="6"/>
  <c r="G980" i="6"/>
  <c r="F996" i="6"/>
  <c r="G996" i="6"/>
  <c r="F1012" i="6"/>
  <c r="G1012" i="6"/>
  <c r="F1028" i="6"/>
  <c r="G1028" i="6"/>
  <c r="F1044" i="6"/>
  <c r="G1044" i="6"/>
  <c r="F1060" i="6"/>
  <c r="G1060" i="6"/>
  <c r="F1076" i="6"/>
  <c r="G1076" i="6"/>
  <c r="F1092" i="6"/>
  <c r="G1092" i="6"/>
  <c r="F1108" i="6"/>
  <c r="G1108" i="6"/>
  <c r="F1124" i="6"/>
  <c r="G1124" i="6"/>
  <c r="F1140" i="6"/>
  <c r="G1140" i="6"/>
  <c r="F1156" i="6"/>
  <c r="G1156" i="6"/>
  <c r="F1172" i="6"/>
  <c r="G1172" i="6"/>
  <c r="F3" i="6"/>
  <c r="G3" i="6"/>
  <c r="F4" i="6"/>
  <c r="G4" i="6"/>
  <c r="F5" i="6"/>
  <c r="G5" i="6"/>
  <c r="F6" i="6"/>
  <c r="G6" i="6"/>
  <c r="F7" i="6"/>
  <c r="G7" i="6"/>
  <c r="F8" i="6"/>
  <c r="G8" i="6"/>
  <c r="F9" i="6"/>
  <c r="G9" i="6"/>
  <c r="F10" i="6"/>
  <c r="G10" i="6"/>
  <c r="F11" i="6"/>
  <c r="G11" i="6"/>
  <c r="F12" i="6"/>
  <c r="G12" i="6"/>
  <c r="F13" i="6"/>
  <c r="G13" i="6"/>
  <c r="F14" i="6"/>
  <c r="G14" i="6"/>
  <c r="F15" i="6"/>
  <c r="G15" i="6"/>
  <c r="F16" i="6"/>
  <c r="G16" i="6"/>
  <c r="F17" i="6"/>
  <c r="G17" i="6"/>
  <c r="F18" i="6"/>
  <c r="G18" i="6"/>
  <c r="F19" i="6"/>
  <c r="G19" i="6"/>
  <c r="F20" i="6"/>
  <c r="G20" i="6"/>
  <c r="F21" i="6"/>
  <c r="G21" i="6"/>
  <c r="F22" i="6"/>
  <c r="G22" i="6"/>
  <c r="F23" i="6"/>
  <c r="G23" i="6"/>
  <c r="F24" i="6"/>
  <c r="G24" i="6"/>
  <c r="F25" i="6"/>
  <c r="G25"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F73" i="6"/>
  <c r="G73" i="6"/>
  <c r="F74" i="6"/>
  <c r="G74" i="6"/>
  <c r="F75" i="6"/>
  <c r="G75" i="6"/>
  <c r="F76" i="6"/>
  <c r="G76" i="6"/>
  <c r="F77" i="6"/>
  <c r="G77" i="6"/>
  <c r="F78" i="6"/>
  <c r="G78" i="6"/>
  <c r="F79" i="6"/>
  <c r="G79" i="6"/>
  <c r="F80" i="6"/>
  <c r="G80" i="6"/>
  <c r="F81" i="6"/>
  <c r="G81" i="6"/>
  <c r="F82" i="6"/>
  <c r="G82" i="6"/>
  <c r="F83" i="6"/>
  <c r="G83" i="6"/>
  <c r="F84" i="6"/>
  <c r="G84" i="6"/>
  <c r="F85" i="6"/>
  <c r="G85" i="6"/>
  <c r="F86" i="6"/>
  <c r="G86" i="6"/>
  <c r="F87" i="6"/>
  <c r="G87" i="6"/>
  <c r="F88" i="6"/>
  <c r="G88" i="6"/>
  <c r="F89" i="6"/>
  <c r="G89" i="6"/>
  <c r="F90" i="6"/>
  <c r="G90" i="6"/>
  <c r="F91" i="6"/>
  <c r="G91" i="6"/>
  <c r="F92" i="6"/>
  <c r="G92" i="6"/>
  <c r="F93" i="6"/>
  <c r="G93" i="6"/>
  <c r="F94" i="6"/>
  <c r="G94" i="6"/>
  <c r="F95" i="6"/>
  <c r="G95" i="6"/>
  <c r="F96" i="6"/>
  <c r="G96" i="6"/>
  <c r="F97" i="6"/>
  <c r="G97" i="6"/>
  <c r="F98" i="6"/>
  <c r="G98" i="6"/>
  <c r="F99" i="6"/>
  <c r="G99" i="6"/>
  <c r="F100" i="6"/>
  <c r="G100" i="6"/>
  <c r="F101" i="6"/>
  <c r="G101" i="6"/>
  <c r="F102" i="6"/>
  <c r="G102" i="6"/>
  <c r="F103" i="6"/>
  <c r="G103" i="6"/>
  <c r="F104" i="6"/>
  <c r="G104" i="6"/>
  <c r="F105" i="6"/>
  <c r="G105" i="6"/>
  <c r="F106" i="6"/>
  <c r="G106" i="6"/>
  <c r="F107" i="6"/>
  <c r="G107"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F128" i="6"/>
  <c r="G128" i="6"/>
  <c r="F129" i="6"/>
  <c r="G129" i="6"/>
  <c r="F130" i="6"/>
  <c r="G130" i="6"/>
  <c r="F131" i="6"/>
  <c r="G131" i="6"/>
  <c r="F132" i="6"/>
  <c r="G132" i="6"/>
  <c r="F133" i="6"/>
  <c r="G133" i="6"/>
  <c r="F134" i="6"/>
  <c r="G134" i="6"/>
  <c r="F135" i="6"/>
  <c r="G135" i="6"/>
  <c r="F136" i="6"/>
  <c r="G136" i="6"/>
  <c r="F137" i="6"/>
  <c r="G137" i="6"/>
  <c r="F138" i="6"/>
  <c r="G138" i="6"/>
  <c r="F139" i="6"/>
  <c r="G139" i="6"/>
  <c r="F140" i="6"/>
  <c r="G140" i="6"/>
  <c r="F141" i="6"/>
  <c r="G141" i="6"/>
  <c r="F142" i="6"/>
  <c r="G142" i="6"/>
  <c r="F143" i="6"/>
  <c r="G143" i="6"/>
  <c r="F144" i="6"/>
  <c r="G144" i="6"/>
  <c r="F145" i="6"/>
  <c r="G145" i="6"/>
  <c r="F146" i="6"/>
  <c r="G146" i="6"/>
  <c r="F147" i="6"/>
  <c r="G147" i="6"/>
  <c r="F148" i="6"/>
  <c r="G148" i="6"/>
  <c r="F149" i="6"/>
  <c r="G149" i="6"/>
  <c r="F150" i="6"/>
  <c r="G150" i="6"/>
  <c r="F151" i="6"/>
  <c r="G151" i="6"/>
  <c r="F152" i="6"/>
  <c r="G152" i="6"/>
  <c r="F153" i="6"/>
  <c r="G153" i="6"/>
  <c r="F154" i="6"/>
  <c r="G154" i="6"/>
  <c r="F155" i="6"/>
  <c r="G155" i="6"/>
  <c r="F156" i="6"/>
  <c r="G156" i="6"/>
  <c r="F157" i="6"/>
  <c r="G157" i="6"/>
  <c r="F158" i="6"/>
  <c r="G158" i="6"/>
  <c r="F159" i="6"/>
  <c r="G159" i="6"/>
  <c r="F160" i="6"/>
  <c r="G160" i="6"/>
  <c r="F161" i="6"/>
  <c r="G161" i="6"/>
  <c r="F162" i="6"/>
  <c r="G162" i="6"/>
  <c r="F163" i="6"/>
  <c r="G163" i="6"/>
  <c r="F164" i="6"/>
  <c r="G164" i="6"/>
  <c r="F165" i="6"/>
  <c r="G165" i="6"/>
  <c r="F166" i="6"/>
  <c r="G166" i="6"/>
  <c r="F167" i="6"/>
  <c r="G167" i="6"/>
  <c r="F168" i="6"/>
  <c r="G168" i="6"/>
  <c r="F169" i="6"/>
  <c r="G169" i="6"/>
  <c r="F170" i="6"/>
  <c r="G170" i="6"/>
  <c r="F171" i="6"/>
  <c r="G171" i="6"/>
  <c r="F172" i="6"/>
  <c r="G172" i="6"/>
  <c r="F173" i="6"/>
  <c r="G173" i="6"/>
  <c r="F174" i="6"/>
  <c r="G174" i="6"/>
  <c r="F175" i="6"/>
  <c r="G175" i="6"/>
  <c r="F176" i="6"/>
  <c r="G176" i="6"/>
  <c r="F177" i="6"/>
  <c r="G177" i="6"/>
  <c r="F178" i="6"/>
  <c r="G178" i="6"/>
  <c r="F179" i="6"/>
  <c r="G179" i="6"/>
  <c r="F180" i="6"/>
  <c r="G180" i="6"/>
  <c r="F181" i="6"/>
  <c r="G181" i="6"/>
  <c r="F182" i="6"/>
  <c r="G182" i="6"/>
  <c r="F183" i="6"/>
  <c r="G183" i="6"/>
  <c r="F184" i="6"/>
  <c r="G184" i="6"/>
  <c r="F185" i="6"/>
  <c r="G185" i="6"/>
  <c r="F186" i="6"/>
  <c r="G186" i="6"/>
  <c r="F187" i="6"/>
  <c r="G187" i="6"/>
  <c r="F188" i="6"/>
  <c r="G188" i="6"/>
  <c r="F189" i="6"/>
  <c r="G189" i="6"/>
  <c r="F190" i="6"/>
  <c r="G190" i="6"/>
  <c r="F191" i="6"/>
  <c r="G191" i="6"/>
  <c r="F192" i="6"/>
  <c r="G192" i="6"/>
  <c r="F193" i="6"/>
  <c r="G193" i="6"/>
  <c r="F194" i="6"/>
  <c r="G194" i="6"/>
  <c r="F195" i="6"/>
  <c r="G195" i="6"/>
  <c r="F196" i="6"/>
  <c r="G196" i="6"/>
  <c r="F197" i="6"/>
  <c r="G197" i="6"/>
  <c r="F198" i="6"/>
  <c r="G198" i="6"/>
  <c r="F199" i="6"/>
  <c r="G199" i="6"/>
  <c r="F200" i="6"/>
  <c r="G200" i="6"/>
  <c r="F201" i="6"/>
  <c r="G201" i="6"/>
  <c r="F202" i="6"/>
  <c r="G202" i="6"/>
  <c r="F203" i="6"/>
  <c r="G203" i="6"/>
  <c r="F204" i="6"/>
  <c r="G204" i="6"/>
  <c r="F205" i="6"/>
  <c r="G205" i="6"/>
  <c r="F206" i="6"/>
  <c r="G206" i="6"/>
  <c r="F207" i="6"/>
  <c r="G207" i="6"/>
  <c r="F208" i="6"/>
  <c r="G208" i="6"/>
  <c r="F209" i="6"/>
  <c r="G209" i="6"/>
  <c r="F210" i="6"/>
  <c r="G210" i="6"/>
  <c r="F211" i="6"/>
  <c r="G211" i="6"/>
  <c r="F212" i="6"/>
  <c r="G212" i="6"/>
  <c r="F213" i="6"/>
  <c r="G213" i="6"/>
  <c r="F214" i="6"/>
  <c r="G214" i="6"/>
  <c r="F215" i="6"/>
  <c r="G215" i="6"/>
  <c r="F216" i="6"/>
  <c r="G216" i="6"/>
  <c r="F217" i="6"/>
  <c r="G217" i="6"/>
  <c r="F218" i="6"/>
  <c r="G218" i="6"/>
  <c r="F219" i="6"/>
  <c r="G219" i="6"/>
  <c r="F220" i="6"/>
  <c r="G220" i="6"/>
  <c r="F221" i="6"/>
  <c r="G221" i="6"/>
  <c r="F222" i="6"/>
  <c r="G222" i="6"/>
  <c r="F223" i="6"/>
  <c r="G223" i="6"/>
  <c r="F224" i="6"/>
  <c r="G224" i="6"/>
  <c r="F225" i="6"/>
  <c r="G225" i="6"/>
  <c r="F226" i="6"/>
  <c r="G226" i="6"/>
  <c r="F227" i="6"/>
  <c r="G227" i="6"/>
  <c r="F228" i="6"/>
  <c r="G228" i="6"/>
  <c r="F229" i="6"/>
  <c r="G229" i="6"/>
  <c r="F230" i="6"/>
  <c r="G230" i="6"/>
  <c r="F231" i="6"/>
  <c r="G231" i="6"/>
  <c r="F232" i="6"/>
  <c r="G232" i="6"/>
  <c r="F233" i="6"/>
  <c r="G233" i="6"/>
  <c r="F234" i="6"/>
  <c r="G234" i="6"/>
  <c r="F235" i="6"/>
  <c r="G235" i="6"/>
  <c r="F236" i="6"/>
  <c r="G236" i="6"/>
  <c r="F237" i="6"/>
  <c r="G237" i="6"/>
  <c r="F238" i="6"/>
  <c r="G238" i="6"/>
  <c r="F239" i="6"/>
  <c r="G239" i="6"/>
  <c r="F240" i="6"/>
  <c r="G240" i="6"/>
  <c r="F241" i="6"/>
  <c r="G241" i="6"/>
  <c r="F242" i="6"/>
  <c r="G242" i="6"/>
  <c r="F243" i="6"/>
  <c r="G243" i="6"/>
  <c r="F244" i="6"/>
  <c r="G244" i="6"/>
  <c r="F245" i="6"/>
  <c r="G245" i="6"/>
  <c r="F246" i="6"/>
  <c r="G246" i="6"/>
  <c r="F247" i="6"/>
  <c r="G247" i="6"/>
  <c r="F248" i="6"/>
  <c r="G248" i="6"/>
  <c r="F249" i="6"/>
  <c r="G249" i="6"/>
  <c r="F250" i="6"/>
  <c r="G250" i="6"/>
  <c r="F251" i="6"/>
  <c r="G251" i="6"/>
  <c r="F252" i="6"/>
  <c r="G252" i="6"/>
  <c r="F253" i="6"/>
  <c r="G253" i="6"/>
  <c r="F254" i="6"/>
  <c r="G254" i="6"/>
  <c r="F255" i="6"/>
  <c r="G255" i="6"/>
  <c r="F256" i="6"/>
  <c r="G256" i="6"/>
  <c r="F257" i="6"/>
  <c r="G257" i="6"/>
  <c r="F258" i="6"/>
  <c r="G258" i="6"/>
  <c r="F259" i="6"/>
  <c r="G259" i="6"/>
  <c r="F260" i="6"/>
  <c r="G260" i="6"/>
  <c r="F261" i="6"/>
  <c r="G261" i="6"/>
  <c r="F262" i="6"/>
  <c r="G262" i="6"/>
  <c r="F263" i="6"/>
  <c r="G263" i="6"/>
  <c r="F264" i="6"/>
  <c r="G264" i="6"/>
  <c r="F265" i="6"/>
  <c r="G265" i="6"/>
  <c r="F266" i="6"/>
  <c r="G266" i="6"/>
  <c r="F267" i="6"/>
  <c r="G267" i="6"/>
  <c r="F268" i="6"/>
  <c r="G268" i="6"/>
  <c r="F269" i="6"/>
  <c r="G269" i="6"/>
  <c r="F270" i="6"/>
  <c r="G270" i="6"/>
  <c r="F271" i="6"/>
  <c r="G271" i="6"/>
  <c r="F272" i="6"/>
  <c r="G272" i="6"/>
  <c r="F273" i="6"/>
  <c r="G273" i="6"/>
  <c r="F274" i="6"/>
  <c r="G274" i="6"/>
  <c r="F275" i="6"/>
  <c r="G275" i="6"/>
  <c r="F276" i="6"/>
  <c r="G276" i="6"/>
  <c r="F277" i="6"/>
  <c r="G277" i="6"/>
  <c r="F278" i="6"/>
  <c r="G278" i="6"/>
  <c r="F279" i="6"/>
  <c r="G279" i="6"/>
  <c r="F280" i="6"/>
  <c r="G280" i="6"/>
  <c r="F281" i="6"/>
  <c r="G281" i="6"/>
  <c r="F282" i="6"/>
  <c r="G282" i="6"/>
  <c r="F283" i="6"/>
  <c r="G283" i="6"/>
  <c r="F284" i="6"/>
  <c r="G284" i="6"/>
  <c r="F285" i="6"/>
  <c r="G285" i="6"/>
  <c r="F286" i="6"/>
  <c r="G286" i="6"/>
  <c r="F287" i="6"/>
  <c r="G287" i="6"/>
  <c r="F288" i="6"/>
  <c r="G288" i="6"/>
  <c r="F289" i="6"/>
  <c r="G289" i="6"/>
  <c r="F290" i="6"/>
  <c r="G290" i="6"/>
  <c r="F291" i="6"/>
  <c r="G291" i="6"/>
  <c r="F292" i="6"/>
  <c r="G292" i="6"/>
  <c r="F293" i="6"/>
  <c r="G293" i="6"/>
  <c r="F294" i="6"/>
  <c r="G294" i="6"/>
  <c r="F295" i="6"/>
  <c r="G295" i="6"/>
  <c r="F296" i="6"/>
  <c r="G296" i="6"/>
  <c r="F297" i="6"/>
  <c r="G297" i="6"/>
  <c r="F298" i="6"/>
  <c r="G298" i="6"/>
  <c r="F299" i="6"/>
  <c r="G299" i="6"/>
  <c r="F300" i="6"/>
  <c r="G300" i="6"/>
  <c r="F301" i="6"/>
  <c r="G301" i="6"/>
  <c r="F302" i="6"/>
  <c r="G302" i="6"/>
  <c r="F303" i="6"/>
  <c r="G303" i="6"/>
  <c r="F304" i="6"/>
  <c r="G304" i="6"/>
  <c r="F305" i="6"/>
  <c r="G305" i="6"/>
  <c r="F306" i="6"/>
  <c r="G306" i="6"/>
  <c r="F307" i="6"/>
  <c r="G307" i="6"/>
  <c r="F308" i="6"/>
  <c r="G308" i="6"/>
  <c r="F309" i="6"/>
  <c r="G309" i="6"/>
  <c r="F310" i="6"/>
  <c r="G310" i="6"/>
  <c r="F311" i="6"/>
  <c r="G311" i="6"/>
  <c r="F312" i="6"/>
  <c r="G312" i="6"/>
  <c r="F313" i="6"/>
  <c r="G313" i="6"/>
  <c r="F314" i="6"/>
  <c r="G314" i="6"/>
  <c r="F315" i="6"/>
  <c r="G315" i="6"/>
  <c r="F316" i="6"/>
  <c r="G316" i="6"/>
  <c r="F317" i="6"/>
  <c r="G317" i="6"/>
  <c r="F318" i="6"/>
  <c r="G318" i="6"/>
  <c r="F319" i="6"/>
  <c r="G319" i="6"/>
  <c r="F320" i="6"/>
  <c r="G320" i="6"/>
  <c r="F321" i="6"/>
  <c r="G321" i="6"/>
  <c r="F322" i="6"/>
  <c r="G322" i="6"/>
  <c r="F323" i="6"/>
  <c r="G323" i="6"/>
  <c r="F324" i="6"/>
  <c r="G324" i="6"/>
  <c r="F325" i="6"/>
  <c r="G325" i="6"/>
  <c r="F326" i="6"/>
  <c r="G326" i="6"/>
  <c r="F327" i="6"/>
  <c r="G327" i="6"/>
  <c r="F328" i="6"/>
  <c r="G328" i="6"/>
  <c r="F329" i="6"/>
  <c r="G329" i="6"/>
  <c r="F330" i="6"/>
  <c r="G330" i="6"/>
  <c r="F331" i="6"/>
  <c r="G331" i="6"/>
  <c r="F332" i="6"/>
  <c r="G332" i="6"/>
  <c r="F333" i="6"/>
  <c r="G333" i="6"/>
  <c r="F334" i="6"/>
  <c r="G334" i="6"/>
  <c r="F335" i="6"/>
  <c r="G335" i="6"/>
  <c r="F336" i="6"/>
  <c r="G336" i="6"/>
  <c r="F337" i="6"/>
  <c r="G337" i="6"/>
  <c r="F338" i="6"/>
  <c r="G338" i="6"/>
  <c r="F339" i="6"/>
  <c r="G339" i="6"/>
  <c r="F340" i="6"/>
  <c r="G340" i="6"/>
  <c r="F341" i="6"/>
  <c r="G341" i="6"/>
  <c r="F342" i="6"/>
  <c r="G342" i="6"/>
  <c r="F343" i="6"/>
  <c r="G343" i="6"/>
  <c r="F344" i="6"/>
  <c r="G344" i="6"/>
  <c r="F345" i="6"/>
  <c r="G345" i="6"/>
  <c r="F346" i="6"/>
  <c r="G346" i="6"/>
  <c r="F347" i="6"/>
  <c r="G347" i="6"/>
  <c r="F348" i="6"/>
  <c r="G348" i="6"/>
  <c r="F349" i="6"/>
  <c r="G349" i="6"/>
  <c r="F350" i="6"/>
  <c r="G350" i="6"/>
  <c r="F351" i="6"/>
  <c r="G351" i="6"/>
  <c r="F352" i="6"/>
  <c r="G352" i="6"/>
  <c r="F353" i="6"/>
  <c r="G353" i="6"/>
  <c r="F354" i="6"/>
  <c r="G354" i="6"/>
  <c r="F355" i="6"/>
  <c r="G355" i="6"/>
  <c r="F356" i="6"/>
  <c r="G356" i="6"/>
  <c r="F357" i="6"/>
  <c r="G357" i="6"/>
  <c r="F358" i="6"/>
  <c r="G358" i="6"/>
  <c r="F359" i="6"/>
  <c r="G359" i="6"/>
  <c r="F360" i="6"/>
  <c r="G360" i="6"/>
  <c r="F361" i="6"/>
  <c r="G361" i="6"/>
  <c r="F362" i="6"/>
  <c r="G362" i="6"/>
  <c r="F363" i="6"/>
  <c r="G363" i="6"/>
  <c r="F364" i="6"/>
  <c r="G364" i="6"/>
  <c r="F365" i="6"/>
  <c r="G365" i="6"/>
  <c r="F366" i="6"/>
  <c r="G366" i="6"/>
  <c r="F367" i="6"/>
  <c r="G367" i="6"/>
  <c r="F368" i="6"/>
  <c r="G368" i="6"/>
  <c r="F369" i="6"/>
  <c r="G369" i="6"/>
  <c r="F370" i="6"/>
  <c r="G370" i="6"/>
  <c r="F371" i="6"/>
  <c r="G371" i="6"/>
  <c r="F372" i="6"/>
  <c r="G372" i="6"/>
  <c r="F373" i="6"/>
  <c r="G373" i="6"/>
  <c r="F374" i="6"/>
  <c r="G374" i="6"/>
  <c r="F375" i="6"/>
  <c r="G375" i="6"/>
  <c r="F376" i="6"/>
  <c r="G376" i="6"/>
  <c r="F377" i="6"/>
  <c r="G377" i="6"/>
  <c r="F378" i="6"/>
  <c r="G378" i="6"/>
  <c r="F379" i="6"/>
  <c r="G379" i="6"/>
  <c r="F380" i="6"/>
  <c r="G380" i="6"/>
  <c r="F381" i="6"/>
  <c r="G381" i="6"/>
  <c r="F382" i="6"/>
  <c r="G382" i="6"/>
  <c r="F383" i="6"/>
  <c r="G383" i="6"/>
  <c r="F384" i="6"/>
  <c r="G384" i="6"/>
  <c r="F385" i="6"/>
  <c r="G385" i="6"/>
  <c r="F386" i="6"/>
  <c r="G386" i="6"/>
  <c r="F387" i="6"/>
  <c r="G387" i="6"/>
  <c r="F388" i="6"/>
  <c r="G388" i="6"/>
  <c r="F389" i="6"/>
  <c r="G389" i="6"/>
  <c r="F390" i="6"/>
  <c r="G390" i="6"/>
  <c r="F391" i="6"/>
  <c r="G391" i="6"/>
  <c r="F392" i="6"/>
  <c r="G392" i="6"/>
  <c r="F393" i="6"/>
  <c r="G393" i="6"/>
  <c r="F394" i="6"/>
  <c r="G394" i="6"/>
  <c r="F395" i="6"/>
  <c r="G395" i="6"/>
  <c r="F396" i="6"/>
  <c r="G396" i="6"/>
  <c r="F397" i="6"/>
  <c r="G397" i="6"/>
  <c r="F398" i="6"/>
  <c r="G398" i="6"/>
  <c r="F399" i="6"/>
  <c r="G399" i="6"/>
  <c r="F400" i="6"/>
  <c r="G400" i="6"/>
  <c r="F401" i="6"/>
  <c r="G401" i="6"/>
  <c r="F402" i="6"/>
  <c r="G402" i="6"/>
  <c r="F403" i="6"/>
  <c r="G403" i="6"/>
  <c r="F404" i="6"/>
  <c r="G404" i="6"/>
  <c r="F405" i="6"/>
  <c r="G405" i="6"/>
  <c r="F406" i="6"/>
  <c r="G406" i="6"/>
  <c r="F407" i="6"/>
  <c r="G407" i="6"/>
  <c r="F408" i="6"/>
  <c r="G408" i="6"/>
  <c r="F409" i="6"/>
  <c r="G409" i="6"/>
  <c r="F410" i="6"/>
  <c r="G410" i="6"/>
  <c r="F411" i="6"/>
  <c r="G411" i="6"/>
  <c r="F412" i="6"/>
  <c r="G412" i="6"/>
  <c r="F413" i="6"/>
  <c r="G413" i="6"/>
  <c r="F414" i="6"/>
  <c r="G414" i="6"/>
  <c r="F415" i="6"/>
  <c r="G415" i="6"/>
  <c r="F416" i="6"/>
  <c r="G416" i="6"/>
  <c r="F417" i="6"/>
  <c r="G417" i="6"/>
  <c r="F418" i="6"/>
  <c r="G418" i="6"/>
  <c r="F419" i="6"/>
  <c r="G419" i="6"/>
  <c r="F420" i="6"/>
  <c r="G420" i="6"/>
  <c r="F421" i="6"/>
  <c r="G421" i="6"/>
  <c r="F422" i="6"/>
  <c r="G422" i="6"/>
  <c r="F423" i="6"/>
  <c r="G423" i="6"/>
  <c r="F424" i="6"/>
  <c r="G424" i="6"/>
  <c r="F425" i="6"/>
  <c r="G425" i="6"/>
  <c r="F426" i="6"/>
  <c r="G426" i="6"/>
  <c r="F427" i="6"/>
  <c r="G427" i="6"/>
  <c r="F428" i="6"/>
  <c r="G428" i="6"/>
  <c r="F429" i="6"/>
  <c r="G429" i="6"/>
  <c r="F430" i="6"/>
  <c r="G430" i="6"/>
  <c r="F431" i="6"/>
  <c r="G431" i="6"/>
  <c r="F432" i="6"/>
  <c r="G432" i="6"/>
  <c r="F433" i="6"/>
  <c r="G433" i="6"/>
  <c r="F434" i="6"/>
  <c r="G434" i="6"/>
  <c r="F435" i="6"/>
  <c r="G435" i="6"/>
  <c r="F436" i="6"/>
  <c r="G436" i="6"/>
  <c r="F437" i="6"/>
  <c r="G437" i="6"/>
  <c r="F438" i="6"/>
  <c r="G438" i="6"/>
  <c r="F439" i="6"/>
  <c r="G439" i="6"/>
  <c r="F440" i="6"/>
  <c r="G440" i="6"/>
  <c r="F441" i="6"/>
  <c r="G441" i="6"/>
  <c r="F442" i="6"/>
  <c r="G442" i="6"/>
  <c r="F443" i="6"/>
  <c r="G443" i="6"/>
  <c r="F444" i="6"/>
  <c r="G444" i="6"/>
  <c r="F445" i="6"/>
  <c r="G445" i="6"/>
  <c r="F446" i="6"/>
  <c r="G446" i="6"/>
  <c r="F447" i="6"/>
  <c r="G447" i="6"/>
  <c r="F448" i="6"/>
  <c r="G448" i="6"/>
  <c r="F449" i="6"/>
  <c r="G449" i="6"/>
  <c r="F450" i="6"/>
  <c r="G450" i="6"/>
  <c r="F451" i="6"/>
  <c r="G451" i="6"/>
  <c r="F452" i="6"/>
  <c r="G452" i="6"/>
  <c r="F453" i="6"/>
  <c r="G453" i="6"/>
  <c r="F454" i="6"/>
  <c r="G454" i="6"/>
  <c r="F455" i="6"/>
  <c r="G455" i="6"/>
  <c r="F456" i="6"/>
  <c r="G456" i="6"/>
  <c r="F457" i="6"/>
  <c r="G457" i="6"/>
  <c r="F458" i="6"/>
  <c r="G458" i="6"/>
  <c r="F459" i="6"/>
  <c r="G459" i="6"/>
  <c r="F460" i="6"/>
  <c r="G460" i="6"/>
  <c r="F461" i="6"/>
  <c r="G461" i="6"/>
  <c r="F462" i="6"/>
  <c r="G462" i="6"/>
  <c r="F463" i="6"/>
  <c r="G463" i="6"/>
  <c r="F464" i="6"/>
  <c r="G464" i="6"/>
  <c r="F465" i="6"/>
  <c r="G465" i="6"/>
  <c r="F466" i="6"/>
  <c r="G466" i="6"/>
  <c r="F467" i="6"/>
  <c r="G467" i="6"/>
  <c r="F468" i="6"/>
  <c r="G468" i="6"/>
  <c r="F469" i="6"/>
  <c r="G469" i="6"/>
  <c r="F470" i="6"/>
  <c r="G470" i="6"/>
  <c r="F471" i="6"/>
  <c r="G471" i="6"/>
  <c r="F472" i="6"/>
  <c r="G472" i="6"/>
  <c r="F473" i="6"/>
  <c r="G473" i="6"/>
  <c r="F474" i="6"/>
  <c r="G474" i="6"/>
  <c r="F475" i="6"/>
  <c r="G475" i="6"/>
  <c r="F476" i="6"/>
  <c r="G476" i="6"/>
  <c r="F477" i="6"/>
  <c r="G477" i="6"/>
  <c r="F478" i="6"/>
  <c r="G478" i="6"/>
  <c r="F479" i="6"/>
  <c r="G479" i="6"/>
  <c r="F480" i="6"/>
  <c r="G480" i="6"/>
  <c r="F481" i="6"/>
  <c r="G481" i="6"/>
  <c r="F482" i="6"/>
  <c r="G482" i="6"/>
  <c r="F483" i="6"/>
  <c r="G483" i="6"/>
  <c r="F484" i="6"/>
  <c r="G484" i="6"/>
  <c r="F485" i="6"/>
  <c r="G485" i="6"/>
  <c r="F486" i="6"/>
  <c r="G486" i="6"/>
  <c r="F487" i="6"/>
  <c r="G487" i="6"/>
  <c r="F488" i="6"/>
  <c r="G488" i="6"/>
  <c r="F489" i="6"/>
  <c r="G489" i="6"/>
  <c r="F490" i="6"/>
  <c r="G490" i="6"/>
  <c r="F491" i="6"/>
  <c r="G491" i="6"/>
  <c r="F492" i="6"/>
  <c r="G492" i="6"/>
  <c r="F493" i="6"/>
  <c r="G493" i="6"/>
  <c r="F494" i="6"/>
  <c r="G494" i="6"/>
  <c r="F495" i="6"/>
  <c r="G495" i="6"/>
  <c r="F496" i="6"/>
  <c r="G496" i="6"/>
  <c r="F497" i="6"/>
  <c r="G497" i="6"/>
  <c r="F498" i="6"/>
  <c r="G498" i="6"/>
  <c r="F499" i="6"/>
  <c r="G499" i="6"/>
  <c r="F500" i="6"/>
  <c r="G500" i="6"/>
  <c r="F501" i="6"/>
  <c r="G501" i="6"/>
  <c r="F502" i="6"/>
  <c r="G502" i="6"/>
  <c r="F503" i="6"/>
  <c r="G503" i="6"/>
  <c r="F504" i="6"/>
  <c r="G504" i="6"/>
  <c r="F505" i="6"/>
  <c r="G505" i="6"/>
  <c r="F506" i="6"/>
  <c r="G506" i="6"/>
  <c r="F507" i="6"/>
  <c r="G507" i="6"/>
  <c r="F508" i="6"/>
  <c r="G508" i="6"/>
  <c r="F509" i="6"/>
  <c r="G509" i="6"/>
  <c r="F510" i="6"/>
  <c r="G510" i="6"/>
  <c r="F511" i="6"/>
  <c r="G511" i="6"/>
  <c r="F512" i="6"/>
  <c r="G512" i="6"/>
  <c r="F513" i="6"/>
  <c r="G513" i="6"/>
  <c r="F514" i="6"/>
  <c r="G514" i="6"/>
  <c r="F515" i="6"/>
  <c r="G515" i="6"/>
  <c r="F516" i="6"/>
  <c r="G516" i="6"/>
  <c r="F517" i="6"/>
  <c r="G517" i="6"/>
  <c r="F518" i="6"/>
  <c r="G518" i="6"/>
  <c r="F519" i="6"/>
  <c r="G519" i="6"/>
  <c r="F520" i="6"/>
  <c r="G520" i="6"/>
  <c r="F521" i="6"/>
  <c r="G521" i="6"/>
  <c r="F522" i="6"/>
  <c r="G522" i="6"/>
  <c r="F523" i="6"/>
  <c r="G523" i="6"/>
  <c r="F524" i="6"/>
  <c r="G524" i="6"/>
  <c r="F525" i="6"/>
  <c r="G525" i="6"/>
  <c r="F526" i="6"/>
  <c r="G526" i="6"/>
  <c r="F527" i="6"/>
  <c r="G527" i="6"/>
  <c r="F528" i="6"/>
  <c r="G528" i="6"/>
  <c r="F529" i="6"/>
  <c r="G529" i="6"/>
  <c r="F530" i="6"/>
  <c r="G530" i="6"/>
  <c r="F531" i="6"/>
  <c r="G531" i="6"/>
  <c r="F532" i="6"/>
  <c r="G532" i="6"/>
  <c r="F533" i="6"/>
  <c r="G533" i="6"/>
  <c r="F534" i="6"/>
  <c r="G534" i="6"/>
  <c r="F535" i="6"/>
  <c r="G535" i="6"/>
  <c r="F536" i="6"/>
  <c r="G536" i="6"/>
  <c r="F537" i="6"/>
  <c r="G537" i="6"/>
  <c r="F538" i="6"/>
  <c r="G538" i="6"/>
  <c r="F539" i="6"/>
  <c r="G539" i="6"/>
  <c r="F540" i="6"/>
  <c r="G540" i="6"/>
  <c r="F541" i="6"/>
  <c r="G541" i="6"/>
  <c r="F542" i="6"/>
  <c r="G542" i="6"/>
  <c r="F543" i="6"/>
  <c r="G543" i="6"/>
  <c r="F544" i="6"/>
  <c r="G544" i="6"/>
  <c r="F545" i="6"/>
  <c r="G545" i="6"/>
  <c r="F546" i="6"/>
  <c r="G546" i="6"/>
  <c r="F547" i="6"/>
  <c r="G547" i="6"/>
  <c r="F548" i="6"/>
  <c r="G548" i="6"/>
  <c r="F549" i="6"/>
  <c r="G549" i="6"/>
  <c r="F550" i="6"/>
  <c r="G550" i="6"/>
  <c r="F551" i="6"/>
  <c r="G551" i="6"/>
  <c r="F552" i="6"/>
  <c r="G552" i="6"/>
  <c r="F553" i="6"/>
  <c r="G553" i="6"/>
  <c r="F554" i="6"/>
  <c r="G554" i="6"/>
  <c r="F555" i="6"/>
  <c r="G555" i="6"/>
  <c r="F556" i="6"/>
  <c r="G556" i="6"/>
  <c r="F557" i="6"/>
  <c r="G557" i="6"/>
  <c r="F558" i="6"/>
  <c r="G558" i="6"/>
  <c r="F559" i="6"/>
  <c r="G559" i="6"/>
  <c r="F560" i="6"/>
  <c r="G560" i="6"/>
  <c r="F561" i="6"/>
  <c r="G561" i="6"/>
  <c r="F562" i="6"/>
  <c r="G562" i="6"/>
  <c r="F563" i="6"/>
  <c r="G563" i="6"/>
  <c r="F564" i="6"/>
  <c r="G564" i="6"/>
  <c r="F565" i="6"/>
  <c r="G565" i="6"/>
  <c r="F566" i="6"/>
  <c r="G566" i="6"/>
  <c r="F567" i="6"/>
  <c r="G567" i="6"/>
  <c r="F568" i="6"/>
  <c r="G568" i="6"/>
  <c r="F569" i="6"/>
  <c r="G569" i="6"/>
  <c r="F570" i="6"/>
  <c r="G570" i="6"/>
  <c r="F571" i="6"/>
  <c r="G571" i="6"/>
  <c r="F572" i="6"/>
  <c r="G572" i="6"/>
  <c r="F573" i="6"/>
  <c r="G573" i="6"/>
  <c r="F574" i="6"/>
  <c r="G574" i="6"/>
  <c r="F575" i="6"/>
  <c r="G575" i="6"/>
  <c r="F576" i="6"/>
  <c r="G576" i="6"/>
  <c r="F577" i="6"/>
  <c r="G577" i="6"/>
  <c r="F578" i="6"/>
  <c r="G578" i="6"/>
  <c r="F579" i="6"/>
  <c r="G579" i="6"/>
  <c r="F580" i="6"/>
  <c r="G580" i="6"/>
  <c r="F581" i="6"/>
  <c r="G581" i="6"/>
  <c r="F582" i="6"/>
  <c r="G582" i="6"/>
  <c r="F583" i="6"/>
  <c r="G583" i="6"/>
  <c r="F584" i="6"/>
  <c r="G584" i="6"/>
  <c r="F585" i="6"/>
  <c r="G585" i="6"/>
  <c r="F586" i="6"/>
  <c r="G586" i="6"/>
  <c r="F587" i="6"/>
  <c r="G587" i="6"/>
  <c r="F588" i="6"/>
  <c r="G588" i="6"/>
  <c r="F589" i="6"/>
  <c r="G589" i="6"/>
  <c r="F590" i="6"/>
  <c r="G590" i="6"/>
  <c r="F591" i="6"/>
  <c r="G591" i="6"/>
  <c r="F592" i="6"/>
  <c r="G592" i="6"/>
  <c r="F593" i="6"/>
  <c r="G593" i="6"/>
  <c r="F594" i="6"/>
  <c r="G594" i="6"/>
  <c r="F595" i="6"/>
  <c r="G595" i="6"/>
  <c r="F596" i="6"/>
  <c r="G596" i="6"/>
  <c r="F597" i="6"/>
  <c r="G597" i="6"/>
  <c r="F598" i="6"/>
  <c r="G598" i="6"/>
  <c r="F599" i="6"/>
  <c r="G599" i="6"/>
  <c r="F600" i="6"/>
  <c r="G600" i="6"/>
  <c r="F601" i="6"/>
  <c r="G601" i="6"/>
  <c r="F602" i="6"/>
  <c r="G602" i="6"/>
  <c r="F603" i="6"/>
  <c r="G603" i="6"/>
  <c r="F604" i="6"/>
  <c r="G604" i="6"/>
  <c r="F605" i="6"/>
  <c r="G605" i="6"/>
  <c r="F606" i="6"/>
  <c r="G606" i="6"/>
  <c r="F607" i="6"/>
  <c r="G607" i="6"/>
  <c r="F608" i="6"/>
  <c r="G608" i="6"/>
  <c r="F609" i="6"/>
  <c r="G609" i="6"/>
  <c r="F610" i="6"/>
  <c r="G610" i="6"/>
  <c r="F611" i="6"/>
  <c r="G611" i="6"/>
  <c r="F612" i="6"/>
  <c r="G612" i="6"/>
  <c r="F613" i="6"/>
  <c r="G613" i="6"/>
  <c r="F614" i="6"/>
  <c r="G614" i="6"/>
  <c r="F615" i="6"/>
  <c r="G615" i="6"/>
  <c r="F616" i="6"/>
  <c r="G616" i="6"/>
  <c r="F617" i="6"/>
  <c r="G617" i="6"/>
  <c r="F618" i="6"/>
  <c r="G618" i="6"/>
  <c r="F619" i="6"/>
  <c r="G619" i="6"/>
  <c r="F620" i="6"/>
  <c r="G620" i="6"/>
  <c r="F621" i="6"/>
  <c r="G621" i="6"/>
  <c r="F622" i="6"/>
  <c r="G622" i="6"/>
  <c r="F623" i="6"/>
  <c r="G623" i="6"/>
  <c r="F624" i="6"/>
  <c r="G624" i="6"/>
  <c r="F625" i="6"/>
  <c r="G625" i="6"/>
  <c r="F626" i="6"/>
  <c r="G626" i="6"/>
  <c r="F627" i="6"/>
  <c r="G627" i="6"/>
  <c r="F628" i="6"/>
  <c r="G628" i="6"/>
  <c r="F629" i="6"/>
  <c r="G629" i="6"/>
  <c r="F630" i="6"/>
  <c r="G630" i="6"/>
  <c r="F631" i="6"/>
  <c r="G631" i="6"/>
  <c r="F632" i="6"/>
  <c r="G632" i="6"/>
  <c r="F633" i="6"/>
  <c r="G633" i="6"/>
  <c r="F634" i="6"/>
  <c r="G634" i="6"/>
  <c r="F635" i="6"/>
  <c r="G635" i="6"/>
  <c r="F636" i="6"/>
  <c r="G636" i="6"/>
  <c r="F637" i="6"/>
  <c r="G637" i="6"/>
  <c r="F638" i="6"/>
  <c r="G638" i="6"/>
  <c r="F639" i="6"/>
  <c r="G639" i="6"/>
  <c r="F640" i="6"/>
  <c r="G640" i="6"/>
  <c r="F641" i="6"/>
  <c r="G641" i="6"/>
  <c r="F642" i="6"/>
  <c r="G642" i="6"/>
  <c r="F643" i="6"/>
  <c r="G643" i="6"/>
  <c r="F644" i="6"/>
  <c r="G644" i="6"/>
  <c r="F645" i="6"/>
  <c r="G645" i="6"/>
  <c r="F646" i="6"/>
  <c r="G646" i="6"/>
  <c r="F647" i="6"/>
  <c r="G647" i="6"/>
  <c r="F648" i="6"/>
  <c r="G648" i="6"/>
  <c r="F649" i="6"/>
  <c r="G649" i="6"/>
  <c r="F650" i="6"/>
  <c r="G650" i="6"/>
  <c r="F651" i="6"/>
  <c r="G651" i="6"/>
  <c r="F652" i="6"/>
  <c r="G652" i="6"/>
  <c r="F653" i="6"/>
  <c r="G653" i="6"/>
  <c r="F654" i="6"/>
  <c r="G654" i="6"/>
  <c r="F655" i="6"/>
  <c r="G655" i="6"/>
  <c r="F656" i="6"/>
  <c r="G656" i="6"/>
  <c r="F657" i="6"/>
  <c r="G657" i="6"/>
  <c r="F658" i="6"/>
  <c r="G658" i="6"/>
  <c r="F659" i="6"/>
  <c r="G659" i="6"/>
  <c r="F660" i="6"/>
  <c r="G660" i="6"/>
  <c r="F661" i="6"/>
  <c r="G661" i="6"/>
  <c r="F662" i="6"/>
  <c r="G662" i="6"/>
  <c r="F663" i="6"/>
  <c r="G663" i="6"/>
  <c r="F664" i="6"/>
  <c r="G664" i="6"/>
  <c r="F665" i="6"/>
  <c r="G665" i="6"/>
  <c r="F666" i="6"/>
  <c r="G666" i="6"/>
  <c r="F667" i="6"/>
  <c r="G667" i="6"/>
  <c r="F668" i="6"/>
  <c r="G668" i="6"/>
  <c r="F669" i="6"/>
  <c r="G669" i="6"/>
  <c r="F670" i="6"/>
  <c r="G670" i="6"/>
  <c r="F671" i="6"/>
  <c r="G671" i="6"/>
  <c r="F672" i="6"/>
  <c r="G672" i="6"/>
  <c r="F673" i="6"/>
  <c r="G673" i="6"/>
  <c r="F674" i="6"/>
  <c r="G674" i="6"/>
  <c r="F675" i="6"/>
  <c r="G675" i="6"/>
  <c r="F676" i="6"/>
  <c r="G676" i="6"/>
  <c r="F677" i="6"/>
  <c r="G677" i="6"/>
  <c r="F678" i="6"/>
  <c r="G678" i="6"/>
  <c r="F679" i="6"/>
  <c r="G679" i="6"/>
  <c r="F680" i="6"/>
  <c r="G680" i="6"/>
  <c r="F681" i="6"/>
  <c r="G681" i="6"/>
  <c r="F682" i="6"/>
  <c r="G682" i="6"/>
  <c r="F683" i="6"/>
  <c r="G683" i="6"/>
  <c r="F684" i="6"/>
  <c r="G684" i="6"/>
  <c r="F685" i="6"/>
  <c r="G685" i="6"/>
  <c r="F686" i="6"/>
  <c r="G686" i="6"/>
  <c r="F687" i="6"/>
  <c r="G687" i="6"/>
  <c r="F688" i="6"/>
  <c r="G688" i="6"/>
  <c r="F689" i="6"/>
  <c r="G689" i="6"/>
  <c r="F690" i="6"/>
  <c r="G690" i="6"/>
  <c r="F691" i="6"/>
  <c r="G691" i="6"/>
  <c r="F692" i="6"/>
  <c r="G692" i="6"/>
  <c r="F693" i="6"/>
  <c r="G693" i="6"/>
  <c r="F694" i="6"/>
  <c r="G694" i="6"/>
  <c r="F695" i="6"/>
  <c r="G695" i="6"/>
  <c r="F696" i="6"/>
  <c r="G696" i="6"/>
  <c r="F697" i="6"/>
  <c r="G697" i="6"/>
  <c r="F698" i="6"/>
  <c r="G698" i="6"/>
  <c r="F699" i="6"/>
  <c r="G699" i="6"/>
  <c r="F700" i="6"/>
  <c r="G700" i="6"/>
  <c r="F701" i="6"/>
  <c r="G701" i="6"/>
  <c r="F702" i="6"/>
  <c r="G702" i="6"/>
  <c r="F703" i="6"/>
  <c r="G703" i="6"/>
  <c r="F704" i="6"/>
  <c r="G704" i="6"/>
  <c r="F705" i="6"/>
  <c r="G705" i="6"/>
  <c r="F706" i="6"/>
  <c r="G706" i="6"/>
  <c r="F707" i="6"/>
  <c r="G707" i="6"/>
  <c r="F708" i="6"/>
  <c r="G708" i="6"/>
  <c r="F709" i="6"/>
  <c r="G709" i="6"/>
  <c r="F710" i="6"/>
  <c r="G710" i="6"/>
  <c r="F711" i="6"/>
  <c r="G711" i="6"/>
  <c r="F712" i="6"/>
  <c r="G712" i="6"/>
  <c r="F713" i="6"/>
  <c r="G713" i="6"/>
  <c r="F714" i="6"/>
  <c r="G714" i="6"/>
  <c r="F715" i="6"/>
  <c r="G715" i="6"/>
  <c r="F716" i="6"/>
  <c r="G716" i="6"/>
  <c r="F717" i="6"/>
  <c r="G717" i="6"/>
  <c r="F718" i="6"/>
  <c r="G718" i="6"/>
  <c r="F719" i="6"/>
  <c r="G719" i="6"/>
  <c r="F720" i="6"/>
  <c r="G720" i="6"/>
  <c r="F721" i="6"/>
  <c r="G721" i="6"/>
  <c r="F722" i="6"/>
  <c r="G722" i="6"/>
  <c r="F723" i="6"/>
  <c r="G723" i="6"/>
  <c r="F724" i="6"/>
  <c r="G724" i="6"/>
  <c r="F725" i="6"/>
  <c r="G725" i="6"/>
  <c r="F726" i="6"/>
  <c r="G726" i="6"/>
  <c r="F727" i="6"/>
  <c r="G727" i="6"/>
  <c r="F728" i="6"/>
  <c r="G728" i="6"/>
  <c r="F729" i="6"/>
  <c r="G729" i="6"/>
  <c r="F730" i="6"/>
  <c r="G730" i="6"/>
  <c r="F731" i="6"/>
  <c r="G731" i="6"/>
  <c r="F732" i="6"/>
  <c r="G732" i="6"/>
  <c r="F733" i="6"/>
  <c r="G733" i="6"/>
  <c r="F734" i="6"/>
  <c r="G734" i="6"/>
  <c r="F735" i="6"/>
  <c r="G735" i="6"/>
  <c r="F736" i="6"/>
  <c r="G736" i="6"/>
  <c r="F737" i="6"/>
  <c r="G737" i="6"/>
  <c r="F738" i="6"/>
  <c r="G738" i="6"/>
  <c r="F739" i="6"/>
  <c r="G739" i="6"/>
  <c r="F740" i="6"/>
  <c r="G740" i="6"/>
  <c r="F741" i="6"/>
  <c r="G741" i="6"/>
  <c r="F742" i="6"/>
  <c r="G742" i="6"/>
  <c r="F743" i="6"/>
  <c r="G743" i="6"/>
  <c r="F744" i="6"/>
  <c r="G744" i="6"/>
  <c r="F745" i="6"/>
  <c r="G745" i="6"/>
  <c r="F746" i="6"/>
  <c r="G746" i="6"/>
  <c r="F747" i="6"/>
  <c r="G747" i="6"/>
  <c r="F748" i="6"/>
  <c r="G748" i="6"/>
  <c r="F749" i="6"/>
  <c r="G749" i="6"/>
  <c r="F750" i="6"/>
  <c r="G750" i="6"/>
  <c r="F751" i="6"/>
  <c r="G751" i="6"/>
  <c r="F752" i="6"/>
  <c r="G752" i="6"/>
  <c r="F753" i="6"/>
  <c r="G753" i="6"/>
  <c r="F754" i="6"/>
  <c r="G754" i="6"/>
  <c r="F755" i="6"/>
  <c r="G755" i="6"/>
  <c r="F756" i="6"/>
  <c r="G756" i="6"/>
  <c r="F757" i="6"/>
  <c r="G757" i="6"/>
  <c r="F758" i="6"/>
  <c r="G758" i="6"/>
  <c r="F759" i="6"/>
  <c r="G759" i="6"/>
  <c r="F760" i="6"/>
  <c r="G760" i="6"/>
  <c r="F761" i="6"/>
  <c r="G761" i="6"/>
  <c r="F762" i="6"/>
  <c r="G762" i="6"/>
  <c r="F763" i="6"/>
  <c r="G763" i="6"/>
  <c r="F764" i="6"/>
  <c r="G764" i="6"/>
  <c r="F765" i="6"/>
  <c r="G765" i="6"/>
  <c r="F766" i="6"/>
  <c r="G766" i="6"/>
  <c r="F767" i="6"/>
  <c r="G767" i="6"/>
  <c r="F768" i="6"/>
  <c r="G768" i="6"/>
  <c r="F769" i="6"/>
  <c r="G769" i="6"/>
  <c r="F770" i="6"/>
  <c r="G770" i="6"/>
  <c r="F771" i="6"/>
  <c r="G771" i="6"/>
  <c r="F772" i="6"/>
  <c r="G772" i="6"/>
  <c r="F773" i="6"/>
  <c r="G773" i="6"/>
  <c r="F774" i="6"/>
  <c r="G774" i="6"/>
  <c r="F775" i="6"/>
  <c r="G775" i="6"/>
  <c r="F776" i="6"/>
  <c r="G776" i="6"/>
  <c r="F777" i="6"/>
  <c r="G777" i="6"/>
  <c r="F778" i="6"/>
  <c r="G778" i="6"/>
  <c r="F779" i="6"/>
  <c r="G779" i="6"/>
  <c r="F780" i="6"/>
  <c r="G780" i="6"/>
  <c r="F781" i="6"/>
  <c r="G781" i="6"/>
  <c r="F782" i="6"/>
  <c r="G782" i="6"/>
  <c r="F783" i="6"/>
  <c r="G783" i="6"/>
  <c r="F784" i="6"/>
  <c r="G784" i="6"/>
  <c r="F785" i="6"/>
  <c r="G785" i="6"/>
  <c r="F786" i="6"/>
  <c r="G786" i="6"/>
  <c r="F787" i="6"/>
  <c r="G787" i="6"/>
  <c r="F788" i="6"/>
  <c r="G788" i="6"/>
  <c r="F789" i="6"/>
  <c r="G789" i="6"/>
  <c r="F790" i="6"/>
  <c r="G790" i="6"/>
  <c r="F791" i="6"/>
  <c r="G791" i="6"/>
  <c r="F792" i="6"/>
  <c r="G792" i="6"/>
  <c r="F793" i="6"/>
  <c r="G793" i="6"/>
  <c r="F794" i="6"/>
  <c r="G794" i="6"/>
  <c r="F795" i="6"/>
  <c r="G795" i="6"/>
  <c r="F796" i="6"/>
  <c r="G796" i="6"/>
  <c r="F797" i="6"/>
  <c r="G797" i="6"/>
  <c r="F798" i="6"/>
  <c r="G798" i="6"/>
  <c r="F799" i="6"/>
  <c r="G799" i="6"/>
  <c r="F800" i="6"/>
  <c r="G800" i="6"/>
  <c r="F801" i="6"/>
  <c r="G801" i="6"/>
  <c r="F802" i="6"/>
  <c r="G802" i="6"/>
  <c r="F803" i="6"/>
  <c r="G803" i="6"/>
  <c r="F804" i="6"/>
  <c r="G804" i="6"/>
  <c r="F805" i="6"/>
  <c r="G805" i="6"/>
  <c r="F806" i="6"/>
  <c r="G806" i="6"/>
  <c r="F807" i="6"/>
  <c r="G807" i="6"/>
  <c r="F808" i="6"/>
  <c r="G808" i="6"/>
  <c r="F809" i="6"/>
  <c r="G809" i="6"/>
  <c r="F810" i="6"/>
  <c r="G810" i="6"/>
  <c r="F811" i="6"/>
  <c r="G811" i="6"/>
  <c r="F812" i="6"/>
  <c r="G812" i="6"/>
  <c r="F813" i="6"/>
  <c r="G813" i="6"/>
  <c r="F814" i="6"/>
  <c r="G814" i="6"/>
  <c r="F815" i="6"/>
  <c r="G815" i="6"/>
  <c r="F816" i="6"/>
  <c r="G816" i="6"/>
  <c r="F817" i="6"/>
  <c r="G817" i="6"/>
  <c r="F818" i="6"/>
  <c r="G818" i="6"/>
  <c r="F819" i="6"/>
  <c r="G819" i="6"/>
  <c r="F820" i="6"/>
  <c r="G820" i="6"/>
  <c r="F821" i="6"/>
  <c r="G821" i="6"/>
  <c r="F822" i="6"/>
  <c r="G822" i="6"/>
  <c r="F823" i="6"/>
  <c r="G823" i="6"/>
  <c r="F824" i="6"/>
  <c r="G824" i="6"/>
  <c r="F825" i="6"/>
  <c r="G825" i="6"/>
  <c r="F826" i="6"/>
  <c r="G826" i="6"/>
  <c r="F827" i="6"/>
  <c r="G827" i="6"/>
  <c r="F828" i="6"/>
  <c r="G828" i="6"/>
  <c r="F829" i="6"/>
  <c r="G829" i="6"/>
  <c r="F830" i="6"/>
  <c r="G830" i="6"/>
  <c r="F831" i="6"/>
  <c r="G831" i="6"/>
  <c r="F832" i="6"/>
  <c r="G832" i="6"/>
  <c r="F833" i="6"/>
  <c r="G833" i="6"/>
  <c r="F834" i="6"/>
  <c r="G834" i="6"/>
  <c r="F835" i="6"/>
  <c r="G835" i="6"/>
  <c r="F836" i="6"/>
  <c r="G836" i="6"/>
  <c r="F837" i="6"/>
  <c r="G837" i="6"/>
  <c r="F838" i="6"/>
  <c r="G838" i="6"/>
  <c r="F839" i="6"/>
  <c r="G839" i="6"/>
  <c r="F840" i="6"/>
  <c r="G840" i="6"/>
  <c r="F841" i="6"/>
  <c r="G841" i="6"/>
  <c r="F842" i="6"/>
  <c r="G842" i="6"/>
  <c r="F843" i="6"/>
  <c r="G843" i="6"/>
  <c r="F844" i="6"/>
  <c r="G844" i="6"/>
  <c r="F845" i="6"/>
  <c r="G845" i="6"/>
  <c r="F846" i="6"/>
  <c r="G846" i="6"/>
  <c r="F847" i="6"/>
  <c r="G847" i="6"/>
  <c r="F848" i="6"/>
  <c r="G848" i="6"/>
  <c r="F849" i="6"/>
  <c r="G849" i="6"/>
  <c r="F850" i="6"/>
  <c r="G850" i="6"/>
  <c r="F851" i="6"/>
  <c r="G851" i="6"/>
  <c r="F852" i="6"/>
  <c r="G852" i="6"/>
  <c r="F853" i="6"/>
  <c r="G853" i="6"/>
  <c r="F854" i="6"/>
  <c r="G854" i="6"/>
  <c r="F855" i="6"/>
  <c r="G855" i="6"/>
  <c r="F856" i="6"/>
  <c r="G856" i="6"/>
  <c r="F857" i="6"/>
  <c r="G857" i="6"/>
  <c r="F858" i="6"/>
  <c r="G858" i="6"/>
  <c r="F859" i="6"/>
  <c r="G859" i="6"/>
  <c r="F860" i="6"/>
  <c r="G860" i="6"/>
  <c r="F861" i="6"/>
  <c r="G861" i="6"/>
  <c r="F862" i="6"/>
  <c r="G862" i="6"/>
  <c r="F863" i="6"/>
  <c r="G863" i="6"/>
  <c r="F864" i="6"/>
  <c r="G864" i="6"/>
  <c r="F865" i="6"/>
  <c r="G865" i="6"/>
  <c r="F866" i="6"/>
  <c r="G866" i="6"/>
  <c r="F867" i="6"/>
  <c r="G867" i="6"/>
  <c r="F868" i="6"/>
  <c r="G868" i="6"/>
  <c r="F869" i="6"/>
  <c r="G869" i="6"/>
  <c r="F870" i="6"/>
  <c r="G870" i="6"/>
  <c r="F871" i="6"/>
  <c r="G871" i="6"/>
  <c r="F872" i="6"/>
  <c r="G872" i="6"/>
  <c r="F873" i="6"/>
  <c r="G873" i="6"/>
  <c r="F874" i="6"/>
  <c r="G874" i="6"/>
  <c r="F875" i="6"/>
  <c r="G875" i="6"/>
  <c r="F876" i="6"/>
  <c r="G876" i="6"/>
  <c r="F877" i="6"/>
  <c r="G877" i="6"/>
  <c r="F878" i="6"/>
  <c r="G878" i="6"/>
  <c r="F879" i="6"/>
  <c r="G879" i="6"/>
  <c r="F880" i="6"/>
  <c r="G880" i="6"/>
  <c r="F881" i="6"/>
  <c r="G881" i="6"/>
  <c r="F882" i="6"/>
  <c r="G882" i="6"/>
  <c r="F883" i="6"/>
  <c r="G883" i="6"/>
  <c r="F884" i="6"/>
  <c r="G884" i="6"/>
  <c r="F885" i="6"/>
  <c r="G885" i="6"/>
  <c r="F886" i="6"/>
  <c r="G886" i="6"/>
  <c r="F887" i="6"/>
  <c r="G887" i="6"/>
  <c r="F888" i="6"/>
  <c r="G888" i="6"/>
  <c r="F889" i="6"/>
  <c r="G889" i="6"/>
  <c r="F890" i="6"/>
  <c r="G890" i="6"/>
  <c r="F891" i="6"/>
  <c r="G891" i="6"/>
  <c r="F892" i="6"/>
  <c r="G892" i="6"/>
  <c r="F893" i="6"/>
  <c r="G893" i="6"/>
  <c r="F894" i="6"/>
  <c r="G894" i="6"/>
  <c r="F895" i="6"/>
  <c r="G895" i="6"/>
  <c r="F896" i="6"/>
  <c r="G896" i="6"/>
  <c r="F897" i="6"/>
  <c r="G897" i="6"/>
  <c r="F898" i="6"/>
  <c r="G898" i="6"/>
  <c r="F899" i="6"/>
  <c r="G899" i="6"/>
  <c r="F900" i="6"/>
  <c r="G900" i="6"/>
  <c r="F901" i="6"/>
  <c r="G901" i="6"/>
  <c r="F902" i="6"/>
  <c r="G902" i="6"/>
  <c r="F903" i="6"/>
  <c r="G903" i="6"/>
  <c r="F904" i="6"/>
  <c r="G904" i="6"/>
  <c r="F905" i="6"/>
  <c r="G905" i="6"/>
  <c r="F906" i="6"/>
  <c r="G906" i="6"/>
  <c r="F907" i="6"/>
  <c r="G907" i="6"/>
  <c r="F909" i="6"/>
  <c r="G909" i="6"/>
  <c r="F910" i="6"/>
  <c r="G910" i="6"/>
  <c r="F911" i="6"/>
  <c r="G911" i="6"/>
  <c r="F912" i="6"/>
  <c r="G912" i="6"/>
  <c r="F913" i="6"/>
  <c r="G913" i="6"/>
  <c r="F914" i="6"/>
  <c r="G914" i="6"/>
  <c r="F915" i="6"/>
  <c r="G915" i="6"/>
  <c r="F916" i="6"/>
  <c r="G916" i="6"/>
  <c r="F917" i="6"/>
  <c r="G917" i="6"/>
  <c r="F918" i="6"/>
  <c r="G918" i="6"/>
  <c r="F919" i="6"/>
  <c r="G919" i="6"/>
  <c r="F920" i="6"/>
  <c r="G920" i="6"/>
  <c r="F921" i="6"/>
  <c r="G921" i="6"/>
  <c r="F922" i="6"/>
  <c r="G922" i="6"/>
  <c r="F923" i="6"/>
  <c r="G923" i="6"/>
  <c r="F924" i="6"/>
  <c r="G924" i="6"/>
  <c r="F925" i="6"/>
  <c r="G925" i="6"/>
  <c r="F926" i="6"/>
  <c r="G926" i="6"/>
  <c r="F927" i="6"/>
  <c r="G927" i="6"/>
  <c r="F928" i="6"/>
  <c r="G928" i="6"/>
  <c r="F929" i="6"/>
  <c r="G929" i="6"/>
  <c r="F931" i="6"/>
  <c r="G931" i="6"/>
  <c r="F932" i="6"/>
  <c r="G932" i="6"/>
  <c r="F933" i="6"/>
  <c r="G933" i="6"/>
  <c r="F934" i="6"/>
  <c r="G934" i="6"/>
  <c r="F935" i="6"/>
  <c r="G935" i="6"/>
  <c r="F936" i="6"/>
  <c r="G936" i="6"/>
  <c r="F937" i="6"/>
  <c r="G937" i="6"/>
  <c r="F938" i="6"/>
  <c r="G938" i="6"/>
  <c r="F939" i="6"/>
  <c r="G939" i="6"/>
  <c r="F940" i="6"/>
  <c r="G940" i="6"/>
  <c r="F941" i="6"/>
  <c r="G941" i="6"/>
  <c r="F942" i="6"/>
  <c r="G942" i="6"/>
  <c r="F943" i="6"/>
  <c r="G943" i="6"/>
  <c r="F944" i="6"/>
  <c r="G944" i="6"/>
  <c r="F945" i="6"/>
  <c r="G945" i="6"/>
  <c r="F946" i="6"/>
  <c r="G946" i="6"/>
  <c r="F947" i="6"/>
  <c r="G947" i="6"/>
  <c r="F949" i="6"/>
  <c r="G949" i="6"/>
  <c r="F950" i="6"/>
  <c r="G950" i="6"/>
  <c r="F951" i="6"/>
  <c r="G951" i="6"/>
  <c r="F952" i="6"/>
  <c r="G952" i="6"/>
  <c r="F953" i="6"/>
  <c r="G953" i="6"/>
  <c r="F954" i="6"/>
  <c r="G954" i="6"/>
  <c r="F955" i="6"/>
  <c r="G955" i="6"/>
  <c r="F956" i="6"/>
  <c r="G956" i="6"/>
  <c r="F957" i="6"/>
  <c r="G957" i="6"/>
  <c r="F958" i="6"/>
  <c r="G958" i="6"/>
  <c r="F959" i="6"/>
  <c r="G959" i="6"/>
  <c r="F960" i="6"/>
  <c r="G960" i="6"/>
  <c r="F961" i="6"/>
  <c r="G961" i="6"/>
  <c r="F962" i="6"/>
  <c r="G962" i="6"/>
  <c r="F963" i="6"/>
  <c r="G963" i="6"/>
  <c r="F965" i="6"/>
  <c r="G965" i="6"/>
  <c r="F966" i="6"/>
  <c r="G966" i="6"/>
  <c r="F967" i="6"/>
  <c r="G967" i="6"/>
  <c r="F968" i="6"/>
  <c r="G968" i="6"/>
  <c r="F969" i="6"/>
  <c r="G969" i="6"/>
  <c r="F970" i="6"/>
  <c r="G970" i="6"/>
  <c r="F971" i="6"/>
  <c r="G971" i="6"/>
  <c r="F972" i="6"/>
  <c r="G972" i="6"/>
  <c r="F973" i="6"/>
  <c r="G973" i="6"/>
  <c r="F974" i="6"/>
  <c r="G974" i="6"/>
  <c r="F975" i="6"/>
  <c r="G975" i="6"/>
  <c r="F976" i="6"/>
  <c r="G976" i="6"/>
  <c r="F977" i="6"/>
  <c r="G977" i="6"/>
  <c r="F978" i="6"/>
  <c r="G978" i="6"/>
  <c r="F979" i="6"/>
  <c r="G979" i="6"/>
  <c r="F981" i="6"/>
  <c r="G981" i="6"/>
  <c r="F982" i="6"/>
  <c r="G982" i="6"/>
  <c r="F983" i="6"/>
  <c r="G983" i="6"/>
  <c r="F984" i="6"/>
  <c r="G984" i="6"/>
  <c r="F985" i="6"/>
  <c r="G985" i="6"/>
  <c r="F986" i="6"/>
  <c r="G986" i="6"/>
  <c r="F987" i="6"/>
  <c r="G987" i="6"/>
  <c r="F988" i="6"/>
  <c r="G988" i="6"/>
  <c r="F989" i="6"/>
  <c r="G989" i="6"/>
  <c r="F990" i="6"/>
  <c r="G990" i="6"/>
  <c r="F991" i="6"/>
  <c r="G991" i="6"/>
  <c r="F992" i="6"/>
  <c r="G992" i="6"/>
  <c r="F993" i="6"/>
  <c r="G993" i="6"/>
  <c r="F994" i="6"/>
  <c r="G994" i="6"/>
  <c r="F995" i="6"/>
  <c r="G995" i="6"/>
  <c r="F997" i="6"/>
  <c r="G997" i="6"/>
  <c r="F998" i="6"/>
  <c r="G998" i="6"/>
  <c r="F999" i="6"/>
  <c r="G999" i="6"/>
  <c r="F1000" i="6"/>
  <c r="G1000" i="6"/>
  <c r="F1001" i="6"/>
  <c r="G1001" i="6"/>
  <c r="F1002" i="6"/>
  <c r="G1002" i="6"/>
  <c r="F1003" i="6"/>
  <c r="G1003" i="6"/>
  <c r="F1004" i="6"/>
  <c r="G1004" i="6"/>
  <c r="F1005" i="6"/>
  <c r="G1005" i="6"/>
  <c r="F1006" i="6"/>
  <c r="G1006" i="6"/>
  <c r="F1007" i="6"/>
  <c r="G1007" i="6"/>
  <c r="F1008" i="6"/>
  <c r="G1008" i="6"/>
  <c r="F1009" i="6"/>
  <c r="G1009" i="6"/>
  <c r="F1010" i="6"/>
  <c r="G1010" i="6"/>
  <c r="F1011" i="6"/>
  <c r="G1011" i="6"/>
  <c r="F1013" i="6"/>
  <c r="G1013" i="6"/>
  <c r="F1014" i="6"/>
  <c r="G1014" i="6"/>
  <c r="F1015" i="6"/>
  <c r="G1015" i="6"/>
  <c r="F1016" i="6"/>
  <c r="G1016" i="6"/>
  <c r="F1017" i="6"/>
  <c r="G1017" i="6"/>
  <c r="F1018" i="6"/>
  <c r="G1018" i="6"/>
  <c r="F1019" i="6"/>
  <c r="G1019" i="6"/>
  <c r="F1020" i="6"/>
  <c r="G1020" i="6"/>
  <c r="F1021" i="6"/>
  <c r="G1021" i="6"/>
  <c r="F1022" i="6"/>
  <c r="G1022" i="6"/>
  <c r="F1023" i="6"/>
  <c r="G1023" i="6"/>
  <c r="F1024" i="6"/>
  <c r="G1024" i="6"/>
  <c r="F1025" i="6"/>
  <c r="G1025" i="6"/>
  <c r="F1026" i="6"/>
  <c r="G1026" i="6"/>
  <c r="F1027" i="6"/>
  <c r="G1027" i="6"/>
  <c r="F1029" i="6"/>
  <c r="G1029" i="6"/>
  <c r="F1030" i="6"/>
  <c r="G1030" i="6"/>
  <c r="F1031" i="6"/>
  <c r="G1031" i="6"/>
  <c r="F1032" i="6"/>
  <c r="G1032" i="6"/>
  <c r="F1033" i="6"/>
  <c r="G1033" i="6"/>
  <c r="F1034" i="6"/>
  <c r="G1034" i="6"/>
  <c r="F1035" i="6"/>
  <c r="G1035" i="6"/>
  <c r="F1036" i="6"/>
  <c r="G1036" i="6"/>
  <c r="F1037" i="6"/>
  <c r="G1037" i="6"/>
  <c r="F1038" i="6"/>
  <c r="G1038" i="6"/>
  <c r="F1039" i="6"/>
  <c r="G1039" i="6"/>
  <c r="F1040" i="6"/>
  <c r="G1040" i="6"/>
  <c r="F1041" i="6"/>
  <c r="G1041" i="6"/>
  <c r="F1042" i="6"/>
  <c r="G1042" i="6"/>
  <c r="F1043" i="6"/>
  <c r="G1043" i="6"/>
  <c r="F1045" i="6"/>
  <c r="G1045" i="6"/>
  <c r="F1046" i="6"/>
  <c r="G1046" i="6"/>
  <c r="F1047" i="6"/>
  <c r="G1047" i="6"/>
  <c r="F1048" i="6"/>
  <c r="G1048" i="6"/>
  <c r="F1049" i="6"/>
  <c r="G1049" i="6"/>
  <c r="F1050" i="6"/>
  <c r="G1050" i="6"/>
  <c r="F1051" i="6"/>
  <c r="G1051" i="6"/>
  <c r="F1052" i="6"/>
  <c r="G1052" i="6"/>
  <c r="F1053" i="6"/>
  <c r="G1053" i="6"/>
  <c r="F1054" i="6"/>
  <c r="G1054" i="6"/>
  <c r="F1055" i="6"/>
  <c r="G1055" i="6"/>
  <c r="F1056" i="6"/>
  <c r="G1056" i="6"/>
  <c r="F1057" i="6"/>
  <c r="G1057" i="6"/>
  <c r="F1058" i="6"/>
  <c r="G1058" i="6"/>
  <c r="F1059" i="6"/>
  <c r="G1059" i="6"/>
  <c r="F1061" i="6"/>
  <c r="G1061" i="6"/>
  <c r="F1062" i="6"/>
  <c r="G1062" i="6"/>
  <c r="F1063" i="6"/>
  <c r="G1063" i="6"/>
  <c r="F1064" i="6"/>
  <c r="G1064" i="6"/>
  <c r="F1065" i="6"/>
  <c r="G1065" i="6"/>
  <c r="F1066" i="6"/>
  <c r="G1066" i="6"/>
  <c r="F1067" i="6"/>
  <c r="G1067" i="6"/>
  <c r="F1068" i="6"/>
  <c r="G1068" i="6"/>
  <c r="F1069" i="6"/>
  <c r="G1069" i="6"/>
  <c r="F1070" i="6"/>
  <c r="G1070" i="6"/>
  <c r="F1071" i="6"/>
  <c r="G1071" i="6"/>
  <c r="F1072" i="6"/>
  <c r="G1072" i="6"/>
  <c r="F1073" i="6"/>
  <c r="G1073" i="6"/>
  <c r="F1074" i="6"/>
  <c r="G1074" i="6"/>
  <c r="F1075" i="6"/>
  <c r="G1075" i="6"/>
  <c r="F1077" i="6"/>
  <c r="G1077" i="6"/>
  <c r="F1078" i="6"/>
  <c r="G1078" i="6"/>
  <c r="F1079" i="6"/>
  <c r="G1079" i="6"/>
  <c r="F1080" i="6"/>
  <c r="G1080" i="6"/>
  <c r="F1081" i="6"/>
  <c r="G1081" i="6"/>
  <c r="F1082" i="6"/>
  <c r="G1082" i="6"/>
  <c r="F1083" i="6"/>
  <c r="G1083" i="6"/>
  <c r="F1084" i="6"/>
  <c r="G1084" i="6"/>
  <c r="F1085" i="6"/>
  <c r="G1085" i="6"/>
  <c r="F1086" i="6"/>
  <c r="G1086" i="6"/>
  <c r="F1087" i="6"/>
  <c r="G1087" i="6"/>
  <c r="F1088" i="6"/>
  <c r="G1088" i="6"/>
  <c r="F1089" i="6"/>
  <c r="G1089" i="6"/>
  <c r="F1090" i="6"/>
  <c r="G1090" i="6"/>
  <c r="F1091" i="6"/>
  <c r="G1091" i="6"/>
  <c r="F1093" i="6"/>
  <c r="G1093" i="6"/>
  <c r="F1094" i="6"/>
  <c r="G1094" i="6"/>
  <c r="F1095" i="6"/>
  <c r="G1095" i="6"/>
  <c r="F1096" i="6"/>
  <c r="G1096" i="6"/>
  <c r="F1097" i="6"/>
  <c r="G1097" i="6"/>
  <c r="F1098" i="6"/>
  <c r="G1098" i="6"/>
  <c r="F1099" i="6"/>
  <c r="G1099" i="6"/>
  <c r="F1100" i="6"/>
  <c r="G1100" i="6"/>
  <c r="F1101" i="6"/>
  <c r="G1101" i="6"/>
  <c r="F1102" i="6"/>
  <c r="G1102" i="6"/>
  <c r="F1103" i="6"/>
  <c r="G1103" i="6"/>
  <c r="F1104" i="6"/>
  <c r="G1104" i="6"/>
  <c r="F1105" i="6"/>
  <c r="G1105" i="6"/>
  <c r="F1106" i="6"/>
  <c r="G1106" i="6"/>
  <c r="F1107" i="6"/>
  <c r="G1107" i="6"/>
  <c r="F1109" i="6"/>
  <c r="G1109" i="6"/>
  <c r="F1110" i="6"/>
  <c r="G1110" i="6"/>
  <c r="F1111" i="6"/>
  <c r="G1111" i="6"/>
  <c r="F1112" i="6"/>
  <c r="G1112" i="6"/>
  <c r="F1113" i="6"/>
  <c r="G1113" i="6"/>
  <c r="F1114" i="6"/>
  <c r="G1114" i="6"/>
  <c r="F1115" i="6"/>
  <c r="G1115" i="6"/>
  <c r="F1116" i="6"/>
  <c r="G1116" i="6"/>
  <c r="F1117" i="6"/>
  <c r="G1117" i="6"/>
  <c r="F1118" i="6"/>
  <c r="G1118" i="6"/>
  <c r="F1119" i="6"/>
  <c r="G1119" i="6"/>
  <c r="F1120" i="6"/>
  <c r="G1120" i="6"/>
  <c r="F1121" i="6"/>
  <c r="G1121" i="6"/>
  <c r="F1122" i="6"/>
  <c r="G1122" i="6"/>
  <c r="F1123" i="6"/>
  <c r="G1123" i="6"/>
  <c r="F1125" i="6"/>
  <c r="G1125" i="6"/>
  <c r="F1126" i="6"/>
  <c r="G1126" i="6"/>
  <c r="F1127" i="6"/>
  <c r="G1127" i="6"/>
  <c r="F1128" i="6"/>
  <c r="G1128" i="6"/>
  <c r="F1129" i="6"/>
  <c r="G1129" i="6"/>
  <c r="F1130" i="6"/>
  <c r="G1130" i="6"/>
  <c r="F1131" i="6"/>
  <c r="G1131" i="6"/>
  <c r="F1132" i="6"/>
  <c r="G1132" i="6"/>
  <c r="F1133" i="6"/>
  <c r="G1133" i="6"/>
  <c r="F1134" i="6"/>
  <c r="G1134" i="6"/>
  <c r="F1135" i="6"/>
  <c r="G1135" i="6"/>
  <c r="F1136" i="6"/>
  <c r="G1136" i="6"/>
  <c r="F1137" i="6"/>
  <c r="G1137" i="6"/>
  <c r="F1138" i="6"/>
  <c r="G1138" i="6"/>
  <c r="F1139" i="6"/>
  <c r="G1139" i="6"/>
  <c r="F1141" i="6"/>
  <c r="G1141" i="6"/>
  <c r="F1142" i="6"/>
  <c r="G1142" i="6"/>
  <c r="F1143" i="6"/>
  <c r="G1143" i="6"/>
  <c r="F1144" i="6"/>
  <c r="G1144" i="6"/>
  <c r="F1145" i="6"/>
  <c r="G1145" i="6"/>
  <c r="F1146" i="6"/>
  <c r="G1146" i="6"/>
  <c r="F1147" i="6"/>
  <c r="G1147" i="6"/>
  <c r="F1148" i="6"/>
  <c r="G1148" i="6"/>
  <c r="F1149" i="6"/>
  <c r="G1149" i="6"/>
  <c r="F1150" i="6"/>
  <c r="G1150" i="6"/>
  <c r="F1151" i="6"/>
  <c r="G1151" i="6"/>
  <c r="F1152" i="6"/>
  <c r="G1152" i="6"/>
  <c r="F1153" i="6"/>
  <c r="G1153" i="6"/>
  <c r="F1154" i="6"/>
  <c r="G1154" i="6"/>
  <c r="F1155" i="6"/>
  <c r="G1155" i="6"/>
  <c r="F1157" i="6"/>
  <c r="G1157" i="6"/>
  <c r="F1158" i="6"/>
  <c r="G1158" i="6"/>
  <c r="F1159" i="6"/>
  <c r="G1159" i="6"/>
  <c r="F1160" i="6"/>
  <c r="G1160" i="6"/>
  <c r="F1161" i="6"/>
  <c r="G1161" i="6"/>
  <c r="F1162" i="6"/>
  <c r="G1162" i="6"/>
  <c r="F1163" i="6"/>
  <c r="G1163" i="6"/>
  <c r="F1164" i="6"/>
  <c r="G1164" i="6"/>
  <c r="F1165" i="6"/>
  <c r="G1165" i="6"/>
  <c r="F1166" i="6"/>
  <c r="G1166" i="6"/>
  <c r="F1167" i="6"/>
  <c r="G1167" i="6"/>
  <c r="F1168" i="6"/>
  <c r="G1168" i="6"/>
  <c r="F1169" i="6"/>
  <c r="G1169" i="6"/>
  <c r="F1170" i="6"/>
  <c r="G1170" i="6"/>
  <c r="F1171" i="6"/>
  <c r="G1171" i="6"/>
  <c r="F1173" i="6"/>
  <c r="G1173" i="6"/>
  <c r="F1174" i="6"/>
  <c r="G1174" i="6"/>
  <c r="F1175" i="6"/>
  <c r="G1175" i="6"/>
  <c r="F1176" i="6"/>
  <c r="G1176" i="6"/>
  <c r="F1177" i="6"/>
  <c r="G1177" i="6"/>
  <c r="F1178" i="6"/>
  <c r="G1178" i="6"/>
  <c r="F1179" i="6"/>
  <c r="G1179" i="6"/>
  <c r="F1180" i="6"/>
  <c r="G1180" i="6"/>
  <c r="F1181" i="6"/>
  <c r="G1181" i="6"/>
  <c r="F1182" i="6"/>
  <c r="G1182" i="6"/>
  <c r="F1183" i="6"/>
  <c r="G1183" i="6"/>
  <c r="F1184" i="6"/>
  <c r="G1184" i="6"/>
  <c r="F2" i="6"/>
  <c r="G2" i="6"/>
  <c r="F6" i="10"/>
  <c r="G6" i="10"/>
  <c r="F22" i="10"/>
  <c r="G22" i="10"/>
  <c r="F152" i="10"/>
  <c r="G152" i="10"/>
  <c r="F198" i="10"/>
  <c r="G198" i="10"/>
  <c r="F237" i="10"/>
  <c r="G237" i="10"/>
  <c r="F418" i="10"/>
  <c r="G418" i="10"/>
  <c r="F33" i="10"/>
  <c r="G33" i="10"/>
  <c r="F88" i="10"/>
  <c r="G88" i="10"/>
  <c r="F143" i="10"/>
  <c r="G143" i="10"/>
  <c r="F253" i="10"/>
  <c r="G253" i="10"/>
  <c r="F308" i="10"/>
  <c r="G308" i="10"/>
  <c r="F363" i="10"/>
  <c r="G363" i="10"/>
  <c r="F3" i="10"/>
  <c r="G3" i="10"/>
  <c r="F4" i="10"/>
  <c r="G4" i="10"/>
  <c r="F5" i="10"/>
  <c r="G5" i="10"/>
  <c r="F7" i="10"/>
  <c r="G7" i="10"/>
  <c r="F8" i="10"/>
  <c r="G8" i="10"/>
  <c r="F9" i="10"/>
  <c r="G9" i="10"/>
  <c r="F10" i="10"/>
  <c r="G10" i="10"/>
  <c r="F11" i="10"/>
  <c r="G11" i="10"/>
  <c r="F12" i="10"/>
  <c r="G12" i="10"/>
  <c r="F13" i="10"/>
  <c r="G13" i="10"/>
  <c r="F14" i="10"/>
  <c r="G14" i="10"/>
  <c r="F15" i="10"/>
  <c r="G15" i="10"/>
  <c r="F16" i="10"/>
  <c r="G16" i="10"/>
  <c r="F17" i="10"/>
  <c r="G17" i="10"/>
  <c r="F18" i="10"/>
  <c r="G18" i="10"/>
  <c r="F19" i="10"/>
  <c r="G19" i="10"/>
  <c r="F20" i="10"/>
  <c r="G20" i="10"/>
  <c r="F21" i="10"/>
  <c r="G21" i="10"/>
  <c r="F23" i="10"/>
  <c r="G23" i="10"/>
  <c r="F24" i="10"/>
  <c r="G24" i="10"/>
  <c r="F25" i="10"/>
  <c r="G25" i="10"/>
  <c r="F26" i="10"/>
  <c r="G26" i="10"/>
  <c r="F27" i="10"/>
  <c r="G27" i="10"/>
  <c r="F28" i="10"/>
  <c r="G28" i="10"/>
  <c r="F29" i="10"/>
  <c r="G29" i="10"/>
  <c r="F30" i="10"/>
  <c r="G30" i="10"/>
  <c r="F31" i="10"/>
  <c r="G31" i="10"/>
  <c r="F32" i="10"/>
  <c r="G32" i="10"/>
  <c r="F34" i="10"/>
  <c r="G34" i="10"/>
  <c r="F35" i="10"/>
  <c r="G35" i="10"/>
  <c r="F36" i="10"/>
  <c r="G36" i="10"/>
  <c r="F37" i="10"/>
  <c r="G37" i="10"/>
  <c r="F38" i="10"/>
  <c r="G38" i="10"/>
  <c r="F39" i="10"/>
  <c r="G39" i="10"/>
  <c r="F40" i="10"/>
  <c r="G40" i="10"/>
  <c r="F41" i="10"/>
  <c r="G41" i="10"/>
  <c r="F42" i="10"/>
  <c r="G42" i="10"/>
  <c r="F43" i="10"/>
  <c r="G43" i="10"/>
  <c r="F44" i="10"/>
  <c r="G44" i="10"/>
  <c r="F45" i="10"/>
  <c r="G45" i="10"/>
  <c r="F46" i="10"/>
  <c r="G46" i="10"/>
  <c r="F47" i="10"/>
  <c r="G47" i="10"/>
  <c r="F48" i="10"/>
  <c r="G48" i="10"/>
  <c r="F49" i="10"/>
  <c r="G49" i="10"/>
  <c r="F50" i="10"/>
  <c r="G50" i="10"/>
  <c r="F51" i="10"/>
  <c r="G51" i="10"/>
  <c r="F52" i="10"/>
  <c r="G52" i="10"/>
  <c r="F53" i="10"/>
  <c r="G53" i="10"/>
  <c r="F54" i="10"/>
  <c r="G54" i="10"/>
  <c r="F55" i="10"/>
  <c r="G55" i="10"/>
  <c r="F56" i="10"/>
  <c r="G56" i="10"/>
  <c r="F57" i="10"/>
  <c r="G57" i="10"/>
  <c r="F58" i="10"/>
  <c r="G58" i="10"/>
  <c r="F59" i="10"/>
  <c r="G59" i="10"/>
  <c r="F60" i="10"/>
  <c r="G60" i="10"/>
  <c r="F61" i="10"/>
  <c r="G61" i="10"/>
  <c r="F62" i="10"/>
  <c r="G62" i="10"/>
  <c r="F63" i="10"/>
  <c r="G63" i="10"/>
  <c r="F64" i="10"/>
  <c r="G64" i="10"/>
  <c r="F65" i="10"/>
  <c r="G65" i="10"/>
  <c r="F66" i="10"/>
  <c r="G66" i="10"/>
  <c r="F67" i="10"/>
  <c r="G67" i="10"/>
  <c r="F68" i="10"/>
  <c r="G68" i="10"/>
  <c r="F69" i="10"/>
  <c r="G69" i="10"/>
  <c r="F70" i="10"/>
  <c r="G70" i="10"/>
  <c r="F71" i="10"/>
  <c r="G71" i="10"/>
  <c r="F72" i="10"/>
  <c r="G72" i="10"/>
  <c r="F73" i="10"/>
  <c r="G73" i="10"/>
  <c r="F74" i="10"/>
  <c r="G74" i="10"/>
  <c r="F75" i="10"/>
  <c r="G75" i="10"/>
  <c r="F76" i="10"/>
  <c r="G76" i="10"/>
  <c r="F77" i="10"/>
  <c r="G77" i="10"/>
  <c r="F78" i="10"/>
  <c r="G78" i="10"/>
  <c r="F79" i="10"/>
  <c r="G79" i="10"/>
  <c r="F80" i="10"/>
  <c r="G80" i="10"/>
  <c r="F81" i="10"/>
  <c r="G81" i="10"/>
  <c r="F82" i="10"/>
  <c r="G82" i="10"/>
  <c r="F83" i="10"/>
  <c r="G83" i="10"/>
  <c r="F84" i="10"/>
  <c r="G84" i="10"/>
  <c r="F85" i="10"/>
  <c r="G85" i="10"/>
  <c r="F86" i="10"/>
  <c r="G86" i="10"/>
  <c r="F87" i="10"/>
  <c r="G87" i="10"/>
  <c r="F89" i="10"/>
  <c r="G89" i="10"/>
  <c r="F90" i="10"/>
  <c r="G90" i="10"/>
  <c r="F91" i="10"/>
  <c r="G91" i="10"/>
  <c r="F92" i="10"/>
  <c r="G92" i="10"/>
  <c r="F93" i="10"/>
  <c r="G93" i="10"/>
  <c r="F94" i="10"/>
  <c r="G94" i="10"/>
  <c r="F95" i="10"/>
  <c r="G95" i="10"/>
  <c r="F96" i="10"/>
  <c r="G96" i="10"/>
  <c r="F97" i="10"/>
  <c r="G97" i="10"/>
  <c r="F98" i="10"/>
  <c r="G98" i="10"/>
  <c r="F99" i="10"/>
  <c r="G99" i="10"/>
  <c r="F100" i="10"/>
  <c r="G100" i="10"/>
  <c r="F101" i="10"/>
  <c r="G101" i="10"/>
  <c r="F102" i="10"/>
  <c r="G102" i="10"/>
  <c r="F103" i="10"/>
  <c r="G103" i="10"/>
  <c r="F104" i="10"/>
  <c r="G104" i="10"/>
  <c r="F105" i="10"/>
  <c r="G105" i="10"/>
  <c r="F106" i="10"/>
  <c r="G106" i="10"/>
  <c r="F107" i="10"/>
  <c r="G107" i="10"/>
  <c r="F108" i="10"/>
  <c r="G108" i="10"/>
  <c r="F109" i="10"/>
  <c r="G109" i="10"/>
  <c r="F110" i="10"/>
  <c r="G110" i="10"/>
  <c r="F111" i="10"/>
  <c r="G111" i="10"/>
  <c r="F112" i="10"/>
  <c r="G112" i="10"/>
  <c r="F113" i="10"/>
  <c r="G113" i="10"/>
  <c r="F114" i="10"/>
  <c r="G114" i="10"/>
  <c r="F115" i="10"/>
  <c r="G115" i="10"/>
  <c r="F116" i="10"/>
  <c r="G116" i="10"/>
  <c r="F117" i="10"/>
  <c r="G117" i="10"/>
  <c r="F118" i="10"/>
  <c r="G118" i="10"/>
  <c r="F119" i="10"/>
  <c r="G119" i="10"/>
  <c r="F120" i="10"/>
  <c r="G120" i="10"/>
  <c r="F121" i="10"/>
  <c r="G121" i="10"/>
  <c r="F122" i="10"/>
  <c r="G122" i="10"/>
  <c r="F123" i="10"/>
  <c r="G123" i="10"/>
  <c r="F124" i="10"/>
  <c r="G124" i="10"/>
  <c r="F125" i="10"/>
  <c r="G125" i="10"/>
  <c r="F126" i="10"/>
  <c r="G126" i="10"/>
  <c r="F127" i="10"/>
  <c r="G127" i="10"/>
  <c r="F128" i="10"/>
  <c r="G128" i="10"/>
  <c r="F129" i="10"/>
  <c r="G129" i="10"/>
  <c r="F130" i="10"/>
  <c r="G130" i="10"/>
  <c r="F131" i="10"/>
  <c r="G131" i="10"/>
  <c r="F132" i="10"/>
  <c r="G132" i="10"/>
  <c r="F133" i="10"/>
  <c r="G133" i="10"/>
  <c r="F134" i="10"/>
  <c r="G134" i="10"/>
  <c r="F135" i="10"/>
  <c r="G135" i="10"/>
  <c r="F136" i="10"/>
  <c r="G136" i="10"/>
  <c r="F137" i="10"/>
  <c r="G137" i="10"/>
  <c r="F138" i="10"/>
  <c r="G138" i="10"/>
  <c r="F139" i="10"/>
  <c r="G139" i="10"/>
  <c r="F140" i="10"/>
  <c r="G140" i="10"/>
  <c r="F141" i="10"/>
  <c r="G141" i="10"/>
  <c r="F142" i="10"/>
  <c r="G142" i="10"/>
  <c r="F144" i="10"/>
  <c r="G144" i="10"/>
  <c r="F145" i="10"/>
  <c r="G145" i="10"/>
  <c r="F146" i="10"/>
  <c r="G146" i="10"/>
  <c r="F147" i="10"/>
  <c r="G147" i="10"/>
  <c r="F148" i="10"/>
  <c r="G148" i="10"/>
  <c r="F149" i="10"/>
  <c r="G149" i="10"/>
  <c r="F150" i="10"/>
  <c r="G150" i="10"/>
  <c r="F151" i="10"/>
  <c r="G151" i="10"/>
  <c r="F153" i="10"/>
  <c r="G153" i="10"/>
  <c r="F154" i="10"/>
  <c r="G154" i="10"/>
  <c r="F155" i="10"/>
  <c r="G155" i="10"/>
  <c r="F156" i="10"/>
  <c r="G156" i="10"/>
  <c r="F157" i="10"/>
  <c r="G157" i="10"/>
  <c r="F158" i="10"/>
  <c r="G158" i="10"/>
  <c r="F159" i="10"/>
  <c r="G159" i="10"/>
  <c r="F160" i="10"/>
  <c r="G160" i="10"/>
  <c r="F161" i="10"/>
  <c r="G161" i="10"/>
  <c r="F162" i="10"/>
  <c r="G162" i="10"/>
  <c r="F163" i="10"/>
  <c r="G163" i="10"/>
  <c r="F164" i="10"/>
  <c r="G164" i="10"/>
  <c r="F165" i="10"/>
  <c r="G165" i="10"/>
  <c r="F166" i="10"/>
  <c r="G166" i="10"/>
  <c r="F167" i="10"/>
  <c r="G167" i="10"/>
  <c r="F168" i="10"/>
  <c r="G168" i="10"/>
  <c r="F169" i="10"/>
  <c r="G169" i="10"/>
  <c r="F170" i="10"/>
  <c r="G170" i="10"/>
  <c r="F171" i="10"/>
  <c r="G171" i="10"/>
  <c r="F172" i="10"/>
  <c r="G172" i="10"/>
  <c r="F173" i="10"/>
  <c r="G173" i="10"/>
  <c r="F174" i="10"/>
  <c r="G174" i="10"/>
  <c r="F175" i="10"/>
  <c r="G175" i="10"/>
  <c r="F176" i="10"/>
  <c r="G176" i="10"/>
  <c r="F177" i="10"/>
  <c r="G177" i="10"/>
  <c r="F178" i="10"/>
  <c r="G178" i="10"/>
  <c r="F179" i="10"/>
  <c r="G179" i="10"/>
  <c r="F180" i="10"/>
  <c r="G180" i="10"/>
  <c r="F181" i="10"/>
  <c r="G181" i="10"/>
  <c r="F182" i="10"/>
  <c r="G182" i="10"/>
  <c r="F183" i="10"/>
  <c r="G183" i="10"/>
  <c r="F184" i="10"/>
  <c r="G184" i="10"/>
  <c r="F185" i="10"/>
  <c r="G185" i="10"/>
  <c r="F186" i="10"/>
  <c r="G186" i="10"/>
  <c r="F187" i="10"/>
  <c r="G187" i="10"/>
  <c r="F188" i="10"/>
  <c r="G188" i="10"/>
  <c r="F189" i="10"/>
  <c r="G189" i="10"/>
  <c r="F190" i="10"/>
  <c r="G190" i="10"/>
  <c r="F191" i="10"/>
  <c r="G191" i="10"/>
  <c r="F192" i="10"/>
  <c r="G192" i="10"/>
  <c r="F193" i="10"/>
  <c r="G193" i="10"/>
  <c r="F194" i="10"/>
  <c r="G194" i="10"/>
  <c r="F195" i="10"/>
  <c r="G195" i="10"/>
  <c r="F196" i="10"/>
  <c r="G196" i="10"/>
  <c r="F197" i="10"/>
  <c r="G197" i="10"/>
  <c r="F199" i="10"/>
  <c r="G199" i="10"/>
  <c r="F200" i="10"/>
  <c r="G200" i="10"/>
  <c r="F201" i="10"/>
  <c r="G201" i="10"/>
  <c r="F202" i="10"/>
  <c r="G202" i="10"/>
  <c r="F203" i="10"/>
  <c r="G203" i="10"/>
  <c r="F204" i="10"/>
  <c r="G204" i="10"/>
  <c r="F205" i="10"/>
  <c r="G205" i="10"/>
  <c r="F206" i="10"/>
  <c r="G206" i="10"/>
  <c r="F207" i="10"/>
  <c r="G207" i="10"/>
  <c r="F208" i="10"/>
  <c r="G208" i="10"/>
  <c r="F209" i="10"/>
  <c r="G209" i="10"/>
  <c r="F210" i="10"/>
  <c r="G210" i="10"/>
  <c r="F211" i="10"/>
  <c r="G211" i="10"/>
  <c r="F212" i="10"/>
  <c r="G212" i="10"/>
  <c r="F213" i="10"/>
  <c r="G213" i="10"/>
  <c r="F214" i="10"/>
  <c r="G214" i="10"/>
  <c r="F215" i="10"/>
  <c r="G215" i="10"/>
  <c r="F216" i="10"/>
  <c r="G216" i="10"/>
  <c r="F217" i="10"/>
  <c r="G217" i="10"/>
  <c r="F218" i="10"/>
  <c r="G218" i="10"/>
  <c r="F219" i="10"/>
  <c r="G219" i="10"/>
  <c r="F220" i="10"/>
  <c r="G220" i="10"/>
  <c r="F221" i="10"/>
  <c r="G221" i="10"/>
  <c r="F222" i="10"/>
  <c r="G222" i="10"/>
  <c r="F223" i="10"/>
  <c r="G223" i="10"/>
  <c r="F224" i="10"/>
  <c r="G224" i="10"/>
  <c r="F225" i="10"/>
  <c r="G225" i="10"/>
  <c r="F226" i="10"/>
  <c r="G226" i="10"/>
  <c r="F227" i="10"/>
  <c r="G227" i="10"/>
  <c r="F228" i="10"/>
  <c r="G228" i="10"/>
  <c r="F229" i="10"/>
  <c r="G229" i="10"/>
  <c r="F230" i="10"/>
  <c r="G230" i="10"/>
  <c r="F231" i="10"/>
  <c r="G231" i="10"/>
  <c r="F232" i="10"/>
  <c r="G232" i="10"/>
  <c r="F233" i="10"/>
  <c r="G233" i="10"/>
  <c r="F234" i="10"/>
  <c r="G234" i="10"/>
  <c r="F235" i="10"/>
  <c r="G235" i="10"/>
  <c r="F236" i="10"/>
  <c r="G236" i="10"/>
  <c r="F238" i="10"/>
  <c r="G238" i="10"/>
  <c r="F239" i="10"/>
  <c r="G239" i="10"/>
  <c r="F240" i="10"/>
  <c r="G240" i="10"/>
  <c r="F241" i="10"/>
  <c r="G241" i="10"/>
  <c r="F242" i="10"/>
  <c r="G242" i="10"/>
  <c r="F243" i="10"/>
  <c r="G243" i="10"/>
  <c r="F244" i="10"/>
  <c r="G244" i="10"/>
  <c r="F245" i="10"/>
  <c r="G245" i="10"/>
  <c r="F246" i="10"/>
  <c r="G246" i="10"/>
  <c r="F247" i="10"/>
  <c r="G247" i="10"/>
  <c r="F248" i="10"/>
  <c r="G248" i="10"/>
  <c r="F249" i="10"/>
  <c r="G249" i="10"/>
  <c r="F250" i="10"/>
  <c r="G250" i="10"/>
  <c r="F251" i="10"/>
  <c r="G251" i="10"/>
  <c r="F252" i="10"/>
  <c r="G252" i="10"/>
  <c r="F254" i="10"/>
  <c r="G254" i="10"/>
  <c r="F255" i="10"/>
  <c r="G255" i="10"/>
  <c r="F256" i="10"/>
  <c r="G256" i="10"/>
  <c r="F257" i="10"/>
  <c r="G257" i="10"/>
  <c r="F258" i="10"/>
  <c r="G258" i="10"/>
  <c r="F259" i="10"/>
  <c r="G259" i="10"/>
  <c r="F260" i="10"/>
  <c r="G260" i="10"/>
  <c r="F261" i="10"/>
  <c r="G261" i="10"/>
  <c r="F262" i="10"/>
  <c r="G262" i="10"/>
  <c r="F263" i="10"/>
  <c r="G263" i="10"/>
  <c r="F264" i="10"/>
  <c r="G264" i="10"/>
  <c r="F265" i="10"/>
  <c r="G265" i="10"/>
  <c r="F266" i="10"/>
  <c r="G266" i="10"/>
  <c r="F267" i="10"/>
  <c r="G267" i="10"/>
  <c r="F268" i="10"/>
  <c r="G268" i="10"/>
  <c r="F269" i="10"/>
  <c r="G269" i="10"/>
  <c r="F270" i="10"/>
  <c r="G270" i="10"/>
  <c r="F271" i="10"/>
  <c r="G271" i="10"/>
  <c r="F272" i="10"/>
  <c r="G272" i="10"/>
  <c r="F273" i="10"/>
  <c r="G273" i="10"/>
  <c r="F274" i="10"/>
  <c r="G274" i="10"/>
  <c r="F275" i="10"/>
  <c r="G275" i="10"/>
  <c r="F276" i="10"/>
  <c r="G276" i="10"/>
  <c r="F277" i="10"/>
  <c r="G277" i="10"/>
  <c r="F278" i="10"/>
  <c r="G278" i="10"/>
  <c r="F279" i="10"/>
  <c r="G279" i="10"/>
  <c r="F280" i="10"/>
  <c r="G280" i="10"/>
  <c r="F281" i="10"/>
  <c r="G281" i="10"/>
  <c r="F282" i="10"/>
  <c r="G282" i="10"/>
  <c r="F283" i="10"/>
  <c r="G283" i="10"/>
  <c r="F284" i="10"/>
  <c r="G284" i="10"/>
  <c r="F285" i="10"/>
  <c r="G285" i="10"/>
  <c r="F286" i="10"/>
  <c r="G286" i="10"/>
  <c r="F287" i="10"/>
  <c r="G287" i="10"/>
  <c r="F288" i="10"/>
  <c r="G288" i="10"/>
  <c r="F289" i="10"/>
  <c r="G289" i="10"/>
  <c r="F290" i="10"/>
  <c r="G290" i="10"/>
  <c r="F291" i="10"/>
  <c r="G291" i="10"/>
  <c r="F292" i="10"/>
  <c r="G292" i="10"/>
  <c r="F293" i="10"/>
  <c r="G293" i="10"/>
  <c r="F294" i="10"/>
  <c r="G294" i="10"/>
  <c r="F295" i="10"/>
  <c r="G295" i="10"/>
  <c r="F296" i="10"/>
  <c r="G296" i="10"/>
  <c r="F297" i="10"/>
  <c r="G297" i="10"/>
  <c r="F298" i="10"/>
  <c r="G298" i="10"/>
  <c r="F299" i="10"/>
  <c r="G299" i="10"/>
  <c r="F300" i="10"/>
  <c r="G300" i="10"/>
  <c r="F301" i="10"/>
  <c r="G301" i="10"/>
  <c r="F302" i="10"/>
  <c r="G302" i="10"/>
  <c r="F303" i="10"/>
  <c r="G303" i="10"/>
  <c r="F304" i="10"/>
  <c r="G304" i="10"/>
  <c r="F305" i="10"/>
  <c r="G305" i="10"/>
  <c r="F306" i="10"/>
  <c r="G306" i="10"/>
  <c r="F307" i="10"/>
  <c r="G307" i="10"/>
  <c r="F309" i="10"/>
  <c r="G309" i="10"/>
  <c r="F310" i="10"/>
  <c r="G310" i="10"/>
  <c r="F311" i="10"/>
  <c r="G311" i="10"/>
  <c r="F312" i="10"/>
  <c r="G312" i="10"/>
  <c r="F313" i="10"/>
  <c r="G313" i="10"/>
  <c r="F314" i="10"/>
  <c r="G314" i="10"/>
  <c r="F315" i="10"/>
  <c r="G315" i="10"/>
  <c r="F316" i="10"/>
  <c r="G316" i="10"/>
  <c r="F317" i="10"/>
  <c r="G317" i="10"/>
  <c r="F318" i="10"/>
  <c r="G318" i="10"/>
  <c r="F319" i="10"/>
  <c r="G319" i="10"/>
  <c r="F320" i="10"/>
  <c r="G320" i="10"/>
  <c r="F321" i="10"/>
  <c r="G321" i="10"/>
  <c r="F322" i="10"/>
  <c r="G322" i="10"/>
  <c r="F323" i="10"/>
  <c r="G323" i="10"/>
  <c r="F324" i="10"/>
  <c r="G324" i="10"/>
  <c r="F325" i="10"/>
  <c r="G325" i="10"/>
  <c r="F326" i="10"/>
  <c r="G326" i="10"/>
  <c r="F327" i="10"/>
  <c r="G327" i="10"/>
  <c r="F328" i="10"/>
  <c r="G328" i="10"/>
  <c r="F329" i="10"/>
  <c r="G329" i="10"/>
  <c r="F330" i="10"/>
  <c r="G330" i="10"/>
  <c r="F331" i="10"/>
  <c r="G331" i="10"/>
  <c r="F332" i="10"/>
  <c r="G332" i="10"/>
  <c r="F333" i="10"/>
  <c r="G333" i="10"/>
  <c r="F334" i="10"/>
  <c r="G334" i="10"/>
  <c r="F335" i="10"/>
  <c r="G335" i="10"/>
  <c r="F336" i="10"/>
  <c r="G336" i="10"/>
  <c r="F337" i="10"/>
  <c r="G337" i="10"/>
  <c r="F338" i="10"/>
  <c r="G338" i="10"/>
  <c r="F339" i="10"/>
  <c r="G339" i="10"/>
  <c r="F340" i="10"/>
  <c r="G340" i="10"/>
  <c r="F341" i="10"/>
  <c r="G341" i="10"/>
  <c r="F342" i="10"/>
  <c r="G342" i="10"/>
  <c r="F343" i="10"/>
  <c r="G343" i="10"/>
  <c r="F344" i="10"/>
  <c r="G344" i="10"/>
  <c r="F345" i="10"/>
  <c r="G345" i="10"/>
  <c r="F346" i="10"/>
  <c r="G346" i="10"/>
  <c r="F347" i="10"/>
  <c r="G347" i="10"/>
  <c r="F348" i="10"/>
  <c r="G348" i="10"/>
  <c r="F349" i="10"/>
  <c r="G349" i="10"/>
  <c r="F350" i="10"/>
  <c r="G350" i="10"/>
  <c r="F351" i="10"/>
  <c r="G351" i="10"/>
  <c r="F352" i="10"/>
  <c r="G352" i="10"/>
  <c r="F353" i="10"/>
  <c r="G353" i="10"/>
  <c r="F354" i="10"/>
  <c r="G354" i="10"/>
  <c r="F355" i="10"/>
  <c r="G355" i="10"/>
  <c r="F356" i="10"/>
  <c r="G356" i="10"/>
  <c r="F357" i="10"/>
  <c r="G357" i="10"/>
  <c r="F358" i="10"/>
  <c r="G358" i="10"/>
  <c r="F359" i="10"/>
  <c r="G359" i="10"/>
  <c r="F360" i="10"/>
  <c r="G360" i="10"/>
  <c r="F361" i="10"/>
  <c r="G361" i="10"/>
  <c r="F362" i="10"/>
  <c r="G362" i="10"/>
  <c r="F364" i="10"/>
  <c r="G364" i="10"/>
  <c r="F365" i="10"/>
  <c r="G365" i="10"/>
  <c r="F366" i="10"/>
  <c r="G366" i="10"/>
  <c r="F367" i="10"/>
  <c r="G367" i="10"/>
  <c r="F368" i="10"/>
  <c r="G368" i="10"/>
  <c r="F369" i="10"/>
  <c r="G369" i="10"/>
  <c r="F370" i="10"/>
  <c r="G370" i="10"/>
  <c r="F371" i="10"/>
  <c r="G371" i="10"/>
  <c r="F372" i="10"/>
  <c r="G372" i="10"/>
  <c r="F373" i="10"/>
  <c r="G373" i="10"/>
  <c r="F374" i="10"/>
  <c r="G374" i="10"/>
  <c r="F375" i="10"/>
  <c r="G375" i="10"/>
  <c r="F376" i="10"/>
  <c r="G376" i="10"/>
  <c r="F377" i="10"/>
  <c r="G377" i="10"/>
  <c r="F378" i="10"/>
  <c r="G378" i="10"/>
  <c r="F379" i="10"/>
  <c r="G379" i="10"/>
  <c r="F380" i="10"/>
  <c r="G380" i="10"/>
  <c r="F381" i="10"/>
  <c r="G381" i="10"/>
  <c r="F382" i="10"/>
  <c r="G382" i="10"/>
  <c r="F383" i="10"/>
  <c r="G383" i="10"/>
  <c r="F384" i="10"/>
  <c r="G384" i="10"/>
  <c r="F385" i="10"/>
  <c r="G385" i="10"/>
  <c r="F386" i="10"/>
  <c r="G386" i="10"/>
  <c r="F387" i="10"/>
  <c r="G387" i="10"/>
  <c r="F388" i="10"/>
  <c r="G388" i="10"/>
  <c r="F389" i="10"/>
  <c r="G389" i="10"/>
  <c r="F390" i="10"/>
  <c r="G390" i="10"/>
  <c r="F391" i="10"/>
  <c r="G391" i="10"/>
  <c r="F392" i="10"/>
  <c r="G392" i="10"/>
  <c r="F393" i="10"/>
  <c r="G393" i="10"/>
  <c r="F394" i="10"/>
  <c r="G394" i="10"/>
  <c r="F395" i="10"/>
  <c r="G395" i="10"/>
  <c r="F396" i="10"/>
  <c r="G396" i="10"/>
  <c r="F397" i="10"/>
  <c r="G397" i="10"/>
  <c r="F398" i="10"/>
  <c r="G398" i="10"/>
  <c r="F399" i="10"/>
  <c r="G399" i="10"/>
  <c r="F400" i="10"/>
  <c r="G400" i="10"/>
  <c r="F401" i="10"/>
  <c r="G401" i="10"/>
  <c r="F402" i="10"/>
  <c r="G402" i="10"/>
  <c r="F403" i="10"/>
  <c r="G403" i="10"/>
  <c r="F404" i="10"/>
  <c r="G404" i="10"/>
  <c r="F405" i="10"/>
  <c r="G405" i="10"/>
  <c r="F406" i="10"/>
  <c r="G406" i="10"/>
  <c r="F407" i="10"/>
  <c r="G407" i="10"/>
  <c r="F408" i="10"/>
  <c r="G408" i="10"/>
  <c r="F409" i="10"/>
  <c r="G409" i="10"/>
  <c r="F410" i="10"/>
  <c r="G410" i="10"/>
  <c r="F411" i="10"/>
  <c r="G411" i="10"/>
  <c r="F412" i="10"/>
  <c r="G412" i="10"/>
  <c r="F413" i="10"/>
  <c r="G413" i="10"/>
  <c r="F414" i="10"/>
  <c r="G414" i="10"/>
  <c r="F415" i="10"/>
  <c r="G415" i="10"/>
  <c r="F416" i="10"/>
  <c r="G416" i="10"/>
  <c r="F417" i="10"/>
  <c r="G417" i="10"/>
  <c r="F419" i="10"/>
  <c r="G419" i="10"/>
  <c r="F420" i="10"/>
  <c r="G420" i="10"/>
  <c r="F421" i="10"/>
  <c r="G421" i="10"/>
  <c r="F422" i="10"/>
  <c r="G422" i="10"/>
  <c r="F423" i="10"/>
  <c r="G423" i="10"/>
  <c r="F424" i="10"/>
  <c r="G424" i="10"/>
  <c r="F425" i="10"/>
  <c r="G425" i="10"/>
  <c r="F426" i="10"/>
  <c r="G426" i="10"/>
  <c r="F427" i="10"/>
  <c r="G427" i="10"/>
  <c r="F428" i="10"/>
  <c r="G428" i="10"/>
  <c r="F429" i="10"/>
  <c r="G429" i="10"/>
  <c r="F430" i="10"/>
  <c r="G430" i="10"/>
  <c r="F431" i="10"/>
  <c r="G431" i="10"/>
  <c r="F432" i="10"/>
  <c r="G432" i="10"/>
  <c r="F433" i="10"/>
  <c r="G433" i="10"/>
  <c r="F434" i="10"/>
  <c r="G434" i="10"/>
  <c r="F435" i="10"/>
  <c r="G435" i="10"/>
  <c r="F436" i="10"/>
  <c r="G436" i="10"/>
  <c r="F437" i="10"/>
  <c r="G437" i="10"/>
  <c r="F438" i="10"/>
  <c r="G438" i="10"/>
  <c r="F439" i="10"/>
  <c r="G439" i="10"/>
  <c r="F440" i="10"/>
  <c r="G440" i="10"/>
  <c r="F441" i="10"/>
  <c r="G441" i="10"/>
  <c r="F442" i="10"/>
  <c r="G442" i="10"/>
  <c r="F443" i="10"/>
  <c r="G443" i="10"/>
  <c r="F444" i="10"/>
  <c r="G444" i="10"/>
  <c r="F445" i="10"/>
  <c r="G445" i="10"/>
  <c r="F446" i="10"/>
  <c r="G446" i="10"/>
  <c r="F447" i="10"/>
  <c r="G447" i="10"/>
  <c r="F448" i="10"/>
  <c r="G448" i="10"/>
  <c r="F449" i="10"/>
  <c r="G449" i="10"/>
  <c r="F450" i="10"/>
  <c r="G450" i="10"/>
  <c r="F451" i="10"/>
  <c r="G451" i="10"/>
  <c r="F452" i="10"/>
  <c r="G452" i="10"/>
  <c r="F453" i="10"/>
  <c r="G453" i="10"/>
  <c r="F454" i="10"/>
  <c r="G454" i="10"/>
  <c r="F455" i="10"/>
  <c r="G455" i="10"/>
  <c r="F456" i="10"/>
  <c r="G456" i="10"/>
  <c r="F457" i="10"/>
  <c r="G457" i="10"/>
  <c r="F458" i="10"/>
  <c r="G458" i="10"/>
  <c r="F459" i="10"/>
  <c r="G459" i="10"/>
  <c r="F460" i="10"/>
  <c r="G460" i="10"/>
  <c r="F461" i="10"/>
  <c r="G461" i="10"/>
  <c r="F462" i="10"/>
  <c r="G462" i="10"/>
  <c r="F463" i="10"/>
  <c r="G463" i="10"/>
  <c r="F464" i="10"/>
  <c r="G464" i="10"/>
  <c r="F465" i="10"/>
  <c r="G465" i="10"/>
  <c r="F466" i="10"/>
  <c r="G466" i="10"/>
  <c r="F467" i="10"/>
  <c r="G467" i="10"/>
  <c r="F468" i="10"/>
  <c r="G468" i="10"/>
  <c r="F469" i="10"/>
  <c r="G469" i="10"/>
  <c r="F470" i="10"/>
  <c r="G470" i="10"/>
  <c r="F471" i="10"/>
  <c r="G471" i="10"/>
  <c r="F472" i="10"/>
  <c r="G472" i="10"/>
  <c r="F473" i="10"/>
  <c r="G473" i="10"/>
  <c r="F474" i="10"/>
  <c r="G474" i="10"/>
  <c r="F475" i="10"/>
  <c r="G475" i="10"/>
  <c r="F476" i="10"/>
  <c r="G476" i="10"/>
  <c r="F477" i="10"/>
  <c r="G477" i="10"/>
  <c r="F478" i="10"/>
  <c r="G478" i="10"/>
  <c r="F479" i="10"/>
  <c r="G479" i="10"/>
  <c r="F480" i="10"/>
  <c r="G480" i="10"/>
  <c r="F481" i="10"/>
  <c r="G481" i="10"/>
  <c r="F482" i="10"/>
  <c r="G482" i="10"/>
  <c r="F483" i="10"/>
  <c r="G483" i="10"/>
  <c r="F484" i="10"/>
  <c r="G484" i="10"/>
  <c r="F485" i="10"/>
  <c r="G485" i="10"/>
  <c r="F486" i="10"/>
  <c r="G486" i="10"/>
  <c r="F487" i="10"/>
  <c r="G487" i="10"/>
  <c r="F488" i="10"/>
  <c r="G488" i="10"/>
  <c r="F489" i="10"/>
  <c r="G489" i="10"/>
  <c r="F490" i="10"/>
  <c r="G490" i="10"/>
  <c r="F491" i="10"/>
  <c r="G491" i="10"/>
  <c r="F492" i="10"/>
  <c r="G492" i="10"/>
  <c r="F493" i="10"/>
  <c r="G493" i="10"/>
  <c r="F494" i="10"/>
  <c r="G494" i="10"/>
  <c r="F495" i="10"/>
  <c r="G495" i="10"/>
  <c r="F496" i="10"/>
  <c r="G496" i="10"/>
  <c r="F497" i="10"/>
  <c r="G497" i="10"/>
  <c r="F498" i="10"/>
  <c r="G498" i="10"/>
  <c r="F499" i="10"/>
  <c r="G499" i="10"/>
  <c r="F500" i="10"/>
  <c r="G500" i="10"/>
  <c r="F501" i="10"/>
  <c r="G501" i="10"/>
  <c r="F502" i="10"/>
  <c r="G502" i="10"/>
  <c r="F503" i="10"/>
  <c r="G503" i="10"/>
  <c r="F504" i="10"/>
  <c r="G504" i="10"/>
  <c r="F505" i="10"/>
  <c r="G505" i="10"/>
  <c r="F506" i="10"/>
  <c r="G506" i="10"/>
  <c r="F507" i="10"/>
  <c r="G507" i="10"/>
  <c r="F508" i="10"/>
  <c r="G508" i="10"/>
  <c r="F509" i="10"/>
  <c r="G509" i="10"/>
  <c r="F510" i="10"/>
  <c r="G510" i="10"/>
  <c r="F511" i="10"/>
  <c r="G511" i="10"/>
  <c r="F512" i="10"/>
  <c r="G512" i="10"/>
  <c r="F513" i="10"/>
  <c r="G513" i="10"/>
  <c r="F514" i="10"/>
  <c r="G514" i="10"/>
  <c r="F515" i="10"/>
  <c r="G515" i="10"/>
  <c r="F516" i="10"/>
  <c r="G516" i="10"/>
  <c r="F517" i="10"/>
  <c r="G517" i="10"/>
  <c r="F518" i="10"/>
  <c r="G518" i="10"/>
  <c r="F519" i="10"/>
  <c r="G519" i="10"/>
  <c r="F520" i="10"/>
  <c r="G520" i="10"/>
  <c r="F521" i="10"/>
  <c r="G521" i="10"/>
  <c r="F522" i="10"/>
  <c r="G522" i="10"/>
  <c r="F523" i="10"/>
  <c r="G523" i="10"/>
  <c r="F524" i="10"/>
  <c r="G524" i="10"/>
  <c r="F525" i="10"/>
  <c r="G525" i="10"/>
  <c r="F526" i="10"/>
  <c r="G526" i="10"/>
  <c r="F527" i="10"/>
  <c r="G527" i="10"/>
  <c r="F528" i="10"/>
  <c r="G528" i="10"/>
  <c r="F529" i="10"/>
  <c r="G529" i="10"/>
  <c r="F530" i="10"/>
  <c r="G530" i="10"/>
  <c r="F531" i="10"/>
  <c r="G531" i="10"/>
  <c r="F532" i="10"/>
  <c r="G532" i="10"/>
  <c r="F533" i="10"/>
  <c r="G533" i="10"/>
  <c r="F534" i="10"/>
  <c r="G534" i="10"/>
  <c r="F535" i="10"/>
  <c r="G535" i="10"/>
  <c r="F536" i="10"/>
  <c r="G536" i="10"/>
  <c r="F537" i="10"/>
  <c r="G537" i="10"/>
  <c r="F538" i="10"/>
  <c r="G538" i="10"/>
  <c r="F539" i="10"/>
  <c r="G539" i="10"/>
  <c r="F540" i="10"/>
  <c r="G540" i="10"/>
  <c r="F541" i="10"/>
  <c r="G541" i="10"/>
  <c r="F542" i="10"/>
  <c r="G542" i="10"/>
  <c r="F543" i="10"/>
  <c r="G543" i="10"/>
  <c r="F544" i="10"/>
  <c r="G544" i="10"/>
  <c r="F545" i="10"/>
  <c r="G545" i="10"/>
  <c r="F546" i="10"/>
  <c r="G546" i="10"/>
  <c r="F547" i="10"/>
  <c r="G547" i="10"/>
  <c r="F548" i="10"/>
  <c r="G548" i="10"/>
  <c r="F549" i="10"/>
  <c r="G549" i="10"/>
  <c r="F550" i="10"/>
  <c r="G550" i="10"/>
  <c r="F551" i="10"/>
  <c r="G551" i="10"/>
  <c r="F552" i="10"/>
  <c r="G552" i="10"/>
  <c r="F553" i="10"/>
  <c r="G553" i="10"/>
  <c r="F554" i="10"/>
  <c r="G554" i="10"/>
  <c r="F555" i="10"/>
  <c r="G555" i="10"/>
  <c r="F556" i="10"/>
  <c r="G556" i="10"/>
  <c r="F557" i="10"/>
  <c r="G557" i="10"/>
  <c r="F558" i="10"/>
  <c r="G558" i="10"/>
  <c r="F559" i="10"/>
  <c r="G559" i="10"/>
  <c r="F560" i="10"/>
  <c r="G560" i="10"/>
  <c r="F561" i="10"/>
  <c r="G561" i="10"/>
  <c r="F562" i="10"/>
  <c r="G562" i="10"/>
  <c r="F563" i="10"/>
  <c r="G563" i="10"/>
  <c r="F564" i="10"/>
  <c r="G564" i="10"/>
  <c r="F565" i="10"/>
  <c r="G565" i="10"/>
  <c r="F566" i="10"/>
  <c r="G566" i="10"/>
  <c r="F567" i="10"/>
  <c r="G567" i="10"/>
  <c r="F568" i="10"/>
  <c r="G568" i="10"/>
  <c r="F569" i="10"/>
  <c r="G569" i="10"/>
  <c r="F570" i="10"/>
  <c r="G570" i="10"/>
  <c r="F571" i="10"/>
  <c r="G571" i="10"/>
  <c r="F572" i="10"/>
  <c r="G572" i="10"/>
  <c r="F573" i="10"/>
  <c r="G573" i="10"/>
  <c r="F574" i="10"/>
  <c r="G574" i="10"/>
  <c r="F575" i="10"/>
  <c r="G575" i="10"/>
  <c r="F576" i="10"/>
  <c r="G576" i="10"/>
  <c r="F577" i="10"/>
  <c r="G577" i="10"/>
  <c r="F578" i="10"/>
  <c r="G578" i="10"/>
  <c r="F579" i="10"/>
  <c r="G579" i="10"/>
  <c r="F580" i="10"/>
  <c r="G580" i="10"/>
  <c r="F581" i="10"/>
  <c r="G581" i="10"/>
  <c r="F582" i="10"/>
  <c r="G582" i="10"/>
  <c r="F583" i="10"/>
  <c r="G583" i="10"/>
  <c r="F584" i="10"/>
  <c r="G584" i="10"/>
  <c r="F585" i="10"/>
  <c r="G585" i="10"/>
  <c r="F586" i="10"/>
  <c r="G586" i="10"/>
  <c r="F587" i="10"/>
  <c r="G587" i="10"/>
  <c r="F588" i="10"/>
  <c r="G588" i="10"/>
  <c r="F589" i="10"/>
  <c r="G589" i="10"/>
  <c r="F590" i="10"/>
  <c r="G590" i="10"/>
  <c r="F591" i="10"/>
  <c r="G591" i="10"/>
  <c r="F592" i="10"/>
  <c r="G592" i="10"/>
  <c r="F593" i="10"/>
  <c r="G593" i="10"/>
  <c r="F594" i="10"/>
  <c r="G594" i="10"/>
  <c r="F595" i="10"/>
  <c r="G595" i="10"/>
  <c r="F596" i="10"/>
  <c r="G596" i="10"/>
  <c r="F597" i="10"/>
  <c r="G597" i="10"/>
  <c r="F598" i="10"/>
  <c r="G598" i="10"/>
  <c r="F599" i="10"/>
  <c r="G599" i="10"/>
  <c r="F600" i="10"/>
  <c r="G600" i="10"/>
  <c r="F601" i="10"/>
  <c r="G601" i="10"/>
  <c r="F602" i="10"/>
  <c r="G602" i="10"/>
  <c r="F603" i="10"/>
  <c r="G603" i="10"/>
  <c r="F604" i="10"/>
  <c r="G604" i="10"/>
  <c r="F605" i="10"/>
  <c r="G605" i="10"/>
  <c r="F606" i="10"/>
  <c r="G606" i="10"/>
  <c r="F607" i="10"/>
  <c r="G607" i="10"/>
  <c r="F608" i="10"/>
  <c r="G608" i="10"/>
  <c r="F609" i="10"/>
  <c r="G609" i="10"/>
  <c r="F610" i="10"/>
  <c r="G610" i="10"/>
  <c r="F611" i="10"/>
  <c r="G611" i="10"/>
  <c r="F612" i="10"/>
  <c r="G612" i="10"/>
  <c r="F613" i="10"/>
  <c r="G613" i="10"/>
  <c r="F614" i="10"/>
  <c r="G614" i="10"/>
  <c r="F615" i="10"/>
  <c r="G615" i="10"/>
  <c r="F616" i="10"/>
  <c r="G616" i="10"/>
  <c r="F617" i="10"/>
  <c r="G617" i="10"/>
  <c r="F618" i="10"/>
  <c r="G618" i="10"/>
  <c r="F619" i="10"/>
  <c r="G619" i="10"/>
  <c r="F620" i="10"/>
  <c r="G620" i="10"/>
  <c r="F621" i="10"/>
  <c r="G621" i="10"/>
  <c r="F622" i="10"/>
  <c r="G622" i="10"/>
  <c r="F623" i="10"/>
  <c r="G623" i="10"/>
  <c r="F624" i="10"/>
  <c r="G624" i="10"/>
  <c r="F625" i="10"/>
  <c r="G625" i="10"/>
  <c r="F626" i="10"/>
  <c r="G626" i="10"/>
  <c r="F627" i="10"/>
  <c r="G627" i="10"/>
  <c r="F628" i="10"/>
  <c r="G628" i="10"/>
  <c r="F629" i="10"/>
  <c r="G629" i="10"/>
  <c r="F630" i="10"/>
  <c r="G630" i="10"/>
  <c r="F631" i="10"/>
  <c r="G631" i="10"/>
  <c r="F632" i="10"/>
  <c r="G632" i="10"/>
  <c r="F633" i="10"/>
  <c r="G633" i="10"/>
  <c r="F634" i="10"/>
  <c r="G634" i="10"/>
  <c r="F635" i="10"/>
  <c r="G635" i="10"/>
  <c r="F636" i="10"/>
  <c r="G636" i="10"/>
  <c r="F637" i="10"/>
  <c r="G637" i="10"/>
  <c r="F638" i="10"/>
  <c r="G638" i="10"/>
  <c r="F639" i="10"/>
  <c r="G639" i="10"/>
  <c r="F640" i="10"/>
  <c r="G640" i="10"/>
  <c r="F641" i="10"/>
  <c r="G641" i="10"/>
  <c r="F642" i="10"/>
  <c r="G642" i="10"/>
  <c r="F643" i="10"/>
  <c r="G643" i="10"/>
  <c r="F644" i="10"/>
  <c r="G644" i="10"/>
  <c r="F645" i="10"/>
  <c r="G645" i="10"/>
  <c r="F646" i="10"/>
  <c r="G646" i="10"/>
  <c r="F647" i="10"/>
  <c r="G647" i="10"/>
  <c r="F648" i="10"/>
  <c r="G648" i="10"/>
  <c r="F649" i="10"/>
  <c r="G649" i="10"/>
  <c r="F650" i="10"/>
  <c r="G650" i="10"/>
  <c r="F651" i="10"/>
  <c r="G651" i="10"/>
  <c r="F652" i="10"/>
  <c r="G652" i="10"/>
  <c r="F653" i="10"/>
  <c r="G653" i="10"/>
  <c r="F654" i="10"/>
  <c r="G654" i="10"/>
  <c r="F655" i="10"/>
  <c r="G655" i="10"/>
  <c r="F656" i="10"/>
  <c r="G656" i="10"/>
  <c r="F657" i="10"/>
  <c r="G657" i="10"/>
  <c r="F658" i="10"/>
  <c r="G658" i="10"/>
  <c r="F659" i="10"/>
  <c r="G659" i="10"/>
  <c r="F660" i="10"/>
  <c r="G660" i="10"/>
  <c r="F661" i="10"/>
  <c r="G661" i="10"/>
  <c r="F662" i="10"/>
  <c r="G662" i="10"/>
  <c r="F663" i="10"/>
  <c r="G663" i="10"/>
  <c r="F664" i="10"/>
  <c r="G664" i="10"/>
  <c r="F665" i="10"/>
  <c r="G665" i="10"/>
  <c r="F666" i="10"/>
  <c r="G666" i="10"/>
  <c r="F667" i="10"/>
  <c r="G667" i="10"/>
  <c r="F668" i="10"/>
  <c r="G668" i="10"/>
  <c r="F669" i="10"/>
  <c r="G669" i="10"/>
  <c r="F670" i="10"/>
  <c r="G670" i="10"/>
  <c r="F671" i="10"/>
  <c r="G671" i="10"/>
  <c r="F672" i="10"/>
  <c r="G672" i="10"/>
  <c r="F673" i="10"/>
  <c r="G673" i="10"/>
  <c r="F674" i="10"/>
  <c r="G674" i="10"/>
  <c r="F675" i="10"/>
  <c r="G675" i="10"/>
  <c r="F676" i="10"/>
  <c r="G676" i="10"/>
  <c r="F677" i="10"/>
  <c r="G677" i="10"/>
  <c r="F678" i="10"/>
  <c r="G678" i="10"/>
  <c r="F679" i="10"/>
  <c r="G679" i="10"/>
  <c r="F680" i="10"/>
  <c r="G680" i="10"/>
  <c r="F681" i="10"/>
  <c r="G681" i="10"/>
  <c r="F682" i="10"/>
  <c r="G682" i="10"/>
  <c r="F683" i="10"/>
  <c r="G683" i="10"/>
  <c r="F684" i="10"/>
  <c r="G684" i="10"/>
  <c r="F685" i="10"/>
  <c r="G685" i="10"/>
  <c r="F686" i="10"/>
  <c r="G686" i="10"/>
  <c r="F687" i="10"/>
  <c r="G687" i="10"/>
  <c r="F688" i="10"/>
  <c r="G688" i="10"/>
  <c r="F689" i="10"/>
  <c r="G689" i="10"/>
  <c r="F690" i="10"/>
  <c r="G690" i="10"/>
  <c r="F691" i="10"/>
  <c r="G691" i="10"/>
  <c r="F692" i="10"/>
  <c r="G692" i="10"/>
  <c r="F693" i="10"/>
  <c r="G693" i="10"/>
  <c r="F694" i="10"/>
  <c r="G694" i="10"/>
  <c r="F695" i="10"/>
  <c r="G695" i="10"/>
  <c r="F696" i="10"/>
  <c r="G696" i="10"/>
  <c r="F697" i="10"/>
  <c r="G697" i="10"/>
  <c r="F698" i="10"/>
  <c r="G698" i="10"/>
  <c r="F699" i="10"/>
  <c r="G699" i="10"/>
  <c r="F700" i="10"/>
  <c r="G700" i="10"/>
  <c r="F701" i="10"/>
  <c r="G701" i="10"/>
  <c r="F702" i="10"/>
  <c r="G702" i="10"/>
  <c r="F703" i="10"/>
  <c r="G703" i="10"/>
  <c r="F704" i="10"/>
  <c r="G704" i="10"/>
  <c r="F705" i="10"/>
  <c r="G705" i="10"/>
  <c r="F706" i="10"/>
  <c r="G706" i="10"/>
  <c r="F707" i="10"/>
  <c r="G707" i="10"/>
  <c r="F708" i="10"/>
  <c r="G708" i="10"/>
  <c r="F709" i="10"/>
  <c r="G709" i="10"/>
  <c r="F710" i="10"/>
  <c r="G710" i="10"/>
  <c r="F711" i="10"/>
  <c r="G711" i="10"/>
  <c r="F712" i="10"/>
  <c r="G712" i="10"/>
  <c r="F713" i="10"/>
  <c r="G713" i="10"/>
  <c r="F714" i="10"/>
  <c r="G714" i="10"/>
  <c r="F715" i="10"/>
  <c r="G715" i="10"/>
  <c r="F716" i="10"/>
  <c r="G716" i="10"/>
  <c r="F717" i="10"/>
  <c r="G717" i="10"/>
  <c r="F718" i="10"/>
  <c r="G718" i="10"/>
  <c r="F719" i="10"/>
  <c r="G719" i="10"/>
  <c r="F720" i="10"/>
  <c r="G720" i="10"/>
  <c r="F721" i="10"/>
  <c r="G721" i="10"/>
  <c r="F722" i="10"/>
  <c r="G722" i="10"/>
  <c r="F723" i="10"/>
  <c r="G723" i="10"/>
  <c r="F724" i="10"/>
  <c r="G724" i="10"/>
  <c r="F725" i="10"/>
  <c r="G725" i="10"/>
  <c r="F726" i="10"/>
  <c r="G726" i="10"/>
  <c r="F727" i="10"/>
  <c r="G727" i="10"/>
  <c r="F728" i="10"/>
  <c r="G728" i="10"/>
  <c r="F729" i="10"/>
  <c r="G729" i="10"/>
  <c r="F730" i="10"/>
  <c r="G730" i="10"/>
  <c r="F731" i="10"/>
  <c r="G731" i="10"/>
  <c r="F732" i="10"/>
  <c r="G732" i="10"/>
  <c r="F733" i="10"/>
  <c r="G733" i="10"/>
  <c r="F734" i="10"/>
  <c r="G734" i="10"/>
  <c r="F735" i="10"/>
  <c r="G735" i="10"/>
  <c r="F736" i="10"/>
  <c r="G736" i="10"/>
  <c r="F737" i="10"/>
  <c r="G737" i="10"/>
  <c r="F738" i="10"/>
  <c r="G738" i="10"/>
  <c r="F739" i="10"/>
  <c r="G739" i="10"/>
  <c r="F740" i="10"/>
  <c r="G740" i="10"/>
  <c r="F741" i="10"/>
  <c r="G741" i="10"/>
  <c r="F742" i="10"/>
  <c r="G742" i="10"/>
  <c r="F743" i="10"/>
  <c r="G743" i="10"/>
  <c r="F744" i="10"/>
  <c r="G744" i="10"/>
  <c r="F745" i="10"/>
  <c r="G745" i="10"/>
  <c r="F746" i="10"/>
  <c r="G746" i="10"/>
  <c r="F747" i="10"/>
  <c r="G747" i="10"/>
  <c r="F748" i="10"/>
  <c r="G748" i="10"/>
  <c r="F749" i="10"/>
  <c r="G749" i="10"/>
  <c r="F750" i="10"/>
  <c r="G750" i="10"/>
  <c r="F751" i="10"/>
  <c r="G751" i="10"/>
  <c r="F752" i="10"/>
  <c r="G752" i="10"/>
  <c r="F753" i="10"/>
  <c r="G753" i="10"/>
  <c r="F754" i="10"/>
  <c r="G754" i="10"/>
  <c r="F755" i="10"/>
  <c r="G755" i="10"/>
  <c r="F756" i="10"/>
  <c r="G756" i="10"/>
  <c r="F757" i="10"/>
  <c r="G757" i="10"/>
  <c r="F758" i="10"/>
  <c r="G758" i="10"/>
  <c r="F759" i="10"/>
  <c r="G759" i="10"/>
  <c r="F760" i="10"/>
  <c r="G760" i="10"/>
  <c r="F761" i="10"/>
  <c r="G761" i="10"/>
  <c r="F762" i="10"/>
  <c r="G762" i="10"/>
  <c r="F763" i="10"/>
  <c r="G763" i="10"/>
  <c r="F764" i="10"/>
  <c r="G764" i="10"/>
  <c r="F765" i="10"/>
  <c r="G765" i="10"/>
  <c r="F766" i="10"/>
  <c r="G766" i="10"/>
  <c r="F767" i="10"/>
  <c r="G767" i="10"/>
  <c r="F768" i="10"/>
  <c r="G768" i="10"/>
  <c r="F769" i="10"/>
  <c r="G769" i="10"/>
  <c r="F770" i="10"/>
  <c r="G770" i="10"/>
  <c r="F771" i="10"/>
  <c r="G771" i="10"/>
  <c r="F772" i="10"/>
  <c r="G772" i="10"/>
  <c r="F773" i="10"/>
  <c r="G773" i="10"/>
  <c r="F774" i="10"/>
  <c r="G774" i="10"/>
  <c r="F775" i="10"/>
  <c r="G775" i="10"/>
  <c r="F776" i="10"/>
  <c r="G776" i="10"/>
  <c r="F777" i="10"/>
  <c r="G777" i="10"/>
  <c r="F778" i="10"/>
  <c r="G778" i="10"/>
  <c r="F779" i="10"/>
  <c r="G779" i="10"/>
  <c r="F780" i="10"/>
  <c r="G780" i="10"/>
  <c r="F781" i="10"/>
  <c r="G781" i="10"/>
  <c r="F782" i="10"/>
  <c r="G782" i="10"/>
  <c r="F783" i="10"/>
  <c r="G783" i="10"/>
  <c r="F784" i="10"/>
  <c r="G784" i="10"/>
  <c r="F785" i="10"/>
  <c r="G785" i="10"/>
  <c r="F786" i="10"/>
  <c r="G786" i="10"/>
  <c r="F787" i="10"/>
  <c r="G787" i="10"/>
  <c r="F788" i="10"/>
  <c r="G788" i="10"/>
  <c r="F789" i="10"/>
  <c r="G789" i="10"/>
  <c r="F790" i="10"/>
  <c r="G790" i="10"/>
  <c r="F791" i="10"/>
  <c r="G791" i="10"/>
  <c r="F792" i="10"/>
  <c r="G792" i="10"/>
  <c r="F793" i="10"/>
  <c r="G793" i="10"/>
  <c r="F794" i="10"/>
  <c r="G794" i="10"/>
  <c r="F795" i="10"/>
  <c r="G795" i="10"/>
  <c r="F796" i="10"/>
  <c r="G796" i="10"/>
  <c r="F797" i="10"/>
  <c r="G797" i="10"/>
  <c r="F798" i="10"/>
  <c r="G798" i="10"/>
  <c r="F799" i="10"/>
  <c r="G799" i="10"/>
  <c r="F800" i="10"/>
  <c r="G800" i="10"/>
  <c r="F801" i="10"/>
  <c r="G801" i="10"/>
  <c r="F802" i="10"/>
  <c r="G802" i="10"/>
  <c r="F803" i="10"/>
  <c r="G803" i="10"/>
  <c r="F804" i="10"/>
  <c r="G804" i="10"/>
  <c r="F805" i="10"/>
  <c r="G805" i="10"/>
  <c r="F806" i="10"/>
  <c r="G806" i="10"/>
  <c r="F807" i="10"/>
  <c r="G807" i="10"/>
  <c r="F808" i="10"/>
  <c r="G808" i="10"/>
  <c r="F809" i="10"/>
  <c r="G809" i="10"/>
  <c r="F810" i="10"/>
  <c r="G810" i="10"/>
  <c r="F811" i="10"/>
  <c r="G811" i="10"/>
  <c r="F812" i="10"/>
  <c r="G812" i="10"/>
  <c r="F813" i="10"/>
  <c r="G813" i="10"/>
  <c r="F814" i="10"/>
  <c r="G814" i="10"/>
  <c r="F815" i="10"/>
  <c r="G815" i="10"/>
  <c r="F816" i="10"/>
  <c r="G816" i="10"/>
  <c r="F817" i="10"/>
  <c r="G817" i="10"/>
  <c r="F818" i="10"/>
  <c r="G818" i="10"/>
  <c r="F819" i="10"/>
  <c r="G819" i="10"/>
  <c r="F820" i="10"/>
  <c r="G820" i="10"/>
  <c r="F821" i="10"/>
  <c r="G821" i="10"/>
  <c r="F822" i="10"/>
  <c r="G822" i="10"/>
  <c r="F823" i="10"/>
  <c r="G823" i="10"/>
  <c r="F824" i="10"/>
  <c r="G824" i="10"/>
  <c r="F825" i="10"/>
  <c r="G825" i="10"/>
  <c r="F826" i="10"/>
  <c r="G826" i="10"/>
  <c r="F827" i="10"/>
  <c r="G827" i="10"/>
  <c r="F828" i="10"/>
  <c r="G828" i="10"/>
  <c r="F829" i="10"/>
  <c r="G829" i="10"/>
  <c r="F830" i="10"/>
  <c r="G830" i="10"/>
  <c r="F831" i="10"/>
  <c r="G831" i="10"/>
  <c r="F832" i="10"/>
  <c r="G832" i="10"/>
  <c r="F833" i="10"/>
  <c r="G833" i="10"/>
  <c r="F834" i="10"/>
  <c r="G834" i="10"/>
  <c r="F835" i="10"/>
  <c r="G835" i="10"/>
  <c r="F836" i="10"/>
  <c r="G836" i="10"/>
  <c r="F837" i="10"/>
  <c r="G837" i="10"/>
  <c r="F838" i="10"/>
  <c r="G838" i="10"/>
  <c r="F839" i="10"/>
  <c r="G839" i="10"/>
  <c r="F840" i="10"/>
  <c r="G840" i="10"/>
  <c r="F841" i="10"/>
  <c r="G841" i="10"/>
  <c r="F842" i="10"/>
  <c r="G842" i="10"/>
  <c r="F843" i="10"/>
  <c r="G843" i="10"/>
  <c r="F844" i="10"/>
  <c r="G844" i="10"/>
  <c r="F845" i="10"/>
  <c r="G845" i="10"/>
  <c r="F846" i="10"/>
  <c r="G846" i="10"/>
  <c r="F847" i="10"/>
  <c r="G847" i="10"/>
  <c r="F848" i="10"/>
  <c r="G848" i="10"/>
  <c r="F849" i="10"/>
  <c r="G849" i="10"/>
  <c r="F850" i="10"/>
  <c r="G850" i="10"/>
  <c r="F851" i="10"/>
  <c r="G851" i="10"/>
  <c r="F852" i="10"/>
  <c r="G852" i="10"/>
  <c r="F853" i="10"/>
  <c r="G853" i="10"/>
  <c r="F854" i="10"/>
  <c r="G854" i="10"/>
  <c r="F855" i="10"/>
  <c r="G855" i="10"/>
  <c r="F856" i="10"/>
  <c r="G856" i="10"/>
  <c r="F857" i="10"/>
  <c r="G857" i="10"/>
  <c r="F858" i="10"/>
  <c r="G858" i="10"/>
  <c r="F859" i="10"/>
  <c r="G859" i="10"/>
  <c r="F860" i="10"/>
  <c r="G860" i="10"/>
  <c r="F861" i="10"/>
  <c r="G861" i="10"/>
  <c r="F862" i="10"/>
  <c r="G862" i="10"/>
  <c r="F863" i="10"/>
  <c r="G863" i="10"/>
  <c r="F864" i="10"/>
  <c r="G864" i="10"/>
  <c r="F865" i="10"/>
  <c r="G865" i="10"/>
  <c r="F866" i="10"/>
  <c r="G866" i="10"/>
  <c r="F867" i="10"/>
  <c r="G867" i="10"/>
  <c r="F868" i="10"/>
  <c r="G868" i="10"/>
  <c r="F869" i="10"/>
  <c r="G869" i="10"/>
  <c r="F870" i="10"/>
  <c r="G870" i="10"/>
  <c r="F871" i="10"/>
  <c r="G871" i="10"/>
  <c r="F872" i="10"/>
  <c r="G872" i="10"/>
  <c r="F873" i="10"/>
  <c r="G873" i="10"/>
  <c r="F874" i="10"/>
  <c r="G874" i="10"/>
  <c r="F875" i="10"/>
  <c r="G875" i="10"/>
  <c r="F876" i="10"/>
  <c r="G876" i="10"/>
  <c r="F877" i="10"/>
  <c r="G877" i="10"/>
  <c r="F878" i="10"/>
  <c r="G878" i="10"/>
  <c r="F879" i="10"/>
  <c r="G879" i="10"/>
  <c r="F880" i="10"/>
  <c r="G880" i="10"/>
  <c r="F881" i="10"/>
  <c r="G881" i="10"/>
  <c r="F882" i="10"/>
  <c r="G882" i="10"/>
  <c r="F883" i="10"/>
  <c r="G883" i="10"/>
  <c r="F884" i="10"/>
  <c r="G884" i="10"/>
  <c r="F885" i="10"/>
  <c r="G885" i="10"/>
  <c r="F886" i="10"/>
  <c r="G886" i="10"/>
  <c r="F887" i="10"/>
  <c r="G887" i="10"/>
  <c r="F888" i="10"/>
  <c r="G888" i="10"/>
  <c r="F889" i="10"/>
  <c r="G889" i="10"/>
  <c r="F890" i="10"/>
  <c r="G890" i="10"/>
  <c r="F891" i="10"/>
  <c r="G891" i="10"/>
  <c r="F892" i="10"/>
  <c r="G892" i="10"/>
  <c r="F893" i="10"/>
  <c r="G893" i="10"/>
  <c r="F894" i="10"/>
  <c r="G894" i="10"/>
  <c r="F895" i="10"/>
  <c r="G895" i="10"/>
  <c r="F896" i="10"/>
  <c r="G896" i="10"/>
  <c r="F897" i="10"/>
  <c r="G897" i="10"/>
  <c r="F898" i="10"/>
  <c r="G898" i="10"/>
  <c r="F899" i="10"/>
  <c r="G899" i="10"/>
  <c r="F900" i="10"/>
  <c r="G900" i="10"/>
  <c r="F901" i="10"/>
  <c r="G901" i="10"/>
  <c r="F902" i="10"/>
  <c r="G902" i="10"/>
  <c r="F903" i="10"/>
  <c r="G903" i="10"/>
  <c r="F904" i="10"/>
  <c r="G904" i="10"/>
  <c r="F905" i="10"/>
  <c r="G905" i="10"/>
  <c r="F906" i="10"/>
  <c r="G906" i="10"/>
  <c r="F907" i="10"/>
  <c r="G907" i="10"/>
  <c r="F908" i="10"/>
  <c r="G908" i="10"/>
  <c r="F909" i="10"/>
  <c r="G909" i="10"/>
  <c r="F910" i="10"/>
  <c r="G910" i="10"/>
  <c r="F911" i="10"/>
  <c r="G911" i="10"/>
  <c r="F912" i="10"/>
  <c r="G912" i="10"/>
  <c r="F913" i="10"/>
  <c r="G913" i="10"/>
  <c r="F914" i="10"/>
  <c r="G914" i="10"/>
  <c r="F915" i="10"/>
  <c r="G915" i="10"/>
  <c r="F916" i="10"/>
  <c r="G916" i="10"/>
  <c r="F917" i="10"/>
  <c r="G917" i="10"/>
  <c r="F918" i="10"/>
  <c r="G918" i="10"/>
  <c r="F919" i="10"/>
  <c r="G919" i="10"/>
  <c r="F920" i="10"/>
  <c r="G920" i="10"/>
  <c r="F921" i="10"/>
  <c r="G921" i="10"/>
  <c r="F922" i="10"/>
  <c r="G922" i="10"/>
  <c r="F923" i="10"/>
  <c r="G923" i="10"/>
  <c r="F924" i="10"/>
  <c r="G924" i="10"/>
  <c r="F925" i="10"/>
  <c r="G925" i="10"/>
  <c r="F926" i="10"/>
  <c r="G926" i="10"/>
  <c r="F927" i="10"/>
  <c r="G927" i="10"/>
  <c r="F928" i="10"/>
  <c r="G928" i="10"/>
  <c r="F929" i="10"/>
  <c r="G929" i="10"/>
  <c r="F930" i="10"/>
  <c r="G930" i="10"/>
  <c r="F931" i="10"/>
  <c r="G931" i="10"/>
  <c r="F932" i="10"/>
  <c r="G932" i="10"/>
  <c r="F933" i="10"/>
  <c r="G933" i="10"/>
  <c r="F934" i="10"/>
  <c r="G934" i="10"/>
  <c r="F935" i="10"/>
  <c r="G935" i="10"/>
  <c r="F936" i="10"/>
  <c r="G936" i="10"/>
  <c r="F937" i="10"/>
  <c r="G937" i="10"/>
  <c r="F938" i="10"/>
  <c r="G938" i="10"/>
  <c r="F939" i="10"/>
  <c r="G939" i="10"/>
  <c r="F940" i="10"/>
  <c r="G940" i="10"/>
  <c r="F941" i="10"/>
  <c r="G941" i="10"/>
  <c r="F942" i="10"/>
  <c r="G942" i="10"/>
  <c r="F943" i="10"/>
  <c r="G943" i="10"/>
  <c r="F944" i="10"/>
  <c r="G944" i="10"/>
  <c r="F945" i="10"/>
  <c r="G945" i="10"/>
  <c r="F946" i="10"/>
  <c r="G946" i="10"/>
  <c r="F947" i="10"/>
  <c r="G947" i="10"/>
  <c r="F948" i="10"/>
  <c r="G948" i="10"/>
  <c r="F949" i="10"/>
  <c r="G949" i="10"/>
  <c r="F950" i="10"/>
  <c r="G950" i="10"/>
  <c r="F951" i="10"/>
  <c r="G951" i="10"/>
  <c r="F952" i="10"/>
  <c r="G952" i="10"/>
  <c r="F953" i="10"/>
  <c r="G953" i="10"/>
  <c r="F954" i="10"/>
  <c r="G954" i="10"/>
  <c r="F955" i="10"/>
  <c r="G955" i="10"/>
  <c r="F956" i="10"/>
  <c r="G956" i="10"/>
  <c r="F957" i="10"/>
  <c r="G957" i="10"/>
  <c r="F958" i="10"/>
  <c r="G958" i="10"/>
  <c r="F959" i="10"/>
  <c r="G959" i="10"/>
  <c r="F960" i="10"/>
  <c r="G960" i="10"/>
  <c r="F961" i="10"/>
  <c r="G961" i="10"/>
  <c r="F962" i="10"/>
  <c r="G962" i="10"/>
  <c r="F963" i="10"/>
  <c r="G963" i="10"/>
  <c r="F964" i="10"/>
  <c r="G964" i="10"/>
  <c r="F965" i="10"/>
  <c r="G965" i="10"/>
  <c r="F966" i="10"/>
  <c r="G966" i="10"/>
  <c r="F967" i="10"/>
  <c r="G967" i="10"/>
  <c r="F968" i="10"/>
  <c r="G968" i="10"/>
  <c r="F969" i="10"/>
  <c r="G969" i="10"/>
  <c r="F970" i="10"/>
  <c r="G970" i="10"/>
  <c r="F971" i="10"/>
  <c r="G971" i="10"/>
  <c r="F972" i="10"/>
  <c r="G972" i="10"/>
  <c r="F973" i="10"/>
  <c r="G973" i="10"/>
  <c r="F974" i="10"/>
  <c r="G974" i="10"/>
  <c r="F975" i="10"/>
  <c r="G975" i="10"/>
  <c r="F976" i="10"/>
  <c r="G976" i="10"/>
  <c r="F977" i="10"/>
  <c r="G977" i="10"/>
  <c r="F978" i="10"/>
  <c r="G978" i="10"/>
  <c r="F979" i="10"/>
  <c r="G979" i="10"/>
  <c r="F980" i="10"/>
  <c r="G980" i="10"/>
  <c r="F981" i="10"/>
  <c r="G981" i="10"/>
  <c r="F982" i="10"/>
  <c r="G982" i="10"/>
  <c r="F983" i="10"/>
  <c r="G983" i="10"/>
  <c r="F984" i="10"/>
  <c r="G984" i="10"/>
  <c r="F985" i="10"/>
  <c r="G985" i="10"/>
  <c r="F986" i="10"/>
  <c r="G986" i="10"/>
  <c r="F987" i="10"/>
  <c r="G987" i="10"/>
  <c r="F988" i="10"/>
  <c r="G988" i="10"/>
  <c r="F989" i="10"/>
  <c r="G989" i="10"/>
  <c r="F990" i="10"/>
  <c r="G990" i="10"/>
  <c r="F991" i="10"/>
  <c r="G991" i="10"/>
  <c r="F992" i="10"/>
  <c r="G992" i="10"/>
  <c r="F993" i="10"/>
  <c r="G993" i="10"/>
  <c r="F994" i="10"/>
  <c r="G994" i="10"/>
  <c r="F995" i="10"/>
  <c r="G995" i="10"/>
  <c r="F996" i="10"/>
  <c r="G996" i="10"/>
  <c r="F997" i="10"/>
  <c r="G997" i="10"/>
  <c r="F998" i="10"/>
  <c r="G998" i="10"/>
  <c r="F999" i="10"/>
  <c r="G999" i="10"/>
  <c r="F1000" i="10"/>
  <c r="G1000" i="10"/>
  <c r="F1001" i="10"/>
  <c r="G1001" i="10"/>
  <c r="F1002" i="10"/>
  <c r="G1002" i="10"/>
  <c r="F1003" i="10"/>
  <c r="G1003" i="10"/>
  <c r="F1004" i="10"/>
  <c r="G1004" i="10"/>
  <c r="F1005" i="10"/>
  <c r="G1005" i="10"/>
  <c r="F1006" i="10"/>
  <c r="G1006" i="10"/>
  <c r="F1007" i="10"/>
  <c r="G1007" i="10"/>
  <c r="F1008" i="10"/>
  <c r="G1008" i="10"/>
  <c r="F1009" i="10"/>
  <c r="G1009" i="10"/>
  <c r="F1010" i="10"/>
  <c r="G1010" i="10"/>
  <c r="F1011" i="10"/>
  <c r="G1011" i="10"/>
  <c r="F1012" i="10"/>
  <c r="G1012" i="10"/>
  <c r="F1013" i="10"/>
  <c r="G1013" i="10"/>
  <c r="F1014" i="10"/>
  <c r="G1014" i="10"/>
  <c r="F1015" i="10"/>
  <c r="G1015" i="10"/>
  <c r="F1016" i="10"/>
  <c r="G1016" i="10"/>
  <c r="F1017" i="10"/>
  <c r="G1017" i="10"/>
  <c r="F1018" i="10"/>
  <c r="G1018" i="10"/>
  <c r="F1019" i="10"/>
  <c r="G1019" i="10"/>
  <c r="F1020" i="10"/>
  <c r="G1020" i="10"/>
  <c r="F1021" i="10"/>
  <c r="G1021" i="10"/>
  <c r="F1022" i="10"/>
  <c r="G1022" i="10"/>
  <c r="F1023" i="10"/>
  <c r="G1023" i="10"/>
  <c r="F1024" i="10"/>
  <c r="G1024" i="10"/>
  <c r="F1025" i="10"/>
  <c r="G1025" i="10"/>
  <c r="F1026" i="10"/>
  <c r="G1026" i="10"/>
  <c r="F1027" i="10"/>
  <c r="G1027" i="10"/>
  <c r="F1028" i="10"/>
  <c r="G1028" i="10"/>
  <c r="F1029" i="10"/>
  <c r="G1029" i="10"/>
  <c r="F1030" i="10"/>
  <c r="G1030" i="10"/>
  <c r="F1031" i="10"/>
  <c r="G1031" i="10"/>
  <c r="F1032" i="10"/>
  <c r="G1032" i="10"/>
  <c r="F1033" i="10"/>
  <c r="G1033" i="10"/>
  <c r="F1034" i="10"/>
  <c r="G1034" i="10"/>
  <c r="F1035" i="10"/>
  <c r="G1035" i="10"/>
  <c r="F1036" i="10"/>
  <c r="G1036" i="10"/>
  <c r="F1037" i="10"/>
  <c r="G1037" i="10"/>
  <c r="F1038" i="10"/>
  <c r="G1038" i="10"/>
  <c r="F1039" i="10"/>
  <c r="G1039" i="10"/>
  <c r="F1040" i="10"/>
  <c r="G1040" i="10"/>
  <c r="F1041" i="10"/>
  <c r="G1041" i="10"/>
  <c r="F1042" i="10"/>
  <c r="G1042" i="10"/>
  <c r="F1043" i="10"/>
  <c r="G1043" i="10"/>
  <c r="F1044" i="10"/>
  <c r="G1044" i="10"/>
  <c r="F1045" i="10"/>
  <c r="G1045" i="10"/>
  <c r="F1046" i="10"/>
  <c r="G1046" i="10"/>
  <c r="F1047" i="10"/>
  <c r="G1047" i="10"/>
  <c r="F1048" i="10"/>
  <c r="G1048" i="10"/>
  <c r="F1049" i="10"/>
  <c r="G1049" i="10"/>
  <c r="F1050" i="10"/>
  <c r="G1050" i="10"/>
  <c r="F1051" i="10"/>
  <c r="G1051" i="10"/>
  <c r="F1052" i="10"/>
  <c r="G1052" i="10"/>
  <c r="F1053" i="10"/>
  <c r="G1053" i="10"/>
  <c r="F1054" i="10"/>
  <c r="G1054" i="10"/>
  <c r="F1055" i="10"/>
  <c r="G1055" i="10"/>
  <c r="F1056" i="10"/>
  <c r="G1056" i="10"/>
  <c r="F1057" i="10"/>
  <c r="G1057" i="10"/>
  <c r="F1058" i="10"/>
  <c r="G1058" i="10"/>
  <c r="F1059" i="10"/>
  <c r="G1059" i="10"/>
  <c r="F1060" i="10"/>
  <c r="G1060" i="10"/>
  <c r="F1061" i="10"/>
  <c r="G1061" i="10"/>
  <c r="F1062" i="10"/>
  <c r="G1062" i="10"/>
  <c r="F1063" i="10"/>
  <c r="G1063" i="10"/>
  <c r="F1064" i="10"/>
  <c r="G1064" i="10"/>
  <c r="F1065" i="10"/>
  <c r="G1065" i="10"/>
  <c r="F1066" i="10"/>
  <c r="G1066" i="10"/>
  <c r="F1067" i="10"/>
  <c r="G1067" i="10"/>
  <c r="F1068" i="10"/>
  <c r="G1068" i="10"/>
  <c r="F1069" i="10"/>
  <c r="G1069" i="10"/>
  <c r="F1070" i="10"/>
  <c r="G1070" i="10"/>
  <c r="F1071" i="10"/>
  <c r="G1071" i="10"/>
  <c r="F1072" i="10"/>
  <c r="G1072" i="10"/>
  <c r="F1073" i="10"/>
  <c r="G1073" i="10"/>
  <c r="F1074" i="10"/>
  <c r="G1074" i="10"/>
  <c r="F1075" i="10"/>
  <c r="G1075" i="10"/>
  <c r="F1076" i="10"/>
  <c r="G1076" i="10"/>
  <c r="F1077" i="10"/>
  <c r="G1077" i="10"/>
  <c r="F1078" i="10"/>
  <c r="G1078" i="10"/>
  <c r="F1079" i="10"/>
  <c r="G1079" i="10"/>
  <c r="F1080" i="10"/>
  <c r="G1080" i="10"/>
  <c r="F1081" i="10"/>
  <c r="G1081" i="10"/>
  <c r="F1082" i="10"/>
  <c r="G1082" i="10"/>
  <c r="F1083" i="10"/>
  <c r="G1083" i="10"/>
  <c r="F1084" i="10"/>
  <c r="G1084" i="10"/>
  <c r="F1085" i="10"/>
  <c r="G1085" i="10"/>
  <c r="F1086" i="10"/>
  <c r="G1086" i="10"/>
  <c r="F1087" i="10"/>
  <c r="G1087" i="10"/>
  <c r="F1088" i="10"/>
  <c r="G1088" i="10"/>
  <c r="F1089" i="10"/>
  <c r="G1089" i="10"/>
  <c r="F1090" i="10"/>
  <c r="G1090" i="10"/>
  <c r="F1091" i="10"/>
  <c r="G1091" i="10"/>
  <c r="F1092" i="10"/>
  <c r="G1092" i="10"/>
  <c r="F1093" i="10"/>
  <c r="G1093" i="10"/>
  <c r="F1094" i="10"/>
  <c r="G1094" i="10"/>
  <c r="F1095" i="10"/>
  <c r="G1095" i="10"/>
  <c r="F1096" i="10"/>
  <c r="G1096" i="10"/>
  <c r="F1097" i="10"/>
  <c r="G1097" i="10"/>
  <c r="F1098" i="10"/>
  <c r="G1098" i="10"/>
  <c r="F1099" i="10"/>
  <c r="G1099" i="10"/>
  <c r="F1100" i="10"/>
  <c r="G1100" i="10"/>
  <c r="F1101" i="10"/>
  <c r="G1101" i="10"/>
  <c r="F1102" i="10"/>
  <c r="G1102" i="10"/>
  <c r="F1103" i="10"/>
  <c r="G1103" i="10"/>
  <c r="F1104" i="10"/>
  <c r="G1104" i="10"/>
  <c r="F1105" i="10"/>
  <c r="G1105" i="10"/>
  <c r="F1106" i="10"/>
  <c r="G1106" i="10"/>
  <c r="F1107" i="10"/>
  <c r="G1107" i="10"/>
  <c r="F1108" i="10"/>
  <c r="G1108" i="10"/>
  <c r="F1109" i="10"/>
  <c r="G1109" i="10"/>
  <c r="F1110" i="10"/>
  <c r="G1110" i="10"/>
  <c r="F1111" i="10"/>
  <c r="G1111" i="10"/>
  <c r="F1112" i="10"/>
  <c r="G1112" i="10"/>
  <c r="F1113" i="10"/>
  <c r="G1113" i="10"/>
  <c r="F1114" i="10"/>
  <c r="G1114" i="10"/>
  <c r="F1115" i="10"/>
  <c r="G1115" i="10"/>
  <c r="F1116" i="10"/>
  <c r="G1116" i="10"/>
  <c r="F1117" i="10"/>
  <c r="G1117" i="10"/>
  <c r="F1118" i="10"/>
  <c r="G1118" i="10"/>
  <c r="F1119" i="10"/>
  <c r="G1119" i="10"/>
  <c r="F1120" i="10"/>
  <c r="G1120" i="10"/>
  <c r="F1121" i="10"/>
  <c r="G1121" i="10"/>
  <c r="F1122" i="10"/>
  <c r="G1122" i="10"/>
  <c r="F1123" i="10"/>
  <c r="G1123" i="10"/>
  <c r="F1124" i="10"/>
  <c r="G1124" i="10"/>
  <c r="F1125" i="10"/>
  <c r="G1125" i="10"/>
  <c r="F1126" i="10"/>
  <c r="G1126" i="10"/>
  <c r="F1127" i="10"/>
  <c r="G1127" i="10"/>
  <c r="F1128" i="10"/>
  <c r="G1128" i="10"/>
  <c r="F1129" i="10"/>
  <c r="G1129" i="10"/>
  <c r="F1130" i="10"/>
  <c r="G1130" i="10"/>
  <c r="F1131" i="10"/>
  <c r="G1131" i="10"/>
  <c r="F1132" i="10"/>
  <c r="G1132" i="10"/>
  <c r="F1133" i="10"/>
  <c r="G1133" i="10"/>
  <c r="F1134" i="10"/>
  <c r="G1134" i="10"/>
  <c r="F1135" i="10"/>
  <c r="G1135" i="10"/>
  <c r="F1136" i="10"/>
  <c r="G1136" i="10"/>
  <c r="F1137" i="10"/>
  <c r="G1137" i="10"/>
  <c r="F1138" i="10"/>
  <c r="G1138" i="10"/>
  <c r="F1139" i="10"/>
  <c r="G1139" i="10"/>
  <c r="F1140" i="10"/>
  <c r="G1140" i="10"/>
  <c r="F1141" i="10"/>
  <c r="G1141" i="10"/>
  <c r="F1142" i="10"/>
  <c r="G1142" i="10"/>
  <c r="F1143" i="10"/>
  <c r="G1143" i="10"/>
  <c r="F1144" i="10"/>
  <c r="G1144" i="10"/>
  <c r="F1145" i="10"/>
  <c r="G1145" i="10"/>
  <c r="F1146" i="10"/>
  <c r="G1146" i="10"/>
  <c r="F1147" i="10"/>
  <c r="G1147" i="10"/>
  <c r="F1148" i="10"/>
  <c r="G1148" i="10"/>
  <c r="F1149" i="10"/>
  <c r="G1149" i="10"/>
  <c r="F1150" i="10"/>
  <c r="G1150" i="10"/>
  <c r="F1151" i="10"/>
  <c r="G1151" i="10"/>
  <c r="F1152" i="10"/>
  <c r="G1152" i="10"/>
  <c r="F1153" i="10"/>
  <c r="G1153" i="10"/>
  <c r="F1154" i="10"/>
  <c r="G1154" i="10"/>
  <c r="F1155" i="10"/>
  <c r="G1155" i="10"/>
  <c r="F1156" i="10"/>
  <c r="G1156" i="10"/>
  <c r="F1157" i="10"/>
  <c r="G1157" i="10"/>
  <c r="F1158" i="10"/>
  <c r="G1158" i="10"/>
  <c r="F1159" i="10"/>
  <c r="G1159" i="10"/>
  <c r="F1160" i="10"/>
  <c r="G1160" i="10"/>
  <c r="F1161" i="10"/>
  <c r="G1161" i="10"/>
  <c r="F1162" i="10"/>
  <c r="G1162" i="10"/>
  <c r="F1163" i="10"/>
  <c r="G1163" i="10"/>
  <c r="F1164" i="10"/>
  <c r="G1164" i="10"/>
  <c r="F1165" i="10"/>
  <c r="G1165" i="10"/>
  <c r="F1166" i="10"/>
  <c r="G1166" i="10"/>
  <c r="F1167" i="10"/>
  <c r="G1167" i="10"/>
  <c r="F1168" i="10"/>
  <c r="G1168" i="10"/>
  <c r="F1169" i="10"/>
  <c r="G1169" i="10"/>
  <c r="F1170" i="10"/>
  <c r="G1170" i="10"/>
  <c r="F1171" i="10"/>
  <c r="G1171" i="10"/>
  <c r="F1172" i="10"/>
  <c r="G1172" i="10"/>
  <c r="F1173" i="10"/>
  <c r="G1173" i="10"/>
  <c r="F1174" i="10"/>
  <c r="G1174" i="10"/>
  <c r="F1175" i="10"/>
  <c r="G1175" i="10"/>
  <c r="F1176" i="10"/>
  <c r="G1176" i="10"/>
  <c r="F1177" i="10"/>
  <c r="G1177" i="10"/>
  <c r="F1178" i="10"/>
  <c r="G1178" i="10"/>
  <c r="F1179" i="10"/>
  <c r="G1179" i="10"/>
  <c r="F1180" i="10"/>
  <c r="G1180" i="10"/>
  <c r="F1181" i="10"/>
  <c r="G1181" i="10"/>
  <c r="F1182" i="10"/>
  <c r="G1182" i="10"/>
  <c r="F1183" i="10"/>
  <c r="G1183" i="10"/>
  <c r="F1184" i="10"/>
  <c r="G1184" i="10"/>
  <c r="F1185" i="10"/>
  <c r="G1185" i="10"/>
  <c r="F1186" i="10"/>
  <c r="G1186" i="10"/>
  <c r="F1187" i="10"/>
  <c r="G1187" i="10"/>
  <c r="F1188" i="10"/>
  <c r="G1188" i="10"/>
  <c r="F1189" i="10"/>
  <c r="G1189" i="10"/>
  <c r="F1190" i="10"/>
  <c r="G1190" i="10"/>
  <c r="F1191" i="10"/>
  <c r="G1191" i="10"/>
  <c r="F1192" i="10"/>
  <c r="G1192" i="10"/>
  <c r="F1193" i="10"/>
  <c r="G1193" i="10"/>
  <c r="F1194" i="10"/>
  <c r="G1194" i="10"/>
  <c r="F1195" i="10"/>
  <c r="G1195" i="10"/>
  <c r="F1196" i="10"/>
  <c r="G1196" i="10"/>
  <c r="F1197" i="10"/>
  <c r="G1197" i="10"/>
  <c r="F1198" i="10"/>
  <c r="G1198" i="10"/>
  <c r="F1199" i="10"/>
  <c r="G1199" i="10"/>
  <c r="F1200" i="10"/>
  <c r="G1200" i="10"/>
  <c r="F1201" i="10"/>
  <c r="G1201" i="10"/>
  <c r="F1202" i="10"/>
  <c r="G1202" i="10"/>
  <c r="F1203" i="10"/>
  <c r="G1203" i="10"/>
  <c r="F1204" i="10"/>
  <c r="G1204" i="10"/>
  <c r="F1205" i="10"/>
  <c r="G1205" i="10"/>
  <c r="F1206" i="10"/>
  <c r="G1206" i="10"/>
  <c r="F1207" i="10"/>
  <c r="G1207" i="10"/>
  <c r="F1208" i="10"/>
  <c r="G1208" i="10"/>
  <c r="F1209" i="10"/>
  <c r="G1209" i="10"/>
  <c r="F1210" i="10"/>
  <c r="G1210" i="10"/>
  <c r="F1211" i="10"/>
  <c r="G1211" i="10"/>
  <c r="F1212" i="10"/>
  <c r="G1212" i="10"/>
  <c r="F1213" i="10"/>
  <c r="G1213" i="10"/>
  <c r="F1214" i="10"/>
  <c r="G1214" i="10"/>
  <c r="F1215" i="10"/>
  <c r="G1215" i="10"/>
  <c r="F1216" i="10"/>
  <c r="G1216" i="10"/>
  <c r="F1217" i="10"/>
  <c r="G1217" i="10"/>
  <c r="F1218" i="10"/>
  <c r="G1218" i="10"/>
  <c r="F1219" i="10"/>
  <c r="G1219" i="10"/>
  <c r="F1220" i="10"/>
  <c r="G1220" i="10"/>
  <c r="F1221" i="10"/>
  <c r="G1221" i="10"/>
  <c r="F1222" i="10"/>
  <c r="G1222" i="10"/>
  <c r="F1223" i="10"/>
  <c r="G1223" i="10"/>
  <c r="F1224" i="10"/>
  <c r="G1224" i="10"/>
  <c r="F1225" i="10"/>
  <c r="G1225" i="10"/>
  <c r="F1226" i="10"/>
  <c r="G1226" i="10"/>
  <c r="F1227" i="10"/>
  <c r="G1227" i="10"/>
  <c r="F1228" i="10"/>
  <c r="G1228" i="10"/>
  <c r="F1229" i="10"/>
  <c r="G1229" i="10"/>
  <c r="F1230" i="10"/>
  <c r="G1230" i="10"/>
  <c r="F1231" i="10"/>
  <c r="G1231" i="10"/>
  <c r="F1232" i="10"/>
  <c r="G1232" i="10"/>
  <c r="F1233" i="10"/>
  <c r="G1233" i="10"/>
  <c r="F1234" i="10"/>
  <c r="G1234" i="10"/>
  <c r="F1235" i="10"/>
  <c r="G1235" i="10"/>
  <c r="F1236" i="10"/>
  <c r="G1236" i="10"/>
  <c r="F1237" i="10"/>
  <c r="G1237" i="10"/>
  <c r="F1238" i="10"/>
  <c r="G1238" i="10"/>
  <c r="F1239" i="10"/>
  <c r="G1239" i="10"/>
  <c r="F1240" i="10"/>
  <c r="G1240" i="10"/>
  <c r="F1241" i="10"/>
  <c r="G1241" i="10"/>
  <c r="F1242" i="10"/>
  <c r="G1242" i="10"/>
  <c r="F1243" i="10"/>
  <c r="G1243" i="10"/>
  <c r="F1244" i="10"/>
  <c r="G1244" i="10"/>
  <c r="F1245" i="10"/>
  <c r="G1245" i="10"/>
  <c r="F1246" i="10"/>
  <c r="G1246" i="10"/>
  <c r="F1247" i="10"/>
  <c r="G1247" i="10"/>
  <c r="F1248" i="10"/>
  <c r="G1248" i="10"/>
  <c r="F1249" i="10"/>
  <c r="G1249" i="10"/>
  <c r="F1250" i="10"/>
  <c r="G1250" i="10"/>
  <c r="F1251" i="10"/>
  <c r="G1251" i="10"/>
  <c r="F1252" i="10"/>
  <c r="G1252" i="10"/>
  <c r="F1253" i="10"/>
  <c r="G1253" i="10"/>
  <c r="F1254" i="10"/>
  <c r="G1254" i="10"/>
  <c r="F1255" i="10"/>
  <c r="G1255" i="10"/>
  <c r="F1256" i="10"/>
  <c r="G1256" i="10"/>
  <c r="F1257" i="10"/>
  <c r="G1257" i="10"/>
  <c r="F1258" i="10"/>
  <c r="G1258" i="10"/>
  <c r="F1259" i="10"/>
  <c r="G1259" i="10"/>
  <c r="F1260" i="10"/>
  <c r="G1260" i="10"/>
  <c r="F1261" i="10"/>
  <c r="G1261" i="10"/>
  <c r="F1262" i="10"/>
  <c r="G1262" i="10"/>
  <c r="F1263" i="10"/>
  <c r="G1263" i="10"/>
  <c r="F1264" i="10"/>
  <c r="G1264" i="10"/>
  <c r="F1265" i="10"/>
  <c r="G1265" i="10"/>
  <c r="F1266" i="10"/>
  <c r="G1266" i="10"/>
  <c r="F1267" i="10"/>
  <c r="G1267" i="10"/>
  <c r="F1268" i="10"/>
  <c r="G1268" i="10"/>
  <c r="F1269" i="10"/>
  <c r="G1269" i="10"/>
  <c r="F1270" i="10"/>
  <c r="G1270" i="10"/>
  <c r="F1271" i="10"/>
  <c r="G1271" i="10"/>
  <c r="F1272" i="10"/>
  <c r="G1272" i="10"/>
  <c r="F1273" i="10"/>
  <c r="G1273" i="10"/>
  <c r="F1274" i="10"/>
  <c r="G1274" i="10"/>
  <c r="F1275" i="10"/>
  <c r="G1275" i="10"/>
  <c r="F1276" i="10"/>
  <c r="G1276" i="10"/>
  <c r="F1277" i="10"/>
  <c r="G1277" i="10"/>
  <c r="F1278" i="10"/>
  <c r="G1278" i="10"/>
  <c r="F1279" i="10"/>
  <c r="G1279" i="10"/>
  <c r="F1280" i="10"/>
  <c r="G1280" i="10"/>
  <c r="F1281" i="10"/>
  <c r="G1281" i="10"/>
  <c r="F1282" i="10"/>
  <c r="G1282" i="10"/>
  <c r="F1283" i="10"/>
  <c r="G1283" i="10"/>
  <c r="F1284" i="10"/>
  <c r="G1284" i="10"/>
  <c r="F1285" i="10"/>
  <c r="G1285" i="10"/>
  <c r="F1286" i="10"/>
  <c r="G1286" i="10"/>
  <c r="F1287" i="10"/>
  <c r="G1287" i="10"/>
  <c r="F1288" i="10"/>
  <c r="G1288" i="10"/>
  <c r="F1289" i="10"/>
  <c r="G1289" i="10"/>
  <c r="F1290" i="10"/>
  <c r="G1290" i="10"/>
  <c r="F1291" i="10"/>
  <c r="G1291" i="10"/>
  <c r="F1292" i="10"/>
  <c r="G1292" i="10"/>
  <c r="F1293" i="10"/>
  <c r="G1293" i="10"/>
  <c r="F1294" i="10"/>
  <c r="G1294" i="10"/>
  <c r="F1295" i="10"/>
  <c r="G1295" i="10"/>
  <c r="F1296" i="10"/>
  <c r="G1296" i="10"/>
  <c r="F1297" i="10"/>
  <c r="G1297" i="10"/>
  <c r="F1298" i="10"/>
  <c r="G1298" i="10"/>
  <c r="F1299" i="10"/>
  <c r="G1299" i="10"/>
  <c r="F1300" i="10"/>
  <c r="G1300" i="10"/>
  <c r="F1301" i="10"/>
  <c r="G1301" i="10"/>
  <c r="F1302" i="10"/>
  <c r="G1302" i="10"/>
  <c r="F1303" i="10"/>
  <c r="G1303" i="10"/>
  <c r="F1304" i="10"/>
  <c r="G1304" i="10"/>
  <c r="F1305" i="10"/>
  <c r="G1305" i="10"/>
  <c r="F1306" i="10"/>
  <c r="G1306" i="10"/>
  <c r="F1307" i="10"/>
  <c r="G1307" i="10"/>
  <c r="F1308" i="10"/>
  <c r="G1308" i="10"/>
  <c r="F1309" i="10"/>
  <c r="G1309" i="10"/>
  <c r="F1310" i="10"/>
  <c r="G1310" i="10"/>
  <c r="F1311" i="10"/>
  <c r="G1311" i="10"/>
  <c r="F1312" i="10"/>
  <c r="G1312" i="10"/>
  <c r="F1313" i="10"/>
  <c r="G1313" i="10"/>
  <c r="F1314" i="10"/>
  <c r="G1314" i="10"/>
  <c r="F1315" i="10"/>
  <c r="G1315" i="10"/>
  <c r="F1316" i="10"/>
  <c r="G1316" i="10"/>
  <c r="F1317" i="10"/>
  <c r="G1317" i="10"/>
  <c r="F1318" i="10"/>
  <c r="G1318" i="10"/>
  <c r="F1319" i="10"/>
  <c r="G1319" i="10"/>
  <c r="F1320" i="10"/>
  <c r="G1320" i="10"/>
  <c r="F1321" i="10"/>
  <c r="G1321" i="10"/>
  <c r="F1322" i="10"/>
  <c r="G1322" i="10"/>
  <c r="F1323" i="10"/>
  <c r="G1323" i="10"/>
  <c r="F1324" i="10"/>
  <c r="G1324" i="10"/>
  <c r="F1325" i="10"/>
  <c r="G1325" i="10"/>
  <c r="F1326" i="10"/>
  <c r="G1326" i="10"/>
  <c r="F1327" i="10"/>
  <c r="G1327" i="10"/>
  <c r="F1328" i="10"/>
  <c r="G1328" i="10"/>
  <c r="F1329" i="10"/>
  <c r="G1329" i="10"/>
  <c r="F1330" i="10"/>
  <c r="G1330" i="10"/>
  <c r="F1331" i="10"/>
  <c r="G1331" i="10"/>
  <c r="F1332" i="10"/>
  <c r="G1332" i="10"/>
  <c r="F1333" i="10"/>
  <c r="G1333" i="10"/>
  <c r="F1334" i="10"/>
  <c r="G1334" i="10"/>
  <c r="F1335" i="10"/>
  <c r="G1335" i="10"/>
  <c r="F1336" i="10"/>
  <c r="G1336" i="10"/>
  <c r="F1337" i="10"/>
  <c r="G1337" i="10"/>
  <c r="F1338" i="10"/>
  <c r="G1338" i="10"/>
  <c r="F1339" i="10"/>
  <c r="G1339" i="10"/>
  <c r="F1340" i="10"/>
  <c r="G1340" i="10"/>
  <c r="F1341" i="10"/>
  <c r="G1341" i="10"/>
  <c r="F1342" i="10"/>
  <c r="G1342" i="10"/>
  <c r="F1343" i="10"/>
  <c r="G1343" i="10"/>
  <c r="F1344" i="10"/>
  <c r="G1344" i="10"/>
  <c r="F1345" i="10"/>
  <c r="G1345" i="10"/>
  <c r="F1346" i="10"/>
  <c r="G1346" i="10"/>
  <c r="F1347" i="10"/>
  <c r="G1347" i="10"/>
  <c r="F1348" i="10"/>
  <c r="G1348" i="10"/>
  <c r="F1349" i="10"/>
  <c r="G1349" i="10"/>
  <c r="F1350" i="10"/>
  <c r="G1350" i="10"/>
  <c r="F1351" i="10"/>
  <c r="G1351" i="10"/>
  <c r="F1352" i="10"/>
  <c r="G1352" i="10"/>
  <c r="F1353" i="10"/>
  <c r="G1353" i="10"/>
  <c r="F2" i="10"/>
  <c r="G2" i="10"/>
  <c r="F3" i="5"/>
  <c r="G3" i="5"/>
  <c r="F4" i="5"/>
  <c r="G4" i="5"/>
  <c r="F5" i="5"/>
  <c r="G5" i="5"/>
  <c r="F6" i="5"/>
  <c r="G6" i="5"/>
  <c r="F7" i="5"/>
  <c r="G7" i="5"/>
  <c r="F8" i="5"/>
  <c r="G8" i="5"/>
  <c r="F9" i="5"/>
  <c r="G9" i="5"/>
  <c r="F10" i="5"/>
  <c r="G10" i="5"/>
  <c r="F11" i="5"/>
  <c r="G11" i="5"/>
  <c r="F12" i="5"/>
  <c r="G12" i="5"/>
  <c r="F13" i="5"/>
  <c r="G13" i="5"/>
  <c r="F14" i="5"/>
  <c r="G14" i="5"/>
  <c r="F15" i="5"/>
  <c r="G15" i="5"/>
  <c r="F16" i="5"/>
  <c r="G16" i="5"/>
  <c r="F17" i="5"/>
  <c r="G17" i="5"/>
  <c r="F18" i="5"/>
  <c r="G18" i="5"/>
  <c r="F19" i="5"/>
  <c r="G19" i="5"/>
  <c r="F20" i="5"/>
  <c r="G20" i="5"/>
  <c r="F21" i="5"/>
  <c r="G21" i="5"/>
  <c r="F22" i="5"/>
  <c r="G22" i="5"/>
  <c r="F23" i="5"/>
  <c r="G23" i="5"/>
  <c r="F24" i="5"/>
  <c r="G24" i="5"/>
  <c r="F25" i="5"/>
  <c r="G25" i="5"/>
  <c r="F26" i="5"/>
  <c r="G26" i="5"/>
  <c r="F27" i="5"/>
  <c r="G27" i="5"/>
  <c r="F28" i="5"/>
  <c r="G28" i="5"/>
  <c r="F29" i="5"/>
  <c r="G29" i="5"/>
  <c r="F30" i="5"/>
  <c r="G30" i="5"/>
  <c r="F31" i="5"/>
  <c r="G31" i="5"/>
  <c r="F32" i="5"/>
  <c r="G32" i="5"/>
  <c r="F33" i="5"/>
  <c r="G33" i="5"/>
  <c r="F34" i="5"/>
  <c r="G34" i="5"/>
  <c r="F35" i="5"/>
  <c r="G35" i="5"/>
  <c r="F36" i="5"/>
  <c r="G36" i="5"/>
  <c r="F37" i="5"/>
  <c r="G37" i="5"/>
  <c r="F38" i="5"/>
  <c r="G38" i="5"/>
  <c r="F39" i="5"/>
  <c r="G39" i="5"/>
  <c r="F40" i="5"/>
  <c r="G40" i="5"/>
  <c r="F41" i="5"/>
  <c r="G41" i="5"/>
  <c r="F42" i="5"/>
  <c r="G42" i="5"/>
  <c r="F43" i="5"/>
  <c r="G43" i="5"/>
  <c r="F44" i="5"/>
  <c r="G44" i="5"/>
  <c r="F45" i="5"/>
  <c r="G45" i="5"/>
  <c r="F46" i="5"/>
  <c r="G46" i="5"/>
  <c r="F47" i="5"/>
  <c r="G47" i="5"/>
  <c r="F48" i="5"/>
  <c r="G48" i="5"/>
  <c r="F49" i="5"/>
  <c r="G49" i="5"/>
  <c r="F50" i="5"/>
  <c r="G50" i="5"/>
  <c r="F51" i="5"/>
  <c r="G51" i="5"/>
  <c r="F52" i="5"/>
  <c r="G52" i="5"/>
  <c r="F53" i="5"/>
  <c r="G53" i="5"/>
  <c r="F54" i="5"/>
  <c r="G54" i="5"/>
  <c r="F55" i="5"/>
  <c r="G55" i="5"/>
  <c r="F56" i="5"/>
  <c r="G56" i="5"/>
  <c r="F57" i="5"/>
  <c r="G57" i="5"/>
  <c r="F58" i="5"/>
  <c r="G58" i="5"/>
  <c r="F59" i="5"/>
  <c r="G59" i="5"/>
  <c r="F60" i="5"/>
  <c r="G60" i="5"/>
  <c r="F61" i="5"/>
  <c r="G61" i="5"/>
  <c r="F62" i="5"/>
  <c r="G62" i="5"/>
  <c r="F63" i="5"/>
  <c r="G63" i="5"/>
  <c r="F64" i="5"/>
  <c r="G64" i="5"/>
  <c r="F65" i="5"/>
  <c r="G65" i="5"/>
  <c r="F66" i="5"/>
  <c r="G66" i="5"/>
  <c r="F67" i="5"/>
  <c r="G67" i="5"/>
  <c r="F68" i="5"/>
  <c r="G68" i="5"/>
  <c r="F69" i="5"/>
  <c r="G69" i="5"/>
  <c r="F70" i="5"/>
  <c r="G70" i="5"/>
  <c r="F71" i="5"/>
  <c r="G71" i="5"/>
  <c r="F72" i="5"/>
  <c r="G72" i="5"/>
  <c r="F73" i="5"/>
  <c r="G73" i="5"/>
  <c r="F74" i="5"/>
  <c r="G74" i="5"/>
  <c r="F75" i="5"/>
  <c r="G75" i="5"/>
  <c r="F76" i="5"/>
  <c r="G76" i="5"/>
  <c r="F77" i="5"/>
  <c r="G77" i="5"/>
  <c r="F78" i="5"/>
  <c r="G78" i="5"/>
  <c r="F79" i="5"/>
  <c r="G79" i="5"/>
  <c r="F80" i="5"/>
  <c r="G80" i="5"/>
  <c r="F81" i="5"/>
  <c r="G81" i="5"/>
  <c r="F82" i="5"/>
  <c r="G82" i="5"/>
  <c r="F83" i="5"/>
  <c r="G83" i="5"/>
  <c r="F84" i="5"/>
  <c r="G84" i="5"/>
  <c r="F85" i="5"/>
  <c r="G85" i="5"/>
  <c r="F86" i="5"/>
  <c r="G86" i="5"/>
  <c r="F87" i="5"/>
  <c r="G87" i="5"/>
  <c r="F88" i="5"/>
  <c r="G88" i="5"/>
  <c r="F89" i="5"/>
  <c r="G89" i="5"/>
  <c r="F90" i="5"/>
  <c r="G90" i="5"/>
  <c r="F91" i="5"/>
  <c r="G91" i="5"/>
  <c r="F92" i="5"/>
  <c r="G92" i="5"/>
  <c r="F93" i="5"/>
  <c r="G93" i="5"/>
  <c r="F94" i="5"/>
  <c r="G94" i="5"/>
  <c r="F95" i="5"/>
  <c r="G95" i="5"/>
  <c r="F96" i="5"/>
  <c r="G96" i="5"/>
  <c r="F97" i="5"/>
  <c r="G97" i="5"/>
  <c r="F98" i="5"/>
  <c r="G98" i="5"/>
  <c r="F99" i="5"/>
  <c r="G99" i="5"/>
  <c r="F100" i="5"/>
  <c r="G100" i="5"/>
  <c r="F101" i="5"/>
  <c r="G101" i="5"/>
  <c r="F102" i="5"/>
  <c r="G102" i="5"/>
  <c r="F103" i="5"/>
  <c r="G103" i="5"/>
  <c r="F104" i="5"/>
  <c r="G104" i="5"/>
  <c r="F105" i="5"/>
  <c r="G105" i="5"/>
  <c r="F106" i="5"/>
  <c r="G106" i="5"/>
  <c r="F107" i="5"/>
  <c r="G107" i="5"/>
  <c r="F108" i="5"/>
  <c r="G108" i="5"/>
  <c r="F109" i="5"/>
  <c r="G109" i="5"/>
  <c r="F110" i="5"/>
  <c r="G110" i="5"/>
  <c r="F111" i="5"/>
  <c r="G111" i="5"/>
  <c r="F112" i="5"/>
  <c r="G112" i="5"/>
  <c r="F113" i="5"/>
  <c r="G113" i="5"/>
  <c r="F114" i="5"/>
  <c r="G114" i="5"/>
  <c r="F115" i="5"/>
  <c r="G115" i="5"/>
  <c r="F116" i="5"/>
  <c r="G116" i="5"/>
  <c r="F117" i="5"/>
  <c r="G117" i="5"/>
  <c r="F118" i="5"/>
  <c r="G118" i="5"/>
  <c r="F119" i="5"/>
  <c r="G119" i="5"/>
  <c r="F120" i="5"/>
  <c r="G120" i="5"/>
  <c r="F121" i="5"/>
  <c r="G121" i="5"/>
  <c r="F122" i="5"/>
  <c r="G122" i="5"/>
  <c r="F123" i="5"/>
  <c r="G123" i="5"/>
  <c r="F124" i="5"/>
  <c r="G124" i="5"/>
  <c r="F125" i="5"/>
  <c r="G125" i="5"/>
  <c r="F126" i="5"/>
  <c r="G126" i="5"/>
  <c r="F127" i="5"/>
  <c r="G127" i="5"/>
  <c r="F128" i="5"/>
  <c r="G128" i="5"/>
  <c r="F129" i="5"/>
  <c r="G129" i="5"/>
  <c r="F130" i="5"/>
  <c r="G130" i="5"/>
  <c r="F131" i="5"/>
  <c r="G131" i="5"/>
  <c r="F132" i="5"/>
  <c r="G132" i="5"/>
  <c r="F133" i="5"/>
  <c r="G133" i="5"/>
  <c r="F134" i="5"/>
  <c r="G134" i="5"/>
  <c r="F135" i="5"/>
  <c r="G135" i="5"/>
  <c r="F136" i="5"/>
  <c r="G136" i="5"/>
  <c r="F137" i="5"/>
  <c r="G137" i="5"/>
  <c r="F138" i="5"/>
  <c r="G138" i="5"/>
  <c r="F139" i="5"/>
  <c r="G139" i="5"/>
  <c r="F140" i="5"/>
  <c r="G140" i="5"/>
  <c r="F141" i="5"/>
  <c r="G141" i="5"/>
  <c r="F142" i="5"/>
  <c r="G142" i="5"/>
  <c r="F143" i="5"/>
  <c r="G143" i="5"/>
  <c r="F144" i="5"/>
  <c r="G144" i="5"/>
  <c r="F145" i="5"/>
  <c r="G145" i="5"/>
  <c r="F146" i="5"/>
  <c r="G146" i="5"/>
  <c r="F147" i="5"/>
  <c r="G147" i="5"/>
  <c r="F148" i="5"/>
  <c r="G148" i="5"/>
  <c r="F149" i="5"/>
  <c r="G149" i="5"/>
  <c r="F150" i="5"/>
  <c r="G150" i="5"/>
  <c r="F151" i="5"/>
  <c r="G151" i="5"/>
  <c r="F152" i="5"/>
  <c r="G152" i="5"/>
  <c r="F153" i="5"/>
  <c r="G153" i="5"/>
  <c r="F154" i="5"/>
  <c r="G154" i="5"/>
  <c r="F155" i="5"/>
  <c r="G155" i="5"/>
  <c r="F156" i="5"/>
  <c r="G156" i="5"/>
  <c r="F157" i="5"/>
  <c r="G157" i="5"/>
  <c r="F158" i="5"/>
  <c r="G158" i="5"/>
  <c r="F159" i="5"/>
  <c r="G159" i="5"/>
  <c r="F160" i="5"/>
  <c r="G160" i="5"/>
  <c r="F161" i="5"/>
  <c r="G161" i="5"/>
  <c r="F162" i="5"/>
  <c r="G162" i="5"/>
  <c r="F163" i="5"/>
  <c r="G163" i="5"/>
  <c r="F164" i="5"/>
  <c r="G164" i="5"/>
  <c r="F165" i="5"/>
  <c r="G165" i="5"/>
  <c r="F166" i="5"/>
  <c r="G166" i="5"/>
  <c r="F167" i="5"/>
  <c r="G167" i="5"/>
  <c r="F168" i="5"/>
  <c r="G168" i="5"/>
  <c r="F169" i="5"/>
  <c r="G169" i="5"/>
  <c r="F170" i="5"/>
  <c r="G170" i="5"/>
  <c r="F171" i="5"/>
  <c r="G171" i="5"/>
  <c r="F172" i="5"/>
  <c r="G172" i="5"/>
  <c r="F173" i="5"/>
  <c r="G173" i="5"/>
  <c r="F174" i="5"/>
  <c r="G174" i="5"/>
  <c r="F175" i="5"/>
  <c r="G175" i="5"/>
  <c r="F176" i="5"/>
  <c r="G176" i="5"/>
  <c r="F177" i="5"/>
  <c r="G177" i="5"/>
  <c r="F178" i="5"/>
  <c r="G178" i="5"/>
  <c r="F179" i="5"/>
  <c r="G179" i="5"/>
  <c r="F180" i="5"/>
  <c r="G180" i="5"/>
  <c r="F181" i="5"/>
  <c r="G181" i="5"/>
  <c r="F182" i="5"/>
  <c r="G182" i="5"/>
  <c r="F183" i="5"/>
  <c r="G183" i="5"/>
  <c r="F184" i="5"/>
  <c r="G184" i="5"/>
  <c r="F185" i="5"/>
  <c r="G185" i="5"/>
  <c r="F186" i="5"/>
  <c r="G186" i="5"/>
  <c r="F187" i="5"/>
  <c r="G187" i="5"/>
  <c r="F188" i="5"/>
  <c r="G188" i="5"/>
  <c r="F189" i="5"/>
  <c r="G189" i="5"/>
  <c r="F190" i="5"/>
  <c r="G190" i="5"/>
  <c r="F191" i="5"/>
  <c r="G191" i="5"/>
  <c r="F192" i="5"/>
  <c r="G192" i="5"/>
  <c r="F193" i="5"/>
  <c r="G193" i="5"/>
  <c r="F194" i="5"/>
  <c r="G194" i="5"/>
  <c r="F195" i="5"/>
  <c r="G195" i="5"/>
  <c r="F196" i="5"/>
  <c r="G196" i="5"/>
  <c r="F197" i="5"/>
  <c r="G197" i="5"/>
  <c r="F198" i="5"/>
  <c r="G198" i="5"/>
  <c r="F199" i="5"/>
  <c r="G199" i="5"/>
  <c r="F200" i="5"/>
  <c r="G200" i="5"/>
  <c r="F201" i="5"/>
  <c r="G201" i="5"/>
  <c r="F202" i="5"/>
  <c r="G202" i="5"/>
  <c r="F203" i="5"/>
  <c r="G203" i="5"/>
  <c r="F204" i="5"/>
  <c r="G204" i="5"/>
  <c r="F205" i="5"/>
  <c r="G205" i="5"/>
  <c r="F206" i="5"/>
  <c r="G206" i="5"/>
  <c r="F207" i="5"/>
  <c r="G207" i="5"/>
  <c r="F208" i="5"/>
  <c r="G208" i="5"/>
  <c r="F209" i="5"/>
  <c r="G209" i="5"/>
  <c r="F210" i="5"/>
  <c r="G210" i="5"/>
  <c r="F211" i="5"/>
  <c r="G211" i="5"/>
  <c r="F212" i="5"/>
  <c r="G212" i="5"/>
  <c r="F213" i="5"/>
  <c r="G213" i="5"/>
  <c r="F214" i="5"/>
  <c r="G214" i="5"/>
  <c r="F215" i="5"/>
  <c r="G215" i="5"/>
  <c r="F216" i="5"/>
  <c r="G216" i="5"/>
  <c r="F217" i="5"/>
  <c r="G217" i="5"/>
  <c r="F218" i="5"/>
  <c r="G218" i="5"/>
  <c r="F219" i="5"/>
  <c r="G219" i="5"/>
  <c r="F220" i="5"/>
  <c r="G220" i="5"/>
  <c r="F221" i="5"/>
  <c r="G221" i="5"/>
  <c r="F222" i="5"/>
  <c r="G222" i="5"/>
  <c r="F223" i="5"/>
  <c r="G223" i="5"/>
  <c r="F224" i="5"/>
  <c r="G224" i="5"/>
  <c r="F225" i="5"/>
  <c r="G225" i="5"/>
  <c r="F226" i="5"/>
  <c r="G226" i="5"/>
  <c r="F227" i="5"/>
  <c r="G227" i="5"/>
  <c r="F228" i="5"/>
  <c r="G228" i="5"/>
  <c r="F229" i="5"/>
  <c r="G229" i="5"/>
  <c r="F230" i="5"/>
  <c r="G230" i="5"/>
  <c r="F231" i="5"/>
  <c r="G231" i="5"/>
  <c r="F232" i="5"/>
  <c r="G232" i="5"/>
  <c r="F233" i="5"/>
  <c r="G233" i="5"/>
  <c r="F234" i="5"/>
  <c r="G234" i="5"/>
  <c r="F235" i="5"/>
  <c r="G235" i="5"/>
  <c r="F236" i="5"/>
  <c r="G236" i="5"/>
  <c r="F237" i="5"/>
  <c r="G237" i="5"/>
  <c r="F238" i="5"/>
  <c r="G238" i="5"/>
  <c r="F239" i="5"/>
  <c r="G239" i="5"/>
  <c r="F240" i="5"/>
  <c r="G240" i="5"/>
  <c r="F241" i="5"/>
  <c r="G241" i="5"/>
  <c r="F242" i="5"/>
  <c r="G242" i="5"/>
  <c r="F243" i="5"/>
  <c r="G243" i="5"/>
  <c r="F244" i="5"/>
  <c r="G244" i="5"/>
  <c r="F245" i="5"/>
  <c r="G245" i="5"/>
  <c r="F246" i="5"/>
  <c r="G246" i="5"/>
  <c r="F247" i="5"/>
  <c r="G247" i="5"/>
  <c r="F248" i="5"/>
  <c r="G248" i="5"/>
  <c r="F249" i="5"/>
  <c r="G249" i="5"/>
  <c r="F250" i="5"/>
  <c r="G250" i="5"/>
  <c r="F251" i="5"/>
  <c r="G251" i="5"/>
  <c r="F252" i="5"/>
  <c r="G252" i="5"/>
  <c r="F253" i="5"/>
  <c r="G253" i="5"/>
  <c r="F254" i="5"/>
  <c r="G254" i="5"/>
  <c r="F255" i="5"/>
  <c r="G255" i="5"/>
  <c r="F256" i="5"/>
  <c r="G256" i="5"/>
  <c r="F257" i="5"/>
  <c r="G257" i="5"/>
  <c r="F258" i="5"/>
  <c r="G258" i="5"/>
  <c r="F259" i="5"/>
  <c r="G259" i="5"/>
  <c r="F260" i="5"/>
  <c r="G260" i="5"/>
  <c r="F261" i="5"/>
  <c r="G261" i="5"/>
  <c r="F262" i="5"/>
  <c r="G262" i="5"/>
  <c r="F263" i="5"/>
  <c r="G263" i="5"/>
  <c r="F264" i="5"/>
  <c r="G264" i="5"/>
  <c r="F265" i="5"/>
  <c r="G265" i="5"/>
  <c r="F266" i="5"/>
  <c r="G266" i="5"/>
  <c r="F267" i="5"/>
  <c r="G267" i="5"/>
  <c r="F268" i="5"/>
  <c r="G268" i="5"/>
  <c r="F269" i="5"/>
  <c r="G269" i="5"/>
  <c r="F270" i="5"/>
  <c r="G270" i="5"/>
  <c r="F271" i="5"/>
  <c r="G271" i="5"/>
  <c r="F272" i="5"/>
  <c r="G272" i="5"/>
  <c r="F273" i="5"/>
  <c r="G273" i="5"/>
  <c r="F274" i="5"/>
  <c r="G274" i="5"/>
  <c r="F275" i="5"/>
  <c r="G275" i="5"/>
  <c r="F276" i="5"/>
  <c r="G276" i="5"/>
  <c r="F277" i="5"/>
  <c r="G277" i="5"/>
  <c r="F278" i="5"/>
  <c r="G278" i="5"/>
  <c r="F279" i="5"/>
  <c r="G279" i="5"/>
  <c r="F280" i="5"/>
  <c r="G280" i="5"/>
  <c r="F281" i="5"/>
  <c r="G281" i="5"/>
  <c r="F282" i="5"/>
  <c r="G282" i="5"/>
  <c r="F283" i="5"/>
  <c r="G283" i="5"/>
  <c r="F284" i="5"/>
  <c r="G284" i="5"/>
  <c r="F285" i="5"/>
  <c r="G285" i="5"/>
  <c r="F286" i="5"/>
  <c r="G286" i="5"/>
  <c r="F287" i="5"/>
  <c r="G287" i="5"/>
  <c r="F288" i="5"/>
  <c r="G288" i="5"/>
  <c r="F289" i="5"/>
  <c r="G289" i="5"/>
  <c r="F290" i="5"/>
  <c r="G290" i="5"/>
  <c r="F291" i="5"/>
  <c r="G291" i="5"/>
  <c r="F292" i="5"/>
  <c r="G292" i="5"/>
  <c r="F293" i="5"/>
  <c r="G293" i="5"/>
  <c r="F294" i="5"/>
  <c r="G294" i="5"/>
  <c r="F295" i="5"/>
  <c r="G295" i="5"/>
  <c r="F296" i="5"/>
  <c r="G296" i="5"/>
  <c r="F297" i="5"/>
  <c r="G297" i="5"/>
  <c r="F298" i="5"/>
  <c r="G298" i="5"/>
  <c r="F299" i="5"/>
  <c r="G299" i="5"/>
  <c r="F300" i="5"/>
  <c r="G300" i="5"/>
  <c r="F301" i="5"/>
  <c r="G301" i="5"/>
  <c r="F302" i="5"/>
  <c r="G302" i="5"/>
  <c r="F303" i="5"/>
  <c r="G303" i="5"/>
  <c r="F304" i="5"/>
  <c r="G304" i="5"/>
  <c r="F305" i="5"/>
  <c r="G305" i="5"/>
  <c r="F306" i="5"/>
  <c r="G306" i="5"/>
  <c r="F307" i="5"/>
  <c r="G307" i="5"/>
  <c r="F308" i="5"/>
  <c r="G308" i="5"/>
  <c r="F309" i="5"/>
  <c r="G309" i="5"/>
  <c r="F310" i="5"/>
  <c r="G310" i="5"/>
  <c r="F311" i="5"/>
  <c r="G311" i="5"/>
  <c r="F312" i="5"/>
  <c r="G312" i="5"/>
  <c r="F313" i="5"/>
  <c r="G313" i="5"/>
  <c r="F314" i="5"/>
  <c r="G314" i="5"/>
  <c r="F315" i="5"/>
  <c r="G315" i="5"/>
  <c r="F316" i="5"/>
  <c r="G316" i="5"/>
  <c r="F317" i="5"/>
  <c r="G317" i="5"/>
  <c r="F318" i="5"/>
  <c r="G318" i="5"/>
  <c r="F319" i="5"/>
  <c r="G319" i="5"/>
  <c r="F320" i="5"/>
  <c r="G320" i="5"/>
  <c r="F321" i="5"/>
  <c r="G321" i="5"/>
  <c r="F322" i="5"/>
  <c r="G322" i="5"/>
  <c r="F323" i="5"/>
  <c r="G323" i="5"/>
  <c r="F324" i="5"/>
  <c r="G324" i="5"/>
  <c r="F325" i="5"/>
  <c r="G325" i="5"/>
  <c r="F326" i="5"/>
  <c r="G326" i="5"/>
  <c r="F327" i="5"/>
  <c r="G327" i="5"/>
  <c r="F328" i="5"/>
  <c r="G328" i="5"/>
  <c r="F329" i="5"/>
  <c r="G329" i="5"/>
  <c r="F330" i="5"/>
  <c r="G330" i="5"/>
  <c r="F331" i="5"/>
  <c r="G331" i="5"/>
  <c r="F332" i="5"/>
  <c r="G332" i="5"/>
  <c r="F333" i="5"/>
  <c r="G333" i="5"/>
  <c r="F334" i="5"/>
  <c r="G334" i="5"/>
  <c r="F335" i="5"/>
  <c r="G335" i="5"/>
  <c r="F336" i="5"/>
  <c r="G336" i="5"/>
  <c r="F337" i="5"/>
  <c r="G337" i="5"/>
  <c r="F338" i="5"/>
  <c r="G338" i="5"/>
  <c r="F339" i="5"/>
  <c r="G339" i="5"/>
  <c r="F340" i="5"/>
  <c r="G340" i="5"/>
  <c r="F341" i="5"/>
  <c r="G341" i="5"/>
  <c r="F342" i="5"/>
  <c r="G342" i="5"/>
  <c r="F343" i="5"/>
  <c r="G343" i="5"/>
  <c r="F344" i="5"/>
  <c r="G344" i="5"/>
  <c r="F345" i="5"/>
  <c r="G345" i="5"/>
  <c r="F346" i="5"/>
  <c r="G346" i="5"/>
  <c r="F347" i="5"/>
  <c r="G347" i="5"/>
  <c r="F348" i="5"/>
  <c r="G348" i="5"/>
  <c r="F349" i="5"/>
  <c r="G349" i="5"/>
  <c r="F350" i="5"/>
  <c r="G350" i="5"/>
  <c r="F351" i="5"/>
  <c r="G351" i="5"/>
  <c r="F352" i="5"/>
  <c r="G352" i="5"/>
  <c r="F353" i="5"/>
  <c r="G353" i="5"/>
  <c r="F354" i="5"/>
  <c r="G354" i="5"/>
  <c r="F355" i="5"/>
  <c r="G355" i="5"/>
  <c r="F356" i="5"/>
  <c r="G356" i="5"/>
  <c r="F357" i="5"/>
  <c r="G357" i="5"/>
  <c r="F358" i="5"/>
  <c r="G358" i="5"/>
  <c r="F359" i="5"/>
  <c r="G359" i="5"/>
  <c r="F360" i="5"/>
  <c r="G360" i="5"/>
  <c r="F361" i="5"/>
  <c r="G361" i="5"/>
  <c r="F362" i="5"/>
  <c r="G362" i="5"/>
  <c r="F363" i="5"/>
  <c r="G363" i="5"/>
  <c r="F364" i="5"/>
  <c r="G364" i="5"/>
  <c r="F365" i="5"/>
  <c r="G365" i="5"/>
  <c r="F366" i="5"/>
  <c r="G366" i="5"/>
  <c r="F367" i="5"/>
  <c r="G367" i="5"/>
  <c r="F368" i="5"/>
  <c r="G368" i="5"/>
  <c r="F369" i="5"/>
  <c r="G369" i="5"/>
  <c r="F370" i="5"/>
  <c r="G370" i="5"/>
  <c r="F371" i="5"/>
  <c r="G371" i="5"/>
  <c r="F372" i="5"/>
  <c r="G372" i="5"/>
  <c r="F373" i="5"/>
  <c r="G373" i="5"/>
  <c r="F374" i="5"/>
  <c r="G374" i="5"/>
  <c r="F375" i="5"/>
  <c r="G375" i="5"/>
  <c r="F376" i="5"/>
  <c r="G376" i="5"/>
  <c r="F377" i="5"/>
  <c r="G377" i="5"/>
  <c r="F378" i="5"/>
  <c r="G378" i="5"/>
  <c r="F379" i="5"/>
  <c r="G379" i="5"/>
  <c r="F380" i="5"/>
  <c r="G380" i="5"/>
  <c r="F381" i="5"/>
  <c r="G381" i="5"/>
  <c r="F382" i="5"/>
  <c r="G382" i="5"/>
  <c r="F383" i="5"/>
  <c r="G383" i="5"/>
  <c r="F384" i="5"/>
  <c r="G384" i="5"/>
  <c r="F385" i="5"/>
  <c r="G385" i="5"/>
  <c r="F386" i="5"/>
  <c r="G386" i="5"/>
  <c r="F387" i="5"/>
  <c r="G387" i="5"/>
  <c r="F388" i="5"/>
  <c r="G388" i="5"/>
  <c r="F389" i="5"/>
  <c r="G389" i="5"/>
  <c r="F390" i="5"/>
  <c r="G390" i="5"/>
  <c r="F391" i="5"/>
  <c r="G391" i="5"/>
  <c r="F392" i="5"/>
  <c r="G392" i="5"/>
  <c r="F393" i="5"/>
  <c r="G393" i="5"/>
  <c r="F394" i="5"/>
  <c r="G394" i="5"/>
  <c r="F395" i="5"/>
  <c r="G395" i="5"/>
  <c r="F396" i="5"/>
  <c r="G396" i="5"/>
  <c r="F397" i="5"/>
  <c r="G397" i="5"/>
  <c r="F398" i="5"/>
  <c r="G398" i="5"/>
  <c r="F399" i="5"/>
  <c r="G399" i="5"/>
  <c r="F400" i="5"/>
  <c r="G400" i="5"/>
  <c r="F401" i="5"/>
  <c r="G401" i="5"/>
  <c r="F402" i="5"/>
  <c r="G402" i="5"/>
  <c r="F403" i="5"/>
  <c r="G403" i="5"/>
  <c r="F404" i="5"/>
  <c r="G404" i="5"/>
  <c r="F405" i="5"/>
  <c r="G405" i="5"/>
  <c r="F406" i="5"/>
  <c r="G406" i="5"/>
  <c r="F407" i="5"/>
  <c r="G407" i="5"/>
  <c r="F408" i="5"/>
  <c r="G408" i="5"/>
  <c r="F409" i="5"/>
  <c r="G409" i="5"/>
  <c r="F410" i="5"/>
  <c r="G410" i="5"/>
  <c r="F411" i="5"/>
  <c r="G411" i="5"/>
  <c r="F412" i="5"/>
  <c r="G412" i="5"/>
  <c r="F413" i="5"/>
  <c r="G413" i="5"/>
  <c r="F414" i="5"/>
  <c r="G414" i="5"/>
  <c r="F415" i="5"/>
  <c r="G415" i="5"/>
  <c r="F416" i="5"/>
  <c r="G416" i="5"/>
  <c r="F417" i="5"/>
  <c r="G417" i="5"/>
  <c r="F418" i="5"/>
  <c r="G418" i="5"/>
  <c r="F419" i="5"/>
  <c r="G419" i="5"/>
  <c r="F420" i="5"/>
  <c r="G420" i="5"/>
  <c r="F421" i="5"/>
  <c r="G421" i="5"/>
  <c r="F422" i="5"/>
  <c r="G422" i="5"/>
  <c r="F423" i="5"/>
  <c r="G423" i="5"/>
  <c r="F424" i="5"/>
  <c r="G424" i="5"/>
  <c r="F425" i="5"/>
  <c r="G425" i="5"/>
  <c r="F426" i="5"/>
  <c r="G426" i="5"/>
  <c r="F427" i="5"/>
  <c r="G427" i="5"/>
  <c r="F428" i="5"/>
  <c r="G428" i="5"/>
  <c r="F429" i="5"/>
  <c r="G429" i="5"/>
  <c r="F430" i="5"/>
  <c r="G430" i="5"/>
  <c r="F431" i="5"/>
  <c r="G431" i="5"/>
  <c r="F432" i="5"/>
  <c r="G432" i="5"/>
  <c r="F433" i="5"/>
  <c r="G433" i="5"/>
  <c r="F434" i="5"/>
  <c r="G434" i="5"/>
  <c r="F435" i="5"/>
  <c r="G435" i="5"/>
  <c r="F436" i="5"/>
  <c r="G436" i="5"/>
  <c r="F437" i="5"/>
  <c r="G437" i="5"/>
  <c r="F438" i="5"/>
  <c r="G438" i="5"/>
  <c r="F439" i="5"/>
  <c r="G439" i="5"/>
  <c r="F440" i="5"/>
  <c r="G440" i="5"/>
  <c r="F441" i="5"/>
  <c r="G441" i="5"/>
  <c r="F442" i="5"/>
  <c r="G442" i="5"/>
  <c r="F443" i="5"/>
  <c r="G443" i="5"/>
  <c r="F444" i="5"/>
  <c r="G444" i="5"/>
  <c r="F445" i="5"/>
  <c r="G445" i="5"/>
  <c r="F446" i="5"/>
  <c r="G446" i="5"/>
  <c r="F447" i="5"/>
  <c r="G447" i="5"/>
  <c r="F448" i="5"/>
  <c r="G448" i="5"/>
  <c r="F449" i="5"/>
  <c r="G449" i="5"/>
  <c r="F450" i="5"/>
  <c r="G450" i="5"/>
  <c r="F451" i="5"/>
  <c r="G451" i="5"/>
  <c r="F452" i="5"/>
  <c r="G452" i="5"/>
  <c r="F453" i="5"/>
  <c r="G453" i="5"/>
  <c r="F454" i="5"/>
  <c r="G454" i="5"/>
  <c r="F455" i="5"/>
  <c r="G455" i="5"/>
  <c r="F456" i="5"/>
  <c r="G456" i="5"/>
  <c r="F457" i="5"/>
  <c r="G457" i="5"/>
  <c r="F458" i="5"/>
  <c r="G458" i="5"/>
  <c r="F459" i="5"/>
  <c r="G459" i="5"/>
  <c r="F460" i="5"/>
  <c r="G460" i="5"/>
  <c r="F461" i="5"/>
  <c r="G461" i="5"/>
  <c r="F462" i="5"/>
  <c r="G462" i="5"/>
  <c r="F463" i="5"/>
  <c r="G463" i="5"/>
  <c r="F464" i="5"/>
  <c r="G464" i="5"/>
  <c r="F465" i="5"/>
  <c r="G465" i="5"/>
  <c r="F466" i="5"/>
  <c r="G466" i="5"/>
  <c r="F467" i="5"/>
  <c r="G467" i="5"/>
  <c r="F468" i="5"/>
  <c r="G468" i="5"/>
  <c r="F469" i="5"/>
  <c r="G469" i="5"/>
  <c r="F470" i="5"/>
  <c r="G470" i="5"/>
  <c r="F471" i="5"/>
  <c r="G471" i="5"/>
  <c r="F472" i="5"/>
  <c r="G472" i="5"/>
  <c r="F473" i="5"/>
  <c r="G473" i="5"/>
  <c r="F474" i="5"/>
  <c r="G474" i="5"/>
  <c r="F475" i="5"/>
  <c r="G475" i="5"/>
  <c r="F476" i="5"/>
  <c r="G476" i="5"/>
  <c r="F477" i="5"/>
  <c r="G477" i="5"/>
  <c r="F478" i="5"/>
  <c r="G478" i="5"/>
  <c r="F479" i="5"/>
  <c r="G479" i="5"/>
  <c r="F480" i="5"/>
  <c r="G480" i="5"/>
  <c r="F481" i="5"/>
  <c r="G481" i="5"/>
  <c r="F482" i="5"/>
  <c r="G482" i="5"/>
  <c r="F483" i="5"/>
  <c r="G483" i="5"/>
  <c r="F484" i="5"/>
  <c r="G484" i="5"/>
  <c r="F485" i="5"/>
  <c r="G485" i="5"/>
  <c r="F486" i="5"/>
  <c r="G486" i="5"/>
  <c r="F487" i="5"/>
  <c r="G487" i="5"/>
  <c r="F488" i="5"/>
  <c r="G488" i="5"/>
  <c r="F489" i="5"/>
  <c r="G489" i="5"/>
  <c r="F490" i="5"/>
  <c r="G490" i="5"/>
  <c r="F491" i="5"/>
  <c r="G491" i="5"/>
  <c r="F492" i="5"/>
  <c r="G492" i="5"/>
  <c r="F493" i="5"/>
  <c r="G493" i="5"/>
  <c r="F494" i="5"/>
  <c r="G494" i="5"/>
  <c r="F495" i="5"/>
  <c r="G495" i="5"/>
  <c r="F496" i="5"/>
  <c r="G496" i="5"/>
  <c r="F497" i="5"/>
  <c r="G497" i="5"/>
  <c r="F498" i="5"/>
  <c r="G498" i="5"/>
  <c r="F499" i="5"/>
  <c r="G499" i="5"/>
  <c r="F500" i="5"/>
  <c r="G500" i="5"/>
  <c r="F501" i="5"/>
  <c r="G501" i="5"/>
  <c r="F502" i="5"/>
  <c r="G502" i="5"/>
  <c r="F503" i="5"/>
  <c r="G503" i="5"/>
  <c r="F504" i="5"/>
  <c r="G504" i="5"/>
  <c r="F505" i="5"/>
  <c r="G505" i="5"/>
  <c r="F506" i="5"/>
  <c r="G506" i="5"/>
  <c r="F507" i="5"/>
  <c r="G507" i="5"/>
  <c r="F508" i="5"/>
  <c r="G508" i="5"/>
  <c r="F509" i="5"/>
  <c r="G509" i="5"/>
  <c r="F510" i="5"/>
  <c r="G510" i="5"/>
  <c r="F511" i="5"/>
  <c r="G511" i="5"/>
  <c r="F512" i="5"/>
  <c r="G512" i="5"/>
  <c r="F513" i="5"/>
  <c r="G513" i="5"/>
  <c r="F514" i="5"/>
  <c r="G514" i="5"/>
  <c r="F515" i="5"/>
  <c r="G515" i="5"/>
  <c r="F516" i="5"/>
  <c r="G516" i="5"/>
  <c r="F517" i="5"/>
  <c r="G517" i="5"/>
  <c r="F518" i="5"/>
  <c r="G518" i="5"/>
  <c r="F519" i="5"/>
  <c r="G519" i="5"/>
  <c r="F520" i="5"/>
  <c r="G520" i="5"/>
  <c r="F521" i="5"/>
  <c r="G521" i="5"/>
  <c r="F522" i="5"/>
  <c r="G522" i="5"/>
  <c r="F523" i="5"/>
  <c r="G523" i="5"/>
  <c r="F524" i="5"/>
  <c r="G524" i="5"/>
  <c r="F525" i="5"/>
  <c r="G525" i="5"/>
  <c r="F526" i="5"/>
  <c r="G526" i="5"/>
  <c r="F527" i="5"/>
  <c r="G527" i="5"/>
  <c r="F528" i="5"/>
  <c r="G528" i="5"/>
  <c r="F529" i="5"/>
  <c r="G529" i="5"/>
  <c r="F530" i="5"/>
  <c r="G530" i="5"/>
  <c r="F531" i="5"/>
  <c r="G531" i="5"/>
  <c r="F532" i="5"/>
  <c r="G532" i="5"/>
  <c r="F533" i="5"/>
  <c r="G533" i="5"/>
  <c r="F534" i="5"/>
  <c r="G534" i="5"/>
  <c r="F535" i="5"/>
  <c r="G535" i="5"/>
  <c r="F536" i="5"/>
  <c r="G536" i="5"/>
  <c r="F537" i="5"/>
  <c r="G537" i="5"/>
  <c r="F538" i="5"/>
  <c r="G538" i="5"/>
  <c r="F539" i="5"/>
  <c r="G539" i="5"/>
  <c r="F540" i="5"/>
  <c r="G540" i="5"/>
  <c r="F541" i="5"/>
  <c r="G541" i="5"/>
  <c r="F542" i="5"/>
  <c r="G542" i="5"/>
  <c r="F543" i="5"/>
  <c r="G543" i="5"/>
  <c r="F544" i="5"/>
  <c r="G544" i="5"/>
  <c r="F545" i="5"/>
  <c r="G545" i="5"/>
  <c r="F546" i="5"/>
  <c r="G546" i="5"/>
  <c r="F547" i="5"/>
  <c r="G547" i="5"/>
  <c r="F548" i="5"/>
  <c r="G548" i="5"/>
  <c r="F549" i="5"/>
  <c r="G549" i="5"/>
  <c r="F550" i="5"/>
  <c r="G550" i="5"/>
  <c r="F551" i="5"/>
  <c r="G551" i="5"/>
  <c r="F552" i="5"/>
  <c r="G552" i="5"/>
  <c r="F553" i="5"/>
  <c r="G553" i="5"/>
  <c r="F554" i="5"/>
  <c r="G554" i="5"/>
  <c r="F555" i="5"/>
  <c r="G555" i="5"/>
  <c r="F556" i="5"/>
  <c r="G556" i="5"/>
  <c r="F557" i="5"/>
  <c r="G557" i="5"/>
  <c r="F558" i="5"/>
  <c r="G558" i="5"/>
  <c r="F559" i="5"/>
  <c r="G559" i="5"/>
  <c r="F560" i="5"/>
  <c r="G560" i="5"/>
  <c r="F561" i="5"/>
  <c r="G561" i="5"/>
  <c r="F562" i="5"/>
  <c r="G562" i="5"/>
  <c r="F563" i="5"/>
  <c r="G563" i="5"/>
  <c r="F564" i="5"/>
  <c r="G564" i="5"/>
  <c r="F565" i="5"/>
  <c r="G565" i="5"/>
  <c r="F566" i="5"/>
  <c r="G566" i="5"/>
  <c r="F567" i="5"/>
  <c r="G567" i="5"/>
  <c r="F568" i="5"/>
  <c r="G568" i="5"/>
  <c r="F569" i="5"/>
  <c r="G569" i="5"/>
  <c r="F570" i="5"/>
  <c r="G570" i="5"/>
  <c r="F571" i="5"/>
  <c r="G571" i="5"/>
  <c r="F572" i="5"/>
  <c r="G572" i="5"/>
  <c r="F573" i="5"/>
  <c r="G573" i="5"/>
  <c r="F574" i="5"/>
  <c r="G574" i="5"/>
  <c r="F575" i="5"/>
  <c r="G575" i="5"/>
  <c r="F576" i="5"/>
  <c r="G576" i="5"/>
  <c r="F577" i="5"/>
  <c r="G577" i="5"/>
  <c r="F578" i="5"/>
  <c r="G578" i="5"/>
  <c r="F579" i="5"/>
  <c r="G579" i="5"/>
  <c r="F580" i="5"/>
  <c r="G580" i="5"/>
  <c r="F581" i="5"/>
  <c r="G581" i="5"/>
  <c r="F582" i="5"/>
  <c r="G582" i="5"/>
  <c r="F583" i="5"/>
  <c r="G583" i="5"/>
  <c r="F584" i="5"/>
  <c r="G584" i="5"/>
  <c r="F585" i="5"/>
  <c r="G585" i="5"/>
  <c r="F586" i="5"/>
  <c r="G586" i="5"/>
  <c r="F587" i="5"/>
  <c r="G587" i="5"/>
  <c r="F588" i="5"/>
  <c r="G588" i="5"/>
  <c r="F589" i="5"/>
  <c r="G589" i="5"/>
  <c r="F590" i="5"/>
  <c r="G590" i="5"/>
  <c r="F591" i="5"/>
  <c r="G591" i="5"/>
  <c r="F592" i="5"/>
  <c r="G592" i="5"/>
  <c r="F593" i="5"/>
  <c r="G593" i="5"/>
  <c r="F594" i="5"/>
  <c r="G594" i="5"/>
  <c r="F595" i="5"/>
  <c r="G595" i="5"/>
  <c r="F596" i="5"/>
  <c r="G596" i="5"/>
  <c r="F597" i="5"/>
  <c r="G597" i="5"/>
  <c r="F598" i="5"/>
  <c r="G598" i="5"/>
  <c r="F599" i="5"/>
  <c r="G599" i="5"/>
  <c r="F600" i="5"/>
  <c r="G600" i="5"/>
  <c r="F601" i="5"/>
  <c r="G601" i="5"/>
  <c r="F602" i="5"/>
  <c r="G602" i="5"/>
  <c r="F603" i="5"/>
  <c r="G603" i="5"/>
  <c r="F604" i="5"/>
  <c r="G604" i="5"/>
  <c r="F605" i="5"/>
  <c r="G605" i="5"/>
  <c r="F606" i="5"/>
  <c r="G606" i="5"/>
  <c r="F607" i="5"/>
  <c r="G607" i="5"/>
  <c r="F608" i="5"/>
  <c r="G608" i="5"/>
  <c r="F609" i="5"/>
  <c r="G609" i="5"/>
  <c r="F610" i="5"/>
  <c r="G610" i="5"/>
  <c r="F611" i="5"/>
  <c r="G611" i="5"/>
  <c r="F612" i="5"/>
  <c r="G612" i="5"/>
  <c r="F613" i="5"/>
  <c r="G613" i="5"/>
  <c r="F614" i="5"/>
  <c r="G614" i="5"/>
  <c r="F615" i="5"/>
  <c r="G615" i="5"/>
  <c r="F616" i="5"/>
  <c r="G616" i="5"/>
  <c r="F617" i="5"/>
  <c r="G617" i="5"/>
  <c r="F618" i="5"/>
  <c r="G618" i="5"/>
  <c r="F619" i="5"/>
  <c r="G619" i="5"/>
  <c r="F620" i="5"/>
  <c r="G620" i="5"/>
  <c r="F621" i="5"/>
  <c r="G621" i="5"/>
  <c r="F622" i="5"/>
  <c r="G622" i="5"/>
  <c r="F623" i="5"/>
  <c r="G623" i="5"/>
  <c r="F624" i="5"/>
  <c r="G624" i="5"/>
  <c r="F625" i="5"/>
  <c r="G625" i="5"/>
  <c r="F626" i="5"/>
  <c r="G626" i="5"/>
  <c r="F627" i="5"/>
  <c r="G627" i="5"/>
  <c r="F628" i="5"/>
  <c r="G628" i="5"/>
  <c r="F629" i="5"/>
  <c r="G629" i="5"/>
  <c r="F630" i="5"/>
  <c r="G630" i="5"/>
  <c r="F631" i="5"/>
  <c r="G631" i="5"/>
  <c r="F632" i="5"/>
  <c r="G632" i="5"/>
  <c r="F633" i="5"/>
  <c r="G633" i="5"/>
  <c r="F634" i="5"/>
  <c r="G634" i="5"/>
  <c r="F635" i="5"/>
  <c r="G635" i="5"/>
  <c r="F636" i="5"/>
  <c r="G636" i="5"/>
  <c r="F637" i="5"/>
  <c r="G637" i="5"/>
  <c r="F638" i="5"/>
  <c r="G638" i="5"/>
  <c r="F639" i="5"/>
  <c r="G639" i="5"/>
  <c r="F640" i="5"/>
  <c r="G640" i="5"/>
  <c r="F641" i="5"/>
  <c r="G641" i="5"/>
  <c r="F642" i="5"/>
  <c r="G642" i="5"/>
  <c r="F643" i="5"/>
  <c r="G643" i="5"/>
  <c r="F644" i="5"/>
  <c r="G644" i="5"/>
  <c r="F645" i="5"/>
  <c r="G645" i="5"/>
  <c r="F646" i="5"/>
  <c r="G646" i="5"/>
  <c r="F647" i="5"/>
  <c r="G647" i="5"/>
  <c r="F648" i="5"/>
  <c r="G648" i="5"/>
  <c r="F649" i="5"/>
  <c r="G649" i="5"/>
  <c r="F650" i="5"/>
  <c r="G650" i="5"/>
  <c r="F651" i="5"/>
  <c r="G651" i="5"/>
  <c r="F652" i="5"/>
  <c r="G652" i="5"/>
  <c r="F653" i="5"/>
  <c r="G653" i="5"/>
  <c r="F654" i="5"/>
  <c r="G654" i="5"/>
  <c r="F655" i="5"/>
  <c r="G655" i="5"/>
  <c r="F656" i="5"/>
  <c r="G656" i="5"/>
  <c r="F657" i="5"/>
  <c r="G657" i="5"/>
  <c r="F658" i="5"/>
  <c r="G658" i="5"/>
  <c r="F659" i="5"/>
  <c r="G659" i="5"/>
  <c r="F660" i="5"/>
  <c r="G660" i="5"/>
  <c r="F661" i="5"/>
  <c r="G661" i="5"/>
  <c r="F662" i="5"/>
  <c r="G662" i="5"/>
  <c r="F663" i="5"/>
  <c r="G663" i="5"/>
  <c r="F664" i="5"/>
  <c r="G664" i="5"/>
  <c r="F665" i="5"/>
  <c r="G665" i="5"/>
  <c r="F666" i="5"/>
  <c r="G666" i="5"/>
  <c r="F667" i="5"/>
  <c r="G667" i="5"/>
  <c r="F668" i="5"/>
  <c r="G668" i="5"/>
  <c r="F669" i="5"/>
  <c r="G669" i="5"/>
  <c r="F670" i="5"/>
  <c r="G670" i="5"/>
  <c r="F671" i="5"/>
  <c r="G671" i="5"/>
  <c r="F672" i="5"/>
  <c r="G672" i="5"/>
  <c r="F673" i="5"/>
  <c r="G673" i="5"/>
  <c r="F674" i="5"/>
  <c r="G674" i="5"/>
  <c r="F675" i="5"/>
  <c r="G675" i="5"/>
  <c r="F676" i="5"/>
  <c r="G676" i="5"/>
  <c r="F677" i="5"/>
  <c r="G677" i="5"/>
  <c r="F678" i="5"/>
  <c r="G678" i="5"/>
  <c r="F679" i="5"/>
  <c r="G679" i="5"/>
  <c r="F680" i="5"/>
  <c r="G680" i="5"/>
  <c r="F681" i="5"/>
  <c r="G681" i="5"/>
  <c r="F682" i="5"/>
  <c r="G682" i="5"/>
  <c r="F683" i="5"/>
  <c r="G683" i="5"/>
  <c r="F684" i="5"/>
  <c r="G684" i="5"/>
  <c r="F685" i="5"/>
  <c r="G685" i="5"/>
  <c r="F686" i="5"/>
  <c r="G686" i="5"/>
  <c r="F687" i="5"/>
  <c r="G687" i="5"/>
  <c r="F688" i="5"/>
  <c r="G688" i="5"/>
  <c r="F689" i="5"/>
  <c r="G689" i="5"/>
  <c r="F690" i="5"/>
  <c r="G690" i="5"/>
  <c r="F691" i="5"/>
  <c r="G691" i="5"/>
  <c r="F692" i="5"/>
  <c r="G692" i="5"/>
  <c r="F693" i="5"/>
  <c r="G693" i="5"/>
  <c r="F694" i="5"/>
  <c r="G694" i="5"/>
  <c r="F695" i="5"/>
  <c r="G695" i="5"/>
  <c r="F696" i="5"/>
  <c r="G696" i="5"/>
  <c r="F697" i="5"/>
  <c r="G697" i="5"/>
  <c r="F698" i="5"/>
  <c r="G698" i="5"/>
  <c r="F699" i="5"/>
  <c r="G699" i="5"/>
  <c r="F700" i="5"/>
  <c r="G700" i="5"/>
  <c r="F701" i="5"/>
  <c r="G701" i="5"/>
  <c r="F702" i="5"/>
  <c r="G702" i="5"/>
  <c r="F703" i="5"/>
  <c r="G703" i="5"/>
  <c r="F704" i="5"/>
  <c r="G704" i="5"/>
  <c r="F705" i="5"/>
  <c r="G705" i="5"/>
  <c r="F706" i="5"/>
  <c r="G706" i="5"/>
  <c r="F707" i="5"/>
  <c r="G707" i="5"/>
  <c r="F708" i="5"/>
  <c r="G708" i="5"/>
  <c r="F709" i="5"/>
  <c r="G709" i="5"/>
  <c r="F710" i="5"/>
  <c r="G710" i="5"/>
  <c r="F711" i="5"/>
  <c r="G711" i="5"/>
  <c r="F712" i="5"/>
  <c r="G712" i="5"/>
  <c r="F713" i="5"/>
  <c r="G713" i="5"/>
  <c r="F714" i="5"/>
  <c r="G714" i="5"/>
  <c r="F715" i="5"/>
  <c r="G715" i="5"/>
  <c r="F716" i="5"/>
  <c r="G716" i="5"/>
  <c r="F717" i="5"/>
  <c r="G717" i="5"/>
  <c r="F718" i="5"/>
  <c r="G718" i="5"/>
  <c r="F719" i="5"/>
  <c r="G719" i="5"/>
  <c r="F720" i="5"/>
  <c r="G720" i="5"/>
  <c r="F721" i="5"/>
  <c r="G721" i="5"/>
  <c r="F722" i="5"/>
  <c r="G722" i="5"/>
  <c r="F723" i="5"/>
  <c r="G723" i="5"/>
  <c r="F724" i="5"/>
  <c r="G724" i="5"/>
  <c r="F725" i="5"/>
  <c r="G725" i="5"/>
  <c r="F726" i="5"/>
  <c r="G726" i="5"/>
  <c r="F727" i="5"/>
  <c r="G727" i="5"/>
  <c r="F728" i="5"/>
  <c r="G728" i="5"/>
  <c r="F729" i="5"/>
  <c r="G729" i="5"/>
  <c r="F730" i="5"/>
  <c r="G730" i="5"/>
  <c r="F731" i="5"/>
  <c r="G731" i="5"/>
  <c r="F732" i="5"/>
  <c r="G732" i="5"/>
  <c r="F733" i="5"/>
  <c r="G733" i="5"/>
  <c r="F734" i="5"/>
  <c r="G734" i="5"/>
  <c r="F735" i="5"/>
  <c r="G735" i="5"/>
  <c r="F736" i="5"/>
  <c r="G736" i="5"/>
  <c r="F737" i="5"/>
  <c r="G737" i="5"/>
  <c r="F738" i="5"/>
  <c r="G738" i="5"/>
  <c r="F739" i="5"/>
  <c r="G739" i="5"/>
  <c r="F740" i="5"/>
  <c r="G740" i="5"/>
  <c r="F741" i="5"/>
  <c r="G741" i="5"/>
  <c r="F742" i="5"/>
  <c r="G742" i="5"/>
  <c r="F743" i="5"/>
  <c r="G743" i="5"/>
  <c r="F744" i="5"/>
  <c r="G744" i="5"/>
  <c r="F745" i="5"/>
  <c r="G745" i="5"/>
  <c r="F746" i="5"/>
  <c r="G746" i="5"/>
  <c r="F747" i="5"/>
  <c r="G747" i="5"/>
  <c r="F748" i="5"/>
  <c r="G748" i="5"/>
  <c r="F749" i="5"/>
  <c r="G749" i="5"/>
  <c r="F750" i="5"/>
  <c r="G750" i="5"/>
  <c r="F751" i="5"/>
  <c r="G751" i="5"/>
  <c r="F752" i="5"/>
  <c r="G752" i="5"/>
  <c r="F753" i="5"/>
  <c r="G753" i="5"/>
  <c r="F754" i="5"/>
  <c r="G754" i="5"/>
  <c r="F755" i="5"/>
  <c r="G755" i="5"/>
  <c r="F756" i="5"/>
  <c r="G756" i="5"/>
  <c r="F757" i="5"/>
  <c r="G757" i="5"/>
  <c r="F758" i="5"/>
  <c r="G758" i="5"/>
  <c r="F759" i="5"/>
  <c r="G759" i="5"/>
  <c r="F760" i="5"/>
  <c r="G760" i="5"/>
  <c r="F761" i="5"/>
  <c r="G761" i="5"/>
  <c r="F762" i="5"/>
  <c r="G762" i="5"/>
  <c r="F763" i="5"/>
  <c r="G763" i="5"/>
  <c r="F764" i="5"/>
  <c r="G764" i="5"/>
  <c r="F765" i="5"/>
  <c r="G765" i="5"/>
  <c r="F766" i="5"/>
  <c r="G766" i="5"/>
  <c r="F767" i="5"/>
  <c r="G767" i="5"/>
  <c r="F768" i="5"/>
  <c r="G768" i="5"/>
  <c r="F769" i="5"/>
  <c r="G769" i="5"/>
  <c r="F770" i="5"/>
  <c r="G770" i="5"/>
  <c r="F771" i="5"/>
  <c r="G771" i="5"/>
  <c r="F772" i="5"/>
  <c r="G772" i="5"/>
  <c r="F773" i="5"/>
  <c r="G773" i="5"/>
  <c r="F774" i="5"/>
  <c r="G774" i="5"/>
  <c r="F775" i="5"/>
  <c r="G775" i="5"/>
  <c r="F776" i="5"/>
  <c r="G776" i="5"/>
  <c r="F777" i="5"/>
  <c r="G777" i="5"/>
  <c r="F778" i="5"/>
  <c r="G778" i="5"/>
  <c r="F779" i="5"/>
  <c r="G779" i="5"/>
  <c r="F780" i="5"/>
  <c r="G780" i="5"/>
  <c r="F781" i="5"/>
  <c r="G781" i="5"/>
  <c r="F782" i="5"/>
  <c r="G782" i="5"/>
  <c r="F783" i="5"/>
  <c r="G783" i="5"/>
  <c r="F784" i="5"/>
  <c r="G784" i="5"/>
  <c r="F785" i="5"/>
  <c r="G785" i="5"/>
  <c r="F786" i="5"/>
  <c r="G786" i="5"/>
  <c r="F787" i="5"/>
  <c r="G787" i="5"/>
  <c r="F788" i="5"/>
  <c r="G788" i="5"/>
  <c r="F789" i="5"/>
  <c r="G789" i="5"/>
  <c r="F790" i="5"/>
  <c r="G790" i="5"/>
  <c r="F791" i="5"/>
  <c r="G791" i="5"/>
  <c r="F792" i="5"/>
  <c r="G792" i="5"/>
  <c r="F793" i="5"/>
  <c r="G793" i="5"/>
  <c r="F794" i="5"/>
  <c r="G794" i="5"/>
  <c r="F795" i="5"/>
  <c r="G795" i="5"/>
  <c r="F796" i="5"/>
  <c r="G796" i="5"/>
  <c r="F797" i="5"/>
  <c r="G797" i="5"/>
  <c r="F798" i="5"/>
  <c r="G798" i="5"/>
  <c r="F799" i="5"/>
  <c r="G799" i="5"/>
  <c r="F800" i="5"/>
  <c r="G800" i="5"/>
  <c r="F801" i="5"/>
  <c r="G801" i="5"/>
  <c r="F802" i="5"/>
  <c r="G802" i="5"/>
  <c r="F803" i="5"/>
  <c r="G803" i="5"/>
  <c r="F804" i="5"/>
  <c r="G804" i="5"/>
  <c r="F805" i="5"/>
  <c r="G805" i="5"/>
  <c r="F806" i="5"/>
  <c r="G806" i="5"/>
  <c r="F807" i="5"/>
  <c r="G807" i="5"/>
  <c r="F808" i="5"/>
  <c r="G808" i="5"/>
  <c r="F809" i="5"/>
  <c r="G809" i="5"/>
  <c r="F810" i="5"/>
  <c r="G810" i="5"/>
  <c r="F811" i="5"/>
  <c r="G811" i="5"/>
  <c r="F812" i="5"/>
  <c r="G812" i="5"/>
  <c r="F813" i="5"/>
  <c r="G813" i="5"/>
  <c r="F814" i="5"/>
  <c r="G814" i="5"/>
  <c r="F815" i="5"/>
  <c r="G815" i="5"/>
  <c r="F816" i="5"/>
  <c r="G816" i="5"/>
  <c r="F817" i="5"/>
  <c r="G817" i="5"/>
  <c r="F818" i="5"/>
  <c r="G818" i="5"/>
  <c r="F819" i="5"/>
  <c r="G819" i="5"/>
  <c r="F820" i="5"/>
  <c r="G820" i="5"/>
  <c r="F821" i="5"/>
  <c r="G821" i="5"/>
  <c r="F822" i="5"/>
  <c r="G822" i="5"/>
  <c r="F823" i="5"/>
  <c r="G823" i="5"/>
  <c r="F824" i="5"/>
  <c r="G824" i="5"/>
  <c r="F825" i="5"/>
  <c r="G825" i="5"/>
  <c r="F826" i="5"/>
  <c r="G826" i="5"/>
  <c r="F827" i="5"/>
  <c r="G827" i="5"/>
  <c r="F828" i="5"/>
  <c r="G828" i="5"/>
  <c r="F829" i="5"/>
  <c r="G829" i="5"/>
  <c r="F830" i="5"/>
  <c r="G830" i="5"/>
  <c r="F831" i="5"/>
  <c r="G831" i="5"/>
  <c r="F832" i="5"/>
  <c r="G832" i="5"/>
  <c r="F833" i="5"/>
  <c r="G833" i="5"/>
  <c r="F834" i="5"/>
  <c r="G834" i="5"/>
  <c r="F835" i="5"/>
  <c r="G835" i="5"/>
  <c r="F836" i="5"/>
  <c r="G836" i="5"/>
  <c r="F837" i="5"/>
  <c r="G837" i="5"/>
  <c r="F838" i="5"/>
  <c r="G838" i="5"/>
  <c r="F839" i="5"/>
  <c r="G839" i="5"/>
  <c r="F840" i="5"/>
  <c r="G840" i="5"/>
  <c r="F841" i="5"/>
  <c r="G841" i="5"/>
  <c r="F842" i="5"/>
  <c r="G842" i="5"/>
  <c r="F843" i="5"/>
  <c r="G843" i="5"/>
  <c r="F844" i="5"/>
  <c r="G844" i="5"/>
  <c r="F845" i="5"/>
  <c r="G845" i="5"/>
  <c r="F846" i="5"/>
  <c r="G846" i="5"/>
  <c r="F847" i="5"/>
  <c r="G847" i="5"/>
  <c r="F848" i="5"/>
  <c r="G848" i="5"/>
  <c r="F849" i="5"/>
  <c r="G849" i="5"/>
  <c r="F850" i="5"/>
  <c r="G850" i="5"/>
  <c r="F851" i="5"/>
  <c r="G851" i="5"/>
  <c r="F852" i="5"/>
  <c r="G852" i="5"/>
  <c r="F853" i="5"/>
  <c r="G853" i="5"/>
  <c r="F854" i="5"/>
  <c r="G854" i="5"/>
  <c r="F855" i="5"/>
  <c r="G855" i="5"/>
  <c r="F856" i="5"/>
  <c r="G856" i="5"/>
  <c r="F857" i="5"/>
  <c r="G857" i="5"/>
  <c r="F858" i="5"/>
  <c r="G858" i="5"/>
  <c r="F859" i="5"/>
  <c r="G859" i="5"/>
  <c r="F860" i="5"/>
  <c r="G860" i="5"/>
  <c r="F861" i="5"/>
  <c r="G861" i="5"/>
  <c r="F862" i="5"/>
  <c r="G862" i="5"/>
  <c r="F863" i="5"/>
  <c r="G863" i="5"/>
  <c r="F864" i="5"/>
  <c r="G864" i="5"/>
  <c r="F865" i="5"/>
  <c r="G865" i="5"/>
  <c r="F866" i="5"/>
  <c r="G866" i="5"/>
  <c r="F867" i="5"/>
  <c r="G867" i="5"/>
  <c r="F868" i="5"/>
  <c r="G868" i="5"/>
  <c r="F869" i="5"/>
  <c r="G869" i="5"/>
  <c r="F870" i="5"/>
  <c r="G870" i="5"/>
  <c r="F871" i="5"/>
  <c r="G871" i="5"/>
  <c r="F872" i="5"/>
  <c r="G872" i="5"/>
  <c r="F873" i="5"/>
  <c r="G873" i="5"/>
  <c r="F874" i="5"/>
  <c r="G874" i="5"/>
  <c r="F875" i="5"/>
  <c r="G875" i="5"/>
  <c r="F876" i="5"/>
  <c r="G876" i="5"/>
  <c r="F877" i="5"/>
  <c r="G877" i="5"/>
  <c r="F878" i="5"/>
  <c r="G878" i="5"/>
  <c r="F879" i="5"/>
  <c r="G879" i="5"/>
  <c r="F880" i="5"/>
  <c r="G880" i="5"/>
  <c r="F881" i="5"/>
  <c r="G881" i="5"/>
  <c r="F882" i="5"/>
  <c r="G882" i="5"/>
  <c r="F883" i="5"/>
  <c r="G883" i="5"/>
  <c r="F884" i="5"/>
  <c r="G884" i="5"/>
  <c r="F885" i="5"/>
  <c r="G885" i="5"/>
  <c r="F886" i="5"/>
  <c r="G886" i="5"/>
  <c r="F887" i="5"/>
  <c r="G887" i="5"/>
  <c r="F888" i="5"/>
  <c r="G888" i="5"/>
  <c r="F889" i="5"/>
  <c r="G889" i="5"/>
  <c r="F890" i="5"/>
  <c r="G890" i="5"/>
  <c r="F891" i="5"/>
  <c r="G891" i="5"/>
  <c r="F892" i="5"/>
  <c r="G892" i="5"/>
  <c r="F893" i="5"/>
  <c r="G893" i="5"/>
  <c r="F894" i="5"/>
  <c r="G894" i="5"/>
  <c r="F895" i="5"/>
  <c r="G895" i="5"/>
  <c r="F896" i="5"/>
  <c r="G896" i="5"/>
  <c r="F897" i="5"/>
  <c r="G897" i="5"/>
  <c r="F898" i="5"/>
  <c r="G898" i="5"/>
  <c r="F899" i="5"/>
  <c r="G899" i="5"/>
  <c r="F900" i="5"/>
  <c r="G900" i="5"/>
  <c r="F901" i="5"/>
  <c r="G901" i="5"/>
  <c r="F902" i="5"/>
  <c r="G902" i="5"/>
  <c r="F903" i="5"/>
  <c r="G903" i="5"/>
  <c r="F904" i="5"/>
  <c r="G904" i="5"/>
  <c r="F905" i="5"/>
  <c r="G905" i="5"/>
  <c r="F906" i="5"/>
  <c r="G906" i="5"/>
  <c r="F907" i="5"/>
  <c r="G907" i="5"/>
  <c r="F908" i="5"/>
  <c r="G908" i="5"/>
  <c r="F909" i="5"/>
  <c r="G909" i="5"/>
  <c r="F910" i="5"/>
  <c r="G910" i="5"/>
  <c r="F911" i="5"/>
  <c r="G911" i="5"/>
  <c r="F912" i="5"/>
  <c r="G912" i="5"/>
  <c r="F913" i="5"/>
  <c r="G913" i="5"/>
  <c r="F914" i="5"/>
  <c r="G914" i="5"/>
  <c r="F915" i="5"/>
  <c r="G915" i="5"/>
  <c r="F916" i="5"/>
  <c r="G916" i="5"/>
  <c r="F917" i="5"/>
  <c r="G917" i="5"/>
  <c r="F918" i="5"/>
  <c r="G918" i="5"/>
  <c r="F919" i="5"/>
  <c r="G919" i="5"/>
  <c r="F920" i="5"/>
  <c r="G920" i="5"/>
  <c r="F921" i="5"/>
  <c r="G921" i="5"/>
  <c r="F922" i="5"/>
  <c r="G922" i="5"/>
  <c r="F923" i="5"/>
  <c r="G923" i="5"/>
  <c r="F924" i="5"/>
  <c r="G924" i="5"/>
  <c r="F925" i="5"/>
  <c r="G925" i="5"/>
  <c r="F926" i="5"/>
  <c r="G926" i="5"/>
  <c r="F927" i="5"/>
  <c r="G927" i="5"/>
  <c r="F928" i="5"/>
  <c r="G928" i="5"/>
  <c r="F929" i="5"/>
  <c r="G929" i="5"/>
  <c r="F930" i="5"/>
  <c r="G930" i="5"/>
  <c r="F931" i="5"/>
  <c r="G931" i="5"/>
  <c r="F932" i="5"/>
  <c r="G932" i="5"/>
  <c r="F933" i="5"/>
  <c r="G933" i="5"/>
  <c r="F934" i="5"/>
  <c r="G934" i="5"/>
  <c r="F935" i="5"/>
  <c r="G935" i="5"/>
  <c r="F936" i="5"/>
  <c r="G936" i="5"/>
  <c r="F937" i="5"/>
  <c r="G937" i="5"/>
  <c r="F938" i="5"/>
  <c r="G938" i="5"/>
  <c r="F939" i="5"/>
  <c r="G939" i="5"/>
  <c r="F940" i="5"/>
  <c r="G940" i="5"/>
  <c r="F941" i="5"/>
  <c r="G941" i="5"/>
  <c r="F942" i="5"/>
  <c r="G942" i="5"/>
  <c r="F943" i="5"/>
  <c r="G943" i="5"/>
  <c r="F944" i="5"/>
  <c r="G944" i="5"/>
  <c r="F945" i="5"/>
  <c r="G945" i="5"/>
  <c r="F946" i="5"/>
  <c r="G946" i="5"/>
  <c r="F947" i="5"/>
  <c r="G947" i="5"/>
  <c r="F948" i="5"/>
  <c r="G948" i="5"/>
  <c r="F949" i="5"/>
  <c r="G949" i="5"/>
  <c r="F950" i="5"/>
  <c r="G950" i="5"/>
  <c r="F951" i="5"/>
  <c r="G951" i="5"/>
  <c r="F952" i="5"/>
  <c r="G952" i="5"/>
  <c r="F953" i="5"/>
  <c r="G953" i="5"/>
  <c r="F954" i="5"/>
  <c r="G954" i="5"/>
  <c r="F955" i="5"/>
  <c r="G955" i="5"/>
  <c r="F956" i="5"/>
  <c r="G956" i="5"/>
  <c r="F957" i="5"/>
  <c r="G957" i="5"/>
  <c r="F958" i="5"/>
  <c r="G958" i="5"/>
  <c r="F959" i="5"/>
  <c r="G959" i="5"/>
  <c r="F960" i="5"/>
  <c r="G960" i="5"/>
  <c r="F961" i="5"/>
  <c r="G961" i="5"/>
  <c r="F962" i="5"/>
  <c r="G962" i="5"/>
  <c r="F963" i="5"/>
  <c r="G963" i="5"/>
  <c r="F964" i="5"/>
  <c r="G964" i="5"/>
  <c r="F965" i="5"/>
  <c r="G965" i="5"/>
  <c r="F966" i="5"/>
  <c r="G966" i="5"/>
  <c r="F967" i="5"/>
  <c r="G967" i="5"/>
  <c r="F968" i="5"/>
  <c r="G968" i="5"/>
  <c r="F969" i="5"/>
  <c r="G969" i="5"/>
  <c r="F970" i="5"/>
  <c r="G970" i="5"/>
  <c r="F971" i="5"/>
  <c r="G971" i="5"/>
  <c r="F972" i="5"/>
  <c r="G972" i="5"/>
  <c r="F973" i="5"/>
  <c r="G973" i="5"/>
  <c r="F974" i="5"/>
  <c r="G974" i="5"/>
  <c r="F975" i="5"/>
  <c r="G975" i="5"/>
  <c r="F976" i="5"/>
  <c r="G976" i="5"/>
  <c r="F977" i="5"/>
  <c r="G977" i="5"/>
  <c r="F978" i="5"/>
  <c r="G978" i="5"/>
  <c r="F979" i="5"/>
  <c r="G979" i="5"/>
  <c r="F980" i="5"/>
  <c r="G980" i="5"/>
  <c r="F981" i="5"/>
  <c r="G981" i="5"/>
  <c r="F982" i="5"/>
  <c r="G982" i="5"/>
  <c r="F983" i="5"/>
  <c r="G983" i="5"/>
  <c r="F984" i="5"/>
  <c r="G984" i="5"/>
  <c r="F985" i="5"/>
  <c r="G985" i="5"/>
  <c r="F986" i="5"/>
  <c r="G986" i="5"/>
  <c r="F987" i="5"/>
  <c r="G987" i="5"/>
  <c r="F988" i="5"/>
  <c r="G988" i="5"/>
  <c r="F989" i="5"/>
  <c r="G989" i="5"/>
  <c r="F990" i="5"/>
  <c r="G990" i="5"/>
  <c r="F991" i="5"/>
  <c r="G991" i="5"/>
  <c r="F992" i="5"/>
  <c r="G992" i="5"/>
  <c r="F993" i="5"/>
  <c r="G993" i="5"/>
  <c r="F994" i="5"/>
  <c r="G994" i="5"/>
  <c r="F995" i="5"/>
  <c r="G995" i="5"/>
  <c r="F996" i="5"/>
  <c r="G996" i="5"/>
  <c r="F997" i="5"/>
  <c r="G997" i="5"/>
  <c r="F998" i="5"/>
  <c r="G998" i="5"/>
  <c r="F999" i="5"/>
  <c r="G999" i="5"/>
  <c r="F1000" i="5"/>
  <c r="G1000" i="5"/>
  <c r="F1001" i="5"/>
  <c r="G1001" i="5"/>
  <c r="F1002" i="5"/>
  <c r="G1002" i="5"/>
  <c r="F1003" i="5"/>
  <c r="G1003" i="5"/>
  <c r="F1004" i="5"/>
  <c r="G1004" i="5"/>
  <c r="F1005" i="5"/>
  <c r="G1005" i="5"/>
  <c r="F1006" i="5"/>
  <c r="G1006" i="5"/>
  <c r="F1007" i="5"/>
  <c r="G1007" i="5"/>
  <c r="F1008" i="5"/>
  <c r="G1008" i="5"/>
  <c r="F1009" i="5"/>
  <c r="G1009" i="5"/>
  <c r="F1010" i="5"/>
  <c r="G1010" i="5"/>
  <c r="F1011" i="5"/>
  <c r="G1011" i="5"/>
  <c r="F1012" i="5"/>
  <c r="G1012" i="5"/>
  <c r="F1013" i="5"/>
  <c r="G1013" i="5"/>
  <c r="F1014" i="5"/>
  <c r="G1014" i="5"/>
  <c r="F1015" i="5"/>
  <c r="G1015" i="5"/>
  <c r="F1016" i="5"/>
  <c r="G1016" i="5"/>
  <c r="F1017" i="5"/>
  <c r="G1017" i="5"/>
  <c r="F1018" i="5"/>
  <c r="G1018" i="5"/>
  <c r="F1019" i="5"/>
  <c r="G1019" i="5"/>
  <c r="F1020" i="5"/>
  <c r="G1020" i="5"/>
  <c r="F1021" i="5"/>
  <c r="G1021" i="5"/>
  <c r="F1022" i="5"/>
  <c r="G1022" i="5"/>
  <c r="F1023" i="5"/>
  <c r="G1023" i="5"/>
  <c r="F1024" i="5"/>
  <c r="G1024" i="5"/>
  <c r="F1025" i="5"/>
  <c r="G1025" i="5"/>
  <c r="F1026" i="5"/>
  <c r="G1026" i="5"/>
  <c r="F1027" i="5"/>
  <c r="G1027" i="5"/>
  <c r="F1028" i="5"/>
  <c r="G1028" i="5"/>
  <c r="F1029" i="5"/>
  <c r="G1029" i="5"/>
  <c r="F1030" i="5"/>
  <c r="G1030" i="5"/>
  <c r="F1031" i="5"/>
  <c r="G1031" i="5"/>
  <c r="F1032" i="5"/>
  <c r="G1032" i="5"/>
  <c r="F1033" i="5"/>
  <c r="G1033" i="5"/>
  <c r="F1034" i="5"/>
  <c r="G1034" i="5"/>
  <c r="F1035" i="5"/>
  <c r="G1035" i="5"/>
  <c r="F1036" i="5"/>
  <c r="G1036" i="5"/>
  <c r="F1037" i="5"/>
  <c r="G1037" i="5"/>
  <c r="F1038" i="5"/>
  <c r="G1038" i="5"/>
  <c r="F1039" i="5"/>
  <c r="G1039" i="5"/>
  <c r="F1040" i="5"/>
  <c r="G1040" i="5"/>
  <c r="F1041" i="5"/>
  <c r="G1041" i="5"/>
  <c r="F1042" i="5"/>
  <c r="G1042" i="5"/>
  <c r="F1043" i="5"/>
  <c r="G1043" i="5"/>
  <c r="F1044" i="5"/>
  <c r="G1044" i="5"/>
  <c r="F1045" i="5"/>
  <c r="G1045" i="5"/>
  <c r="F1046" i="5"/>
  <c r="G1046" i="5"/>
  <c r="F1047" i="5"/>
  <c r="G1047" i="5"/>
  <c r="F1048" i="5"/>
  <c r="G1048" i="5"/>
  <c r="F1049" i="5"/>
  <c r="G1049" i="5"/>
  <c r="F1050" i="5"/>
  <c r="G1050" i="5"/>
  <c r="F1051" i="5"/>
  <c r="G1051" i="5"/>
  <c r="F1052" i="5"/>
  <c r="G1052" i="5"/>
  <c r="F1053" i="5"/>
  <c r="G1053" i="5"/>
  <c r="F1054" i="5"/>
  <c r="G1054" i="5"/>
  <c r="F1055" i="5"/>
  <c r="G1055" i="5"/>
  <c r="F1056" i="5"/>
  <c r="G1056" i="5"/>
  <c r="F1057" i="5"/>
  <c r="G1057" i="5"/>
  <c r="F1058" i="5"/>
  <c r="G1058" i="5"/>
  <c r="F1059" i="5"/>
  <c r="G1059" i="5"/>
  <c r="F1060" i="5"/>
  <c r="G1060" i="5"/>
  <c r="F1061" i="5"/>
  <c r="G1061" i="5"/>
  <c r="F1062" i="5"/>
  <c r="G1062" i="5"/>
  <c r="F1063" i="5"/>
  <c r="G1063" i="5"/>
  <c r="F1064" i="5"/>
  <c r="G1064" i="5"/>
  <c r="F1065" i="5"/>
  <c r="G1065" i="5"/>
  <c r="F1066" i="5"/>
  <c r="G1066" i="5"/>
  <c r="F1067" i="5"/>
  <c r="G1067" i="5"/>
  <c r="F1068" i="5"/>
  <c r="G1068" i="5"/>
  <c r="F1069" i="5"/>
  <c r="G1069" i="5"/>
  <c r="F1070" i="5"/>
  <c r="G1070" i="5"/>
  <c r="F1071" i="5"/>
  <c r="G1071" i="5"/>
  <c r="F1072" i="5"/>
  <c r="G1072" i="5"/>
  <c r="F1073" i="5"/>
  <c r="G1073" i="5"/>
  <c r="F1074" i="5"/>
  <c r="G1074" i="5"/>
  <c r="F1075" i="5"/>
  <c r="G1075" i="5"/>
  <c r="F1076" i="5"/>
  <c r="G1076" i="5"/>
  <c r="F1077" i="5"/>
  <c r="G1077" i="5"/>
  <c r="F1078" i="5"/>
  <c r="G1078" i="5"/>
  <c r="F1079" i="5"/>
  <c r="G1079" i="5"/>
  <c r="F1080" i="5"/>
  <c r="G1080" i="5"/>
  <c r="F1081" i="5"/>
  <c r="G1081" i="5"/>
  <c r="F1082" i="5"/>
  <c r="G1082" i="5"/>
  <c r="F1083" i="5"/>
  <c r="G1083" i="5"/>
  <c r="F1084" i="5"/>
  <c r="G1084" i="5"/>
  <c r="F1085" i="5"/>
  <c r="G1085" i="5"/>
  <c r="F1086" i="5"/>
  <c r="G1086" i="5"/>
  <c r="F1087" i="5"/>
  <c r="G1087" i="5"/>
  <c r="F1088" i="5"/>
  <c r="G1088" i="5"/>
  <c r="F1089" i="5"/>
  <c r="G1089" i="5"/>
  <c r="F1090" i="5"/>
  <c r="G1090" i="5"/>
  <c r="F1091" i="5"/>
  <c r="G1091" i="5"/>
  <c r="F1092" i="5"/>
  <c r="G1092" i="5"/>
  <c r="F1093" i="5"/>
  <c r="G1093" i="5"/>
  <c r="F1094" i="5"/>
  <c r="G1094" i="5"/>
  <c r="F1095" i="5"/>
  <c r="G1095" i="5"/>
  <c r="F1096" i="5"/>
  <c r="G1096" i="5"/>
  <c r="F1097" i="5"/>
  <c r="G1097" i="5"/>
  <c r="F1098" i="5"/>
  <c r="G1098" i="5"/>
  <c r="F1099" i="5"/>
  <c r="G1099" i="5"/>
  <c r="F1100" i="5"/>
  <c r="G1100" i="5"/>
  <c r="F1101" i="5"/>
  <c r="G1101" i="5"/>
  <c r="F1102" i="5"/>
  <c r="G1102" i="5"/>
  <c r="F1103" i="5"/>
  <c r="G1103" i="5"/>
  <c r="F1104" i="5"/>
  <c r="G1104" i="5"/>
  <c r="F1105" i="5"/>
  <c r="G1105" i="5"/>
  <c r="F1106" i="5"/>
  <c r="G1106" i="5"/>
  <c r="F1107" i="5"/>
  <c r="G1107" i="5"/>
  <c r="F1108" i="5"/>
  <c r="G1108" i="5"/>
  <c r="F1109" i="5"/>
  <c r="G1109" i="5"/>
  <c r="F1110" i="5"/>
  <c r="G1110" i="5"/>
  <c r="F1111" i="5"/>
  <c r="G1111" i="5"/>
  <c r="F1112" i="5"/>
  <c r="G1112" i="5"/>
  <c r="F1113" i="5"/>
  <c r="G1113" i="5"/>
  <c r="F1114" i="5"/>
  <c r="G1114" i="5"/>
  <c r="F1115" i="5"/>
  <c r="G1115" i="5"/>
  <c r="F1116" i="5"/>
  <c r="G1116" i="5"/>
  <c r="F1117" i="5"/>
  <c r="G1117" i="5"/>
  <c r="F1118" i="5"/>
  <c r="G1118" i="5"/>
  <c r="F1119" i="5"/>
  <c r="G1119" i="5"/>
  <c r="F1120" i="5"/>
  <c r="G1120" i="5"/>
  <c r="F1121" i="5"/>
  <c r="G1121" i="5"/>
  <c r="F1122" i="5"/>
  <c r="G1122" i="5"/>
  <c r="F1123" i="5"/>
  <c r="G1123" i="5"/>
  <c r="F1124" i="5"/>
  <c r="G1124" i="5"/>
  <c r="F1125" i="5"/>
  <c r="G1125" i="5"/>
  <c r="F1126" i="5"/>
  <c r="G1126" i="5"/>
  <c r="F1127" i="5"/>
  <c r="G1127" i="5"/>
  <c r="F1128" i="5"/>
  <c r="G1128" i="5"/>
  <c r="F1129" i="5"/>
  <c r="G1129" i="5"/>
  <c r="F1130" i="5"/>
  <c r="G1130" i="5"/>
  <c r="F1131" i="5"/>
  <c r="G1131" i="5"/>
  <c r="F1132" i="5"/>
  <c r="G1132" i="5"/>
  <c r="F1133" i="5"/>
  <c r="G1133" i="5"/>
  <c r="F1134" i="5"/>
  <c r="G1134" i="5"/>
  <c r="F1135" i="5"/>
  <c r="G1135" i="5"/>
  <c r="F1136" i="5"/>
  <c r="G1136" i="5"/>
  <c r="F1137" i="5"/>
  <c r="G1137" i="5"/>
  <c r="F1138" i="5"/>
  <c r="G1138" i="5"/>
  <c r="F1139" i="5"/>
  <c r="G1139" i="5"/>
  <c r="F1140" i="5"/>
  <c r="G1140" i="5"/>
  <c r="F1141" i="5"/>
  <c r="G1141" i="5"/>
  <c r="F1142" i="5"/>
  <c r="G1142" i="5"/>
  <c r="F1143" i="5"/>
  <c r="G1143" i="5"/>
  <c r="F1144" i="5"/>
  <c r="G1144" i="5"/>
  <c r="F1145" i="5"/>
  <c r="G1145" i="5"/>
  <c r="F1146" i="5"/>
  <c r="G1146" i="5"/>
  <c r="F1147" i="5"/>
  <c r="G1147" i="5"/>
  <c r="F1148" i="5"/>
  <c r="G1148" i="5"/>
  <c r="F1149" i="5"/>
  <c r="G1149" i="5"/>
  <c r="F1150" i="5"/>
  <c r="G1150" i="5"/>
  <c r="F1151" i="5"/>
  <c r="G1151" i="5"/>
  <c r="F1152" i="5"/>
  <c r="G1152" i="5"/>
  <c r="F1153" i="5"/>
  <c r="G1153" i="5"/>
  <c r="F1154" i="5"/>
  <c r="G1154" i="5"/>
  <c r="F1155" i="5"/>
  <c r="G1155" i="5"/>
  <c r="F1156" i="5"/>
  <c r="G1156" i="5"/>
  <c r="F1157" i="5"/>
  <c r="G1157" i="5"/>
  <c r="F1158" i="5"/>
  <c r="G1158" i="5"/>
  <c r="F1159" i="5"/>
  <c r="G1159" i="5"/>
  <c r="F1160" i="5"/>
  <c r="G1160" i="5"/>
  <c r="F1161" i="5"/>
  <c r="G1161" i="5"/>
  <c r="F1162" i="5"/>
  <c r="G1162" i="5"/>
  <c r="F1163" i="5"/>
  <c r="G1163" i="5"/>
  <c r="F1164" i="5"/>
  <c r="G1164" i="5"/>
  <c r="F1165" i="5"/>
  <c r="G1165" i="5"/>
  <c r="F1166" i="5"/>
  <c r="G1166" i="5"/>
  <c r="F1167" i="5"/>
  <c r="G1167" i="5"/>
  <c r="F1168" i="5"/>
  <c r="G1168" i="5"/>
  <c r="F1169" i="5"/>
  <c r="G1169" i="5"/>
  <c r="F1170" i="5"/>
  <c r="G1170" i="5"/>
  <c r="F1171" i="5"/>
  <c r="G1171" i="5"/>
  <c r="F1172" i="5"/>
  <c r="G1172" i="5"/>
  <c r="F1173" i="5"/>
  <c r="G1173" i="5"/>
  <c r="F1174" i="5"/>
  <c r="G1174" i="5"/>
  <c r="F1175" i="5"/>
  <c r="G1175" i="5"/>
  <c r="F1176" i="5"/>
  <c r="G1176" i="5"/>
  <c r="F1177" i="5"/>
  <c r="G1177" i="5"/>
  <c r="F1178" i="5"/>
  <c r="G1178" i="5"/>
  <c r="F1179" i="5"/>
  <c r="G1179" i="5"/>
  <c r="F1180" i="5"/>
  <c r="G1180" i="5"/>
  <c r="F1181" i="5"/>
  <c r="G1181" i="5"/>
  <c r="F1182" i="5"/>
  <c r="G1182" i="5"/>
  <c r="F1183" i="5"/>
  <c r="G1183" i="5"/>
  <c r="F1184" i="5"/>
  <c r="G1184" i="5"/>
  <c r="F1185" i="5"/>
  <c r="G1185" i="5"/>
  <c r="F1186" i="5"/>
  <c r="G1186" i="5"/>
  <c r="F1187" i="5"/>
  <c r="G1187" i="5"/>
  <c r="F1188" i="5"/>
  <c r="G1188" i="5"/>
  <c r="F1189" i="5"/>
  <c r="G1189" i="5"/>
  <c r="F1190" i="5"/>
  <c r="G1190" i="5"/>
  <c r="F1191" i="5"/>
  <c r="G1191" i="5"/>
  <c r="F1192" i="5"/>
  <c r="G1192" i="5"/>
  <c r="F1193" i="5"/>
  <c r="G1193" i="5"/>
  <c r="F1194" i="5"/>
  <c r="G1194" i="5"/>
  <c r="F1195" i="5"/>
  <c r="G1195" i="5"/>
  <c r="F1196" i="5"/>
  <c r="G1196" i="5"/>
  <c r="F1197" i="5"/>
  <c r="G1197" i="5"/>
  <c r="F1198" i="5"/>
  <c r="G1198" i="5"/>
  <c r="F1199" i="5"/>
  <c r="G1199" i="5"/>
  <c r="F1200" i="5"/>
  <c r="G1200" i="5"/>
  <c r="F1201" i="5"/>
  <c r="G1201" i="5"/>
  <c r="F1202" i="5"/>
  <c r="G1202" i="5"/>
  <c r="F1203" i="5"/>
  <c r="G1203" i="5"/>
  <c r="F1204" i="5"/>
  <c r="G1204" i="5"/>
  <c r="F1205" i="5"/>
  <c r="G1205" i="5"/>
  <c r="F1206" i="5"/>
  <c r="G1206" i="5"/>
  <c r="F1207" i="5"/>
  <c r="G1207" i="5"/>
  <c r="F1208" i="5"/>
  <c r="G1208" i="5"/>
  <c r="F1209" i="5"/>
  <c r="G1209" i="5"/>
  <c r="F1210" i="5"/>
  <c r="G1210" i="5"/>
  <c r="F1211" i="5"/>
  <c r="G1211" i="5"/>
  <c r="F1212" i="5"/>
  <c r="G1212" i="5"/>
  <c r="F1213" i="5"/>
  <c r="G1213" i="5"/>
  <c r="F1214" i="5"/>
  <c r="G1214" i="5"/>
  <c r="F1215" i="5"/>
  <c r="G1215" i="5"/>
  <c r="F1216" i="5"/>
  <c r="G1216" i="5"/>
  <c r="F1217" i="5"/>
  <c r="G1217" i="5"/>
  <c r="F1218" i="5"/>
  <c r="G1218" i="5"/>
  <c r="F1219" i="5"/>
  <c r="G1219" i="5"/>
  <c r="F1220" i="5"/>
  <c r="G1220" i="5"/>
  <c r="F1221" i="5"/>
  <c r="G1221" i="5"/>
  <c r="F1222" i="5"/>
  <c r="G1222" i="5"/>
  <c r="F1223" i="5"/>
  <c r="G1223" i="5"/>
  <c r="F1224" i="5"/>
  <c r="G1224" i="5"/>
  <c r="F1225" i="5"/>
  <c r="G1225" i="5"/>
  <c r="F1226" i="5"/>
  <c r="G1226" i="5"/>
  <c r="F1227" i="5"/>
  <c r="G1227" i="5"/>
  <c r="F1228" i="5"/>
  <c r="G1228" i="5"/>
  <c r="F1229" i="5"/>
  <c r="G1229" i="5"/>
  <c r="F1230" i="5"/>
  <c r="G1230" i="5"/>
  <c r="F1231" i="5"/>
  <c r="G1231" i="5"/>
  <c r="F1232" i="5"/>
  <c r="G1232" i="5"/>
  <c r="F1233" i="5"/>
  <c r="G1233" i="5"/>
  <c r="F1234" i="5"/>
  <c r="G1234" i="5"/>
  <c r="F1235" i="5"/>
  <c r="G1235" i="5"/>
  <c r="F1236" i="5"/>
  <c r="G1236" i="5"/>
  <c r="F1237" i="5"/>
  <c r="G1237" i="5"/>
  <c r="F1238" i="5"/>
  <c r="G1238" i="5"/>
  <c r="F1239" i="5"/>
  <c r="G1239" i="5"/>
  <c r="F1240" i="5"/>
  <c r="G1240" i="5"/>
  <c r="F1241" i="5"/>
  <c r="G1241" i="5"/>
  <c r="F1242" i="5"/>
  <c r="G1242" i="5"/>
  <c r="F1243" i="5"/>
  <c r="G1243" i="5"/>
  <c r="F1244" i="5"/>
  <c r="G1244" i="5"/>
  <c r="F1245" i="5"/>
  <c r="G1245" i="5"/>
  <c r="F1246" i="5"/>
  <c r="G1246" i="5"/>
  <c r="F1247" i="5"/>
  <c r="G1247" i="5"/>
  <c r="F1248" i="5"/>
  <c r="G1248" i="5"/>
  <c r="F1249" i="5"/>
  <c r="G1249" i="5"/>
  <c r="F1250" i="5"/>
  <c r="G1250" i="5"/>
  <c r="F1251" i="5"/>
  <c r="G1251" i="5"/>
  <c r="F1252" i="5"/>
  <c r="G1252" i="5"/>
  <c r="F1253" i="5"/>
  <c r="G1253" i="5"/>
  <c r="F1254" i="5"/>
  <c r="G1254" i="5"/>
  <c r="F1255" i="5"/>
  <c r="G1255" i="5"/>
  <c r="F1256" i="5"/>
  <c r="G1256" i="5"/>
  <c r="F1257" i="5"/>
  <c r="G1257" i="5"/>
  <c r="F1258" i="5"/>
  <c r="G1258" i="5"/>
  <c r="F1259" i="5"/>
  <c r="G1259" i="5"/>
  <c r="F1260" i="5"/>
  <c r="G1260" i="5"/>
  <c r="F1261" i="5"/>
  <c r="G1261" i="5"/>
  <c r="F1262" i="5"/>
  <c r="G1262" i="5"/>
  <c r="F1263" i="5"/>
  <c r="G1263" i="5"/>
  <c r="F1264" i="5"/>
  <c r="G1264" i="5"/>
  <c r="F1265" i="5"/>
  <c r="G1265" i="5"/>
  <c r="F1266" i="5"/>
  <c r="G1266" i="5"/>
  <c r="F1267" i="5"/>
  <c r="G1267" i="5"/>
  <c r="F1268" i="5"/>
  <c r="G1268" i="5"/>
  <c r="F1269" i="5"/>
  <c r="G1269" i="5"/>
  <c r="F1270" i="5"/>
  <c r="G1270" i="5"/>
  <c r="F1271" i="5"/>
  <c r="G1271" i="5"/>
  <c r="F1272" i="5"/>
  <c r="G1272" i="5"/>
  <c r="F1273" i="5"/>
  <c r="G1273" i="5"/>
  <c r="F1274" i="5"/>
  <c r="G1274" i="5"/>
  <c r="F1275" i="5"/>
  <c r="G1275" i="5"/>
  <c r="F1276" i="5"/>
  <c r="G1276" i="5"/>
  <c r="F1277" i="5"/>
  <c r="G1277" i="5"/>
  <c r="F1278" i="5"/>
  <c r="G1278" i="5"/>
  <c r="F1279" i="5"/>
  <c r="G1279" i="5"/>
  <c r="F1280" i="5"/>
  <c r="G1280" i="5"/>
  <c r="F1281" i="5"/>
  <c r="G1281" i="5"/>
  <c r="F1282" i="5"/>
  <c r="G1282" i="5"/>
  <c r="F1283" i="5"/>
  <c r="G1283" i="5"/>
  <c r="F1284" i="5"/>
  <c r="G1284" i="5"/>
  <c r="F1285" i="5"/>
  <c r="G1285" i="5"/>
  <c r="F1286" i="5"/>
  <c r="G1286" i="5"/>
  <c r="F1287" i="5"/>
  <c r="G1287" i="5"/>
  <c r="F1288" i="5"/>
  <c r="G1288" i="5"/>
  <c r="F1289" i="5"/>
  <c r="G1289" i="5"/>
  <c r="F1290" i="5"/>
  <c r="G1290" i="5"/>
  <c r="F1291" i="5"/>
  <c r="G1291" i="5"/>
  <c r="F1292" i="5"/>
  <c r="G1292" i="5"/>
  <c r="F1293" i="5"/>
  <c r="G1293" i="5"/>
  <c r="F1294" i="5"/>
  <c r="G1294" i="5"/>
  <c r="F1295" i="5"/>
  <c r="G1295" i="5"/>
  <c r="F1296" i="5"/>
  <c r="G1296" i="5"/>
  <c r="F1297" i="5"/>
  <c r="G1297" i="5"/>
  <c r="F1298" i="5"/>
  <c r="G1298" i="5"/>
  <c r="F1299" i="5"/>
  <c r="G1299" i="5"/>
  <c r="F1300" i="5"/>
  <c r="G1300" i="5"/>
  <c r="F1301" i="5"/>
  <c r="G1301" i="5"/>
  <c r="F1302" i="5"/>
  <c r="G1302" i="5"/>
  <c r="F1303" i="5"/>
  <c r="G1303" i="5"/>
  <c r="F1304" i="5"/>
  <c r="G1304" i="5"/>
  <c r="F1305" i="5"/>
  <c r="G1305" i="5"/>
  <c r="F1306" i="5"/>
  <c r="G1306" i="5"/>
  <c r="F1307" i="5"/>
  <c r="G1307" i="5"/>
  <c r="F1308" i="5"/>
  <c r="G1308" i="5"/>
  <c r="F1309" i="5"/>
  <c r="G1309" i="5"/>
  <c r="F1310" i="5"/>
  <c r="G1310" i="5"/>
  <c r="F1311" i="5"/>
  <c r="G1311" i="5"/>
  <c r="F1312" i="5"/>
  <c r="G1312" i="5"/>
  <c r="F1313" i="5"/>
  <c r="G1313" i="5"/>
  <c r="F1314" i="5"/>
  <c r="G1314" i="5"/>
  <c r="F1315" i="5"/>
  <c r="G1315" i="5"/>
  <c r="F1316" i="5"/>
  <c r="G1316" i="5"/>
  <c r="F1317" i="5"/>
  <c r="G1317" i="5"/>
  <c r="F1318" i="5"/>
  <c r="G1318" i="5"/>
  <c r="F1319" i="5"/>
  <c r="G1319" i="5"/>
  <c r="F1320" i="5"/>
  <c r="G1320" i="5"/>
  <c r="F1321" i="5"/>
  <c r="G1321" i="5"/>
  <c r="F1322" i="5"/>
  <c r="G1322" i="5"/>
  <c r="F1323" i="5"/>
  <c r="G1323" i="5"/>
  <c r="F1324" i="5"/>
  <c r="G1324" i="5"/>
  <c r="F1325" i="5"/>
  <c r="G1325" i="5"/>
  <c r="F1326" i="5"/>
  <c r="G1326" i="5"/>
  <c r="F1327" i="5"/>
  <c r="G1327" i="5"/>
  <c r="F1328" i="5"/>
  <c r="G1328" i="5"/>
  <c r="F1329" i="5"/>
  <c r="G1329" i="5"/>
  <c r="F1330" i="5"/>
  <c r="G1330" i="5"/>
  <c r="F1331" i="5"/>
  <c r="G1331" i="5"/>
  <c r="F1332" i="5"/>
  <c r="G1332" i="5"/>
  <c r="F1333" i="5"/>
  <c r="G1333" i="5"/>
  <c r="F1334" i="5"/>
  <c r="G1334" i="5"/>
  <c r="F1335" i="5"/>
  <c r="G1335" i="5"/>
  <c r="F1336" i="5"/>
  <c r="G1336" i="5"/>
  <c r="F1337" i="5"/>
  <c r="G1337" i="5"/>
  <c r="F1338" i="5"/>
  <c r="G1338" i="5"/>
  <c r="F1339" i="5"/>
  <c r="G1339" i="5"/>
  <c r="F1340" i="5"/>
  <c r="G1340" i="5"/>
  <c r="F1341" i="5"/>
  <c r="G1341" i="5"/>
  <c r="F1342" i="5"/>
  <c r="G1342" i="5"/>
  <c r="F1343" i="5"/>
  <c r="G1343" i="5"/>
  <c r="F1344" i="5"/>
  <c r="G1344" i="5"/>
  <c r="F1345" i="5"/>
  <c r="G1345" i="5"/>
  <c r="F1346" i="5"/>
  <c r="G1346" i="5"/>
  <c r="F1347" i="5"/>
  <c r="G1347" i="5"/>
  <c r="F1348" i="5"/>
  <c r="G1348" i="5"/>
  <c r="F1349" i="5"/>
  <c r="G1349" i="5"/>
  <c r="F1350" i="5"/>
  <c r="G1350" i="5"/>
  <c r="F1351" i="5"/>
  <c r="G1351" i="5"/>
  <c r="F1352" i="5"/>
  <c r="G1352" i="5"/>
  <c r="F1353" i="5"/>
  <c r="G1353" i="5"/>
  <c r="F1354" i="5"/>
  <c r="G1354" i="5"/>
  <c r="F1355" i="5"/>
  <c r="G1355" i="5"/>
  <c r="F1356" i="5"/>
  <c r="G1356" i="5"/>
  <c r="F1357" i="5"/>
  <c r="G1357" i="5"/>
  <c r="F1358" i="5"/>
  <c r="G1358" i="5"/>
  <c r="F1359" i="5"/>
  <c r="G1359" i="5"/>
  <c r="F1360" i="5"/>
  <c r="G1360" i="5"/>
  <c r="F1361" i="5"/>
  <c r="G1361" i="5"/>
  <c r="F1362" i="5"/>
  <c r="G1362" i="5"/>
  <c r="F1363" i="5"/>
  <c r="G1363" i="5"/>
  <c r="F1364" i="5"/>
  <c r="G1364" i="5"/>
  <c r="F1365" i="5"/>
  <c r="G1365" i="5"/>
  <c r="F1366" i="5"/>
  <c r="G1366" i="5"/>
  <c r="F1367" i="5"/>
  <c r="G1367" i="5"/>
  <c r="F1368" i="5"/>
  <c r="G1368" i="5"/>
  <c r="F1369" i="5"/>
  <c r="G1369" i="5"/>
  <c r="F1370" i="5"/>
  <c r="G1370" i="5"/>
  <c r="F1371" i="5"/>
  <c r="G1371" i="5"/>
  <c r="F1372" i="5"/>
  <c r="G1372" i="5"/>
  <c r="F1373" i="5"/>
  <c r="G1373" i="5"/>
  <c r="F1374" i="5"/>
  <c r="G1374" i="5"/>
  <c r="F1375" i="5"/>
  <c r="G1375" i="5"/>
  <c r="F1376" i="5"/>
  <c r="G1376" i="5"/>
  <c r="F1377" i="5"/>
  <c r="G1377" i="5"/>
  <c r="F1378" i="5"/>
  <c r="G1378" i="5"/>
  <c r="F1379" i="5"/>
  <c r="G1379" i="5"/>
  <c r="F1380" i="5"/>
  <c r="G1380" i="5"/>
  <c r="F1381" i="5"/>
  <c r="G1381" i="5"/>
  <c r="F1382" i="5"/>
  <c r="G1382" i="5"/>
  <c r="F1383" i="5"/>
  <c r="G1383" i="5"/>
  <c r="F1384" i="5"/>
  <c r="G1384" i="5"/>
  <c r="F1385" i="5"/>
  <c r="G1385" i="5"/>
  <c r="F1386" i="5"/>
  <c r="G1386" i="5"/>
  <c r="F1387" i="5"/>
  <c r="G1387" i="5"/>
  <c r="F1388" i="5"/>
  <c r="G1388" i="5"/>
  <c r="F1389" i="5"/>
  <c r="G1389" i="5"/>
  <c r="F1390" i="5"/>
  <c r="G1390" i="5"/>
  <c r="F1391" i="5"/>
  <c r="G1391" i="5"/>
  <c r="F1392" i="5"/>
  <c r="G1392" i="5"/>
  <c r="F1393" i="5"/>
  <c r="G1393" i="5"/>
  <c r="F1394" i="5"/>
  <c r="G1394" i="5"/>
  <c r="F1395" i="5"/>
  <c r="G1395" i="5"/>
  <c r="F1396" i="5"/>
  <c r="G1396" i="5"/>
  <c r="F1397" i="5"/>
  <c r="G1397" i="5"/>
  <c r="F1398" i="5"/>
  <c r="G1398" i="5"/>
  <c r="F1399" i="5"/>
  <c r="G1399" i="5"/>
  <c r="F1400" i="5"/>
  <c r="G1400" i="5"/>
  <c r="F1401" i="5"/>
  <c r="G1401" i="5"/>
  <c r="F1402" i="5"/>
  <c r="G1402" i="5"/>
  <c r="F1403" i="5"/>
  <c r="G1403" i="5"/>
  <c r="F1404" i="5"/>
  <c r="G1404" i="5"/>
  <c r="F1405" i="5"/>
  <c r="G1405" i="5"/>
  <c r="F1406" i="5"/>
  <c r="G1406" i="5"/>
  <c r="F1407" i="5"/>
  <c r="G1407" i="5"/>
  <c r="F1408" i="5"/>
  <c r="G1408" i="5"/>
  <c r="F1409" i="5"/>
  <c r="G1409" i="5"/>
  <c r="F1410" i="5"/>
  <c r="G1410" i="5"/>
  <c r="F1411" i="5"/>
  <c r="G1411" i="5"/>
  <c r="F1412" i="5"/>
  <c r="G1412" i="5"/>
  <c r="F1413" i="5"/>
  <c r="G1413" i="5"/>
  <c r="F1414" i="5"/>
  <c r="G1414" i="5"/>
  <c r="F1415" i="5"/>
  <c r="G1415" i="5"/>
  <c r="F1416" i="5"/>
  <c r="G1416" i="5"/>
  <c r="F1417" i="5"/>
  <c r="G1417" i="5"/>
  <c r="F1418" i="5"/>
  <c r="G1418" i="5"/>
  <c r="F1419" i="5"/>
  <c r="G1419" i="5"/>
  <c r="F1420" i="5"/>
  <c r="G1420" i="5"/>
  <c r="F1421" i="5"/>
  <c r="G1421" i="5"/>
  <c r="F1422" i="5"/>
  <c r="G1422" i="5"/>
  <c r="F1423" i="5"/>
  <c r="G1423" i="5"/>
  <c r="F1424" i="5"/>
  <c r="G1424" i="5"/>
  <c r="F1425" i="5"/>
  <c r="G1425" i="5"/>
  <c r="F1426" i="5"/>
  <c r="G1426" i="5"/>
  <c r="F1427" i="5"/>
  <c r="G1427" i="5"/>
  <c r="F1428" i="5"/>
  <c r="G1428" i="5"/>
  <c r="F1429" i="5"/>
  <c r="G1429" i="5"/>
  <c r="F1430" i="5"/>
  <c r="G1430" i="5"/>
  <c r="F1431" i="5"/>
  <c r="G1431" i="5"/>
  <c r="F1432" i="5"/>
  <c r="G1432" i="5"/>
  <c r="F1433" i="5"/>
  <c r="G1433" i="5"/>
  <c r="F1434" i="5"/>
  <c r="G1434" i="5"/>
  <c r="F1435" i="5"/>
  <c r="G1435" i="5"/>
  <c r="F1436" i="5"/>
  <c r="G1436" i="5"/>
  <c r="F1437" i="5"/>
  <c r="G1437" i="5"/>
  <c r="F1438" i="5"/>
  <c r="G1438" i="5"/>
  <c r="F1439" i="5"/>
  <c r="G1439" i="5"/>
  <c r="F1440" i="5"/>
  <c r="G1440" i="5"/>
  <c r="F1441" i="5"/>
  <c r="G1441" i="5"/>
  <c r="F1442" i="5"/>
  <c r="G1442" i="5"/>
  <c r="F1443" i="5"/>
  <c r="G1443" i="5"/>
  <c r="F1444" i="5"/>
  <c r="G1444" i="5"/>
  <c r="F1445" i="5"/>
  <c r="G1445" i="5"/>
  <c r="F1446" i="5"/>
  <c r="G1446" i="5"/>
  <c r="F1447" i="5"/>
  <c r="G1447" i="5"/>
  <c r="F1448" i="5"/>
  <c r="G1448" i="5"/>
  <c r="F1449" i="5"/>
  <c r="G1449" i="5"/>
  <c r="F1450" i="5"/>
  <c r="G1450" i="5"/>
  <c r="F1451" i="5"/>
  <c r="G1451" i="5"/>
  <c r="F1452" i="5"/>
  <c r="G1452" i="5"/>
  <c r="F1453" i="5"/>
  <c r="G1453" i="5"/>
  <c r="F1454" i="5"/>
  <c r="G1454" i="5"/>
  <c r="F1455" i="5"/>
  <c r="G1455" i="5"/>
  <c r="F1456" i="5"/>
  <c r="G1456" i="5"/>
  <c r="F1457" i="5"/>
  <c r="G1457" i="5"/>
  <c r="F1458" i="5"/>
  <c r="G1458" i="5"/>
  <c r="F1459" i="5"/>
  <c r="G1459" i="5"/>
  <c r="F1460" i="5"/>
  <c r="G1460" i="5"/>
  <c r="F1461" i="5"/>
  <c r="G1461" i="5"/>
  <c r="F1462" i="5"/>
  <c r="G1462" i="5"/>
  <c r="F1463" i="5"/>
  <c r="G1463" i="5"/>
  <c r="F1464" i="5"/>
  <c r="G1464" i="5"/>
  <c r="F1465" i="5"/>
  <c r="G1465" i="5"/>
  <c r="F1466" i="5"/>
  <c r="G1466" i="5"/>
  <c r="F1467" i="5"/>
  <c r="G1467" i="5"/>
  <c r="F1468" i="5"/>
  <c r="G1468" i="5"/>
  <c r="F1469" i="5"/>
  <c r="G1469" i="5"/>
  <c r="F1470" i="5"/>
  <c r="G1470" i="5"/>
  <c r="F1471" i="5"/>
  <c r="G1471" i="5"/>
  <c r="F1472" i="5"/>
  <c r="G1472" i="5"/>
  <c r="F1473" i="5"/>
  <c r="G1473" i="5"/>
  <c r="F1474" i="5"/>
  <c r="G1474" i="5"/>
  <c r="F1475" i="5"/>
  <c r="G1475" i="5"/>
  <c r="F1476" i="5"/>
  <c r="G1476" i="5"/>
  <c r="F1477" i="5"/>
  <c r="G1477" i="5"/>
  <c r="F1478" i="5"/>
  <c r="G1478" i="5"/>
  <c r="F1479" i="5"/>
  <c r="G1479" i="5"/>
  <c r="F1480" i="5"/>
  <c r="G1480" i="5"/>
  <c r="F1481" i="5"/>
  <c r="G1481" i="5"/>
  <c r="F1482" i="5"/>
  <c r="G1482" i="5"/>
  <c r="F1483" i="5"/>
  <c r="G1483" i="5"/>
  <c r="F1484" i="5"/>
  <c r="G1484" i="5"/>
  <c r="F1485" i="5"/>
  <c r="G1485" i="5"/>
  <c r="F1486" i="5"/>
  <c r="G1486" i="5"/>
  <c r="F1487" i="5"/>
  <c r="G1487" i="5"/>
  <c r="F1488" i="5"/>
  <c r="G1488" i="5"/>
  <c r="F1489" i="5"/>
  <c r="G1489" i="5"/>
  <c r="F1490" i="5"/>
  <c r="G1490" i="5"/>
  <c r="F1491" i="5"/>
  <c r="G1491" i="5"/>
  <c r="F1492" i="5"/>
  <c r="G1492" i="5"/>
  <c r="F1493" i="5"/>
  <c r="G1493" i="5"/>
  <c r="F1494" i="5"/>
  <c r="G1494" i="5"/>
  <c r="F1495" i="5"/>
  <c r="G1495" i="5"/>
  <c r="F1496" i="5"/>
  <c r="G1496" i="5"/>
  <c r="F1497" i="5"/>
  <c r="G1497" i="5"/>
  <c r="F1498" i="5"/>
  <c r="G1498" i="5"/>
  <c r="F1499" i="5"/>
  <c r="G1499" i="5"/>
  <c r="F1500" i="5"/>
  <c r="G1500" i="5"/>
  <c r="F1501" i="5"/>
  <c r="G1501" i="5"/>
  <c r="F1502" i="5"/>
  <c r="G1502" i="5"/>
  <c r="F1503" i="5"/>
  <c r="G1503" i="5"/>
  <c r="F1504" i="5"/>
  <c r="G1504" i="5"/>
  <c r="F1505" i="5"/>
  <c r="G1505" i="5"/>
  <c r="F1506" i="5"/>
  <c r="G1506" i="5"/>
  <c r="F1507" i="5"/>
  <c r="G1507" i="5"/>
  <c r="F1508" i="5"/>
  <c r="G1508" i="5"/>
  <c r="F1509" i="5"/>
  <c r="G1509" i="5"/>
  <c r="F1510" i="5"/>
  <c r="G1510" i="5"/>
  <c r="F1511" i="5"/>
  <c r="G1511" i="5"/>
  <c r="F1512" i="5"/>
  <c r="G1512" i="5"/>
  <c r="F1513" i="5"/>
  <c r="G1513" i="5"/>
  <c r="F1514" i="5"/>
  <c r="G1514" i="5"/>
  <c r="F1515" i="5"/>
  <c r="G1515" i="5"/>
  <c r="F1516" i="5"/>
  <c r="G1516" i="5"/>
  <c r="F1517" i="5"/>
  <c r="G1517" i="5"/>
  <c r="F1518" i="5"/>
  <c r="G1518" i="5"/>
  <c r="F1519" i="5"/>
  <c r="G1519" i="5"/>
  <c r="F1520" i="5"/>
  <c r="G1520" i="5"/>
  <c r="F1521" i="5"/>
  <c r="G1521" i="5"/>
  <c r="F1522" i="5"/>
  <c r="G1522" i="5"/>
  <c r="F2" i="5"/>
  <c r="G2" i="5"/>
  <c r="F3" i="7"/>
  <c r="G3" i="7"/>
  <c r="F4" i="7"/>
  <c r="G4" i="7"/>
  <c r="F5" i="7"/>
  <c r="G5" i="7"/>
  <c r="F6" i="7"/>
  <c r="G6" i="7"/>
  <c r="F7" i="7"/>
  <c r="G7" i="7"/>
  <c r="F8" i="7"/>
  <c r="G8" i="7"/>
  <c r="F9" i="7"/>
  <c r="G9" i="7"/>
  <c r="F10" i="7"/>
  <c r="G10" i="7"/>
  <c r="F11" i="7"/>
  <c r="G11" i="7"/>
  <c r="F12" i="7"/>
  <c r="G12" i="7"/>
  <c r="F13" i="7"/>
  <c r="G13" i="7"/>
  <c r="F14" i="7"/>
  <c r="G14" i="7"/>
  <c r="F15" i="7"/>
  <c r="G15" i="7"/>
  <c r="F16" i="7"/>
  <c r="G16" i="7"/>
  <c r="F17" i="7"/>
  <c r="G17" i="7"/>
  <c r="F18" i="7"/>
  <c r="G18" i="7"/>
  <c r="F19" i="7"/>
  <c r="G19" i="7"/>
  <c r="F20" i="7"/>
  <c r="G20" i="7"/>
  <c r="F21" i="7"/>
  <c r="G21" i="7"/>
  <c r="F22" i="7"/>
  <c r="G22" i="7"/>
  <c r="F23" i="7"/>
  <c r="G23" i="7"/>
  <c r="F24" i="7"/>
  <c r="G24" i="7"/>
  <c r="F25" i="7"/>
  <c r="G25" i="7"/>
  <c r="F26" i="7"/>
  <c r="G26" i="7"/>
  <c r="F27" i="7"/>
  <c r="G27" i="7"/>
  <c r="F28" i="7"/>
  <c r="G28" i="7"/>
  <c r="F29" i="7"/>
  <c r="G29" i="7"/>
  <c r="F30" i="7"/>
  <c r="G30" i="7"/>
  <c r="F31" i="7"/>
  <c r="G31" i="7"/>
  <c r="F32" i="7"/>
  <c r="G32" i="7"/>
  <c r="F33" i="7"/>
  <c r="G33" i="7"/>
  <c r="F34" i="7"/>
  <c r="G34" i="7"/>
  <c r="F35" i="7"/>
  <c r="G35" i="7"/>
  <c r="F36" i="7"/>
  <c r="G36" i="7"/>
  <c r="F37" i="7"/>
  <c r="G37" i="7"/>
  <c r="F38" i="7"/>
  <c r="G38" i="7"/>
  <c r="F39" i="7"/>
  <c r="G39" i="7"/>
  <c r="F40" i="7"/>
  <c r="G40" i="7"/>
  <c r="F41" i="7"/>
  <c r="G41" i="7"/>
  <c r="F42" i="7"/>
  <c r="G42" i="7"/>
  <c r="F43" i="7"/>
  <c r="G43" i="7"/>
  <c r="F44" i="7"/>
  <c r="G44" i="7"/>
  <c r="F45" i="7"/>
  <c r="G45" i="7"/>
  <c r="F46" i="7"/>
  <c r="G46" i="7"/>
  <c r="F47" i="7"/>
  <c r="G47" i="7"/>
  <c r="F48" i="7"/>
  <c r="G48" i="7"/>
  <c r="F49" i="7"/>
  <c r="G49" i="7"/>
  <c r="F50" i="7"/>
  <c r="G50" i="7"/>
  <c r="F51" i="7"/>
  <c r="G51" i="7"/>
  <c r="F52" i="7"/>
  <c r="G52" i="7"/>
  <c r="F53" i="7"/>
  <c r="G53" i="7"/>
  <c r="F54" i="7"/>
  <c r="G54" i="7"/>
  <c r="F55" i="7"/>
  <c r="G55" i="7"/>
  <c r="F56" i="7"/>
  <c r="G56" i="7"/>
  <c r="F57" i="7"/>
  <c r="G57" i="7"/>
  <c r="F58" i="7"/>
  <c r="G58" i="7"/>
  <c r="F59" i="7"/>
  <c r="G59" i="7"/>
  <c r="F60" i="7"/>
  <c r="G60" i="7"/>
  <c r="F61" i="7"/>
  <c r="G61" i="7"/>
  <c r="F62" i="7"/>
  <c r="G62" i="7"/>
  <c r="F63" i="7"/>
  <c r="G63" i="7"/>
  <c r="F64" i="7"/>
  <c r="G64" i="7"/>
  <c r="F65" i="7"/>
  <c r="G65" i="7"/>
  <c r="F66" i="7"/>
  <c r="G66" i="7"/>
  <c r="F67" i="7"/>
  <c r="G67" i="7"/>
  <c r="F68" i="7"/>
  <c r="G68" i="7"/>
  <c r="F69" i="7"/>
  <c r="G69" i="7"/>
  <c r="F70" i="7"/>
  <c r="G70" i="7"/>
  <c r="F71" i="7"/>
  <c r="G71" i="7"/>
  <c r="F72" i="7"/>
  <c r="G72" i="7"/>
  <c r="F73" i="7"/>
  <c r="G73" i="7"/>
  <c r="F74" i="7"/>
  <c r="G74" i="7"/>
  <c r="F75" i="7"/>
  <c r="G75" i="7"/>
  <c r="F76" i="7"/>
  <c r="G76" i="7"/>
  <c r="F77" i="7"/>
  <c r="G77" i="7"/>
  <c r="F78" i="7"/>
  <c r="G78" i="7"/>
  <c r="F79" i="7"/>
  <c r="G79" i="7"/>
  <c r="F80" i="7"/>
  <c r="G80" i="7"/>
  <c r="F81" i="7"/>
  <c r="G81" i="7"/>
  <c r="F82" i="7"/>
  <c r="G82" i="7"/>
  <c r="F83" i="7"/>
  <c r="G83" i="7"/>
  <c r="F84" i="7"/>
  <c r="G84" i="7"/>
  <c r="F85" i="7"/>
  <c r="G85" i="7"/>
  <c r="F86" i="7"/>
  <c r="G86" i="7"/>
  <c r="F87" i="7"/>
  <c r="G87" i="7"/>
  <c r="F88" i="7"/>
  <c r="G88" i="7"/>
  <c r="F89" i="7"/>
  <c r="G89" i="7"/>
  <c r="F90" i="7"/>
  <c r="G90" i="7"/>
  <c r="F91" i="7"/>
  <c r="G91" i="7"/>
  <c r="F92" i="7"/>
  <c r="G92" i="7"/>
  <c r="F93" i="7"/>
  <c r="G93" i="7"/>
  <c r="F94" i="7"/>
  <c r="G94" i="7"/>
  <c r="F95" i="7"/>
  <c r="G95" i="7"/>
  <c r="F96" i="7"/>
  <c r="G96" i="7"/>
  <c r="F97" i="7"/>
  <c r="G97" i="7"/>
  <c r="F98" i="7"/>
  <c r="G98" i="7"/>
  <c r="F99" i="7"/>
  <c r="G99" i="7"/>
  <c r="F100" i="7"/>
  <c r="G100" i="7"/>
  <c r="F101" i="7"/>
  <c r="G101" i="7"/>
  <c r="F102" i="7"/>
  <c r="G102" i="7"/>
  <c r="F103" i="7"/>
  <c r="G103" i="7"/>
  <c r="F104" i="7"/>
  <c r="G104" i="7"/>
  <c r="F105" i="7"/>
  <c r="G105" i="7"/>
  <c r="F106" i="7"/>
  <c r="G106" i="7"/>
  <c r="F107" i="7"/>
  <c r="G107" i="7"/>
  <c r="F108" i="7"/>
  <c r="G108" i="7"/>
  <c r="F109" i="7"/>
  <c r="G109" i="7"/>
  <c r="F110" i="7"/>
  <c r="G110" i="7"/>
  <c r="F111" i="7"/>
  <c r="G111" i="7"/>
  <c r="F112" i="7"/>
  <c r="G112" i="7"/>
  <c r="F113" i="7"/>
  <c r="G113" i="7"/>
  <c r="F114" i="7"/>
  <c r="G114" i="7"/>
  <c r="F115" i="7"/>
  <c r="G115" i="7"/>
  <c r="F116" i="7"/>
  <c r="G116" i="7"/>
  <c r="F117" i="7"/>
  <c r="G117" i="7"/>
  <c r="F118" i="7"/>
  <c r="G118" i="7"/>
  <c r="F119" i="7"/>
  <c r="G119" i="7"/>
  <c r="F120" i="7"/>
  <c r="G120" i="7"/>
  <c r="F121" i="7"/>
  <c r="G121" i="7"/>
  <c r="F122" i="7"/>
  <c r="G122" i="7"/>
  <c r="F123" i="7"/>
  <c r="G123" i="7"/>
  <c r="F124" i="7"/>
  <c r="G124" i="7"/>
  <c r="F125" i="7"/>
  <c r="G125" i="7"/>
  <c r="F126" i="7"/>
  <c r="G126" i="7"/>
  <c r="F127" i="7"/>
  <c r="G127" i="7"/>
  <c r="F128" i="7"/>
  <c r="G128" i="7"/>
  <c r="F129" i="7"/>
  <c r="G129" i="7"/>
  <c r="F130" i="7"/>
  <c r="G130" i="7"/>
  <c r="F131" i="7"/>
  <c r="G131" i="7"/>
  <c r="F132" i="7"/>
  <c r="G132" i="7"/>
  <c r="F133" i="7"/>
  <c r="G133" i="7"/>
  <c r="F134" i="7"/>
  <c r="G134" i="7"/>
  <c r="F135" i="7"/>
  <c r="G135" i="7"/>
  <c r="F136" i="7"/>
  <c r="G136" i="7"/>
  <c r="F137" i="7"/>
  <c r="G137" i="7"/>
  <c r="F138" i="7"/>
  <c r="G138" i="7"/>
  <c r="F139" i="7"/>
  <c r="G139" i="7"/>
  <c r="F140" i="7"/>
  <c r="G140" i="7"/>
  <c r="F141" i="7"/>
  <c r="G141" i="7"/>
  <c r="F142" i="7"/>
  <c r="G142" i="7"/>
  <c r="F143" i="7"/>
  <c r="G143" i="7"/>
  <c r="F144" i="7"/>
  <c r="G144" i="7"/>
  <c r="F145" i="7"/>
  <c r="G145" i="7"/>
  <c r="F146" i="7"/>
  <c r="G146" i="7"/>
  <c r="F147" i="7"/>
  <c r="G147" i="7"/>
  <c r="F148" i="7"/>
  <c r="G148" i="7"/>
  <c r="F149" i="7"/>
  <c r="G149" i="7"/>
  <c r="F150" i="7"/>
  <c r="G150" i="7"/>
  <c r="F151" i="7"/>
  <c r="G151" i="7"/>
  <c r="F152" i="7"/>
  <c r="G152" i="7"/>
  <c r="F153" i="7"/>
  <c r="G153" i="7"/>
  <c r="F154" i="7"/>
  <c r="G154" i="7"/>
  <c r="F155" i="7"/>
  <c r="G155" i="7"/>
  <c r="F156" i="7"/>
  <c r="G156" i="7"/>
  <c r="F157" i="7"/>
  <c r="G157" i="7"/>
  <c r="F158" i="7"/>
  <c r="G158" i="7"/>
  <c r="F159" i="7"/>
  <c r="G159" i="7"/>
  <c r="F160" i="7"/>
  <c r="G160" i="7"/>
  <c r="F161" i="7"/>
  <c r="G161" i="7"/>
  <c r="F162" i="7"/>
  <c r="G162" i="7"/>
  <c r="F163" i="7"/>
  <c r="G163" i="7"/>
  <c r="F164" i="7"/>
  <c r="G164" i="7"/>
  <c r="F165" i="7"/>
  <c r="G165" i="7"/>
  <c r="F166" i="7"/>
  <c r="G166" i="7"/>
  <c r="F167" i="7"/>
  <c r="G167" i="7"/>
  <c r="F168" i="7"/>
  <c r="G168" i="7"/>
  <c r="F169" i="7"/>
  <c r="G169" i="7"/>
  <c r="F170" i="7"/>
  <c r="G170" i="7"/>
  <c r="F171" i="7"/>
  <c r="G171" i="7"/>
  <c r="F172" i="7"/>
  <c r="G172" i="7"/>
  <c r="F173" i="7"/>
  <c r="G173" i="7"/>
  <c r="F174" i="7"/>
  <c r="G174" i="7"/>
  <c r="F175" i="7"/>
  <c r="G175" i="7"/>
  <c r="F176" i="7"/>
  <c r="G176" i="7"/>
  <c r="F177" i="7"/>
  <c r="G177" i="7"/>
  <c r="F178" i="7"/>
  <c r="G178" i="7"/>
  <c r="F179" i="7"/>
  <c r="G179" i="7"/>
  <c r="F180" i="7"/>
  <c r="G180" i="7"/>
  <c r="F181" i="7"/>
  <c r="G181" i="7"/>
  <c r="F182" i="7"/>
  <c r="G182" i="7"/>
  <c r="F183" i="7"/>
  <c r="G183" i="7"/>
  <c r="F184" i="7"/>
  <c r="G184" i="7"/>
  <c r="F185" i="7"/>
  <c r="G185" i="7"/>
  <c r="F186" i="7"/>
  <c r="G186" i="7"/>
  <c r="F187" i="7"/>
  <c r="G187" i="7"/>
  <c r="F188" i="7"/>
  <c r="G188" i="7"/>
  <c r="F189" i="7"/>
  <c r="G189" i="7"/>
  <c r="F190" i="7"/>
  <c r="G190" i="7"/>
  <c r="F191" i="7"/>
  <c r="G191" i="7"/>
  <c r="F192" i="7"/>
  <c r="G192" i="7"/>
  <c r="F193" i="7"/>
  <c r="G193" i="7"/>
  <c r="F194" i="7"/>
  <c r="G194" i="7"/>
  <c r="F195" i="7"/>
  <c r="G195" i="7"/>
  <c r="F196" i="7"/>
  <c r="G196" i="7"/>
  <c r="F197" i="7"/>
  <c r="G197" i="7"/>
  <c r="F198" i="7"/>
  <c r="G198" i="7"/>
  <c r="F199" i="7"/>
  <c r="G199" i="7"/>
  <c r="F200" i="7"/>
  <c r="G200" i="7"/>
  <c r="F201" i="7"/>
  <c r="G201" i="7"/>
  <c r="F202" i="7"/>
  <c r="G202" i="7"/>
  <c r="F203" i="7"/>
  <c r="G203" i="7"/>
  <c r="F204" i="7"/>
  <c r="G204" i="7"/>
  <c r="F205" i="7"/>
  <c r="G205" i="7"/>
  <c r="F206" i="7"/>
  <c r="G206" i="7"/>
  <c r="F207" i="7"/>
  <c r="G207" i="7"/>
  <c r="F208" i="7"/>
  <c r="G208" i="7"/>
  <c r="F209" i="7"/>
  <c r="G209" i="7"/>
  <c r="F210" i="7"/>
  <c r="G210" i="7"/>
  <c r="F211" i="7"/>
  <c r="G211" i="7"/>
  <c r="F212" i="7"/>
  <c r="G212" i="7"/>
  <c r="F213" i="7"/>
  <c r="G213" i="7"/>
  <c r="F214" i="7"/>
  <c r="G214" i="7"/>
  <c r="F215" i="7"/>
  <c r="G215" i="7"/>
  <c r="F216" i="7"/>
  <c r="G216" i="7"/>
  <c r="F217" i="7"/>
  <c r="G217" i="7"/>
  <c r="F218" i="7"/>
  <c r="G218" i="7"/>
  <c r="F219" i="7"/>
  <c r="G219" i="7"/>
  <c r="F220" i="7"/>
  <c r="G220" i="7"/>
  <c r="F221" i="7"/>
  <c r="G221" i="7"/>
  <c r="F222" i="7"/>
  <c r="G222" i="7"/>
  <c r="F223" i="7"/>
  <c r="G223" i="7"/>
  <c r="F224" i="7"/>
  <c r="G224" i="7"/>
  <c r="F225" i="7"/>
  <c r="G225" i="7"/>
  <c r="F226" i="7"/>
  <c r="G226" i="7"/>
  <c r="F227" i="7"/>
  <c r="G227" i="7"/>
  <c r="F228" i="7"/>
  <c r="G228" i="7"/>
  <c r="F229" i="7"/>
  <c r="G229" i="7"/>
  <c r="F230" i="7"/>
  <c r="G230" i="7"/>
  <c r="F231" i="7"/>
  <c r="G231" i="7"/>
  <c r="F232" i="7"/>
  <c r="G232" i="7"/>
  <c r="F233" i="7"/>
  <c r="G233" i="7"/>
  <c r="F234" i="7"/>
  <c r="G234" i="7"/>
  <c r="F235" i="7"/>
  <c r="G235" i="7"/>
  <c r="F236" i="7"/>
  <c r="G236" i="7"/>
  <c r="F237" i="7"/>
  <c r="G237" i="7"/>
  <c r="F238" i="7"/>
  <c r="G238" i="7"/>
  <c r="F239" i="7"/>
  <c r="G239" i="7"/>
  <c r="F240" i="7"/>
  <c r="G240" i="7"/>
  <c r="F241" i="7"/>
  <c r="G241" i="7"/>
  <c r="F242" i="7"/>
  <c r="G242" i="7"/>
  <c r="F243" i="7"/>
  <c r="G243" i="7"/>
  <c r="F244" i="7"/>
  <c r="G244" i="7"/>
  <c r="F245" i="7"/>
  <c r="G245" i="7"/>
  <c r="F246" i="7"/>
  <c r="G246" i="7"/>
  <c r="F247" i="7"/>
  <c r="G247" i="7"/>
  <c r="F248" i="7"/>
  <c r="G248" i="7"/>
  <c r="F249" i="7"/>
  <c r="G249" i="7"/>
  <c r="F250" i="7"/>
  <c r="G250" i="7"/>
  <c r="F251" i="7"/>
  <c r="G251" i="7"/>
  <c r="F252" i="7"/>
  <c r="G252" i="7"/>
  <c r="F253" i="7"/>
  <c r="G253" i="7"/>
  <c r="F254" i="7"/>
  <c r="G254" i="7"/>
  <c r="F255" i="7"/>
  <c r="G255" i="7"/>
  <c r="F256" i="7"/>
  <c r="G256" i="7"/>
  <c r="F257" i="7"/>
  <c r="G257" i="7"/>
  <c r="F258" i="7"/>
  <c r="G258" i="7"/>
  <c r="F259" i="7"/>
  <c r="G259" i="7"/>
  <c r="F260" i="7"/>
  <c r="G260" i="7"/>
  <c r="F261" i="7"/>
  <c r="G261" i="7"/>
  <c r="F262" i="7"/>
  <c r="G262" i="7"/>
  <c r="F263" i="7"/>
  <c r="G263" i="7"/>
  <c r="F264" i="7"/>
  <c r="G264" i="7"/>
  <c r="F265" i="7"/>
  <c r="G265" i="7"/>
  <c r="F266" i="7"/>
  <c r="G266" i="7"/>
  <c r="F267" i="7"/>
  <c r="G267" i="7"/>
  <c r="F268" i="7"/>
  <c r="G268" i="7"/>
  <c r="F269" i="7"/>
  <c r="G269" i="7"/>
  <c r="F270" i="7"/>
  <c r="G270" i="7"/>
  <c r="F271" i="7"/>
  <c r="G271" i="7"/>
  <c r="F272" i="7"/>
  <c r="G272" i="7"/>
  <c r="F273" i="7"/>
  <c r="G273" i="7"/>
  <c r="F274" i="7"/>
  <c r="G274" i="7"/>
  <c r="F275" i="7"/>
  <c r="G275" i="7"/>
  <c r="F276" i="7"/>
  <c r="G276" i="7"/>
  <c r="F277" i="7"/>
  <c r="G277" i="7"/>
  <c r="F278" i="7"/>
  <c r="G278" i="7"/>
  <c r="F279" i="7"/>
  <c r="G279" i="7"/>
  <c r="F280" i="7"/>
  <c r="G280" i="7"/>
  <c r="F281" i="7"/>
  <c r="G281" i="7"/>
  <c r="F282" i="7"/>
  <c r="G282" i="7"/>
  <c r="F283" i="7"/>
  <c r="G283" i="7"/>
  <c r="F284" i="7"/>
  <c r="G284" i="7"/>
  <c r="F285" i="7"/>
  <c r="G285" i="7"/>
  <c r="F286" i="7"/>
  <c r="G286" i="7"/>
  <c r="F287" i="7"/>
  <c r="G287" i="7"/>
  <c r="F288" i="7"/>
  <c r="G288" i="7"/>
  <c r="F289" i="7"/>
  <c r="G289" i="7"/>
  <c r="F290" i="7"/>
  <c r="G290" i="7"/>
  <c r="F291" i="7"/>
  <c r="G291" i="7"/>
  <c r="F292" i="7"/>
  <c r="G292" i="7"/>
  <c r="F293" i="7"/>
  <c r="G293" i="7"/>
  <c r="F294" i="7"/>
  <c r="G294" i="7"/>
  <c r="F295" i="7"/>
  <c r="G295" i="7"/>
  <c r="F296" i="7"/>
  <c r="G296" i="7"/>
  <c r="F297" i="7"/>
  <c r="G297" i="7"/>
  <c r="F298" i="7"/>
  <c r="G298" i="7"/>
  <c r="F299" i="7"/>
  <c r="G299" i="7"/>
  <c r="F300" i="7"/>
  <c r="G300" i="7"/>
  <c r="F301" i="7"/>
  <c r="G301" i="7"/>
  <c r="F302" i="7"/>
  <c r="G302" i="7"/>
  <c r="F303" i="7"/>
  <c r="G303" i="7"/>
  <c r="F304" i="7"/>
  <c r="G304" i="7"/>
  <c r="F305" i="7"/>
  <c r="G305" i="7"/>
  <c r="F306" i="7"/>
  <c r="G306" i="7"/>
  <c r="F307" i="7"/>
  <c r="G307" i="7"/>
  <c r="F308" i="7"/>
  <c r="G308" i="7"/>
  <c r="F309" i="7"/>
  <c r="G309" i="7"/>
  <c r="F310" i="7"/>
  <c r="G310" i="7"/>
  <c r="F311" i="7"/>
  <c r="G311" i="7"/>
  <c r="F312" i="7"/>
  <c r="G312" i="7"/>
  <c r="F313" i="7"/>
  <c r="G313" i="7"/>
  <c r="F314" i="7"/>
  <c r="G314" i="7"/>
  <c r="F315" i="7"/>
  <c r="G315" i="7"/>
  <c r="F316" i="7"/>
  <c r="G316" i="7"/>
  <c r="F317" i="7"/>
  <c r="G317" i="7"/>
  <c r="F318" i="7"/>
  <c r="G318" i="7"/>
  <c r="F319" i="7"/>
  <c r="G319" i="7"/>
  <c r="F320" i="7"/>
  <c r="G320" i="7"/>
  <c r="F321" i="7"/>
  <c r="G321" i="7"/>
  <c r="F322" i="7"/>
  <c r="G322" i="7"/>
  <c r="F323" i="7"/>
  <c r="G323" i="7"/>
  <c r="F324" i="7"/>
  <c r="G324" i="7"/>
  <c r="F325" i="7"/>
  <c r="G325" i="7"/>
  <c r="F326" i="7"/>
  <c r="G326" i="7"/>
  <c r="F327" i="7"/>
  <c r="G327" i="7"/>
  <c r="F328" i="7"/>
  <c r="G328" i="7"/>
  <c r="F329" i="7"/>
  <c r="G329" i="7"/>
  <c r="F330" i="7"/>
  <c r="G330" i="7"/>
  <c r="F331" i="7"/>
  <c r="G331" i="7"/>
  <c r="F332" i="7"/>
  <c r="G332" i="7"/>
  <c r="F333" i="7"/>
  <c r="G333" i="7"/>
  <c r="F334" i="7"/>
  <c r="G334" i="7"/>
  <c r="F335" i="7"/>
  <c r="G335" i="7"/>
  <c r="F336" i="7"/>
  <c r="G336" i="7"/>
  <c r="F337" i="7"/>
  <c r="G337" i="7"/>
  <c r="F338" i="7"/>
  <c r="G338" i="7"/>
  <c r="F339" i="7"/>
  <c r="G339" i="7"/>
  <c r="F340" i="7"/>
  <c r="G340" i="7"/>
  <c r="F341" i="7"/>
  <c r="G341" i="7"/>
  <c r="F342" i="7"/>
  <c r="G342" i="7"/>
  <c r="F343" i="7"/>
  <c r="G343" i="7"/>
  <c r="F344" i="7"/>
  <c r="G344" i="7"/>
  <c r="F345" i="7"/>
  <c r="G345" i="7"/>
  <c r="F346" i="7"/>
  <c r="G346" i="7"/>
  <c r="F347" i="7"/>
  <c r="G347" i="7"/>
  <c r="F348" i="7"/>
  <c r="G348" i="7"/>
  <c r="F349" i="7"/>
  <c r="G349" i="7"/>
  <c r="F350" i="7"/>
  <c r="G350" i="7"/>
  <c r="F351" i="7"/>
  <c r="G351" i="7"/>
  <c r="F352" i="7"/>
  <c r="G352" i="7"/>
  <c r="F353" i="7"/>
  <c r="G353" i="7"/>
  <c r="F354" i="7"/>
  <c r="G354" i="7"/>
  <c r="F355" i="7"/>
  <c r="G355" i="7"/>
  <c r="F356" i="7"/>
  <c r="G356" i="7"/>
  <c r="F357" i="7"/>
  <c r="G357" i="7"/>
  <c r="F358" i="7"/>
  <c r="G358" i="7"/>
  <c r="F359" i="7"/>
  <c r="G359" i="7"/>
  <c r="F360" i="7"/>
  <c r="G360" i="7"/>
  <c r="F361" i="7"/>
  <c r="G361" i="7"/>
  <c r="F362" i="7"/>
  <c r="G362" i="7"/>
  <c r="F363" i="7"/>
  <c r="G363" i="7"/>
  <c r="F364" i="7"/>
  <c r="G364" i="7"/>
  <c r="F365" i="7"/>
  <c r="G365" i="7"/>
  <c r="F366" i="7"/>
  <c r="G366" i="7"/>
  <c r="F367" i="7"/>
  <c r="G367" i="7"/>
  <c r="F368" i="7"/>
  <c r="G368" i="7"/>
  <c r="F369" i="7"/>
  <c r="G369" i="7"/>
  <c r="F370" i="7"/>
  <c r="G370" i="7"/>
  <c r="F371" i="7"/>
  <c r="G371" i="7"/>
  <c r="F372" i="7"/>
  <c r="G372" i="7"/>
  <c r="F373" i="7"/>
  <c r="G373" i="7"/>
  <c r="F374" i="7"/>
  <c r="G374" i="7"/>
  <c r="F375" i="7"/>
  <c r="G375" i="7"/>
  <c r="F376" i="7"/>
  <c r="G376" i="7"/>
  <c r="F377" i="7"/>
  <c r="G377" i="7"/>
  <c r="F378" i="7"/>
  <c r="G378" i="7"/>
  <c r="F379" i="7"/>
  <c r="G379" i="7"/>
  <c r="F380" i="7"/>
  <c r="G380" i="7"/>
  <c r="F381" i="7"/>
  <c r="G381" i="7"/>
  <c r="F382" i="7"/>
  <c r="G382" i="7"/>
  <c r="F383" i="7"/>
  <c r="G383" i="7"/>
  <c r="F384" i="7"/>
  <c r="G384" i="7"/>
  <c r="F385" i="7"/>
  <c r="G385" i="7"/>
  <c r="F386" i="7"/>
  <c r="G386" i="7"/>
  <c r="F387" i="7"/>
  <c r="G387" i="7"/>
  <c r="F388" i="7"/>
  <c r="G388" i="7"/>
  <c r="F389" i="7"/>
  <c r="G389" i="7"/>
  <c r="F390" i="7"/>
  <c r="G390" i="7"/>
  <c r="F391" i="7"/>
  <c r="G391" i="7"/>
  <c r="F392" i="7"/>
  <c r="G392" i="7"/>
  <c r="F393" i="7"/>
  <c r="G393" i="7"/>
  <c r="F394" i="7"/>
  <c r="G394" i="7"/>
  <c r="F395" i="7"/>
  <c r="G395" i="7"/>
  <c r="F396" i="7"/>
  <c r="G396" i="7"/>
  <c r="F397" i="7"/>
  <c r="G397" i="7"/>
  <c r="F398" i="7"/>
  <c r="G398" i="7"/>
  <c r="F399" i="7"/>
  <c r="G399" i="7"/>
  <c r="F400" i="7"/>
  <c r="G400" i="7"/>
  <c r="F401" i="7"/>
  <c r="G401" i="7"/>
  <c r="F402" i="7"/>
  <c r="G402" i="7"/>
  <c r="F403" i="7"/>
  <c r="G403" i="7"/>
  <c r="F404" i="7"/>
  <c r="G404" i="7"/>
  <c r="F405" i="7"/>
  <c r="G405" i="7"/>
  <c r="F406" i="7"/>
  <c r="G406" i="7"/>
  <c r="F407" i="7"/>
  <c r="G407" i="7"/>
  <c r="F408" i="7"/>
  <c r="G408" i="7"/>
  <c r="F409" i="7"/>
  <c r="G409" i="7"/>
  <c r="F410" i="7"/>
  <c r="G410" i="7"/>
  <c r="F411" i="7"/>
  <c r="G411" i="7"/>
  <c r="F412" i="7"/>
  <c r="G412" i="7"/>
  <c r="F413" i="7"/>
  <c r="G413" i="7"/>
  <c r="F414" i="7"/>
  <c r="G414" i="7"/>
  <c r="F415" i="7"/>
  <c r="G415" i="7"/>
  <c r="F416" i="7"/>
  <c r="G416" i="7"/>
  <c r="F417" i="7"/>
  <c r="G417" i="7"/>
  <c r="F418" i="7"/>
  <c r="G418" i="7"/>
  <c r="F419" i="7"/>
  <c r="G419" i="7"/>
  <c r="F420" i="7"/>
  <c r="G420" i="7"/>
  <c r="F421" i="7"/>
  <c r="G421" i="7"/>
  <c r="F422" i="7"/>
  <c r="G422" i="7"/>
  <c r="F423" i="7"/>
  <c r="G423" i="7"/>
  <c r="F424" i="7"/>
  <c r="G424" i="7"/>
  <c r="F425" i="7"/>
  <c r="G425" i="7"/>
  <c r="F426" i="7"/>
  <c r="G426" i="7"/>
  <c r="F427" i="7"/>
  <c r="G427" i="7"/>
  <c r="F428" i="7"/>
  <c r="G428" i="7"/>
  <c r="F429" i="7"/>
  <c r="G429" i="7"/>
  <c r="F430" i="7"/>
  <c r="G430" i="7"/>
  <c r="F431" i="7"/>
  <c r="G431" i="7"/>
  <c r="F432" i="7"/>
  <c r="G432" i="7"/>
  <c r="F433" i="7"/>
  <c r="G433" i="7"/>
  <c r="F434" i="7"/>
  <c r="G434" i="7"/>
  <c r="F435" i="7"/>
  <c r="G435" i="7"/>
  <c r="F436" i="7"/>
  <c r="G436" i="7"/>
  <c r="F437" i="7"/>
  <c r="G437" i="7"/>
  <c r="F438" i="7"/>
  <c r="G438" i="7"/>
  <c r="F439" i="7"/>
  <c r="G439" i="7"/>
  <c r="F440" i="7"/>
  <c r="G440" i="7"/>
  <c r="F441" i="7"/>
  <c r="G441" i="7"/>
  <c r="F442" i="7"/>
  <c r="G442" i="7"/>
  <c r="F443" i="7"/>
  <c r="G443" i="7"/>
  <c r="F444" i="7"/>
  <c r="G444" i="7"/>
  <c r="F445" i="7"/>
  <c r="G445" i="7"/>
  <c r="F446" i="7"/>
  <c r="G446" i="7"/>
  <c r="F447" i="7"/>
  <c r="G447" i="7"/>
  <c r="F448" i="7"/>
  <c r="G448" i="7"/>
  <c r="F449" i="7"/>
  <c r="G449" i="7"/>
  <c r="F450" i="7"/>
  <c r="G450" i="7"/>
  <c r="F451" i="7"/>
  <c r="G451" i="7"/>
  <c r="F452" i="7"/>
  <c r="G452" i="7"/>
  <c r="F453" i="7"/>
  <c r="G453" i="7"/>
  <c r="F454" i="7"/>
  <c r="G454" i="7"/>
  <c r="F455" i="7"/>
  <c r="G455" i="7"/>
  <c r="F456" i="7"/>
  <c r="G456" i="7"/>
  <c r="F457" i="7"/>
  <c r="G457" i="7"/>
  <c r="F458" i="7"/>
  <c r="G458" i="7"/>
  <c r="F459" i="7"/>
  <c r="G459" i="7"/>
  <c r="F460" i="7"/>
  <c r="G460" i="7"/>
  <c r="F461" i="7"/>
  <c r="G461" i="7"/>
  <c r="F462" i="7"/>
  <c r="G462" i="7"/>
  <c r="F463" i="7"/>
  <c r="G463" i="7"/>
  <c r="F464" i="7"/>
  <c r="G464" i="7"/>
  <c r="F465" i="7"/>
  <c r="G465" i="7"/>
  <c r="F466" i="7"/>
  <c r="G466" i="7"/>
  <c r="F467" i="7"/>
  <c r="G467" i="7"/>
  <c r="F468" i="7"/>
  <c r="G468" i="7"/>
  <c r="F469" i="7"/>
  <c r="G469" i="7"/>
  <c r="F470" i="7"/>
  <c r="G470" i="7"/>
  <c r="F471" i="7"/>
  <c r="G471" i="7"/>
  <c r="F472" i="7"/>
  <c r="G472" i="7"/>
  <c r="F473" i="7"/>
  <c r="G473" i="7"/>
  <c r="F474" i="7"/>
  <c r="G474" i="7"/>
  <c r="F475" i="7"/>
  <c r="G475" i="7"/>
  <c r="F476" i="7"/>
  <c r="G476" i="7"/>
  <c r="F477" i="7"/>
  <c r="G477" i="7"/>
  <c r="F478" i="7"/>
  <c r="G478" i="7"/>
  <c r="F479" i="7"/>
  <c r="G479" i="7"/>
  <c r="F480" i="7"/>
  <c r="G480" i="7"/>
  <c r="F481" i="7"/>
  <c r="G481" i="7"/>
  <c r="F482" i="7"/>
  <c r="G482" i="7"/>
  <c r="F483" i="7"/>
  <c r="G483" i="7"/>
  <c r="F484" i="7"/>
  <c r="G484" i="7"/>
  <c r="F485" i="7"/>
  <c r="G485" i="7"/>
  <c r="F486" i="7"/>
  <c r="G486" i="7"/>
  <c r="F487" i="7"/>
  <c r="G487" i="7"/>
  <c r="F488" i="7"/>
  <c r="G488" i="7"/>
  <c r="F489" i="7"/>
  <c r="G489" i="7"/>
  <c r="F490" i="7"/>
  <c r="G490" i="7"/>
  <c r="F491" i="7"/>
  <c r="G491" i="7"/>
  <c r="F492" i="7"/>
  <c r="G492" i="7"/>
  <c r="F493" i="7"/>
  <c r="G493" i="7"/>
  <c r="F494" i="7"/>
  <c r="G494" i="7"/>
  <c r="F495" i="7"/>
  <c r="G495" i="7"/>
  <c r="F496" i="7"/>
  <c r="G496" i="7"/>
  <c r="F497" i="7"/>
  <c r="G497" i="7"/>
  <c r="F498" i="7"/>
  <c r="G498" i="7"/>
  <c r="F499" i="7"/>
  <c r="G499" i="7"/>
  <c r="F500" i="7"/>
  <c r="G500" i="7"/>
  <c r="F501" i="7"/>
  <c r="G501" i="7"/>
  <c r="F502" i="7"/>
  <c r="G502" i="7"/>
  <c r="F503" i="7"/>
  <c r="G503" i="7"/>
  <c r="F504" i="7"/>
  <c r="G504" i="7"/>
  <c r="F505" i="7"/>
  <c r="G505" i="7"/>
  <c r="F506" i="7"/>
  <c r="G506" i="7"/>
  <c r="F507" i="7"/>
  <c r="G507" i="7"/>
  <c r="F508" i="7"/>
  <c r="G508" i="7"/>
  <c r="F509" i="7"/>
  <c r="G509" i="7"/>
  <c r="F510" i="7"/>
  <c r="G510" i="7"/>
  <c r="F511" i="7"/>
  <c r="G511" i="7"/>
  <c r="F512" i="7"/>
  <c r="G512" i="7"/>
  <c r="F513" i="7"/>
  <c r="G513" i="7"/>
  <c r="F514" i="7"/>
  <c r="G514" i="7"/>
  <c r="F515" i="7"/>
  <c r="G515" i="7"/>
  <c r="F516" i="7"/>
  <c r="G516" i="7"/>
  <c r="F517" i="7"/>
  <c r="G517" i="7"/>
  <c r="F518" i="7"/>
  <c r="G518" i="7"/>
  <c r="F519" i="7"/>
  <c r="G519" i="7"/>
  <c r="F520" i="7"/>
  <c r="G520" i="7"/>
  <c r="F521" i="7"/>
  <c r="G521" i="7"/>
  <c r="F522" i="7"/>
  <c r="G522" i="7"/>
  <c r="F523" i="7"/>
  <c r="G523" i="7"/>
  <c r="F524" i="7"/>
  <c r="G524" i="7"/>
  <c r="F525" i="7"/>
  <c r="G525" i="7"/>
  <c r="F526" i="7"/>
  <c r="G526" i="7"/>
  <c r="F527" i="7"/>
  <c r="G527" i="7"/>
  <c r="F528" i="7"/>
  <c r="G528" i="7"/>
  <c r="F529" i="7"/>
  <c r="G529" i="7"/>
  <c r="F530" i="7"/>
  <c r="G530" i="7"/>
  <c r="F531" i="7"/>
  <c r="G531" i="7"/>
  <c r="F532" i="7"/>
  <c r="G532" i="7"/>
  <c r="F533" i="7"/>
  <c r="G533" i="7"/>
  <c r="F534" i="7"/>
  <c r="G534" i="7"/>
  <c r="F535" i="7"/>
  <c r="G535" i="7"/>
  <c r="F536" i="7"/>
  <c r="G536" i="7"/>
  <c r="F537" i="7"/>
  <c r="G537" i="7"/>
  <c r="F538" i="7"/>
  <c r="G538" i="7"/>
  <c r="F539" i="7"/>
  <c r="G539" i="7"/>
  <c r="F540" i="7"/>
  <c r="G540" i="7"/>
  <c r="F541" i="7"/>
  <c r="G541" i="7"/>
  <c r="F542" i="7"/>
  <c r="G542" i="7"/>
  <c r="F543" i="7"/>
  <c r="G543" i="7"/>
  <c r="F544" i="7"/>
  <c r="G544" i="7"/>
  <c r="F545" i="7"/>
  <c r="G545" i="7"/>
  <c r="F546" i="7"/>
  <c r="G546" i="7"/>
  <c r="F547" i="7"/>
  <c r="G547" i="7"/>
  <c r="F548" i="7"/>
  <c r="G548" i="7"/>
  <c r="F549" i="7"/>
  <c r="G549" i="7"/>
  <c r="F550" i="7"/>
  <c r="G550" i="7"/>
  <c r="F551" i="7"/>
  <c r="G551" i="7"/>
  <c r="F552" i="7"/>
  <c r="G552" i="7"/>
  <c r="F553" i="7"/>
  <c r="G553" i="7"/>
  <c r="F554" i="7"/>
  <c r="G554" i="7"/>
  <c r="F555" i="7"/>
  <c r="G555" i="7"/>
  <c r="F556" i="7"/>
  <c r="G556" i="7"/>
  <c r="F557" i="7"/>
  <c r="G557" i="7"/>
  <c r="F558" i="7"/>
  <c r="G558" i="7"/>
  <c r="F559" i="7"/>
  <c r="G559" i="7"/>
  <c r="F560" i="7"/>
  <c r="G560" i="7"/>
  <c r="F561" i="7"/>
  <c r="G561" i="7"/>
  <c r="F562" i="7"/>
  <c r="G562" i="7"/>
  <c r="F563" i="7"/>
  <c r="G563" i="7"/>
  <c r="F564" i="7"/>
  <c r="G564" i="7"/>
  <c r="F565" i="7"/>
  <c r="G565" i="7"/>
  <c r="F566" i="7"/>
  <c r="G566" i="7"/>
  <c r="F567" i="7"/>
  <c r="G567" i="7"/>
  <c r="F568" i="7"/>
  <c r="G568" i="7"/>
  <c r="F569" i="7"/>
  <c r="G569" i="7"/>
  <c r="F570" i="7"/>
  <c r="G570" i="7"/>
  <c r="F571" i="7"/>
  <c r="G571" i="7"/>
  <c r="F572" i="7"/>
  <c r="G572" i="7"/>
  <c r="F573" i="7"/>
  <c r="G573" i="7"/>
  <c r="F574" i="7"/>
  <c r="G574" i="7"/>
  <c r="F575" i="7"/>
  <c r="G575" i="7"/>
  <c r="F576" i="7"/>
  <c r="G576" i="7"/>
  <c r="F577" i="7"/>
  <c r="G577" i="7"/>
  <c r="F578" i="7"/>
  <c r="G578" i="7"/>
  <c r="F579" i="7"/>
  <c r="G579" i="7"/>
  <c r="F580" i="7"/>
  <c r="G580" i="7"/>
  <c r="F581" i="7"/>
  <c r="G581" i="7"/>
  <c r="F582" i="7"/>
  <c r="G582" i="7"/>
  <c r="F583" i="7"/>
  <c r="G583" i="7"/>
  <c r="F584" i="7"/>
  <c r="G584" i="7"/>
  <c r="F585" i="7"/>
  <c r="G585" i="7"/>
  <c r="F586" i="7"/>
  <c r="G586" i="7"/>
  <c r="F587" i="7"/>
  <c r="G587" i="7"/>
  <c r="F588" i="7"/>
  <c r="G588" i="7"/>
  <c r="F589" i="7"/>
  <c r="G589" i="7"/>
  <c r="F590" i="7"/>
  <c r="G590" i="7"/>
  <c r="F591" i="7"/>
  <c r="G591" i="7"/>
  <c r="F592" i="7"/>
  <c r="G592" i="7"/>
  <c r="F593" i="7"/>
  <c r="G593" i="7"/>
  <c r="F594" i="7"/>
  <c r="G594" i="7"/>
  <c r="F595" i="7"/>
  <c r="G595" i="7"/>
  <c r="F596" i="7"/>
  <c r="G596" i="7"/>
  <c r="F597" i="7"/>
  <c r="G597" i="7"/>
  <c r="F598" i="7"/>
  <c r="G598" i="7"/>
  <c r="F599" i="7"/>
  <c r="G599" i="7"/>
  <c r="F600" i="7"/>
  <c r="G600" i="7"/>
  <c r="F601" i="7"/>
  <c r="G601" i="7"/>
  <c r="F602" i="7"/>
  <c r="G602" i="7"/>
  <c r="F603" i="7"/>
  <c r="G603" i="7"/>
  <c r="F604" i="7"/>
  <c r="G604" i="7"/>
  <c r="F605" i="7"/>
  <c r="G605" i="7"/>
  <c r="F606" i="7"/>
  <c r="G606" i="7"/>
  <c r="F607" i="7"/>
  <c r="G607" i="7"/>
  <c r="F608" i="7"/>
  <c r="G608" i="7"/>
  <c r="F609" i="7"/>
  <c r="G609" i="7"/>
  <c r="F610" i="7"/>
  <c r="G610" i="7"/>
  <c r="F611" i="7"/>
  <c r="G611" i="7"/>
  <c r="F612" i="7"/>
  <c r="G612" i="7"/>
  <c r="F613" i="7"/>
  <c r="G613" i="7"/>
  <c r="F614" i="7"/>
  <c r="G614" i="7"/>
  <c r="F615" i="7"/>
  <c r="G615" i="7"/>
  <c r="F616" i="7"/>
  <c r="G616" i="7"/>
  <c r="F617" i="7"/>
  <c r="G617" i="7"/>
  <c r="F618" i="7"/>
  <c r="G618" i="7"/>
  <c r="F619" i="7"/>
  <c r="G619" i="7"/>
  <c r="F620" i="7"/>
  <c r="G620" i="7"/>
  <c r="F621" i="7"/>
  <c r="G621" i="7"/>
  <c r="F622" i="7"/>
  <c r="G622" i="7"/>
  <c r="F623" i="7"/>
  <c r="G623" i="7"/>
  <c r="F624" i="7"/>
  <c r="G624" i="7"/>
  <c r="F625" i="7"/>
  <c r="G625" i="7"/>
  <c r="F626" i="7"/>
  <c r="G626" i="7"/>
  <c r="F627" i="7"/>
  <c r="G627" i="7"/>
  <c r="F628" i="7"/>
  <c r="G628" i="7"/>
  <c r="F629" i="7"/>
  <c r="G629" i="7"/>
  <c r="F630" i="7"/>
  <c r="G630" i="7"/>
  <c r="F631" i="7"/>
  <c r="G631" i="7"/>
  <c r="F632" i="7"/>
  <c r="G632" i="7"/>
  <c r="F633" i="7"/>
  <c r="G633" i="7"/>
  <c r="F634" i="7"/>
  <c r="G634" i="7"/>
  <c r="F635" i="7"/>
  <c r="G635" i="7"/>
  <c r="F636" i="7"/>
  <c r="G636" i="7"/>
  <c r="F637" i="7"/>
  <c r="G637" i="7"/>
  <c r="F638" i="7"/>
  <c r="G638" i="7"/>
  <c r="F639" i="7"/>
  <c r="G639" i="7"/>
  <c r="F640" i="7"/>
  <c r="G640" i="7"/>
  <c r="F641" i="7"/>
  <c r="G641" i="7"/>
  <c r="F642" i="7"/>
  <c r="G642" i="7"/>
  <c r="F643" i="7"/>
  <c r="G643" i="7"/>
  <c r="F644" i="7"/>
  <c r="G644" i="7"/>
  <c r="F645" i="7"/>
  <c r="G645" i="7"/>
  <c r="F646" i="7"/>
  <c r="G646" i="7"/>
  <c r="F647" i="7"/>
  <c r="G647" i="7"/>
  <c r="F648" i="7"/>
  <c r="G648" i="7"/>
  <c r="F649" i="7"/>
  <c r="G649" i="7"/>
  <c r="F650" i="7"/>
  <c r="G650" i="7"/>
  <c r="F651" i="7"/>
  <c r="G651" i="7"/>
  <c r="F652" i="7"/>
  <c r="G652" i="7"/>
  <c r="F653" i="7"/>
  <c r="G653" i="7"/>
  <c r="F654" i="7"/>
  <c r="G654" i="7"/>
  <c r="F655" i="7"/>
  <c r="G655" i="7"/>
  <c r="F656" i="7"/>
  <c r="G656" i="7"/>
  <c r="F657" i="7"/>
  <c r="G657" i="7"/>
  <c r="F658" i="7"/>
  <c r="G658" i="7"/>
  <c r="F659" i="7"/>
  <c r="G659" i="7"/>
  <c r="F660" i="7"/>
  <c r="G660" i="7"/>
  <c r="F661" i="7"/>
  <c r="G661" i="7"/>
  <c r="F662" i="7"/>
  <c r="G662" i="7"/>
  <c r="F663" i="7"/>
  <c r="G663" i="7"/>
  <c r="F664" i="7"/>
  <c r="G664" i="7"/>
  <c r="F665" i="7"/>
  <c r="G665" i="7"/>
  <c r="F666" i="7"/>
  <c r="G666" i="7"/>
  <c r="F667" i="7"/>
  <c r="G667" i="7"/>
  <c r="F668" i="7"/>
  <c r="G668" i="7"/>
  <c r="F669" i="7"/>
  <c r="G669" i="7"/>
  <c r="F670" i="7"/>
  <c r="G670" i="7"/>
  <c r="F671" i="7"/>
  <c r="G671" i="7"/>
  <c r="F672" i="7"/>
  <c r="G672" i="7"/>
  <c r="F673" i="7"/>
  <c r="G673" i="7"/>
  <c r="F674" i="7"/>
  <c r="G674" i="7"/>
  <c r="F675" i="7"/>
  <c r="G675" i="7"/>
  <c r="F676" i="7"/>
  <c r="G676" i="7"/>
  <c r="F677" i="7"/>
  <c r="G677" i="7"/>
  <c r="F678" i="7"/>
  <c r="G678" i="7"/>
  <c r="F679" i="7"/>
  <c r="G679" i="7"/>
  <c r="F680" i="7"/>
  <c r="G680" i="7"/>
  <c r="F681" i="7"/>
  <c r="G681" i="7"/>
  <c r="F682" i="7"/>
  <c r="G682" i="7"/>
  <c r="F683" i="7"/>
  <c r="G683" i="7"/>
  <c r="F684" i="7"/>
  <c r="G684" i="7"/>
  <c r="F685" i="7"/>
  <c r="G685" i="7"/>
  <c r="F686" i="7"/>
  <c r="G686" i="7"/>
  <c r="F687" i="7"/>
  <c r="G687" i="7"/>
  <c r="F688" i="7"/>
  <c r="G688" i="7"/>
  <c r="F689" i="7"/>
  <c r="G689" i="7"/>
  <c r="F690" i="7"/>
  <c r="G690" i="7"/>
  <c r="F691" i="7"/>
  <c r="G691" i="7"/>
  <c r="F692" i="7"/>
  <c r="G692" i="7"/>
  <c r="F693" i="7"/>
  <c r="G693" i="7"/>
  <c r="F694" i="7"/>
  <c r="G694" i="7"/>
  <c r="F695" i="7"/>
  <c r="G695" i="7"/>
  <c r="F696" i="7"/>
  <c r="G696" i="7"/>
  <c r="F697" i="7"/>
  <c r="G697" i="7"/>
  <c r="F698" i="7"/>
  <c r="G698" i="7"/>
  <c r="F699" i="7"/>
  <c r="G699" i="7"/>
  <c r="F700" i="7"/>
  <c r="G700" i="7"/>
  <c r="F701" i="7"/>
  <c r="G701" i="7"/>
  <c r="F702" i="7"/>
  <c r="G702" i="7"/>
  <c r="F703" i="7"/>
  <c r="G703" i="7"/>
  <c r="F704" i="7"/>
  <c r="G704" i="7"/>
  <c r="F705" i="7"/>
  <c r="G705" i="7"/>
  <c r="F706" i="7"/>
  <c r="G706" i="7"/>
  <c r="F707" i="7"/>
  <c r="G707" i="7"/>
  <c r="F708" i="7"/>
  <c r="G708" i="7"/>
  <c r="F709" i="7"/>
  <c r="G709" i="7"/>
  <c r="F710" i="7"/>
  <c r="G710" i="7"/>
  <c r="F711" i="7"/>
  <c r="G711" i="7"/>
  <c r="F712" i="7"/>
  <c r="G712" i="7"/>
  <c r="F713" i="7"/>
  <c r="G713" i="7"/>
  <c r="F714" i="7"/>
  <c r="G714" i="7"/>
  <c r="F715" i="7"/>
  <c r="G715" i="7"/>
  <c r="F716" i="7"/>
  <c r="G716" i="7"/>
  <c r="F717" i="7"/>
  <c r="G717" i="7"/>
  <c r="F718" i="7"/>
  <c r="G718" i="7"/>
  <c r="F719" i="7"/>
  <c r="G719" i="7"/>
  <c r="F720" i="7"/>
  <c r="G720" i="7"/>
  <c r="F721" i="7"/>
  <c r="G721" i="7"/>
  <c r="F722" i="7"/>
  <c r="G722" i="7"/>
  <c r="F723" i="7"/>
  <c r="G723" i="7"/>
  <c r="F724" i="7"/>
  <c r="G724" i="7"/>
  <c r="F725" i="7"/>
  <c r="G725" i="7"/>
  <c r="F726" i="7"/>
  <c r="G726" i="7"/>
  <c r="F727" i="7"/>
  <c r="G727" i="7"/>
  <c r="F728" i="7"/>
  <c r="G728" i="7"/>
  <c r="F729" i="7"/>
  <c r="G729" i="7"/>
  <c r="F730" i="7"/>
  <c r="G730" i="7"/>
  <c r="F731" i="7"/>
  <c r="G731" i="7"/>
  <c r="F732" i="7"/>
  <c r="G732" i="7"/>
  <c r="F733" i="7"/>
  <c r="G733" i="7"/>
  <c r="F734" i="7"/>
  <c r="G734" i="7"/>
  <c r="F735" i="7"/>
  <c r="G735" i="7"/>
  <c r="F736" i="7"/>
  <c r="G736" i="7"/>
  <c r="F737" i="7"/>
  <c r="G737" i="7"/>
  <c r="F738" i="7"/>
  <c r="G738" i="7"/>
  <c r="F739" i="7"/>
  <c r="G739" i="7"/>
  <c r="F740" i="7"/>
  <c r="G740" i="7"/>
  <c r="F741" i="7"/>
  <c r="G741" i="7"/>
  <c r="F742" i="7"/>
  <c r="G742" i="7"/>
  <c r="F743" i="7"/>
  <c r="G743" i="7"/>
  <c r="F744" i="7"/>
  <c r="G744" i="7"/>
  <c r="F745" i="7"/>
  <c r="G745" i="7"/>
  <c r="F746" i="7"/>
  <c r="G746" i="7"/>
  <c r="F747" i="7"/>
  <c r="G747" i="7"/>
  <c r="F748" i="7"/>
  <c r="G748" i="7"/>
  <c r="F749" i="7"/>
  <c r="G749" i="7"/>
  <c r="F750" i="7"/>
  <c r="G750" i="7"/>
  <c r="F751" i="7"/>
  <c r="G751" i="7"/>
  <c r="F752" i="7"/>
  <c r="G752" i="7"/>
  <c r="F753" i="7"/>
  <c r="G753" i="7"/>
  <c r="F754" i="7"/>
  <c r="G754" i="7"/>
  <c r="F755" i="7"/>
  <c r="G755" i="7"/>
  <c r="F756" i="7"/>
  <c r="G756" i="7"/>
  <c r="F757" i="7"/>
  <c r="G757" i="7"/>
  <c r="F758" i="7"/>
  <c r="G758" i="7"/>
  <c r="F759" i="7"/>
  <c r="G759" i="7"/>
  <c r="F760" i="7"/>
  <c r="G760" i="7"/>
  <c r="F761" i="7"/>
  <c r="G761" i="7"/>
  <c r="F762" i="7"/>
  <c r="G762" i="7"/>
  <c r="F763" i="7"/>
  <c r="G763" i="7"/>
  <c r="F764" i="7"/>
  <c r="G764" i="7"/>
  <c r="F765" i="7"/>
  <c r="G765" i="7"/>
  <c r="F766" i="7"/>
  <c r="G766" i="7"/>
  <c r="F767" i="7"/>
  <c r="G767" i="7"/>
  <c r="F768" i="7"/>
  <c r="G768" i="7"/>
  <c r="F769" i="7"/>
  <c r="G769" i="7"/>
  <c r="F770" i="7"/>
  <c r="G770" i="7"/>
  <c r="F771" i="7"/>
  <c r="G771" i="7"/>
  <c r="F772" i="7"/>
  <c r="G772" i="7"/>
  <c r="F773" i="7"/>
  <c r="G773" i="7"/>
  <c r="F774" i="7"/>
  <c r="G774" i="7"/>
  <c r="F775" i="7"/>
  <c r="G775" i="7"/>
  <c r="F776" i="7"/>
  <c r="G776" i="7"/>
  <c r="F777" i="7"/>
  <c r="G777" i="7"/>
  <c r="F778" i="7"/>
  <c r="G778" i="7"/>
  <c r="F779" i="7"/>
  <c r="G779" i="7"/>
  <c r="F780" i="7"/>
  <c r="G780" i="7"/>
  <c r="F781" i="7"/>
  <c r="G781" i="7"/>
  <c r="F782" i="7"/>
  <c r="G782" i="7"/>
  <c r="F783" i="7"/>
  <c r="G783" i="7"/>
  <c r="F784" i="7"/>
  <c r="G784" i="7"/>
  <c r="F785" i="7"/>
  <c r="G785" i="7"/>
  <c r="F786" i="7"/>
  <c r="G786" i="7"/>
  <c r="F787" i="7"/>
  <c r="G787" i="7"/>
  <c r="F788" i="7"/>
  <c r="G788" i="7"/>
  <c r="F789" i="7"/>
  <c r="G789" i="7"/>
  <c r="F790" i="7"/>
  <c r="G790" i="7"/>
  <c r="F791" i="7"/>
  <c r="G791" i="7"/>
  <c r="F792" i="7"/>
  <c r="G792" i="7"/>
  <c r="F793" i="7"/>
  <c r="G793" i="7"/>
  <c r="F794" i="7"/>
  <c r="G794" i="7"/>
  <c r="F795" i="7"/>
  <c r="G795" i="7"/>
  <c r="F796" i="7"/>
  <c r="G796" i="7"/>
  <c r="F797" i="7"/>
  <c r="G797" i="7"/>
  <c r="F798" i="7"/>
  <c r="G798" i="7"/>
  <c r="F799" i="7"/>
  <c r="G799" i="7"/>
  <c r="F800" i="7"/>
  <c r="G800" i="7"/>
  <c r="F801" i="7"/>
  <c r="G801" i="7"/>
  <c r="F802" i="7"/>
  <c r="G802" i="7"/>
  <c r="F803" i="7"/>
  <c r="G803" i="7"/>
  <c r="F804" i="7"/>
  <c r="G804" i="7"/>
  <c r="F805" i="7"/>
  <c r="G805" i="7"/>
  <c r="F806" i="7"/>
  <c r="G806" i="7"/>
  <c r="F807" i="7"/>
  <c r="G807" i="7"/>
  <c r="F808" i="7"/>
  <c r="G808" i="7"/>
  <c r="F809" i="7"/>
  <c r="G809" i="7"/>
  <c r="F810" i="7"/>
  <c r="G810" i="7"/>
  <c r="F811" i="7"/>
  <c r="G811" i="7"/>
  <c r="F812" i="7"/>
  <c r="G812" i="7"/>
  <c r="F813" i="7"/>
  <c r="G813" i="7"/>
  <c r="F814" i="7"/>
  <c r="G814" i="7"/>
  <c r="F815" i="7"/>
  <c r="G815" i="7"/>
  <c r="F816" i="7"/>
  <c r="G816" i="7"/>
  <c r="F817" i="7"/>
  <c r="G817" i="7"/>
  <c r="F818" i="7"/>
  <c r="G818" i="7"/>
  <c r="F819" i="7"/>
  <c r="G819" i="7"/>
  <c r="F820" i="7"/>
  <c r="G820" i="7"/>
  <c r="F821" i="7"/>
  <c r="G821" i="7"/>
  <c r="F822" i="7"/>
  <c r="G822" i="7"/>
  <c r="F823" i="7"/>
  <c r="G823" i="7"/>
  <c r="F824" i="7"/>
  <c r="G824" i="7"/>
  <c r="F825" i="7"/>
  <c r="G825" i="7"/>
  <c r="F826" i="7"/>
  <c r="G826" i="7"/>
  <c r="F827" i="7"/>
  <c r="G827" i="7"/>
  <c r="F828" i="7"/>
  <c r="G828" i="7"/>
  <c r="F829" i="7"/>
  <c r="G829" i="7"/>
  <c r="F830" i="7"/>
  <c r="G830" i="7"/>
  <c r="F831" i="7"/>
  <c r="G831" i="7"/>
  <c r="F832" i="7"/>
  <c r="G832" i="7"/>
  <c r="F833" i="7"/>
  <c r="G833" i="7"/>
  <c r="F834" i="7"/>
  <c r="G834" i="7"/>
  <c r="F835" i="7"/>
  <c r="G835" i="7"/>
  <c r="F836" i="7"/>
  <c r="G836" i="7"/>
  <c r="F837" i="7"/>
  <c r="G837" i="7"/>
  <c r="F838" i="7"/>
  <c r="G838" i="7"/>
  <c r="F839" i="7"/>
  <c r="G839" i="7"/>
  <c r="F840" i="7"/>
  <c r="G840" i="7"/>
  <c r="F841" i="7"/>
  <c r="G841" i="7"/>
  <c r="F842" i="7"/>
  <c r="G842" i="7"/>
  <c r="F843" i="7"/>
  <c r="G843" i="7"/>
  <c r="F844" i="7"/>
  <c r="G844" i="7"/>
  <c r="F845" i="7"/>
  <c r="G845" i="7"/>
  <c r="F846" i="7"/>
  <c r="G846" i="7"/>
  <c r="F847" i="7"/>
  <c r="G847" i="7"/>
  <c r="F848" i="7"/>
  <c r="G848" i="7"/>
  <c r="F849" i="7"/>
  <c r="G849" i="7"/>
  <c r="F850" i="7"/>
  <c r="G850" i="7"/>
  <c r="F851" i="7"/>
  <c r="G851" i="7"/>
  <c r="F852" i="7"/>
  <c r="G852" i="7"/>
  <c r="F853" i="7"/>
  <c r="G853" i="7"/>
  <c r="F854" i="7"/>
  <c r="G854" i="7"/>
  <c r="F855" i="7"/>
  <c r="G855" i="7"/>
  <c r="F856" i="7"/>
  <c r="G856" i="7"/>
  <c r="F857" i="7"/>
  <c r="G857" i="7"/>
  <c r="F858" i="7"/>
  <c r="G858" i="7"/>
  <c r="F859" i="7"/>
  <c r="G859" i="7"/>
  <c r="F860" i="7"/>
  <c r="G860" i="7"/>
  <c r="F861" i="7"/>
  <c r="G861" i="7"/>
  <c r="F862" i="7"/>
  <c r="G862" i="7"/>
  <c r="F863" i="7"/>
  <c r="G863" i="7"/>
  <c r="F864" i="7"/>
  <c r="G864" i="7"/>
  <c r="F865" i="7"/>
  <c r="G865" i="7"/>
  <c r="F866" i="7"/>
  <c r="G866" i="7"/>
  <c r="F867" i="7"/>
  <c r="G867" i="7"/>
  <c r="F868" i="7"/>
  <c r="G868" i="7"/>
  <c r="F869" i="7"/>
  <c r="G869" i="7"/>
  <c r="F870" i="7"/>
  <c r="G870" i="7"/>
  <c r="F871" i="7"/>
  <c r="G871" i="7"/>
  <c r="F872" i="7"/>
  <c r="G872" i="7"/>
  <c r="F873" i="7"/>
  <c r="G873" i="7"/>
  <c r="F874" i="7"/>
  <c r="G874" i="7"/>
  <c r="F875" i="7"/>
  <c r="G875" i="7"/>
  <c r="F876" i="7"/>
  <c r="G876" i="7"/>
  <c r="F877" i="7"/>
  <c r="G877" i="7"/>
  <c r="F878" i="7"/>
  <c r="G878" i="7"/>
  <c r="F879" i="7"/>
  <c r="G879" i="7"/>
  <c r="F880" i="7"/>
  <c r="G880" i="7"/>
  <c r="F881" i="7"/>
  <c r="G881" i="7"/>
  <c r="F882" i="7"/>
  <c r="G882" i="7"/>
  <c r="F883" i="7"/>
  <c r="G883" i="7"/>
  <c r="F884" i="7"/>
  <c r="G884" i="7"/>
  <c r="F885" i="7"/>
  <c r="G885" i="7"/>
  <c r="F886" i="7"/>
  <c r="G886" i="7"/>
  <c r="F887" i="7"/>
  <c r="G887" i="7"/>
  <c r="F888" i="7"/>
  <c r="G888" i="7"/>
  <c r="F889" i="7"/>
  <c r="G889" i="7"/>
  <c r="F890" i="7"/>
  <c r="G890" i="7"/>
  <c r="F891" i="7"/>
  <c r="G891" i="7"/>
  <c r="F892" i="7"/>
  <c r="G892" i="7"/>
  <c r="F893" i="7"/>
  <c r="G893" i="7"/>
  <c r="F894" i="7"/>
  <c r="G894" i="7"/>
  <c r="F895" i="7"/>
  <c r="G895" i="7"/>
  <c r="F896" i="7"/>
  <c r="G896" i="7"/>
  <c r="F897" i="7"/>
  <c r="G897" i="7"/>
  <c r="F898" i="7"/>
  <c r="G898" i="7"/>
  <c r="F899" i="7"/>
  <c r="G899" i="7"/>
  <c r="F900" i="7"/>
  <c r="G900" i="7"/>
  <c r="F901" i="7"/>
  <c r="G901" i="7"/>
  <c r="F902" i="7"/>
  <c r="G902" i="7"/>
  <c r="F903" i="7"/>
  <c r="G903" i="7"/>
  <c r="F904" i="7"/>
  <c r="G904" i="7"/>
  <c r="F905" i="7"/>
  <c r="G905" i="7"/>
  <c r="F906" i="7"/>
  <c r="G906" i="7"/>
  <c r="F907" i="7"/>
  <c r="G907" i="7"/>
  <c r="F908" i="7"/>
  <c r="G908" i="7"/>
  <c r="F909" i="7"/>
  <c r="G909" i="7"/>
  <c r="F910" i="7"/>
  <c r="G910" i="7"/>
  <c r="F911" i="7"/>
  <c r="G911" i="7"/>
  <c r="F912" i="7"/>
  <c r="G912" i="7"/>
  <c r="F913" i="7"/>
  <c r="G913" i="7"/>
  <c r="F914" i="7"/>
  <c r="G914" i="7"/>
  <c r="F915" i="7"/>
  <c r="G915" i="7"/>
  <c r="F916" i="7"/>
  <c r="G916" i="7"/>
  <c r="F917" i="7"/>
  <c r="G917" i="7"/>
  <c r="F918" i="7"/>
  <c r="G918" i="7"/>
  <c r="F919" i="7"/>
  <c r="G919" i="7"/>
  <c r="F920" i="7"/>
  <c r="G920" i="7"/>
  <c r="F921" i="7"/>
  <c r="G921" i="7"/>
  <c r="F922" i="7"/>
  <c r="G922" i="7"/>
  <c r="F923" i="7"/>
  <c r="G923" i="7"/>
  <c r="F924" i="7"/>
  <c r="G924" i="7"/>
  <c r="F925" i="7"/>
  <c r="G925" i="7"/>
  <c r="F926" i="7"/>
  <c r="G926" i="7"/>
  <c r="F927" i="7"/>
  <c r="G927" i="7"/>
  <c r="F928" i="7"/>
  <c r="G928" i="7"/>
  <c r="F929" i="7"/>
  <c r="G929" i="7"/>
  <c r="F930" i="7"/>
  <c r="G930" i="7"/>
  <c r="F931" i="7"/>
  <c r="G931" i="7"/>
  <c r="F932" i="7"/>
  <c r="G932" i="7"/>
  <c r="F933" i="7"/>
  <c r="G933" i="7"/>
  <c r="F934" i="7"/>
  <c r="G934" i="7"/>
  <c r="F935" i="7"/>
  <c r="G935" i="7"/>
  <c r="F936" i="7"/>
  <c r="G936" i="7"/>
  <c r="F937" i="7"/>
  <c r="G937" i="7"/>
  <c r="F938" i="7"/>
  <c r="G938" i="7"/>
  <c r="F939" i="7"/>
  <c r="G939" i="7"/>
  <c r="F940" i="7"/>
  <c r="G940" i="7"/>
  <c r="F941" i="7"/>
  <c r="G941" i="7"/>
  <c r="F942" i="7"/>
  <c r="G942" i="7"/>
  <c r="F943" i="7"/>
  <c r="G943" i="7"/>
  <c r="F944" i="7"/>
  <c r="G944" i="7"/>
  <c r="F945" i="7"/>
  <c r="G945" i="7"/>
  <c r="F946" i="7"/>
  <c r="G946" i="7"/>
  <c r="F947" i="7"/>
  <c r="G947" i="7"/>
  <c r="F948" i="7"/>
  <c r="G948" i="7"/>
  <c r="F949" i="7"/>
  <c r="G949" i="7"/>
  <c r="F950" i="7"/>
  <c r="G950" i="7"/>
  <c r="F951" i="7"/>
  <c r="G951" i="7"/>
  <c r="F952" i="7"/>
  <c r="G952" i="7"/>
  <c r="F953" i="7"/>
  <c r="G953" i="7"/>
  <c r="F954" i="7"/>
  <c r="G954" i="7"/>
  <c r="F955" i="7"/>
  <c r="G955" i="7"/>
  <c r="F956" i="7"/>
  <c r="G956" i="7"/>
  <c r="F957" i="7"/>
  <c r="G957" i="7"/>
  <c r="F958" i="7"/>
  <c r="G958" i="7"/>
  <c r="F959" i="7"/>
  <c r="G959" i="7"/>
  <c r="F960" i="7"/>
  <c r="G960" i="7"/>
  <c r="F961" i="7"/>
  <c r="G961" i="7"/>
  <c r="F962" i="7"/>
  <c r="G962" i="7"/>
  <c r="F963" i="7"/>
  <c r="G963" i="7"/>
  <c r="F964" i="7"/>
  <c r="G964" i="7"/>
  <c r="F965" i="7"/>
  <c r="G965" i="7"/>
  <c r="F966" i="7"/>
  <c r="G966" i="7"/>
  <c r="F967" i="7"/>
  <c r="G967" i="7"/>
  <c r="F968" i="7"/>
  <c r="G968" i="7"/>
  <c r="F969" i="7"/>
  <c r="G969" i="7"/>
  <c r="F970" i="7"/>
  <c r="G970" i="7"/>
  <c r="F971" i="7"/>
  <c r="G971" i="7"/>
  <c r="F972" i="7"/>
  <c r="G972" i="7"/>
  <c r="F973" i="7"/>
  <c r="G973" i="7"/>
  <c r="F974" i="7"/>
  <c r="G974" i="7"/>
  <c r="F975" i="7"/>
  <c r="G975" i="7"/>
  <c r="F976" i="7"/>
  <c r="G976" i="7"/>
  <c r="F977" i="7"/>
  <c r="G977" i="7"/>
  <c r="F978" i="7"/>
  <c r="G978" i="7"/>
  <c r="F979" i="7"/>
  <c r="G979" i="7"/>
  <c r="F980" i="7"/>
  <c r="G980" i="7"/>
  <c r="F981" i="7"/>
  <c r="G981" i="7"/>
  <c r="F982" i="7"/>
  <c r="G982" i="7"/>
  <c r="F983" i="7"/>
  <c r="G983" i="7"/>
  <c r="F984" i="7"/>
  <c r="G984" i="7"/>
  <c r="F985" i="7"/>
  <c r="G985" i="7"/>
  <c r="F986" i="7"/>
  <c r="G986" i="7"/>
  <c r="F987" i="7"/>
  <c r="G987" i="7"/>
  <c r="F988" i="7"/>
  <c r="G988" i="7"/>
  <c r="F989" i="7"/>
  <c r="G989" i="7"/>
  <c r="F990" i="7"/>
  <c r="G990" i="7"/>
  <c r="F991" i="7"/>
  <c r="G991" i="7"/>
  <c r="F992" i="7"/>
  <c r="G992" i="7"/>
  <c r="F993" i="7"/>
  <c r="G993" i="7"/>
  <c r="F994" i="7"/>
  <c r="G994" i="7"/>
  <c r="F995" i="7"/>
  <c r="G995" i="7"/>
  <c r="F996" i="7"/>
  <c r="G996" i="7"/>
  <c r="F997" i="7"/>
  <c r="G997" i="7"/>
  <c r="F998" i="7"/>
  <c r="G998" i="7"/>
  <c r="F999" i="7"/>
  <c r="G999" i="7"/>
  <c r="F1000" i="7"/>
  <c r="G1000" i="7"/>
  <c r="F1001" i="7"/>
  <c r="G1001" i="7"/>
  <c r="F1002" i="7"/>
  <c r="G1002" i="7"/>
  <c r="F1003" i="7"/>
  <c r="G1003" i="7"/>
  <c r="F1004" i="7"/>
  <c r="G1004" i="7"/>
  <c r="F1005" i="7"/>
  <c r="G1005" i="7"/>
  <c r="F1006" i="7"/>
  <c r="G1006" i="7"/>
  <c r="F1007" i="7"/>
  <c r="G1007" i="7"/>
  <c r="F1008" i="7"/>
  <c r="G1008" i="7"/>
  <c r="F1009" i="7"/>
  <c r="G1009" i="7"/>
  <c r="F1010" i="7"/>
  <c r="G1010" i="7"/>
  <c r="F1011" i="7"/>
  <c r="G1011" i="7"/>
  <c r="F1012" i="7"/>
  <c r="G1012" i="7"/>
  <c r="F1013" i="7"/>
  <c r="G1013" i="7"/>
  <c r="F1014" i="7"/>
  <c r="G1014" i="7"/>
  <c r="F1015" i="7"/>
  <c r="G1015" i="7"/>
  <c r="F1016" i="7"/>
  <c r="G1016" i="7"/>
  <c r="F1017" i="7"/>
  <c r="G1017" i="7"/>
  <c r="F1018" i="7"/>
  <c r="G1018" i="7"/>
  <c r="F1019" i="7"/>
  <c r="G1019" i="7"/>
  <c r="F1020" i="7"/>
  <c r="G1020" i="7"/>
  <c r="F1021" i="7"/>
  <c r="G1021" i="7"/>
  <c r="F1022" i="7"/>
  <c r="G1022" i="7"/>
  <c r="F1023" i="7"/>
  <c r="G1023" i="7"/>
  <c r="F1024" i="7"/>
  <c r="G1024" i="7"/>
  <c r="F1025" i="7"/>
  <c r="G1025" i="7"/>
  <c r="F1026" i="7"/>
  <c r="G1026" i="7"/>
  <c r="F1027" i="7"/>
  <c r="G1027" i="7"/>
  <c r="F1028" i="7"/>
  <c r="G1028" i="7"/>
  <c r="F1029" i="7"/>
  <c r="G1029" i="7"/>
  <c r="F1030" i="7"/>
  <c r="G1030" i="7"/>
  <c r="F1031" i="7"/>
  <c r="G1031" i="7"/>
  <c r="F1032" i="7"/>
  <c r="G1032" i="7"/>
  <c r="F1033" i="7"/>
  <c r="G1033" i="7"/>
  <c r="F1034" i="7"/>
  <c r="G1034" i="7"/>
  <c r="F1035" i="7"/>
  <c r="G1035" i="7"/>
  <c r="F1036" i="7"/>
  <c r="G1036" i="7"/>
  <c r="F1037" i="7"/>
  <c r="G1037" i="7"/>
  <c r="F1038" i="7"/>
  <c r="G1038" i="7"/>
  <c r="F1039" i="7"/>
  <c r="G1039" i="7"/>
  <c r="F1040" i="7"/>
  <c r="G1040" i="7"/>
  <c r="F1041" i="7"/>
  <c r="G1041" i="7"/>
  <c r="F1042" i="7"/>
  <c r="G1042" i="7"/>
  <c r="F1043" i="7"/>
  <c r="G1043" i="7"/>
  <c r="F1044" i="7"/>
  <c r="G1044" i="7"/>
  <c r="F1045" i="7"/>
  <c r="G1045" i="7"/>
  <c r="F1046" i="7"/>
  <c r="G1046" i="7"/>
  <c r="F1047" i="7"/>
  <c r="G1047" i="7"/>
  <c r="F1048" i="7"/>
  <c r="G1048" i="7"/>
  <c r="F1049" i="7"/>
  <c r="G1049" i="7"/>
  <c r="F1050" i="7"/>
  <c r="G1050" i="7"/>
  <c r="F1051" i="7"/>
  <c r="G1051" i="7"/>
  <c r="F1052" i="7"/>
  <c r="G1052" i="7"/>
  <c r="F1053" i="7"/>
  <c r="G1053" i="7"/>
  <c r="F1054" i="7"/>
  <c r="G1054" i="7"/>
  <c r="F1055" i="7"/>
  <c r="G1055" i="7"/>
  <c r="F1056" i="7"/>
  <c r="G1056" i="7"/>
  <c r="F1057" i="7"/>
  <c r="G1057" i="7"/>
  <c r="F1058" i="7"/>
  <c r="G1058" i="7"/>
  <c r="F1059" i="7"/>
  <c r="G1059" i="7"/>
  <c r="F1060" i="7"/>
  <c r="G1060" i="7"/>
  <c r="F1061" i="7"/>
  <c r="G1061" i="7"/>
  <c r="F1062" i="7"/>
  <c r="G1062" i="7"/>
  <c r="F1063" i="7"/>
  <c r="G1063" i="7"/>
  <c r="F1064" i="7"/>
  <c r="G1064" i="7"/>
  <c r="F1065" i="7"/>
  <c r="G1065" i="7"/>
  <c r="F1066" i="7"/>
  <c r="G1066" i="7"/>
  <c r="F1067" i="7"/>
  <c r="G1067" i="7"/>
  <c r="F1068" i="7"/>
  <c r="G1068" i="7"/>
  <c r="F1069" i="7"/>
  <c r="G1069" i="7"/>
  <c r="F1070" i="7"/>
  <c r="G1070" i="7"/>
  <c r="F1071" i="7"/>
  <c r="G1071" i="7"/>
  <c r="F1072" i="7"/>
  <c r="G1072" i="7"/>
  <c r="F1073" i="7"/>
  <c r="G1073" i="7"/>
  <c r="F1074" i="7"/>
  <c r="G1074" i="7"/>
  <c r="F1075" i="7"/>
  <c r="G1075" i="7"/>
  <c r="F1076" i="7"/>
  <c r="G1076" i="7"/>
  <c r="F1077" i="7"/>
  <c r="G1077" i="7"/>
  <c r="F1078" i="7"/>
  <c r="G1078" i="7"/>
  <c r="F1079" i="7"/>
  <c r="G1079" i="7"/>
  <c r="F1080" i="7"/>
  <c r="G1080" i="7"/>
  <c r="F1081" i="7"/>
  <c r="G1081" i="7"/>
  <c r="F1082" i="7"/>
  <c r="G1082" i="7"/>
  <c r="F1083" i="7"/>
  <c r="G1083" i="7"/>
  <c r="F1084" i="7"/>
  <c r="G1084" i="7"/>
  <c r="F1085" i="7"/>
  <c r="G1085" i="7"/>
  <c r="F1086" i="7"/>
  <c r="G1086" i="7"/>
  <c r="F1087" i="7"/>
  <c r="G1087" i="7"/>
  <c r="F1088" i="7"/>
  <c r="G1088" i="7"/>
  <c r="F1089" i="7"/>
  <c r="G1089" i="7"/>
  <c r="F1090" i="7"/>
  <c r="G1090" i="7"/>
  <c r="F1091" i="7"/>
  <c r="G1091" i="7"/>
  <c r="F1092" i="7"/>
  <c r="G1092" i="7"/>
  <c r="F1093" i="7"/>
  <c r="G1093" i="7"/>
  <c r="F1094" i="7"/>
  <c r="G1094" i="7"/>
  <c r="F1095" i="7"/>
  <c r="G1095" i="7"/>
  <c r="F1096" i="7"/>
  <c r="G1096" i="7"/>
  <c r="F1097" i="7"/>
  <c r="G1097" i="7"/>
  <c r="F1098" i="7"/>
  <c r="G1098" i="7"/>
  <c r="F1099" i="7"/>
  <c r="G1099" i="7"/>
  <c r="F1100" i="7"/>
  <c r="G1100" i="7"/>
  <c r="F1101" i="7"/>
  <c r="G1101" i="7"/>
  <c r="F1102" i="7"/>
  <c r="G1102" i="7"/>
  <c r="F1103" i="7"/>
  <c r="G1103" i="7"/>
  <c r="F1104" i="7"/>
  <c r="G1104" i="7"/>
  <c r="F1105" i="7"/>
  <c r="G1105" i="7"/>
  <c r="F1106" i="7"/>
  <c r="G1106" i="7"/>
  <c r="F1107" i="7"/>
  <c r="G1107" i="7"/>
  <c r="F1108" i="7"/>
  <c r="G1108" i="7"/>
  <c r="F1109" i="7"/>
  <c r="G1109" i="7"/>
  <c r="F1110" i="7"/>
  <c r="G1110" i="7"/>
  <c r="F1111" i="7"/>
  <c r="G1111" i="7"/>
  <c r="F1112" i="7"/>
  <c r="G1112" i="7"/>
  <c r="F1113" i="7"/>
  <c r="G1113" i="7"/>
  <c r="F1114" i="7"/>
  <c r="G1114" i="7"/>
  <c r="F1115" i="7"/>
  <c r="G1115" i="7"/>
  <c r="F1116" i="7"/>
  <c r="G1116" i="7"/>
  <c r="F1117" i="7"/>
  <c r="G1117" i="7"/>
  <c r="F1118" i="7"/>
  <c r="G1118" i="7"/>
  <c r="F1119" i="7"/>
  <c r="G1119" i="7"/>
  <c r="F1120" i="7"/>
  <c r="G1120" i="7"/>
  <c r="F1121" i="7"/>
  <c r="G1121" i="7"/>
  <c r="F1122" i="7"/>
  <c r="G1122" i="7"/>
  <c r="F1123" i="7"/>
  <c r="G1123" i="7"/>
  <c r="F1124" i="7"/>
  <c r="G1124" i="7"/>
  <c r="F1125" i="7"/>
  <c r="G1125" i="7"/>
  <c r="F1126" i="7"/>
  <c r="G1126" i="7"/>
  <c r="F1127" i="7"/>
  <c r="G1127" i="7"/>
  <c r="F1128" i="7"/>
  <c r="G1128" i="7"/>
  <c r="F1129" i="7"/>
  <c r="G1129" i="7"/>
  <c r="F1130" i="7"/>
  <c r="G1130" i="7"/>
  <c r="F1131" i="7"/>
  <c r="G1131" i="7"/>
  <c r="F1132" i="7"/>
  <c r="G1132" i="7"/>
  <c r="F1133" i="7"/>
  <c r="G1133" i="7"/>
  <c r="F1134" i="7"/>
  <c r="G1134" i="7"/>
  <c r="F1135" i="7"/>
  <c r="G1135" i="7"/>
  <c r="F1136" i="7"/>
  <c r="G1136" i="7"/>
  <c r="F1137" i="7"/>
  <c r="G1137" i="7"/>
  <c r="F1138" i="7"/>
  <c r="G1138" i="7"/>
  <c r="F1139" i="7"/>
  <c r="G1139" i="7"/>
  <c r="F1140" i="7"/>
  <c r="G1140" i="7"/>
  <c r="F1141" i="7"/>
  <c r="G1141" i="7"/>
  <c r="F1142" i="7"/>
  <c r="G1142" i="7"/>
  <c r="F1143" i="7"/>
  <c r="G1143" i="7"/>
  <c r="F1144" i="7"/>
  <c r="G1144" i="7"/>
  <c r="F1145" i="7"/>
  <c r="G1145" i="7"/>
  <c r="F1146" i="7"/>
  <c r="G1146" i="7"/>
  <c r="F1147" i="7"/>
  <c r="G1147" i="7"/>
  <c r="F1148" i="7"/>
  <c r="G1148" i="7"/>
  <c r="F1149" i="7"/>
  <c r="G1149" i="7"/>
  <c r="F1150" i="7"/>
  <c r="G1150" i="7"/>
  <c r="F1151" i="7"/>
  <c r="G1151" i="7"/>
  <c r="F1152" i="7"/>
  <c r="G1152" i="7"/>
  <c r="F1153" i="7"/>
  <c r="G1153" i="7"/>
  <c r="F1154" i="7"/>
  <c r="G1154" i="7"/>
  <c r="F1155" i="7"/>
  <c r="G1155" i="7"/>
  <c r="F1156" i="7"/>
  <c r="G1156" i="7"/>
  <c r="F1157" i="7"/>
  <c r="G1157" i="7"/>
  <c r="F1158" i="7"/>
  <c r="G1158" i="7"/>
  <c r="F1159" i="7"/>
  <c r="G1159" i="7"/>
  <c r="F1160" i="7"/>
  <c r="G1160" i="7"/>
  <c r="F1161" i="7"/>
  <c r="G1161" i="7"/>
  <c r="F1162" i="7"/>
  <c r="G1162" i="7"/>
  <c r="F1163" i="7"/>
  <c r="G1163" i="7"/>
  <c r="F1164" i="7"/>
  <c r="G1164" i="7"/>
  <c r="F1165" i="7"/>
  <c r="G1165" i="7"/>
  <c r="F1166" i="7"/>
  <c r="G1166" i="7"/>
  <c r="F1167" i="7"/>
  <c r="G1167" i="7"/>
  <c r="F1168" i="7"/>
  <c r="G1168" i="7"/>
  <c r="F1169" i="7"/>
  <c r="G1169" i="7"/>
  <c r="F1170" i="7"/>
  <c r="G1170" i="7"/>
  <c r="F1171" i="7"/>
  <c r="G1171" i="7"/>
  <c r="F1172" i="7"/>
  <c r="G1172" i="7"/>
  <c r="F1173" i="7"/>
  <c r="G1173" i="7"/>
  <c r="F1174" i="7"/>
  <c r="G1174" i="7"/>
  <c r="F1175" i="7"/>
  <c r="G1175" i="7"/>
  <c r="F1176" i="7"/>
  <c r="G1176" i="7"/>
  <c r="F1177" i="7"/>
  <c r="G1177" i="7"/>
  <c r="F1178" i="7"/>
  <c r="G1178" i="7"/>
  <c r="F1179" i="7"/>
  <c r="G1179" i="7"/>
  <c r="F1180" i="7"/>
  <c r="G1180" i="7"/>
  <c r="F1181" i="7"/>
  <c r="G1181" i="7"/>
  <c r="F1182" i="7"/>
  <c r="G1182" i="7"/>
  <c r="F1183" i="7"/>
  <c r="G1183" i="7"/>
  <c r="F1184" i="7"/>
  <c r="G1184" i="7"/>
  <c r="F1185" i="7"/>
  <c r="G1185" i="7"/>
  <c r="F1186" i="7"/>
  <c r="G1186" i="7"/>
  <c r="F1187" i="7"/>
  <c r="G1187" i="7"/>
  <c r="F1188" i="7"/>
  <c r="G1188" i="7"/>
  <c r="F1189" i="7"/>
  <c r="G1189" i="7"/>
  <c r="F1190" i="7"/>
  <c r="G1190" i="7"/>
  <c r="F1191" i="7"/>
  <c r="G1191" i="7"/>
  <c r="F1192" i="7"/>
  <c r="G1192" i="7"/>
  <c r="F1193" i="7"/>
  <c r="G1193" i="7"/>
  <c r="F1194" i="7"/>
  <c r="G1194" i="7"/>
  <c r="F1195" i="7"/>
  <c r="G1195" i="7"/>
  <c r="F1196" i="7"/>
  <c r="G1196" i="7"/>
  <c r="F1197" i="7"/>
  <c r="G1197" i="7"/>
  <c r="F1198" i="7"/>
  <c r="G1198" i="7"/>
  <c r="F1199" i="7"/>
  <c r="G1199" i="7"/>
  <c r="F1200" i="7"/>
  <c r="G1200" i="7"/>
  <c r="F1201" i="7"/>
  <c r="G1201" i="7"/>
  <c r="F1202" i="7"/>
  <c r="G1202" i="7"/>
  <c r="F1203" i="7"/>
  <c r="G1203" i="7"/>
  <c r="F1204" i="7"/>
  <c r="G1204" i="7"/>
  <c r="F1205" i="7"/>
  <c r="G1205" i="7"/>
  <c r="F1206" i="7"/>
  <c r="G1206" i="7"/>
  <c r="F1207" i="7"/>
  <c r="G1207" i="7"/>
  <c r="F1208" i="7"/>
  <c r="G1208" i="7"/>
  <c r="F1209" i="7"/>
  <c r="G1209" i="7"/>
  <c r="F1210" i="7"/>
  <c r="G1210" i="7"/>
  <c r="F1211" i="7"/>
  <c r="G1211" i="7"/>
  <c r="F1212" i="7"/>
  <c r="G1212" i="7"/>
  <c r="F1213" i="7"/>
  <c r="G1213" i="7"/>
  <c r="F1214" i="7"/>
  <c r="G1214" i="7"/>
  <c r="F1215" i="7"/>
  <c r="G1215" i="7"/>
  <c r="F1216" i="7"/>
  <c r="G1216" i="7"/>
  <c r="F1217" i="7"/>
  <c r="G1217" i="7"/>
  <c r="F1218" i="7"/>
  <c r="G1218" i="7"/>
  <c r="F1219" i="7"/>
  <c r="G1219" i="7"/>
  <c r="F1220" i="7"/>
  <c r="G1220" i="7"/>
  <c r="F1221" i="7"/>
  <c r="G1221" i="7"/>
  <c r="F1222" i="7"/>
  <c r="G1222" i="7"/>
  <c r="F1223" i="7"/>
  <c r="G1223" i="7"/>
  <c r="F1224" i="7"/>
  <c r="G1224" i="7"/>
  <c r="F1225" i="7"/>
  <c r="G1225" i="7"/>
  <c r="F1226" i="7"/>
  <c r="G1226" i="7"/>
  <c r="F1227" i="7"/>
  <c r="G1227" i="7"/>
  <c r="F1228" i="7"/>
  <c r="G1228" i="7"/>
  <c r="F1229" i="7"/>
  <c r="G1229" i="7"/>
  <c r="F1230" i="7"/>
  <c r="G1230" i="7"/>
  <c r="F1231" i="7"/>
  <c r="G1231" i="7"/>
  <c r="F1232" i="7"/>
  <c r="G1232" i="7"/>
  <c r="F1233" i="7"/>
  <c r="G1233" i="7"/>
  <c r="F1234" i="7"/>
  <c r="G1234" i="7"/>
  <c r="F1235" i="7"/>
  <c r="G1235" i="7"/>
  <c r="F1236" i="7"/>
  <c r="G1236" i="7"/>
  <c r="F1237" i="7"/>
  <c r="G1237" i="7"/>
  <c r="F1238" i="7"/>
  <c r="G1238" i="7"/>
  <c r="F1239" i="7"/>
  <c r="G1239" i="7"/>
  <c r="F1240" i="7"/>
  <c r="G1240" i="7"/>
  <c r="F1241" i="7"/>
  <c r="G1241" i="7"/>
  <c r="F1242" i="7"/>
  <c r="G1242" i="7"/>
  <c r="F1243" i="7"/>
  <c r="G1243" i="7"/>
  <c r="F1244" i="7"/>
  <c r="G1244" i="7"/>
  <c r="F1245" i="7"/>
  <c r="G1245" i="7"/>
  <c r="F1246" i="7"/>
  <c r="G1246" i="7"/>
  <c r="F1247" i="7"/>
  <c r="G1247" i="7"/>
  <c r="F1248" i="7"/>
  <c r="G1248" i="7"/>
  <c r="F1249" i="7"/>
  <c r="G1249" i="7"/>
  <c r="F1250" i="7"/>
  <c r="G1250" i="7"/>
  <c r="F1251" i="7"/>
  <c r="G1251" i="7"/>
  <c r="F1252" i="7"/>
  <c r="G1252" i="7"/>
  <c r="F1253" i="7"/>
  <c r="G1253" i="7"/>
  <c r="F1254" i="7"/>
  <c r="G1254" i="7"/>
  <c r="F1255" i="7"/>
  <c r="G1255" i="7"/>
  <c r="F1256" i="7"/>
  <c r="G1256" i="7"/>
  <c r="F1257" i="7"/>
  <c r="G1257" i="7"/>
  <c r="F1258" i="7"/>
  <c r="G1258" i="7"/>
  <c r="F1259" i="7"/>
  <c r="G1259" i="7"/>
  <c r="F1260" i="7"/>
  <c r="G1260" i="7"/>
  <c r="F1261" i="7"/>
  <c r="G1261" i="7"/>
  <c r="F1262" i="7"/>
  <c r="G1262" i="7"/>
  <c r="F1263" i="7"/>
  <c r="G1263" i="7"/>
  <c r="F1264" i="7"/>
  <c r="G1264" i="7"/>
  <c r="F1265" i="7"/>
  <c r="G1265" i="7"/>
  <c r="F1266" i="7"/>
  <c r="G1266" i="7"/>
  <c r="F1267" i="7"/>
  <c r="G1267" i="7"/>
  <c r="F1268" i="7"/>
  <c r="G1268" i="7"/>
  <c r="F1269" i="7"/>
  <c r="G1269" i="7"/>
  <c r="F1270" i="7"/>
  <c r="G1270" i="7"/>
  <c r="F1271" i="7"/>
  <c r="G1271" i="7"/>
  <c r="F1272" i="7"/>
  <c r="G1272" i="7"/>
  <c r="F1273" i="7"/>
  <c r="G1273" i="7"/>
  <c r="F1274" i="7"/>
  <c r="G1274" i="7"/>
  <c r="F1275" i="7"/>
  <c r="G1275" i="7"/>
  <c r="F1276" i="7"/>
  <c r="G1276" i="7"/>
  <c r="F1277" i="7"/>
  <c r="G1277" i="7"/>
  <c r="F1278" i="7"/>
  <c r="G1278" i="7"/>
  <c r="F1279" i="7"/>
  <c r="G1279" i="7"/>
  <c r="F1280" i="7"/>
  <c r="G1280" i="7"/>
  <c r="F1281" i="7"/>
  <c r="G1281" i="7"/>
  <c r="F1282" i="7"/>
  <c r="G1282" i="7"/>
  <c r="F1283" i="7"/>
  <c r="G1283" i="7"/>
  <c r="F1284" i="7"/>
  <c r="G1284" i="7"/>
  <c r="F1285" i="7"/>
  <c r="G1285" i="7"/>
  <c r="F1286" i="7"/>
  <c r="G1286" i="7"/>
  <c r="F1287" i="7"/>
  <c r="G1287" i="7"/>
  <c r="F1288" i="7"/>
  <c r="G1288" i="7"/>
  <c r="F1289" i="7"/>
  <c r="G1289" i="7"/>
  <c r="F1290" i="7"/>
  <c r="G1290" i="7"/>
  <c r="F1291" i="7"/>
  <c r="G1291" i="7"/>
  <c r="F1292" i="7"/>
  <c r="G1292" i="7"/>
  <c r="F1293" i="7"/>
  <c r="G1293" i="7"/>
  <c r="F1294" i="7"/>
  <c r="G1294" i="7"/>
  <c r="F1295" i="7"/>
  <c r="G1295" i="7"/>
  <c r="F1296" i="7"/>
  <c r="G1296" i="7"/>
  <c r="F1297" i="7"/>
  <c r="G1297" i="7"/>
  <c r="F1298" i="7"/>
  <c r="G1298" i="7"/>
  <c r="F1299" i="7"/>
  <c r="G1299" i="7"/>
  <c r="F1300" i="7"/>
  <c r="G1300" i="7"/>
  <c r="F1301" i="7"/>
  <c r="G1301" i="7"/>
  <c r="F1302" i="7"/>
  <c r="G1302" i="7"/>
  <c r="F1303" i="7"/>
  <c r="G1303" i="7"/>
  <c r="F1304" i="7"/>
  <c r="G1304" i="7"/>
  <c r="F1305" i="7"/>
  <c r="G1305" i="7"/>
  <c r="F1306" i="7"/>
  <c r="G1306" i="7"/>
  <c r="F1307" i="7"/>
  <c r="G1307" i="7"/>
  <c r="F1308" i="7"/>
  <c r="G1308" i="7"/>
  <c r="F1309" i="7"/>
  <c r="G1309" i="7"/>
  <c r="F1310" i="7"/>
  <c r="G1310" i="7"/>
  <c r="F1311" i="7"/>
  <c r="G1311" i="7"/>
  <c r="F1312" i="7"/>
  <c r="G1312" i="7"/>
  <c r="F1313" i="7"/>
  <c r="G1313" i="7"/>
  <c r="F1314" i="7"/>
  <c r="G1314" i="7"/>
  <c r="F1315" i="7"/>
  <c r="G1315" i="7"/>
  <c r="F1316" i="7"/>
  <c r="G1316" i="7"/>
  <c r="F1317" i="7"/>
  <c r="G1317" i="7"/>
  <c r="F1318" i="7"/>
  <c r="G1318" i="7"/>
  <c r="F1319" i="7"/>
  <c r="G1319" i="7"/>
  <c r="F1320" i="7"/>
  <c r="G1320" i="7"/>
  <c r="F1321" i="7"/>
  <c r="G1321" i="7"/>
  <c r="F1322" i="7"/>
  <c r="G1322" i="7"/>
  <c r="F1323" i="7"/>
  <c r="G1323" i="7"/>
  <c r="F1324" i="7"/>
  <c r="G1324" i="7"/>
  <c r="F1325" i="7"/>
  <c r="G1325" i="7"/>
  <c r="F1326" i="7"/>
  <c r="G1326" i="7"/>
  <c r="F1327" i="7"/>
  <c r="G1327" i="7"/>
  <c r="F1328" i="7"/>
  <c r="G1328" i="7"/>
  <c r="F1329" i="7"/>
  <c r="G1329" i="7"/>
  <c r="F1330" i="7"/>
  <c r="G1330" i="7"/>
  <c r="F1331" i="7"/>
  <c r="G1331" i="7"/>
  <c r="F1332" i="7"/>
  <c r="G1332" i="7"/>
  <c r="F1333" i="7"/>
  <c r="G1333" i="7"/>
  <c r="F1334" i="7"/>
  <c r="G1334" i="7"/>
  <c r="F1335" i="7"/>
  <c r="G1335" i="7"/>
  <c r="F1336" i="7"/>
  <c r="G1336" i="7"/>
  <c r="F1337" i="7"/>
  <c r="G1337" i="7"/>
  <c r="F1338" i="7"/>
  <c r="G1338" i="7"/>
  <c r="F1339" i="7"/>
  <c r="G1339" i="7"/>
  <c r="F1340" i="7"/>
  <c r="G1340" i="7"/>
  <c r="F1341" i="7"/>
  <c r="G1341" i="7"/>
  <c r="F1342" i="7"/>
  <c r="G1342" i="7"/>
  <c r="F1343" i="7"/>
  <c r="G1343" i="7"/>
  <c r="F1344" i="7"/>
  <c r="G1344" i="7"/>
  <c r="F1345" i="7"/>
  <c r="G1345" i="7"/>
  <c r="F1346" i="7"/>
  <c r="G1346" i="7"/>
  <c r="F1347" i="7"/>
  <c r="G1347" i="7"/>
  <c r="F1348" i="7"/>
  <c r="G1348" i="7"/>
  <c r="F1349" i="7"/>
  <c r="G1349" i="7"/>
  <c r="F1350" i="7"/>
  <c r="G1350" i="7"/>
  <c r="F1351" i="7"/>
  <c r="G1351" i="7"/>
  <c r="F1352" i="7"/>
  <c r="G1352" i="7"/>
  <c r="F1353" i="7"/>
  <c r="G1353" i="7"/>
  <c r="F1354" i="7"/>
  <c r="G1354" i="7"/>
  <c r="F1355" i="7"/>
  <c r="G1355" i="7"/>
  <c r="F1356" i="7"/>
  <c r="G1356" i="7"/>
  <c r="F1357" i="7"/>
  <c r="G1357" i="7"/>
  <c r="F1358" i="7"/>
  <c r="G1358" i="7"/>
  <c r="F1359" i="7"/>
  <c r="G1359" i="7"/>
  <c r="F1360" i="7"/>
  <c r="G1360" i="7"/>
  <c r="F1361" i="7"/>
  <c r="G1361" i="7"/>
  <c r="F1362" i="7"/>
  <c r="G1362" i="7"/>
  <c r="F1363" i="7"/>
  <c r="G1363" i="7"/>
  <c r="F1364" i="7"/>
  <c r="G1364" i="7"/>
  <c r="F1365" i="7"/>
  <c r="G1365" i="7"/>
  <c r="F1366" i="7"/>
  <c r="G1366" i="7"/>
  <c r="F1367" i="7"/>
  <c r="G1367" i="7"/>
  <c r="F1368" i="7"/>
  <c r="G1368" i="7"/>
  <c r="F1369" i="7"/>
  <c r="G1369" i="7"/>
  <c r="F1370" i="7"/>
  <c r="G1370" i="7"/>
  <c r="F1371" i="7"/>
  <c r="G1371" i="7"/>
  <c r="F1372" i="7"/>
  <c r="G1372" i="7"/>
  <c r="F1373" i="7"/>
  <c r="G1373" i="7"/>
  <c r="F1374" i="7"/>
  <c r="G1374" i="7"/>
  <c r="F1375" i="7"/>
  <c r="G1375" i="7"/>
  <c r="F1376" i="7"/>
  <c r="G1376" i="7"/>
  <c r="F1377" i="7"/>
  <c r="G1377" i="7"/>
  <c r="F1378" i="7"/>
  <c r="G1378" i="7"/>
  <c r="F1379" i="7"/>
  <c r="G1379" i="7"/>
  <c r="F1380" i="7"/>
  <c r="G1380" i="7"/>
  <c r="F1381" i="7"/>
  <c r="G1381" i="7"/>
  <c r="F1382" i="7"/>
  <c r="G1382" i="7"/>
  <c r="F1383" i="7"/>
  <c r="G1383" i="7"/>
  <c r="F1384" i="7"/>
  <c r="G1384" i="7"/>
  <c r="F1385" i="7"/>
  <c r="G1385" i="7"/>
  <c r="F1386" i="7"/>
  <c r="G1386" i="7"/>
  <c r="F1387" i="7"/>
  <c r="G1387" i="7"/>
  <c r="F1388" i="7"/>
  <c r="G1388" i="7"/>
  <c r="F1389" i="7"/>
  <c r="G1389" i="7"/>
  <c r="F1390" i="7"/>
  <c r="G1390" i="7"/>
  <c r="F1391" i="7"/>
  <c r="G1391" i="7"/>
  <c r="F1392" i="7"/>
  <c r="G1392" i="7"/>
  <c r="F1393" i="7"/>
  <c r="G1393" i="7"/>
  <c r="F1394" i="7"/>
  <c r="G1394" i="7"/>
  <c r="F1395" i="7"/>
  <c r="G1395" i="7"/>
  <c r="F1396" i="7"/>
  <c r="G1396" i="7"/>
  <c r="F1397" i="7"/>
  <c r="G1397" i="7"/>
  <c r="F1398" i="7"/>
  <c r="G1398" i="7"/>
  <c r="F1399" i="7"/>
  <c r="G1399" i="7"/>
  <c r="F1400" i="7"/>
  <c r="G1400" i="7"/>
  <c r="F1401" i="7"/>
  <c r="G1401" i="7"/>
  <c r="F1402" i="7"/>
  <c r="G1402" i="7"/>
  <c r="F1403" i="7"/>
  <c r="G1403" i="7"/>
  <c r="F1404" i="7"/>
  <c r="G1404" i="7"/>
  <c r="F1405" i="7"/>
  <c r="G1405" i="7"/>
  <c r="F1406" i="7"/>
  <c r="G1406" i="7"/>
  <c r="F1407" i="7"/>
  <c r="G1407" i="7"/>
  <c r="F1408" i="7"/>
  <c r="G1408" i="7"/>
  <c r="F1409" i="7"/>
  <c r="G1409" i="7"/>
  <c r="F1410" i="7"/>
  <c r="G1410" i="7"/>
  <c r="F1411" i="7"/>
  <c r="G1411" i="7"/>
  <c r="F1412" i="7"/>
  <c r="G1412" i="7"/>
  <c r="F1413" i="7"/>
  <c r="G1413" i="7"/>
  <c r="F1414" i="7"/>
  <c r="G1414" i="7"/>
  <c r="F1415" i="7"/>
  <c r="G1415" i="7"/>
  <c r="F1416" i="7"/>
  <c r="G1416" i="7"/>
  <c r="F1417" i="7"/>
  <c r="G1417" i="7"/>
  <c r="F1418" i="7"/>
  <c r="G1418" i="7"/>
  <c r="F1419" i="7"/>
  <c r="G1419" i="7"/>
  <c r="F1420" i="7"/>
  <c r="G1420" i="7"/>
  <c r="F1421" i="7"/>
  <c r="G1421" i="7"/>
  <c r="F1422" i="7"/>
  <c r="G1422" i="7"/>
  <c r="F1423" i="7"/>
  <c r="G1423" i="7"/>
  <c r="F1424" i="7"/>
  <c r="G1424" i="7"/>
  <c r="F1425" i="7"/>
  <c r="G1425" i="7"/>
  <c r="F1426" i="7"/>
  <c r="G1426" i="7"/>
  <c r="F1427" i="7"/>
  <c r="G1427" i="7"/>
  <c r="F1428" i="7"/>
  <c r="G1428" i="7"/>
  <c r="F1429" i="7"/>
  <c r="G1429" i="7"/>
  <c r="F1430" i="7"/>
  <c r="G1430" i="7"/>
  <c r="F1431" i="7"/>
  <c r="G1431" i="7"/>
  <c r="F1432" i="7"/>
  <c r="G1432" i="7"/>
  <c r="F1433" i="7"/>
  <c r="G1433" i="7"/>
  <c r="F1434" i="7"/>
  <c r="G1434" i="7"/>
  <c r="F1435" i="7"/>
  <c r="G1435" i="7"/>
  <c r="F1436" i="7"/>
  <c r="G1436" i="7"/>
  <c r="F1437" i="7"/>
  <c r="G1437" i="7"/>
  <c r="F1438" i="7"/>
  <c r="G1438" i="7"/>
  <c r="F1439" i="7"/>
  <c r="G1439" i="7"/>
  <c r="F1440" i="7"/>
  <c r="G1440" i="7"/>
  <c r="F1441" i="7"/>
  <c r="G1441" i="7"/>
  <c r="F1442" i="7"/>
  <c r="G1442" i="7"/>
  <c r="F1443" i="7"/>
  <c r="G1443" i="7"/>
  <c r="F1444" i="7"/>
  <c r="G1444" i="7"/>
  <c r="F1445" i="7"/>
  <c r="G1445" i="7"/>
  <c r="F1446" i="7"/>
  <c r="G1446" i="7"/>
  <c r="F1447" i="7"/>
  <c r="G1447" i="7"/>
  <c r="F1448" i="7"/>
  <c r="G1448" i="7"/>
  <c r="F1449" i="7"/>
  <c r="G1449" i="7"/>
  <c r="F1450" i="7"/>
  <c r="G1450" i="7"/>
  <c r="F1451" i="7"/>
  <c r="G1451" i="7"/>
  <c r="F1452" i="7"/>
  <c r="G1452" i="7"/>
  <c r="F1453" i="7"/>
  <c r="G1453" i="7"/>
  <c r="F1454" i="7"/>
  <c r="G1454" i="7"/>
  <c r="F1455" i="7"/>
  <c r="G1455" i="7"/>
  <c r="F1456" i="7"/>
  <c r="G1456" i="7"/>
  <c r="F1457" i="7"/>
  <c r="G1457" i="7"/>
  <c r="F1458" i="7"/>
  <c r="G1458" i="7"/>
  <c r="F1459" i="7"/>
  <c r="G1459" i="7"/>
  <c r="F1460" i="7"/>
  <c r="G1460" i="7"/>
  <c r="F1461" i="7"/>
  <c r="G1461" i="7"/>
  <c r="F1462" i="7"/>
  <c r="G1462" i="7"/>
  <c r="F1463" i="7"/>
  <c r="G1463" i="7"/>
  <c r="F1464" i="7"/>
  <c r="G1464" i="7"/>
  <c r="F1465" i="7"/>
  <c r="G1465" i="7"/>
  <c r="F1466" i="7"/>
  <c r="G1466" i="7"/>
  <c r="F1467" i="7"/>
  <c r="G1467" i="7"/>
  <c r="F1468" i="7"/>
  <c r="G1468" i="7"/>
  <c r="F1469" i="7"/>
  <c r="G1469" i="7"/>
  <c r="F1470" i="7"/>
  <c r="G1470" i="7"/>
  <c r="F1471" i="7"/>
  <c r="G1471" i="7"/>
  <c r="F1472" i="7"/>
  <c r="G1472" i="7"/>
  <c r="F1473" i="7"/>
  <c r="G1473" i="7"/>
  <c r="F1474" i="7"/>
  <c r="G1474" i="7"/>
  <c r="F1475" i="7"/>
  <c r="G1475" i="7"/>
  <c r="F1476" i="7"/>
  <c r="G1476" i="7"/>
  <c r="F1477" i="7"/>
  <c r="G1477" i="7"/>
  <c r="F1478" i="7"/>
  <c r="G1478" i="7"/>
  <c r="F1479" i="7"/>
  <c r="G1479" i="7"/>
  <c r="F1480" i="7"/>
  <c r="G1480" i="7"/>
  <c r="F1481" i="7"/>
  <c r="G1481" i="7"/>
  <c r="F1482" i="7"/>
  <c r="G1482" i="7"/>
  <c r="F1483" i="7"/>
  <c r="G1483" i="7"/>
  <c r="F1484" i="7"/>
  <c r="G1484" i="7"/>
  <c r="F1485" i="7"/>
  <c r="G1485" i="7"/>
  <c r="F1486" i="7"/>
  <c r="G1486" i="7"/>
  <c r="F1487" i="7"/>
  <c r="G1487" i="7"/>
  <c r="F1488" i="7"/>
  <c r="G1488" i="7"/>
  <c r="F1489" i="7"/>
  <c r="G1489" i="7"/>
  <c r="F1490" i="7"/>
  <c r="G1490" i="7"/>
  <c r="F1491" i="7"/>
  <c r="G1491" i="7"/>
  <c r="F1492" i="7"/>
  <c r="G1492" i="7"/>
  <c r="F1493" i="7"/>
  <c r="G1493" i="7"/>
  <c r="F1494" i="7"/>
  <c r="G1494" i="7"/>
  <c r="F1495" i="7"/>
  <c r="G1495" i="7"/>
  <c r="F1496" i="7"/>
  <c r="G1496" i="7"/>
  <c r="F1497" i="7"/>
  <c r="G1497" i="7"/>
  <c r="F1498" i="7"/>
  <c r="G1498" i="7"/>
  <c r="F1499" i="7"/>
  <c r="G1499" i="7"/>
  <c r="F1500" i="7"/>
  <c r="G1500" i="7"/>
  <c r="F1501" i="7"/>
  <c r="G1501" i="7"/>
  <c r="F1502" i="7"/>
  <c r="G1502" i="7"/>
  <c r="F1503" i="7"/>
  <c r="G1503" i="7"/>
  <c r="F1504" i="7"/>
  <c r="G1504" i="7"/>
  <c r="F1505" i="7"/>
  <c r="G1505" i="7"/>
  <c r="F1506" i="7"/>
  <c r="G1506" i="7"/>
  <c r="F1507" i="7"/>
  <c r="G1507" i="7"/>
  <c r="F1508" i="7"/>
  <c r="G1508" i="7"/>
  <c r="F1509" i="7"/>
  <c r="G1509" i="7"/>
  <c r="F1510" i="7"/>
  <c r="G1510" i="7"/>
  <c r="F1511" i="7"/>
  <c r="G1511" i="7"/>
  <c r="F1512" i="7"/>
  <c r="G1512" i="7"/>
  <c r="F1513" i="7"/>
  <c r="G1513" i="7"/>
  <c r="F1514" i="7"/>
  <c r="G1514" i="7"/>
  <c r="F1515" i="7"/>
  <c r="G1515" i="7"/>
  <c r="F1516" i="7"/>
  <c r="G1516" i="7"/>
  <c r="F1517" i="7"/>
  <c r="G1517" i="7"/>
  <c r="F1518" i="7"/>
  <c r="G1518" i="7"/>
  <c r="F1519" i="7"/>
  <c r="G1519" i="7"/>
  <c r="F1520" i="7"/>
  <c r="G1520" i="7"/>
  <c r="F1521" i="7"/>
  <c r="G1521" i="7"/>
  <c r="F1522" i="7"/>
  <c r="G1522" i="7"/>
  <c r="F1523" i="7"/>
  <c r="G1523" i="7"/>
  <c r="F1524" i="7"/>
  <c r="G1524" i="7"/>
  <c r="F1525" i="7"/>
  <c r="G1525" i="7"/>
  <c r="F1526" i="7"/>
  <c r="G1526" i="7"/>
  <c r="F1527" i="7"/>
  <c r="G1527" i="7"/>
  <c r="F1528" i="7"/>
  <c r="G1528" i="7"/>
  <c r="F1529" i="7"/>
  <c r="G1529" i="7"/>
  <c r="F1530" i="7"/>
  <c r="G1530" i="7"/>
  <c r="F1531" i="7"/>
  <c r="G1531" i="7"/>
  <c r="F1532" i="7"/>
  <c r="G1532" i="7"/>
  <c r="F1533" i="7"/>
  <c r="G1533" i="7"/>
  <c r="F1534" i="7"/>
  <c r="G1534" i="7"/>
  <c r="F1535" i="7"/>
  <c r="G1535" i="7"/>
  <c r="F1536" i="7"/>
  <c r="G1536" i="7"/>
  <c r="F1537" i="7"/>
  <c r="G1537" i="7"/>
  <c r="F1538" i="7"/>
  <c r="G1538" i="7"/>
  <c r="F1539" i="7"/>
  <c r="G1539" i="7"/>
  <c r="F1540" i="7"/>
  <c r="G1540" i="7"/>
  <c r="F1541" i="7"/>
  <c r="G1541" i="7"/>
  <c r="F1542" i="7"/>
  <c r="G1542" i="7"/>
  <c r="F1543" i="7"/>
  <c r="G1543" i="7"/>
  <c r="F1544" i="7"/>
  <c r="G1544" i="7"/>
  <c r="F1545" i="7"/>
  <c r="G1545" i="7"/>
  <c r="F1546" i="7"/>
  <c r="G1546" i="7"/>
  <c r="F1547" i="7"/>
  <c r="G1547" i="7"/>
  <c r="F1548" i="7"/>
  <c r="G1548" i="7"/>
  <c r="F1549" i="7"/>
  <c r="G1549" i="7"/>
  <c r="F1550" i="7"/>
  <c r="G1550" i="7"/>
  <c r="F1551" i="7"/>
  <c r="G1551" i="7"/>
  <c r="F1552" i="7"/>
  <c r="G1552" i="7"/>
  <c r="F1553" i="7"/>
  <c r="G1553" i="7"/>
  <c r="F1554" i="7"/>
  <c r="G1554" i="7"/>
  <c r="F1555" i="7"/>
  <c r="G1555" i="7"/>
  <c r="F1556" i="7"/>
  <c r="G1556" i="7"/>
  <c r="F1557" i="7"/>
  <c r="G1557" i="7"/>
  <c r="F1558" i="7"/>
  <c r="G1558" i="7"/>
  <c r="F1559" i="7"/>
  <c r="G1559" i="7"/>
  <c r="F1560" i="7"/>
  <c r="G1560" i="7"/>
  <c r="F1561" i="7"/>
  <c r="G1561" i="7"/>
  <c r="F1562" i="7"/>
  <c r="G1562" i="7"/>
  <c r="F1563" i="7"/>
  <c r="G1563" i="7"/>
  <c r="F1564" i="7"/>
  <c r="G1564" i="7"/>
  <c r="F1565" i="7"/>
  <c r="G1565" i="7"/>
  <c r="F1566" i="7"/>
  <c r="G1566" i="7"/>
  <c r="F1567" i="7"/>
  <c r="G1567" i="7"/>
  <c r="F1568" i="7"/>
  <c r="G1568" i="7"/>
  <c r="F1569" i="7"/>
  <c r="G1569" i="7"/>
  <c r="F1570" i="7"/>
  <c r="G1570" i="7"/>
  <c r="F1571" i="7"/>
  <c r="G1571" i="7"/>
  <c r="F1572" i="7"/>
  <c r="G1572" i="7"/>
  <c r="F1573" i="7"/>
  <c r="G1573" i="7"/>
  <c r="F1574" i="7"/>
  <c r="G1574" i="7"/>
  <c r="F1575" i="7"/>
  <c r="G1575" i="7"/>
  <c r="F1576" i="7"/>
  <c r="G1576" i="7"/>
  <c r="F1577" i="7"/>
  <c r="G1577" i="7"/>
  <c r="F1578" i="7"/>
  <c r="G1578" i="7"/>
  <c r="F1579" i="7"/>
  <c r="G1579" i="7"/>
  <c r="F1580" i="7"/>
  <c r="G1580" i="7"/>
  <c r="F1581" i="7"/>
  <c r="G1581" i="7"/>
  <c r="F1582" i="7"/>
  <c r="G1582" i="7"/>
  <c r="F1583" i="7"/>
  <c r="G1583" i="7"/>
  <c r="F1584" i="7"/>
  <c r="G1584" i="7"/>
  <c r="F1585" i="7"/>
  <c r="G1585" i="7"/>
  <c r="F1586" i="7"/>
  <c r="G1586" i="7"/>
  <c r="F1587" i="7"/>
  <c r="G1587" i="7"/>
  <c r="F1588" i="7"/>
  <c r="G1588" i="7"/>
  <c r="F1589" i="7"/>
  <c r="G1589" i="7"/>
  <c r="F1590" i="7"/>
  <c r="G1590" i="7"/>
  <c r="F1591" i="7"/>
  <c r="G1591" i="7"/>
  <c r="F1592" i="7"/>
  <c r="G1592" i="7"/>
  <c r="F1593" i="7"/>
  <c r="G1593" i="7"/>
  <c r="F1594" i="7"/>
  <c r="G1594" i="7"/>
  <c r="F1595" i="7"/>
  <c r="G1595" i="7"/>
  <c r="F1596" i="7"/>
  <c r="G1596" i="7"/>
  <c r="F1597" i="7"/>
  <c r="G1597" i="7"/>
  <c r="F1598" i="7"/>
  <c r="G1598" i="7"/>
  <c r="F1599" i="7"/>
  <c r="G1599" i="7"/>
  <c r="F1600" i="7"/>
  <c r="G1600" i="7"/>
  <c r="F1601" i="7"/>
  <c r="G1601" i="7"/>
  <c r="F1602" i="7"/>
  <c r="G1602" i="7"/>
  <c r="F1603" i="7"/>
  <c r="G1603" i="7"/>
  <c r="F1604" i="7"/>
  <c r="G1604" i="7"/>
  <c r="F1605" i="7"/>
  <c r="G1605" i="7"/>
  <c r="F1606" i="7"/>
  <c r="G1606" i="7"/>
  <c r="F1607" i="7"/>
  <c r="G1607" i="7"/>
  <c r="F1608" i="7"/>
  <c r="G1608" i="7"/>
  <c r="F1609" i="7"/>
  <c r="G1609" i="7"/>
  <c r="F1610" i="7"/>
  <c r="G1610" i="7"/>
  <c r="F1611" i="7"/>
  <c r="G1611" i="7"/>
  <c r="F1612" i="7"/>
  <c r="G1612" i="7"/>
  <c r="F1613" i="7"/>
  <c r="G1613" i="7"/>
  <c r="F1614" i="7"/>
  <c r="G1614" i="7"/>
  <c r="F1615" i="7"/>
  <c r="G1615" i="7"/>
  <c r="F1616" i="7"/>
  <c r="G1616" i="7"/>
  <c r="F1617" i="7"/>
  <c r="G1617" i="7"/>
  <c r="F1618" i="7"/>
  <c r="G1618" i="7"/>
  <c r="F1619" i="7"/>
  <c r="G1619" i="7"/>
  <c r="F1620" i="7"/>
  <c r="G1620" i="7"/>
  <c r="F1621" i="7"/>
  <c r="G1621" i="7"/>
  <c r="F1622" i="7"/>
  <c r="G1622" i="7"/>
  <c r="F1623" i="7"/>
  <c r="G1623" i="7"/>
  <c r="F1624" i="7"/>
  <c r="G1624" i="7"/>
  <c r="F1625" i="7"/>
  <c r="G1625" i="7"/>
  <c r="F1626" i="7"/>
  <c r="G1626" i="7"/>
  <c r="F1627" i="7"/>
  <c r="G1627" i="7"/>
  <c r="F1628" i="7"/>
  <c r="G1628" i="7"/>
  <c r="F1629" i="7"/>
  <c r="G1629" i="7"/>
  <c r="F1630" i="7"/>
  <c r="G1630" i="7"/>
  <c r="F1631" i="7"/>
  <c r="G1631" i="7"/>
  <c r="F1632" i="7"/>
  <c r="G1632" i="7"/>
  <c r="F1633" i="7"/>
  <c r="G1633" i="7"/>
  <c r="F1634" i="7"/>
  <c r="G1634" i="7"/>
  <c r="F1635" i="7"/>
  <c r="G1635" i="7"/>
  <c r="F1636" i="7"/>
  <c r="G1636" i="7"/>
  <c r="F1637" i="7"/>
  <c r="G1637" i="7"/>
  <c r="F1638" i="7"/>
  <c r="G1638" i="7"/>
  <c r="F1639" i="7"/>
  <c r="G1639" i="7"/>
  <c r="F1640" i="7"/>
  <c r="G1640" i="7"/>
  <c r="F1641" i="7"/>
  <c r="G1641" i="7"/>
  <c r="F1642" i="7"/>
  <c r="G1642" i="7"/>
  <c r="F1643" i="7"/>
  <c r="G1643" i="7"/>
  <c r="F1644" i="7"/>
  <c r="G1644" i="7"/>
  <c r="F1645" i="7"/>
  <c r="G1645" i="7"/>
  <c r="F1646" i="7"/>
  <c r="G1646" i="7"/>
  <c r="F1647" i="7"/>
  <c r="G1647" i="7"/>
  <c r="F1648" i="7"/>
  <c r="G1648" i="7"/>
  <c r="F1649" i="7"/>
  <c r="G1649" i="7"/>
  <c r="F1650" i="7"/>
  <c r="G1650" i="7"/>
  <c r="F1651" i="7"/>
  <c r="G1651" i="7"/>
  <c r="F1652" i="7"/>
  <c r="G1652" i="7"/>
  <c r="F1653" i="7"/>
  <c r="G1653" i="7"/>
  <c r="F1654" i="7"/>
  <c r="G1654" i="7"/>
  <c r="F1655" i="7"/>
  <c r="G1655" i="7"/>
  <c r="F1656" i="7"/>
  <c r="G1656" i="7"/>
  <c r="F1657" i="7"/>
  <c r="G1657" i="7"/>
  <c r="F1658" i="7"/>
  <c r="G1658" i="7"/>
  <c r="F1659" i="7"/>
  <c r="G1659" i="7"/>
  <c r="F1660" i="7"/>
  <c r="G1660" i="7"/>
  <c r="F1661" i="7"/>
  <c r="G1661" i="7"/>
  <c r="F1662" i="7"/>
  <c r="G1662" i="7"/>
  <c r="F1663" i="7"/>
  <c r="G1663" i="7"/>
  <c r="F1664" i="7"/>
  <c r="G1664" i="7"/>
  <c r="F1665" i="7"/>
  <c r="G1665" i="7"/>
  <c r="F1666" i="7"/>
  <c r="G1666" i="7"/>
  <c r="F1667" i="7"/>
  <c r="G1667" i="7"/>
  <c r="F1668" i="7"/>
  <c r="G1668" i="7"/>
  <c r="F1669" i="7"/>
  <c r="G1669" i="7"/>
  <c r="F1670" i="7"/>
  <c r="G1670" i="7"/>
  <c r="F1671" i="7"/>
  <c r="G1671" i="7"/>
  <c r="F1672" i="7"/>
  <c r="G1672" i="7"/>
  <c r="F1673" i="7"/>
  <c r="G1673" i="7"/>
  <c r="F1674" i="7"/>
  <c r="G1674" i="7"/>
  <c r="F1675" i="7"/>
  <c r="G1675" i="7"/>
  <c r="F1676" i="7"/>
  <c r="G1676" i="7"/>
  <c r="F1677" i="7"/>
  <c r="G1677" i="7"/>
  <c r="F1678" i="7"/>
  <c r="G1678" i="7"/>
  <c r="F1679" i="7"/>
  <c r="G1679" i="7"/>
  <c r="F1680" i="7"/>
  <c r="G1680" i="7"/>
  <c r="F1681" i="7"/>
  <c r="G1681" i="7"/>
  <c r="F1682" i="7"/>
  <c r="G1682" i="7"/>
  <c r="F1683" i="7"/>
  <c r="G1683" i="7"/>
  <c r="F1684" i="7"/>
  <c r="G1684" i="7"/>
  <c r="F1685" i="7"/>
  <c r="G1685" i="7"/>
  <c r="F1686" i="7"/>
  <c r="G1686" i="7"/>
  <c r="F1687" i="7"/>
  <c r="G1687" i="7"/>
  <c r="F1688" i="7"/>
  <c r="G1688" i="7"/>
  <c r="F1689" i="7"/>
  <c r="G1689" i="7"/>
  <c r="F1690" i="7"/>
  <c r="G1690" i="7"/>
  <c r="F1691" i="7"/>
  <c r="G1691" i="7"/>
  <c r="F1692" i="7"/>
  <c r="G1692" i="7"/>
  <c r="F1693" i="7"/>
  <c r="G1693" i="7"/>
  <c r="F1694" i="7"/>
  <c r="G1694" i="7"/>
  <c r="F1695" i="7"/>
  <c r="G1695" i="7"/>
  <c r="F1696" i="7"/>
  <c r="G1696" i="7"/>
  <c r="F1697" i="7"/>
  <c r="G1697" i="7"/>
  <c r="F1698" i="7"/>
  <c r="G1698" i="7"/>
  <c r="F1699" i="7"/>
  <c r="G1699" i="7"/>
  <c r="F1700" i="7"/>
  <c r="G1700" i="7"/>
  <c r="F1701" i="7"/>
  <c r="G1701" i="7"/>
  <c r="F1702" i="7"/>
  <c r="G1702" i="7"/>
  <c r="F1703" i="7"/>
  <c r="G1703" i="7"/>
  <c r="F1704" i="7"/>
  <c r="G1704" i="7"/>
  <c r="F1705" i="7"/>
  <c r="G1705" i="7"/>
  <c r="F1706" i="7"/>
  <c r="G1706" i="7"/>
  <c r="F1707" i="7"/>
  <c r="G1707" i="7"/>
  <c r="F1708" i="7"/>
  <c r="G1708" i="7"/>
  <c r="F1709" i="7"/>
  <c r="G1709" i="7"/>
  <c r="F1710" i="7"/>
  <c r="G1710" i="7"/>
  <c r="F1711" i="7"/>
  <c r="G1711" i="7"/>
  <c r="F1712" i="7"/>
  <c r="G1712" i="7"/>
  <c r="F1713" i="7"/>
  <c r="G1713" i="7"/>
  <c r="F1714" i="7"/>
  <c r="G1714" i="7"/>
  <c r="F1715" i="7"/>
  <c r="G1715" i="7"/>
  <c r="F1716" i="7"/>
  <c r="G1716" i="7"/>
  <c r="F1717" i="7"/>
  <c r="G1717" i="7"/>
  <c r="F1718" i="7"/>
  <c r="G1718" i="7"/>
  <c r="F1719" i="7"/>
  <c r="G1719" i="7"/>
  <c r="F1720" i="7"/>
  <c r="G1720" i="7"/>
  <c r="F1721" i="7"/>
  <c r="G1721" i="7"/>
  <c r="F1722" i="7"/>
  <c r="G1722" i="7"/>
  <c r="F1723" i="7"/>
  <c r="G1723" i="7"/>
  <c r="F1724" i="7"/>
  <c r="G1724" i="7"/>
  <c r="F1725" i="7"/>
  <c r="G1725" i="7"/>
  <c r="F1726" i="7"/>
  <c r="G1726" i="7"/>
  <c r="F1727" i="7"/>
  <c r="G1727" i="7"/>
  <c r="F1728" i="7"/>
  <c r="G1728" i="7"/>
  <c r="F1729" i="7"/>
  <c r="G1729" i="7"/>
  <c r="F1730" i="7"/>
  <c r="G1730" i="7"/>
  <c r="F1731" i="7"/>
  <c r="G1731" i="7"/>
  <c r="F1732" i="7"/>
  <c r="G1732" i="7"/>
  <c r="F1733" i="7"/>
  <c r="G1733" i="7"/>
  <c r="F1734" i="7"/>
  <c r="G1734" i="7"/>
  <c r="F1735" i="7"/>
  <c r="G1735" i="7"/>
  <c r="F1736" i="7"/>
  <c r="G1736" i="7"/>
  <c r="F1737" i="7"/>
  <c r="G1737" i="7"/>
  <c r="F1738" i="7"/>
  <c r="G1738" i="7"/>
  <c r="F1739" i="7"/>
  <c r="G1739" i="7"/>
  <c r="F1740" i="7"/>
  <c r="G1740" i="7"/>
  <c r="F1741" i="7"/>
  <c r="G1741" i="7"/>
  <c r="F1742" i="7"/>
  <c r="G1742" i="7"/>
  <c r="F1743" i="7"/>
  <c r="G1743" i="7"/>
  <c r="F1744" i="7"/>
  <c r="G1744" i="7"/>
  <c r="F1745" i="7"/>
  <c r="G1745" i="7"/>
  <c r="F1746" i="7"/>
  <c r="G1746" i="7"/>
  <c r="F1747" i="7"/>
  <c r="G1747" i="7"/>
  <c r="F1748" i="7"/>
  <c r="G1748" i="7"/>
  <c r="F1749" i="7"/>
  <c r="G1749" i="7"/>
  <c r="F1750" i="7"/>
  <c r="G1750" i="7"/>
  <c r="F1751" i="7"/>
  <c r="G1751" i="7"/>
  <c r="F1752" i="7"/>
  <c r="G1752" i="7"/>
  <c r="F1753" i="7"/>
  <c r="G1753" i="7"/>
  <c r="F1754" i="7"/>
  <c r="G1754" i="7"/>
  <c r="F1755" i="7"/>
  <c r="G1755" i="7"/>
  <c r="F1756" i="7"/>
  <c r="G1756" i="7"/>
  <c r="F1757" i="7"/>
  <c r="G1757" i="7"/>
  <c r="F1758" i="7"/>
  <c r="G1758" i="7"/>
  <c r="F1759" i="7"/>
  <c r="G1759" i="7"/>
  <c r="F1760" i="7"/>
  <c r="G1760" i="7"/>
  <c r="F1761" i="7"/>
  <c r="G1761" i="7"/>
  <c r="F1762" i="7"/>
  <c r="G1762" i="7"/>
  <c r="F1763" i="7"/>
  <c r="G1763" i="7"/>
  <c r="F1764" i="7"/>
  <c r="G1764" i="7"/>
  <c r="F1765" i="7"/>
  <c r="G1765" i="7"/>
  <c r="F1766" i="7"/>
  <c r="G1766" i="7"/>
  <c r="F1767" i="7"/>
  <c r="G1767" i="7"/>
  <c r="F1768" i="7"/>
  <c r="G1768" i="7"/>
  <c r="F1769" i="7"/>
  <c r="G1769" i="7"/>
  <c r="F1770" i="7"/>
  <c r="G1770" i="7"/>
  <c r="F1771" i="7"/>
  <c r="G1771" i="7"/>
  <c r="F1772" i="7"/>
  <c r="G1772" i="7"/>
  <c r="F1773" i="7"/>
  <c r="G1773" i="7"/>
  <c r="F1774" i="7"/>
  <c r="G1774" i="7"/>
  <c r="F1775" i="7"/>
  <c r="G1775" i="7"/>
  <c r="F1776" i="7"/>
  <c r="G1776" i="7"/>
  <c r="F1777" i="7"/>
  <c r="G1777" i="7"/>
  <c r="F1778" i="7"/>
  <c r="G1778" i="7"/>
  <c r="F1779" i="7"/>
  <c r="G1779" i="7"/>
  <c r="F1780" i="7"/>
  <c r="G1780" i="7"/>
  <c r="F1781" i="7"/>
  <c r="G1781" i="7"/>
  <c r="F1782" i="7"/>
  <c r="G1782" i="7"/>
  <c r="F1783" i="7"/>
  <c r="G1783" i="7"/>
  <c r="F1784" i="7"/>
  <c r="G1784" i="7"/>
  <c r="F1785" i="7"/>
  <c r="G1785" i="7"/>
  <c r="F1786" i="7"/>
  <c r="G1786" i="7"/>
  <c r="F1787" i="7"/>
  <c r="G1787" i="7"/>
  <c r="F1788" i="7"/>
  <c r="G1788" i="7"/>
  <c r="F1789" i="7"/>
  <c r="G1789" i="7"/>
  <c r="F1790" i="7"/>
  <c r="G1790" i="7"/>
  <c r="F1791" i="7"/>
  <c r="G1791" i="7"/>
  <c r="F1792" i="7"/>
  <c r="G1792" i="7"/>
  <c r="F1793" i="7"/>
  <c r="G1793" i="7"/>
  <c r="F1794" i="7"/>
  <c r="G1794" i="7"/>
  <c r="F1795" i="7"/>
  <c r="G1795" i="7"/>
  <c r="F1796" i="7"/>
  <c r="G1796" i="7"/>
  <c r="F1797" i="7"/>
  <c r="G1797" i="7"/>
  <c r="F1798" i="7"/>
  <c r="G1798" i="7"/>
  <c r="F1799" i="7"/>
  <c r="G1799" i="7"/>
  <c r="F1800" i="7"/>
  <c r="G1800" i="7"/>
  <c r="F1801" i="7"/>
  <c r="G1801" i="7"/>
  <c r="F1802" i="7"/>
  <c r="G1802" i="7"/>
  <c r="F1803" i="7"/>
  <c r="G1803" i="7"/>
  <c r="F1804" i="7"/>
  <c r="G1804" i="7"/>
  <c r="F1805" i="7"/>
  <c r="G1805" i="7"/>
  <c r="F1806" i="7"/>
  <c r="G1806" i="7"/>
  <c r="F1807" i="7"/>
  <c r="G1807" i="7"/>
  <c r="F1808" i="7"/>
  <c r="G1808" i="7"/>
  <c r="F1809" i="7"/>
  <c r="G1809" i="7"/>
  <c r="F1810" i="7"/>
  <c r="G1810" i="7"/>
  <c r="F1811" i="7"/>
  <c r="G1811" i="7"/>
  <c r="F1812" i="7"/>
  <c r="G1812" i="7"/>
  <c r="F1813" i="7"/>
  <c r="G1813" i="7"/>
  <c r="F1814" i="7"/>
  <c r="G1814" i="7"/>
  <c r="F1815" i="7"/>
  <c r="G1815" i="7"/>
  <c r="F1816" i="7"/>
  <c r="G1816" i="7"/>
  <c r="F1817" i="7"/>
  <c r="G1817" i="7"/>
  <c r="F1818" i="7"/>
  <c r="G1818" i="7"/>
  <c r="F1819" i="7"/>
  <c r="G1819" i="7"/>
  <c r="F1820" i="7"/>
  <c r="G1820" i="7"/>
  <c r="F1821" i="7"/>
  <c r="G1821" i="7"/>
  <c r="F1822" i="7"/>
  <c r="G1822" i="7"/>
  <c r="F1823" i="7"/>
  <c r="G1823" i="7"/>
  <c r="F1824" i="7"/>
  <c r="G1824" i="7"/>
  <c r="F1825" i="7"/>
  <c r="G1825" i="7"/>
  <c r="F1826" i="7"/>
  <c r="G1826" i="7"/>
  <c r="F1827" i="7"/>
  <c r="G1827" i="7"/>
  <c r="F1828" i="7"/>
  <c r="G1828" i="7"/>
  <c r="F1829" i="7"/>
  <c r="G1829" i="7"/>
  <c r="F1830" i="7"/>
  <c r="G1830" i="7"/>
  <c r="F1831" i="7"/>
  <c r="G1831" i="7"/>
  <c r="F1832" i="7"/>
  <c r="G1832" i="7"/>
  <c r="F1833" i="7"/>
  <c r="G1833" i="7"/>
  <c r="F1834" i="7"/>
  <c r="G1834" i="7"/>
  <c r="F1835" i="7"/>
  <c r="G1835" i="7"/>
  <c r="F1836" i="7"/>
  <c r="G1836" i="7"/>
  <c r="F1837" i="7"/>
  <c r="G1837" i="7"/>
  <c r="F1838" i="7"/>
  <c r="G1838" i="7"/>
  <c r="F1839" i="7"/>
  <c r="G1839" i="7"/>
  <c r="F1840" i="7"/>
  <c r="G1840" i="7"/>
  <c r="F1841" i="7"/>
  <c r="G1841" i="7"/>
  <c r="F1842" i="7"/>
  <c r="G1842" i="7"/>
  <c r="F1843" i="7"/>
  <c r="G1843" i="7"/>
  <c r="F1844" i="7"/>
  <c r="G1844" i="7"/>
  <c r="F1845" i="7"/>
  <c r="G1845" i="7"/>
  <c r="F1846" i="7"/>
  <c r="G1846" i="7"/>
  <c r="F1847" i="7"/>
  <c r="G1847" i="7"/>
  <c r="F1848" i="7"/>
  <c r="G1848" i="7"/>
  <c r="F1849" i="7"/>
  <c r="G1849" i="7"/>
  <c r="F1850" i="7"/>
  <c r="G1850" i="7"/>
  <c r="F1851" i="7"/>
  <c r="G1851" i="7"/>
  <c r="F1852" i="7"/>
  <c r="G1852" i="7"/>
  <c r="F1853" i="7"/>
  <c r="G1853" i="7"/>
  <c r="F1854" i="7"/>
  <c r="G1854" i="7"/>
  <c r="F1855" i="7"/>
  <c r="G1855" i="7"/>
  <c r="F1856" i="7"/>
  <c r="G1856" i="7"/>
  <c r="F1857" i="7"/>
  <c r="G1857" i="7"/>
  <c r="F1858" i="7"/>
  <c r="G1858" i="7"/>
  <c r="F1859" i="7"/>
  <c r="G1859" i="7"/>
  <c r="F1860" i="7"/>
  <c r="G1860" i="7"/>
  <c r="F1861" i="7"/>
  <c r="G1861" i="7"/>
  <c r="F1862" i="7"/>
  <c r="G1862" i="7"/>
  <c r="F1863" i="7"/>
  <c r="G1863" i="7"/>
  <c r="F1864" i="7"/>
  <c r="G1864" i="7"/>
  <c r="F1865" i="7"/>
  <c r="G1865" i="7"/>
  <c r="F1866" i="7"/>
  <c r="G1866" i="7"/>
  <c r="F1867" i="7"/>
  <c r="G1867" i="7"/>
  <c r="F1868" i="7"/>
  <c r="G1868" i="7"/>
  <c r="F1869" i="7"/>
  <c r="G1869" i="7"/>
  <c r="F1870" i="7"/>
  <c r="G1870" i="7"/>
  <c r="F1871" i="7"/>
  <c r="G1871" i="7"/>
  <c r="F1872" i="7"/>
  <c r="G1872" i="7"/>
  <c r="F1873" i="7"/>
  <c r="G1873" i="7"/>
  <c r="F1874" i="7"/>
  <c r="G1874" i="7"/>
  <c r="F1875" i="7"/>
  <c r="G1875" i="7"/>
  <c r="F1876" i="7"/>
  <c r="G1876" i="7"/>
  <c r="F1877" i="7"/>
  <c r="G1877" i="7"/>
  <c r="F1878" i="7"/>
  <c r="G1878" i="7"/>
  <c r="F1879" i="7"/>
  <c r="G1879" i="7"/>
  <c r="F1880" i="7"/>
  <c r="G1880" i="7"/>
  <c r="F1881" i="7"/>
  <c r="G1881" i="7"/>
  <c r="F1882" i="7"/>
  <c r="G1882" i="7"/>
  <c r="F1883" i="7"/>
  <c r="G1883" i="7"/>
  <c r="F1884" i="7"/>
  <c r="G1884" i="7"/>
  <c r="F1885" i="7"/>
  <c r="G1885" i="7"/>
  <c r="F1886" i="7"/>
  <c r="G1886" i="7"/>
  <c r="F1887" i="7"/>
  <c r="G1887" i="7"/>
  <c r="F1888" i="7"/>
  <c r="G1888" i="7"/>
  <c r="F1889" i="7"/>
  <c r="G1889" i="7"/>
  <c r="F1890" i="7"/>
  <c r="G1890" i="7"/>
  <c r="F1891" i="7"/>
  <c r="G1891" i="7"/>
  <c r="F1892" i="7"/>
  <c r="G1892" i="7"/>
  <c r="F1893" i="7"/>
  <c r="G1893" i="7"/>
  <c r="F1894" i="7"/>
  <c r="G1894" i="7"/>
  <c r="F1895" i="7"/>
  <c r="G1895" i="7"/>
  <c r="F1896" i="7"/>
  <c r="G1896" i="7"/>
  <c r="F1897" i="7"/>
  <c r="G1897" i="7"/>
  <c r="F1898" i="7"/>
  <c r="G1898" i="7"/>
  <c r="F1899" i="7"/>
  <c r="G1899" i="7"/>
  <c r="F1900" i="7"/>
  <c r="G1900" i="7"/>
  <c r="F1901" i="7"/>
  <c r="G1901" i="7"/>
  <c r="F1902" i="7"/>
  <c r="G1902" i="7"/>
  <c r="F1903" i="7"/>
  <c r="G1903" i="7"/>
  <c r="F1904" i="7"/>
  <c r="G1904" i="7"/>
  <c r="F1905" i="7"/>
  <c r="G1905" i="7"/>
  <c r="F1906" i="7"/>
  <c r="G1906" i="7"/>
  <c r="F1907" i="7"/>
  <c r="G1907" i="7"/>
  <c r="F1908" i="7"/>
  <c r="G1908" i="7"/>
  <c r="F1909" i="7"/>
  <c r="G1909" i="7"/>
  <c r="F1910" i="7"/>
  <c r="G1910" i="7"/>
  <c r="F1911" i="7"/>
  <c r="G1911" i="7"/>
  <c r="F1912" i="7"/>
  <c r="G1912" i="7"/>
  <c r="F1913" i="7"/>
  <c r="G1913" i="7"/>
  <c r="F1914" i="7"/>
  <c r="G1914" i="7"/>
  <c r="F1915" i="7"/>
  <c r="G1915" i="7"/>
  <c r="F1916" i="7"/>
  <c r="G1916" i="7"/>
  <c r="F1917" i="7"/>
  <c r="G1917" i="7"/>
  <c r="F1918" i="7"/>
  <c r="G1918" i="7"/>
  <c r="F1919" i="7"/>
  <c r="G1919" i="7"/>
  <c r="F1920" i="7"/>
  <c r="G1920" i="7"/>
  <c r="F1921" i="7"/>
  <c r="G1921" i="7"/>
  <c r="F1922" i="7"/>
  <c r="G1922" i="7"/>
  <c r="F1923" i="7"/>
  <c r="G1923" i="7"/>
  <c r="F1924" i="7"/>
  <c r="G1924" i="7"/>
  <c r="F1925" i="7"/>
  <c r="G1925" i="7"/>
  <c r="F1926" i="7"/>
  <c r="G1926" i="7"/>
  <c r="F1927" i="7"/>
  <c r="G1927" i="7"/>
  <c r="F1928" i="7"/>
  <c r="G1928" i="7"/>
  <c r="F1929" i="7"/>
  <c r="G1929" i="7"/>
  <c r="F1930" i="7"/>
  <c r="G1930" i="7"/>
  <c r="F1931" i="7"/>
  <c r="G1931" i="7"/>
  <c r="F1932" i="7"/>
  <c r="G1932" i="7"/>
  <c r="F1933" i="7"/>
  <c r="G1933" i="7"/>
  <c r="F1934" i="7"/>
  <c r="G1934" i="7"/>
  <c r="F1935" i="7"/>
  <c r="G1935" i="7"/>
  <c r="F1936" i="7"/>
  <c r="G1936" i="7"/>
  <c r="F1937" i="7"/>
  <c r="G1937" i="7"/>
  <c r="F1938" i="7"/>
  <c r="G1938" i="7"/>
  <c r="F1939" i="7"/>
  <c r="G1939" i="7"/>
  <c r="F1940" i="7"/>
  <c r="G1940" i="7"/>
  <c r="F1941" i="7"/>
  <c r="G1941" i="7"/>
  <c r="F1942" i="7"/>
  <c r="G1942" i="7"/>
  <c r="F1943" i="7"/>
  <c r="G1943" i="7"/>
  <c r="F1944" i="7"/>
  <c r="G1944" i="7"/>
  <c r="F1945" i="7"/>
  <c r="G1945" i="7"/>
  <c r="F1946" i="7"/>
  <c r="G1946" i="7"/>
  <c r="F1947" i="7"/>
  <c r="G1947" i="7"/>
  <c r="F1948" i="7"/>
  <c r="G1948" i="7"/>
  <c r="F1949" i="7"/>
  <c r="G1949" i="7"/>
  <c r="F1950" i="7"/>
  <c r="G1950" i="7"/>
  <c r="F1951" i="7"/>
  <c r="G1951" i="7"/>
  <c r="F1952" i="7"/>
  <c r="G1952" i="7"/>
  <c r="F1953" i="7"/>
  <c r="G1953" i="7"/>
  <c r="F1954" i="7"/>
  <c r="G1954" i="7"/>
  <c r="F1955" i="7"/>
  <c r="G1955" i="7"/>
  <c r="F1956" i="7"/>
  <c r="G1956" i="7"/>
  <c r="F1957" i="7"/>
  <c r="G1957" i="7"/>
  <c r="F1958" i="7"/>
  <c r="G1958" i="7"/>
  <c r="F1959" i="7"/>
  <c r="G1959" i="7"/>
  <c r="F1960" i="7"/>
  <c r="G1960" i="7"/>
  <c r="F1961" i="7"/>
  <c r="G1961" i="7"/>
  <c r="F1962" i="7"/>
  <c r="G1962" i="7"/>
  <c r="F1963" i="7"/>
  <c r="G1963" i="7"/>
  <c r="F1964" i="7"/>
  <c r="G1964" i="7"/>
  <c r="F1965" i="7"/>
  <c r="G1965" i="7"/>
  <c r="F1966" i="7"/>
  <c r="G1966" i="7"/>
  <c r="F1967" i="7"/>
  <c r="G1967" i="7"/>
  <c r="F1968" i="7"/>
  <c r="G1968" i="7"/>
  <c r="F1969" i="7"/>
  <c r="G1969" i="7"/>
  <c r="F1970" i="7"/>
  <c r="G1970" i="7"/>
  <c r="F1971" i="7"/>
  <c r="G1971" i="7"/>
  <c r="F1972" i="7"/>
  <c r="G1972" i="7"/>
  <c r="F1973" i="7"/>
  <c r="G1973" i="7"/>
  <c r="F1974" i="7"/>
  <c r="G1974" i="7"/>
  <c r="F1975" i="7"/>
  <c r="G1975" i="7"/>
  <c r="F1976" i="7"/>
  <c r="G1976" i="7"/>
  <c r="F1977" i="7"/>
  <c r="G1977" i="7"/>
  <c r="F1978" i="7"/>
  <c r="G1978" i="7"/>
  <c r="F1979" i="7"/>
  <c r="G1979" i="7"/>
  <c r="F1980" i="7"/>
  <c r="G1980" i="7"/>
  <c r="F1981" i="7"/>
  <c r="G1981" i="7"/>
  <c r="F1982" i="7"/>
  <c r="G1982" i="7"/>
  <c r="F1983" i="7"/>
  <c r="G1983" i="7"/>
  <c r="F1984" i="7"/>
  <c r="G1984" i="7"/>
  <c r="F1985" i="7"/>
  <c r="G1985" i="7"/>
  <c r="F1986" i="7"/>
  <c r="G1986" i="7"/>
  <c r="F1987" i="7"/>
  <c r="G1987" i="7"/>
  <c r="F1988" i="7"/>
  <c r="G1988" i="7"/>
  <c r="F1989" i="7"/>
  <c r="G1989" i="7"/>
  <c r="F1990" i="7"/>
  <c r="G1990" i="7"/>
  <c r="F1991" i="7"/>
  <c r="G1991" i="7"/>
  <c r="F1992" i="7"/>
  <c r="G1992" i="7"/>
  <c r="F1993" i="7"/>
  <c r="G1993" i="7"/>
  <c r="F1994" i="7"/>
  <c r="G1994" i="7"/>
  <c r="F1995" i="7"/>
  <c r="G1995" i="7"/>
  <c r="F1996" i="7"/>
  <c r="G1996" i="7"/>
  <c r="F1997" i="7"/>
  <c r="G1997" i="7"/>
  <c r="F1998" i="7"/>
  <c r="G1998" i="7"/>
  <c r="F1999" i="7"/>
  <c r="G1999" i="7"/>
  <c r="F2000" i="7"/>
  <c r="G2000" i="7"/>
  <c r="F2001" i="7"/>
  <c r="G2001" i="7"/>
  <c r="F2002" i="7"/>
  <c r="G2002" i="7"/>
  <c r="F2003" i="7"/>
  <c r="G2003" i="7"/>
  <c r="F2004" i="7"/>
  <c r="G2004" i="7"/>
  <c r="F2005" i="7"/>
  <c r="G2005" i="7"/>
  <c r="F2006" i="7"/>
  <c r="G2006" i="7"/>
  <c r="F2007" i="7"/>
  <c r="G2007" i="7"/>
  <c r="F2008" i="7"/>
  <c r="G2008" i="7"/>
  <c r="F2009" i="7"/>
  <c r="G2009" i="7"/>
  <c r="F2010" i="7"/>
  <c r="G2010" i="7"/>
  <c r="F2011" i="7"/>
  <c r="G2011" i="7"/>
  <c r="F2012" i="7"/>
  <c r="G2012" i="7"/>
  <c r="F2013" i="7"/>
  <c r="G2013" i="7"/>
  <c r="F2014" i="7"/>
  <c r="G2014" i="7"/>
  <c r="F2015" i="7"/>
  <c r="G2015" i="7"/>
  <c r="F2016" i="7"/>
  <c r="G2016" i="7"/>
  <c r="F2017" i="7"/>
  <c r="G2017" i="7"/>
  <c r="F2018" i="7"/>
  <c r="G2018" i="7"/>
  <c r="F2019" i="7"/>
  <c r="G2019" i="7"/>
  <c r="F2020" i="7"/>
  <c r="G2020" i="7"/>
  <c r="F2021" i="7"/>
  <c r="G2021" i="7"/>
  <c r="F2022" i="7"/>
  <c r="G2022" i="7"/>
  <c r="F2023" i="7"/>
  <c r="G2023" i="7"/>
  <c r="F2024" i="7"/>
  <c r="G2024" i="7"/>
  <c r="F2025" i="7"/>
  <c r="G2025" i="7"/>
  <c r="F2026" i="7"/>
  <c r="G2026" i="7"/>
  <c r="F2027" i="7"/>
  <c r="G2027" i="7"/>
  <c r="F2028" i="7"/>
  <c r="G2028" i="7"/>
  <c r="F2029" i="7"/>
  <c r="G2029" i="7"/>
  <c r="F2030" i="7"/>
  <c r="G2030" i="7"/>
  <c r="F2031" i="7"/>
  <c r="G2031" i="7"/>
  <c r="F2032" i="7"/>
  <c r="G2032" i="7"/>
  <c r="F2033" i="7"/>
  <c r="G2033" i="7"/>
  <c r="F2034" i="7"/>
  <c r="G2034" i="7"/>
  <c r="F2035" i="7"/>
  <c r="G2035" i="7"/>
  <c r="F2036" i="7"/>
  <c r="G2036" i="7"/>
  <c r="F2037" i="7"/>
  <c r="G2037" i="7"/>
  <c r="F2038" i="7"/>
  <c r="G2038" i="7"/>
  <c r="F2039" i="7"/>
  <c r="G2039" i="7"/>
  <c r="F2040" i="7"/>
  <c r="G2040" i="7"/>
  <c r="F2041" i="7"/>
  <c r="G2041" i="7"/>
  <c r="F2042" i="7"/>
  <c r="G2042" i="7"/>
  <c r="F2043" i="7"/>
  <c r="G2043" i="7"/>
  <c r="F2044" i="7"/>
  <c r="G2044" i="7"/>
  <c r="F2045" i="7"/>
  <c r="G2045" i="7"/>
  <c r="F2046" i="7"/>
  <c r="G2046" i="7"/>
  <c r="F2047" i="7"/>
  <c r="G2047" i="7"/>
  <c r="F2048" i="7"/>
  <c r="G2048" i="7"/>
  <c r="F2049" i="7"/>
  <c r="G2049" i="7"/>
  <c r="F2050" i="7"/>
  <c r="G2050" i="7"/>
  <c r="F2051" i="7"/>
  <c r="G2051" i="7"/>
  <c r="F2052" i="7"/>
  <c r="G2052" i="7"/>
  <c r="F2053" i="7"/>
  <c r="G2053" i="7"/>
  <c r="F2054" i="7"/>
  <c r="G2054" i="7"/>
  <c r="F2055" i="7"/>
  <c r="G2055" i="7"/>
  <c r="F2056" i="7"/>
  <c r="G2056" i="7"/>
  <c r="F2057" i="7"/>
  <c r="G2057" i="7"/>
  <c r="F2058" i="7"/>
  <c r="G2058" i="7"/>
  <c r="F2059" i="7"/>
  <c r="G2059" i="7"/>
  <c r="F2060" i="7"/>
  <c r="G2060" i="7"/>
  <c r="F2061" i="7"/>
  <c r="G2061" i="7"/>
  <c r="F2062" i="7"/>
  <c r="G2062" i="7"/>
  <c r="F2063" i="7"/>
  <c r="G2063" i="7"/>
  <c r="F2064" i="7"/>
  <c r="G2064" i="7"/>
  <c r="F2065" i="7"/>
  <c r="G2065" i="7"/>
  <c r="F2066" i="7"/>
  <c r="G2066" i="7"/>
  <c r="F2067" i="7"/>
  <c r="G2067" i="7"/>
  <c r="F2068" i="7"/>
  <c r="G2068" i="7"/>
  <c r="F2069" i="7"/>
  <c r="G2069" i="7"/>
  <c r="F2070" i="7"/>
  <c r="G2070" i="7"/>
  <c r="F2071" i="7"/>
  <c r="G2071" i="7"/>
  <c r="F2072" i="7"/>
  <c r="G2072" i="7"/>
  <c r="F2073" i="7"/>
  <c r="G2073" i="7"/>
  <c r="F2074" i="7"/>
  <c r="G2074" i="7"/>
  <c r="F2075" i="7"/>
  <c r="G2075" i="7"/>
  <c r="F2076" i="7"/>
  <c r="G2076" i="7"/>
  <c r="F2077" i="7"/>
  <c r="G2077" i="7"/>
  <c r="F2078" i="7"/>
  <c r="G2078" i="7"/>
  <c r="F2079" i="7"/>
  <c r="G2079" i="7"/>
  <c r="F2080" i="7"/>
  <c r="G2080" i="7"/>
  <c r="F2081" i="7"/>
  <c r="G2081" i="7"/>
  <c r="F2082" i="7"/>
  <c r="G2082" i="7"/>
  <c r="F2083" i="7"/>
  <c r="G2083" i="7"/>
  <c r="F2084" i="7"/>
  <c r="G2084" i="7"/>
  <c r="F2085" i="7"/>
  <c r="G2085" i="7"/>
  <c r="F2086" i="7"/>
  <c r="G2086" i="7"/>
  <c r="F2087" i="7"/>
  <c r="G2087" i="7"/>
  <c r="F2088" i="7"/>
  <c r="G2088" i="7"/>
  <c r="F2089" i="7"/>
  <c r="G2089" i="7"/>
  <c r="F2090" i="7"/>
  <c r="G2090" i="7"/>
  <c r="F2091" i="7"/>
  <c r="G2091" i="7"/>
  <c r="F2092" i="7"/>
  <c r="G2092" i="7"/>
  <c r="F2093" i="7"/>
  <c r="G2093" i="7"/>
  <c r="F2094" i="7"/>
  <c r="G2094" i="7"/>
  <c r="F2095" i="7"/>
  <c r="G2095" i="7"/>
  <c r="F2096" i="7"/>
  <c r="G2096" i="7"/>
  <c r="F2097" i="7"/>
  <c r="G2097" i="7"/>
  <c r="F2098" i="7"/>
  <c r="G2098" i="7"/>
  <c r="F2099" i="7"/>
  <c r="G2099" i="7"/>
  <c r="F2100" i="7"/>
  <c r="G2100" i="7"/>
  <c r="F2101" i="7"/>
  <c r="G2101" i="7"/>
  <c r="F2102" i="7"/>
  <c r="G2102" i="7"/>
  <c r="F2103" i="7"/>
  <c r="G2103" i="7"/>
  <c r="F2104" i="7"/>
  <c r="G2104" i="7"/>
  <c r="F2105" i="7"/>
  <c r="G2105" i="7"/>
  <c r="F2106" i="7"/>
  <c r="G2106" i="7"/>
  <c r="F2107" i="7"/>
  <c r="G2107" i="7"/>
  <c r="F2108" i="7"/>
  <c r="G2108" i="7"/>
  <c r="F2109" i="7"/>
  <c r="G2109" i="7"/>
  <c r="F2110" i="7"/>
  <c r="G2110" i="7"/>
  <c r="F2111" i="7"/>
  <c r="G2111" i="7"/>
  <c r="F2112" i="7"/>
  <c r="G2112" i="7"/>
  <c r="F2113" i="7"/>
  <c r="G2113" i="7"/>
  <c r="F2114" i="7"/>
  <c r="G2114" i="7"/>
  <c r="F2115" i="7"/>
  <c r="G2115" i="7"/>
  <c r="F2116" i="7"/>
  <c r="G2116" i="7"/>
  <c r="F2117" i="7"/>
  <c r="G2117" i="7"/>
  <c r="F2118" i="7"/>
  <c r="G2118" i="7"/>
  <c r="F2119" i="7"/>
  <c r="G2119" i="7"/>
  <c r="F2120" i="7"/>
  <c r="G2120" i="7"/>
  <c r="F2121" i="7"/>
  <c r="G2121" i="7"/>
  <c r="F2122" i="7"/>
  <c r="G2122" i="7"/>
  <c r="F2123" i="7"/>
  <c r="G2123" i="7"/>
  <c r="F2124" i="7"/>
  <c r="G2124" i="7"/>
  <c r="F2125" i="7"/>
  <c r="G2125" i="7"/>
  <c r="F2126" i="7"/>
  <c r="G2126" i="7"/>
  <c r="F2127" i="7"/>
  <c r="G2127" i="7"/>
  <c r="F2128" i="7"/>
  <c r="G2128" i="7"/>
  <c r="F2129" i="7"/>
  <c r="G2129" i="7"/>
  <c r="F2130" i="7"/>
  <c r="G2130" i="7"/>
  <c r="F2131" i="7"/>
  <c r="G2131" i="7"/>
  <c r="F2132" i="7"/>
  <c r="G2132" i="7"/>
  <c r="F2133" i="7"/>
  <c r="G2133" i="7"/>
  <c r="F2134" i="7"/>
  <c r="G2134" i="7"/>
  <c r="F2135" i="7"/>
  <c r="G2135" i="7"/>
  <c r="F2136" i="7"/>
  <c r="G2136" i="7"/>
  <c r="F2137" i="7"/>
  <c r="G2137" i="7"/>
  <c r="F2138" i="7"/>
  <c r="G2138" i="7"/>
  <c r="F2139" i="7"/>
  <c r="G2139" i="7"/>
  <c r="F2140" i="7"/>
  <c r="G2140" i="7"/>
  <c r="F2141" i="7"/>
  <c r="G2141" i="7"/>
  <c r="F2142" i="7"/>
  <c r="G2142" i="7"/>
  <c r="F2143" i="7"/>
  <c r="G2143" i="7"/>
  <c r="F2144" i="7"/>
  <c r="G2144" i="7"/>
  <c r="F2145" i="7"/>
  <c r="G2145" i="7"/>
  <c r="F2146" i="7"/>
  <c r="G2146" i="7"/>
  <c r="F2147" i="7"/>
  <c r="G2147" i="7"/>
  <c r="F2148" i="7"/>
  <c r="G2148" i="7"/>
  <c r="F2149" i="7"/>
  <c r="G2149" i="7"/>
  <c r="F2150" i="7"/>
  <c r="G2150" i="7"/>
  <c r="F2151" i="7"/>
  <c r="G2151" i="7"/>
  <c r="F2152" i="7"/>
  <c r="G2152" i="7"/>
  <c r="F2153" i="7"/>
  <c r="G2153" i="7"/>
  <c r="F2154" i="7"/>
  <c r="G2154" i="7"/>
  <c r="F2155" i="7"/>
  <c r="G2155" i="7"/>
  <c r="F2156" i="7"/>
  <c r="G2156" i="7"/>
  <c r="F2157" i="7"/>
  <c r="G2157" i="7"/>
  <c r="F2158" i="7"/>
  <c r="G2158" i="7"/>
  <c r="F2159" i="7"/>
  <c r="G2159" i="7"/>
  <c r="F2160" i="7"/>
  <c r="G2160" i="7"/>
  <c r="F2161" i="7"/>
  <c r="G2161" i="7"/>
  <c r="F2162" i="7"/>
  <c r="G2162" i="7"/>
  <c r="F2163" i="7"/>
  <c r="G2163" i="7"/>
  <c r="F2164" i="7"/>
  <c r="G2164" i="7"/>
  <c r="F2165" i="7"/>
  <c r="G2165" i="7"/>
  <c r="F2166" i="7"/>
  <c r="G2166" i="7"/>
  <c r="F2167" i="7"/>
  <c r="G2167" i="7"/>
  <c r="F2168" i="7"/>
  <c r="G2168" i="7"/>
  <c r="F2169" i="7"/>
  <c r="G2169" i="7"/>
  <c r="F2170" i="7"/>
  <c r="G2170" i="7"/>
  <c r="F2171" i="7"/>
  <c r="G2171" i="7"/>
  <c r="F2172" i="7"/>
  <c r="G2172" i="7"/>
  <c r="F2173" i="7"/>
  <c r="G2173" i="7"/>
  <c r="F2174" i="7"/>
  <c r="G2174" i="7"/>
  <c r="F2175" i="7"/>
  <c r="G2175" i="7"/>
  <c r="F2176" i="7"/>
  <c r="G2176" i="7"/>
  <c r="F2177" i="7"/>
  <c r="G2177" i="7"/>
  <c r="F2178" i="7"/>
  <c r="G2178" i="7"/>
  <c r="F2179" i="7"/>
  <c r="G2179" i="7"/>
  <c r="F2180" i="7"/>
  <c r="G2180" i="7"/>
  <c r="F2181" i="7"/>
  <c r="G2181" i="7"/>
  <c r="F2182" i="7"/>
  <c r="G2182" i="7"/>
  <c r="F2183" i="7"/>
  <c r="G2183" i="7"/>
  <c r="F2184" i="7"/>
  <c r="G2184" i="7"/>
  <c r="F2185" i="7"/>
  <c r="G2185" i="7"/>
  <c r="F2186" i="7"/>
  <c r="G2186" i="7"/>
  <c r="F2187" i="7"/>
  <c r="G2187" i="7"/>
  <c r="F2188" i="7"/>
  <c r="G2188" i="7"/>
  <c r="F2189" i="7"/>
  <c r="G2189" i="7"/>
  <c r="F2190" i="7"/>
  <c r="G2190" i="7"/>
  <c r="F2191" i="7"/>
  <c r="G2191" i="7"/>
  <c r="F2192" i="7"/>
  <c r="G2192" i="7"/>
  <c r="F2193" i="7"/>
  <c r="G2193" i="7"/>
  <c r="F2194" i="7"/>
  <c r="G2194" i="7"/>
  <c r="F2195" i="7"/>
  <c r="G2195" i="7"/>
  <c r="F2196" i="7"/>
  <c r="G2196" i="7"/>
  <c r="F2197" i="7"/>
  <c r="G2197" i="7"/>
  <c r="F2198" i="7"/>
  <c r="G2198" i="7"/>
  <c r="F2199" i="7"/>
  <c r="G2199" i="7"/>
  <c r="F2200" i="7"/>
  <c r="G2200" i="7"/>
  <c r="F2201" i="7"/>
  <c r="G2201" i="7"/>
  <c r="F2202" i="7"/>
  <c r="G2202" i="7"/>
  <c r="F2203" i="7"/>
  <c r="G2203" i="7"/>
  <c r="F2204" i="7"/>
  <c r="G2204" i="7"/>
  <c r="F2205" i="7"/>
  <c r="G2205" i="7"/>
  <c r="F2206" i="7"/>
  <c r="G2206" i="7"/>
  <c r="F2207" i="7"/>
  <c r="G2207" i="7"/>
  <c r="F2208" i="7"/>
  <c r="G2208" i="7"/>
  <c r="F2209" i="7"/>
  <c r="G2209" i="7"/>
  <c r="F2210" i="7"/>
  <c r="G2210" i="7"/>
  <c r="F2211" i="7"/>
  <c r="G2211" i="7"/>
  <c r="F2212" i="7"/>
  <c r="G2212" i="7"/>
  <c r="F2213" i="7"/>
  <c r="G2213" i="7"/>
  <c r="F2214" i="7"/>
  <c r="G2214" i="7"/>
  <c r="F2215" i="7"/>
  <c r="G2215" i="7"/>
  <c r="F2216" i="7"/>
  <c r="G2216" i="7"/>
  <c r="F2217" i="7"/>
  <c r="G2217" i="7"/>
  <c r="F2218" i="7"/>
  <c r="G2218" i="7"/>
  <c r="F2219" i="7"/>
  <c r="G2219" i="7"/>
  <c r="F2220" i="7"/>
  <c r="G2220" i="7"/>
  <c r="F2221" i="7"/>
  <c r="G2221" i="7"/>
  <c r="F2222" i="7"/>
  <c r="G2222" i="7"/>
  <c r="F2223" i="7"/>
  <c r="G2223" i="7"/>
  <c r="F2224" i="7"/>
  <c r="G2224" i="7"/>
  <c r="F2225" i="7"/>
  <c r="G2225" i="7"/>
  <c r="F2226" i="7"/>
  <c r="G2226" i="7"/>
  <c r="F2227" i="7"/>
  <c r="G2227" i="7"/>
  <c r="F2228" i="7"/>
  <c r="G2228" i="7"/>
  <c r="F2229" i="7"/>
  <c r="G2229" i="7"/>
  <c r="F2230" i="7"/>
  <c r="G2230" i="7"/>
  <c r="F2231" i="7"/>
  <c r="G2231" i="7"/>
  <c r="F2232" i="7"/>
  <c r="G2232" i="7"/>
  <c r="F2233" i="7"/>
  <c r="G2233" i="7"/>
  <c r="F2234" i="7"/>
  <c r="G2234" i="7"/>
  <c r="F2235" i="7"/>
  <c r="G2235" i="7"/>
  <c r="F2236" i="7"/>
  <c r="G2236" i="7"/>
  <c r="F2237" i="7"/>
  <c r="G2237" i="7"/>
  <c r="F2238" i="7"/>
  <c r="G2238" i="7"/>
  <c r="F2239" i="7"/>
  <c r="G2239" i="7"/>
  <c r="F2240" i="7"/>
  <c r="G2240" i="7"/>
  <c r="F2241" i="7"/>
  <c r="G2241" i="7"/>
  <c r="F2242" i="7"/>
  <c r="G2242" i="7"/>
  <c r="F2243" i="7"/>
  <c r="G2243" i="7"/>
  <c r="F2244" i="7"/>
  <c r="G2244" i="7"/>
  <c r="F2245" i="7"/>
  <c r="G2245" i="7"/>
  <c r="F2246" i="7"/>
  <c r="G2246" i="7"/>
  <c r="F2247" i="7"/>
  <c r="G2247" i="7"/>
  <c r="F2248" i="7"/>
  <c r="G2248" i="7"/>
  <c r="F2249" i="7"/>
  <c r="G2249" i="7"/>
  <c r="F2250" i="7"/>
  <c r="G2250" i="7"/>
  <c r="F2251" i="7"/>
  <c r="G2251" i="7"/>
  <c r="F2252" i="7"/>
  <c r="G2252" i="7"/>
  <c r="F2253" i="7"/>
  <c r="G2253" i="7"/>
  <c r="F2254" i="7"/>
  <c r="G2254" i="7"/>
  <c r="F2255" i="7"/>
  <c r="G2255" i="7"/>
  <c r="F2256" i="7"/>
  <c r="G2256" i="7"/>
  <c r="F2257" i="7"/>
  <c r="G2257" i="7"/>
  <c r="F2258" i="7"/>
  <c r="G2258" i="7"/>
  <c r="F2259" i="7"/>
  <c r="G2259" i="7"/>
  <c r="F2260" i="7"/>
  <c r="G2260" i="7"/>
  <c r="F2261" i="7"/>
  <c r="G2261" i="7"/>
  <c r="F2262" i="7"/>
  <c r="G2262" i="7"/>
  <c r="F2263" i="7"/>
  <c r="G2263" i="7"/>
  <c r="F2264" i="7"/>
  <c r="G2264" i="7"/>
  <c r="F2265" i="7"/>
  <c r="G2265" i="7"/>
  <c r="F2266" i="7"/>
  <c r="G2266" i="7"/>
  <c r="F2267" i="7"/>
  <c r="G2267" i="7"/>
  <c r="F2268" i="7"/>
  <c r="G2268" i="7"/>
  <c r="F2269" i="7"/>
  <c r="G2269" i="7"/>
  <c r="F2270" i="7"/>
  <c r="G2270" i="7"/>
  <c r="F2271" i="7"/>
  <c r="G2271" i="7"/>
  <c r="F2272" i="7"/>
  <c r="G2272" i="7"/>
  <c r="F2273" i="7"/>
  <c r="G2273" i="7"/>
  <c r="F2274" i="7"/>
  <c r="G2274" i="7"/>
  <c r="F2275" i="7"/>
  <c r="G2275" i="7"/>
  <c r="F2276" i="7"/>
  <c r="G2276" i="7"/>
  <c r="F2277" i="7"/>
  <c r="G2277" i="7"/>
  <c r="F2278" i="7"/>
  <c r="G2278" i="7"/>
  <c r="F2279" i="7"/>
  <c r="G2279" i="7"/>
  <c r="F2280" i="7"/>
  <c r="G2280" i="7"/>
  <c r="F2281" i="7"/>
  <c r="G2281" i="7"/>
  <c r="F2282" i="7"/>
  <c r="G2282" i="7"/>
  <c r="F2283" i="7"/>
  <c r="G2283" i="7"/>
  <c r="F2284" i="7"/>
  <c r="G2284" i="7"/>
  <c r="F2285" i="7"/>
  <c r="G2285" i="7"/>
  <c r="F2286" i="7"/>
  <c r="G2286" i="7"/>
  <c r="F2287" i="7"/>
  <c r="G2287" i="7"/>
  <c r="F2288" i="7"/>
  <c r="G2288" i="7"/>
  <c r="F2289" i="7"/>
  <c r="G2289" i="7"/>
  <c r="F2290" i="7"/>
  <c r="G2290" i="7"/>
  <c r="F2291" i="7"/>
  <c r="G2291" i="7"/>
  <c r="F2292" i="7"/>
  <c r="G2292" i="7"/>
  <c r="F2293" i="7"/>
  <c r="G2293" i="7"/>
  <c r="F2294" i="7"/>
  <c r="G2294" i="7"/>
  <c r="F2295" i="7"/>
  <c r="G2295" i="7"/>
  <c r="F2296" i="7"/>
  <c r="G2296" i="7"/>
  <c r="F2297" i="7"/>
  <c r="G2297" i="7"/>
  <c r="F2298" i="7"/>
  <c r="G2298" i="7"/>
  <c r="F2299" i="7"/>
  <c r="G2299" i="7"/>
  <c r="F2300" i="7"/>
  <c r="G2300" i="7"/>
  <c r="F2301" i="7"/>
  <c r="G2301" i="7"/>
  <c r="F2302" i="7"/>
  <c r="G2302" i="7"/>
  <c r="F2303" i="7"/>
  <c r="G2303" i="7"/>
  <c r="F2304" i="7"/>
  <c r="G2304" i="7"/>
  <c r="F2305" i="7"/>
  <c r="G2305" i="7"/>
  <c r="F2306" i="7"/>
  <c r="G2306" i="7"/>
  <c r="F2307" i="7"/>
  <c r="G2307" i="7"/>
  <c r="F2308" i="7"/>
  <c r="G2308" i="7"/>
  <c r="F2309" i="7"/>
  <c r="G2309" i="7"/>
  <c r="F2310" i="7"/>
  <c r="G2310" i="7"/>
  <c r="F2311" i="7"/>
  <c r="G2311" i="7"/>
  <c r="F2312" i="7"/>
  <c r="G2312" i="7"/>
  <c r="F2313" i="7"/>
  <c r="G2313" i="7"/>
  <c r="F2314" i="7"/>
  <c r="G2314" i="7"/>
  <c r="F2315" i="7"/>
  <c r="G2315" i="7"/>
  <c r="F2316" i="7"/>
  <c r="G2316" i="7"/>
  <c r="F2317" i="7"/>
  <c r="G2317" i="7"/>
  <c r="F2318" i="7"/>
  <c r="G2318" i="7"/>
  <c r="F2319" i="7"/>
  <c r="G2319" i="7"/>
  <c r="F2320" i="7"/>
  <c r="G2320" i="7"/>
  <c r="F2321" i="7"/>
  <c r="G2321" i="7"/>
  <c r="F2322" i="7"/>
  <c r="G2322" i="7"/>
  <c r="F2323" i="7"/>
  <c r="G2323" i="7"/>
  <c r="F2324" i="7"/>
  <c r="G2324" i="7"/>
  <c r="F2325" i="7"/>
  <c r="G2325" i="7"/>
  <c r="F2326" i="7"/>
  <c r="G2326" i="7"/>
  <c r="F2327" i="7"/>
  <c r="G2327" i="7"/>
  <c r="F2328" i="7"/>
  <c r="G2328" i="7"/>
  <c r="F2329" i="7"/>
  <c r="G2329" i="7"/>
  <c r="F2330" i="7"/>
  <c r="G2330" i="7"/>
  <c r="F2331" i="7"/>
  <c r="G2331" i="7"/>
  <c r="F2332" i="7"/>
  <c r="G2332" i="7"/>
  <c r="F2333" i="7"/>
  <c r="G2333" i="7"/>
  <c r="F2334" i="7"/>
  <c r="G2334" i="7"/>
  <c r="F2335" i="7"/>
  <c r="G2335" i="7"/>
  <c r="F2336" i="7"/>
  <c r="G2336" i="7"/>
  <c r="F2337" i="7"/>
  <c r="G2337" i="7"/>
  <c r="F2338" i="7"/>
  <c r="G2338" i="7"/>
  <c r="F2339" i="7"/>
  <c r="G2339" i="7"/>
  <c r="F2340" i="7"/>
  <c r="G2340" i="7"/>
  <c r="F2341" i="7"/>
  <c r="G2341" i="7"/>
  <c r="F2342" i="7"/>
  <c r="G2342" i="7"/>
  <c r="F2343" i="7"/>
  <c r="G2343" i="7"/>
  <c r="F2344" i="7"/>
  <c r="G2344" i="7"/>
  <c r="F2345" i="7"/>
  <c r="G2345" i="7"/>
  <c r="F2346" i="7"/>
  <c r="G2346" i="7"/>
  <c r="F2347" i="7"/>
  <c r="G2347" i="7"/>
  <c r="F2348" i="7"/>
  <c r="G2348" i="7"/>
  <c r="F2349" i="7"/>
  <c r="G2349" i="7"/>
  <c r="F2350" i="7"/>
  <c r="G2350" i="7"/>
  <c r="F2351" i="7"/>
  <c r="G2351" i="7"/>
  <c r="F2352" i="7"/>
  <c r="G2352" i="7"/>
  <c r="F2353" i="7"/>
  <c r="G2353" i="7"/>
  <c r="F2354" i="7"/>
  <c r="G2354" i="7"/>
  <c r="F2355" i="7"/>
  <c r="G2355" i="7"/>
  <c r="F2356" i="7"/>
  <c r="G2356" i="7"/>
  <c r="F2357" i="7"/>
  <c r="G2357" i="7"/>
  <c r="F2358" i="7"/>
  <c r="G2358" i="7"/>
  <c r="F2359" i="7"/>
  <c r="G2359" i="7"/>
  <c r="F2360" i="7"/>
  <c r="G2360" i="7"/>
  <c r="F2361" i="7"/>
  <c r="G2361" i="7"/>
  <c r="F2362" i="7"/>
  <c r="G2362" i="7"/>
  <c r="F2363" i="7"/>
  <c r="G2363" i="7"/>
  <c r="F2364" i="7"/>
  <c r="G2364" i="7"/>
  <c r="F2365" i="7"/>
  <c r="G2365" i="7"/>
  <c r="F2366" i="7"/>
  <c r="G2366" i="7"/>
  <c r="F2367" i="7"/>
  <c r="G2367" i="7"/>
  <c r="F2368" i="7"/>
  <c r="G2368" i="7"/>
  <c r="F2369" i="7"/>
  <c r="G2369" i="7"/>
  <c r="F2370" i="7"/>
  <c r="G2370" i="7"/>
  <c r="F2371" i="7"/>
  <c r="G2371" i="7"/>
  <c r="F2372" i="7"/>
  <c r="G2372" i="7"/>
  <c r="F2373" i="7"/>
  <c r="G2373" i="7"/>
  <c r="F2374" i="7"/>
  <c r="G2374" i="7"/>
  <c r="F2375" i="7"/>
  <c r="G2375" i="7"/>
  <c r="F2376" i="7"/>
  <c r="G2376" i="7"/>
  <c r="F2377" i="7"/>
  <c r="G2377" i="7"/>
  <c r="F2378" i="7"/>
  <c r="G2378" i="7"/>
  <c r="F2379" i="7"/>
  <c r="G2379" i="7"/>
  <c r="F2380" i="7"/>
  <c r="G2380" i="7"/>
  <c r="F2381" i="7"/>
  <c r="G2381" i="7"/>
  <c r="F2382" i="7"/>
  <c r="G2382" i="7"/>
  <c r="F2383" i="7"/>
  <c r="G2383" i="7"/>
  <c r="F2384" i="7"/>
  <c r="G2384" i="7"/>
  <c r="F2385" i="7"/>
  <c r="G2385" i="7"/>
  <c r="F2386" i="7"/>
  <c r="G2386" i="7"/>
  <c r="F2387" i="7"/>
  <c r="G2387" i="7"/>
  <c r="F2388" i="7"/>
  <c r="G2388" i="7"/>
  <c r="F2389" i="7"/>
  <c r="G2389" i="7"/>
  <c r="F2390" i="7"/>
  <c r="G2390" i="7"/>
  <c r="F2391" i="7"/>
  <c r="G2391" i="7"/>
  <c r="F2392" i="7"/>
  <c r="G2392" i="7"/>
  <c r="F2393" i="7"/>
  <c r="G2393" i="7"/>
  <c r="F2394" i="7"/>
  <c r="G2394" i="7"/>
  <c r="F2395" i="7"/>
  <c r="G2395" i="7"/>
  <c r="F2396" i="7"/>
  <c r="G2396" i="7"/>
  <c r="F2397" i="7"/>
  <c r="G2397" i="7"/>
  <c r="F2398" i="7"/>
  <c r="G2398" i="7"/>
  <c r="F2399" i="7"/>
  <c r="G2399" i="7"/>
  <c r="F2400" i="7"/>
  <c r="G2400" i="7"/>
  <c r="F2401" i="7"/>
  <c r="G2401" i="7"/>
  <c r="F2402" i="7"/>
  <c r="G2402" i="7"/>
  <c r="F2403" i="7"/>
  <c r="G2403" i="7"/>
  <c r="F2404" i="7"/>
  <c r="G2404" i="7"/>
  <c r="F2405" i="7"/>
  <c r="G2405" i="7"/>
  <c r="F2406" i="7"/>
  <c r="G2406" i="7"/>
  <c r="F2407" i="7"/>
  <c r="G2407" i="7"/>
  <c r="F2408" i="7"/>
  <c r="G2408" i="7"/>
  <c r="F2409" i="7"/>
  <c r="G2409" i="7"/>
  <c r="F2410" i="7"/>
  <c r="G2410" i="7"/>
  <c r="F2411" i="7"/>
  <c r="G2411" i="7"/>
  <c r="F2412" i="7"/>
  <c r="G2412" i="7"/>
  <c r="F2413" i="7"/>
  <c r="G2413" i="7"/>
  <c r="F2414" i="7"/>
  <c r="G2414" i="7"/>
  <c r="F2415" i="7"/>
  <c r="G2415" i="7"/>
  <c r="F2416" i="7"/>
  <c r="G2416" i="7"/>
  <c r="F2417" i="7"/>
  <c r="G2417" i="7"/>
  <c r="F2418" i="7"/>
  <c r="G2418" i="7"/>
  <c r="F2419" i="7"/>
  <c r="G2419" i="7"/>
  <c r="F2420" i="7"/>
  <c r="G2420" i="7"/>
  <c r="F2421" i="7"/>
  <c r="G2421" i="7"/>
  <c r="F2422" i="7"/>
  <c r="G2422" i="7"/>
  <c r="F2423" i="7"/>
  <c r="G2423" i="7"/>
  <c r="F2424" i="7"/>
  <c r="G2424" i="7"/>
  <c r="F2425" i="7"/>
  <c r="G2425" i="7"/>
  <c r="F2426" i="7"/>
  <c r="G2426" i="7"/>
  <c r="F2427" i="7"/>
  <c r="G2427" i="7"/>
  <c r="F2428" i="7"/>
  <c r="G2428" i="7"/>
  <c r="F2429" i="7"/>
  <c r="G2429" i="7"/>
  <c r="F2430" i="7"/>
  <c r="G2430" i="7"/>
  <c r="F2431" i="7"/>
  <c r="G2431" i="7"/>
  <c r="F2432" i="7"/>
  <c r="G2432" i="7"/>
  <c r="F2433" i="7"/>
  <c r="G2433" i="7"/>
  <c r="F2434" i="7"/>
  <c r="G2434" i="7"/>
  <c r="F2435" i="7"/>
  <c r="G2435" i="7"/>
  <c r="F2436" i="7"/>
  <c r="G2436" i="7"/>
  <c r="F2437" i="7"/>
  <c r="G2437" i="7"/>
  <c r="F2438" i="7"/>
  <c r="G2438" i="7"/>
  <c r="F2439" i="7"/>
  <c r="G2439" i="7"/>
  <c r="F2440" i="7"/>
  <c r="G2440" i="7"/>
  <c r="F2441" i="7"/>
  <c r="G2441" i="7"/>
  <c r="F2442" i="7"/>
  <c r="G2442" i="7"/>
  <c r="F2443" i="7"/>
  <c r="G2443" i="7"/>
  <c r="F2444" i="7"/>
  <c r="G2444" i="7"/>
  <c r="F2445" i="7"/>
  <c r="G2445" i="7"/>
  <c r="F2446" i="7"/>
  <c r="G2446" i="7"/>
  <c r="F2447" i="7"/>
  <c r="G2447" i="7"/>
  <c r="F2448" i="7"/>
  <c r="G2448" i="7"/>
  <c r="F2449" i="7"/>
  <c r="G2449" i="7"/>
  <c r="F2450" i="7"/>
  <c r="G2450" i="7"/>
  <c r="F2451" i="7"/>
  <c r="G2451" i="7"/>
  <c r="F2452" i="7"/>
  <c r="G2452" i="7"/>
  <c r="F2453" i="7"/>
  <c r="G2453" i="7"/>
  <c r="F2454" i="7"/>
  <c r="G2454" i="7"/>
  <c r="F2455" i="7"/>
  <c r="G2455" i="7"/>
  <c r="F2456" i="7"/>
  <c r="G2456" i="7"/>
  <c r="F2457" i="7"/>
  <c r="G2457" i="7"/>
  <c r="F2458" i="7"/>
  <c r="G2458" i="7"/>
  <c r="F2459" i="7"/>
  <c r="G2459" i="7"/>
  <c r="F2460" i="7"/>
  <c r="G2460" i="7"/>
  <c r="F2461" i="7"/>
  <c r="G2461" i="7"/>
  <c r="F2462" i="7"/>
  <c r="G2462" i="7"/>
  <c r="F2463" i="7"/>
  <c r="G2463" i="7"/>
  <c r="F2464" i="7"/>
  <c r="G2464" i="7"/>
  <c r="F2465" i="7"/>
  <c r="G2465" i="7"/>
  <c r="F2466" i="7"/>
  <c r="G2466" i="7"/>
  <c r="F2467" i="7"/>
  <c r="G2467" i="7"/>
  <c r="F2468" i="7"/>
  <c r="G2468" i="7"/>
  <c r="F2469" i="7"/>
  <c r="G2469" i="7"/>
  <c r="F2470" i="7"/>
  <c r="G2470" i="7"/>
  <c r="F2471" i="7"/>
  <c r="G2471" i="7"/>
  <c r="F2472" i="7"/>
  <c r="G2472" i="7"/>
  <c r="F2473" i="7"/>
  <c r="G2473" i="7"/>
  <c r="F2474" i="7"/>
  <c r="G2474" i="7"/>
  <c r="F2475" i="7"/>
  <c r="G2475" i="7"/>
  <c r="F2476" i="7"/>
  <c r="G2476" i="7"/>
  <c r="F2477" i="7"/>
  <c r="G2477" i="7"/>
  <c r="F2478" i="7"/>
  <c r="G2478" i="7"/>
  <c r="F2479" i="7"/>
  <c r="G2479" i="7"/>
  <c r="F2480" i="7"/>
  <c r="G2480" i="7"/>
  <c r="F2481" i="7"/>
  <c r="G2481" i="7"/>
  <c r="F2482" i="7"/>
  <c r="G2482" i="7"/>
  <c r="F2483" i="7"/>
  <c r="G2483" i="7"/>
  <c r="F2484" i="7"/>
  <c r="G2484" i="7"/>
  <c r="F2485" i="7"/>
  <c r="G2485" i="7"/>
  <c r="F2486" i="7"/>
  <c r="G2486" i="7"/>
  <c r="F2487" i="7"/>
  <c r="G2487" i="7"/>
  <c r="F2488" i="7"/>
  <c r="G2488" i="7"/>
  <c r="F2489" i="7"/>
  <c r="G2489" i="7"/>
  <c r="F2490" i="7"/>
  <c r="G2490" i="7"/>
  <c r="F2491" i="7"/>
  <c r="G2491" i="7"/>
  <c r="F2492" i="7"/>
  <c r="G2492" i="7"/>
  <c r="F2493" i="7"/>
  <c r="G2493" i="7"/>
  <c r="F2494" i="7"/>
  <c r="G2494" i="7"/>
  <c r="F2495" i="7"/>
  <c r="G2495" i="7"/>
  <c r="F2496" i="7"/>
  <c r="G2496" i="7"/>
  <c r="F2497" i="7"/>
  <c r="G2497" i="7"/>
  <c r="F2498" i="7"/>
  <c r="G2498" i="7"/>
  <c r="F2499" i="7"/>
  <c r="G2499" i="7"/>
  <c r="F2500" i="7"/>
  <c r="G2500" i="7"/>
  <c r="F2501" i="7"/>
  <c r="G2501" i="7"/>
  <c r="F2502" i="7"/>
  <c r="G2502" i="7"/>
  <c r="F2503" i="7"/>
  <c r="G2503" i="7"/>
  <c r="F2504" i="7"/>
  <c r="G2504" i="7"/>
  <c r="F2505" i="7"/>
  <c r="G2505" i="7"/>
  <c r="F2506" i="7"/>
  <c r="G2506" i="7"/>
  <c r="F2507" i="7"/>
  <c r="G2507" i="7"/>
  <c r="F2508" i="7"/>
  <c r="G2508" i="7"/>
  <c r="F2509" i="7"/>
  <c r="G2509" i="7"/>
  <c r="F2510" i="7"/>
  <c r="G2510" i="7"/>
  <c r="F2511" i="7"/>
  <c r="G2511" i="7"/>
  <c r="F2512" i="7"/>
  <c r="G2512" i="7"/>
  <c r="F2513" i="7"/>
  <c r="G2513" i="7"/>
  <c r="F2514" i="7"/>
  <c r="G2514" i="7"/>
  <c r="F2515" i="7"/>
  <c r="G2515" i="7"/>
  <c r="F2516" i="7"/>
  <c r="G2516" i="7"/>
  <c r="F2517" i="7"/>
  <c r="G2517" i="7"/>
  <c r="F2518" i="7"/>
  <c r="G2518" i="7"/>
  <c r="F2519" i="7"/>
  <c r="G2519" i="7"/>
  <c r="F2520" i="7"/>
  <c r="G2520" i="7"/>
  <c r="F2521" i="7"/>
  <c r="G2521" i="7"/>
  <c r="F2522" i="7"/>
  <c r="G2522" i="7"/>
  <c r="F2523" i="7"/>
  <c r="G2523" i="7"/>
  <c r="F2524" i="7"/>
  <c r="G2524" i="7"/>
  <c r="F2525" i="7"/>
  <c r="G2525" i="7"/>
  <c r="F2526" i="7"/>
  <c r="G2526" i="7"/>
  <c r="F2527" i="7"/>
  <c r="G2527" i="7"/>
  <c r="F2528" i="7"/>
  <c r="G2528" i="7"/>
  <c r="F2529" i="7"/>
  <c r="G2529" i="7"/>
  <c r="F2530" i="7"/>
  <c r="G2530" i="7"/>
  <c r="F2531" i="7"/>
  <c r="G2531" i="7"/>
  <c r="F2532" i="7"/>
  <c r="G2532" i="7"/>
  <c r="F2533" i="7"/>
  <c r="G2533" i="7"/>
  <c r="F2534" i="7"/>
  <c r="G2534" i="7"/>
  <c r="F2535" i="7"/>
  <c r="G2535" i="7"/>
  <c r="F2536" i="7"/>
  <c r="G2536" i="7"/>
  <c r="F2537" i="7"/>
  <c r="G2537" i="7"/>
  <c r="F2538" i="7"/>
  <c r="G2538" i="7"/>
  <c r="F2539" i="7"/>
  <c r="G2539" i="7"/>
  <c r="F2540" i="7"/>
  <c r="G2540" i="7"/>
  <c r="F2541" i="7"/>
  <c r="G2541" i="7"/>
  <c r="F2542" i="7"/>
  <c r="G2542" i="7"/>
  <c r="F2543" i="7"/>
  <c r="G2543" i="7"/>
  <c r="F2544" i="7"/>
  <c r="G2544" i="7"/>
  <c r="F2545" i="7"/>
  <c r="G2545" i="7"/>
  <c r="F2546" i="7"/>
  <c r="G2546" i="7"/>
  <c r="F2547" i="7"/>
  <c r="G2547" i="7"/>
  <c r="F2548" i="7"/>
  <c r="G2548" i="7"/>
  <c r="F2549" i="7"/>
  <c r="G2549" i="7"/>
  <c r="F2550" i="7"/>
  <c r="G2550" i="7"/>
  <c r="F2551" i="7"/>
  <c r="G2551" i="7"/>
  <c r="F2552" i="7"/>
  <c r="G2552" i="7"/>
  <c r="F2553" i="7"/>
  <c r="G2553" i="7"/>
  <c r="F2554" i="7"/>
  <c r="G2554" i="7"/>
  <c r="F2555" i="7"/>
  <c r="G2555" i="7"/>
  <c r="F2556" i="7"/>
  <c r="G2556" i="7"/>
  <c r="F2557" i="7"/>
  <c r="G2557" i="7"/>
  <c r="F2558" i="7"/>
  <c r="G2558" i="7"/>
  <c r="F2559" i="7"/>
  <c r="G2559" i="7"/>
  <c r="F2560" i="7"/>
  <c r="G2560" i="7"/>
  <c r="F2561" i="7"/>
  <c r="G2561" i="7"/>
  <c r="F2562" i="7"/>
  <c r="G2562" i="7"/>
  <c r="F2563" i="7"/>
  <c r="G2563" i="7"/>
  <c r="F2564" i="7"/>
  <c r="G2564" i="7"/>
  <c r="F2565" i="7"/>
  <c r="G2565" i="7"/>
  <c r="F2566" i="7"/>
  <c r="G2566" i="7"/>
  <c r="F2567" i="7"/>
  <c r="G2567" i="7"/>
  <c r="F2568" i="7"/>
  <c r="G2568" i="7"/>
  <c r="F2569" i="7"/>
  <c r="G2569" i="7"/>
  <c r="F2570" i="7"/>
  <c r="G2570" i="7"/>
  <c r="F2571" i="7"/>
  <c r="G2571" i="7"/>
  <c r="F2572" i="7"/>
  <c r="G2572" i="7"/>
  <c r="F2573" i="7"/>
  <c r="G2573" i="7"/>
  <c r="F2574" i="7"/>
  <c r="G2574" i="7"/>
  <c r="F2575" i="7"/>
  <c r="G2575" i="7"/>
  <c r="F2576" i="7"/>
  <c r="G2576" i="7"/>
  <c r="F2577" i="7"/>
  <c r="G2577" i="7"/>
  <c r="F2578" i="7"/>
  <c r="G2578" i="7"/>
  <c r="F2579" i="7"/>
  <c r="G2579" i="7"/>
  <c r="F2580" i="7"/>
  <c r="G2580" i="7"/>
  <c r="F2581" i="7"/>
  <c r="G2581" i="7"/>
  <c r="F2582" i="7"/>
  <c r="G2582" i="7"/>
  <c r="F2583" i="7"/>
  <c r="G2583" i="7"/>
  <c r="F2584" i="7"/>
  <c r="G2584" i="7"/>
  <c r="F2585" i="7"/>
  <c r="G2585" i="7"/>
  <c r="F2586" i="7"/>
  <c r="G2586" i="7"/>
  <c r="F2587" i="7"/>
  <c r="G2587" i="7"/>
  <c r="F2588" i="7"/>
  <c r="G2588" i="7"/>
  <c r="F2589" i="7"/>
  <c r="G2589" i="7"/>
  <c r="F2590" i="7"/>
  <c r="G2590" i="7"/>
  <c r="F2591" i="7"/>
  <c r="G2591" i="7"/>
  <c r="F2592" i="7"/>
  <c r="G2592" i="7"/>
  <c r="F2593" i="7"/>
  <c r="G2593" i="7"/>
  <c r="F2594" i="7"/>
  <c r="G2594" i="7"/>
  <c r="F2595" i="7"/>
  <c r="G2595" i="7"/>
  <c r="F2596" i="7"/>
  <c r="G2596" i="7"/>
  <c r="F2597" i="7"/>
  <c r="G2597" i="7"/>
  <c r="F2598" i="7"/>
  <c r="G2598" i="7"/>
  <c r="F2599" i="7"/>
  <c r="G2599" i="7"/>
  <c r="F2600" i="7"/>
  <c r="G2600" i="7"/>
  <c r="F2601" i="7"/>
  <c r="G2601" i="7"/>
  <c r="F2602" i="7"/>
  <c r="G2602" i="7"/>
  <c r="F2603" i="7"/>
  <c r="G2603" i="7"/>
  <c r="F2604" i="7"/>
  <c r="G2604" i="7"/>
  <c r="F2605" i="7"/>
  <c r="G2605" i="7"/>
  <c r="F2606" i="7"/>
  <c r="G2606" i="7"/>
  <c r="F2607" i="7"/>
  <c r="G2607" i="7"/>
  <c r="F2608" i="7"/>
  <c r="G2608" i="7"/>
  <c r="F2609" i="7"/>
  <c r="G2609" i="7"/>
  <c r="F2610" i="7"/>
  <c r="G2610" i="7"/>
  <c r="F2611" i="7"/>
  <c r="G2611" i="7"/>
  <c r="F2612" i="7"/>
  <c r="G2612" i="7"/>
  <c r="F2613" i="7"/>
  <c r="G2613" i="7"/>
  <c r="F2614" i="7"/>
  <c r="G2614" i="7"/>
  <c r="F2615" i="7"/>
  <c r="G2615" i="7"/>
  <c r="F2616" i="7"/>
  <c r="G2616" i="7"/>
  <c r="F2617" i="7"/>
  <c r="G2617" i="7"/>
  <c r="F2618" i="7"/>
  <c r="G2618" i="7"/>
  <c r="F2619" i="7"/>
  <c r="G2619" i="7"/>
  <c r="F2620" i="7"/>
  <c r="G2620" i="7"/>
  <c r="F2621" i="7"/>
  <c r="G2621" i="7"/>
  <c r="F2622" i="7"/>
  <c r="G2622" i="7"/>
  <c r="F2623" i="7"/>
  <c r="G2623" i="7"/>
  <c r="F2624" i="7"/>
  <c r="G2624" i="7"/>
  <c r="F2625" i="7"/>
  <c r="G2625" i="7"/>
  <c r="F2626" i="7"/>
  <c r="G2626" i="7"/>
  <c r="F2627" i="7"/>
  <c r="G2627" i="7"/>
  <c r="F2628" i="7"/>
  <c r="G2628" i="7"/>
  <c r="F2629" i="7"/>
  <c r="G2629" i="7"/>
  <c r="F2630" i="7"/>
  <c r="G2630" i="7"/>
  <c r="F2631" i="7"/>
  <c r="G2631" i="7"/>
  <c r="F2632" i="7"/>
  <c r="G2632" i="7"/>
  <c r="F2633" i="7"/>
  <c r="G2633" i="7"/>
  <c r="F2634" i="7"/>
  <c r="G2634" i="7"/>
  <c r="F2635" i="7"/>
  <c r="G2635" i="7"/>
  <c r="F2636" i="7"/>
  <c r="G2636" i="7"/>
  <c r="F2637" i="7"/>
  <c r="G2637" i="7"/>
  <c r="F2638" i="7"/>
  <c r="G2638" i="7"/>
  <c r="F2639" i="7"/>
  <c r="G2639" i="7"/>
  <c r="F2640" i="7"/>
  <c r="G2640" i="7"/>
  <c r="F2641" i="7"/>
  <c r="G2641" i="7"/>
  <c r="F2642" i="7"/>
  <c r="G2642" i="7"/>
  <c r="F2643" i="7"/>
  <c r="G2643" i="7"/>
  <c r="F2644" i="7"/>
  <c r="G2644" i="7"/>
  <c r="F2645" i="7"/>
  <c r="G2645" i="7"/>
  <c r="F2646" i="7"/>
  <c r="G2646" i="7"/>
  <c r="F2647" i="7"/>
  <c r="G2647" i="7"/>
  <c r="F2648" i="7"/>
  <c r="G2648" i="7"/>
  <c r="F2649" i="7"/>
  <c r="G2649" i="7"/>
  <c r="F2650" i="7"/>
  <c r="G2650" i="7"/>
  <c r="F2651" i="7"/>
  <c r="G2651" i="7"/>
  <c r="F2652" i="7"/>
  <c r="G2652" i="7"/>
  <c r="F2653" i="7"/>
  <c r="G2653" i="7"/>
  <c r="F2654" i="7"/>
  <c r="G2654" i="7"/>
  <c r="F2655" i="7"/>
  <c r="G2655" i="7"/>
  <c r="F2656" i="7"/>
  <c r="G2656" i="7"/>
  <c r="F2657" i="7"/>
  <c r="G2657" i="7"/>
  <c r="F2658" i="7"/>
  <c r="G2658" i="7"/>
  <c r="F2659" i="7"/>
  <c r="G2659" i="7"/>
  <c r="F2660" i="7"/>
  <c r="G2660" i="7"/>
  <c r="F2661" i="7"/>
  <c r="G2661" i="7"/>
  <c r="F2662" i="7"/>
  <c r="G2662" i="7"/>
  <c r="F2663" i="7"/>
  <c r="G2663" i="7"/>
  <c r="F2664" i="7"/>
  <c r="G2664" i="7"/>
  <c r="F2665" i="7"/>
  <c r="G2665" i="7"/>
  <c r="F2666" i="7"/>
  <c r="G2666" i="7"/>
  <c r="F2667" i="7"/>
  <c r="G2667" i="7"/>
  <c r="F2668" i="7"/>
  <c r="G2668" i="7"/>
  <c r="F2669" i="7"/>
  <c r="G2669" i="7"/>
  <c r="F2670" i="7"/>
  <c r="G2670" i="7"/>
  <c r="F2671" i="7"/>
  <c r="G2671" i="7"/>
  <c r="F2672" i="7"/>
  <c r="G2672" i="7"/>
  <c r="F2673" i="7"/>
  <c r="G2673" i="7"/>
  <c r="F2674" i="7"/>
  <c r="G2674" i="7"/>
  <c r="F2675" i="7"/>
  <c r="G2675" i="7"/>
  <c r="F2676" i="7"/>
  <c r="G2676" i="7"/>
  <c r="F2677" i="7"/>
  <c r="G2677" i="7"/>
  <c r="F2678" i="7"/>
  <c r="G2678" i="7"/>
  <c r="F2679" i="7"/>
  <c r="G2679" i="7"/>
  <c r="F2680" i="7"/>
  <c r="G2680" i="7"/>
  <c r="F2681" i="7"/>
  <c r="G2681" i="7"/>
  <c r="F2682" i="7"/>
  <c r="G2682" i="7"/>
  <c r="F2683" i="7"/>
  <c r="G2683" i="7"/>
  <c r="F2684" i="7"/>
  <c r="G2684" i="7"/>
  <c r="F2685" i="7"/>
  <c r="G2685" i="7"/>
  <c r="F2686" i="7"/>
  <c r="G2686" i="7"/>
  <c r="F2687" i="7"/>
  <c r="G2687" i="7"/>
  <c r="F2688" i="7"/>
  <c r="G2688" i="7"/>
  <c r="F2689" i="7"/>
  <c r="G2689" i="7"/>
  <c r="F2690" i="7"/>
  <c r="G2690" i="7"/>
  <c r="F2691" i="7"/>
  <c r="G2691" i="7"/>
  <c r="F2692" i="7"/>
  <c r="G2692" i="7"/>
  <c r="F2693" i="7"/>
  <c r="G2693" i="7"/>
  <c r="F2694" i="7"/>
  <c r="G2694" i="7"/>
  <c r="F2695" i="7"/>
  <c r="G2695" i="7"/>
  <c r="F2696" i="7"/>
  <c r="G2696" i="7"/>
  <c r="F2697" i="7"/>
  <c r="G2697" i="7"/>
  <c r="F2698" i="7"/>
  <c r="G2698" i="7"/>
  <c r="F2699" i="7"/>
  <c r="G2699" i="7"/>
  <c r="F2700" i="7"/>
  <c r="G2700" i="7"/>
  <c r="F2701" i="7"/>
  <c r="G2701" i="7"/>
  <c r="F2702" i="7"/>
  <c r="G2702" i="7"/>
  <c r="F2703" i="7"/>
  <c r="G2703" i="7"/>
  <c r="F2704" i="7"/>
  <c r="G2704" i="7"/>
  <c r="F2705" i="7"/>
  <c r="G2705" i="7"/>
  <c r="F2706" i="7"/>
  <c r="G2706" i="7"/>
  <c r="F2707" i="7"/>
  <c r="G2707" i="7"/>
  <c r="F2708" i="7"/>
  <c r="G2708" i="7"/>
  <c r="F2709" i="7"/>
  <c r="G2709" i="7"/>
  <c r="F2710" i="7"/>
  <c r="G2710" i="7"/>
  <c r="F2711" i="7"/>
  <c r="G2711" i="7"/>
  <c r="F2712" i="7"/>
  <c r="G2712" i="7"/>
  <c r="F2713" i="7"/>
  <c r="G2713" i="7"/>
  <c r="F2714" i="7"/>
  <c r="G2714" i="7"/>
  <c r="F2715" i="7"/>
  <c r="G2715" i="7"/>
  <c r="F2716" i="7"/>
  <c r="G2716" i="7"/>
  <c r="F2717" i="7"/>
  <c r="G2717" i="7"/>
  <c r="F2718" i="7"/>
  <c r="G2718" i="7"/>
  <c r="F2719" i="7"/>
  <c r="G2719" i="7"/>
  <c r="F2720" i="7"/>
  <c r="G2720" i="7"/>
  <c r="F2721" i="7"/>
  <c r="G2721" i="7"/>
  <c r="F2722" i="7"/>
  <c r="G2722" i="7"/>
  <c r="F2723" i="7"/>
  <c r="G2723" i="7"/>
  <c r="F2724" i="7"/>
  <c r="G2724" i="7"/>
  <c r="F2725" i="7"/>
  <c r="G2725" i="7"/>
  <c r="F2726" i="7"/>
  <c r="G2726" i="7"/>
  <c r="F2727" i="7"/>
  <c r="G2727" i="7"/>
  <c r="F2728" i="7"/>
  <c r="G2728" i="7"/>
  <c r="F2729" i="7"/>
  <c r="G2729" i="7"/>
  <c r="F2730" i="7"/>
  <c r="G2730" i="7"/>
  <c r="F2731" i="7"/>
  <c r="G2731" i="7"/>
  <c r="F2732" i="7"/>
  <c r="G2732" i="7"/>
  <c r="F2733" i="7"/>
  <c r="G2733" i="7"/>
  <c r="F2734" i="7"/>
  <c r="G2734" i="7"/>
  <c r="F2735" i="7"/>
  <c r="G2735" i="7"/>
  <c r="F2736" i="7"/>
  <c r="G2736" i="7"/>
  <c r="F2737" i="7"/>
  <c r="G2737" i="7"/>
  <c r="F2738" i="7"/>
  <c r="G2738" i="7"/>
  <c r="F2739" i="7"/>
  <c r="G2739" i="7"/>
  <c r="F2740" i="7"/>
  <c r="G2740" i="7"/>
  <c r="F2741" i="7"/>
  <c r="G2741" i="7"/>
  <c r="F2742" i="7"/>
  <c r="G2742" i="7"/>
  <c r="F2743" i="7"/>
  <c r="G2743" i="7"/>
  <c r="F2744" i="7"/>
  <c r="G2744" i="7"/>
  <c r="F2745" i="7"/>
  <c r="G2745" i="7"/>
  <c r="F2746" i="7"/>
  <c r="G2746" i="7"/>
  <c r="F2747" i="7"/>
  <c r="G2747" i="7"/>
  <c r="F2748" i="7"/>
  <c r="G2748" i="7"/>
  <c r="F2749" i="7"/>
  <c r="G2749" i="7"/>
  <c r="F2750" i="7"/>
  <c r="G2750" i="7"/>
  <c r="F2751" i="7"/>
  <c r="G2751" i="7"/>
  <c r="F2752" i="7"/>
  <c r="G2752" i="7"/>
  <c r="F2753" i="7"/>
  <c r="G2753" i="7"/>
  <c r="F2754" i="7"/>
  <c r="G2754" i="7"/>
  <c r="F2755" i="7"/>
  <c r="G2755" i="7"/>
  <c r="F2756" i="7"/>
  <c r="G2756" i="7"/>
  <c r="F2757" i="7"/>
  <c r="G2757" i="7"/>
  <c r="F2758" i="7"/>
  <c r="G2758" i="7"/>
  <c r="F2759" i="7"/>
  <c r="G2759" i="7"/>
  <c r="F2760" i="7"/>
  <c r="G2760" i="7"/>
  <c r="F2761" i="7"/>
  <c r="G2761" i="7"/>
  <c r="F2762" i="7"/>
  <c r="G2762" i="7"/>
  <c r="F2763" i="7"/>
  <c r="G2763" i="7"/>
  <c r="F2764" i="7"/>
  <c r="G2764" i="7"/>
  <c r="F2765" i="7"/>
  <c r="G2765" i="7"/>
  <c r="F2766" i="7"/>
  <c r="G2766" i="7"/>
  <c r="F2767" i="7"/>
  <c r="G2767" i="7"/>
  <c r="F2768" i="7"/>
  <c r="G2768" i="7"/>
  <c r="F2769" i="7"/>
  <c r="G2769" i="7"/>
  <c r="F2770" i="7"/>
  <c r="G2770" i="7"/>
  <c r="F2771" i="7"/>
  <c r="G2771" i="7"/>
  <c r="F2772" i="7"/>
  <c r="G2772" i="7"/>
  <c r="F2773" i="7"/>
  <c r="G2773" i="7"/>
  <c r="F2774" i="7"/>
  <c r="G2774" i="7"/>
  <c r="F2775" i="7"/>
  <c r="G2775" i="7"/>
  <c r="F2776" i="7"/>
  <c r="G2776" i="7"/>
  <c r="F2777" i="7"/>
  <c r="G2777" i="7"/>
  <c r="F2778" i="7"/>
  <c r="G2778" i="7"/>
  <c r="F2779" i="7"/>
  <c r="G2779" i="7"/>
  <c r="F2780" i="7"/>
  <c r="G2780" i="7"/>
  <c r="F2781" i="7"/>
  <c r="G2781" i="7"/>
  <c r="F2782" i="7"/>
  <c r="G2782" i="7"/>
  <c r="F2783" i="7"/>
  <c r="G2783" i="7"/>
  <c r="F2784" i="7"/>
  <c r="G2784" i="7"/>
  <c r="F2785" i="7"/>
  <c r="G2785" i="7"/>
  <c r="F2786" i="7"/>
  <c r="G2786" i="7"/>
  <c r="F2787" i="7"/>
  <c r="G2787" i="7"/>
  <c r="F2788" i="7"/>
  <c r="G2788" i="7"/>
  <c r="F2789" i="7"/>
  <c r="G2789" i="7"/>
  <c r="F2790" i="7"/>
  <c r="G2790" i="7"/>
  <c r="F2791" i="7"/>
  <c r="G2791" i="7"/>
  <c r="F2792" i="7"/>
  <c r="G2792" i="7"/>
  <c r="F2793" i="7"/>
  <c r="G2793" i="7"/>
  <c r="F2794" i="7"/>
  <c r="G2794" i="7"/>
  <c r="F2795" i="7"/>
  <c r="G2795" i="7"/>
  <c r="F2796" i="7"/>
  <c r="G2796" i="7"/>
  <c r="F2797" i="7"/>
  <c r="G2797" i="7"/>
  <c r="F2798" i="7"/>
  <c r="G2798" i="7"/>
  <c r="F2799" i="7"/>
  <c r="G2799" i="7"/>
  <c r="F2800" i="7"/>
  <c r="G2800" i="7"/>
  <c r="F2801" i="7"/>
  <c r="G2801" i="7"/>
  <c r="F2802" i="7"/>
  <c r="G2802" i="7"/>
  <c r="F2803" i="7"/>
  <c r="G2803" i="7"/>
  <c r="F2804" i="7"/>
  <c r="G2804" i="7"/>
  <c r="F2805" i="7"/>
  <c r="G2805" i="7"/>
  <c r="F2806" i="7"/>
  <c r="G2806" i="7"/>
  <c r="F2807" i="7"/>
  <c r="G2807" i="7"/>
  <c r="F2808" i="7"/>
  <c r="G2808" i="7"/>
  <c r="F2809" i="7"/>
  <c r="G2809" i="7"/>
  <c r="F2810" i="7"/>
  <c r="G2810" i="7"/>
  <c r="F2811" i="7"/>
  <c r="G2811" i="7"/>
  <c r="F2812" i="7"/>
  <c r="G2812" i="7"/>
  <c r="F2813" i="7"/>
  <c r="G2813" i="7"/>
  <c r="F2814" i="7"/>
  <c r="G2814" i="7"/>
  <c r="F2815" i="7"/>
  <c r="G2815" i="7"/>
  <c r="F2816" i="7"/>
  <c r="G2816" i="7"/>
  <c r="F2817" i="7"/>
  <c r="G2817" i="7"/>
  <c r="F2818" i="7"/>
  <c r="G2818" i="7"/>
  <c r="F2819" i="7"/>
  <c r="G2819" i="7"/>
  <c r="F2820" i="7"/>
  <c r="G2820" i="7"/>
  <c r="F2821" i="7"/>
  <c r="G2821" i="7"/>
  <c r="F2822" i="7"/>
  <c r="G2822" i="7"/>
  <c r="F2823" i="7"/>
  <c r="G2823" i="7"/>
  <c r="F2824" i="7"/>
  <c r="G2824" i="7"/>
  <c r="F2825" i="7"/>
  <c r="G2825" i="7"/>
  <c r="F2826" i="7"/>
  <c r="G2826" i="7"/>
  <c r="F2827" i="7"/>
  <c r="G2827" i="7"/>
  <c r="F2828" i="7"/>
  <c r="G2828" i="7"/>
  <c r="F2829" i="7"/>
  <c r="G2829" i="7"/>
  <c r="F2830" i="7"/>
  <c r="G2830" i="7"/>
  <c r="F2831" i="7"/>
  <c r="G2831" i="7"/>
  <c r="F2832" i="7"/>
  <c r="G2832" i="7"/>
  <c r="F2833" i="7"/>
  <c r="G2833" i="7"/>
  <c r="F2834" i="7"/>
  <c r="G2834" i="7"/>
  <c r="F2835" i="7"/>
  <c r="G2835" i="7"/>
  <c r="F2836" i="7"/>
  <c r="G2836" i="7"/>
  <c r="F2837" i="7"/>
  <c r="G2837" i="7"/>
  <c r="F2838" i="7"/>
  <c r="G2838" i="7"/>
  <c r="F2839" i="7"/>
  <c r="G2839" i="7"/>
  <c r="F2840" i="7"/>
  <c r="G2840" i="7"/>
  <c r="F2841" i="7"/>
  <c r="G2841" i="7"/>
  <c r="F2842" i="7"/>
  <c r="G2842" i="7"/>
  <c r="F2843" i="7"/>
  <c r="G2843" i="7"/>
  <c r="F2844" i="7"/>
  <c r="G2844" i="7"/>
  <c r="F2845" i="7"/>
  <c r="G2845" i="7"/>
  <c r="F2846" i="7"/>
  <c r="G2846" i="7"/>
  <c r="F2847" i="7"/>
  <c r="G2847" i="7"/>
  <c r="F2848" i="7"/>
  <c r="G2848" i="7"/>
  <c r="F2849" i="7"/>
  <c r="G2849" i="7"/>
  <c r="F2850" i="7"/>
  <c r="G2850" i="7"/>
  <c r="F2851" i="7"/>
  <c r="G2851" i="7"/>
  <c r="F2852" i="7"/>
  <c r="G2852" i="7"/>
  <c r="F2853" i="7"/>
  <c r="G2853" i="7"/>
  <c r="F2854" i="7"/>
  <c r="G2854" i="7"/>
  <c r="F2855" i="7"/>
  <c r="G2855" i="7"/>
  <c r="F2856" i="7"/>
  <c r="G2856" i="7"/>
  <c r="F2857" i="7"/>
  <c r="G2857" i="7"/>
  <c r="F2858" i="7"/>
  <c r="G2858" i="7"/>
  <c r="F2859" i="7"/>
  <c r="G2859" i="7"/>
  <c r="F2860" i="7"/>
  <c r="G2860" i="7"/>
  <c r="F2861" i="7"/>
  <c r="G2861" i="7"/>
  <c r="F2862" i="7"/>
  <c r="G2862" i="7"/>
  <c r="F2863" i="7"/>
  <c r="G2863" i="7"/>
  <c r="F2864" i="7"/>
  <c r="G2864" i="7"/>
  <c r="F2865" i="7"/>
  <c r="G2865" i="7"/>
  <c r="F2866" i="7"/>
  <c r="G2866" i="7"/>
  <c r="F2867" i="7"/>
  <c r="G2867" i="7"/>
  <c r="F2868" i="7"/>
  <c r="G2868" i="7"/>
  <c r="F2869" i="7"/>
  <c r="G2869" i="7"/>
  <c r="F2870" i="7"/>
  <c r="G2870" i="7"/>
  <c r="F2871" i="7"/>
  <c r="G2871" i="7"/>
  <c r="F2872" i="7"/>
  <c r="G2872" i="7"/>
  <c r="F2873" i="7"/>
  <c r="G2873" i="7"/>
  <c r="F2874" i="7"/>
  <c r="G2874" i="7"/>
  <c r="F2875" i="7"/>
  <c r="G2875" i="7"/>
  <c r="F2876" i="7"/>
  <c r="G2876" i="7"/>
  <c r="F2877" i="7"/>
  <c r="G2877" i="7"/>
  <c r="F2878" i="7"/>
  <c r="G2878" i="7"/>
  <c r="F2879" i="7"/>
  <c r="G2879" i="7"/>
  <c r="F2880" i="7"/>
  <c r="G2880" i="7"/>
  <c r="F2881" i="7"/>
  <c r="G2881" i="7"/>
  <c r="F2882" i="7"/>
  <c r="G2882" i="7"/>
  <c r="F2883" i="7"/>
  <c r="G2883" i="7"/>
  <c r="F2884" i="7"/>
  <c r="G2884" i="7"/>
  <c r="F2885" i="7"/>
  <c r="G2885" i="7"/>
  <c r="F2886" i="7"/>
  <c r="G2886" i="7"/>
  <c r="F2887" i="7"/>
  <c r="G2887" i="7"/>
  <c r="F2888" i="7"/>
  <c r="G2888" i="7"/>
  <c r="F2889" i="7"/>
  <c r="G2889" i="7"/>
  <c r="F2890" i="7"/>
  <c r="G2890" i="7"/>
  <c r="F2891" i="7"/>
  <c r="G2891" i="7"/>
  <c r="F2892" i="7"/>
  <c r="G2892" i="7"/>
  <c r="F2893" i="7"/>
  <c r="G2893" i="7"/>
  <c r="F2894" i="7"/>
  <c r="G2894" i="7"/>
  <c r="F2895" i="7"/>
  <c r="G2895" i="7"/>
  <c r="F2896" i="7"/>
  <c r="G2896" i="7"/>
  <c r="F2897" i="7"/>
  <c r="G2897" i="7"/>
  <c r="F2898" i="7"/>
  <c r="G2898" i="7"/>
  <c r="F2899" i="7"/>
  <c r="G2899" i="7"/>
  <c r="F2900" i="7"/>
  <c r="G2900" i="7"/>
  <c r="F2901" i="7"/>
  <c r="G2901" i="7"/>
  <c r="F2902" i="7"/>
  <c r="G2902" i="7"/>
  <c r="F2903" i="7"/>
  <c r="G2903" i="7"/>
  <c r="F2904" i="7"/>
  <c r="G2904" i="7"/>
  <c r="F2905" i="7"/>
  <c r="G2905" i="7"/>
  <c r="F2906" i="7"/>
  <c r="G2906" i="7"/>
  <c r="F2907" i="7"/>
  <c r="G2907" i="7"/>
  <c r="F2908" i="7"/>
  <c r="G2908" i="7"/>
  <c r="F2909" i="7"/>
  <c r="G2909" i="7"/>
  <c r="F2910" i="7"/>
  <c r="G2910" i="7"/>
  <c r="F2911" i="7"/>
  <c r="G2911" i="7"/>
  <c r="F2912" i="7"/>
  <c r="G2912" i="7"/>
  <c r="F2913" i="7"/>
  <c r="G2913" i="7"/>
  <c r="F2914" i="7"/>
  <c r="G2914" i="7"/>
  <c r="F2915" i="7"/>
  <c r="G2915" i="7"/>
  <c r="F2916" i="7"/>
  <c r="G2916" i="7"/>
  <c r="F2917" i="7"/>
  <c r="G2917" i="7"/>
  <c r="F2918" i="7"/>
  <c r="G2918" i="7"/>
  <c r="F2919" i="7"/>
  <c r="G2919" i="7"/>
  <c r="F2920" i="7"/>
  <c r="G2920" i="7"/>
  <c r="F2921" i="7"/>
  <c r="G2921" i="7"/>
  <c r="F2922" i="7"/>
  <c r="G2922" i="7"/>
  <c r="F2923" i="7"/>
  <c r="G2923" i="7"/>
  <c r="F2924" i="7"/>
  <c r="G2924" i="7"/>
  <c r="F2925" i="7"/>
  <c r="G2925" i="7"/>
  <c r="F2926" i="7"/>
  <c r="G2926" i="7"/>
  <c r="F2927" i="7"/>
  <c r="G2927" i="7"/>
  <c r="F2928" i="7"/>
  <c r="G2928" i="7"/>
  <c r="F2929" i="7"/>
  <c r="G2929" i="7"/>
  <c r="F2930" i="7"/>
  <c r="G2930" i="7"/>
  <c r="F2931" i="7"/>
  <c r="G2931" i="7"/>
  <c r="F2932" i="7"/>
  <c r="G2932" i="7"/>
  <c r="F2933" i="7"/>
  <c r="G2933" i="7"/>
  <c r="F2934" i="7"/>
  <c r="G2934" i="7"/>
  <c r="F2935" i="7"/>
  <c r="G2935" i="7"/>
  <c r="F2936" i="7"/>
  <c r="G2936" i="7"/>
  <c r="F2937" i="7"/>
  <c r="G2937" i="7"/>
  <c r="F2938" i="7"/>
  <c r="G2938" i="7"/>
  <c r="F2939" i="7"/>
  <c r="G2939" i="7"/>
  <c r="F2940" i="7"/>
  <c r="G2940" i="7"/>
  <c r="F2941" i="7"/>
  <c r="G2941" i="7"/>
  <c r="F2942" i="7"/>
  <c r="G2942" i="7"/>
  <c r="F2943" i="7"/>
  <c r="G2943" i="7"/>
  <c r="F2944" i="7"/>
  <c r="G2944" i="7"/>
  <c r="F2945" i="7"/>
  <c r="G2945" i="7"/>
  <c r="F2946" i="7"/>
  <c r="G2946" i="7"/>
  <c r="F2947" i="7"/>
  <c r="G2947" i="7"/>
  <c r="F2948" i="7"/>
  <c r="G2948" i="7"/>
  <c r="F2949" i="7"/>
  <c r="G2949" i="7"/>
  <c r="F2950" i="7"/>
  <c r="G2950" i="7"/>
  <c r="F2951" i="7"/>
  <c r="G2951" i="7"/>
  <c r="F2952" i="7"/>
  <c r="G2952" i="7"/>
  <c r="F2953" i="7"/>
  <c r="G2953" i="7"/>
  <c r="F2954" i="7"/>
  <c r="G2954" i="7"/>
  <c r="F2955" i="7"/>
  <c r="G2955" i="7"/>
  <c r="F2956" i="7"/>
  <c r="G2956" i="7"/>
  <c r="F2957" i="7"/>
  <c r="G2957" i="7"/>
  <c r="F2958" i="7"/>
  <c r="G2958" i="7"/>
  <c r="F2959" i="7"/>
  <c r="G2959" i="7"/>
  <c r="F2960" i="7"/>
  <c r="G2960" i="7"/>
  <c r="F2961" i="7"/>
  <c r="G2961" i="7"/>
  <c r="F2962" i="7"/>
  <c r="G2962" i="7"/>
  <c r="F2963" i="7"/>
  <c r="G2963" i="7"/>
  <c r="F2964" i="7"/>
  <c r="G2964" i="7"/>
  <c r="F2965" i="7"/>
  <c r="G2965" i="7"/>
  <c r="F2966" i="7"/>
  <c r="G2966" i="7"/>
  <c r="F2967" i="7"/>
  <c r="G2967" i="7"/>
  <c r="F2968" i="7"/>
  <c r="G2968" i="7"/>
  <c r="F2969" i="7"/>
  <c r="G2969" i="7"/>
  <c r="F2970" i="7"/>
  <c r="G2970" i="7"/>
  <c r="F2971" i="7"/>
  <c r="G2971" i="7"/>
  <c r="F2972" i="7"/>
  <c r="G2972" i="7"/>
  <c r="F2973" i="7"/>
  <c r="G2973" i="7"/>
  <c r="F2974" i="7"/>
  <c r="G2974" i="7"/>
  <c r="F2975" i="7"/>
  <c r="G2975" i="7"/>
  <c r="F2976" i="7"/>
  <c r="G2976" i="7"/>
  <c r="F2977" i="7"/>
  <c r="G2977" i="7"/>
  <c r="F2978" i="7"/>
  <c r="G2978" i="7"/>
  <c r="F2979" i="7"/>
  <c r="G2979" i="7"/>
  <c r="F2980" i="7"/>
  <c r="G2980" i="7"/>
  <c r="F2981" i="7"/>
  <c r="G2981" i="7"/>
  <c r="F2982" i="7"/>
  <c r="G2982" i="7"/>
  <c r="F2983" i="7"/>
  <c r="G2983" i="7"/>
  <c r="F2984" i="7"/>
  <c r="G2984" i="7"/>
  <c r="F2985" i="7"/>
  <c r="G2985" i="7"/>
  <c r="F2986" i="7"/>
  <c r="G2986" i="7"/>
  <c r="F2987" i="7"/>
  <c r="G2987" i="7"/>
  <c r="F2988" i="7"/>
  <c r="G2988" i="7"/>
  <c r="F2989" i="7"/>
  <c r="G2989" i="7"/>
  <c r="F2990" i="7"/>
  <c r="G2990" i="7"/>
  <c r="F2991" i="7"/>
  <c r="G2991" i="7"/>
  <c r="F2992" i="7"/>
  <c r="G2992" i="7"/>
  <c r="F2993" i="7"/>
  <c r="G2993" i="7"/>
  <c r="F2994" i="7"/>
  <c r="G2994" i="7"/>
  <c r="F2995" i="7"/>
  <c r="G2995" i="7"/>
  <c r="F2996" i="7"/>
  <c r="G2996" i="7"/>
  <c r="F2997" i="7"/>
  <c r="G2997" i="7"/>
  <c r="F2998" i="7"/>
  <c r="G2998" i="7"/>
  <c r="F2999" i="7"/>
  <c r="G2999" i="7"/>
  <c r="F3000" i="7"/>
  <c r="G3000" i="7"/>
  <c r="F3001" i="7"/>
  <c r="G3001" i="7"/>
  <c r="F3002" i="7"/>
  <c r="G3002" i="7"/>
  <c r="F3003" i="7"/>
  <c r="G3003" i="7"/>
  <c r="F3004" i="7"/>
  <c r="G3004" i="7"/>
  <c r="F3005" i="7"/>
  <c r="G3005" i="7"/>
  <c r="F3006" i="7"/>
  <c r="G3006" i="7"/>
  <c r="F3007" i="7"/>
  <c r="G3007" i="7"/>
  <c r="F3008" i="7"/>
  <c r="G3008" i="7"/>
  <c r="F3009" i="7"/>
  <c r="G3009" i="7"/>
  <c r="F3010" i="7"/>
  <c r="G3010" i="7"/>
  <c r="F3011" i="7"/>
  <c r="G3011" i="7"/>
  <c r="F3012" i="7"/>
  <c r="G3012" i="7"/>
  <c r="F3013" i="7"/>
  <c r="G3013" i="7"/>
  <c r="F3014" i="7"/>
  <c r="G3014" i="7"/>
  <c r="F3015" i="7"/>
  <c r="G3015" i="7"/>
  <c r="F3016" i="7"/>
  <c r="G3016" i="7"/>
  <c r="F3017" i="7"/>
  <c r="G3017" i="7"/>
  <c r="F3018" i="7"/>
  <c r="G3018" i="7"/>
  <c r="F3019" i="7"/>
  <c r="G3019" i="7"/>
  <c r="F3020" i="7"/>
  <c r="G3020" i="7"/>
  <c r="F3021" i="7"/>
  <c r="G3021" i="7"/>
  <c r="F3022" i="7"/>
  <c r="G3022" i="7"/>
  <c r="F3023" i="7"/>
  <c r="G3023" i="7"/>
  <c r="F3024" i="7"/>
  <c r="G3024" i="7"/>
  <c r="F3025" i="7"/>
  <c r="G3025" i="7"/>
  <c r="F3026" i="7"/>
  <c r="G3026" i="7"/>
  <c r="F3027" i="7"/>
  <c r="G3027" i="7"/>
  <c r="F3028" i="7"/>
  <c r="G3028" i="7"/>
  <c r="F3029" i="7"/>
  <c r="G3029" i="7"/>
  <c r="F3030" i="7"/>
  <c r="G3030" i="7"/>
  <c r="F3031" i="7"/>
  <c r="G3031" i="7"/>
  <c r="F3032" i="7"/>
  <c r="G3032" i="7"/>
  <c r="F3033" i="7"/>
  <c r="G3033" i="7"/>
  <c r="F3034" i="7"/>
  <c r="G3034" i="7"/>
  <c r="F3035" i="7"/>
  <c r="G3035" i="7"/>
  <c r="F3036" i="7"/>
  <c r="G3036" i="7"/>
  <c r="F3037" i="7"/>
  <c r="G3037" i="7"/>
  <c r="F3038" i="7"/>
  <c r="G3038" i="7"/>
  <c r="F3039" i="7"/>
  <c r="G3039" i="7"/>
  <c r="F3040" i="7"/>
  <c r="G3040" i="7"/>
  <c r="F3041" i="7"/>
  <c r="G3041" i="7"/>
  <c r="F3042" i="7"/>
  <c r="G3042" i="7"/>
  <c r="F3043" i="7"/>
  <c r="G3043" i="7"/>
  <c r="F3044" i="7"/>
  <c r="G3044" i="7"/>
  <c r="F3045" i="7"/>
  <c r="G3045" i="7"/>
  <c r="F3046" i="7"/>
  <c r="G3046" i="7"/>
  <c r="F3047" i="7"/>
  <c r="G3047" i="7"/>
  <c r="F3048" i="7"/>
  <c r="G3048" i="7"/>
  <c r="F3049" i="7"/>
  <c r="G3049" i="7"/>
  <c r="F3050" i="7"/>
  <c r="G3050" i="7"/>
  <c r="F3051" i="7"/>
  <c r="G3051" i="7"/>
  <c r="F3052" i="7"/>
  <c r="G3052" i="7"/>
  <c r="F3053" i="7"/>
  <c r="G3053" i="7"/>
  <c r="F3054" i="7"/>
  <c r="G3054" i="7"/>
  <c r="F3055" i="7"/>
  <c r="G3055" i="7"/>
  <c r="F3056" i="7"/>
  <c r="G3056" i="7"/>
  <c r="F3057" i="7"/>
  <c r="G3057" i="7"/>
  <c r="F3058" i="7"/>
  <c r="G3058" i="7"/>
  <c r="F3059" i="7"/>
  <c r="G3059" i="7"/>
  <c r="F3060" i="7"/>
  <c r="G3060" i="7"/>
  <c r="F3061" i="7"/>
  <c r="G3061" i="7"/>
  <c r="F3062" i="7"/>
  <c r="G3062" i="7"/>
  <c r="F3063" i="7"/>
  <c r="G3063" i="7"/>
  <c r="F3064" i="7"/>
  <c r="G3064" i="7"/>
  <c r="F3065" i="7"/>
  <c r="G3065" i="7"/>
  <c r="F3066" i="7"/>
  <c r="G3066" i="7"/>
  <c r="F3067" i="7"/>
  <c r="G3067" i="7"/>
  <c r="F3068" i="7"/>
  <c r="G3068" i="7"/>
  <c r="F3069" i="7"/>
  <c r="G3069" i="7"/>
  <c r="F3070" i="7"/>
  <c r="G3070" i="7"/>
  <c r="F3071" i="7"/>
  <c r="G3071" i="7"/>
  <c r="F3072" i="7"/>
  <c r="G3072" i="7"/>
  <c r="F3073" i="7"/>
  <c r="G3073" i="7"/>
  <c r="F3074" i="7"/>
  <c r="G3074" i="7"/>
  <c r="F3075" i="7"/>
  <c r="G3075" i="7"/>
  <c r="F3076" i="7"/>
  <c r="G3076" i="7"/>
  <c r="F3077" i="7"/>
  <c r="G3077" i="7"/>
  <c r="F3078" i="7"/>
  <c r="G3078" i="7"/>
  <c r="F3079" i="7"/>
  <c r="G3079" i="7"/>
  <c r="F3080" i="7"/>
  <c r="G3080" i="7"/>
  <c r="F3081" i="7"/>
  <c r="G3081" i="7"/>
  <c r="F3082" i="7"/>
  <c r="G3082" i="7"/>
  <c r="F3083" i="7"/>
  <c r="G3083" i="7"/>
  <c r="F3084" i="7"/>
  <c r="G3084" i="7"/>
  <c r="F3085" i="7"/>
  <c r="G3085" i="7"/>
  <c r="F3086" i="7"/>
  <c r="G3086" i="7"/>
  <c r="F3087" i="7"/>
  <c r="G3087" i="7"/>
  <c r="F3088" i="7"/>
  <c r="G3088" i="7"/>
  <c r="F3089" i="7"/>
  <c r="G3089" i="7"/>
  <c r="F3090" i="7"/>
  <c r="G3090" i="7"/>
  <c r="F3091" i="7"/>
  <c r="G3091" i="7"/>
  <c r="F3092" i="7"/>
  <c r="G3092" i="7"/>
  <c r="F3093" i="7"/>
  <c r="G3093" i="7"/>
  <c r="F3094" i="7"/>
  <c r="G3094" i="7"/>
  <c r="F3095" i="7"/>
  <c r="G3095" i="7"/>
  <c r="F3096" i="7"/>
  <c r="G3096" i="7"/>
  <c r="F3097" i="7"/>
  <c r="G3097" i="7"/>
  <c r="F3098" i="7"/>
  <c r="G3098" i="7"/>
  <c r="F3099" i="7"/>
  <c r="G3099" i="7"/>
  <c r="F3100" i="7"/>
  <c r="G3100" i="7"/>
  <c r="F3101" i="7"/>
  <c r="G3101" i="7"/>
  <c r="F3102" i="7"/>
  <c r="G3102" i="7"/>
  <c r="F3103" i="7"/>
  <c r="G3103" i="7"/>
  <c r="F3104" i="7"/>
  <c r="G3104" i="7"/>
  <c r="F3105" i="7"/>
  <c r="G3105" i="7"/>
  <c r="F3106" i="7"/>
  <c r="G3106" i="7"/>
  <c r="F3107" i="7"/>
  <c r="G3107" i="7"/>
  <c r="F3108" i="7"/>
  <c r="G3108" i="7"/>
  <c r="F3109" i="7"/>
  <c r="G3109" i="7"/>
  <c r="F3110" i="7"/>
  <c r="G3110" i="7"/>
  <c r="F3111" i="7"/>
  <c r="G3111" i="7"/>
  <c r="F3112" i="7"/>
  <c r="G3112" i="7"/>
  <c r="F3113" i="7"/>
  <c r="G3113" i="7"/>
  <c r="F3114" i="7"/>
  <c r="G3114" i="7"/>
  <c r="F3115" i="7"/>
  <c r="G3115" i="7"/>
  <c r="F3116" i="7"/>
  <c r="G3116" i="7"/>
  <c r="F3117" i="7"/>
  <c r="G3117" i="7"/>
  <c r="F3118" i="7"/>
  <c r="G3118" i="7"/>
  <c r="F3119" i="7"/>
  <c r="G3119" i="7"/>
  <c r="F3120" i="7"/>
  <c r="G3120" i="7"/>
  <c r="F3121" i="7"/>
  <c r="G3121" i="7"/>
  <c r="F3122" i="7"/>
  <c r="G3122" i="7"/>
  <c r="F3123" i="7"/>
  <c r="G3123" i="7"/>
  <c r="F3124" i="7"/>
  <c r="G3124" i="7"/>
  <c r="F3125" i="7"/>
  <c r="G3125" i="7"/>
  <c r="F3126" i="7"/>
  <c r="G3126" i="7"/>
  <c r="F3127" i="7"/>
  <c r="G3127" i="7"/>
  <c r="F3128" i="7"/>
  <c r="G3128" i="7"/>
  <c r="F3129" i="7"/>
  <c r="G3129" i="7"/>
  <c r="F3130" i="7"/>
  <c r="G3130" i="7"/>
  <c r="F3131" i="7"/>
  <c r="G3131" i="7"/>
  <c r="F3132" i="7"/>
  <c r="G3132" i="7"/>
  <c r="F3133" i="7"/>
  <c r="G3133" i="7"/>
  <c r="F3134" i="7"/>
  <c r="G3134" i="7"/>
  <c r="F3135" i="7"/>
  <c r="G3135" i="7"/>
  <c r="F3136" i="7"/>
  <c r="G3136" i="7"/>
  <c r="F3137" i="7"/>
  <c r="G3137" i="7"/>
  <c r="F3138" i="7"/>
  <c r="G3138" i="7"/>
  <c r="F3139" i="7"/>
  <c r="G3139" i="7"/>
  <c r="F3140" i="7"/>
  <c r="G3140" i="7"/>
  <c r="F3141" i="7"/>
  <c r="G3141" i="7"/>
  <c r="F3142" i="7"/>
  <c r="G3142" i="7"/>
  <c r="F3143" i="7"/>
  <c r="G3143" i="7"/>
  <c r="F3144" i="7"/>
  <c r="G3144" i="7"/>
  <c r="F3145" i="7"/>
  <c r="G3145" i="7"/>
  <c r="F3146" i="7"/>
  <c r="G3146" i="7"/>
  <c r="F3147" i="7"/>
  <c r="G3147" i="7"/>
  <c r="F3148" i="7"/>
  <c r="G3148" i="7"/>
  <c r="F3149" i="7"/>
  <c r="G3149" i="7"/>
  <c r="F3150" i="7"/>
  <c r="G3150" i="7"/>
  <c r="F3151" i="7"/>
  <c r="G3151" i="7"/>
  <c r="F3152" i="7"/>
  <c r="G3152" i="7"/>
  <c r="F3153" i="7"/>
  <c r="G3153" i="7"/>
  <c r="F3154" i="7"/>
  <c r="G3154" i="7"/>
  <c r="F3155" i="7"/>
  <c r="G3155" i="7"/>
  <c r="F3156" i="7"/>
  <c r="G3156" i="7"/>
  <c r="F3157" i="7"/>
  <c r="G3157" i="7"/>
  <c r="F3158" i="7"/>
  <c r="G3158" i="7"/>
  <c r="F3159" i="7"/>
  <c r="G3159" i="7"/>
  <c r="F3160" i="7"/>
  <c r="G3160" i="7"/>
  <c r="F3161" i="7"/>
  <c r="G3161" i="7"/>
  <c r="F3162" i="7"/>
  <c r="G3162" i="7"/>
  <c r="F3163" i="7"/>
  <c r="G3163" i="7"/>
  <c r="F3164" i="7"/>
  <c r="G3164" i="7"/>
  <c r="F3165" i="7"/>
  <c r="G3165" i="7"/>
  <c r="F3166" i="7"/>
  <c r="G3166" i="7"/>
  <c r="F3167" i="7"/>
  <c r="G3167" i="7"/>
  <c r="F3168" i="7"/>
  <c r="G3168" i="7"/>
  <c r="F3169" i="7"/>
  <c r="G3169" i="7"/>
  <c r="F3170" i="7"/>
  <c r="G3170" i="7"/>
  <c r="F3171" i="7"/>
  <c r="G3171" i="7"/>
  <c r="F3172" i="7"/>
  <c r="G3172" i="7"/>
  <c r="F3173" i="7"/>
  <c r="G3173" i="7"/>
  <c r="F3174" i="7"/>
  <c r="G3174" i="7"/>
  <c r="F3175" i="7"/>
  <c r="G3175" i="7"/>
  <c r="F3176" i="7"/>
  <c r="G3176" i="7"/>
  <c r="F3177" i="7"/>
  <c r="G3177" i="7"/>
  <c r="F3178" i="7"/>
  <c r="G3178" i="7"/>
  <c r="F3179" i="7"/>
  <c r="G3179" i="7"/>
  <c r="F3180" i="7"/>
  <c r="G3180" i="7"/>
  <c r="F3181" i="7"/>
  <c r="G3181" i="7"/>
  <c r="F3182" i="7"/>
  <c r="G3182" i="7"/>
  <c r="F3183" i="7"/>
  <c r="G3183" i="7"/>
  <c r="F3184" i="7"/>
  <c r="G3184" i="7"/>
  <c r="F3185" i="7"/>
  <c r="G3185" i="7"/>
  <c r="F3186" i="7"/>
  <c r="G3186" i="7"/>
  <c r="F3187" i="7"/>
  <c r="G3187" i="7"/>
  <c r="F3188" i="7"/>
  <c r="G3188" i="7"/>
  <c r="F3189" i="7"/>
  <c r="G3189" i="7"/>
  <c r="F3190" i="7"/>
  <c r="G3190" i="7"/>
  <c r="F3191" i="7"/>
  <c r="G3191" i="7"/>
  <c r="F3192" i="7"/>
  <c r="G3192" i="7"/>
  <c r="F3193" i="7"/>
  <c r="G3193" i="7"/>
  <c r="F3194" i="7"/>
  <c r="G3194" i="7"/>
  <c r="F3195" i="7"/>
  <c r="G3195" i="7"/>
  <c r="F3196" i="7"/>
  <c r="G3196" i="7"/>
  <c r="F3197" i="7"/>
  <c r="G3197" i="7"/>
  <c r="F3198" i="7"/>
  <c r="G3198" i="7"/>
  <c r="F3199" i="7"/>
  <c r="G3199" i="7"/>
  <c r="F3200" i="7"/>
  <c r="G3200" i="7"/>
  <c r="F3201" i="7"/>
  <c r="G3201" i="7"/>
  <c r="F3202" i="7"/>
  <c r="G3202" i="7"/>
  <c r="F3203" i="7"/>
  <c r="G3203" i="7"/>
  <c r="F3204" i="7"/>
  <c r="G3204" i="7"/>
  <c r="F3205" i="7"/>
  <c r="G3205" i="7"/>
  <c r="F3206" i="7"/>
  <c r="G3206" i="7"/>
  <c r="F3207" i="7"/>
  <c r="G3207" i="7"/>
  <c r="F3208" i="7"/>
  <c r="G3208" i="7"/>
  <c r="F3209" i="7"/>
  <c r="G3209" i="7"/>
  <c r="F3210" i="7"/>
  <c r="G3210" i="7"/>
  <c r="F3211" i="7"/>
  <c r="G3211" i="7"/>
  <c r="F3212" i="7"/>
  <c r="G3212" i="7"/>
  <c r="F3213" i="7"/>
  <c r="G3213" i="7"/>
  <c r="F3214" i="7"/>
  <c r="G3214" i="7"/>
  <c r="F3215" i="7"/>
  <c r="G3215" i="7"/>
  <c r="F3216" i="7"/>
  <c r="G3216" i="7"/>
  <c r="F3217" i="7"/>
  <c r="G3217" i="7"/>
  <c r="F3218" i="7"/>
  <c r="G3218" i="7"/>
  <c r="F3219" i="7"/>
  <c r="G3219" i="7"/>
  <c r="F3220" i="7"/>
  <c r="G3220" i="7"/>
  <c r="F3221" i="7"/>
  <c r="G3221" i="7"/>
  <c r="F3222" i="7"/>
  <c r="G3222" i="7"/>
  <c r="F3223" i="7"/>
  <c r="G3223" i="7"/>
  <c r="F3224" i="7"/>
  <c r="G3224" i="7"/>
  <c r="F3225" i="7"/>
  <c r="G3225" i="7"/>
  <c r="F3226" i="7"/>
  <c r="G3226" i="7"/>
  <c r="F3227" i="7"/>
  <c r="G3227" i="7"/>
  <c r="F3228" i="7"/>
  <c r="G3228" i="7"/>
  <c r="F3229" i="7"/>
  <c r="G3229" i="7"/>
  <c r="F3230" i="7"/>
  <c r="G3230" i="7"/>
  <c r="F3231" i="7"/>
  <c r="G3231" i="7"/>
  <c r="F3232" i="7"/>
  <c r="G3232" i="7"/>
  <c r="F3233" i="7"/>
  <c r="G3233" i="7"/>
  <c r="F3234" i="7"/>
  <c r="G3234" i="7"/>
  <c r="F3235" i="7"/>
  <c r="G3235" i="7"/>
  <c r="F3236" i="7"/>
  <c r="G3236" i="7"/>
  <c r="F3237" i="7"/>
  <c r="G3237" i="7"/>
  <c r="F3238" i="7"/>
  <c r="G3238" i="7"/>
  <c r="F3239" i="7"/>
  <c r="G3239" i="7"/>
  <c r="F3240" i="7"/>
  <c r="G3240" i="7"/>
  <c r="F3241" i="7"/>
  <c r="G3241" i="7"/>
  <c r="F3242" i="7"/>
  <c r="G3242" i="7"/>
  <c r="F3243" i="7"/>
  <c r="G3243" i="7"/>
  <c r="F3244" i="7"/>
  <c r="G3244" i="7"/>
  <c r="F3245" i="7"/>
  <c r="G3245" i="7"/>
  <c r="F3246" i="7"/>
  <c r="G3246" i="7"/>
  <c r="F3247" i="7"/>
  <c r="G3247" i="7"/>
  <c r="F3248" i="7"/>
  <c r="G3248" i="7"/>
  <c r="F3249" i="7"/>
  <c r="G3249" i="7"/>
  <c r="F3250" i="7"/>
  <c r="G3250" i="7"/>
  <c r="F3251" i="7"/>
  <c r="G3251" i="7"/>
  <c r="F3252" i="7"/>
  <c r="G3252" i="7"/>
  <c r="F3253" i="7"/>
  <c r="G3253" i="7"/>
  <c r="F3254" i="7"/>
  <c r="G3254" i="7"/>
  <c r="F3255" i="7"/>
  <c r="G3255" i="7"/>
  <c r="F3256" i="7"/>
  <c r="G3256" i="7"/>
  <c r="F3257" i="7"/>
  <c r="G3257" i="7"/>
  <c r="F3258" i="7"/>
  <c r="G3258" i="7"/>
  <c r="F3259" i="7"/>
  <c r="G3259" i="7"/>
  <c r="F3260" i="7"/>
  <c r="G3260" i="7"/>
  <c r="F3261" i="7"/>
  <c r="G3261" i="7"/>
  <c r="F3262" i="7"/>
  <c r="G3262" i="7"/>
  <c r="F3263" i="7"/>
  <c r="G3263" i="7"/>
  <c r="F3264" i="7"/>
  <c r="G3264" i="7"/>
  <c r="F3265" i="7"/>
  <c r="G3265" i="7"/>
  <c r="F3266" i="7"/>
  <c r="G3266" i="7"/>
  <c r="F3267" i="7"/>
  <c r="G3267" i="7"/>
  <c r="F3268" i="7"/>
  <c r="G3268" i="7"/>
  <c r="F3269" i="7"/>
  <c r="G3269" i="7"/>
  <c r="F3270" i="7"/>
  <c r="G3270" i="7"/>
  <c r="F3271" i="7"/>
  <c r="G3271" i="7"/>
  <c r="F3272" i="7"/>
  <c r="G3272" i="7"/>
  <c r="F3273" i="7"/>
  <c r="G3273" i="7"/>
  <c r="F3274" i="7"/>
  <c r="G3274" i="7"/>
  <c r="F3275" i="7"/>
  <c r="G3275" i="7"/>
  <c r="F3276" i="7"/>
  <c r="G3276" i="7"/>
  <c r="F3277" i="7"/>
  <c r="G3277" i="7"/>
  <c r="F3278" i="7"/>
  <c r="G3278" i="7"/>
  <c r="F3279" i="7"/>
  <c r="G3279" i="7"/>
  <c r="F3280" i="7"/>
  <c r="G3280" i="7"/>
  <c r="F3281" i="7"/>
  <c r="G3281" i="7"/>
  <c r="F3282" i="7"/>
  <c r="G3282" i="7"/>
  <c r="F3283" i="7"/>
  <c r="G3283" i="7"/>
  <c r="F3284" i="7"/>
  <c r="G3284" i="7"/>
  <c r="F3285" i="7"/>
  <c r="G3285" i="7"/>
  <c r="F3286" i="7"/>
  <c r="G3286" i="7"/>
  <c r="F3287" i="7"/>
  <c r="G3287" i="7"/>
  <c r="F3288" i="7"/>
  <c r="G3288" i="7"/>
  <c r="F3289" i="7"/>
  <c r="G3289" i="7"/>
  <c r="F3290" i="7"/>
  <c r="G3290" i="7"/>
  <c r="F3291" i="7"/>
  <c r="G3291" i="7"/>
  <c r="F3292" i="7"/>
  <c r="G3292" i="7"/>
  <c r="F3293" i="7"/>
  <c r="G3293" i="7"/>
  <c r="F3294" i="7"/>
  <c r="G3294" i="7"/>
  <c r="F3295" i="7"/>
  <c r="G3295" i="7"/>
  <c r="F3296" i="7"/>
  <c r="G3296" i="7"/>
  <c r="F3297" i="7"/>
  <c r="G3297" i="7"/>
  <c r="F3298" i="7"/>
  <c r="G3298" i="7"/>
  <c r="F3299" i="7"/>
  <c r="G3299" i="7"/>
  <c r="F3300" i="7"/>
  <c r="G3300" i="7"/>
  <c r="F3301" i="7"/>
  <c r="G3301" i="7"/>
  <c r="F3302" i="7"/>
  <c r="G3302" i="7"/>
  <c r="F3303" i="7"/>
  <c r="G3303" i="7"/>
  <c r="F3304" i="7"/>
  <c r="G3304" i="7"/>
  <c r="F3305" i="7"/>
  <c r="G3305" i="7"/>
  <c r="F3306" i="7"/>
  <c r="G3306" i="7"/>
  <c r="F3307" i="7"/>
  <c r="G3307" i="7"/>
  <c r="F3308" i="7"/>
  <c r="G3308" i="7"/>
  <c r="F3309" i="7"/>
  <c r="G3309" i="7"/>
  <c r="F3310" i="7"/>
  <c r="G3310" i="7"/>
  <c r="F3311" i="7"/>
  <c r="G3311" i="7"/>
  <c r="F3312" i="7"/>
  <c r="G3312" i="7"/>
  <c r="F3313" i="7"/>
  <c r="G3313" i="7"/>
  <c r="F3314" i="7"/>
  <c r="G3314" i="7"/>
  <c r="F3315" i="7"/>
  <c r="G3315" i="7"/>
  <c r="F3316" i="7"/>
  <c r="G3316" i="7"/>
  <c r="F3317" i="7"/>
  <c r="G3317" i="7"/>
  <c r="F3318" i="7"/>
  <c r="G3318" i="7"/>
  <c r="F3319" i="7"/>
  <c r="G3319" i="7"/>
  <c r="F3320" i="7"/>
  <c r="G3320" i="7"/>
  <c r="F3321" i="7"/>
  <c r="G3321" i="7"/>
  <c r="F3322" i="7"/>
  <c r="G3322" i="7"/>
  <c r="F3323" i="7"/>
  <c r="G3323" i="7"/>
  <c r="F3324" i="7"/>
  <c r="G3324" i="7"/>
  <c r="F3325" i="7"/>
  <c r="G3325" i="7"/>
  <c r="F3326" i="7"/>
  <c r="G3326" i="7"/>
  <c r="F3327" i="7"/>
  <c r="G3327" i="7"/>
  <c r="F3328" i="7"/>
  <c r="G3328" i="7"/>
  <c r="F3329" i="7"/>
  <c r="G3329" i="7"/>
  <c r="F3330" i="7"/>
  <c r="G3330" i="7"/>
  <c r="F3331" i="7"/>
  <c r="G3331" i="7"/>
  <c r="F3332" i="7"/>
  <c r="G3332" i="7"/>
  <c r="F3333" i="7"/>
  <c r="G3333" i="7"/>
  <c r="F3334" i="7"/>
  <c r="G3334" i="7"/>
  <c r="F3335" i="7"/>
  <c r="G3335" i="7"/>
  <c r="F3336" i="7"/>
  <c r="G3336" i="7"/>
  <c r="F3337" i="7"/>
  <c r="G3337" i="7"/>
  <c r="F3338" i="7"/>
  <c r="G3338" i="7"/>
  <c r="F3339" i="7"/>
  <c r="G3339" i="7"/>
  <c r="F3340" i="7"/>
  <c r="G3340" i="7"/>
  <c r="F3341" i="7"/>
  <c r="G3341" i="7"/>
  <c r="F3342" i="7"/>
  <c r="G3342" i="7"/>
  <c r="F3343" i="7"/>
  <c r="G3343" i="7"/>
  <c r="F3344" i="7"/>
  <c r="G3344" i="7"/>
  <c r="F3345" i="7"/>
  <c r="G3345" i="7"/>
  <c r="F3346" i="7"/>
  <c r="G3346" i="7"/>
  <c r="F3347" i="7"/>
  <c r="G3347" i="7"/>
  <c r="F3348" i="7"/>
  <c r="G3348" i="7"/>
  <c r="F3349" i="7"/>
  <c r="G3349" i="7"/>
  <c r="F3350" i="7"/>
  <c r="G3350" i="7"/>
  <c r="F3351" i="7"/>
  <c r="G3351" i="7"/>
  <c r="F3352" i="7"/>
  <c r="G3352" i="7"/>
  <c r="F3353" i="7"/>
  <c r="G3353" i="7"/>
  <c r="F3354" i="7"/>
  <c r="G3354" i="7"/>
  <c r="F3355" i="7"/>
  <c r="G3355" i="7"/>
  <c r="F3356" i="7"/>
  <c r="G3356" i="7"/>
  <c r="F3357" i="7"/>
  <c r="G3357" i="7"/>
  <c r="F3358" i="7"/>
  <c r="G3358" i="7"/>
  <c r="F3359" i="7"/>
  <c r="G3359" i="7"/>
  <c r="F3360" i="7"/>
  <c r="G3360" i="7"/>
  <c r="F3361" i="7"/>
  <c r="G3361" i="7"/>
  <c r="F3362" i="7"/>
  <c r="G3362" i="7"/>
  <c r="F3363" i="7"/>
  <c r="G3363" i="7"/>
  <c r="F3364" i="7"/>
  <c r="G3364" i="7"/>
  <c r="F3365" i="7"/>
  <c r="G3365" i="7"/>
  <c r="F3366" i="7"/>
  <c r="G3366" i="7"/>
  <c r="F3367" i="7"/>
  <c r="G3367" i="7"/>
  <c r="F3368" i="7"/>
  <c r="G3368" i="7"/>
  <c r="F3369" i="7"/>
  <c r="G3369" i="7"/>
  <c r="F3370" i="7"/>
  <c r="G3370" i="7"/>
  <c r="F3371" i="7"/>
  <c r="G3371" i="7"/>
  <c r="F3372" i="7"/>
  <c r="G3372" i="7"/>
  <c r="F3373" i="7"/>
  <c r="G3373" i="7"/>
  <c r="F3374" i="7"/>
  <c r="G3374" i="7"/>
  <c r="F3375" i="7"/>
  <c r="G3375" i="7"/>
  <c r="F3376" i="7"/>
  <c r="G3376" i="7"/>
  <c r="F3377" i="7"/>
  <c r="G3377" i="7"/>
  <c r="F3378" i="7"/>
  <c r="G3378" i="7"/>
  <c r="F3379" i="7"/>
  <c r="G3379" i="7"/>
  <c r="F3380" i="7"/>
  <c r="G3380" i="7"/>
  <c r="F3381" i="7"/>
  <c r="G3381" i="7"/>
  <c r="F3382" i="7"/>
  <c r="G3382" i="7"/>
  <c r="F3383" i="7"/>
  <c r="G3383" i="7"/>
  <c r="F3384" i="7"/>
  <c r="G3384" i="7"/>
  <c r="F3385" i="7"/>
  <c r="G3385" i="7"/>
  <c r="F3386" i="7"/>
  <c r="G3386" i="7"/>
  <c r="F3387" i="7"/>
  <c r="G3387" i="7"/>
  <c r="F3388" i="7"/>
  <c r="G3388" i="7"/>
  <c r="F3389" i="7"/>
  <c r="G3389" i="7"/>
  <c r="F3390" i="7"/>
  <c r="G3390" i="7"/>
  <c r="F3391" i="7"/>
  <c r="G3391" i="7"/>
  <c r="F3392" i="7"/>
  <c r="G3392" i="7"/>
  <c r="F3393" i="7"/>
  <c r="G3393" i="7"/>
  <c r="F3394" i="7"/>
  <c r="G3394" i="7"/>
  <c r="F3395" i="7"/>
  <c r="G3395" i="7"/>
  <c r="F3396" i="7"/>
  <c r="G3396" i="7"/>
  <c r="F3397" i="7"/>
  <c r="G3397" i="7"/>
  <c r="F3398" i="7"/>
  <c r="G3398" i="7"/>
  <c r="F3399" i="7"/>
  <c r="G3399" i="7"/>
  <c r="F3400" i="7"/>
  <c r="G3400" i="7"/>
  <c r="F3401" i="7"/>
  <c r="G3401" i="7"/>
  <c r="F3402" i="7"/>
  <c r="G3402" i="7"/>
  <c r="F3403" i="7"/>
  <c r="G3403" i="7"/>
  <c r="F3404" i="7"/>
  <c r="G3404" i="7"/>
  <c r="F3405" i="7"/>
  <c r="G3405" i="7"/>
  <c r="F3406" i="7"/>
  <c r="G3406" i="7"/>
  <c r="F3407" i="7"/>
  <c r="G3407" i="7"/>
  <c r="F3408" i="7"/>
  <c r="G3408" i="7"/>
  <c r="F3409" i="7"/>
  <c r="G3409" i="7"/>
  <c r="F3410" i="7"/>
  <c r="G3410" i="7"/>
  <c r="F3411" i="7"/>
  <c r="G3411" i="7"/>
  <c r="F3412" i="7"/>
  <c r="G3412" i="7"/>
  <c r="F3413" i="7"/>
  <c r="G3413" i="7"/>
  <c r="F3414" i="7"/>
  <c r="G3414" i="7"/>
  <c r="F3415" i="7"/>
  <c r="G3415" i="7"/>
  <c r="F3416" i="7"/>
  <c r="G3416" i="7"/>
  <c r="F3417" i="7"/>
  <c r="G3417" i="7"/>
  <c r="F3418" i="7"/>
  <c r="G3418" i="7"/>
  <c r="F3419" i="7"/>
  <c r="G3419" i="7"/>
  <c r="F3420" i="7"/>
  <c r="G3420" i="7"/>
  <c r="F3421" i="7"/>
  <c r="G3421" i="7"/>
  <c r="F3422" i="7"/>
  <c r="G3422" i="7"/>
  <c r="F3423" i="7"/>
  <c r="G3423" i="7"/>
  <c r="F3424" i="7"/>
  <c r="G3424" i="7"/>
  <c r="F3425" i="7"/>
  <c r="G3425" i="7"/>
  <c r="F3426" i="7"/>
  <c r="G3426" i="7"/>
  <c r="F3427" i="7"/>
  <c r="G3427" i="7"/>
  <c r="F3428" i="7"/>
  <c r="G3428" i="7"/>
  <c r="F3429" i="7"/>
  <c r="G3429" i="7"/>
  <c r="F3430" i="7"/>
  <c r="G3430" i="7"/>
  <c r="F3431" i="7"/>
  <c r="G3431" i="7"/>
  <c r="F3432" i="7"/>
  <c r="G3432" i="7"/>
  <c r="F3433" i="7"/>
  <c r="G3433" i="7"/>
  <c r="F3434" i="7"/>
  <c r="G3434" i="7"/>
  <c r="F3435" i="7"/>
  <c r="G3435" i="7"/>
  <c r="F3436" i="7"/>
  <c r="G3436" i="7"/>
  <c r="F3437" i="7"/>
  <c r="G3437" i="7"/>
  <c r="F3438" i="7"/>
  <c r="G3438" i="7"/>
  <c r="F3439" i="7"/>
  <c r="G3439" i="7"/>
  <c r="F3440" i="7"/>
  <c r="G3440" i="7"/>
  <c r="F3441" i="7"/>
  <c r="G3441" i="7"/>
  <c r="F3442" i="7"/>
  <c r="G3442" i="7"/>
  <c r="F3443" i="7"/>
  <c r="G3443" i="7"/>
  <c r="F3444" i="7"/>
  <c r="G3444" i="7"/>
  <c r="F3445" i="7"/>
  <c r="G3445" i="7"/>
  <c r="F3446" i="7"/>
  <c r="G3446" i="7"/>
  <c r="F3447" i="7"/>
  <c r="G3447" i="7"/>
  <c r="F3448" i="7"/>
  <c r="G3448" i="7"/>
  <c r="F3449" i="7"/>
  <c r="G3449" i="7"/>
  <c r="F3450" i="7"/>
  <c r="G3450" i="7"/>
  <c r="F3451" i="7"/>
  <c r="G3451" i="7"/>
  <c r="F3452" i="7"/>
  <c r="G3452" i="7"/>
  <c r="F3453" i="7"/>
  <c r="G3453" i="7"/>
  <c r="F3454" i="7"/>
  <c r="G3454" i="7"/>
  <c r="F3455" i="7"/>
  <c r="G3455" i="7"/>
  <c r="F3456" i="7"/>
  <c r="G3456" i="7"/>
  <c r="F3457" i="7"/>
  <c r="G3457" i="7"/>
  <c r="F3458" i="7"/>
  <c r="G3458" i="7"/>
  <c r="F3459" i="7"/>
  <c r="G3459" i="7"/>
  <c r="F3460" i="7"/>
  <c r="G3460" i="7"/>
  <c r="F3461" i="7"/>
  <c r="G3461" i="7"/>
  <c r="F3462" i="7"/>
  <c r="G3462" i="7"/>
  <c r="F3463" i="7"/>
  <c r="G3463" i="7"/>
  <c r="F3464" i="7"/>
  <c r="G3464" i="7"/>
  <c r="F3465" i="7"/>
  <c r="G3465" i="7"/>
  <c r="F3466" i="7"/>
  <c r="G3466" i="7"/>
  <c r="F3467" i="7"/>
  <c r="G3467" i="7"/>
  <c r="F3468" i="7"/>
  <c r="G3468" i="7"/>
  <c r="F3469" i="7"/>
  <c r="G3469" i="7"/>
  <c r="F3470" i="7"/>
  <c r="G3470" i="7"/>
  <c r="F3471" i="7"/>
  <c r="G3471" i="7"/>
  <c r="F3472" i="7"/>
  <c r="G3472" i="7"/>
  <c r="F3473" i="7"/>
  <c r="G3473" i="7"/>
  <c r="F3474" i="7"/>
  <c r="G3474" i="7"/>
  <c r="F3475" i="7"/>
  <c r="G3475" i="7"/>
  <c r="F3476" i="7"/>
  <c r="G3476" i="7"/>
  <c r="F3477" i="7"/>
  <c r="G3477" i="7"/>
  <c r="F3478" i="7"/>
  <c r="G3478" i="7"/>
  <c r="F3479" i="7"/>
  <c r="G3479" i="7"/>
  <c r="F3480" i="7"/>
  <c r="G3480" i="7"/>
  <c r="F3481" i="7"/>
  <c r="G3481" i="7"/>
  <c r="F3482" i="7"/>
  <c r="G3482" i="7"/>
  <c r="F3483" i="7"/>
  <c r="G3483" i="7"/>
  <c r="F3484" i="7"/>
  <c r="G3484" i="7"/>
  <c r="F3485" i="7"/>
  <c r="G3485" i="7"/>
  <c r="F3486" i="7"/>
  <c r="G3486" i="7"/>
  <c r="F3487" i="7"/>
  <c r="G3487" i="7"/>
  <c r="F3488" i="7"/>
  <c r="G3488" i="7"/>
  <c r="F3489" i="7"/>
  <c r="G3489" i="7"/>
  <c r="F3490" i="7"/>
  <c r="G3490" i="7"/>
  <c r="F3491" i="7"/>
  <c r="G3491" i="7"/>
  <c r="F3492" i="7"/>
  <c r="G3492" i="7"/>
  <c r="F3493" i="7"/>
  <c r="G3493" i="7"/>
  <c r="F3494" i="7"/>
  <c r="G3494" i="7"/>
  <c r="F3495" i="7"/>
  <c r="G3495" i="7"/>
  <c r="F3496" i="7"/>
  <c r="G3496" i="7"/>
  <c r="F3497" i="7"/>
  <c r="G3497" i="7"/>
  <c r="F3498" i="7"/>
  <c r="G3498" i="7"/>
  <c r="F3499" i="7"/>
  <c r="G3499" i="7"/>
  <c r="F3500" i="7"/>
  <c r="G3500" i="7"/>
  <c r="F3501" i="7"/>
  <c r="G3501" i="7"/>
  <c r="F3502" i="7"/>
  <c r="G3502" i="7"/>
  <c r="F3503" i="7"/>
  <c r="G3503" i="7"/>
  <c r="F3504" i="7"/>
  <c r="G3504" i="7"/>
  <c r="F3505" i="7"/>
  <c r="G3505" i="7"/>
  <c r="F3506" i="7"/>
  <c r="G3506" i="7"/>
  <c r="F3507" i="7"/>
  <c r="G3507" i="7"/>
  <c r="F3508" i="7"/>
  <c r="G3508" i="7"/>
  <c r="F3509" i="7"/>
  <c r="G3509" i="7"/>
  <c r="F3510" i="7"/>
  <c r="G3510" i="7"/>
  <c r="F3511" i="7"/>
  <c r="G3511" i="7"/>
  <c r="F3512" i="7"/>
  <c r="G3512" i="7"/>
  <c r="F3513" i="7"/>
  <c r="G3513" i="7"/>
  <c r="F3514" i="7"/>
  <c r="G3514" i="7"/>
  <c r="F3515" i="7"/>
  <c r="G3515" i="7"/>
  <c r="F3516" i="7"/>
  <c r="G3516" i="7"/>
  <c r="F3517" i="7"/>
  <c r="G3517" i="7"/>
  <c r="F3518" i="7"/>
  <c r="G3518" i="7"/>
  <c r="F3519" i="7"/>
  <c r="G3519" i="7"/>
  <c r="F3520" i="7"/>
  <c r="G3520" i="7"/>
  <c r="F3521" i="7"/>
  <c r="G3521" i="7"/>
  <c r="F3522" i="7"/>
  <c r="G3522" i="7"/>
  <c r="F3523" i="7"/>
  <c r="G3523" i="7"/>
  <c r="F3524" i="7"/>
  <c r="G3524" i="7"/>
  <c r="F3525" i="7"/>
  <c r="G3525" i="7"/>
  <c r="F3526" i="7"/>
  <c r="G3526" i="7"/>
  <c r="F3527" i="7"/>
  <c r="G3527" i="7"/>
  <c r="F3528" i="7"/>
  <c r="G3528" i="7"/>
  <c r="F3529" i="7"/>
  <c r="G3529" i="7"/>
  <c r="F3530" i="7"/>
  <c r="G3530" i="7"/>
  <c r="F3531" i="7"/>
  <c r="G3531" i="7"/>
  <c r="F3532" i="7"/>
  <c r="G3532" i="7"/>
  <c r="F3533" i="7"/>
  <c r="G3533" i="7"/>
  <c r="F3534" i="7"/>
  <c r="G3534" i="7"/>
  <c r="F3535" i="7"/>
  <c r="G3535" i="7"/>
  <c r="F3536" i="7"/>
  <c r="G3536" i="7"/>
  <c r="F3537" i="7"/>
  <c r="G3537" i="7"/>
  <c r="F3538" i="7"/>
  <c r="G3538" i="7"/>
  <c r="F3539" i="7"/>
  <c r="G3539" i="7"/>
  <c r="F3540" i="7"/>
  <c r="G3540" i="7"/>
  <c r="F3541" i="7"/>
  <c r="G3541" i="7"/>
  <c r="F3542" i="7"/>
  <c r="G3542" i="7"/>
  <c r="F3543" i="7"/>
  <c r="G3543" i="7"/>
  <c r="F3544" i="7"/>
  <c r="G3544" i="7"/>
  <c r="F3545" i="7"/>
  <c r="G3545" i="7"/>
  <c r="F3546" i="7"/>
  <c r="G3546" i="7"/>
  <c r="F3547" i="7"/>
  <c r="G3547" i="7"/>
  <c r="F3548" i="7"/>
  <c r="G3548" i="7"/>
  <c r="F3549" i="7"/>
  <c r="G3549" i="7"/>
  <c r="F3550" i="7"/>
  <c r="G3550" i="7"/>
  <c r="F3551" i="7"/>
  <c r="G3551" i="7"/>
  <c r="F3552" i="7"/>
  <c r="G3552" i="7"/>
  <c r="F3553" i="7"/>
  <c r="G3553" i="7"/>
  <c r="F3554" i="7"/>
  <c r="G3554" i="7"/>
  <c r="F3555" i="7"/>
  <c r="G3555" i="7"/>
  <c r="F3556" i="7"/>
  <c r="G3556" i="7"/>
  <c r="F3557" i="7"/>
  <c r="G3557" i="7"/>
  <c r="F3558" i="7"/>
  <c r="G3558" i="7"/>
  <c r="F3559" i="7"/>
  <c r="G3559" i="7"/>
  <c r="F3560" i="7"/>
  <c r="G3560" i="7"/>
  <c r="F3561" i="7"/>
  <c r="G3561" i="7"/>
  <c r="F3562" i="7"/>
  <c r="G3562" i="7"/>
  <c r="F3563" i="7"/>
  <c r="G3563" i="7"/>
  <c r="F3564" i="7"/>
  <c r="G3564" i="7"/>
  <c r="F3565" i="7"/>
  <c r="G3565" i="7"/>
  <c r="F3566" i="7"/>
  <c r="G3566" i="7"/>
  <c r="F3567" i="7"/>
  <c r="G3567" i="7"/>
  <c r="F3568" i="7"/>
  <c r="G3568" i="7"/>
  <c r="F3569" i="7"/>
  <c r="G3569" i="7"/>
  <c r="F3570" i="7"/>
  <c r="G3570" i="7"/>
  <c r="F3571" i="7"/>
  <c r="G3571" i="7"/>
  <c r="F3572" i="7"/>
  <c r="G3572" i="7"/>
  <c r="F3573" i="7"/>
  <c r="G3573" i="7"/>
  <c r="F3574" i="7"/>
  <c r="G3574" i="7"/>
  <c r="F3575" i="7"/>
  <c r="G3575" i="7"/>
  <c r="F3576" i="7"/>
  <c r="G3576" i="7"/>
  <c r="F3577" i="7"/>
  <c r="G3577" i="7"/>
  <c r="F3578" i="7"/>
  <c r="G3578" i="7"/>
  <c r="F3579" i="7"/>
  <c r="G3579" i="7"/>
  <c r="F3580" i="7"/>
  <c r="G3580" i="7"/>
  <c r="F3581" i="7"/>
  <c r="G3581" i="7"/>
  <c r="F3582" i="7"/>
  <c r="G3582" i="7"/>
  <c r="F3583" i="7"/>
  <c r="G3583" i="7"/>
  <c r="F3584" i="7"/>
  <c r="G3584" i="7"/>
  <c r="F3585" i="7"/>
  <c r="G3585" i="7"/>
  <c r="F3586" i="7"/>
  <c r="G3586" i="7"/>
  <c r="F3587" i="7"/>
  <c r="G3587" i="7"/>
  <c r="F3588" i="7"/>
  <c r="G3588" i="7"/>
  <c r="F3589" i="7"/>
  <c r="G3589" i="7"/>
  <c r="F3590" i="7"/>
  <c r="G3590" i="7"/>
  <c r="F3591" i="7"/>
  <c r="G3591" i="7"/>
  <c r="F3592" i="7"/>
  <c r="G3592" i="7"/>
  <c r="F3593" i="7"/>
  <c r="G3593" i="7"/>
  <c r="F3594" i="7"/>
  <c r="G3594" i="7"/>
  <c r="F3595" i="7"/>
  <c r="G3595" i="7"/>
  <c r="F3596" i="7"/>
  <c r="G3596" i="7"/>
  <c r="F3597" i="7"/>
  <c r="G3597" i="7"/>
  <c r="F3598" i="7"/>
  <c r="G3598" i="7"/>
  <c r="F3599" i="7"/>
  <c r="G3599" i="7"/>
  <c r="F3600" i="7"/>
  <c r="G3600" i="7"/>
  <c r="F3601" i="7"/>
  <c r="G3601" i="7"/>
  <c r="F3602" i="7"/>
  <c r="G3602" i="7"/>
  <c r="F3603" i="7"/>
  <c r="G3603" i="7"/>
  <c r="F3604" i="7"/>
  <c r="G3604" i="7"/>
  <c r="F3605" i="7"/>
  <c r="G3605" i="7"/>
  <c r="F3606" i="7"/>
  <c r="G3606" i="7"/>
  <c r="F3607" i="7"/>
  <c r="G3607" i="7"/>
  <c r="F3608" i="7"/>
  <c r="G3608" i="7"/>
  <c r="F3609" i="7"/>
  <c r="G3609" i="7"/>
  <c r="F3610" i="7"/>
  <c r="G3610" i="7"/>
  <c r="F3611" i="7"/>
  <c r="G3611" i="7"/>
  <c r="F3612" i="7"/>
  <c r="G3612" i="7"/>
  <c r="F3613" i="7"/>
  <c r="G3613" i="7"/>
  <c r="F3614" i="7"/>
  <c r="G3614" i="7"/>
  <c r="F3615" i="7"/>
  <c r="G3615" i="7"/>
  <c r="F3616" i="7"/>
  <c r="G3616" i="7"/>
  <c r="F3617" i="7"/>
  <c r="G3617" i="7"/>
  <c r="F3618" i="7"/>
  <c r="G3618" i="7"/>
  <c r="F3619" i="7"/>
  <c r="G3619" i="7"/>
  <c r="F3620" i="7"/>
  <c r="G3620" i="7"/>
  <c r="F3621" i="7"/>
  <c r="G3621" i="7"/>
  <c r="F3622" i="7"/>
  <c r="G3622" i="7"/>
  <c r="F3623" i="7"/>
  <c r="G3623" i="7"/>
  <c r="F3624" i="7"/>
  <c r="G3624" i="7"/>
  <c r="F3625" i="7"/>
  <c r="G3625" i="7"/>
  <c r="F3626" i="7"/>
  <c r="G3626" i="7"/>
  <c r="F3627" i="7"/>
  <c r="G3627" i="7"/>
  <c r="F3628" i="7"/>
  <c r="G3628" i="7"/>
  <c r="F3629" i="7"/>
  <c r="G3629" i="7"/>
  <c r="F3630" i="7"/>
  <c r="G3630" i="7"/>
  <c r="F3631" i="7"/>
  <c r="G3631" i="7"/>
  <c r="F3632" i="7"/>
  <c r="G3632" i="7"/>
  <c r="F3633" i="7"/>
  <c r="G3633" i="7"/>
  <c r="F3634" i="7"/>
  <c r="G3634" i="7"/>
  <c r="F3635" i="7"/>
  <c r="G3635" i="7"/>
  <c r="F3636" i="7"/>
  <c r="G3636" i="7"/>
  <c r="F3637" i="7"/>
  <c r="G3637" i="7"/>
  <c r="F3638" i="7"/>
  <c r="G3638" i="7"/>
  <c r="F3639" i="7"/>
  <c r="G3639" i="7"/>
  <c r="F3640" i="7"/>
  <c r="G3640" i="7"/>
  <c r="F3641" i="7"/>
  <c r="G3641" i="7"/>
  <c r="F3642" i="7"/>
  <c r="G3642" i="7"/>
  <c r="F3643" i="7"/>
  <c r="G3643" i="7"/>
  <c r="F3644" i="7"/>
  <c r="G3644" i="7"/>
  <c r="F3645" i="7"/>
  <c r="G3645" i="7"/>
  <c r="F3646" i="7"/>
  <c r="G3646" i="7"/>
  <c r="F3647" i="7"/>
  <c r="G3647" i="7"/>
  <c r="F3648" i="7"/>
  <c r="G3648" i="7"/>
  <c r="F3649" i="7"/>
  <c r="G3649" i="7"/>
  <c r="F3650" i="7"/>
  <c r="G3650" i="7"/>
  <c r="F3651" i="7"/>
  <c r="G3651" i="7"/>
  <c r="F3652" i="7"/>
  <c r="G3652" i="7"/>
  <c r="F3653" i="7"/>
  <c r="G3653" i="7"/>
  <c r="F3654" i="7"/>
  <c r="G3654" i="7"/>
  <c r="F3655" i="7"/>
  <c r="G3655" i="7"/>
  <c r="F3656" i="7"/>
  <c r="G3656" i="7"/>
  <c r="F3657" i="7"/>
  <c r="G3657" i="7"/>
  <c r="F3658" i="7"/>
  <c r="G3658" i="7"/>
  <c r="F3659" i="7"/>
  <c r="G3659" i="7"/>
  <c r="F3660" i="7"/>
  <c r="G3660" i="7"/>
  <c r="F3661" i="7"/>
  <c r="G3661" i="7"/>
  <c r="F3662" i="7"/>
  <c r="G3662" i="7"/>
  <c r="F3663" i="7"/>
  <c r="G3663" i="7"/>
  <c r="F3664" i="7"/>
  <c r="G3664" i="7"/>
  <c r="F3665" i="7"/>
  <c r="G3665" i="7"/>
  <c r="F3666" i="7"/>
  <c r="G3666" i="7"/>
  <c r="F3667" i="7"/>
  <c r="G3667" i="7"/>
  <c r="F3668" i="7"/>
  <c r="G3668" i="7"/>
  <c r="F3669" i="7"/>
  <c r="G3669" i="7"/>
  <c r="F3670" i="7"/>
  <c r="G3670" i="7"/>
  <c r="F3671" i="7"/>
  <c r="G3671" i="7"/>
  <c r="F3672" i="7"/>
  <c r="G3672" i="7"/>
  <c r="F3673" i="7"/>
  <c r="G3673" i="7"/>
  <c r="F3674" i="7"/>
  <c r="G3674" i="7"/>
  <c r="F3675" i="7"/>
  <c r="G3675" i="7"/>
  <c r="F3676" i="7"/>
  <c r="G3676" i="7"/>
  <c r="F3677" i="7"/>
  <c r="G3677" i="7"/>
  <c r="F3678" i="7"/>
  <c r="G3678" i="7"/>
  <c r="F3679" i="7"/>
  <c r="G3679" i="7"/>
  <c r="F3680" i="7"/>
  <c r="G3680" i="7"/>
  <c r="F3681" i="7"/>
  <c r="G3681" i="7"/>
  <c r="F3682" i="7"/>
  <c r="G3682" i="7"/>
  <c r="F3683" i="7"/>
  <c r="G3683" i="7"/>
  <c r="F3684" i="7"/>
  <c r="G3684" i="7"/>
  <c r="F3685" i="7"/>
  <c r="G3685" i="7"/>
  <c r="F3686" i="7"/>
  <c r="G3686" i="7"/>
  <c r="F3687" i="7"/>
  <c r="G3687" i="7"/>
  <c r="F3688" i="7"/>
  <c r="G3688" i="7"/>
  <c r="F3689" i="7"/>
  <c r="G3689" i="7"/>
  <c r="F3690" i="7"/>
  <c r="G3690" i="7"/>
  <c r="F3691" i="7"/>
  <c r="G3691" i="7"/>
  <c r="F3692" i="7"/>
  <c r="G3692" i="7"/>
  <c r="F3693" i="7"/>
  <c r="G3693" i="7"/>
  <c r="F3694" i="7"/>
  <c r="G3694" i="7"/>
  <c r="F3695" i="7"/>
  <c r="G3695" i="7"/>
  <c r="F3696" i="7"/>
  <c r="G3696" i="7"/>
  <c r="F3697" i="7"/>
  <c r="G3697" i="7"/>
  <c r="F3698" i="7"/>
  <c r="G3698" i="7"/>
  <c r="F3699" i="7"/>
  <c r="G3699" i="7"/>
  <c r="F3700" i="7"/>
  <c r="G3700" i="7"/>
  <c r="F3701" i="7"/>
  <c r="G3701" i="7"/>
  <c r="F3702" i="7"/>
  <c r="G3702" i="7"/>
  <c r="F3703" i="7"/>
  <c r="G3703" i="7"/>
  <c r="F3704" i="7"/>
  <c r="G3704" i="7"/>
  <c r="F3705" i="7"/>
  <c r="G3705" i="7"/>
  <c r="F3706" i="7"/>
  <c r="G3706" i="7"/>
  <c r="F3707" i="7"/>
  <c r="G3707" i="7"/>
  <c r="F3708" i="7"/>
  <c r="G3708" i="7"/>
  <c r="F3709" i="7"/>
  <c r="G3709" i="7"/>
  <c r="F3710" i="7"/>
  <c r="G3710" i="7"/>
  <c r="F3711" i="7"/>
  <c r="G3711" i="7"/>
  <c r="F3712" i="7"/>
  <c r="G3712" i="7"/>
  <c r="F3713" i="7"/>
  <c r="G3713" i="7"/>
  <c r="F3714" i="7"/>
  <c r="G3714" i="7"/>
  <c r="F3715" i="7"/>
  <c r="G3715" i="7"/>
  <c r="F3716" i="7"/>
  <c r="G3716" i="7"/>
  <c r="F3717" i="7"/>
  <c r="G3717" i="7"/>
  <c r="F3718" i="7"/>
  <c r="G3718" i="7"/>
  <c r="F3719" i="7"/>
  <c r="G3719" i="7"/>
  <c r="F3720" i="7"/>
  <c r="G3720" i="7"/>
  <c r="F3721" i="7"/>
  <c r="G3721" i="7"/>
  <c r="F3722" i="7"/>
  <c r="G3722" i="7"/>
  <c r="F3723" i="7"/>
  <c r="G3723" i="7"/>
  <c r="F3724" i="7"/>
  <c r="G3724" i="7"/>
  <c r="F3725" i="7"/>
  <c r="G3725" i="7"/>
  <c r="F3726" i="7"/>
  <c r="G3726" i="7"/>
  <c r="F3727" i="7"/>
  <c r="G3727" i="7"/>
  <c r="F3728" i="7"/>
  <c r="G3728" i="7"/>
  <c r="F3729" i="7"/>
  <c r="G3729" i="7"/>
  <c r="F3730" i="7"/>
  <c r="G3730" i="7"/>
  <c r="F3731" i="7"/>
  <c r="G3731" i="7"/>
  <c r="F3732" i="7"/>
  <c r="G3732" i="7"/>
  <c r="F3733" i="7"/>
  <c r="G3733" i="7"/>
  <c r="F3734" i="7"/>
  <c r="G3734" i="7"/>
  <c r="F3735" i="7"/>
  <c r="G3735" i="7"/>
  <c r="F3736" i="7"/>
  <c r="G3736" i="7"/>
  <c r="F3737" i="7"/>
  <c r="G3737" i="7"/>
  <c r="F3738" i="7"/>
  <c r="G3738" i="7"/>
  <c r="F3739" i="7"/>
  <c r="G3739" i="7"/>
  <c r="F3740" i="7"/>
  <c r="G3740" i="7"/>
  <c r="F3741" i="7"/>
  <c r="G3741" i="7"/>
  <c r="F3742" i="7"/>
  <c r="G3742" i="7"/>
  <c r="F3743" i="7"/>
  <c r="G3743" i="7"/>
  <c r="F3744" i="7"/>
  <c r="G3744" i="7"/>
  <c r="F3745" i="7"/>
  <c r="G3745" i="7"/>
  <c r="F3746" i="7"/>
  <c r="G3746" i="7"/>
  <c r="F3747" i="7"/>
  <c r="G3747" i="7"/>
  <c r="F3748" i="7"/>
  <c r="G3748" i="7"/>
  <c r="F3749" i="7"/>
  <c r="G3749" i="7"/>
  <c r="F3750" i="7"/>
  <c r="G3750" i="7"/>
  <c r="F3751" i="7"/>
  <c r="G3751" i="7"/>
  <c r="F3752" i="7"/>
  <c r="G3752" i="7"/>
  <c r="F3753" i="7"/>
  <c r="G3753" i="7"/>
  <c r="F3754" i="7"/>
  <c r="G3754" i="7"/>
  <c r="F3755" i="7"/>
  <c r="G3755" i="7"/>
  <c r="F3756" i="7"/>
  <c r="G3756" i="7"/>
  <c r="F3757" i="7"/>
  <c r="G3757" i="7"/>
  <c r="F3758" i="7"/>
  <c r="G3758" i="7"/>
  <c r="F3759" i="7"/>
  <c r="G3759" i="7"/>
  <c r="F3760" i="7"/>
  <c r="G3760" i="7"/>
  <c r="F3761" i="7"/>
  <c r="G3761" i="7"/>
  <c r="F3762" i="7"/>
  <c r="G3762" i="7"/>
  <c r="F3763" i="7"/>
  <c r="G3763" i="7"/>
  <c r="F3764" i="7"/>
  <c r="G3764" i="7"/>
  <c r="F3765" i="7"/>
  <c r="G3765" i="7"/>
  <c r="F3766" i="7"/>
  <c r="G3766" i="7"/>
  <c r="F3767" i="7"/>
  <c r="G3767" i="7"/>
  <c r="F3768" i="7"/>
  <c r="G3768" i="7"/>
  <c r="F3769" i="7"/>
  <c r="G3769" i="7"/>
  <c r="F3770" i="7"/>
  <c r="G3770" i="7"/>
  <c r="F3771" i="7"/>
  <c r="G3771" i="7"/>
  <c r="F3772" i="7"/>
  <c r="G3772" i="7"/>
  <c r="F3773" i="7"/>
  <c r="G3773" i="7"/>
  <c r="F3774" i="7"/>
  <c r="G3774" i="7"/>
  <c r="F3775" i="7"/>
  <c r="G3775" i="7"/>
  <c r="F3776" i="7"/>
  <c r="G3776" i="7"/>
  <c r="F3777" i="7"/>
  <c r="G3777" i="7"/>
  <c r="F3778" i="7"/>
  <c r="G3778" i="7"/>
  <c r="F3779" i="7"/>
  <c r="G3779" i="7"/>
  <c r="F3780" i="7"/>
  <c r="G3780" i="7"/>
  <c r="F3781" i="7"/>
  <c r="G3781" i="7"/>
  <c r="F3782" i="7"/>
  <c r="G3782" i="7"/>
  <c r="F3783" i="7"/>
  <c r="G3783" i="7"/>
  <c r="F3784" i="7"/>
  <c r="G3784" i="7"/>
  <c r="F3785" i="7"/>
  <c r="G3785" i="7"/>
  <c r="F3786" i="7"/>
  <c r="G3786" i="7"/>
  <c r="F3787" i="7"/>
  <c r="G3787" i="7"/>
  <c r="F3788" i="7"/>
  <c r="G3788" i="7"/>
  <c r="F3789" i="7"/>
  <c r="G3789" i="7"/>
  <c r="F3790" i="7"/>
  <c r="G3790" i="7"/>
  <c r="F3791" i="7"/>
  <c r="G3791" i="7"/>
  <c r="F3792" i="7"/>
  <c r="G3792" i="7"/>
  <c r="F3793" i="7"/>
  <c r="G3793" i="7"/>
  <c r="F3794" i="7"/>
  <c r="G3794" i="7"/>
  <c r="F3795" i="7"/>
  <c r="G3795" i="7"/>
  <c r="F3796" i="7"/>
  <c r="G3796" i="7"/>
  <c r="F3797" i="7"/>
  <c r="G3797" i="7"/>
  <c r="F3798" i="7"/>
  <c r="G3798" i="7"/>
  <c r="F3799" i="7"/>
  <c r="G3799" i="7"/>
  <c r="F3800" i="7"/>
  <c r="G3800" i="7"/>
  <c r="F3801" i="7"/>
  <c r="G3801" i="7"/>
  <c r="F3802" i="7"/>
  <c r="G3802" i="7"/>
  <c r="F3803" i="7"/>
  <c r="G3803" i="7"/>
  <c r="F3804" i="7"/>
  <c r="G3804" i="7"/>
  <c r="F3805" i="7"/>
  <c r="G3805" i="7"/>
  <c r="F3806" i="7"/>
  <c r="G3806" i="7"/>
  <c r="F3807" i="7"/>
  <c r="G3807" i="7"/>
  <c r="F3808" i="7"/>
  <c r="G3808" i="7"/>
  <c r="F3809" i="7"/>
  <c r="G3809" i="7"/>
  <c r="F3810" i="7"/>
  <c r="G3810" i="7"/>
  <c r="F3811" i="7"/>
  <c r="G3811" i="7"/>
  <c r="F3812" i="7"/>
  <c r="G3812" i="7"/>
  <c r="F3813" i="7"/>
  <c r="G3813" i="7"/>
  <c r="F3814" i="7"/>
  <c r="G3814" i="7"/>
  <c r="F3815" i="7"/>
  <c r="G3815" i="7"/>
  <c r="F3816" i="7"/>
  <c r="G3816" i="7"/>
  <c r="F3817" i="7"/>
  <c r="G3817" i="7"/>
  <c r="F3818" i="7"/>
  <c r="G3818" i="7"/>
  <c r="F3819" i="7"/>
  <c r="G3819" i="7"/>
  <c r="F3820" i="7"/>
  <c r="G3820" i="7"/>
  <c r="F3821" i="7"/>
  <c r="G3821" i="7"/>
  <c r="F3822" i="7"/>
  <c r="G3822" i="7"/>
  <c r="F3823" i="7"/>
  <c r="G3823" i="7"/>
  <c r="F3824" i="7"/>
  <c r="G3824" i="7"/>
  <c r="F3825" i="7"/>
  <c r="G3825" i="7"/>
  <c r="F3826" i="7"/>
  <c r="G3826" i="7"/>
  <c r="F3827" i="7"/>
  <c r="G3827" i="7"/>
  <c r="F3828" i="7"/>
  <c r="G3828" i="7"/>
  <c r="F3829" i="7"/>
  <c r="G3829" i="7"/>
  <c r="F3830" i="7"/>
  <c r="G3830" i="7"/>
  <c r="F3831" i="7"/>
  <c r="G3831" i="7"/>
  <c r="F3832" i="7"/>
  <c r="G3832" i="7"/>
  <c r="F3833" i="7"/>
  <c r="G3833" i="7"/>
  <c r="F3834" i="7"/>
  <c r="G3834" i="7"/>
  <c r="F3835" i="7"/>
  <c r="G3835" i="7"/>
  <c r="F3836" i="7"/>
  <c r="G3836" i="7"/>
  <c r="F3837" i="7"/>
  <c r="G3837" i="7"/>
  <c r="F3838" i="7"/>
  <c r="G3838" i="7"/>
  <c r="F3839" i="7"/>
  <c r="G3839" i="7"/>
  <c r="F3840" i="7"/>
  <c r="G3840" i="7"/>
  <c r="F3841" i="7"/>
  <c r="G3841" i="7"/>
  <c r="F3842" i="7"/>
  <c r="G3842" i="7"/>
  <c r="F3843" i="7"/>
  <c r="G3843" i="7"/>
  <c r="F3844" i="7"/>
  <c r="G3844" i="7"/>
  <c r="F3845" i="7"/>
  <c r="G3845" i="7"/>
  <c r="F3846" i="7"/>
  <c r="G3846" i="7"/>
  <c r="F3847" i="7"/>
  <c r="G3847" i="7"/>
  <c r="F3848" i="7"/>
  <c r="G3848" i="7"/>
  <c r="F3849" i="7"/>
  <c r="G3849" i="7"/>
  <c r="F3850" i="7"/>
  <c r="G3850" i="7"/>
  <c r="F3851" i="7"/>
  <c r="G3851" i="7"/>
  <c r="F3852" i="7"/>
  <c r="G3852" i="7"/>
  <c r="F3853" i="7"/>
  <c r="G3853" i="7"/>
  <c r="F3854" i="7"/>
  <c r="G3854" i="7"/>
  <c r="F3855" i="7"/>
  <c r="G3855" i="7"/>
  <c r="F3856" i="7"/>
  <c r="G3856" i="7"/>
  <c r="F3857" i="7"/>
  <c r="G3857" i="7"/>
  <c r="F3858" i="7"/>
  <c r="G3858" i="7"/>
  <c r="F3859" i="7"/>
  <c r="G3859" i="7"/>
  <c r="F3860" i="7"/>
  <c r="G3860" i="7"/>
  <c r="F3861" i="7"/>
  <c r="G3861" i="7"/>
  <c r="F3862" i="7"/>
  <c r="G3862" i="7"/>
  <c r="F3863" i="7"/>
  <c r="G3863" i="7"/>
  <c r="F3864" i="7"/>
  <c r="G3864" i="7"/>
  <c r="F3865" i="7"/>
  <c r="G3865" i="7"/>
  <c r="F3866" i="7"/>
  <c r="G3866" i="7"/>
  <c r="F3867" i="7"/>
  <c r="G3867" i="7"/>
  <c r="F3868" i="7"/>
  <c r="G3868" i="7"/>
  <c r="F3869" i="7"/>
  <c r="G3869" i="7"/>
  <c r="F3870" i="7"/>
  <c r="G3870" i="7"/>
  <c r="F3871" i="7"/>
  <c r="G3871" i="7"/>
  <c r="F3872" i="7"/>
  <c r="G3872" i="7"/>
  <c r="F3873" i="7"/>
  <c r="G3873" i="7"/>
  <c r="F3874" i="7"/>
  <c r="G3874" i="7"/>
  <c r="F3875" i="7"/>
  <c r="G3875" i="7"/>
  <c r="F3876" i="7"/>
  <c r="G3876" i="7"/>
  <c r="F3877" i="7"/>
  <c r="G3877" i="7"/>
  <c r="F3878" i="7"/>
  <c r="G3878" i="7"/>
  <c r="F3879" i="7"/>
  <c r="G3879" i="7"/>
  <c r="F3880" i="7"/>
  <c r="G3880" i="7"/>
  <c r="F3881" i="7"/>
  <c r="G3881" i="7"/>
  <c r="F3882" i="7"/>
  <c r="G3882" i="7"/>
  <c r="F3883" i="7"/>
  <c r="G3883" i="7"/>
  <c r="F3884" i="7"/>
  <c r="G3884" i="7"/>
  <c r="F3885" i="7"/>
  <c r="G3885" i="7"/>
  <c r="F3886" i="7"/>
  <c r="G3886" i="7"/>
  <c r="F3887" i="7"/>
  <c r="G3887" i="7"/>
  <c r="F3888" i="7"/>
  <c r="G3888" i="7"/>
  <c r="F3889" i="7"/>
  <c r="G3889" i="7"/>
  <c r="F3890" i="7"/>
  <c r="G3890" i="7"/>
  <c r="F3891" i="7"/>
  <c r="G3891" i="7"/>
  <c r="F3892" i="7"/>
  <c r="G3892" i="7"/>
  <c r="F3893" i="7"/>
  <c r="G3893" i="7"/>
  <c r="F3894" i="7"/>
  <c r="G3894" i="7"/>
  <c r="F3895" i="7"/>
  <c r="G3895" i="7"/>
  <c r="F3896" i="7"/>
  <c r="G3896" i="7"/>
  <c r="F3897" i="7"/>
  <c r="G3897" i="7"/>
  <c r="F3898" i="7"/>
  <c r="G3898" i="7"/>
  <c r="F3899" i="7"/>
  <c r="G3899" i="7"/>
  <c r="F3900" i="7"/>
  <c r="G3900" i="7"/>
  <c r="F3901" i="7"/>
  <c r="G3901" i="7"/>
  <c r="F3902" i="7"/>
  <c r="G3902" i="7"/>
  <c r="F3903" i="7"/>
  <c r="G3903" i="7"/>
  <c r="F3904" i="7"/>
  <c r="G3904" i="7"/>
  <c r="F3905" i="7"/>
  <c r="G3905" i="7"/>
  <c r="F3906" i="7"/>
  <c r="G3906" i="7"/>
  <c r="F3907" i="7"/>
  <c r="G3907" i="7"/>
  <c r="F3908" i="7"/>
  <c r="G3908" i="7"/>
  <c r="F3909" i="7"/>
  <c r="G3909" i="7"/>
  <c r="F3910" i="7"/>
  <c r="G3910" i="7"/>
  <c r="F3911" i="7"/>
  <c r="G3911" i="7"/>
  <c r="F3912" i="7"/>
  <c r="G3912" i="7"/>
  <c r="F3913" i="7"/>
  <c r="G3913" i="7"/>
  <c r="F3914" i="7"/>
  <c r="G3914" i="7"/>
  <c r="F3915" i="7"/>
  <c r="G3915" i="7"/>
  <c r="F3916" i="7"/>
  <c r="G3916" i="7"/>
  <c r="F3917" i="7"/>
  <c r="G3917" i="7"/>
  <c r="F3918" i="7"/>
  <c r="G3918" i="7"/>
  <c r="F3919" i="7"/>
  <c r="G3919" i="7"/>
  <c r="F3920" i="7"/>
  <c r="G3920" i="7"/>
  <c r="F3921" i="7"/>
  <c r="G3921" i="7"/>
  <c r="F3922" i="7"/>
  <c r="G3922" i="7"/>
  <c r="F3923" i="7"/>
  <c r="G3923" i="7"/>
  <c r="F3924" i="7"/>
  <c r="G3924" i="7"/>
  <c r="F3925" i="7"/>
  <c r="G3925" i="7"/>
  <c r="F3926" i="7"/>
  <c r="G3926" i="7"/>
  <c r="F3927" i="7"/>
  <c r="G3927" i="7"/>
  <c r="F3928" i="7"/>
  <c r="G3928" i="7"/>
  <c r="F3929" i="7"/>
  <c r="G3929" i="7"/>
  <c r="F3930" i="7"/>
  <c r="G3930" i="7"/>
  <c r="F3931" i="7"/>
  <c r="G3931" i="7"/>
  <c r="F3932" i="7"/>
  <c r="G3932" i="7"/>
  <c r="F3933" i="7"/>
  <c r="G3933" i="7"/>
  <c r="F3934" i="7"/>
  <c r="G3934" i="7"/>
  <c r="F3935" i="7"/>
  <c r="G3935" i="7"/>
  <c r="F3936" i="7"/>
  <c r="G3936" i="7"/>
  <c r="F3937" i="7"/>
  <c r="G3937" i="7"/>
  <c r="F3938" i="7"/>
  <c r="G3938" i="7"/>
  <c r="F3939" i="7"/>
  <c r="G3939" i="7"/>
  <c r="F3940" i="7"/>
  <c r="G3940" i="7"/>
  <c r="F3941" i="7"/>
  <c r="G3941" i="7"/>
  <c r="F3942" i="7"/>
  <c r="G3942" i="7"/>
  <c r="F3943" i="7"/>
  <c r="G3943" i="7"/>
  <c r="F3944" i="7"/>
  <c r="G3944" i="7"/>
  <c r="F3945" i="7"/>
  <c r="G3945" i="7"/>
  <c r="F3946" i="7"/>
  <c r="G3946" i="7"/>
  <c r="F3947" i="7"/>
  <c r="G3947" i="7"/>
  <c r="F3948" i="7"/>
  <c r="G3948" i="7"/>
  <c r="F3949" i="7"/>
  <c r="G3949" i="7"/>
  <c r="F3950" i="7"/>
  <c r="G3950" i="7"/>
  <c r="F3951" i="7"/>
  <c r="G3951" i="7"/>
  <c r="F3952" i="7"/>
  <c r="G3952" i="7"/>
  <c r="F3953" i="7"/>
  <c r="G3953" i="7"/>
  <c r="F3954" i="7"/>
  <c r="G3954" i="7"/>
  <c r="F3955" i="7"/>
  <c r="G3955" i="7"/>
  <c r="F3956" i="7"/>
  <c r="G3956" i="7"/>
  <c r="F3957" i="7"/>
  <c r="G3957" i="7"/>
  <c r="F3958" i="7"/>
  <c r="G3958" i="7"/>
  <c r="F3959" i="7"/>
  <c r="G3959" i="7"/>
  <c r="F3960" i="7"/>
  <c r="G3960" i="7"/>
  <c r="F3961" i="7"/>
  <c r="G3961" i="7"/>
  <c r="F3962" i="7"/>
  <c r="G3962" i="7"/>
  <c r="F3963" i="7"/>
  <c r="G3963" i="7"/>
  <c r="F3964" i="7"/>
  <c r="G3964" i="7"/>
  <c r="F3965" i="7"/>
  <c r="G3965" i="7"/>
  <c r="F3966" i="7"/>
  <c r="G3966" i="7"/>
  <c r="F3967" i="7"/>
  <c r="G3967" i="7"/>
  <c r="F3968" i="7"/>
  <c r="G3968" i="7"/>
  <c r="F3969" i="7"/>
  <c r="G3969" i="7"/>
  <c r="F3970" i="7"/>
  <c r="G3970" i="7"/>
  <c r="F3971" i="7"/>
  <c r="G3971" i="7"/>
  <c r="F3972" i="7"/>
  <c r="G3972" i="7"/>
  <c r="F3973" i="7"/>
  <c r="G3973" i="7"/>
  <c r="F3974" i="7"/>
  <c r="G3974" i="7"/>
  <c r="F3975" i="7"/>
  <c r="G3975" i="7"/>
  <c r="F3976" i="7"/>
  <c r="G3976" i="7"/>
  <c r="F3977" i="7"/>
  <c r="G3977" i="7"/>
  <c r="F3978" i="7"/>
  <c r="G3978" i="7"/>
  <c r="F3979" i="7"/>
  <c r="G3979" i="7"/>
  <c r="F3980" i="7"/>
  <c r="G3980" i="7"/>
  <c r="F3981" i="7"/>
  <c r="G3981" i="7"/>
  <c r="F3982" i="7"/>
  <c r="G3982" i="7"/>
  <c r="F3983" i="7"/>
  <c r="G3983" i="7"/>
  <c r="F3984" i="7"/>
  <c r="G3984" i="7"/>
  <c r="F3985" i="7"/>
  <c r="G3985" i="7"/>
  <c r="F3986" i="7"/>
  <c r="G3986" i="7"/>
  <c r="F3987" i="7"/>
  <c r="G3987" i="7"/>
  <c r="F3988" i="7"/>
  <c r="G3988" i="7"/>
  <c r="F3989" i="7"/>
  <c r="G3989" i="7"/>
  <c r="F3990" i="7"/>
  <c r="G3990" i="7"/>
  <c r="F3991" i="7"/>
  <c r="G3991" i="7"/>
  <c r="F3992" i="7"/>
  <c r="G3992" i="7"/>
  <c r="F3993" i="7"/>
  <c r="G3993" i="7"/>
  <c r="F3994" i="7"/>
  <c r="G3994" i="7"/>
  <c r="F3995" i="7"/>
  <c r="G3995" i="7"/>
  <c r="F3996" i="7"/>
  <c r="G3996" i="7"/>
  <c r="F3997" i="7"/>
  <c r="G3997" i="7"/>
  <c r="F3998" i="7"/>
  <c r="G3998" i="7"/>
  <c r="F3999" i="7"/>
  <c r="G3999" i="7"/>
  <c r="F4000" i="7"/>
  <c r="G4000" i="7"/>
  <c r="F4001" i="7"/>
  <c r="G4001" i="7"/>
  <c r="F4002" i="7"/>
  <c r="G4002" i="7"/>
  <c r="F4003" i="7"/>
  <c r="G4003" i="7"/>
  <c r="F4004" i="7"/>
  <c r="G4004" i="7"/>
  <c r="F4005" i="7"/>
  <c r="G4005" i="7"/>
  <c r="F4006" i="7"/>
  <c r="G4006" i="7"/>
  <c r="F4007" i="7"/>
  <c r="G4007" i="7"/>
  <c r="F4008" i="7"/>
  <c r="G4008" i="7"/>
  <c r="F4009" i="7"/>
  <c r="G4009" i="7"/>
  <c r="F4010" i="7"/>
  <c r="G4010" i="7"/>
  <c r="F4011" i="7"/>
  <c r="G4011" i="7"/>
  <c r="F4012" i="7"/>
  <c r="G4012" i="7"/>
  <c r="F4013" i="7"/>
  <c r="G4013" i="7"/>
  <c r="F4014" i="7"/>
  <c r="G4014" i="7"/>
  <c r="F4015" i="7"/>
  <c r="G4015" i="7"/>
  <c r="F4016" i="7"/>
  <c r="G4016" i="7"/>
  <c r="F4017" i="7"/>
  <c r="G4017" i="7"/>
  <c r="F4018" i="7"/>
  <c r="G4018" i="7"/>
  <c r="F4019" i="7"/>
  <c r="G4019" i="7"/>
  <c r="F4020" i="7"/>
  <c r="G4020" i="7"/>
  <c r="F4021" i="7"/>
  <c r="G4021" i="7"/>
  <c r="F4022" i="7"/>
  <c r="G4022" i="7"/>
  <c r="F4023" i="7"/>
  <c r="G4023" i="7"/>
  <c r="F4024" i="7"/>
  <c r="G4024" i="7"/>
  <c r="F4025" i="7"/>
  <c r="G4025" i="7"/>
  <c r="F4026" i="7"/>
  <c r="G4026" i="7"/>
  <c r="F4027" i="7"/>
  <c r="G4027" i="7"/>
  <c r="F4028" i="7"/>
  <c r="G4028" i="7"/>
  <c r="F4029" i="7"/>
  <c r="G4029" i="7"/>
  <c r="F4030" i="7"/>
  <c r="G4030" i="7"/>
  <c r="F4031" i="7"/>
  <c r="G4031" i="7"/>
  <c r="F4032" i="7"/>
  <c r="G4032" i="7"/>
  <c r="F4033" i="7"/>
  <c r="G4033" i="7"/>
  <c r="F4034" i="7"/>
  <c r="G4034" i="7"/>
  <c r="F4035" i="7"/>
  <c r="G4035" i="7"/>
  <c r="F4036" i="7"/>
  <c r="G4036" i="7"/>
  <c r="F4037" i="7"/>
  <c r="G4037" i="7"/>
  <c r="F4038" i="7"/>
  <c r="G4038" i="7"/>
  <c r="F4039" i="7"/>
  <c r="G4039" i="7"/>
  <c r="F4040" i="7"/>
  <c r="G4040" i="7"/>
  <c r="F4041" i="7"/>
  <c r="G4041" i="7"/>
  <c r="F4042" i="7"/>
  <c r="G4042" i="7"/>
  <c r="F4043" i="7"/>
  <c r="G4043" i="7"/>
  <c r="F4044" i="7"/>
  <c r="G4044" i="7"/>
  <c r="F4045" i="7"/>
  <c r="G4045" i="7"/>
  <c r="F4046" i="7"/>
  <c r="G4046" i="7"/>
  <c r="F4047" i="7"/>
  <c r="G4047" i="7"/>
  <c r="F4048" i="7"/>
  <c r="G4048" i="7"/>
  <c r="F4049" i="7"/>
  <c r="G4049" i="7"/>
  <c r="F4050" i="7"/>
  <c r="G4050" i="7"/>
  <c r="F4051" i="7"/>
  <c r="G4051" i="7"/>
  <c r="F4052" i="7"/>
  <c r="G4052" i="7"/>
  <c r="F4053" i="7"/>
  <c r="G4053" i="7"/>
  <c r="F4054" i="7"/>
  <c r="G4054" i="7"/>
  <c r="F4055" i="7"/>
  <c r="G4055" i="7"/>
  <c r="F4056" i="7"/>
  <c r="G4056" i="7"/>
  <c r="F4057" i="7"/>
  <c r="G4057" i="7"/>
  <c r="F4058" i="7"/>
  <c r="G4058" i="7"/>
  <c r="F4059" i="7"/>
  <c r="G4059" i="7"/>
  <c r="F4060" i="7"/>
  <c r="G4060" i="7"/>
  <c r="F4061" i="7"/>
  <c r="G4061" i="7"/>
  <c r="F4062" i="7"/>
  <c r="G4062" i="7"/>
  <c r="F4063" i="7"/>
  <c r="G4063" i="7"/>
  <c r="F4064" i="7"/>
  <c r="G4064" i="7"/>
  <c r="F4065" i="7"/>
  <c r="G4065" i="7"/>
  <c r="F4066" i="7"/>
  <c r="G4066" i="7"/>
  <c r="F4067" i="7"/>
  <c r="G4067" i="7"/>
  <c r="F4068" i="7"/>
  <c r="G4068" i="7"/>
  <c r="F4069" i="7"/>
  <c r="G4069" i="7"/>
  <c r="F4070" i="7"/>
  <c r="G4070" i="7"/>
  <c r="F4071" i="7"/>
  <c r="G4071" i="7"/>
  <c r="F4072" i="7"/>
  <c r="G4072" i="7"/>
  <c r="F4073" i="7"/>
  <c r="G4073" i="7"/>
  <c r="F4074" i="7"/>
  <c r="G4074" i="7"/>
  <c r="F4075" i="7"/>
  <c r="G4075" i="7"/>
  <c r="F4076" i="7"/>
  <c r="G4076" i="7"/>
  <c r="F4077" i="7"/>
  <c r="G4077" i="7"/>
  <c r="F4078" i="7"/>
  <c r="G4078" i="7"/>
  <c r="F4079" i="7"/>
  <c r="G4079" i="7"/>
  <c r="F4080" i="7"/>
  <c r="G4080" i="7"/>
  <c r="F4081" i="7"/>
  <c r="G4081" i="7"/>
  <c r="F4082" i="7"/>
  <c r="G4082" i="7"/>
  <c r="F4083" i="7"/>
  <c r="G4083" i="7"/>
  <c r="F4084" i="7"/>
  <c r="G4084" i="7"/>
  <c r="F4085" i="7"/>
  <c r="G4085" i="7"/>
  <c r="F4086" i="7"/>
  <c r="G4086" i="7"/>
  <c r="F4087" i="7"/>
  <c r="G4087" i="7"/>
  <c r="F4088" i="7"/>
  <c r="G4088" i="7"/>
  <c r="F4089" i="7"/>
  <c r="G4089" i="7"/>
  <c r="F4090" i="7"/>
  <c r="G4090" i="7"/>
  <c r="F4091" i="7"/>
  <c r="G4091" i="7"/>
  <c r="F4092" i="7"/>
  <c r="G4092" i="7"/>
  <c r="F4093" i="7"/>
  <c r="G4093" i="7"/>
  <c r="F4094" i="7"/>
  <c r="G4094" i="7"/>
  <c r="F4095" i="7"/>
  <c r="G4095" i="7"/>
  <c r="F4096" i="7"/>
  <c r="G4096" i="7"/>
  <c r="F4097" i="7"/>
  <c r="G4097" i="7"/>
  <c r="F4098" i="7"/>
  <c r="G4098" i="7"/>
  <c r="F4099" i="7"/>
  <c r="G4099" i="7"/>
  <c r="F4100" i="7"/>
  <c r="G4100" i="7"/>
  <c r="F4101" i="7"/>
  <c r="G4101" i="7"/>
  <c r="F4102" i="7"/>
  <c r="G4102" i="7"/>
  <c r="F4103" i="7"/>
  <c r="G4103" i="7"/>
  <c r="F4104" i="7"/>
  <c r="G4104" i="7"/>
  <c r="F4105" i="7"/>
  <c r="G4105" i="7"/>
  <c r="F4106" i="7"/>
  <c r="G4106" i="7"/>
  <c r="F4107" i="7"/>
  <c r="G4107" i="7"/>
  <c r="F4108" i="7"/>
  <c r="G4108" i="7"/>
  <c r="F4109" i="7"/>
  <c r="G4109" i="7"/>
  <c r="F4110" i="7"/>
  <c r="G4110" i="7"/>
  <c r="F4111" i="7"/>
  <c r="G4111" i="7"/>
  <c r="F4112" i="7"/>
  <c r="G4112" i="7"/>
  <c r="F4113" i="7"/>
  <c r="G4113" i="7"/>
  <c r="F4114" i="7"/>
  <c r="G4114" i="7"/>
  <c r="F4115" i="7"/>
  <c r="G4115" i="7"/>
  <c r="F4116" i="7"/>
  <c r="G4116" i="7"/>
  <c r="F4117" i="7"/>
  <c r="G4117" i="7"/>
  <c r="F4118" i="7"/>
  <c r="G4118" i="7"/>
  <c r="F4119" i="7"/>
  <c r="G4119" i="7"/>
  <c r="F4120" i="7"/>
  <c r="G4120" i="7"/>
  <c r="F4121" i="7"/>
  <c r="G4121" i="7"/>
  <c r="F4122" i="7"/>
  <c r="G4122" i="7"/>
  <c r="F4123" i="7"/>
  <c r="G4123" i="7"/>
  <c r="F4124" i="7"/>
  <c r="G4124" i="7"/>
  <c r="F4125" i="7"/>
  <c r="G4125" i="7"/>
  <c r="F4126" i="7"/>
  <c r="G4126" i="7"/>
  <c r="F4127" i="7"/>
  <c r="G4127" i="7"/>
  <c r="F4128" i="7"/>
  <c r="G4128" i="7"/>
  <c r="F4129" i="7"/>
  <c r="G4129" i="7"/>
  <c r="F4130" i="7"/>
  <c r="G4130" i="7"/>
  <c r="F4131" i="7"/>
  <c r="G4131" i="7"/>
  <c r="F4132" i="7"/>
  <c r="G4132" i="7"/>
  <c r="F4133" i="7"/>
  <c r="G4133" i="7"/>
  <c r="F4134" i="7"/>
  <c r="G4134" i="7"/>
  <c r="F4135" i="7"/>
  <c r="G4135" i="7"/>
  <c r="F4136" i="7"/>
  <c r="G4136" i="7"/>
  <c r="F4137" i="7"/>
  <c r="G4137" i="7"/>
  <c r="F4138" i="7"/>
  <c r="G4138" i="7"/>
  <c r="F4139" i="7"/>
  <c r="G4139" i="7"/>
  <c r="F4140" i="7"/>
  <c r="G4140" i="7"/>
  <c r="F4141" i="7"/>
  <c r="G4141" i="7"/>
  <c r="F4142" i="7"/>
  <c r="G4142" i="7"/>
  <c r="F4143" i="7"/>
  <c r="G4143" i="7"/>
  <c r="F4144" i="7"/>
  <c r="G4144" i="7"/>
  <c r="F4145" i="7"/>
  <c r="G4145" i="7"/>
  <c r="F4146" i="7"/>
  <c r="G4146" i="7"/>
  <c r="F4147" i="7"/>
  <c r="G4147" i="7"/>
  <c r="F4148" i="7"/>
  <c r="G4148" i="7"/>
  <c r="F4149" i="7"/>
  <c r="G4149" i="7"/>
  <c r="F4150" i="7"/>
  <c r="G4150" i="7"/>
  <c r="F4151" i="7"/>
  <c r="G4151" i="7"/>
  <c r="F4152" i="7"/>
  <c r="G4152" i="7"/>
  <c r="F4153" i="7"/>
  <c r="G4153" i="7"/>
  <c r="F4154" i="7"/>
  <c r="G4154" i="7"/>
  <c r="F4155" i="7"/>
  <c r="G4155" i="7"/>
  <c r="F4156" i="7"/>
  <c r="G4156" i="7"/>
  <c r="F4157" i="7"/>
  <c r="G4157" i="7"/>
  <c r="F4158" i="7"/>
  <c r="G4158" i="7"/>
  <c r="F4159" i="7"/>
  <c r="G4159" i="7"/>
  <c r="F4160" i="7"/>
  <c r="G4160" i="7"/>
  <c r="F4161" i="7"/>
  <c r="G4161" i="7"/>
  <c r="F4162" i="7"/>
  <c r="G4162" i="7"/>
  <c r="F4163" i="7"/>
  <c r="G4163" i="7"/>
  <c r="F4164" i="7"/>
  <c r="G4164" i="7"/>
  <c r="F4165" i="7"/>
  <c r="G4165" i="7"/>
  <c r="F4166" i="7"/>
  <c r="G4166" i="7"/>
  <c r="F4167" i="7"/>
  <c r="G4167" i="7"/>
  <c r="F4168" i="7"/>
  <c r="G4168" i="7"/>
  <c r="F4169" i="7"/>
  <c r="G4169" i="7"/>
  <c r="F4170" i="7"/>
  <c r="G4170" i="7"/>
  <c r="F4171" i="7"/>
  <c r="G4171" i="7"/>
  <c r="F4172" i="7"/>
  <c r="G4172" i="7"/>
  <c r="F4173" i="7"/>
  <c r="G4173" i="7"/>
  <c r="F4174" i="7"/>
  <c r="G4174" i="7"/>
  <c r="F4175" i="7"/>
  <c r="G4175" i="7"/>
  <c r="F4176" i="7"/>
  <c r="G4176" i="7"/>
  <c r="F4177" i="7"/>
  <c r="G4177" i="7"/>
  <c r="F4178" i="7"/>
  <c r="G4178" i="7"/>
  <c r="F4179" i="7"/>
  <c r="G4179" i="7"/>
  <c r="F4180" i="7"/>
  <c r="G4180" i="7"/>
  <c r="F4181" i="7"/>
  <c r="G4181" i="7"/>
  <c r="F4182" i="7"/>
  <c r="G4182" i="7"/>
  <c r="F4183" i="7"/>
  <c r="G4183" i="7"/>
  <c r="F4184" i="7"/>
  <c r="G4184" i="7"/>
  <c r="F4185" i="7"/>
  <c r="G4185" i="7"/>
  <c r="F4186" i="7"/>
  <c r="G4186" i="7"/>
  <c r="F4187" i="7"/>
  <c r="G4187" i="7"/>
  <c r="F4188" i="7"/>
  <c r="G4188" i="7"/>
  <c r="F4189" i="7"/>
  <c r="G4189" i="7"/>
  <c r="F4190" i="7"/>
  <c r="G4190" i="7"/>
  <c r="F4191" i="7"/>
  <c r="G4191" i="7"/>
  <c r="F4192" i="7"/>
  <c r="G4192" i="7"/>
  <c r="F4193" i="7"/>
  <c r="G4193" i="7"/>
  <c r="F4194" i="7"/>
  <c r="G4194" i="7"/>
  <c r="F4195" i="7"/>
  <c r="G4195" i="7"/>
  <c r="F4196" i="7"/>
  <c r="G4196" i="7"/>
  <c r="F4197" i="7"/>
  <c r="G4197" i="7"/>
  <c r="F4198" i="7"/>
  <c r="G4198" i="7"/>
  <c r="F4199" i="7"/>
  <c r="G4199" i="7"/>
  <c r="F4200" i="7"/>
  <c r="G4200" i="7"/>
  <c r="F4201" i="7"/>
  <c r="G4201" i="7"/>
  <c r="F4202" i="7"/>
  <c r="G4202" i="7"/>
  <c r="F4203" i="7"/>
  <c r="G4203" i="7"/>
  <c r="F4204" i="7"/>
  <c r="G4204" i="7"/>
  <c r="F4205" i="7"/>
  <c r="G4205" i="7"/>
  <c r="F4206" i="7"/>
  <c r="G4206" i="7"/>
  <c r="F4207" i="7"/>
  <c r="G4207" i="7"/>
  <c r="F4208" i="7"/>
  <c r="G4208" i="7"/>
  <c r="F4209" i="7"/>
  <c r="G4209" i="7"/>
  <c r="F4210" i="7"/>
  <c r="G4210" i="7"/>
  <c r="F4211" i="7"/>
  <c r="G4211" i="7"/>
  <c r="F4212" i="7"/>
  <c r="G4212" i="7"/>
  <c r="F4213" i="7"/>
  <c r="G4213" i="7"/>
  <c r="F4214" i="7"/>
  <c r="G4214" i="7"/>
  <c r="F4215" i="7"/>
  <c r="G4215" i="7"/>
  <c r="F4216" i="7"/>
  <c r="G4216" i="7"/>
  <c r="F4217" i="7"/>
  <c r="G4217" i="7"/>
  <c r="F4218" i="7"/>
  <c r="G4218" i="7"/>
  <c r="F4219" i="7"/>
  <c r="G4219" i="7"/>
  <c r="F4220" i="7"/>
  <c r="G4220" i="7"/>
  <c r="F4221" i="7"/>
  <c r="G4221" i="7"/>
  <c r="F4222" i="7"/>
  <c r="G4222" i="7"/>
  <c r="F4223" i="7"/>
  <c r="G4223" i="7"/>
  <c r="F4224" i="7"/>
  <c r="G4224" i="7"/>
  <c r="F4225" i="7"/>
  <c r="G4225" i="7"/>
  <c r="F4226" i="7"/>
  <c r="G4226" i="7"/>
  <c r="F4227" i="7"/>
  <c r="G4227" i="7"/>
  <c r="F4228" i="7"/>
  <c r="G4228" i="7"/>
  <c r="F4229" i="7"/>
  <c r="G4229" i="7"/>
  <c r="F4230" i="7"/>
  <c r="G4230" i="7"/>
  <c r="F4231" i="7"/>
  <c r="G4231" i="7"/>
  <c r="F4232" i="7"/>
  <c r="G4232" i="7"/>
  <c r="F4233" i="7"/>
  <c r="G4233" i="7"/>
  <c r="F4234" i="7"/>
  <c r="G4234" i="7"/>
  <c r="F4235" i="7"/>
  <c r="G4235" i="7"/>
  <c r="F4236" i="7"/>
  <c r="G4236" i="7"/>
  <c r="F4237" i="7"/>
  <c r="G4237" i="7"/>
  <c r="F4238" i="7"/>
  <c r="G4238" i="7"/>
  <c r="F4239" i="7"/>
  <c r="G4239" i="7"/>
  <c r="F4240" i="7"/>
  <c r="G4240" i="7"/>
  <c r="F4241" i="7"/>
  <c r="G4241" i="7"/>
  <c r="F4242" i="7"/>
  <c r="G4242" i="7"/>
  <c r="F4243" i="7"/>
  <c r="G4243" i="7"/>
  <c r="F4244" i="7"/>
  <c r="G4244" i="7"/>
  <c r="F4245" i="7"/>
  <c r="G4245" i="7"/>
  <c r="F4246" i="7"/>
  <c r="G4246" i="7"/>
  <c r="F4247" i="7"/>
  <c r="G4247" i="7"/>
  <c r="F4248" i="7"/>
  <c r="G4248" i="7"/>
  <c r="F4249" i="7"/>
  <c r="G4249" i="7"/>
  <c r="F4250" i="7"/>
  <c r="G4250" i="7"/>
  <c r="F4251" i="7"/>
  <c r="G4251" i="7"/>
  <c r="F4252" i="7"/>
  <c r="G4252" i="7"/>
  <c r="F4253" i="7"/>
  <c r="G4253" i="7"/>
  <c r="F4254" i="7"/>
  <c r="G4254" i="7"/>
  <c r="F4255" i="7"/>
  <c r="G4255" i="7"/>
  <c r="F4256" i="7"/>
  <c r="G4256" i="7"/>
  <c r="F4257" i="7"/>
  <c r="G4257" i="7"/>
  <c r="F4258" i="7"/>
  <c r="G4258" i="7"/>
  <c r="F4259" i="7"/>
  <c r="G4259" i="7"/>
  <c r="F4260" i="7"/>
  <c r="G4260" i="7"/>
  <c r="F4261" i="7"/>
  <c r="G4261" i="7"/>
  <c r="F4262" i="7"/>
  <c r="G4262" i="7"/>
  <c r="F4263" i="7"/>
  <c r="G4263" i="7"/>
  <c r="F4264" i="7"/>
  <c r="G4264" i="7"/>
  <c r="F4265" i="7"/>
  <c r="G4265" i="7"/>
  <c r="F4266" i="7"/>
  <c r="G4266" i="7"/>
  <c r="F4267" i="7"/>
  <c r="G4267" i="7"/>
  <c r="F4268" i="7"/>
  <c r="G4268" i="7"/>
  <c r="F4269" i="7"/>
  <c r="G4269" i="7"/>
  <c r="F4270" i="7"/>
  <c r="G4270" i="7"/>
  <c r="F4271" i="7"/>
  <c r="G4271" i="7"/>
  <c r="F4272" i="7"/>
  <c r="G4272" i="7"/>
  <c r="F4273" i="7"/>
  <c r="G4273" i="7"/>
  <c r="F4274" i="7"/>
  <c r="G4274" i="7"/>
  <c r="F4275" i="7"/>
  <c r="G4275" i="7"/>
  <c r="F4276" i="7"/>
  <c r="G4276" i="7"/>
  <c r="F4277" i="7"/>
  <c r="G4277" i="7"/>
  <c r="F4278" i="7"/>
  <c r="G4278" i="7"/>
  <c r="F4279" i="7"/>
  <c r="G4279" i="7"/>
  <c r="F4280" i="7"/>
  <c r="G4280" i="7"/>
  <c r="F4281" i="7"/>
  <c r="G4281" i="7"/>
  <c r="F4282" i="7"/>
  <c r="G4282" i="7"/>
  <c r="F4283" i="7"/>
  <c r="G4283" i="7"/>
  <c r="F4284" i="7"/>
  <c r="G4284" i="7"/>
  <c r="F4285" i="7"/>
  <c r="G4285" i="7"/>
  <c r="F4286" i="7"/>
  <c r="G4286" i="7"/>
  <c r="F4287" i="7"/>
  <c r="G4287" i="7"/>
  <c r="F4288" i="7"/>
  <c r="G4288" i="7"/>
  <c r="F4289" i="7"/>
  <c r="G4289" i="7"/>
  <c r="F4290" i="7"/>
  <c r="G4290" i="7"/>
  <c r="F4291" i="7"/>
  <c r="G4291" i="7"/>
  <c r="F4292" i="7"/>
  <c r="G4292" i="7"/>
  <c r="F4293" i="7"/>
  <c r="G4293" i="7"/>
  <c r="F4294" i="7"/>
  <c r="G4294" i="7"/>
  <c r="F4295" i="7"/>
  <c r="G4295" i="7"/>
  <c r="F4296" i="7"/>
  <c r="G4296" i="7"/>
  <c r="F4297" i="7"/>
  <c r="G4297" i="7"/>
  <c r="F4298" i="7"/>
  <c r="G4298" i="7"/>
  <c r="F4299" i="7"/>
  <c r="G4299" i="7"/>
  <c r="F4300" i="7"/>
  <c r="G4300" i="7"/>
  <c r="F4301" i="7"/>
  <c r="G4301" i="7"/>
  <c r="F4302" i="7"/>
  <c r="G4302" i="7"/>
  <c r="F4303" i="7"/>
  <c r="G4303" i="7"/>
  <c r="F4304" i="7"/>
  <c r="G4304" i="7"/>
  <c r="F4305" i="7"/>
  <c r="G4305" i="7"/>
  <c r="F4306" i="7"/>
  <c r="G4306" i="7"/>
  <c r="F4307" i="7"/>
  <c r="G4307" i="7"/>
  <c r="F4308" i="7"/>
  <c r="G4308" i="7"/>
  <c r="F4309" i="7"/>
  <c r="G4309" i="7"/>
  <c r="F4310" i="7"/>
  <c r="G4310" i="7"/>
  <c r="F4311" i="7"/>
  <c r="G4311" i="7"/>
  <c r="F4312" i="7"/>
  <c r="G4312" i="7"/>
  <c r="F4313" i="7"/>
  <c r="G4313" i="7"/>
  <c r="F4314" i="7"/>
  <c r="G4314" i="7"/>
  <c r="F4315" i="7"/>
  <c r="G4315" i="7"/>
  <c r="F4316" i="7"/>
  <c r="G4316" i="7"/>
  <c r="F4317" i="7"/>
  <c r="G4317" i="7"/>
  <c r="F4318" i="7"/>
  <c r="G4318" i="7"/>
  <c r="F4319" i="7"/>
  <c r="G4319" i="7"/>
  <c r="F4320" i="7"/>
  <c r="G4320" i="7"/>
  <c r="F4321" i="7"/>
  <c r="G4321" i="7"/>
  <c r="F4322" i="7"/>
  <c r="G4322" i="7"/>
  <c r="F4323" i="7"/>
  <c r="G4323" i="7"/>
  <c r="F4324" i="7"/>
  <c r="G4324" i="7"/>
  <c r="F4325" i="7"/>
  <c r="G4325" i="7"/>
  <c r="F4326" i="7"/>
  <c r="G4326" i="7"/>
  <c r="F4327" i="7"/>
  <c r="G4327" i="7"/>
  <c r="F4328" i="7"/>
  <c r="G4328" i="7"/>
  <c r="F4329" i="7"/>
  <c r="G4329" i="7"/>
  <c r="F4330" i="7"/>
  <c r="G4330" i="7"/>
  <c r="F4331" i="7"/>
  <c r="G4331" i="7"/>
  <c r="F4332" i="7"/>
  <c r="G4332" i="7"/>
  <c r="F4333" i="7"/>
  <c r="G4333" i="7"/>
  <c r="F4334" i="7"/>
  <c r="G4334" i="7"/>
  <c r="F4335" i="7"/>
  <c r="G4335" i="7"/>
  <c r="F4336" i="7"/>
  <c r="G4336" i="7"/>
  <c r="F4337" i="7"/>
  <c r="G4337" i="7"/>
  <c r="F4338" i="7"/>
  <c r="G4338" i="7"/>
  <c r="F4339" i="7"/>
  <c r="G4339" i="7"/>
  <c r="F4340" i="7"/>
  <c r="G4340" i="7"/>
  <c r="F4341" i="7"/>
  <c r="G4341" i="7"/>
  <c r="F4342" i="7"/>
  <c r="G4342" i="7"/>
  <c r="F4343" i="7"/>
  <c r="G4343" i="7"/>
  <c r="F4344" i="7"/>
  <c r="G4344" i="7"/>
  <c r="F4345" i="7"/>
  <c r="G4345" i="7"/>
  <c r="F4346" i="7"/>
  <c r="G4346" i="7"/>
  <c r="F4347" i="7"/>
  <c r="G4347" i="7"/>
  <c r="F4348" i="7"/>
  <c r="G4348" i="7"/>
  <c r="F4349" i="7"/>
  <c r="G4349" i="7"/>
  <c r="F4350" i="7"/>
  <c r="G4350" i="7"/>
  <c r="F4351" i="7"/>
  <c r="G4351" i="7"/>
  <c r="F4352" i="7"/>
  <c r="G4352" i="7"/>
  <c r="F4353" i="7"/>
  <c r="G4353" i="7"/>
  <c r="F4354" i="7"/>
  <c r="G4354" i="7"/>
  <c r="F4355" i="7"/>
  <c r="G4355" i="7"/>
  <c r="F4356" i="7"/>
  <c r="G4356" i="7"/>
  <c r="F4357" i="7"/>
  <c r="G4357" i="7"/>
  <c r="F4358" i="7"/>
  <c r="G4358" i="7"/>
  <c r="F4359" i="7"/>
  <c r="G4359" i="7"/>
  <c r="F4360" i="7"/>
  <c r="G4360" i="7"/>
  <c r="F4361" i="7"/>
  <c r="G4361" i="7"/>
  <c r="F4362" i="7"/>
  <c r="G4362" i="7"/>
  <c r="F4363" i="7"/>
  <c r="G4363" i="7"/>
  <c r="F4364" i="7"/>
  <c r="G4364" i="7"/>
  <c r="F4365" i="7"/>
  <c r="G4365" i="7"/>
  <c r="F4366" i="7"/>
  <c r="G4366" i="7"/>
  <c r="F4367" i="7"/>
  <c r="G4367" i="7"/>
  <c r="F4368" i="7"/>
  <c r="G4368" i="7"/>
  <c r="F4369" i="7"/>
  <c r="G4369" i="7"/>
  <c r="F4370" i="7"/>
  <c r="G4370" i="7"/>
  <c r="F4371" i="7"/>
  <c r="G4371" i="7"/>
  <c r="F4372" i="7"/>
  <c r="G4372" i="7"/>
  <c r="F4373" i="7"/>
  <c r="G4373" i="7"/>
  <c r="F4374" i="7"/>
  <c r="G4374" i="7"/>
  <c r="F4375" i="7"/>
  <c r="G4375" i="7"/>
  <c r="F4376" i="7"/>
  <c r="G4376" i="7"/>
  <c r="F4377" i="7"/>
  <c r="G4377" i="7"/>
  <c r="F4378" i="7"/>
  <c r="G4378" i="7"/>
  <c r="F4379" i="7"/>
  <c r="G4379" i="7"/>
  <c r="F4380" i="7"/>
  <c r="G4380" i="7"/>
  <c r="F4381" i="7"/>
  <c r="G4381" i="7"/>
  <c r="F4382" i="7"/>
  <c r="G4382" i="7"/>
  <c r="F4383" i="7"/>
  <c r="G4383" i="7"/>
  <c r="F4384" i="7"/>
  <c r="G4384" i="7"/>
  <c r="F4385" i="7"/>
  <c r="G4385" i="7"/>
  <c r="F4386" i="7"/>
  <c r="G4386" i="7"/>
  <c r="F4387" i="7"/>
  <c r="G4387" i="7"/>
  <c r="F4388" i="7"/>
  <c r="G4388" i="7"/>
  <c r="F4389" i="7"/>
  <c r="G4389" i="7"/>
  <c r="F4390" i="7"/>
  <c r="G4390" i="7"/>
  <c r="F4391" i="7"/>
  <c r="G4391" i="7"/>
  <c r="F4392" i="7"/>
  <c r="G4392" i="7"/>
  <c r="F4393" i="7"/>
  <c r="G4393" i="7"/>
  <c r="F4394" i="7"/>
  <c r="G4394" i="7"/>
  <c r="F4395" i="7"/>
  <c r="G4395" i="7"/>
  <c r="F2" i="7"/>
  <c r="G2" i="7"/>
  <c r="BH44" i="6"/>
  <c r="BI44" i="6"/>
  <c r="BH45" i="6"/>
  <c r="BH46" i="6"/>
  <c r="BI46" i="6" s="1"/>
  <c r="BH47" i="6"/>
  <c r="BH48" i="6"/>
  <c r="BI48" i="6" s="1"/>
  <c r="BH49" i="6"/>
  <c r="BI49" i="6" s="1"/>
  <c r="BH50" i="6"/>
  <c r="BI50" i="6"/>
  <c r="BH51" i="6"/>
  <c r="BI51" i="6" s="1"/>
  <c r="BH52" i="6"/>
  <c r="BI52" i="6" s="1"/>
  <c r="BH53" i="6"/>
  <c r="BI53" i="6" s="1"/>
  <c r="BH54" i="6"/>
  <c r="BI54" i="6"/>
  <c r="BH43" i="6"/>
  <c r="BI43" i="6" s="1"/>
  <c r="BH27" i="6"/>
  <c r="BI27" i="6" s="1"/>
  <c r="BH31" i="6"/>
  <c r="BI31" i="6" s="1"/>
  <c r="BH32" i="6"/>
  <c r="BI32" i="6" s="1"/>
  <c r="BH33" i="6"/>
  <c r="BI33" i="6" s="1"/>
  <c r="BH34" i="6"/>
  <c r="BI34" i="6" s="1"/>
  <c r="BH35" i="6"/>
  <c r="BI35" i="6"/>
  <c r="BH36" i="6"/>
  <c r="BI36" i="6" s="1"/>
  <c r="BH37" i="6"/>
  <c r="BI37" i="6"/>
  <c r="BH26" i="6"/>
  <c r="BI26" i="6" s="1"/>
  <c r="AZ44" i="6"/>
  <c r="BA44" i="6" s="1"/>
  <c r="AZ45" i="6"/>
  <c r="BA45" i="6"/>
  <c r="AZ46" i="6"/>
  <c r="BA46" i="6" s="1"/>
  <c r="AZ47" i="6"/>
  <c r="BA47" i="6" s="1"/>
  <c r="AZ48" i="6"/>
  <c r="BA48" i="6" s="1"/>
  <c r="AZ49" i="6"/>
  <c r="BA49" i="6" s="1"/>
  <c r="AZ50" i="6"/>
  <c r="BA50" i="6" s="1"/>
  <c r="AZ51" i="6"/>
  <c r="BA51" i="6" s="1"/>
  <c r="AZ52" i="6"/>
  <c r="BA52" i="6"/>
  <c r="AZ53" i="6"/>
  <c r="BA53" i="6" s="1"/>
  <c r="AZ54" i="6"/>
  <c r="BA54" i="6" s="1"/>
  <c r="AZ43" i="6"/>
  <c r="BA43" i="6" s="1"/>
  <c r="AZ36" i="6"/>
  <c r="BA36" i="6" s="1"/>
  <c r="AZ37" i="6"/>
  <c r="BA37" i="6" s="1"/>
  <c r="AZ39" i="6"/>
  <c r="BA39" i="6" s="1"/>
  <c r="AZ35" i="6"/>
  <c r="BA35" i="6" s="1"/>
  <c r="AZ27" i="6"/>
  <c r="BA27" i="6" s="1"/>
  <c r="AZ28" i="6"/>
  <c r="BA28" i="6" s="1"/>
  <c r="AZ29" i="6"/>
  <c r="BA29" i="6" s="1"/>
  <c r="AZ30" i="6"/>
  <c r="BA30" i="6" s="1"/>
  <c r="AZ31" i="6"/>
  <c r="BA31" i="6" s="1"/>
  <c r="AZ26" i="6"/>
  <c r="BA26" i="6" s="1"/>
  <c r="AS50" i="7"/>
  <c r="AV50" i="7" s="1"/>
  <c r="AS51" i="7"/>
  <c r="AU51" i="7" s="1"/>
  <c r="AS52" i="7"/>
  <c r="AT52" i="7" s="1"/>
  <c r="AS53" i="7"/>
  <c r="AW53" i="7" s="1"/>
  <c r="AS49" i="7"/>
  <c r="AW49" i="7" s="1"/>
  <c r="AS37" i="7"/>
  <c r="AT37" i="7" s="1"/>
  <c r="AS38" i="7"/>
  <c r="AU38" i="7" s="1"/>
  <c r="AS39" i="7"/>
  <c r="AW39" i="7" s="1"/>
  <c r="AS40" i="7"/>
  <c r="AT40" i="7" s="1"/>
  <c r="AS41" i="7"/>
  <c r="AU41" i="7" s="1"/>
  <c r="AS42" i="7"/>
  <c r="AU42" i="7" s="1"/>
  <c r="AS43" i="7"/>
  <c r="AX43" i="7" s="1"/>
  <c r="AS44" i="7"/>
  <c r="AT44" i="7" s="1"/>
  <c r="AS36" i="7"/>
  <c r="AV36" i="7" s="1"/>
  <c r="AS22" i="7"/>
  <c r="AV22" i="7" s="1"/>
  <c r="AS23" i="7"/>
  <c r="AW23" i="7" s="1"/>
  <c r="AS24" i="7"/>
  <c r="AV24" i="7" s="1"/>
  <c r="AS25" i="7"/>
  <c r="AT25" i="7" s="1"/>
  <c r="AS26" i="7"/>
  <c r="AV26" i="7" s="1"/>
  <c r="AS27" i="7"/>
  <c r="AX27" i="7" s="1"/>
  <c r="AS28" i="7"/>
  <c r="AV28" i="7" s="1"/>
  <c r="AS29" i="7"/>
  <c r="AX29" i="7" s="1"/>
  <c r="AS30" i="7"/>
  <c r="AV30" i="7" s="1"/>
  <c r="AS31" i="7"/>
  <c r="AX31" i="7" s="1"/>
  <c r="AS21" i="7"/>
  <c r="AU21" i="7" s="1"/>
  <c r="BU33" i="10"/>
  <c r="BV33" i="10" s="1"/>
  <c r="BU34" i="10"/>
  <c r="BV34" i="10" s="1"/>
  <c r="BU32" i="10"/>
  <c r="BV32" i="10" s="1"/>
  <c r="BM41" i="10"/>
  <c r="BN41" i="10" s="1"/>
  <c r="BM42" i="10"/>
  <c r="BN42" i="10" s="1"/>
  <c r="BM43" i="10"/>
  <c r="BN43" i="10" s="1"/>
  <c r="BM44" i="10"/>
  <c r="BN44" i="10" s="1"/>
  <c r="BM45" i="10"/>
  <c r="BN45" i="10" s="1"/>
  <c r="BM46" i="10"/>
  <c r="BN46" i="10" s="1"/>
  <c r="BM47" i="10"/>
  <c r="BN47" i="10" s="1"/>
  <c r="BM48" i="10"/>
  <c r="BN48" i="10" s="1"/>
  <c r="BM40" i="10"/>
  <c r="BN40" i="10" s="1"/>
  <c r="BM31" i="10"/>
  <c r="BN31" i="10" s="1"/>
  <c r="BM21" i="10"/>
  <c r="BN21" i="10" s="1"/>
  <c r="BM35" i="10"/>
  <c r="BN35" i="10" s="1"/>
  <c r="BM20" i="10"/>
  <c r="BN20" i="10" s="1"/>
  <c r="AJ33" i="5"/>
  <c r="AJ31" i="5"/>
  <c r="AJ26" i="5"/>
  <c r="AI27" i="5"/>
  <c r="AJ27" i="5" s="1"/>
  <c r="AI28" i="5"/>
  <c r="AJ28" i="5" s="1"/>
  <c r="AI29" i="5"/>
  <c r="AJ29" i="5" s="1"/>
  <c r="AI30" i="5"/>
  <c r="AJ30" i="5" s="1"/>
  <c r="AI31" i="5"/>
  <c r="AI32" i="5"/>
  <c r="AJ32" i="5"/>
  <c r="AI33" i="5"/>
  <c r="AI26" i="5"/>
  <c r="BM54" i="10"/>
  <c r="BQ54" i="10" s="1"/>
  <c r="BM53" i="10"/>
  <c r="BN53" i="10" s="1"/>
  <c r="BQ53" i="10"/>
  <c r="BM52" i="10"/>
  <c r="BO52" i="10" s="1"/>
  <c r="BU21" i="10"/>
  <c r="BV21" i="10"/>
  <c r="BU22" i="10"/>
  <c r="BV22" i="10" s="1"/>
  <c r="BU23" i="10"/>
  <c r="BV23" i="10" s="1"/>
  <c r="BU24" i="10"/>
  <c r="BV24" i="10" s="1"/>
  <c r="BU25" i="10"/>
  <c r="BV25" i="10" s="1"/>
  <c r="BU26" i="10"/>
  <c r="BV26" i="10" s="1"/>
  <c r="BU27" i="10"/>
  <c r="BV27" i="10" s="1"/>
  <c r="BU20" i="10"/>
  <c r="BV20" i="10" s="1"/>
  <c r="BM30" i="10"/>
  <c r="BN30" i="10" s="1"/>
  <c r="BM32" i="10"/>
  <c r="BN32" i="10" s="1"/>
  <c r="BM33" i="10"/>
  <c r="BN33" i="10" s="1"/>
  <c r="BM34" i="10"/>
  <c r="BN34" i="10" s="1"/>
  <c r="BM29" i="10"/>
  <c r="BN29" i="10" s="1"/>
  <c r="BM22" i="10"/>
  <c r="BN22" i="10" s="1"/>
  <c r="BM23" i="10"/>
  <c r="BN23" i="10" s="1"/>
  <c r="BM24" i="10"/>
  <c r="BN24" i="10" s="1"/>
  <c r="BO54" i="10"/>
  <c r="AY21" i="6" l="1"/>
  <c r="BN54" i="10"/>
  <c r="BP54" i="10"/>
  <c r="BQ52" i="10"/>
  <c r="BP52" i="10"/>
  <c r="BP53" i="10"/>
  <c r="BO53" i="10"/>
  <c r="BN52" i="10"/>
  <c r="AI20" i="5"/>
  <c r="AX36" i="7"/>
  <c r="AT49" i="7"/>
  <c r="AT27" i="7"/>
  <c r="AV40" i="7"/>
  <c r="AV43" i="7"/>
  <c r="AV49" i="7"/>
  <c r="AT24" i="7"/>
  <c r="AX24" i="7"/>
  <c r="AW36" i="7"/>
  <c r="AW26" i="7"/>
  <c r="AT50" i="7"/>
  <c r="AT43" i="7"/>
  <c r="AX41" i="7"/>
  <c r="AW50" i="7"/>
  <c r="AU50" i="7"/>
  <c r="AW43" i="7"/>
  <c r="AU24" i="7"/>
  <c r="AX23" i="7"/>
  <c r="AT39" i="7"/>
  <c r="AT51" i="7"/>
  <c r="AW41" i="7"/>
  <c r="AW44" i="7"/>
  <c r="AV39" i="7"/>
  <c r="AS59" i="7"/>
  <c r="AV23" i="7"/>
  <c r="AW28" i="7"/>
  <c r="AW29" i="7"/>
  <c r="AX37" i="7"/>
  <c r="AX39" i="7"/>
  <c r="AU43" i="7"/>
  <c r="AW24" i="7"/>
  <c r="AT31" i="7"/>
  <c r="AU53" i="7"/>
  <c r="AW31" i="7"/>
  <c r="AV53" i="7"/>
  <c r="AT28" i="7"/>
  <c r="AV21" i="7"/>
  <c r="AU49" i="7"/>
  <c r="AU31" i="7"/>
  <c r="AX28" i="7"/>
  <c r="AT53" i="7"/>
  <c r="AV27" i="7"/>
  <c r="AU23" i="7"/>
  <c r="AW21" i="7"/>
  <c r="AV44" i="7"/>
  <c r="AV29" i="7"/>
  <c r="AW37" i="7"/>
  <c r="AV31" i="7"/>
  <c r="AW42" i="7"/>
  <c r="AU27" i="7"/>
  <c r="AT21" i="7"/>
  <c r="AX21" i="7"/>
  <c r="AT23" i="7"/>
  <c r="AW51" i="7"/>
  <c r="AS58" i="7"/>
  <c r="AU25" i="7"/>
  <c r="AU39" i="7"/>
  <c r="AX44" i="7"/>
  <c r="AV37" i="7"/>
  <c r="AV25" i="7"/>
  <c r="AV51" i="7"/>
  <c r="AT29" i="7"/>
  <c r="AU29" i="7"/>
  <c r="AW27" i="7"/>
  <c r="AU44" i="7"/>
  <c r="AW25" i="7"/>
  <c r="AW40" i="7"/>
  <c r="AS60" i="7"/>
  <c r="AX30" i="7"/>
  <c r="AU52" i="7"/>
  <c r="AT30" i="7"/>
  <c r="AU37" i="7"/>
  <c r="AT41" i="7"/>
  <c r="AU36" i="7"/>
  <c r="AX40" i="7"/>
  <c r="AT36" i="7"/>
  <c r="AX38" i="7"/>
  <c r="AT42" i="7"/>
  <c r="AU26" i="7"/>
  <c r="AX22" i="7"/>
  <c r="AU40" i="7"/>
  <c r="AV42" i="7"/>
  <c r="AW30" i="7"/>
  <c r="AT26" i="7"/>
  <c r="AT22" i="7"/>
  <c r="AV52" i="7"/>
  <c r="AW52" i="7"/>
  <c r="AV41" i="7"/>
  <c r="AV38" i="7"/>
  <c r="AX26" i="7"/>
  <c r="AT38" i="7"/>
  <c r="AU22" i="7"/>
  <c r="AU28" i="7"/>
  <c r="AX42" i="7"/>
  <c r="AW22" i="7"/>
  <c r="AU30" i="7"/>
  <c r="AW38" i="7"/>
  <c r="AX25" i="7"/>
</calcChain>
</file>

<file path=xl/sharedStrings.xml><?xml version="1.0" encoding="utf-8"?>
<sst xmlns="http://schemas.openxmlformats.org/spreadsheetml/2006/main" count="154834" uniqueCount="626">
  <si>
    <t>SEX</t>
  </si>
  <si>
    <t>Gender</t>
  </si>
  <si>
    <t>IPEDSrace</t>
  </si>
  <si>
    <t>URM Status</t>
  </si>
  <si>
    <t>Coll1</t>
  </si>
  <si>
    <t>College of Major</t>
  </si>
  <si>
    <t>M</t>
  </si>
  <si>
    <t>Male</t>
  </si>
  <si>
    <t>Non-URM</t>
  </si>
  <si>
    <t>CAL</t>
  </si>
  <si>
    <t>A&amp;L</t>
  </si>
  <si>
    <t>F</t>
  </si>
  <si>
    <t>Female</t>
  </si>
  <si>
    <t>URM</t>
  </si>
  <si>
    <t>CBP</t>
  </si>
  <si>
    <t>BPA</t>
  </si>
  <si>
    <t>CED</t>
  </si>
  <si>
    <t>EDU</t>
  </si>
  <si>
    <t>CNS</t>
  </si>
  <si>
    <t>NS</t>
  </si>
  <si>
    <t>CSB</t>
  </si>
  <si>
    <t>SBS</t>
  </si>
  <si>
    <t>CUV</t>
  </si>
  <si>
    <t>UNV</t>
  </si>
  <si>
    <t>Two or More Races- Non Hispanic</t>
  </si>
  <si>
    <t xml:space="preserve">Hispanic or Latino </t>
  </si>
  <si>
    <t>White- Non Hispanic</t>
  </si>
  <si>
    <t>Black or African American- Non Hispanic</t>
  </si>
  <si>
    <t>Asian- Non Hispanic</t>
  </si>
  <si>
    <t>Native Hawaiian or Other Pacific Islander- Non Hispanic</t>
  </si>
  <si>
    <t>Non-Resid Alien</t>
  </si>
  <si>
    <t xml:space="preserve">Unknown </t>
  </si>
  <si>
    <t xml:space="preserve">Native American </t>
  </si>
  <si>
    <t>URM_Status Value</t>
  </si>
  <si>
    <t>Survey</t>
  </si>
  <si>
    <t>Year</t>
  </si>
  <si>
    <t>EMPLID</t>
  </si>
  <si>
    <t>YYYYT</t>
  </si>
  <si>
    <t>URM_Status</t>
  </si>
  <si>
    <t>MAJSISG</t>
  </si>
  <si>
    <t>DEPT</t>
  </si>
  <si>
    <t>COLL</t>
  </si>
  <si>
    <t>Index1</t>
  </si>
  <si>
    <t>trans1</t>
  </si>
  <si>
    <t>Block</t>
  </si>
  <si>
    <t>Question</t>
  </si>
  <si>
    <t>Response</t>
  </si>
  <si>
    <t>2630926</t>
  </si>
  <si>
    <t>20122</t>
  </si>
  <si>
    <t>CTED</t>
  </si>
  <si>
    <t>EVOC</t>
  </si>
  <si>
    <t>Q15</t>
  </si>
  <si>
    <t>Education</t>
  </si>
  <si>
    <t>After receiving your degree, where did you continue your studies?</t>
  </si>
  <si>
    <t>Q4_6</t>
  </si>
  <si>
    <t>Effectiveness</t>
  </si>
  <si>
    <t>Conducting library research.</t>
  </si>
  <si>
    <t>Very Effective</t>
  </si>
  <si>
    <t>Q4_3</t>
  </si>
  <si>
    <t>Critical thinking and problem solving.</t>
  </si>
  <si>
    <t>Q5</t>
  </si>
  <si>
    <t>Military</t>
  </si>
  <si>
    <t>Do you have a U.S military background?</t>
  </si>
  <si>
    <t>No</t>
  </si>
  <si>
    <t>Q22_1</t>
  </si>
  <si>
    <t>Goals</t>
  </si>
  <si>
    <t>Enhancing your general intellectual abilities.</t>
  </si>
  <si>
    <t>Very Helpful</t>
  </si>
  <si>
    <t>Q22_2</t>
  </si>
  <si>
    <t>Enhancing your interpersonal and social abilities.</t>
  </si>
  <si>
    <t>Q22_4</t>
  </si>
  <si>
    <t>Gaining more knowledge in a particular area of interest.</t>
  </si>
  <si>
    <t>Q16</t>
  </si>
  <si>
    <t>Have you completed the requirements for that degree, credential, or certificate?</t>
  </si>
  <si>
    <t>Q12</t>
  </si>
  <si>
    <t>Employment</t>
  </si>
  <si>
    <t>How directly is your current or most recent job to your major field of study?</t>
  </si>
  <si>
    <t>Directly related</t>
  </si>
  <si>
    <t>Q8</t>
  </si>
  <si>
    <t>How would you categorize your current or most recent employer?</t>
  </si>
  <si>
    <t>Private industry or Business</t>
  </si>
  <si>
    <t>Q9</t>
  </si>
  <si>
    <t>If employed, where is your job located?</t>
  </si>
  <si>
    <t>San Bernardino County</t>
  </si>
  <si>
    <t>Q3_1</t>
  </si>
  <si>
    <t>College Experience</t>
  </si>
  <si>
    <t>Instruction in courses in your major.</t>
  </si>
  <si>
    <t>Very Satisfied</t>
  </si>
  <si>
    <t>Q3_2</t>
  </si>
  <si>
    <t>Instruction in other courses.</t>
  </si>
  <si>
    <t>Q11_1</t>
  </si>
  <si>
    <t>Job satisfaction: Challenge.</t>
  </si>
  <si>
    <t>Highly Satisfied</t>
  </si>
  <si>
    <t>Q11_3</t>
  </si>
  <si>
    <t>Job satisfaction: Salary.</t>
  </si>
  <si>
    <t>Moderately Satisfied</t>
  </si>
  <si>
    <t>Q11_2</t>
  </si>
  <si>
    <t>Job satisfaction: Your career objectives.</t>
  </si>
  <si>
    <t>Q3_8</t>
  </si>
  <si>
    <t>Laboratory or activity facilities for you major.</t>
  </si>
  <si>
    <t>Q6_3</t>
  </si>
  <si>
    <t>Military Status: Combat veteran</t>
  </si>
  <si>
    <t>Q6_4</t>
  </si>
  <si>
    <t>Military Status: Disabled veteran</t>
  </si>
  <si>
    <t>Q6_6</t>
  </si>
  <si>
    <t>Military Status: I joined the military after attending CSUSB.</t>
  </si>
  <si>
    <t>Q6_7</t>
  </si>
  <si>
    <t>Military Status: No military service.</t>
  </si>
  <si>
    <t>Q6_8</t>
  </si>
  <si>
    <t>Military Status: Other.</t>
  </si>
  <si>
    <t>Q6_5</t>
  </si>
  <si>
    <t>Military Status: Reseve component or the National Guard</t>
  </si>
  <si>
    <t>Q6_1</t>
  </si>
  <si>
    <t>Military Status: Serving on active duty.</t>
  </si>
  <si>
    <t>Q6_2</t>
  </si>
  <si>
    <t>Military Status: Veteran</t>
  </si>
  <si>
    <t>Q22_3</t>
  </si>
  <si>
    <t>Obtaining the knowledge and/or skills needed for your employment.</t>
  </si>
  <si>
    <t>Q4_5</t>
  </si>
  <si>
    <t>Practical training for work.</t>
  </si>
  <si>
    <t>Q22_5</t>
  </si>
  <si>
    <t>Preparing for admission to a graduate or professional school.</t>
  </si>
  <si>
    <t>Q3_3</t>
  </si>
  <si>
    <t>Quality of academic guidance by faculty.</t>
  </si>
  <si>
    <t>Q3_4</t>
  </si>
  <si>
    <t>Quality of career counseling by faculty.</t>
  </si>
  <si>
    <t>Satisfied</t>
  </si>
  <si>
    <t>Q3_9</t>
  </si>
  <si>
    <t>Quality of personal interaction with faculty.</t>
  </si>
  <si>
    <t>Q3_10</t>
  </si>
  <si>
    <t>Quality of personal interaction with staff.</t>
  </si>
  <si>
    <t>Q3_11</t>
  </si>
  <si>
    <t>Quality of personal interaction with students.</t>
  </si>
  <si>
    <t>Q14</t>
  </si>
  <si>
    <t>Since receiving your degree, have you undertaken further college study?</t>
  </si>
  <si>
    <t>Q4_2</t>
  </si>
  <si>
    <t>Speaking effectively.</t>
  </si>
  <si>
    <t>Q4_7</t>
  </si>
  <si>
    <t>Synthesizing and integrating information.</t>
  </si>
  <si>
    <t>Q3_7</t>
  </si>
  <si>
    <t>The course requirements and electives for your major.</t>
  </si>
  <si>
    <t>Q3_6</t>
  </si>
  <si>
    <t>The General Education Program.</t>
  </si>
  <si>
    <t>Q3_5</t>
  </si>
  <si>
    <t>The overall University Academic Program.</t>
  </si>
  <si>
    <t>Q4_9</t>
  </si>
  <si>
    <t>Using computers for information searches.</t>
  </si>
  <si>
    <t>Q4_8</t>
  </si>
  <si>
    <t>Using computers to preapre projects/reports.</t>
  </si>
  <si>
    <t>Q4_4</t>
  </si>
  <si>
    <t>Using mathematical tools.</t>
  </si>
  <si>
    <t>Q17</t>
  </si>
  <si>
    <t>What degree, credential, or certificate did you earn?</t>
  </si>
  <si>
    <t>Q13</t>
  </si>
  <si>
    <t>What is your annual salary range for your most recent job?</t>
  </si>
  <si>
    <t>$20,001 - $30,000</t>
  </si>
  <si>
    <t>Q7</t>
  </si>
  <si>
    <t>What is your current employment status?</t>
  </si>
  <si>
    <t>Emoloyed full-time(30 or more hours per week)</t>
  </si>
  <si>
    <t>Q18</t>
  </si>
  <si>
    <t>What is your educational goal in furthering your studies?</t>
  </si>
  <si>
    <t>Q23</t>
  </si>
  <si>
    <t>What was your educational goal in furthering your studies?</t>
  </si>
  <si>
    <t>Q19</t>
  </si>
  <si>
    <t>Would you recommend CSUSB to a friend or relative who is thinking about enrolling in college to pursue a program similar to the one you completed?.</t>
  </si>
  <si>
    <t>YES!</t>
  </si>
  <si>
    <t>Q4_1</t>
  </si>
  <si>
    <t>Writing well.</t>
  </si>
  <si>
    <t>2743454</t>
  </si>
  <si>
    <t>20114</t>
  </si>
  <si>
    <t>NANE</t>
  </si>
  <si>
    <t>NURS</t>
  </si>
  <si>
    <t>Out-of-State college</t>
  </si>
  <si>
    <t>No, but I am still enrolled in a program</t>
  </si>
  <si>
    <t>Postsecondary Institution</t>
  </si>
  <si>
    <t>Riverside County</t>
  </si>
  <si>
    <t>Dissatisfied</t>
  </si>
  <si>
    <t>Yes</t>
  </si>
  <si>
    <t>Effective</t>
  </si>
  <si>
    <t>$60,001 - $70,000</t>
  </si>
  <si>
    <t>DNP</t>
  </si>
  <si>
    <t>3887168</t>
  </si>
  <si>
    <t>PSYC</t>
  </si>
  <si>
    <t>Private college (in California)</t>
  </si>
  <si>
    <t>No, but I plan to complete all requirements even though Im not currently enrolled</t>
  </si>
  <si>
    <t>No Opinion</t>
  </si>
  <si>
    <t>Helpful</t>
  </si>
  <si>
    <t>Ineffective</t>
  </si>
  <si>
    <t>Masters Degree</t>
  </si>
  <si>
    <t>3568798</t>
  </si>
  <si>
    <t>SWM_</t>
  </si>
  <si>
    <t>SW</t>
  </si>
  <si>
    <t>State or Local Government (excluding education)</t>
  </si>
  <si>
    <t>$70,001 - $80,000</t>
  </si>
  <si>
    <t>3581577</t>
  </si>
  <si>
    <t>CMAS</t>
  </si>
  <si>
    <t>COMM</t>
  </si>
  <si>
    <t>3332770</t>
  </si>
  <si>
    <t>EDLE</t>
  </si>
  <si>
    <t>EDUC</t>
  </si>
  <si>
    <t>Very Dissatisfied</t>
  </si>
  <si>
    <t>$50,001 - $60,000</t>
  </si>
  <si>
    <t>Ph.D.</t>
  </si>
  <si>
    <t>3574193</t>
  </si>
  <si>
    <t>20121</t>
  </si>
  <si>
    <t>INTB</t>
  </si>
  <si>
    <t>MGMT</t>
  </si>
  <si>
    <t>Somewhat related</t>
  </si>
  <si>
    <t>Los Angeles County</t>
  </si>
  <si>
    <t>$40,001 - $50,000</t>
  </si>
  <si>
    <t>3117633</t>
  </si>
  <si>
    <t>NPBA</t>
  </si>
  <si>
    <t>Other Nonprofit Organization</t>
  </si>
  <si>
    <t>Over $90,000</t>
  </si>
  <si>
    <t>3003441</t>
  </si>
  <si>
    <t>PSCI</t>
  </si>
  <si>
    <t>CSU, Sab Bernardino</t>
  </si>
  <si>
    <t>$30,001 - $40,000</t>
  </si>
  <si>
    <t>3680117</t>
  </si>
  <si>
    <t>KEXS</t>
  </si>
  <si>
    <t>KINE</t>
  </si>
  <si>
    <t>Not related at all</t>
  </si>
  <si>
    <t>Employed part-time</t>
  </si>
  <si>
    <t>3291742</t>
  </si>
  <si>
    <t>HSHC</t>
  </si>
  <si>
    <t>HSCI</t>
  </si>
  <si>
    <t>Unemployed and seeking employment</t>
  </si>
  <si>
    <t>3729166</t>
  </si>
  <si>
    <t>ENVA</t>
  </si>
  <si>
    <t>ENVS</t>
  </si>
  <si>
    <t>Not Helpful</t>
  </si>
  <si>
    <t>Elementary/Secondary School</t>
  </si>
  <si>
    <t>2877068</t>
  </si>
  <si>
    <t>PCCC</t>
  </si>
  <si>
    <t>2678948</t>
  </si>
  <si>
    <t>ACCT</t>
  </si>
  <si>
    <t>ACFN</t>
  </si>
  <si>
    <t>3670198</t>
  </si>
  <si>
    <t>NTFS</t>
  </si>
  <si>
    <t>Other</t>
  </si>
  <si>
    <t>3742114</t>
  </si>
  <si>
    <t>SSMT</t>
  </si>
  <si>
    <t>SSCI</t>
  </si>
  <si>
    <t>Outside the U.S.</t>
  </si>
  <si>
    <t>721486</t>
  </si>
  <si>
    <t>ETEC</t>
  </si>
  <si>
    <t>8566</t>
  </si>
  <si>
    <t>4150457</t>
  </si>
  <si>
    <t>EADC</t>
  </si>
  <si>
    <t>EADM</t>
  </si>
  <si>
    <t>3910542</t>
  </si>
  <si>
    <t>2971123</t>
  </si>
  <si>
    <t>MNGG</t>
  </si>
  <si>
    <t>3662411</t>
  </si>
  <si>
    <t>ENTM</t>
  </si>
  <si>
    <t>Self-Employed</t>
  </si>
  <si>
    <t>Under $20,000</t>
  </si>
  <si>
    <t>3057495</t>
  </si>
  <si>
    <t>ECLG</t>
  </si>
  <si>
    <t>2787394</t>
  </si>
  <si>
    <t>ARTS</t>
  </si>
  <si>
    <t>ART</t>
  </si>
  <si>
    <t>No, and I dont expect to</t>
  </si>
  <si>
    <t>853891</t>
  </si>
  <si>
    <t>20113</t>
  </si>
  <si>
    <t>876524</t>
  </si>
  <si>
    <t>ENCL</t>
  </si>
  <si>
    <t>ENG</t>
  </si>
  <si>
    <t>$80,001 - $90,000</t>
  </si>
  <si>
    <t>3671680</t>
  </si>
  <si>
    <t>CJUS</t>
  </si>
  <si>
    <t>3672785</t>
  </si>
  <si>
    <t>SSST</t>
  </si>
  <si>
    <t>SOC</t>
  </si>
  <si>
    <t>Another CSU</t>
  </si>
  <si>
    <t>Orange County</t>
  </si>
  <si>
    <t>3909853</t>
  </si>
  <si>
    <t>ECTS</t>
  </si>
  <si>
    <t>ESTM</t>
  </si>
  <si>
    <t>3918277</t>
  </si>
  <si>
    <t>Another California County</t>
  </si>
  <si>
    <t>Veteran</t>
  </si>
  <si>
    <t>Very Ineffective</t>
  </si>
  <si>
    <t>2694392</t>
  </si>
  <si>
    <t>ARTG</t>
  </si>
  <si>
    <t>3376320</t>
  </si>
  <si>
    <t>Community college (in California)</t>
  </si>
  <si>
    <t>Teaching Credential</t>
  </si>
  <si>
    <t>38804</t>
  </si>
  <si>
    <t>EESL</t>
  </si>
  <si>
    <t>EBCC</t>
  </si>
  <si>
    <t>1067377</t>
  </si>
  <si>
    <t>PAM_</t>
  </si>
  <si>
    <t>PA</t>
  </si>
  <si>
    <t>Another State</t>
  </si>
  <si>
    <t>3662775</t>
  </si>
  <si>
    <t>University of California</t>
  </si>
  <si>
    <t>3405674</t>
  </si>
  <si>
    <t>ANTH</t>
  </si>
  <si>
    <t>1134847</t>
  </si>
  <si>
    <t>2979105</t>
  </si>
  <si>
    <t>Unemployed abut not seeking employment at this time</t>
  </si>
  <si>
    <t>1144545</t>
  </si>
  <si>
    <t>12011</t>
  </si>
  <si>
    <t>ENLT</t>
  </si>
  <si>
    <t>2773991</t>
  </si>
  <si>
    <t>NTSS</t>
  </si>
  <si>
    <t>Federal Government</t>
  </si>
  <si>
    <t>Reserve component or the National Guard</t>
  </si>
  <si>
    <t>1198248</t>
  </si>
  <si>
    <t>SSCM</t>
  </si>
  <si>
    <t>3379765</t>
  </si>
  <si>
    <t>3628494</t>
  </si>
  <si>
    <t>NO!</t>
  </si>
  <si>
    <t>3494529</t>
  </si>
  <si>
    <t>3744181</t>
  </si>
  <si>
    <t>AGDM</t>
  </si>
  <si>
    <t>3358016</t>
  </si>
  <si>
    <t>NRSG</t>
  </si>
  <si>
    <t>No milirary service</t>
  </si>
  <si>
    <t>4110313</t>
  </si>
  <si>
    <t>FNPL</t>
  </si>
  <si>
    <t>FIN</t>
  </si>
  <si>
    <t>1391727</t>
  </si>
  <si>
    <t>3393792</t>
  </si>
  <si>
    <t>1481739</t>
  </si>
  <si>
    <t>3678310</t>
  </si>
  <si>
    <t>107821</t>
  </si>
  <si>
    <t>LBST</t>
  </si>
  <si>
    <t>3059731</t>
  </si>
  <si>
    <t>3698486</t>
  </si>
  <si>
    <t>2740646</t>
  </si>
  <si>
    <t>3659421</t>
  </si>
  <si>
    <t>1743793</t>
  </si>
  <si>
    <t>3375215</t>
  </si>
  <si>
    <t>EBVE</t>
  </si>
  <si>
    <t>3303819</t>
  </si>
  <si>
    <t>3044612</t>
  </si>
  <si>
    <t>3910217</t>
  </si>
  <si>
    <t>MKTG</t>
  </si>
  <si>
    <t>3575480</t>
  </si>
  <si>
    <t>3599686</t>
  </si>
  <si>
    <t>BIOL</t>
  </si>
  <si>
    <t>Combat veteran</t>
  </si>
  <si>
    <t>Disabled veteran</t>
  </si>
  <si>
    <t>D.D.S.</t>
  </si>
  <si>
    <t>1846662</t>
  </si>
  <si>
    <t>SLLC</t>
  </si>
  <si>
    <t>SPAN</t>
  </si>
  <si>
    <t>3629755</t>
  </si>
  <si>
    <t>3346589</t>
  </si>
  <si>
    <t>1896166</t>
  </si>
  <si>
    <t>ENGC</t>
  </si>
  <si>
    <t>1869464</t>
  </si>
  <si>
    <t>3696770</t>
  </si>
  <si>
    <t>3646837</t>
  </si>
  <si>
    <t>EREH</t>
  </si>
  <si>
    <t>Certificate</t>
  </si>
  <si>
    <t>1972814</t>
  </si>
  <si>
    <t>2855852</t>
  </si>
  <si>
    <t>HIED</t>
  </si>
  <si>
    <t>3577469</t>
  </si>
  <si>
    <t>SPNM</t>
  </si>
  <si>
    <t>3288570</t>
  </si>
  <si>
    <t>J.D.</t>
  </si>
  <si>
    <t>3662814</t>
  </si>
  <si>
    <t>3881097</t>
  </si>
  <si>
    <t>102088</t>
  </si>
  <si>
    <t>PADC</t>
  </si>
  <si>
    <t>3584671</t>
  </si>
  <si>
    <t>3635722</t>
  </si>
  <si>
    <t>2103425</t>
  </si>
  <si>
    <t>333</t>
  </si>
  <si>
    <t>3047355</t>
  </si>
  <si>
    <t>91272</t>
  </si>
  <si>
    <t>3466189</t>
  </si>
  <si>
    <t>HSRV</t>
  </si>
  <si>
    <t>2792217</t>
  </si>
  <si>
    <t>3107688</t>
  </si>
  <si>
    <t>3550325</t>
  </si>
  <si>
    <t>2890952</t>
  </si>
  <si>
    <t>3421976</t>
  </si>
  <si>
    <t>LBIT</t>
  </si>
  <si>
    <t>2761277</t>
  </si>
  <si>
    <t>PBIO</t>
  </si>
  <si>
    <t>3974008</t>
  </si>
  <si>
    <t>3251520</t>
  </si>
  <si>
    <t>HSPH</t>
  </si>
  <si>
    <t>3531852</t>
  </si>
  <si>
    <t>HITT</t>
  </si>
  <si>
    <t>HIST</t>
  </si>
  <si>
    <t>3591132</t>
  </si>
  <si>
    <t>2687229</t>
  </si>
  <si>
    <t>2402399</t>
  </si>
  <si>
    <t>2942159</t>
  </si>
  <si>
    <t>110356</t>
  </si>
  <si>
    <t>3112511</t>
  </si>
  <si>
    <t>111773</t>
  </si>
  <si>
    <t>CSWP</t>
  </si>
  <si>
    <t>CSCI</t>
  </si>
  <si>
    <t>2899766</t>
  </si>
  <si>
    <t>MATH</t>
  </si>
  <si>
    <t>2916783</t>
  </si>
  <si>
    <t>3572321</t>
  </si>
  <si>
    <t>3294316</t>
  </si>
  <si>
    <t>3553302</t>
  </si>
  <si>
    <t>3404114</t>
  </si>
  <si>
    <t>2917134</t>
  </si>
  <si>
    <t>CBIO</t>
  </si>
  <si>
    <t>CHEM</t>
  </si>
  <si>
    <t>Pharm.D.</t>
  </si>
  <si>
    <t>2728400</t>
  </si>
  <si>
    <t>CPBR</t>
  </si>
  <si>
    <t>3197778</t>
  </si>
  <si>
    <t>PHAP</t>
  </si>
  <si>
    <t>PHYS</t>
  </si>
  <si>
    <t>3003844</t>
  </si>
  <si>
    <t>2721952</t>
  </si>
  <si>
    <t>BMED</t>
  </si>
  <si>
    <t>3668729</t>
  </si>
  <si>
    <t>SOCG</t>
  </si>
  <si>
    <t>2663842</t>
  </si>
  <si>
    <t>2730142</t>
  </si>
  <si>
    <t>3474223</t>
  </si>
  <si>
    <t>3427397</t>
  </si>
  <si>
    <t>ELNG</t>
  </si>
  <si>
    <t>3140747</t>
  </si>
  <si>
    <t>ENCW</t>
  </si>
  <si>
    <t>2509740</t>
  </si>
  <si>
    <t>3309409</t>
  </si>
  <si>
    <t>2852914</t>
  </si>
  <si>
    <t>3407156</t>
  </si>
  <si>
    <t>INAS</t>
  </si>
  <si>
    <t>INFO</t>
  </si>
  <si>
    <t>3822896</t>
  </si>
  <si>
    <t>3000568</t>
  </si>
  <si>
    <t>3134273</t>
  </si>
  <si>
    <t>Additional Bachelors Degree</t>
  </si>
  <si>
    <t>3669834</t>
  </si>
  <si>
    <t>2838783</t>
  </si>
  <si>
    <t>2822832</t>
  </si>
  <si>
    <t>2718858</t>
  </si>
  <si>
    <t>3454125</t>
  </si>
  <si>
    <t>2641313</t>
  </si>
  <si>
    <t>MTHM</t>
  </si>
  <si>
    <t>3401228</t>
  </si>
  <si>
    <t>2465215</t>
  </si>
  <si>
    <t>3743583</t>
  </si>
  <si>
    <t>ARTT</t>
  </si>
  <si>
    <t>3861480</t>
  </si>
  <si>
    <t>3373161</t>
  </si>
  <si>
    <t>HDCD</t>
  </si>
  <si>
    <t>HD</t>
  </si>
  <si>
    <t>3652687</t>
  </si>
  <si>
    <t>MGTM</t>
  </si>
  <si>
    <t>3435301</t>
  </si>
  <si>
    <t>3284969</t>
  </si>
  <si>
    <t>3017338</t>
  </si>
  <si>
    <t>2652909</t>
  </si>
  <si>
    <t>KPPT</t>
  </si>
  <si>
    <t>2733613</t>
  </si>
  <si>
    <t>3619524</t>
  </si>
  <si>
    <t>2856931</t>
  </si>
  <si>
    <t>3270396</t>
  </si>
  <si>
    <t>2918148</t>
  </si>
  <si>
    <t>FRFR</t>
  </si>
  <si>
    <t>FREN</t>
  </si>
  <si>
    <t>3543357</t>
  </si>
  <si>
    <t>3081610</t>
  </si>
  <si>
    <t>BIIT</t>
  </si>
  <si>
    <t>2710369</t>
  </si>
  <si>
    <t>CHDV</t>
  </si>
  <si>
    <t>3337710</t>
  </si>
  <si>
    <t>ESPE</t>
  </si>
  <si>
    <t>3369391</t>
  </si>
  <si>
    <t>3301180</t>
  </si>
  <si>
    <t>3600440</t>
  </si>
  <si>
    <t>2825315</t>
  </si>
  <si>
    <t>2971773</t>
  </si>
  <si>
    <t>3167267</t>
  </si>
  <si>
    <t>3356638</t>
  </si>
  <si>
    <t>2859362</t>
  </si>
  <si>
    <t>3642560</t>
  </si>
  <si>
    <t>MAGT</t>
  </si>
  <si>
    <t>3639817</t>
  </si>
  <si>
    <t>3162626</t>
  </si>
  <si>
    <t>2589872</t>
  </si>
  <si>
    <t>PHCH</t>
  </si>
  <si>
    <t>2567096</t>
  </si>
  <si>
    <t>ENPS</t>
  </si>
  <si>
    <t>3155658</t>
  </si>
  <si>
    <t>3666259</t>
  </si>
  <si>
    <t>3409288</t>
  </si>
  <si>
    <t>MNGT</t>
  </si>
  <si>
    <t>2624608</t>
  </si>
  <si>
    <t>3285996</t>
  </si>
  <si>
    <t>3119609</t>
  </si>
  <si>
    <t>COEN</t>
  </si>
  <si>
    <t>Row Labels</t>
  </si>
  <si>
    <t>(blank)</t>
  </si>
  <si>
    <t>Grand Total</t>
  </si>
  <si>
    <t>Major</t>
  </si>
  <si>
    <t>Department</t>
  </si>
  <si>
    <t>College</t>
  </si>
  <si>
    <t>(All)</t>
  </si>
  <si>
    <t>Count of EMPLID</t>
  </si>
  <si>
    <t>Column Labels</t>
  </si>
  <si>
    <t>How satisfied were you with the following aspects of your college experience?</t>
  </si>
  <si>
    <t>N</t>
  </si>
  <si>
    <t xml:space="preserve">Very Satisfied </t>
  </si>
  <si>
    <t>Please rate how effective your CSUSB education was in helping you to improve your skills and abilities in the following areas:</t>
  </si>
  <si>
    <t xml:space="preserve">No </t>
  </si>
  <si>
    <t xml:space="preserve">Do you have a U.S. military background? </t>
  </si>
  <si>
    <t>%</t>
  </si>
  <si>
    <r>
      <t xml:space="preserve">N </t>
    </r>
    <r>
      <rPr>
        <sz val="11"/>
        <color theme="1"/>
        <rFont val="Calibri"/>
        <family val="2"/>
        <scheme val="minor"/>
      </rPr>
      <t>=</t>
    </r>
  </si>
  <si>
    <t xml:space="preserve">Serving on active duty </t>
  </si>
  <si>
    <t>I joined the military after attending CSUSB</t>
  </si>
  <si>
    <t>No military service</t>
  </si>
  <si>
    <t>(Self-employment and military included as employed)</t>
  </si>
  <si>
    <r>
      <t xml:space="preserve">While attending CSUSB, what was your U.S. Military Status? </t>
    </r>
    <r>
      <rPr>
        <b/>
        <sz val="10"/>
        <color theme="1"/>
        <rFont val="Calibri"/>
        <family val="2"/>
        <scheme val="minor"/>
      </rPr>
      <t>(Check all that apply)</t>
    </r>
  </si>
  <si>
    <t>Employed full-time (30 or more hours per week)</t>
  </si>
  <si>
    <t xml:space="preserve">Unemployed and seeking employment </t>
  </si>
  <si>
    <t>Unemployed but not seeking employment at this time</t>
  </si>
  <si>
    <t xml:space="preserve">Other </t>
  </si>
  <si>
    <t>How would you catergorize your current or most recent employer?</t>
  </si>
  <si>
    <t>Private Industry or Business</t>
  </si>
  <si>
    <t>Elementary/Seconday School</t>
  </si>
  <si>
    <t xml:space="preserve">Federal Government </t>
  </si>
  <si>
    <t xml:space="preserve">Other Nonprofit Organization </t>
  </si>
  <si>
    <t>If employed, where is you job located?</t>
  </si>
  <si>
    <t xml:space="preserve">San Bernardino County </t>
  </si>
  <si>
    <t xml:space="preserve">Los Angeles County </t>
  </si>
  <si>
    <t xml:space="preserve">Orange County </t>
  </si>
  <si>
    <t xml:space="preserve">Outside the U.S. </t>
  </si>
  <si>
    <t>How directly related is you current or most recent job to your major field of study?</t>
  </si>
  <si>
    <t xml:space="preserve">Directly Related </t>
  </si>
  <si>
    <t xml:space="preserve">Somewhat related </t>
  </si>
  <si>
    <t xml:space="preserve">Not related at all </t>
  </si>
  <si>
    <t xml:space="preserve">How satisfied are you with your current or most recent job in terms of: </t>
  </si>
  <si>
    <t>Challenge</t>
  </si>
  <si>
    <t xml:space="preserve">Your career objectives </t>
  </si>
  <si>
    <t xml:space="preserve">Salary </t>
  </si>
  <si>
    <t>What is the annual salary range for your most recent job (gross or salary before deductions)?</t>
  </si>
  <si>
    <t>$20,001-$30,000</t>
  </si>
  <si>
    <t>$30,001-$40,000</t>
  </si>
  <si>
    <t>$40,001-$50,000</t>
  </si>
  <si>
    <t>$50,001-$60,000</t>
  </si>
  <si>
    <t>$60,001-$70,000</t>
  </si>
  <si>
    <t>$70,001-$80,000</t>
  </si>
  <si>
    <t>$80,001-$90,000</t>
  </si>
  <si>
    <t>Obtaining the knowledge and/or skills needed for employment</t>
  </si>
  <si>
    <t>Gaining more knowledge in a particular area of interest</t>
  </si>
  <si>
    <t>Preparing for admission to a graduate or professional school</t>
  </si>
  <si>
    <t xml:space="preserve">Since receiving your degree, have you undertaken further college study? </t>
  </si>
  <si>
    <t xml:space="preserve">After receiving your degree, where did you continue your studies? </t>
  </si>
  <si>
    <t>CSU, San Bernardino</t>
  </si>
  <si>
    <t xml:space="preserve">Out-of-State college </t>
  </si>
  <si>
    <t>Have you completed the requirments for that degree, credential, or certificate?</t>
  </si>
  <si>
    <t>No, but I plan to complete all requirments even though I'm not currently enrolled</t>
  </si>
  <si>
    <t>No, and I don’t expect to</t>
  </si>
  <si>
    <t>D.D.S</t>
  </si>
  <si>
    <t>Ed.D.</t>
  </si>
  <si>
    <t>M.D.</t>
  </si>
  <si>
    <t>Additional Bachelor's Degree</t>
  </si>
  <si>
    <t>Master's Degree</t>
  </si>
  <si>
    <t xml:space="preserve">Teaching Credential </t>
  </si>
  <si>
    <t>What was your educational goal in furtherin your studies?</t>
  </si>
  <si>
    <t>How helpful was CSUSB in assisting you to attain each of the following personal goals?:</t>
  </si>
  <si>
    <t>Enhancing your general intellectual anilities</t>
  </si>
  <si>
    <t>Enhancing interpersonal and social abilities</t>
  </si>
  <si>
    <t>Not helpful</t>
  </si>
  <si>
    <t>Would you recommend CSUSB to a friend or relative who is thinking about enrolling in college to pursue a program similar to the one you completed?</t>
  </si>
  <si>
    <t>Instruction in courses in your major</t>
  </si>
  <si>
    <t>Instruction in other courses</t>
  </si>
  <si>
    <t>Quality of academic guidance by faculty</t>
  </si>
  <si>
    <t>Quality of career counseling by faculty</t>
  </si>
  <si>
    <t>The overall University Academic Program</t>
  </si>
  <si>
    <t>The General Education Program</t>
  </si>
  <si>
    <t>The course requirements and electives for your major</t>
  </si>
  <si>
    <t>Laboratory or activity facilities for you major</t>
  </si>
  <si>
    <t>Quality of personal interaction with faculty</t>
  </si>
  <si>
    <t>Quality of personal interaction with staff</t>
  </si>
  <si>
    <t>Quality of personal interaction with students</t>
  </si>
  <si>
    <t>Writing well</t>
  </si>
  <si>
    <t>Speaking effectively</t>
  </si>
  <si>
    <t>Critical thinking and problem solving</t>
  </si>
  <si>
    <t>Using mathematical tools</t>
  </si>
  <si>
    <t>Practical training for work</t>
  </si>
  <si>
    <t>Conducting library research</t>
  </si>
  <si>
    <t>Synthesizing and integrating information</t>
  </si>
  <si>
    <t>Using computers to preapre projects/reports</t>
  </si>
  <si>
    <t>Using computers for information searches</t>
  </si>
  <si>
    <r>
      <rPr>
        <b/>
        <i/>
        <sz val="11"/>
        <color theme="1"/>
        <rFont val="Calibri"/>
        <family val="2"/>
        <scheme val="minor"/>
      </rPr>
      <t>N</t>
    </r>
    <r>
      <rPr>
        <sz val="11"/>
        <color theme="1"/>
        <rFont val="Calibri"/>
        <family val="2"/>
        <scheme val="minor"/>
      </rPr>
      <t>=</t>
    </r>
  </si>
  <si>
    <t>N=</t>
  </si>
  <si>
    <t>URM_CODE</t>
  </si>
  <si>
    <t>URM Code</t>
  </si>
  <si>
    <t>Experience and Effectiveness</t>
  </si>
  <si>
    <t>How helpful was CSUSB in assiting you to attain each of the following personal goals?</t>
  </si>
  <si>
    <t>Do you have a U.S. military background?</t>
  </si>
  <si>
    <t xml:space="preserve">While attending CSUSB, what was your U.S. military </t>
  </si>
  <si>
    <t>How directly related is your current or most recent job to your major field of study?</t>
  </si>
  <si>
    <t>How satisfied are you with your current or most recent job in terms of:</t>
  </si>
  <si>
    <t>A</t>
  </si>
  <si>
    <t>What degree, credntial, or certificate did you earn?</t>
  </si>
  <si>
    <t xml:space="preserve">Introduction </t>
  </si>
  <si>
    <t>Percentages displayed may not add to 100% due to rounding. For the following data tables, 0% indicates the percentage was rounded down to zero and dashes indicate a true zero.</t>
  </si>
  <si>
    <t>Characteristic</t>
  </si>
  <si>
    <t>Total Students</t>
  </si>
  <si>
    <t>Respondents</t>
  </si>
  <si>
    <t>Count</t>
  </si>
  <si>
    <t>Ethnicity Group</t>
  </si>
  <si>
    <t>Underrepresented Minority (URM)*</t>
  </si>
  <si>
    <t>Non-Underrepresented Minority (Non-URM)</t>
  </si>
  <si>
    <t>Arts &amp; Letters</t>
  </si>
  <si>
    <t>Business &amp; Public Administration</t>
  </si>
  <si>
    <t>Natural Sciences</t>
  </si>
  <si>
    <t>Social &amp; Behavioral Sciences</t>
  </si>
  <si>
    <t>University Studies</t>
  </si>
  <si>
    <t>*Underrepresented Minority (URM) students include African American, Hispanic/Latino and Native American; all other ethnicities and unknown are coded as non-URM.</t>
  </si>
  <si>
    <t>`</t>
  </si>
  <si>
    <t>Expected</t>
  </si>
  <si>
    <t>(O-E)^2/E</t>
  </si>
  <si>
    <t>Students who officially graduated in the academic year of 2011-2012 were invited to participate. An invitation to participate, along with a survey link, were sent to alumni's personal email address.  The Five Year Alumni Survey was administered online during Spring 2016. A total of 194 of the 2,538 invited alumni participated in this survey (8.1%).</t>
  </si>
  <si>
    <t xml:space="preserve">The Five Year Alumni Survey evaluates alumus experience at California State University, San Bernardino. Experiences evaluated include college satisfaction, effectiveness, and goal setting. Employment after graduation and futher college study were also evaluated.                                                                                                                                                   </t>
  </si>
  <si>
    <t xml:space="preserve">Using a chi-square goodness-of-fit test, there were no significant differences between the students invited to participate and survey respondents. Statisitical results indicate that statistical differences between gender were not found, χ2 (1, N = 194) = .02, p = .878. Goodness-of-fit results for Underrepresented Minority (URM) status also indicated no significant difference, χ2 (1, N = 194) = 2.01, p = .156. In addition,  results show no significance difference for college of major, χ2 (4, N = 194) = 6.70, p = .152. </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</si>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</sst>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quot;-&quot;??_-"/>
  </numFmts>
  <fonts count="8" x14ac:knownFonts="1">
    <font>
      <sz val="11"/>
      <color theme="1"/>
      <name val="Calibri"/>
      <family val="2"/>
      <scheme val="minor"/>
    </font>
    <font>
      <b/>
      <sz val="11"/>
      <color theme="1"/>
      <name val="Calibri"/>
      <family val="2"/>
      <scheme val="minor"/>
    </font>
    <font>
      <b/>
      <i/>
      <sz val="11"/>
      <color theme="1"/>
      <name val="Calibri"/>
      <family val="2"/>
      <scheme val="minor"/>
    </font>
    <font>
      <sz val="11"/>
      <color theme="1"/>
      <name val="Calibri"/>
      <family val="2"/>
      <scheme val="minor"/>
    </font>
    <font>
      <b/>
      <sz val="10"/>
      <color theme="1"/>
      <name val="Calibri"/>
      <family val="2"/>
      <scheme val="minor"/>
    </font>
    <font>
      <u/>
      <sz val="11"/>
      <color theme="10"/>
      <name val="Calibri"/>
      <family val="2"/>
      <scheme val="minor"/>
    </font>
    <font>
      <b/>
      <sz val="12"/>
      <color theme="1"/>
      <name val="Calibri"/>
      <family val="2"/>
      <scheme val="minor"/>
    </font>
    <font>
      <sz val="9"/>
      <color theme="1"/>
      <name val="Calibri"/>
      <family val="2"/>
      <scheme val="minor"/>
    </font>
  </fonts>
  <fills count="2">
    <fill>
      <patternFill patternType="none"/>
    </fill>
    <fill>
      <patternFill patternType="gray125"/>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9" fontId="3" fillId="0" borderId="0" applyFont="0" applyFill="0" applyBorder="0" applyAlignment="0" applyProtection="0"/>
    <xf numFmtId="0" fontId="5" fillId="0" borderId="0" applyNumberFormat="0" applyFill="0" applyBorder="0" applyAlignment="0" applyProtection="0"/>
  </cellStyleXfs>
  <cellXfs count="128">
    <xf numFmtId="0" fontId="0" fillId="0" borderId="0" xfId="0"/>
    <xf numFmtId="0" fontId="0" fillId="0" borderId="0" xfId="0" quotePrefix="1"/>
    <xf numFmtId="1" fontId="0" fillId="0" borderId="0" xfId="0" applyNumberFormat="1"/>
    <xf numFmtId="10" fontId="0" fillId="0" borderId="0" xfId="0" applyNumberFormat="1"/>
    <xf numFmtId="0" fontId="0" fillId="0" borderId="0" xfId="0" pivotButton="1"/>
    <xf numFmtId="0" fontId="0" fillId="0" borderId="0" xfId="0" applyAlignment="1">
      <alignment horizontal="left"/>
    </xf>
    <xf numFmtId="0" fontId="0" fillId="0" borderId="0" xfId="0" applyNumberFormat="1"/>
    <xf numFmtId="0" fontId="0" fillId="0" borderId="1" xfId="0" applyBorder="1"/>
    <xf numFmtId="0" fontId="0" fillId="0" borderId="4" xfId="0" applyBorder="1"/>
    <xf numFmtId="0" fontId="0" fillId="0" borderId="6" xfId="0" applyBorder="1"/>
    <xf numFmtId="9" fontId="0" fillId="0" borderId="0" xfId="1" applyFont="1" applyBorder="1" applyAlignment="1">
      <alignment horizontal="right" vertical="center"/>
    </xf>
    <xf numFmtId="9" fontId="0" fillId="0" borderId="0" xfId="1" applyFont="1" applyBorder="1"/>
    <xf numFmtId="0" fontId="0" fillId="0" borderId="2" xfId="0" applyBorder="1"/>
    <xf numFmtId="0" fontId="0" fillId="0" borderId="0" xfId="0" applyBorder="1"/>
    <xf numFmtId="0" fontId="0" fillId="0" borderId="7" xfId="0" applyBorder="1"/>
    <xf numFmtId="0" fontId="2" fillId="0" borderId="0" xfId="0" applyFont="1" applyAlignment="1">
      <alignment horizontal="right"/>
    </xf>
    <xf numFmtId="0" fontId="0" fillId="0" borderId="4" xfId="0" applyFill="1" applyBorder="1"/>
    <xf numFmtId="0" fontId="0" fillId="0" borderId="6" xfId="0" applyFill="1" applyBorder="1"/>
    <xf numFmtId="0" fontId="0" fillId="0" borderId="0" xfId="0" applyFill="1" applyBorder="1"/>
    <xf numFmtId="0" fontId="0" fillId="0" borderId="1" xfId="0" applyBorder="1" applyAlignment="1"/>
    <xf numFmtId="0" fontId="0" fillId="0" borderId="2" xfId="0" applyBorder="1" applyAlignment="1"/>
    <xf numFmtId="0" fontId="0" fillId="0" borderId="4" xfId="0" applyBorder="1" applyAlignment="1"/>
    <xf numFmtId="0" fontId="0" fillId="0" borderId="0" xfId="0" applyBorder="1" applyAlignment="1"/>
    <xf numFmtId="0" fontId="0" fillId="0" borderId="6" xfId="0" applyBorder="1" applyAlignment="1"/>
    <xf numFmtId="0" fontId="0" fillId="0" borderId="7" xfId="0" applyBorder="1" applyAlignment="1"/>
    <xf numFmtId="0" fontId="1" fillId="0" borderId="0" xfId="0" applyFont="1" applyBorder="1" applyAlignment="1">
      <alignment vertical="center" wrapText="1"/>
    </xf>
    <xf numFmtId="0" fontId="0" fillId="0" borderId="4" xfId="0" applyBorder="1" applyAlignment="1">
      <alignment horizontal="center"/>
    </xf>
    <xf numFmtId="0" fontId="0" fillId="0" borderId="0" xfId="0" applyAlignment="1">
      <alignment horizontal="left" vertical="top"/>
    </xf>
    <xf numFmtId="0" fontId="0" fillId="0" borderId="1" xfId="0" applyBorder="1" applyAlignment="1">
      <alignment horizontal="center" vertical="center"/>
    </xf>
    <xf numFmtId="0" fontId="0" fillId="0" borderId="4" xfId="0" applyBorder="1" applyAlignment="1">
      <alignment horizontal="center" vertical="center"/>
    </xf>
    <xf numFmtId="0" fontId="0" fillId="0" borderId="6" xfId="0" applyBorder="1" applyAlignment="1">
      <alignment horizontal="center" vertical="center"/>
    </xf>
    <xf numFmtId="0" fontId="0" fillId="0" borderId="9"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 xfId="0" applyBorder="1" applyAlignment="1">
      <alignment horizontal="center"/>
    </xf>
    <xf numFmtId="0" fontId="0" fillId="0" borderId="6" xfId="0" applyBorder="1" applyAlignment="1">
      <alignment horizontal="center"/>
    </xf>
    <xf numFmtId="0" fontId="0" fillId="0" borderId="0" xfId="0" applyAlignment="1">
      <alignment horizontal="right"/>
    </xf>
    <xf numFmtId="164" fontId="0" fillId="0" borderId="9" xfId="1" applyNumberFormat="1" applyFont="1" applyBorder="1" applyAlignment="1">
      <alignment horizontal="center"/>
    </xf>
    <xf numFmtId="164" fontId="0" fillId="0" borderId="10" xfId="1" applyNumberFormat="1" applyFont="1" applyBorder="1" applyAlignment="1">
      <alignment horizontal="center"/>
    </xf>
    <xf numFmtId="164" fontId="0" fillId="0" borderId="11" xfId="1" applyNumberFormat="1" applyFont="1" applyBorder="1" applyAlignment="1">
      <alignment horizontal="center"/>
    </xf>
    <xf numFmtId="164" fontId="0" fillId="0" borderId="3" xfId="1" applyNumberFormat="1" applyFont="1" applyBorder="1" applyAlignment="1">
      <alignment horizontal="center"/>
    </xf>
    <xf numFmtId="164" fontId="0" fillId="0" borderId="5" xfId="1" applyNumberFormat="1" applyFont="1" applyBorder="1" applyAlignment="1">
      <alignment horizontal="center"/>
    </xf>
    <xf numFmtId="164" fontId="0" fillId="0" borderId="8" xfId="1" applyNumberFormat="1" applyFont="1" applyBorder="1" applyAlignment="1">
      <alignment horizontal="center"/>
    </xf>
    <xf numFmtId="164" fontId="0" fillId="0" borderId="9" xfId="1" applyNumberFormat="1" applyFont="1" applyBorder="1" applyAlignment="1">
      <alignment horizontal="center" vertical="center"/>
    </xf>
    <xf numFmtId="164" fontId="0" fillId="0" borderId="10" xfId="1" applyNumberFormat="1" applyFont="1" applyBorder="1" applyAlignment="1">
      <alignment horizontal="center" vertical="center"/>
    </xf>
    <xf numFmtId="164" fontId="0" fillId="0" borderId="11" xfId="1" applyNumberFormat="1" applyFont="1" applyBorder="1" applyAlignment="1">
      <alignment horizontal="center" vertical="center"/>
    </xf>
    <xf numFmtId="164" fontId="0" fillId="0" borderId="2" xfId="1" applyNumberFormat="1" applyFont="1" applyBorder="1" applyAlignment="1">
      <alignment horizontal="center" vertical="center"/>
    </xf>
    <xf numFmtId="164" fontId="0" fillId="0" borderId="0" xfId="1" applyNumberFormat="1" applyFont="1" applyBorder="1" applyAlignment="1">
      <alignment horizontal="center" vertical="center"/>
    </xf>
    <xf numFmtId="164" fontId="0" fillId="0" borderId="7" xfId="1" applyNumberFormat="1" applyFont="1" applyBorder="1" applyAlignment="1">
      <alignment horizontal="center" vertical="center"/>
    </xf>
    <xf numFmtId="164" fontId="0" fillId="0" borderId="2" xfId="1" applyNumberFormat="1" applyFont="1" applyBorder="1" applyAlignment="1">
      <alignment horizontal="center"/>
    </xf>
    <xf numFmtId="164" fontId="0" fillId="0" borderId="0" xfId="1" applyNumberFormat="1" applyFont="1" applyBorder="1" applyAlignment="1">
      <alignment horizontal="center"/>
    </xf>
    <xf numFmtId="164" fontId="0" fillId="0" borderId="7" xfId="1" applyNumberFormat="1" applyFont="1" applyBorder="1" applyAlignment="1">
      <alignment horizontal="center"/>
    </xf>
    <xf numFmtId="0" fontId="5" fillId="0" borderId="0" xfId="2"/>
    <xf numFmtId="0" fontId="0" fillId="0" borderId="0" xfId="0" applyAlignment="1">
      <alignment horizontal="left" indent="2"/>
    </xf>
    <xf numFmtId="0" fontId="0" fillId="0" borderId="0" xfId="0" applyAlignment="1">
      <alignment horizontal="left" indent="4"/>
    </xf>
    <xf numFmtId="0" fontId="0" fillId="0" borderId="0" xfId="0" applyAlignment="1">
      <alignment horizontal="left" wrapText="1" indent="4"/>
    </xf>
    <xf numFmtId="0" fontId="1" fillId="0" borderId="0" xfId="0" applyFont="1"/>
    <xf numFmtId="0" fontId="0" fillId="0" borderId="0" xfId="0" applyFont="1" applyAlignment="1">
      <alignment vertical="top" wrapText="1"/>
    </xf>
    <xf numFmtId="0" fontId="0" fillId="0" borderId="7" xfId="0" applyBorder="1" applyAlignment="1">
      <alignment horizontal="right"/>
    </xf>
    <xf numFmtId="3" fontId="0" fillId="0" borderId="0" xfId="0" applyNumberFormat="1" applyBorder="1"/>
    <xf numFmtId="9" fontId="0" fillId="0" borderId="0" xfId="0" applyNumberFormat="1" applyBorder="1"/>
    <xf numFmtId="3" fontId="1" fillId="0" borderId="0" xfId="0" applyNumberFormat="1" applyFont="1"/>
    <xf numFmtId="3" fontId="0" fillId="0" borderId="0" xfId="0" applyNumberFormat="1" applyFill="1" applyBorder="1"/>
    <xf numFmtId="0" fontId="0" fillId="0" borderId="7" xfId="0" applyBorder="1" applyAlignment="1">
      <alignment horizontal="left" indent="2"/>
    </xf>
    <xf numFmtId="9" fontId="0" fillId="0" borderId="7" xfId="0" applyNumberFormat="1" applyBorder="1"/>
    <xf numFmtId="0" fontId="1" fillId="0" borderId="0" xfId="0" applyFont="1" applyAlignment="1">
      <alignment horizontal="left"/>
    </xf>
    <xf numFmtId="0" fontId="0" fillId="0" borderId="0" xfId="0" applyAlignment="1">
      <alignment vertical="top" wrapText="1"/>
    </xf>
    <xf numFmtId="0" fontId="0" fillId="0" borderId="0" xfId="0" applyFont="1" applyAlignment="1">
      <alignment horizontal="left" vertical="top" wrapText="1"/>
    </xf>
    <xf numFmtId="164" fontId="0" fillId="0" borderId="10" xfId="1" applyNumberFormat="1" applyFont="1" applyBorder="1" applyAlignment="1">
      <alignment horizontal="center" vertical="center"/>
    </xf>
    <xf numFmtId="164" fontId="0" fillId="0" borderId="3" xfId="1" applyNumberFormat="1" applyFont="1" applyBorder="1" applyAlignment="1">
      <alignment horizontal="center" vertical="center"/>
    </xf>
    <xf numFmtId="164" fontId="0" fillId="0" borderId="5" xfId="1" applyNumberFormat="1" applyFont="1" applyBorder="1" applyAlignment="1">
      <alignment horizontal="center" vertical="center"/>
    </xf>
    <xf numFmtId="164" fontId="0" fillId="0" borderId="8" xfId="1" applyNumberFormat="1" applyFont="1" applyBorder="1" applyAlignment="1">
      <alignment horizontal="center" vertical="center"/>
    </xf>
    <xf numFmtId="0" fontId="0" fillId="0" borderId="0" xfId="0" applyAlignment="1">
      <alignment horizontal="left" vertical="top" wrapText="1"/>
    </xf>
    <xf numFmtId="0" fontId="7" fillId="0" borderId="0" xfId="0" applyFont="1" applyFill="1" applyBorder="1" applyAlignment="1">
      <alignment horizontal="left" wrapText="1"/>
    </xf>
    <xf numFmtId="0" fontId="1" fillId="0" borderId="0" xfId="0" applyFont="1" applyAlignment="1">
      <alignment horizontal="center"/>
    </xf>
    <xf numFmtId="0" fontId="6" fillId="0" borderId="2" xfId="0" applyFont="1" applyBorder="1" applyAlignment="1">
      <alignment horizontal="left" vertical="center" wrapText="1"/>
    </xf>
    <xf numFmtId="0" fontId="6" fillId="0" borderId="7" xfId="0" applyFont="1" applyBorder="1" applyAlignment="1">
      <alignment horizontal="left" vertical="center" wrapText="1"/>
    </xf>
    <xf numFmtId="0" fontId="0" fillId="0" borderId="2" xfId="0" applyBorder="1" applyAlignment="1">
      <alignment horizontal="center"/>
    </xf>
    <xf numFmtId="0" fontId="0" fillId="0" borderId="0" xfId="0" applyAlignment="1">
      <alignment horizontal="left" wrapText="1" indent="4"/>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5" xfId="0" applyFont="1" applyBorder="1" applyAlignment="1">
      <alignment horizontal="center" vertical="center" wrapText="1"/>
    </xf>
    <xf numFmtId="0" fontId="0" fillId="0" borderId="9" xfId="0" applyFont="1" applyBorder="1" applyAlignment="1">
      <alignment horizontal="center" vertical="center"/>
    </xf>
    <xf numFmtId="0" fontId="0" fillId="0" borderId="10" xfId="0" applyFont="1" applyBorder="1" applyAlignment="1">
      <alignment horizontal="center" vertical="center"/>
    </xf>
    <xf numFmtId="0" fontId="0" fillId="0" borderId="4" xfId="0" applyBorder="1" applyAlignment="1">
      <alignment horizontal="left"/>
    </xf>
    <xf numFmtId="0" fontId="0" fillId="0" borderId="0" xfId="0" applyBorder="1" applyAlignment="1">
      <alignment horizontal="left"/>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0" fillId="0" borderId="1" xfId="0" applyBorder="1" applyAlignment="1">
      <alignment horizontal="left"/>
    </xf>
    <xf numFmtId="0" fontId="0" fillId="0" borderId="2" xfId="0" applyBorder="1" applyAlignment="1">
      <alignment horizontal="left"/>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0"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2" fillId="0" borderId="9" xfId="0" applyFont="1" applyBorder="1" applyAlignment="1">
      <alignment horizontal="center" vertical="center" wrapText="1"/>
    </xf>
    <xf numFmtId="0" fontId="0" fillId="0" borderId="10" xfId="0" applyBorder="1" applyAlignment="1">
      <alignment horizontal="center" vertical="center" wrapText="1"/>
    </xf>
    <xf numFmtId="0" fontId="0" fillId="0" borderId="6" xfId="0" applyBorder="1" applyAlignment="1">
      <alignment horizontal="left"/>
    </xf>
    <xf numFmtId="0" fontId="0" fillId="0" borderId="7" xfId="0" applyBorder="1" applyAlignment="1">
      <alignment horizontal="left"/>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0" fillId="0" borderId="11" xfId="0" applyFont="1" applyBorder="1" applyAlignment="1">
      <alignment horizontal="center" vertical="center"/>
    </xf>
    <xf numFmtId="0" fontId="2" fillId="0" borderId="9" xfId="0" applyFont="1"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2" fillId="0" borderId="10" xfId="0" applyFont="1" applyBorder="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2" fillId="0" borderId="1" xfId="0" applyFont="1" applyBorder="1" applyAlignment="1">
      <alignment horizontal="center" vertical="center" wrapText="1"/>
    </xf>
    <xf numFmtId="0" fontId="2" fillId="0" borderId="4" xfId="0" applyFont="1" applyBorder="1" applyAlignment="1">
      <alignment horizontal="center" vertical="center" wrapText="1"/>
    </xf>
    <xf numFmtId="0" fontId="0" fillId="0" borderId="4" xfId="0" applyBorder="1" applyAlignment="1">
      <alignment horizontal="left" vertical="center" wrapText="1"/>
    </xf>
    <xf numFmtId="0" fontId="0" fillId="0" borderId="0" xfId="0" applyBorder="1" applyAlignment="1">
      <alignment horizontal="left" vertical="center" wrapText="1"/>
    </xf>
    <xf numFmtId="0" fontId="0" fillId="0" borderId="4" xfId="0" applyBorder="1" applyAlignment="1">
      <alignment horizontal="center" vertical="center"/>
    </xf>
    <xf numFmtId="164" fontId="0" fillId="0" borderId="10" xfId="1" applyNumberFormat="1" applyFont="1"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cellXfs>
  <cellStyles count="3">
    <cellStyle name="Hyperlink" xfId="2" builtinId="8"/>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1.xml"/><Relationship Id="rId18" Type="http://schemas.microsoft.com/office/2007/relationships/slicerCache" Target="slicerCaches/slicerCache6.xml"/><Relationship Id="rId26" Type="http://schemas.microsoft.com/office/2007/relationships/slicerCache" Target="slicerCaches/slicerCache14.xml"/><Relationship Id="rId3" Type="http://schemas.openxmlformats.org/officeDocument/2006/relationships/worksheet" Target="worksheets/sheet3.xml"/><Relationship Id="rId21" Type="http://schemas.microsoft.com/office/2007/relationships/slicerCache" Target="slicerCaches/slicerCache9.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microsoft.com/office/2007/relationships/slicerCache" Target="slicerCaches/slicerCache5.xml"/><Relationship Id="rId25" Type="http://schemas.microsoft.com/office/2007/relationships/slicerCache" Target="slicerCaches/slicerCache13.xml"/><Relationship Id="rId2" Type="http://schemas.openxmlformats.org/officeDocument/2006/relationships/worksheet" Target="worksheets/sheet2.xml"/><Relationship Id="rId16" Type="http://schemas.microsoft.com/office/2007/relationships/slicerCache" Target="slicerCaches/slicerCache4.xml"/><Relationship Id="rId20" Type="http://schemas.microsoft.com/office/2007/relationships/slicerCache" Target="slicerCaches/slicerCache8.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24" Type="http://schemas.microsoft.com/office/2007/relationships/slicerCache" Target="slicerCaches/slicerCache12.xml"/><Relationship Id="rId32" Type="http://schemas.openxmlformats.org/officeDocument/2006/relationships/calcChain" Target="calcChain.xml"/><Relationship Id="rId5" Type="http://schemas.openxmlformats.org/officeDocument/2006/relationships/worksheet" Target="worksheets/sheet5.xml"/><Relationship Id="rId15" Type="http://schemas.microsoft.com/office/2007/relationships/slicerCache" Target="slicerCaches/slicerCache3.xml"/><Relationship Id="rId23" Type="http://schemas.microsoft.com/office/2007/relationships/slicerCache" Target="slicerCaches/slicerCache11.xml"/><Relationship Id="rId28" Type="http://schemas.microsoft.com/office/2007/relationships/slicerCache" Target="slicerCaches/slicerCache16.xml"/><Relationship Id="rId10" Type="http://schemas.openxmlformats.org/officeDocument/2006/relationships/pivotCacheDefinition" Target="pivotCache/pivotCacheDefinition2.xml"/><Relationship Id="rId19" Type="http://schemas.microsoft.com/office/2007/relationships/slicerCache" Target="slicerCaches/slicerCache7.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2.xml"/><Relationship Id="rId22" Type="http://schemas.microsoft.com/office/2007/relationships/slicerCache" Target="slicerCaches/slicerCache10.xml"/><Relationship Id="rId27" Type="http://schemas.microsoft.com/office/2007/relationships/slicerCache" Target="slicerCaches/slicerCache15.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1047749</xdr:colOff>
      <xdr:row>0</xdr:row>
      <xdr:rowOff>0</xdr:rowOff>
    </xdr:from>
    <xdr:to>
      <xdr:col>3</xdr:col>
      <xdr:colOff>529352</xdr:colOff>
      <xdr:row>6</xdr:row>
      <xdr:rowOff>133349</xdr:rowOff>
    </xdr:to>
    <xdr:pic>
      <xdr:nvPicPr>
        <xdr:cNvPr id="3" name="Picture 2"/>
        <xdr:cNvPicPr>
          <a:picLocks noChangeAspect="1"/>
        </xdr:cNvPicPr>
      </xdr:nvPicPr>
      <xdr:blipFill>
        <a:blip xmlns:r="http://schemas.openxmlformats.org/officeDocument/2006/relationships" r:embed="rId1"/>
        <a:stretch>
          <a:fillRect/>
        </a:stretch>
      </xdr:blipFill>
      <xdr:spPr>
        <a:xfrm>
          <a:off x="1266824" y="0"/>
          <a:ext cx="3015378" cy="12858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1238250</xdr:colOff>
      <xdr:row>0</xdr:row>
      <xdr:rowOff>0</xdr:rowOff>
    </xdr:from>
    <xdr:to>
      <xdr:col>5</xdr:col>
      <xdr:colOff>600075</xdr:colOff>
      <xdr:row>6</xdr:row>
      <xdr:rowOff>140539</xdr:rowOff>
    </xdr:to>
    <xdr:pic>
      <xdr:nvPicPr>
        <xdr:cNvPr id="2" name="Picture 1"/>
        <xdr:cNvPicPr>
          <a:picLocks noChangeAspect="1"/>
        </xdr:cNvPicPr>
      </xdr:nvPicPr>
      <xdr:blipFill>
        <a:blip xmlns:r="http://schemas.openxmlformats.org/officeDocument/2006/relationships" r:embed="rId1"/>
        <a:stretch>
          <a:fillRect/>
        </a:stretch>
      </xdr:blipFill>
      <xdr:spPr>
        <a:xfrm>
          <a:off x="1571625" y="0"/>
          <a:ext cx="3009900" cy="12835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48</xdr:col>
      <xdr:colOff>9525</xdr:colOff>
      <xdr:row>0</xdr:row>
      <xdr:rowOff>0</xdr:rowOff>
    </xdr:from>
    <xdr:to>
      <xdr:col>51</xdr:col>
      <xdr:colOff>525647</xdr:colOff>
      <xdr:row>6</xdr:row>
      <xdr:rowOff>76306</xdr:rowOff>
    </xdr:to>
    <xdr:pic>
      <xdr:nvPicPr>
        <xdr:cNvPr id="5" name="Picture 4"/>
        <xdr:cNvPicPr>
          <a:picLocks noChangeAspect="1"/>
        </xdr:cNvPicPr>
      </xdr:nvPicPr>
      <xdr:blipFill>
        <a:blip xmlns:r="http://schemas.openxmlformats.org/officeDocument/2006/relationships" r:embed="rId1"/>
        <a:stretch>
          <a:fillRect/>
        </a:stretch>
      </xdr:blipFill>
      <xdr:spPr>
        <a:xfrm>
          <a:off x="7353300" y="0"/>
          <a:ext cx="2859272" cy="1219306"/>
        </a:xfrm>
        <a:prstGeom prst="rect">
          <a:avLst/>
        </a:prstGeom>
      </xdr:spPr>
    </xdr:pic>
    <xdr:clientData/>
  </xdr:twoCellAnchor>
  <xdr:twoCellAnchor editAs="oneCell">
    <xdr:from>
      <xdr:col>39</xdr:col>
      <xdr:colOff>0</xdr:colOff>
      <xdr:row>1</xdr:row>
      <xdr:rowOff>171450</xdr:rowOff>
    </xdr:from>
    <xdr:to>
      <xdr:col>41</xdr:col>
      <xdr:colOff>266700</xdr:colOff>
      <xdr:row>6</xdr:row>
      <xdr:rowOff>133350</xdr:rowOff>
    </xdr:to>
    <mc:AlternateContent xmlns:mc="http://schemas.openxmlformats.org/markup-compatibility/2006" xmlns:a14="http://schemas.microsoft.com/office/drawing/2010/main">
      <mc:Choice Requires="a14">
        <xdr:graphicFrame macro="">
          <xdr:nvGraphicFramePr>
            <xdr:cNvPr id="3" name="Gender"/>
            <xdr:cNvGraphicFramePr/>
          </xdr:nvGraphicFramePr>
          <xdr:xfrm>
            <a:off x="0" y="0"/>
            <a:ext cx="0" cy="0"/>
          </xdr:xfrm>
          <a:graphic>
            <a:graphicData uri="http://schemas.microsoft.com/office/drawing/2010/slicer">
              <sle:slicer xmlns:sle="http://schemas.microsoft.com/office/drawing/2010/slicer" name="Gender"/>
            </a:graphicData>
          </a:graphic>
        </xdr:graphicFrame>
      </mc:Choice>
      <mc:Fallback xmlns="">
        <xdr:sp macro="" textlink="">
          <xdr:nvSpPr>
            <xdr:cNvPr id="0" name=""/>
            <xdr:cNvSpPr>
              <a:spLocks noTextEdit="1"/>
            </xdr:cNvSpPr>
          </xdr:nvSpPr>
          <xdr:spPr>
            <a:xfrm>
              <a:off x="314325" y="36195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38</xdr:col>
      <xdr:colOff>304800</xdr:colOff>
      <xdr:row>7</xdr:row>
      <xdr:rowOff>152400</xdr:rowOff>
    </xdr:from>
    <xdr:to>
      <xdr:col>41</xdr:col>
      <xdr:colOff>257175</xdr:colOff>
      <xdr:row>12</xdr:row>
      <xdr:rowOff>114300</xdr:rowOff>
    </xdr:to>
    <mc:AlternateContent xmlns:mc="http://schemas.openxmlformats.org/markup-compatibility/2006" xmlns:a14="http://schemas.microsoft.com/office/drawing/2010/main">
      <mc:Choice Requires="a14">
        <xdr:graphicFrame macro="">
          <xdr:nvGraphicFramePr>
            <xdr:cNvPr id="8" name="URM_Status"/>
            <xdr:cNvGraphicFramePr/>
          </xdr:nvGraphicFramePr>
          <xdr:xfrm>
            <a:off x="0" y="0"/>
            <a:ext cx="0" cy="0"/>
          </xdr:xfrm>
          <a:graphic>
            <a:graphicData uri="http://schemas.microsoft.com/office/drawing/2010/slicer">
              <sle:slicer xmlns:sle="http://schemas.microsoft.com/office/drawing/2010/slicer" name="URM_Status"/>
            </a:graphicData>
          </a:graphic>
        </xdr:graphicFrame>
      </mc:Choice>
      <mc:Fallback xmlns="">
        <xdr:sp macro="" textlink="">
          <xdr:nvSpPr>
            <xdr:cNvPr id="0" name=""/>
            <xdr:cNvSpPr>
              <a:spLocks noTextEdit="1"/>
            </xdr:cNvSpPr>
          </xdr:nvSpPr>
          <xdr:spPr>
            <a:xfrm>
              <a:off x="304800" y="148590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44</xdr:col>
      <xdr:colOff>676275</xdr:colOff>
      <xdr:row>1</xdr:row>
      <xdr:rowOff>171450</xdr:rowOff>
    </xdr:from>
    <xdr:to>
      <xdr:col>47</xdr:col>
      <xdr:colOff>161925</xdr:colOff>
      <xdr:row>15</xdr:row>
      <xdr:rowOff>28575</xdr:rowOff>
    </xdr:to>
    <mc:AlternateContent xmlns:mc="http://schemas.openxmlformats.org/markup-compatibility/2006" xmlns:a14="http://schemas.microsoft.com/office/drawing/2010/main">
      <mc:Choice Requires="a14">
        <xdr:graphicFrame macro="">
          <xdr:nvGraphicFramePr>
            <xdr:cNvPr id="9" name="Department"/>
            <xdr:cNvGraphicFramePr/>
          </xdr:nvGraphicFramePr>
          <xdr:xfrm>
            <a:off x="0" y="0"/>
            <a:ext cx="0" cy="0"/>
          </xdr:xfrm>
          <a:graphic>
            <a:graphicData uri="http://schemas.microsoft.com/office/drawing/2010/slicer">
              <sle:slicer xmlns:sle="http://schemas.microsoft.com/office/drawing/2010/slicer" name="Department"/>
            </a:graphicData>
          </a:graphic>
        </xdr:graphicFrame>
      </mc:Choice>
      <mc:Fallback xmlns="">
        <xdr:sp macro="" textlink="">
          <xdr:nvSpPr>
            <xdr:cNvPr id="0" name=""/>
            <xdr:cNvSpPr>
              <a:spLocks noTextEdit="1"/>
            </xdr:cNvSpPr>
          </xdr:nvSpPr>
          <xdr:spPr>
            <a:xfrm>
              <a:off x="4895850" y="3619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41</xdr:col>
      <xdr:colOff>742950</xdr:colOff>
      <xdr:row>2</xdr:row>
      <xdr:rowOff>9525</xdr:rowOff>
    </xdr:from>
    <xdr:to>
      <xdr:col>44</xdr:col>
      <xdr:colOff>228600</xdr:colOff>
      <xdr:row>11</xdr:row>
      <xdr:rowOff>32385</xdr:rowOff>
    </xdr:to>
    <mc:AlternateContent xmlns:mc="http://schemas.openxmlformats.org/markup-compatibility/2006" xmlns:a14="http://schemas.microsoft.com/office/drawing/2010/main">
      <mc:Choice Requires="a14">
        <xdr:graphicFrame macro="">
          <xdr:nvGraphicFramePr>
            <xdr:cNvPr id="10" name="College"/>
            <xdr:cNvGraphicFramePr/>
          </xdr:nvGraphicFramePr>
          <xdr:xfrm>
            <a:off x="0" y="0"/>
            <a:ext cx="0" cy="0"/>
          </xdr:xfrm>
          <a:graphic>
            <a:graphicData uri="http://schemas.microsoft.com/office/drawing/2010/slicer">
              <sle:slicer xmlns:sle="http://schemas.microsoft.com/office/drawing/2010/slicer" name="College"/>
            </a:graphicData>
          </a:graphic>
        </xdr:graphicFrame>
      </mc:Choice>
      <mc:Fallback xmlns="">
        <xdr:sp macro="" textlink="">
          <xdr:nvSpPr>
            <xdr:cNvPr id="0" name=""/>
            <xdr:cNvSpPr>
              <a:spLocks noTextEdit="1"/>
            </xdr:cNvSpPr>
          </xdr:nvSpPr>
          <xdr:spPr>
            <a:xfrm>
              <a:off x="2619375" y="390525"/>
              <a:ext cx="1828800" cy="17373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37</xdr:col>
      <xdr:colOff>752475</xdr:colOff>
      <xdr:row>0</xdr:row>
      <xdr:rowOff>0</xdr:rowOff>
    </xdr:from>
    <xdr:to>
      <xdr:col>41</xdr:col>
      <xdr:colOff>487547</xdr:colOff>
      <xdr:row>6</xdr:row>
      <xdr:rowOff>76306</xdr:rowOff>
    </xdr:to>
    <xdr:pic>
      <xdr:nvPicPr>
        <xdr:cNvPr id="3" name="Picture 2"/>
        <xdr:cNvPicPr>
          <a:picLocks noChangeAspect="1"/>
        </xdr:cNvPicPr>
      </xdr:nvPicPr>
      <xdr:blipFill>
        <a:blip xmlns:r="http://schemas.openxmlformats.org/officeDocument/2006/relationships" r:embed="rId1"/>
        <a:stretch>
          <a:fillRect/>
        </a:stretch>
      </xdr:blipFill>
      <xdr:spPr>
        <a:xfrm>
          <a:off x="7315200" y="0"/>
          <a:ext cx="2859272" cy="1219306"/>
        </a:xfrm>
        <a:prstGeom prst="rect">
          <a:avLst/>
        </a:prstGeom>
      </xdr:spPr>
    </xdr:pic>
    <xdr:clientData/>
  </xdr:twoCellAnchor>
  <xdr:twoCellAnchor editAs="oneCell">
    <xdr:from>
      <xdr:col>29</xdr:col>
      <xdr:colOff>9525</xdr:colOff>
      <xdr:row>1</xdr:row>
      <xdr:rowOff>114300</xdr:rowOff>
    </xdr:from>
    <xdr:to>
      <xdr:col>31</xdr:col>
      <xdr:colOff>276225</xdr:colOff>
      <xdr:row>6</xdr:row>
      <xdr:rowOff>76200</xdr:rowOff>
    </xdr:to>
    <mc:AlternateContent xmlns:mc="http://schemas.openxmlformats.org/markup-compatibility/2006" xmlns:a14="http://schemas.microsoft.com/office/drawing/2010/main">
      <mc:Choice Requires="a14">
        <xdr:graphicFrame macro="">
          <xdr:nvGraphicFramePr>
            <xdr:cNvPr id="7" name="Gender 1"/>
            <xdr:cNvGraphicFramePr/>
          </xdr:nvGraphicFramePr>
          <xdr:xfrm>
            <a:off x="0" y="0"/>
            <a:ext cx="0" cy="0"/>
          </xdr:xfrm>
          <a:graphic>
            <a:graphicData uri="http://schemas.microsoft.com/office/drawing/2010/slicer">
              <sle:slicer xmlns:sle="http://schemas.microsoft.com/office/drawing/2010/slicer" name="Gender 1"/>
            </a:graphicData>
          </a:graphic>
        </xdr:graphicFrame>
      </mc:Choice>
      <mc:Fallback xmlns="">
        <xdr:sp macro="" textlink="">
          <xdr:nvSpPr>
            <xdr:cNvPr id="0" name=""/>
            <xdr:cNvSpPr>
              <a:spLocks noTextEdit="1"/>
            </xdr:cNvSpPr>
          </xdr:nvSpPr>
          <xdr:spPr>
            <a:xfrm>
              <a:off x="323850" y="30480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29</xdr:col>
      <xdr:colOff>9525</xdr:colOff>
      <xdr:row>7</xdr:row>
      <xdr:rowOff>142875</xdr:rowOff>
    </xdr:from>
    <xdr:to>
      <xdr:col>31</xdr:col>
      <xdr:colOff>276225</xdr:colOff>
      <xdr:row>12</xdr:row>
      <xdr:rowOff>104775</xdr:rowOff>
    </xdr:to>
    <mc:AlternateContent xmlns:mc="http://schemas.openxmlformats.org/markup-compatibility/2006" xmlns:a14="http://schemas.microsoft.com/office/drawing/2010/main">
      <mc:Choice Requires="a14">
        <xdr:graphicFrame macro="">
          <xdr:nvGraphicFramePr>
            <xdr:cNvPr id="8" name="URM_Status 1"/>
            <xdr:cNvGraphicFramePr/>
          </xdr:nvGraphicFramePr>
          <xdr:xfrm>
            <a:off x="0" y="0"/>
            <a:ext cx="0" cy="0"/>
          </xdr:xfrm>
          <a:graphic>
            <a:graphicData uri="http://schemas.microsoft.com/office/drawing/2010/slicer">
              <sle:slicer xmlns:sle="http://schemas.microsoft.com/office/drawing/2010/slicer" name="URM_Status 1"/>
            </a:graphicData>
          </a:graphic>
        </xdr:graphicFrame>
      </mc:Choice>
      <mc:Fallback xmlns="">
        <xdr:sp macro="" textlink="">
          <xdr:nvSpPr>
            <xdr:cNvPr id="0" name=""/>
            <xdr:cNvSpPr>
              <a:spLocks noTextEdit="1"/>
            </xdr:cNvSpPr>
          </xdr:nvSpPr>
          <xdr:spPr>
            <a:xfrm>
              <a:off x="323850" y="147637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34</xdr:col>
      <xdr:colOff>685800</xdr:colOff>
      <xdr:row>1</xdr:row>
      <xdr:rowOff>142875</xdr:rowOff>
    </xdr:from>
    <xdr:to>
      <xdr:col>37</xdr:col>
      <xdr:colOff>171450</xdr:colOff>
      <xdr:row>15</xdr:row>
      <xdr:rowOff>0</xdr:rowOff>
    </xdr:to>
    <mc:AlternateContent xmlns:mc="http://schemas.openxmlformats.org/markup-compatibility/2006" xmlns:a14="http://schemas.microsoft.com/office/drawing/2010/main">
      <mc:Choice Requires="a14">
        <xdr:graphicFrame macro="">
          <xdr:nvGraphicFramePr>
            <xdr:cNvPr id="9" name="Department 1"/>
            <xdr:cNvGraphicFramePr/>
          </xdr:nvGraphicFramePr>
          <xdr:xfrm>
            <a:off x="0" y="0"/>
            <a:ext cx="0" cy="0"/>
          </xdr:xfrm>
          <a:graphic>
            <a:graphicData uri="http://schemas.microsoft.com/office/drawing/2010/slicer">
              <sle:slicer xmlns:sle="http://schemas.microsoft.com/office/drawing/2010/slicer" name="Department 1"/>
            </a:graphicData>
          </a:graphic>
        </xdr:graphicFrame>
      </mc:Choice>
      <mc:Fallback xmlns="">
        <xdr:sp macro="" textlink="">
          <xdr:nvSpPr>
            <xdr:cNvPr id="0" name=""/>
            <xdr:cNvSpPr>
              <a:spLocks noTextEdit="1"/>
            </xdr:cNvSpPr>
          </xdr:nvSpPr>
          <xdr:spPr>
            <a:xfrm>
              <a:off x="4905375" y="3333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32</xdr:col>
      <xdr:colOff>0</xdr:colOff>
      <xdr:row>1</xdr:row>
      <xdr:rowOff>114300</xdr:rowOff>
    </xdr:from>
    <xdr:to>
      <xdr:col>34</xdr:col>
      <xdr:colOff>266700</xdr:colOff>
      <xdr:row>10</xdr:row>
      <xdr:rowOff>137160</xdr:rowOff>
    </xdr:to>
    <mc:AlternateContent xmlns:mc="http://schemas.openxmlformats.org/markup-compatibility/2006" xmlns:a14="http://schemas.microsoft.com/office/drawing/2010/main">
      <mc:Choice Requires="a14">
        <xdr:graphicFrame macro="">
          <xdr:nvGraphicFramePr>
            <xdr:cNvPr id="10" name="College 1"/>
            <xdr:cNvGraphicFramePr/>
          </xdr:nvGraphicFramePr>
          <xdr:xfrm>
            <a:off x="0" y="0"/>
            <a:ext cx="0" cy="0"/>
          </xdr:xfrm>
          <a:graphic>
            <a:graphicData uri="http://schemas.microsoft.com/office/drawing/2010/slicer">
              <sle:slicer xmlns:sle="http://schemas.microsoft.com/office/drawing/2010/slicer" name="College 1"/>
            </a:graphicData>
          </a:graphic>
        </xdr:graphicFrame>
      </mc:Choice>
      <mc:Fallback xmlns="">
        <xdr:sp macro="" textlink="">
          <xdr:nvSpPr>
            <xdr:cNvPr id="0" name=""/>
            <xdr:cNvSpPr>
              <a:spLocks noTextEdit="1"/>
            </xdr:cNvSpPr>
          </xdr:nvSpPr>
          <xdr:spPr>
            <a:xfrm>
              <a:off x="2657475" y="304800"/>
              <a:ext cx="1828800" cy="17373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69</xdr:col>
      <xdr:colOff>609600</xdr:colOff>
      <xdr:row>0</xdr:row>
      <xdr:rowOff>0</xdr:rowOff>
    </xdr:from>
    <xdr:to>
      <xdr:col>73</xdr:col>
      <xdr:colOff>744722</xdr:colOff>
      <xdr:row>6</xdr:row>
      <xdr:rowOff>76306</xdr:rowOff>
    </xdr:to>
    <xdr:pic>
      <xdr:nvPicPr>
        <xdr:cNvPr id="2" name="Picture 1"/>
        <xdr:cNvPicPr>
          <a:picLocks noChangeAspect="1"/>
        </xdr:cNvPicPr>
      </xdr:nvPicPr>
      <xdr:blipFill>
        <a:blip xmlns:r="http://schemas.openxmlformats.org/officeDocument/2006/relationships" r:embed="rId1"/>
        <a:stretch>
          <a:fillRect/>
        </a:stretch>
      </xdr:blipFill>
      <xdr:spPr>
        <a:xfrm>
          <a:off x="8115300" y="0"/>
          <a:ext cx="2859272" cy="1219306"/>
        </a:xfrm>
        <a:prstGeom prst="rect">
          <a:avLst/>
        </a:prstGeom>
      </xdr:spPr>
    </xdr:pic>
    <xdr:clientData/>
  </xdr:twoCellAnchor>
  <xdr:twoCellAnchor editAs="oneCell">
    <xdr:from>
      <xdr:col>59</xdr:col>
      <xdr:colOff>85725</xdr:colOff>
      <xdr:row>1</xdr:row>
      <xdr:rowOff>161925</xdr:rowOff>
    </xdr:from>
    <xdr:to>
      <xdr:col>61</xdr:col>
      <xdr:colOff>600075</xdr:colOff>
      <xdr:row>6</xdr:row>
      <xdr:rowOff>123825</xdr:rowOff>
    </xdr:to>
    <mc:AlternateContent xmlns:mc="http://schemas.openxmlformats.org/markup-compatibility/2006" xmlns:a14="http://schemas.microsoft.com/office/drawing/2010/main">
      <mc:Choice Requires="a14">
        <xdr:graphicFrame macro="">
          <xdr:nvGraphicFramePr>
            <xdr:cNvPr id="3" name="Gender 2"/>
            <xdr:cNvGraphicFramePr/>
          </xdr:nvGraphicFramePr>
          <xdr:xfrm>
            <a:off x="0" y="0"/>
            <a:ext cx="0" cy="0"/>
          </xdr:xfrm>
          <a:graphic>
            <a:graphicData uri="http://schemas.microsoft.com/office/drawing/2010/slicer">
              <sle:slicer xmlns:sle="http://schemas.microsoft.com/office/drawing/2010/slicer" name="Gender 2"/>
            </a:graphicData>
          </a:graphic>
        </xdr:graphicFrame>
      </mc:Choice>
      <mc:Fallback xmlns="">
        <xdr:sp macro="" textlink="">
          <xdr:nvSpPr>
            <xdr:cNvPr id="0" name=""/>
            <xdr:cNvSpPr>
              <a:spLocks noTextEdit="1"/>
            </xdr:cNvSpPr>
          </xdr:nvSpPr>
          <xdr:spPr>
            <a:xfrm>
              <a:off x="400050" y="35242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59</xdr:col>
      <xdr:colOff>95250</xdr:colOff>
      <xdr:row>7</xdr:row>
      <xdr:rowOff>161925</xdr:rowOff>
    </xdr:from>
    <xdr:to>
      <xdr:col>61</xdr:col>
      <xdr:colOff>609600</xdr:colOff>
      <xdr:row>12</xdr:row>
      <xdr:rowOff>123825</xdr:rowOff>
    </xdr:to>
    <mc:AlternateContent xmlns:mc="http://schemas.openxmlformats.org/markup-compatibility/2006" xmlns:a14="http://schemas.microsoft.com/office/drawing/2010/main">
      <mc:Choice Requires="a14">
        <xdr:graphicFrame macro="">
          <xdr:nvGraphicFramePr>
            <xdr:cNvPr id="4" name="URM_Status 2"/>
            <xdr:cNvGraphicFramePr/>
          </xdr:nvGraphicFramePr>
          <xdr:xfrm>
            <a:off x="0" y="0"/>
            <a:ext cx="0" cy="0"/>
          </xdr:xfrm>
          <a:graphic>
            <a:graphicData uri="http://schemas.microsoft.com/office/drawing/2010/slicer">
              <sle:slicer xmlns:sle="http://schemas.microsoft.com/office/drawing/2010/slicer" name="URM_Status 2"/>
            </a:graphicData>
          </a:graphic>
        </xdr:graphicFrame>
      </mc:Choice>
      <mc:Fallback xmlns="">
        <xdr:sp macro="" textlink="">
          <xdr:nvSpPr>
            <xdr:cNvPr id="0" name=""/>
            <xdr:cNvSpPr>
              <a:spLocks noTextEdit="1"/>
            </xdr:cNvSpPr>
          </xdr:nvSpPr>
          <xdr:spPr>
            <a:xfrm>
              <a:off x="409575" y="149542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62</xdr:col>
      <xdr:colOff>371475</xdr:colOff>
      <xdr:row>1</xdr:row>
      <xdr:rowOff>171450</xdr:rowOff>
    </xdr:from>
    <xdr:to>
      <xdr:col>65</xdr:col>
      <xdr:colOff>104775</xdr:colOff>
      <xdr:row>11</xdr:row>
      <xdr:rowOff>3810</xdr:rowOff>
    </xdr:to>
    <mc:AlternateContent xmlns:mc="http://schemas.openxmlformats.org/markup-compatibility/2006" xmlns:a14="http://schemas.microsoft.com/office/drawing/2010/main">
      <mc:Choice Requires="a14">
        <xdr:graphicFrame macro="">
          <xdr:nvGraphicFramePr>
            <xdr:cNvPr id="10" name="College 2"/>
            <xdr:cNvGraphicFramePr/>
          </xdr:nvGraphicFramePr>
          <xdr:xfrm>
            <a:off x="0" y="0"/>
            <a:ext cx="0" cy="0"/>
          </xdr:xfrm>
          <a:graphic>
            <a:graphicData uri="http://schemas.microsoft.com/office/drawing/2010/slicer">
              <sle:slicer xmlns:sle="http://schemas.microsoft.com/office/drawing/2010/slicer" name="College 2"/>
            </a:graphicData>
          </a:graphic>
        </xdr:graphicFrame>
      </mc:Choice>
      <mc:Fallback xmlns="">
        <xdr:sp macro="" textlink="">
          <xdr:nvSpPr>
            <xdr:cNvPr id="0" name=""/>
            <xdr:cNvSpPr>
              <a:spLocks noTextEdit="1"/>
            </xdr:cNvSpPr>
          </xdr:nvSpPr>
          <xdr:spPr>
            <a:xfrm>
              <a:off x="2657475" y="361950"/>
              <a:ext cx="1828800" cy="17373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65</xdr:col>
      <xdr:colOff>609600</xdr:colOff>
      <xdr:row>1</xdr:row>
      <xdr:rowOff>180975</xdr:rowOff>
    </xdr:from>
    <xdr:to>
      <xdr:col>68</xdr:col>
      <xdr:colOff>95250</xdr:colOff>
      <xdr:row>15</xdr:row>
      <xdr:rowOff>38100</xdr:rowOff>
    </xdr:to>
    <mc:AlternateContent xmlns:mc="http://schemas.openxmlformats.org/markup-compatibility/2006" xmlns:a14="http://schemas.microsoft.com/office/drawing/2010/main">
      <mc:Choice Requires="a14">
        <xdr:graphicFrame macro="">
          <xdr:nvGraphicFramePr>
            <xdr:cNvPr id="11" name="Department 2"/>
            <xdr:cNvGraphicFramePr/>
          </xdr:nvGraphicFramePr>
          <xdr:xfrm>
            <a:off x="0" y="0"/>
            <a:ext cx="0" cy="0"/>
          </xdr:xfrm>
          <a:graphic>
            <a:graphicData uri="http://schemas.microsoft.com/office/drawing/2010/slicer">
              <sle:slicer xmlns:sle="http://schemas.microsoft.com/office/drawing/2010/slicer" name="Department 2"/>
            </a:graphicData>
          </a:graphic>
        </xdr:graphicFrame>
      </mc:Choice>
      <mc:Fallback xmlns="">
        <xdr:sp macro="" textlink="">
          <xdr:nvSpPr>
            <xdr:cNvPr id="0" name=""/>
            <xdr:cNvSpPr>
              <a:spLocks noTextEdit="1"/>
            </xdr:cNvSpPr>
          </xdr:nvSpPr>
          <xdr:spPr>
            <a:xfrm>
              <a:off x="4991100" y="3714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57</xdr:col>
      <xdr:colOff>200025</xdr:colOff>
      <xdr:row>0</xdr:row>
      <xdr:rowOff>0</xdr:rowOff>
    </xdr:from>
    <xdr:to>
      <xdr:col>62</xdr:col>
      <xdr:colOff>582797</xdr:colOff>
      <xdr:row>6</xdr:row>
      <xdr:rowOff>76306</xdr:rowOff>
    </xdr:to>
    <xdr:pic>
      <xdr:nvPicPr>
        <xdr:cNvPr id="12" name="Picture 11"/>
        <xdr:cNvPicPr>
          <a:picLocks noChangeAspect="1"/>
        </xdr:cNvPicPr>
      </xdr:nvPicPr>
      <xdr:blipFill>
        <a:blip xmlns:r="http://schemas.openxmlformats.org/officeDocument/2006/relationships" r:embed="rId1"/>
        <a:stretch>
          <a:fillRect/>
        </a:stretch>
      </xdr:blipFill>
      <xdr:spPr>
        <a:xfrm>
          <a:off x="7324725" y="0"/>
          <a:ext cx="2859272" cy="1219306"/>
        </a:xfrm>
        <a:prstGeom prst="rect">
          <a:avLst/>
        </a:prstGeom>
      </xdr:spPr>
    </xdr:pic>
    <xdr:clientData/>
  </xdr:twoCellAnchor>
  <xdr:twoCellAnchor editAs="oneCell">
    <xdr:from>
      <xdr:col>45</xdr:col>
      <xdr:colOff>257175</xdr:colOff>
      <xdr:row>1</xdr:row>
      <xdr:rowOff>180975</xdr:rowOff>
    </xdr:from>
    <xdr:to>
      <xdr:col>48</xdr:col>
      <xdr:colOff>533400</xdr:colOff>
      <xdr:row>6</xdr:row>
      <xdr:rowOff>142875</xdr:rowOff>
    </xdr:to>
    <mc:AlternateContent xmlns:mc="http://schemas.openxmlformats.org/markup-compatibility/2006" xmlns:a14="http://schemas.microsoft.com/office/drawing/2010/main">
      <mc:Choice Requires="a14">
        <xdr:graphicFrame macro="">
          <xdr:nvGraphicFramePr>
            <xdr:cNvPr id="6" name="Gender 3"/>
            <xdr:cNvGraphicFramePr/>
          </xdr:nvGraphicFramePr>
          <xdr:xfrm>
            <a:off x="0" y="0"/>
            <a:ext cx="0" cy="0"/>
          </xdr:xfrm>
          <a:graphic>
            <a:graphicData uri="http://schemas.microsoft.com/office/drawing/2010/slicer">
              <sle:slicer xmlns:sle="http://schemas.microsoft.com/office/drawing/2010/slicer" name="Gender 3"/>
            </a:graphicData>
          </a:graphic>
        </xdr:graphicFrame>
      </mc:Choice>
      <mc:Fallback xmlns="">
        <xdr:sp macro="" textlink="">
          <xdr:nvSpPr>
            <xdr:cNvPr id="0" name=""/>
            <xdr:cNvSpPr>
              <a:spLocks noTextEdit="1"/>
            </xdr:cNvSpPr>
          </xdr:nvSpPr>
          <xdr:spPr>
            <a:xfrm>
              <a:off x="257175" y="37147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45</xdr:col>
      <xdr:colOff>276225</xdr:colOff>
      <xdr:row>7</xdr:row>
      <xdr:rowOff>123825</xdr:rowOff>
    </xdr:from>
    <xdr:to>
      <xdr:col>48</xdr:col>
      <xdr:colOff>552450</xdr:colOff>
      <xdr:row>12</xdr:row>
      <xdr:rowOff>85725</xdr:rowOff>
    </xdr:to>
    <mc:AlternateContent xmlns:mc="http://schemas.openxmlformats.org/markup-compatibility/2006" xmlns:a14="http://schemas.microsoft.com/office/drawing/2010/main">
      <mc:Choice Requires="a14">
        <xdr:graphicFrame macro="">
          <xdr:nvGraphicFramePr>
            <xdr:cNvPr id="7" name="URM_Status 3"/>
            <xdr:cNvGraphicFramePr/>
          </xdr:nvGraphicFramePr>
          <xdr:xfrm>
            <a:off x="0" y="0"/>
            <a:ext cx="0" cy="0"/>
          </xdr:xfrm>
          <a:graphic>
            <a:graphicData uri="http://schemas.microsoft.com/office/drawing/2010/slicer">
              <sle:slicer xmlns:sle="http://schemas.microsoft.com/office/drawing/2010/slicer" name="URM_Status 3"/>
            </a:graphicData>
          </a:graphic>
        </xdr:graphicFrame>
      </mc:Choice>
      <mc:Fallback xmlns="">
        <xdr:sp macro="" textlink="">
          <xdr:nvSpPr>
            <xdr:cNvPr id="0" name=""/>
            <xdr:cNvSpPr>
              <a:spLocks noTextEdit="1"/>
            </xdr:cNvSpPr>
          </xdr:nvSpPr>
          <xdr:spPr>
            <a:xfrm>
              <a:off x="276225" y="145732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53</xdr:col>
      <xdr:colOff>409575</xdr:colOff>
      <xdr:row>1</xdr:row>
      <xdr:rowOff>171450</xdr:rowOff>
    </xdr:from>
    <xdr:to>
      <xdr:col>56</xdr:col>
      <xdr:colOff>381000</xdr:colOff>
      <xdr:row>15</xdr:row>
      <xdr:rowOff>28575</xdr:rowOff>
    </xdr:to>
    <mc:AlternateContent xmlns:mc="http://schemas.openxmlformats.org/markup-compatibility/2006" xmlns:a14="http://schemas.microsoft.com/office/drawing/2010/main">
      <mc:Choice Requires="a14">
        <xdr:graphicFrame macro="">
          <xdr:nvGraphicFramePr>
            <xdr:cNvPr id="8" name="Department 3"/>
            <xdr:cNvGraphicFramePr/>
          </xdr:nvGraphicFramePr>
          <xdr:xfrm>
            <a:off x="0" y="0"/>
            <a:ext cx="0" cy="0"/>
          </xdr:xfrm>
          <a:graphic>
            <a:graphicData uri="http://schemas.microsoft.com/office/drawing/2010/slicer">
              <sle:slicer xmlns:sle="http://schemas.microsoft.com/office/drawing/2010/slicer" name="Department 3"/>
            </a:graphicData>
          </a:graphic>
        </xdr:graphicFrame>
      </mc:Choice>
      <mc:Fallback xmlns="">
        <xdr:sp macro="" textlink="">
          <xdr:nvSpPr>
            <xdr:cNvPr id="0" name=""/>
            <xdr:cNvSpPr>
              <a:spLocks noTextEdit="1"/>
            </xdr:cNvSpPr>
          </xdr:nvSpPr>
          <xdr:spPr>
            <a:xfrm>
              <a:off x="5057775" y="3619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49</xdr:col>
      <xdr:colOff>533400</xdr:colOff>
      <xdr:row>1</xdr:row>
      <xdr:rowOff>171450</xdr:rowOff>
    </xdr:from>
    <xdr:to>
      <xdr:col>52</xdr:col>
      <xdr:colOff>504825</xdr:colOff>
      <xdr:row>11</xdr:row>
      <xdr:rowOff>3810</xdr:rowOff>
    </xdr:to>
    <mc:AlternateContent xmlns:mc="http://schemas.openxmlformats.org/markup-compatibility/2006" xmlns:a14="http://schemas.microsoft.com/office/drawing/2010/main">
      <mc:Choice Requires="a14">
        <xdr:graphicFrame macro="">
          <xdr:nvGraphicFramePr>
            <xdr:cNvPr id="9" name="College 3"/>
            <xdr:cNvGraphicFramePr/>
          </xdr:nvGraphicFramePr>
          <xdr:xfrm>
            <a:off x="0" y="0"/>
            <a:ext cx="0" cy="0"/>
          </xdr:xfrm>
          <a:graphic>
            <a:graphicData uri="http://schemas.microsoft.com/office/drawing/2010/slicer">
              <sle:slicer xmlns:sle="http://schemas.microsoft.com/office/drawing/2010/slicer" name="College 3"/>
            </a:graphicData>
          </a:graphic>
        </xdr:graphicFrame>
      </mc:Choice>
      <mc:Fallback xmlns="">
        <xdr:sp macro="" textlink="">
          <xdr:nvSpPr>
            <xdr:cNvPr id="0" name=""/>
            <xdr:cNvSpPr>
              <a:spLocks noTextEdit="1"/>
            </xdr:cNvSpPr>
          </xdr:nvSpPr>
          <xdr:spPr>
            <a:xfrm>
              <a:off x="2705100" y="361950"/>
              <a:ext cx="1828800" cy="17373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Lesley Quinonez" refreshedDate="42649.551318634258" createdVersion="5" refreshedVersion="5" minRefreshableVersion="3" recordCount="4394">
  <cacheSource type="worksheet">
    <worksheetSource ref="A1:O4395" sheet="Experience_Effectiveness"/>
  </cacheSource>
  <cacheFields count="15">
    <cacheField name="Survey" numFmtId="0">
      <sharedItems containsSemiMixedTypes="0" containsString="0" containsNumber="1" containsInteger="1" minValue="1" maxValue="1"/>
    </cacheField>
    <cacheField name="Year" numFmtId="0">
      <sharedItems containsSemiMixedTypes="0" containsString="0" containsNumber="1" containsInteger="1" minValue="2016" maxValue="2016"/>
    </cacheField>
    <cacheField name="EMPLID" numFmtId="0">
      <sharedItems/>
    </cacheField>
    <cacheField name="YYYYT" numFmtId="0">
      <sharedItems containsBlank="1"/>
    </cacheField>
    <cacheField name="Gender" numFmtId="0">
      <sharedItems count="2">
        <s v="Female"/>
        <s v="Male"/>
      </sharedItems>
    </cacheField>
    <cacheField name="URM_CODE" numFmtId="0">
      <sharedItems containsSemiMixedTypes="0" containsString="0" containsNumber="1" containsInteger="1" minValue="0" maxValue="1"/>
    </cacheField>
    <cacheField name="URM_Status" numFmtId="0">
      <sharedItems count="3">
        <s v="URM"/>
        <s v="Non-URM"/>
        <s v="Non_URM" u="1"/>
      </sharedItems>
    </cacheField>
    <cacheField name="Major" numFmtId="0">
      <sharedItems containsBlank="1" count="77">
        <s v="NPBA"/>
        <s v="HSHC"/>
        <s v="PSYC"/>
        <s v="KEXS"/>
        <s v="SSCM"/>
        <s v="ACCT"/>
        <s v="CMAS"/>
        <s v="LBST"/>
        <s v="CJUS"/>
        <s v="SLLC"/>
        <s v="ENGC"/>
        <s v="EREH"/>
        <s v="HIED"/>
        <s v="PADC"/>
        <s v="MNGG"/>
        <s v="HSRV"/>
        <s v="HSPH"/>
        <s v="LBIT"/>
        <s v="ARTS"/>
        <s v="MKTG"/>
        <s v="ENLT"/>
        <s v="CBIO"/>
        <s v="CPBR"/>
        <s v="HITT"/>
        <s v="BIOL"/>
        <s v="NTFS"/>
        <s v="ARTT"/>
        <s v="CHEM"/>
        <s v="KPPT"/>
        <s v="CHDV"/>
        <s v="PHCH"/>
        <s v="ANTH"/>
        <s v="CSWP"/>
        <s v="INTB"/>
        <s v="PSCI"/>
        <s v="EADC"/>
        <s v="SSST"/>
        <s v="NRSG"/>
        <s v="EDLE"/>
        <s v="SPNM"/>
        <s v="EESL"/>
        <s v="NTSS"/>
        <s v="ENPS"/>
        <s v="MNGT"/>
        <s v="COEN"/>
        <s v="CTED"/>
        <s v="NANE"/>
        <s v="SWM_"/>
        <s v="ENVA"/>
        <s v="PCCC"/>
        <s v="ETEC"/>
        <s v="ENTM"/>
        <s v="ECLG"/>
        <s v="ENCL"/>
        <s v="ECTS"/>
        <s v="AGDM"/>
        <s v="FNPL"/>
        <s v="ENCW"/>
        <s v="PBIO"/>
        <s v="ARTG"/>
        <s v="BMED"/>
        <s v="SSMT"/>
        <s v="ELNG"/>
        <s v="MTHM"/>
        <s v="HDCD"/>
        <s v="MGTM"/>
        <s v="FRFR"/>
        <s v="BIIT"/>
        <s v="INAS"/>
        <s v="PAM_"/>
        <s v="EBVE"/>
        <s v="MATH"/>
        <s v="PHAP"/>
        <s v="SOCG"/>
        <s v="ESPE"/>
        <s v="MAGT"/>
        <m u="1"/>
      </sharedItems>
    </cacheField>
    <cacheField name="Department" numFmtId="0">
      <sharedItems count="41">
        <s v="NURS"/>
        <s v="HSCI"/>
        <s v="PSYC"/>
        <s v="KINE"/>
        <s v="SSCI"/>
        <s v="ACFN"/>
        <s v="COMM"/>
        <s v="LBST"/>
        <s v="CJUS"/>
        <s v="SPAN"/>
        <s v="ENG"/>
        <s v="EREH"/>
        <s v="EDUC"/>
        <s v="PA"/>
        <s v="MGMT"/>
        <s v="HSRV"/>
        <s v="ART"/>
        <s v="MKTG"/>
        <s v="CHEM"/>
        <s v="HIST"/>
        <s v="BIOL"/>
        <s v="HD"/>
        <s v="ANTH"/>
        <s v="CSCI"/>
        <s v="PSCI"/>
        <s v="EADM"/>
        <s v="SOC"/>
        <s v="EBCC"/>
        <s v="NTSS"/>
        <s v="EVOC"/>
        <s v="SW"/>
        <s v="ENVS"/>
        <s v="ETEC"/>
        <s v="ECLG"/>
        <s v="ESTM"/>
        <s v="FIN"/>
        <s v="MATH"/>
        <s v="FREN"/>
        <s v="INFO"/>
        <s v="PHYS"/>
        <s v="ESPE"/>
      </sharedItems>
    </cacheField>
    <cacheField name="College" numFmtId="0">
      <sharedItems count="5">
        <s v="NS"/>
        <s v="SBS"/>
        <s v="BPA"/>
        <s v="A&amp;L"/>
        <s v="EDU"/>
      </sharedItems>
    </cacheField>
    <cacheField name="Index1" numFmtId="0">
      <sharedItems/>
    </cacheField>
    <cacheField name="trans1" numFmtId="0">
      <sharedItems containsString="0" containsBlank="1" containsNumber="1" containsInteger="1" minValue="1" maxValue="5"/>
    </cacheField>
    <cacheField name="Block" numFmtId="0">
      <sharedItems count="4">
        <s v="College Experience"/>
        <s v="Effectiveness"/>
        <s v="Goals"/>
        <s v="Education"/>
      </sharedItems>
    </cacheField>
    <cacheField name="Question" numFmtId="0">
      <sharedItems count="26">
        <s v="Instruction in courses in your major."/>
        <s v="Instruction in other courses."/>
        <s v="Laboratory or activity facilities for you major."/>
        <s v="Quality of academic guidance by faculty."/>
        <s v="Quality of career counseling by faculty."/>
        <s v="Quality of personal interaction with faculty."/>
        <s v="Quality of personal interaction with staff."/>
        <s v="Quality of personal interaction with students."/>
        <s v="The course requirements and electives for your major."/>
        <s v="The General Education Program."/>
        <s v="The overall University Academic Program."/>
        <s v="Conducting library research."/>
        <s v="Critical thinking and problem solving."/>
        <s v="Practical training for work."/>
        <s v="Speaking effectively."/>
        <s v="Synthesizing and integrating information."/>
        <s v="Using computers for information searches."/>
        <s v="Using computers to preapre projects/reports."/>
        <s v="Using mathematical tools."/>
        <s v="Writing well."/>
        <s v="Enhancing your general intellectual abilities."/>
        <s v="Enhancing your interpersonal and social abilities."/>
        <s v="Gaining more knowledge in a particular area of interest."/>
        <s v="Obtaining the knowledge and/or skills needed for your employment."/>
        <s v="Preparing for admission to a graduate or professional school."/>
        <s v="Would you recommend CSUSB to a friend or relative who is thinking about enrolling in college to pursue a program similar to the one you completed?."/>
      </sharedItems>
    </cacheField>
    <cacheField name="Response" numFmtId="0">
      <sharedItems containsBlank="1" count="17">
        <s v="Very Satisfied"/>
        <s v="Satisfied"/>
        <s v="Dissatisfied"/>
        <s v="Very Dissatisfied"/>
        <s v="No Opinion"/>
        <s v="Very Effective"/>
        <s v="Very Helpful"/>
        <s v="Effective"/>
        <s v="Very Ineffective"/>
        <s v="Ineffective"/>
        <s v="YES!"/>
        <m/>
        <s v="Not Helpful"/>
        <s v="Helpful"/>
        <s v="Yes"/>
        <s v="No"/>
        <s v="NO!"/>
      </sharedItems>
    </cacheField>
  </cacheFields>
  <extLst>
    <ext xmlns:x14="http://schemas.microsoft.com/office/spreadsheetml/2009/9/main" uri="{725AE2AE-9491-48be-B2B4-4EB974FC3084}">
      <x14:pivotCacheDefinition pivotCacheId="12"/>
    </ext>
  </extLst>
</pivotCacheDefinition>
</file>

<file path=xl/pivotCache/pivotCacheDefinition2.xml><?xml version="1.0" encoding="utf-8"?>
<pivotCacheDefinition xmlns="http://schemas.openxmlformats.org/spreadsheetml/2006/main" xmlns:r="http://schemas.openxmlformats.org/officeDocument/2006/relationships" r:id="rId1" refreshedBy="Lesley Quinonez" refreshedDate="42649.564586805558" createdVersion="5" refreshedVersion="5" minRefreshableVersion="3" recordCount="1353">
  <cacheSource type="worksheet">
    <worksheetSource ref="A1:O1048576" sheet="Employment"/>
  </cacheSource>
  <cacheFields count="15">
    <cacheField name="Survey" numFmtId="0">
      <sharedItems containsString="0" containsBlank="1" containsNumber="1" containsInteger="1" minValue="1" maxValue="1"/>
    </cacheField>
    <cacheField name="Year" numFmtId="0">
      <sharedItems containsString="0" containsBlank="1" containsNumber="1" containsInteger="1" minValue="2016" maxValue="2016"/>
    </cacheField>
    <cacheField name="EMPLID" numFmtId="0">
      <sharedItems containsBlank="1"/>
    </cacheField>
    <cacheField name="YYYYT" numFmtId="0">
      <sharedItems containsBlank="1"/>
    </cacheField>
    <cacheField name="Gender" numFmtId="0">
      <sharedItems containsBlank="1" count="3">
        <s v="Female"/>
        <s v="Male"/>
        <m/>
      </sharedItems>
    </cacheField>
    <cacheField name="URM_CODE" numFmtId="0">
      <sharedItems containsString="0" containsBlank="1" containsNumber="1" containsInteger="1" minValue="0" maxValue="1"/>
    </cacheField>
    <cacheField name="URM_Status" numFmtId="0">
      <sharedItems containsBlank="1" count="3">
        <s v="Non-URM"/>
        <s v="URM"/>
        <m/>
      </sharedItems>
    </cacheField>
    <cacheField name="Major" numFmtId="0">
      <sharedItems containsBlank="1" count="77">
        <s v="CTED"/>
        <s v="NANE"/>
        <s v="SWM_"/>
        <s v="CMAS"/>
        <s v="KEXS"/>
        <s v="ENVA"/>
        <s v="PCCC"/>
        <s v="ACCT"/>
        <s v="NTFS"/>
        <s v="ETEC"/>
        <s v="MNGG"/>
        <s v="ENTM"/>
        <s v="ECLG"/>
        <s v="ARTS"/>
        <s v="ENCL"/>
        <s v="ECTS"/>
        <s v="PSYC"/>
        <s v="EDLE"/>
        <s v="ENLT"/>
        <s v="AGDM"/>
        <s v="FNPL"/>
        <s v="ANTH"/>
        <s v="CJUS"/>
        <s v="MKTG"/>
        <s v="PSCI"/>
        <s v="ENCW"/>
        <s v="LBIT"/>
        <s v="PBIO"/>
        <s v="HITT"/>
        <s v="NRSG"/>
        <s v="ARTG"/>
        <s v="BMED"/>
        <s v="SSMT"/>
        <s v="ELNG"/>
        <s v="MTHM"/>
        <s v="HDCD"/>
        <s v="MGTM"/>
        <s v="FRFR"/>
        <s v="BIIT"/>
        <s v="INAS"/>
        <s v="NPBA"/>
        <s v="HSHC"/>
        <s v="SSCM"/>
        <s v="LBST"/>
        <s v="SLLC"/>
        <s v="ENGC"/>
        <s v="EREH"/>
        <s v="HIED"/>
        <s v="PADC"/>
        <s v="HSRV"/>
        <s v="HSPH"/>
        <s v="CSWP"/>
        <s v="CBIO"/>
        <s v="CPBR"/>
        <s v="BIOL"/>
        <s v="ARTT"/>
        <s v="CHEM"/>
        <s v="KPPT"/>
        <s v="CHDV"/>
        <s v="PHCH"/>
        <s v="EADC"/>
        <s v="EESL"/>
        <s v="PAM_"/>
        <s v="NTSS"/>
        <s v="EBVE"/>
        <s v="MATH"/>
        <s v="PHAP"/>
        <s v="SOCG"/>
        <s v="ESPE"/>
        <s v="MAGT"/>
        <s v="INTB"/>
        <s v="SSST"/>
        <s v="SPNM"/>
        <s v="ENPS"/>
        <s v="MNGT"/>
        <s v="COEN"/>
        <m/>
      </sharedItems>
    </cacheField>
    <cacheField name="Department" numFmtId="0">
      <sharedItems containsBlank="1" count="42">
        <s v="EVOC"/>
        <s v="NURS"/>
        <s v="SW"/>
        <s v="COMM"/>
        <s v="KINE"/>
        <s v="ENVS"/>
        <s v="PSYC"/>
        <s v="ACFN"/>
        <s v="HSCI"/>
        <s v="ETEC"/>
        <s v="MGMT"/>
        <s v="ECLG"/>
        <s v="ART"/>
        <s v="ENG"/>
        <s v="ESTM"/>
        <s v="EDUC"/>
        <s v="FIN"/>
        <s v="ANTH"/>
        <s v="CJUS"/>
        <s v="MKTG"/>
        <s v="PSCI"/>
        <s v="LBST"/>
        <s v="HIST"/>
        <s v="BIOL"/>
        <s v="SSCI"/>
        <s v="MATH"/>
        <s v="HD"/>
        <s v="FREN"/>
        <s v="INFO"/>
        <s v="SPAN"/>
        <s v="EREH"/>
        <s v="PA"/>
        <s v="HSRV"/>
        <s v="CSCI"/>
        <s v="CHEM"/>
        <s v="EADM"/>
        <s v="EBCC"/>
        <s v="NTSS"/>
        <s v="PHYS"/>
        <s v="SOC"/>
        <s v="ESPE"/>
        <m/>
      </sharedItems>
    </cacheField>
    <cacheField name="College" numFmtId="0">
      <sharedItems containsBlank="1" count="6">
        <s v="EDU"/>
        <s v="NS"/>
        <s v="SBS"/>
        <s v="A&amp;L"/>
        <s v="BPA"/>
        <m/>
      </sharedItems>
    </cacheField>
    <cacheField name="Index1" numFmtId="0">
      <sharedItems containsBlank="1"/>
    </cacheField>
    <cacheField name="trans1" numFmtId="0">
      <sharedItems containsString="0" containsBlank="1" containsNumber="1" containsInteger="1" minValue="1" maxValue="9"/>
    </cacheField>
    <cacheField name="Block" numFmtId="0">
      <sharedItems containsBlank="1" count="2">
        <s v="Employment"/>
        <m/>
      </sharedItems>
    </cacheField>
    <cacheField name="Question" numFmtId="0">
      <sharedItems containsBlank="1" count="9">
        <s v="Job satisfaction: Challenge."/>
        <s v="Job satisfaction: Your career objectives."/>
        <s v="Job satisfaction: Salary."/>
        <s v="How directly is your current or most recent job to your major field of study?"/>
        <s v="What is your annual salary range for your most recent job?"/>
        <s v="What is your current employment status?"/>
        <s v="How would you categorize your current or most recent employer?"/>
        <s v="If employed, where is your job located?"/>
        <m/>
      </sharedItems>
    </cacheField>
    <cacheField name="Response" numFmtId="0">
      <sharedItems containsBlank="1" count="36">
        <s v="Highly Satisfied"/>
        <s v="Moderately Satisfied"/>
        <m/>
        <s v="Dissatisfied"/>
        <s v="Very Dissatisfied"/>
        <s v="Directly related"/>
        <s v="Not related at all"/>
        <s v="Somewhat related"/>
        <s v="$20,001 - $30,000"/>
        <s v="$60,001 - $70,000"/>
        <s v="$70,001 - $80,000"/>
        <s v="$50,001 - $60,000"/>
        <s v="$40,001 - $50,000"/>
        <s v="Under $20,000"/>
        <s v="$30,001 - $40,000"/>
        <s v="$80,001 - $90,000"/>
        <s v="Over $90,000"/>
        <s v="Emoloyed full-time(30 or more hours per week)"/>
        <s v="Employed part-time"/>
        <s v="Other"/>
        <s v="Unemployed and seeking employment"/>
        <s v="Private industry or Business"/>
        <s v="Postsecondary Institution"/>
        <s v="State or Local Government (excluding education)"/>
        <s v="Elementary/Secondary School"/>
        <s v="Other Nonprofit Organization"/>
        <s v="Self-Employed"/>
        <s v="Federal Government"/>
        <s v="San Bernardino County"/>
        <s v="Riverside County"/>
        <s v="Los Angeles County"/>
        <s v="Another California County"/>
        <s v="Another State"/>
        <s v="Orange County"/>
        <s v="Unemployed abut not seeking employment at this time"/>
        <s v="Outside the U.S."/>
      </sharedItems>
    </cacheField>
  </cacheFields>
  <extLst>
    <ext xmlns:x14="http://schemas.microsoft.com/office/spreadsheetml/2009/9/main" uri="{725AE2AE-9491-48be-B2B4-4EB974FC3084}">
      <x14:pivotCacheDefinition pivotCacheId="11"/>
    </ext>
  </extLst>
</pivotCacheDefinition>
</file>

<file path=xl/pivotCache/pivotCacheDefinition3.xml><?xml version="1.0" encoding="utf-8"?>
<pivotCacheDefinition xmlns="http://schemas.openxmlformats.org/spreadsheetml/2006/main" xmlns:r="http://schemas.openxmlformats.org/officeDocument/2006/relationships" r:id="rId1" refreshedBy="Lesley Quinonez" refreshedDate="42649.566511111108" createdVersion="5" refreshedVersion="5" minRefreshableVersion="3" recordCount="1184">
  <cacheSource type="worksheet">
    <worksheetSource ref="A1:O1048576" sheet="Education"/>
  </cacheSource>
  <cacheFields count="15">
    <cacheField name="Survey" numFmtId="0">
      <sharedItems containsString="0" containsBlank="1" containsNumber="1" containsInteger="1" minValue="1" maxValue="1"/>
    </cacheField>
    <cacheField name="Year" numFmtId="0">
      <sharedItems containsString="0" containsBlank="1" containsNumber="1" containsInteger="1" minValue="2016" maxValue="2016"/>
    </cacheField>
    <cacheField name="EMPLID" numFmtId="0">
      <sharedItems containsBlank="1"/>
    </cacheField>
    <cacheField name="YYYYT" numFmtId="0">
      <sharedItems containsBlank="1"/>
    </cacheField>
    <cacheField name="Gender" numFmtId="0">
      <sharedItems containsBlank="1" count="3">
        <s v="Male"/>
        <s v="Female"/>
        <m/>
      </sharedItems>
    </cacheField>
    <cacheField name="URM_CODE" numFmtId="0">
      <sharedItems containsString="0" containsBlank="1" containsNumber="1" containsInteger="1" minValue="0" maxValue="1"/>
    </cacheField>
    <cacheField name="URM_Status" numFmtId="0">
      <sharedItems containsBlank="1" count="4">
        <s v="Non-URM"/>
        <s v="URM"/>
        <m/>
        <s v="Non_URM" u="1"/>
      </sharedItems>
    </cacheField>
    <cacheField name="Major" numFmtId="0">
      <sharedItems containsBlank="1" count="77">
        <s v="PSYC"/>
        <s v="EDLE"/>
        <s v="SSMT"/>
        <s v="EADC"/>
        <s v="ENVA"/>
        <s v="ARTG"/>
        <s v="CJUS"/>
        <s v="EESL"/>
        <s v="PAM_"/>
        <s v="ANTH"/>
        <s v="NTSS"/>
        <s v="KEXS"/>
        <s v="EBVE"/>
        <s v="MKTG"/>
        <s v="NRSG"/>
        <s v="NTFS"/>
        <s v="MATH"/>
        <s v="PSCI"/>
        <s v="PHAP"/>
        <s v="ACCT"/>
        <s v="SOCG"/>
        <s v="ENCW"/>
        <s v="INAS"/>
        <s v="CPBR"/>
        <s v="CMAS"/>
        <s v="SWM_"/>
        <s v="ESPE"/>
        <s v="MAGT"/>
        <s v="CTED"/>
        <s v="NANE"/>
        <s v="PCCC"/>
        <s v="ETEC"/>
        <s v="MNGG"/>
        <s v="ENTM"/>
        <s v="ECLG"/>
        <s v="ARTS"/>
        <s v="ENCL"/>
        <s v="ECTS"/>
        <s v="ENLT"/>
        <s v="AGDM"/>
        <s v="FNPL"/>
        <s v="LBIT"/>
        <s v="PBIO"/>
        <s v="HITT"/>
        <s v="BMED"/>
        <s v="ELNG"/>
        <s v="MTHM"/>
        <s v="HDCD"/>
        <s v="MGTM"/>
        <s v="FRFR"/>
        <s v="BIIT"/>
        <s v="INTB"/>
        <s v="SSST"/>
        <s v="BIOL"/>
        <s v="LBST"/>
        <s v="SPNM"/>
        <s v="ENPS"/>
        <s v="MNGT"/>
        <s v="COEN"/>
        <s v="NPBA"/>
        <s v="HSHC"/>
        <s v="SSCM"/>
        <s v="SLLC"/>
        <s v="ENGC"/>
        <s v="EREH"/>
        <s v="HIED"/>
        <s v="PADC"/>
        <s v="HSRV"/>
        <s v="HSPH"/>
        <s v="CSWP"/>
        <s v="CBIO"/>
        <s v="ARTT"/>
        <s v="CHEM"/>
        <s v="KPPT"/>
        <s v="CHDV"/>
        <s v="PHCH"/>
        <m/>
      </sharedItems>
    </cacheField>
    <cacheField name="Department" numFmtId="0">
      <sharedItems containsBlank="1" count="42">
        <s v="PSYC"/>
        <s v="EDUC"/>
        <s v="SSCI"/>
        <s v="EADM"/>
        <s v="ENVS"/>
        <s v="ART"/>
        <s v="CJUS"/>
        <s v="EBCC"/>
        <s v="PA"/>
        <s v="ANTH"/>
        <s v="NTSS"/>
        <s v="KINE"/>
        <s v="EVOC"/>
        <s v="MKTG"/>
        <s v="NURS"/>
        <s v="HSCI"/>
        <s v="MATH"/>
        <s v="PSCI"/>
        <s v="PHYS"/>
        <s v="ACFN"/>
        <s v="SOC"/>
        <s v="ENG"/>
        <s v="INFO"/>
        <s v="COMM"/>
        <s v="SW"/>
        <s v="ESPE"/>
        <s v="ETEC"/>
        <s v="MGMT"/>
        <s v="ECLG"/>
        <s v="ESTM"/>
        <s v="FIN"/>
        <s v="LBST"/>
        <s v="HIST"/>
        <s v="BIOL"/>
        <s v="HD"/>
        <s v="FREN"/>
        <s v="SPAN"/>
        <s v="CHEM"/>
        <s v="CSCI"/>
        <s v="EREH"/>
        <s v="HSRV"/>
        <m/>
      </sharedItems>
    </cacheField>
    <cacheField name="College" numFmtId="0">
      <sharedItems containsBlank="1" count="6">
        <s v="SBS"/>
        <s v="EDU"/>
        <s v="A&amp;L"/>
        <s v="BPA"/>
        <s v="NS"/>
        <m/>
      </sharedItems>
    </cacheField>
    <cacheField name="Index1" numFmtId="0">
      <sharedItems containsBlank="1"/>
    </cacheField>
    <cacheField name="trans1" numFmtId="0">
      <sharedItems containsString="0" containsBlank="1" containsNumber="1" containsInteger="1" minValue="1" maxValue="12"/>
    </cacheField>
    <cacheField name="Block" numFmtId="0">
      <sharedItems containsBlank="1" count="2">
        <s v="Education"/>
        <m/>
      </sharedItems>
    </cacheField>
    <cacheField name="Question" numFmtId="0">
      <sharedItems containsBlank="1" count="8">
        <s v="After receiving your degree, where did you continue your studies?"/>
        <s v="Have you completed the requirements for that degree, credential, or certificate?"/>
        <s v="Since receiving your degree, have you undertaken further college study?"/>
        <s v="What degree, credential, or certificate did you earn?"/>
        <s v="What is your educational goal in furthering your studies?"/>
        <s v="What was your educational goal in furthering your studies?"/>
        <s v="Would you recommend CSUSB to a friend or relative who is thinking about enrolling in college to pursue a program similar to the one you completed?."/>
        <m/>
      </sharedItems>
    </cacheField>
    <cacheField name="Response" numFmtId="0">
      <sharedItems containsBlank="1" count="24">
        <s v="Private college (in California)"/>
        <s v="No, but I plan to complete all requirements even though Im not currently enrolled"/>
        <s v="Yes"/>
        <m/>
        <s v="Masters Degree"/>
        <s v="YES!"/>
        <s v="No, but I am still enrolled in a program"/>
        <s v="Ph.D."/>
        <s v="No"/>
        <s v="Community college (in California)"/>
        <s v="Teaching Credential"/>
        <s v="Another CSU"/>
        <s v="NO!"/>
        <s v="CSU, Sab Bernardino"/>
        <s v="University of California"/>
        <s v="Certificate"/>
        <s v="Out-of-State college"/>
        <s v="DNP"/>
        <s v="Other"/>
        <s v="No, and I dont expect to"/>
        <s v="J.D."/>
        <s v="D.D.S."/>
        <s v="Pharm.D."/>
        <s v="Additional Bachelors Degree"/>
      </sharedItems>
    </cacheField>
  </cacheFields>
  <extLst>
    <ext xmlns:x14="http://schemas.microsoft.com/office/spreadsheetml/2009/9/main" uri="{725AE2AE-9491-48be-B2B4-4EB974FC3084}">
      <x14:pivotCacheDefinition pivotCacheId="13"/>
    </ext>
  </extLst>
</pivotCacheDefinition>
</file>

<file path=xl/pivotCache/pivotCacheDefinition4.xml><?xml version="1.0" encoding="utf-8"?>
<pivotCacheDefinition xmlns="http://schemas.openxmlformats.org/spreadsheetml/2006/main" xmlns:r="http://schemas.openxmlformats.org/officeDocument/2006/relationships" r:id="rId1" refreshedBy="Lesley Quinonez" refreshedDate="42661.534348263885" createdVersion="5" refreshedVersion="5" minRefreshableVersion="3" recordCount="1522">
  <cacheSource type="worksheet">
    <worksheetSource ref="A1:O1048576" sheet="Military"/>
  </cacheSource>
  <cacheFields count="15">
    <cacheField name="Survey" numFmtId="0">
      <sharedItems containsString="0" containsBlank="1" containsNumber="1" containsInteger="1" minValue="1" maxValue="1"/>
    </cacheField>
    <cacheField name="Year" numFmtId="0">
      <sharedItems containsString="0" containsBlank="1" containsNumber="1" containsInteger="1" minValue="2016" maxValue="2016"/>
    </cacheField>
    <cacheField name="EMPLID" numFmtId="0">
      <sharedItems containsBlank="1"/>
    </cacheField>
    <cacheField name="YYYYT" numFmtId="0">
      <sharedItems containsBlank="1" count="5">
        <s v="20121"/>
        <s v="20113"/>
        <s v="20122"/>
        <s v="20114"/>
        <m/>
      </sharedItems>
    </cacheField>
    <cacheField name="Gender" numFmtId="0">
      <sharedItems containsBlank="1" count="3">
        <s v="Male"/>
        <s v="Female"/>
        <m/>
      </sharedItems>
    </cacheField>
    <cacheField name="URM_CODE" numFmtId="0">
      <sharedItems containsString="0" containsBlank="1" containsNumber="1" containsInteger="1" minValue="0" maxValue="1"/>
    </cacheField>
    <cacheField name="URM_Status" numFmtId="0">
      <sharedItems containsBlank="1" count="3">
        <s v="URM"/>
        <s v="Non-URM"/>
        <m/>
      </sharedItems>
    </cacheField>
    <cacheField name="Major" numFmtId="0">
      <sharedItems containsBlank="1" count="77">
        <s v="INTB"/>
        <s v="PSCI"/>
        <s v="EADC"/>
        <s v="CJUS"/>
        <s v="SSST"/>
        <s v="NRSG"/>
        <s v="MNGG"/>
        <s v="EDLE"/>
        <s v="BIOL"/>
        <s v="LBST"/>
        <s v="SPNM"/>
        <s v="EESL"/>
        <s v="NTSS"/>
        <s v="ACCT"/>
        <s v="ENPS"/>
        <s v="MNGT"/>
        <s v="COEN"/>
        <s v="NPBA"/>
        <s v="HSHC"/>
        <s v="PSYC"/>
        <s v="KEXS"/>
        <s v="SSCM"/>
        <s v="CMAS"/>
        <s v="SLLC"/>
        <s v="ENGC"/>
        <s v="EREH"/>
        <s v="HIED"/>
        <s v="PADC"/>
        <s v="HSRV"/>
        <s v="HSPH"/>
        <s v="LBIT"/>
        <s v="ARTS"/>
        <s v="MKTG"/>
        <s v="CSWP"/>
        <s v="ENLT"/>
        <s v="CBIO"/>
        <s v="CPBR"/>
        <s v="HITT"/>
        <s v="NTFS"/>
        <s v="ARTT"/>
        <s v="CHEM"/>
        <s v="KPPT"/>
        <s v="CHDV"/>
        <s v="PHCH"/>
        <s v="ANTH"/>
        <s v="SSMT"/>
        <s v="ENVA"/>
        <s v="ARTG"/>
        <s v="PAM_"/>
        <s v="EBVE"/>
        <s v="MATH"/>
        <s v="PHAP"/>
        <s v="SOCG"/>
        <s v="ENCW"/>
        <s v="INAS"/>
        <s v="SWM_"/>
        <s v="ESPE"/>
        <s v="MAGT"/>
        <s v="CTED"/>
        <s v="NANE"/>
        <s v="PCCC"/>
        <s v="ETEC"/>
        <s v="ENTM"/>
        <s v="ECLG"/>
        <s v="ENCL"/>
        <s v="ECTS"/>
        <s v="AGDM"/>
        <s v="FNPL"/>
        <s v="PBIO"/>
        <s v="BMED"/>
        <s v="ELNG"/>
        <s v="MTHM"/>
        <s v="HDCD"/>
        <s v="MGTM"/>
        <s v="FRFR"/>
        <s v="BIIT"/>
        <m/>
      </sharedItems>
    </cacheField>
    <cacheField name="Department" numFmtId="0">
      <sharedItems containsBlank="1" count="42">
        <s v="MGMT"/>
        <s v="PSCI"/>
        <s v="EADM"/>
        <s v="CJUS"/>
        <s v="SOC"/>
        <s v="NURS"/>
        <s v="EDUC"/>
        <s v="BIOL"/>
        <s v="LBST"/>
        <s v="SPAN"/>
        <s v="EBCC"/>
        <s v="NTSS"/>
        <s v="ACFN"/>
        <s v="CHEM"/>
        <s v="CSCI"/>
        <s v="HSCI"/>
        <s v="PSYC"/>
        <s v="KINE"/>
        <s v="SSCI"/>
        <s v="COMM"/>
        <s v="ENG"/>
        <s v="EREH"/>
        <s v="PA"/>
        <s v="HSRV"/>
        <s v="ART"/>
        <s v="MKTG"/>
        <s v="HIST"/>
        <s v="HD"/>
        <s v="ANTH"/>
        <s v="ENVS"/>
        <s v="EVOC"/>
        <s v="MATH"/>
        <s v="PHYS"/>
        <s v="INFO"/>
        <s v="SW"/>
        <s v="ESPE"/>
        <s v="ETEC"/>
        <s v="ECLG"/>
        <s v="ESTM"/>
        <s v="FIN"/>
        <s v="FREN"/>
        <m/>
      </sharedItems>
    </cacheField>
    <cacheField name="College" numFmtId="0">
      <sharedItems containsBlank="1" count="6">
        <s v="BPA"/>
        <s v="SBS"/>
        <s v="EDU"/>
        <s v="NS"/>
        <s v="A&amp;L"/>
        <m/>
      </sharedItems>
    </cacheField>
    <cacheField name="Index1" numFmtId="0">
      <sharedItems containsBlank="1"/>
    </cacheField>
    <cacheField name="trans1" numFmtId="0">
      <sharedItems containsString="0" containsBlank="1" containsNumber="1" containsInteger="1" minValue="1" maxValue="2"/>
    </cacheField>
    <cacheField name="Block" numFmtId="0">
      <sharedItems containsBlank="1" count="2">
        <s v="Military"/>
        <m/>
      </sharedItems>
    </cacheField>
    <cacheField name="Question" numFmtId="0">
      <sharedItems containsBlank="1" count="10">
        <s v="Do you have a U.S military background?"/>
        <s v="Military Status: Serving on active duty."/>
        <s v="Military Status: Veteran"/>
        <s v="Military Status: Combat veteran"/>
        <s v="Military Status: Disabled veteran"/>
        <s v="Military Status: Reseve component or the National Guard"/>
        <s v="Military Status: I joined the military after attending CSUSB."/>
        <s v="Military Status: No military service."/>
        <s v="Military Status: Other."/>
        <m/>
      </sharedItems>
    </cacheField>
    <cacheField name="Response" numFmtId="0">
      <sharedItems containsBlank="1" count="8">
        <s v="No"/>
        <s v="Yes"/>
        <m/>
        <s v="Veteran"/>
        <s v="Combat veteran"/>
        <s v="Disabled veteran"/>
        <s v="Reserve component or the National Guard"/>
        <s v="No milirary service"/>
      </sharedItems>
    </cacheField>
  </cacheFields>
  <extLst>
    <ext xmlns:x14="http://schemas.microsoft.com/office/spreadsheetml/2009/9/main" uri="{725AE2AE-9491-48be-B2B4-4EB974FC3084}">
      <x14:pivotCacheDefinition pivotCacheId="10"/>
    </ext>
  </extLst>
</pivotCacheDefinition>
</file>

<file path=xl/pivotCache/pivotCacheRecords1.xml><?xml version="1.0" encoding="utf-8"?>
<pivotCacheRecords xmlns="http://schemas.openxmlformats.org/spreadsheetml/2006/main" xmlns:r="http://schemas.openxmlformats.org/officeDocument/2006/relationships" count="4394">
  <r>
    <n v="1"/>
    <n v="2016"/>
    <s v="3117633"/>
    <s v="20122"/>
    <x v="0"/>
    <n v="1"/>
    <x v="0"/>
    <x v="0"/>
    <x v="0"/>
    <x v="0"/>
    <s v="Q3_1"/>
    <n v="4"/>
    <x v="0"/>
    <x v="0"/>
    <x v="0"/>
  </r>
  <r>
    <n v="1"/>
    <n v="2016"/>
    <s v="3117633"/>
    <s v="20122"/>
    <x v="0"/>
    <n v="1"/>
    <x v="0"/>
    <x v="0"/>
    <x v="0"/>
    <x v="0"/>
    <s v="Q3_2"/>
    <n v="4"/>
    <x v="0"/>
    <x v="1"/>
    <x v="0"/>
  </r>
  <r>
    <n v="1"/>
    <n v="2016"/>
    <s v="3117633"/>
    <s v="20122"/>
    <x v="0"/>
    <n v="1"/>
    <x v="0"/>
    <x v="0"/>
    <x v="0"/>
    <x v="0"/>
    <s v="Q3_8"/>
    <n v="4"/>
    <x v="0"/>
    <x v="2"/>
    <x v="0"/>
  </r>
  <r>
    <n v="1"/>
    <n v="2016"/>
    <s v="3117633"/>
    <s v="20122"/>
    <x v="0"/>
    <n v="1"/>
    <x v="0"/>
    <x v="0"/>
    <x v="0"/>
    <x v="0"/>
    <s v="Q3_3"/>
    <n v="4"/>
    <x v="0"/>
    <x v="3"/>
    <x v="0"/>
  </r>
  <r>
    <n v="1"/>
    <n v="2016"/>
    <s v="3117633"/>
    <s v="20122"/>
    <x v="0"/>
    <n v="1"/>
    <x v="0"/>
    <x v="0"/>
    <x v="0"/>
    <x v="0"/>
    <s v="Q3_4"/>
    <n v="4"/>
    <x v="0"/>
    <x v="4"/>
    <x v="0"/>
  </r>
  <r>
    <n v="1"/>
    <n v="2016"/>
    <s v="3117633"/>
    <s v="20122"/>
    <x v="0"/>
    <n v="1"/>
    <x v="0"/>
    <x v="0"/>
    <x v="0"/>
    <x v="0"/>
    <s v="Q3_9"/>
    <n v="4"/>
    <x v="0"/>
    <x v="5"/>
    <x v="0"/>
  </r>
  <r>
    <n v="1"/>
    <n v="2016"/>
    <s v="3117633"/>
    <s v="20122"/>
    <x v="0"/>
    <n v="1"/>
    <x v="0"/>
    <x v="0"/>
    <x v="0"/>
    <x v="0"/>
    <s v="Q3_10"/>
    <n v="4"/>
    <x v="0"/>
    <x v="6"/>
    <x v="0"/>
  </r>
  <r>
    <n v="1"/>
    <n v="2016"/>
    <s v="3117633"/>
    <s v="20122"/>
    <x v="0"/>
    <n v="1"/>
    <x v="0"/>
    <x v="0"/>
    <x v="0"/>
    <x v="0"/>
    <s v="Q3_11"/>
    <n v="4"/>
    <x v="0"/>
    <x v="7"/>
    <x v="0"/>
  </r>
  <r>
    <n v="1"/>
    <n v="2016"/>
    <s v="3117633"/>
    <s v="20122"/>
    <x v="0"/>
    <n v="1"/>
    <x v="0"/>
    <x v="0"/>
    <x v="0"/>
    <x v="0"/>
    <s v="Q3_7"/>
    <n v="4"/>
    <x v="0"/>
    <x v="8"/>
    <x v="0"/>
  </r>
  <r>
    <n v="1"/>
    <n v="2016"/>
    <s v="3117633"/>
    <s v="20122"/>
    <x v="0"/>
    <n v="1"/>
    <x v="0"/>
    <x v="0"/>
    <x v="0"/>
    <x v="0"/>
    <s v="Q3_6"/>
    <n v="4"/>
    <x v="0"/>
    <x v="9"/>
    <x v="0"/>
  </r>
  <r>
    <n v="1"/>
    <n v="2016"/>
    <s v="3117633"/>
    <s v="20122"/>
    <x v="0"/>
    <n v="1"/>
    <x v="0"/>
    <x v="0"/>
    <x v="0"/>
    <x v="0"/>
    <s v="Q3_5"/>
    <n v="4"/>
    <x v="0"/>
    <x v="10"/>
    <x v="0"/>
  </r>
  <r>
    <n v="1"/>
    <n v="2016"/>
    <s v="3291742"/>
    <s v="20121"/>
    <x v="0"/>
    <n v="1"/>
    <x v="0"/>
    <x v="1"/>
    <x v="1"/>
    <x v="0"/>
    <s v="Q3_1"/>
    <n v="3"/>
    <x v="0"/>
    <x v="0"/>
    <x v="1"/>
  </r>
  <r>
    <n v="1"/>
    <n v="2016"/>
    <s v="3291742"/>
    <s v="20121"/>
    <x v="0"/>
    <n v="1"/>
    <x v="0"/>
    <x v="1"/>
    <x v="1"/>
    <x v="0"/>
    <s v="Q3_2"/>
    <n v="2"/>
    <x v="0"/>
    <x v="1"/>
    <x v="2"/>
  </r>
  <r>
    <n v="1"/>
    <n v="2016"/>
    <s v="3291742"/>
    <s v="20121"/>
    <x v="0"/>
    <n v="1"/>
    <x v="0"/>
    <x v="1"/>
    <x v="1"/>
    <x v="0"/>
    <s v="Q3_8"/>
    <n v="3"/>
    <x v="0"/>
    <x v="2"/>
    <x v="1"/>
  </r>
  <r>
    <n v="1"/>
    <n v="2016"/>
    <s v="3291742"/>
    <s v="20121"/>
    <x v="0"/>
    <n v="1"/>
    <x v="0"/>
    <x v="1"/>
    <x v="1"/>
    <x v="0"/>
    <s v="Q3_3"/>
    <n v="2"/>
    <x v="0"/>
    <x v="3"/>
    <x v="2"/>
  </r>
  <r>
    <n v="1"/>
    <n v="2016"/>
    <s v="3291742"/>
    <s v="20121"/>
    <x v="0"/>
    <n v="1"/>
    <x v="0"/>
    <x v="1"/>
    <x v="1"/>
    <x v="0"/>
    <s v="Q3_4"/>
    <n v="1"/>
    <x v="0"/>
    <x v="4"/>
    <x v="3"/>
  </r>
  <r>
    <n v="1"/>
    <n v="2016"/>
    <s v="3291742"/>
    <s v="20121"/>
    <x v="0"/>
    <n v="1"/>
    <x v="0"/>
    <x v="1"/>
    <x v="1"/>
    <x v="0"/>
    <s v="Q3_9"/>
    <n v="2"/>
    <x v="0"/>
    <x v="5"/>
    <x v="2"/>
  </r>
  <r>
    <n v="1"/>
    <n v="2016"/>
    <s v="3291742"/>
    <s v="20121"/>
    <x v="0"/>
    <n v="1"/>
    <x v="0"/>
    <x v="1"/>
    <x v="1"/>
    <x v="0"/>
    <s v="Q3_10"/>
    <n v="3"/>
    <x v="0"/>
    <x v="6"/>
    <x v="1"/>
  </r>
  <r>
    <n v="1"/>
    <n v="2016"/>
    <s v="3291742"/>
    <s v="20121"/>
    <x v="0"/>
    <n v="1"/>
    <x v="0"/>
    <x v="1"/>
    <x v="1"/>
    <x v="0"/>
    <s v="Q3_11"/>
    <n v="4"/>
    <x v="0"/>
    <x v="7"/>
    <x v="0"/>
  </r>
  <r>
    <n v="1"/>
    <n v="2016"/>
    <s v="3291742"/>
    <s v="20121"/>
    <x v="0"/>
    <n v="1"/>
    <x v="0"/>
    <x v="1"/>
    <x v="1"/>
    <x v="0"/>
    <s v="Q3_7"/>
    <n v="3"/>
    <x v="0"/>
    <x v="8"/>
    <x v="1"/>
  </r>
  <r>
    <n v="1"/>
    <n v="2016"/>
    <s v="3291742"/>
    <s v="20121"/>
    <x v="0"/>
    <n v="1"/>
    <x v="0"/>
    <x v="1"/>
    <x v="1"/>
    <x v="0"/>
    <s v="Q3_6"/>
    <n v="3"/>
    <x v="0"/>
    <x v="9"/>
    <x v="1"/>
  </r>
  <r>
    <n v="1"/>
    <n v="2016"/>
    <s v="3291742"/>
    <s v="20121"/>
    <x v="0"/>
    <n v="1"/>
    <x v="0"/>
    <x v="1"/>
    <x v="1"/>
    <x v="0"/>
    <s v="Q3_5"/>
    <n v="3"/>
    <x v="0"/>
    <x v="10"/>
    <x v="1"/>
  </r>
  <r>
    <n v="1"/>
    <n v="2016"/>
    <s v="3918277"/>
    <s v="20114"/>
    <x v="0"/>
    <n v="1"/>
    <x v="0"/>
    <x v="2"/>
    <x v="2"/>
    <x v="1"/>
    <s v="Q3_1"/>
    <n v="4"/>
    <x v="0"/>
    <x v="0"/>
    <x v="0"/>
  </r>
  <r>
    <n v="1"/>
    <n v="2016"/>
    <s v="3918277"/>
    <s v="20114"/>
    <x v="0"/>
    <n v="1"/>
    <x v="0"/>
    <x v="2"/>
    <x v="2"/>
    <x v="1"/>
    <s v="Q3_2"/>
    <n v="3"/>
    <x v="0"/>
    <x v="1"/>
    <x v="1"/>
  </r>
  <r>
    <n v="1"/>
    <n v="2016"/>
    <s v="3918277"/>
    <s v="20114"/>
    <x v="0"/>
    <n v="1"/>
    <x v="0"/>
    <x v="2"/>
    <x v="2"/>
    <x v="1"/>
    <s v="Q3_8"/>
    <n v="3"/>
    <x v="0"/>
    <x v="2"/>
    <x v="1"/>
  </r>
  <r>
    <n v="1"/>
    <n v="2016"/>
    <s v="3918277"/>
    <s v="20114"/>
    <x v="0"/>
    <n v="1"/>
    <x v="0"/>
    <x v="2"/>
    <x v="2"/>
    <x v="1"/>
    <s v="Q3_3"/>
    <n v="2"/>
    <x v="0"/>
    <x v="3"/>
    <x v="2"/>
  </r>
  <r>
    <n v="1"/>
    <n v="2016"/>
    <s v="3918277"/>
    <s v="20114"/>
    <x v="0"/>
    <n v="1"/>
    <x v="0"/>
    <x v="2"/>
    <x v="2"/>
    <x v="1"/>
    <s v="Q3_4"/>
    <n v="1"/>
    <x v="0"/>
    <x v="4"/>
    <x v="3"/>
  </r>
  <r>
    <n v="1"/>
    <n v="2016"/>
    <s v="3918277"/>
    <s v="20114"/>
    <x v="0"/>
    <n v="1"/>
    <x v="0"/>
    <x v="2"/>
    <x v="2"/>
    <x v="1"/>
    <s v="Q3_9"/>
    <n v="3"/>
    <x v="0"/>
    <x v="5"/>
    <x v="1"/>
  </r>
  <r>
    <n v="1"/>
    <n v="2016"/>
    <s v="3918277"/>
    <s v="20114"/>
    <x v="0"/>
    <n v="1"/>
    <x v="0"/>
    <x v="2"/>
    <x v="2"/>
    <x v="1"/>
    <s v="Q3_10"/>
    <n v="3"/>
    <x v="0"/>
    <x v="6"/>
    <x v="1"/>
  </r>
  <r>
    <n v="1"/>
    <n v="2016"/>
    <s v="3918277"/>
    <s v="20114"/>
    <x v="0"/>
    <n v="1"/>
    <x v="0"/>
    <x v="2"/>
    <x v="2"/>
    <x v="1"/>
    <s v="Q3_11"/>
    <n v="3"/>
    <x v="0"/>
    <x v="7"/>
    <x v="1"/>
  </r>
  <r>
    <n v="1"/>
    <n v="2016"/>
    <s v="3918277"/>
    <s v="20114"/>
    <x v="0"/>
    <n v="1"/>
    <x v="0"/>
    <x v="2"/>
    <x v="2"/>
    <x v="1"/>
    <s v="Q3_7"/>
    <n v="3"/>
    <x v="0"/>
    <x v="8"/>
    <x v="1"/>
  </r>
  <r>
    <n v="1"/>
    <n v="2016"/>
    <s v="3918277"/>
    <s v="20114"/>
    <x v="0"/>
    <n v="1"/>
    <x v="0"/>
    <x v="2"/>
    <x v="2"/>
    <x v="1"/>
    <s v="Q3_6"/>
    <n v="5"/>
    <x v="0"/>
    <x v="9"/>
    <x v="4"/>
  </r>
  <r>
    <n v="1"/>
    <n v="2016"/>
    <s v="3918277"/>
    <s v="20114"/>
    <x v="0"/>
    <n v="1"/>
    <x v="0"/>
    <x v="2"/>
    <x v="2"/>
    <x v="1"/>
    <s v="Q3_5"/>
    <n v="4"/>
    <x v="0"/>
    <x v="10"/>
    <x v="0"/>
  </r>
  <r>
    <n v="1"/>
    <n v="2016"/>
    <s v="2979105"/>
    <s v="20114"/>
    <x v="0"/>
    <n v="1"/>
    <x v="0"/>
    <x v="3"/>
    <x v="3"/>
    <x v="0"/>
    <s v="Q3_1"/>
    <n v="3"/>
    <x v="0"/>
    <x v="0"/>
    <x v="1"/>
  </r>
  <r>
    <n v="1"/>
    <n v="2016"/>
    <s v="2979105"/>
    <s v="20114"/>
    <x v="0"/>
    <n v="1"/>
    <x v="0"/>
    <x v="3"/>
    <x v="3"/>
    <x v="0"/>
    <s v="Q3_2"/>
    <n v="3"/>
    <x v="0"/>
    <x v="1"/>
    <x v="1"/>
  </r>
  <r>
    <n v="1"/>
    <n v="2016"/>
    <s v="2979105"/>
    <s v="20114"/>
    <x v="0"/>
    <n v="1"/>
    <x v="0"/>
    <x v="3"/>
    <x v="3"/>
    <x v="0"/>
    <s v="Q3_8"/>
    <n v="4"/>
    <x v="0"/>
    <x v="2"/>
    <x v="0"/>
  </r>
  <r>
    <n v="1"/>
    <n v="2016"/>
    <s v="2979105"/>
    <s v="20114"/>
    <x v="0"/>
    <n v="1"/>
    <x v="0"/>
    <x v="3"/>
    <x v="3"/>
    <x v="0"/>
    <s v="Q3_3"/>
    <n v="3"/>
    <x v="0"/>
    <x v="3"/>
    <x v="1"/>
  </r>
  <r>
    <n v="1"/>
    <n v="2016"/>
    <s v="2979105"/>
    <s v="20114"/>
    <x v="0"/>
    <n v="1"/>
    <x v="0"/>
    <x v="3"/>
    <x v="3"/>
    <x v="0"/>
    <s v="Q3_4"/>
    <n v="2"/>
    <x v="0"/>
    <x v="4"/>
    <x v="2"/>
  </r>
  <r>
    <n v="1"/>
    <n v="2016"/>
    <s v="2979105"/>
    <s v="20114"/>
    <x v="0"/>
    <n v="1"/>
    <x v="0"/>
    <x v="3"/>
    <x v="3"/>
    <x v="0"/>
    <s v="Q3_9"/>
    <n v="4"/>
    <x v="0"/>
    <x v="5"/>
    <x v="0"/>
  </r>
  <r>
    <n v="1"/>
    <n v="2016"/>
    <s v="2979105"/>
    <s v="20114"/>
    <x v="0"/>
    <n v="1"/>
    <x v="0"/>
    <x v="3"/>
    <x v="3"/>
    <x v="0"/>
    <s v="Q3_10"/>
    <n v="3"/>
    <x v="0"/>
    <x v="6"/>
    <x v="1"/>
  </r>
  <r>
    <n v="1"/>
    <n v="2016"/>
    <s v="2979105"/>
    <s v="20114"/>
    <x v="0"/>
    <n v="1"/>
    <x v="0"/>
    <x v="3"/>
    <x v="3"/>
    <x v="0"/>
    <s v="Q3_11"/>
    <n v="4"/>
    <x v="0"/>
    <x v="7"/>
    <x v="0"/>
  </r>
  <r>
    <n v="1"/>
    <n v="2016"/>
    <s v="2979105"/>
    <s v="20114"/>
    <x v="0"/>
    <n v="1"/>
    <x v="0"/>
    <x v="3"/>
    <x v="3"/>
    <x v="0"/>
    <s v="Q3_7"/>
    <n v="3"/>
    <x v="0"/>
    <x v="8"/>
    <x v="1"/>
  </r>
  <r>
    <n v="1"/>
    <n v="2016"/>
    <s v="2979105"/>
    <s v="20114"/>
    <x v="0"/>
    <n v="1"/>
    <x v="0"/>
    <x v="3"/>
    <x v="3"/>
    <x v="0"/>
    <s v="Q3_6"/>
    <n v="3"/>
    <x v="0"/>
    <x v="9"/>
    <x v="1"/>
  </r>
  <r>
    <n v="1"/>
    <n v="2016"/>
    <s v="2979105"/>
    <s v="20114"/>
    <x v="0"/>
    <n v="1"/>
    <x v="0"/>
    <x v="3"/>
    <x v="3"/>
    <x v="0"/>
    <s v="Q3_5"/>
    <n v="4"/>
    <x v="0"/>
    <x v="10"/>
    <x v="0"/>
  </r>
  <r>
    <n v="1"/>
    <n v="2016"/>
    <s v="1198248"/>
    <s v="20122"/>
    <x v="0"/>
    <n v="1"/>
    <x v="0"/>
    <x v="4"/>
    <x v="4"/>
    <x v="1"/>
    <s v="Q3_1"/>
    <n v="1"/>
    <x v="0"/>
    <x v="0"/>
    <x v="3"/>
  </r>
  <r>
    <n v="1"/>
    <n v="2016"/>
    <s v="1198248"/>
    <s v="20122"/>
    <x v="0"/>
    <n v="1"/>
    <x v="0"/>
    <x v="4"/>
    <x v="4"/>
    <x v="1"/>
    <s v="Q3_2"/>
    <n v="1"/>
    <x v="0"/>
    <x v="1"/>
    <x v="3"/>
  </r>
  <r>
    <n v="1"/>
    <n v="2016"/>
    <s v="1198248"/>
    <s v="20122"/>
    <x v="0"/>
    <n v="1"/>
    <x v="0"/>
    <x v="4"/>
    <x v="4"/>
    <x v="1"/>
    <s v="Q3_8"/>
    <n v="1"/>
    <x v="0"/>
    <x v="2"/>
    <x v="3"/>
  </r>
  <r>
    <n v="1"/>
    <n v="2016"/>
    <s v="1198248"/>
    <s v="20122"/>
    <x v="0"/>
    <n v="1"/>
    <x v="0"/>
    <x v="4"/>
    <x v="4"/>
    <x v="1"/>
    <s v="Q3_3"/>
    <n v="1"/>
    <x v="0"/>
    <x v="3"/>
    <x v="3"/>
  </r>
  <r>
    <n v="1"/>
    <n v="2016"/>
    <s v="1198248"/>
    <s v="20122"/>
    <x v="0"/>
    <n v="1"/>
    <x v="0"/>
    <x v="4"/>
    <x v="4"/>
    <x v="1"/>
    <s v="Q3_4"/>
    <n v="1"/>
    <x v="0"/>
    <x v="4"/>
    <x v="3"/>
  </r>
  <r>
    <n v="1"/>
    <n v="2016"/>
    <s v="1198248"/>
    <s v="20122"/>
    <x v="0"/>
    <n v="1"/>
    <x v="0"/>
    <x v="4"/>
    <x v="4"/>
    <x v="1"/>
    <s v="Q3_9"/>
    <n v="1"/>
    <x v="0"/>
    <x v="5"/>
    <x v="3"/>
  </r>
  <r>
    <n v="1"/>
    <n v="2016"/>
    <s v="1198248"/>
    <s v="20122"/>
    <x v="0"/>
    <n v="1"/>
    <x v="0"/>
    <x v="4"/>
    <x v="4"/>
    <x v="1"/>
    <s v="Q3_10"/>
    <n v="1"/>
    <x v="0"/>
    <x v="6"/>
    <x v="3"/>
  </r>
  <r>
    <n v="1"/>
    <n v="2016"/>
    <s v="1198248"/>
    <s v="20122"/>
    <x v="0"/>
    <n v="1"/>
    <x v="0"/>
    <x v="4"/>
    <x v="4"/>
    <x v="1"/>
    <s v="Q3_11"/>
    <n v="1"/>
    <x v="0"/>
    <x v="7"/>
    <x v="3"/>
  </r>
  <r>
    <n v="1"/>
    <n v="2016"/>
    <s v="1198248"/>
    <s v="20122"/>
    <x v="0"/>
    <n v="1"/>
    <x v="0"/>
    <x v="4"/>
    <x v="4"/>
    <x v="1"/>
    <s v="Q3_7"/>
    <n v="1"/>
    <x v="0"/>
    <x v="8"/>
    <x v="3"/>
  </r>
  <r>
    <n v="1"/>
    <n v="2016"/>
    <s v="1198248"/>
    <s v="20122"/>
    <x v="0"/>
    <n v="1"/>
    <x v="0"/>
    <x v="4"/>
    <x v="4"/>
    <x v="1"/>
    <s v="Q3_6"/>
    <n v="1"/>
    <x v="0"/>
    <x v="9"/>
    <x v="3"/>
  </r>
  <r>
    <n v="1"/>
    <n v="2016"/>
    <s v="1198248"/>
    <s v="20122"/>
    <x v="0"/>
    <n v="1"/>
    <x v="0"/>
    <x v="4"/>
    <x v="4"/>
    <x v="1"/>
    <s v="Q3_5"/>
    <n v="1"/>
    <x v="0"/>
    <x v="10"/>
    <x v="3"/>
  </r>
  <r>
    <n v="1"/>
    <n v="2016"/>
    <s v="3494529"/>
    <s v="20122"/>
    <x v="0"/>
    <n v="1"/>
    <x v="0"/>
    <x v="5"/>
    <x v="5"/>
    <x v="2"/>
    <s v="Q3_1"/>
    <n v="4"/>
    <x v="0"/>
    <x v="0"/>
    <x v="0"/>
  </r>
  <r>
    <n v="1"/>
    <n v="2016"/>
    <s v="3494529"/>
    <s v="20122"/>
    <x v="0"/>
    <n v="1"/>
    <x v="0"/>
    <x v="5"/>
    <x v="5"/>
    <x v="2"/>
    <s v="Q3_2"/>
    <n v="4"/>
    <x v="0"/>
    <x v="1"/>
    <x v="0"/>
  </r>
  <r>
    <n v="1"/>
    <n v="2016"/>
    <s v="3494529"/>
    <s v="20122"/>
    <x v="0"/>
    <n v="1"/>
    <x v="0"/>
    <x v="5"/>
    <x v="5"/>
    <x v="2"/>
    <s v="Q3_8"/>
    <n v="4"/>
    <x v="0"/>
    <x v="2"/>
    <x v="0"/>
  </r>
  <r>
    <n v="1"/>
    <n v="2016"/>
    <s v="3494529"/>
    <s v="20122"/>
    <x v="0"/>
    <n v="1"/>
    <x v="0"/>
    <x v="5"/>
    <x v="5"/>
    <x v="2"/>
    <s v="Q3_3"/>
    <n v="4"/>
    <x v="0"/>
    <x v="3"/>
    <x v="0"/>
  </r>
  <r>
    <n v="1"/>
    <n v="2016"/>
    <s v="3494529"/>
    <s v="20122"/>
    <x v="0"/>
    <n v="1"/>
    <x v="0"/>
    <x v="5"/>
    <x v="5"/>
    <x v="2"/>
    <s v="Q3_4"/>
    <n v="4"/>
    <x v="0"/>
    <x v="4"/>
    <x v="0"/>
  </r>
  <r>
    <n v="1"/>
    <n v="2016"/>
    <s v="3494529"/>
    <s v="20122"/>
    <x v="0"/>
    <n v="1"/>
    <x v="0"/>
    <x v="5"/>
    <x v="5"/>
    <x v="2"/>
    <s v="Q3_9"/>
    <n v="4"/>
    <x v="0"/>
    <x v="5"/>
    <x v="0"/>
  </r>
  <r>
    <n v="1"/>
    <n v="2016"/>
    <s v="3494529"/>
    <s v="20122"/>
    <x v="0"/>
    <n v="1"/>
    <x v="0"/>
    <x v="5"/>
    <x v="5"/>
    <x v="2"/>
    <s v="Q3_10"/>
    <n v="4"/>
    <x v="0"/>
    <x v="6"/>
    <x v="0"/>
  </r>
  <r>
    <n v="1"/>
    <n v="2016"/>
    <s v="3494529"/>
    <s v="20122"/>
    <x v="0"/>
    <n v="1"/>
    <x v="0"/>
    <x v="5"/>
    <x v="5"/>
    <x v="2"/>
    <s v="Q3_11"/>
    <n v="4"/>
    <x v="0"/>
    <x v="7"/>
    <x v="0"/>
  </r>
  <r>
    <n v="1"/>
    <n v="2016"/>
    <s v="3494529"/>
    <s v="20122"/>
    <x v="0"/>
    <n v="1"/>
    <x v="0"/>
    <x v="5"/>
    <x v="5"/>
    <x v="2"/>
    <s v="Q3_7"/>
    <n v="4"/>
    <x v="0"/>
    <x v="8"/>
    <x v="0"/>
  </r>
  <r>
    <n v="1"/>
    <n v="2016"/>
    <s v="3494529"/>
    <s v="20122"/>
    <x v="0"/>
    <n v="1"/>
    <x v="0"/>
    <x v="5"/>
    <x v="5"/>
    <x v="2"/>
    <s v="Q3_6"/>
    <n v="4"/>
    <x v="0"/>
    <x v="9"/>
    <x v="0"/>
  </r>
  <r>
    <n v="1"/>
    <n v="2016"/>
    <s v="3494529"/>
    <s v="20122"/>
    <x v="0"/>
    <n v="1"/>
    <x v="0"/>
    <x v="5"/>
    <x v="5"/>
    <x v="2"/>
    <s v="Q3_5"/>
    <n v="4"/>
    <x v="0"/>
    <x v="10"/>
    <x v="0"/>
  </r>
  <r>
    <n v="1"/>
    <n v="2016"/>
    <s v="1391727"/>
    <s v="20114"/>
    <x v="0"/>
    <n v="1"/>
    <x v="0"/>
    <x v="6"/>
    <x v="6"/>
    <x v="3"/>
    <s v="Q3_1"/>
    <n v="4"/>
    <x v="0"/>
    <x v="0"/>
    <x v="0"/>
  </r>
  <r>
    <n v="1"/>
    <n v="2016"/>
    <s v="1391727"/>
    <s v="20114"/>
    <x v="0"/>
    <n v="1"/>
    <x v="0"/>
    <x v="6"/>
    <x v="6"/>
    <x v="3"/>
    <s v="Q3_2"/>
    <n v="4"/>
    <x v="0"/>
    <x v="1"/>
    <x v="0"/>
  </r>
  <r>
    <n v="1"/>
    <n v="2016"/>
    <s v="1391727"/>
    <s v="20114"/>
    <x v="0"/>
    <n v="1"/>
    <x v="0"/>
    <x v="6"/>
    <x v="6"/>
    <x v="3"/>
    <s v="Q3_8"/>
    <n v="4"/>
    <x v="0"/>
    <x v="2"/>
    <x v="0"/>
  </r>
  <r>
    <n v="1"/>
    <n v="2016"/>
    <s v="1391727"/>
    <s v="20114"/>
    <x v="0"/>
    <n v="1"/>
    <x v="0"/>
    <x v="6"/>
    <x v="6"/>
    <x v="3"/>
    <s v="Q3_3"/>
    <n v="4"/>
    <x v="0"/>
    <x v="3"/>
    <x v="0"/>
  </r>
  <r>
    <n v="1"/>
    <n v="2016"/>
    <s v="1391727"/>
    <s v="20114"/>
    <x v="0"/>
    <n v="1"/>
    <x v="0"/>
    <x v="6"/>
    <x v="6"/>
    <x v="3"/>
    <s v="Q3_4"/>
    <n v="4"/>
    <x v="0"/>
    <x v="4"/>
    <x v="0"/>
  </r>
  <r>
    <n v="1"/>
    <n v="2016"/>
    <s v="1391727"/>
    <s v="20114"/>
    <x v="0"/>
    <n v="1"/>
    <x v="0"/>
    <x v="6"/>
    <x v="6"/>
    <x v="3"/>
    <s v="Q3_9"/>
    <n v="4"/>
    <x v="0"/>
    <x v="5"/>
    <x v="0"/>
  </r>
  <r>
    <n v="1"/>
    <n v="2016"/>
    <s v="1391727"/>
    <s v="20114"/>
    <x v="0"/>
    <n v="1"/>
    <x v="0"/>
    <x v="6"/>
    <x v="6"/>
    <x v="3"/>
    <s v="Q3_10"/>
    <n v="4"/>
    <x v="0"/>
    <x v="6"/>
    <x v="0"/>
  </r>
  <r>
    <n v="1"/>
    <n v="2016"/>
    <s v="1391727"/>
    <s v="20114"/>
    <x v="0"/>
    <n v="1"/>
    <x v="0"/>
    <x v="6"/>
    <x v="6"/>
    <x v="3"/>
    <s v="Q3_11"/>
    <n v="4"/>
    <x v="0"/>
    <x v="7"/>
    <x v="0"/>
  </r>
  <r>
    <n v="1"/>
    <n v="2016"/>
    <s v="1391727"/>
    <s v="20114"/>
    <x v="0"/>
    <n v="1"/>
    <x v="0"/>
    <x v="6"/>
    <x v="6"/>
    <x v="3"/>
    <s v="Q3_7"/>
    <n v="4"/>
    <x v="0"/>
    <x v="8"/>
    <x v="0"/>
  </r>
  <r>
    <n v="1"/>
    <n v="2016"/>
    <s v="1391727"/>
    <s v="20114"/>
    <x v="0"/>
    <n v="1"/>
    <x v="0"/>
    <x v="6"/>
    <x v="6"/>
    <x v="3"/>
    <s v="Q3_6"/>
    <n v="4"/>
    <x v="0"/>
    <x v="9"/>
    <x v="0"/>
  </r>
  <r>
    <n v="1"/>
    <n v="2016"/>
    <s v="1391727"/>
    <s v="20114"/>
    <x v="0"/>
    <n v="1"/>
    <x v="0"/>
    <x v="6"/>
    <x v="6"/>
    <x v="3"/>
    <s v="Q3_5"/>
    <n v="4"/>
    <x v="0"/>
    <x v="10"/>
    <x v="0"/>
  </r>
  <r>
    <n v="1"/>
    <n v="2016"/>
    <s v="107821"/>
    <s v="20121"/>
    <x v="0"/>
    <n v="1"/>
    <x v="0"/>
    <x v="7"/>
    <x v="7"/>
    <x v="3"/>
    <s v="Q3_1"/>
    <n v="4"/>
    <x v="0"/>
    <x v="0"/>
    <x v="0"/>
  </r>
  <r>
    <n v="1"/>
    <n v="2016"/>
    <s v="107821"/>
    <s v="20121"/>
    <x v="0"/>
    <n v="1"/>
    <x v="0"/>
    <x v="7"/>
    <x v="7"/>
    <x v="3"/>
    <s v="Q3_2"/>
    <n v="4"/>
    <x v="0"/>
    <x v="1"/>
    <x v="0"/>
  </r>
  <r>
    <n v="1"/>
    <n v="2016"/>
    <s v="107821"/>
    <s v="20121"/>
    <x v="0"/>
    <n v="1"/>
    <x v="0"/>
    <x v="7"/>
    <x v="7"/>
    <x v="3"/>
    <s v="Q3_8"/>
    <n v="4"/>
    <x v="0"/>
    <x v="2"/>
    <x v="0"/>
  </r>
  <r>
    <n v="1"/>
    <n v="2016"/>
    <s v="107821"/>
    <s v="20121"/>
    <x v="0"/>
    <n v="1"/>
    <x v="0"/>
    <x v="7"/>
    <x v="7"/>
    <x v="3"/>
    <s v="Q3_3"/>
    <n v="3"/>
    <x v="0"/>
    <x v="3"/>
    <x v="1"/>
  </r>
  <r>
    <n v="1"/>
    <n v="2016"/>
    <s v="107821"/>
    <s v="20121"/>
    <x v="0"/>
    <n v="1"/>
    <x v="0"/>
    <x v="7"/>
    <x v="7"/>
    <x v="3"/>
    <s v="Q3_4"/>
    <n v="3"/>
    <x v="0"/>
    <x v="4"/>
    <x v="1"/>
  </r>
  <r>
    <n v="1"/>
    <n v="2016"/>
    <s v="107821"/>
    <s v="20121"/>
    <x v="0"/>
    <n v="1"/>
    <x v="0"/>
    <x v="7"/>
    <x v="7"/>
    <x v="3"/>
    <s v="Q3_9"/>
    <n v="2"/>
    <x v="0"/>
    <x v="5"/>
    <x v="2"/>
  </r>
  <r>
    <n v="1"/>
    <n v="2016"/>
    <s v="107821"/>
    <s v="20121"/>
    <x v="0"/>
    <n v="1"/>
    <x v="0"/>
    <x v="7"/>
    <x v="7"/>
    <x v="3"/>
    <s v="Q3_10"/>
    <n v="2"/>
    <x v="0"/>
    <x v="6"/>
    <x v="2"/>
  </r>
  <r>
    <n v="1"/>
    <n v="2016"/>
    <s v="107821"/>
    <s v="20121"/>
    <x v="0"/>
    <n v="1"/>
    <x v="0"/>
    <x v="7"/>
    <x v="7"/>
    <x v="3"/>
    <s v="Q3_11"/>
    <n v="3"/>
    <x v="0"/>
    <x v="7"/>
    <x v="1"/>
  </r>
  <r>
    <n v="1"/>
    <n v="2016"/>
    <s v="107821"/>
    <s v="20121"/>
    <x v="0"/>
    <n v="1"/>
    <x v="0"/>
    <x v="7"/>
    <x v="7"/>
    <x v="3"/>
    <s v="Q3_7"/>
    <n v="4"/>
    <x v="0"/>
    <x v="8"/>
    <x v="0"/>
  </r>
  <r>
    <n v="1"/>
    <n v="2016"/>
    <s v="107821"/>
    <s v="20121"/>
    <x v="0"/>
    <n v="1"/>
    <x v="0"/>
    <x v="7"/>
    <x v="7"/>
    <x v="3"/>
    <s v="Q3_6"/>
    <n v="4"/>
    <x v="0"/>
    <x v="9"/>
    <x v="0"/>
  </r>
  <r>
    <n v="1"/>
    <n v="2016"/>
    <s v="107821"/>
    <s v="20121"/>
    <x v="0"/>
    <n v="1"/>
    <x v="0"/>
    <x v="7"/>
    <x v="7"/>
    <x v="3"/>
    <s v="Q3_5"/>
    <n v="4"/>
    <x v="0"/>
    <x v="10"/>
    <x v="0"/>
  </r>
  <r>
    <n v="1"/>
    <n v="2016"/>
    <s v="3059731"/>
    <s v="20122"/>
    <x v="0"/>
    <n v="1"/>
    <x v="0"/>
    <x v="2"/>
    <x v="2"/>
    <x v="1"/>
    <s v="Q3_1"/>
    <n v="4"/>
    <x v="0"/>
    <x v="0"/>
    <x v="0"/>
  </r>
  <r>
    <n v="1"/>
    <n v="2016"/>
    <s v="3059731"/>
    <s v="20122"/>
    <x v="0"/>
    <n v="1"/>
    <x v="0"/>
    <x v="2"/>
    <x v="2"/>
    <x v="1"/>
    <s v="Q3_2"/>
    <n v="4"/>
    <x v="0"/>
    <x v="1"/>
    <x v="0"/>
  </r>
  <r>
    <n v="1"/>
    <n v="2016"/>
    <s v="3059731"/>
    <s v="20122"/>
    <x v="0"/>
    <n v="1"/>
    <x v="0"/>
    <x v="2"/>
    <x v="2"/>
    <x v="1"/>
    <s v="Q3_8"/>
    <n v="3"/>
    <x v="0"/>
    <x v="2"/>
    <x v="1"/>
  </r>
  <r>
    <n v="1"/>
    <n v="2016"/>
    <s v="3059731"/>
    <s v="20122"/>
    <x v="0"/>
    <n v="1"/>
    <x v="0"/>
    <x v="2"/>
    <x v="2"/>
    <x v="1"/>
    <s v="Q3_3"/>
    <n v="4"/>
    <x v="0"/>
    <x v="3"/>
    <x v="0"/>
  </r>
  <r>
    <n v="1"/>
    <n v="2016"/>
    <s v="3059731"/>
    <s v="20122"/>
    <x v="0"/>
    <n v="1"/>
    <x v="0"/>
    <x v="2"/>
    <x v="2"/>
    <x v="1"/>
    <s v="Q3_4"/>
    <n v="2"/>
    <x v="0"/>
    <x v="4"/>
    <x v="2"/>
  </r>
  <r>
    <n v="1"/>
    <n v="2016"/>
    <s v="3059731"/>
    <s v="20122"/>
    <x v="0"/>
    <n v="1"/>
    <x v="0"/>
    <x v="2"/>
    <x v="2"/>
    <x v="1"/>
    <s v="Q3_9"/>
    <n v="3"/>
    <x v="0"/>
    <x v="5"/>
    <x v="1"/>
  </r>
  <r>
    <n v="1"/>
    <n v="2016"/>
    <s v="3059731"/>
    <s v="20122"/>
    <x v="0"/>
    <n v="1"/>
    <x v="0"/>
    <x v="2"/>
    <x v="2"/>
    <x v="1"/>
    <s v="Q3_10"/>
    <n v="3"/>
    <x v="0"/>
    <x v="6"/>
    <x v="1"/>
  </r>
  <r>
    <n v="1"/>
    <n v="2016"/>
    <s v="3059731"/>
    <s v="20122"/>
    <x v="0"/>
    <n v="1"/>
    <x v="0"/>
    <x v="2"/>
    <x v="2"/>
    <x v="1"/>
    <s v="Q3_11"/>
    <n v="4"/>
    <x v="0"/>
    <x v="7"/>
    <x v="0"/>
  </r>
  <r>
    <n v="1"/>
    <n v="2016"/>
    <s v="3059731"/>
    <s v="20122"/>
    <x v="0"/>
    <n v="1"/>
    <x v="0"/>
    <x v="2"/>
    <x v="2"/>
    <x v="1"/>
    <s v="Q3_7"/>
    <n v="4"/>
    <x v="0"/>
    <x v="8"/>
    <x v="0"/>
  </r>
  <r>
    <n v="1"/>
    <n v="2016"/>
    <s v="3059731"/>
    <s v="20122"/>
    <x v="0"/>
    <n v="1"/>
    <x v="0"/>
    <x v="2"/>
    <x v="2"/>
    <x v="1"/>
    <s v="Q3_6"/>
    <n v="3"/>
    <x v="0"/>
    <x v="9"/>
    <x v="1"/>
  </r>
  <r>
    <n v="1"/>
    <n v="2016"/>
    <s v="3059731"/>
    <s v="20122"/>
    <x v="0"/>
    <n v="1"/>
    <x v="0"/>
    <x v="2"/>
    <x v="2"/>
    <x v="1"/>
    <s v="Q3_5"/>
    <n v="4"/>
    <x v="0"/>
    <x v="10"/>
    <x v="0"/>
  </r>
  <r>
    <n v="1"/>
    <n v="2016"/>
    <s v="3698486"/>
    <s v="20122"/>
    <x v="0"/>
    <n v="1"/>
    <x v="0"/>
    <x v="5"/>
    <x v="5"/>
    <x v="2"/>
    <s v="Q3_1"/>
    <n v="4"/>
    <x v="0"/>
    <x v="0"/>
    <x v="0"/>
  </r>
  <r>
    <n v="1"/>
    <n v="2016"/>
    <s v="3698486"/>
    <s v="20122"/>
    <x v="0"/>
    <n v="1"/>
    <x v="0"/>
    <x v="5"/>
    <x v="5"/>
    <x v="2"/>
    <s v="Q3_2"/>
    <n v="3"/>
    <x v="0"/>
    <x v="1"/>
    <x v="1"/>
  </r>
  <r>
    <n v="1"/>
    <n v="2016"/>
    <s v="3698486"/>
    <s v="20122"/>
    <x v="0"/>
    <n v="1"/>
    <x v="0"/>
    <x v="5"/>
    <x v="5"/>
    <x v="2"/>
    <s v="Q3_8"/>
    <n v="5"/>
    <x v="0"/>
    <x v="2"/>
    <x v="4"/>
  </r>
  <r>
    <n v="1"/>
    <n v="2016"/>
    <s v="3698486"/>
    <s v="20122"/>
    <x v="0"/>
    <n v="1"/>
    <x v="0"/>
    <x v="5"/>
    <x v="5"/>
    <x v="2"/>
    <s v="Q3_3"/>
    <n v="3"/>
    <x v="0"/>
    <x v="3"/>
    <x v="1"/>
  </r>
  <r>
    <n v="1"/>
    <n v="2016"/>
    <s v="3698486"/>
    <s v="20122"/>
    <x v="0"/>
    <n v="1"/>
    <x v="0"/>
    <x v="5"/>
    <x v="5"/>
    <x v="2"/>
    <s v="Q3_4"/>
    <n v="5"/>
    <x v="0"/>
    <x v="4"/>
    <x v="4"/>
  </r>
  <r>
    <n v="1"/>
    <n v="2016"/>
    <s v="3698486"/>
    <s v="20122"/>
    <x v="0"/>
    <n v="1"/>
    <x v="0"/>
    <x v="5"/>
    <x v="5"/>
    <x v="2"/>
    <s v="Q3_9"/>
    <n v="3"/>
    <x v="0"/>
    <x v="5"/>
    <x v="1"/>
  </r>
  <r>
    <n v="1"/>
    <n v="2016"/>
    <s v="3698486"/>
    <s v="20122"/>
    <x v="0"/>
    <n v="1"/>
    <x v="0"/>
    <x v="5"/>
    <x v="5"/>
    <x v="2"/>
    <s v="Q3_10"/>
    <n v="5"/>
    <x v="0"/>
    <x v="6"/>
    <x v="4"/>
  </r>
  <r>
    <n v="1"/>
    <n v="2016"/>
    <s v="3698486"/>
    <s v="20122"/>
    <x v="0"/>
    <n v="1"/>
    <x v="0"/>
    <x v="5"/>
    <x v="5"/>
    <x v="2"/>
    <s v="Q3_11"/>
    <n v="4"/>
    <x v="0"/>
    <x v="7"/>
    <x v="0"/>
  </r>
  <r>
    <n v="1"/>
    <n v="2016"/>
    <s v="3698486"/>
    <s v="20122"/>
    <x v="0"/>
    <n v="1"/>
    <x v="0"/>
    <x v="5"/>
    <x v="5"/>
    <x v="2"/>
    <s v="Q3_7"/>
    <n v="4"/>
    <x v="0"/>
    <x v="8"/>
    <x v="0"/>
  </r>
  <r>
    <n v="1"/>
    <n v="2016"/>
    <s v="3698486"/>
    <s v="20122"/>
    <x v="0"/>
    <n v="1"/>
    <x v="0"/>
    <x v="5"/>
    <x v="5"/>
    <x v="2"/>
    <s v="Q3_6"/>
    <n v="5"/>
    <x v="0"/>
    <x v="9"/>
    <x v="4"/>
  </r>
  <r>
    <n v="1"/>
    <n v="2016"/>
    <s v="3698486"/>
    <s v="20122"/>
    <x v="0"/>
    <n v="1"/>
    <x v="0"/>
    <x v="5"/>
    <x v="5"/>
    <x v="2"/>
    <s v="Q3_5"/>
    <n v="4"/>
    <x v="0"/>
    <x v="10"/>
    <x v="0"/>
  </r>
  <r>
    <n v="1"/>
    <n v="2016"/>
    <s v="3303819"/>
    <s v="20114"/>
    <x v="0"/>
    <n v="1"/>
    <x v="0"/>
    <x v="8"/>
    <x v="8"/>
    <x v="1"/>
    <s v="Q3_1"/>
    <n v="4"/>
    <x v="0"/>
    <x v="0"/>
    <x v="0"/>
  </r>
  <r>
    <n v="1"/>
    <n v="2016"/>
    <s v="3303819"/>
    <s v="20114"/>
    <x v="0"/>
    <n v="1"/>
    <x v="0"/>
    <x v="8"/>
    <x v="8"/>
    <x v="1"/>
    <s v="Q3_2"/>
    <n v="4"/>
    <x v="0"/>
    <x v="1"/>
    <x v="0"/>
  </r>
  <r>
    <n v="1"/>
    <n v="2016"/>
    <s v="3303819"/>
    <s v="20114"/>
    <x v="0"/>
    <n v="1"/>
    <x v="0"/>
    <x v="8"/>
    <x v="8"/>
    <x v="1"/>
    <s v="Q3_8"/>
    <n v="5"/>
    <x v="0"/>
    <x v="2"/>
    <x v="4"/>
  </r>
  <r>
    <n v="1"/>
    <n v="2016"/>
    <s v="3303819"/>
    <s v="20114"/>
    <x v="0"/>
    <n v="1"/>
    <x v="0"/>
    <x v="8"/>
    <x v="8"/>
    <x v="1"/>
    <s v="Q3_3"/>
    <n v="4"/>
    <x v="0"/>
    <x v="3"/>
    <x v="0"/>
  </r>
  <r>
    <n v="1"/>
    <n v="2016"/>
    <s v="3303819"/>
    <s v="20114"/>
    <x v="0"/>
    <n v="1"/>
    <x v="0"/>
    <x v="8"/>
    <x v="8"/>
    <x v="1"/>
    <s v="Q3_4"/>
    <n v="3"/>
    <x v="0"/>
    <x v="4"/>
    <x v="1"/>
  </r>
  <r>
    <n v="1"/>
    <n v="2016"/>
    <s v="3303819"/>
    <s v="20114"/>
    <x v="0"/>
    <n v="1"/>
    <x v="0"/>
    <x v="8"/>
    <x v="8"/>
    <x v="1"/>
    <s v="Q3_9"/>
    <n v="2"/>
    <x v="0"/>
    <x v="5"/>
    <x v="2"/>
  </r>
  <r>
    <n v="1"/>
    <n v="2016"/>
    <s v="3303819"/>
    <s v="20114"/>
    <x v="0"/>
    <n v="1"/>
    <x v="0"/>
    <x v="8"/>
    <x v="8"/>
    <x v="1"/>
    <s v="Q3_10"/>
    <n v="4"/>
    <x v="0"/>
    <x v="6"/>
    <x v="0"/>
  </r>
  <r>
    <n v="1"/>
    <n v="2016"/>
    <s v="3303819"/>
    <s v="20114"/>
    <x v="0"/>
    <n v="1"/>
    <x v="0"/>
    <x v="8"/>
    <x v="8"/>
    <x v="1"/>
    <s v="Q3_11"/>
    <n v="4"/>
    <x v="0"/>
    <x v="7"/>
    <x v="0"/>
  </r>
  <r>
    <n v="1"/>
    <n v="2016"/>
    <s v="3303819"/>
    <s v="20114"/>
    <x v="0"/>
    <n v="1"/>
    <x v="0"/>
    <x v="8"/>
    <x v="8"/>
    <x v="1"/>
    <s v="Q3_7"/>
    <n v="4"/>
    <x v="0"/>
    <x v="8"/>
    <x v="0"/>
  </r>
  <r>
    <n v="1"/>
    <n v="2016"/>
    <s v="3303819"/>
    <s v="20114"/>
    <x v="0"/>
    <n v="1"/>
    <x v="0"/>
    <x v="8"/>
    <x v="8"/>
    <x v="1"/>
    <s v="Q3_6"/>
    <n v="5"/>
    <x v="0"/>
    <x v="9"/>
    <x v="4"/>
  </r>
  <r>
    <n v="1"/>
    <n v="2016"/>
    <s v="3303819"/>
    <s v="20114"/>
    <x v="0"/>
    <n v="1"/>
    <x v="0"/>
    <x v="8"/>
    <x v="8"/>
    <x v="1"/>
    <s v="Q3_5"/>
    <n v="4"/>
    <x v="0"/>
    <x v="10"/>
    <x v="0"/>
  </r>
  <r>
    <n v="1"/>
    <n v="2016"/>
    <s v="1846662"/>
    <s v="20122"/>
    <x v="0"/>
    <n v="1"/>
    <x v="0"/>
    <x v="9"/>
    <x v="9"/>
    <x v="3"/>
    <s v="Q3_1"/>
    <n v="4"/>
    <x v="0"/>
    <x v="0"/>
    <x v="0"/>
  </r>
  <r>
    <n v="1"/>
    <n v="2016"/>
    <s v="1846662"/>
    <s v="20122"/>
    <x v="0"/>
    <n v="1"/>
    <x v="0"/>
    <x v="9"/>
    <x v="9"/>
    <x v="3"/>
    <s v="Q3_2"/>
    <n v="4"/>
    <x v="0"/>
    <x v="1"/>
    <x v="0"/>
  </r>
  <r>
    <n v="1"/>
    <n v="2016"/>
    <s v="1846662"/>
    <s v="20122"/>
    <x v="0"/>
    <n v="1"/>
    <x v="0"/>
    <x v="9"/>
    <x v="9"/>
    <x v="3"/>
    <s v="Q3_8"/>
    <n v="4"/>
    <x v="0"/>
    <x v="2"/>
    <x v="0"/>
  </r>
  <r>
    <n v="1"/>
    <n v="2016"/>
    <s v="1846662"/>
    <s v="20122"/>
    <x v="0"/>
    <n v="1"/>
    <x v="0"/>
    <x v="9"/>
    <x v="9"/>
    <x v="3"/>
    <s v="Q3_3"/>
    <n v="4"/>
    <x v="0"/>
    <x v="3"/>
    <x v="0"/>
  </r>
  <r>
    <n v="1"/>
    <n v="2016"/>
    <s v="1846662"/>
    <s v="20122"/>
    <x v="0"/>
    <n v="1"/>
    <x v="0"/>
    <x v="9"/>
    <x v="9"/>
    <x v="3"/>
    <s v="Q3_4"/>
    <n v="4"/>
    <x v="0"/>
    <x v="4"/>
    <x v="0"/>
  </r>
  <r>
    <n v="1"/>
    <n v="2016"/>
    <s v="1846662"/>
    <s v="20122"/>
    <x v="0"/>
    <n v="1"/>
    <x v="0"/>
    <x v="9"/>
    <x v="9"/>
    <x v="3"/>
    <s v="Q3_9"/>
    <n v="4"/>
    <x v="0"/>
    <x v="5"/>
    <x v="0"/>
  </r>
  <r>
    <n v="1"/>
    <n v="2016"/>
    <s v="1846662"/>
    <s v="20122"/>
    <x v="0"/>
    <n v="1"/>
    <x v="0"/>
    <x v="9"/>
    <x v="9"/>
    <x v="3"/>
    <s v="Q3_10"/>
    <n v="4"/>
    <x v="0"/>
    <x v="6"/>
    <x v="0"/>
  </r>
  <r>
    <n v="1"/>
    <n v="2016"/>
    <s v="1846662"/>
    <s v="20122"/>
    <x v="0"/>
    <n v="1"/>
    <x v="0"/>
    <x v="9"/>
    <x v="9"/>
    <x v="3"/>
    <s v="Q3_11"/>
    <n v="4"/>
    <x v="0"/>
    <x v="7"/>
    <x v="0"/>
  </r>
  <r>
    <n v="1"/>
    <n v="2016"/>
    <s v="1846662"/>
    <s v="20122"/>
    <x v="0"/>
    <n v="1"/>
    <x v="0"/>
    <x v="9"/>
    <x v="9"/>
    <x v="3"/>
    <s v="Q3_7"/>
    <n v="4"/>
    <x v="0"/>
    <x v="8"/>
    <x v="0"/>
  </r>
  <r>
    <n v="1"/>
    <n v="2016"/>
    <s v="1846662"/>
    <s v="20122"/>
    <x v="0"/>
    <n v="1"/>
    <x v="0"/>
    <x v="9"/>
    <x v="9"/>
    <x v="3"/>
    <s v="Q3_6"/>
    <n v="4"/>
    <x v="0"/>
    <x v="9"/>
    <x v="0"/>
  </r>
  <r>
    <n v="1"/>
    <n v="2016"/>
    <s v="1846662"/>
    <s v="20122"/>
    <x v="0"/>
    <n v="1"/>
    <x v="0"/>
    <x v="9"/>
    <x v="9"/>
    <x v="3"/>
    <s v="Q3_5"/>
    <n v="4"/>
    <x v="0"/>
    <x v="10"/>
    <x v="0"/>
  </r>
  <r>
    <n v="1"/>
    <n v="2016"/>
    <s v="1896166"/>
    <s v="20114"/>
    <x v="0"/>
    <n v="1"/>
    <x v="0"/>
    <x v="10"/>
    <x v="10"/>
    <x v="3"/>
    <s v="Q3_1"/>
    <n v="4"/>
    <x v="0"/>
    <x v="0"/>
    <x v="0"/>
  </r>
  <r>
    <n v="1"/>
    <n v="2016"/>
    <s v="1896166"/>
    <s v="20114"/>
    <x v="0"/>
    <n v="1"/>
    <x v="0"/>
    <x v="10"/>
    <x v="10"/>
    <x v="3"/>
    <s v="Q3_2"/>
    <n v="4"/>
    <x v="0"/>
    <x v="1"/>
    <x v="0"/>
  </r>
  <r>
    <n v="1"/>
    <n v="2016"/>
    <s v="1896166"/>
    <s v="20114"/>
    <x v="0"/>
    <n v="1"/>
    <x v="0"/>
    <x v="10"/>
    <x v="10"/>
    <x v="3"/>
    <s v="Q3_8"/>
    <n v="4"/>
    <x v="0"/>
    <x v="2"/>
    <x v="0"/>
  </r>
  <r>
    <n v="1"/>
    <n v="2016"/>
    <s v="1896166"/>
    <s v="20114"/>
    <x v="0"/>
    <n v="1"/>
    <x v="0"/>
    <x v="10"/>
    <x v="10"/>
    <x v="3"/>
    <s v="Q3_3"/>
    <n v="4"/>
    <x v="0"/>
    <x v="3"/>
    <x v="0"/>
  </r>
  <r>
    <n v="1"/>
    <n v="2016"/>
    <s v="1896166"/>
    <s v="20114"/>
    <x v="0"/>
    <n v="1"/>
    <x v="0"/>
    <x v="10"/>
    <x v="10"/>
    <x v="3"/>
    <s v="Q3_4"/>
    <n v="3"/>
    <x v="0"/>
    <x v="4"/>
    <x v="1"/>
  </r>
  <r>
    <n v="1"/>
    <n v="2016"/>
    <s v="1896166"/>
    <s v="20114"/>
    <x v="0"/>
    <n v="1"/>
    <x v="0"/>
    <x v="10"/>
    <x v="10"/>
    <x v="3"/>
    <s v="Q3_9"/>
    <n v="4"/>
    <x v="0"/>
    <x v="5"/>
    <x v="0"/>
  </r>
  <r>
    <n v="1"/>
    <n v="2016"/>
    <s v="1896166"/>
    <s v="20114"/>
    <x v="0"/>
    <n v="1"/>
    <x v="0"/>
    <x v="10"/>
    <x v="10"/>
    <x v="3"/>
    <s v="Q3_10"/>
    <n v="3"/>
    <x v="0"/>
    <x v="6"/>
    <x v="1"/>
  </r>
  <r>
    <n v="1"/>
    <n v="2016"/>
    <s v="1896166"/>
    <s v="20114"/>
    <x v="0"/>
    <n v="1"/>
    <x v="0"/>
    <x v="10"/>
    <x v="10"/>
    <x v="3"/>
    <s v="Q3_11"/>
    <n v="4"/>
    <x v="0"/>
    <x v="7"/>
    <x v="0"/>
  </r>
  <r>
    <n v="1"/>
    <n v="2016"/>
    <s v="1896166"/>
    <s v="20114"/>
    <x v="0"/>
    <n v="1"/>
    <x v="0"/>
    <x v="10"/>
    <x v="10"/>
    <x v="3"/>
    <s v="Q3_7"/>
    <n v="3"/>
    <x v="0"/>
    <x v="8"/>
    <x v="1"/>
  </r>
  <r>
    <n v="1"/>
    <n v="2016"/>
    <s v="1896166"/>
    <s v="20114"/>
    <x v="0"/>
    <n v="1"/>
    <x v="0"/>
    <x v="10"/>
    <x v="10"/>
    <x v="3"/>
    <s v="Q3_6"/>
    <n v="4"/>
    <x v="0"/>
    <x v="9"/>
    <x v="0"/>
  </r>
  <r>
    <n v="1"/>
    <n v="2016"/>
    <s v="1896166"/>
    <s v="20114"/>
    <x v="0"/>
    <n v="1"/>
    <x v="0"/>
    <x v="10"/>
    <x v="10"/>
    <x v="3"/>
    <s v="Q3_5"/>
    <n v="3"/>
    <x v="0"/>
    <x v="10"/>
    <x v="1"/>
  </r>
  <r>
    <n v="1"/>
    <n v="2016"/>
    <s v="3646837"/>
    <s v="20122"/>
    <x v="0"/>
    <n v="1"/>
    <x v="0"/>
    <x v="11"/>
    <x v="11"/>
    <x v="4"/>
    <s v="Q3_1"/>
    <n v="4"/>
    <x v="0"/>
    <x v="0"/>
    <x v="0"/>
  </r>
  <r>
    <n v="1"/>
    <n v="2016"/>
    <s v="3646837"/>
    <s v="20122"/>
    <x v="0"/>
    <n v="1"/>
    <x v="0"/>
    <x v="11"/>
    <x v="11"/>
    <x v="4"/>
    <s v="Q3_2"/>
    <n v="4"/>
    <x v="0"/>
    <x v="1"/>
    <x v="0"/>
  </r>
  <r>
    <n v="1"/>
    <n v="2016"/>
    <s v="3646837"/>
    <s v="20122"/>
    <x v="0"/>
    <n v="1"/>
    <x v="0"/>
    <x v="11"/>
    <x v="11"/>
    <x v="4"/>
    <s v="Q3_8"/>
    <n v="4"/>
    <x v="0"/>
    <x v="2"/>
    <x v="0"/>
  </r>
  <r>
    <n v="1"/>
    <n v="2016"/>
    <s v="3646837"/>
    <s v="20122"/>
    <x v="0"/>
    <n v="1"/>
    <x v="0"/>
    <x v="11"/>
    <x v="11"/>
    <x v="4"/>
    <s v="Q3_3"/>
    <n v="4"/>
    <x v="0"/>
    <x v="3"/>
    <x v="0"/>
  </r>
  <r>
    <n v="1"/>
    <n v="2016"/>
    <s v="3646837"/>
    <s v="20122"/>
    <x v="0"/>
    <n v="1"/>
    <x v="0"/>
    <x v="11"/>
    <x v="11"/>
    <x v="4"/>
    <s v="Q3_4"/>
    <n v="4"/>
    <x v="0"/>
    <x v="4"/>
    <x v="0"/>
  </r>
  <r>
    <n v="1"/>
    <n v="2016"/>
    <s v="3646837"/>
    <s v="20122"/>
    <x v="0"/>
    <n v="1"/>
    <x v="0"/>
    <x v="11"/>
    <x v="11"/>
    <x v="4"/>
    <s v="Q3_9"/>
    <n v="4"/>
    <x v="0"/>
    <x v="5"/>
    <x v="0"/>
  </r>
  <r>
    <n v="1"/>
    <n v="2016"/>
    <s v="3646837"/>
    <s v="20122"/>
    <x v="0"/>
    <n v="1"/>
    <x v="0"/>
    <x v="11"/>
    <x v="11"/>
    <x v="4"/>
    <s v="Q3_10"/>
    <n v="4"/>
    <x v="0"/>
    <x v="6"/>
    <x v="0"/>
  </r>
  <r>
    <n v="1"/>
    <n v="2016"/>
    <s v="3646837"/>
    <s v="20122"/>
    <x v="0"/>
    <n v="1"/>
    <x v="0"/>
    <x v="11"/>
    <x v="11"/>
    <x v="4"/>
    <s v="Q3_11"/>
    <n v="4"/>
    <x v="0"/>
    <x v="7"/>
    <x v="0"/>
  </r>
  <r>
    <n v="1"/>
    <n v="2016"/>
    <s v="3646837"/>
    <s v="20122"/>
    <x v="0"/>
    <n v="1"/>
    <x v="0"/>
    <x v="11"/>
    <x v="11"/>
    <x v="4"/>
    <s v="Q3_7"/>
    <n v="4"/>
    <x v="0"/>
    <x v="8"/>
    <x v="0"/>
  </r>
  <r>
    <n v="1"/>
    <n v="2016"/>
    <s v="3646837"/>
    <s v="20122"/>
    <x v="0"/>
    <n v="1"/>
    <x v="0"/>
    <x v="11"/>
    <x v="11"/>
    <x v="4"/>
    <s v="Q3_6"/>
    <n v="4"/>
    <x v="0"/>
    <x v="9"/>
    <x v="0"/>
  </r>
  <r>
    <n v="1"/>
    <n v="2016"/>
    <s v="3646837"/>
    <s v="20122"/>
    <x v="0"/>
    <n v="1"/>
    <x v="0"/>
    <x v="11"/>
    <x v="11"/>
    <x v="4"/>
    <s v="Q3_5"/>
    <n v="4"/>
    <x v="0"/>
    <x v="10"/>
    <x v="0"/>
  </r>
  <r>
    <n v="1"/>
    <n v="2016"/>
    <s v="2855852"/>
    <s v="20122"/>
    <x v="0"/>
    <n v="1"/>
    <x v="0"/>
    <x v="12"/>
    <x v="12"/>
    <x v="4"/>
    <s v="Q3_1"/>
    <n v="4"/>
    <x v="0"/>
    <x v="0"/>
    <x v="0"/>
  </r>
  <r>
    <n v="1"/>
    <n v="2016"/>
    <s v="2855852"/>
    <s v="20122"/>
    <x v="0"/>
    <n v="1"/>
    <x v="0"/>
    <x v="12"/>
    <x v="12"/>
    <x v="4"/>
    <s v="Q3_2"/>
    <n v="4"/>
    <x v="0"/>
    <x v="1"/>
    <x v="0"/>
  </r>
  <r>
    <n v="1"/>
    <n v="2016"/>
    <s v="2855852"/>
    <s v="20122"/>
    <x v="0"/>
    <n v="1"/>
    <x v="0"/>
    <x v="12"/>
    <x v="12"/>
    <x v="4"/>
    <s v="Q3_8"/>
    <n v="4"/>
    <x v="0"/>
    <x v="2"/>
    <x v="0"/>
  </r>
  <r>
    <n v="1"/>
    <n v="2016"/>
    <s v="2855852"/>
    <s v="20122"/>
    <x v="0"/>
    <n v="1"/>
    <x v="0"/>
    <x v="12"/>
    <x v="12"/>
    <x v="4"/>
    <s v="Q3_3"/>
    <n v="4"/>
    <x v="0"/>
    <x v="3"/>
    <x v="0"/>
  </r>
  <r>
    <n v="1"/>
    <n v="2016"/>
    <s v="2855852"/>
    <s v="20122"/>
    <x v="0"/>
    <n v="1"/>
    <x v="0"/>
    <x v="12"/>
    <x v="12"/>
    <x v="4"/>
    <s v="Q3_4"/>
    <n v="2"/>
    <x v="0"/>
    <x v="4"/>
    <x v="2"/>
  </r>
  <r>
    <n v="1"/>
    <n v="2016"/>
    <s v="2855852"/>
    <s v="20122"/>
    <x v="0"/>
    <n v="1"/>
    <x v="0"/>
    <x v="12"/>
    <x v="12"/>
    <x v="4"/>
    <s v="Q3_9"/>
    <n v="4"/>
    <x v="0"/>
    <x v="5"/>
    <x v="0"/>
  </r>
  <r>
    <n v="1"/>
    <n v="2016"/>
    <s v="2855852"/>
    <s v="20122"/>
    <x v="0"/>
    <n v="1"/>
    <x v="0"/>
    <x v="12"/>
    <x v="12"/>
    <x v="4"/>
    <s v="Q3_10"/>
    <n v="4"/>
    <x v="0"/>
    <x v="6"/>
    <x v="0"/>
  </r>
  <r>
    <n v="1"/>
    <n v="2016"/>
    <s v="2855852"/>
    <s v="20122"/>
    <x v="0"/>
    <n v="1"/>
    <x v="0"/>
    <x v="12"/>
    <x v="12"/>
    <x v="4"/>
    <s v="Q3_11"/>
    <n v="4"/>
    <x v="0"/>
    <x v="7"/>
    <x v="0"/>
  </r>
  <r>
    <n v="1"/>
    <n v="2016"/>
    <s v="2855852"/>
    <s v="20122"/>
    <x v="0"/>
    <n v="1"/>
    <x v="0"/>
    <x v="12"/>
    <x v="12"/>
    <x v="4"/>
    <s v="Q3_7"/>
    <n v="4"/>
    <x v="0"/>
    <x v="8"/>
    <x v="0"/>
  </r>
  <r>
    <n v="1"/>
    <n v="2016"/>
    <s v="2855852"/>
    <s v="20122"/>
    <x v="0"/>
    <n v="1"/>
    <x v="0"/>
    <x v="12"/>
    <x v="12"/>
    <x v="4"/>
    <s v="Q3_6"/>
    <n v="4"/>
    <x v="0"/>
    <x v="9"/>
    <x v="0"/>
  </r>
  <r>
    <n v="1"/>
    <n v="2016"/>
    <s v="2855852"/>
    <s v="20122"/>
    <x v="0"/>
    <n v="1"/>
    <x v="0"/>
    <x v="12"/>
    <x v="12"/>
    <x v="4"/>
    <s v="Q3_5"/>
    <n v="4"/>
    <x v="0"/>
    <x v="10"/>
    <x v="0"/>
  </r>
  <r>
    <n v="1"/>
    <n v="2016"/>
    <s v="102088"/>
    <s v="20122"/>
    <x v="0"/>
    <n v="1"/>
    <x v="0"/>
    <x v="13"/>
    <x v="13"/>
    <x v="2"/>
    <s v="Q3_1"/>
    <n v="4"/>
    <x v="0"/>
    <x v="0"/>
    <x v="0"/>
  </r>
  <r>
    <n v="1"/>
    <n v="2016"/>
    <s v="102088"/>
    <s v="20122"/>
    <x v="0"/>
    <n v="1"/>
    <x v="0"/>
    <x v="13"/>
    <x v="13"/>
    <x v="2"/>
    <s v="Q3_2"/>
    <n v="4"/>
    <x v="0"/>
    <x v="1"/>
    <x v="0"/>
  </r>
  <r>
    <n v="1"/>
    <n v="2016"/>
    <s v="102088"/>
    <s v="20122"/>
    <x v="0"/>
    <n v="1"/>
    <x v="0"/>
    <x v="13"/>
    <x v="13"/>
    <x v="2"/>
    <s v="Q3_8"/>
    <n v="5"/>
    <x v="0"/>
    <x v="2"/>
    <x v="4"/>
  </r>
  <r>
    <n v="1"/>
    <n v="2016"/>
    <s v="102088"/>
    <s v="20122"/>
    <x v="0"/>
    <n v="1"/>
    <x v="0"/>
    <x v="13"/>
    <x v="13"/>
    <x v="2"/>
    <s v="Q3_3"/>
    <n v="5"/>
    <x v="0"/>
    <x v="3"/>
    <x v="4"/>
  </r>
  <r>
    <n v="1"/>
    <n v="2016"/>
    <s v="102088"/>
    <s v="20122"/>
    <x v="0"/>
    <n v="1"/>
    <x v="0"/>
    <x v="13"/>
    <x v="13"/>
    <x v="2"/>
    <s v="Q3_4"/>
    <n v="5"/>
    <x v="0"/>
    <x v="4"/>
    <x v="4"/>
  </r>
  <r>
    <n v="1"/>
    <n v="2016"/>
    <s v="102088"/>
    <s v="20122"/>
    <x v="0"/>
    <n v="1"/>
    <x v="0"/>
    <x v="13"/>
    <x v="13"/>
    <x v="2"/>
    <s v="Q3_9"/>
    <n v="4"/>
    <x v="0"/>
    <x v="5"/>
    <x v="0"/>
  </r>
  <r>
    <n v="1"/>
    <n v="2016"/>
    <s v="102088"/>
    <s v="20122"/>
    <x v="0"/>
    <n v="1"/>
    <x v="0"/>
    <x v="13"/>
    <x v="13"/>
    <x v="2"/>
    <s v="Q3_10"/>
    <n v="4"/>
    <x v="0"/>
    <x v="6"/>
    <x v="0"/>
  </r>
  <r>
    <n v="1"/>
    <n v="2016"/>
    <s v="102088"/>
    <s v="20122"/>
    <x v="0"/>
    <n v="1"/>
    <x v="0"/>
    <x v="13"/>
    <x v="13"/>
    <x v="2"/>
    <s v="Q3_11"/>
    <n v="4"/>
    <x v="0"/>
    <x v="7"/>
    <x v="0"/>
  </r>
  <r>
    <n v="1"/>
    <n v="2016"/>
    <s v="102088"/>
    <s v="20122"/>
    <x v="0"/>
    <n v="1"/>
    <x v="0"/>
    <x v="13"/>
    <x v="13"/>
    <x v="2"/>
    <s v="Q3_7"/>
    <n v="4"/>
    <x v="0"/>
    <x v="8"/>
    <x v="0"/>
  </r>
  <r>
    <n v="1"/>
    <n v="2016"/>
    <s v="102088"/>
    <s v="20122"/>
    <x v="0"/>
    <n v="1"/>
    <x v="0"/>
    <x v="13"/>
    <x v="13"/>
    <x v="2"/>
    <s v="Q3_6"/>
    <n v="4"/>
    <x v="0"/>
    <x v="9"/>
    <x v="0"/>
  </r>
  <r>
    <n v="1"/>
    <n v="2016"/>
    <s v="102088"/>
    <s v="20122"/>
    <x v="0"/>
    <n v="1"/>
    <x v="0"/>
    <x v="13"/>
    <x v="13"/>
    <x v="2"/>
    <s v="Q3_5"/>
    <n v="4"/>
    <x v="0"/>
    <x v="10"/>
    <x v="0"/>
  </r>
  <r>
    <n v="1"/>
    <n v="2016"/>
    <s v="3635722"/>
    <s v="20113"/>
    <x v="0"/>
    <n v="1"/>
    <x v="0"/>
    <x v="14"/>
    <x v="14"/>
    <x v="2"/>
    <s v="Q3_1"/>
    <n v="4"/>
    <x v="0"/>
    <x v="0"/>
    <x v="0"/>
  </r>
  <r>
    <n v="1"/>
    <n v="2016"/>
    <s v="3635722"/>
    <s v="20113"/>
    <x v="0"/>
    <n v="1"/>
    <x v="0"/>
    <x v="14"/>
    <x v="14"/>
    <x v="2"/>
    <s v="Q3_2"/>
    <n v="3"/>
    <x v="0"/>
    <x v="1"/>
    <x v="1"/>
  </r>
  <r>
    <n v="1"/>
    <n v="2016"/>
    <s v="3635722"/>
    <s v="20113"/>
    <x v="0"/>
    <n v="1"/>
    <x v="0"/>
    <x v="14"/>
    <x v="14"/>
    <x v="2"/>
    <s v="Q3_8"/>
    <n v="5"/>
    <x v="0"/>
    <x v="2"/>
    <x v="4"/>
  </r>
  <r>
    <n v="1"/>
    <n v="2016"/>
    <s v="3635722"/>
    <s v="20113"/>
    <x v="0"/>
    <n v="1"/>
    <x v="0"/>
    <x v="14"/>
    <x v="14"/>
    <x v="2"/>
    <s v="Q3_3"/>
    <n v="3"/>
    <x v="0"/>
    <x v="3"/>
    <x v="1"/>
  </r>
  <r>
    <n v="1"/>
    <n v="2016"/>
    <s v="3635722"/>
    <s v="20113"/>
    <x v="0"/>
    <n v="1"/>
    <x v="0"/>
    <x v="14"/>
    <x v="14"/>
    <x v="2"/>
    <s v="Q3_4"/>
    <n v="3"/>
    <x v="0"/>
    <x v="4"/>
    <x v="1"/>
  </r>
  <r>
    <n v="1"/>
    <n v="2016"/>
    <s v="3635722"/>
    <s v="20113"/>
    <x v="0"/>
    <n v="1"/>
    <x v="0"/>
    <x v="14"/>
    <x v="14"/>
    <x v="2"/>
    <s v="Q3_9"/>
    <n v="3"/>
    <x v="0"/>
    <x v="5"/>
    <x v="1"/>
  </r>
  <r>
    <n v="1"/>
    <n v="2016"/>
    <s v="3635722"/>
    <s v="20113"/>
    <x v="0"/>
    <n v="1"/>
    <x v="0"/>
    <x v="14"/>
    <x v="14"/>
    <x v="2"/>
    <s v="Q3_10"/>
    <n v="3"/>
    <x v="0"/>
    <x v="6"/>
    <x v="1"/>
  </r>
  <r>
    <n v="1"/>
    <n v="2016"/>
    <s v="3635722"/>
    <s v="20113"/>
    <x v="0"/>
    <n v="1"/>
    <x v="0"/>
    <x v="14"/>
    <x v="14"/>
    <x v="2"/>
    <s v="Q3_11"/>
    <n v="3"/>
    <x v="0"/>
    <x v="7"/>
    <x v="1"/>
  </r>
  <r>
    <n v="1"/>
    <n v="2016"/>
    <s v="3635722"/>
    <s v="20113"/>
    <x v="0"/>
    <n v="1"/>
    <x v="0"/>
    <x v="14"/>
    <x v="14"/>
    <x v="2"/>
    <s v="Q3_7"/>
    <n v="4"/>
    <x v="0"/>
    <x v="8"/>
    <x v="0"/>
  </r>
  <r>
    <n v="1"/>
    <n v="2016"/>
    <s v="3635722"/>
    <s v="20113"/>
    <x v="0"/>
    <n v="1"/>
    <x v="0"/>
    <x v="14"/>
    <x v="14"/>
    <x v="2"/>
    <s v="Q3_6"/>
    <n v="4"/>
    <x v="0"/>
    <x v="9"/>
    <x v="0"/>
  </r>
  <r>
    <n v="1"/>
    <n v="2016"/>
    <s v="3635722"/>
    <s v="20113"/>
    <x v="0"/>
    <n v="1"/>
    <x v="0"/>
    <x v="14"/>
    <x v="14"/>
    <x v="2"/>
    <s v="Q3_5"/>
    <n v="4"/>
    <x v="0"/>
    <x v="10"/>
    <x v="0"/>
  </r>
  <r>
    <n v="1"/>
    <n v="2016"/>
    <s v="2103425"/>
    <s v="20122"/>
    <x v="0"/>
    <n v="1"/>
    <x v="0"/>
    <x v="13"/>
    <x v="13"/>
    <x v="2"/>
    <s v="Q3_1"/>
    <n v="4"/>
    <x v="0"/>
    <x v="0"/>
    <x v="0"/>
  </r>
  <r>
    <n v="1"/>
    <n v="2016"/>
    <s v="2103425"/>
    <s v="20122"/>
    <x v="0"/>
    <n v="1"/>
    <x v="0"/>
    <x v="13"/>
    <x v="13"/>
    <x v="2"/>
    <s v="Q3_2"/>
    <n v="3"/>
    <x v="0"/>
    <x v="1"/>
    <x v="1"/>
  </r>
  <r>
    <n v="1"/>
    <n v="2016"/>
    <s v="2103425"/>
    <s v="20122"/>
    <x v="0"/>
    <n v="1"/>
    <x v="0"/>
    <x v="13"/>
    <x v="13"/>
    <x v="2"/>
    <s v="Q3_8"/>
    <n v="3"/>
    <x v="0"/>
    <x v="2"/>
    <x v="1"/>
  </r>
  <r>
    <n v="1"/>
    <n v="2016"/>
    <s v="2103425"/>
    <s v="20122"/>
    <x v="0"/>
    <n v="1"/>
    <x v="0"/>
    <x v="13"/>
    <x v="13"/>
    <x v="2"/>
    <s v="Q3_3"/>
    <n v="3"/>
    <x v="0"/>
    <x v="3"/>
    <x v="1"/>
  </r>
  <r>
    <n v="1"/>
    <n v="2016"/>
    <s v="2103425"/>
    <s v="20122"/>
    <x v="0"/>
    <n v="1"/>
    <x v="0"/>
    <x v="13"/>
    <x v="13"/>
    <x v="2"/>
    <s v="Q3_4"/>
    <n v="1"/>
    <x v="0"/>
    <x v="4"/>
    <x v="3"/>
  </r>
  <r>
    <n v="1"/>
    <n v="2016"/>
    <s v="2103425"/>
    <s v="20122"/>
    <x v="0"/>
    <n v="1"/>
    <x v="0"/>
    <x v="13"/>
    <x v="13"/>
    <x v="2"/>
    <s v="Q3_9"/>
    <n v="3"/>
    <x v="0"/>
    <x v="5"/>
    <x v="1"/>
  </r>
  <r>
    <n v="1"/>
    <n v="2016"/>
    <s v="2103425"/>
    <s v="20122"/>
    <x v="0"/>
    <n v="1"/>
    <x v="0"/>
    <x v="13"/>
    <x v="13"/>
    <x v="2"/>
    <s v="Q3_10"/>
    <n v="4"/>
    <x v="0"/>
    <x v="6"/>
    <x v="0"/>
  </r>
  <r>
    <n v="1"/>
    <n v="2016"/>
    <s v="2103425"/>
    <s v="20122"/>
    <x v="0"/>
    <n v="1"/>
    <x v="0"/>
    <x v="13"/>
    <x v="13"/>
    <x v="2"/>
    <s v="Q3_11"/>
    <n v="5"/>
    <x v="0"/>
    <x v="7"/>
    <x v="4"/>
  </r>
  <r>
    <n v="1"/>
    <n v="2016"/>
    <s v="2103425"/>
    <s v="20122"/>
    <x v="0"/>
    <n v="1"/>
    <x v="0"/>
    <x v="13"/>
    <x v="13"/>
    <x v="2"/>
    <s v="Q3_7"/>
    <n v="3"/>
    <x v="0"/>
    <x v="8"/>
    <x v="1"/>
  </r>
  <r>
    <n v="1"/>
    <n v="2016"/>
    <s v="2103425"/>
    <s v="20122"/>
    <x v="0"/>
    <n v="1"/>
    <x v="0"/>
    <x v="13"/>
    <x v="13"/>
    <x v="2"/>
    <s v="Q3_6"/>
    <n v="3"/>
    <x v="0"/>
    <x v="9"/>
    <x v="1"/>
  </r>
  <r>
    <n v="1"/>
    <n v="2016"/>
    <s v="2103425"/>
    <s v="20122"/>
    <x v="0"/>
    <n v="1"/>
    <x v="0"/>
    <x v="13"/>
    <x v="13"/>
    <x v="2"/>
    <s v="Q3_5"/>
    <n v="3"/>
    <x v="0"/>
    <x v="10"/>
    <x v="1"/>
  </r>
  <r>
    <n v="1"/>
    <n v="2016"/>
    <s v="91272"/>
    <s v="20122"/>
    <x v="0"/>
    <n v="1"/>
    <x v="0"/>
    <x v="10"/>
    <x v="10"/>
    <x v="3"/>
    <s v="Q3_1"/>
    <n v="4"/>
    <x v="0"/>
    <x v="0"/>
    <x v="0"/>
  </r>
  <r>
    <n v="1"/>
    <n v="2016"/>
    <s v="91272"/>
    <s v="20122"/>
    <x v="0"/>
    <n v="1"/>
    <x v="0"/>
    <x v="10"/>
    <x v="10"/>
    <x v="3"/>
    <s v="Q3_2"/>
    <n v="3"/>
    <x v="0"/>
    <x v="1"/>
    <x v="1"/>
  </r>
  <r>
    <n v="1"/>
    <n v="2016"/>
    <s v="91272"/>
    <s v="20122"/>
    <x v="0"/>
    <n v="1"/>
    <x v="0"/>
    <x v="10"/>
    <x v="10"/>
    <x v="3"/>
    <s v="Q3_8"/>
    <n v="3"/>
    <x v="0"/>
    <x v="2"/>
    <x v="1"/>
  </r>
  <r>
    <n v="1"/>
    <n v="2016"/>
    <s v="91272"/>
    <s v="20122"/>
    <x v="0"/>
    <n v="1"/>
    <x v="0"/>
    <x v="10"/>
    <x v="10"/>
    <x v="3"/>
    <s v="Q3_3"/>
    <n v="3"/>
    <x v="0"/>
    <x v="3"/>
    <x v="1"/>
  </r>
  <r>
    <n v="1"/>
    <n v="2016"/>
    <s v="91272"/>
    <s v="20122"/>
    <x v="0"/>
    <n v="1"/>
    <x v="0"/>
    <x v="10"/>
    <x v="10"/>
    <x v="3"/>
    <s v="Q3_4"/>
    <n v="3"/>
    <x v="0"/>
    <x v="4"/>
    <x v="1"/>
  </r>
  <r>
    <n v="1"/>
    <n v="2016"/>
    <s v="91272"/>
    <s v="20122"/>
    <x v="0"/>
    <n v="1"/>
    <x v="0"/>
    <x v="10"/>
    <x v="10"/>
    <x v="3"/>
    <s v="Q3_9"/>
    <n v="4"/>
    <x v="0"/>
    <x v="5"/>
    <x v="0"/>
  </r>
  <r>
    <n v="1"/>
    <n v="2016"/>
    <s v="91272"/>
    <s v="20122"/>
    <x v="0"/>
    <n v="1"/>
    <x v="0"/>
    <x v="10"/>
    <x v="10"/>
    <x v="3"/>
    <s v="Q3_10"/>
    <n v="4"/>
    <x v="0"/>
    <x v="6"/>
    <x v="0"/>
  </r>
  <r>
    <n v="1"/>
    <n v="2016"/>
    <s v="91272"/>
    <s v="20122"/>
    <x v="0"/>
    <n v="1"/>
    <x v="0"/>
    <x v="10"/>
    <x v="10"/>
    <x v="3"/>
    <s v="Q3_11"/>
    <n v="4"/>
    <x v="0"/>
    <x v="7"/>
    <x v="0"/>
  </r>
  <r>
    <n v="1"/>
    <n v="2016"/>
    <s v="91272"/>
    <s v="20122"/>
    <x v="0"/>
    <n v="1"/>
    <x v="0"/>
    <x v="10"/>
    <x v="10"/>
    <x v="3"/>
    <s v="Q3_7"/>
    <n v="5"/>
    <x v="0"/>
    <x v="8"/>
    <x v="4"/>
  </r>
  <r>
    <n v="1"/>
    <n v="2016"/>
    <s v="91272"/>
    <s v="20122"/>
    <x v="0"/>
    <n v="1"/>
    <x v="0"/>
    <x v="10"/>
    <x v="10"/>
    <x v="3"/>
    <s v="Q3_6"/>
    <n v="3"/>
    <x v="0"/>
    <x v="9"/>
    <x v="1"/>
  </r>
  <r>
    <n v="1"/>
    <n v="2016"/>
    <s v="91272"/>
    <s v="20122"/>
    <x v="0"/>
    <n v="1"/>
    <x v="0"/>
    <x v="10"/>
    <x v="10"/>
    <x v="3"/>
    <s v="Q3_5"/>
    <n v="4"/>
    <x v="0"/>
    <x v="10"/>
    <x v="0"/>
  </r>
  <r>
    <n v="1"/>
    <n v="2016"/>
    <s v="3466189"/>
    <s v="20122"/>
    <x v="0"/>
    <n v="1"/>
    <x v="0"/>
    <x v="15"/>
    <x v="15"/>
    <x v="1"/>
    <s v="Q3_1"/>
    <n v="4"/>
    <x v="0"/>
    <x v="0"/>
    <x v="0"/>
  </r>
  <r>
    <n v="1"/>
    <n v="2016"/>
    <s v="3466189"/>
    <s v="20122"/>
    <x v="0"/>
    <n v="1"/>
    <x v="0"/>
    <x v="15"/>
    <x v="15"/>
    <x v="1"/>
    <s v="Q3_2"/>
    <n v="3"/>
    <x v="0"/>
    <x v="1"/>
    <x v="1"/>
  </r>
  <r>
    <n v="1"/>
    <n v="2016"/>
    <s v="3466189"/>
    <s v="20122"/>
    <x v="0"/>
    <n v="1"/>
    <x v="0"/>
    <x v="15"/>
    <x v="15"/>
    <x v="1"/>
    <s v="Q3_8"/>
    <n v="4"/>
    <x v="0"/>
    <x v="2"/>
    <x v="0"/>
  </r>
  <r>
    <n v="1"/>
    <n v="2016"/>
    <s v="3466189"/>
    <s v="20122"/>
    <x v="0"/>
    <n v="1"/>
    <x v="0"/>
    <x v="15"/>
    <x v="15"/>
    <x v="1"/>
    <s v="Q3_3"/>
    <n v="4"/>
    <x v="0"/>
    <x v="3"/>
    <x v="0"/>
  </r>
  <r>
    <n v="1"/>
    <n v="2016"/>
    <s v="3466189"/>
    <s v="20122"/>
    <x v="0"/>
    <n v="1"/>
    <x v="0"/>
    <x v="15"/>
    <x v="15"/>
    <x v="1"/>
    <s v="Q3_4"/>
    <n v="4"/>
    <x v="0"/>
    <x v="4"/>
    <x v="0"/>
  </r>
  <r>
    <n v="1"/>
    <n v="2016"/>
    <s v="3466189"/>
    <s v="20122"/>
    <x v="0"/>
    <n v="1"/>
    <x v="0"/>
    <x v="15"/>
    <x v="15"/>
    <x v="1"/>
    <s v="Q3_9"/>
    <n v="4"/>
    <x v="0"/>
    <x v="5"/>
    <x v="0"/>
  </r>
  <r>
    <n v="1"/>
    <n v="2016"/>
    <s v="3466189"/>
    <s v="20122"/>
    <x v="0"/>
    <n v="1"/>
    <x v="0"/>
    <x v="15"/>
    <x v="15"/>
    <x v="1"/>
    <s v="Q3_10"/>
    <n v="4"/>
    <x v="0"/>
    <x v="6"/>
    <x v="0"/>
  </r>
  <r>
    <n v="1"/>
    <n v="2016"/>
    <s v="3466189"/>
    <s v="20122"/>
    <x v="0"/>
    <n v="1"/>
    <x v="0"/>
    <x v="15"/>
    <x v="15"/>
    <x v="1"/>
    <s v="Q3_11"/>
    <n v="4"/>
    <x v="0"/>
    <x v="7"/>
    <x v="0"/>
  </r>
  <r>
    <n v="1"/>
    <n v="2016"/>
    <s v="3466189"/>
    <s v="20122"/>
    <x v="0"/>
    <n v="1"/>
    <x v="0"/>
    <x v="15"/>
    <x v="15"/>
    <x v="1"/>
    <s v="Q3_7"/>
    <n v="4"/>
    <x v="0"/>
    <x v="8"/>
    <x v="0"/>
  </r>
  <r>
    <n v="1"/>
    <n v="2016"/>
    <s v="3466189"/>
    <s v="20122"/>
    <x v="0"/>
    <n v="1"/>
    <x v="0"/>
    <x v="15"/>
    <x v="15"/>
    <x v="1"/>
    <s v="Q3_6"/>
    <n v="4"/>
    <x v="0"/>
    <x v="9"/>
    <x v="0"/>
  </r>
  <r>
    <n v="1"/>
    <n v="2016"/>
    <s v="3466189"/>
    <s v="20122"/>
    <x v="0"/>
    <n v="1"/>
    <x v="0"/>
    <x v="15"/>
    <x v="15"/>
    <x v="1"/>
    <s v="Q3_5"/>
    <n v="4"/>
    <x v="0"/>
    <x v="10"/>
    <x v="0"/>
  </r>
  <r>
    <n v="1"/>
    <n v="2016"/>
    <s v="2890952"/>
    <m/>
    <x v="0"/>
    <n v="1"/>
    <x v="0"/>
    <x v="2"/>
    <x v="2"/>
    <x v="1"/>
    <s v="Q3_1"/>
    <n v="4"/>
    <x v="0"/>
    <x v="0"/>
    <x v="0"/>
  </r>
  <r>
    <n v="1"/>
    <n v="2016"/>
    <s v="2890952"/>
    <m/>
    <x v="0"/>
    <n v="1"/>
    <x v="0"/>
    <x v="2"/>
    <x v="2"/>
    <x v="1"/>
    <s v="Q3_2"/>
    <n v="4"/>
    <x v="0"/>
    <x v="1"/>
    <x v="0"/>
  </r>
  <r>
    <n v="1"/>
    <n v="2016"/>
    <s v="2890952"/>
    <m/>
    <x v="0"/>
    <n v="1"/>
    <x v="0"/>
    <x v="2"/>
    <x v="2"/>
    <x v="1"/>
    <s v="Q3_8"/>
    <n v="4"/>
    <x v="0"/>
    <x v="2"/>
    <x v="0"/>
  </r>
  <r>
    <n v="1"/>
    <n v="2016"/>
    <s v="2890952"/>
    <m/>
    <x v="0"/>
    <n v="1"/>
    <x v="0"/>
    <x v="2"/>
    <x v="2"/>
    <x v="1"/>
    <s v="Q3_3"/>
    <n v="4"/>
    <x v="0"/>
    <x v="3"/>
    <x v="0"/>
  </r>
  <r>
    <n v="1"/>
    <n v="2016"/>
    <s v="2890952"/>
    <m/>
    <x v="0"/>
    <n v="1"/>
    <x v="0"/>
    <x v="2"/>
    <x v="2"/>
    <x v="1"/>
    <s v="Q3_4"/>
    <n v="3"/>
    <x v="0"/>
    <x v="4"/>
    <x v="1"/>
  </r>
  <r>
    <n v="1"/>
    <n v="2016"/>
    <s v="2890952"/>
    <m/>
    <x v="0"/>
    <n v="1"/>
    <x v="0"/>
    <x v="2"/>
    <x v="2"/>
    <x v="1"/>
    <s v="Q3_9"/>
    <n v="3"/>
    <x v="0"/>
    <x v="5"/>
    <x v="1"/>
  </r>
  <r>
    <n v="1"/>
    <n v="2016"/>
    <s v="2890952"/>
    <m/>
    <x v="0"/>
    <n v="1"/>
    <x v="0"/>
    <x v="2"/>
    <x v="2"/>
    <x v="1"/>
    <s v="Q3_10"/>
    <n v="3"/>
    <x v="0"/>
    <x v="6"/>
    <x v="1"/>
  </r>
  <r>
    <n v="1"/>
    <n v="2016"/>
    <s v="2890952"/>
    <m/>
    <x v="0"/>
    <n v="1"/>
    <x v="0"/>
    <x v="2"/>
    <x v="2"/>
    <x v="1"/>
    <s v="Q3_11"/>
    <n v="4"/>
    <x v="0"/>
    <x v="7"/>
    <x v="0"/>
  </r>
  <r>
    <n v="1"/>
    <n v="2016"/>
    <s v="2890952"/>
    <m/>
    <x v="0"/>
    <n v="1"/>
    <x v="0"/>
    <x v="2"/>
    <x v="2"/>
    <x v="1"/>
    <s v="Q3_7"/>
    <n v="4"/>
    <x v="0"/>
    <x v="8"/>
    <x v="0"/>
  </r>
  <r>
    <n v="1"/>
    <n v="2016"/>
    <s v="2890952"/>
    <m/>
    <x v="0"/>
    <n v="1"/>
    <x v="0"/>
    <x v="2"/>
    <x v="2"/>
    <x v="1"/>
    <s v="Q3_6"/>
    <n v="4"/>
    <x v="0"/>
    <x v="9"/>
    <x v="0"/>
  </r>
  <r>
    <n v="1"/>
    <n v="2016"/>
    <s v="2890952"/>
    <m/>
    <x v="0"/>
    <n v="1"/>
    <x v="0"/>
    <x v="2"/>
    <x v="2"/>
    <x v="1"/>
    <s v="Q3_5"/>
    <n v="4"/>
    <x v="0"/>
    <x v="10"/>
    <x v="0"/>
  </r>
  <r>
    <n v="1"/>
    <n v="2016"/>
    <s v="3251520"/>
    <s v="20122"/>
    <x v="0"/>
    <n v="1"/>
    <x v="0"/>
    <x v="16"/>
    <x v="1"/>
    <x v="0"/>
    <s v="Q3_1"/>
    <n v="4"/>
    <x v="0"/>
    <x v="0"/>
    <x v="0"/>
  </r>
  <r>
    <n v="1"/>
    <n v="2016"/>
    <s v="3251520"/>
    <s v="20122"/>
    <x v="0"/>
    <n v="1"/>
    <x v="0"/>
    <x v="16"/>
    <x v="1"/>
    <x v="0"/>
    <s v="Q3_2"/>
    <n v="4"/>
    <x v="0"/>
    <x v="1"/>
    <x v="0"/>
  </r>
  <r>
    <n v="1"/>
    <n v="2016"/>
    <s v="3251520"/>
    <s v="20122"/>
    <x v="0"/>
    <n v="1"/>
    <x v="0"/>
    <x v="16"/>
    <x v="1"/>
    <x v="0"/>
    <s v="Q3_8"/>
    <n v="4"/>
    <x v="0"/>
    <x v="2"/>
    <x v="0"/>
  </r>
  <r>
    <n v="1"/>
    <n v="2016"/>
    <s v="3251520"/>
    <s v="20122"/>
    <x v="0"/>
    <n v="1"/>
    <x v="0"/>
    <x v="16"/>
    <x v="1"/>
    <x v="0"/>
    <s v="Q3_3"/>
    <n v="4"/>
    <x v="0"/>
    <x v="3"/>
    <x v="0"/>
  </r>
  <r>
    <n v="1"/>
    <n v="2016"/>
    <s v="3251520"/>
    <s v="20122"/>
    <x v="0"/>
    <n v="1"/>
    <x v="0"/>
    <x v="16"/>
    <x v="1"/>
    <x v="0"/>
    <s v="Q3_4"/>
    <n v="4"/>
    <x v="0"/>
    <x v="4"/>
    <x v="0"/>
  </r>
  <r>
    <n v="1"/>
    <n v="2016"/>
    <s v="3251520"/>
    <s v="20122"/>
    <x v="0"/>
    <n v="1"/>
    <x v="0"/>
    <x v="16"/>
    <x v="1"/>
    <x v="0"/>
    <s v="Q3_9"/>
    <n v="4"/>
    <x v="0"/>
    <x v="5"/>
    <x v="0"/>
  </r>
  <r>
    <n v="1"/>
    <n v="2016"/>
    <s v="3251520"/>
    <s v="20122"/>
    <x v="0"/>
    <n v="1"/>
    <x v="0"/>
    <x v="16"/>
    <x v="1"/>
    <x v="0"/>
    <s v="Q3_10"/>
    <n v="4"/>
    <x v="0"/>
    <x v="6"/>
    <x v="0"/>
  </r>
  <r>
    <n v="1"/>
    <n v="2016"/>
    <s v="3251520"/>
    <s v="20122"/>
    <x v="0"/>
    <n v="1"/>
    <x v="0"/>
    <x v="16"/>
    <x v="1"/>
    <x v="0"/>
    <s v="Q3_11"/>
    <n v="4"/>
    <x v="0"/>
    <x v="7"/>
    <x v="0"/>
  </r>
  <r>
    <n v="1"/>
    <n v="2016"/>
    <s v="3251520"/>
    <s v="20122"/>
    <x v="0"/>
    <n v="1"/>
    <x v="0"/>
    <x v="16"/>
    <x v="1"/>
    <x v="0"/>
    <s v="Q3_7"/>
    <n v="4"/>
    <x v="0"/>
    <x v="8"/>
    <x v="0"/>
  </r>
  <r>
    <n v="1"/>
    <n v="2016"/>
    <s v="3251520"/>
    <s v="20122"/>
    <x v="0"/>
    <n v="1"/>
    <x v="0"/>
    <x v="16"/>
    <x v="1"/>
    <x v="0"/>
    <s v="Q3_6"/>
    <n v="4"/>
    <x v="0"/>
    <x v="9"/>
    <x v="0"/>
  </r>
  <r>
    <n v="1"/>
    <n v="2016"/>
    <s v="3251520"/>
    <s v="20122"/>
    <x v="0"/>
    <n v="1"/>
    <x v="0"/>
    <x v="16"/>
    <x v="1"/>
    <x v="0"/>
    <s v="Q3_5"/>
    <n v="4"/>
    <x v="0"/>
    <x v="10"/>
    <x v="0"/>
  </r>
  <r>
    <n v="1"/>
    <n v="2016"/>
    <s v="2687229"/>
    <s v="20114"/>
    <x v="0"/>
    <n v="1"/>
    <x v="0"/>
    <x v="17"/>
    <x v="7"/>
    <x v="3"/>
    <s v="Q3_1"/>
    <n v="4"/>
    <x v="0"/>
    <x v="0"/>
    <x v="0"/>
  </r>
  <r>
    <n v="1"/>
    <n v="2016"/>
    <s v="2687229"/>
    <s v="20114"/>
    <x v="0"/>
    <n v="1"/>
    <x v="0"/>
    <x v="17"/>
    <x v="7"/>
    <x v="3"/>
    <s v="Q3_2"/>
    <n v="4"/>
    <x v="0"/>
    <x v="1"/>
    <x v="0"/>
  </r>
  <r>
    <n v="1"/>
    <n v="2016"/>
    <s v="2687229"/>
    <s v="20114"/>
    <x v="0"/>
    <n v="1"/>
    <x v="0"/>
    <x v="17"/>
    <x v="7"/>
    <x v="3"/>
    <s v="Q3_8"/>
    <n v="4"/>
    <x v="0"/>
    <x v="2"/>
    <x v="0"/>
  </r>
  <r>
    <n v="1"/>
    <n v="2016"/>
    <s v="2687229"/>
    <s v="20114"/>
    <x v="0"/>
    <n v="1"/>
    <x v="0"/>
    <x v="17"/>
    <x v="7"/>
    <x v="3"/>
    <s v="Q3_3"/>
    <n v="3"/>
    <x v="0"/>
    <x v="3"/>
    <x v="1"/>
  </r>
  <r>
    <n v="1"/>
    <n v="2016"/>
    <s v="2687229"/>
    <s v="20114"/>
    <x v="0"/>
    <n v="1"/>
    <x v="0"/>
    <x v="17"/>
    <x v="7"/>
    <x v="3"/>
    <s v="Q3_4"/>
    <n v="3"/>
    <x v="0"/>
    <x v="4"/>
    <x v="1"/>
  </r>
  <r>
    <n v="1"/>
    <n v="2016"/>
    <s v="2687229"/>
    <s v="20114"/>
    <x v="0"/>
    <n v="1"/>
    <x v="0"/>
    <x v="17"/>
    <x v="7"/>
    <x v="3"/>
    <s v="Q3_9"/>
    <n v="4"/>
    <x v="0"/>
    <x v="5"/>
    <x v="0"/>
  </r>
  <r>
    <n v="1"/>
    <n v="2016"/>
    <s v="2687229"/>
    <s v="20114"/>
    <x v="0"/>
    <n v="1"/>
    <x v="0"/>
    <x v="17"/>
    <x v="7"/>
    <x v="3"/>
    <s v="Q3_10"/>
    <n v="4"/>
    <x v="0"/>
    <x v="6"/>
    <x v="0"/>
  </r>
  <r>
    <n v="1"/>
    <n v="2016"/>
    <s v="2687229"/>
    <s v="20114"/>
    <x v="0"/>
    <n v="1"/>
    <x v="0"/>
    <x v="17"/>
    <x v="7"/>
    <x v="3"/>
    <s v="Q3_11"/>
    <n v="4"/>
    <x v="0"/>
    <x v="7"/>
    <x v="0"/>
  </r>
  <r>
    <n v="1"/>
    <n v="2016"/>
    <s v="2687229"/>
    <s v="20114"/>
    <x v="0"/>
    <n v="1"/>
    <x v="0"/>
    <x v="17"/>
    <x v="7"/>
    <x v="3"/>
    <s v="Q3_7"/>
    <n v="4"/>
    <x v="0"/>
    <x v="8"/>
    <x v="0"/>
  </r>
  <r>
    <n v="1"/>
    <n v="2016"/>
    <s v="2687229"/>
    <s v="20114"/>
    <x v="0"/>
    <n v="1"/>
    <x v="0"/>
    <x v="17"/>
    <x v="7"/>
    <x v="3"/>
    <s v="Q3_6"/>
    <n v="4"/>
    <x v="0"/>
    <x v="9"/>
    <x v="0"/>
  </r>
  <r>
    <n v="1"/>
    <n v="2016"/>
    <s v="2687229"/>
    <s v="20114"/>
    <x v="0"/>
    <n v="1"/>
    <x v="0"/>
    <x v="17"/>
    <x v="7"/>
    <x v="3"/>
    <s v="Q3_5"/>
    <n v="4"/>
    <x v="0"/>
    <x v="10"/>
    <x v="0"/>
  </r>
  <r>
    <n v="1"/>
    <n v="2016"/>
    <s v="2402399"/>
    <s v="20113"/>
    <x v="0"/>
    <n v="1"/>
    <x v="0"/>
    <x v="18"/>
    <x v="16"/>
    <x v="3"/>
    <s v="Q3_1"/>
    <n v="4"/>
    <x v="0"/>
    <x v="0"/>
    <x v="0"/>
  </r>
  <r>
    <n v="1"/>
    <n v="2016"/>
    <s v="2402399"/>
    <s v="20113"/>
    <x v="0"/>
    <n v="1"/>
    <x v="0"/>
    <x v="18"/>
    <x v="16"/>
    <x v="3"/>
    <s v="Q3_2"/>
    <n v="4"/>
    <x v="0"/>
    <x v="1"/>
    <x v="0"/>
  </r>
  <r>
    <n v="1"/>
    <n v="2016"/>
    <s v="2402399"/>
    <s v="20113"/>
    <x v="0"/>
    <n v="1"/>
    <x v="0"/>
    <x v="18"/>
    <x v="16"/>
    <x v="3"/>
    <s v="Q3_8"/>
    <n v="4"/>
    <x v="0"/>
    <x v="2"/>
    <x v="0"/>
  </r>
  <r>
    <n v="1"/>
    <n v="2016"/>
    <s v="2402399"/>
    <s v="20113"/>
    <x v="0"/>
    <n v="1"/>
    <x v="0"/>
    <x v="18"/>
    <x v="16"/>
    <x v="3"/>
    <s v="Q3_3"/>
    <n v="4"/>
    <x v="0"/>
    <x v="3"/>
    <x v="0"/>
  </r>
  <r>
    <n v="1"/>
    <n v="2016"/>
    <s v="2402399"/>
    <s v="20113"/>
    <x v="0"/>
    <n v="1"/>
    <x v="0"/>
    <x v="18"/>
    <x v="16"/>
    <x v="3"/>
    <s v="Q3_4"/>
    <n v="4"/>
    <x v="0"/>
    <x v="4"/>
    <x v="0"/>
  </r>
  <r>
    <n v="1"/>
    <n v="2016"/>
    <s v="2402399"/>
    <s v="20113"/>
    <x v="0"/>
    <n v="1"/>
    <x v="0"/>
    <x v="18"/>
    <x v="16"/>
    <x v="3"/>
    <s v="Q3_9"/>
    <n v="4"/>
    <x v="0"/>
    <x v="5"/>
    <x v="0"/>
  </r>
  <r>
    <n v="1"/>
    <n v="2016"/>
    <s v="2402399"/>
    <s v="20113"/>
    <x v="0"/>
    <n v="1"/>
    <x v="0"/>
    <x v="18"/>
    <x v="16"/>
    <x v="3"/>
    <s v="Q3_10"/>
    <n v="4"/>
    <x v="0"/>
    <x v="6"/>
    <x v="0"/>
  </r>
  <r>
    <n v="1"/>
    <n v="2016"/>
    <s v="2402399"/>
    <s v="20113"/>
    <x v="0"/>
    <n v="1"/>
    <x v="0"/>
    <x v="18"/>
    <x v="16"/>
    <x v="3"/>
    <s v="Q3_11"/>
    <n v="4"/>
    <x v="0"/>
    <x v="7"/>
    <x v="0"/>
  </r>
  <r>
    <n v="1"/>
    <n v="2016"/>
    <s v="2402399"/>
    <s v="20113"/>
    <x v="0"/>
    <n v="1"/>
    <x v="0"/>
    <x v="18"/>
    <x v="16"/>
    <x v="3"/>
    <s v="Q3_7"/>
    <n v="4"/>
    <x v="0"/>
    <x v="8"/>
    <x v="0"/>
  </r>
  <r>
    <n v="1"/>
    <n v="2016"/>
    <s v="2402399"/>
    <s v="20113"/>
    <x v="0"/>
    <n v="1"/>
    <x v="0"/>
    <x v="18"/>
    <x v="16"/>
    <x v="3"/>
    <s v="Q3_6"/>
    <n v="4"/>
    <x v="0"/>
    <x v="9"/>
    <x v="0"/>
  </r>
  <r>
    <n v="1"/>
    <n v="2016"/>
    <s v="2402399"/>
    <s v="20113"/>
    <x v="0"/>
    <n v="1"/>
    <x v="0"/>
    <x v="18"/>
    <x v="16"/>
    <x v="3"/>
    <s v="Q3_5"/>
    <n v="4"/>
    <x v="0"/>
    <x v="10"/>
    <x v="0"/>
  </r>
  <r>
    <n v="1"/>
    <n v="2016"/>
    <s v="110356"/>
    <s v="20121"/>
    <x v="0"/>
    <n v="1"/>
    <x v="0"/>
    <x v="19"/>
    <x v="17"/>
    <x v="2"/>
    <s v="Q3_1"/>
    <n v="4"/>
    <x v="0"/>
    <x v="0"/>
    <x v="0"/>
  </r>
  <r>
    <n v="1"/>
    <n v="2016"/>
    <s v="110356"/>
    <s v="20121"/>
    <x v="0"/>
    <n v="1"/>
    <x v="0"/>
    <x v="19"/>
    <x v="17"/>
    <x v="2"/>
    <s v="Q3_2"/>
    <n v="3"/>
    <x v="0"/>
    <x v="1"/>
    <x v="1"/>
  </r>
  <r>
    <n v="1"/>
    <n v="2016"/>
    <s v="110356"/>
    <s v="20121"/>
    <x v="0"/>
    <n v="1"/>
    <x v="0"/>
    <x v="19"/>
    <x v="17"/>
    <x v="2"/>
    <s v="Q3_8"/>
    <n v="3"/>
    <x v="0"/>
    <x v="2"/>
    <x v="1"/>
  </r>
  <r>
    <n v="1"/>
    <n v="2016"/>
    <s v="110356"/>
    <s v="20121"/>
    <x v="0"/>
    <n v="1"/>
    <x v="0"/>
    <x v="19"/>
    <x v="17"/>
    <x v="2"/>
    <s v="Q3_3"/>
    <n v="3"/>
    <x v="0"/>
    <x v="3"/>
    <x v="1"/>
  </r>
  <r>
    <n v="1"/>
    <n v="2016"/>
    <s v="110356"/>
    <s v="20121"/>
    <x v="0"/>
    <n v="1"/>
    <x v="0"/>
    <x v="19"/>
    <x v="17"/>
    <x v="2"/>
    <s v="Q3_4"/>
    <n v="5"/>
    <x v="0"/>
    <x v="4"/>
    <x v="4"/>
  </r>
  <r>
    <n v="1"/>
    <n v="2016"/>
    <s v="110356"/>
    <s v="20121"/>
    <x v="0"/>
    <n v="1"/>
    <x v="0"/>
    <x v="19"/>
    <x v="17"/>
    <x v="2"/>
    <s v="Q3_9"/>
    <n v="3"/>
    <x v="0"/>
    <x v="5"/>
    <x v="1"/>
  </r>
  <r>
    <n v="1"/>
    <n v="2016"/>
    <s v="110356"/>
    <s v="20121"/>
    <x v="0"/>
    <n v="1"/>
    <x v="0"/>
    <x v="19"/>
    <x v="17"/>
    <x v="2"/>
    <s v="Q3_10"/>
    <n v="3"/>
    <x v="0"/>
    <x v="6"/>
    <x v="1"/>
  </r>
  <r>
    <n v="1"/>
    <n v="2016"/>
    <s v="110356"/>
    <s v="20121"/>
    <x v="0"/>
    <n v="1"/>
    <x v="0"/>
    <x v="19"/>
    <x v="17"/>
    <x v="2"/>
    <s v="Q3_11"/>
    <n v="3"/>
    <x v="0"/>
    <x v="7"/>
    <x v="1"/>
  </r>
  <r>
    <n v="1"/>
    <n v="2016"/>
    <s v="110356"/>
    <s v="20121"/>
    <x v="0"/>
    <n v="1"/>
    <x v="0"/>
    <x v="19"/>
    <x v="17"/>
    <x v="2"/>
    <s v="Q3_7"/>
    <n v="4"/>
    <x v="0"/>
    <x v="8"/>
    <x v="0"/>
  </r>
  <r>
    <n v="1"/>
    <n v="2016"/>
    <s v="110356"/>
    <s v="20121"/>
    <x v="0"/>
    <n v="1"/>
    <x v="0"/>
    <x v="19"/>
    <x v="17"/>
    <x v="2"/>
    <s v="Q3_6"/>
    <n v="5"/>
    <x v="0"/>
    <x v="9"/>
    <x v="4"/>
  </r>
  <r>
    <n v="1"/>
    <n v="2016"/>
    <s v="110356"/>
    <s v="20121"/>
    <x v="0"/>
    <n v="1"/>
    <x v="0"/>
    <x v="19"/>
    <x v="17"/>
    <x v="2"/>
    <s v="Q3_5"/>
    <n v="3"/>
    <x v="0"/>
    <x v="10"/>
    <x v="1"/>
  </r>
  <r>
    <n v="1"/>
    <n v="2016"/>
    <s v="107821"/>
    <s v="20121"/>
    <x v="0"/>
    <n v="1"/>
    <x v="0"/>
    <x v="7"/>
    <x v="7"/>
    <x v="3"/>
    <s v="Q4_6"/>
    <n v="4"/>
    <x v="1"/>
    <x v="11"/>
    <x v="5"/>
  </r>
  <r>
    <n v="1"/>
    <n v="2016"/>
    <s v="107821"/>
    <s v="20121"/>
    <x v="0"/>
    <n v="1"/>
    <x v="0"/>
    <x v="7"/>
    <x v="7"/>
    <x v="3"/>
    <s v="Q4_3"/>
    <n v="4"/>
    <x v="1"/>
    <x v="12"/>
    <x v="5"/>
  </r>
  <r>
    <n v="1"/>
    <n v="2016"/>
    <s v="107821"/>
    <s v="20121"/>
    <x v="0"/>
    <n v="1"/>
    <x v="0"/>
    <x v="7"/>
    <x v="7"/>
    <x v="3"/>
    <s v="Q4_5"/>
    <n v="4"/>
    <x v="1"/>
    <x v="13"/>
    <x v="5"/>
  </r>
  <r>
    <n v="1"/>
    <n v="2016"/>
    <s v="107821"/>
    <s v="20121"/>
    <x v="0"/>
    <n v="1"/>
    <x v="0"/>
    <x v="7"/>
    <x v="7"/>
    <x v="3"/>
    <s v="Q4_2"/>
    <n v="4"/>
    <x v="1"/>
    <x v="14"/>
    <x v="5"/>
  </r>
  <r>
    <n v="1"/>
    <n v="2016"/>
    <s v="107821"/>
    <s v="20121"/>
    <x v="0"/>
    <n v="1"/>
    <x v="0"/>
    <x v="7"/>
    <x v="7"/>
    <x v="3"/>
    <s v="Q4_7"/>
    <n v="4"/>
    <x v="1"/>
    <x v="15"/>
    <x v="5"/>
  </r>
  <r>
    <n v="1"/>
    <n v="2016"/>
    <s v="107821"/>
    <s v="20121"/>
    <x v="0"/>
    <n v="1"/>
    <x v="0"/>
    <x v="7"/>
    <x v="7"/>
    <x v="3"/>
    <s v="Q4_9"/>
    <n v="4"/>
    <x v="1"/>
    <x v="16"/>
    <x v="5"/>
  </r>
  <r>
    <n v="1"/>
    <n v="2016"/>
    <s v="107821"/>
    <s v="20121"/>
    <x v="0"/>
    <n v="1"/>
    <x v="0"/>
    <x v="7"/>
    <x v="7"/>
    <x v="3"/>
    <s v="Q4_8"/>
    <n v="4"/>
    <x v="1"/>
    <x v="17"/>
    <x v="5"/>
  </r>
  <r>
    <n v="1"/>
    <n v="2016"/>
    <s v="107821"/>
    <s v="20121"/>
    <x v="0"/>
    <n v="1"/>
    <x v="0"/>
    <x v="7"/>
    <x v="7"/>
    <x v="3"/>
    <s v="Q4_4"/>
    <n v="4"/>
    <x v="1"/>
    <x v="18"/>
    <x v="5"/>
  </r>
  <r>
    <n v="1"/>
    <n v="2016"/>
    <s v="107821"/>
    <s v="20121"/>
    <x v="0"/>
    <n v="1"/>
    <x v="0"/>
    <x v="7"/>
    <x v="7"/>
    <x v="3"/>
    <s v="Q4_1"/>
    <n v="4"/>
    <x v="1"/>
    <x v="19"/>
    <x v="5"/>
  </r>
  <r>
    <n v="1"/>
    <n v="2016"/>
    <s v="107821"/>
    <s v="20121"/>
    <x v="0"/>
    <n v="1"/>
    <x v="0"/>
    <x v="7"/>
    <x v="7"/>
    <x v="3"/>
    <s v="Q22_1"/>
    <n v="3"/>
    <x v="2"/>
    <x v="20"/>
    <x v="6"/>
  </r>
  <r>
    <n v="1"/>
    <n v="2016"/>
    <s v="107821"/>
    <s v="20121"/>
    <x v="0"/>
    <n v="1"/>
    <x v="0"/>
    <x v="7"/>
    <x v="7"/>
    <x v="3"/>
    <s v="Q22_2"/>
    <n v="3"/>
    <x v="2"/>
    <x v="21"/>
    <x v="6"/>
  </r>
  <r>
    <n v="1"/>
    <n v="2016"/>
    <s v="3572321"/>
    <s v="20114"/>
    <x v="0"/>
    <n v="1"/>
    <x v="0"/>
    <x v="20"/>
    <x v="10"/>
    <x v="3"/>
    <s v="Q3_1"/>
    <n v="4"/>
    <x v="0"/>
    <x v="0"/>
    <x v="0"/>
  </r>
  <r>
    <n v="1"/>
    <n v="2016"/>
    <s v="3572321"/>
    <s v="20114"/>
    <x v="0"/>
    <n v="1"/>
    <x v="0"/>
    <x v="20"/>
    <x v="10"/>
    <x v="3"/>
    <s v="Q3_2"/>
    <n v="5"/>
    <x v="0"/>
    <x v="1"/>
    <x v="4"/>
  </r>
  <r>
    <n v="1"/>
    <n v="2016"/>
    <s v="3572321"/>
    <s v="20114"/>
    <x v="0"/>
    <n v="1"/>
    <x v="0"/>
    <x v="20"/>
    <x v="10"/>
    <x v="3"/>
    <s v="Q3_8"/>
    <n v="5"/>
    <x v="0"/>
    <x v="2"/>
    <x v="4"/>
  </r>
  <r>
    <n v="1"/>
    <n v="2016"/>
    <s v="3572321"/>
    <s v="20114"/>
    <x v="0"/>
    <n v="1"/>
    <x v="0"/>
    <x v="20"/>
    <x v="10"/>
    <x v="3"/>
    <s v="Q3_3"/>
    <n v="3"/>
    <x v="0"/>
    <x v="3"/>
    <x v="1"/>
  </r>
  <r>
    <n v="1"/>
    <n v="2016"/>
    <s v="3572321"/>
    <s v="20114"/>
    <x v="0"/>
    <n v="1"/>
    <x v="0"/>
    <x v="20"/>
    <x v="10"/>
    <x v="3"/>
    <s v="Q3_4"/>
    <n v="5"/>
    <x v="0"/>
    <x v="4"/>
    <x v="4"/>
  </r>
  <r>
    <n v="1"/>
    <n v="2016"/>
    <s v="3572321"/>
    <s v="20114"/>
    <x v="0"/>
    <n v="1"/>
    <x v="0"/>
    <x v="20"/>
    <x v="10"/>
    <x v="3"/>
    <s v="Q3_9"/>
    <n v="4"/>
    <x v="0"/>
    <x v="5"/>
    <x v="0"/>
  </r>
  <r>
    <n v="1"/>
    <n v="2016"/>
    <s v="3572321"/>
    <s v="20114"/>
    <x v="0"/>
    <n v="1"/>
    <x v="0"/>
    <x v="20"/>
    <x v="10"/>
    <x v="3"/>
    <s v="Q3_10"/>
    <n v="5"/>
    <x v="0"/>
    <x v="6"/>
    <x v="4"/>
  </r>
  <r>
    <n v="1"/>
    <n v="2016"/>
    <s v="3572321"/>
    <s v="20114"/>
    <x v="0"/>
    <n v="1"/>
    <x v="0"/>
    <x v="20"/>
    <x v="10"/>
    <x v="3"/>
    <s v="Q3_11"/>
    <n v="4"/>
    <x v="0"/>
    <x v="7"/>
    <x v="0"/>
  </r>
  <r>
    <n v="1"/>
    <n v="2016"/>
    <s v="3572321"/>
    <s v="20114"/>
    <x v="0"/>
    <n v="1"/>
    <x v="0"/>
    <x v="20"/>
    <x v="10"/>
    <x v="3"/>
    <s v="Q3_7"/>
    <n v="4"/>
    <x v="0"/>
    <x v="8"/>
    <x v="0"/>
  </r>
  <r>
    <n v="1"/>
    <n v="2016"/>
    <s v="3572321"/>
    <s v="20114"/>
    <x v="0"/>
    <n v="1"/>
    <x v="0"/>
    <x v="20"/>
    <x v="10"/>
    <x v="3"/>
    <s v="Q3_6"/>
    <n v="5"/>
    <x v="0"/>
    <x v="9"/>
    <x v="4"/>
  </r>
  <r>
    <n v="1"/>
    <n v="2016"/>
    <s v="3572321"/>
    <s v="20114"/>
    <x v="0"/>
    <n v="1"/>
    <x v="0"/>
    <x v="20"/>
    <x v="10"/>
    <x v="3"/>
    <s v="Q3_5"/>
    <n v="4"/>
    <x v="0"/>
    <x v="10"/>
    <x v="0"/>
  </r>
  <r>
    <n v="1"/>
    <n v="2016"/>
    <s v="2917134"/>
    <s v="20122"/>
    <x v="0"/>
    <n v="1"/>
    <x v="0"/>
    <x v="21"/>
    <x v="18"/>
    <x v="0"/>
    <s v="Q3_1"/>
    <n v="4"/>
    <x v="0"/>
    <x v="0"/>
    <x v="0"/>
  </r>
  <r>
    <n v="1"/>
    <n v="2016"/>
    <s v="2917134"/>
    <s v="20122"/>
    <x v="0"/>
    <n v="1"/>
    <x v="0"/>
    <x v="21"/>
    <x v="18"/>
    <x v="0"/>
    <s v="Q3_2"/>
    <n v="3"/>
    <x v="0"/>
    <x v="1"/>
    <x v="1"/>
  </r>
  <r>
    <n v="1"/>
    <n v="2016"/>
    <s v="2917134"/>
    <s v="20122"/>
    <x v="0"/>
    <n v="1"/>
    <x v="0"/>
    <x v="21"/>
    <x v="18"/>
    <x v="0"/>
    <s v="Q3_8"/>
    <n v="3"/>
    <x v="0"/>
    <x v="2"/>
    <x v="1"/>
  </r>
  <r>
    <n v="1"/>
    <n v="2016"/>
    <s v="2917134"/>
    <s v="20122"/>
    <x v="0"/>
    <n v="1"/>
    <x v="0"/>
    <x v="21"/>
    <x v="18"/>
    <x v="0"/>
    <s v="Q3_3"/>
    <n v="4"/>
    <x v="0"/>
    <x v="3"/>
    <x v="0"/>
  </r>
  <r>
    <n v="1"/>
    <n v="2016"/>
    <s v="2917134"/>
    <s v="20122"/>
    <x v="0"/>
    <n v="1"/>
    <x v="0"/>
    <x v="21"/>
    <x v="18"/>
    <x v="0"/>
    <s v="Q3_4"/>
    <n v="4"/>
    <x v="0"/>
    <x v="4"/>
    <x v="0"/>
  </r>
  <r>
    <n v="1"/>
    <n v="2016"/>
    <s v="2917134"/>
    <s v="20122"/>
    <x v="0"/>
    <n v="1"/>
    <x v="0"/>
    <x v="21"/>
    <x v="18"/>
    <x v="0"/>
    <s v="Q3_9"/>
    <n v="4"/>
    <x v="0"/>
    <x v="5"/>
    <x v="0"/>
  </r>
  <r>
    <n v="1"/>
    <n v="2016"/>
    <s v="2917134"/>
    <s v="20122"/>
    <x v="0"/>
    <n v="1"/>
    <x v="0"/>
    <x v="21"/>
    <x v="18"/>
    <x v="0"/>
    <s v="Q3_10"/>
    <n v="3"/>
    <x v="0"/>
    <x v="6"/>
    <x v="1"/>
  </r>
  <r>
    <n v="1"/>
    <n v="2016"/>
    <s v="2917134"/>
    <s v="20122"/>
    <x v="0"/>
    <n v="1"/>
    <x v="0"/>
    <x v="21"/>
    <x v="18"/>
    <x v="0"/>
    <s v="Q3_11"/>
    <n v="4"/>
    <x v="0"/>
    <x v="7"/>
    <x v="0"/>
  </r>
  <r>
    <n v="1"/>
    <n v="2016"/>
    <s v="2917134"/>
    <s v="20122"/>
    <x v="0"/>
    <n v="1"/>
    <x v="0"/>
    <x v="21"/>
    <x v="18"/>
    <x v="0"/>
    <s v="Q3_7"/>
    <n v="3"/>
    <x v="0"/>
    <x v="8"/>
    <x v="1"/>
  </r>
  <r>
    <n v="1"/>
    <n v="2016"/>
    <s v="2917134"/>
    <s v="20122"/>
    <x v="0"/>
    <n v="1"/>
    <x v="0"/>
    <x v="21"/>
    <x v="18"/>
    <x v="0"/>
    <s v="Q3_6"/>
    <n v="3"/>
    <x v="0"/>
    <x v="9"/>
    <x v="1"/>
  </r>
  <r>
    <n v="1"/>
    <n v="2016"/>
    <s v="2917134"/>
    <s v="20122"/>
    <x v="0"/>
    <n v="1"/>
    <x v="0"/>
    <x v="21"/>
    <x v="18"/>
    <x v="0"/>
    <s v="Q3_5"/>
    <n v="4"/>
    <x v="0"/>
    <x v="10"/>
    <x v="0"/>
  </r>
  <r>
    <n v="1"/>
    <n v="2016"/>
    <s v="2728400"/>
    <s v="20122"/>
    <x v="0"/>
    <n v="1"/>
    <x v="0"/>
    <x v="22"/>
    <x v="6"/>
    <x v="3"/>
    <s v="Q3_1"/>
    <n v="3"/>
    <x v="0"/>
    <x v="0"/>
    <x v="1"/>
  </r>
  <r>
    <n v="1"/>
    <n v="2016"/>
    <s v="2728400"/>
    <s v="20122"/>
    <x v="0"/>
    <n v="1"/>
    <x v="0"/>
    <x v="22"/>
    <x v="6"/>
    <x v="3"/>
    <s v="Q3_2"/>
    <n v="3"/>
    <x v="0"/>
    <x v="1"/>
    <x v="1"/>
  </r>
  <r>
    <n v="1"/>
    <n v="2016"/>
    <s v="2728400"/>
    <s v="20122"/>
    <x v="0"/>
    <n v="1"/>
    <x v="0"/>
    <x v="22"/>
    <x v="6"/>
    <x v="3"/>
    <s v="Q3_8"/>
    <n v="3"/>
    <x v="0"/>
    <x v="2"/>
    <x v="1"/>
  </r>
  <r>
    <n v="1"/>
    <n v="2016"/>
    <s v="2728400"/>
    <s v="20122"/>
    <x v="0"/>
    <n v="1"/>
    <x v="0"/>
    <x v="22"/>
    <x v="6"/>
    <x v="3"/>
    <s v="Q3_3"/>
    <n v="3"/>
    <x v="0"/>
    <x v="3"/>
    <x v="1"/>
  </r>
  <r>
    <n v="1"/>
    <n v="2016"/>
    <s v="2728400"/>
    <s v="20122"/>
    <x v="0"/>
    <n v="1"/>
    <x v="0"/>
    <x v="22"/>
    <x v="6"/>
    <x v="3"/>
    <s v="Q3_4"/>
    <n v="1"/>
    <x v="0"/>
    <x v="4"/>
    <x v="3"/>
  </r>
  <r>
    <n v="1"/>
    <n v="2016"/>
    <s v="2728400"/>
    <s v="20122"/>
    <x v="0"/>
    <n v="1"/>
    <x v="0"/>
    <x v="22"/>
    <x v="6"/>
    <x v="3"/>
    <s v="Q3_9"/>
    <n v="3"/>
    <x v="0"/>
    <x v="5"/>
    <x v="1"/>
  </r>
  <r>
    <n v="1"/>
    <n v="2016"/>
    <s v="2728400"/>
    <s v="20122"/>
    <x v="0"/>
    <n v="1"/>
    <x v="0"/>
    <x v="22"/>
    <x v="6"/>
    <x v="3"/>
    <s v="Q3_10"/>
    <n v="3"/>
    <x v="0"/>
    <x v="6"/>
    <x v="1"/>
  </r>
  <r>
    <n v="1"/>
    <n v="2016"/>
    <s v="2728400"/>
    <s v="20122"/>
    <x v="0"/>
    <n v="1"/>
    <x v="0"/>
    <x v="22"/>
    <x v="6"/>
    <x v="3"/>
    <s v="Q3_11"/>
    <n v="3"/>
    <x v="0"/>
    <x v="7"/>
    <x v="1"/>
  </r>
  <r>
    <n v="1"/>
    <n v="2016"/>
    <s v="2728400"/>
    <s v="20122"/>
    <x v="0"/>
    <n v="1"/>
    <x v="0"/>
    <x v="22"/>
    <x v="6"/>
    <x v="3"/>
    <s v="Q3_7"/>
    <n v="3"/>
    <x v="0"/>
    <x v="8"/>
    <x v="1"/>
  </r>
  <r>
    <n v="1"/>
    <n v="2016"/>
    <s v="2728400"/>
    <s v="20122"/>
    <x v="0"/>
    <n v="1"/>
    <x v="0"/>
    <x v="22"/>
    <x v="6"/>
    <x v="3"/>
    <s v="Q3_6"/>
    <n v="3"/>
    <x v="0"/>
    <x v="9"/>
    <x v="1"/>
  </r>
  <r>
    <n v="1"/>
    <n v="2016"/>
    <s v="2728400"/>
    <s v="20122"/>
    <x v="0"/>
    <n v="1"/>
    <x v="0"/>
    <x v="22"/>
    <x v="6"/>
    <x v="3"/>
    <s v="Q3_5"/>
    <n v="3"/>
    <x v="0"/>
    <x v="10"/>
    <x v="1"/>
  </r>
  <r>
    <n v="1"/>
    <n v="2016"/>
    <s v="2663842"/>
    <s v="20113"/>
    <x v="0"/>
    <n v="1"/>
    <x v="0"/>
    <x v="23"/>
    <x v="19"/>
    <x v="1"/>
    <s v="Q3_1"/>
    <n v="3"/>
    <x v="0"/>
    <x v="0"/>
    <x v="1"/>
  </r>
  <r>
    <n v="1"/>
    <n v="2016"/>
    <s v="2663842"/>
    <s v="20113"/>
    <x v="0"/>
    <n v="1"/>
    <x v="0"/>
    <x v="23"/>
    <x v="19"/>
    <x v="1"/>
    <s v="Q3_2"/>
    <n v="3"/>
    <x v="0"/>
    <x v="1"/>
    <x v="1"/>
  </r>
  <r>
    <n v="1"/>
    <n v="2016"/>
    <s v="2663842"/>
    <s v="20113"/>
    <x v="0"/>
    <n v="1"/>
    <x v="0"/>
    <x v="23"/>
    <x v="19"/>
    <x v="1"/>
    <s v="Q3_8"/>
    <n v="3"/>
    <x v="0"/>
    <x v="2"/>
    <x v="1"/>
  </r>
  <r>
    <n v="1"/>
    <n v="2016"/>
    <s v="2663842"/>
    <s v="20113"/>
    <x v="0"/>
    <n v="1"/>
    <x v="0"/>
    <x v="23"/>
    <x v="19"/>
    <x v="1"/>
    <s v="Q3_3"/>
    <n v="3"/>
    <x v="0"/>
    <x v="3"/>
    <x v="1"/>
  </r>
  <r>
    <n v="1"/>
    <n v="2016"/>
    <s v="2663842"/>
    <s v="20113"/>
    <x v="0"/>
    <n v="1"/>
    <x v="0"/>
    <x v="23"/>
    <x v="19"/>
    <x v="1"/>
    <s v="Q3_4"/>
    <n v="2"/>
    <x v="0"/>
    <x v="4"/>
    <x v="2"/>
  </r>
  <r>
    <n v="1"/>
    <n v="2016"/>
    <s v="2663842"/>
    <s v="20113"/>
    <x v="0"/>
    <n v="1"/>
    <x v="0"/>
    <x v="23"/>
    <x v="19"/>
    <x v="1"/>
    <s v="Q3_9"/>
    <n v="3"/>
    <x v="0"/>
    <x v="5"/>
    <x v="1"/>
  </r>
  <r>
    <n v="1"/>
    <n v="2016"/>
    <s v="2663842"/>
    <s v="20113"/>
    <x v="0"/>
    <n v="1"/>
    <x v="0"/>
    <x v="23"/>
    <x v="19"/>
    <x v="1"/>
    <s v="Q3_10"/>
    <n v="2"/>
    <x v="0"/>
    <x v="6"/>
    <x v="2"/>
  </r>
  <r>
    <n v="1"/>
    <n v="2016"/>
    <s v="2663842"/>
    <s v="20113"/>
    <x v="0"/>
    <n v="1"/>
    <x v="0"/>
    <x v="23"/>
    <x v="19"/>
    <x v="1"/>
    <s v="Q3_11"/>
    <n v="3"/>
    <x v="0"/>
    <x v="7"/>
    <x v="1"/>
  </r>
  <r>
    <n v="1"/>
    <n v="2016"/>
    <s v="2663842"/>
    <s v="20113"/>
    <x v="0"/>
    <n v="1"/>
    <x v="0"/>
    <x v="23"/>
    <x v="19"/>
    <x v="1"/>
    <s v="Q3_7"/>
    <n v="3"/>
    <x v="0"/>
    <x v="8"/>
    <x v="1"/>
  </r>
  <r>
    <n v="1"/>
    <n v="2016"/>
    <s v="2663842"/>
    <s v="20113"/>
    <x v="0"/>
    <n v="1"/>
    <x v="0"/>
    <x v="23"/>
    <x v="19"/>
    <x v="1"/>
    <s v="Q3_6"/>
    <n v="3"/>
    <x v="0"/>
    <x v="9"/>
    <x v="1"/>
  </r>
  <r>
    <n v="1"/>
    <n v="2016"/>
    <s v="2663842"/>
    <s v="20113"/>
    <x v="0"/>
    <n v="1"/>
    <x v="0"/>
    <x v="23"/>
    <x v="19"/>
    <x v="1"/>
    <s v="Q3_5"/>
    <n v="3"/>
    <x v="0"/>
    <x v="10"/>
    <x v="1"/>
  </r>
  <r>
    <n v="1"/>
    <n v="2016"/>
    <s v="3474223"/>
    <s v="20121"/>
    <x v="0"/>
    <n v="1"/>
    <x v="0"/>
    <x v="7"/>
    <x v="7"/>
    <x v="3"/>
    <s v="Q3_1"/>
    <n v="4"/>
    <x v="0"/>
    <x v="0"/>
    <x v="0"/>
  </r>
  <r>
    <n v="1"/>
    <n v="2016"/>
    <s v="3474223"/>
    <s v="20121"/>
    <x v="0"/>
    <n v="1"/>
    <x v="0"/>
    <x v="7"/>
    <x v="7"/>
    <x v="3"/>
    <s v="Q3_2"/>
    <n v="4"/>
    <x v="0"/>
    <x v="1"/>
    <x v="0"/>
  </r>
  <r>
    <n v="1"/>
    <n v="2016"/>
    <s v="3474223"/>
    <s v="20121"/>
    <x v="0"/>
    <n v="1"/>
    <x v="0"/>
    <x v="7"/>
    <x v="7"/>
    <x v="3"/>
    <s v="Q3_8"/>
    <n v="4"/>
    <x v="0"/>
    <x v="2"/>
    <x v="0"/>
  </r>
  <r>
    <n v="1"/>
    <n v="2016"/>
    <s v="3474223"/>
    <s v="20121"/>
    <x v="0"/>
    <n v="1"/>
    <x v="0"/>
    <x v="7"/>
    <x v="7"/>
    <x v="3"/>
    <s v="Q3_3"/>
    <n v="4"/>
    <x v="0"/>
    <x v="3"/>
    <x v="0"/>
  </r>
  <r>
    <n v="1"/>
    <n v="2016"/>
    <s v="3474223"/>
    <s v="20121"/>
    <x v="0"/>
    <n v="1"/>
    <x v="0"/>
    <x v="7"/>
    <x v="7"/>
    <x v="3"/>
    <s v="Q3_4"/>
    <n v="3"/>
    <x v="0"/>
    <x v="4"/>
    <x v="1"/>
  </r>
  <r>
    <n v="1"/>
    <n v="2016"/>
    <s v="3474223"/>
    <s v="20121"/>
    <x v="0"/>
    <n v="1"/>
    <x v="0"/>
    <x v="7"/>
    <x v="7"/>
    <x v="3"/>
    <s v="Q3_9"/>
    <n v="3"/>
    <x v="0"/>
    <x v="5"/>
    <x v="1"/>
  </r>
  <r>
    <n v="1"/>
    <n v="2016"/>
    <s v="3474223"/>
    <s v="20121"/>
    <x v="0"/>
    <n v="1"/>
    <x v="0"/>
    <x v="7"/>
    <x v="7"/>
    <x v="3"/>
    <s v="Q3_10"/>
    <n v="3"/>
    <x v="0"/>
    <x v="6"/>
    <x v="1"/>
  </r>
  <r>
    <n v="1"/>
    <n v="2016"/>
    <s v="3474223"/>
    <s v="20121"/>
    <x v="0"/>
    <n v="1"/>
    <x v="0"/>
    <x v="7"/>
    <x v="7"/>
    <x v="3"/>
    <s v="Q3_11"/>
    <n v="4"/>
    <x v="0"/>
    <x v="7"/>
    <x v="0"/>
  </r>
  <r>
    <n v="1"/>
    <n v="2016"/>
    <s v="3474223"/>
    <s v="20121"/>
    <x v="0"/>
    <n v="1"/>
    <x v="0"/>
    <x v="7"/>
    <x v="7"/>
    <x v="3"/>
    <s v="Q3_7"/>
    <n v="4"/>
    <x v="0"/>
    <x v="8"/>
    <x v="0"/>
  </r>
  <r>
    <n v="1"/>
    <n v="2016"/>
    <s v="3474223"/>
    <s v="20121"/>
    <x v="0"/>
    <n v="1"/>
    <x v="0"/>
    <x v="7"/>
    <x v="7"/>
    <x v="3"/>
    <s v="Q3_6"/>
    <n v="5"/>
    <x v="0"/>
    <x v="9"/>
    <x v="4"/>
  </r>
  <r>
    <n v="1"/>
    <n v="2016"/>
    <s v="3474223"/>
    <s v="20121"/>
    <x v="0"/>
    <n v="1"/>
    <x v="0"/>
    <x v="7"/>
    <x v="7"/>
    <x v="3"/>
    <s v="Q3_5"/>
    <n v="4"/>
    <x v="0"/>
    <x v="10"/>
    <x v="0"/>
  </r>
  <r>
    <n v="1"/>
    <n v="2016"/>
    <s v="2509740"/>
    <s v="20122"/>
    <x v="0"/>
    <n v="1"/>
    <x v="0"/>
    <x v="24"/>
    <x v="20"/>
    <x v="0"/>
    <s v="Q3_1"/>
    <n v="3"/>
    <x v="0"/>
    <x v="0"/>
    <x v="1"/>
  </r>
  <r>
    <n v="1"/>
    <n v="2016"/>
    <s v="2509740"/>
    <s v="20122"/>
    <x v="0"/>
    <n v="1"/>
    <x v="0"/>
    <x v="24"/>
    <x v="20"/>
    <x v="0"/>
    <s v="Q3_2"/>
    <n v="3"/>
    <x v="0"/>
    <x v="1"/>
    <x v="1"/>
  </r>
  <r>
    <n v="1"/>
    <n v="2016"/>
    <s v="2509740"/>
    <s v="20122"/>
    <x v="0"/>
    <n v="1"/>
    <x v="0"/>
    <x v="24"/>
    <x v="20"/>
    <x v="0"/>
    <s v="Q3_8"/>
    <n v="4"/>
    <x v="0"/>
    <x v="2"/>
    <x v="0"/>
  </r>
  <r>
    <n v="1"/>
    <n v="2016"/>
    <s v="2509740"/>
    <s v="20122"/>
    <x v="0"/>
    <n v="1"/>
    <x v="0"/>
    <x v="24"/>
    <x v="20"/>
    <x v="0"/>
    <s v="Q3_3"/>
    <n v="2"/>
    <x v="0"/>
    <x v="3"/>
    <x v="2"/>
  </r>
  <r>
    <n v="1"/>
    <n v="2016"/>
    <s v="2509740"/>
    <s v="20122"/>
    <x v="0"/>
    <n v="1"/>
    <x v="0"/>
    <x v="24"/>
    <x v="20"/>
    <x v="0"/>
    <s v="Q3_4"/>
    <n v="2"/>
    <x v="0"/>
    <x v="4"/>
    <x v="2"/>
  </r>
  <r>
    <n v="1"/>
    <n v="2016"/>
    <s v="2509740"/>
    <s v="20122"/>
    <x v="0"/>
    <n v="1"/>
    <x v="0"/>
    <x v="24"/>
    <x v="20"/>
    <x v="0"/>
    <s v="Q3_9"/>
    <n v="3"/>
    <x v="0"/>
    <x v="5"/>
    <x v="1"/>
  </r>
  <r>
    <n v="1"/>
    <n v="2016"/>
    <s v="2509740"/>
    <s v="20122"/>
    <x v="0"/>
    <n v="1"/>
    <x v="0"/>
    <x v="24"/>
    <x v="20"/>
    <x v="0"/>
    <s v="Q3_10"/>
    <n v="4"/>
    <x v="0"/>
    <x v="6"/>
    <x v="0"/>
  </r>
  <r>
    <n v="1"/>
    <n v="2016"/>
    <s v="2509740"/>
    <s v="20122"/>
    <x v="0"/>
    <n v="1"/>
    <x v="0"/>
    <x v="24"/>
    <x v="20"/>
    <x v="0"/>
    <s v="Q3_11"/>
    <n v="4"/>
    <x v="0"/>
    <x v="7"/>
    <x v="0"/>
  </r>
  <r>
    <n v="1"/>
    <n v="2016"/>
    <s v="2509740"/>
    <s v="20122"/>
    <x v="0"/>
    <n v="1"/>
    <x v="0"/>
    <x v="24"/>
    <x v="20"/>
    <x v="0"/>
    <s v="Q3_7"/>
    <n v="4"/>
    <x v="0"/>
    <x v="8"/>
    <x v="0"/>
  </r>
  <r>
    <n v="1"/>
    <n v="2016"/>
    <s v="2509740"/>
    <s v="20122"/>
    <x v="0"/>
    <n v="1"/>
    <x v="0"/>
    <x v="24"/>
    <x v="20"/>
    <x v="0"/>
    <s v="Q3_6"/>
    <n v="3"/>
    <x v="0"/>
    <x v="9"/>
    <x v="1"/>
  </r>
  <r>
    <n v="1"/>
    <n v="2016"/>
    <s v="2509740"/>
    <s v="20122"/>
    <x v="0"/>
    <n v="1"/>
    <x v="0"/>
    <x v="24"/>
    <x v="20"/>
    <x v="0"/>
    <s v="Q3_5"/>
    <n v="3"/>
    <x v="0"/>
    <x v="10"/>
    <x v="1"/>
  </r>
  <r>
    <n v="1"/>
    <n v="2016"/>
    <s v="3309409"/>
    <s v="20114"/>
    <x v="0"/>
    <n v="1"/>
    <x v="0"/>
    <x v="20"/>
    <x v="10"/>
    <x v="3"/>
    <s v="Q3_1"/>
    <n v="4"/>
    <x v="0"/>
    <x v="0"/>
    <x v="0"/>
  </r>
  <r>
    <n v="1"/>
    <n v="2016"/>
    <s v="3309409"/>
    <s v="20114"/>
    <x v="0"/>
    <n v="1"/>
    <x v="0"/>
    <x v="20"/>
    <x v="10"/>
    <x v="3"/>
    <s v="Q3_2"/>
    <n v="3"/>
    <x v="0"/>
    <x v="1"/>
    <x v="1"/>
  </r>
  <r>
    <n v="1"/>
    <n v="2016"/>
    <s v="3309409"/>
    <s v="20114"/>
    <x v="0"/>
    <n v="1"/>
    <x v="0"/>
    <x v="20"/>
    <x v="10"/>
    <x v="3"/>
    <s v="Q3_8"/>
    <n v="4"/>
    <x v="0"/>
    <x v="2"/>
    <x v="0"/>
  </r>
  <r>
    <n v="1"/>
    <n v="2016"/>
    <s v="3309409"/>
    <s v="20114"/>
    <x v="0"/>
    <n v="1"/>
    <x v="0"/>
    <x v="20"/>
    <x v="10"/>
    <x v="3"/>
    <s v="Q3_3"/>
    <n v="4"/>
    <x v="0"/>
    <x v="3"/>
    <x v="0"/>
  </r>
  <r>
    <n v="1"/>
    <n v="2016"/>
    <s v="3309409"/>
    <s v="20114"/>
    <x v="0"/>
    <n v="1"/>
    <x v="0"/>
    <x v="20"/>
    <x v="10"/>
    <x v="3"/>
    <s v="Q3_4"/>
    <n v="3"/>
    <x v="0"/>
    <x v="4"/>
    <x v="1"/>
  </r>
  <r>
    <n v="1"/>
    <n v="2016"/>
    <s v="3309409"/>
    <s v="20114"/>
    <x v="0"/>
    <n v="1"/>
    <x v="0"/>
    <x v="20"/>
    <x v="10"/>
    <x v="3"/>
    <s v="Q3_9"/>
    <n v="4"/>
    <x v="0"/>
    <x v="5"/>
    <x v="0"/>
  </r>
  <r>
    <n v="1"/>
    <n v="2016"/>
    <s v="3309409"/>
    <s v="20114"/>
    <x v="0"/>
    <n v="1"/>
    <x v="0"/>
    <x v="20"/>
    <x v="10"/>
    <x v="3"/>
    <s v="Q3_10"/>
    <n v="4"/>
    <x v="0"/>
    <x v="6"/>
    <x v="0"/>
  </r>
  <r>
    <n v="1"/>
    <n v="2016"/>
    <s v="3309409"/>
    <s v="20114"/>
    <x v="0"/>
    <n v="1"/>
    <x v="0"/>
    <x v="20"/>
    <x v="10"/>
    <x v="3"/>
    <s v="Q3_11"/>
    <n v="4"/>
    <x v="0"/>
    <x v="7"/>
    <x v="0"/>
  </r>
  <r>
    <n v="1"/>
    <n v="2016"/>
    <s v="3309409"/>
    <s v="20114"/>
    <x v="0"/>
    <n v="1"/>
    <x v="0"/>
    <x v="20"/>
    <x v="10"/>
    <x v="3"/>
    <s v="Q3_7"/>
    <n v="4"/>
    <x v="0"/>
    <x v="8"/>
    <x v="0"/>
  </r>
  <r>
    <n v="1"/>
    <n v="2016"/>
    <s v="3309409"/>
    <s v="20114"/>
    <x v="0"/>
    <n v="1"/>
    <x v="0"/>
    <x v="20"/>
    <x v="10"/>
    <x v="3"/>
    <s v="Q3_6"/>
    <n v="5"/>
    <x v="0"/>
    <x v="9"/>
    <x v="4"/>
  </r>
  <r>
    <n v="1"/>
    <n v="2016"/>
    <s v="3309409"/>
    <s v="20114"/>
    <x v="0"/>
    <n v="1"/>
    <x v="0"/>
    <x v="20"/>
    <x v="10"/>
    <x v="3"/>
    <s v="Q3_5"/>
    <n v="4"/>
    <x v="0"/>
    <x v="10"/>
    <x v="0"/>
  </r>
  <r>
    <n v="1"/>
    <n v="2016"/>
    <s v="2852914"/>
    <s v="20122"/>
    <x v="0"/>
    <n v="1"/>
    <x v="0"/>
    <x v="2"/>
    <x v="2"/>
    <x v="1"/>
    <s v="Q3_1"/>
    <n v="4"/>
    <x v="0"/>
    <x v="0"/>
    <x v="0"/>
  </r>
  <r>
    <n v="1"/>
    <n v="2016"/>
    <s v="2852914"/>
    <s v="20122"/>
    <x v="0"/>
    <n v="1"/>
    <x v="0"/>
    <x v="2"/>
    <x v="2"/>
    <x v="1"/>
    <s v="Q3_2"/>
    <n v="4"/>
    <x v="0"/>
    <x v="1"/>
    <x v="0"/>
  </r>
  <r>
    <n v="1"/>
    <n v="2016"/>
    <s v="2852914"/>
    <s v="20122"/>
    <x v="0"/>
    <n v="1"/>
    <x v="0"/>
    <x v="2"/>
    <x v="2"/>
    <x v="1"/>
    <s v="Q3_8"/>
    <n v="4"/>
    <x v="0"/>
    <x v="2"/>
    <x v="0"/>
  </r>
  <r>
    <n v="1"/>
    <n v="2016"/>
    <s v="2852914"/>
    <s v="20122"/>
    <x v="0"/>
    <n v="1"/>
    <x v="0"/>
    <x v="2"/>
    <x v="2"/>
    <x v="1"/>
    <s v="Q3_3"/>
    <n v="4"/>
    <x v="0"/>
    <x v="3"/>
    <x v="0"/>
  </r>
  <r>
    <n v="1"/>
    <n v="2016"/>
    <s v="2852914"/>
    <s v="20122"/>
    <x v="0"/>
    <n v="1"/>
    <x v="0"/>
    <x v="2"/>
    <x v="2"/>
    <x v="1"/>
    <s v="Q3_4"/>
    <n v="4"/>
    <x v="0"/>
    <x v="4"/>
    <x v="0"/>
  </r>
  <r>
    <n v="1"/>
    <n v="2016"/>
    <s v="2852914"/>
    <s v="20122"/>
    <x v="0"/>
    <n v="1"/>
    <x v="0"/>
    <x v="2"/>
    <x v="2"/>
    <x v="1"/>
    <s v="Q3_9"/>
    <n v="4"/>
    <x v="0"/>
    <x v="5"/>
    <x v="0"/>
  </r>
  <r>
    <n v="1"/>
    <n v="2016"/>
    <s v="2852914"/>
    <s v="20122"/>
    <x v="0"/>
    <n v="1"/>
    <x v="0"/>
    <x v="2"/>
    <x v="2"/>
    <x v="1"/>
    <s v="Q3_10"/>
    <n v="4"/>
    <x v="0"/>
    <x v="6"/>
    <x v="0"/>
  </r>
  <r>
    <n v="1"/>
    <n v="2016"/>
    <s v="2852914"/>
    <s v="20122"/>
    <x v="0"/>
    <n v="1"/>
    <x v="0"/>
    <x v="2"/>
    <x v="2"/>
    <x v="1"/>
    <s v="Q3_11"/>
    <n v="4"/>
    <x v="0"/>
    <x v="7"/>
    <x v="0"/>
  </r>
  <r>
    <n v="1"/>
    <n v="2016"/>
    <s v="2852914"/>
    <s v="20122"/>
    <x v="0"/>
    <n v="1"/>
    <x v="0"/>
    <x v="2"/>
    <x v="2"/>
    <x v="1"/>
    <s v="Q3_7"/>
    <n v="4"/>
    <x v="0"/>
    <x v="8"/>
    <x v="0"/>
  </r>
  <r>
    <n v="1"/>
    <n v="2016"/>
    <s v="2852914"/>
    <s v="20122"/>
    <x v="0"/>
    <n v="1"/>
    <x v="0"/>
    <x v="2"/>
    <x v="2"/>
    <x v="1"/>
    <s v="Q3_6"/>
    <n v="4"/>
    <x v="0"/>
    <x v="9"/>
    <x v="0"/>
  </r>
  <r>
    <n v="1"/>
    <n v="2016"/>
    <s v="2852914"/>
    <s v="20122"/>
    <x v="0"/>
    <n v="1"/>
    <x v="0"/>
    <x v="2"/>
    <x v="2"/>
    <x v="1"/>
    <s v="Q3_5"/>
    <n v="4"/>
    <x v="0"/>
    <x v="10"/>
    <x v="0"/>
  </r>
  <r>
    <n v="1"/>
    <n v="2016"/>
    <s v="3134273"/>
    <s v="20122"/>
    <x v="0"/>
    <n v="1"/>
    <x v="0"/>
    <x v="25"/>
    <x v="1"/>
    <x v="0"/>
    <s v="Q3_1"/>
    <n v="4"/>
    <x v="0"/>
    <x v="0"/>
    <x v="0"/>
  </r>
  <r>
    <n v="1"/>
    <n v="2016"/>
    <s v="3134273"/>
    <s v="20122"/>
    <x v="0"/>
    <n v="1"/>
    <x v="0"/>
    <x v="25"/>
    <x v="1"/>
    <x v="0"/>
    <s v="Q3_2"/>
    <n v="4"/>
    <x v="0"/>
    <x v="1"/>
    <x v="0"/>
  </r>
  <r>
    <n v="1"/>
    <n v="2016"/>
    <s v="3134273"/>
    <s v="20122"/>
    <x v="0"/>
    <n v="1"/>
    <x v="0"/>
    <x v="25"/>
    <x v="1"/>
    <x v="0"/>
    <s v="Q3_8"/>
    <n v="4"/>
    <x v="0"/>
    <x v="2"/>
    <x v="0"/>
  </r>
  <r>
    <n v="1"/>
    <n v="2016"/>
    <s v="3134273"/>
    <s v="20122"/>
    <x v="0"/>
    <n v="1"/>
    <x v="0"/>
    <x v="25"/>
    <x v="1"/>
    <x v="0"/>
    <s v="Q3_3"/>
    <n v="3"/>
    <x v="0"/>
    <x v="3"/>
    <x v="1"/>
  </r>
  <r>
    <n v="1"/>
    <n v="2016"/>
    <s v="3134273"/>
    <s v="20122"/>
    <x v="0"/>
    <n v="1"/>
    <x v="0"/>
    <x v="25"/>
    <x v="1"/>
    <x v="0"/>
    <s v="Q3_4"/>
    <n v="3"/>
    <x v="0"/>
    <x v="4"/>
    <x v="1"/>
  </r>
  <r>
    <n v="1"/>
    <n v="2016"/>
    <s v="3134273"/>
    <s v="20122"/>
    <x v="0"/>
    <n v="1"/>
    <x v="0"/>
    <x v="25"/>
    <x v="1"/>
    <x v="0"/>
    <s v="Q3_9"/>
    <n v="2"/>
    <x v="0"/>
    <x v="5"/>
    <x v="2"/>
  </r>
  <r>
    <n v="1"/>
    <n v="2016"/>
    <s v="3134273"/>
    <s v="20122"/>
    <x v="0"/>
    <n v="1"/>
    <x v="0"/>
    <x v="25"/>
    <x v="1"/>
    <x v="0"/>
    <s v="Q3_10"/>
    <n v="2"/>
    <x v="0"/>
    <x v="6"/>
    <x v="2"/>
  </r>
  <r>
    <n v="1"/>
    <n v="2016"/>
    <s v="3134273"/>
    <s v="20122"/>
    <x v="0"/>
    <n v="1"/>
    <x v="0"/>
    <x v="25"/>
    <x v="1"/>
    <x v="0"/>
    <s v="Q3_11"/>
    <n v="4"/>
    <x v="0"/>
    <x v="7"/>
    <x v="0"/>
  </r>
  <r>
    <n v="1"/>
    <n v="2016"/>
    <s v="3134273"/>
    <s v="20122"/>
    <x v="0"/>
    <n v="1"/>
    <x v="0"/>
    <x v="25"/>
    <x v="1"/>
    <x v="0"/>
    <s v="Q3_7"/>
    <n v="4"/>
    <x v="0"/>
    <x v="8"/>
    <x v="0"/>
  </r>
  <r>
    <n v="1"/>
    <n v="2016"/>
    <s v="3134273"/>
    <s v="20122"/>
    <x v="0"/>
    <n v="1"/>
    <x v="0"/>
    <x v="25"/>
    <x v="1"/>
    <x v="0"/>
    <s v="Q3_6"/>
    <n v="4"/>
    <x v="0"/>
    <x v="9"/>
    <x v="0"/>
  </r>
  <r>
    <n v="1"/>
    <n v="2016"/>
    <s v="3134273"/>
    <s v="20122"/>
    <x v="0"/>
    <n v="1"/>
    <x v="0"/>
    <x v="25"/>
    <x v="1"/>
    <x v="0"/>
    <s v="Q3_5"/>
    <n v="4"/>
    <x v="0"/>
    <x v="10"/>
    <x v="0"/>
  </r>
  <r>
    <n v="1"/>
    <n v="2016"/>
    <s v="2838783"/>
    <s v="20114"/>
    <x v="0"/>
    <n v="1"/>
    <x v="0"/>
    <x v="7"/>
    <x v="7"/>
    <x v="3"/>
    <s v="Q3_1"/>
    <n v="4"/>
    <x v="0"/>
    <x v="0"/>
    <x v="0"/>
  </r>
  <r>
    <n v="1"/>
    <n v="2016"/>
    <s v="2838783"/>
    <s v="20114"/>
    <x v="0"/>
    <n v="1"/>
    <x v="0"/>
    <x v="7"/>
    <x v="7"/>
    <x v="3"/>
    <s v="Q3_2"/>
    <n v="4"/>
    <x v="0"/>
    <x v="1"/>
    <x v="0"/>
  </r>
  <r>
    <n v="1"/>
    <n v="2016"/>
    <s v="2838783"/>
    <s v="20114"/>
    <x v="0"/>
    <n v="1"/>
    <x v="0"/>
    <x v="7"/>
    <x v="7"/>
    <x v="3"/>
    <s v="Q3_8"/>
    <n v="4"/>
    <x v="0"/>
    <x v="2"/>
    <x v="0"/>
  </r>
  <r>
    <n v="1"/>
    <n v="2016"/>
    <s v="2838783"/>
    <s v="20114"/>
    <x v="0"/>
    <n v="1"/>
    <x v="0"/>
    <x v="7"/>
    <x v="7"/>
    <x v="3"/>
    <s v="Q3_3"/>
    <n v="4"/>
    <x v="0"/>
    <x v="3"/>
    <x v="0"/>
  </r>
  <r>
    <n v="1"/>
    <n v="2016"/>
    <s v="2838783"/>
    <s v="20114"/>
    <x v="0"/>
    <n v="1"/>
    <x v="0"/>
    <x v="7"/>
    <x v="7"/>
    <x v="3"/>
    <s v="Q3_4"/>
    <n v="4"/>
    <x v="0"/>
    <x v="4"/>
    <x v="0"/>
  </r>
  <r>
    <n v="1"/>
    <n v="2016"/>
    <s v="2838783"/>
    <s v="20114"/>
    <x v="0"/>
    <n v="1"/>
    <x v="0"/>
    <x v="7"/>
    <x v="7"/>
    <x v="3"/>
    <s v="Q3_9"/>
    <n v="4"/>
    <x v="0"/>
    <x v="5"/>
    <x v="0"/>
  </r>
  <r>
    <n v="1"/>
    <n v="2016"/>
    <s v="2838783"/>
    <s v="20114"/>
    <x v="0"/>
    <n v="1"/>
    <x v="0"/>
    <x v="7"/>
    <x v="7"/>
    <x v="3"/>
    <s v="Q3_10"/>
    <n v="4"/>
    <x v="0"/>
    <x v="6"/>
    <x v="0"/>
  </r>
  <r>
    <n v="1"/>
    <n v="2016"/>
    <s v="2838783"/>
    <s v="20114"/>
    <x v="0"/>
    <n v="1"/>
    <x v="0"/>
    <x v="7"/>
    <x v="7"/>
    <x v="3"/>
    <s v="Q3_11"/>
    <n v="4"/>
    <x v="0"/>
    <x v="7"/>
    <x v="0"/>
  </r>
  <r>
    <n v="1"/>
    <n v="2016"/>
    <s v="2838783"/>
    <s v="20114"/>
    <x v="0"/>
    <n v="1"/>
    <x v="0"/>
    <x v="7"/>
    <x v="7"/>
    <x v="3"/>
    <s v="Q3_7"/>
    <n v="3"/>
    <x v="0"/>
    <x v="8"/>
    <x v="1"/>
  </r>
  <r>
    <n v="1"/>
    <n v="2016"/>
    <s v="2838783"/>
    <s v="20114"/>
    <x v="0"/>
    <n v="1"/>
    <x v="0"/>
    <x v="7"/>
    <x v="7"/>
    <x v="3"/>
    <s v="Q3_6"/>
    <n v="4"/>
    <x v="0"/>
    <x v="9"/>
    <x v="0"/>
  </r>
  <r>
    <n v="1"/>
    <n v="2016"/>
    <s v="2838783"/>
    <s v="20114"/>
    <x v="0"/>
    <n v="1"/>
    <x v="0"/>
    <x v="7"/>
    <x v="7"/>
    <x v="3"/>
    <s v="Q3_5"/>
    <n v="4"/>
    <x v="0"/>
    <x v="10"/>
    <x v="0"/>
  </r>
  <r>
    <n v="1"/>
    <n v="2016"/>
    <s v="2822832"/>
    <s v="20122"/>
    <x v="0"/>
    <n v="1"/>
    <x v="0"/>
    <x v="2"/>
    <x v="2"/>
    <x v="1"/>
    <s v="Q3_1"/>
    <n v="4"/>
    <x v="0"/>
    <x v="0"/>
    <x v="0"/>
  </r>
  <r>
    <n v="1"/>
    <n v="2016"/>
    <s v="2822832"/>
    <s v="20122"/>
    <x v="0"/>
    <n v="1"/>
    <x v="0"/>
    <x v="2"/>
    <x v="2"/>
    <x v="1"/>
    <s v="Q3_2"/>
    <n v="4"/>
    <x v="0"/>
    <x v="1"/>
    <x v="0"/>
  </r>
  <r>
    <n v="1"/>
    <n v="2016"/>
    <s v="2822832"/>
    <s v="20122"/>
    <x v="0"/>
    <n v="1"/>
    <x v="0"/>
    <x v="2"/>
    <x v="2"/>
    <x v="1"/>
    <s v="Q3_8"/>
    <n v="4"/>
    <x v="0"/>
    <x v="2"/>
    <x v="0"/>
  </r>
  <r>
    <n v="1"/>
    <n v="2016"/>
    <s v="2822832"/>
    <s v="20122"/>
    <x v="0"/>
    <n v="1"/>
    <x v="0"/>
    <x v="2"/>
    <x v="2"/>
    <x v="1"/>
    <s v="Q3_3"/>
    <n v="4"/>
    <x v="0"/>
    <x v="3"/>
    <x v="0"/>
  </r>
  <r>
    <n v="1"/>
    <n v="2016"/>
    <s v="2822832"/>
    <s v="20122"/>
    <x v="0"/>
    <n v="1"/>
    <x v="0"/>
    <x v="2"/>
    <x v="2"/>
    <x v="1"/>
    <s v="Q3_4"/>
    <n v="4"/>
    <x v="0"/>
    <x v="4"/>
    <x v="0"/>
  </r>
  <r>
    <n v="1"/>
    <n v="2016"/>
    <s v="2822832"/>
    <s v="20122"/>
    <x v="0"/>
    <n v="1"/>
    <x v="0"/>
    <x v="2"/>
    <x v="2"/>
    <x v="1"/>
    <s v="Q3_9"/>
    <n v="4"/>
    <x v="0"/>
    <x v="5"/>
    <x v="0"/>
  </r>
  <r>
    <n v="1"/>
    <n v="2016"/>
    <s v="2822832"/>
    <s v="20122"/>
    <x v="0"/>
    <n v="1"/>
    <x v="0"/>
    <x v="2"/>
    <x v="2"/>
    <x v="1"/>
    <s v="Q3_10"/>
    <n v="4"/>
    <x v="0"/>
    <x v="6"/>
    <x v="0"/>
  </r>
  <r>
    <n v="1"/>
    <n v="2016"/>
    <s v="2822832"/>
    <s v="20122"/>
    <x v="0"/>
    <n v="1"/>
    <x v="0"/>
    <x v="2"/>
    <x v="2"/>
    <x v="1"/>
    <s v="Q3_11"/>
    <n v="4"/>
    <x v="0"/>
    <x v="7"/>
    <x v="0"/>
  </r>
  <r>
    <n v="1"/>
    <n v="2016"/>
    <s v="2822832"/>
    <s v="20122"/>
    <x v="0"/>
    <n v="1"/>
    <x v="0"/>
    <x v="2"/>
    <x v="2"/>
    <x v="1"/>
    <s v="Q3_7"/>
    <n v="4"/>
    <x v="0"/>
    <x v="8"/>
    <x v="0"/>
  </r>
  <r>
    <n v="1"/>
    <n v="2016"/>
    <s v="2822832"/>
    <s v="20122"/>
    <x v="0"/>
    <n v="1"/>
    <x v="0"/>
    <x v="2"/>
    <x v="2"/>
    <x v="1"/>
    <s v="Q3_6"/>
    <n v="4"/>
    <x v="0"/>
    <x v="9"/>
    <x v="0"/>
  </r>
  <r>
    <n v="1"/>
    <n v="2016"/>
    <s v="2822832"/>
    <s v="20122"/>
    <x v="0"/>
    <n v="1"/>
    <x v="0"/>
    <x v="2"/>
    <x v="2"/>
    <x v="1"/>
    <s v="Q3_5"/>
    <n v="4"/>
    <x v="0"/>
    <x v="10"/>
    <x v="0"/>
  </r>
  <r>
    <n v="1"/>
    <n v="2016"/>
    <s v="3743583"/>
    <s v="20122"/>
    <x v="0"/>
    <n v="1"/>
    <x v="0"/>
    <x v="26"/>
    <x v="16"/>
    <x v="3"/>
    <s v="Q3_1"/>
    <n v="3"/>
    <x v="0"/>
    <x v="0"/>
    <x v="1"/>
  </r>
  <r>
    <n v="1"/>
    <n v="2016"/>
    <s v="3743583"/>
    <s v="20122"/>
    <x v="0"/>
    <n v="1"/>
    <x v="0"/>
    <x v="26"/>
    <x v="16"/>
    <x v="3"/>
    <s v="Q3_2"/>
    <n v="3"/>
    <x v="0"/>
    <x v="1"/>
    <x v="1"/>
  </r>
  <r>
    <n v="1"/>
    <n v="2016"/>
    <s v="3743583"/>
    <s v="20122"/>
    <x v="0"/>
    <n v="1"/>
    <x v="0"/>
    <x v="26"/>
    <x v="16"/>
    <x v="3"/>
    <s v="Q3_8"/>
    <n v="3"/>
    <x v="0"/>
    <x v="2"/>
    <x v="1"/>
  </r>
  <r>
    <n v="1"/>
    <n v="2016"/>
    <s v="3743583"/>
    <s v="20122"/>
    <x v="0"/>
    <n v="1"/>
    <x v="0"/>
    <x v="26"/>
    <x v="16"/>
    <x v="3"/>
    <s v="Q3_3"/>
    <n v="4"/>
    <x v="0"/>
    <x v="3"/>
    <x v="0"/>
  </r>
  <r>
    <n v="1"/>
    <n v="2016"/>
    <s v="3743583"/>
    <s v="20122"/>
    <x v="0"/>
    <n v="1"/>
    <x v="0"/>
    <x v="26"/>
    <x v="16"/>
    <x v="3"/>
    <s v="Q3_4"/>
    <n v="3"/>
    <x v="0"/>
    <x v="4"/>
    <x v="1"/>
  </r>
  <r>
    <n v="1"/>
    <n v="2016"/>
    <s v="3743583"/>
    <s v="20122"/>
    <x v="0"/>
    <n v="1"/>
    <x v="0"/>
    <x v="26"/>
    <x v="16"/>
    <x v="3"/>
    <s v="Q3_9"/>
    <n v="3"/>
    <x v="0"/>
    <x v="5"/>
    <x v="1"/>
  </r>
  <r>
    <n v="1"/>
    <n v="2016"/>
    <s v="3743583"/>
    <s v="20122"/>
    <x v="0"/>
    <n v="1"/>
    <x v="0"/>
    <x v="26"/>
    <x v="16"/>
    <x v="3"/>
    <s v="Q3_10"/>
    <n v="3"/>
    <x v="0"/>
    <x v="6"/>
    <x v="1"/>
  </r>
  <r>
    <n v="1"/>
    <n v="2016"/>
    <s v="3743583"/>
    <s v="20122"/>
    <x v="0"/>
    <n v="1"/>
    <x v="0"/>
    <x v="26"/>
    <x v="16"/>
    <x v="3"/>
    <s v="Q3_11"/>
    <n v="3"/>
    <x v="0"/>
    <x v="7"/>
    <x v="1"/>
  </r>
  <r>
    <n v="1"/>
    <n v="2016"/>
    <s v="3743583"/>
    <s v="20122"/>
    <x v="0"/>
    <n v="1"/>
    <x v="0"/>
    <x v="26"/>
    <x v="16"/>
    <x v="3"/>
    <s v="Q3_7"/>
    <n v="3"/>
    <x v="0"/>
    <x v="8"/>
    <x v="1"/>
  </r>
  <r>
    <n v="1"/>
    <n v="2016"/>
    <s v="3743583"/>
    <s v="20122"/>
    <x v="0"/>
    <n v="1"/>
    <x v="0"/>
    <x v="26"/>
    <x v="16"/>
    <x v="3"/>
    <s v="Q3_6"/>
    <n v="3"/>
    <x v="0"/>
    <x v="9"/>
    <x v="1"/>
  </r>
  <r>
    <n v="1"/>
    <n v="2016"/>
    <s v="3743583"/>
    <s v="20122"/>
    <x v="0"/>
    <n v="1"/>
    <x v="0"/>
    <x v="26"/>
    <x v="16"/>
    <x v="3"/>
    <s v="Q3_5"/>
    <n v="3"/>
    <x v="0"/>
    <x v="10"/>
    <x v="1"/>
  </r>
  <r>
    <n v="1"/>
    <n v="2016"/>
    <s v="3284969"/>
    <s v="20121"/>
    <x v="0"/>
    <n v="1"/>
    <x v="0"/>
    <x v="17"/>
    <x v="7"/>
    <x v="3"/>
    <s v="Q3_1"/>
    <n v="4"/>
    <x v="0"/>
    <x v="0"/>
    <x v="0"/>
  </r>
  <r>
    <n v="1"/>
    <n v="2016"/>
    <s v="3284969"/>
    <s v="20121"/>
    <x v="0"/>
    <n v="1"/>
    <x v="0"/>
    <x v="17"/>
    <x v="7"/>
    <x v="3"/>
    <s v="Q3_2"/>
    <n v="4"/>
    <x v="0"/>
    <x v="1"/>
    <x v="0"/>
  </r>
  <r>
    <n v="1"/>
    <n v="2016"/>
    <s v="3284969"/>
    <s v="20121"/>
    <x v="0"/>
    <n v="1"/>
    <x v="0"/>
    <x v="17"/>
    <x v="7"/>
    <x v="3"/>
    <s v="Q3_8"/>
    <n v="4"/>
    <x v="0"/>
    <x v="2"/>
    <x v="0"/>
  </r>
  <r>
    <n v="1"/>
    <n v="2016"/>
    <s v="3284969"/>
    <s v="20121"/>
    <x v="0"/>
    <n v="1"/>
    <x v="0"/>
    <x v="17"/>
    <x v="7"/>
    <x v="3"/>
    <s v="Q3_3"/>
    <n v="4"/>
    <x v="0"/>
    <x v="3"/>
    <x v="0"/>
  </r>
  <r>
    <n v="1"/>
    <n v="2016"/>
    <s v="3284969"/>
    <s v="20121"/>
    <x v="0"/>
    <n v="1"/>
    <x v="0"/>
    <x v="17"/>
    <x v="7"/>
    <x v="3"/>
    <s v="Q3_4"/>
    <n v="4"/>
    <x v="0"/>
    <x v="4"/>
    <x v="0"/>
  </r>
  <r>
    <n v="1"/>
    <n v="2016"/>
    <s v="3284969"/>
    <s v="20121"/>
    <x v="0"/>
    <n v="1"/>
    <x v="0"/>
    <x v="17"/>
    <x v="7"/>
    <x v="3"/>
    <s v="Q3_9"/>
    <n v="4"/>
    <x v="0"/>
    <x v="5"/>
    <x v="0"/>
  </r>
  <r>
    <n v="1"/>
    <n v="2016"/>
    <s v="3284969"/>
    <s v="20121"/>
    <x v="0"/>
    <n v="1"/>
    <x v="0"/>
    <x v="17"/>
    <x v="7"/>
    <x v="3"/>
    <s v="Q3_10"/>
    <n v="4"/>
    <x v="0"/>
    <x v="6"/>
    <x v="0"/>
  </r>
  <r>
    <n v="1"/>
    <n v="2016"/>
    <s v="3284969"/>
    <s v="20121"/>
    <x v="0"/>
    <n v="1"/>
    <x v="0"/>
    <x v="17"/>
    <x v="7"/>
    <x v="3"/>
    <s v="Q3_11"/>
    <n v="4"/>
    <x v="0"/>
    <x v="7"/>
    <x v="0"/>
  </r>
  <r>
    <n v="1"/>
    <n v="2016"/>
    <s v="3284969"/>
    <s v="20121"/>
    <x v="0"/>
    <n v="1"/>
    <x v="0"/>
    <x v="17"/>
    <x v="7"/>
    <x v="3"/>
    <s v="Q3_7"/>
    <n v="4"/>
    <x v="0"/>
    <x v="8"/>
    <x v="0"/>
  </r>
  <r>
    <n v="1"/>
    <n v="2016"/>
    <s v="3284969"/>
    <s v="20121"/>
    <x v="0"/>
    <n v="1"/>
    <x v="0"/>
    <x v="17"/>
    <x v="7"/>
    <x v="3"/>
    <s v="Q3_6"/>
    <n v="4"/>
    <x v="0"/>
    <x v="9"/>
    <x v="0"/>
  </r>
  <r>
    <n v="1"/>
    <n v="2016"/>
    <s v="3284969"/>
    <s v="20121"/>
    <x v="0"/>
    <n v="1"/>
    <x v="0"/>
    <x v="17"/>
    <x v="7"/>
    <x v="3"/>
    <s v="Q3_5"/>
    <n v="4"/>
    <x v="0"/>
    <x v="10"/>
    <x v="0"/>
  </r>
  <r>
    <n v="1"/>
    <n v="2016"/>
    <s v="3017338"/>
    <s v="20114"/>
    <x v="0"/>
    <n v="1"/>
    <x v="0"/>
    <x v="27"/>
    <x v="18"/>
    <x v="0"/>
    <s v="Q3_1"/>
    <n v="4"/>
    <x v="0"/>
    <x v="0"/>
    <x v="0"/>
  </r>
  <r>
    <n v="1"/>
    <n v="2016"/>
    <s v="3017338"/>
    <s v="20114"/>
    <x v="0"/>
    <n v="1"/>
    <x v="0"/>
    <x v="27"/>
    <x v="18"/>
    <x v="0"/>
    <s v="Q3_2"/>
    <n v="3"/>
    <x v="0"/>
    <x v="1"/>
    <x v="1"/>
  </r>
  <r>
    <n v="1"/>
    <n v="2016"/>
    <s v="3017338"/>
    <s v="20114"/>
    <x v="0"/>
    <n v="1"/>
    <x v="0"/>
    <x v="27"/>
    <x v="18"/>
    <x v="0"/>
    <s v="Q3_8"/>
    <n v="4"/>
    <x v="0"/>
    <x v="2"/>
    <x v="0"/>
  </r>
  <r>
    <n v="1"/>
    <n v="2016"/>
    <s v="3017338"/>
    <s v="20114"/>
    <x v="0"/>
    <n v="1"/>
    <x v="0"/>
    <x v="27"/>
    <x v="18"/>
    <x v="0"/>
    <s v="Q3_3"/>
    <n v="4"/>
    <x v="0"/>
    <x v="3"/>
    <x v="0"/>
  </r>
  <r>
    <n v="1"/>
    <n v="2016"/>
    <s v="3017338"/>
    <s v="20114"/>
    <x v="0"/>
    <n v="1"/>
    <x v="0"/>
    <x v="27"/>
    <x v="18"/>
    <x v="0"/>
    <s v="Q3_4"/>
    <n v="5"/>
    <x v="0"/>
    <x v="4"/>
    <x v="4"/>
  </r>
  <r>
    <n v="1"/>
    <n v="2016"/>
    <s v="3017338"/>
    <s v="20114"/>
    <x v="0"/>
    <n v="1"/>
    <x v="0"/>
    <x v="27"/>
    <x v="18"/>
    <x v="0"/>
    <s v="Q3_9"/>
    <n v="4"/>
    <x v="0"/>
    <x v="5"/>
    <x v="0"/>
  </r>
  <r>
    <n v="1"/>
    <n v="2016"/>
    <s v="3017338"/>
    <s v="20114"/>
    <x v="0"/>
    <n v="1"/>
    <x v="0"/>
    <x v="27"/>
    <x v="18"/>
    <x v="0"/>
    <s v="Q3_10"/>
    <n v="4"/>
    <x v="0"/>
    <x v="6"/>
    <x v="0"/>
  </r>
  <r>
    <n v="1"/>
    <n v="2016"/>
    <s v="3017338"/>
    <s v="20114"/>
    <x v="0"/>
    <n v="1"/>
    <x v="0"/>
    <x v="27"/>
    <x v="18"/>
    <x v="0"/>
    <s v="Q3_11"/>
    <n v="4"/>
    <x v="0"/>
    <x v="7"/>
    <x v="0"/>
  </r>
  <r>
    <n v="1"/>
    <n v="2016"/>
    <s v="3017338"/>
    <s v="20114"/>
    <x v="0"/>
    <n v="1"/>
    <x v="0"/>
    <x v="27"/>
    <x v="18"/>
    <x v="0"/>
    <s v="Q3_7"/>
    <n v="2"/>
    <x v="0"/>
    <x v="8"/>
    <x v="2"/>
  </r>
  <r>
    <n v="1"/>
    <n v="2016"/>
    <s v="3017338"/>
    <s v="20114"/>
    <x v="0"/>
    <n v="1"/>
    <x v="0"/>
    <x v="27"/>
    <x v="18"/>
    <x v="0"/>
    <s v="Q3_6"/>
    <n v="5"/>
    <x v="0"/>
    <x v="9"/>
    <x v="4"/>
  </r>
  <r>
    <n v="1"/>
    <n v="2016"/>
    <s v="3017338"/>
    <s v="20114"/>
    <x v="0"/>
    <n v="1"/>
    <x v="0"/>
    <x v="27"/>
    <x v="18"/>
    <x v="0"/>
    <s v="Q3_5"/>
    <n v="4"/>
    <x v="0"/>
    <x v="10"/>
    <x v="0"/>
  </r>
  <r>
    <n v="1"/>
    <n v="2016"/>
    <s v="2652909"/>
    <s v="20114"/>
    <x v="0"/>
    <n v="1"/>
    <x v="0"/>
    <x v="28"/>
    <x v="3"/>
    <x v="0"/>
    <s v="Q3_1"/>
    <n v="3"/>
    <x v="0"/>
    <x v="0"/>
    <x v="1"/>
  </r>
  <r>
    <n v="1"/>
    <n v="2016"/>
    <s v="2652909"/>
    <s v="20114"/>
    <x v="0"/>
    <n v="1"/>
    <x v="0"/>
    <x v="28"/>
    <x v="3"/>
    <x v="0"/>
    <s v="Q3_2"/>
    <n v="3"/>
    <x v="0"/>
    <x v="1"/>
    <x v="1"/>
  </r>
  <r>
    <n v="1"/>
    <n v="2016"/>
    <s v="2652909"/>
    <s v="20114"/>
    <x v="0"/>
    <n v="1"/>
    <x v="0"/>
    <x v="28"/>
    <x v="3"/>
    <x v="0"/>
    <s v="Q3_8"/>
    <n v="4"/>
    <x v="0"/>
    <x v="2"/>
    <x v="0"/>
  </r>
  <r>
    <n v="1"/>
    <n v="2016"/>
    <s v="2652909"/>
    <s v="20114"/>
    <x v="0"/>
    <n v="1"/>
    <x v="0"/>
    <x v="28"/>
    <x v="3"/>
    <x v="0"/>
    <s v="Q3_3"/>
    <n v="2"/>
    <x v="0"/>
    <x v="3"/>
    <x v="2"/>
  </r>
  <r>
    <n v="1"/>
    <n v="2016"/>
    <s v="2652909"/>
    <s v="20114"/>
    <x v="0"/>
    <n v="1"/>
    <x v="0"/>
    <x v="28"/>
    <x v="3"/>
    <x v="0"/>
    <s v="Q3_4"/>
    <n v="2"/>
    <x v="0"/>
    <x v="4"/>
    <x v="2"/>
  </r>
  <r>
    <n v="1"/>
    <n v="2016"/>
    <s v="2652909"/>
    <s v="20114"/>
    <x v="0"/>
    <n v="1"/>
    <x v="0"/>
    <x v="28"/>
    <x v="3"/>
    <x v="0"/>
    <s v="Q3_9"/>
    <n v="3"/>
    <x v="0"/>
    <x v="5"/>
    <x v="1"/>
  </r>
  <r>
    <n v="1"/>
    <n v="2016"/>
    <s v="2652909"/>
    <s v="20114"/>
    <x v="0"/>
    <n v="1"/>
    <x v="0"/>
    <x v="28"/>
    <x v="3"/>
    <x v="0"/>
    <s v="Q3_10"/>
    <n v="5"/>
    <x v="0"/>
    <x v="6"/>
    <x v="4"/>
  </r>
  <r>
    <n v="1"/>
    <n v="2016"/>
    <s v="2652909"/>
    <s v="20114"/>
    <x v="0"/>
    <n v="1"/>
    <x v="0"/>
    <x v="28"/>
    <x v="3"/>
    <x v="0"/>
    <s v="Q3_11"/>
    <n v="3"/>
    <x v="0"/>
    <x v="7"/>
    <x v="1"/>
  </r>
  <r>
    <n v="1"/>
    <n v="2016"/>
    <s v="2652909"/>
    <s v="20114"/>
    <x v="0"/>
    <n v="1"/>
    <x v="0"/>
    <x v="28"/>
    <x v="3"/>
    <x v="0"/>
    <s v="Q3_7"/>
    <n v="4"/>
    <x v="0"/>
    <x v="8"/>
    <x v="0"/>
  </r>
  <r>
    <n v="1"/>
    <n v="2016"/>
    <s v="2652909"/>
    <s v="20114"/>
    <x v="0"/>
    <n v="1"/>
    <x v="0"/>
    <x v="28"/>
    <x v="3"/>
    <x v="0"/>
    <s v="Q3_6"/>
    <n v="3"/>
    <x v="0"/>
    <x v="9"/>
    <x v="1"/>
  </r>
  <r>
    <n v="1"/>
    <n v="2016"/>
    <s v="2652909"/>
    <s v="20114"/>
    <x v="0"/>
    <n v="1"/>
    <x v="0"/>
    <x v="28"/>
    <x v="3"/>
    <x v="0"/>
    <s v="Q3_5"/>
    <n v="4"/>
    <x v="0"/>
    <x v="10"/>
    <x v="0"/>
  </r>
  <r>
    <n v="1"/>
    <n v="2016"/>
    <s v="3543357"/>
    <s v="20113"/>
    <x v="0"/>
    <n v="1"/>
    <x v="0"/>
    <x v="5"/>
    <x v="5"/>
    <x v="2"/>
    <s v="Q3_1"/>
    <n v="4"/>
    <x v="0"/>
    <x v="0"/>
    <x v="0"/>
  </r>
  <r>
    <n v="1"/>
    <n v="2016"/>
    <s v="3543357"/>
    <s v="20113"/>
    <x v="0"/>
    <n v="1"/>
    <x v="0"/>
    <x v="5"/>
    <x v="5"/>
    <x v="2"/>
    <s v="Q3_2"/>
    <n v="4"/>
    <x v="0"/>
    <x v="1"/>
    <x v="0"/>
  </r>
  <r>
    <n v="1"/>
    <n v="2016"/>
    <s v="3543357"/>
    <s v="20113"/>
    <x v="0"/>
    <n v="1"/>
    <x v="0"/>
    <x v="5"/>
    <x v="5"/>
    <x v="2"/>
    <s v="Q3_8"/>
    <n v="5"/>
    <x v="0"/>
    <x v="2"/>
    <x v="4"/>
  </r>
  <r>
    <n v="1"/>
    <n v="2016"/>
    <s v="3543357"/>
    <s v="20113"/>
    <x v="0"/>
    <n v="1"/>
    <x v="0"/>
    <x v="5"/>
    <x v="5"/>
    <x v="2"/>
    <s v="Q3_3"/>
    <n v="3"/>
    <x v="0"/>
    <x v="3"/>
    <x v="1"/>
  </r>
  <r>
    <n v="1"/>
    <n v="2016"/>
    <s v="3543357"/>
    <s v="20113"/>
    <x v="0"/>
    <n v="1"/>
    <x v="0"/>
    <x v="5"/>
    <x v="5"/>
    <x v="2"/>
    <s v="Q3_4"/>
    <n v="2"/>
    <x v="0"/>
    <x v="4"/>
    <x v="2"/>
  </r>
  <r>
    <n v="1"/>
    <n v="2016"/>
    <s v="3543357"/>
    <s v="20113"/>
    <x v="0"/>
    <n v="1"/>
    <x v="0"/>
    <x v="5"/>
    <x v="5"/>
    <x v="2"/>
    <s v="Q3_9"/>
    <n v="3"/>
    <x v="0"/>
    <x v="5"/>
    <x v="1"/>
  </r>
  <r>
    <n v="1"/>
    <n v="2016"/>
    <s v="3543357"/>
    <s v="20113"/>
    <x v="0"/>
    <n v="1"/>
    <x v="0"/>
    <x v="5"/>
    <x v="5"/>
    <x v="2"/>
    <s v="Q3_10"/>
    <n v="3"/>
    <x v="0"/>
    <x v="6"/>
    <x v="1"/>
  </r>
  <r>
    <n v="1"/>
    <n v="2016"/>
    <s v="3543357"/>
    <s v="20113"/>
    <x v="0"/>
    <n v="1"/>
    <x v="0"/>
    <x v="5"/>
    <x v="5"/>
    <x v="2"/>
    <s v="Q3_11"/>
    <n v="4"/>
    <x v="0"/>
    <x v="7"/>
    <x v="0"/>
  </r>
  <r>
    <n v="1"/>
    <n v="2016"/>
    <s v="3543357"/>
    <s v="20113"/>
    <x v="0"/>
    <n v="1"/>
    <x v="0"/>
    <x v="5"/>
    <x v="5"/>
    <x v="2"/>
    <s v="Q3_7"/>
    <n v="4"/>
    <x v="0"/>
    <x v="8"/>
    <x v="0"/>
  </r>
  <r>
    <n v="1"/>
    <n v="2016"/>
    <s v="3543357"/>
    <s v="20113"/>
    <x v="0"/>
    <n v="1"/>
    <x v="0"/>
    <x v="5"/>
    <x v="5"/>
    <x v="2"/>
    <s v="Q3_6"/>
    <n v="4"/>
    <x v="0"/>
    <x v="9"/>
    <x v="0"/>
  </r>
  <r>
    <n v="1"/>
    <n v="2016"/>
    <s v="3543357"/>
    <s v="20113"/>
    <x v="0"/>
    <n v="1"/>
    <x v="0"/>
    <x v="5"/>
    <x v="5"/>
    <x v="2"/>
    <s v="Q3_5"/>
    <n v="4"/>
    <x v="0"/>
    <x v="10"/>
    <x v="0"/>
  </r>
  <r>
    <n v="1"/>
    <n v="2016"/>
    <s v="2710369"/>
    <s v="20122"/>
    <x v="0"/>
    <n v="1"/>
    <x v="0"/>
    <x v="29"/>
    <x v="21"/>
    <x v="1"/>
    <s v="Q3_1"/>
    <n v="4"/>
    <x v="0"/>
    <x v="0"/>
    <x v="0"/>
  </r>
  <r>
    <n v="1"/>
    <n v="2016"/>
    <s v="2710369"/>
    <s v="20122"/>
    <x v="0"/>
    <n v="1"/>
    <x v="0"/>
    <x v="29"/>
    <x v="21"/>
    <x v="1"/>
    <s v="Q3_2"/>
    <n v="3"/>
    <x v="0"/>
    <x v="1"/>
    <x v="1"/>
  </r>
  <r>
    <n v="1"/>
    <n v="2016"/>
    <s v="2710369"/>
    <s v="20122"/>
    <x v="0"/>
    <n v="1"/>
    <x v="0"/>
    <x v="29"/>
    <x v="21"/>
    <x v="1"/>
    <s v="Q3_8"/>
    <n v="4"/>
    <x v="0"/>
    <x v="2"/>
    <x v="0"/>
  </r>
  <r>
    <n v="1"/>
    <n v="2016"/>
    <s v="2710369"/>
    <s v="20122"/>
    <x v="0"/>
    <n v="1"/>
    <x v="0"/>
    <x v="29"/>
    <x v="21"/>
    <x v="1"/>
    <s v="Q3_3"/>
    <n v="4"/>
    <x v="0"/>
    <x v="3"/>
    <x v="0"/>
  </r>
  <r>
    <n v="1"/>
    <n v="2016"/>
    <s v="2710369"/>
    <s v="20122"/>
    <x v="0"/>
    <n v="1"/>
    <x v="0"/>
    <x v="29"/>
    <x v="21"/>
    <x v="1"/>
    <s v="Q3_4"/>
    <n v="4"/>
    <x v="0"/>
    <x v="4"/>
    <x v="0"/>
  </r>
  <r>
    <n v="1"/>
    <n v="2016"/>
    <s v="2710369"/>
    <s v="20122"/>
    <x v="0"/>
    <n v="1"/>
    <x v="0"/>
    <x v="29"/>
    <x v="21"/>
    <x v="1"/>
    <s v="Q3_9"/>
    <n v="4"/>
    <x v="0"/>
    <x v="5"/>
    <x v="0"/>
  </r>
  <r>
    <n v="1"/>
    <n v="2016"/>
    <s v="2710369"/>
    <s v="20122"/>
    <x v="0"/>
    <n v="1"/>
    <x v="0"/>
    <x v="29"/>
    <x v="21"/>
    <x v="1"/>
    <s v="Q3_10"/>
    <n v="4"/>
    <x v="0"/>
    <x v="6"/>
    <x v="0"/>
  </r>
  <r>
    <n v="1"/>
    <n v="2016"/>
    <s v="2710369"/>
    <s v="20122"/>
    <x v="0"/>
    <n v="1"/>
    <x v="0"/>
    <x v="29"/>
    <x v="21"/>
    <x v="1"/>
    <s v="Q3_11"/>
    <n v="3"/>
    <x v="0"/>
    <x v="7"/>
    <x v="1"/>
  </r>
  <r>
    <n v="1"/>
    <n v="2016"/>
    <s v="2710369"/>
    <s v="20122"/>
    <x v="0"/>
    <n v="1"/>
    <x v="0"/>
    <x v="29"/>
    <x v="21"/>
    <x v="1"/>
    <s v="Q3_7"/>
    <n v="4"/>
    <x v="0"/>
    <x v="8"/>
    <x v="0"/>
  </r>
  <r>
    <n v="1"/>
    <n v="2016"/>
    <s v="2710369"/>
    <s v="20122"/>
    <x v="0"/>
    <n v="1"/>
    <x v="0"/>
    <x v="29"/>
    <x v="21"/>
    <x v="1"/>
    <s v="Q3_6"/>
    <n v="3"/>
    <x v="0"/>
    <x v="9"/>
    <x v="1"/>
  </r>
  <r>
    <n v="1"/>
    <n v="2016"/>
    <s v="2710369"/>
    <s v="20122"/>
    <x v="0"/>
    <n v="1"/>
    <x v="0"/>
    <x v="29"/>
    <x v="21"/>
    <x v="1"/>
    <s v="Q3_5"/>
    <n v="4"/>
    <x v="0"/>
    <x v="10"/>
    <x v="0"/>
  </r>
  <r>
    <n v="1"/>
    <n v="2016"/>
    <s v="2971773"/>
    <s v="20122"/>
    <x v="0"/>
    <n v="1"/>
    <x v="0"/>
    <x v="22"/>
    <x v="6"/>
    <x v="3"/>
    <s v="Q3_1"/>
    <n v="3"/>
    <x v="0"/>
    <x v="0"/>
    <x v="1"/>
  </r>
  <r>
    <n v="1"/>
    <n v="2016"/>
    <s v="2971773"/>
    <s v="20122"/>
    <x v="0"/>
    <n v="1"/>
    <x v="0"/>
    <x v="22"/>
    <x v="6"/>
    <x v="3"/>
    <s v="Q3_2"/>
    <n v="3"/>
    <x v="0"/>
    <x v="1"/>
    <x v="1"/>
  </r>
  <r>
    <n v="1"/>
    <n v="2016"/>
    <s v="2971773"/>
    <s v="20122"/>
    <x v="0"/>
    <n v="1"/>
    <x v="0"/>
    <x v="22"/>
    <x v="6"/>
    <x v="3"/>
    <s v="Q3_8"/>
    <n v="3"/>
    <x v="0"/>
    <x v="2"/>
    <x v="1"/>
  </r>
  <r>
    <n v="1"/>
    <n v="2016"/>
    <s v="2971773"/>
    <s v="20122"/>
    <x v="0"/>
    <n v="1"/>
    <x v="0"/>
    <x v="22"/>
    <x v="6"/>
    <x v="3"/>
    <s v="Q3_3"/>
    <n v="2"/>
    <x v="0"/>
    <x v="3"/>
    <x v="2"/>
  </r>
  <r>
    <n v="1"/>
    <n v="2016"/>
    <s v="2971773"/>
    <s v="20122"/>
    <x v="0"/>
    <n v="1"/>
    <x v="0"/>
    <x v="22"/>
    <x v="6"/>
    <x v="3"/>
    <s v="Q3_4"/>
    <n v="1"/>
    <x v="0"/>
    <x v="4"/>
    <x v="3"/>
  </r>
  <r>
    <n v="1"/>
    <n v="2016"/>
    <s v="2971773"/>
    <s v="20122"/>
    <x v="0"/>
    <n v="1"/>
    <x v="0"/>
    <x v="22"/>
    <x v="6"/>
    <x v="3"/>
    <s v="Q3_9"/>
    <n v="2"/>
    <x v="0"/>
    <x v="5"/>
    <x v="2"/>
  </r>
  <r>
    <n v="1"/>
    <n v="2016"/>
    <s v="2971773"/>
    <s v="20122"/>
    <x v="0"/>
    <n v="1"/>
    <x v="0"/>
    <x v="22"/>
    <x v="6"/>
    <x v="3"/>
    <s v="Q3_10"/>
    <n v="2"/>
    <x v="0"/>
    <x v="6"/>
    <x v="2"/>
  </r>
  <r>
    <n v="1"/>
    <n v="2016"/>
    <s v="2971773"/>
    <s v="20122"/>
    <x v="0"/>
    <n v="1"/>
    <x v="0"/>
    <x v="22"/>
    <x v="6"/>
    <x v="3"/>
    <s v="Q3_11"/>
    <n v="3"/>
    <x v="0"/>
    <x v="7"/>
    <x v="1"/>
  </r>
  <r>
    <n v="1"/>
    <n v="2016"/>
    <s v="2971773"/>
    <s v="20122"/>
    <x v="0"/>
    <n v="1"/>
    <x v="0"/>
    <x v="22"/>
    <x v="6"/>
    <x v="3"/>
    <s v="Q3_7"/>
    <n v="3"/>
    <x v="0"/>
    <x v="8"/>
    <x v="1"/>
  </r>
  <r>
    <n v="1"/>
    <n v="2016"/>
    <s v="2971773"/>
    <s v="20122"/>
    <x v="0"/>
    <n v="1"/>
    <x v="0"/>
    <x v="22"/>
    <x v="6"/>
    <x v="3"/>
    <s v="Q3_6"/>
    <n v="2"/>
    <x v="0"/>
    <x v="9"/>
    <x v="2"/>
  </r>
  <r>
    <n v="1"/>
    <n v="2016"/>
    <s v="2971773"/>
    <s v="20122"/>
    <x v="0"/>
    <n v="1"/>
    <x v="0"/>
    <x v="22"/>
    <x v="6"/>
    <x v="3"/>
    <s v="Q3_5"/>
    <n v="2"/>
    <x v="0"/>
    <x v="10"/>
    <x v="2"/>
  </r>
  <r>
    <n v="1"/>
    <n v="2016"/>
    <s v="2859362"/>
    <s v="20114"/>
    <x v="0"/>
    <n v="1"/>
    <x v="0"/>
    <x v="8"/>
    <x v="8"/>
    <x v="1"/>
    <s v="Q3_1"/>
    <n v="3"/>
    <x v="0"/>
    <x v="0"/>
    <x v="1"/>
  </r>
  <r>
    <n v="1"/>
    <n v="2016"/>
    <s v="2859362"/>
    <s v="20114"/>
    <x v="0"/>
    <n v="1"/>
    <x v="0"/>
    <x v="8"/>
    <x v="8"/>
    <x v="1"/>
    <s v="Q3_2"/>
    <n v="3"/>
    <x v="0"/>
    <x v="1"/>
    <x v="1"/>
  </r>
  <r>
    <n v="1"/>
    <n v="2016"/>
    <s v="2859362"/>
    <s v="20114"/>
    <x v="0"/>
    <n v="1"/>
    <x v="0"/>
    <x v="8"/>
    <x v="8"/>
    <x v="1"/>
    <s v="Q3_8"/>
    <n v="2"/>
    <x v="0"/>
    <x v="2"/>
    <x v="2"/>
  </r>
  <r>
    <n v="1"/>
    <n v="2016"/>
    <s v="2859362"/>
    <s v="20114"/>
    <x v="0"/>
    <n v="1"/>
    <x v="0"/>
    <x v="8"/>
    <x v="8"/>
    <x v="1"/>
    <s v="Q3_3"/>
    <n v="3"/>
    <x v="0"/>
    <x v="3"/>
    <x v="1"/>
  </r>
  <r>
    <n v="1"/>
    <n v="2016"/>
    <s v="2859362"/>
    <s v="20114"/>
    <x v="0"/>
    <n v="1"/>
    <x v="0"/>
    <x v="8"/>
    <x v="8"/>
    <x v="1"/>
    <s v="Q3_4"/>
    <n v="2"/>
    <x v="0"/>
    <x v="4"/>
    <x v="2"/>
  </r>
  <r>
    <n v="1"/>
    <n v="2016"/>
    <s v="2859362"/>
    <s v="20114"/>
    <x v="0"/>
    <n v="1"/>
    <x v="0"/>
    <x v="8"/>
    <x v="8"/>
    <x v="1"/>
    <s v="Q3_9"/>
    <n v="2"/>
    <x v="0"/>
    <x v="5"/>
    <x v="2"/>
  </r>
  <r>
    <n v="1"/>
    <n v="2016"/>
    <s v="2859362"/>
    <s v="20114"/>
    <x v="0"/>
    <n v="1"/>
    <x v="0"/>
    <x v="8"/>
    <x v="8"/>
    <x v="1"/>
    <s v="Q3_10"/>
    <n v="2"/>
    <x v="0"/>
    <x v="6"/>
    <x v="2"/>
  </r>
  <r>
    <n v="1"/>
    <n v="2016"/>
    <s v="2859362"/>
    <s v="20114"/>
    <x v="0"/>
    <n v="1"/>
    <x v="0"/>
    <x v="8"/>
    <x v="8"/>
    <x v="1"/>
    <s v="Q3_11"/>
    <n v="3"/>
    <x v="0"/>
    <x v="7"/>
    <x v="1"/>
  </r>
  <r>
    <n v="1"/>
    <n v="2016"/>
    <s v="2859362"/>
    <s v="20114"/>
    <x v="0"/>
    <n v="1"/>
    <x v="0"/>
    <x v="8"/>
    <x v="8"/>
    <x v="1"/>
    <s v="Q3_7"/>
    <n v="3"/>
    <x v="0"/>
    <x v="8"/>
    <x v="1"/>
  </r>
  <r>
    <n v="1"/>
    <n v="2016"/>
    <s v="2859362"/>
    <s v="20114"/>
    <x v="0"/>
    <n v="1"/>
    <x v="0"/>
    <x v="8"/>
    <x v="8"/>
    <x v="1"/>
    <s v="Q3_6"/>
    <n v="3"/>
    <x v="0"/>
    <x v="9"/>
    <x v="1"/>
  </r>
  <r>
    <n v="1"/>
    <n v="2016"/>
    <s v="2859362"/>
    <s v="20114"/>
    <x v="0"/>
    <n v="1"/>
    <x v="0"/>
    <x v="8"/>
    <x v="8"/>
    <x v="1"/>
    <s v="Q3_5"/>
    <n v="3"/>
    <x v="0"/>
    <x v="10"/>
    <x v="1"/>
  </r>
  <r>
    <n v="1"/>
    <n v="2016"/>
    <s v="3639817"/>
    <s v="20122"/>
    <x v="0"/>
    <n v="1"/>
    <x v="0"/>
    <x v="20"/>
    <x v="10"/>
    <x v="3"/>
    <s v="Q3_1"/>
    <n v="4"/>
    <x v="0"/>
    <x v="0"/>
    <x v="0"/>
  </r>
  <r>
    <n v="1"/>
    <n v="2016"/>
    <s v="3639817"/>
    <s v="20122"/>
    <x v="0"/>
    <n v="1"/>
    <x v="0"/>
    <x v="20"/>
    <x v="10"/>
    <x v="3"/>
    <s v="Q3_2"/>
    <n v="3"/>
    <x v="0"/>
    <x v="1"/>
    <x v="1"/>
  </r>
  <r>
    <n v="1"/>
    <n v="2016"/>
    <s v="3639817"/>
    <s v="20122"/>
    <x v="0"/>
    <n v="1"/>
    <x v="0"/>
    <x v="20"/>
    <x v="10"/>
    <x v="3"/>
    <s v="Q3_8"/>
    <n v="4"/>
    <x v="0"/>
    <x v="2"/>
    <x v="0"/>
  </r>
  <r>
    <n v="1"/>
    <n v="2016"/>
    <s v="3639817"/>
    <s v="20122"/>
    <x v="0"/>
    <n v="1"/>
    <x v="0"/>
    <x v="20"/>
    <x v="10"/>
    <x v="3"/>
    <s v="Q3_3"/>
    <n v="4"/>
    <x v="0"/>
    <x v="3"/>
    <x v="0"/>
  </r>
  <r>
    <n v="1"/>
    <n v="2016"/>
    <s v="3639817"/>
    <s v="20122"/>
    <x v="0"/>
    <n v="1"/>
    <x v="0"/>
    <x v="20"/>
    <x v="10"/>
    <x v="3"/>
    <s v="Q3_4"/>
    <n v="2"/>
    <x v="0"/>
    <x v="4"/>
    <x v="2"/>
  </r>
  <r>
    <n v="1"/>
    <n v="2016"/>
    <s v="3639817"/>
    <s v="20122"/>
    <x v="0"/>
    <n v="1"/>
    <x v="0"/>
    <x v="20"/>
    <x v="10"/>
    <x v="3"/>
    <s v="Q3_9"/>
    <n v="4"/>
    <x v="0"/>
    <x v="5"/>
    <x v="0"/>
  </r>
  <r>
    <n v="1"/>
    <n v="2016"/>
    <s v="3639817"/>
    <s v="20122"/>
    <x v="0"/>
    <n v="1"/>
    <x v="0"/>
    <x v="20"/>
    <x v="10"/>
    <x v="3"/>
    <s v="Q3_10"/>
    <n v="4"/>
    <x v="0"/>
    <x v="6"/>
    <x v="0"/>
  </r>
  <r>
    <n v="1"/>
    <n v="2016"/>
    <s v="3639817"/>
    <s v="20122"/>
    <x v="0"/>
    <n v="1"/>
    <x v="0"/>
    <x v="20"/>
    <x v="10"/>
    <x v="3"/>
    <s v="Q3_11"/>
    <n v="2"/>
    <x v="0"/>
    <x v="7"/>
    <x v="2"/>
  </r>
  <r>
    <n v="1"/>
    <n v="2016"/>
    <s v="3639817"/>
    <s v="20122"/>
    <x v="0"/>
    <n v="1"/>
    <x v="0"/>
    <x v="20"/>
    <x v="10"/>
    <x v="3"/>
    <s v="Q3_7"/>
    <n v="4"/>
    <x v="0"/>
    <x v="8"/>
    <x v="0"/>
  </r>
  <r>
    <n v="1"/>
    <n v="2016"/>
    <s v="3639817"/>
    <s v="20122"/>
    <x v="0"/>
    <n v="1"/>
    <x v="0"/>
    <x v="20"/>
    <x v="10"/>
    <x v="3"/>
    <s v="Q3_6"/>
    <n v="4"/>
    <x v="0"/>
    <x v="9"/>
    <x v="0"/>
  </r>
  <r>
    <n v="1"/>
    <n v="2016"/>
    <s v="3639817"/>
    <s v="20122"/>
    <x v="0"/>
    <n v="1"/>
    <x v="0"/>
    <x v="20"/>
    <x v="10"/>
    <x v="3"/>
    <s v="Q3_5"/>
    <n v="4"/>
    <x v="0"/>
    <x v="10"/>
    <x v="0"/>
  </r>
  <r>
    <n v="1"/>
    <n v="2016"/>
    <s v="2589872"/>
    <s v="20122"/>
    <x v="0"/>
    <n v="1"/>
    <x v="0"/>
    <x v="30"/>
    <x v="1"/>
    <x v="0"/>
    <s v="Q3_1"/>
    <n v="3"/>
    <x v="0"/>
    <x v="0"/>
    <x v="1"/>
  </r>
  <r>
    <n v="1"/>
    <n v="2016"/>
    <s v="2589872"/>
    <s v="20122"/>
    <x v="0"/>
    <n v="1"/>
    <x v="0"/>
    <x v="30"/>
    <x v="1"/>
    <x v="0"/>
    <s v="Q3_2"/>
    <n v="3"/>
    <x v="0"/>
    <x v="1"/>
    <x v="1"/>
  </r>
  <r>
    <n v="1"/>
    <n v="2016"/>
    <s v="2589872"/>
    <s v="20122"/>
    <x v="0"/>
    <n v="1"/>
    <x v="0"/>
    <x v="30"/>
    <x v="1"/>
    <x v="0"/>
    <s v="Q3_8"/>
    <n v="5"/>
    <x v="0"/>
    <x v="2"/>
    <x v="4"/>
  </r>
  <r>
    <n v="1"/>
    <n v="2016"/>
    <s v="2589872"/>
    <s v="20122"/>
    <x v="0"/>
    <n v="1"/>
    <x v="0"/>
    <x v="30"/>
    <x v="1"/>
    <x v="0"/>
    <s v="Q3_3"/>
    <n v="2"/>
    <x v="0"/>
    <x v="3"/>
    <x v="2"/>
  </r>
  <r>
    <n v="1"/>
    <n v="2016"/>
    <s v="2589872"/>
    <s v="20122"/>
    <x v="0"/>
    <n v="1"/>
    <x v="0"/>
    <x v="30"/>
    <x v="1"/>
    <x v="0"/>
    <s v="Q3_4"/>
    <n v="2"/>
    <x v="0"/>
    <x v="4"/>
    <x v="2"/>
  </r>
  <r>
    <n v="1"/>
    <n v="2016"/>
    <s v="2589872"/>
    <s v="20122"/>
    <x v="0"/>
    <n v="1"/>
    <x v="0"/>
    <x v="30"/>
    <x v="1"/>
    <x v="0"/>
    <s v="Q3_9"/>
    <n v="1"/>
    <x v="0"/>
    <x v="5"/>
    <x v="3"/>
  </r>
  <r>
    <n v="1"/>
    <n v="2016"/>
    <s v="2589872"/>
    <s v="20122"/>
    <x v="0"/>
    <n v="1"/>
    <x v="0"/>
    <x v="30"/>
    <x v="1"/>
    <x v="0"/>
    <s v="Q3_10"/>
    <n v="2"/>
    <x v="0"/>
    <x v="6"/>
    <x v="2"/>
  </r>
  <r>
    <n v="1"/>
    <n v="2016"/>
    <s v="2589872"/>
    <s v="20122"/>
    <x v="0"/>
    <n v="1"/>
    <x v="0"/>
    <x v="30"/>
    <x v="1"/>
    <x v="0"/>
    <s v="Q3_11"/>
    <n v="3"/>
    <x v="0"/>
    <x v="7"/>
    <x v="1"/>
  </r>
  <r>
    <n v="1"/>
    <n v="2016"/>
    <s v="2589872"/>
    <s v="20122"/>
    <x v="0"/>
    <n v="1"/>
    <x v="0"/>
    <x v="30"/>
    <x v="1"/>
    <x v="0"/>
    <s v="Q3_7"/>
    <n v="3"/>
    <x v="0"/>
    <x v="8"/>
    <x v="1"/>
  </r>
  <r>
    <n v="1"/>
    <n v="2016"/>
    <s v="2589872"/>
    <s v="20122"/>
    <x v="0"/>
    <n v="1"/>
    <x v="0"/>
    <x v="30"/>
    <x v="1"/>
    <x v="0"/>
    <s v="Q3_6"/>
    <n v="3"/>
    <x v="0"/>
    <x v="9"/>
    <x v="1"/>
  </r>
  <r>
    <n v="1"/>
    <n v="2016"/>
    <s v="2589872"/>
    <s v="20122"/>
    <x v="0"/>
    <n v="1"/>
    <x v="0"/>
    <x v="30"/>
    <x v="1"/>
    <x v="0"/>
    <s v="Q3_5"/>
    <n v="2"/>
    <x v="0"/>
    <x v="10"/>
    <x v="2"/>
  </r>
  <r>
    <n v="1"/>
    <n v="2016"/>
    <s v="3666259"/>
    <s v="20122"/>
    <x v="0"/>
    <n v="1"/>
    <x v="0"/>
    <x v="31"/>
    <x v="22"/>
    <x v="1"/>
    <s v="Q3_1"/>
    <n v="4"/>
    <x v="0"/>
    <x v="0"/>
    <x v="0"/>
  </r>
  <r>
    <n v="1"/>
    <n v="2016"/>
    <s v="3666259"/>
    <s v="20122"/>
    <x v="0"/>
    <n v="1"/>
    <x v="0"/>
    <x v="31"/>
    <x v="22"/>
    <x v="1"/>
    <s v="Q3_2"/>
    <n v="3"/>
    <x v="0"/>
    <x v="1"/>
    <x v="1"/>
  </r>
  <r>
    <n v="1"/>
    <n v="2016"/>
    <s v="3666259"/>
    <s v="20122"/>
    <x v="0"/>
    <n v="1"/>
    <x v="0"/>
    <x v="31"/>
    <x v="22"/>
    <x v="1"/>
    <s v="Q3_8"/>
    <n v="4"/>
    <x v="0"/>
    <x v="2"/>
    <x v="0"/>
  </r>
  <r>
    <n v="1"/>
    <n v="2016"/>
    <s v="3666259"/>
    <s v="20122"/>
    <x v="0"/>
    <n v="1"/>
    <x v="0"/>
    <x v="31"/>
    <x v="22"/>
    <x v="1"/>
    <s v="Q3_3"/>
    <n v="2"/>
    <x v="0"/>
    <x v="3"/>
    <x v="2"/>
  </r>
  <r>
    <n v="1"/>
    <n v="2016"/>
    <s v="3666259"/>
    <s v="20122"/>
    <x v="0"/>
    <n v="1"/>
    <x v="0"/>
    <x v="31"/>
    <x v="22"/>
    <x v="1"/>
    <s v="Q3_4"/>
    <n v="2"/>
    <x v="0"/>
    <x v="4"/>
    <x v="2"/>
  </r>
  <r>
    <n v="1"/>
    <n v="2016"/>
    <s v="3666259"/>
    <s v="20122"/>
    <x v="0"/>
    <n v="1"/>
    <x v="0"/>
    <x v="31"/>
    <x v="22"/>
    <x v="1"/>
    <s v="Q3_9"/>
    <n v="4"/>
    <x v="0"/>
    <x v="5"/>
    <x v="0"/>
  </r>
  <r>
    <n v="1"/>
    <n v="2016"/>
    <s v="3666259"/>
    <s v="20122"/>
    <x v="0"/>
    <n v="1"/>
    <x v="0"/>
    <x v="31"/>
    <x v="22"/>
    <x v="1"/>
    <s v="Q3_10"/>
    <n v="4"/>
    <x v="0"/>
    <x v="6"/>
    <x v="0"/>
  </r>
  <r>
    <n v="1"/>
    <n v="2016"/>
    <s v="3666259"/>
    <s v="20122"/>
    <x v="0"/>
    <n v="1"/>
    <x v="0"/>
    <x v="31"/>
    <x v="22"/>
    <x v="1"/>
    <s v="Q3_11"/>
    <n v="4"/>
    <x v="0"/>
    <x v="7"/>
    <x v="0"/>
  </r>
  <r>
    <n v="1"/>
    <n v="2016"/>
    <s v="3666259"/>
    <s v="20122"/>
    <x v="0"/>
    <n v="1"/>
    <x v="0"/>
    <x v="31"/>
    <x v="22"/>
    <x v="1"/>
    <s v="Q3_7"/>
    <n v="4"/>
    <x v="0"/>
    <x v="8"/>
    <x v="0"/>
  </r>
  <r>
    <n v="1"/>
    <n v="2016"/>
    <s v="3666259"/>
    <s v="20122"/>
    <x v="0"/>
    <n v="1"/>
    <x v="0"/>
    <x v="31"/>
    <x v="22"/>
    <x v="1"/>
    <s v="Q3_6"/>
    <n v="3"/>
    <x v="0"/>
    <x v="9"/>
    <x v="1"/>
  </r>
  <r>
    <n v="1"/>
    <n v="2016"/>
    <s v="3666259"/>
    <s v="20122"/>
    <x v="0"/>
    <n v="1"/>
    <x v="0"/>
    <x v="31"/>
    <x v="22"/>
    <x v="1"/>
    <s v="Q3_5"/>
    <n v="3"/>
    <x v="0"/>
    <x v="10"/>
    <x v="1"/>
  </r>
  <r>
    <n v="1"/>
    <n v="2016"/>
    <s v="2624608"/>
    <s v="20122"/>
    <x v="0"/>
    <n v="1"/>
    <x v="0"/>
    <x v="7"/>
    <x v="7"/>
    <x v="3"/>
    <s v="Q3_1"/>
    <n v="3"/>
    <x v="0"/>
    <x v="0"/>
    <x v="1"/>
  </r>
  <r>
    <n v="1"/>
    <n v="2016"/>
    <s v="2624608"/>
    <s v="20122"/>
    <x v="0"/>
    <n v="1"/>
    <x v="0"/>
    <x v="7"/>
    <x v="7"/>
    <x v="3"/>
    <s v="Q3_2"/>
    <n v="3"/>
    <x v="0"/>
    <x v="1"/>
    <x v="1"/>
  </r>
  <r>
    <n v="1"/>
    <n v="2016"/>
    <s v="2624608"/>
    <s v="20122"/>
    <x v="0"/>
    <n v="1"/>
    <x v="0"/>
    <x v="7"/>
    <x v="7"/>
    <x v="3"/>
    <s v="Q3_8"/>
    <n v="2"/>
    <x v="0"/>
    <x v="2"/>
    <x v="2"/>
  </r>
  <r>
    <n v="1"/>
    <n v="2016"/>
    <s v="2624608"/>
    <s v="20122"/>
    <x v="0"/>
    <n v="1"/>
    <x v="0"/>
    <x v="7"/>
    <x v="7"/>
    <x v="3"/>
    <s v="Q3_3"/>
    <n v="3"/>
    <x v="0"/>
    <x v="3"/>
    <x v="1"/>
  </r>
  <r>
    <n v="1"/>
    <n v="2016"/>
    <s v="2624608"/>
    <s v="20122"/>
    <x v="0"/>
    <n v="1"/>
    <x v="0"/>
    <x v="7"/>
    <x v="7"/>
    <x v="3"/>
    <s v="Q3_4"/>
    <n v="2"/>
    <x v="0"/>
    <x v="4"/>
    <x v="2"/>
  </r>
  <r>
    <n v="1"/>
    <n v="2016"/>
    <s v="2624608"/>
    <s v="20122"/>
    <x v="0"/>
    <n v="1"/>
    <x v="0"/>
    <x v="7"/>
    <x v="7"/>
    <x v="3"/>
    <s v="Q3_9"/>
    <n v="3"/>
    <x v="0"/>
    <x v="5"/>
    <x v="1"/>
  </r>
  <r>
    <n v="1"/>
    <n v="2016"/>
    <s v="2624608"/>
    <s v="20122"/>
    <x v="0"/>
    <n v="1"/>
    <x v="0"/>
    <x v="7"/>
    <x v="7"/>
    <x v="3"/>
    <s v="Q3_10"/>
    <n v="2"/>
    <x v="0"/>
    <x v="6"/>
    <x v="2"/>
  </r>
  <r>
    <n v="1"/>
    <n v="2016"/>
    <s v="2624608"/>
    <s v="20122"/>
    <x v="0"/>
    <n v="1"/>
    <x v="0"/>
    <x v="7"/>
    <x v="7"/>
    <x v="3"/>
    <s v="Q3_11"/>
    <n v="3"/>
    <x v="0"/>
    <x v="7"/>
    <x v="1"/>
  </r>
  <r>
    <n v="1"/>
    <n v="2016"/>
    <s v="2624608"/>
    <s v="20122"/>
    <x v="0"/>
    <n v="1"/>
    <x v="0"/>
    <x v="7"/>
    <x v="7"/>
    <x v="3"/>
    <s v="Q3_7"/>
    <n v="3"/>
    <x v="0"/>
    <x v="8"/>
    <x v="1"/>
  </r>
  <r>
    <n v="1"/>
    <n v="2016"/>
    <s v="2624608"/>
    <s v="20122"/>
    <x v="0"/>
    <n v="1"/>
    <x v="0"/>
    <x v="7"/>
    <x v="7"/>
    <x v="3"/>
    <s v="Q3_6"/>
    <n v="3"/>
    <x v="0"/>
    <x v="9"/>
    <x v="1"/>
  </r>
  <r>
    <n v="1"/>
    <n v="2016"/>
    <s v="2624608"/>
    <s v="20122"/>
    <x v="0"/>
    <n v="1"/>
    <x v="0"/>
    <x v="7"/>
    <x v="7"/>
    <x v="3"/>
    <s v="Q3_5"/>
    <n v="3"/>
    <x v="0"/>
    <x v="10"/>
    <x v="1"/>
  </r>
  <r>
    <n v="1"/>
    <n v="2016"/>
    <s v="3117633"/>
    <s v="20122"/>
    <x v="0"/>
    <n v="1"/>
    <x v="0"/>
    <x v="0"/>
    <x v="0"/>
    <x v="0"/>
    <s v="Q4_6"/>
    <n v="4"/>
    <x v="1"/>
    <x v="11"/>
    <x v="5"/>
  </r>
  <r>
    <n v="1"/>
    <n v="2016"/>
    <s v="3117633"/>
    <s v="20122"/>
    <x v="0"/>
    <n v="1"/>
    <x v="0"/>
    <x v="0"/>
    <x v="0"/>
    <x v="0"/>
    <s v="Q4_3"/>
    <n v="4"/>
    <x v="1"/>
    <x v="12"/>
    <x v="5"/>
  </r>
  <r>
    <n v="1"/>
    <n v="2016"/>
    <s v="3117633"/>
    <s v="20122"/>
    <x v="0"/>
    <n v="1"/>
    <x v="0"/>
    <x v="0"/>
    <x v="0"/>
    <x v="0"/>
    <s v="Q4_5"/>
    <n v="4"/>
    <x v="1"/>
    <x v="13"/>
    <x v="5"/>
  </r>
  <r>
    <n v="1"/>
    <n v="2016"/>
    <s v="3117633"/>
    <s v="20122"/>
    <x v="0"/>
    <n v="1"/>
    <x v="0"/>
    <x v="0"/>
    <x v="0"/>
    <x v="0"/>
    <s v="Q4_2"/>
    <n v="4"/>
    <x v="1"/>
    <x v="14"/>
    <x v="5"/>
  </r>
  <r>
    <n v="1"/>
    <n v="2016"/>
    <s v="3117633"/>
    <s v="20122"/>
    <x v="0"/>
    <n v="1"/>
    <x v="0"/>
    <x v="0"/>
    <x v="0"/>
    <x v="0"/>
    <s v="Q4_7"/>
    <n v="4"/>
    <x v="1"/>
    <x v="15"/>
    <x v="5"/>
  </r>
  <r>
    <n v="1"/>
    <n v="2016"/>
    <s v="3117633"/>
    <s v="20122"/>
    <x v="0"/>
    <n v="1"/>
    <x v="0"/>
    <x v="0"/>
    <x v="0"/>
    <x v="0"/>
    <s v="Q4_9"/>
    <n v="4"/>
    <x v="1"/>
    <x v="16"/>
    <x v="5"/>
  </r>
  <r>
    <n v="1"/>
    <n v="2016"/>
    <s v="3117633"/>
    <s v="20122"/>
    <x v="0"/>
    <n v="1"/>
    <x v="0"/>
    <x v="0"/>
    <x v="0"/>
    <x v="0"/>
    <s v="Q4_8"/>
    <n v="4"/>
    <x v="1"/>
    <x v="17"/>
    <x v="5"/>
  </r>
  <r>
    <n v="1"/>
    <n v="2016"/>
    <s v="3117633"/>
    <s v="20122"/>
    <x v="0"/>
    <n v="1"/>
    <x v="0"/>
    <x v="0"/>
    <x v="0"/>
    <x v="0"/>
    <s v="Q4_4"/>
    <n v="4"/>
    <x v="1"/>
    <x v="18"/>
    <x v="5"/>
  </r>
  <r>
    <n v="1"/>
    <n v="2016"/>
    <s v="3117633"/>
    <s v="20122"/>
    <x v="0"/>
    <n v="1"/>
    <x v="0"/>
    <x v="0"/>
    <x v="0"/>
    <x v="0"/>
    <s v="Q4_1"/>
    <n v="4"/>
    <x v="1"/>
    <x v="19"/>
    <x v="5"/>
  </r>
  <r>
    <n v="1"/>
    <n v="2016"/>
    <s v="3291742"/>
    <s v="20121"/>
    <x v="0"/>
    <n v="1"/>
    <x v="0"/>
    <x v="1"/>
    <x v="1"/>
    <x v="0"/>
    <s v="Q4_6"/>
    <n v="4"/>
    <x v="1"/>
    <x v="11"/>
    <x v="5"/>
  </r>
  <r>
    <n v="1"/>
    <n v="2016"/>
    <s v="3291742"/>
    <s v="20121"/>
    <x v="0"/>
    <n v="1"/>
    <x v="0"/>
    <x v="1"/>
    <x v="1"/>
    <x v="0"/>
    <s v="Q4_3"/>
    <n v="4"/>
    <x v="1"/>
    <x v="12"/>
    <x v="5"/>
  </r>
  <r>
    <n v="1"/>
    <n v="2016"/>
    <s v="3291742"/>
    <s v="20121"/>
    <x v="0"/>
    <n v="1"/>
    <x v="0"/>
    <x v="1"/>
    <x v="1"/>
    <x v="0"/>
    <s v="Q4_5"/>
    <n v="4"/>
    <x v="1"/>
    <x v="13"/>
    <x v="5"/>
  </r>
  <r>
    <n v="1"/>
    <n v="2016"/>
    <s v="3291742"/>
    <s v="20121"/>
    <x v="0"/>
    <n v="1"/>
    <x v="0"/>
    <x v="1"/>
    <x v="1"/>
    <x v="0"/>
    <s v="Q4_2"/>
    <n v="4"/>
    <x v="1"/>
    <x v="14"/>
    <x v="5"/>
  </r>
  <r>
    <n v="1"/>
    <n v="2016"/>
    <s v="3291742"/>
    <s v="20121"/>
    <x v="0"/>
    <n v="1"/>
    <x v="0"/>
    <x v="1"/>
    <x v="1"/>
    <x v="0"/>
    <s v="Q4_7"/>
    <n v="4"/>
    <x v="1"/>
    <x v="15"/>
    <x v="5"/>
  </r>
  <r>
    <n v="1"/>
    <n v="2016"/>
    <s v="3291742"/>
    <s v="20121"/>
    <x v="0"/>
    <n v="1"/>
    <x v="0"/>
    <x v="1"/>
    <x v="1"/>
    <x v="0"/>
    <s v="Q4_9"/>
    <n v="4"/>
    <x v="1"/>
    <x v="16"/>
    <x v="5"/>
  </r>
  <r>
    <n v="1"/>
    <n v="2016"/>
    <s v="3291742"/>
    <s v="20121"/>
    <x v="0"/>
    <n v="1"/>
    <x v="0"/>
    <x v="1"/>
    <x v="1"/>
    <x v="0"/>
    <s v="Q4_8"/>
    <n v="4"/>
    <x v="1"/>
    <x v="17"/>
    <x v="5"/>
  </r>
  <r>
    <n v="1"/>
    <n v="2016"/>
    <s v="3291742"/>
    <s v="20121"/>
    <x v="0"/>
    <n v="1"/>
    <x v="0"/>
    <x v="1"/>
    <x v="1"/>
    <x v="0"/>
    <s v="Q4_4"/>
    <n v="4"/>
    <x v="1"/>
    <x v="18"/>
    <x v="5"/>
  </r>
  <r>
    <n v="1"/>
    <n v="2016"/>
    <s v="3291742"/>
    <s v="20121"/>
    <x v="0"/>
    <n v="1"/>
    <x v="0"/>
    <x v="1"/>
    <x v="1"/>
    <x v="0"/>
    <s v="Q4_1"/>
    <n v="4"/>
    <x v="1"/>
    <x v="19"/>
    <x v="5"/>
  </r>
  <r>
    <n v="1"/>
    <n v="2016"/>
    <s v="3918277"/>
    <s v="20114"/>
    <x v="0"/>
    <n v="1"/>
    <x v="0"/>
    <x v="2"/>
    <x v="2"/>
    <x v="1"/>
    <s v="Q4_6"/>
    <n v="3"/>
    <x v="1"/>
    <x v="11"/>
    <x v="7"/>
  </r>
  <r>
    <n v="1"/>
    <n v="2016"/>
    <s v="3918277"/>
    <s v="20114"/>
    <x v="0"/>
    <n v="1"/>
    <x v="0"/>
    <x v="2"/>
    <x v="2"/>
    <x v="1"/>
    <s v="Q4_3"/>
    <n v="4"/>
    <x v="1"/>
    <x v="12"/>
    <x v="5"/>
  </r>
  <r>
    <n v="1"/>
    <n v="2016"/>
    <s v="3918277"/>
    <s v="20114"/>
    <x v="0"/>
    <n v="1"/>
    <x v="0"/>
    <x v="2"/>
    <x v="2"/>
    <x v="1"/>
    <s v="Q4_5"/>
    <n v="1"/>
    <x v="1"/>
    <x v="13"/>
    <x v="8"/>
  </r>
  <r>
    <n v="1"/>
    <n v="2016"/>
    <s v="3918277"/>
    <s v="20114"/>
    <x v="0"/>
    <n v="1"/>
    <x v="0"/>
    <x v="2"/>
    <x v="2"/>
    <x v="1"/>
    <s v="Q4_2"/>
    <n v="2"/>
    <x v="1"/>
    <x v="14"/>
    <x v="9"/>
  </r>
  <r>
    <n v="1"/>
    <n v="2016"/>
    <s v="3918277"/>
    <s v="20114"/>
    <x v="0"/>
    <n v="1"/>
    <x v="0"/>
    <x v="2"/>
    <x v="2"/>
    <x v="1"/>
    <s v="Q4_7"/>
    <n v="4"/>
    <x v="1"/>
    <x v="15"/>
    <x v="5"/>
  </r>
  <r>
    <n v="1"/>
    <n v="2016"/>
    <s v="3918277"/>
    <s v="20114"/>
    <x v="0"/>
    <n v="1"/>
    <x v="0"/>
    <x v="2"/>
    <x v="2"/>
    <x v="1"/>
    <s v="Q4_9"/>
    <n v="5"/>
    <x v="1"/>
    <x v="16"/>
    <x v="4"/>
  </r>
  <r>
    <n v="1"/>
    <n v="2016"/>
    <s v="3918277"/>
    <s v="20114"/>
    <x v="0"/>
    <n v="1"/>
    <x v="0"/>
    <x v="2"/>
    <x v="2"/>
    <x v="1"/>
    <s v="Q4_8"/>
    <n v="5"/>
    <x v="1"/>
    <x v="17"/>
    <x v="4"/>
  </r>
  <r>
    <n v="1"/>
    <n v="2016"/>
    <s v="3918277"/>
    <s v="20114"/>
    <x v="0"/>
    <n v="1"/>
    <x v="0"/>
    <x v="2"/>
    <x v="2"/>
    <x v="1"/>
    <s v="Q4_4"/>
    <n v="5"/>
    <x v="1"/>
    <x v="18"/>
    <x v="4"/>
  </r>
  <r>
    <n v="1"/>
    <n v="2016"/>
    <s v="3918277"/>
    <s v="20114"/>
    <x v="0"/>
    <n v="1"/>
    <x v="0"/>
    <x v="2"/>
    <x v="2"/>
    <x v="1"/>
    <s v="Q4_1"/>
    <n v="4"/>
    <x v="1"/>
    <x v="19"/>
    <x v="5"/>
  </r>
  <r>
    <n v="1"/>
    <n v="2016"/>
    <s v="2979105"/>
    <s v="20114"/>
    <x v="0"/>
    <n v="1"/>
    <x v="0"/>
    <x v="3"/>
    <x v="3"/>
    <x v="0"/>
    <s v="Q4_6"/>
    <n v="4"/>
    <x v="1"/>
    <x v="11"/>
    <x v="5"/>
  </r>
  <r>
    <n v="1"/>
    <n v="2016"/>
    <s v="2979105"/>
    <s v="20114"/>
    <x v="0"/>
    <n v="1"/>
    <x v="0"/>
    <x v="3"/>
    <x v="3"/>
    <x v="0"/>
    <s v="Q4_3"/>
    <n v="4"/>
    <x v="1"/>
    <x v="12"/>
    <x v="5"/>
  </r>
  <r>
    <n v="1"/>
    <n v="2016"/>
    <s v="2979105"/>
    <s v="20114"/>
    <x v="0"/>
    <n v="1"/>
    <x v="0"/>
    <x v="3"/>
    <x v="3"/>
    <x v="0"/>
    <s v="Q4_5"/>
    <n v="3"/>
    <x v="1"/>
    <x v="13"/>
    <x v="7"/>
  </r>
  <r>
    <n v="1"/>
    <n v="2016"/>
    <s v="2979105"/>
    <s v="20114"/>
    <x v="0"/>
    <n v="1"/>
    <x v="0"/>
    <x v="3"/>
    <x v="3"/>
    <x v="0"/>
    <s v="Q4_2"/>
    <n v="3"/>
    <x v="1"/>
    <x v="14"/>
    <x v="7"/>
  </r>
  <r>
    <n v="1"/>
    <n v="2016"/>
    <s v="2979105"/>
    <s v="20114"/>
    <x v="0"/>
    <n v="1"/>
    <x v="0"/>
    <x v="3"/>
    <x v="3"/>
    <x v="0"/>
    <s v="Q4_7"/>
    <n v="4"/>
    <x v="1"/>
    <x v="15"/>
    <x v="5"/>
  </r>
  <r>
    <n v="1"/>
    <n v="2016"/>
    <s v="2979105"/>
    <s v="20114"/>
    <x v="0"/>
    <n v="1"/>
    <x v="0"/>
    <x v="3"/>
    <x v="3"/>
    <x v="0"/>
    <s v="Q4_9"/>
    <n v="4"/>
    <x v="1"/>
    <x v="16"/>
    <x v="5"/>
  </r>
  <r>
    <n v="1"/>
    <n v="2016"/>
    <s v="2979105"/>
    <s v="20114"/>
    <x v="0"/>
    <n v="1"/>
    <x v="0"/>
    <x v="3"/>
    <x v="3"/>
    <x v="0"/>
    <s v="Q4_8"/>
    <n v="4"/>
    <x v="1"/>
    <x v="17"/>
    <x v="5"/>
  </r>
  <r>
    <n v="1"/>
    <n v="2016"/>
    <s v="2979105"/>
    <s v="20114"/>
    <x v="0"/>
    <n v="1"/>
    <x v="0"/>
    <x v="3"/>
    <x v="3"/>
    <x v="0"/>
    <s v="Q4_4"/>
    <n v="3"/>
    <x v="1"/>
    <x v="18"/>
    <x v="7"/>
  </r>
  <r>
    <n v="1"/>
    <n v="2016"/>
    <s v="2979105"/>
    <s v="20114"/>
    <x v="0"/>
    <n v="1"/>
    <x v="0"/>
    <x v="3"/>
    <x v="3"/>
    <x v="0"/>
    <s v="Q4_1"/>
    <n v="3"/>
    <x v="1"/>
    <x v="19"/>
    <x v="7"/>
  </r>
  <r>
    <n v="1"/>
    <n v="2016"/>
    <s v="1198248"/>
    <s v="20122"/>
    <x v="0"/>
    <n v="1"/>
    <x v="0"/>
    <x v="4"/>
    <x v="4"/>
    <x v="1"/>
    <s v="Q4_6"/>
    <n v="1"/>
    <x v="1"/>
    <x v="11"/>
    <x v="8"/>
  </r>
  <r>
    <n v="1"/>
    <n v="2016"/>
    <s v="1198248"/>
    <s v="20122"/>
    <x v="0"/>
    <n v="1"/>
    <x v="0"/>
    <x v="4"/>
    <x v="4"/>
    <x v="1"/>
    <s v="Q4_3"/>
    <n v="1"/>
    <x v="1"/>
    <x v="12"/>
    <x v="8"/>
  </r>
  <r>
    <n v="1"/>
    <n v="2016"/>
    <s v="1198248"/>
    <s v="20122"/>
    <x v="0"/>
    <n v="1"/>
    <x v="0"/>
    <x v="4"/>
    <x v="4"/>
    <x v="1"/>
    <s v="Q4_5"/>
    <n v="1"/>
    <x v="1"/>
    <x v="13"/>
    <x v="8"/>
  </r>
  <r>
    <n v="1"/>
    <n v="2016"/>
    <s v="1198248"/>
    <s v="20122"/>
    <x v="0"/>
    <n v="1"/>
    <x v="0"/>
    <x v="4"/>
    <x v="4"/>
    <x v="1"/>
    <s v="Q4_2"/>
    <n v="1"/>
    <x v="1"/>
    <x v="14"/>
    <x v="8"/>
  </r>
  <r>
    <n v="1"/>
    <n v="2016"/>
    <s v="1198248"/>
    <s v="20122"/>
    <x v="0"/>
    <n v="1"/>
    <x v="0"/>
    <x v="4"/>
    <x v="4"/>
    <x v="1"/>
    <s v="Q4_7"/>
    <n v="1"/>
    <x v="1"/>
    <x v="15"/>
    <x v="8"/>
  </r>
  <r>
    <n v="1"/>
    <n v="2016"/>
    <s v="1198248"/>
    <s v="20122"/>
    <x v="0"/>
    <n v="1"/>
    <x v="0"/>
    <x v="4"/>
    <x v="4"/>
    <x v="1"/>
    <s v="Q4_9"/>
    <n v="1"/>
    <x v="1"/>
    <x v="16"/>
    <x v="8"/>
  </r>
  <r>
    <n v="1"/>
    <n v="2016"/>
    <s v="1198248"/>
    <s v="20122"/>
    <x v="0"/>
    <n v="1"/>
    <x v="0"/>
    <x v="4"/>
    <x v="4"/>
    <x v="1"/>
    <s v="Q4_8"/>
    <n v="1"/>
    <x v="1"/>
    <x v="17"/>
    <x v="8"/>
  </r>
  <r>
    <n v="1"/>
    <n v="2016"/>
    <s v="1198248"/>
    <s v="20122"/>
    <x v="0"/>
    <n v="1"/>
    <x v="0"/>
    <x v="4"/>
    <x v="4"/>
    <x v="1"/>
    <s v="Q4_4"/>
    <n v="5"/>
    <x v="1"/>
    <x v="18"/>
    <x v="4"/>
  </r>
  <r>
    <n v="1"/>
    <n v="2016"/>
    <s v="1198248"/>
    <s v="20122"/>
    <x v="0"/>
    <n v="1"/>
    <x v="0"/>
    <x v="4"/>
    <x v="4"/>
    <x v="1"/>
    <s v="Q4_1"/>
    <n v="1"/>
    <x v="1"/>
    <x v="19"/>
    <x v="8"/>
  </r>
  <r>
    <n v="1"/>
    <n v="2016"/>
    <s v="3494529"/>
    <s v="20122"/>
    <x v="0"/>
    <n v="1"/>
    <x v="0"/>
    <x v="5"/>
    <x v="5"/>
    <x v="2"/>
    <s v="Q4_6"/>
    <n v="4"/>
    <x v="1"/>
    <x v="11"/>
    <x v="5"/>
  </r>
  <r>
    <n v="1"/>
    <n v="2016"/>
    <s v="3494529"/>
    <s v="20122"/>
    <x v="0"/>
    <n v="1"/>
    <x v="0"/>
    <x v="5"/>
    <x v="5"/>
    <x v="2"/>
    <s v="Q4_3"/>
    <n v="4"/>
    <x v="1"/>
    <x v="12"/>
    <x v="5"/>
  </r>
  <r>
    <n v="1"/>
    <n v="2016"/>
    <s v="3494529"/>
    <s v="20122"/>
    <x v="0"/>
    <n v="1"/>
    <x v="0"/>
    <x v="5"/>
    <x v="5"/>
    <x v="2"/>
    <s v="Q4_5"/>
    <n v="4"/>
    <x v="1"/>
    <x v="13"/>
    <x v="5"/>
  </r>
  <r>
    <n v="1"/>
    <n v="2016"/>
    <s v="3494529"/>
    <s v="20122"/>
    <x v="0"/>
    <n v="1"/>
    <x v="0"/>
    <x v="5"/>
    <x v="5"/>
    <x v="2"/>
    <s v="Q4_2"/>
    <n v="4"/>
    <x v="1"/>
    <x v="14"/>
    <x v="5"/>
  </r>
  <r>
    <n v="1"/>
    <n v="2016"/>
    <s v="3494529"/>
    <s v="20122"/>
    <x v="0"/>
    <n v="1"/>
    <x v="0"/>
    <x v="5"/>
    <x v="5"/>
    <x v="2"/>
    <s v="Q4_7"/>
    <n v="4"/>
    <x v="1"/>
    <x v="15"/>
    <x v="5"/>
  </r>
  <r>
    <n v="1"/>
    <n v="2016"/>
    <s v="3494529"/>
    <s v="20122"/>
    <x v="0"/>
    <n v="1"/>
    <x v="0"/>
    <x v="5"/>
    <x v="5"/>
    <x v="2"/>
    <s v="Q4_9"/>
    <n v="4"/>
    <x v="1"/>
    <x v="16"/>
    <x v="5"/>
  </r>
  <r>
    <n v="1"/>
    <n v="2016"/>
    <s v="3494529"/>
    <s v="20122"/>
    <x v="0"/>
    <n v="1"/>
    <x v="0"/>
    <x v="5"/>
    <x v="5"/>
    <x v="2"/>
    <s v="Q4_8"/>
    <n v="4"/>
    <x v="1"/>
    <x v="17"/>
    <x v="5"/>
  </r>
  <r>
    <n v="1"/>
    <n v="2016"/>
    <s v="3494529"/>
    <s v="20122"/>
    <x v="0"/>
    <n v="1"/>
    <x v="0"/>
    <x v="5"/>
    <x v="5"/>
    <x v="2"/>
    <s v="Q4_4"/>
    <n v="4"/>
    <x v="1"/>
    <x v="18"/>
    <x v="5"/>
  </r>
  <r>
    <n v="1"/>
    <n v="2016"/>
    <s v="3494529"/>
    <s v="20122"/>
    <x v="0"/>
    <n v="1"/>
    <x v="0"/>
    <x v="5"/>
    <x v="5"/>
    <x v="2"/>
    <s v="Q4_1"/>
    <n v="4"/>
    <x v="1"/>
    <x v="19"/>
    <x v="5"/>
  </r>
  <r>
    <n v="1"/>
    <n v="2016"/>
    <s v="1391727"/>
    <s v="20114"/>
    <x v="0"/>
    <n v="1"/>
    <x v="0"/>
    <x v="6"/>
    <x v="6"/>
    <x v="3"/>
    <s v="Q4_6"/>
    <n v="3"/>
    <x v="1"/>
    <x v="11"/>
    <x v="7"/>
  </r>
  <r>
    <n v="1"/>
    <n v="2016"/>
    <s v="1391727"/>
    <s v="20114"/>
    <x v="0"/>
    <n v="1"/>
    <x v="0"/>
    <x v="6"/>
    <x v="6"/>
    <x v="3"/>
    <s v="Q4_3"/>
    <n v="4"/>
    <x v="1"/>
    <x v="12"/>
    <x v="5"/>
  </r>
  <r>
    <n v="1"/>
    <n v="2016"/>
    <s v="1391727"/>
    <s v="20114"/>
    <x v="0"/>
    <n v="1"/>
    <x v="0"/>
    <x v="6"/>
    <x v="6"/>
    <x v="3"/>
    <s v="Q4_5"/>
    <n v="3"/>
    <x v="1"/>
    <x v="13"/>
    <x v="7"/>
  </r>
  <r>
    <n v="1"/>
    <n v="2016"/>
    <s v="1391727"/>
    <s v="20114"/>
    <x v="0"/>
    <n v="1"/>
    <x v="0"/>
    <x v="6"/>
    <x v="6"/>
    <x v="3"/>
    <s v="Q4_2"/>
    <n v="4"/>
    <x v="1"/>
    <x v="14"/>
    <x v="5"/>
  </r>
  <r>
    <n v="1"/>
    <n v="2016"/>
    <s v="1391727"/>
    <s v="20114"/>
    <x v="0"/>
    <n v="1"/>
    <x v="0"/>
    <x v="6"/>
    <x v="6"/>
    <x v="3"/>
    <s v="Q4_7"/>
    <n v="3"/>
    <x v="1"/>
    <x v="15"/>
    <x v="7"/>
  </r>
  <r>
    <n v="1"/>
    <n v="2016"/>
    <s v="1391727"/>
    <s v="20114"/>
    <x v="0"/>
    <n v="1"/>
    <x v="0"/>
    <x v="6"/>
    <x v="6"/>
    <x v="3"/>
    <s v="Q4_9"/>
    <n v="4"/>
    <x v="1"/>
    <x v="16"/>
    <x v="5"/>
  </r>
  <r>
    <n v="1"/>
    <n v="2016"/>
    <s v="1391727"/>
    <s v="20114"/>
    <x v="0"/>
    <n v="1"/>
    <x v="0"/>
    <x v="6"/>
    <x v="6"/>
    <x v="3"/>
    <s v="Q4_8"/>
    <n v="4"/>
    <x v="1"/>
    <x v="17"/>
    <x v="5"/>
  </r>
  <r>
    <n v="1"/>
    <n v="2016"/>
    <s v="1391727"/>
    <s v="20114"/>
    <x v="0"/>
    <n v="1"/>
    <x v="0"/>
    <x v="6"/>
    <x v="6"/>
    <x v="3"/>
    <s v="Q4_4"/>
    <n v="2"/>
    <x v="1"/>
    <x v="18"/>
    <x v="9"/>
  </r>
  <r>
    <n v="1"/>
    <n v="2016"/>
    <s v="1391727"/>
    <s v="20114"/>
    <x v="0"/>
    <n v="1"/>
    <x v="0"/>
    <x v="6"/>
    <x v="6"/>
    <x v="3"/>
    <s v="Q4_1"/>
    <n v="4"/>
    <x v="1"/>
    <x v="19"/>
    <x v="5"/>
  </r>
  <r>
    <n v="1"/>
    <n v="2016"/>
    <s v="107821"/>
    <s v="20121"/>
    <x v="0"/>
    <n v="1"/>
    <x v="0"/>
    <x v="7"/>
    <x v="7"/>
    <x v="3"/>
    <s v="Q22_4"/>
    <n v="3"/>
    <x v="2"/>
    <x v="22"/>
    <x v="6"/>
  </r>
  <r>
    <n v="1"/>
    <n v="2016"/>
    <s v="107821"/>
    <s v="20121"/>
    <x v="0"/>
    <n v="1"/>
    <x v="0"/>
    <x v="7"/>
    <x v="7"/>
    <x v="3"/>
    <s v="Q22_3"/>
    <n v="3"/>
    <x v="2"/>
    <x v="23"/>
    <x v="6"/>
  </r>
  <r>
    <n v="1"/>
    <n v="2016"/>
    <s v="107821"/>
    <s v="20121"/>
    <x v="0"/>
    <n v="1"/>
    <x v="0"/>
    <x v="7"/>
    <x v="7"/>
    <x v="3"/>
    <s v="Q22_5"/>
    <n v="3"/>
    <x v="2"/>
    <x v="24"/>
    <x v="6"/>
  </r>
  <r>
    <n v="1"/>
    <n v="2016"/>
    <s v="107821"/>
    <s v="20121"/>
    <x v="0"/>
    <n v="1"/>
    <x v="0"/>
    <x v="7"/>
    <x v="7"/>
    <x v="3"/>
    <s v="Q19"/>
    <n v="1"/>
    <x v="3"/>
    <x v="25"/>
    <x v="10"/>
  </r>
  <r>
    <n v="1"/>
    <n v="2016"/>
    <s v="111773"/>
    <s v="20114"/>
    <x v="0"/>
    <n v="1"/>
    <x v="0"/>
    <x v="32"/>
    <x v="23"/>
    <x v="0"/>
    <s v="Q3_1"/>
    <n v="3"/>
    <x v="0"/>
    <x v="0"/>
    <x v="1"/>
  </r>
  <r>
    <n v="1"/>
    <n v="2016"/>
    <s v="111773"/>
    <s v="20114"/>
    <x v="0"/>
    <n v="1"/>
    <x v="0"/>
    <x v="32"/>
    <x v="23"/>
    <x v="0"/>
    <s v="Q3_2"/>
    <n v="3"/>
    <x v="0"/>
    <x v="1"/>
    <x v="1"/>
  </r>
  <r>
    <n v="1"/>
    <n v="2016"/>
    <s v="111773"/>
    <s v="20114"/>
    <x v="0"/>
    <n v="1"/>
    <x v="0"/>
    <x v="32"/>
    <x v="23"/>
    <x v="0"/>
    <s v="Q3_8"/>
    <n v="4"/>
    <x v="0"/>
    <x v="2"/>
    <x v="0"/>
  </r>
  <r>
    <n v="1"/>
    <n v="2016"/>
    <s v="111773"/>
    <s v="20114"/>
    <x v="0"/>
    <n v="1"/>
    <x v="0"/>
    <x v="32"/>
    <x v="23"/>
    <x v="0"/>
    <s v="Q3_3"/>
    <n v="3"/>
    <x v="0"/>
    <x v="3"/>
    <x v="1"/>
  </r>
  <r>
    <n v="1"/>
    <n v="2016"/>
    <s v="111773"/>
    <s v="20114"/>
    <x v="0"/>
    <n v="1"/>
    <x v="0"/>
    <x v="32"/>
    <x v="23"/>
    <x v="0"/>
    <s v="Q3_4"/>
    <n v="3"/>
    <x v="0"/>
    <x v="4"/>
    <x v="1"/>
  </r>
  <r>
    <n v="1"/>
    <n v="2016"/>
    <s v="3059731"/>
    <s v="20122"/>
    <x v="0"/>
    <n v="1"/>
    <x v="0"/>
    <x v="2"/>
    <x v="2"/>
    <x v="1"/>
    <s v="Q4_6"/>
    <n v="2"/>
    <x v="1"/>
    <x v="11"/>
    <x v="9"/>
  </r>
  <r>
    <n v="1"/>
    <n v="2016"/>
    <s v="3059731"/>
    <s v="20122"/>
    <x v="0"/>
    <n v="1"/>
    <x v="0"/>
    <x v="2"/>
    <x v="2"/>
    <x v="1"/>
    <s v="Q4_3"/>
    <n v="3"/>
    <x v="1"/>
    <x v="12"/>
    <x v="7"/>
  </r>
  <r>
    <n v="1"/>
    <n v="2016"/>
    <s v="3059731"/>
    <s v="20122"/>
    <x v="0"/>
    <n v="1"/>
    <x v="0"/>
    <x v="2"/>
    <x v="2"/>
    <x v="1"/>
    <s v="Q4_5"/>
    <n v="2"/>
    <x v="1"/>
    <x v="13"/>
    <x v="9"/>
  </r>
  <r>
    <n v="1"/>
    <n v="2016"/>
    <s v="3059731"/>
    <s v="20122"/>
    <x v="0"/>
    <n v="1"/>
    <x v="0"/>
    <x v="2"/>
    <x v="2"/>
    <x v="1"/>
    <s v="Q4_2"/>
    <n v="3"/>
    <x v="1"/>
    <x v="14"/>
    <x v="7"/>
  </r>
  <r>
    <n v="1"/>
    <n v="2016"/>
    <s v="3059731"/>
    <s v="20122"/>
    <x v="0"/>
    <n v="1"/>
    <x v="0"/>
    <x v="2"/>
    <x v="2"/>
    <x v="1"/>
    <s v="Q4_7"/>
    <n v="2"/>
    <x v="1"/>
    <x v="15"/>
    <x v="9"/>
  </r>
  <r>
    <n v="1"/>
    <n v="2016"/>
    <s v="3059731"/>
    <s v="20122"/>
    <x v="0"/>
    <n v="1"/>
    <x v="0"/>
    <x v="2"/>
    <x v="2"/>
    <x v="1"/>
    <s v="Q4_9"/>
    <n v="3"/>
    <x v="1"/>
    <x v="16"/>
    <x v="7"/>
  </r>
  <r>
    <n v="1"/>
    <n v="2016"/>
    <s v="3059731"/>
    <s v="20122"/>
    <x v="0"/>
    <n v="1"/>
    <x v="0"/>
    <x v="2"/>
    <x v="2"/>
    <x v="1"/>
    <s v="Q4_8"/>
    <n v="3"/>
    <x v="1"/>
    <x v="17"/>
    <x v="7"/>
  </r>
  <r>
    <n v="1"/>
    <n v="2016"/>
    <s v="3059731"/>
    <s v="20122"/>
    <x v="0"/>
    <n v="1"/>
    <x v="0"/>
    <x v="2"/>
    <x v="2"/>
    <x v="1"/>
    <s v="Q4_4"/>
    <n v="3"/>
    <x v="1"/>
    <x v="18"/>
    <x v="7"/>
  </r>
  <r>
    <n v="1"/>
    <n v="2016"/>
    <s v="3059731"/>
    <s v="20122"/>
    <x v="0"/>
    <n v="1"/>
    <x v="0"/>
    <x v="2"/>
    <x v="2"/>
    <x v="1"/>
    <s v="Q4_1"/>
    <n v="3"/>
    <x v="1"/>
    <x v="19"/>
    <x v="7"/>
  </r>
  <r>
    <n v="1"/>
    <n v="2016"/>
    <s v="3698486"/>
    <s v="20122"/>
    <x v="0"/>
    <n v="1"/>
    <x v="0"/>
    <x v="5"/>
    <x v="5"/>
    <x v="2"/>
    <s v="Q4_6"/>
    <n v="3"/>
    <x v="1"/>
    <x v="11"/>
    <x v="7"/>
  </r>
  <r>
    <n v="1"/>
    <n v="2016"/>
    <s v="3698486"/>
    <s v="20122"/>
    <x v="0"/>
    <n v="1"/>
    <x v="0"/>
    <x v="5"/>
    <x v="5"/>
    <x v="2"/>
    <s v="Q4_3"/>
    <n v="3"/>
    <x v="1"/>
    <x v="12"/>
    <x v="7"/>
  </r>
  <r>
    <n v="1"/>
    <n v="2016"/>
    <s v="3698486"/>
    <s v="20122"/>
    <x v="0"/>
    <n v="1"/>
    <x v="0"/>
    <x v="5"/>
    <x v="5"/>
    <x v="2"/>
    <s v="Q4_5"/>
    <n v="3"/>
    <x v="1"/>
    <x v="13"/>
    <x v="7"/>
  </r>
  <r>
    <n v="1"/>
    <n v="2016"/>
    <s v="3698486"/>
    <s v="20122"/>
    <x v="0"/>
    <n v="1"/>
    <x v="0"/>
    <x v="5"/>
    <x v="5"/>
    <x v="2"/>
    <s v="Q4_2"/>
    <n v="3"/>
    <x v="1"/>
    <x v="14"/>
    <x v="7"/>
  </r>
  <r>
    <n v="1"/>
    <n v="2016"/>
    <s v="3698486"/>
    <s v="20122"/>
    <x v="0"/>
    <n v="1"/>
    <x v="0"/>
    <x v="5"/>
    <x v="5"/>
    <x v="2"/>
    <s v="Q4_7"/>
    <n v="3"/>
    <x v="1"/>
    <x v="15"/>
    <x v="7"/>
  </r>
  <r>
    <n v="1"/>
    <n v="2016"/>
    <s v="3698486"/>
    <s v="20122"/>
    <x v="0"/>
    <n v="1"/>
    <x v="0"/>
    <x v="5"/>
    <x v="5"/>
    <x v="2"/>
    <s v="Q4_9"/>
    <n v="3"/>
    <x v="1"/>
    <x v="16"/>
    <x v="7"/>
  </r>
  <r>
    <n v="1"/>
    <n v="2016"/>
    <s v="3698486"/>
    <s v="20122"/>
    <x v="0"/>
    <n v="1"/>
    <x v="0"/>
    <x v="5"/>
    <x v="5"/>
    <x v="2"/>
    <s v="Q4_8"/>
    <n v="3"/>
    <x v="1"/>
    <x v="17"/>
    <x v="7"/>
  </r>
  <r>
    <n v="1"/>
    <n v="2016"/>
    <s v="3698486"/>
    <s v="20122"/>
    <x v="0"/>
    <n v="1"/>
    <x v="0"/>
    <x v="5"/>
    <x v="5"/>
    <x v="2"/>
    <s v="Q4_4"/>
    <n v="3"/>
    <x v="1"/>
    <x v="18"/>
    <x v="7"/>
  </r>
  <r>
    <n v="1"/>
    <n v="2016"/>
    <s v="3698486"/>
    <s v="20122"/>
    <x v="0"/>
    <n v="1"/>
    <x v="0"/>
    <x v="5"/>
    <x v="5"/>
    <x v="2"/>
    <s v="Q4_1"/>
    <n v="3"/>
    <x v="1"/>
    <x v="19"/>
    <x v="7"/>
  </r>
  <r>
    <n v="1"/>
    <n v="2016"/>
    <s v="3303819"/>
    <s v="20114"/>
    <x v="0"/>
    <n v="1"/>
    <x v="0"/>
    <x v="8"/>
    <x v="8"/>
    <x v="1"/>
    <s v="Q4_6"/>
    <n v="4"/>
    <x v="1"/>
    <x v="11"/>
    <x v="5"/>
  </r>
  <r>
    <n v="1"/>
    <n v="2016"/>
    <s v="3303819"/>
    <s v="20114"/>
    <x v="0"/>
    <n v="1"/>
    <x v="0"/>
    <x v="8"/>
    <x v="8"/>
    <x v="1"/>
    <s v="Q4_3"/>
    <n v="4"/>
    <x v="1"/>
    <x v="12"/>
    <x v="5"/>
  </r>
  <r>
    <n v="1"/>
    <n v="2016"/>
    <s v="3303819"/>
    <s v="20114"/>
    <x v="0"/>
    <n v="1"/>
    <x v="0"/>
    <x v="8"/>
    <x v="8"/>
    <x v="1"/>
    <s v="Q4_5"/>
    <n v="3"/>
    <x v="1"/>
    <x v="13"/>
    <x v="7"/>
  </r>
  <r>
    <n v="1"/>
    <n v="2016"/>
    <s v="3303819"/>
    <s v="20114"/>
    <x v="0"/>
    <n v="1"/>
    <x v="0"/>
    <x v="8"/>
    <x v="8"/>
    <x v="1"/>
    <s v="Q4_2"/>
    <n v="4"/>
    <x v="1"/>
    <x v="14"/>
    <x v="5"/>
  </r>
  <r>
    <n v="1"/>
    <n v="2016"/>
    <s v="3303819"/>
    <s v="20114"/>
    <x v="0"/>
    <n v="1"/>
    <x v="0"/>
    <x v="8"/>
    <x v="8"/>
    <x v="1"/>
    <s v="Q4_7"/>
    <n v="4"/>
    <x v="1"/>
    <x v="15"/>
    <x v="5"/>
  </r>
  <r>
    <n v="1"/>
    <n v="2016"/>
    <s v="3303819"/>
    <s v="20114"/>
    <x v="0"/>
    <n v="1"/>
    <x v="0"/>
    <x v="8"/>
    <x v="8"/>
    <x v="1"/>
    <s v="Q4_9"/>
    <n v="4"/>
    <x v="1"/>
    <x v="16"/>
    <x v="5"/>
  </r>
  <r>
    <n v="1"/>
    <n v="2016"/>
    <s v="3303819"/>
    <s v="20114"/>
    <x v="0"/>
    <n v="1"/>
    <x v="0"/>
    <x v="8"/>
    <x v="8"/>
    <x v="1"/>
    <s v="Q4_8"/>
    <n v="4"/>
    <x v="1"/>
    <x v="17"/>
    <x v="5"/>
  </r>
  <r>
    <n v="1"/>
    <n v="2016"/>
    <s v="3303819"/>
    <s v="20114"/>
    <x v="0"/>
    <n v="1"/>
    <x v="0"/>
    <x v="8"/>
    <x v="8"/>
    <x v="1"/>
    <s v="Q4_4"/>
    <n v="4"/>
    <x v="1"/>
    <x v="18"/>
    <x v="5"/>
  </r>
  <r>
    <n v="1"/>
    <n v="2016"/>
    <s v="3303819"/>
    <s v="20114"/>
    <x v="0"/>
    <n v="1"/>
    <x v="0"/>
    <x v="8"/>
    <x v="8"/>
    <x v="1"/>
    <s v="Q4_1"/>
    <n v="4"/>
    <x v="1"/>
    <x v="19"/>
    <x v="5"/>
  </r>
  <r>
    <n v="1"/>
    <n v="2016"/>
    <s v="1846662"/>
    <s v="20122"/>
    <x v="0"/>
    <n v="1"/>
    <x v="0"/>
    <x v="9"/>
    <x v="9"/>
    <x v="3"/>
    <s v="Q4_6"/>
    <m/>
    <x v="1"/>
    <x v="11"/>
    <x v="11"/>
  </r>
  <r>
    <n v="1"/>
    <n v="2016"/>
    <s v="1846662"/>
    <s v="20122"/>
    <x v="0"/>
    <n v="1"/>
    <x v="0"/>
    <x v="9"/>
    <x v="9"/>
    <x v="3"/>
    <s v="Q4_3"/>
    <m/>
    <x v="1"/>
    <x v="12"/>
    <x v="11"/>
  </r>
  <r>
    <n v="1"/>
    <n v="2016"/>
    <s v="1846662"/>
    <s v="20122"/>
    <x v="0"/>
    <n v="1"/>
    <x v="0"/>
    <x v="9"/>
    <x v="9"/>
    <x v="3"/>
    <s v="Q4_5"/>
    <m/>
    <x v="1"/>
    <x v="13"/>
    <x v="11"/>
  </r>
  <r>
    <n v="1"/>
    <n v="2016"/>
    <s v="1846662"/>
    <s v="20122"/>
    <x v="0"/>
    <n v="1"/>
    <x v="0"/>
    <x v="9"/>
    <x v="9"/>
    <x v="3"/>
    <s v="Q4_2"/>
    <m/>
    <x v="1"/>
    <x v="14"/>
    <x v="11"/>
  </r>
  <r>
    <n v="1"/>
    <n v="2016"/>
    <s v="1846662"/>
    <s v="20122"/>
    <x v="0"/>
    <n v="1"/>
    <x v="0"/>
    <x v="9"/>
    <x v="9"/>
    <x v="3"/>
    <s v="Q4_7"/>
    <m/>
    <x v="1"/>
    <x v="15"/>
    <x v="11"/>
  </r>
  <r>
    <n v="1"/>
    <n v="2016"/>
    <s v="1846662"/>
    <s v="20122"/>
    <x v="0"/>
    <n v="1"/>
    <x v="0"/>
    <x v="9"/>
    <x v="9"/>
    <x v="3"/>
    <s v="Q4_9"/>
    <m/>
    <x v="1"/>
    <x v="16"/>
    <x v="11"/>
  </r>
  <r>
    <n v="1"/>
    <n v="2016"/>
    <s v="1846662"/>
    <s v="20122"/>
    <x v="0"/>
    <n v="1"/>
    <x v="0"/>
    <x v="9"/>
    <x v="9"/>
    <x v="3"/>
    <s v="Q4_8"/>
    <m/>
    <x v="1"/>
    <x v="17"/>
    <x v="11"/>
  </r>
  <r>
    <n v="1"/>
    <n v="2016"/>
    <s v="1846662"/>
    <s v="20122"/>
    <x v="0"/>
    <n v="1"/>
    <x v="0"/>
    <x v="9"/>
    <x v="9"/>
    <x v="3"/>
    <s v="Q4_4"/>
    <m/>
    <x v="1"/>
    <x v="18"/>
    <x v="11"/>
  </r>
  <r>
    <n v="1"/>
    <n v="2016"/>
    <s v="1846662"/>
    <s v="20122"/>
    <x v="0"/>
    <n v="1"/>
    <x v="0"/>
    <x v="9"/>
    <x v="9"/>
    <x v="3"/>
    <s v="Q4_1"/>
    <m/>
    <x v="1"/>
    <x v="19"/>
    <x v="11"/>
  </r>
  <r>
    <n v="1"/>
    <n v="2016"/>
    <s v="1896166"/>
    <s v="20114"/>
    <x v="0"/>
    <n v="1"/>
    <x v="0"/>
    <x v="10"/>
    <x v="10"/>
    <x v="3"/>
    <s v="Q4_6"/>
    <n v="3"/>
    <x v="1"/>
    <x v="11"/>
    <x v="7"/>
  </r>
  <r>
    <n v="1"/>
    <n v="2016"/>
    <s v="1896166"/>
    <s v="20114"/>
    <x v="0"/>
    <n v="1"/>
    <x v="0"/>
    <x v="10"/>
    <x v="10"/>
    <x v="3"/>
    <s v="Q4_3"/>
    <n v="4"/>
    <x v="1"/>
    <x v="12"/>
    <x v="5"/>
  </r>
  <r>
    <n v="1"/>
    <n v="2016"/>
    <s v="1896166"/>
    <s v="20114"/>
    <x v="0"/>
    <n v="1"/>
    <x v="0"/>
    <x v="10"/>
    <x v="10"/>
    <x v="3"/>
    <s v="Q4_5"/>
    <n v="4"/>
    <x v="1"/>
    <x v="13"/>
    <x v="5"/>
  </r>
  <r>
    <n v="1"/>
    <n v="2016"/>
    <s v="1896166"/>
    <s v="20114"/>
    <x v="0"/>
    <n v="1"/>
    <x v="0"/>
    <x v="10"/>
    <x v="10"/>
    <x v="3"/>
    <s v="Q4_2"/>
    <n v="3"/>
    <x v="1"/>
    <x v="14"/>
    <x v="7"/>
  </r>
  <r>
    <n v="1"/>
    <n v="2016"/>
    <s v="1896166"/>
    <s v="20114"/>
    <x v="0"/>
    <n v="1"/>
    <x v="0"/>
    <x v="10"/>
    <x v="10"/>
    <x v="3"/>
    <s v="Q4_7"/>
    <n v="3"/>
    <x v="1"/>
    <x v="15"/>
    <x v="7"/>
  </r>
  <r>
    <n v="1"/>
    <n v="2016"/>
    <s v="1896166"/>
    <s v="20114"/>
    <x v="0"/>
    <n v="1"/>
    <x v="0"/>
    <x v="10"/>
    <x v="10"/>
    <x v="3"/>
    <s v="Q4_9"/>
    <n v="3"/>
    <x v="1"/>
    <x v="16"/>
    <x v="7"/>
  </r>
  <r>
    <n v="1"/>
    <n v="2016"/>
    <s v="1896166"/>
    <s v="20114"/>
    <x v="0"/>
    <n v="1"/>
    <x v="0"/>
    <x v="10"/>
    <x v="10"/>
    <x v="3"/>
    <s v="Q4_8"/>
    <n v="3"/>
    <x v="1"/>
    <x v="17"/>
    <x v="7"/>
  </r>
  <r>
    <n v="1"/>
    <n v="2016"/>
    <s v="1896166"/>
    <s v="20114"/>
    <x v="0"/>
    <n v="1"/>
    <x v="0"/>
    <x v="10"/>
    <x v="10"/>
    <x v="3"/>
    <s v="Q4_4"/>
    <n v="3"/>
    <x v="1"/>
    <x v="18"/>
    <x v="7"/>
  </r>
  <r>
    <n v="1"/>
    <n v="2016"/>
    <s v="1896166"/>
    <s v="20114"/>
    <x v="0"/>
    <n v="1"/>
    <x v="0"/>
    <x v="10"/>
    <x v="10"/>
    <x v="3"/>
    <s v="Q4_1"/>
    <n v="4"/>
    <x v="1"/>
    <x v="19"/>
    <x v="5"/>
  </r>
  <r>
    <n v="1"/>
    <n v="2016"/>
    <s v="3646837"/>
    <s v="20122"/>
    <x v="0"/>
    <n v="1"/>
    <x v="0"/>
    <x v="11"/>
    <x v="11"/>
    <x v="4"/>
    <s v="Q4_6"/>
    <n v="4"/>
    <x v="1"/>
    <x v="11"/>
    <x v="5"/>
  </r>
  <r>
    <n v="1"/>
    <n v="2016"/>
    <s v="3646837"/>
    <s v="20122"/>
    <x v="0"/>
    <n v="1"/>
    <x v="0"/>
    <x v="11"/>
    <x v="11"/>
    <x v="4"/>
    <s v="Q4_3"/>
    <n v="4"/>
    <x v="1"/>
    <x v="12"/>
    <x v="5"/>
  </r>
  <r>
    <n v="1"/>
    <n v="2016"/>
    <s v="3646837"/>
    <s v="20122"/>
    <x v="0"/>
    <n v="1"/>
    <x v="0"/>
    <x v="11"/>
    <x v="11"/>
    <x v="4"/>
    <s v="Q4_5"/>
    <n v="4"/>
    <x v="1"/>
    <x v="13"/>
    <x v="5"/>
  </r>
  <r>
    <n v="1"/>
    <n v="2016"/>
    <s v="3646837"/>
    <s v="20122"/>
    <x v="0"/>
    <n v="1"/>
    <x v="0"/>
    <x v="11"/>
    <x v="11"/>
    <x v="4"/>
    <s v="Q4_2"/>
    <n v="4"/>
    <x v="1"/>
    <x v="14"/>
    <x v="5"/>
  </r>
  <r>
    <n v="1"/>
    <n v="2016"/>
    <s v="3646837"/>
    <s v="20122"/>
    <x v="0"/>
    <n v="1"/>
    <x v="0"/>
    <x v="11"/>
    <x v="11"/>
    <x v="4"/>
    <s v="Q4_7"/>
    <n v="4"/>
    <x v="1"/>
    <x v="15"/>
    <x v="5"/>
  </r>
  <r>
    <n v="1"/>
    <n v="2016"/>
    <s v="3646837"/>
    <s v="20122"/>
    <x v="0"/>
    <n v="1"/>
    <x v="0"/>
    <x v="11"/>
    <x v="11"/>
    <x v="4"/>
    <s v="Q4_9"/>
    <n v="4"/>
    <x v="1"/>
    <x v="16"/>
    <x v="5"/>
  </r>
  <r>
    <n v="1"/>
    <n v="2016"/>
    <s v="3646837"/>
    <s v="20122"/>
    <x v="0"/>
    <n v="1"/>
    <x v="0"/>
    <x v="11"/>
    <x v="11"/>
    <x v="4"/>
    <s v="Q4_8"/>
    <n v="4"/>
    <x v="1"/>
    <x v="17"/>
    <x v="5"/>
  </r>
  <r>
    <n v="1"/>
    <n v="2016"/>
    <s v="3646837"/>
    <s v="20122"/>
    <x v="0"/>
    <n v="1"/>
    <x v="0"/>
    <x v="11"/>
    <x v="11"/>
    <x v="4"/>
    <s v="Q4_4"/>
    <n v="4"/>
    <x v="1"/>
    <x v="18"/>
    <x v="5"/>
  </r>
  <r>
    <n v="1"/>
    <n v="2016"/>
    <s v="3646837"/>
    <s v="20122"/>
    <x v="0"/>
    <n v="1"/>
    <x v="0"/>
    <x v="11"/>
    <x v="11"/>
    <x v="4"/>
    <s v="Q4_1"/>
    <n v="4"/>
    <x v="1"/>
    <x v="19"/>
    <x v="5"/>
  </r>
  <r>
    <n v="1"/>
    <n v="2016"/>
    <s v="2855852"/>
    <s v="20122"/>
    <x v="0"/>
    <n v="1"/>
    <x v="0"/>
    <x v="12"/>
    <x v="12"/>
    <x v="4"/>
    <s v="Q4_6"/>
    <n v="4"/>
    <x v="1"/>
    <x v="11"/>
    <x v="5"/>
  </r>
  <r>
    <n v="1"/>
    <n v="2016"/>
    <s v="2855852"/>
    <s v="20122"/>
    <x v="0"/>
    <n v="1"/>
    <x v="0"/>
    <x v="12"/>
    <x v="12"/>
    <x v="4"/>
    <s v="Q4_3"/>
    <n v="4"/>
    <x v="1"/>
    <x v="12"/>
    <x v="5"/>
  </r>
  <r>
    <n v="1"/>
    <n v="2016"/>
    <s v="2855852"/>
    <s v="20122"/>
    <x v="0"/>
    <n v="1"/>
    <x v="0"/>
    <x v="12"/>
    <x v="12"/>
    <x v="4"/>
    <s v="Q4_5"/>
    <n v="4"/>
    <x v="1"/>
    <x v="13"/>
    <x v="5"/>
  </r>
  <r>
    <n v="1"/>
    <n v="2016"/>
    <s v="2855852"/>
    <s v="20122"/>
    <x v="0"/>
    <n v="1"/>
    <x v="0"/>
    <x v="12"/>
    <x v="12"/>
    <x v="4"/>
    <s v="Q4_2"/>
    <n v="4"/>
    <x v="1"/>
    <x v="14"/>
    <x v="5"/>
  </r>
  <r>
    <n v="1"/>
    <n v="2016"/>
    <s v="2855852"/>
    <s v="20122"/>
    <x v="0"/>
    <n v="1"/>
    <x v="0"/>
    <x v="12"/>
    <x v="12"/>
    <x v="4"/>
    <s v="Q4_7"/>
    <n v="4"/>
    <x v="1"/>
    <x v="15"/>
    <x v="5"/>
  </r>
  <r>
    <n v="1"/>
    <n v="2016"/>
    <s v="2855852"/>
    <s v="20122"/>
    <x v="0"/>
    <n v="1"/>
    <x v="0"/>
    <x v="12"/>
    <x v="12"/>
    <x v="4"/>
    <s v="Q4_9"/>
    <n v="4"/>
    <x v="1"/>
    <x v="16"/>
    <x v="5"/>
  </r>
  <r>
    <n v="1"/>
    <n v="2016"/>
    <s v="2855852"/>
    <s v="20122"/>
    <x v="0"/>
    <n v="1"/>
    <x v="0"/>
    <x v="12"/>
    <x v="12"/>
    <x v="4"/>
    <s v="Q4_8"/>
    <n v="4"/>
    <x v="1"/>
    <x v="17"/>
    <x v="5"/>
  </r>
  <r>
    <n v="1"/>
    <n v="2016"/>
    <s v="2855852"/>
    <s v="20122"/>
    <x v="0"/>
    <n v="1"/>
    <x v="0"/>
    <x v="12"/>
    <x v="12"/>
    <x v="4"/>
    <s v="Q4_4"/>
    <n v="5"/>
    <x v="1"/>
    <x v="18"/>
    <x v="4"/>
  </r>
  <r>
    <n v="1"/>
    <n v="2016"/>
    <s v="2855852"/>
    <s v="20122"/>
    <x v="0"/>
    <n v="1"/>
    <x v="0"/>
    <x v="12"/>
    <x v="12"/>
    <x v="4"/>
    <s v="Q4_1"/>
    <n v="4"/>
    <x v="1"/>
    <x v="19"/>
    <x v="5"/>
  </r>
  <r>
    <n v="1"/>
    <n v="2016"/>
    <s v="102088"/>
    <s v="20122"/>
    <x v="0"/>
    <n v="1"/>
    <x v="0"/>
    <x v="13"/>
    <x v="13"/>
    <x v="2"/>
    <s v="Q4_6"/>
    <n v="5"/>
    <x v="1"/>
    <x v="11"/>
    <x v="4"/>
  </r>
  <r>
    <n v="1"/>
    <n v="2016"/>
    <s v="102088"/>
    <s v="20122"/>
    <x v="0"/>
    <n v="1"/>
    <x v="0"/>
    <x v="13"/>
    <x v="13"/>
    <x v="2"/>
    <s v="Q4_3"/>
    <n v="4"/>
    <x v="1"/>
    <x v="12"/>
    <x v="5"/>
  </r>
  <r>
    <n v="1"/>
    <n v="2016"/>
    <s v="102088"/>
    <s v="20122"/>
    <x v="0"/>
    <n v="1"/>
    <x v="0"/>
    <x v="13"/>
    <x v="13"/>
    <x v="2"/>
    <s v="Q4_5"/>
    <n v="4"/>
    <x v="1"/>
    <x v="13"/>
    <x v="5"/>
  </r>
  <r>
    <n v="1"/>
    <n v="2016"/>
    <s v="102088"/>
    <s v="20122"/>
    <x v="0"/>
    <n v="1"/>
    <x v="0"/>
    <x v="13"/>
    <x v="13"/>
    <x v="2"/>
    <s v="Q4_2"/>
    <n v="4"/>
    <x v="1"/>
    <x v="14"/>
    <x v="5"/>
  </r>
  <r>
    <n v="1"/>
    <n v="2016"/>
    <s v="102088"/>
    <s v="20122"/>
    <x v="0"/>
    <n v="1"/>
    <x v="0"/>
    <x v="13"/>
    <x v="13"/>
    <x v="2"/>
    <s v="Q4_7"/>
    <n v="4"/>
    <x v="1"/>
    <x v="15"/>
    <x v="5"/>
  </r>
  <r>
    <n v="1"/>
    <n v="2016"/>
    <s v="102088"/>
    <s v="20122"/>
    <x v="0"/>
    <n v="1"/>
    <x v="0"/>
    <x v="13"/>
    <x v="13"/>
    <x v="2"/>
    <s v="Q4_9"/>
    <n v="4"/>
    <x v="1"/>
    <x v="16"/>
    <x v="5"/>
  </r>
  <r>
    <n v="1"/>
    <n v="2016"/>
    <s v="102088"/>
    <s v="20122"/>
    <x v="0"/>
    <n v="1"/>
    <x v="0"/>
    <x v="13"/>
    <x v="13"/>
    <x v="2"/>
    <s v="Q4_8"/>
    <n v="5"/>
    <x v="1"/>
    <x v="17"/>
    <x v="4"/>
  </r>
  <r>
    <n v="1"/>
    <n v="2016"/>
    <s v="102088"/>
    <s v="20122"/>
    <x v="0"/>
    <n v="1"/>
    <x v="0"/>
    <x v="13"/>
    <x v="13"/>
    <x v="2"/>
    <s v="Q4_4"/>
    <n v="5"/>
    <x v="1"/>
    <x v="18"/>
    <x v="4"/>
  </r>
  <r>
    <n v="1"/>
    <n v="2016"/>
    <s v="102088"/>
    <s v="20122"/>
    <x v="0"/>
    <n v="1"/>
    <x v="0"/>
    <x v="13"/>
    <x v="13"/>
    <x v="2"/>
    <s v="Q4_1"/>
    <n v="4"/>
    <x v="1"/>
    <x v="19"/>
    <x v="5"/>
  </r>
  <r>
    <n v="1"/>
    <n v="2016"/>
    <s v="3635722"/>
    <s v="20113"/>
    <x v="0"/>
    <n v="1"/>
    <x v="0"/>
    <x v="14"/>
    <x v="14"/>
    <x v="2"/>
    <s v="Q4_6"/>
    <n v="4"/>
    <x v="1"/>
    <x v="11"/>
    <x v="5"/>
  </r>
  <r>
    <n v="1"/>
    <n v="2016"/>
    <s v="3635722"/>
    <s v="20113"/>
    <x v="0"/>
    <n v="1"/>
    <x v="0"/>
    <x v="14"/>
    <x v="14"/>
    <x v="2"/>
    <s v="Q4_3"/>
    <n v="4"/>
    <x v="1"/>
    <x v="12"/>
    <x v="5"/>
  </r>
  <r>
    <n v="1"/>
    <n v="2016"/>
    <s v="3635722"/>
    <s v="20113"/>
    <x v="0"/>
    <n v="1"/>
    <x v="0"/>
    <x v="14"/>
    <x v="14"/>
    <x v="2"/>
    <s v="Q4_5"/>
    <n v="4"/>
    <x v="1"/>
    <x v="13"/>
    <x v="5"/>
  </r>
  <r>
    <n v="1"/>
    <n v="2016"/>
    <s v="3635722"/>
    <s v="20113"/>
    <x v="0"/>
    <n v="1"/>
    <x v="0"/>
    <x v="14"/>
    <x v="14"/>
    <x v="2"/>
    <s v="Q4_2"/>
    <n v="4"/>
    <x v="1"/>
    <x v="14"/>
    <x v="5"/>
  </r>
  <r>
    <n v="1"/>
    <n v="2016"/>
    <s v="3635722"/>
    <s v="20113"/>
    <x v="0"/>
    <n v="1"/>
    <x v="0"/>
    <x v="14"/>
    <x v="14"/>
    <x v="2"/>
    <s v="Q4_7"/>
    <n v="4"/>
    <x v="1"/>
    <x v="15"/>
    <x v="5"/>
  </r>
  <r>
    <n v="1"/>
    <n v="2016"/>
    <s v="3635722"/>
    <s v="20113"/>
    <x v="0"/>
    <n v="1"/>
    <x v="0"/>
    <x v="14"/>
    <x v="14"/>
    <x v="2"/>
    <s v="Q4_9"/>
    <n v="4"/>
    <x v="1"/>
    <x v="16"/>
    <x v="5"/>
  </r>
  <r>
    <n v="1"/>
    <n v="2016"/>
    <s v="3635722"/>
    <s v="20113"/>
    <x v="0"/>
    <n v="1"/>
    <x v="0"/>
    <x v="14"/>
    <x v="14"/>
    <x v="2"/>
    <s v="Q4_8"/>
    <n v="4"/>
    <x v="1"/>
    <x v="17"/>
    <x v="5"/>
  </r>
  <r>
    <n v="1"/>
    <n v="2016"/>
    <s v="3635722"/>
    <s v="20113"/>
    <x v="0"/>
    <n v="1"/>
    <x v="0"/>
    <x v="14"/>
    <x v="14"/>
    <x v="2"/>
    <s v="Q4_4"/>
    <n v="3"/>
    <x v="1"/>
    <x v="18"/>
    <x v="7"/>
  </r>
  <r>
    <n v="1"/>
    <n v="2016"/>
    <s v="3635722"/>
    <s v="20113"/>
    <x v="0"/>
    <n v="1"/>
    <x v="0"/>
    <x v="14"/>
    <x v="14"/>
    <x v="2"/>
    <s v="Q4_1"/>
    <n v="4"/>
    <x v="1"/>
    <x v="19"/>
    <x v="5"/>
  </r>
  <r>
    <n v="1"/>
    <n v="2016"/>
    <s v="2103425"/>
    <s v="20122"/>
    <x v="0"/>
    <n v="1"/>
    <x v="0"/>
    <x v="13"/>
    <x v="13"/>
    <x v="2"/>
    <s v="Q4_6"/>
    <m/>
    <x v="1"/>
    <x v="11"/>
    <x v="11"/>
  </r>
  <r>
    <n v="1"/>
    <n v="2016"/>
    <s v="2103425"/>
    <s v="20122"/>
    <x v="0"/>
    <n v="1"/>
    <x v="0"/>
    <x v="13"/>
    <x v="13"/>
    <x v="2"/>
    <s v="Q4_3"/>
    <m/>
    <x v="1"/>
    <x v="12"/>
    <x v="11"/>
  </r>
  <r>
    <n v="1"/>
    <n v="2016"/>
    <s v="2103425"/>
    <s v="20122"/>
    <x v="0"/>
    <n v="1"/>
    <x v="0"/>
    <x v="13"/>
    <x v="13"/>
    <x v="2"/>
    <s v="Q4_5"/>
    <m/>
    <x v="1"/>
    <x v="13"/>
    <x v="11"/>
  </r>
  <r>
    <n v="1"/>
    <n v="2016"/>
    <s v="2103425"/>
    <s v="20122"/>
    <x v="0"/>
    <n v="1"/>
    <x v="0"/>
    <x v="13"/>
    <x v="13"/>
    <x v="2"/>
    <s v="Q4_2"/>
    <m/>
    <x v="1"/>
    <x v="14"/>
    <x v="11"/>
  </r>
  <r>
    <n v="1"/>
    <n v="2016"/>
    <s v="2103425"/>
    <s v="20122"/>
    <x v="0"/>
    <n v="1"/>
    <x v="0"/>
    <x v="13"/>
    <x v="13"/>
    <x v="2"/>
    <s v="Q4_7"/>
    <m/>
    <x v="1"/>
    <x v="15"/>
    <x v="11"/>
  </r>
  <r>
    <n v="1"/>
    <n v="2016"/>
    <s v="2103425"/>
    <s v="20122"/>
    <x v="0"/>
    <n v="1"/>
    <x v="0"/>
    <x v="13"/>
    <x v="13"/>
    <x v="2"/>
    <s v="Q4_9"/>
    <m/>
    <x v="1"/>
    <x v="16"/>
    <x v="11"/>
  </r>
  <r>
    <n v="1"/>
    <n v="2016"/>
    <s v="2103425"/>
    <s v="20122"/>
    <x v="0"/>
    <n v="1"/>
    <x v="0"/>
    <x v="13"/>
    <x v="13"/>
    <x v="2"/>
    <s v="Q4_8"/>
    <m/>
    <x v="1"/>
    <x v="17"/>
    <x v="11"/>
  </r>
  <r>
    <n v="1"/>
    <n v="2016"/>
    <s v="2103425"/>
    <s v="20122"/>
    <x v="0"/>
    <n v="1"/>
    <x v="0"/>
    <x v="13"/>
    <x v="13"/>
    <x v="2"/>
    <s v="Q4_4"/>
    <m/>
    <x v="1"/>
    <x v="18"/>
    <x v="11"/>
  </r>
  <r>
    <n v="1"/>
    <n v="2016"/>
    <s v="2103425"/>
    <s v="20122"/>
    <x v="0"/>
    <n v="1"/>
    <x v="0"/>
    <x v="13"/>
    <x v="13"/>
    <x v="2"/>
    <s v="Q4_1"/>
    <m/>
    <x v="1"/>
    <x v="19"/>
    <x v="11"/>
  </r>
  <r>
    <n v="1"/>
    <n v="2016"/>
    <s v="91272"/>
    <s v="20122"/>
    <x v="0"/>
    <n v="1"/>
    <x v="0"/>
    <x v="10"/>
    <x v="10"/>
    <x v="3"/>
    <s v="Q4_6"/>
    <n v="4"/>
    <x v="1"/>
    <x v="11"/>
    <x v="5"/>
  </r>
  <r>
    <n v="1"/>
    <n v="2016"/>
    <s v="91272"/>
    <s v="20122"/>
    <x v="0"/>
    <n v="1"/>
    <x v="0"/>
    <x v="10"/>
    <x v="10"/>
    <x v="3"/>
    <s v="Q4_3"/>
    <n v="4"/>
    <x v="1"/>
    <x v="12"/>
    <x v="5"/>
  </r>
  <r>
    <n v="1"/>
    <n v="2016"/>
    <s v="91272"/>
    <s v="20122"/>
    <x v="0"/>
    <n v="1"/>
    <x v="0"/>
    <x v="10"/>
    <x v="10"/>
    <x v="3"/>
    <s v="Q4_5"/>
    <n v="5"/>
    <x v="1"/>
    <x v="13"/>
    <x v="4"/>
  </r>
  <r>
    <n v="1"/>
    <n v="2016"/>
    <s v="91272"/>
    <s v="20122"/>
    <x v="0"/>
    <n v="1"/>
    <x v="0"/>
    <x v="10"/>
    <x v="10"/>
    <x v="3"/>
    <s v="Q4_2"/>
    <n v="4"/>
    <x v="1"/>
    <x v="14"/>
    <x v="5"/>
  </r>
  <r>
    <n v="1"/>
    <n v="2016"/>
    <s v="91272"/>
    <s v="20122"/>
    <x v="0"/>
    <n v="1"/>
    <x v="0"/>
    <x v="10"/>
    <x v="10"/>
    <x v="3"/>
    <s v="Q4_7"/>
    <n v="4"/>
    <x v="1"/>
    <x v="15"/>
    <x v="5"/>
  </r>
  <r>
    <n v="1"/>
    <n v="2016"/>
    <s v="91272"/>
    <s v="20122"/>
    <x v="0"/>
    <n v="1"/>
    <x v="0"/>
    <x v="10"/>
    <x v="10"/>
    <x v="3"/>
    <s v="Q4_9"/>
    <n v="4"/>
    <x v="1"/>
    <x v="16"/>
    <x v="5"/>
  </r>
  <r>
    <n v="1"/>
    <n v="2016"/>
    <s v="91272"/>
    <s v="20122"/>
    <x v="0"/>
    <n v="1"/>
    <x v="0"/>
    <x v="10"/>
    <x v="10"/>
    <x v="3"/>
    <s v="Q4_8"/>
    <n v="4"/>
    <x v="1"/>
    <x v="17"/>
    <x v="5"/>
  </r>
  <r>
    <n v="1"/>
    <n v="2016"/>
    <s v="91272"/>
    <s v="20122"/>
    <x v="0"/>
    <n v="1"/>
    <x v="0"/>
    <x v="10"/>
    <x v="10"/>
    <x v="3"/>
    <s v="Q4_4"/>
    <n v="5"/>
    <x v="1"/>
    <x v="18"/>
    <x v="4"/>
  </r>
  <r>
    <n v="1"/>
    <n v="2016"/>
    <s v="91272"/>
    <s v="20122"/>
    <x v="0"/>
    <n v="1"/>
    <x v="0"/>
    <x v="10"/>
    <x v="10"/>
    <x v="3"/>
    <s v="Q4_1"/>
    <n v="4"/>
    <x v="1"/>
    <x v="19"/>
    <x v="5"/>
  </r>
  <r>
    <n v="1"/>
    <n v="2016"/>
    <s v="3466189"/>
    <s v="20122"/>
    <x v="0"/>
    <n v="1"/>
    <x v="0"/>
    <x v="15"/>
    <x v="15"/>
    <x v="1"/>
    <s v="Q4_6"/>
    <n v="4"/>
    <x v="1"/>
    <x v="11"/>
    <x v="5"/>
  </r>
  <r>
    <n v="1"/>
    <n v="2016"/>
    <s v="3466189"/>
    <s v="20122"/>
    <x v="0"/>
    <n v="1"/>
    <x v="0"/>
    <x v="15"/>
    <x v="15"/>
    <x v="1"/>
    <s v="Q4_3"/>
    <n v="4"/>
    <x v="1"/>
    <x v="12"/>
    <x v="5"/>
  </r>
  <r>
    <n v="1"/>
    <n v="2016"/>
    <s v="3466189"/>
    <s v="20122"/>
    <x v="0"/>
    <n v="1"/>
    <x v="0"/>
    <x v="15"/>
    <x v="15"/>
    <x v="1"/>
    <s v="Q4_5"/>
    <n v="4"/>
    <x v="1"/>
    <x v="13"/>
    <x v="5"/>
  </r>
  <r>
    <n v="1"/>
    <n v="2016"/>
    <s v="3466189"/>
    <s v="20122"/>
    <x v="0"/>
    <n v="1"/>
    <x v="0"/>
    <x v="15"/>
    <x v="15"/>
    <x v="1"/>
    <s v="Q4_2"/>
    <n v="4"/>
    <x v="1"/>
    <x v="14"/>
    <x v="5"/>
  </r>
  <r>
    <n v="1"/>
    <n v="2016"/>
    <s v="3466189"/>
    <s v="20122"/>
    <x v="0"/>
    <n v="1"/>
    <x v="0"/>
    <x v="15"/>
    <x v="15"/>
    <x v="1"/>
    <s v="Q4_7"/>
    <n v="4"/>
    <x v="1"/>
    <x v="15"/>
    <x v="5"/>
  </r>
  <r>
    <n v="1"/>
    <n v="2016"/>
    <s v="3466189"/>
    <s v="20122"/>
    <x v="0"/>
    <n v="1"/>
    <x v="0"/>
    <x v="15"/>
    <x v="15"/>
    <x v="1"/>
    <s v="Q4_9"/>
    <n v="4"/>
    <x v="1"/>
    <x v="16"/>
    <x v="5"/>
  </r>
  <r>
    <n v="1"/>
    <n v="2016"/>
    <s v="3466189"/>
    <s v="20122"/>
    <x v="0"/>
    <n v="1"/>
    <x v="0"/>
    <x v="15"/>
    <x v="15"/>
    <x v="1"/>
    <s v="Q4_8"/>
    <n v="4"/>
    <x v="1"/>
    <x v="17"/>
    <x v="5"/>
  </r>
  <r>
    <n v="1"/>
    <n v="2016"/>
    <s v="3466189"/>
    <s v="20122"/>
    <x v="0"/>
    <n v="1"/>
    <x v="0"/>
    <x v="15"/>
    <x v="15"/>
    <x v="1"/>
    <s v="Q4_4"/>
    <n v="4"/>
    <x v="1"/>
    <x v="18"/>
    <x v="5"/>
  </r>
  <r>
    <n v="1"/>
    <n v="2016"/>
    <s v="3466189"/>
    <s v="20122"/>
    <x v="0"/>
    <n v="1"/>
    <x v="0"/>
    <x v="15"/>
    <x v="15"/>
    <x v="1"/>
    <s v="Q4_1"/>
    <n v="4"/>
    <x v="1"/>
    <x v="19"/>
    <x v="5"/>
  </r>
  <r>
    <n v="1"/>
    <n v="2016"/>
    <s v="2890952"/>
    <m/>
    <x v="0"/>
    <n v="1"/>
    <x v="0"/>
    <x v="2"/>
    <x v="2"/>
    <x v="1"/>
    <s v="Q4_6"/>
    <n v="3"/>
    <x v="1"/>
    <x v="11"/>
    <x v="7"/>
  </r>
  <r>
    <n v="1"/>
    <n v="2016"/>
    <s v="2890952"/>
    <m/>
    <x v="0"/>
    <n v="1"/>
    <x v="0"/>
    <x v="2"/>
    <x v="2"/>
    <x v="1"/>
    <s v="Q4_3"/>
    <n v="3"/>
    <x v="1"/>
    <x v="12"/>
    <x v="7"/>
  </r>
  <r>
    <n v="1"/>
    <n v="2016"/>
    <s v="2890952"/>
    <m/>
    <x v="0"/>
    <n v="1"/>
    <x v="0"/>
    <x v="2"/>
    <x v="2"/>
    <x v="1"/>
    <s v="Q4_5"/>
    <n v="4"/>
    <x v="1"/>
    <x v="13"/>
    <x v="5"/>
  </r>
  <r>
    <n v="1"/>
    <n v="2016"/>
    <s v="2890952"/>
    <m/>
    <x v="0"/>
    <n v="1"/>
    <x v="0"/>
    <x v="2"/>
    <x v="2"/>
    <x v="1"/>
    <s v="Q4_2"/>
    <n v="4"/>
    <x v="1"/>
    <x v="14"/>
    <x v="5"/>
  </r>
  <r>
    <n v="1"/>
    <n v="2016"/>
    <s v="2890952"/>
    <m/>
    <x v="0"/>
    <n v="1"/>
    <x v="0"/>
    <x v="2"/>
    <x v="2"/>
    <x v="1"/>
    <s v="Q4_7"/>
    <n v="3"/>
    <x v="1"/>
    <x v="15"/>
    <x v="7"/>
  </r>
  <r>
    <n v="1"/>
    <n v="2016"/>
    <s v="2890952"/>
    <m/>
    <x v="0"/>
    <n v="1"/>
    <x v="0"/>
    <x v="2"/>
    <x v="2"/>
    <x v="1"/>
    <s v="Q4_9"/>
    <n v="4"/>
    <x v="1"/>
    <x v="16"/>
    <x v="5"/>
  </r>
  <r>
    <n v="1"/>
    <n v="2016"/>
    <s v="2890952"/>
    <m/>
    <x v="0"/>
    <n v="1"/>
    <x v="0"/>
    <x v="2"/>
    <x v="2"/>
    <x v="1"/>
    <s v="Q4_8"/>
    <n v="4"/>
    <x v="1"/>
    <x v="17"/>
    <x v="5"/>
  </r>
  <r>
    <n v="1"/>
    <n v="2016"/>
    <s v="2890952"/>
    <m/>
    <x v="0"/>
    <n v="1"/>
    <x v="0"/>
    <x v="2"/>
    <x v="2"/>
    <x v="1"/>
    <s v="Q4_4"/>
    <n v="3"/>
    <x v="1"/>
    <x v="18"/>
    <x v="7"/>
  </r>
  <r>
    <n v="1"/>
    <n v="2016"/>
    <s v="2890952"/>
    <m/>
    <x v="0"/>
    <n v="1"/>
    <x v="0"/>
    <x v="2"/>
    <x v="2"/>
    <x v="1"/>
    <s v="Q4_1"/>
    <n v="4"/>
    <x v="1"/>
    <x v="19"/>
    <x v="5"/>
  </r>
  <r>
    <n v="1"/>
    <n v="2016"/>
    <s v="3251520"/>
    <s v="20122"/>
    <x v="0"/>
    <n v="1"/>
    <x v="0"/>
    <x v="16"/>
    <x v="1"/>
    <x v="0"/>
    <s v="Q4_6"/>
    <n v="5"/>
    <x v="1"/>
    <x v="11"/>
    <x v="4"/>
  </r>
  <r>
    <n v="1"/>
    <n v="2016"/>
    <s v="3251520"/>
    <s v="20122"/>
    <x v="0"/>
    <n v="1"/>
    <x v="0"/>
    <x v="16"/>
    <x v="1"/>
    <x v="0"/>
    <s v="Q4_3"/>
    <n v="5"/>
    <x v="1"/>
    <x v="12"/>
    <x v="4"/>
  </r>
  <r>
    <n v="1"/>
    <n v="2016"/>
    <s v="3251520"/>
    <s v="20122"/>
    <x v="0"/>
    <n v="1"/>
    <x v="0"/>
    <x v="16"/>
    <x v="1"/>
    <x v="0"/>
    <s v="Q4_5"/>
    <n v="5"/>
    <x v="1"/>
    <x v="13"/>
    <x v="4"/>
  </r>
  <r>
    <n v="1"/>
    <n v="2016"/>
    <s v="3251520"/>
    <s v="20122"/>
    <x v="0"/>
    <n v="1"/>
    <x v="0"/>
    <x v="16"/>
    <x v="1"/>
    <x v="0"/>
    <s v="Q4_2"/>
    <n v="5"/>
    <x v="1"/>
    <x v="14"/>
    <x v="4"/>
  </r>
  <r>
    <n v="1"/>
    <n v="2016"/>
    <s v="3251520"/>
    <s v="20122"/>
    <x v="0"/>
    <n v="1"/>
    <x v="0"/>
    <x v="16"/>
    <x v="1"/>
    <x v="0"/>
    <s v="Q4_7"/>
    <n v="5"/>
    <x v="1"/>
    <x v="15"/>
    <x v="4"/>
  </r>
  <r>
    <n v="1"/>
    <n v="2016"/>
    <s v="3251520"/>
    <s v="20122"/>
    <x v="0"/>
    <n v="1"/>
    <x v="0"/>
    <x v="16"/>
    <x v="1"/>
    <x v="0"/>
    <s v="Q4_9"/>
    <n v="5"/>
    <x v="1"/>
    <x v="16"/>
    <x v="4"/>
  </r>
  <r>
    <n v="1"/>
    <n v="2016"/>
    <s v="3251520"/>
    <s v="20122"/>
    <x v="0"/>
    <n v="1"/>
    <x v="0"/>
    <x v="16"/>
    <x v="1"/>
    <x v="0"/>
    <s v="Q4_8"/>
    <n v="5"/>
    <x v="1"/>
    <x v="17"/>
    <x v="4"/>
  </r>
  <r>
    <n v="1"/>
    <n v="2016"/>
    <s v="3251520"/>
    <s v="20122"/>
    <x v="0"/>
    <n v="1"/>
    <x v="0"/>
    <x v="16"/>
    <x v="1"/>
    <x v="0"/>
    <s v="Q4_4"/>
    <n v="5"/>
    <x v="1"/>
    <x v="18"/>
    <x v="4"/>
  </r>
  <r>
    <n v="1"/>
    <n v="2016"/>
    <s v="3251520"/>
    <s v="20122"/>
    <x v="0"/>
    <n v="1"/>
    <x v="0"/>
    <x v="16"/>
    <x v="1"/>
    <x v="0"/>
    <s v="Q4_1"/>
    <n v="5"/>
    <x v="1"/>
    <x v="19"/>
    <x v="4"/>
  </r>
  <r>
    <n v="1"/>
    <n v="2016"/>
    <s v="2687229"/>
    <s v="20114"/>
    <x v="0"/>
    <n v="1"/>
    <x v="0"/>
    <x v="17"/>
    <x v="7"/>
    <x v="3"/>
    <s v="Q4_6"/>
    <n v="3"/>
    <x v="1"/>
    <x v="11"/>
    <x v="7"/>
  </r>
  <r>
    <n v="1"/>
    <n v="2016"/>
    <s v="2687229"/>
    <s v="20114"/>
    <x v="0"/>
    <n v="1"/>
    <x v="0"/>
    <x v="17"/>
    <x v="7"/>
    <x v="3"/>
    <s v="Q4_3"/>
    <n v="3"/>
    <x v="1"/>
    <x v="12"/>
    <x v="7"/>
  </r>
  <r>
    <n v="1"/>
    <n v="2016"/>
    <s v="2687229"/>
    <s v="20114"/>
    <x v="0"/>
    <n v="1"/>
    <x v="0"/>
    <x v="17"/>
    <x v="7"/>
    <x v="3"/>
    <s v="Q4_5"/>
    <n v="3"/>
    <x v="1"/>
    <x v="13"/>
    <x v="7"/>
  </r>
  <r>
    <n v="1"/>
    <n v="2016"/>
    <s v="2687229"/>
    <s v="20114"/>
    <x v="0"/>
    <n v="1"/>
    <x v="0"/>
    <x v="17"/>
    <x v="7"/>
    <x v="3"/>
    <s v="Q4_2"/>
    <n v="3"/>
    <x v="1"/>
    <x v="14"/>
    <x v="7"/>
  </r>
  <r>
    <n v="1"/>
    <n v="2016"/>
    <s v="2687229"/>
    <s v="20114"/>
    <x v="0"/>
    <n v="1"/>
    <x v="0"/>
    <x v="17"/>
    <x v="7"/>
    <x v="3"/>
    <s v="Q4_7"/>
    <n v="3"/>
    <x v="1"/>
    <x v="15"/>
    <x v="7"/>
  </r>
  <r>
    <n v="1"/>
    <n v="2016"/>
    <s v="2687229"/>
    <s v="20114"/>
    <x v="0"/>
    <n v="1"/>
    <x v="0"/>
    <x v="17"/>
    <x v="7"/>
    <x v="3"/>
    <s v="Q4_9"/>
    <n v="3"/>
    <x v="1"/>
    <x v="16"/>
    <x v="7"/>
  </r>
  <r>
    <n v="1"/>
    <n v="2016"/>
    <s v="2687229"/>
    <s v="20114"/>
    <x v="0"/>
    <n v="1"/>
    <x v="0"/>
    <x v="17"/>
    <x v="7"/>
    <x v="3"/>
    <s v="Q4_8"/>
    <n v="3"/>
    <x v="1"/>
    <x v="17"/>
    <x v="7"/>
  </r>
  <r>
    <n v="1"/>
    <n v="2016"/>
    <s v="2687229"/>
    <s v="20114"/>
    <x v="0"/>
    <n v="1"/>
    <x v="0"/>
    <x v="17"/>
    <x v="7"/>
    <x v="3"/>
    <s v="Q4_4"/>
    <n v="3"/>
    <x v="1"/>
    <x v="18"/>
    <x v="7"/>
  </r>
  <r>
    <n v="1"/>
    <n v="2016"/>
    <s v="2687229"/>
    <s v="20114"/>
    <x v="0"/>
    <n v="1"/>
    <x v="0"/>
    <x v="17"/>
    <x v="7"/>
    <x v="3"/>
    <s v="Q4_1"/>
    <n v="3"/>
    <x v="1"/>
    <x v="19"/>
    <x v="7"/>
  </r>
  <r>
    <n v="1"/>
    <n v="2016"/>
    <s v="2402399"/>
    <s v="20113"/>
    <x v="0"/>
    <n v="1"/>
    <x v="0"/>
    <x v="18"/>
    <x v="16"/>
    <x v="3"/>
    <s v="Q4_6"/>
    <n v="3"/>
    <x v="1"/>
    <x v="11"/>
    <x v="7"/>
  </r>
  <r>
    <n v="1"/>
    <n v="2016"/>
    <s v="2402399"/>
    <s v="20113"/>
    <x v="0"/>
    <n v="1"/>
    <x v="0"/>
    <x v="18"/>
    <x v="16"/>
    <x v="3"/>
    <s v="Q4_3"/>
    <n v="4"/>
    <x v="1"/>
    <x v="12"/>
    <x v="5"/>
  </r>
  <r>
    <n v="1"/>
    <n v="2016"/>
    <s v="2402399"/>
    <s v="20113"/>
    <x v="0"/>
    <n v="1"/>
    <x v="0"/>
    <x v="18"/>
    <x v="16"/>
    <x v="3"/>
    <s v="Q4_5"/>
    <n v="4"/>
    <x v="1"/>
    <x v="13"/>
    <x v="5"/>
  </r>
  <r>
    <n v="1"/>
    <n v="2016"/>
    <s v="2402399"/>
    <s v="20113"/>
    <x v="0"/>
    <n v="1"/>
    <x v="0"/>
    <x v="18"/>
    <x v="16"/>
    <x v="3"/>
    <s v="Q4_2"/>
    <n v="4"/>
    <x v="1"/>
    <x v="14"/>
    <x v="5"/>
  </r>
  <r>
    <n v="1"/>
    <n v="2016"/>
    <s v="2402399"/>
    <s v="20113"/>
    <x v="0"/>
    <n v="1"/>
    <x v="0"/>
    <x v="18"/>
    <x v="16"/>
    <x v="3"/>
    <s v="Q4_7"/>
    <n v="4"/>
    <x v="1"/>
    <x v="15"/>
    <x v="5"/>
  </r>
  <r>
    <n v="1"/>
    <n v="2016"/>
    <s v="2402399"/>
    <s v="20113"/>
    <x v="0"/>
    <n v="1"/>
    <x v="0"/>
    <x v="18"/>
    <x v="16"/>
    <x v="3"/>
    <s v="Q4_9"/>
    <n v="3"/>
    <x v="1"/>
    <x v="16"/>
    <x v="7"/>
  </r>
  <r>
    <n v="1"/>
    <n v="2016"/>
    <s v="2402399"/>
    <s v="20113"/>
    <x v="0"/>
    <n v="1"/>
    <x v="0"/>
    <x v="18"/>
    <x v="16"/>
    <x v="3"/>
    <s v="Q4_8"/>
    <n v="3"/>
    <x v="1"/>
    <x v="17"/>
    <x v="7"/>
  </r>
  <r>
    <n v="1"/>
    <n v="2016"/>
    <s v="2402399"/>
    <s v="20113"/>
    <x v="0"/>
    <n v="1"/>
    <x v="0"/>
    <x v="18"/>
    <x v="16"/>
    <x v="3"/>
    <s v="Q4_4"/>
    <n v="3"/>
    <x v="1"/>
    <x v="18"/>
    <x v="7"/>
  </r>
  <r>
    <n v="1"/>
    <n v="2016"/>
    <s v="2402399"/>
    <s v="20113"/>
    <x v="0"/>
    <n v="1"/>
    <x v="0"/>
    <x v="18"/>
    <x v="16"/>
    <x v="3"/>
    <s v="Q4_1"/>
    <n v="4"/>
    <x v="1"/>
    <x v="19"/>
    <x v="5"/>
  </r>
  <r>
    <n v="1"/>
    <n v="2016"/>
    <s v="110356"/>
    <s v="20121"/>
    <x v="0"/>
    <n v="1"/>
    <x v="0"/>
    <x v="19"/>
    <x v="17"/>
    <x v="2"/>
    <s v="Q4_6"/>
    <n v="2"/>
    <x v="1"/>
    <x v="11"/>
    <x v="9"/>
  </r>
  <r>
    <n v="1"/>
    <n v="2016"/>
    <s v="110356"/>
    <s v="20121"/>
    <x v="0"/>
    <n v="1"/>
    <x v="0"/>
    <x v="19"/>
    <x v="17"/>
    <x v="2"/>
    <s v="Q4_3"/>
    <n v="3"/>
    <x v="1"/>
    <x v="12"/>
    <x v="7"/>
  </r>
  <r>
    <n v="1"/>
    <n v="2016"/>
    <s v="110356"/>
    <s v="20121"/>
    <x v="0"/>
    <n v="1"/>
    <x v="0"/>
    <x v="19"/>
    <x v="17"/>
    <x v="2"/>
    <s v="Q4_5"/>
    <n v="3"/>
    <x v="1"/>
    <x v="13"/>
    <x v="7"/>
  </r>
  <r>
    <n v="1"/>
    <n v="2016"/>
    <s v="110356"/>
    <s v="20121"/>
    <x v="0"/>
    <n v="1"/>
    <x v="0"/>
    <x v="19"/>
    <x v="17"/>
    <x v="2"/>
    <s v="Q4_2"/>
    <n v="3"/>
    <x v="1"/>
    <x v="14"/>
    <x v="7"/>
  </r>
  <r>
    <n v="1"/>
    <n v="2016"/>
    <s v="110356"/>
    <s v="20121"/>
    <x v="0"/>
    <n v="1"/>
    <x v="0"/>
    <x v="19"/>
    <x v="17"/>
    <x v="2"/>
    <s v="Q4_7"/>
    <n v="2"/>
    <x v="1"/>
    <x v="15"/>
    <x v="9"/>
  </r>
  <r>
    <n v="1"/>
    <n v="2016"/>
    <s v="110356"/>
    <s v="20121"/>
    <x v="0"/>
    <n v="1"/>
    <x v="0"/>
    <x v="19"/>
    <x v="17"/>
    <x v="2"/>
    <s v="Q4_9"/>
    <n v="3"/>
    <x v="1"/>
    <x v="16"/>
    <x v="7"/>
  </r>
  <r>
    <n v="1"/>
    <n v="2016"/>
    <s v="110356"/>
    <s v="20121"/>
    <x v="0"/>
    <n v="1"/>
    <x v="0"/>
    <x v="19"/>
    <x v="17"/>
    <x v="2"/>
    <s v="Q4_8"/>
    <n v="3"/>
    <x v="1"/>
    <x v="17"/>
    <x v="7"/>
  </r>
  <r>
    <n v="1"/>
    <n v="2016"/>
    <s v="110356"/>
    <s v="20121"/>
    <x v="0"/>
    <n v="1"/>
    <x v="0"/>
    <x v="19"/>
    <x v="17"/>
    <x v="2"/>
    <s v="Q4_4"/>
    <n v="3"/>
    <x v="1"/>
    <x v="18"/>
    <x v="7"/>
  </r>
  <r>
    <n v="1"/>
    <n v="2016"/>
    <s v="110356"/>
    <s v="20121"/>
    <x v="0"/>
    <n v="1"/>
    <x v="0"/>
    <x v="19"/>
    <x v="17"/>
    <x v="2"/>
    <s v="Q4_1"/>
    <n v="4"/>
    <x v="1"/>
    <x v="19"/>
    <x v="5"/>
  </r>
  <r>
    <n v="1"/>
    <n v="2016"/>
    <s v="111773"/>
    <s v="20114"/>
    <x v="0"/>
    <n v="1"/>
    <x v="0"/>
    <x v="32"/>
    <x v="23"/>
    <x v="0"/>
    <s v="Q3_9"/>
    <n v="4"/>
    <x v="0"/>
    <x v="5"/>
    <x v="0"/>
  </r>
  <r>
    <n v="1"/>
    <n v="2016"/>
    <s v="111773"/>
    <s v="20114"/>
    <x v="0"/>
    <n v="1"/>
    <x v="0"/>
    <x v="32"/>
    <x v="23"/>
    <x v="0"/>
    <s v="Q3_10"/>
    <n v="2"/>
    <x v="0"/>
    <x v="6"/>
    <x v="2"/>
  </r>
  <r>
    <n v="1"/>
    <n v="2016"/>
    <s v="111773"/>
    <s v="20114"/>
    <x v="0"/>
    <n v="1"/>
    <x v="0"/>
    <x v="32"/>
    <x v="23"/>
    <x v="0"/>
    <s v="Q3_11"/>
    <n v="4"/>
    <x v="0"/>
    <x v="7"/>
    <x v="0"/>
  </r>
  <r>
    <n v="1"/>
    <n v="2016"/>
    <s v="111773"/>
    <s v="20114"/>
    <x v="0"/>
    <n v="1"/>
    <x v="0"/>
    <x v="32"/>
    <x v="23"/>
    <x v="0"/>
    <s v="Q3_7"/>
    <n v="2"/>
    <x v="0"/>
    <x v="8"/>
    <x v="2"/>
  </r>
  <r>
    <n v="1"/>
    <n v="2016"/>
    <s v="111773"/>
    <s v="20114"/>
    <x v="0"/>
    <n v="1"/>
    <x v="0"/>
    <x v="32"/>
    <x v="23"/>
    <x v="0"/>
    <s v="Q3_6"/>
    <n v="4"/>
    <x v="0"/>
    <x v="9"/>
    <x v="0"/>
  </r>
  <r>
    <n v="1"/>
    <n v="2016"/>
    <s v="111773"/>
    <s v="20114"/>
    <x v="0"/>
    <n v="1"/>
    <x v="0"/>
    <x v="32"/>
    <x v="23"/>
    <x v="0"/>
    <s v="Q3_5"/>
    <n v="4"/>
    <x v="0"/>
    <x v="10"/>
    <x v="0"/>
  </r>
  <r>
    <n v="1"/>
    <n v="2016"/>
    <s v="111773"/>
    <s v="20114"/>
    <x v="0"/>
    <n v="1"/>
    <x v="0"/>
    <x v="32"/>
    <x v="23"/>
    <x v="0"/>
    <s v="Q4_6"/>
    <n v="4"/>
    <x v="1"/>
    <x v="11"/>
    <x v="5"/>
  </r>
  <r>
    <n v="1"/>
    <n v="2016"/>
    <s v="111773"/>
    <s v="20114"/>
    <x v="0"/>
    <n v="1"/>
    <x v="0"/>
    <x v="32"/>
    <x v="23"/>
    <x v="0"/>
    <s v="Q4_3"/>
    <n v="4"/>
    <x v="1"/>
    <x v="12"/>
    <x v="5"/>
  </r>
  <r>
    <n v="1"/>
    <n v="2016"/>
    <s v="111773"/>
    <s v="20114"/>
    <x v="0"/>
    <n v="1"/>
    <x v="0"/>
    <x v="32"/>
    <x v="23"/>
    <x v="0"/>
    <s v="Q4_5"/>
    <n v="4"/>
    <x v="1"/>
    <x v="13"/>
    <x v="5"/>
  </r>
  <r>
    <n v="1"/>
    <n v="2016"/>
    <s v="3572321"/>
    <s v="20114"/>
    <x v="0"/>
    <n v="1"/>
    <x v="0"/>
    <x v="20"/>
    <x v="10"/>
    <x v="3"/>
    <s v="Q4_6"/>
    <n v="5"/>
    <x v="1"/>
    <x v="11"/>
    <x v="4"/>
  </r>
  <r>
    <n v="1"/>
    <n v="2016"/>
    <s v="3572321"/>
    <s v="20114"/>
    <x v="0"/>
    <n v="1"/>
    <x v="0"/>
    <x v="20"/>
    <x v="10"/>
    <x v="3"/>
    <s v="Q4_3"/>
    <n v="4"/>
    <x v="1"/>
    <x v="12"/>
    <x v="5"/>
  </r>
  <r>
    <n v="1"/>
    <n v="2016"/>
    <s v="3572321"/>
    <s v="20114"/>
    <x v="0"/>
    <n v="1"/>
    <x v="0"/>
    <x v="20"/>
    <x v="10"/>
    <x v="3"/>
    <s v="Q4_5"/>
    <n v="5"/>
    <x v="1"/>
    <x v="13"/>
    <x v="4"/>
  </r>
  <r>
    <n v="1"/>
    <n v="2016"/>
    <s v="3572321"/>
    <s v="20114"/>
    <x v="0"/>
    <n v="1"/>
    <x v="0"/>
    <x v="20"/>
    <x v="10"/>
    <x v="3"/>
    <s v="Q4_2"/>
    <n v="4"/>
    <x v="1"/>
    <x v="14"/>
    <x v="5"/>
  </r>
  <r>
    <n v="1"/>
    <n v="2016"/>
    <s v="3572321"/>
    <s v="20114"/>
    <x v="0"/>
    <n v="1"/>
    <x v="0"/>
    <x v="20"/>
    <x v="10"/>
    <x v="3"/>
    <s v="Q4_7"/>
    <n v="4"/>
    <x v="1"/>
    <x v="15"/>
    <x v="5"/>
  </r>
  <r>
    <n v="1"/>
    <n v="2016"/>
    <s v="3572321"/>
    <s v="20114"/>
    <x v="0"/>
    <n v="1"/>
    <x v="0"/>
    <x v="20"/>
    <x v="10"/>
    <x v="3"/>
    <s v="Q4_9"/>
    <n v="5"/>
    <x v="1"/>
    <x v="16"/>
    <x v="4"/>
  </r>
  <r>
    <n v="1"/>
    <n v="2016"/>
    <s v="3572321"/>
    <s v="20114"/>
    <x v="0"/>
    <n v="1"/>
    <x v="0"/>
    <x v="20"/>
    <x v="10"/>
    <x v="3"/>
    <s v="Q4_8"/>
    <n v="5"/>
    <x v="1"/>
    <x v="17"/>
    <x v="4"/>
  </r>
  <r>
    <n v="1"/>
    <n v="2016"/>
    <s v="3572321"/>
    <s v="20114"/>
    <x v="0"/>
    <n v="1"/>
    <x v="0"/>
    <x v="20"/>
    <x v="10"/>
    <x v="3"/>
    <s v="Q4_4"/>
    <n v="5"/>
    <x v="1"/>
    <x v="18"/>
    <x v="4"/>
  </r>
  <r>
    <n v="1"/>
    <n v="2016"/>
    <s v="3572321"/>
    <s v="20114"/>
    <x v="0"/>
    <n v="1"/>
    <x v="0"/>
    <x v="20"/>
    <x v="10"/>
    <x v="3"/>
    <s v="Q4_1"/>
    <n v="4"/>
    <x v="1"/>
    <x v="19"/>
    <x v="5"/>
  </r>
  <r>
    <n v="1"/>
    <n v="2016"/>
    <s v="2917134"/>
    <s v="20122"/>
    <x v="0"/>
    <n v="1"/>
    <x v="0"/>
    <x v="21"/>
    <x v="18"/>
    <x v="0"/>
    <s v="Q4_6"/>
    <n v="3"/>
    <x v="1"/>
    <x v="11"/>
    <x v="7"/>
  </r>
  <r>
    <n v="1"/>
    <n v="2016"/>
    <s v="2917134"/>
    <s v="20122"/>
    <x v="0"/>
    <n v="1"/>
    <x v="0"/>
    <x v="21"/>
    <x v="18"/>
    <x v="0"/>
    <s v="Q4_3"/>
    <n v="3"/>
    <x v="1"/>
    <x v="12"/>
    <x v="7"/>
  </r>
  <r>
    <n v="1"/>
    <n v="2016"/>
    <s v="2917134"/>
    <s v="20122"/>
    <x v="0"/>
    <n v="1"/>
    <x v="0"/>
    <x v="21"/>
    <x v="18"/>
    <x v="0"/>
    <s v="Q4_5"/>
    <n v="5"/>
    <x v="1"/>
    <x v="13"/>
    <x v="4"/>
  </r>
  <r>
    <n v="1"/>
    <n v="2016"/>
    <s v="2917134"/>
    <s v="20122"/>
    <x v="0"/>
    <n v="1"/>
    <x v="0"/>
    <x v="21"/>
    <x v="18"/>
    <x v="0"/>
    <s v="Q4_2"/>
    <n v="3"/>
    <x v="1"/>
    <x v="14"/>
    <x v="7"/>
  </r>
  <r>
    <n v="1"/>
    <n v="2016"/>
    <s v="2917134"/>
    <s v="20122"/>
    <x v="0"/>
    <n v="1"/>
    <x v="0"/>
    <x v="21"/>
    <x v="18"/>
    <x v="0"/>
    <s v="Q4_7"/>
    <n v="3"/>
    <x v="1"/>
    <x v="15"/>
    <x v="7"/>
  </r>
  <r>
    <n v="1"/>
    <n v="2016"/>
    <s v="2917134"/>
    <s v="20122"/>
    <x v="0"/>
    <n v="1"/>
    <x v="0"/>
    <x v="21"/>
    <x v="18"/>
    <x v="0"/>
    <s v="Q4_9"/>
    <n v="4"/>
    <x v="1"/>
    <x v="16"/>
    <x v="5"/>
  </r>
  <r>
    <n v="1"/>
    <n v="2016"/>
    <s v="2917134"/>
    <s v="20122"/>
    <x v="0"/>
    <n v="1"/>
    <x v="0"/>
    <x v="21"/>
    <x v="18"/>
    <x v="0"/>
    <s v="Q4_8"/>
    <n v="4"/>
    <x v="1"/>
    <x v="17"/>
    <x v="5"/>
  </r>
  <r>
    <n v="1"/>
    <n v="2016"/>
    <s v="2917134"/>
    <s v="20122"/>
    <x v="0"/>
    <n v="1"/>
    <x v="0"/>
    <x v="21"/>
    <x v="18"/>
    <x v="0"/>
    <s v="Q4_4"/>
    <n v="4"/>
    <x v="1"/>
    <x v="18"/>
    <x v="5"/>
  </r>
  <r>
    <n v="1"/>
    <n v="2016"/>
    <s v="2917134"/>
    <s v="20122"/>
    <x v="0"/>
    <n v="1"/>
    <x v="0"/>
    <x v="21"/>
    <x v="18"/>
    <x v="0"/>
    <s v="Q4_1"/>
    <n v="3"/>
    <x v="1"/>
    <x v="19"/>
    <x v="7"/>
  </r>
  <r>
    <n v="1"/>
    <n v="2016"/>
    <s v="2728400"/>
    <s v="20122"/>
    <x v="0"/>
    <n v="1"/>
    <x v="0"/>
    <x v="22"/>
    <x v="6"/>
    <x v="3"/>
    <s v="Q4_6"/>
    <n v="4"/>
    <x v="1"/>
    <x v="11"/>
    <x v="5"/>
  </r>
  <r>
    <n v="1"/>
    <n v="2016"/>
    <s v="2728400"/>
    <s v="20122"/>
    <x v="0"/>
    <n v="1"/>
    <x v="0"/>
    <x v="22"/>
    <x v="6"/>
    <x v="3"/>
    <s v="Q4_3"/>
    <n v="3"/>
    <x v="1"/>
    <x v="12"/>
    <x v="7"/>
  </r>
  <r>
    <n v="1"/>
    <n v="2016"/>
    <s v="2728400"/>
    <s v="20122"/>
    <x v="0"/>
    <n v="1"/>
    <x v="0"/>
    <x v="22"/>
    <x v="6"/>
    <x v="3"/>
    <s v="Q4_5"/>
    <n v="3"/>
    <x v="1"/>
    <x v="13"/>
    <x v="7"/>
  </r>
  <r>
    <n v="1"/>
    <n v="2016"/>
    <s v="2728400"/>
    <s v="20122"/>
    <x v="0"/>
    <n v="1"/>
    <x v="0"/>
    <x v="22"/>
    <x v="6"/>
    <x v="3"/>
    <s v="Q4_2"/>
    <n v="3"/>
    <x v="1"/>
    <x v="14"/>
    <x v="7"/>
  </r>
  <r>
    <n v="1"/>
    <n v="2016"/>
    <s v="2728400"/>
    <s v="20122"/>
    <x v="0"/>
    <n v="1"/>
    <x v="0"/>
    <x v="22"/>
    <x v="6"/>
    <x v="3"/>
    <s v="Q4_7"/>
    <n v="3"/>
    <x v="1"/>
    <x v="15"/>
    <x v="7"/>
  </r>
  <r>
    <n v="1"/>
    <n v="2016"/>
    <s v="2728400"/>
    <s v="20122"/>
    <x v="0"/>
    <n v="1"/>
    <x v="0"/>
    <x v="22"/>
    <x v="6"/>
    <x v="3"/>
    <s v="Q4_9"/>
    <n v="4"/>
    <x v="1"/>
    <x v="16"/>
    <x v="5"/>
  </r>
  <r>
    <n v="1"/>
    <n v="2016"/>
    <s v="2728400"/>
    <s v="20122"/>
    <x v="0"/>
    <n v="1"/>
    <x v="0"/>
    <x v="22"/>
    <x v="6"/>
    <x v="3"/>
    <s v="Q4_8"/>
    <n v="4"/>
    <x v="1"/>
    <x v="17"/>
    <x v="5"/>
  </r>
  <r>
    <n v="1"/>
    <n v="2016"/>
    <s v="2728400"/>
    <s v="20122"/>
    <x v="0"/>
    <n v="1"/>
    <x v="0"/>
    <x v="22"/>
    <x v="6"/>
    <x v="3"/>
    <s v="Q4_4"/>
    <n v="3"/>
    <x v="1"/>
    <x v="18"/>
    <x v="7"/>
  </r>
  <r>
    <n v="1"/>
    <n v="2016"/>
    <s v="2728400"/>
    <s v="20122"/>
    <x v="0"/>
    <n v="1"/>
    <x v="0"/>
    <x v="22"/>
    <x v="6"/>
    <x v="3"/>
    <s v="Q4_1"/>
    <n v="3"/>
    <x v="1"/>
    <x v="19"/>
    <x v="7"/>
  </r>
  <r>
    <n v="1"/>
    <n v="2016"/>
    <s v="2663842"/>
    <s v="20113"/>
    <x v="0"/>
    <n v="1"/>
    <x v="0"/>
    <x v="23"/>
    <x v="19"/>
    <x v="1"/>
    <s v="Q4_6"/>
    <n v="4"/>
    <x v="1"/>
    <x v="11"/>
    <x v="5"/>
  </r>
  <r>
    <n v="1"/>
    <n v="2016"/>
    <s v="2663842"/>
    <s v="20113"/>
    <x v="0"/>
    <n v="1"/>
    <x v="0"/>
    <x v="23"/>
    <x v="19"/>
    <x v="1"/>
    <s v="Q4_3"/>
    <n v="3"/>
    <x v="1"/>
    <x v="12"/>
    <x v="7"/>
  </r>
  <r>
    <n v="1"/>
    <n v="2016"/>
    <s v="2663842"/>
    <s v="20113"/>
    <x v="0"/>
    <n v="1"/>
    <x v="0"/>
    <x v="23"/>
    <x v="19"/>
    <x v="1"/>
    <s v="Q4_5"/>
    <n v="3"/>
    <x v="1"/>
    <x v="13"/>
    <x v="7"/>
  </r>
  <r>
    <n v="1"/>
    <n v="2016"/>
    <s v="2663842"/>
    <s v="20113"/>
    <x v="0"/>
    <n v="1"/>
    <x v="0"/>
    <x v="23"/>
    <x v="19"/>
    <x v="1"/>
    <s v="Q4_2"/>
    <n v="3"/>
    <x v="1"/>
    <x v="14"/>
    <x v="7"/>
  </r>
  <r>
    <n v="1"/>
    <n v="2016"/>
    <s v="2663842"/>
    <s v="20113"/>
    <x v="0"/>
    <n v="1"/>
    <x v="0"/>
    <x v="23"/>
    <x v="19"/>
    <x v="1"/>
    <s v="Q4_7"/>
    <n v="3"/>
    <x v="1"/>
    <x v="15"/>
    <x v="7"/>
  </r>
  <r>
    <n v="1"/>
    <n v="2016"/>
    <s v="2663842"/>
    <s v="20113"/>
    <x v="0"/>
    <n v="1"/>
    <x v="0"/>
    <x v="23"/>
    <x v="19"/>
    <x v="1"/>
    <s v="Q4_9"/>
    <n v="4"/>
    <x v="1"/>
    <x v="16"/>
    <x v="5"/>
  </r>
  <r>
    <n v="1"/>
    <n v="2016"/>
    <s v="2663842"/>
    <s v="20113"/>
    <x v="0"/>
    <n v="1"/>
    <x v="0"/>
    <x v="23"/>
    <x v="19"/>
    <x v="1"/>
    <s v="Q4_8"/>
    <n v="4"/>
    <x v="1"/>
    <x v="17"/>
    <x v="5"/>
  </r>
  <r>
    <n v="1"/>
    <n v="2016"/>
    <s v="2663842"/>
    <s v="20113"/>
    <x v="0"/>
    <n v="1"/>
    <x v="0"/>
    <x v="23"/>
    <x v="19"/>
    <x v="1"/>
    <s v="Q4_4"/>
    <n v="2"/>
    <x v="1"/>
    <x v="18"/>
    <x v="9"/>
  </r>
  <r>
    <n v="1"/>
    <n v="2016"/>
    <s v="2663842"/>
    <s v="20113"/>
    <x v="0"/>
    <n v="1"/>
    <x v="0"/>
    <x v="23"/>
    <x v="19"/>
    <x v="1"/>
    <s v="Q4_1"/>
    <n v="3"/>
    <x v="1"/>
    <x v="19"/>
    <x v="7"/>
  </r>
  <r>
    <n v="1"/>
    <n v="2016"/>
    <s v="3474223"/>
    <s v="20121"/>
    <x v="0"/>
    <n v="1"/>
    <x v="0"/>
    <x v="7"/>
    <x v="7"/>
    <x v="3"/>
    <s v="Q4_6"/>
    <n v="3"/>
    <x v="1"/>
    <x v="11"/>
    <x v="7"/>
  </r>
  <r>
    <n v="1"/>
    <n v="2016"/>
    <s v="3474223"/>
    <s v="20121"/>
    <x v="0"/>
    <n v="1"/>
    <x v="0"/>
    <x v="7"/>
    <x v="7"/>
    <x v="3"/>
    <s v="Q4_3"/>
    <n v="3"/>
    <x v="1"/>
    <x v="12"/>
    <x v="7"/>
  </r>
  <r>
    <n v="1"/>
    <n v="2016"/>
    <s v="3474223"/>
    <s v="20121"/>
    <x v="0"/>
    <n v="1"/>
    <x v="0"/>
    <x v="7"/>
    <x v="7"/>
    <x v="3"/>
    <s v="Q4_5"/>
    <n v="3"/>
    <x v="1"/>
    <x v="13"/>
    <x v="7"/>
  </r>
  <r>
    <n v="1"/>
    <n v="2016"/>
    <s v="3474223"/>
    <s v="20121"/>
    <x v="0"/>
    <n v="1"/>
    <x v="0"/>
    <x v="7"/>
    <x v="7"/>
    <x v="3"/>
    <s v="Q4_2"/>
    <n v="3"/>
    <x v="1"/>
    <x v="14"/>
    <x v="7"/>
  </r>
  <r>
    <n v="1"/>
    <n v="2016"/>
    <s v="3474223"/>
    <s v="20121"/>
    <x v="0"/>
    <n v="1"/>
    <x v="0"/>
    <x v="7"/>
    <x v="7"/>
    <x v="3"/>
    <s v="Q4_7"/>
    <n v="3"/>
    <x v="1"/>
    <x v="15"/>
    <x v="7"/>
  </r>
  <r>
    <n v="1"/>
    <n v="2016"/>
    <s v="3474223"/>
    <s v="20121"/>
    <x v="0"/>
    <n v="1"/>
    <x v="0"/>
    <x v="7"/>
    <x v="7"/>
    <x v="3"/>
    <s v="Q4_9"/>
    <n v="3"/>
    <x v="1"/>
    <x v="16"/>
    <x v="7"/>
  </r>
  <r>
    <n v="1"/>
    <n v="2016"/>
    <s v="3474223"/>
    <s v="20121"/>
    <x v="0"/>
    <n v="1"/>
    <x v="0"/>
    <x v="7"/>
    <x v="7"/>
    <x v="3"/>
    <s v="Q4_8"/>
    <n v="3"/>
    <x v="1"/>
    <x v="17"/>
    <x v="7"/>
  </r>
  <r>
    <n v="1"/>
    <n v="2016"/>
    <s v="3474223"/>
    <s v="20121"/>
    <x v="0"/>
    <n v="1"/>
    <x v="0"/>
    <x v="7"/>
    <x v="7"/>
    <x v="3"/>
    <s v="Q4_4"/>
    <n v="4"/>
    <x v="1"/>
    <x v="18"/>
    <x v="5"/>
  </r>
  <r>
    <n v="1"/>
    <n v="2016"/>
    <s v="3474223"/>
    <s v="20121"/>
    <x v="0"/>
    <n v="1"/>
    <x v="0"/>
    <x v="7"/>
    <x v="7"/>
    <x v="3"/>
    <s v="Q4_1"/>
    <n v="4"/>
    <x v="1"/>
    <x v="19"/>
    <x v="5"/>
  </r>
  <r>
    <n v="1"/>
    <n v="2016"/>
    <s v="2509740"/>
    <s v="20122"/>
    <x v="0"/>
    <n v="1"/>
    <x v="0"/>
    <x v="24"/>
    <x v="20"/>
    <x v="0"/>
    <s v="Q4_6"/>
    <n v="4"/>
    <x v="1"/>
    <x v="11"/>
    <x v="5"/>
  </r>
  <r>
    <n v="1"/>
    <n v="2016"/>
    <s v="2509740"/>
    <s v="20122"/>
    <x v="0"/>
    <n v="1"/>
    <x v="0"/>
    <x v="24"/>
    <x v="20"/>
    <x v="0"/>
    <s v="Q4_3"/>
    <n v="4"/>
    <x v="1"/>
    <x v="12"/>
    <x v="5"/>
  </r>
  <r>
    <n v="1"/>
    <n v="2016"/>
    <s v="2509740"/>
    <s v="20122"/>
    <x v="0"/>
    <n v="1"/>
    <x v="0"/>
    <x v="24"/>
    <x v="20"/>
    <x v="0"/>
    <s v="Q4_5"/>
    <n v="3"/>
    <x v="1"/>
    <x v="13"/>
    <x v="7"/>
  </r>
  <r>
    <n v="1"/>
    <n v="2016"/>
    <s v="2509740"/>
    <s v="20122"/>
    <x v="0"/>
    <n v="1"/>
    <x v="0"/>
    <x v="24"/>
    <x v="20"/>
    <x v="0"/>
    <s v="Q4_2"/>
    <n v="3"/>
    <x v="1"/>
    <x v="14"/>
    <x v="7"/>
  </r>
  <r>
    <n v="1"/>
    <n v="2016"/>
    <s v="2509740"/>
    <s v="20122"/>
    <x v="0"/>
    <n v="1"/>
    <x v="0"/>
    <x v="24"/>
    <x v="20"/>
    <x v="0"/>
    <s v="Q4_7"/>
    <n v="4"/>
    <x v="1"/>
    <x v="15"/>
    <x v="5"/>
  </r>
  <r>
    <n v="1"/>
    <n v="2016"/>
    <s v="2509740"/>
    <s v="20122"/>
    <x v="0"/>
    <n v="1"/>
    <x v="0"/>
    <x v="24"/>
    <x v="20"/>
    <x v="0"/>
    <s v="Q4_9"/>
    <n v="4"/>
    <x v="1"/>
    <x v="16"/>
    <x v="5"/>
  </r>
  <r>
    <n v="1"/>
    <n v="2016"/>
    <s v="2509740"/>
    <s v="20122"/>
    <x v="0"/>
    <n v="1"/>
    <x v="0"/>
    <x v="24"/>
    <x v="20"/>
    <x v="0"/>
    <s v="Q4_8"/>
    <n v="4"/>
    <x v="1"/>
    <x v="17"/>
    <x v="5"/>
  </r>
  <r>
    <n v="1"/>
    <n v="2016"/>
    <s v="2509740"/>
    <s v="20122"/>
    <x v="0"/>
    <n v="1"/>
    <x v="0"/>
    <x v="24"/>
    <x v="20"/>
    <x v="0"/>
    <s v="Q4_4"/>
    <n v="4"/>
    <x v="1"/>
    <x v="18"/>
    <x v="5"/>
  </r>
  <r>
    <n v="1"/>
    <n v="2016"/>
    <s v="2509740"/>
    <s v="20122"/>
    <x v="0"/>
    <n v="1"/>
    <x v="0"/>
    <x v="24"/>
    <x v="20"/>
    <x v="0"/>
    <s v="Q4_1"/>
    <n v="4"/>
    <x v="1"/>
    <x v="19"/>
    <x v="5"/>
  </r>
  <r>
    <n v="1"/>
    <n v="2016"/>
    <s v="3309409"/>
    <s v="20114"/>
    <x v="0"/>
    <n v="1"/>
    <x v="0"/>
    <x v="20"/>
    <x v="10"/>
    <x v="3"/>
    <s v="Q4_6"/>
    <m/>
    <x v="1"/>
    <x v="11"/>
    <x v="11"/>
  </r>
  <r>
    <n v="1"/>
    <n v="2016"/>
    <s v="3309409"/>
    <s v="20114"/>
    <x v="0"/>
    <n v="1"/>
    <x v="0"/>
    <x v="20"/>
    <x v="10"/>
    <x v="3"/>
    <s v="Q4_3"/>
    <m/>
    <x v="1"/>
    <x v="12"/>
    <x v="11"/>
  </r>
  <r>
    <n v="1"/>
    <n v="2016"/>
    <s v="3309409"/>
    <s v="20114"/>
    <x v="0"/>
    <n v="1"/>
    <x v="0"/>
    <x v="20"/>
    <x v="10"/>
    <x v="3"/>
    <s v="Q4_5"/>
    <m/>
    <x v="1"/>
    <x v="13"/>
    <x v="11"/>
  </r>
  <r>
    <n v="1"/>
    <n v="2016"/>
    <s v="3309409"/>
    <s v="20114"/>
    <x v="0"/>
    <n v="1"/>
    <x v="0"/>
    <x v="20"/>
    <x v="10"/>
    <x v="3"/>
    <s v="Q4_2"/>
    <m/>
    <x v="1"/>
    <x v="14"/>
    <x v="11"/>
  </r>
  <r>
    <n v="1"/>
    <n v="2016"/>
    <s v="3309409"/>
    <s v="20114"/>
    <x v="0"/>
    <n v="1"/>
    <x v="0"/>
    <x v="20"/>
    <x v="10"/>
    <x v="3"/>
    <s v="Q4_7"/>
    <m/>
    <x v="1"/>
    <x v="15"/>
    <x v="11"/>
  </r>
  <r>
    <n v="1"/>
    <n v="2016"/>
    <s v="3309409"/>
    <s v="20114"/>
    <x v="0"/>
    <n v="1"/>
    <x v="0"/>
    <x v="20"/>
    <x v="10"/>
    <x v="3"/>
    <s v="Q4_9"/>
    <m/>
    <x v="1"/>
    <x v="16"/>
    <x v="11"/>
  </r>
  <r>
    <n v="1"/>
    <n v="2016"/>
    <s v="3309409"/>
    <s v="20114"/>
    <x v="0"/>
    <n v="1"/>
    <x v="0"/>
    <x v="20"/>
    <x v="10"/>
    <x v="3"/>
    <s v="Q4_8"/>
    <m/>
    <x v="1"/>
    <x v="17"/>
    <x v="11"/>
  </r>
  <r>
    <n v="1"/>
    <n v="2016"/>
    <s v="3309409"/>
    <s v="20114"/>
    <x v="0"/>
    <n v="1"/>
    <x v="0"/>
    <x v="20"/>
    <x v="10"/>
    <x v="3"/>
    <s v="Q4_4"/>
    <m/>
    <x v="1"/>
    <x v="18"/>
    <x v="11"/>
  </r>
  <r>
    <n v="1"/>
    <n v="2016"/>
    <s v="3309409"/>
    <s v="20114"/>
    <x v="0"/>
    <n v="1"/>
    <x v="0"/>
    <x v="20"/>
    <x v="10"/>
    <x v="3"/>
    <s v="Q4_1"/>
    <m/>
    <x v="1"/>
    <x v="19"/>
    <x v="11"/>
  </r>
  <r>
    <n v="1"/>
    <n v="2016"/>
    <s v="2852914"/>
    <s v="20122"/>
    <x v="0"/>
    <n v="1"/>
    <x v="0"/>
    <x v="2"/>
    <x v="2"/>
    <x v="1"/>
    <s v="Q4_6"/>
    <n v="4"/>
    <x v="1"/>
    <x v="11"/>
    <x v="5"/>
  </r>
  <r>
    <n v="1"/>
    <n v="2016"/>
    <s v="2852914"/>
    <s v="20122"/>
    <x v="0"/>
    <n v="1"/>
    <x v="0"/>
    <x v="2"/>
    <x v="2"/>
    <x v="1"/>
    <s v="Q4_3"/>
    <n v="4"/>
    <x v="1"/>
    <x v="12"/>
    <x v="5"/>
  </r>
  <r>
    <n v="1"/>
    <n v="2016"/>
    <s v="2852914"/>
    <s v="20122"/>
    <x v="0"/>
    <n v="1"/>
    <x v="0"/>
    <x v="2"/>
    <x v="2"/>
    <x v="1"/>
    <s v="Q4_5"/>
    <n v="3"/>
    <x v="1"/>
    <x v="13"/>
    <x v="7"/>
  </r>
  <r>
    <n v="1"/>
    <n v="2016"/>
    <s v="2852914"/>
    <s v="20122"/>
    <x v="0"/>
    <n v="1"/>
    <x v="0"/>
    <x v="2"/>
    <x v="2"/>
    <x v="1"/>
    <s v="Q4_2"/>
    <n v="4"/>
    <x v="1"/>
    <x v="14"/>
    <x v="5"/>
  </r>
  <r>
    <n v="1"/>
    <n v="2016"/>
    <s v="2852914"/>
    <s v="20122"/>
    <x v="0"/>
    <n v="1"/>
    <x v="0"/>
    <x v="2"/>
    <x v="2"/>
    <x v="1"/>
    <s v="Q4_7"/>
    <n v="4"/>
    <x v="1"/>
    <x v="15"/>
    <x v="5"/>
  </r>
  <r>
    <n v="1"/>
    <n v="2016"/>
    <s v="2852914"/>
    <s v="20122"/>
    <x v="0"/>
    <n v="1"/>
    <x v="0"/>
    <x v="2"/>
    <x v="2"/>
    <x v="1"/>
    <s v="Q4_9"/>
    <n v="4"/>
    <x v="1"/>
    <x v="16"/>
    <x v="5"/>
  </r>
  <r>
    <n v="1"/>
    <n v="2016"/>
    <s v="2852914"/>
    <s v="20122"/>
    <x v="0"/>
    <n v="1"/>
    <x v="0"/>
    <x v="2"/>
    <x v="2"/>
    <x v="1"/>
    <s v="Q4_8"/>
    <n v="4"/>
    <x v="1"/>
    <x v="17"/>
    <x v="5"/>
  </r>
  <r>
    <n v="1"/>
    <n v="2016"/>
    <s v="2852914"/>
    <s v="20122"/>
    <x v="0"/>
    <n v="1"/>
    <x v="0"/>
    <x v="2"/>
    <x v="2"/>
    <x v="1"/>
    <s v="Q4_4"/>
    <n v="3"/>
    <x v="1"/>
    <x v="18"/>
    <x v="7"/>
  </r>
  <r>
    <n v="1"/>
    <n v="2016"/>
    <s v="2852914"/>
    <s v="20122"/>
    <x v="0"/>
    <n v="1"/>
    <x v="0"/>
    <x v="2"/>
    <x v="2"/>
    <x v="1"/>
    <s v="Q4_1"/>
    <n v="3"/>
    <x v="1"/>
    <x v="19"/>
    <x v="7"/>
  </r>
  <r>
    <n v="1"/>
    <n v="2016"/>
    <s v="3134273"/>
    <s v="20122"/>
    <x v="0"/>
    <n v="1"/>
    <x v="0"/>
    <x v="25"/>
    <x v="1"/>
    <x v="0"/>
    <s v="Q4_6"/>
    <n v="2"/>
    <x v="1"/>
    <x v="11"/>
    <x v="9"/>
  </r>
  <r>
    <n v="1"/>
    <n v="2016"/>
    <s v="3134273"/>
    <s v="20122"/>
    <x v="0"/>
    <n v="1"/>
    <x v="0"/>
    <x v="25"/>
    <x v="1"/>
    <x v="0"/>
    <s v="Q4_3"/>
    <n v="4"/>
    <x v="1"/>
    <x v="12"/>
    <x v="5"/>
  </r>
  <r>
    <n v="1"/>
    <n v="2016"/>
    <s v="3134273"/>
    <s v="20122"/>
    <x v="0"/>
    <n v="1"/>
    <x v="0"/>
    <x v="25"/>
    <x v="1"/>
    <x v="0"/>
    <s v="Q4_5"/>
    <n v="3"/>
    <x v="1"/>
    <x v="13"/>
    <x v="7"/>
  </r>
  <r>
    <n v="1"/>
    <n v="2016"/>
    <s v="3134273"/>
    <s v="20122"/>
    <x v="0"/>
    <n v="1"/>
    <x v="0"/>
    <x v="25"/>
    <x v="1"/>
    <x v="0"/>
    <s v="Q4_2"/>
    <n v="3"/>
    <x v="1"/>
    <x v="14"/>
    <x v="7"/>
  </r>
  <r>
    <n v="1"/>
    <n v="2016"/>
    <s v="3134273"/>
    <s v="20122"/>
    <x v="0"/>
    <n v="1"/>
    <x v="0"/>
    <x v="25"/>
    <x v="1"/>
    <x v="0"/>
    <s v="Q4_7"/>
    <n v="3"/>
    <x v="1"/>
    <x v="15"/>
    <x v="7"/>
  </r>
  <r>
    <n v="1"/>
    <n v="2016"/>
    <s v="3134273"/>
    <s v="20122"/>
    <x v="0"/>
    <n v="1"/>
    <x v="0"/>
    <x v="25"/>
    <x v="1"/>
    <x v="0"/>
    <s v="Q4_9"/>
    <n v="4"/>
    <x v="1"/>
    <x v="16"/>
    <x v="5"/>
  </r>
  <r>
    <n v="1"/>
    <n v="2016"/>
    <s v="3134273"/>
    <s v="20122"/>
    <x v="0"/>
    <n v="1"/>
    <x v="0"/>
    <x v="25"/>
    <x v="1"/>
    <x v="0"/>
    <s v="Q4_8"/>
    <n v="4"/>
    <x v="1"/>
    <x v="17"/>
    <x v="5"/>
  </r>
  <r>
    <n v="1"/>
    <n v="2016"/>
    <s v="3134273"/>
    <s v="20122"/>
    <x v="0"/>
    <n v="1"/>
    <x v="0"/>
    <x v="25"/>
    <x v="1"/>
    <x v="0"/>
    <s v="Q4_4"/>
    <n v="3"/>
    <x v="1"/>
    <x v="18"/>
    <x v="7"/>
  </r>
  <r>
    <n v="1"/>
    <n v="2016"/>
    <s v="3134273"/>
    <s v="20122"/>
    <x v="0"/>
    <n v="1"/>
    <x v="0"/>
    <x v="25"/>
    <x v="1"/>
    <x v="0"/>
    <s v="Q4_1"/>
    <n v="3"/>
    <x v="1"/>
    <x v="19"/>
    <x v="7"/>
  </r>
  <r>
    <n v="1"/>
    <n v="2016"/>
    <s v="2838783"/>
    <s v="20114"/>
    <x v="0"/>
    <n v="1"/>
    <x v="0"/>
    <x v="7"/>
    <x v="7"/>
    <x v="3"/>
    <s v="Q4_6"/>
    <n v="4"/>
    <x v="1"/>
    <x v="11"/>
    <x v="5"/>
  </r>
  <r>
    <n v="1"/>
    <n v="2016"/>
    <s v="2838783"/>
    <s v="20114"/>
    <x v="0"/>
    <n v="1"/>
    <x v="0"/>
    <x v="7"/>
    <x v="7"/>
    <x v="3"/>
    <s v="Q4_3"/>
    <n v="4"/>
    <x v="1"/>
    <x v="12"/>
    <x v="5"/>
  </r>
  <r>
    <n v="1"/>
    <n v="2016"/>
    <s v="2838783"/>
    <s v="20114"/>
    <x v="0"/>
    <n v="1"/>
    <x v="0"/>
    <x v="7"/>
    <x v="7"/>
    <x v="3"/>
    <s v="Q4_5"/>
    <n v="4"/>
    <x v="1"/>
    <x v="13"/>
    <x v="5"/>
  </r>
  <r>
    <n v="1"/>
    <n v="2016"/>
    <s v="2838783"/>
    <s v="20114"/>
    <x v="0"/>
    <n v="1"/>
    <x v="0"/>
    <x v="7"/>
    <x v="7"/>
    <x v="3"/>
    <s v="Q4_2"/>
    <n v="4"/>
    <x v="1"/>
    <x v="14"/>
    <x v="5"/>
  </r>
  <r>
    <n v="1"/>
    <n v="2016"/>
    <s v="2838783"/>
    <s v="20114"/>
    <x v="0"/>
    <n v="1"/>
    <x v="0"/>
    <x v="7"/>
    <x v="7"/>
    <x v="3"/>
    <s v="Q4_7"/>
    <n v="4"/>
    <x v="1"/>
    <x v="15"/>
    <x v="5"/>
  </r>
  <r>
    <n v="1"/>
    <n v="2016"/>
    <s v="2838783"/>
    <s v="20114"/>
    <x v="0"/>
    <n v="1"/>
    <x v="0"/>
    <x v="7"/>
    <x v="7"/>
    <x v="3"/>
    <s v="Q4_9"/>
    <n v="4"/>
    <x v="1"/>
    <x v="16"/>
    <x v="5"/>
  </r>
  <r>
    <n v="1"/>
    <n v="2016"/>
    <s v="2838783"/>
    <s v="20114"/>
    <x v="0"/>
    <n v="1"/>
    <x v="0"/>
    <x v="7"/>
    <x v="7"/>
    <x v="3"/>
    <s v="Q4_8"/>
    <n v="4"/>
    <x v="1"/>
    <x v="17"/>
    <x v="5"/>
  </r>
  <r>
    <n v="1"/>
    <n v="2016"/>
    <s v="2838783"/>
    <s v="20114"/>
    <x v="0"/>
    <n v="1"/>
    <x v="0"/>
    <x v="7"/>
    <x v="7"/>
    <x v="3"/>
    <s v="Q4_4"/>
    <n v="4"/>
    <x v="1"/>
    <x v="18"/>
    <x v="5"/>
  </r>
  <r>
    <n v="1"/>
    <n v="2016"/>
    <s v="2838783"/>
    <s v="20114"/>
    <x v="0"/>
    <n v="1"/>
    <x v="0"/>
    <x v="7"/>
    <x v="7"/>
    <x v="3"/>
    <s v="Q4_1"/>
    <n v="4"/>
    <x v="1"/>
    <x v="19"/>
    <x v="5"/>
  </r>
  <r>
    <n v="1"/>
    <n v="2016"/>
    <s v="2822832"/>
    <s v="20122"/>
    <x v="0"/>
    <n v="1"/>
    <x v="0"/>
    <x v="2"/>
    <x v="2"/>
    <x v="1"/>
    <s v="Q4_6"/>
    <n v="4"/>
    <x v="1"/>
    <x v="11"/>
    <x v="5"/>
  </r>
  <r>
    <n v="1"/>
    <n v="2016"/>
    <s v="2822832"/>
    <s v="20122"/>
    <x v="0"/>
    <n v="1"/>
    <x v="0"/>
    <x v="2"/>
    <x v="2"/>
    <x v="1"/>
    <s v="Q4_3"/>
    <n v="4"/>
    <x v="1"/>
    <x v="12"/>
    <x v="5"/>
  </r>
  <r>
    <n v="1"/>
    <n v="2016"/>
    <s v="2822832"/>
    <s v="20122"/>
    <x v="0"/>
    <n v="1"/>
    <x v="0"/>
    <x v="2"/>
    <x v="2"/>
    <x v="1"/>
    <s v="Q4_5"/>
    <n v="3"/>
    <x v="1"/>
    <x v="13"/>
    <x v="7"/>
  </r>
  <r>
    <n v="1"/>
    <n v="2016"/>
    <s v="2822832"/>
    <s v="20122"/>
    <x v="0"/>
    <n v="1"/>
    <x v="0"/>
    <x v="2"/>
    <x v="2"/>
    <x v="1"/>
    <s v="Q4_2"/>
    <n v="3"/>
    <x v="1"/>
    <x v="14"/>
    <x v="7"/>
  </r>
  <r>
    <n v="1"/>
    <n v="2016"/>
    <s v="2822832"/>
    <s v="20122"/>
    <x v="0"/>
    <n v="1"/>
    <x v="0"/>
    <x v="2"/>
    <x v="2"/>
    <x v="1"/>
    <s v="Q4_7"/>
    <n v="4"/>
    <x v="1"/>
    <x v="15"/>
    <x v="5"/>
  </r>
  <r>
    <n v="1"/>
    <n v="2016"/>
    <s v="2822832"/>
    <s v="20122"/>
    <x v="0"/>
    <n v="1"/>
    <x v="0"/>
    <x v="2"/>
    <x v="2"/>
    <x v="1"/>
    <s v="Q4_9"/>
    <n v="4"/>
    <x v="1"/>
    <x v="16"/>
    <x v="5"/>
  </r>
  <r>
    <n v="1"/>
    <n v="2016"/>
    <s v="2822832"/>
    <s v="20122"/>
    <x v="0"/>
    <n v="1"/>
    <x v="0"/>
    <x v="2"/>
    <x v="2"/>
    <x v="1"/>
    <s v="Q4_8"/>
    <n v="4"/>
    <x v="1"/>
    <x v="17"/>
    <x v="5"/>
  </r>
  <r>
    <n v="1"/>
    <n v="2016"/>
    <s v="2822832"/>
    <s v="20122"/>
    <x v="0"/>
    <n v="1"/>
    <x v="0"/>
    <x v="2"/>
    <x v="2"/>
    <x v="1"/>
    <s v="Q4_4"/>
    <n v="3"/>
    <x v="1"/>
    <x v="18"/>
    <x v="7"/>
  </r>
  <r>
    <n v="1"/>
    <n v="2016"/>
    <s v="2822832"/>
    <s v="20122"/>
    <x v="0"/>
    <n v="1"/>
    <x v="0"/>
    <x v="2"/>
    <x v="2"/>
    <x v="1"/>
    <s v="Q4_1"/>
    <n v="3"/>
    <x v="1"/>
    <x v="19"/>
    <x v="7"/>
  </r>
  <r>
    <n v="1"/>
    <n v="2016"/>
    <s v="3743583"/>
    <s v="20122"/>
    <x v="0"/>
    <n v="1"/>
    <x v="0"/>
    <x v="26"/>
    <x v="16"/>
    <x v="3"/>
    <s v="Q4_6"/>
    <n v="5"/>
    <x v="1"/>
    <x v="11"/>
    <x v="4"/>
  </r>
  <r>
    <n v="1"/>
    <n v="2016"/>
    <s v="3743583"/>
    <s v="20122"/>
    <x v="0"/>
    <n v="1"/>
    <x v="0"/>
    <x v="26"/>
    <x v="16"/>
    <x v="3"/>
    <s v="Q4_3"/>
    <n v="3"/>
    <x v="1"/>
    <x v="12"/>
    <x v="7"/>
  </r>
  <r>
    <n v="1"/>
    <n v="2016"/>
    <s v="3743583"/>
    <s v="20122"/>
    <x v="0"/>
    <n v="1"/>
    <x v="0"/>
    <x v="26"/>
    <x v="16"/>
    <x v="3"/>
    <s v="Q4_5"/>
    <n v="5"/>
    <x v="1"/>
    <x v="13"/>
    <x v="4"/>
  </r>
  <r>
    <n v="1"/>
    <n v="2016"/>
    <s v="3743583"/>
    <s v="20122"/>
    <x v="0"/>
    <n v="1"/>
    <x v="0"/>
    <x v="26"/>
    <x v="16"/>
    <x v="3"/>
    <s v="Q4_2"/>
    <n v="5"/>
    <x v="1"/>
    <x v="14"/>
    <x v="4"/>
  </r>
  <r>
    <n v="1"/>
    <n v="2016"/>
    <s v="3743583"/>
    <s v="20122"/>
    <x v="0"/>
    <n v="1"/>
    <x v="0"/>
    <x v="26"/>
    <x v="16"/>
    <x v="3"/>
    <s v="Q4_7"/>
    <n v="5"/>
    <x v="1"/>
    <x v="15"/>
    <x v="4"/>
  </r>
  <r>
    <n v="1"/>
    <n v="2016"/>
    <s v="3743583"/>
    <s v="20122"/>
    <x v="0"/>
    <n v="1"/>
    <x v="0"/>
    <x v="26"/>
    <x v="16"/>
    <x v="3"/>
    <s v="Q4_9"/>
    <n v="5"/>
    <x v="1"/>
    <x v="16"/>
    <x v="4"/>
  </r>
  <r>
    <n v="1"/>
    <n v="2016"/>
    <s v="3743583"/>
    <s v="20122"/>
    <x v="0"/>
    <n v="1"/>
    <x v="0"/>
    <x v="26"/>
    <x v="16"/>
    <x v="3"/>
    <s v="Q4_8"/>
    <n v="3"/>
    <x v="1"/>
    <x v="17"/>
    <x v="7"/>
  </r>
  <r>
    <n v="1"/>
    <n v="2016"/>
    <s v="3743583"/>
    <s v="20122"/>
    <x v="0"/>
    <n v="1"/>
    <x v="0"/>
    <x v="26"/>
    <x v="16"/>
    <x v="3"/>
    <s v="Q4_4"/>
    <n v="5"/>
    <x v="1"/>
    <x v="18"/>
    <x v="4"/>
  </r>
  <r>
    <n v="1"/>
    <n v="2016"/>
    <s v="3743583"/>
    <s v="20122"/>
    <x v="0"/>
    <n v="1"/>
    <x v="0"/>
    <x v="26"/>
    <x v="16"/>
    <x v="3"/>
    <s v="Q4_1"/>
    <n v="3"/>
    <x v="1"/>
    <x v="19"/>
    <x v="7"/>
  </r>
  <r>
    <n v="1"/>
    <n v="2016"/>
    <s v="3284969"/>
    <s v="20121"/>
    <x v="0"/>
    <n v="1"/>
    <x v="0"/>
    <x v="17"/>
    <x v="7"/>
    <x v="3"/>
    <s v="Q4_6"/>
    <n v="3"/>
    <x v="1"/>
    <x v="11"/>
    <x v="7"/>
  </r>
  <r>
    <n v="1"/>
    <n v="2016"/>
    <s v="3284969"/>
    <s v="20121"/>
    <x v="0"/>
    <n v="1"/>
    <x v="0"/>
    <x v="17"/>
    <x v="7"/>
    <x v="3"/>
    <s v="Q4_3"/>
    <n v="3"/>
    <x v="1"/>
    <x v="12"/>
    <x v="7"/>
  </r>
  <r>
    <n v="1"/>
    <n v="2016"/>
    <s v="3284969"/>
    <s v="20121"/>
    <x v="0"/>
    <n v="1"/>
    <x v="0"/>
    <x v="17"/>
    <x v="7"/>
    <x v="3"/>
    <s v="Q4_5"/>
    <n v="4"/>
    <x v="1"/>
    <x v="13"/>
    <x v="5"/>
  </r>
  <r>
    <n v="1"/>
    <n v="2016"/>
    <s v="3284969"/>
    <s v="20121"/>
    <x v="0"/>
    <n v="1"/>
    <x v="0"/>
    <x v="17"/>
    <x v="7"/>
    <x v="3"/>
    <s v="Q4_2"/>
    <n v="4"/>
    <x v="1"/>
    <x v="14"/>
    <x v="5"/>
  </r>
  <r>
    <n v="1"/>
    <n v="2016"/>
    <s v="3284969"/>
    <s v="20121"/>
    <x v="0"/>
    <n v="1"/>
    <x v="0"/>
    <x v="17"/>
    <x v="7"/>
    <x v="3"/>
    <s v="Q4_7"/>
    <n v="3"/>
    <x v="1"/>
    <x v="15"/>
    <x v="7"/>
  </r>
  <r>
    <n v="1"/>
    <n v="2016"/>
    <s v="3284969"/>
    <s v="20121"/>
    <x v="0"/>
    <n v="1"/>
    <x v="0"/>
    <x v="17"/>
    <x v="7"/>
    <x v="3"/>
    <s v="Q4_9"/>
    <n v="4"/>
    <x v="1"/>
    <x v="16"/>
    <x v="5"/>
  </r>
  <r>
    <n v="1"/>
    <n v="2016"/>
    <s v="3284969"/>
    <s v="20121"/>
    <x v="0"/>
    <n v="1"/>
    <x v="0"/>
    <x v="17"/>
    <x v="7"/>
    <x v="3"/>
    <s v="Q4_8"/>
    <n v="4"/>
    <x v="1"/>
    <x v="17"/>
    <x v="5"/>
  </r>
  <r>
    <n v="1"/>
    <n v="2016"/>
    <s v="3284969"/>
    <s v="20121"/>
    <x v="0"/>
    <n v="1"/>
    <x v="0"/>
    <x v="17"/>
    <x v="7"/>
    <x v="3"/>
    <s v="Q4_4"/>
    <n v="3"/>
    <x v="1"/>
    <x v="18"/>
    <x v="7"/>
  </r>
  <r>
    <n v="1"/>
    <n v="2016"/>
    <s v="3284969"/>
    <s v="20121"/>
    <x v="0"/>
    <n v="1"/>
    <x v="0"/>
    <x v="17"/>
    <x v="7"/>
    <x v="3"/>
    <s v="Q4_1"/>
    <n v="4"/>
    <x v="1"/>
    <x v="19"/>
    <x v="5"/>
  </r>
  <r>
    <n v="1"/>
    <n v="2016"/>
    <s v="3017338"/>
    <s v="20114"/>
    <x v="0"/>
    <n v="1"/>
    <x v="0"/>
    <x v="27"/>
    <x v="18"/>
    <x v="0"/>
    <s v="Q4_6"/>
    <n v="2"/>
    <x v="1"/>
    <x v="11"/>
    <x v="9"/>
  </r>
  <r>
    <n v="1"/>
    <n v="2016"/>
    <s v="3017338"/>
    <s v="20114"/>
    <x v="0"/>
    <n v="1"/>
    <x v="0"/>
    <x v="27"/>
    <x v="18"/>
    <x v="0"/>
    <s v="Q4_3"/>
    <n v="4"/>
    <x v="1"/>
    <x v="12"/>
    <x v="5"/>
  </r>
  <r>
    <n v="1"/>
    <n v="2016"/>
    <s v="3017338"/>
    <s v="20114"/>
    <x v="0"/>
    <n v="1"/>
    <x v="0"/>
    <x v="27"/>
    <x v="18"/>
    <x v="0"/>
    <s v="Q4_5"/>
    <n v="2"/>
    <x v="1"/>
    <x v="13"/>
    <x v="9"/>
  </r>
  <r>
    <n v="1"/>
    <n v="2016"/>
    <s v="3017338"/>
    <s v="20114"/>
    <x v="0"/>
    <n v="1"/>
    <x v="0"/>
    <x v="27"/>
    <x v="18"/>
    <x v="0"/>
    <s v="Q4_2"/>
    <n v="2"/>
    <x v="1"/>
    <x v="14"/>
    <x v="9"/>
  </r>
  <r>
    <n v="1"/>
    <n v="2016"/>
    <s v="3017338"/>
    <s v="20114"/>
    <x v="0"/>
    <n v="1"/>
    <x v="0"/>
    <x v="27"/>
    <x v="18"/>
    <x v="0"/>
    <s v="Q4_7"/>
    <n v="4"/>
    <x v="1"/>
    <x v="15"/>
    <x v="5"/>
  </r>
  <r>
    <n v="1"/>
    <n v="2016"/>
    <s v="3017338"/>
    <s v="20114"/>
    <x v="0"/>
    <n v="1"/>
    <x v="0"/>
    <x v="27"/>
    <x v="18"/>
    <x v="0"/>
    <s v="Q4_9"/>
    <n v="4"/>
    <x v="1"/>
    <x v="16"/>
    <x v="5"/>
  </r>
  <r>
    <n v="1"/>
    <n v="2016"/>
    <s v="3017338"/>
    <s v="20114"/>
    <x v="0"/>
    <n v="1"/>
    <x v="0"/>
    <x v="27"/>
    <x v="18"/>
    <x v="0"/>
    <s v="Q4_8"/>
    <n v="4"/>
    <x v="1"/>
    <x v="17"/>
    <x v="5"/>
  </r>
  <r>
    <n v="1"/>
    <n v="2016"/>
    <s v="3017338"/>
    <s v="20114"/>
    <x v="0"/>
    <n v="1"/>
    <x v="0"/>
    <x v="27"/>
    <x v="18"/>
    <x v="0"/>
    <s v="Q4_4"/>
    <n v="3"/>
    <x v="1"/>
    <x v="18"/>
    <x v="7"/>
  </r>
  <r>
    <n v="1"/>
    <n v="2016"/>
    <s v="3017338"/>
    <s v="20114"/>
    <x v="0"/>
    <n v="1"/>
    <x v="0"/>
    <x v="27"/>
    <x v="18"/>
    <x v="0"/>
    <s v="Q4_1"/>
    <n v="3"/>
    <x v="1"/>
    <x v="19"/>
    <x v="7"/>
  </r>
  <r>
    <n v="1"/>
    <n v="2016"/>
    <s v="2652909"/>
    <s v="20114"/>
    <x v="0"/>
    <n v="1"/>
    <x v="0"/>
    <x v="28"/>
    <x v="3"/>
    <x v="0"/>
    <s v="Q4_6"/>
    <n v="3"/>
    <x v="1"/>
    <x v="11"/>
    <x v="7"/>
  </r>
  <r>
    <n v="1"/>
    <n v="2016"/>
    <s v="2652909"/>
    <s v="20114"/>
    <x v="0"/>
    <n v="1"/>
    <x v="0"/>
    <x v="28"/>
    <x v="3"/>
    <x v="0"/>
    <s v="Q4_3"/>
    <n v="4"/>
    <x v="1"/>
    <x v="12"/>
    <x v="5"/>
  </r>
  <r>
    <n v="1"/>
    <n v="2016"/>
    <s v="2652909"/>
    <s v="20114"/>
    <x v="0"/>
    <n v="1"/>
    <x v="0"/>
    <x v="28"/>
    <x v="3"/>
    <x v="0"/>
    <s v="Q4_5"/>
    <n v="4"/>
    <x v="1"/>
    <x v="13"/>
    <x v="5"/>
  </r>
  <r>
    <n v="1"/>
    <n v="2016"/>
    <s v="2652909"/>
    <s v="20114"/>
    <x v="0"/>
    <n v="1"/>
    <x v="0"/>
    <x v="28"/>
    <x v="3"/>
    <x v="0"/>
    <s v="Q4_2"/>
    <n v="4"/>
    <x v="1"/>
    <x v="14"/>
    <x v="5"/>
  </r>
  <r>
    <n v="1"/>
    <n v="2016"/>
    <s v="2652909"/>
    <s v="20114"/>
    <x v="0"/>
    <n v="1"/>
    <x v="0"/>
    <x v="28"/>
    <x v="3"/>
    <x v="0"/>
    <s v="Q4_7"/>
    <n v="3"/>
    <x v="1"/>
    <x v="15"/>
    <x v="7"/>
  </r>
  <r>
    <n v="1"/>
    <n v="2016"/>
    <s v="2652909"/>
    <s v="20114"/>
    <x v="0"/>
    <n v="1"/>
    <x v="0"/>
    <x v="28"/>
    <x v="3"/>
    <x v="0"/>
    <s v="Q4_9"/>
    <n v="4"/>
    <x v="1"/>
    <x v="16"/>
    <x v="5"/>
  </r>
  <r>
    <n v="1"/>
    <n v="2016"/>
    <s v="2652909"/>
    <s v="20114"/>
    <x v="0"/>
    <n v="1"/>
    <x v="0"/>
    <x v="28"/>
    <x v="3"/>
    <x v="0"/>
    <s v="Q4_8"/>
    <n v="4"/>
    <x v="1"/>
    <x v="17"/>
    <x v="5"/>
  </r>
  <r>
    <n v="1"/>
    <n v="2016"/>
    <s v="2652909"/>
    <s v="20114"/>
    <x v="0"/>
    <n v="1"/>
    <x v="0"/>
    <x v="28"/>
    <x v="3"/>
    <x v="0"/>
    <s v="Q4_4"/>
    <n v="4"/>
    <x v="1"/>
    <x v="18"/>
    <x v="5"/>
  </r>
  <r>
    <n v="1"/>
    <n v="2016"/>
    <s v="2652909"/>
    <s v="20114"/>
    <x v="0"/>
    <n v="1"/>
    <x v="0"/>
    <x v="28"/>
    <x v="3"/>
    <x v="0"/>
    <s v="Q4_1"/>
    <n v="3"/>
    <x v="1"/>
    <x v="19"/>
    <x v="7"/>
  </r>
  <r>
    <n v="1"/>
    <n v="2016"/>
    <s v="3543357"/>
    <s v="20113"/>
    <x v="0"/>
    <n v="1"/>
    <x v="0"/>
    <x v="5"/>
    <x v="5"/>
    <x v="2"/>
    <s v="Q4_6"/>
    <m/>
    <x v="1"/>
    <x v="11"/>
    <x v="11"/>
  </r>
  <r>
    <n v="1"/>
    <n v="2016"/>
    <s v="3543357"/>
    <s v="20113"/>
    <x v="0"/>
    <n v="1"/>
    <x v="0"/>
    <x v="5"/>
    <x v="5"/>
    <x v="2"/>
    <s v="Q4_3"/>
    <m/>
    <x v="1"/>
    <x v="12"/>
    <x v="11"/>
  </r>
  <r>
    <n v="1"/>
    <n v="2016"/>
    <s v="3543357"/>
    <s v="20113"/>
    <x v="0"/>
    <n v="1"/>
    <x v="0"/>
    <x v="5"/>
    <x v="5"/>
    <x v="2"/>
    <s v="Q4_5"/>
    <m/>
    <x v="1"/>
    <x v="13"/>
    <x v="11"/>
  </r>
  <r>
    <n v="1"/>
    <n v="2016"/>
    <s v="3543357"/>
    <s v="20113"/>
    <x v="0"/>
    <n v="1"/>
    <x v="0"/>
    <x v="5"/>
    <x v="5"/>
    <x v="2"/>
    <s v="Q4_2"/>
    <m/>
    <x v="1"/>
    <x v="14"/>
    <x v="11"/>
  </r>
  <r>
    <n v="1"/>
    <n v="2016"/>
    <s v="3543357"/>
    <s v="20113"/>
    <x v="0"/>
    <n v="1"/>
    <x v="0"/>
    <x v="5"/>
    <x v="5"/>
    <x v="2"/>
    <s v="Q4_7"/>
    <m/>
    <x v="1"/>
    <x v="15"/>
    <x v="11"/>
  </r>
  <r>
    <n v="1"/>
    <n v="2016"/>
    <s v="3543357"/>
    <s v="20113"/>
    <x v="0"/>
    <n v="1"/>
    <x v="0"/>
    <x v="5"/>
    <x v="5"/>
    <x v="2"/>
    <s v="Q4_9"/>
    <m/>
    <x v="1"/>
    <x v="16"/>
    <x v="11"/>
  </r>
  <r>
    <n v="1"/>
    <n v="2016"/>
    <s v="3543357"/>
    <s v="20113"/>
    <x v="0"/>
    <n v="1"/>
    <x v="0"/>
    <x v="5"/>
    <x v="5"/>
    <x v="2"/>
    <s v="Q4_8"/>
    <m/>
    <x v="1"/>
    <x v="17"/>
    <x v="11"/>
  </r>
  <r>
    <n v="1"/>
    <n v="2016"/>
    <s v="3543357"/>
    <s v="20113"/>
    <x v="0"/>
    <n v="1"/>
    <x v="0"/>
    <x v="5"/>
    <x v="5"/>
    <x v="2"/>
    <s v="Q4_4"/>
    <m/>
    <x v="1"/>
    <x v="18"/>
    <x v="11"/>
  </r>
  <r>
    <n v="1"/>
    <n v="2016"/>
    <s v="3543357"/>
    <s v="20113"/>
    <x v="0"/>
    <n v="1"/>
    <x v="0"/>
    <x v="5"/>
    <x v="5"/>
    <x v="2"/>
    <s v="Q4_1"/>
    <m/>
    <x v="1"/>
    <x v="19"/>
    <x v="11"/>
  </r>
  <r>
    <n v="1"/>
    <n v="2016"/>
    <s v="2710369"/>
    <s v="20122"/>
    <x v="0"/>
    <n v="1"/>
    <x v="0"/>
    <x v="29"/>
    <x v="21"/>
    <x v="1"/>
    <s v="Q4_6"/>
    <n v="4"/>
    <x v="1"/>
    <x v="11"/>
    <x v="5"/>
  </r>
  <r>
    <n v="1"/>
    <n v="2016"/>
    <s v="2710369"/>
    <s v="20122"/>
    <x v="0"/>
    <n v="1"/>
    <x v="0"/>
    <x v="29"/>
    <x v="21"/>
    <x v="1"/>
    <s v="Q4_3"/>
    <n v="4"/>
    <x v="1"/>
    <x v="12"/>
    <x v="5"/>
  </r>
  <r>
    <n v="1"/>
    <n v="2016"/>
    <s v="2710369"/>
    <s v="20122"/>
    <x v="0"/>
    <n v="1"/>
    <x v="0"/>
    <x v="29"/>
    <x v="21"/>
    <x v="1"/>
    <s v="Q4_5"/>
    <n v="3"/>
    <x v="1"/>
    <x v="13"/>
    <x v="7"/>
  </r>
  <r>
    <n v="1"/>
    <n v="2016"/>
    <s v="2710369"/>
    <s v="20122"/>
    <x v="0"/>
    <n v="1"/>
    <x v="0"/>
    <x v="29"/>
    <x v="21"/>
    <x v="1"/>
    <s v="Q4_2"/>
    <n v="3"/>
    <x v="1"/>
    <x v="14"/>
    <x v="7"/>
  </r>
  <r>
    <n v="1"/>
    <n v="2016"/>
    <s v="2710369"/>
    <s v="20122"/>
    <x v="0"/>
    <n v="1"/>
    <x v="0"/>
    <x v="29"/>
    <x v="21"/>
    <x v="1"/>
    <s v="Q4_7"/>
    <n v="4"/>
    <x v="1"/>
    <x v="15"/>
    <x v="5"/>
  </r>
  <r>
    <n v="1"/>
    <n v="2016"/>
    <s v="2710369"/>
    <s v="20122"/>
    <x v="0"/>
    <n v="1"/>
    <x v="0"/>
    <x v="29"/>
    <x v="21"/>
    <x v="1"/>
    <s v="Q4_9"/>
    <n v="4"/>
    <x v="1"/>
    <x v="16"/>
    <x v="5"/>
  </r>
  <r>
    <n v="1"/>
    <n v="2016"/>
    <s v="2710369"/>
    <s v="20122"/>
    <x v="0"/>
    <n v="1"/>
    <x v="0"/>
    <x v="29"/>
    <x v="21"/>
    <x v="1"/>
    <s v="Q4_8"/>
    <n v="4"/>
    <x v="1"/>
    <x v="17"/>
    <x v="5"/>
  </r>
  <r>
    <n v="1"/>
    <n v="2016"/>
    <s v="2710369"/>
    <s v="20122"/>
    <x v="0"/>
    <n v="1"/>
    <x v="0"/>
    <x v="29"/>
    <x v="21"/>
    <x v="1"/>
    <s v="Q4_4"/>
    <n v="4"/>
    <x v="1"/>
    <x v="18"/>
    <x v="5"/>
  </r>
  <r>
    <n v="1"/>
    <n v="2016"/>
    <s v="2710369"/>
    <s v="20122"/>
    <x v="0"/>
    <n v="1"/>
    <x v="0"/>
    <x v="29"/>
    <x v="21"/>
    <x v="1"/>
    <s v="Q4_1"/>
    <n v="4"/>
    <x v="1"/>
    <x v="19"/>
    <x v="5"/>
  </r>
  <r>
    <n v="1"/>
    <n v="2016"/>
    <s v="2971773"/>
    <s v="20122"/>
    <x v="0"/>
    <n v="1"/>
    <x v="0"/>
    <x v="22"/>
    <x v="6"/>
    <x v="3"/>
    <s v="Q4_6"/>
    <n v="3"/>
    <x v="1"/>
    <x v="11"/>
    <x v="7"/>
  </r>
  <r>
    <n v="1"/>
    <n v="2016"/>
    <s v="2971773"/>
    <s v="20122"/>
    <x v="0"/>
    <n v="1"/>
    <x v="0"/>
    <x v="22"/>
    <x v="6"/>
    <x v="3"/>
    <s v="Q4_3"/>
    <n v="4"/>
    <x v="1"/>
    <x v="12"/>
    <x v="5"/>
  </r>
  <r>
    <n v="1"/>
    <n v="2016"/>
    <s v="2971773"/>
    <s v="20122"/>
    <x v="0"/>
    <n v="1"/>
    <x v="0"/>
    <x v="22"/>
    <x v="6"/>
    <x v="3"/>
    <s v="Q4_5"/>
    <n v="2"/>
    <x v="1"/>
    <x v="13"/>
    <x v="9"/>
  </r>
  <r>
    <n v="1"/>
    <n v="2016"/>
    <s v="2971773"/>
    <s v="20122"/>
    <x v="0"/>
    <n v="1"/>
    <x v="0"/>
    <x v="22"/>
    <x v="6"/>
    <x v="3"/>
    <s v="Q4_2"/>
    <n v="3"/>
    <x v="1"/>
    <x v="14"/>
    <x v="7"/>
  </r>
  <r>
    <n v="1"/>
    <n v="2016"/>
    <s v="2971773"/>
    <s v="20122"/>
    <x v="0"/>
    <n v="1"/>
    <x v="0"/>
    <x v="22"/>
    <x v="6"/>
    <x v="3"/>
    <s v="Q4_7"/>
    <n v="2"/>
    <x v="1"/>
    <x v="15"/>
    <x v="9"/>
  </r>
  <r>
    <n v="1"/>
    <n v="2016"/>
    <s v="2971773"/>
    <s v="20122"/>
    <x v="0"/>
    <n v="1"/>
    <x v="0"/>
    <x v="22"/>
    <x v="6"/>
    <x v="3"/>
    <s v="Q4_9"/>
    <n v="3"/>
    <x v="1"/>
    <x v="16"/>
    <x v="7"/>
  </r>
  <r>
    <n v="1"/>
    <n v="2016"/>
    <s v="2971773"/>
    <s v="20122"/>
    <x v="0"/>
    <n v="1"/>
    <x v="0"/>
    <x v="22"/>
    <x v="6"/>
    <x v="3"/>
    <s v="Q4_8"/>
    <n v="3"/>
    <x v="1"/>
    <x v="17"/>
    <x v="7"/>
  </r>
  <r>
    <n v="1"/>
    <n v="2016"/>
    <s v="2971773"/>
    <s v="20122"/>
    <x v="0"/>
    <n v="1"/>
    <x v="0"/>
    <x v="22"/>
    <x v="6"/>
    <x v="3"/>
    <s v="Q4_4"/>
    <n v="2"/>
    <x v="1"/>
    <x v="18"/>
    <x v="9"/>
  </r>
  <r>
    <n v="1"/>
    <n v="2016"/>
    <s v="2971773"/>
    <s v="20122"/>
    <x v="0"/>
    <n v="1"/>
    <x v="0"/>
    <x v="22"/>
    <x v="6"/>
    <x v="3"/>
    <s v="Q4_1"/>
    <n v="3"/>
    <x v="1"/>
    <x v="19"/>
    <x v="7"/>
  </r>
  <r>
    <n v="1"/>
    <n v="2016"/>
    <s v="2859362"/>
    <s v="20114"/>
    <x v="0"/>
    <n v="1"/>
    <x v="0"/>
    <x v="8"/>
    <x v="8"/>
    <x v="1"/>
    <s v="Q4_6"/>
    <n v="3"/>
    <x v="1"/>
    <x v="11"/>
    <x v="7"/>
  </r>
  <r>
    <n v="1"/>
    <n v="2016"/>
    <s v="2859362"/>
    <s v="20114"/>
    <x v="0"/>
    <n v="1"/>
    <x v="0"/>
    <x v="8"/>
    <x v="8"/>
    <x v="1"/>
    <s v="Q4_3"/>
    <n v="3"/>
    <x v="1"/>
    <x v="12"/>
    <x v="7"/>
  </r>
  <r>
    <n v="1"/>
    <n v="2016"/>
    <s v="2859362"/>
    <s v="20114"/>
    <x v="0"/>
    <n v="1"/>
    <x v="0"/>
    <x v="8"/>
    <x v="8"/>
    <x v="1"/>
    <s v="Q4_5"/>
    <n v="1"/>
    <x v="1"/>
    <x v="13"/>
    <x v="8"/>
  </r>
  <r>
    <n v="1"/>
    <n v="2016"/>
    <s v="2859362"/>
    <s v="20114"/>
    <x v="0"/>
    <n v="1"/>
    <x v="0"/>
    <x v="8"/>
    <x v="8"/>
    <x v="1"/>
    <s v="Q4_2"/>
    <n v="3"/>
    <x v="1"/>
    <x v="14"/>
    <x v="7"/>
  </r>
  <r>
    <n v="1"/>
    <n v="2016"/>
    <s v="2859362"/>
    <s v="20114"/>
    <x v="0"/>
    <n v="1"/>
    <x v="0"/>
    <x v="8"/>
    <x v="8"/>
    <x v="1"/>
    <s v="Q4_7"/>
    <n v="3"/>
    <x v="1"/>
    <x v="15"/>
    <x v="7"/>
  </r>
  <r>
    <n v="1"/>
    <n v="2016"/>
    <s v="2859362"/>
    <s v="20114"/>
    <x v="0"/>
    <n v="1"/>
    <x v="0"/>
    <x v="8"/>
    <x v="8"/>
    <x v="1"/>
    <s v="Q4_9"/>
    <n v="3"/>
    <x v="1"/>
    <x v="16"/>
    <x v="7"/>
  </r>
  <r>
    <n v="1"/>
    <n v="2016"/>
    <s v="2859362"/>
    <s v="20114"/>
    <x v="0"/>
    <n v="1"/>
    <x v="0"/>
    <x v="8"/>
    <x v="8"/>
    <x v="1"/>
    <s v="Q4_8"/>
    <n v="3"/>
    <x v="1"/>
    <x v="17"/>
    <x v="7"/>
  </r>
  <r>
    <n v="1"/>
    <n v="2016"/>
    <s v="2859362"/>
    <s v="20114"/>
    <x v="0"/>
    <n v="1"/>
    <x v="0"/>
    <x v="8"/>
    <x v="8"/>
    <x v="1"/>
    <s v="Q4_4"/>
    <n v="2"/>
    <x v="1"/>
    <x v="18"/>
    <x v="9"/>
  </r>
  <r>
    <n v="1"/>
    <n v="2016"/>
    <s v="2859362"/>
    <s v="20114"/>
    <x v="0"/>
    <n v="1"/>
    <x v="0"/>
    <x v="8"/>
    <x v="8"/>
    <x v="1"/>
    <s v="Q4_1"/>
    <n v="3"/>
    <x v="1"/>
    <x v="19"/>
    <x v="7"/>
  </r>
  <r>
    <n v="1"/>
    <n v="2016"/>
    <s v="3639817"/>
    <s v="20122"/>
    <x v="0"/>
    <n v="1"/>
    <x v="0"/>
    <x v="20"/>
    <x v="10"/>
    <x v="3"/>
    <s v="Q4_6"/>
    <n v="4"/>
    <x v="1"/>
    <x v="11"/>
    <x v="5"/>
  </r>
  <r>
    <n v="1"/>
    <n v="2016"/>
    <s v="3639817"/>
    <s v="20122"/>
    <x v="0"/>
    <n v="1"/>
    <x v="0"/>
    <x v="20"/>
    <x v="10"/>
    <x v="3"/>
    <s v="Q4_3"/>
    <n v="4"/>
    <x v="1"/>
    <x v="12"/>
    <x v="5"/>
  </r>
  <r>
    <n v="1"/>
    <n v="2016"/>
    <s v="3639817"/>
    <s v="20122"/>
    <x v="0"/>
    <n v="1"/>
    <x v="0"/>
    <x v="20"/>
    <x v="10"/>
    <x v="3"/>
    <s v="Q4_5"/>
    <n v="3"/>
    <x v="1"/>
    <x v="13"/>
    <x v="7"/>
  </r>
  <r>
    <n v="1"/>
    <n v="2016"/>
    <s v="3639817"/>
    <s v="20122"/>
    <x v="0"/>
    <n v="1"/>
    <x v="0"/>
    <x v="20"/>
    <x v="10"/>
    <x v="3"/>
    <s v="Q4_2"/>
    <n v="4"/>
    <x v="1"/>
    <x v="14"/>
    <x v="5"/>
  </r>
  <r>
    <n v="1"/>
    <n v="2016"/>
    <s v="3639817"/>
    <s v="20122"/>
    <x v="0"/>
    <n v="1"/>
    <x v="0"/>
    <x v="20"/>
    <x v="10"/>
    <x v="3"/>
    <s v="Q4_7"/>
    <n v="4"/>
    <x v="1"/>
    <x v="15"/>
    <x v="5"/>
  </r>
  <r>
    <n v="1"/>
    <n v="2016"/>
    <s v="3639817"/>
    <s v="20122"/>
    <x v="0"/>
    <n v="1"/>
    <x v="0"/>
    <x v="20"/>
    <x v="10"/>
    <x v="3"/>
    <s v="Q4_9"/>
    <n v="4"/>
    <x v="1"/>
    <x v="16"/>
    <x v="5"/>
  </r>
  <r>
    <n v="1"/>
    <n v="2016"/>
    <s v="3639817"/>
    <s v="20122"/>
    <x v="0"/>
    <n v="1"/>
    <x v="0"/>
    <x v="20"/>
    <x v="10"/>
    <x v="3"/>
    <s v="Q4_8"/>
    <n v="4"/>
    <x v="1"/>
    <x v="17"/>
    <x v="5"/>
  </r>
  <r>
    <n v="1"/>
    <n v="2016"/>
    <s v="3639817"/>
    <s v="20122"/>
    <x v="0"/>
    <n v="1"/>
    <x v="0"/>
    <x v="20"/>
    <x v="10"/>
    <x v="3"/>
    <s v="Q4_4"/>
    <n v="3"/>
    <x v="1"/>
    <x v="18"/>
    <x v="7"/>
  </r>
  <r>
    <n v="1"/>
    <n v="2016"/>
    <s v="3639817"/>
    <s v="20122"/>
    <x v="0"/>
    <n v="1"/>
    <x v="0"/>
    <x v="20"/>
    <x v="10"/>
    <x v="3"/>
    <s v="Q4_1"/>
    <n v="4"/>
    <x v="1"/>
    <x v="19"/>
    <x v="5"/>
  </r>
  <r>
    <n v="1"/>
    <n v="2016"/>
    <s v="2589872"/>
    <s v="20122"/>
    <x v="0"/>
    <n v="1"/>
    <x v="0"/>
    <x v="30"/>
    <x v="1"/>
    <x v="0"/>
    <s v="Q4_6"/>
    <n v="5"/>
    <x v="1"/>
    <x v="11"/>
    <x v="4"/>
  </r>
  <r>
    <n v="1"/>
    <n v="2016"/>
    <s v="2589872"/>
    <s v="20122"/>
    <x v="0"/>
    <n v="1"/>
    <x v="0"/>
    <x v="30"/>
    <x v="1"/>
    <x v="0"/>
    <s v="Q4_3"/>
    <n v="3"/>
    <x v="1"/>
    <x v="12"/>
    <x v="7"/>
  </r>
  <r>
    <n v="1"/>
    <n v="2016"/>
    <s v="2589872"/>
    <s v="20122"/>
    <x v="0"/>
    <n v="1"/>
    <x v="0"/>
    <x v="30"/>
    <x v="1"/>
    <x v="0"/>
    <s v="Q4_5"/>
    <n v="5"/>
    <x v="1"/>
    <x v="13"/>
    <x v="4"/>
  </r>
  <r>
    <n v="1"/>
    <n v="2016"/>
    <s v="2589872"/>
    <s v="20122"/>
    <x v="0"/>
    <n v="1"/>
    <x v="0"/>
    <x v="30"/>
    <x v="1"/>
    <x v="0"/>
    <s v="Q4_2"/>
    <n v="5"/>
    <x v="1"/>
    <x v="14"/>
    <x v="4"/>
  </r>
  <r>
    <n v="1"/>
    <n v="2016"/>
    <s v="2589872"/>
    <s v="20122"/>
    <x v="0"/>
    <n v="1"/>
    <x v="0"/>
    <x v="30"/>
    <x v="1"/>
    <x v="0"/>
    <s v="Q4_7"/>
    <n v="5"/>
    <x v="1"/>
    <x v="15"/>
    <x v="4"/>
  </r>
  <r>
    <n v="1"/>
    <n v="2016"/>
    <s v="2589872"/>
    <s v="20122"/>
    <x v="0"/>
    <n v="1"/>
    <x v="0"/>
    <x v="30"/>
    <x v="1"/>
    <x v="0"/>
    <s v="Q4_9"/>
    <n v="5"/>
    <x v="1"/>
    <x v="16"/>
    <x v="4"/>
  </r>
  <r>
    <n v="1"/>
    <n v="2016"/>
    <s v="2589872"/>
    <s v="20122"/>
    <x v="0"/>
    <n v="1"/>
    <x v="0"/>
    <x v="30"/>
    <x v="1"/>
    <x v="0"/>
    <s v="Q4_8"/>
    <n v="5"/>
    <x v="1"/>
    <x v="17"/>
    <x v="4"/>
  </r>
  <r>
    <n v="1"/>
    <n v="2016"/>
    <s v="2589872"/>
    <s v="20122"/>
    <x v="0"/>
    <n v="1"/>
    <x v="0"/>
    <x v="30"/>
    <x v="1"/>
    <x v="0"/>
    <s v="Q4_4"/>
    <n v="5"/>
    <x v="1"/>
    <x v="18"/>
    <x v="4"/>
  </r>
  <r>
    <n v="1"/>
    <n v="2016"/>
    <s v="2589872"/>
    <s v="20122"/>
    <x v="0"/>
    <n v="1"/>
    <x v="0"/>
    <x v="30"/>
    <x v="1"/>
    <x v="0"/>
    <s v="Q4_1"/>
    <n v="5"/>
    <x v="1"/>
    <x v="19"/>
    <x v="4"/>
  </r>
  <r>
    <n v="1"/>
    <n v="2016"/>
    <s v="3666259"/>
    <s v="20122"/>
    <x v="0"/>
    <n v="1"/>
    <x v="0"/>
    <x v="31"/>
    <x v="22"/>
    <x v="1"/>
    <s v="Q4_6"/>
    <n v="4"/>
    <x v="1"/>
    <x v="11"/>
    <x v="5"/>
  </r>
  <r>
    <n v="1"/>
    <n v="2016"/>
    <s v="3666259"/>
    <s v="20122"/>
    <x v="0"/>
    <n v="1"/>
    <x v="0"/>
    <x v="31"/>
    <x v="22"/>
    <x v="1"/>
    <s v="Q4_3"/>
    <n v="3"/>
    <x v="1"/>
    <x v="12"/>
    <x v="7"/>
  </r>
  <r>
    <n v="1"/>
    <n v="2016"/>
    <s v="3666259"/>
    <s v="20122"/>
    <x v="0"/>
    <n v="1"/>
    <x v="0"/>
    <x v="31"/>
    <x v="22"/>
    <x v="1"/>
    <s v="Q4_5"/>
    <n v="2"/>
    <x v="1"/>
    <x v="13"/>
    <x v="9"/>
  </r>
  <r>
    <n v="1"/>
    <n v="2016"/>
    <s v="3666259"/>
    <s v="20122"/>
    <x v="0"/>
    <n v="1"/>
    <x v="0"/>
    <x v="31"/>
    <x v="22"/>
    <x v="1"/>
    <s v="Q4_2"/>
    <n v="3"/>
    <x v="1"/>
    <x v="14"/>
    <x v="7"/>
  </r>
  <r>
    <n v="1"/>
    <n v="2016"/>
    <s v="3666259"/>
    <s v="20122"/>
    <x v="0"/>
    <n v="1"/>
    <x v="0"/>
    <x v="31"/>
    <x v="22"/>
    <x v="1"/>
    <s v="Q4_7"/>
    <n v="4"/>
    <x v="1"/>
    <x v="15"/>
    <x v="5"/>
  </r>
  <r>
    <n v="1"/>
    <n v="2016"/>
    <s v="3666259"/>
    <s v="20122"/>
    <x v="0"/>
    <n v="1"/>
    <x v="0"/>
    <x v="31"/>
    <x v="22"/>
    <x v="1"/>
    <s v="Q4_9"/>
    <n v="4"/>
    <x v="1"/>
    <x v="16"/>
    <x v="5"/>
  </r>
  <r>
    <n v="1"/>
    <n v="2016"/>
    <s v="3666259"/>
    <s v="20122"/>
    <x v="0"/>
    <n v="1"/>
    <x v="0"/>
    <x v="31"/>
    <x v="22"/>
    <x v="1"/>
    <s v="Q4_8"/>
    <n v="4"/>
    <x v="1"/>
    <x v="17"/>
    <x v="5"/>
  </r>
  <r>
    <n v="1"/>
    <n v="2016"/>
    <s v="3666259"/>
    <s v="20122"/>
    <x v="0"/>
    <n v="1"/>
    <x v="0"/>
    <x v="31"/>
    <x v="22"/>
    <x v="1"/>
    <s v="Q4_4"/>
    <n v="5"/>
    <x v="1"/>
    <x v="18"/>
    <x v="4"/>
  </r>
  <r>
    <n v="1"/>
    <n v="2016"/>
    <s v="3666259"/>
    <s v="20122"/>
    <x v="0"/>
    <n v="1"/>
    <x v="0"/>
    <x v="31"/>
    <x v="22"/>
    <x v="1"/>
    <s v="Q4_1"/>
    <n v="4"/>
    <x v="1"/>
    <x v="19"/>
    <x v="5"/>
  </r>
  <r>
    <n v="1"/>
    <n v="2016"/>
    <s v="2624608"/>
    <s v="20122"/>
    <x v="0"/>
    <n v="1"/>
    <x v="0"/>
    <x v="7"/>
    <x v="7"/>
    <x v="3"/>
    <s v="Q4_6"/>
    <n v="3"/>
    <x v="1"/>
    <x v="11"/>
    <x v="7"/>
  </r>
  <r>
    <n v="1"/>
    <n v="2016"/>
    <s v="2624608"/>
    <s v="20122"/>
    <x v="0"/>
    <n v="1"/>
    <x v="0"/>
    <x v="7"/>
    <x v="7"/>
    <x v="3"/>
    <s v="Q4_3"/>
    <n v="3"/>
    <x v="1"/>
    <x v="12"/>
    <x v="7"/>
  </r>
  <r>
    <n v="1"/>
    <n v="2016"/>
    <s v="2624608"/>
    <s v="20122"/>
    <x v="0"/>
    <n v="1"/>
    <x v="0"/>
    <x v="7"/>
    <x v="7"/>
    <x v="3"/>
    <s v="Q4_5"/>
    <n v="3"/>
    <x v="1"/>
    <x v="13"/>
    <x v="7"/>
  </r>
  <r>
    <n v="1"/>
    <n v="2016"/>
    <s v="2624608"/>
    <s v="20122"/>
    <x v="0"/>
    <n v="1"/>
    <x v="0"/>
    <x v="7"/>
    <x v="7"/>
    <x v="3"/>
    <s v="Q4_2"/>
    <n v="3"/>
    <x v="1"/>
    <x v="14"/>
    <x v="7"/>
  </r>
  <r>
    <n v="1"/>
    <n v="2016"/>
    <s v="2624608"/>
    <s v="20122"/>
    <x v="0"/>
    <n v="1"/>
    <x v="0"/>
    <x v="7"/>
    <x v="7"/>
    <x v="3"/>
    <s v="Q4_7"/>
    <n v="3"/>
    <x v="1"/>
    <x v="15"/>
    <x v="7"/>
  </r>
  <r>
    <n v="1"/>
    <n v="2016"/>
    <s v="2624608"/>
    <s v="20122"/>
    <x v="0"/>
    <n v="1"/>
    <x v="0"/>
    <x v="7"/>
    <x v="7"/>
    <x v="3"/>
    <s v="Q4_9"/>
    <n v="3"/>
    <x v="1"/>
    <x v="16"/>
    <x v="7"/>
  </r>
  <r>
    <n v="1"/>
    <n v="2016"/>
    <s v="2624608"/>
    <s v="20122"/>
    <x v="0"/>
    <n v="1"/>
    <x v="0"/>
    <x v="7"/>
    <x v="7"/>
    <x v="3"/>
    <s v="Q4_8"/>
    <n v="3"/>
    <x v="1"/>
    <x v="17"/>
    <x v="7"/>
  </r>
  <r>
    <n v="1"/>
    <n v="2016"/>
    <s v="2624608"/>
    <s v="20122"/>
    <x v="0"/>
    <n v="1"/>
    <x v="0"/>
    <x v="7"/>
    <x v="7"/>
    <x v="3"/>
    <s v="Q4_4"/>
    <n v="3"/>
    <x v="1"/>
    <x v="18"/>
    <x v="7"/>
  </r>
  <r>
    <n v="1"/>
    <n v="2016"/>
    <s v="2624608"/>
    <s v="20122"/>
    <x v="0"/>
    <n v="1"/>
    <x v="0"/>
    <x v="7"/>
    <x v="7"/>
    <x v="3"/>
    <s v="Q4_1"/>
    <n v="3"/>
    <x v="1"/>
    <x v="19"/>
    <x v="7"/>
  </r>
  <r>
    <n v="1"/>
    <n v="2016"/>
    <s v="3574193"/>
    <s v="20121"/>
    <x v="1"/>
    <n v="1"/>
    <x v="0"/>
    <x v="33"/>
    <x v="14"/>
    <x v="2"/>
    <s v="Q3_1"/>
    <n v="4"/>
    <x v="0"/>
    <x v="0"/>
    <x v="0"/>
  </r>
  <r>
    <n v="1"/>
    <n v="2016"/>
    <s v="3574193"/>
    <s v="20121"/>
    <x v="1"/>
    <n v="1"/>
    <x v="0"/>
    <x v="33"/>
    <x v="14"/>
    <x v="2"/>
    <s v="Q3_2"/>
    <n v="3"/>
    <x v="0"/>
    <x v="1"/>
    <x v="1"/>
  </r>
  <r>
    <n v="1"/>
    <n v="2016"/>
    <s v="3574193"/>
    <s v="20121"/>
    <x v="1"/>
    <n v="1"/>
    <x v="0"/>
    <x v="33"/>
    <x v="14"/>
    <x v="2"/>
    <s v="Q3_8"/>
    <n v="5"/>
    <x v="0"/>
    <x v="2"/>
    <x v="4"/>
  </r>
  <r>
    <n v="1"/>
    <n v="2016"/>
    <s v="3574193"/>
    <s v="20121"/>
    <x v="1"/>
    <n v="1"/>
    <x v="0"/>
    <x v="33"/>
    <x v="14"/>
    <x v="2"/>
    <s v="Q3_3"/>
    <n v="2"/>
    <x v="0"/>
    <x v="3"/>
    <x v="2"/>
  </r>
  <r>
    <n v="1"/>
    <n v="2016"/>
    <s v="3574193"/>
    <s v="20121"/>
    <x v="1"/>
    <n v="1"/>
    <x v="0"/>
    <x v="33"/>
    <x v="14"/>
    <x v="2"/>
    <s v="Q3_4"/>
    <n v="2"/>
    <x v="0"/>
    <x v="4"/>
    <x v="2"/>
  </r>
  <r>
    <n v="1"/>
    <n v="2016"/>
    <s v="3574193"/>
    <s v="20121"/>
    <x v="1"/>
    <n v="1"/>
    <x v="0"/>
    <x v="33"/>
    <x v="14"/>
    <x v="2"/>
    <s v="Q3_9"/>
    <n v="3"/>
    <x v="0"/>
    <x v="5"/>
    <x v="1"/>
  </r>
  <r>
    <n v="1"/>
    <n v="2016"/>
    <s v="3574193"/>
    <s v="20121"/>
    <x v="1"/>
    <n v="1"/>
    <x v="0"/>
    <x v="33"/>
    <x v="14"/>
    <x v="2"/>
    <s v="Q3_10"/>
    <n v="3"/>
    <x v="0"/>
    <x v="6"/>
    <x v="1"/>
  </r>
  <r>
    <n v="1"/>
    <n v="2016"/>
    <s v="3574193"/>
    <s v="20121"/>
    <x v="1"/>
    <n v="1"/>
    <x v="0"/>
    <x v="33"/>
    <x v="14"/>
    <x v="2"/>
    <s v="Q3_11"/>
    <n v="3"/>
    <x v="0"/>
    <x v="7"/>
    <x v="1"/>
  </r>
  <r>
    <n v="1"/>
    <n v="2016"/>
    <s v="3574193"/>
    <s v="20121"/>
    <x v="1"/>
    <n v="1"/>
    <x v="0"/>
    <x v="33"/>
    <x v="14"/>
    <x v="2"/>
    <s v="Q3_7"/>
    <n v="2"/>
    <x v="0"/>
    <x v="8"/>
    <x v="2"/>
  </r>
  <r>
    <n v="1"/>
    <n v="2016"/>
    <s v="3574193"/>
    <s v="20121"/>
    <x v="1"/>
    <n v="1"/>
    <x v="0"/>
    <x v="33"/>
    <x v="14"/>
    <x v="2"/>
    <s v="Q3_6"/>
    <n v="5"/>
    <x v="0"/>
    <x v="9"/>
    <x v="4"/>
  </r>
  <r>
    <n v="1"/>
    <n v="2016"/>
    <s v="3574193"/>
    <s v="20121"/>
    <x v="1"/>
    <n v="1"/>
    <x v="0"/>
    <x v="33"/>
    <x v="14"/>
    <x v="2"/>
    <s v="Q3_5"/>
    <n v="3"/>
    <x v="0"/>
    <x v="10"/>
    <x v="1"/>
  </r>
  <r>
    <n v="1"/>
    <n v="2016"/>
    <s v="3003441"/>
    <s v="20121"/>
    <x v="1"/>
    <n v="1"/>
    <x v="0"/>
    <x v="34"/>
    <x v="24"/>
    <x v="1"/>
    <s v="Q3_1"/>
    <n v="4"/>
    <x v="0"/>
    <x v="0"/>
    <x v="0"/>
  </r>
  <r>
    <n v="1"/>
    <n v="2016"/>
    <s v="3003441"/>
    <s v="20121"/>
    <x v="1"/>
    <n v="1"/>
    <x v="0"/>
    <x v="34"/>
    <x v="24"/>
    <x v="1"/>
    <s v="Q3_2"/>
    <n v="4"/>
    <x v="0"/>
    <x v="1"/>
    <x v="0"/>
  </r>
  <r>
    <n v="1"/>
    <n v="2016"/>
    <s v="3003441"/>
    <s v="20121"/>
    <x v="1"/>
    <n v="1"/>
    <x v="0"/>
    <x v="34"/>
    <x v="24"/>
    <x v="1"/>
    <s v="Q3_8"/>
    <n v="4"/>
    <x v="0"/>
    <x v="2"/>
    <x v="0"/>
  </r>
  <r>
    <n v="1"/>
    <n v="2016"/>
    <s v="3003441"/>
    <s v="20121"/>
    <x v="1"/>
    <n v="1"/>
    <x v="0"/>
    <x v="34"/>
    <x v="24"/>
    <x v="1"/>
    <s v="Q3_3"/>
    <n v="4"/>
    <x v="0"/>
    <x v="3"/>
    <x v="0"/>
  </r>
  <r>
    <n v="1"/>
    <n v="2016"/>
    <s v="3003441"/>
    <s v="20121"/>
    <x v="1"/>
    <n v="1"/>
    <x v="0"/>
    <x v="34"/>
    <x v="24"/>
    <x v="1"/>
    <s v="Q3_4"/>
    <n v="4"/>
    <x v="0"/>
    <x v="4"/>
    <x v="0"/>
  </r>
  <r>
    <n v="1"/>
    <n v="2016"/>
    <s v="3003441"/>
    <s v="20121"/>
    <x v="1"/>
    <n v="1"/>
    <x v="0"/>
    <x v="34"/>
    <x v="24"/>
    <x v="1"/>
    <s v="Q3_9"/>
    <n v="4"/>
    <x v="0"/>
    <x v="5"/>
    <x v="0"/>
  </r>
  <r>
    <n v="1"/>
    <n v="2016"/>
    <s v="3003441"/>
    <s v="20121"/>
    <x v="1"/>
    <n v="1"/>
    <x v="0"/>
    <x v="34"/>
    <x v="24"/>
    <x v="1"/>
    <s v="Q3_10"/>
    <n v="3"/>
    <x v="0"/>
    <x v="6"/>
    <x v="1"/>
  </r>
  <r>
    <n v="1"/>
    <n v="2016"/>
    <s v="3003441"/>
    <s v="20121"/>
    <x v="1"/>
    <n v="1"/>
    <x v="0"/>
    <x v="34"/>
    <x v="24"/>
    <x v="1"/>
    <s v="Q3_11"/>
    <n v="2"/>
    <x v="0"/>
    <x v="7"/>
    <x v="2"/>
  </r>
  <r>
    <n v="1"/>
    <n v="2016"/>
    <s v="3003441"/>
    <s v="20121"/>
    <x v="1"/>
    <n v="1"/>
    <x v="0"/>
    <x v="34"/>
    <x v="24"/>
    <x v="1"/>
    <s v="Q3_7"/>
    <n v="4"/>
    <x v="0"/>
    <x v="8"/>
    <x v="0"/>
  </r>
  <r>
    <n v="1"/>
    <n v="2016"/>
    <s v="3003441"/>
    <s v="20121"/>
    <x v="1"/>
    <n v="1"/>
    <x v="0"/>
    <x v="34"/>
    <x v="24"/>
    <x v="1"/>
    <s v="Q3_6"/>
    <n v="4"/>
    <x v="0"/>
    <x v="9"/>
    <x v="0"/>
  </r>
  <r>
    <n v="1"/>
    <n v="2016"/>
    <s v="3003441"/>
    <s v="20121"/>
    <x v="1"/>
    <n v="1"/>
    <x v="0"/>
    <x v="34"/>
    <x v="24"/>
    <x v="1"/>
    <s v="Q3_5"/>
    <n v="4"/>
    <x v="0"/>
    <x v="10"/>
    <x v="0"/>
  </r>
  <r>
    <n v="1"/>
    <n v="2016"/>
    <s v="853891"/>
    <s v="20113"/>
    <x v="1"/>
    <n v="1"/>
    <x v="0"/>
    <x v="35"/>
    <x v="25"/>
    <x v="4"/>
    <s v="Q3_1"/>
    <n v="4"/>
    <x v="0"/>
    <x v="0"/>
    <x v="0"/>
  </r>
  <r>
    <n v="1"/>
    <n v="2016"/>
    <s v="853891"/>
    <s v="20113"/>
    <x v="1"/>
    <n v="1"/>
    <x v="0"/>
    <x v="35"/>
    <x v="25"/>
    <x v="4"/>
    <s v="Q3_2"/>
    <n v="4"/>
    <x v="0"/>
    <x v="1"/>
    <x v="0"/>
  </r>
  <r>
    <n v="1"/>
    <n v="2016"/>
    <s v="853891"/>
    <s v="20113"/>
    <x v="1"/>
    <n v="1"/>
    <x v="0"/>
    <x v="35"/>
    <x v="25"/>
    <x v="4"/>
    <s v="Q3_8"/>
    <n v="5"/>
    <x v="0"/>
    <x v="2"/>
    <x v="4"/>
  </r>
  <r>
    <n v="1"/>
    <n v="2016"/>
    <s v="853891"/>
    <s v="20113"/>
    <x v="1"/>
    <n v="1"/>
    <x v="0"/>
    <x v="35"/>
    <x v="25"/>
    <x v="4"/>
    <s v="Q3_3"/>
    <n v="4"/>
    <x v="0"/>
    <x v="3"/>
    <x v="0"/>
  </r>
  <r>
    <n v="1"/>
    <n v="2016"/>
    <s v="853891"/>
    <s v="20113"/>
    <x v="1"/>
    <n v="1"/>
    <x v="0"/>
    <x v="35"/>
    <x v="25"/>
    <x v="4"/>
    <s v="Q3_4"/>
    <n v="3"/>
    <x v="0"/>
    <x v="4"/>
    <x v="1"/>
  </r>
  <r>
    <n v="1"/>
    <n v="2016"/>
    <s v="853891"/>
    <s v="20113"/>
    <x v="1"/>
    <n v="1"/>
    <x v="0"/>
    <x v="35"/>
    <x v="25"/>
    <x v="4"/>
    <s v="Q3_9"/>
    <n v="4"/>
    <x v="0"/>
    <x v="5"/>
    <x v="0"/>
  </r>
  <r>
    <n v="1"/>
    <n v="2016"/>
    <s v="853891"/>
    <s v="20113"/>
    <x v="1"/>
    <n v="1"/>
    <x v="0"/>
    <x v="35"/>
    <x v="25"/>
    <x v="4"/>
    <s v="Q3_10"/>
    <n v="4"/>
    <x v="0"/>
    <x v="6"/>
    <x v="0"/>
  </r>
  <r>
    <n v="1"/>
    <n v="2016"/>
    <s v="853891"/>
    <s v="20113"/>
    <x v="1"/>
    <n v="1"/>
    <x v="0"/>
    <x v="35"/>
    <x v="25"/>
    <x v="4"/>
    <s v="Q3_11"/>
    <n v="4"/>
    <x v="0"/>
    <x v="7"/>
    <x v="0"/>
  </r>
  <r>
    <n v="1"/>
    <n v="2016"/>
    <s v="853891"/>
    <s v="20113"/>
    <x v="1"/>
    <n v="1"/>
    <x v="0"/>
    <x v="35"/>
    <x v="25"/>
    <x v="4"/>
    <s v="Q3_7"/>
    <n v="3"/>
    <x v="0"/>
    <x v="8"/>
    <x v="1"/>
  </r>
  <r>
    <n v="1"/>
    <n v="2016"/>
    <s v="853891"/>
    <s v="20113"/>
    <x v="1"/>
    <n v="1"/>
    <x v="0"/>
    <x v="35"/>
    <x v="25"/>
    <x v="4"/>
    <s v="Q3_6"/>
    <n v="2"/>
    <x v="0"/>
    <x v="9"/>
    <x v="2"/>
  </r>
  <r>
    <n v="1"/>
    <n v="2016"/>
    <s v="853891"/>
    <s v="20113"/>
    <x v="1"/>
    <n v="1"/>
    <x v="0"/>
    <x v="35"/>
    <x v="25"/>
    <x v="4"/>
    <s v="Q3_5"/>
    <n v="3"/>
    <x v="0"/>
    <x v="10"/>
    <x v="1"/>
  </r>
  <r>
    <n v="1"/>
    <n v="2016"/>
    <s v="3671680"/>
    <s v="20122"/>
    <x v="1"/>
    <n v="1"/>
    <x v="0"/>
    <x v="8"/>
    <x v="8"/>
    <x v="1"/>
    <s v="Q3_1"/>
    <n v="3"/>
    <x v="0"/>
    <x v="0"/>
    <x v="1"/>
  </r>
  <r>
    <n v="1"/>
    <n v="2016"/>
    <s v="3671680"/>
    <s v="20122"/>
    <x v="1"/>
    <n v="1"/>
    <x v="0"/>
    <x v="8"/>
    <x v="8"/>
    <x v="1"/>
    <s v="Q3_2"/>
    <n v="3"/>
    <x v="0"/>
    <x v="1"/>
    <x v="1"/>
  </r>
  <r>
    <n v="1"/>
    <n v="2016"/>
    <s v="3671680"/>
    <s v="20122"/>
    <x v="1"/>
    <n v="1"/>
    <x v="0"/>
    <x v="8"/>
    <x v="8"/>
    <x v="1"/>
    <s v="Q3_8"/>
    <n v="2"/>
    <x v="0"/>
    <x v="2"/>
    <x v="2"/>
  </r>
  <r>
    <n v="1"/>
    <n v="2016"/>
    <s v="3671680"/>
    <s v="20122"/>
    <x v="1"/>
    <n v="1"/>
    <x v="0"/>
    <x v="8"/>
    <x v="8"/>
    <x v="1"/>
    <s v="Q3_3"/>
    <n v="3"/>
    <x v="0"/>
    <x v="3"/>
    <x v="1"/>
  </r>
  <r>
    <n v="1"/>
    <n v="2016"/>
    <s v="3671680"/>
    <s v="20122"/>
    <x v="1"/>
    <n v="1"/>
    <x v="0"/>
    <x v="8"/>
    <x v="8"/>
    <x v="1"/>
    <s v="Q3_4"/>
    <n v="1"/>
    <x v="0"/>
    <x v="4"/>
    <x v="3"/>
  </r>
  <r>
    <n v="1"/>
    <n v="2016"/>
    <s v="3671680"/>
    <s v="20122"/>
    <x v="1"/>
    <n v="1"/>
    <x v="0"/>
    <x v="8"/>
    <x v="8"/>
    <x v="1"/>
    <s v="Q3_9"/>
    <n v="2"/>
    <x v="0"/>
    <x v="5"/>
    <x v="2"/>
  </r>
  <r>
    <n v="1"/>
    <n v="2016"/>
    <s v="3671680"/>
    <s v="20122"/>
    <x v="1"/>
    <n v="1"/>
    <x v="0"/>
    <x v="8"/>
    <x v="8"/>
    <x v="1"/>
    <s v="Q3_10"/>
    <n v="2"/>
    <x v="0"/>
    <x v="6"/>
    <x v="2"/>
  </r>
  <r>
    <n v="1"/>
    <n v="2016"/>
    <s v="3671680"/>
    <s v="20122"/>
    <x v="1"/>
    <n v="1"/>
    <x v="0"/>
    <x v="8"/>
    <x v="8"/>
    <x v="1"/>
    <s v="Q3_11"/>
    <n v="2"/>
    <x v="0"/>
    <x v="7"/>
    <x v="2"/>
  </r>
  <r>
    <n v="1"/>
    <n v="2016"/>
    <s v="3671680"/>
    <s v="20122"/>
    <x v="1"/>
    <n v="1"/>
    <x v="0"/>
    <x v="8"/>
    <x v="8"/>
    <x v="1"/>
    <s v="Q3_7"/>
    <n v="3"/>
    <x v="0"/>
    <x v="8"/>
    <x v="1"/>
  </r>
  <r>
    <n v="1"/>
    <n v="2016"/>
    <s v="3671680"/>
    <s v="20122"/>
    <x v="1"/>
    <n v="1"/>
    <x v="0"/>
    <x v="8"/>
    <x v="8"/>
    <x v="1"/>
    <s v="Q3_6"/>
    <n v="3"/>
    <x v="0"/>
    <x v="9"/>
    <x v="1"/>
  </r>
  <r>
    <n v="1"/>
    <n v="2016"/>
    <s v="3671680"/>
    <s v="20122"/>
    <x v="1"/>
    <n v="1"/>
    <x v="0"/>
    <x v="8"/>
    <x v="8"/>
    <x v="1"/>
    <s v="Q3_5"/>
    <n v="3"/>
    <x v="0"/>
    <x v="10"/>
    <x v="1"/>
  </r>
  <r>
    <n v="1"/>
    <n v="2016"/>
    <s v="3672785"/>
    <s v="20122"/>
    <x v="1"/>
    <n v="1"/>
    <x v="0"/>
    <x v="36"/>
    <x v="26"/>
    <x v="1"/>
    <s v="Q3_1"/>
    <n v="4"/>
    <x v="0"/>
    <x v="0"/>
    <x v="0"/>
  </r>
  <r>
    <n v="1"/>
    <n v="2016"/>
    <s v="3672785"/>
    <s v="20122"/>
    <x v="1"/>
    <n v="1"/>
    <x v="0"/>
    <x v="36"/>
    <x v="26"/>
    <x v="1"/>
    <s v="Q3_2"/>
    <n v="4"/>
    <x v="0"/>
    <x v="1"/>
    <x v="0"/>
  </r>
  <r>
    <n v="1"/>
    <n v="2016"/>
    <s v="3672785"/>
    <s v="20122"/>
    <x v="1"/>
    <n v="1"/>
    <x v="0"/>
    <x v="36"/>
    <x v="26"/>
    <x v="1"/>
    <s v="Q3_8"/>
    <n v="4"/>
    <x v="0"/>
    <x v="2"/>
    <x v="0"/>
  </r>
  <r>
    <n v="1"/>
    <n v="2016"/>
    <s v="3672785"/>
    <s v="20122"/>
    <x v="1"/>
    <n v="1"/>
    <x v="0"/>
    <x v="36"/>
    <x v="26"/>
    <x v="1"/>
    <s v="Q3_3"/>
    <n v="4"/>
    <x v="0"/>
    <x v="3"/>
    <x v="0"/>
  </r>
  <r>
    <n v="1"/>
    <n v="2016"/>
    <s v="3672785"/>
    <s v="20122"/>
    <x v="1"/>
    <n v="1"/>
    <x v="0"/>
    <x v="36"/>
    <x v="26"/>
    <x v="1"/>
    <s v="Q3_4"/>
    <n v="4"/>
    <x v="0"/>
    <x v="4"/>
    <x v="0"/>
  </r>
  <r>
    <n v="1"/>
    <n v="2016"/>
    <s v="3672785"/>
    <s v="20122"/>
    <x v="1"/>
    <n v="1"/>
    <x v="0"/>
    <x v="36"/>
    <x v="26"/>
    <x v="1"/>
    <s v="Q3_9"/>
    <n v="4"/>
    <x v="0"/>
    <x v="5"/>
    <x v="0"/>
  </r>
  <r>
    <n v="1"/>
    <n v="2016"/>
    <s v="3672785"/>
    <s v="20122"/>
    <x v="1"/>
    <n v="1"/>
    <x v="0"/>
    <x v="36"/>
    <x v="26"/>
    <x v="1"/>
    <s v="Q3_10"/>
    <n v="4"/>
    <x v="0"/>
    <x v="6"/>
    <x v="0"/>
  </r>
  <r>
    <n v="1"/>
    <n v="2016"/>
    <s v="3672785"/>
    <s v="20122"/>
    <x v="1"/>
    <n v="1"/>
    <x v="0"/>
    <x v="36"/>
    <x v="26"/>
    <x v="1"/>
    <s v="Q3_11"/>
    <n v="4"/>
    <x v="0"/>
    <x v="7"/>
    <x v="0"/>
  </r>
  <r>
    <n v="1"/>
    <n v="2016"/>
    <s v="3672785"/>
    <s v="20122"/>
    <x v="1"/>
    <n v="1"/>
    <x v="0"/>
    <x v="36"/>
    <x v="26"/>
    <x v="1"/>
    <s v="Q3_7"/>
    <n v="4"/>
    <x v="0"/>
    <x v="8"/>
    <x v="0"/>
  </r>
  <r>
    <n v="1"/>
    <n v="2016"/>
    <s v="3672785"/>
    <s v="20122"/>
    <x v="1"/>
    <n v="1"/>
    <x v="0"/>
    <x v="36"/>
    <x v="26"/>
    <x v="1"/>
    <s v="Q3_6"/>
    <n v="4"/>
    <x v="0"/>
    <x v="9"/>
    <x v="0"/>
  </r>
  <r>
    <n v="1"/>
    <n v="2016"/>
    <s v="3672785"/>
    <s v="20122"/>
    <x v="1"/>
    <n v="1"/>
    <x v="0"/>
    <x v="36"/>
    <x v="26"/>
    <x v="1"/>
    <s v="Q3_5"/>
    <n v="4"/>
    <x v="0"/>
    <x v="10"/>
    <x v="0"/>
  </r>
  <r>
    <n v="1"/>
    <n v="2016"/>
    <s v="3628494"/>
    <s v="20114"/>
    <x v="1"/>
    <n v="1"/>
    <x v="0"/>
    <x v="8"/>
    <x v="8"/>
    <x v="1"/>
    <s v="Q3_1"/>
    <n v="3"/>
    <x v="0"/>
    <x v="0"/>
    <x v="1"/>
  </r>
  <r>
    <n v="1"/>
    <n v="2016"/>
    <s v="3628494"/>
    <s v="20114"/>
    <x v="1"/>
    <n v="1"/>
    <x v="0"/>
    <x v="8"/>
    <x v="8"/>
    <x v="1"/>
    <s v="Q3_2"/>
    <n v="3"/>
    <x v="0"/>
    <x v="1"/>
    <x v="1"/>
  </r>
  <r>
    <n v="1"/>
    <n v="2016"/>
    <s v="3628494"/>
    <s v="20114"/>
    <x v="1"/>
    <n v="1"/>
    <x v="0"/>
    <x v="8"/>
    <x v="8"/>
    <x v="1"/>
    <s v="Q3_8"/>
    <n v="3"/>
    <x v="0"/>
    <x v="2"/>
    <x v="1"/>
  </r>
  <r>
    <n v="1"/>
    <n v="2016"/>
    <s v="3628494"/>
    <s v="20114"/>
    <x v="1"/>
    <n v="1"/>
    <x v="0"/>
    <x v="8"/>
    <x v="8"/>
    <x v="1"/>
    <s v="Q3_3"/>
    <n v="1"/>
    <x v="0"/>
    <x v="3"/>
    <x v="3"/>
  </r>
  <r>
    <n v="1"/>
    <n v="2016"/>
    <s v="3628494"/>
    <s v="20114"/>
    <x v="1"/>
    <n v="1"/>
    <x v="0"/>
    <x v="8"/>
    <x v="8"/>
    <x v="1"/>
    <s v="Q3_4"/>
    <n v="1"/>
    <x v="0"/>
    <x v="4"/>
    <x v="3"/>
  </r>
  <r>
    <n v="1"/>
    <n v="2016"/>
    <s v="3628494"/>
    <s v="20114"/>
    <x v="1"/>
    <n v="1"/>
    <x v="0"/>
    <x v="8"/>
    <x v="8"/>
    <x v="1"/>
    <s v="Q3_9"/>
    <n v="3"/>
    <x v="0"/>
    <x v="5"/>
    <x v="1"/>
  </r>
  <r>
    <n v="1"/>
    <n v="2016"/>
    <s v="3628494"/>
    <s v="20114"/>
    <x v="1"/>
    <n v="1"/>
    <x v="0"/>
    <x v="8"/>
    <x v="8"/>
    <x v="1"/>
    <s v="Q3_10"/>
    <n v="3"/>
    <x v="0"/>
    <x v="6"/>
    <x v="1"/>
  </r>
  <r>
    <n v="1"/>
    <n v="2016"/>
    <s v="3628494"/>
    <s v="20114"/>
    <x v="1"/>
    <n v="1"/>
    <x v="0"/>
    <x v="8"/>
    <x v="8"/>
    <x v="1"/>
    <s v="Q3_11"/>
    <n v="3"/>
    <x v="0"/>
    <x v="7"/>
    <x v="1"/>
  </r>
  <r>
    <n v="1"/>
    <n v="2016"/>
    <s v="3628494"/>
    <s v="20114"/>
    <x v="1"/>
    <n v="1"/>
    <x v="0"/>
    <x v="8"/>
    <x v="8"/>
    <x v="1"/>
    <s v="Q3_7"/>
    <n v="3"/>
    <x v="0"/>
    <x v="8"/>
    <x v="1"/>
  </r>
  <r>
    <n v="1"/>
    <n v="2016"/>
    <s v="3628494"/>
    <s v="20114"/>
    <x v="1"/>
    <n v="1"/>
    <x v="0"/>
    <x v="8"/>
    <x v="8"/>
    <x v="1"/>
    <s v="Q3_6"/>
    <n v="3"/>
    <x v="0"/>
    <x v="9"/>
    <x v="1"/>
  </r>
  <r>
    <n v="1"/>
    <n v="2016"/>
    <s v="3628494"/>
    <s v="20114"/>
    <x v="1"/>
    <n v="1"/>
    <x v="0"/>
    <x v="8"/>
    <x v="8"/>
    <x v="1"/>
    <s v="Q3_5"/>
    <n v="3"/>
    <x v="0"/>
    <x v="10"/>
    <x v="1"/>
  </r>
  <r>
    <n v="1"/>
    <n v="2016"/>
    <s v="3358016"/>
    <s v="20114"/>
    <x v="1"/>
    <n v="1"/>
    <x v="0"/>
    <x v="37"/>
    <x v="0"/>
    <x v="0"/>
    <s v="Q3_1"/>
    <n v="3"/>
    <x v="0"/>
    <x v="0"/>
    <x v="1"/>
  </r>
  <r>
    <n v="1"/>
    <n v="2016"/>
    <s v="3358016"/>
    <s v="20114"/>
    <x v="1"/>
    <n v="1"/>
    <x v="0"/>
    <x v="37"/>
    <x v="0"/>
    <x v="0"/>
    <s v="Q3_2"/>
    <n v="4"/>
    <x v="0"/>
    <x v="1"/>
    <x v="0"/>
  </r>
  <r>
    <n v="1"/>
    <n v="2016"/>
    <s v="3358016"/>
    <s v="20114"/>
    <x v="1"/>
    <n v="1"/>
    <x v="0"/>
    <x v="37"/>
    <x v="0"/>
    <x v="0"/>
    <s v="Q3_8"/>
    <n v="4"/>
    <x v="0"/>
    <x v="2"/>
    <x v="0"/>
  </r>
  <r>
    <n v="1"/>
    <n v="2016"/>
    <s v="3358016"/>
    <s v="20114"/>
    <x v="1"/>
    <n v="1"/>
    <x v="0"/>
    <x v="37"/>
    <x v="0"/>
    <x v="0"/>
    <s v="Q3_3"/>
    <n v="3"/>
    <x v="0"/>
    <x v="3"/>
    <x v="1"/>
  </r>
  <r>
    <n v="1"/>
    <n v="2016"/>
    <s v="3358016"/>
    <s v="20114"/>
    <x v="1"/>
    <n v="1"/>
    <x v="0"/>
    <x v="37"/>
    <x v="0"/>
    <x v="0"/>
    <s v="Q3_4"/>
    <n v="3"/>
    <x v="0"/>
    <x v="4"/>
    <x v="1"/>
  </r>
  <r>
    <n v="1"/>
    <n v="2016"/>
    <s v="3358016"/>
    <s v="20114"/>
    <x v="1"/>
    <n v="1"/>
    <x v="0"/>
    <x v="37"/>
    <x v="0"/>
    <x v="0"/>
    <s v="Q3_9"/>
    <n v="4"/>
    <x v="0"/>
    <x v="5"/>
    <x v="0"/>
  </r>
  <r>
    <n v="1"/>
    <n v="2016"/>
    <s v="3358016"/>
    <s v="20114"/>
    <x v="1"/>
    <n v="1"/>
    <x v="0"/>
    <x v="37"/>
    <x v="0"/>
    <x v="0"/>
    <s v="Q3_10"/>
    <n v="4"/>
    <x v="0"/>
    <x v="6"/>
    <x v="0"/>
  </r>
  <r>
    <n v="1"/>
    <n v="2016"/>
    <s v="3358016"/>
    <s v="20114"/>
    <x v="1"/>
    <n v="1"/>
    <x v="0"/>
    <x v="37"/>
    <x v="0"/>
    <x v="0"/>
    <s v="Q3_11"/>
    <n v="4"/>
    <x v="0"/>
    <x v="7"/>
    <x v="0"/>
  </r>
  <r>
    <n v="1"/>
    <n v="2016"/>
    <s v="3358016"/>
    <s v="20114"/>
    <x v="1"/>
    <n v="1"/>
    <x v="0"/>
    <x v="37"/>
    <x v="0"/>
    <x v="0"/>
    <s v="Q3_7"/>
    <n v="4"/>
    <x v="0"/>
    <x v="8"/>
    <x v="0"/>
  </r>
  <r>
    <n v="1"/>
    <n v="2016"/>
    <s v="3358016"/>
    <s v="20114"/>
    <x v="1"/>
    <n v="1"/>
    <x v="0"/>
    <x v="37"/>
    <x v="0"/>
    <x v="0"/>
    <s v="Q3_6"/>
    <n v="4"/>
    <x v="0"/>
    <x v="9"/>
    <x v="0"/>
  </r>
  <r>
    <n v="1"/>
    <n v="2016"/>
    <s v="3358016"/>
    <s v="20114"/>
    <x v="1"/>
    <n v="1"/>
    <x v="0"/>
    <x v="37"/>
    <x v="0"/>
    <x v="0"/>
    <s v="Q3_5"/>
    <n v="4"/>
    <x v="0"/>
    <x v="10"/>
    <x v="0"/>
  </r>
  <r>
    <n v="1"/>
    <n v="2016"/>
    <s v="1481739"/>
    <s v="20121"/>
    <x v="1"/>
    <n v="1"/>
    <x v="0"/>
    <x v="14"/>
    <x v="14"/>
    <x v="2"/>
    <s v="Q3_1"/>
    <n v="3"/>
    <x v="0"/>
    <x v="0"/>
    <x v="1"/>
  </r>
  <r>
    <n v="1"/>
    <n v="2016"/>
    <s v="1481739"/>
    <s v="20121"/>
    <x v="1"/>
    <n v="1"/>
    <x v="0"/>
    <x v="14"/>
    <x v="14"/>
    <x v="2"/>
    <s v="Q3_2"/>
    <n v="3"/>
    <x v="0"/>
    <x v="1"/>
    <x v="1"/>
  </r>
  <r>
    <n v="1"/>
    <n v="2016"/>
    <s v="1481739"/>
    <s v="20121"/>
    <x v="1"/>
    <n v="1"/>
    <x v="0"/>
    <x v="14"/>
    <x v="14"/>
    <x v="2"/>
    <s v="Q3_8"/>
    <n v="3"/>
    <x v="0"/>
    <x v="2"/>
    <x v="1"/>
  </r>
  <r>
    <n v="1"/>
    <n v="2016"/>
    <s v="1481739"/>
    <s v="20121"/>
    <x v="1"/>
    <n v="1"/>
    <x v="0"/>
    <x v="14"/>
    <x v="14"/>
    <x v="2"/>
    <s v="Q3_3"/>
    <n v="3"/>
    <x v="0"/>
    <x v="3"/>
    <x v="1"/>
  </r>
  <r>
    <n v="1"/>
    <n v="2016"/>
    <s v="1481739"/>
    <s v="20121"/>
    <x v="1"/>
    <n v="1"/>
    <x v="0"/>
    <x v="14"/>
    <x v="14"/>
    <x v="2"/>
    <s v="Q3_4"/>
    <n v="1"/>
    <x v="0"/>
    <x v="4"/>
    <x v="3"/>
  </r>
  <r>
    <n v="1"/>
    <n v="2016"/>
    <s v="1481739"/>
    <s v="20121"/>
    <x v="1"/>
    <n v="1"/>
    <x v="0"/>
    <x v="14"/>
    <x v="14"/>
    <x v="2"/>
    <s v="Q3_9"/>
    <n v="2"/>
    <x v="0"/>
    <x v="5"/>
    <x v="2"/>
  </r>
  <r>
    <n v="1"/>
    <n v="2016"/>
    <s v="1481739"/>
    <s v="20121"/>
    <x v="1"/>
    <n v="1"/>
    <x v="0"/>
    <x v="14"/>
    <x v="14"/>
    <x v="2"/>
    <s v="Q3_10"/>
    <n v="2"/>
    <x v="0"/>
    <x v="6"/>
    <x v="2"/>
  </r>
  <r>
    <n v="1"/>
    <n v="2016"/>
    <s v="1481739"/>
    <s v="20121"/>
    <x v="1"/>
    <n v="1"/>
    <x v="0"/>
    <x v="14"/>
    <x v="14"/>
    <x v="2"/>
    <s v="Q3_11"/>
    <n v="3"/>
    <x v="0"/>
    <x v="7"/>
    <x v="1"/>
  </r>
  <r>
    <n v="1"/>
    <n v="2016"/>
    <s v="1481739"/>
    <s v="20121"/>
    <x v="1"/>
    <n v="1"/>
    <x v="0"/>
    <x v="14"/>
    <x v="14"/>
    <x v="2"/>
    <s v="Q3_7"/>
    <n v="2"/>
    <x v="0"/>
    <x v="8"/>
    <x v="2"/>
  </r>
  <r>
    <n v="1"/>
    <n v="2016"/>
    <s v="1481739"/>
    <s v="20121"/>
    <x v="1"/>
    <n v="1"/>
    <x v="0"/>
    <x v="14"/>
    <x v="14"/>
    <x v="2"/>
    <s v="Q3_6"/>
    <n v="2"/>
    <x v="0"/>
    <x v="9"/>
    <x v="2"/>
  </r>
  <r>
    <n v="1"/>
    <n v="2016"/>
    <s v="1481739"/>
    <s v="20121"/>
    <x v="1"/>
    <n v="1"/>
    <x v="0"/>
    <x v="14"/>
    <x v="14"/>
    <x v="2"/>
    <s v="Q3_5"/>
    <n v="2"/>
    <x v="0"/>
    <x v="10"/>
    <x v="2"/>
  </r>
  <r>
    <n v="1"/>
    <n v="2016"/>
    <s v="1743793"/>
    <s v="20121"/>
    <x v="1"/>
    <n v="1"/>
    <x v="0"/>
    <x v="38"/>
    <x v="12"/>
    <x v="4"/>
    <s v="Q3_1"/>
    <n v="3"/>
    <x v="0"/>
    <x v="0"/>
    <x v="1"/>
  </r>
  <r>
    <n v="1"/>
    <n v="2016"/>
    <s v="1743793"/>
    <s v="20121"/>
    <x v="1"/>
    <n v="1"/>
    <x v="0"/>
    <x v="38"/>
    <x v="12"/>
    <x v="4"/>
    <s v="Q3_2"/>
    <n v="3"/>
    <x v="0"/>
    <x v="1"/>
    <x v="1"/>
  </r>
  <r>
    <n v="1"/>
    <n v="2016"/>
    <s v="1743793"/>
    <s v="20121"/>
    <x v="1"/>
    <n v="1"/>
    <x v="0"/>
    <x v="38"/>
    <x v="12"/>
    <x v="4"/>
    <s v="Q3_8"/>
    <n v="3"/>
    <x v="0"/>
    <x v="2"/>
    <x v="1"/>
  </r>
  <r>
    <n v="1"/>
    <n v="2016"/>
    <s v="1743793"/>
    <s v="20121"/>
    <x v="1"/>
    <n v="1"/>
    <x v="0"/>
    <x v="38"/>
    <x v="12"/>
    <x v="4"/>
    <s v="Q3_3"/>
    <n v="3"/>
    <x v="0"/>
    <x v="3"/>
    <x v="1"/>
  </r>
  <r>
    <n v="1"/>
    <n v="2016"/>
    <s v="1743793"/>
    <s v="20121"/>
    <x v="1"/>
    <n v="1"/>
    <x v="0"/>
    <x v="38"/>
    <x v="12"/>
    <x v="4"/>
    <s v="Q3_4"/>
    <n v="2"/>
    <x v="0"/>
    <x v="4"/>
    <x v="2"/>
  </r>
  <r>
    <n v="1"/>
    <n v="2016"/>
    <s v="1743793"/>
    <s v="20121"/>
    <x v="1"/>
    <n v="1"/>
    <x v="0"/>
    <x v="38"/>
    <x v="12"/>
    <x v="4"/>
    <s v="Q3_9"/>
    <n v="4"/>
    <x v="0"/>
    <x v="5"/>
    <x v="0"/>
  </r>
  <r>
    <n v="1"/>
    <n v="2016"/>
    <s v="1743793"/>
    <s v="20121"/>
    <x v="1"/>
    <n v="1"/>
    <x v="0"/>
    <x v="38"/>
    <x v="12"/>
    <x v="4"/>
    <s v="Q3_10"/>
    <n v="3"/>
    <x v="0"/>
    <x v="6"/>
    <x v="1"/>
  </r>
  <r>
    <n v="1"/>
    <n v="2016"/>
    <s v="1743793"/>
    <s v="20121"/>
    <x v="1"/>
    <n v="1"/>
    <x v="0"/>
    <x v="38"/>
    <x v="12"/>
    <x v="4"/>
    <s v="Q3_11"/>
    <n v="3"/>
    <x v="0"/>
    <x v="7"/>
    <x v="1"/>
  </r>
  <r>
    <n v="1"/>
    <n v="2016"/>
    <s v="1743793"/>
    <s v="20121"/>
    <x v="1"/>
    <n v="1"/>
    <x v="0"/>
    <x v="38"/>
    <x v="12"/>
    <x v="4"/>
    <s v="Q3_7"/>
    <n v="5"/>
    <x v="0"/>
    <x v="8"/>
    <x v="4"/>
  </r>
  <r>
    <n v="1"/>
    <n v="2016"/>
    <s v="1743793"/>
    <s v="20121"/>
    <x v="1"/>
    <n v="1"/>
    <x v="0"/>
    <x v="38"/>
    <x v="12"/>
    <x v="4"/>
    <s v="Q3_6"/>
    <n v="3"/>
    <x v="0"/>
    <x v="9"/>
    <x v="1"/>
  </r>
  <r>
    <n v="1"/>
    <n v="2016"/>
    <s v="1743793"/>
    <s v="20121"/>
    <x v="1"/>
    <n v="1"/>
    <x v="0"/>
    <x v="38"/>
    <x v="12"/>
    <x v="4"/>
    <s v="Q3_5"/>
    <n v="3"/>
    <x v="0"/>
    <x v="10"/>
    <x v="1"/>
  </r>
  <r>
    <n v="1"/>
    <n v="2016"/>
    <s v="3599686"/>
    <s v="20122"/>
    <x v="1"/>
    <n v="1"/>
    <x v="0"/>
    <x v="24"/>
    <x v="20"/>
    <x v="0"/>
    <s v="Q3_1"/>
    <n v="4"/>
    <x v="0"/>
    <x v="0"/>
    <x v="0"/>
  </r>
  <r>
    <n v="1"/>
    <n v="2016"/>
    <s v="3599686"/>
    <s v="20122"/>
    <x v="1"/>
    <n v="1"/>
    <x v="0"/>
    <x v="24"/>
    <x v="20"/>
    <x v="0"/>
    <s v="Q3_2"/>
    <n v="3"/>
    <x v="0"/>
    <x v="1"/>
    <x v="1"/>
  </r>
  <r>
    <n v="1"/>
    <n v="2016"/>
    <s v="3599686"/>
    <s v="20122"/>
    <x v="1"/>
    <n v="1"/>
    <x v="0"/>
    <x v="24"/>
    <x v="20"/>
    <x v="0"/>
    <s v="Q3_8"/>
    <n v="4"/>
    <x v="0"/>
    <x v="2"/>
    <x v="0"/>
  </r>
  <r>
    <n v="1"/>
    <n v="2016"/>
    <s v="3599686"/>
    <s v="20122"/>
    <x v="1"/>
    <n v="1"/>
    <x v="0"/>
    <x v="24"/>
    <x v="20"/>
    <x v="0"/>
    <s v="Q3_3"/>
    <n v="4"/>
    <x v="0"/>
    <x v="3"/>
    <x v="0"/>
  </r>
  <r>
    <n v="1"/>
    <n v="2016"/>
    <s v="3599686"/>
    <s v="20122"/>
    <x v="1"/>
    <n v="1"/>
    <x v="0"/>
    <x v="24"/>
    <x v="20"/>
    <x v="0"/>
    <s v="Q3_4"/>
    <n v="4"/>
    <x v="0"/>
    <x v="4"/>
    <x v="0"/>
  </r>
  <r>
    <n v="1"/>
    <n v="2016"/>
    <s v="3599686"/>
    <s v="20122"/>
    <x v="1"/>
    <n v="1"/>
    <x v="0"/>
    <x v="24"/>
    <x v="20"/>
    <x v="0"/>
    <s v="Q3_9"/>
    <n v="4"/>
    <x v="0"/>
    <x v="5"/>
    <x v="0"/>
  </r>
  <r>
    <n v="1"/>
    <n v="2016"/>
    <s v="3599686"/>
    <s v="20122"/>
    <x v="1"/>
    <n v="1"/>
    <x v="0"/>
    <x v="24"/>
    <x v="20"/>
    <x v="0"/>
    <s v="Q3_10"/>
    <n v="3"/>
    <x v="0"/>
    <x v="6"/>
    <x v="1"/>
  </r>
  <r>
    <n v="1"/>
    <n v="2016"/>
    <s v="3599686"/>
    <s v="20122"/>
    <x v="1"/>
    <n v="1"/>
    <x v="0"/>
    <x v="24"/>
    <x v="20"/>
    <x v="0"/>
    <s v="Q3_11"/>
    <n v="4"/>
    <x v="0"/>
    <x v="7"/>
    <x v="0"/>
  </r>
  <r>
    <n v="1"/>
    <n v="2016"/>
    <s v="3599686"/>
    <s v="20122"/>
    <x v="1"/>
    <n v="1"/>
    <x v="0"/>
    <x v="24"/>
    <x v="20"/>
    <x v="0"/>
    <s v="Q3_7"/>
    <n v="2"/>
    <x v="0"/>
    <x v="8"/>
    <x v="2"/>
  </r>
  <r>
    <n v="1"/>
    <n v="2016"/>
    <s v="3599686"/>
    <s v="20122"/>
    <x v="1"/>
    <n v="1"/>
    <x v="0"/>
    <x v="24"/>
    <x v="20"/>
    <x v="0"/>
    <s v="Q3_6"/>
    <n v="3"/>
    <x v="0"/>
    <x v="9"/>
    <x v="1"/>
  </r>
  <r>
    <n v="1"/>
    <n v="2016"/>
    <s v="3599686"/>
    <s v="20122"/>
    <x v="1"/>
    <n v="1"/>
    <x v="0"/>
    <x v="24"/>
    <x v="20"/>
    <x v="0"/>
    <s v="Q3_5"/>
    <n v="4"/>
    <x v="0"/>
    <x v="10"/>
    <x v="0"/>
  </r>
  <r>
    <n v="1"/>
    <n v="2016"/>
    <s v="3629755"/>
    <s v="20114"/>
    <x v="1"/>
    <n v="1"/>
    <x v="0"/>
    <x v="14"/>
    <x v="14"/>
    <x v="2"/>
    <s v="Q3_1"/>
    <n v="4"/>
    <x v="0"/>
    <x v="0"/>
    <x v="0"/>
  </r>
  <r>
    <n v="1"/>
    <n v="2016"/>
    <s v="3629755"/>
    <s v="20114"/>
    <x v="1"/>
    <n v="1"/>
    <x v="0"/>
    <x v="14"/>
    <x v="14"/>
    <x v="2"/>
    <s v="Q3_2"/>
    <n v="3"/>
    <x v="0"/>
    <x v="1"/>
    <x v="1"/>
  </r>
  <r>
    <n v="1"/>
    <n v="2016"/>
    <s v="3629755"/>
    <s v="20114"/>
    <x v="1"/>
    <n v="1"/>
    <x v="0"/>
    <x v="14"/>
    <x v="14"/>
    <x v="2"/>
    <s v="Q3_8"/>
    <n v="3"/>
    <x v="0"/>
    <x v="2"/>
    <x v="1"/>
  </r>
  <r>
    <n v="1"/>
    <n v="2016"/>
    <s v="3629755"/>
    <s v="20114"/>
    <x v="1"/>
    <n v="1"/>
    <x v="0"/>
    <x v="14"/>
    <x v="14"/>
    <x v="2"/>
    <s v="Q3_3"/>
    <n v="4"/>
    <x v="0"/>
    <x v="3"/>
    <x v="0"/>
  </r>
  <r>
    <n v="1"/>
    <n v="2016"/>
    <s v="3629755"/>
    <s v="20114"/>
    <x v="1"/>
    <n v="1"/>
    <x v="0"/>
    <x v="14"/>
    <x v="14"/>
    <x v="2"/>
    <s v="Q3_4"/>
    <n v="4"/>
    <x v="0"/>
    <x v="4"/>
    <x v="0"/>
  </r>
  <r>
    <n v="1"/>
    <n v="2016"/>
    <s v="3629755"/>
    <s v="20114"/>
    <x v="1"/>
    <n v="1"/>
    <x v="0"/>
    <x v="14"/>
    <x v="14"/>
    <x v="2"/>
    <s v="Q3_9"/>
    <n v="4"/>
    <x v="0"/>
    <x v="5"/>
    <x v="0"/>
  </r>
  <r>
    <n v="1"/>
    <n v="2016"/>
    <s v="3629755"/>
    <s v="20114"/>
    <x v="1"/>
    <n v="1"/>
    <x v="0"/>
    <x v="14"/>
    <x v="14"/>
    <x v="2"/>
    <s v="Q3_10"/>
    <n v="4"/>
    <x v="0"/>
    <x v="6"/>
    <x v="0"/>
  </r>
  <r>
    <n v="1"/>
    <n v="2016"/>
    <s v="3629755"/>
    <s v="20114"/>
    <x v="1"/>
    <n v="1"/>
    <x v="0"/>
    <x v="14"/>
    <x v="14"/>
    <x v="2"/>
    <s v="Q3_11"/>
    <n v="4"/>
    <x v="0"/>
    <x v="7"/>
    <x v="0"/>
  </r>
  <r>
    <n v="1"/>
    <n v="2016"/>
    <s v="3629755"/>
    <s v="20114"/>
    <x v="1"/>
    <n v="1"/>
    <x v="0"/>
    <x v="14"/>
    <x v="14"/>
    <x v="2"/>
    <s v="Q3_7"/>
    <n v="4"/>
    <x v="0"/>
    <x v="8"/>
    <x v="0"/>
  </r>
  <r>
    <n v="1"/>
    <n v="2016"/>
    <s v="3629755"/>
    <s v="20114"/>
    <x v="1"/>
    <n v="1"/>
    <x v="0"/>
    <x v="14"/>
    <x v="14"/>
    <x v="2"/>
    <s v="Q3_6"/>
    <n v="5"/>
    <x v="0"/>
    <x v="9"/>
    <x v="4"/>
  </r>
  <r>
    <n v="1"/>
    <n v="2016"/>
    <s v="3629755"/>
    <s v="20114"/>
    <x v="1"/>
    <n v="1"/>
    <x v="0"/>
    <x v="14"/>
    <x v="14"/>
    <x v="2"/>
    <s v="Q3_5"/>
    <n v="4"/>
    <x v="0"/>
    <x v="10"/>
    <x v="0"/>
  </r>
  <r>
    <n v="1"/>
    <n v="2016"/>
    <s v="3346589"/>
    <s v="20114"/>
    <x v="1"/>
    <n v="1"/>
    <x v="0"/>
    <x v="36"/>
    <x v="26"/>
    <x v="1"/>
    <s v="Q3_1"/>
    <n v="3"/>
    <x v="0"/>
    <x v="0"/>
    <x v="1"/>
  </r>
  <r>
    <n v="1"/>
    <n v="2016"/>
    <s v="3346589"/>
    <s v="20114"/>
    <x v="1"/>
    <n v="1"/>
    <x v="0"/>
    <x v="36"/>
    <x v="26"/>
    <x v="1"/>
    <s v="Q3_2"/>
    <n v="4"/>
    <x v="0"/>
    <x v="1"/>
    <x v="0"/>
  </r>
  <r>
    <n v="1"/>
    <n v="2016"/>
    <s v="3346589"/>
    <s v="20114"/>
    <x v="1"/>
    <n v="1"/>
    <x v="0"/>
    <x v="36"/>
    <x v="26"/>
    <x v="1"/>
    <s v="Q3_8"/>
    <n v="4"/>
    <x v="0"/>
    <x v="2"/>
    <x v="0"/>
  </r>
  <r>
    <n v="1"/>
    <n v="2016"/>
    <s v="3346589"/>
    <s v="20114"/>
    <x v="1"/>
    <n v="1"/>
    <x v="0"/>
    <x v="36"/>
    <x v="26"/>
    <x v="1"/>
    <s v="Q3_3"/>
    <n v="3"/>
    <x v="0"/>
    <x v="3"/>
    <x v="1"/>
  </r>
  <r>
    <n v="1"/>
    <n v="2016"/>
    <s v="3346589"/>
    <s v="20114"/>
    <x v="1"/>
    <n v="1"/>
    <x v="0"/>
    <x v="36"/>
    <x v="26"/>
    <x v="1"/>
    <s v="Q3_4"/>
    <n v="3"/>
    <x v="0"/>
    <x v="4"/>
    <x v="1"/>
  </r>
  <r>
    <n v="1"/>
    <n v="2016"/>
    <s v="3346589"/>
    <s v="20114"/>
    <x v="1"/>
    <n v="1"/>
    <x v="0"/>
    <x v="36"/>
    <x v="26"/>
    <x v="1"/>
    <s v="Q3_9"/>
    <n v="4"/>
    <x v="0"/>
    <x v="5"/>
    <x v="0"/>
  </r>
  <r>
    <n v="1"/>
    <n v="2016"/>
    <s v="3346589"/>
    <s v="20114"/>
    <x v="1"/>
    <n v="1"/>
    <x v="0"/>
    <x v="36"/>
    <x v="26"/>
    <x v="1"/>
    <s v="Q3_10"/>
    <n v="4"/>
    <x v="0"/>
    <x v="6"/>
    <x v="0"/>
  </r>
  <r>
    <n v="1"/>
    <n v="2016"/>
    <s v="3346589"/>
    <s v="20114"/>
    <x v="1"/>
    <n v="1"/>
    <x v="0"/>
    <x v="36"/>
    <x v="26"/>
    <x v="1"/>
    <s v="Q3_11"/>
    <n v="4"/>
    <x v="0"/>
    <x v="7"/>
    <x v="0"/>
  </r>
  <r>
    <n v="1"/>
    <n v="2016"/>
    <s v="3346589"/>
    <s v="20114"/>
    <x v="1"/>
    <n v="1"/>
    <x v="0"/>
    <x v="36"/>
    <x v="26"/>
    <x v="1"/>
    <s v="Q3_7"/>
    <n v="4"/>
    <x v="0"/>
    <x v="8"/>
    <x v="0"/>
  </r>
  <r>
    <n v="1"/>
    <n v="2016"/>
    <s v="3346589"/>
    <s v="20114"/>
    <x v="1"/>
    <n v="1"/>
    <x v="0"/>
    <x v="36"/>
    <x v="26"/>
    <x v="1"/>
    <s v="Q3_6"/>
    <n v="3"/>
    <x v="0"/>
    <x v="9"/>
    <x v="1"/>
  </r>
  <r>
    <n v="1"/>
    <n v="2016"/>
    <s v="3346589"/>
    <s v="20114"/>
    <x v="1"/>
    <n v="1"/>
    <x v="0"/>
    <x v="36"/>
    <x v="26"/>
    <x v="1"/>
    <s v="Q3_5"/>
    <n v="3"/>
    <x v="0"/>
    <x v="10"/>
    <x v="1"/>
  </r>
  <r>
    <n v="1"/>
    <n v="2016"/>
    <s v="1869464"/>
    <s v="20122"/>
    <x v="1"/>
    <n v="1"/>
    <x v="0"/>
    <x v="7"/>
    <x v="7"/>
    <x v="3"/>
    <s v="Q3_1"/>
    <n v="3"/>
    <x v="0"/>
    <x v="0"/>
    <x v="1"/>
  </r>
  <r>
    <n v="1"/>
    <n v="2016"/>
    <s v="1869464"/>
    <s v="20122"/>
    <x v="1"/>
    <n v="1"/>
    <x v="0"/>
    <x v="7"/>
    <x v="7"/>
    <x v="3"/>
    <s v="Q3_2"/>
    <n v="3"/>
    <x v="0"/>
    <x v="1"/>
    <x v="1"/>
  </r>
  <r>
    <n v="1"/>
    <n v="2016"/>
    <s v="1869464"/>
    <s v="20122"/>
    <x v="1"/>
    <n v="1"/>
    <x v="0"/>
    <x v="7"/>
    <x v="7"/>
    <x v="3"/>
    <s v="Q3_8"/>
    <n v="3"/>
    <x v="0"/>
    <x v="2"/>
    <x v="1"/>
  </r>
  <r>
    <n v="1"/>
    <n v="2016"/>
    <s v="1869464"/>
    <s v="20122"/>
    <x v="1"/>
    <n v="1"/>
    <x v="0"/>
    <x v="7"/>
    <x v="7"/>
    <x v="3"/>
    <s v="Q3_3"/>
    <n v="2"/>
    <x v="0"/>
    <x v="3"/>
    <x v="2"/>
  </r>
  <r>
    <n v="1"/>
    <n v="2016"/>
    <s v="1869464"/>
    <s v="20122"/>
    <x v="1"/>
    <n v="1"/>
    <x v="0"/>
    <x v="7"/>
    <x v="7"/>
    <x v="3"/>
    <s v="Q3_4"/>
    <n v="2"/>
    <x v="0"/>
    <x v="4"/>
    <x v="2"/>
  </r>
  <r>
    <n v="1"/>
    <n v="2016"/>
    <s v="1869464"/>
    <s v="20122"/>
    <x v="1"/>
    <n v="1"/>
    <x v="0"/>
    <x v="7"/>
    <x v="7"/>
    <x v="3"/>
    <s v="Q3_9"/>
    <n v="2"/>
    <x v="0"/>
    <x v="5"/>
    <x v="2"/>
  </r>
  <r>
    <n v="1"/>
    <n v="2016"/>
    <s v="1869464"/>
    <s v="20122"/>
    <x v="1"/>
    <n v="1"/>
    <x v="0"/>
    <x v="7"/>
    <x v="7"/>
    <x v="3"/>
    <s v="Q3_10"/>
    <n v="2"/>
    <x v="0"/>
    <x v="6"/>
    <x v="2"/>
  </r>
  <r>
    <n v="1"/>
    <n v="2016"/>
    <s v="1869464"/>
    <s v="20122"/>
    <x v="1"/>
    <n v="1"/>
    <x v="0"/>
    <x v="7"/>
    <x v="7"/>
    <x v="3"/>
    <s v="Q3_11"/>
    <n v="4"/>
    <x v="0"/>
    <x v="7"/>
    <x v="0"/>
  </r>
  <r>
    <n v="1"/>
    <n v="2016"/>
    <s v="1869464"/>
    <s v="20122"/>
    <x v="1"/>
    <n v="1"/>
    <x v="0"/>
    <x v="7"/>
    <x v="7"/>
    <x v="3"/>
    <s v="Q3_7"/>
    <n v="3"/>
    <x v="0"/>
    <x v="8"/>
    <x v="1"/>
  </r>
  <r>
    <n v="1"/>
    <n v="2016"/>
    <s v="1869464"/>
    <s v="20122"/>
    <x v="1"/>
    <n v="1"/>
    <x v="0"/>
    <x v="7"/>
    <x v="7"/>
    <x v="3"/>
    <s v="Q3_6"/>
    <n v="3"/>
    <x v="0"/>
    <x v="9"/>
    <x v="1"/>
  </r>
  <r>
    <n v="1"/>
    <n v="2016"/>
    <s v="1869464"/>
    <s v="20122"/>
    <x v="1"/>
    <n v="1"/>
    <x v="0"/>
    <x v="7"/>
    <x v="7"/>
    <x v="3"/>
    <s v="Q3_5"/>
    <n v="1"/>
    <x v="0"/>
    <x v="10"/>
    <x v="3"/>
  </r>
  <r>
    <n v="1"/>
    <n v="2016"/>
    <s v="3696770"/>
    <s v="20122"/>
    <x v="1"/>
    <n v="1"/>
    <x v="0"/>
    <x v="8"/>
    <x v="8"/>
    <x v="1"/>
    <s v="Q3_1"/>
    <n v="4"/>
    <x v="0"/>
    <x v="0"/>
    <x v="0"/>
  </r>
  <r>
    <n v="1"/>
    <n v="2016"/>
    <s v="3696770"/>
    <s v="20122"/>
    <x v="1"/>
    <n v="1"/>
    <x v="0"/>
    <x v="8"/>
    <x v="8"/>
    <x v="1"/>
    <s v="Q3_2"/>
    <n v="3"/>
    <x v="0"/>
    <x v="1"/>
    <x v="1"/>
  </r>
  <r>
    <n v="1"/>
    <n v="2016"/>
    <s v="3696770"/>
    <s v="20122"/>
    <x v="1"/>
    <n v="1"/>
    <x v="0"/>
    <x v="8"/>
    <x v="8"/>
    <x v="1"/>
    <s v="Q3_8"/>
    <n v="3"/>
    <x v="0"/>
    <x v="2"/>
    <x v="1"/>
  </r>
  <r>
    <n v="1"/>
    <n v="2016"/>
    <s v="3696770"/>
    <s v="20122"/>
    <x v="1"/>
    <n v="1"/>
    <x v="0"/>
    <x v="8"/>
    <x v="8"/>
    <x v="1"/>
    <s v="Q3_3"/>
    <n v="3"/>
    <x v="0"/>
    <x v="3"/>
    <x v="1"/>
  </r>
  <r>
    <n v="1"/>
    <n v="2016"/>
    <s v="3696770"/>
    <s v="20122"/>
    <x v="1"/>
    <n v="1"/>
    <x v="0"/>
    <x v="8"/>
    <x v="8"/>
    <x v="1"/>
    <s v="Q3_4"/>
    <n v="3"/>
    <x v="0"/>
    <x v="4"/>
    <x v="1"/>
  </r>
  <r>
    <n v="1"/>
    <n v="2016"/>
    <s v="3696770"/>
    <s v="20122"/>
    <x v="1"/>
    <n v="1"/>
    <x v="0"/>
    <x v="8"/>
    <x v="8"/>
    <x v="1"/>
    <s v="Q3_9"/>
    <n v="2"/>
    <x v="0"/>
    <x v="5"/>
    <x v="2"/>
  </r>
  <r>
    <n v="1"/>
    <n v="2016"/>
    <s v="3696770"/>
    <s v="20122"/>
    <x v="1"/>
    <n v="1"/>
    <x v="0"/>
    <x v="8"/>
    <x v="8"/>
    <x v="1"/>
    <s v="Q3_10"/>
    <n v="3"/>
    <x v="0"/>
    <x v="6"/>
    <x v="1"/>
  </r>
  <r>
    <n v="1"/>
    <n v="2016"/>
    <s v="3696770"/>
    <s v="20122"/>
    <x v="1"/>
    <n v="1"/>
    <x v="0"/>
    <x v="8"/>
    <x v="8"/>
    <x v="1"/>
    <s v="Q3_11"/>
    <n v="3"/>
    <x v="0"/>
    <x v="7"/>
    <x v="1"/>
  </r>
  <r>
    <n v="1"/>
    <n v="2016"/>
    <s v="3696770"/>
    <s v="20122"/>
    <x v="1"/>
    <n v="1"/>
    <x v="0"/>
    <x v="8"/>
    <x v="8"/>
    <x v="1"/>
    <s v="Q3_7"/>
    <n v="3"/>
    <x v="0"/>
    <x v="8"/>
    <x v="1"/>
  </r>
  <r>
    <n v="1"/>
    <n v="2016"/>
    <s v="3696770"/>
    <s v="20122"/>
    <x v="1"/>
    <n v="1"/>
    <x v="0"/>
    <x v="8"/>
    <x v="8"/>
    <x v="1"/>
    <s v="Q3_6"/>
    <n v="3"/>
    <x v="0"/>
    <x v="9"/>
    <x v="1"/>
  </r>
  <r>
    <n v="1"/>
    <n v="2016"/>
    <s v="3696770"/>
    <s v="20122"/>
    <x v="1"/>
    <n v="1"/>
    <x v="0"/>
    <x v="8"/>
    <x v="8"/>
    <x v="1"/>
    <s v="Q3_5"/>
    <n v="3"/>
    <x v="0"/>
    <x v="10"/>
    <x v="1"/>
  </r>
  <r>
    <n v="1"/>
    <n v="2016"/>
    <s v="3577469"/>
    <s v="20114"/>
    <x v="1"/>
    <n v="1"/>
    <x v="0"/>
    <x v="39"/>
    <x v="9"/>
    <x v="3"/>
    <s v="Q3_1"/>
    <n v="4"/>
    <x v="0"/>
    <x v="0"/>
    <x v="0"/>
  </r>
  <r>
    <n v="1"/>
    <n v="2016"/>
    <s v="3577469"/>
    <s v="20114"/>
    <x v="1"/>
    <n v="1"/>
    <x v="0"/>
    <x v="39"/>
    <x v="9"/>
    <x v="3"/>
    <s v="Q3_2"/>
    <n v="5"/>
    <x v="0"/>
    <x v="1"/>
    <x v="4"/>
  </r>
  <r>
    <n v="1"/>
    <n v="2016"/>
    <s v="3577469"/>
    <s v="20114"/>
    <x v="1"/>
    <n v="1"/>
    <x v="0"/>
    <x v="39"/>
    <x v="9"/>
    <x v="3"/>
    <s v="Q3_8"/>
    <n v="5"/>
    <x v="0"/>
    <x v="2"/>
    <x v="4"/>
  </r>
  <r>
    <n v="1"/>
    <n v="2016"/>
    <s v="3577469"/>
    <s v="20114"/>
    <x v="1"/>
    <n v="1"/>
    <x v="0"/>
    <x v="39"/>
    <x v="9"/>
    <x v="3"/>
    <s v="Q3_3"/>
    <n v="3"/>
    <x v="0"/>
    <x v="3"/>
    <x v="1"/>
  </r>
  <r>
    <n v="1"/>
    <n v="2016"/>
    <s v="3577469"/>
    <s v="20114"/>
    <x v="1"/>
    <n v="1"/>
    <x v="0"/>
    <x v="39"/>
    <x v="9"/>
    <x v="3"/>
    <s v="Q3_4"/>
    <n v="3"/>
    <x v="0"/>
    <x v="4"/>
    <x v="1"/>
  </r>
  <r>
    <n v="1"/>
    <n v="2016"/>
    <s v="3577469"/>
    <s v="20114"/>
    <x v="1"/>
    <n v="1"/>
    <x v="0"/>
    <x v="39"/>
    <x v="9"/>
    <x v="3"/>
    <s v="Q3_9"/>
    <n v="3"/>
    <x v="0"/>
    <x v="5"/>
    <x v="1"/>
  </r>
  <r>
    <n v="1"/>
    <n v="2016"/>
    <s v="3577469"/>
    <s v="20114"/>
    <x v="1"/>
    <n v="1"/>
    <x v="0"/>
    <x v="39"/>
    <x v="9"/>
    <x v="3"/>
    <s v="Q3_10"/>
    <n v="3"/>
    <x v="0"/>
    <x v="6"/>
    <x v="1"/>
  </r>
  <r>
    <n v="1"/>
    <n v="2016"/>
    <s v="3577469"/>
    <s v="20114"/>
    <x v="1"/>
    <n v="1"/>
    <x v="0"/>
    <x v="39"/>
    <x v="9"/>
    <x v="3"/>
    <s v="Q3_11"/>
    <n v="3"/>
    <x v="0"/>
    <x v="7"/>
    <x v="1"/>
  </r>
  <r>
    <n v="1"/>
    <n v="2016"/>
    <s v="3577469"/>
    <s v="20114"/>
    <x v="1"/>
    <n v="1"/>
    <x v="0"/>
    <x v="39"/>
    <x v="9"/>
    <x v="3"/>
    <s v="Q3_7"/>
    <n v="4"/>
    <x v="0"/>
    <x v="8"/>
    <x v="0"/>
  </r>
  <r>
    <n v="1"/>
    <n v="2016"/>
    <s v="3577469"/>
    <s v="20114"/>
    <x v="1"/>
    <n v="1"/>
    <x v="0"/>
    <x v="39"/>
    <x v="9"/>
    <x v="3"/>
    <s v="Q3_6"/>
    <n v="5"/>
    <x v="0"/>
    <x v="9"/>
    <x v="4"/>
  </r>
  <r>
    <n v="1"/>
    <n v="2016"/>
    <s v="3577469"/>
    <s v="20114"/>
    <x v="1"/>
    <n v="1"/>
    <x v="0"/>
    <x v="39"/>
    <x v="9"/>
    <x v="3"/>
    <s v="Q3_5"/>
    <n v="3"/>
    <x v="0"/>
    <x v="10"/>
    <x v="1"/>
  </r>
  <r>
    <n v="1"/>
    <n v="2016"/>
    <s v="333"/>
    <s v="20121"/>
    <x v="1"/>
    <n v="1"/>
    <x v="0"/>
    <x v="40"/>
    <x v="27"/>
    <x v="4"/>
    <s v="Q3_1"/>
    <n v="4"/>
    <x v="0"/>
    <x v="0"/>
    <x v="0"/>
  </r>
  <r>
    <n v="1"/>
    <n v="2016"/>
    <s v="333"/>
    <s v="20121"/>
    <x v="1"/>
    <n v="1"/>
    <x v="0"/>
    <x v="40"/>
    <x v="27"/>
    <x v="4"/>
    <s v="Q3_2"/>
    <n v="3"/>
    <x v="0"/>
    <x v="1"/>
    <x v="1"/>
  </r>
  <r>
    <n v="1"/>
    <n v="2016"/>
    <s v="333"/>
    <s v="20121"/>
    <x v="1"/>
    <n v="1"/>
    <x v="0"/>
    <x v="40"/>
    <x v="27"/>
    <x v="4"/>
    <s v="Q3_8"/>
    <n v="3"/>
    <x v="0"/>
    <x v="2"/>
    <x v="1"/>
  </r>
  <r>
    <n v="1"/>
    <n v="2016"/>
    <s v="333"/>
    <s v="20121"/>
    <x v="1"/>
    <n v="1"/>
    <x v="0"/>
    <x v="40"/>
    <x v="27"/>
    <x v="4"/>
    <s v="Q3_3"/>
    <n v="2"/>
    <x v="0"/>
    <x v="3"/>
    <x v="2"/>
  </r>
  <r>
    <n v="1"/>
    <n v="2016"/>
    <s v="333"/>
    <s v="20121"/>
    <x v="1"/>
    <n v="1"/>
    <x v="0"/>
    <x v="40"/>
    <x v="27"/>
    <x v="4"/>
    <s v="Q3_4"/>
    <n v="2"/>
    <x v="0"/>
    <x v="4"/>
    <x v="2"/>
  </r>
  <r>
    <n v="1"/>
    <n v="2016"/>
    <s v="333"/>
    <s v="20121"/>
    <x v="1"/>
    <n v="1"/>
    <x v="0"/>
    <x v="40"/>
    <x v="27"/>
    <x v="4"/>
    <s v="Q3_9"/>
    <n v="2"/>
    <x v="0"/>
    <x v="5"/>
    <x v="2"/>
  </r>
  <r>
    <n v="1"/>
    <n v="2016"/>
    <s v="333"/>
    <s v="20121"/>
    <x v="1"/>
    <n v="1"/>
    <x v="0"/>
    <x v="40"/>
    <x v="27"/>
    <x v="4"/>
    <s v="Q3_10"/>
    <n v="2"/>
    <x v="0"/>
    <x v="6"/>
    <x v="2"/>
  </r>
  <r>
    <n v="1"/>
    <n v="2016"/>
    <s v="333"/>
    <s v="20121"/>
    <x v="1"/>
    <n v="1"/>
    <x v="0"/>
    <x v="40"/>
    <x v="27"/>
    <x v="4"/>
    <s v="Q3_11"/>
    <n v="4"/>
    <x v="0"/>
    <x v="7"/>
    <x v="0"/>
  </r>
  <r>
    <n v="1"/>
    <n v="2016"/>
    <s v="333"/>
    <s v="20121"/>
    <x v="1"/>
    <n v="1"/>
    <x v="0"/>
    <x v="40"/>
    <x v="27"/>
    <x v="4"/>
    <s v="Q3_7"/>
    <n v="3"/>
    <x v="0"/>
    <x v="8"/>
    <x v="1"/>
  </r>
  <r>
    <n v="1"/>
    <n v="2016"/>
    <s v="333"/>
    <s v="20121"/>
    <x v="1"/>
    <n v="1"/>
    <x v="0"/>
    <x v="40"/>
    <x v="27"/>
    <x v="4"/>
    <s v="Q3_6"/>
    <n v="3"/>
    <x v="0"/>
    <x v="9"/>
    <x v="1"/>
  </r>
  <r>
    <n v="1"/>
    <n v="2016"/>
    <s v="333"/>
    <s v="20121"/>
    <x v="1"/>
    <n v="1"/>
    <x v="0"/>
    <x v="40"/>
    <x v="27"/>
    <x v="4"/>
    <s v="Q3_5"/>
    <n v="3"/>
    <x v="0"/>
    <x v="10"/>
    <x v="1"/>
  </r>
  <r>
    <n v="1"/>
    <n v="2016"/>
    <s v="3550325"/>
    <s v="20114"/>
    <x v="1"/>
    <n v="1"/>
    <x v="0"/>
    <x v="41"/>
    <x v="28"/>
    <x v="1"/>
    <s v="Q3_1"/>
    <n v="4"/>
    <x v="0"/>
    <x v="0"/>
    <x v="0"/>
  </r>
  <r>
    <n v="1"/>
    <n v="2016"/>
    <s v="3550325"/>
    <s v="20114"/>
    <x v="1"/>
    <n v="1"/>
    <x v="0"/>
    <x v="41"/>
    <x v="28"/>
    <x v="1"/>
    <s v="Q3_2"/>
    <n v="4"/>
    <x v="0"/>
    <x v="1"/>
    <x v="0"/>
  </r>
  <r>
    <n v="1"/>
    <n v="2016"/>
    <s v="3550325"/>
    <s v="20114"/>
    <x v="1"/>
    <n v="1"/>
    <x v="0"/>
    <x v="41"/>
    <x v="28"/>
    <x v="1"/>
    <s v="Q3_8"/>
    <n v="4"/>
    <x v="0"/>
    <x v="2"/>
    <x v="0"/>
  </r>
  <r>
    <n v="1"/>
    <n v="2016"/>
    <s v="3550325"/>
    <s v="20114"/>
    <x v="1"/>
    <n v="1"/>
    <x v="0"/>
    <x v="41"/>
    <x v="28"/>
    <x v="1"/>
    <s v="Q3_3"/>
    <n v="4"/>
    <x v="0"/>
    <x v="3"/>
    <x v="0"/>
  </r>
  <r>
    <n v="1"/>
    <n v="2016"/>
    <s v="3550325"/>
    <s v="20114"/>
    <x v="1"/>
    <n v="1"/>
    <x v="0"/>
    <x v="41"/>
    <x v="28"/>
    <x v="1"/>
    <s v="Q3_4"/>
    <n v="3"/>
    <x v="0"/>
    <x v="4"/>
    <x v="1"/>
  </r>
  <r>
    <n v="1"/>
    <n v="2016"/>
    <s v="3550325"/>
    <s v="20114"/>
    <x v="1"/>
    <n v="1"/>
    <x v="0"/>
    <x v="41"/>
    <x v="28"/>
    <x v="1"/>
    <s v="Q3_9"/>
    <n v="3"/>
    <x v="0"/>
    <x v="5"/>
    <x v="1"/>
  </r>
  <r>
    <n v="1"/>
    <n v="2016"/>
    <s v="3550325"/>
    <s v="20114"/>
    <x v="1"/>
    <n v="1"/>
    <x v="0"/>
    <x v="41"/>
    <x v="28"/>
    <x v="1"/>
    <s v="Q3_10"/>
    <n v="4"/>
    <x v="0"/>
    <x v="6"/>
    <x v="0"/>
  </r>
  <r>
    <n v="1"/>
    <n v="2016"/>
    <s v="3550325"/>
    <s v="20114"/>
    <x v="1"/>
    <n v="1"/>
    <x v="0"/>
    <x v="41"/>
    <x v="28"/>
    <x v="1"/>
    <s v="Q3_11"/>
    <n v="4"/>
    <x v="0"/>
    <x v="7"/>
    <x v="0"/>
  </r>
  <r>
    <n v="1"/>
    <n v="2016"/>
    <s v="3550325"/>
    <s v="20114"/>
    <x v="1"/>
    <n v="1"/>
    <x v="0"/>
    <x v="41"/>
    <x v="28"/>
    <x v="1"/>
    <s v="Q3_7"/>
    <n v="4"/>
    <x v="0"/>
    <x v="8"/>
    <x v="0"/>
  </r>
  <r>
    <n v="1"/>
    <n v="2016"/>
    <s v="3550325"/>
    <s v="20114"/>
    <x v="1"/>
    <n v="1"/>
    <x v="0"/>
    <x v="41"/>
    <x v="28"/>
    <x v="1"/>
    <s v="Q3_6"/>
    <n v="4"/>
    <x v="0"/>
    <x v="9"/>
    <x v="0"/>
  </r>
  <r>
    <n v="1"/>
    <n v="2016"/>
    <s v="3550325"/>
    <s v="20114"/>
    <x v="1"/>
    <n v="1"/>
    <x v="0"/>
    <x v="41"/>
    <x v="28"/>
    <x v="1"/>
    <s v="Q3_5"/>
    <n v="4"/>
    <x v="0"/>
    <x v="10"/>
    <x v="0"/>
  </r>
  <r>
    <n v="1"/>
    <n v="2016"/>
    <s v="2916783"/>
    <s v="20122"/>
    <x v="1"/>
    <n v="1"/>
    <x v="0"/>
    <x v="36"/>
    <x v="26"/>
    <x v="1"/>
    <s v="Q3_1"/>
    <n v="3"/>
    <x v="0"/>
    <x v="0"/>
    <x v="1"/>
  </r>
  <r>
    <n v="1"/>
    <n v="2016"/>
    <s v="2916783"/>
    <s v="20122"/>
    <x v="1"/>
    <n v="1"/>
    <x v="0"/>
    <x v="36"/>
    <x v="26"/>
    <x v="1"/>
    <s v="Q3_2"/>
    <n v="3"/>
    <x v="0"/>
    <x v="1"/>
    <x v="1"/>
  </r>
  <r>
    <n v="1"/>
    <n v="2016"/>
    <s v="2916783"/>
    <s v="20122"/>
    <x v="1"/>
    <n v="1"/>
    <x v="0"/>
    <x v="36"/>
    <x v="26"/>
    <x v="1"/>
    <s v="Q3_8"/>
    <n v="3"/>
    <x v="0"/>
    <x v="2"/>
    <x v="1"/>
  </r>
  <r>
    <n v="1"/>
    <n v="2016"/>
    <s v="2916783"/>
    <s v="20122"/>
    <x v="1"/>
    <n v="1"/>
    <x v="0"/>
    <x v="36"/>
    <x v="26"/>
    <x v="1"/>
    <s v="Q3_3"/>
    <n v="3"/>
    <x v="0"/>
    <x v="3"/>
    <x v="1"/>
  </r>
  <r>
    <n v="1"/>
    <n v="2016"/>
    <s v="2916783"/>
    <s v="20122"/>
    <x v="1"/>
    <n v="1"/>
    <x v="0"/>
    <x v="36"/>
    <x v="26"/>
    <x v="1"/>
    <s v="Q3_4"/>
    <n v="4"/>
    <x v="0"/>
    <x v="4"/>
    <x v="0"/>
  </r>
  <r>
    <n v="1"/>
    <n v="2016"/>
    <s v="2916783"/>
    <s v="20122"/>
    <x v="1"/>
    <n v="1"/>
    <x v="0"/>
    <x v="36"/>
    <x v="26"/>
    <x v="1"/>
    <s v="Q3_9"/>
    <n v="3"/>
    <x v="0"/>
    <x v="5"/>
    <x v="1"/>
  </r>
  <r>
    <n v="1"/>
    <n v="2016"/>
    <s v="2916783"/>
    <s v="20122"/>
    <x v="1"/>
    <n v="1"/>
    <x v="0"/>
    <x v="36"/>
    <x v="26"/>
    <x v="1"/>
    <s v="Q3_10"/>
    <n v="3"/>
    <x v="0"/>
    <x v="6"/>
    <x v="1"/>
  </r>
  <r>
    <n v="1"/>
    <n v="2016"/>
    <s v="2916783"/>
    <s v="20122"/>
    <x v="1"/>
    <n v="1"/>
    <x v="0"/>
    <x v="36"/>
    <x v="26"/>
    <x v="1"/>
    <s v="Q3_11"/>
    <n v="3"/>
    <x v="0"/>
    <x v="7"/>
    <x v="1"/>
  </r>
  <r>
    <n v="1"/>
    <n v="2016"/>
    <s v="2916783"/>
    <s v="20122"/>
    <x v="1"/>
    <n v="1"/>
    <x v="0"/>
    <x v="36"/>
    <x v="26"/>
    <x v="1"/>
    <s v="Q3_7"/>
    <n v="3"/>
    <x v="0"/>
    <x v="8"/>
    <x v="1"/>
  </r>
  <r>
    <n v="1"/>
    <n v="2016"/>
    <s v="2916783"/>
    <s v="20122"/>
    <x v="1"/>
    <n v="1"/>
    <x v="0"/>
    <x v="36"/>
    <x v="26"/>
    <x v="1"/>
    <s v="Q3_6"/>
    <n v="3"/>
    <x v="0"/>
    <x v="9"/>
    <x v="1"/>
  </r>
  <r>
    <n v="1"/>
    <n v="2016"/>
    <s v="2916783"/>
    <s v="20122"/>
    <x v="1"/>
    <n v="1"/>
    <x v="0"/>
    <x v="36"/>
    <x v="26"/>
    <x v="1"/>
    <s v="Q3_5"/>
    <n v="3"/>
    <x v="0"/>
    <x v="10"/>
    <x v="1"/>
  </r>
  <r>
    <n v="1"/>
    <n v="2016"/>
    <s v="3553302"/>
    <s v="20113"/>
    <x v="1"/>
    <n v="1"/>
    <x v="0"/>
    <x v="8"/>
    <x v="8"/>
    <x v="1"/>
    <s v="Q3_1"/>
    <n v="3"/>
    <x v="0"/>
    <x v="0"/>
    <x v="1"/>
  </r>
  <r>
    <n v="1"/>
    <n v="2016"/>
    <s v="3553302"/>
    <s v="20113"/>
    <x v="1"/>
    <n v="1"/>
    <x v="0"/>
    <x v="8"/>
    <x v="8"/>
    <x v="1"/>
    <s v="Q3_2"/>
    <n v="3"/>
    <x v="0"/>
    <x v="1"/>
    <x v="1"/>
  </r>
  <r>
    <n v="1"/>
    <n v="2016"/>
    <s v="3553302"/>
    <s v="20113"/>
    <x v="1"/>
    <n v="1"/>
    <x v="0"/>
    <x v="8"/>
    <x v="8"/>
    <x v="1"/>
    <s v="Q3_8"/>
    <n v="3"/>
    <x v="0"/>
    <x v="2"/>
    <x v="1"/>
  </r>
  <r>
    <n v="1"/>
    <n v="2016"/>
    <s v="3553302"/>
    <s v="20113"/>
    <x v="1"/>
    <n v="1"/>
    <x v="0"/>
    <x v="8"/>
    <x v="8"/>
    <x v="1"/>
    <s v="Q3_3"/>
    <n v="3"/>
    <x v="0"/>
    <x v="3"/>
    <x v="1"/>
  </r>
  <r>
    <n v="1"/>
    <n v="2016"/>
    <s v="3553302"/>
    <s v="20113"/>
    <x v="1"/>
    <n v="1"/>
    <x v="0"/>
    <x v="8"/>
    <x v="8"/>
    <x v="1"/>
    <s v="Q3_4"/>
    <n v="3"/>
    <x v="0"/>
    <x v="4"/>
    <x v="1"/>
  </r>
  <r>
    <n v="1"/>
    <n v="2016"/>
    <s v="3553302"/>
    <s v="20113"/>
    <x v="1"/>
    <n v="1"/>
    <x v="0"/>
    <x v="8"/>
    <x v="8"/>
    <x v="1"/>
    <s v="Q3_9"/>
    <n v="3"/>
    <x v="0"/>
    <x v="5"/>
    <x v="1"/>
  </r>
  <r>
    <n v="1"/>
    <n v="2016"/>
    <s v="3553302"/>
    <s v="20113"/>
    <x v="1"/>
    <n v="1"/>
    <x v="0"/>
    <x v="8"/>
    <x v="8"/>
    <x v="1"/>
    <s v="Q3_10"/>
    <n v="3"/>
    <x v="0"/>
    <x v="6"/>
    <x v="1"/>
  </r>
  <r>
    <n v="1"/>
    <n v="2016"/>
    <s v="3553302"/>
    <s v="20113"/>
    <x v="1"/>
    <n v="1"/>
    <x v="0"/>
    <x v="8"/>
    <x v="8"/>
    <x v="1"/>
    <s v="Q3_11"/>
    <n v="3"/>
    <x v="0"/>
    <x v="7"/>
    <x v="1"/>
  </r>
  <r>
    <n v="1"/>
    <n v="2016"/>
    <s v="3553302"/>
    <s v="20113"/>
    <x v="1"/>
    <n v="1"/>
    <x v="0"/>
    <x v="8"/>
    <x v="8"/>
    <x v="1"/>
    <s v="Q3_7"/>
    <n v="3"/>
    <x v="0"/>
    <x v="8"/>
    <x v="1"/>
  </r>
  <r>
    <n v="1"/>
    <n v="2016"/>
    <s v="3553302"/>
    <s v="20113"/>
    <x v="1"/>
    <n v="1"/>
    <x v="0"/>
    <x v="8"/>
    <x v="8"/>
    <x v="1"/>
    <s v="Q3_6"/>
    <n v="3"/>
    <x v="0"/>
    <x v="9"/>
    <x v="1"/>
  </r>
  <r>
    <n v="1"/>
    <n v="2016"/>
    <s v="3553302"/>
    <s v="20113"/>
    <x v="1"/>
    <n v="1"/>
    <x v="0"/>
    <x v="8"/>
    <x v="8"/>
    <x v="1"/>
    <s v="Q3_5"/>
    <n v="3"/>
    <x v="0"/>
    <x v="10"/>
    <x v="1"/>
  </r>
  <r>
    <n v="1"/>
    <n v="2016"/>
    <s v="3000568"/>
    <s v="20122"/>
    <x v="1"/>
    <n v="1"/>
    <x v="0"/>
    <x v="8"/>
    <x v="8"/>
    <x v="1"/>
    <s v="Q3_1"/>
    <n v="4"/>
    <x v="0"/>
    <x v="0"/>
    <x v="0"/>
  </r>
  <r>
    <n v="1"/>
    <n v="2016"/>
    <s v="3000568"/>
    <s v="20122"/>
    <x v="1"/>
    <n v="1"/>
    <x v="0"/>
    <x v="8"/>
    <x v="8"/>
    <x v="1"/>
    <s v="Q3_2"/>
    <n v="4"/>
    <x v="0"/>
    <x v="1"/>
    <x v="0"/>
  </r>
  <r>
    <n v="1"/>
    <n v="2016"/>
    <s v="3000568"/>
    <s v="20122"/>
    <x v="1"/>
    <n v="1"/>
    <x v="0"/>
    <x v="8"/>
    <x v="8"/>
    <x v="1"/>
    <s v="Q3_8"/>
    <n v="3"/>
    <x v="0"/>
    <x v="2"/>
    <x v="1"/>
  </r>
  <r>
    <n v="1"/>
    <n v="2016"/>
    <s v="3000568"/>
    <s v="20122"/>
    <x v="1"/>
    <n v="1"/>
    <x v="0"/>
    <x v="8"/>
    <x v="8"/>
    <x v="1"/>
    <s v="Q3_3"/>
    <n v="4"/>
    <x v="0"/>
    <x v="3"/>
    <x v="0"/>
  </r>
  <r>
    <n v="1"/>
    <n v="2016"/>
    <s v="3000568"/>
    <s v="20122"/>
    <x v="1"/>
    <n v="1"/>
    <x v="0"/>
    <x v="8"/>
    <x v="8"/>
    <x v="1"/>
    <s v="Q3_4"/>
    <n v="5"/>
    <x v="0"/>
    <x v="4"/>
    <x v="4"/>
  </r>
  <r>
    <n v="1"/>
    <n v="2016"/>
    <s v="3000568"/>
    <s v="20122"/>
    <x v="1"/>
    <n v="1"/>
    <x v="0"/>
    <x v="8"/>
    <x v="8"/>
    <x v="1"/>
    <s v="Q3_9"/>
    <n v="3"/>
    <x v="0"/>
    <x v="5"/>
    <x v="1"/>
  </r>
  <r>
    <n v="1"/>
    <n v="2016"/>
    <s v="3000568"/>
    <s v="20122"/>
    <x v="1"/>
    <n v="1"/>
    <x v="0"/>
    <x v="8"/>
    <x v="8"/>
    <x v="1"/>
    <s v="Q3_10"/>
    <n v="3"/>
    <x v="0"/>
    <x v="6"/>
    <x v="1"/>
  </r>
  <r>
    <n v="1"/>
    <n v="2016"/>
    <s v="3000568"/>
    <s v="20122"/>
    <x v="1"/>
    <n v="1"/>
    <x v="0"/>
    <x v="8"/>
    <x v="8"/>
    <x v="1"/>
    <s v="Q3_11"/>
    <n v="4"/>
    <x v="0"/>
    <x v="7"/>
    <x v="0"/>
  </r>
  <r>
    <n v="1"/>
    <n v="2016"/>
    <s v="3000568"/>
    <s v="20122"/>
    <x v="1"/>
    <n v="1"/>
    <x v="0"/>
    <x v="8"/>
    <x v="8"/>
    <x v="1"/>
    <s v="Q3_7"/>
    <n v="4"/>
    <x v="0"/>
    <x v="8"/>
    <x v="0"/>
  </r>
  <r>
    <n v="1"/>
    <n v="2016"/>
    <s v="3000568"/>
    <s v="20122"/>
    <x v="1"/>
    <n v="1"/>
    <x v="0"/>
    <x v="8"/>
    <x v="8"/>
    <x v="1"/>
    <s v="Q3_6"/>
    <n v="3"/>
    <x v="0"/>
    <x v="9"/>
    <x v="1"/>
  </r>
  <r>
    <n v="1"/>
    <n v="2016"/>
    <s v="3000568"/>
    <s v="20122"/>
    <x v="1"/>
    <n v="1"/>
    <x v="0"/>
    <x v="8"/>
    <x v="8"/>
    <x v="1"/>
    <s v="Q3_5"/>
    <n v="4"/>
    <x v="0"/>
    <x v="10"/>
    <x v="0"/>
  </r>
  <r>
    <n v="1"/>
    <n v="2016"/>
    <s v="2718858"/>
    <s v="20122"/>
    <x v="1"/>
    <n v="1"/>
    <x v="0"/>
    <x v="14"/>
    <x v="14"/>
    <x v="2"/>
    <s v="Q3_1"/>
    <n v="4"/>
    <x v="0"/>
    <x v="0"/>
    <x v="0"/>
  </r>
  <r>
    <n v="1"/>
    <n v="2016"/>
    <s v="2718858"/>
    <s v="20122"/>
    <x v="1"/>
    <n v="1"/>
    <x v="0"/>
    <x v="14"/>
    <x v="14"/>
    <x v="2"/>
    <s v="Q3_2"/>
    <n v="3"/>
    <x v="0"/>
    <x v="1"/>
    <x v="1"/>
  </r>
  <r>
    <n v="1"/>
    <n v="2016"/>
    <s v="2718858"/>
    <s v="20122"/>
    <x v="1"/>
    <n v="1"/>
    <x v="0"/>
    <x v="14"/>
    <x v="14"/>
    <x v="2"/>
    <s v="Q3_8"/>
    <n v="2"/>
    <x v="0"/>
    <x v="2"/>
    <x v="2"/>
  </r>
  <r>
    <n v="1"/>
    <n v="2016"/>
    <s v="2718858"/>
    <s v="20122"/>
    <x v="1"/>
    <n v="1"/>
    <x v="0"/>
    <x v="14"/>
    <x v="14"/>
    <x v="2"/>
    <s v="Q3_3"/>
    <n v="2"/>
    <x v="0"/>
    <x v="3"/>
    <x v="2"/>
  </r>
  <r>
    <n v="1"/>
    <n v="2016"/>
    <s v="2718858"/>
    <s v="20122"/>
    <x v="1"/>
    <n v="1"/>
    <x v="0"/>
    <x v="14"/>
    <x v="14"/>
    <x v="2"/>
    <s v="Q3_4"/>
    <n v="1"/>
    <x v="0"/>
    <x v="4"/>
    <x v="3"/>
  </r>
  <r>
    <n v="1"/>
    <n v="2016"/>
    <s v="2718858"/>
    <s v="20122"/>
    <x v="1"/>
    <n v="1"/>
    <x v="0"/>
    <x v="14"/>
    <x v="14"/>
    <x v="2"/>
    <s v="Q3_9"/>
    <n v="2"/>
    <x v="0"/>
    <x v="5"/>
    <x v="2"/>
  </r>
  <r>
    <n v="1"/>
    <n v="2016"/>
    <s v="2718858"/>
    <s v="20122"/>
    <x v="1"/>
    <n v="1"/>
    <x v="0"/>
    <x v="14"/>
    <x v="14"/>
    <x v="2"/>
    <s v="Q3_10"/>
    <n v="2"/>
    <x v="0"/>
    <x v="6"/>
    <x v="2"/>
  </r>
  <r>
    <n v="1"/>
    <n v="2016"/>
    <s v="2718858"/>
    <s v="20122"/>
    <x v="1"/>
    <n v="1"/>
    <x v="0"/>
    <x v="14"/>
    <x v="14"/>
    <x v="2"/>
    <s v="Q3_11"/>
    <n v="3"/>
    <x v="0"/>
    <x v="7"/>
    <x v="1"/>
  </r>
  <r>
    <n v="1"/>
    <n v="2016"/>
    <s v="2718858"/>
    <s v="20122"/>
    <x v="1"/>
    <n v="1"/>
    <x v="0"/>
    <x v="14"/>
    <x v="14"/>
    <x v="2"/>
    <s v="Q3_7"/>
    <n v="3"/>
    <x v="0"/>
    <x v="8"/>
    <x v="1"/>
  </r>
  <r>
    <n v="1"/>
    <n v="2016"/>
    <s v="2718858"/>
    <s v="20122"/>
    <x v="1"/>
    <n v="1"/>
    <x v="0"/>
    <x v="14"/>
    <x v="14"/>
    <x v="2"/>
    <s v="Q3_6"/>
    <n v="3"/>
    <x v="0"/>
    <x v="9"/>
    <x v="1"/>
  </r>
  <r>
    <n v="1"/>
    <n v="2016"/>
    <s v="2718858"/>
    <s v="20122"/>
    <x v="1"/>
    <n v="1"/>
    <x v="0"/>
    <x v="14"/>
    <x v="14"/>
    <x v="2"/>
    <s v="Q3_5"/>
    <n v="3"/>
    <x v="0"/>
    <x v="10"/>
    <x v="1"/>
  </r>
  <r>
    <n v="1"/>
    <n v="2016"/>
    <s v="3435301"/>
    <s v="20121"/>
    <x v="1"/>
    <n v="1"/>
    <x v="0"/>
    <x v="14"/>
    <x v="14"/>
    <x v="2"/>
    <s v="Q3_1"/>
    <n v="4"/>
    <x v="0"/>
    <x v="0"/>
    <x v="0"/>
  </r>
  <r>
    <n v="1"/>
    <n v="2016"/>
    <s v="3435301"/>
    <s v="20121"/>
    <x v="1"/>
    <n v="1"/>
    <x v="0"/>
    <x v="14"/>
    <x v="14"/>
    <x v="2"/>
    <s v="Q3_2"/>
    <n v="3"/>
    <x v="0"/>
    <x v="1"/>
    <x v="1"/>
  </r>
  <r>
    <n v="1"/>
    <n v="2016"/>
    <s v="3435301"/>
    <s v="20121"/>
    <x v="1"/>
    <n v="1"/>
    <x v="0"/>
    <x v="14"/>
    <x v="14"/>
    <x v="2"/>
    <s v="Q3_8"/>
    <n v="4"/>
    <x v="0"/>
    <x v="2"/>
    <x v="0"/>
  </r>
  <r>
    <n v="1"/>
    <n v="2016"/>
    <s v="3435301"/>
    <s v="20121"/>
    <x v="1"/>
    <n v="1"/>
    <x v="0"/>
    <x v="14"/>
    <x v="14"/>
    <x v="2"/>
    <s v="Q3_3"/>
    <n v="4"/>
    <x v="0"/>
    <x v="3"/>
    <x v="0"/>
  </r>
  <r>
    <n v="1"/>
    <n v="2016"/>
    <s v="3435301"/>
    <s v="20121"/>
    <x v="1"/>
    <n v="1"/>
    <x v="0"/>
    <x v="14"/>
    <x v="14"/>
    <x v="2"/>
    <s v="Q3_4"/>
    <n v="3"/>
    <x v="0"/>
    <x v="4"/>
    <x v="1"/>
  </r>
  <r>
    <n v="1"/>
    <n v="2016"/>
    <s v="3435301"/>
    <s v="20121"/>
    <x v="1"/>
    <n v="1"/>
    <x v="0"/>
    <x v="14"/>
    <x v="14"/>
    <x v="2"/>
    <s v="Q3_9"/>
    <n v="4"/>
    <x v="0"/>
    <x v="5"/>
    <x v="0"/>
  </r>
  <r>
    <n v="1"/>
    <n v="2016"/>
    <s v="3435301"/>
    <s v="20121"/>
    <x v="1"/>
    <n v="1"/>
    <x v="0"/>
    <x v="14"/>
    <x v="14"/>
    <x v="2"/>
    <s v="Q3_10"/>
    <n v="4"/>
    <x v="0"/>
    <x v="6"/>
    <x v="0"/>
  </r>
  <r>
    <n v="1"/>
    <n v="2016"/>
    <s v="3435301"/>
    <s v="20121"/>
    <x v="1"/>
    <n v="1"/>
    <x v="0"/>
    <x v="14"/>
    <x v="14"/>
    <x v="2"/>
    <s v="Q3_11"/>
    <n v="4"/>
    <x v="0"/>
    <x v="7"/>
    <x v="0"/>
  </r>
  <r>
    <n v="1"/>
    <n v="2016"/>
    <s v="3435301"/>
    <s v="20121"/>
    <x v="1"/>
    <n v="1"/>
    <x v="0"/>
    <x v="14"/>
    <x v="14"/>
    <x v="2"/>
    <s v="Q3_7"/>
    <n v="4"/>
    <x v="0"/>
    <x v="8"/>
    <x v="0"/>
  </r>
  <r>
    <n v="1"/>
    <n v="2016"/>
    <s v="3435301"/>
    <s v="20121"/>
    <x v="1"/>
    <n v="1"/>
    <x v="0"/>
    <x v="14"/>
    <x v="14"/>
    <x v="2"/>
    <s v="Q3_6"/>
    <n v="4"/>
    <x v="0"/>
    <x v="9"/>
    <x v="0"/>
  </r>
  <r>
    <n v="1"/>
    <n v="2016"/>
    <s v="3435301"/>
    <s v="20121"/>
    <x v="1"/>
    <n v="1"/>
    <x v="0"/>
    <x v="14"/>
    <x v="14"/>
    <x v="2"/>
    <s v="Q3_5"/>
    <n v="4"/>
    <x v="0"/>
    <x v="10"/>
    <x v="0"/>
  </r>
  <r>
    <n v="1"/>
    <n v="2016"/>
    <s v="2733613"/>
    <s v="20114"/>
    <x v="1"/>
    <n v="1"/>
    <x v="0"/>
    <x v="5"/>
    <x v="5"/>
    <x v="2"/>
    <s v="Q3_1"/>
    <n v="2"/>
    <x v="0"/>
    <x v="0"/>
    <x v="2"/>
  </r>
  <r>
    <n v="1"/>
    <n v="2016"/>
    <s v="2733613"/>
    <s v="20114"/>
    <x v="1"/>
    <n v="1"/>
    <x v="0"/>
    <x v="5"/>
    <x v="5"/>
    <x v="2"/>
    <s v="Q3_2"/>
    <n v="3"/>
    <x v="0"/>
    <x v="1"/>
    <x v="1"/>
  </r>
  <r>
    <n v="1"/>
    <n v="2016"/>
    <s v="2733613"/>
    <s v="20114"/>
    <x v="1"/>
    <n v="1"/>
    <x v="0"/>
    <x v="5"/>
    <x v="5"/>
    <x v="2"/>
    <s v="Q3_8"/>
    <n v="3"/>
    <x v="0"/>
    <x v="2"/>
    <x v="1"/>
  </r>
  <r>
    <n v="1"/>
    <n v="2016"/>
    <s v="2733613"/>
    <s v="20114"/>
    <x v="1"/>
    <n v="1"/>
    <x v="0"/>
    <x v="5"/>
    <x v="5"/>
    <x v="2"/>
    <s v="Q3_3"/>
    <n v="2"/>
    <x v="0"/>
    <x v="3"/>
    <x v="2"/>
  </r>
  <r>
    <n v="1"/>
    <n v="2016"/>
    <s v="2733613"/>
    <s v="20114"/>
    <x v="1"/>
    <n v="1"/>
    <x v="0"/>
    <x v="5"/>
    <x v="5"/>
    <x v="2"/>
    <s v="Q3_4"/>
    <n v="1"/>
    <x v="0"/>
    <x v="4"/>
    <x v="3"/>
  </r>
  <r>
    <n v="1"/>
    <n v="2016"/>
    <s v="2733613"/>
    <s v="20114"/>
    <x v="1"/>
    <n v="1"/>
    <x v="0"/>
    <x v="5"/>
    <x v="5"/>
    <x v="2"/>
    <s v="Q3_9"/>
    <n v="2"/>
    <x v="0"/>
    <x v="5"/>
    <x v="2"/>
  </r>
  <r>
    <n v="1"/>
    <n v="2016"/>
    <s v="2733613"/>
    <s v="20114"/>
    <x v="1"/>
    <n v="1"/>
    <x v="0"/>
    <x v="5"/>
    <x v="5"/>
    <x v="2"/>
    <s v="Q3_10"/>
    <n v="3"/>
    <x v="0"/>
    <x v="6"/>
    <x v="1"/>
  </r>
  <r>
    <n v="1"/>
    <n v="2016"/>
    <s v="2733613"/>
    <s v="20114"/>
    <x v="1"/>
    <n v="1"/>
    <x v="0"/>
    <x v="5"/>
    <x v="5"/>
    <x v="2"/>
    <s v="Q3_11"/>
    <n v="3"/>
    <x v="0"/>
    <x v="7"/>
    <x v="1"/>
  </r>
  <r>
    <n v="1"/>
    <n v="2016"/>
    <s v="2733613"/>
    <s v="20114"/>
    <x v="1"/>
    <n v="1"/>
    <x v="0"/>
    <x v="5"/>
    <x v="5"/>
    <x v="2"/>
    <s v="Q3_7"/>
    <n v="3"/>
    <x v="0"/>
    <x v="8"/>
    <x v="1"/>
  </r>
  <r>
    <n v="1"/>
    <n v="2016"/>
    <s v="2733613"/>
    <s v="20114"/>
    <x v="1"/>
    <n v="1"/>
    <x v="0"/>
    <x v="5"/>
    <x v="5"/>
    <x v="2"/>
    <s v="Q3_6"/>
    <n v="3"/>
    <x v="0"/>
    <x v="9"/>
    <x v="1"/>
  </r>
  <r>
    <n v="1"/>
    <n v="2016"/>
    <s v="2733613"/>
    <s v="20114"/>
    <x v="1"/>
    <n v="1"/>
    <x v="0"/>
    <x v="5"/>
    <x v="5"/>
    <x v="2"/>
    <s v="Q3_5"/>
    <n v="2"/>
    <x v="0"/>
    <x v="10"/>
    <x v="2"/>
  </r>
  <r>
    <n v="1"/>
    <n v="2016"/>
    <s v="3356638"/>
    <s v="20122"/>
    <x v="1"/>
    <n v="1"/>
    <x v="0"/>
    <x v="7"/>
    <x v="7"/>
    <x v="3"/>
    <s v="Q3_1"/>
    <n v="3"/>
    <x v="0"/>
    <x v="0"/>
    <x v="1"/>
  </r>
  <r>
    <n v="1"/>
    <n v="2016"/>
    <s v="3356638"/>
    <s v="20122"/>
    <x v="1"/>
    <n v="1"/>
    <x v="0"/>
    <x v="7"/>
    <x v="7"/>
    <x v="3"/>
    <s v="Q3_2"/>
    <n v="3"/>
    <x v="0"/>
    <x v="1"/>
    <x v="1"/>
  </r>
  <r>
    <n v="1"/>
    <n v="2016"/>
    <s v="3356638"/>
    <s v="20122"/>
    <x v="1"/>
    <n v="1"/>
    <x v="0"/>
    <x v="7"/>
    <x v="7"/>
    <x v="3"/>
    <s v="Q3_8"/>
    <n v="2"/>
    <x v="0"/>
    <x v="2"/>
    <x v="2"/>
  </r>
  <r>
    <n v="1"/>
    <n v="2016"/>
    <s v="3356638"/>
    <s v="20122"/>
    <x v="1"/>
    <n v="1"/>
    <x v="0"/>
    <x v="7"/>
    <x v="7"/>
    <x v="3"/>
    <s v="Q3_3"/>
    <n v="3"/>
    <x v="0"/>
    <x v="3"/>
    <x v="1"/>
  </r>
  <r>
    <n v="1"/>
    <n v="2016"/>
    <s v="3356638"/>
    <s v="20122"/>
    <x v="1"/>
    <n v="1"/>
    <x v="0"/>
    <x v="7"/>
    <x v="7"/>
    <x v="3"/>
    <s v="Q3_4"/>
    <n v="1"/>
    <x v="0"/>
    <x v="4"/>
    <x v="3"/>
  </r>
  <r>
    <n v="1"/>
    <n v="2016"/>
    <s v="3356638"/>
    <s v="20122"/>
    <x v="1"/>
    <n v="1"/>
    <x v="0"/>
    <x v="7"/>
    <x v="7"/>
    <x v="3"/>
    <s v="Q3_9"/>
    <n v="3"/>
    <x v="0"/>
    <x v="5"/>
    <x v="1"/>
  </r>
  <r>
    <n v="1"/>
    <n v="2016"/>
    <s v="3356638"/>
    <s v="20122"/>
    <x v="1"/>
    <n v="1"/>
    <x v="0"/>
    <x v="7"/>
    <x v="7"/>
    <x v="3"/>
    <s v="Q3_10"/>
    <n v="3"/>
    <x v="0"/>
    <x v="6"/>
    <x v="1"/>
  </r>
  <r>
    <n v="1"/>
    <n v="2016"/>
    <s v="3356638"/>
    <s v="20122"/>
    <x v="1"/>
    <n v="1"/>
    <x v="0"/>
    <x v="7"/>
    <x v="7"/>
    <x v="3"/>
    <s v="Q3_11"/>
    <n v="3"/>
    <x v="0"/>
    <x v="7"/>
    <x v="1"/>
  </r>
  <r>
    <n v="1"/>
    <n v="2016"/>
    <s v="3356638"/>
    <s v="20122"/>
    <x v="1"/>
    <n v="1"/>
    <x v="0"/>
    <x v="7"/>
    <x v="7"/>
    <x v="3"/>
    <s v="Q3_7"/>
    <n v="2"/>
    <x v="0"/>
    <x v="8"/>
    <x v="2"/>
  </r>
  <r>
    <n v="1"/>
    <n v="2016"/>
    <s v="3356638"/>
    <s v="20122"/>
    <x v="1"/>
    <n v="1"/>
    <x v="0"/>
    <x v="7"/>
    <x v="7"/>
    <x v="3"/>
    <s v="Q3_6"/>
    <n v="3"/>
    <x v="0"/>
    <x v="9"/>
    <x v="1"/>
  </r>
  <r>
    <n v="1"/>
    <n v="2016"/>
    <s v="3356638"/>
    <s v="20122"/>
    <x v="1"/>
    <n v="1"/>
    <x v="0"/>
    <x v="7"/>
    <x v="7"/>
    <x v="3"/>
    <s v="Q3_5"/>
    <n v="3"/>
    <x v="0"/>
    <x v="10"/>
    <x v="1"/>
  </r>
  <r>
    <n v="1"/>
    <n v="2016"/>
    <s v="2567096"/>
    <s v="20114"/>
    <x v="1"/>
    <n v="1"/>
    <x v="0"/>
    <x v="42"/>
    <x v="18"/>
    <x v="0"/>
    <s v="Q3_1"/>
    <n v="4"/>
    <x v="0"/>
    <x v="0"/>
    <x v="0"/>
  </r>
  <r>
    <n v="1"/>
    <n v="2016"/>
    <s v="2567096"/>
    <s v="20114"/>
    <x v="1"/>
    <n v="1"/>
    <x v="0"/>
    <x v="42"/>
    <x v="18"/>
    <x v="0"/>
    <s v="Q3_2"/>
    <n v="4"/>
    <x v="0"/>
    <x v="1"/>
    <x v="0"/>
  </r>
  <r>
    <n v="1"/>
    <n v="2016"/>
    <s v="2567096"/>
    <s v="20114"/>
    <x v="1"/>
    <n v="1"/>
    <x v="0"/>
    <x v="42"/>
    <x v="18"/>
    <x v="0"/>
    <s v="Q3_8"/>
    <n v="4"/>
    <x v="0"/>
    <x v="2"/>
    <x v="0"/>
  </r>
  <r>
    <n v="1"/>
    <n v="2016"/>
    <s v="2567096"/>
    <s v="20114"/>
    <x v="1"/>
    <n v="1"/>
    <x v="0"/>
    <x v="42"/>
    <x v="18"/>
    <x v="0"/>
    <s v="Q3_3"/>
    <n v="4"/>
    <x v="0"/>
    <x v="3"/>
    <x v="0"/>
  </r>
  <r>
    <n v="1"/>
    <n v="2016"/>
    <s v="2567096"/>
    <s v="20114"/>
    <x v="1"/>
    <n v="1"/>
    <x v="0"/>
    <x v="42"/>
    <x v="18"/>
    <x v="0"/>
    <s v="Q3_4"/>
    <n v="2"/>
    <x v="0"/>
    <x v="4"/>
    <x v="2"/>
  </r>
  <r>
    <n v="1"/>
    <n v="2016"/>
    <s v="2567096"/>
    <s v="20114"/>
    <x v="1"/>
    <n v="1"/>
    <x v="0"/>
    <x v="42"/>
    <x v="18"/>
    <x v="0"/>
    <s v="Q3_9"/>
    <n v="4"/>
    <x v="0"/>
    <x v="5"/>
    <x v="0"/>
  </r>
  <r>
    <n v="1"/>
    <n v="2016"/>
    <s v="2567096"/>
    <s v="20114"/>
    <x v="1"/>
    <n v="1"/>
    <x v="0"/>
    <x v="42"/>
    <x v="18"/>
    <x v="0"/>
    <s v="Q3_10"/>
    <n v="4"/>
    <x v="0"/>
    <x v="6"/>
    <x v="0"/>
  </r>
  <r>
    <n v="1"/>
    <n v="2016"/>
    <s v="2567096"/>
    <s v="20114"/>
    <x v="1"/>
    <n v="1"/>
    <x v="0"/>
    <x v="42"/>
    <x v="18"/>
    <x v="0"/>
    <s v="Q3_11"/>
    <n v="4"/>
    <x v="0"/>
    <x v="7"/>
    <x v="0"/>
  </r>
  <r>
    <n v="1"/>
    <n v="2016"/>
    <s v="2567096"/>
    <s v="20114"/>
    <x v="1"/>
    <n v="1"/>
    <x v="0"/>
    <x v="42"/>
    <x v="18"/>
    <x v="0"/>
    <s v="Q3_7"/>
    <n v="3"/>
    <x v="0"/>
    <x v="8"/>
    <x v="1"/>
  </r>
  <r>
    <n v="1"/>
    <n v="2016"/>
    <s v="2567096"/>
    <s v="20114"/>
    <x v="1"/>
    <n v="1"/>
    <x v="0"/>
    <x v="42"/>
    <x v="18"/>
    <x v="0"/>
    <s v="Q3_6"/>
    <n v="4"/>
    <x v="0"/>
    <x v="9"/>
    <x v="0"/>
  </r>
  <r>
    <n v="1"/>
    <n v="2016"/>
    <s v="2567096"/>
    <s v="20114"/>
    <x v="1"/>
    <n v="1"/>
    <x v="0"/>
    <x v="42"/>
    <x v="18"/>
    <x v="0"/>
    <s v="Q3_5"/>
    <n v="4"/>
    <x v="0"/>
    <x v="10"/>
    <x v="0"/>
  </r>
  <r>
    <n v="1"/>
    <n v="2016"/>
    <s v="3409288"/>
    <s v="20122"/>
    <x v="1"/>
    <n v="1"/>
    <x v="0"/>
    <x v="43"/>
    <x v="14"/>
    <x v="2"/>
    <s v="Q3_1"/>
    <n v="4"/>
    <x v="0"/>
    <x v="0"/>
    <x v="0"/>
  </r>
  <r>
    <n v="1"/>
    <n v="2016"/>
    <s v="3409288"/>
    <s v="20122"/>
    <x v="1"/>
    <n v="1"/>
    <x v="0"/>
    <x v="43"/>
    <x v="14"/>
    <x v="2"/>
    <s v="Q3_2"/>
    <n v="3"/>
    <x v="0"/>
    <x v="1"/>
    <x v="1"/>
  </r>
  <r>
    <n v="1"/>
    <n v="2016"/>
    <s v="3409288"/>
    <s v="20122"/>
    <x v="1"/>
    <n v="1"/>
    <x v="0"/>
    <x v="43"/>
    <x v="14"/>
    <x v="2"/>
    <s v="Q3_8"/>
    <n v="4"/>
    <x v="0"/>
    <x v="2"/>
    <x v="0"/>
  </r>
  <r>
    <n v="1"/>
    <n v="2016"/>
    <s v="3409288"/>
    <s v="20122"/>
    <x v="1"/>
    <n v="1"/>
    <x v="0"/>
    <x v="43"/>
    <x v="14"/>
    <x v="2"/>
    <s v="Q3_3"/>
    <n v="4"/>
    <x v="0"/>
    <x v="3"/>
    <x v="0"/>
  </r>
  <r>
    <n v="1"/>
    <n v="2016"/>
    <s v="3409288"/>
    <s v="20122"/>
    <x v="1"/>
    <n v="1"/>
    <x v="0"/>
    <x v="43"/>
    <x v="14"/>
    <x v="2"/>
    <s v="Q3_4"/>
    <n v="2"/>
    <x v="0"/>
    <x v="4"/>
    <x v="2"/>
  </r>
  <r>
    <n v="1"/>
    <n v="2016"/>
    <s v="3409288"/>
    <s v="20122"/>
    <x v="1"/>
    <n v="1"/>
    <x v="0"/>
    <x v="43"/>
    <x v="14"/>
    <x v="2"/>
    <s v="Q3_9"/>
    <n v="3"/>
    <x v="0"/>
    <x v="5"/>
    <x v="1"/>
  </r>
  <r>
    <n v="1"/>
    <n v="2016"/>
    <s v="3409288"/>
    <s v="20122"/>
    <x v="1"/>
    <n v="1"/>
    <x v="0"/>
    <x v="43"/>
    <x v="14"/>
    <x v="2"/>
    <s v="Q3_10"/>
    <n v="3"/>
    <x v="0"/>
    <x v="6"/>
    <x v="1"/>
  </r>
  <r>
    <n v="1"/>
    <n v="2016"/>
    <s v="3409288"/>
    <s v="20122"/>
    <x v="1"/>
    <n v="1"/>
    <x v="0"/>
    <x v="43"/>
    <x v="14"/>
    <x v="2"/>
    <s v="Q3_11"/>
    <n v="3"/>
    <x v="0"/>
    <x v="7"/>
    <x v="1"/>
  </r>
  <r>
    <n v="1"/>
    <n v="2016"/>
    <s v="3409288"/>
    <s v="20122"/>
    <x v="1"/>
    <n v="1"/>
    <x v="0"/>
    <x v="43"/>
    <x v="14"/>
    <x v="2"/>
    <s v="Q3_7"/>
    <n v="4"/>
    <x v="0"/>
    <x v="8"/>
    <x v="0"/>
  </r>
  <r>
    <n v="1"/>
    <n v="2016"/>
    <s v="3409288"/>
    <s v="20122"/>
    <x v="1"/>
    <n v="1"/>
    <x v="0"/>
    <x v="43"/>
    <x v="14"/>
    <x v="2"/>
    <s v="Q3_6"/>
    <n v="4"/>
    <x v="0"/>
    <x v="9"/>
    <x v="0"/>
  </r>
  <r>
    <n v="1"/>
    <n v="2016"/>
    <s v="3409288"/>
    <s v="20122"/>
    <x v="1"/>
    <n v="1"/>
    <x v="0"/>
    <x v="43"/>
    <x v="14"/>
    <x v="2"/>
    <s v="Q3_5"/>
    <n v="4"/>
    <x v="0"/>
    <x v="10"/>
    <x v="0"/>
  </r>
  <r>
    <n v="1"/>
    <n v="2016"/>
    <s v="3119609"/>
    <s v="20122"/>
    <x v="1"/>
    <n v="1"/>
    <x v="0"/>
    <x v="44"/>
    <x v="23"/>
    <x v="0"/>
    <s v="Q3_1"/>
    <n v="3"/>
    <x v="0"/>
    <x v="0"/>
    <x v="1"/>
  </r>
  <r>
    <n v="1"/>
    <n v="2016"/>
    <s v="3119609"/>
    <s v="20122"/>
    <x v="1"/>
    <n v="1"/>
    <x v="0"/>
    <x v="44"/>
    <x v="23"/>
    <x v="0"/>
    <s v="Q3_2"/>
    <n v="3"/>
    <x v="0"/>
    <x v="1"/>
    <x v="1"/>
  </r>
  <r>
    <n v="1"/>
    <n v="2016"/>
    <s v="3119609"/>
    <s v="20122"/>
    <x v="1"/>
    <n v="1"/>
    <x v="0"/>
    <x v="44"/>
    <x v="23"/>
    <x v="0"/>
    <s v="Q3_8"/>
    <n v="4"/>
    <x v="0"/>
    <x v="2"/>
    <x v="0"/>
  </r>
  <r>
    <n v="1"/>
    <n v="2016"/>
    <s v="3119609"/>
    <s v="20122"/>
    <x v="1"/>
    <n v="1"/>
    <x v="0"/>
    <x v="44"/>
    <x v="23"/>
    <x v="0"/>
    <s v="Q3_3"/>
    <n v="3"/>
    <x v="0"/>
    <x v="3"/>
    <x v="1"/>
  </r>
  <r>
    <n v="1"/>
    <n v="2016"/>
    <s v="3119609"/>
    <s v="20122"/>
    <x v="1"/>
    <n v="1"/>
    <x v="0"/>
    <x v="44"/>
    <x v="23"/>
    <x v="0"/>
    <s v="Q3_4"/>
    <n v="4"/>
    <x v="0"/>
    <x v="4"/>
    <x v="0"/>
  </r>
  <r>
    <n v="1"/>
    <n v="2016"/>
    <s v="3119609"/>
    <s v="20122"/>
    <x v="1"/>
    <n v="1"/>
    <x v="0"/>
    <x v="44"/>
    <x v="23"/>
    <x v="0"/>
    <s v="Q3_9"/>
    <n v="4"/>
    <x v="0"/>
    <x v="5"/>
    <x v="0"/>
  </r>
  <r>
    <n v="1"/>
    <n v="2016"/>
    <s v="3119609"/>
    <s v="20122"/>
    <x v="1"/>
    <n v="1"/>
    <x v="0"/>
    <x v="44"/>
    <x v="23"/>
    <x v="0"/>
    <s v="Q3_10"/>
    <n v="3"/>
    <x v="0"/>
    <x v="6"/>
    <x v="1"/>
  </r>
  <r>
    <n v="1"/>
    <n v="2016"/>
    <s v="3119609"/>
    <s v="20122"/>
    <x v="1"/>
    <n v="1"/>
    <x v="0"/>
    <x v="44"/>
    <x v="23"/>
    <x v="0"/>
    <s v="Q3_11"/>
    <n v="4"/>
    <x v="0"/>
    <x v="7"/>
    <x v="0"/>
  </r>
  <r>
    <n v="1"/>
    <n v="2016"/>
    <s v="3119609"/>
    <s v="20122"/>
    <x v="1"/>
    <n v="1"/>
    <x v="0"/>
    <x v="44"/>
    <x v="23"/>
    <x v="0"/>
    <s v="Q3_7"/>
    <n v="4"/>
    <x v="0"/>
    <x v="8"/>
    <x v="0"/>
  </r>
  <r>
    <n v="1"/>
    <n v="2016"/>
    <s v="3119609"/>
    <s v="20122"/>
    <x v="1"/>
    <n v="1"/>
    <x v="0"/>
    <x v="44"/>
    <x v="23"/>
    <x v="0"/>
    <s v="Q3_6"/>
    <n v="3"/>
    <x v="0"/>
    <x v="9"/>
    <x v="1"/>
  </r>
  <r>
    <n v="1"/>
    <n v="2016"/>
    <s v="3119609"/>
    <s v="20122"/>
    <x v="1"/>
    <n v="1"/>
    <x v="0"/>
    <x v="44"/>
    <x v="23"/>
    <x v="0"/>
    <s v="Q3_5"/>
    <n v="3"/>
    <x v="0"/>
    <x v="10"/>
    <x v="1"/>
  </r>
  <r>
    <n v="1"/>
    <n v="2016"/>
    <s v="3574193"/>
    <s v="20121"/>
    <x v="1"/>
    <n v="1"/>
    <x v="0"/>
    <x v="33"/>
    <x v="14"/>
    <x v="2"/>
    <s v="Q4_6"/>
    <n v="3"/>
    <x v="1"/>
    <x v="11"/>
    <x v="7"/>
  </r>
  <r>
    <n v="1"/>
    <n v="2016"/>
    <s v="3574193"/>
    <s v="20121"/>
    <x v="1"/>
    <n v="1"/>
    <x v="0"/>
    <x v="33"/>
    <x v="14"/>
    <x v="2"/>
    <s v="Q4_3"/>
    <n v="4"/>
    <x v="1"/>
    <x v="12"/>
    <x v="5"/>
  </r>
  <r>
    <n v="1"/>
    <n v="2016"/>
    <s v="3574193"/>
    <s v="20121"/>
    <x v="1"/>
    <n v="1"/>
    <x v="0"/>
    <x v="33"/>
    <x v="14"/>
    <x v="2"/>
    <s v="Q4_5"/>
    <n v="3"/>
    <x v="1"/>
    <x v="13"/>
    <x v="7"/>
  </r>
  <r>
    <n v="1"/>
    <n v="2016"/>
    <s v="3574193"/>
    <s v="20121"/>
    <x v="1"/>
    <n v="1"/>
    <x v="0"/>
    <x v="33"/>
    <x v="14"/>
    <x v="2"/>
    <s v="Q4_2"/>
    <n v="3"/>
    <x v="1"/>
    <x v="14"/>
    <x v="7"/>
  </r>
  <r>
    <n v="1"/>
    <n v="2016"/>
    <s v="3574193"/>
    <s v="20121"/>
    <x v="1"/>
    <n v="1"/>
    <x v="0"/>
    <x v="33"/>
    <x v="14"/>
    <x v="2"/>
    <s v="Q4_7"/>
    <n v="2"/>
    <x v="1"/>
    <x v="15"/>
    <x v="9"/>
  </r>
  <r>
    <n v="1"/>
    <n v="2016"/>
    <s v="3574193"/>
    <s v="20121"/>
    <x v="1"/>
    <n v="1"/>
    <x v="0"/>
    <x v="33"/>
    <x v="14"/>
    <x v="2"/>
    <s v="Q4_9"/>
    <n v="3"/>
    <x v="1"/>
    <x v="16"/>
    <x v="7"/>
  </r>
  <r>
    <n v="1"/>
    <n v="2016"/>
    <s v="3574193"/>
    <s v="20121"/>
    <x v="1"/>
    <n v="1"/>
    <x v="0"/>
    <x v="33"/>
    <x v="14"/>
    <x v="2"/>
    <s v="Q4_8"/>
    <n v="2"/>
    <x v="1"/>
    <x v="17"/>
    <x v="9"/>
  </r>
  <r>
    <n v="1"/>
    <n v="2016"/>
    <s v="3574193"/>
    <s v="20121"/>
    <x v="1"/>
    <n v="1"/>
    <x v="0"/>
    <x v="33"/>
    <x v="14"/>
    <x v="2"/>
    <s v="Q4_4"/>
    <n v="4"/>
    <x v="1"/>
    <x v="18"/>
    <x v="5"/>
  </r>
  <r>
    <n v="1"/>
    <n v="2016"/>
    <s v="3574193"/>
    <s v="20121"/>
    <x v="1"/>
    <n v="1"/>
    <x v="0"/>
    <x v="33"/>
    <x v="14"/>
    <x v="2"/>
    <s v="Q4_1"/>
    <n v="3"/>
    <x v="1"/>
    <x v="19"/>
    <x v="7"/>
  </r>
  <r>
    <n v="1"/>
    <n v="2016"/>
    <s v="3003441"/>
    <s v="20121"/>
    <x v="1"/>
    <n v="1"/>
    <x v="0"/>
    <x v="34"/>
    <x v="24"/>
    <x v="1"/>
    <s v="Q4_6"/>
    <n v="4"/>
    <x v="1"/>
    <x v="11"/>
    <x v="5"/>
  </r>
  <r>
    <n v="1"/>
    <n v="2016"/>
    <s v="3003441"/>
    <s v="20121"/>
    <x v="1"/>
    <n v="1"/>
    <x v="0"/>
    <x v="34"/>
    <x v="24"/>
    <x v="1"/>
    <s v="Q4_3"/>
    <n v="4"/>
    <x v="1"/>
    <x v="12"/>
    <x v="5"/>
  </r>
  <r>
    <n v="1"/>
    <n v="2016"/>
    <s v="3003441"/>
    <s v="20121"/>
    <x v="1"/>
    <n v="1"/>
    <x v="0"/>
    <x v="34"/>
    <x v="24"/>
    <x v="1"/>
    <s v="Q4_5"/>
    <n v="4"/>
    <x v="1"/>
    <x v="13"/>
    <x v="5"/>
  </r>
  <r>
    <n v="1"/>
    <n v="2016"/>
    <s v="3003441"/>
    <s v="20121"/>
    <x v="1"/>
    <n v="1"/>
    <x v="0"/>
    <x v="34"/>
    <x v="24"/>
    <x v="1"/>
    <s v="Q4_2"/>
    <n v="4"/>
    <x v="1"/>
    <x v="14"/>
    <x v="5"/>
  </r>
  <r>
    <n v="1"/>
    <n v="2016"/>
    <s v="3003441"/>
    <s v="20121"/>
    <x v="1"/>
    <n v="1"/>
    <x v="0"/>
    <x v="34"/>
    <x v="24"/>
    <x v="1"/>
    <s v="Q4_7"/>
    <n v="4"/>
    <x v="1"/>
    <x v="15"/>
    <x v="5"/>
  </r>
  <r>
    <n v="1"/>
    <n v="2016"/>
    <s v="3003441"/>
    <s v="20121"/>
    <x v="1"/>
    <n v="1"/>
    <x v="0"/>
    <x v="34"/>
    <x v="24"/>
    <x v="1"/>
    <s v="Q4_9"/>
    <n v="4"/>
    <x v="1"/>
    <x v="16"/>
    <x v="5"/>
  </r>
  <r>
    <n v="1"/>
    <n v="2016"/>
    <s v="3003441"/>
    <s v="20121"/>
    <x v="1"/>
    <n v="1"/>
    <x v="0"/>
    <x v="34"/>
    <x v="24"/>
    <x v="1"/>
    <s v="Q4_8"/>
    <n v="4"/>
    <x v="1"/>
    <x v="17"/>
    <x v="5"/>
  </r>
  <r>
    <n v="1"/>
    <n v="2016"/>
    <s v="3003441"/>
    <s v="20121"/>
    <x v="1"/>
    <n v="1"/>
    <x v="0"/>
    <x v="34"/>
    <x v="24"/>
    <x v="1"/>
    <s v="Q4_4"/>
    <n v="4"/>
    <x v="1"/>
    <x v="18"/>
    <x v="5"/>
  </r>
  <r>
    <n v="1"/>
    <n v="2016"/>
    <s v="3003441"/>
    <s v="20121"/>
    <x v="1"/>
    <n v="1"/>
    <x v="0"/>
    <x v="34"/>
    <x v="24"/>
    <x v="1"/>
    <s v="Q4_1"/>
    <n v="4"/>
    <x v="1"/>
    <x v="19"/>
    <x v="5"/>
  </r>
  <r>
    <n v="1"/>
    <n v="2016"/>
    <s v="853891"/>
    <s v="20113"/>
    <x v="1"/>
    <n v="1"/>
    <x v="0"/>
    <x v="35"/>
    <x v="25"/>
    <x v="4"/>
    <s v="Q4_6"/>
    <n v="4"/>
    <x v="1"/>
    <x v="11"/>
    <x v="5"/>
  </r>
  <r>
    <n v="1"/>
    <n v="2016"/>
    <s v="853891"/>
    <s v="20113"/>
    <x v="1"/>
    <n v="1"/>
    <x v="0"/>
    <x v="35"/>
    <x v="25"/>
    <x v="4"/>
    <s v="Q4_3"/>
    <n v="3"/>
    <x v="1"/>
    <x v="12"/>
    <x v="7"/>
  </r>
  <r>
    <n v="1"/>
    <n v="2016"/>
    <s v="853891"/>
    <s v="20113"/>
    <x v="1"/>
    <n v="1"/>
    <x v="0"/>
    <x v="35"/>
    <x v="25"/>
    <x v="4"/>
    <s v="Q4_5"/>
    <n v="3"/>
    <x v="1"/>
    <x v="13"/>
    <x v="7"/>
  </r>
  <r>
    <n v="1"/>
    <n v="2016"/>
    <s v="853891"/>
    <s v="20113"/>
    <x v="1"/>
    <n v="1"/>
    <x v="0"/>
    <x v="35"/>
    <x v="25"/>
    <x v="4"/>
    <s v="Q4_2"/>
    <n v="3"/>
    <x v="1"/>
    <x v="14"/>
    <x v="7"/>
  </r>
  <r>
    <n v="1"/>
    <n v="2016"/>
    <s v="853891"/>
    <s v="20113"/>
    <x v="1"/>
    <n v="1"/>
    <x v="0"/>
    <x v="35"/>
    <x v="25"/>
    <x v="4"/>
    <s v="Q4_7"/>
    <n v="3"/>
    <x v="1"/>
    <x v="15"/>
    <x v="7"/>
  </r>
  <r>
    <n v="1"/>
    <n v="2016"/>
    <s v="853891"/>
    <s v="20113"/>
    <x v="1"/>
    <n v="1"/>
    <x v="0"/>
    <x v="35"/>
    <x v="25"/>
    <x v="4"/>
    <s v="Q4_9"/>
    <n v="3"/>
    <x v="1"/>
    <x v="16"/>
    <x v="7"/>
  </r>
  <r>
    <n v="1"/>
    <n v="2016"/>
    <s v="853891"/>
    <s v="20113"/>
    <x v="1"/>
    <n v="1"/>
    <x v="0"/>
    <x v="35"/>
    <x v="25"/>
    <x v="4"/>
    <s v="Q4_8"/>
    <n v="3"/>
    <x v="1"/>
    <x v="17"/>
    <x v="7"/>
  </r>
  <r>
    <n v="1"/>
    <n v="2016"/>
    <s v="853891"/>
    <s v="20113"/>
    <x v="1"/>
    <n v="1"/>
    <x v="0"/>
    <x v="35"/>
    <x v="25"/>
    <x v="4"/>
    <s v="Q4_4"/>
    <n v="3"/>
    <x v="1"/>
    <x v="18"/>
    <x v="7"/>
  </r>
  <r>
    <n v="1"/>
    <n v="2016"/>
    <s v="853891"/>
    <s v="20113"/>
    <x v="1"/>
    <n v="1"/>
    <x v="0"/>
    <x v="35"/>
    <x v="25"/>
    <x v="4"/>
    <s v="Q4_1"/>
    <n v="3"/>
    <x v="1"/>
    <x v="19"/>
    <x v="7"/>
  </r>
  <r>
    <n v="1"/>
    <n v="2016"/>
    <s v="3671680"/>
    <s v="20122"/>
    <x v="1"/>
    <n v="1"/>
    <x v="0"/>
    <x v="8"/>
    <x v="8"/>
    <x v="1"/>
    <s v="Q4_6"/>
    <n v="3"/>
    <x v="1"/>
    <x v="11"/>
    <x v="7"/>
  </r>
  <r>
    <n v="1"/>
    <n v="2016"/>
    <s v="3671680"/>
    <s v="20122"/>
    <x v="1"/>
    <n v="1"/>
    <x v="0"/>
    <x v="8"/>
    <x v="8"/>
    <x v="1"/>
    <s v="Q4_3"/>
    <n v="3"/>
    <x v="1"/>
    <x v="12"/>
    <x v="7"/>
  </r>
  <r>
    <n v="1"/>
    <n v="2016"/>
    <s v="3671680"/>
    <s v="20122"/>
    <x v="1"/>
    <n v="1"/>
    <x v="0"/>
    <x v="8"/>
    <x v="8"/>
    <x v="1"/>
    <s v="Q4_5"/>
    <n v="2"/>
    <x v="1"/>
    <x v="13"/>
    <x v="9"/>
  </r>
  <r>
    <n v="1"/>
    <n v="2016"/>
    <s v="3671680"/>
    <s v="20122"/>
    <x v="1"/>
    <n v="1"/>
    <x v="0"/>
    <x v="8"/>
    <x v="8"/>
    <x v="1"/>
    <s v="Q4_2"/>
    <n v="3"/>
    <x v="1"/>
    <x v="14"/>
    <x v="7"/>
  </r>
  <r>
    <n v="1"/>
    <n v="2016"/>
    <s v="3671680"/>
    <s v="20122"/>
    <x v="1"/>
    <n v="1"/>
    <x v="0"/>
    <x v="8"/>
    <x v="8"/>
    <x v="1"/>
    <s v="Q4_7"/>
    <n v="3"/>
    <x v="1"/>
    <x v="15"/>
    <x v="7"/>
  </r>
  <r>
    <n v="1"/>
    <n v="2016"/>
    <s v="3671680"/>
    <s v="20122"/>
    <x v="1"/>
    <n v="1"/>
    <x v="0"/>
    <x v="8"/>
    <x v="8"/>
    <x v="1"/>
    <s v="Q4_9"/>
    <n v="3"/>
    <x v="1"/>
    <x v="16"/>
    <x v="7"/>
  </r>
  <r>
    <n v="1"/>
    <n v="2016"/>
    <s v="3671680"/>
    <s v="20122"/>
    <x v="1"/>
    <n v="1"/>
    <x v="0"/>
    <x v="8"/>
    <x v="8"/>
    <x v="1"/>
    <s v="Q4_8"/>
    <n v="3"/>
    <x v="1"/>
    <x v="17"/>
    <x v="7"/>
  </r>
  <r>
    <n v="1"/>
    <n v="2016"/>
    <s v="3671680"/>
    <s v="20122"/>
    <x v="1"/>
    <n v="1"/>
    <x v="0"/>
    <x v="8"/>
    <x v="8"/>
    <x v="1"/>
    <s v="Q4_4"/>
    <n v="3"/>
    <x v="1"/>
    <x v="18"/>
    <x v="7"/>
  </r>
  <r>
    <n v="1"/>
    <n v="2016"/>
    <s v="3671680"/>
    <s v="20122"/>
    <x v="1"/>
    <n v="1"/>
    <x v="0"/>
    <x v="8"/>
    <x v="8"/>
    <x v="1"/>
    <s v="Q4_1"/>
    <n v="3"/>
    <x v="1"/>
    <x v="19"/>
    <x v="7"/>
  </r>
  <r>
    <n v="1"/>
    <n v="2016"/>
    <s v="3672785"/>
    <s v="20122"/>
    <x v="1"/>
    <n v="1"/>
    <x v="0"/>
    <x v="36"/>
    <x v="26"/>
    <x v="1"/>
    <s v="Q4_6"/>
    <n v="4"/>
    <x v="1"/>
    <x v="11"/>
    <x v="5"/>
  </r>
  <r>
    <n v="1"/>
    <n v="2016"/>
    <s v="3672785"/>
    <s v="20122"/>
    <x v="1"/>
    <n v="1"/>
    <x v="0"/>
    <x v="36"/>
    <x v="26"/>
    <x v="1"/>
    <s v="Q4_3"/>
    <n v="4"/>
    <x v="1"/>
    <x v="12"/>
    <x v="5"/>
  </r>
  <r>
    <n v="1"/>
    <n v="2016"/>
    <s v="3672785"/>
    <s v="20122"/>
    <x v="1"/>
    <n v="1"/>
    <x v="0"/>
    <x v="36"/>
    <x v="26"/>
    <x v="1"/>
    <s v="Q4_5"/>
    <n v="3"/>
    <x v="1"/>
    <x v="13"/>
    <x v="7"/>
  </r>
  <r>
    <n v="1"/>
    <n v="2016"/>
    <s v="3672785"/>
    <s v="20122"/>
    <x v="1"/>
    <n v="1"/>
    <x v="0"/>
    <x v="36"/>
    <x v="26"/>
    <x v="1"/>
    <s v="Q4_2"/>
    <n v="4"/>
    <x v="1"/>
    <x v="14"/>
    <x v="5"/>
  </r>
  <r>
    <n v="1"/>
    <n v="2016"/>
    <s v="3672785"/>
    <s v="20122"/>
    <x v="1"/>
    <n v="1"/>
    <x v="0"/>
    <x v="36"/>
    <x v="26"/>
    <x v="1"/>
    <s v="Q4_7"/>
    <n v="4"/>
    <x v="1"/>
    <x v="15"/>
    <x v="5"/>
  </r>
  <r>
    <n v="1"/>
    <n v="2016"/>
    <s v="3672785"/>
    <s v="20122"/>
    <x v="1"/>
    <n v="1"/>
    <x v="0"/>
    <x v="36"/>
    <x v="26"/>
    <x v="1"/>
    <s v="Q4_9"/>
    <n v="4"/>
    <x v="1"/>
    <x v="16"/>
    <x v="5"/>
  </r>
  <r>
    <n v="1"/>
    <n v="2016"/>
    <s v="3672785"/>
    <s v="20122"/>
    <x v="1"/>
    <n v="1"/>
    <x v="0"/>
    <x v="36"/>
    <x v="26"/>
    <x v="1"/>
    <s v="Q4_8"/>
    <n v="4"/>
    <x v="1"/>
    <x v="17"/>
    <x v="5"/>
  </r>
  <r>
    <n v="1"/>
    <n v="2016"/>
    <s v="3672785"/>
    <s v="20122"/>
    <x v="1"/>
    <n v="1"/>
    <x v="0"/>
    <x v="36"/>
    <x v="26"/>
    <x v="1"/>
    <s v="Q4_4"/>
    <n v="4"/>
    <x v="1"/>
    <x v="18"/>
    <x v="5"/>
  </r>
  <r>
    <n v="1"/>
    <n v="2016"/>
    <s v="3672785"/>
    <s v="20122"/>
    <x v="1"/>
    <n v="1"/>
    <x v="0"/>
    <x v="36"/>
    <x v="26"/>
    <x v="1"/>
    <s v="Q4_1"/>
    <n v="4"/>
    <x v="1"/>
    <x v="19"/>
    <x v="5"/>
  </r>
  <r>
    <n v="1"/>
    <n v="2016"/>
    <s v="3628494"/>
    <s v="20114"/>
    <x v="1"/>
    <n v="1"/>
    <x v="0"/>
    <x v="8"/>
    <x v="8"/>
    <x v="1"/>
    <s v="Q4_6"/>
    <n v="3"/>
    <x v="1"/>
    <x v="11"/>
    <x v="7"/>
  </r>
  <r>
    <n v="1"/>
    <n v="2016"/>
    <s v="3628494"/>
    <s v="20114"/>
    <x v="1"/>
    <n v="1"/>
    <x v="0"/>
    <x v="8"/>
    <x v="8"/>
    <x v="1"/>
    <s v="Q4_3"/>
    <n v="3"/>
    <x v="1"/>
    <x v="12"/>
    <x v="7"/>
  </r>
  <r>
    <n v="1"/>
    <n v="2016"/>
    <s v="3628494"/>
    <s v="20114"/>
    <x v="1"/>
    <n v="1"/>
    <x v="0"/>
    <x v="8"/>
    <x v="8"/>
    <x v="1"/>
    <s v="Q4_5"/>
    <n v="3"/>
    <x v="1"/>
    <x v="13"/>
    <x v="7"/>
  </r>
  <r>
    <n v="1"/>
    <n v="2016"/>
    <s v="3628494"/>
    <s v="20114"/>
    <x v="1"/>
    <n v="1"/>
    <x v="0"/>
    <x v="8"/>
    <x v="8"/>
    <x v="1"/>
    <s v="Q4_2"/>
    <n v="3"/>
    <x v="1"/>
    <x v="14"/>
    <x v="7"/>
  </r>
  <r>
    <n v="1"/>
    <n v="2016"/>
    <s v="3628494"/>
    <s v="20114"/>
    <x v="1"/>
    <n v="1"/>
    <x v="0"/>
    <x v="8"/>
    <x v="8"/>
    <x v="1"/>
    <s v="Q4_7"/>
    <n v="3"/>
    <x v="1"/>
    <x v="15"/>
    <x v="7"/>
  </r>
  <r>
    <n v="1"/>
    <n v="2016"/>
    <s v="3628494"/>
    <s v="20114"/>
    <x v="1"/>
    <n v="1"/>
    <x v="0"/>
    <x v="8"/>
    <x v="8"/>
    <x v="1"/>
    <s v="Q4_9"/>
    <n v="3"/>
    <x v="1"/>
    <x v="16"/>
    <x v="7"/>
  </r>
  <r>
    <n v="1"/>
    <n v="2016"/>
    <s v="3628494"/>
    <s v="20114"/>
    <x v="1"/>
    <n v="1"/>
    <x v="0"/>
    <x v="8"/>
    <x v="8"/>
    <x v="1"/>
    <s v="Q4_8"/>
    <n v="3"/>
    <x v="1"/>
    <x v="17"/>
    <x v="7"/>
  </r>
  <r>
    <n v="1"/>
    <n v="2016"/>
    <s v="3628494"/>
    <s v="20114"/>
    <x v="1"/>
    <n v="1"/>
    <x v="0"/>
    <x v="8"/>
    <x v="8"/>
    <x v="1"/>
    <s v="Q4_4"/>
    <n v="3"/>
    <x v="1"/>
    <x v="18"/>
    <x v="7"/>
  </r>
  <r>
    <n v="1"/>
    <n v="2016"/>
    <s v="3628494"/>
    <s v="20114"/>
    <x v="1"/>
    <n v="1"/>
    <x v="0"/>
    <x v="8"/>
    <x v="8"/>
    <x v="1"/>
    <s v="Q4_1"/>
    <n v="3"/>
    <x v="1"/>
    <x v="19"/>
    <x v="7"/>
  </r>
  <r>
    <n v="1"/>
    <n v="2016"/>
    <s v="3358016"/>
    <s v="20114"/>
    <x v="1"/>
    <n v="1"/>
    <x v="0"/>
    <x v="37"/>
    <x v="0"/>
    <x v="0"/>
    <s v="Q4_6"/>
    <n v="3"/>
    <x v="1"/>
    <x v="11"/>
    <x v="7"/>
  </r>
  <r>
    <n v="1"/>
    <n v="2016"/>
    <s v="3358016"/>
    <s v="20114"/>
    <x v="1"/>
    <n v="1"/>
    <x v="0"/>
    <x v="37"/>
    <x v="0"/>
    <x v="0"/>
    <s v="Q4_3"/>
    <n v="4"/>
    <x v="1"/>
    <x v="12"/>
    <x v="5"/>
  </r>
  <r>
    <n v="1"/>
    <n v="2016"/>
    <s v="3358016"/>
    <s v="20114"/>
    <x v="1"/>
    <n v="1"/>
    <x v="0"/>
    <x v="37"/>
    <x v="0"/>
    <x v="0"/>
    <s v="Q4_5"/>
    <n v="2"/>
    <x v="1"/>
    <x v="13"/>
    <x v="9"/>
  </r>
  <r>
    <n v="1"/>
    <n v="2016"/>
    <s v="3358016"/>
    <s v="20114"/>
    <x v="1"/>
    <n v="1"/>
    <x v="0"/>
    <x v="37"/>
    <x v="0"/>
    <x v="0"/>
    <s v="Q4_2"/>
    <n v="4"/>
    <x v="1"/>
    <x v="14"/>
    <x v="5"/>
  </r>
  <r>
    <n v="1"/>
    <n v="2016"/>
    <s v="3358016"/>
    <s v="20114"/>
    <x v="1"/>
    <n v="1"/>
    <x v="0"/>
    <x v="37"/>
    <x v="0"/>
    <x v="0"/>
    <s v="Q4_7"/>
    <n v="4"/>
    <x v="1"/>
    <x v="15"/>
    <x v="5"/>
  </r>
  <r>
    <n v="1"/>
    <n v="2016"/>
    <s v="3358016"/>
    <s v="20114"/>
    <x v="1"/>
    <n v="1"/>
    <x v="0"/>
    <x v="37"/>
    <x v="0"/>
    <x v="0"/>
    <s v="Q4_9"/>
    <n v="4"/>
    <x v="1"/>
    <x v="16"/>
    <x v="5"/>
  </r>
  <r>
    <n v="1"/>
    <n v="2016"/>
    <s v="3358016"/>
    <s v="20114"/>
    <x v="1"/>
    <n v="1"/>
    <x v="0"/>
    <x v="37"/>
    <x v="0"/>
    <x v="0"/>
    <s v="Q4_8"/>
    <n v="4"/>
    <x v="1"/>
    <x v="17"/>
    <x v="5"/>
  </r>
  <r>
    <n v="1"/>
    <n v="2016"/>
    <s v="3358016"/>
    <s v="20114"/>
    <x v="1"/>
    <n v="1"/>
    <x v="0"/>
    <x v="37"/>
    <x v="0"/>
    <x v="0"/>
    <s v="Q4_4"/>
    <n v="3"/>
    <x v="1"/>
    <x v="18"/>
    <x v="7"/>
  </r>
  <r>
    <n v="1"/>
    <n v="2016"/>
    <s v="3358016"/>
    <s v="20114"/>
    <x v="1"/>
    <n v="1"/>
    <x v="0"/>
    <x v="37"/>
    <x v="0"/>
    <x v="0"/>
    <s v="Q4_1"/>
    <n v="3"/>
    <x v="1"/>
    <x v="19"/>
    <x v="7"/>
  </r>
  <r>
    <n v="1"/>
    <n v="2016"/>
    <s v="1481739"/>
    <s v="20121"/>
    <x v="1"/>
    <n v="1"/>
    <x v="0"/>
    <x v="14"/>
    <x v="14"/>
    <x v="2"/>
    <s v="Q4_6"/>
    <n v="2"/>
    <x v="1"/>
    <x v="11"/>
    <x v="9"/>
  </r>
  <r>
    <n v="1"/>
    <n v="2016"/>
    <s v="1481739"/>
    <s v="20121"/>
    <x v="1"/>
    <n v="1"/>
    <x v="0"/>
    <x v="14"/>
    <x v="14"/>
    <x v="2"/>
    <s v="Q4_3"/>
    <n v="3"/>
    <x v="1"/>
    <x v="12"/>
    <x v="7"/>
  </r>
  <r>
    <n v="1"/>
    <n v="2016"/>
    <s v="1481739"/>
    <s v="20121"/>
    <x v="1"/>
    <n v="1"/>
    <x v="0"/>
    <x v="14"/>
    <x v="14"/>
    <x v="2"/>
    <s v="Q4_5"/>
    <n v="1"/>
    <x v="1"/>
    <x v="13"/>
    <x v="8"/>
  </r>
  <r>
    <n v="1"/>
    <n v="2016"/>
    <s v="1481739"/>
    <s v="20121"/>
    <x v="1"/>
    <n v="1"/>
    <x v="0"/>
    <x v="14"/>
    <x v="14"/>
    <x v="2"/>
    <s v="Q4_2"/>
    <n v="2"/>
    <x v="1"/>
    <x v="14"/>
    <x v="9"/>
  </r>
  <r>
    <n v="1"/>
    <n v="2016"/>
    <s v="1481739"/>
    <s v="20121"/>
    <x v="1"/>
    <n v="1"/>
    <x v="0"/>
    <x v="14"/>
    <x v="14"/>
    <x v="2"/>
    <s v="Q4_7"/>
    <n v="2"/>
    <x v="1"/>
    <x v="15"/>
    <x v="9"/>
  </r>
  <r>
    <n v="1"/>
    <n v="2016"/>
    <s v="1481739"/>
    <s v="20121"/>
    <x v="1"/>
    <n v="1"/>
    <x v="0"/>
    <x v="14"/>
    <x v="14"/>
    <x v="2"/>
    <s v="Q4_9"/>
    <n v="5"/>
    <x v="1"/>
    <x v="16"/>
    <x v="4"/>
  </r>
  <r>
    <n v="1"/>
    <n v="2016"/>
    <s v="1481739"/>
    <s v="20121"/>
    <x v="1"/>
    <n v="1"/>
    <x v="0"/>
    <x v="14"/>
    <x v="14"/>
    <x v="2"/>
    <s v="Q4_8"/>
    <n v="5"/>
    <x v="1"/>
    <x v="17"/>
    <x v="4"/>
  </r>
  <r>
    <n v="1"/>
    <n v="2016"/>
    <s v="1481739"/>
    <s v="20121"/>
    <x v="1"/>
    <n v="1"/>
    <x v="0"/>
    <x v="14"/>
    <x v="14"/>
    <x v="2"/>
    <s v="Q4_4"/>
    <n v="3"/>
    <x v="1"/>
    <x v="18"/>
    <x v="7"/>
  </r>
  <r>
    <n v="1"/>
    <n v="2016"/>
    <s v="1481739"/>
    <s v="20121"/>
    <x v="1"/>
    <n v="1"/>
    <x v="0"/>
    <x v="14"/>
    <x v="14"/>
    <x v="2"/>
    <s v="Q4_1"/>
    <n v="4"/>
    <x v="1"/>
    <x v="19"/>
    <x v="5"/>
  </r>
  <r>
    <n v="1"/>
    <n v="2016"/>
    <s v="1743793"/>
    <s v="20121"/>
    <x v="1"/>
    <n v="1"/>
    <x v="0"/>
    <x v="38"/>
    <x v="12"/>
    <x v="4"/>
    <s v="Q4_6"/>
    <n v="4"/>
    <x v="1"/>
    <x v="11"/>
    <x v="5"/>
  </r>
  <r>
    <n v="1"/>
    <n v="2016"/>
    <s v="1743793"/>
    <s v="20121"/>
    <x v="1"/>
    <n v="1"/>
    <x v="0"/>
    <x v="38"/>
    <x v="12"/>
    <x v="4"/>
    <s v="Q4_3"/>
    <n v="3"/>
    <x v="1"/>
    <x v="12"/>
    <x v="7"/>
  </r>
  <r>
    <n v="1"/>
    <n v="2016"/>
    <s v="1743793"/>
    <s v="20121"/>
    <x v="1"/>
    <n v="1"/>
    <x v="0"/>
    <x v="38"/>
    <x v="12"/>
    <x v="4"/>
    <s v="Q4_5"/>
    <n v="3"/>
    <x v="1"/>
    <x v="13"/>
    <x v="7"/>
  </r>
  <r>
    <n v="1"/>
    <n v="2016"/>
    <s v="1743793"/>
    <s v="20121"/>
    <x v="1"/>
    <n v="1"/>
    <x v="0"/>
    <x v="38"/>
    <x v="12"/>
    <x v="4"/>
    <s v="Q4_2"/>
    <n v="3"/>
    <x v="1"/>
    <x v="14"/>
    <x v="7"/>
  </r>
  <r>
    <n v="1"/>
    <n v="2016"/>
    <s v="1743793"/>
    <s v="20121"/>
    <x v="1"/>
    <n v="1"/>
    <x v="0"/>
    <x v="38"/>
    <x v="12"/>
    <x v="4"/>
    <s v="Q4_7"/>
    <n v="4"/>
    <x v="1"/>
    <x v="15"/>
    <x v="5"/>
  </r>
  <r>
    <n v="1"/>
    <n v="2016"/>
    <s v="1743793"/>
    <s v="20121"/>
    <x v="1"/>
    <n v="1"/>
    <x v="0"/>
    <x v="38"/>
    <x v="12"/>
    <x v="4"/>
    <s v="Q4_9"/>
    <n v="3"/>
    <x v="1"/>
    <x v="16"/>
    <x v="7"/>
  </r>
  <r>
    <n v="1"/>
    <n v="2016"/>
    <s v="1743793"/>
    <s v="20121"/>
    <x v="1"/>
    <n v="1"/>
    <x v="0"/>
    <x v="38"/>
    <x v="12"/>
    <x v="4"/>
    <s v="Q4_8"/>
    <n v="2"/>
    <x v="1"/>
    <x v="17"/>
    <x v="9"/>
  </r>
  <r>
    <n v="1"/>
    <n v="2016"/>
    <s v="1743793"/>
    <s v="20121"/>
    <x v="1"/>
    <n v="1"/>
    <x v="0"/>
    <x v="38"/>
    <x v="12"/>
    <x v="4"/>
    <s v="Q4_4"/>
    <n v="3"/>
    <x v="1"/>
    <x v="18"/>
    <x v="7"/>
  </r>
  <r>
    <n v="1"/>
    <n v="2016"/>
    <s v="1743793"/>
    <s v="20121"/>
    <x v="1"/>
    <n v="1"/>
    <x v="0"/>
    <x v="38"/>
    <x v="12"/>
    <x v="4"/>
    <s v="Q4_1"/>
    <n v="4"/>
    <x v="1"/>
    <x v="19"/>
    <x v="5"/>
  </r>
  <r>
    <n v="1"/>
    <n v="2016"/>
    <s v="3599686"/>
    <s v="20122"/>
    <x v="1"/>
    <n v="1"/>
    <x v="0"/>
    <x v="24"/>
    <x v="20"/>
    <x v="0"/>
    <s v="Q4_6"/>
    <n v="4"/>
    <x v="1"/>
    <x v="11"/>
    <x v="5"/>
  </r>
  <r>
    <n v="1"/>
    <n v="2016"/>
    <s v="3599686"/>
    <s v="20122"/>
    <x v="1"/>
    <n v="1"/>
    <x v="0"/>
    <x v="24"/>
    <x v="20"/>
    <x v="0"/>
    <s v="Q4_3"/>
    <n v="4"/>
    <x v="1"/>
    <x v="12"/>
    <x v="5"/>
  </r>
  <r>
    <n v="1"/>
    <n v="2016"/>
    <s v="3599686"/>
    <s v="20122"/>
    <x v="1"/>
    <n v="1"/>
    <x v="0"/>
    <x v="24"/>
    <x v="20"/>
    <x v="0"/>
    <s v="Q4_5"/>
    <n v="4"/>
    <x v="1"/>
    <x v="13"/>
    <x v="5"/>
  </r>
  <r>
    <n v="1"/>
    <n v="2016"/>
    <s v="3599686"/>
    <s v="20122"/>
    <x v="1"/>
    <n v="1"/>
    <x v="0"/>
    <x v="24"/>
    <x v="20"/>
    <x v="0"/>
    <s v="Q4_2"/>
    <n v="2"/>
    <x v="1"/>
    <x v="14"/>
    <x v="9"/>
  </r>
  <r>
    <n v="1"/>
    <n v="2016"/>
    <s v="3599686"/>
    <s v="20122"/>
    <x v="1"/>
    <n v="1"/>
    <x v="0"/>
    <x v="24"/>
    <x v="20"/>
    <x v="0"/>
    <s v="Q4_7"/>
    <n v="3"/>
    <x v="1"/>
    <x v="15"/>
    <x v="7"/>
  </r>
  <r>
    <n v="1"/>
    <n v="2016"/>
    <s v="3599686"/>
    <s v="20122"/>
    <x v="1"/>
    <n v="1"/>
    <x v="0"/>
    <x v="24"/>
    <x v="20"/>
    <x v="0"/>
    <s v="Q4_9"/>
    <n v="4"/>
    <x v="1"/>
    <x v="16"/>
    <x v="5"/>
  </r>
  <r>
    <n v="1"/>
    <n v="2016"/>
    <s v="3599686"/>
    <s v="20122"/>
    <x v="1"/>
    <n v="1"/>
    <x v="0"/>
    <x v="24"/>
    <x v="20"/>
    <x v="0"/>
    <s v="Q4_8"/>
    <n v="4"/>
    <x v="1"/>
    <x v="17"/>
    <x v="5"/>
  </r>
  <r>
    <n v="1"/>
    <n v="2016"/>
    <s v="3599686"/>
    <s v="20122"/>
    <x v="1"/>
    <n v="1"/>
    <x v="0"/>
    <x v="24"/>
    <x v="20"/>
    <x v="0"/>
    <s v="Q4_4"/>
    <n v="3"/>
    <x v="1"/>
    <x v="18"/>
    <x v="7"/>
  </r>
  <r>
    <n v="1"/>
    <n v="2016"/>
    <s v="3599686"/>
    <s v="20122"/>
    <x v="1"/>
    <n v="1"/>
    <x v="0"/>
    <x v="24"/>
    <x v="20"/>
    <x v="0"/>
    <s v="Q4_1"/>
    <n v="2"/>
    <x v="1"/>
    <x v="19"/>
    <x v="9"/>
  </r>
  <r>
    <n v="1"/>
    <n v="2016"/>
    <s v="3629755"/>
    <s v="20114"/>
    <x v="1"/>
    <n v="1"/>
    <x v="0"/>
    <x v="14"/>
    <x v="14"/>
    <x v="2"/>
    <s v="Q4_6"/>
    <n v="3"/>
    <x v="1"/>
    <x v="11"/>
    <x v="7"/>
  </r>
  <r>
    <n v="1"/>
    <n v="2016"/>
    <s v="3629755"/>
    <s v="20114"/>
    <x v="1"/>
    <n v="1"/>
    <x v="0"/>
    <x v="14"/>
    <x v="14"/>
    <x v="2"/>
    <s v="Q4_3"/>
    <n v="4"/>
    <x v="1"/>
    <x v="12"/>
    <x v="5"/>
  </r>
  <r>
    <n v="1"/>
    <n v="2016"/>
    <s v="3629755"/>
    <s v="20114"/>
    <x v="1"/>
    <n v="1"/>
    <x v="0"/>
    <x v="14"/>
    <x v="14"/>
    <x v="2"/>
    <s v="Q4_5"/>
    <n v="3"/>
    <x v="1"/>
    <x v="13"/>
    <x v="7"/>
  </r>
  <r>
    <n v="1"/>
    <n v="2016"/>
    <s v="3629755"/>
    <s v="20114"/>
    <x v="1"/>
    <n v="1"/>
    <x v="0"/>
    <x v="14"/>
    <x v="14"/>
    <x v="2"/>
    <s v="Q4_2"/>
    <n v="3"/>
    <x v="1"/>
    <x v="14"/>
    <x v="7"/>
  </r>
  <r>
    <n v="1"/>
    <n v="2016"/>
    <s v="3629755"/>
    <s v="20114"/>
    <x v="1"/>
    <n v="1"/>
    <x v="0"/>
    <x v="14"/>
    <x v="14"/>
    <x v="2"/>
    <s v="Q4_7"/>
    <n v="3"/>
    <x v="1"/>
    <x v="15"/>
    <x v="7"/>
  </r>
  <r>
    <n v="1"/>
    <n v="2016"/>
    <s v="3629755"/>
    <s v="20114"/>
    <x v="1"/>
    <n v="1"/>
    <x v="0"/>
    <x v="14"/>
    <x v="14"/>
    <x v="2"/>
    <s v="Q4_9"/>
    <n v="4"/>
    <x v="1"/>
    <x v="16"/>
    <x v="5"/>
  </r>
  <r>
    <n v="1"/>
    <n v="2016"/>
    <s v="3629755"/>
    <s v="20114"/>
    <x v="1"/>
    <n v="1"/>
    <x v="0"/>
    <x v="14"/>
    <x v="14"/>
    <x v="2"/>
    <s v="Q4_8"/>
    <n v="3"/>
    <x v="1"/>
    <x v="17"/>
    <x v="7"/>
  </r>
  <r>
    <n v="1"/>
    <n v="2016"/>
    <s v="3629755"/>
    <s v="20114"/>
    <x v="1"/>
    <n v="1"/>
    <x v="0"/>
    <x v="14"/>
    <x v="14"/>
    <x v="2"/>
    <s v="Q4_4"/>
    <n v="3"/>
    <x v="1"/>
    <x v="18"/>
    <x v="7"/>
  </r>
  <r>
    <n v="1"/>
    <n v="2016"/>
    <s v="3629755"/>
    <s v="20114"/>
    <x v="1"/>
    <n v="1"/>
    <x v="0"/>
    <x v="14"/>
    <x v="14"/>
    <x v="2"/>
    <s v="Q4_1"/>
    <n v="3"/>
    <x v="1"/>
    <x v="19"/>
    <x v="7"/>
  </r>
  <r>
    <n v="1"/>
    <n v="2016"/>
    <s v="3346589"/>
    <s v="20114"/>
    <x v="1"/>
    <n v="1"/>
    <x v="0"/>
    <x v="36"/>
    <x v="26"/>
    <x v="1"/>
    <s v="Q4_6"/>
    <n v="3"/>
    <x v="1"/>
    <x v="11"/>
    <x v="7"/>
  </r>
  <r>
    <n v="1"/>
    <n v="2016"/>
    <s v="3346589"/>
    <s v="20114"/>
    <x v="1"/>
    <n v="1"/>
    <x v="0"/>
    <x v="36"/>
    <x v="26"/>
    <x v="1"/>
    <s v="Q4_3"/>
    <n v="4"/>
    <x v="1"/>
    <x v="12"/>
    <x v="5"/>
  </r>
  <r>
    <n v="1"/>
    <n v="2016"/>
    <s v="3346589"/>
    <s v="20114"/>
    <x v="1"/>
    <n v="1"/>
    <x v="0"/>
    <x v="36"/>
    <x v="26"/>
    <x v="1"/>
    <s v="Q4_5"/>
    <n v="3"/>
    <x v="1"/>
    <x v="13"/>
    <x v="7"/>
  </r>
  <r>
    <n v="1"/>
    <n v="2016"/>
    <s v="3346589"/>
    <s v="20114"/>
    <x v="1"/>
    <n v="1"/>
    <x v="0"/>
    <x v="36"/>
    <x v="26"/>
    <x v="1"/>
    <s v="Q4_2"/>
    <n v="4"/>
    <x v="1"/>
    <x v="14"/>
    <x v="5"/>
  </r>
  <r>
    <n v="1"/>
    <n v="2016"/>
    <s v="3346589"/>
    <s v="20114"/>
    <x v="1"/>
    <n v="1"/>
    <x v="0"/>
    <x v="36"/>
    <x v="26"/>
    <x v="1"/>
    <s v="Q4_7"/>
    <n v="4"/>
    <x v="1"/>
    <x v="15"/>
    <x v="5"/>
  </r>
  <r>
    <n v="1"/>
    <n v="2016"/>
    <s v="3346589"/>
    <s v="20114"/>
    <x v="1"/>
    <n v="1"/>
    <x v="0"/>
    <x v="36"/>
    <x v="26"/>
    <x v="1"/>
    <s v="Q4_9"/>
    <n v="4"/>
    <x v="1"/>
    <x v="16"/>
    <x v="5"/>
  </r>
  <r>
    <n v="1"/>
    <n v="2016"/>
    <s v="3346589"/>
    <s v="20114"/>
    <x v="1"/>
    <n v="1"/>
    <x v="0"/>
    <x v="36"/>
    <x v="26"/>
    <x v="1"/>
    <s v="Q4_8"/>
    <n v="3"/>
    <x v="1"/>
    <x v="17"/>
    <x v="7"/>
  </r>
  <r>
    <n v="1"/>
    <n v="2016"/>
    <s v="3346589"/>
    <s v="20114"/>
    <x v="1"/>
    <n v="1"/>
    <x v="0"/>
    <x v="36"/>
    <x v="26"/>
    <x v="1"/>
    <s v="Q4_4"/>
    <n v="3"/>
    <x v="1"/>
    <x v="18"/>
    <x v="7"/>
  </r>
  <r>
    <n v="1"/>
    <n v="2016"/>
    <s v="3346589"/>
    <s v="20114"/>
    <x v="1"/>
    <n v="1"/>
    <x v="0"/>
    <x v="36"/>
    <x v="26"/>
    <x v="1"/>
    <s v="Q4_1"/>
    <n v="3"/>
    <x v="1"/>
    <x v="19"/>
    <x v="7"/>
  </r>
  <r>
    <n v="1"/>
    <n v="2016"/>
    <s v="1869464"/>
    <s v="20122"/>
    <x v="1"/>
    <n v="1"/>
    <x v="0"/>
    <x v="7"/>
    <x v="7"/>
    <x v="3"/>
    <s v="Q4_6"/>
    <n v="2"/>
    <x v="1"/>
    <x v="11"/>
    <x v="9"/>
  </r>
  <r>
    <n v="1"/>
    <n v="2016"/>
    <s v="1869464"/>
    <s v="20122"/>
    <x v="1"/>
    <n v="1"/>
    <x v="0"/>
    <x v="7"/>
    <x v="7"/>
    <x v="3"/>
    <s v="Q4_3"/>
    <n v="3"/>
    <x v="1"/>
    <x v="12"/>
    <x v="7"/>
  </r>
  <r>
    <n v="1"/>
    <n v="2016"/>
    <s v="1869464"/>
    <s v="20122"/>
    <x v="1"/>
    <n v="1"/>
    <x v="0"/>
    <x v="7"/>
    <x v="7"/>
    <x v="3"/>
    <s v="Q4_5"/>
    <n v="2"/>
    <x v="1"/>
    <x v="13"/>
    <x v="9"/>
  </r>
  <r>
    <n v="1"/>
    <n v="2016"/>
    <s v="1869464"/>
    <s v="20122"/>
    <x v="1"/>
    <n v="1"/>
    <x v="0"/>
    <x v="7"/>
    <x v="7"/>
    <x v="3"/>
    <s v="Q4_2"/>
    <n v="3"/>
    <x v="1"/>
    <x v="14"/>
    <x v="7"/>
  </r>
  <r>
    <n v="1"/>
    <n v="2016"/>
    <s v="1869464"/>
    <s v="20122"/>
    <x v="1"/>
    <n v="1"/>
    <x v="0"/>
    <x v="7"/>
    <x v="7"/>
    <x v="3"/>
    <s v="Q4_7"/>
    <n v="2"/>
    <x v="1"/>
    <x v="15"/>
    <x v="9"/>
  </r>
  <r>
    <n v="1"/>
    <n v="2016"/>
    <s v="1869464"/>
    <s v="20122"/>
    <x v="1"/>
    <n v="1"/>
    <x v="0"/>
    <x v="7"/>
    <x v="7"/>
    <x v="3"/>
    <s v="Q4_9"/>
    <n v="3"/>
    <x v="1"/>
    <x v="16"/>
    <x v="7"/>
  </r>
  <r>
    <n v="1"/>
    <n v="2016"/>
    <s v="1869464"/>
    <s v="20122"/>
    <x v="1"/>
    <n v="1"/>
    <x v="0"/>
    <x v="7"/>
    <x v="7"/>
    <x v="3"/>
    <s v="Q4_8"/>
    <n v="3"/>
    <x v="1"/>
    <x v="17"/>
    <x v="7"/>
  </r>
  <r>
    <n v="1"/>
    <n v="2016"/>
    <s v="1869464"/>
    <s v="20122"/>
    <x v="1"/>
    <n v="1"/>
    <x v="0"/>
    <x v="7"/>
    <x v="7"/>
    <x v="3"/>
    <s v="Q4_4"/>
    <n v="3"/>
    <x v="1"/>
    <x v="18"/>
    <x v="7"/>
  </r>
  <r>
    <n v="1"/>
    <n v="2016"/>
    <s v="1869464"/>
    <s v="20122"/>
    <x v="1"/>
    <n v="1"/>
    <x v="0"/>
    <x v="7"/>
    <x v="7"/>
    <x v="3"/>
    <s v="Q4_1"/>
    <n v="3"/>
    <x v="1"/>
    <x v="19"/>
    <x v="7"/>
  </r>
  <r>
    <n v="1"/>
    <n v="2016"/>
    <s v="3696770"/>
    <s v="20122"/>
    <x v="1"/>
    <n v="1"/>
    <x v="0"/>
    <x v="8"/>
    <x v="8"/>
    <x v="1"/>
    <s v="Q4_6"/>
    <n v="3"/>
    <x v="1"/>
    <x v="11"/>
    <x v="7"/>
  </r>
  <r>
    <n v="1"/>
    <n v="2016"/>
    <s v="3696770"/>
    <s v="20122"/>
    <x v="1"/>
    <n v="1"/>
    <x v="0"/>
    <x v="8"/>
    <x v="8"/>
    <x v="1"/>
    <s v="Q4_3"/>
    <n v="3"/>
    <x v="1"/>
    <x v="12"/>
    <x v="7"/>
  </r>
  <r>
    <n v="1"/>
    <n v="2016"/>
    <s v="3696770"/>
    <s v="20122"/>
    <x v="1"/>
    <n v="1"/>
    <x v="0"/>
    <x v="8"/>
    <x v="8"/>
    <x v="1"/>
    <s v="Q4_5"/>
    <n v="3"/>
    <x v="1"/>
    <x v="13"/>
    <x v="7"/>
  </r>
  <r>
    <n v="1"/>
    <n v="2016"/>
    <s v="3696770"/>
    <s v="20122"/>
    <x v="1"/>
    <n v="1"/>
    <x v="0"/>
    <x v="8"/>
    <x v="8"/>
    <x v="1"/>
    <s v="Q4_2"/>
    <n v="2"/>
    <x v="1"/>
    <x v="14"/>
    <x v="9"/>
  </r>
  <r>
    <n v="1"/>
    <n v="2016"/>
    <s v="3696770"/>
    <s v="20122"/>
    <x v="1"/>
    <n v="1"/>
    <x v="0"/>
    <x v="8"/>
    <x v="8"/>
    <x v="1"/>
    <s v="Q4_7"/>
    <n v="5"/>
    <x v="1"/>
    <x v="15"/>
    <x v="4"/>
  </r>
  <r>
    <n v="1"/>
    <n v="2016"/>
    <s v="3696770"/>
    <s v="20122"/>
    <x v="1"/>
    <n v="1"/>
    <x v="0"/>
    <x v="8"/>
    <x v="8"/>
    <x v="1"/>
    <s v="Q4_9"/>
    <n v="2"/>
    <x v="1"/>
    <x v="16"/>
    <x v="9"/>
  </r>
  <r>
    <n v="1"/>
    <n v="2016"/>
    <s v="3696770"/>
    <s v="20122"/>
    <x v="1"/>
    <n v="1"/>
    <x v="0"/>
    <x v="8"/>
    <x v="8"/>
    <x v="1"/>
    <s v="Q4_8"/>
    <n v="2"/>
    <x v="1"/>
    <x v="17"/>
    <x v="9"/>
  </r>
  <r>
    <n v="1"/>
    <n v="2016"/>
    <s v="3696770"/>
    <s v="20122"/>
    <x v="1"/>
    <n v="1"/>
    <x v="0"/>
    <x v="8"/>
    <x v="8"/>
    <x v="1"/>
    <s v="Q4_4"/>
    <n v="3"/>
    <x v="1"/>
    <x v="18"/>
    <x v="7"/>
  </r>
  <r>
    <n v="1"/>
    <n v="2016"/>
    <s v="3696770"/>
    <s v="20122"/>
    <x v="1"/>
    <n v="1"/>
    <x v="0"/>
    <x v="8"/>
    <x v="8"/>
    <x v="1"/>
    <s v="Q4_1"/>
    <n v="3"/>
    <x v="1"/>
    <x v="19"/>
    <x v="7"/>
  </r>
  <r>
    <n v="1"/>
    <n v="2016"/>
    <s v="3577469"/>
    <s v="20114"/>
    <x v="1"/>
    <n v="1"/>
    <x v="0"/>
    <x v="39"/>
    <x v="9"/>
    <x v="3"/>
    <s v="Q4_6"/>
    <n v="4"/>
    <x v="1"/>
    <x v="11"/>
    <x v="5"/>
  </r>
  <r>
    <n v="1"/>
    <n v="2016"/>
    <s v="3577469"/>
    <s v="20114"/>
    <x v="1"/>
    <n v="1"/>
    <x v="0"/>
    <x v="39"/>
    <x v="9"/>
    <x v="3"/>
    <s v="Q4_3"/>
    <n v="4"/>
    <x v="1"/>
    <x v="12"/>
    <x v="5"/>
  </r>
  <r>
    <n v="1"/>
    <n v="2016"/>
    <s v="3577469"/>
    <s v="20114"/>
    <x v="1"/>
    <n v="1"/>
    <x v="0"/>
    <x v="39"/>
    <x v="9"/>
    <x v="3"/>
    <s v="Q4_5"/>
    <n v="3"/>
    <x v="1"/>
    <x v="13"/>
    <x v="7"/>
  </r>
  <r>
    <n v="1"/>
    <n v="2016"/>
    <s v="3577469"/>
    <s v="20114"/>
    <x v="1"/>
    <n v="1"/>
    <x v="0"/>
    <x v="39"/>
    <x v="9"/>
    <x v="3"/>
    <s v="Q4_2"/>
    <n v="3"/>
    <x v="1"/>
    <x v="14"/>
    <x v="7"/>
  </r>
  <r>
    <n v="1"/>
    <n v="2016"/>
    <s v="3577469"/>
    <s v="20114"/>
    <x v="1"/>
    <n v="1"/>
    <x v="0"/>
    <x v="39"/>
    <x v="9"/>
    <x v="3"/>
    <s v="Q4_7"/>
    <n v="4"/>
    <x v="1"/>
    <x v="15"/>
    <x v="5"/>
  </r>
  <r>
    <n v="1"/>
    <n v="2016"/>
    <s v="3577469"/>
    <s v="20114"/>
    <x v="1"/>
    <n v="1"/>
    <x v="0"/>
    <x v="39"/>
    <x v="9"/>
    <x v="3"/>
    <s v="Q4_9"/>
    <n v="4"/>
    <x v="1"/>
    <x v="16"/>
    <x v="5"/>
  </r>
  <r>
    <n v="1"/>
    <n v="2016"/>
    <s v="3577469"/>
    <s v="20114"/>
    <x v="1"/>
    <n v="1"/>
    <x v="0"/>
    <x v="39"/>
    <x v="9"/>
    <x v="3"/>
    <s v="Q4_8"/>
    <n v="4"/>
    <x v="1"/>
    <x v="17"/>
    <x v="5"/>
  </r>
  <r>
    <n v="1"/>
    <n v="2016"/>
    <s v="3577469"/>
    <s v="20114"/>
    <x v="1"/>
    <n v="1"/>
    <x v="0"/>
    <x v="39"/>
    <x v="9"/>
    <x v="3"/>
    <s v="Q4_4"/>
    <n v="5"/>
    <x v="1"/>
    <x v="18"/>
    <x v="4"/>
  </r>
  <r>
    <n v="1"/>
    <n v="2016"/>
    <s v="3577469"/>
    <s v="20114"/>
    <x v="1"/>
    <n v="1"/>
    <x v="0"/>
    <x v="39"/>
    <x v="9"/>
    <x v="3"/>
    <s v="Q4_1"/>
    <n v="3"/>
    <x v="1"/>
    <x v="19"/>
    <x v="7"/>
  </r>
  <r>
    <n v="1"/>
    <n v="2016"/>
    <s v="333"/>
    <s v="20121"/>
    <x v="1"/>
    <n v="1"/>
    <x v="0"/>
    <x v="40"/>
    <x v="27"/>
    <x v="4"/>
    <s v="Q4_6"/>
    <n v="2"/>
    <x v="1"/>
    <x v="11"/>
    <x v="9"/>
  </r>
  <r>
    <n v="1"/>
    <n v="2016"/>
    <s v="333"/>
    <s v="20121"/>
    <x v="1"/>
    <n v="1"/>
    <x v="0"/>
    <x v="40"/>
    <x v="27"/>
    <x v="4"/>
    <s v="Q4_3"/>
    <n v="3"/>
    <x v="1"/>
    <x v="12"/>
    <x v="7"/>
  </r>
  <r>
    <n v="1"/>
    <n v="2016"/>
    <s v="333"/>
    <s v="20121"/>
    <x v="1"/>
    <n v="1"/>
    <x v="0"/>
    <x v="40"/>
    <x v="27"/>
    <x v="4"/>
    <s v="Q4_5"/>
    <n v="2"/>
    <x v="1"/>
    <x v="13"/>
    <x v="9"/>
  </r>
  <r>
    <n v="1"/>
    <n v="2016"/>
    <s v="333"/>
    <s v="20121"/>
    <x v="1"/>
    <n v="1"/>
    <x v="0"/>
    <x v="40"/>
    <x v="27"/>
    <x v="4"/>
    <s v="Q4_2"/>
    <n v="3"/>
    <x v="1"/>
    <x v="14"/>
    <x v="7"/>
  </r>
  <r>
    <n v="1"/>
    <n v="2016"/>
    <s v="333"/>
    <s v="20121"/>
    <x v="1"/>
    <n v="1"/>
    <x v="0"/>
    <x v="40"/>
    <x v="27"/>
    <x v="4"/>
    <s v="Q4_7"/>
    <n v="3"/>
    <x v="1"/>
    <x v="15"/>
    <x v="7"/>
  </r>
  <r>
    <n v="1"/>
    <n v="2016"/>
    <s v="333"/>
    <s v="20121"/>
    <x v="1"/>
    <n v="1"/>
    <x v="0"/>
    <x v="40"/>
    <x v="27"/>
    <x v="4"/>
    <s v="Q4_9"/>
    <n v="2"/>
    <x v="1"/>
    <x v="16"/>
    <x v="9"/>
  </r>
  <r>
    <n v="1"/>
    <n v="2016"/>
    <s v="333"/>
    <s v="20121"/>
    <x v="1"/>
    <n v="1"/>
    <x v="0"/>
    <x v="40"/>
    <x v="27"/>
    <x v="4"/>
    <s v="Q4_8"/>
    <n v="3"/>
    <x v="1"/>
    <x v="17"/>
    <x v="7"/>
  </r>
  <r>
    <n v="1"/>
    <n v="2016"/>
    <s v="333"/>
    <s v="20121"/>
    <x v="1"/>
    <n v="1"/>
    <x v="0"/>
    <x v="40"/>
    <x v="27"/>
    <x v="4"/>
    <s v="Q4_4"/>
    <n v="2"/>
    <x v="1"/>
    <x v="18"/>
    <x v="9"/>
  </r>
  <r>
    <n v="1"/>
    <n v="2016"/>
    <s v="333"/>
    <s v="20121"/>
    <x v="1"/>
    <n v="1"/>
    <x v="0"/>
    <x v="40"/>
    <x v="27"/>
    <x v="4"/>
    <s v="Q4_1"/>
    <n v="2"/>
    <x v="1"/>
    <x v="19"/>
    <x v="9"/>
  </r>
  <r>
    <n v="1"/>
    <n v="2016"/>
    <s v="3550325"/>
    <s v="20114"/>
    <x v="1"/>
    <n v="1"/>
    <x v="0"/>
    <x v="41"/>
    <x v="28"/>
    <x v="1"/>
    <s v="Q4_6"/>
    <n v="4"/>
    <x v="1"/>
    <x v="11"/>
    <x v="5"/>
  </r>
  <r>
    <n v="1"/>
    <n v="2016"/>
    <s v="3550325"/>
    <s v="20114"/>
    <x v="1"/>
    <n v="1"/>
    <x v="0"/>
    <x v="41"/>
    <x v="28"/>
    <x v="1"/>
    <s v="Q4_3"/>
    <n v="4"/>
    <x v="1"/>
    <x v="12"/>
    <x v="5"/>
  </r>
  <r>
    <n v="1"/>
    <n v="2016"/>
    <s v="3550325"/>
    <s v="20114"/>
    <x v="1"/>
    <n v="1"/>
    <x v="0"/>
    <x v="41"/>
    <x v="28"/>
    <x v="1"/>
    <s v="Q4_5"/>
    <n v="4"/>
    <x v="1"/>
    <x v="13"/>
    <x v="5"/>
  </r>
  <r>
    <n v="1"/>
    <n v="2016"/>
    <s v="3550325"/>
    <s v="20114"/>
    <x v="1"/>
    <n v="1"/>
    <x v="0"/>
    <x v="41"/>
    <x v="28"/>
    <x v="1"/>
    <s v="Q4_2"/>
    <n v="4"/>
    <x v="1"/>
    <x v="14"/>
    <x v="5"/>
  </r>
  <r>
    <n v="1"/>
    <n v="2016"/>
    <s v="3550325"/>
    <s v="20114"/>
    <x v="1"/>
    <n v="1"/>
    <x v="0"/>
    <x v="41"/>
    <x v="28"/>
    <x v="1"/>
    <s v="Q4_7"/>
    <n v="4"/>
    <x v="1"/>
    <x v="15"/>
    <x v="5"/>
  </r>
  <r>
    <n v="1"/>
    <n v="2016"/>
    <s v="3550325"/>
    <s v="20114"/>
    <x v="1"/>
    <n v="1"/>
    <x v="0"/>
    <x v="41"/>
    <x v="28"/>
    <x v="1"/>
    <s v="Q4_9"/>
    <n v="4"/>
    <x v="1"/>
    <x v="16"/>
    <x v="5"/>
  </r>
  <r>
    <n v="1"/>
    <n v="2016"/>
    <s v="3550325"/>
    <s v="20114"/>
    <x v="1"/>
    <n v="1"/>
    <x v="0"/>
    <x v="41"/>
    <x v="28"/>
    <x v="1"/>
    <s v="Q4_8"/>
    <n v="4"/>
    <x v="1"/>
    <x v="17"/>
    <x v="5"/>
  </r>
  <r>
    <n v="1"/>
    <n v="2016"/>
    <s v="3550325"/>
    <s v="20114"/>
    <x v="1"/>
    <n v="1"/>
    <x v="0"/>
    <x v="41"/>
    <x v="28"/>
    <x v="1"/>
    <s v="Q4_4"/>
    <n v="3"/>
    <x v="1"/>
    <x v="18"/>
    <x v="7"/>
  </r>
  <r>
    <n v="1"/>
    <n v="2016"/>
    <s v="3550325"/>
    <s v="20114"/>
    <x v="1"/>
    <n v="1"/>
    <x v="0"/>
    <x v="41"/>
    <x v="28"/>
    <x v="1"/>
    <s v="Q4_1"/>
    <n v="4"/>
    <x v="1"/>
    <x v="19"/>
    <x v="5"/>
  </r>
  <r>
    <n v="1"/>
    <n v="2016"/>
    <s v="2916783"/>
    <s v="20122"/>
    <x v="1"/>
    <n v="1"/>
    <x v="0"/>
    <x v="36"/>
    <x v="26"/>
    <x v="1"/>
    <s v="Q4_6"/>
    <n v="3"/>
    <x v="1"/>
    <x v="11"/>
    <x v="7"/>
  </r>
  <r>
    <n v="1"/>
    <n v="2016"/>
    <s v="2916783"/>
    <s v="20122"/>
    <x v="1"/>
    <n v="1"/>
    <x v="0"/>
    <x v="36"/>
    <x v="26"/>
    <x v="1"/>
    <s v="Q4_3"/>
    <n v="4"/>
    <x v="1"/>
    <x v="12"/>
    <x v="5"/>
  </r>
  <r>
    <n v="1"/>
    <n v="2016"/>
    <s v="2916783"/>
    <s v="20122"/>
    <x v="1"/>
    <n v="1"/>
    <x v="0"/>
    <x v="36"/>
    <x v="26"/>
    <x v="1"/>
    <s v="Q4_5"/>
    <n v="3"/>
    <x v="1"/>
    <x v="13"/>
    <x v="7"/>
  </r>
  <r>
    <n v="1"/>
    <n v="2016"/>
    <s v="2916783"/>
    <s v="20122"/>
    <x v="1"/>
    <n v="1"/>
    <x v="0"/>
    <x v="36"/>
    <x v="26"/>
    <x v="1"/>
    <s v="Q4_2"/>
    <n v="4"/>
    <x v="1"/>
    <x v="14"/>
    <x v="5"/>
  </r>
  <r>
    <n v="1"/>
    <n v="2016"/>
    <s v="2916783"/>
    <s v="20122"/>
    <x v="1"/>
    <n v="1"/>
    <x v="0"/>
    <x v="36"/>
    <x v="26"/>
    <x v="1"/>
    <s v="Q4_7"/>
    <n v="3"/>
    <x v="1"/>
    <x v="15"/>
    <x v="7"/>
  </r>
  <r>
    <n v="1"/>
    <n v="2016"/>
    <s v="2916783"/>
    <s v="20122"/>
    <x v="1"/>
    <n v="1"/>
    <x v="0"/>
    <x v="36"/>
    <x v="26"/>
    <x v="1"/>
    <s v="Q4_9"/>
    <n v="3"/>
    <x v="1"/>
    <x v="16"/>
    <x v="7"/>
  </r>
  <r>
    <n v="1"/>
    <n v="2016"/>
    <s v="2916783"/>
    <s v="20122"/>
    <x v="1"/>
    <n v="1"/>
    <x v="0"/>
    <x v="36"/>
    <x v="26"/>
    <x v="1"/>
    <s v="Q4_8"/>
    <n v="3"/>
    <x v="1"/>
    <x v="17"/>
    <x v="7"/>
  </r>
  <r>
    <n v="1"/>
    <n v="2016"/>
    <s v="2916783"/>
    <s v="20122"/>
    <x v="1"/>
    <n v="1"/>
    <x v="0"/>
    <x v="36"/>
    <x v="26"/>
    <x v="1"/>
    <s v="Q4_4"/>
    <n v="3"/>
    <x v="1"/>
    <x v="18"/>
    <x v="7"/>
  </r>
  <r>
    <n v="1"/>
    <n v="2016"/>
    <s v="2916783"/>
    <s v="20122"/>
    <x v="1"/>
    <n v="1"/>
    <x v="0"/>
    <x v="36"/>
    <x v="26"/>
    <x v="1"/>
    <s v="Q4_1"/>
    <n v="4"/>
    <x v="1"/>
    <x v="19"/>
    <x v="5"/>
  </r>
  <r>
    <n v="1"/>
    <n v="2016"/>
    <s v="3553302"/>
    <s v="20113"/>
    <x v="1"/>
    <n v="1"/>
    <x v="0"/>
    <x v="8"/>
    <x v="8"/>
    <x v="1"/>
    <s v="Q4_6"/>
    <n v="4"/>
    <x v="1"/>
    <x v="11"/>
    <x v="5"/>
  </r>
  <r>
    <n v="1"/>
    <n v="2016"/>
    <s v="3553302"/>
    <s v="20113"/>
    <x v="1"/>
    <n v="1"/>
    <x v="0"/>
    <x v="8"/>
    <x v="8"/>
    <x v="1"/>
    <s v="Q4_3"/>
    <n v="4"/>
    <x v="1"/>
    <x v="12"/>
    <x v="5"/>
  </r>
  <r>
    <n v="1"/>
    <n v="2016"/>
    <s v="3553302"/>
    <s v="20113"/>
    <x v="1"/>
    <n v="1"/>
    <x v="0"/>
    <x v="8"/>
    <x v="8"/>
    <x v="1"/>
    <s v="Q4_5"/>
    <n v="4"/>
    <x v="1"/>
    <x v="13"/>
    <x v="5"/>
  </r>
  <r>
    <n v="1"/>
    <n v="2016"/>
    <s v="3553302"/>
    <s v="20113"/>
    <x v="1"/>
    <n v="1"/>
    <x v="0"/>
    <x v="8"/>
    <x v="8"/>
    <x v="1"/>
    <s v="Q4_2"/>
    <n v="4"/>
    <x v="1"/>
    <x v="14"/>
    <x v="5"/>
  </r>
  <r>
    <n v="1"/>
    <n v="2016"/>
    <s v="3553302"/>
    <s v="20113"/>
    <x v="1"/>
    <n v="1"/>
    <x v="0"/>
    <x v="8"/>
    <x v="8"/>
    <x v="1"/>
    <s v="Q4_7"/>
    <n v="4"/>
    <x v="1"/>
    <x v="15"/>
    <x v="5"/>
  </r>
  <r>
    <n v="1"/>
    <n v="2016"/>
    <s v="3553302"/>
    <s v="20113"/>
    <x v="1"/>
    <n v="1"/>
    <x v="0"/>
    <x v="8"/>
    <x v="8"/>
    <x v="1"/>
    <s v="Q4_9"/>
    <n v="4"/>
    <x v="1"/>
    <x v="16"/>
    <x v="5"/>
  </r>
  <r>
    <n v="1"/>
    <n v="2016"/>
    <s v="3553302"/>
    <s v="20113"/>
    <x v="1"/>
    <n v="1"/>
    <x v="0"/>
    <x v="8"/>
    <x v="8"/>
    <x v="1"/>
    <s v="Q4_8"/>
    <n v="4"/>
    <x v="1"/>
    <x v="17"/>
    <x v="5"/>
  </r>
  <r>
    <n v="1"/>
    <n v="2016"/>
    <s v="3553302"/>
    <s v="20113"/>
    <x v="1"/>
    <n v="1"/>
    <x v="0"/>
    <x v="8"/>
    <x v="8"/>
    <x v="1"/>
    <s v="Q4_4"/>
    <n v="4"/>
    <x v="1"/>
    <x v="18"/>
    <x v="5"/>
  </r>
  <r>
    <n v="1"/>
    <n v="2016"/>
    <s v="3553302"/>
    <s v="20113"/>
    <x v="1"/>
    <n v="1"/>
    <x v="0"/>
    <x v="8"/>
    <x v="8"/>
    <x v="1"/>
    <s v="Q4_1"/>
    <n v="4"/>
    <x v="1"/>
    <x v="19"/>
    <x v="5"/>
  </r>
  <r>
    <n v="1"/>
    <n v="2016"/>
    <s v="3000568"/>
    <s v="20122"/>
    <x v="1"/>
    <n v="1"/>
    <x v="0"/>
    <x v="8"/>
    <x v="8"/>
    <x v="1"/>
    <s v="Q4_6"/>
    <n v="4"/>
    <x v="1"/>
    <x v="11"/>
    <x v="5"/>
  </r>
  <r>
    <n v="1"/>
    <n v="2016"/>
    <s v="3000568"/>
    <s v="20122"/>
    <x v="1"/>
    <n v="1"/>
    <x v="0"/>
    <x v="8"/>
    <x v="8"/>
    <x v="1"/>
    <s v="Q4_3"/>
    <n v="4"/>
    <x v="1"/>
    <x v="12"/>
    <x v="5"/>
  </r>
  <r>
    <n v="1"/>
    <n v="2016"/>
    <s v="3000568"/>
    <s v="20122"/>
    <x v="1"/>
    <n v="1"/>
    <x v="0"/>
    <x v="8"/>
    <x v="8"/>
    <x v="1"/>
    <s v="Q4_5"/>
    <n v="2"/>
    <x v="1"/>
    <x v="13"/>
    <x v="9"/>
  </r>
  <r>
    <n v="1"/>
    <n v="2016"/>
    <s v="3000568"/>
    <s v="20122"/>
    <x v="1"/>
    <n v="1"/>
    <x v="0"/>
    <x v="8"/>
    <x v="8"/>
    <x v="1"/>
    <s v="Q4_2"/>
    <n v="3"/>
    <x v="1"/>
    <x v="14"/>
    <x v="7"/>
  </r>
  <r>
    <n v="1"/>
    <n v="2016"/>
    <s v="3000568"/>
    <s v="20122"/>
    <x v="1"/>
    <n v="1"/>
    <x v="0"/>
    <x v="8"/>
    <x v="8"/>
    <x v="1"/>
    <s v="Q4_7"/>
    <n v="4"/>
    <x v="1"/>
    <x v="15"/>
    <x v="5"/>
  </r>
  <r>
    <n v="1"/>
    <n v="2016"/>
    <s v="3000568"/>
    <s v="20122"/>
    <x v="1"/>
    <n v="1"/>
    <x v="0"/>
    <x v="8"/>
    <x v="8"/>
    <x v="1"/>
    <s v="Q4_9"/>
    <n v="4"/>
    <x v="1"/>
    <x v="16"/>
    <x v="5"/>
  </r>
  <r>
    <n v="1"/>
    <n v="2016"/>
    <s v="3000568"/>
    <s v="20122"/>
    <x v="1"/>
    <n v="1"/>
    <x v="0"/>
    <x v="8"/>
    <x v="8"/>
    <x v="1"/>
    <s v="Q4_8"/>
    <n v="4"/>
    <x v="1"/>
    <x v="17"/>
    <x v="5"/>
  </r>
  <r>
    <n v="1"/>
    <n v="2016"/>
    <s v="3000568"/>
    <s v="20122"/>
    <x v="1"/>
    <n v="1"/>
    <x v="0"/>
    <x v="8"/>
    <x v="8"/>
    <x v="1"/>
    <s v="Q4_4"/>
    <n v="3"/>
    <x v="1"/>
    <x v="18"/>
    <x v="7"/>
  </r>
  <r>
    <n v="1"/>
    <n v="2016"/>
    <s v="3000568"/>
    <s v="20122"/>
    <x v="1"/>
    <n v="1"/>
    <x v="0"/>
    <x v="8"/>
    <x v="8"/>
    <x v="1"/>
    <s v="Q4_1"/>
    <n v="4"/>
    <x v="1"/>
    <x v="19"/>
    <x v="5"/>
  </r>
  <r>
    <n v="1"/>
    <n v="2016"/>
    <s v="2718858"/>
    <s v="20122"/>
    <x v="1"/>
    <n v="1"/>
    <x v="0"/>
    <x v="14"/>
    <x v="14"/>
    <x v="2"/>
    <s v="Q4_6"/>
    <n v="3"/>
    <x v="1"/>
    <x v="11"/>
    <x v="7"/>
  </r>
  <r>
    <n v="1"/>
    <n v="2016"/>
    <s v="2718858"/>
    <s v="20122"/>
    <x v="1"/>
    <n v="1"/>
    <x v="0"/>
    <x v="14"/>
    <x v="14"/>
    <x v="2"/>
    <s v="Q4_3"/>
    <n v="3"/>
    <x v="1"/>
    <x v="12"/>
    <x v="7"/>
  </r>
  <r>
    <n v="1"/>
    <n v="2016"/>
    <s v="2718858"/>
    <s v="20122"/>
    <x v="1"/>
    <n v="1"/>
    <x v="0"/>
    <x v="14"/>
    <x v="14"/>
    <x v="2"/>
    <s v="Q4_5"/>
    <n v="1"/>
    <x v="1"/>
    <x v="13"/>
    <x v="8"/>
  </r>
  <r>
    <n v="1"/>
    <n v="2016"/>
    <s v="2718858"/>
    <s v="20122"/>
    <x v="1"/>
    <n v="1"/>
    <x v="0"/>
    <x v="14"/>
    <x v="14"/>
    <x v="2"/>
    <s v="Q4_2"/>
    <n v="3"/>
    <x v="1"/>
    <x v="14"/>
    <x v="7"/>
  </r>
  <r>
    <n v="1"/>
    <n v="2016"/>
    <s v="2718858"/>
    <s v="20122"/>
    <x v="1"/>
    <n v="1"/>
    <x v="0"/>
    <x v="14"/>
    <x v="14"/>
    <x v="2"/>
    <s v="Q4_7"/>
    <n v="2"/>
    <x v="1"/>
    <x v="15"/>
    <x v="9"/>
  </r>
  <r>
    <n v="1"/>
    <n v="2016"/>
    <s v="2718858"/>
    <s v="20122"/>
    <x v="1"/>
    <n v="1"/>
    <x v="0"/>
    <x v="14"/>
    <x v="14"/>
    <x v="2"/>
    <s v="Q4_9"/>
    <n v="3"/>
    <x v="1"/>
    <x v="16"/>
    <x v="7"/>
  </r>
  <r>
    <n v="1"/>
    <n v="2016"/>
    <s v="2718858"/>
    <s v="20122"/>
    <x v="1"/>
    <n v="1"/>
    <x v="0"/>
    <x v="14"/>
    <x v="14"/>
    <x v="2"/>
    <s v="Q4_8"/>
    <n v="3"/>
    <x v="1"/>
    <x v="17"/>
    <x v="7"/>
  </r>
  <r>
    <n v="1"/>
    <n v="2016"/>
    <s v="2718858"/>
    <s v="20122"/>
    <x v="1"/>
    <n v="1"/>
    <x v="0"/>
    <x v="14"/>
    <x v="14"/>
    <x v="2"/>
    <s v="Q4_4"/>
    <n v="2"/>
    <x v="1"/>
    <x v="18"/>
    <x v="9"/>
  </r>
  <r>
    <n v="1"/>
    <n v="2016"/>
    <s v="2718858"/>
    <s v="20122"/>
    <x v="1"/>
    <n v="1"/>
    <x v="0"/>
    <x v="14"/>
    <x v="14"/>
    <x v="2"/>
    <s v="Q4_1"/>
    <n v="3"/>
    <x v="1"/>
    <x v="19"/>
    <x v="7"/>
  </r>
  <r>
    <n v="1"/>
    <n v="2016"/>
    <s v="3435301"/>
    <s v="20121"/>
    <x v="1"/>
    <n v="1"/>
    <x v="0"/>
    <x v="14"/>
    <x v="14"/>
    <x v="2"/>
    <s v="Q4_6"/>
    <n v="4"/>
    <x v="1"/>
    <x v="11"/>
    <x v="5"/>
  </r>
  <r>
    <n v="1"/>
    <n v="2016"/>
    <s v="3435301"/>
    <s v="20121"/>
    <x v="1"/>
    <n v="1"/>
    <x v="0"/>
    <x v="14"/>
    <x v="14"/>
    <x v="2"/>
    <s v="Q4_3"/>
    <n v="4"/>
    <x v="1"/>
    <x v="12"/>
    <x v="5"/>
  </r>
  <r>
    <n v="1"/>
    <n v="2016"/>
    <s v="3435301"/>
    <s v="20121"/>
    <x v="1"/>
    <n v="1"/>
    <x v="0"/>
    <x v="14"/>
    <x v="14"/>
    <x v="2"/>
    <s v="Q4_5"/>
    <n v="3"/>
    <x v="1"/>
    <x v="13"/>
    <x v="7"/>
  </r>
  <r>
    <n v="1"/>
    <n v="2016"/>
    <s v="3435301"/>
    <s v="20121"/>
    <x v="1"/>
    <n v="1"/>
    <x v="0"/>
    <x v="14"/>
    <x v="14"/>
    <x v="2"/>
    <s v="Q4_2"/>
    <n v="4"/>
    <x v="1"/>
    <x v="14"/>
    <x v="5"/>
  </r>
  <r>
    <n v="1"/>
    <n v="2016"/>
    <s v="3435301"/>
    <s v="20121"/>
    <x v="1"/>
    <n v="1"/>
    <x v="0"/>
    <x v="14"/>
    <x v="14"/>
    <x v="2"/>
    <s v="Q4_7"/>
    <n v="4"/>
    <x v="1"/>
    <x v="15"/>
    <x v="5"/>
  </r>
  <r>
    <n v="1"/>
    <n v="2016"/>
    <s v="3435301"/>
    <s v="20121"/>
    <x v="1"/>
    <n v="1"/>
    <x v="0"/>
    <x v="14"/>
    <x v="14"/>
    <x v="2"/>
    <s v="Q4_9"/>
    <n v="4"/>
    <x v="1"/>
    <x v="16"/>
    <x v="5"/>
  </r>
  <r>
    <n v="1"/>
    <n v="2016"/>
    <s v="3435301"/>
    <s v="20121"/>
    <x v="1"/>
    <n v="1"/>
    <x v="0"/>
    <x v="14"/>
    <x v="14"/>
    <x v="2"/>
    <s v="Q4_8"/>
    <n v="4"/>
    <x v="1"/>
    <x v="17"/>
    <x v="5"/>
  </r>
  <r>
    <n v="1"/>
    <n v="2016"/>
    <s v="3435301"/>
    <s v="20121"/>
    <x v="1"/>
    <n v="1"/>
    <x v="0"/>
    <x v="14"/>
    <x v="14"/>
    <x v="2"/>
    <s v="Q4_4"/>
    <n v="4"/>
    <x v="1"/>
    <x v="18"/>
    <x v="5"/>
  </r>
  <r>
    <n v="1"/>
    <n v="2016"/>
    <s v="3435301"/>
    <s v="20121"/>
    <x v="1"/>
    <n v="1"/>
    <x v="0"/>
    <x v="14"/>
    <x v="14"/>
    <x v="2"/>
    <s v="Q4_1"/>
    <n v="4"/>
    <x v="1"/>
    <x v="19"/>
    <x v="5"/>
  </r>
  <r>
    <n v="1"/>
    <n v="2016"/>
    <s v="2733613"/>
    <s v="20114"/>
    <x v="1"/>
    <n v="1"/>
    <x v="0"/>
    <x v="5"/>
    <x v="5"/>
    <x v="2"/>
    <s v="Q4_6"/>
    <n v="2"/>
    <x v="1"/>
    <x v="11"/>
    <x v="9"/>
  </r>
  <r>
    <n v="1"/>
    <n v="2016"/>
    <s v="2733613"/>
    <s v="20114"/>
    <x v="1"/>
    <n v="1"/>
    <x v="0"/>
    <x v="5"/>
    <x v="5"/>
    <x v="2"/>
    <s v="Q4_3"/>
    <n v="4"/>
    <x v="1"/>
    <x v="12"/>
    <x v="5"/>
  </r>
  <r>
    <n v="1"/>
    <n v="2016"/>
    <s v="2733613"/>
    <s v="20114"/>
    <x v="1"/>
    <n v="1"/>
    <x v="0"/>
    <x v="5"/>
    <x v="5"/>
    <x v="2"/>
    <s v="Q4_5"/>
    <n v="2"/>
    <x v="1"/>
    <x v="13"/>
    <x v="9"/>
  </r>
  <r>
    <n v="1"/>
    <n v="2016"/>
    <s v="2733613"/>
    <s v="20114"/>
    <x v="1"/>
    <n v="1"/>
    <x v="0"/>
    <x v="5"/>
    <x v="5"/>
    <x v="2"/>
    <s v="Q4_2"/>
    <n v="3"/>
    <x v="1"/>
    <x v="14"/>
    <x v="7"/>
  </r>
  <r>
    <n v="1"/>
    <n v="2016"/>
    <s v="2733613"/>
    <s v="20114"/>
    <x v="1"/>
    <n v="1"/>
    <x v="0"/>
    <x v="5"/>
    <x v="5"/>
    <x v="2"/>
    <s v="Q4_7"/>
    <n v="2"/>
    <x v="1"/>
    <x v="15"/>
    <x v="9"/>
  </r>
  <r>
    <n v="1"/>
    <n v="2016"/>
    <s v="2733613"/>
    <s v="20114"/>
    <x v="1"/>
    <n v="1"/>
    <x v="0"/>
    <x v="5"/>
    <x v="5"/>
    <x v="2"/>
    <s v="Q4_9"/>
    <n v="2"/>
    <x v="1"/>
    <x v="16"/>
    <x v="9"/>
  </r>
  <r>
    <n v="1"/>
    <n v="2016"/>
    <s v="2733613"/>
    <s v="20114"/>
    <x v="1"/>
    <n v="1"/>
    <x v="0"/>
    <x v="5"/>
    <x v="5"/>
    <x v="2"/>
    <s v="Q4_8"/>
    <n v="1"/>
    <x v="1"/>
    <x v="17"/>
    <x v="8"/>
  </r>
  <r>
    <n v="1"/>
    <n v="2016"/>
    <s v="2733613"/>
    <s v="20114"/>
    <x v="1"/>
    <n v="1"/>
    <x v="0"/>
    <x v="5"/>
    <x v="5"/>
    <x v="2"/>
    <s v="Q4_4"/>
    <n v="3"/>
    <x v="1"/>
    <x v="18"/>
    <x v="7"/>
  </r>
  <r>
    <n v="1"/>
    <n v="2016"/>
    <s v="2733613"/>
    <s v="20114"/>
    <x v="1"/>
    <n v="1"/>
    <x v="0"/>
    <x v="5"/>
    <x v="5"/>
    <x v="2"/>
    <s v="Q4_1"/>
    <n v="3"/>
    <x v="1"/>
    <x v="19"/>
    <x v="7"/>
  </r>
  <r>
    <n v="1"/>
    <n v="2016"/>
    <s v="3356638"/>
    <s v="20122"/>
    <x v="1"/>
    <n v="1"/>
    <x v="0"/>
    <x v="7"/>
    <x v="7"/>
    <x v="3"/>
    <s v="Q4_6"/>
    <n v="4"/>
    <x v="1"/>
    <x v="11"/>
    <x v="5"/>
  </r>
  <r>
    <n v="1"/>
    <n v="2016"/>
    <s v="3356638"/>
    <s v="20122"/>
    <x v="1"/>
    <n v="1"/>
    <x v="0"/>
    <x v="7"/>
    <x v="7"/>
    <x v="3"/>
    <s v="Q4_3"/>
    <n v="3"/>
    <x v="1"/>
    <x v="12"/>
    <x v="7"/>
  </r>
  <r>
    <n v="1"/>
    <n v="2016"/>
    <s v="3356638"/>
    <s v="20122"/>
    <x v="1"/>
    <n v="1"/>
    <x v="0"/>
    <x v="7"/>
    <x v="7"/>
    <x v="3"/>
    <s v="Q4_5"/>
    <n v="1"/>
    <x v="1"/>
    <x v="13"/>
    <x v="8"/>
  </r>
  <r>
    <n v="1"/>
    <n v="2016"/>
    <s v="3356638"/>
    <s v="20122"/>
    <x v="1"/>
    <n v="1"/>
    <x v="0"/>
    <x v="7"/>
    <x v="7"/>
    <x v="3"/>
    <s v="Q4_2"/>
    <n v="3"/>
    <x v="1"/>
    <x v="14"/>
    <x v="7"/>
  </r>
  <r>
    <n v="1"/>
    <n v="2016"/>
    <s v="3356638"/>
    <s v="20122"/>
    <x v="1"/>
    <n v="1"/>
    <x v="0"/>
    <x v="7"/>
    <x v="7"/>
    <x v="3"/>
    <s v="Q4_7"/>
    <n v="3"/>
    <x v="1"/>
    <x v="15"/>
    <x v="7"/>
  </r>
  <r>
    <n v="1"/>
    <n v="2016"/>
    <s v="3356638"/>
    <s v="20122"/>
    <x v="1"/>
    <n v="1"/>
    <x v="0"/>
    <x v="7"/>
    <x v="7"/>
    <x v="3"/>
    <s v="Q4_9"/>
    <n v="4"/>
    <x v="1"/>
    <x v="16"/>
    <x v="5"/>
  </r>
  <r>
    <n v="1"/>
    <n v="2016"/>
    <s v="3356638"/>
    <s v="20122"/>
    <x v="1"/>
    <n v="1"/>
    <x v="0"/>
    <x v="7"/>
    <x v="7"/>
    <x v="3"/>
    <s v="Q4_8"/>
    <n v="3"/>
    <x v="1"/>
    <x v="17"/>
    <x v="7"/>
  </r>
  <r>
    <n v="1"/>
    <n v="2016"/>
    <s v="3356638"/>
    <s v="20122"/>
    <x v="1"/>
    <n v="1"/>
    <x v="0"/>
    <x v="7"/>
    <x v="7"/>
    <x v="3"/>
    <s v="Q4_4"/>
    <n v="3"/>
    <x v="1"/>
    <x v="18"/>
    <x v="7"/>
  </r>
  <r>
    <n v="1"/>
    <n v="2016"/>
    <s v="3356638"/>
    <s v="20122"/>
    <x v="1"/>
    <n v="1"/>
    <x v="0"/>
    <x v="7"/>
    <x v="7"/>
    <x v="3"/>
    <s v="Q4_1"/>
    <n v="3"/>
    <x v="1"/>
    <x v="19"/>
    <x v="7"/>
  </r>
  <r>
    <n v="1"/>
    <n v="2016"/>
    <s v="2567096"/>
    <s v="20114"/>
    <x v="1"/>
    <n v="1"/>
    <x v="0"/>
    <x v="42"/>
    <x v="18"/>
    <x v="0"/>
    <s v="Q4_6"/>
    <n v="4"/>
    <x v="1"/>
    <x v="11"/>
    <x v="5"/>
  </r>
  <r>
    <n v="1"/>
    <n v="2016"/>
    <s v="2567096"/>
    <s v="20114"/>
    <x v="1"/>
    <n v="1"/>
    <x v="0"/>
    <x v="42"/>
    <x v="18"/>
    <x v="0"/>
    <s v="Q4_3"/>
    <n v="4"/>
    <x v="1"/>
    <x v="12"/>
    <x v="5"/>
  </r>
  <r>
    <n v="1"/>
    <n v="2016"/>
    <s v="2567096"/>
    <s v="20114"/>
    <x v="1"/>
    <n v="1"/>
    <x v="0"/>
    <x v="42"/>
    <x v="18"/>
    <x v="0"/>
    <s v="Q4_5"/>
    <n v="4"/>
    <x v="1"/>
    <x v="13"/>
    <x v="5"/>
  </r>
  <r>
    <n v="1"/>
    <n v="2016"/>
    <s v="2567096"/>
    <s v="20114"/>
    <x v="1"/>
    <n v="1"/>
    <x v="0"/>
    <x v="42"/>
    <x v="18"/>
    <x v="0"/>
    <s v="Q4_2"/>
    <n v="4"/>
    <x v="1"/>
    <x v="14"/>
    <x v="5"/>
  </r>
  <r>
    <n v="1"/>
    <n v="2016"/>
    <s v="2567096"/>
    <s v="20114"/>
    <x v="1"/>
    <n v="1"/>
    <x v="0"/>
    <x v="42"/>
    <x v="18"/>
    <x v="0"/>
    <s v="Q4_7"/>
    <n v="4"/>
    <x v="1"/>
    <x v="15"/>
    <x v="5"/>
  </r>
  <r>
    <n v="1"/>
    <n v="2016"/>
    <s v="2567096"/>
    <s v="20114"/>
    <x v="1"/>
    <n v="1"/>
    <x v="0"/>
    <x v="42"/>
    <x v="18"/>
    <x v="0"/>
    <s v="Q4_9"/>
    <n v="4"/>
    <x v="1"/>
    <x v="16"/>
    <x v="5"/>
  </r>
  <r>
    <n v="1"/>
    <n v="2016"/>
    <s v="2567096"/>
    <s v="20114"/>
    <x v="1"/>
    <n v="1"/>
    <x v="0"/>
    <x v="42"/>
    <x v="18"/>
    <x v="0"/>
    <s v="Q4_8"/>
    <n v="4"/>
    <x v="1"/>
    <x v="17"/>
    <x v="5"/>
  </r>
  <r>
    <n v="1"/>
    <n v="2016"/>
    <s v="2567096"/>
    <s v="20114"/>
    <x v="1"/>
    <n v="1"/>
    <x v="0"/>
    <x v="42"/>
    <x v="18"/>
    <x v="0"/>
    <s v="Q4_4"/>
    <n v="4"/>
    <x v="1"/>
    <x v="18"/>
    <x v="5"/>
  </r>
  <r>
    <n v="1"/>
    <n v="2016"/>
    <s v="2567096"/>
    <s v="20114"/>
    <x v="1"/>
    <n v="1"/>
    <x v="0"/>
    <x v="42"/>
    <x v="18"/>
    <x v="0"/>
    <s v="Q4_1"/>
    <n v="4"/>
    <x v="1"/>
    <x v="19"/>
    <x v="5"/>
  </r>
  <r>
    <n v="1"/>
    <n v="2016"/>
    <s v="3409288"/>
    <s v="20122"/>
    <x v="1"/>
    <n v="1"/>
    <x v="0"/>
    <x v="43"/>
    <x v="14"/>
    <x v="2"/>
    <s v="Q4_6"/>
    <n v="3"/>
    <x v="1"/>
    <x v="11"/>
    <x v="7"/>
  </r>
  <r>
    <n v="1"/>
    <n v="2016"/>
    <s v="3409288"/>
    <s v="20122"/>
    <x v="1"/>
    <n v="1"/>
    <x v="0"/>
    <x v="43"/>
    <x v="14"/>
    <x v="2"/>
    <s v="Q4_3"/>
    <n v="3"/>
    <x v="1"/>
    <x v="12"/>
    <x v="7"/>
  </r>
  <r>
    <n v="1"/>
    <n v="2016"/>
    <s v="3409288"/>
    <s v="20122"/>
    <x v="1"/>
    <n v="1"/>
    <x v="0"/>
    <x v="43"/>
    <x v="14"/>
    <x v="2"/>
    <s v="Q4_5"/>
    <n v="4"/>
    <x v="1"/>
    <x v="13"/>
    <x v="5"/>
  </r>
  <r>
    <n v="1"/>
    <n v="2016"/>
    <s v="3409288"/>
    <s v="20122"/>
    <x v="1"/>
    <n v="1"/>
    <x v="0"/>
    <x v="43"/>
    <x v="14"/>
    <x v="2"/>
    <s v="Q4_2"/>
    <n v="3"/>
    <x v="1"/>
    <x v="14"/>
    <x v="7"/>
  </r>
  <r>
    <n v="1"/>
    <n v="2016"/>
    <s v="3409288"/>
    <s v="20122"/>
    <x v="1"/>
    <n v="1"/>
    <x v="0"/>
    <x v="43"/>
    <x v="14"/>
    <x v="2"/>
    <s v="Q4_7"/>
    <n v="4"/>
    <x v="1"/>
    <x v="15"/>
    <x v="5"/>
  </r>
  <r>
    <n v="1"/>
    <n v="2016"/>
    <s v="3409288"/>
    <s v="20122"/>
    <x v="1"/>
    <n v="1"/>
    <x v="0"/>
    <x v="43"/>
    <x v="14"/>
    <x v="2"/>
    <s v="Q4_9"/>
    <n v="4"/>
    <x v="1"/>
    <x v="16"/>
    <x v="5"/>
  </r>
  <r>
    <n v="1"/>
    <n v="2016"/>
    <s v="3409288"/>
    <s v="20122"/>
    <x v="1"/>
    <n v="1"/>
    <x v="0"/>
    <x v="43"/>
    <x v="14"/>
    <x v="2"/>
    <s v="Q4_8"/>
    <n v="4"/>
    <x v="1"/>
    <x v="17"/>
    <x v="5"/>
  </r>
  <r>
    <n v="1"/>
    <n v="2016"/>
    <s v="3409288"/>
    <s v="20122"/>
    <x v="1"/>
    <n v="1"/>
    <x v="0"/>
    <x v="43"/>
    <x v="14"/>
    <x v="2"/>
    <s v="Q4_4"/>
    <n v="4"/>
    <x v="1"/>
    <x v="18"/>
    <x v="5"/>
  </r>
  <r>
    <n v="1"/>
    <n v="2016"/>
    <s v="3409288"/>
    <s v="20122"/>
    <x v="1"/>
    <n v="1"/>
    <x v="0"/>
    <x v="43"/>
    <x v="14"/>
    <x v="2"/>
    <s v="Q4_1"/>
    <n v="4"/>
    <x v="1"/>
    <x v="19"/>
    <x v="5"/>
  </r>
  <r>
    <n v="1"/>
    <n v="2016"/>
    <s v="3119609"/>
    <s v="20122"/>
    <x v="1"/>
    <n v="1"/>
    <x v="0"/>
    <x v="44"/>
    <x v="23"/>
    <x v="0"/>
    <s v="Q4_6"/>
    <m/>
    <x v="1"/>
    <x v="11"/>
    <x v="11"/>
  </r>
  <r>
    <n v="1"/>
    <n v="2016"/>
    <s v="3119609"/>
    <s v="20122"/>
    <x v="1"/>
    <n v="1"/>
    <x v="0"/>
    <x v="44"/>
    <x v="23"/>
    <x v="0"/>
    <s v="Q4_3"/>
    <m/>
    <x v="1"/>
    <x v="12"/>
    <x v="11"/>
  </r>
  <r>
    <n v="1"/>
    <n v="2016"/>
    <s v="3119609"/>
    <s v="20122"/>
    <x v="1"/>
    <n v="1"/>
    <x v="0"/>
    <x v="44"/>
    <x v="23"/>
    <x v="0"/>
    <s v="Q4_5"/>
    <m/>
    <x v="1"/>
    <x v="13"/>
    <x v="11"/>
  </r>
  <r>
    <n v="1"/>
    <n v="2016"/>
    <s v="3119609"/>
    <s v="20122"/>
    <x v="1"/>
    <n v="1"/>
    <x v="0"/>
    <x v="44"/>
    <x v="23"/>
    <x v="0"/>
    <s v="Q4_2"/>
    <m/>
    <x v="1"/>
    <x v="14"/>
    <x v="11"/>
  </r>
  <r>
    <n v="1"/>
    <n v="2016"/>
    <s v="3119609"/>
    <s v="20122"/>
    <x v="1"/>
    <n v="1"/>
    <x v="0"/>
    <x v="44"/>
    <x v="23"/>
    <x v="0"/>
    <s v="Q4_7"/>
    <m/>
    <x v="1"/>
    <x v="15"/>
    <x v="11"/>
  </r>
  <r>
    <n v="1"/>
    <n v="2016"/>
    <s v="3119609"/>
    <s v="20122"/>
    <x v="1"/>
    <n v="1"/>
    <x v="0"/>
    <x v="44"/>
    <x v="23"/>
    <x v="0"/>
    <s v="Q4_9"/>
    <m/>
    <x v="1"/>
    <x v="16"/>
    <x v="11"/>
  </r>
  <r>
    <n v="1"/>
    <n v="2016"/>
    <s v="3119609"/>
    <s v="20122"/>
    <x v="1"/>
    <n v="1"/>
    <x v="0"/>
    <x v="44"/>
    <x v="23"/>
    <x v="0"/>
    <s v="Q4_8"/>
    <m/>
    <x v="1"/>
    <x v="17"/>
    <x v="11"/>
  </r>
  <r>
    <n v="1"/>
    <n v="2016"/>
    <s v="3119609"/>
    <s v="20122"/>
    <x v="1"/>
    <n v="1"/>
    <x v="0"/>
    <x v="44"/>
    <x v="23"/>
    <x v="0"/>
    <s v="Q4_4"/>
    <m/>
    <x v="1"/>
    <x v="18"/>
    <x v="11"/>
  </r>
  <r>
    <n v="1"/>
    <n v="2016"/>
    <s v="3119609"/>
    <s v="20122"/>
    <x v="1"/>
    <n v="1"/>
    <x v="0"/>
    <x v="44"/>
    <x v="23"/>
    <x v="0"/>
    <s v="Q4_1"/>
    <m/>
    <x v="1"/>
    <x v="19"/>
    <x v="11"/>
  </r>
  <r>
    <n v="1"/>
    <n v="2016"/>
    <s v="2630926"/>
    <s v="20122"/>
    <x v="0"/>
    <n v="0"/>
    <x v="1"/>
    <x v="45"/>
    <x v="29"/>
    <x v="4"/>
    <s v="Q3_1"/>
    <n v="4"/>
    <x v="0"/>
    <x v="0"/>
    <x v="0"/>
  </r>
  <r>
    <n v="1"/>
    <n v="2016"/>
    <s v="2630926"/>
    <s v="20122"/>
    <x v="0"/>
    <n v="0"/>
    <x v="1"/>
    <x v="45"/>
    <x v="29"/>
    <x v="4"/>
    <s v="Q3_2"/>
    <n v="4"/>
    <x v="0"/>
    <x v="1"/>
    <x v="0"/>
  </r>
  <r>
    <n v="1"/>
    <n v="2016"/>
    <s v="2630926"/>
    <s v="20122"/>
    <x v="0"/>
    <n v="0"/>
    <x v="1"/>
    <x v="45"/>
    <x v="29"/>
    <x v="4"/>
    <s v="Q3_8"/>
    <n v="4"/>
    <x v="0"/>
    <x v="2"/>
    <x v="0"/>
  </r>
  <r>
    <n v="1"/>
    <n v="2016"/>
    <s v="2630926"/>
    <s v="20122"/>
    <x v="0"/>
    <n v="0"/>
    <x v="1"/>
    <x v="45"/>
    <x v="29"/>
    <x v="4"/>
    <s v="Q3_3"/>
    <n v="4"/>
    <x v="0"/>
    <x v="3"/>
    <x v="0"/>
  </r>
  <r>
    <n v="1"/>
    <n v="2016"/>
    <s v="2630926"/>
    <s v="20122"/>
    <x v="0"/>
    <n v="0"/>
    <x v="1"/>
    <x v="45"/>
    <x v="29"/>
    <x v="4"/>
    <s v="Q3_4"/>
    <n v="3"/>
    <x v="0"/>
    <x v="4"/>
    <x v="1"/>
  </r>
  <r>
    <n v="1"/>
    <n v="2016"/>
    <s v="2630926"/>
    <s v="20122"/>
    <x v="0"/>
    <n v="0"/>
    <x v="1"/>
    <x v="45"/>
    <x v="29"/>
    <x v="4"/>
    <s v="Q3_9"/>
    <n v="4"/>
    <x v="0"/>
    <x v="5"/>
    <x v="0"/>
  </r>
  <r>
    <n v="1"/>
    <n v="2016"/>
    <s v="2630926"/>
    <s v="20122"/>
    <x v="0"/>
    <n v="0"/>
    <x v="1"/>
    <x v="45"/>
    <x v="29"/>
    <x v="4"/>
    <s v="Q3_10"/>
    <n v="3"/>
    <x v="0"/>
    <x v="6"/>
    <x v="1"/>
  </r>
  <r>
    <n v="1"/>
    <n v="2016"/>
    <s v="2630926"/>
    <s v="20122"/>
    <x v="0"/>
    <n v="0"/>
    <x v="1"/>
    <x v="45"/>
    <x v="29"/>
    <x v="4"/>
    <s v="Q3_11"/>
    <n v="3"/>
    <x v="0"/>
    <x v="7"/>
    <x v="1"/>
  </r>
  <r>
    <n v="1"/>
    <n v="2016"/>
    <s v="2630926"/>
    <s v="20122"/>
    <x v="0"/>
    <n v="0"/>
    <x v="1"/>
    <x v="45"/>
    <x v="29"/>
    <x v="4"/>
    <s v="Q3_7"/>
    <n v="4"/>
    <x v="0"/>
    <x v="8"/>
    <x v="0"/>
  </r>
  <r>
    <n v="1"/>
    <n v="2016"/>
    <s v="2630926"/>
    <s v="20122"/>
    <x v="0"/>
    <n v="0"/>
    <x v="1"/>
    <x v="45"/>
    <x v="29"/>
    <x v="4"/>
    <s v="Q3_6"/>
    <n v="4"/>
    <x v="0"/>
    <x v="9"/>
    <x v="0"/>
  </r>
  <r>
    <n v="1"/>
    <n v="2016"/>
    <s v="2630926"/>
    <s v="20122"/>
    <x v="0"/>
    <n v="0"/>
    <x v="1"/>
    <x v="45"/>
    <x v="29"/>
    <x v="4"/>
    <s v="Q3_5"/>
    <n v="4"/>
    <x v="0"/>
    <x v="10"/>
    <x v="0"/>
  </r>
  <r>
    <n v="1"/>
    <n v="2016"/>
    <s v="2743454"/>
    <s v="20114"/>
    <x v="0"/>
    <n v="0"/>
    <x v="1"/>
    <x v="46"/>
    <x v="0"/>
    <x v="0"/>
    <s v="Q3_1"/>
    <n v="4"/>
    <x v="0"/>
    <x v="0"/>
    <x v="0"/>
  </r>
  <r>
    <n v="1"/>
    <n v="2016"/>
    <s v="2743454"/>
    <s v="20114"/>
    <x v="0"/>
    <n v="0"/>
    <x v="1"/>
    <x v="46"/>
    <x v="0"/>
    <x v="0"/>
    <s v="Q3_2"/>
    <n v="4"/>
    <x v="0"/>
    <x v="1"/>
    <x v="0"/>
  </r>
  <r>
    <n v="1"/>
    <n v="2016"/>
    <s v="2743454"/>
    <s v="20114"/>
    <x v="0"/>
    <n v="0"/>
    <x v="1"/>
    <x v="46"/>
    <x v="0"/>
    <x v="0"/>
    <s v="Q3_8"/>
    <n v="4"/>
    <x v="0"/>
    <x v="2"/>
    <x v="0"/>
  </r>
  <r>
    <n v="1"/>
    <n v="2016"/>
    <s v="2743454"/>
    <s v="20114"/>
    <x v="0"/>
    <n v="0"/>
    <x v="1"/>
    <x v="46"/>
    <x v="0"/>
    <x v="0"/>
    <s v="Q3_3"/>
    <n v="4"/>
    <x v="0"/>
    <x v="3"/>
    <x v="0"/>
  </r>
  <r>
    <n v="1"/>
    <n v="2016"/>
    <s v="2743454"/>
    <s v="20114"/>
    <x v="0"/>
    <n v="0"/>
    <x v="1"/>
    <x v="46"/>
    <x v="0"/>
    <x v="0"/>
    <s v="Q3_4"/>
    <n v="4"/>
    <x v="0"/>
    <x v="4"/>
    <x v="0"/>
  </r>
  <r>
    <n v="1"/>
    <n v="2016"/>
    <s v="2743454"/>
    <s v="20114"/>
    <x v="0"/>
    <n v="0"/>
    <x v="1"/>
    <x v="46"/>
    <x v="0"/>
    <x v="0"/>
    <s v="Q3_9"/>
    <n v="4"/>
    <x v="0"/>
    <x v="5"/>
    <x v="0"/>
  </r>
  <r>
    <n v="1"/>
    <n v="2016"/>
    <s v="2743454"/>
    <s v="20114"/>
    <x v="0"/>
    <n v="0"/>
    <x v="1"/>
    <x v="46"/>
    <x v="0"/>
    <x v="0"/>
    <s v="Q3_10"/>
    <n v="4"/>
    <x v="0"/>
    <x v="6"/>
    <x v="0"/>
  </r>
  <r>
    <n v="1"/>
    <n v="2016"/>
    <s v="2743454"/>
    <s v="20114"/>
    <x v="0"/>
    <n v="0"/>
    <x v="1"/>
    <x v="46"/>
    <x v="0"/>
    <x v="0"/>
    <s v="Q3_11"/>
    <n v="4"/>
    <x v="0"/>
    <x v="7"/>
    <x v="0"/>
  </r>
  <r>
    <n v="1"/>
    <n v="2016"/>
    <s v="2743454"/>
    <s v="20114"/>
    <x v="0"/>
    <n v="0"/>
    <x v="1"/>
    <x v="46"/>
    <x v="0"/>
    <x v="0"/>
    <s v="Q3_7"/>
    <n v="4"/>
    <x v="0"/>
    <x v="8"/>
    <x v="0"/>
  </r>
  <r>
    <n v="1"/>
    <n v="2016"/>
    <s v="2743454"/>
    <s v="20114"/>
    <x v="0"/>
    <n v="0"/>
    <x v="1"/>
    <x v="46"/>
    <x v="0"/>
    <x v="0"/>
    <s v="Q3_6"/>
    <n v="4"/>
    <x v="0"/>
    <x v="9"/>
    <x v="0"/>
  </r>
  <r>
    <n v="1"/>
    <n v="2016"/>
    <s v="2743454"/>
    <s v="20114"/>
    <x v="0"/>
    <n v="0"/>
    <x v="1"/>
    <x v="46"/>
    <x v="0"/>
    <x v="0"/>
    <s v="Q3_5"/>
    <n v="4"/>
    <x v="0"/>
    <x v="10"/>
    <x v="0"/>
  </r>
  <r>
    <n v="1"/>
    <n v="2016"/>
    <s v="3568798"/>
    <s v="20122"/>
    <x v="0"/>
    <n v="0"/>
    <x v="1"/>
    <x v="47"/>
    <x v="30"/>
    <x v="1"/>
    <s v="Q3_1"/>
    <n v="3"/>
    <x v="0"/>
    <x v="0"/>
    <x v="1"/>
  </r>
  <r>
    <n v="1"/>
    <n v="2016"/>
    <s v="3568798"/>
    <s v="20122"/>
    <x v="0"/>
    <n v="0"/>
    <x v="1"/>
    <x v="47"/>
    <x v="30"/>
    <x v="1"/>
    <s v="Q3_2"/>
    <n v="5"/>
    <x v="0"/>
    <x v="1"/>
    <x v="4"/>
  </r>
  <r>
    <n v="1"/>
    <n v="2016"/>
    <s v="3568798"/>
    <s v="20122"/>
    <x v="0"/>
    <n v="0"/>
    <x v="1"/>
    <x v="47"/>
    <x v="30"/>
    <x v="1"/>
    <s v="Q3_8"/>
    <n v="3"/>
    <x v="0"/>
    <x v="2"/>
    <x v="1"/>
  </r>
  <r>
    <n v="1"/>
    <n v="2016"/>
    <s v="3568798"/>
    <s v="20122"/>
    <x v="0"/>
    <n v="0"/>
    <x v="1"/>
    <x v="47"/>
    <x v="30"/>
    <x v="1"/>
    <s v="Q3_3"/>
    <n v="3"/>
    <x v="0"/>
    <x v="3"/>
    <x v="1"/>
  </r>
  <r>
    <n v="1"/>
    <n v="2016"/>
    <s v="3568798"/>
    <s v="20122"/>
    <x v="0"/>
    <n v="0"/>
    <x v="1"/>
    <x v="47"/>
    <x v="30"/>
    <x v="1"/>
    <s v="Q3_4"/>
    <n v="5"/>
    <x v="0"/>
    <x v="4"/>
    <x v="4"/>
  </r>
  <r>
    <n v="1"/>
    <n v="2016"/>
    <s v="3568798"/>
    <s v="20122"/>
    <x v="0"/>
    <n v="0"/>
    <x v="1"/>
    <x v="47"/>
    <x v="30"/>
    <x v="1"/>
    <s v="Q3_9"/>
    <n v="3"/>
    <x v="0"/>
    <x v="5"/>
    <x v="1"/>
  </r>
  <r>
    <n v="1"/>
    <n v="2016"/>
    <s v="3568798"/>
    <s v="20122"/>
    <x v="0"/>
    <n v="0"/>
    <x v="1"/>
    <x v="47"/>
    <x v="30"/>
    <x v="1"/>
    <s v="Q3_10"/>
    <n v="3"/>
    <x v="0"/>
    <x v="6"/>
    <x v="1"/>
  </r>
  <r>
    <n v="1"/>
    <n v="2016"/>
    <s v="3568798"/>
    <s v="20122"/>
    <x v="0"/>
    <n v="0"/>
    <x v="1"/>
    <x v="47"/>
    <x v="30"/>
    <x v="1"/>
    <s v="Q3_11"/>
    <n v="3"/>
    <x v="0"/>
    <x v="7"/>
    <x v="1"/>
  </r>
  <r>
    <n v="1"/>
    <n v="2016"/>
    <s v="3568798"/>
    <s v="20122"/>
    <x v="0"/>
    <n v="0"/>
    <x v="1"/>
    <x v="47"/>
    <x v="30"/>
    <x v="1"/>
    <s v="Q3_7"/>
    <n v="3"/>
    <x v="0"/>
    <x v="8"/>
    <x v="1"/>
  </r>
  <r>
    <n v="1"/>
    <n v="2016"/>
    <s v="3568798"/>
    <s v="20122"/>
    <x v="0"/>
    <n v="0"/>
    <x v="1"/>
    <x v="47"/>
    <x v="30"/>
    <x v="1"/>
    <s v="Q3_6"/>
    <n v="5"/>
    <x v="0"/>
    <x v="9"/>
    <x v="4"/>
  </r>
  <r>
    <n v="1"/>
    <n v="2016"/>
    <s v="3568798"/>
    <s v="20122"/>
    <x v="0"/>
    <n v="0"/>
    <x v="1"/>
    <x v="47"/>
    <x v="30"/>
    <x v="1"/>
    <s v="Q3_5"/>
    <n v="3"/>
    <x v="0"/>
    <x v="10"/>
    <x v="1"/>
  </r>
  <r>
    <n v="1"/>
    <n v="2016"/>
    <s v="3581577"/>
    <s v="20122"/>
    <x v="0"/>
    <n v="0"/>
    <x v="1"/>
    <x v="6"/>
    <x v="6"/>
    <x v="3"/>
    <s v="Q3_1"/>
    <n v="5"/>
    <x v="0"/>
    <x v="0"/>
    <x v="4"/>
  </r>
  <r>
    <n v="1"/>
    <n v="2016"/>
    <s v="3581577"/>
    <s v="20122"/>
    <x v="0"/>
    <n v="0"/>
    <x v="1"/>
    <x v="6"/>
    <x v="6"/>
    <x v="3"/>
    <s v="Q3_2"/>
    <n v="5"/>
    <x v="0"/>
    <x v="1"/>
    <x v="4"/>
  </r>
  <r>
    <n v="1"/>
    <n v="2016"/>
    <s v="3581577"/>
    <s v="20122"/>
    <x v="0"/>
    <n v="0"/>
    <x v="1"/>
    <x v="6"/>
    <x v="6"/>
    <x v="3"/>
    <s v="Q3_8"/>
    <n v="5"/>
    <x v="0"/>
    <x v="2"/>
    <x v="4"/>
  </r>
  <r>
    <n v="1"/>
    <n v="2016"/>
    <s v="3581577"/>
    <s v="20122"/>
    <x v="0"/>
    <n v="0"/>
    <x v="1"/>
    <x v="6"/>
    <x v="6"/>
    <x v="3"/>
    <s v="Q3_3"/>
    <n v="5"/>
    <x v="0"/>
    <x v="3"/>
    <x v="4"/>
  </r>
  <r>
    <n v="1"/>
    <n v="2016"/>
    <s v="3581577"/>
    <s v="20122"/>
    <x v="0"/>
    <n v="0"/>
    <x v="1"/>
    <x v="6"/>
    <x v="6"/>
    <x v="3"/>
    <s v="Q3_4"/>
    <n v="5"/>
    <x v="0"/>
    <x v="4"/>
    <x v="4"/>
  </r>
  <r>
    <n v="1"/>
    <n v="2016"/>
    <s v="3581577"/>
    <s v="20122"/>
    <x v="0"/>
    <n v="0"/>
    <x v="1"/>
    <x v="6"/>
    <x v="6"/>
    <x v="3"/>
    <s v="Q3_9"/>
    <n v="5"/>
    <x v="0"/>
    <x v="5"/>
    <x v="4"/>
  </r>
  <r>
    <n v="1"/>
    <n v="2016"/>
    <s v="3581577"/>
    <s v="20122"/>
    <x v="0"/>
    <n v="0"/>
    <x v="1"/>
    <x v="6"/>
    <x v="6"/>
    <x v="3"/>
    <s v="Q3_10"/>
    <n v="5"/>
    <x v="0"/>
    <x v="6"/>
    <x v="4"/>
  </r>
  <r>
    <n v="1"/>
    <n v="2016"/>
    <s v="3581577"/>
    <s v="20122"/>
    <x v="0"/>
    <n v="0"/>
    <x v="1"/>
    <x v="6"/>
    <x v="6"/>
    <x v="3"/>
    <s v="Q3_11"/>
    <n v="5"/>
    <x v="0"/>
    <x v="7"/>
    <x v="4"/>
  </r>
  <r>
    <n v="1"/>
    <n v="2016"/>
    <s v="3581577"/>
    <s v="20122"/>
    <x v="0"/>
    <n v="0"/>
    <x v="1"/>
    <x v="6"/>
    <x v="6"/>
    <x v="3"/>
    <s v="Q3_7"/>
    <n v="5"/>
    <x v="0"/>
    <x v="8"/>
    <x v="4"/>
  </r>
  <r>
    <n v="1"/>
    <n v="2016"/>
    <s v="3581577"/>
    <s v="20122"/>
    <x v="0"/>
    <n v="0"/>
    <x v="1"/>
    <x v="6"/>
    <x v="6"/>
    <x v="3"/>
    <s v="Q3_6"/>
    <n v="5"/>
    <x v="0"/>
    <x v="9"/>
    <x v="4"/>
  </r>
  <r>
    <n v="1"/>
    <n v="2016"/>
    <s v="3581577"/>
    <s v="20122"/>
    <x v="0"/>
    <n v="0"/>
    <x v="1"/>
    <x v="6"/>
    <x v="6"/>
    <x v="3"/>
    <s v="Q3_5"/>
    <n v="5"/>
    <x v="0"/>
    <x v="10"/>
    <x v="4"/>
  </r>
  <r>
    <n v="1"/>
    <n v="2016"/>
    <s v="3680117"/>
    <s v="20122"/>
    <x v="0"/>
    <n v="0"/>
    <x v="1"/>
    <x v="3"/>
    <x v="3"/>
    <x v="0"/>
    <s v="Q3_1"/>
    <n v="4"/>
    <x v="0"/>
    <x v="0"/>
    <x v="0"/>
  </r>
  <r>
    <n v="1"/>
    <n v="2016"/>
    <s v="3680117"/>
    <s v="20122"/>
    <x v="0"/>
    <n v="0"/>
    <x v="1"/>
    <x v="3"/>
    <x v="3"/>
    <x v="0"/>
    <s v="Q3_2"/>
    <n v="4"/>
    <x v="0"/>
    <x v="1"/>
    <x v="0"/>
  </r>
  <r>
    <n v="1"/>
    <n v="2016"/>
    <s v="3680117"/>
    <s v="20122"/>
    <x v="0"/>
    <n v="0"/>
    <x v="1"/>
    <x v="3"/>
    <x v="3"/>
    <x v="0"/>
    <s v="Q3_8"/>
    <n v="4"/>
    <x v="0"/>
    <x v="2"/>
    <x v="0"/>
  </r>
  <r>
    <n v="1"/>
    <n v="2016"/>
    <s v="3680117"/>
    <s v="20122"/>
    <x v="0"/>
    <n v="0"/>
    <x v="1"/>
    <x v="3"/>
    <x v="3"/>
    <x v="0"/>
    <s v="Q3_3"/>
    <n v="3"/>
    <x v="0"/>
    <x v="3"/>
    <x v="1"/>
  </r>
  <r>
    <n v="1"/>
    <n v="2016"/>
    <s v="3680117"/>
    <s v="20122"/>
    <x v="0"/>
    <n v="0"/>
    <x v="1"/>
    <x v="3"/>
    <x v="3"/>
    <x v="0"/>
    <s v="Q3_4"/>
    <n v="3"/>
    <x v="0"/>
    <x v="4"/>
    <x v="1"/>
  </r>
  <r>
    <n v="1"/>
    <n v="2016"/>
    <s v="3680117"/>
    <s v="20122"/>
    <x v="0"/>
    <n v="0"/>
    <x v="1"/>
    <x v="3"/>
    <x v="3"/>
    <x v="0"/>
    <s v="Q3_9"/>
    <n v="4"/>
    <x v="0"/>
    <x v="5"/>
    <x v="0"/>
  </r>
  <r>
    <n v="1"/>
    <n v="2016"/>
    <s v="3680117"/>
    <s v="20122"/>
    <x v="0"/>
    <n v="0"/>
    <x v="1"/>
    <x v="3"/>
    <x v="3"/>
    <x v="0"/>
    <s v="Q3_10"/>
    <n v="4"/>
    <x v="0"/>
    <x v="6"/>
    <x v="0"/>
  </r>
  <r>
    <n v="1"/>
    <n v="2016"/>
    <s v="3680117"/>
    <s v="20122"/>
    <x v="0"/>
    <n v="0"/>
    <x v="1"/>
    <x v="3"/>
    <x v="3"/>
    <x v="0"/>
    <s v="Q3_11"/>
    <n v="4"/>
    <x v="0"/>
    <x v="7"/>
    <x v="0"/>
  </r>
  <r>
    <n v="1"/>
    <n v="2016"/>
    <s v="3680117"/>
    <s v="20122"/>
    <x v="0"/>
    <n v="0"/>
    <x v="1"/>
    <x v="3"/>
    <x v="3"/>
    <x v="0"/>
    <s v="Q3_7"/>
    <n v="4"/>
    <x v="0"/>
    <x v="8"/>
    <x v="0"/>
  </r>
  <r>
    <n v="1"/>
    <n v="2016"/>
    <s v="3680117"/>
    <s v="20122"/>
    <x v="0"/>
    <n v="0"/>
    <x v="1"/>
    <x v="3"/>
    <x v="3"/>
    <x v="0"/>
    <s v="Q3_6"/>
    <n v="5"/>
    <x v="0"/>
    <x v="9"/>
    <x v="4"/>
  </r>
  <r>
    <n v="1"/>
    <n v="2016"/>
    <s v="3680117"/>
    <s v="20122"/>
    <x v="0"/>
    <n v="0"/>
    <x v="1"/>
    <x v="3"/>
    <x v="3"/>
    <x v="0"/>
    <s v="Q3_5"/>
    <n v="3"/>
    <x v="0"/>
    <x v="10"/>
    <x v="1"/>
  </r>
  <r>
    <n v="1"/>
    <n v="2016"/>
    <s v="3729166"/>
    <s v="20122"/>
    <x v="0"/>
    <n v="0"/>
    <x v="1"/>
    <x v="48"/>
    <x v="31"/>
    <x v="1"/>
    <s v="Q3_1"/>
    <n v="4"/>
    <x v="0"/>
    <x v="0"/>
    <x v="0"/>
  </r>
  <r>
    <n v="1"/>
    <n v="2016"/>
    <s v="3729166"/>
    <s v="20122"/>
    <x v="0"/>
    <n v="0"/>
    <x v="1"/>
    <x v="48"/>
    <x v="31"/>
    <x v="1"/>
    <s v="Q3_2"/>
    <n v="4"/>
    <x v="0"/>
    <x v="1"/>
    <x v="0"/>
  </r>
  <r>
    <n v="1"/>
    <n v="2016"/>
    <s v="3729166"/>
    <s v="20122"/>
    <x v="0"/>
    <n v="0"/>
    <x v="1"/>
    <x v="48"/>
    <x v="31"/>
    <x v="1"/>
    <s v="Q3_8"/>
    <n v="3"/>
    <x v="0"/>
    <x v="2"/>
    <x v="1"/>
  </r>
  <r>
    <n v="1"/>
    <n v="2016"/>
    <s v="3729166"/>
    <s v="20122"/>
    <x v="0"/>
    <n v="0"/>
    <x v="1"/>
    <x v="48"/>
    <x v="31"/>
    <x v="1"/>
    <s v="Q3_3"/>
    <n v="4"/>
    <x v="0"/>
    <x v="3"/>
    <x v="0"/>
  </r>
  <r>
    <n v="1"/>
    <n v="2016"/>
    <s v="3729166"/>
    <s v="20122"/>
    <x v="0"/>
    <n v="0"/>
    <x v="1"/>
    <x v="48"/>
    <x v="31"/>
    <x v="1"/>
    <s v="Q3_4"/>
    <n v="3"/>
    <x v="0"/>
    <x v="4"/>
    <x v="1"/>
  </r>
  <r>
    <n v="1"/>
    <n v="2016"/>
    <s v="3729166"/>
    <s v="20122"/>
    <x v="0"/>
    <n v="0"/>
    <x v="1"/>
    <x v="48"/>
    <x v="31"/>
    <x v="1"/>
    <s v="Q3_9"/>
    <n v="3"/>
    <x v="0"/>
    <x v="5"/>
    <x v="1"/>
  </r>
  <r>
    <n v="1"/>
    <n v="2016"/>
    <s v="3729166"/>
    <s v="20122"/>
    <x v="0"/>
    <n v="0"/>
    <x v="1"/>
    <x v="48"/>
    <x v="31"/>
    <x v="1"/>
    <s v="Q3_10"/>
    <n v="3"/>
    <x v="0"/>
    <x v="6"/>
    <x v="1"/>
  </r>
  <r>
    <n v="1"/>
    <n v="2016"/>
    <s v="3729166"/>
    <s v="20122"/>
    <x v="0"/>
    <n v="0"/>
    <x v="1"/>
    <x v="48"/>
    <x v="31"/>
    <x v="1"/>
    <s v="Q3_11"/>
    <n v="3"/>
    <x v="0"/>
    <x v="7"/>
    <x v="1"/>
  </r>
  <r>
    <n v="1"/>
    <n v="2016"/>
    <s v="3729166"/>
    <s v="20122"/>
    <x v="0"/>
    <n v="0"/>
    <x v="1"/>
    <x v="48"/>
    <x v="31"/>
    <x v="1"/>
    <s v="Q3_7"/>
    <n v="4"/>
    <x v="0"/>
    <x v="8"/>
    <x v="0"/>
  </r>
  <r>
    <n v="1"/>
    <n v="2016"/>
    <s v="3729166"/>
    <s v="20122"/>
    <x v="0"/>
    <n v="0"/>
    <x v="1"/>
    <x v="48"/>
    <x v="31"/>
    <x v="1"/>
    <s v="Q3_6"/>
    <n v="3"/>
    <x v="0"/>
    <x v="9"/>
    <x v="1"/>
  </r>
  <r>
    <n v="1"/>
    <n v="2016"/>
    <s v="3729166"/>
    <s v="20122"/>
    <x v="0"/>
    <n v="0"/>
    <x v="1"/>
    <x v="48"/>
    <x v="31"/>
    <x v="1"/>
    <s v="Q3_5"/>
    <n v="3"/>
    <x v="0"/>
    <x v="10"/>
    <x v="1"/>
  </r>
  <r>
    <n v="1"/>
    <n v="2016"/>
    <s v="2877068"/>
    <s v="20122"/>
    <x v="0"/>
    <n v="0"/>
    <x v="1"/>
    <x v="49"/>
    <x v="2"/>
    <x v="1"/>
    <s v="Q3_1"/>
    <n v="4"/>
    <x v="0"/>
    <x v="0"/>
    <x v="0"/>
  </r>
  <r>
    <n v="1"/>
    <n v="2016"/>
    <s v="2877068"/>
    <s v="20122"/>
    <x v="0"/>
    <n v="0"/>
    <x v="1"/>
    <x v="49"/>
    <x v="2"/>
    <x v="1"/>
    <s v="Q3_2"/>
    <n v="3"/>
    <x v="0"/>
    <x v="1"/>
    <x v="1"/>
  </r>
  <r>
    <n v="1"/>
    <n v="2016"/>
    <s v="2877068"/>
    <s v="20122"/>
    <x v="0"/>
    <n v="0"/>
    <x v="1"/>
    <x v="49"/>
    <x v="2"/>
    <x v="1"/>
    <s v="Q3_8"/>
    <n v="5"/>
    <x v="0"/>
    <x v="2"/>
    <x v="4"/>
  </r>
  <r>
    <n v="1"/>
    <n v="2016"/>
    <s v="2877068"/>
    <s v="20122"/>
    <x v="0"/>
    <n v="0"/>
    <x v="1"/>
    <x v="49"/>
    <x v="2"/>
    <x v="1"/>
    <s v="Q3_3"/>
    <n v="4"/>
    <x v="0"/>
    <x v="3"/>
    <x v="0"/>
  </r>
  <r>
    <n v="1"/>
    <n v="2016"/>
    <s v="2877068"/>
    <s v="20122"/>
    <x v="0"/>
    <n v="0"/>
    <x v="1"/>
    <x v="49"/>
    <x v="2"/>
    <x v="1"/>
    <s v="Q3_4"/>
    <n v="1"/>
    <x v="0"/>
    <x v="4"/>
    <x v="3"/>
  </r>
  <r>
    <n v="1"/>
    <n v="2016"/>
    <s v="2877068"/>
    <s v="20122"/>
    <x v="0"/>
    <n v="0"/>
    <x v="1"/>
    <x v="49"/>
    <x v="2"/>
    <x v="1"/>
    <s v="Q3_9"/>
    <n v="4"/>
    <x v="0"/>
    <x v="5"/>
    <x v="0"/>
  </r>
  <r>
    <n v="1"/>
    <n v="2016"/>
    <s v="2877068"/>
    <s v="20122"/>
    <x v="0"/>
    <n v="0"/>
    <x v="1"/>
    <x v="49"/>
    <x v="2"/>
    <x v="1"/>
    <s v="Q3_10"/>
    <n v="4"/>
    <x v="0"/>
    <x v="6"/>
    <x v="0"/>
  </r>
  <r>
    <n v="1"/>
    <n v="2016"/>
    <s v="2877068"/>
    <s v="20122"/>
    <x v="0"/>
    <n v="0"/>
    <x v="1"/>
    <x v="49"/>
    <x v="2"/>
    <x v="1"/>
    <s v="Q3_11"/>
    <n v="4"/>
    <x v="0"/>
    <x v="7"/>
    <x v="0"/>
  </r>
  <r>
    <n v="1"/>
    <n v="2016"/>
    <s v="2877068"/>
    <s v="20122"/>
    <x v="0"/>
    <n v="0"/>
    <x v="1"/>
    <x v="49"/>
    <x v="2"/>
    <x v="1"/>
    <s v="Q3_7"/>
    <n v="4"/>
    <x v="0"/>
    <x v="8"/>
    <x v="0"/>
  </r>
  <r>
    <n v="1"/>
    <n v="2016"/>
    <s v="2877068"/>
    <s v="20122"/>
    <x v="0"/>
    <n v="0"/>
    <x v="1"/>
    <x v="49"/>
    <x v="2"/>
    <x v="1"/>
    <s v="Q3_6"/>
    <n v="5"/>
    <x v="0"/>
    <x v="9"/>
    <x v="4"/>
  </r>
  <r>
    <n v="1"/>
    <n v="2016"/>
    <s v="2877068"/>
    <s v="20122"/>
    <x v="0"/>
    <n v="0"/>
    <x v="1"/>
    <x v="49"/>
    <x v="2"/>
    <x v="1"/>
    <s v="Q3_5"/>
    <n v="4"/>
    <x v="0"/>
    <x v="10"/>
    <x v="0"/>
  </r>
  <r>
    <n v="1"/>
    <n v="2016"/>
    <s v="2678948"/>
    <s v="20122"/>
    <x v="0"/>
    <n v="0"/>
    <x v="1"/>
    <x v="5"/>
    <x v="5"/>
    <x v="2"/>
    <s v="Q3_1"/>
    <n v="3"/>
    <x v="0"/>
    <x v="0"/>
    <x v="1"/>
  </r>
  <r>
    <n v="1"/>
    <n v="2016"/>
    <s v="2678948"/>
    <s v="20122"/>
    <x v="0"/>
    <n v="0"/>
    <x v="1"/>
    <x v="5"/>
    <x v="5"/>
    <x v="2"/>
    <s v="Q3_2"/>
    <n v="3"/>
    <x v="0"/>
    <x v="1"/>
    <x v="1"/>
  </r>
  <r>
    <n v="1"/>
    <n v="2016"/>
    <s v="2678948"/>
    <s v="20122"/>
    <x v="0"/>
    <n v="0"/>
    <x v="1"/>
    <x v="5"/>
    <x v="5"/>
    <x v="2"/>
    <s v="Q3_8"/>
    <n v="3"/>
    <x v="0"/>
    <x v="2"/>
    <x v="1"/>
  </r>
  <r>
    <n v="1"/>
    <n v="2016"/>
    <s v="2678948"/>
    <s v="20122"/>
    <x v="0"/>
    <n v="0"/>
    <x v="1"/>
    <x v="5"/>
    <x v="5"/>
    <x v="2"/>
    <s v="Q3_3"/>
    <n v="3"/>
    <x v="0"/>
    <x v="3"/>
    <x v="1"/>
  </r>
  <r>
    <n v="1"/>
    <n v="2016"/>
    <s v="2678948"/>
    <s v="20122"/>
    <x v="0"/>
    <n v="0"/>
    <x v="1"/>
    <x v="5"/>
    <x v="5"/>
    <x v="2"/>
    <s v="Q3_4"/>
    <n v="5"/>
    <x v="0"/>
    <x v="4"/>
    <x v="4"/>
  </r>
  <r>
    <n v="1"/>
    <n v="2016"/>
    <s v="2678948"/>
    <s v="20122"/>
    <x v="0"/>
    <n v="0"/>
    <x v="1"/>
    <x v="5"/>
    <x v="5"/>
    <x v="2"/>
    <s v="Q3_9"/>
    <n v="2"/>
    <x v="0"/>
    <x v="5"/>
    <x v="2"/>
  </r>
  <r>
    <n v="1"/>
    <n v="2016"/>
    <s v="2678948"/>
    <s v="20122"/>
    <x v="0"/>
    <n v="0"/>
    <x v="1"/>
    <x v="5"/>
    <x v="5"/>
    <x v="2"/>
    <s v="Q3_10"/>
    <n v="5"/>
    <x v="0"/>
    <x v="6"/>
    <x v="4"/>
  </r>
  <r>
    <n v="1"/>
    <n v="2016"/>
    <s v="2678948"/>
    <s v="20122"/>
    <x v="0"/>
    <n v="0"/>
    <x v="1"/>
    <x v="5"/>
    <x v="5"/>
    <x v="2"/>
    <s v="Q3_11"/>
    <n v="3"/>
    <x v="0"/>
    <x v="7"/>
    <x v="1"/>
  </r>
  <r>
    <n v="1"/>
    <n v="2016"/>
    <s v="2678948"/>
    <s v="20122"/>
    <x v="0"/>
    <n v="0"/>
    <x v="1"/>
    <x v="5"/>
    <x v="5"/>
    <x v="2"/>
    <s v="Q3_7"/>
    <n v="3"/>
    <x v="0"/>
    <x v="8"/>
    <x v="1"/>
  </r>
  <r>
    <n v="1"/>
    <n v="2016"/>
    <s v="2678948"/>
    <s v="20122"/>
    <x v="0"/>
    <n v="0"/>
    <x v="1"/>
    <x v="5"/>
    <x v="5"/>
    <x v="2"/>
    <s v="Q3_6"/>
    <n v="5"/>
    <x v="0"/>
    <x v="9"/>
    <x v="4"/>
  </r>
  <r>
    <n v="1"/>
    <n v="2016"/>
    <s v="2678948"/>
    <s v="20122"/>
    <x v="0"/>
    <n v="0"/>
    <x v="1"/>
    <x v="5"/>
    <x v="5"/>
    <x v="2"/>
    <s v="Q3_5"/>
    <n v="5"/>
    <x v="0"/>
    <x v="10"/>
    <x v="4"/>
  </r>
  <r>
    <n v="1"/>
    <n v="2016"/>
    <s v="3670198"/>
    <s v="20122"/>
    <x v="0"/>
    <n v="0"/>
    <x v="1"/>
    <x v="25"/>
    <x v="1"/>
    <x v="0"/>
    <s v="Q3_1"/>
    <n v="4"/>
    <x v="0"/>
    <x v="0"/>
    <x v="0"/>
  </r>
  <r>
    <n v="1"/>
    <n v="2016"/>
    <s v="3670198"/>
    <s v="20122"/>
    <x v="0"/>
    <n v="0"/>
    <x v="1"/>
    <x v="25"/>
    <x v="1"/>
    <x v="0"/>
    <s v="Q3_2"/>
    <n v="4"/>
    <x v="0"/>
    <x v="1"/>
    <x v="0"/>
  </r>
  <r>
    <n v="1"/>
    <n v="2016"/>
    <s v="3670198"/>
    <s v="20122"/>
    <x v="0"/>
    <n v="0"/>
    <x v="1"/>
    <x v="25"/>
    <x v="1"/>
    <x v="0"/>
    <s v="Q3_8"/>
    <n v="4"/>
    <x v="0"/>
    <x v="2"/>
    <x v="0"/>
  </r>
  <r>
    <n v="1"/>
    <n v="2016"/>
    <s v="3670198"/>
    <s v="20122"/>
    <x v="0"/>
    <n v="0"/>
    <x v="1"/>
    <x v="25"/>
    <x v="1"/>
    <x v="0"/>
    <s v="Q3_3"/>
    <n v="4"/>
    <x v="0"/>
    <x v="3"/>
    <x v="0"/>
  </r>
  <r>
    <n v="1"/>
    <n v="2016"/>
    <s v="3670198"/>
    <s v="20122"/>
    <x v="0"/>
    <n v="0"/>
    <x v="1"/>
    <x v="25"/>
    <x v="1"/>
    <x v="0"/>
    <s v="Q3_4"/>
    <n v="3"/>
    <x v="0"/>
    <x v="4"/>
    <x v="1"/>
  </r>
  <r>
    <n v="1"/>
    <n v="2016"/>
    <s v="3670198"/>
    <s v="20122"/>
    <x v="0"/>
    <n v="0"/>
    <x v="1"/>
    <x v="25"/>
    <x v="1"/>
    <x v="0"/>
    <s v="Q3_9"/>
    <n v="4"/>
    <x v="0"/>
    <x v="5"/>
    <x v="0"/>
  </r>
  <r>
    <n v="1"/>
    <n v="2016"/>
    <s v="3670198"/>
    <s v="20122"/>
    <x v="0"/>
    <n v="0"/>
    <x v="1"/>
    <x v="25"/>
    <x v="1"/>
    <x v="0"/>
    <s v="Q3_10"/>
    <n v="4"/>
    <x v="0"/>
    <x v="6"/>
    <x v="0"/>
  </r>
  <r>
    <n v="1"/>
    <n v="2016"/>
    <s v="3670198"/>
    <s v="20122"/>
    <x v="0"/>
    <n v="0"/>
    <x v="1"/>
    <x v="25"/>
    <x v="1"/>
    <x v="0"/>
    <s v="Q3_11"/>
    <n v="4"/>
    <x v="0"/>
    <x v="7"/>
    <x v="0"/>
  </r>
  <r>
    <n v="1"/>
    <n v="2016"/>
    <s v="3670198"/>
    <s v="20122"/>
    <x v="0"/>
    <n v="0"/>
    <x v="1"/>
    <x v="25"/>
    <x v="1"/>
    <x v="0"/>
    <s v="Q3_7"/>
    <n v="4"/>
    <x v="0"/>
    <x v="8"/>
    <x v="0"/>
  </r>
  <r>
    <n v="1"/>
    <n v="2016"/>
    <s v="3670198"/>
    <s v="20122"/>
    <x v="0"/>
    <n v="0"/>
    <x v="1"/>
    <x v="25"/>
    <x v="1"/>
    <x v="0"/>
    <s v="Q3_6"/>
    <n v="5"/>
    <x v="0"/>
    <x v="9"/>
    <x v="4"/>
  </r>
  <r>
    <n v="1"/>
    <n v="2016"/>
    <s v="3670198"/>
    <s v="20122"/>
    <x v="0"/>
    <n v="0"/>
    <x v="1"/>
    <x v="25"/>
    <x v="1"/>
    <x v="0"/>
    <s v="Q3_5"/>
    <n v="4"/>
    <x v="0"/>
    <x v="10"/>
    <x v="0"/>
  </r>
  <r>
    <n v="1"/>
    <n v="2016"/>
    <s v="721486"/>
    <s v="20122"/>
    <x v="0"/>
    <n v="0"/>
    <x v="1"/>
    <x v="50"/>
    <x v="32"/>
    <x v="4"/>
    <s v="Q3_1"/>
    <n v="4"/>
    <x v="0"/>
    <x v="0"/>
    <x v="0"/>
  </r>
  <r>
    <n v="1"/>
    <n v="2016"/>
    <s v="721486"/>
    <s v="20122"/>
    <x v="0"/>
    <n v="0"/>
    <x v="1"/>
    <x v="50"/>
    <x v="32"/>
    <x v="4"/>
    <s v="Q3_2"/>
    <n v="4"/>
    <x v="0"/>
    <x v="1"/>
    <x v="0"/>
  </r>
  <r>
    <n v="1"/>
    <n v="2016"/>
    <s v="721486"/>
    <s v="20122"/>
    <x v="0"/>
    <n v="0"/>
    <x v="1"/>
    <x v="50"/>
    <x v="32"/>
    <x v="4"/>
    <s v="Q3_8"/>
    <n v="3"/>
    <x v="0"/>
    <x v="2"/>
    <x v="1"/>
  </r>
  <r>
    <n v="1"/>
    <n v="2016"/>
    <s v="721486"/>
    <s v="20122"/>
    <x v="0"/>
    <n v="0"/>
    <x v="1"/>
    <x v="50"/>
    <x v="32"/>
    <x v="4"/>
    <s v="Q3_3"/>
    <n v="4"/>
    <x v="0"/>
    <x v="3"/>
    <x v="0"/>
  </r>
  <r>
    <n v="1"/>
    <n v="2016"/>
    <s v="721486"/>
    <s v="20122"/>
    <x v="0"/>
    <n v="0"/>
    <x v="1"/>
    <x v="50"/>
    <x v="32"/>
    <x v="4"/>
    <s v="Q3_4"/>
    <n v="3"/>
    <x v="0"/>
    <x v="4"/>
    <x v="1"/>
  </r>
  <r>
    <n v="1"/>
    <n v="2016"/>
    <s v="721486"/>
    <s v="20122"/>
    <x v="0"/>
    <n v="0"/>
    <x v="1"/>
    <x v="50"/>
    <x v="32"/>
    <x v="4"/>
    <s v="Q3_9"/>
    <n v="4"/>
    <x v="0"/>
    <x v="5"/>
    <x v="0"/>
  </r>
  <r>
    <n v="1"/>
    <n v="2016"/>
    <s v="721486"/>
    <s v="20122"/>
    <x v="0"/>
    <n v="0"/>
    <x v="1"/>
    <x v="50"/>
    <x v="32"/>
    <x v="4"/>
    <s v="Q3_10"/>
    <n v="4"/>
    <x v="0"/>
    <x v="6"/>
    <x v="0"/>
  </r>
  <r>
    <n v="1"/>
    <n v="2016"/>
    <s v="721486"/>
    <s v="20122"/>
    <x v="0"/>
    <n v="0"/>
    <x v="1"/>
    <x v="50"/>
    <x v="32"/>
    <x v="4"/>
    <s v="Q3_11"/>
    <n v="4"/>
    <x v="0"/>
    <x v="7"/>
    <x v="0"/>
  </r>
  <r>
    <n v="1"/>
    <n v="2016"/>
    <s v="721486"/>
    <s v="20122"/>
    <x v="0"/>
    <n v="0"/>
    <x v="1"/>
    <x v="50"/>
    <x v="32"/>
    <x v="4"/>
    <s v="Q3_7"/>
    <n v="4"/>
    <x v="0"/>
    <x v="8"/>
    <x v="0"/>
  </r>
  <r>
    <n v="1"/>
    <n v="2016"/>
    <s v="721486"/>
    <s v="20122"/>
    <x v="0"/>
    <n v="0"/>
    <x v="1"/>
    <x v="50"/>
    <x v="32"/>
    <x v="4"/>
    <s v="Q3_6"/>
    <n v="5"/>
    <x v="0"/>
    <x v="9"/>
    <x v="4"/>
  </r>
  <r>
    <n v="1"/>
    <n v="2016"/>
    <s v="721486"/>
    <s v="20122"/>
    <x v="0"/>
    <n v="0"/>
    <x v="1"/>
    <x v="50"/>
    <x v="32"/>
    <x v="4"/>
    <s v="Q3_5"/>
    <n v="4"/>
    <x v="0"/>
    <x v="10"/>
    <x v="0"/>
  </r>
  <r>
    <n v="1"/>
    <n v="2016"/>
    <s v="8566"/>
    <s v="20122"/>
    <x v="0"/>
    <n v="0"/>
    <x v="1"/>
    <x v="45"/>
    <x v="29"/>
    <x v="4"/>
    <s v="Q3_1"/>
    <n v="4"/>
    <x v="0"/>
    <x v="0"/>
    <x v="0"/>
  </r>
  <r>
    <n v="1"/>
    <n v="2016"/>
    <s v="8566"/>
    <s v="20122"/>
    <x v="0"/>
    <n v="0"/>
    <x v="1"/>
    <x v="45"/>
    <x v="29"/>
    <x v="4"/>
    <s v="Q3_2"/>
    <n v="4"/>
    <x v="0"/>
    <x v="1"/>
    <x v="0"/>
  </r>
  <r>
    <n v="1"/>
    <n v="2016"/>
    <s v="8566"/>
    <s v="20122"/>
    <x v="0"/>
    <n v="0"/>
    <x v="1"/>
    <x v="45"/>
    <x v="29"/>
    <x v="4"/>
    <s v="Q3_8"/>
    <n v="5"/>
    <x v="0"/>
    <x v="2"/>
    <x v="4"/>
  </r>
  <r>
    <n v="1"/>
    <n v="2016"/>
    <s v="8566"/>
    <s v="20122"/>
    <x v="0"/>
    <n v="0"/>
    <x v="1"/>
    <x v="45"/>
    <x v="29"/>
    <x v="4"/>
    <s v="Q3_3"/>
    <n v="4"/>
    <x v="0"/>
    <x v="3"/>
    <x v="0"/>
  </r>
  <r>
    <n v="1"/>
    <n v="2016"/>
    <s v="8566"/>
    <s v="20122"/>
    <x v="0"/>
    <n v="0"/>
    <x v="1"/>
    <x v="45"/>
    <x v="29"/>
    <x v="4"/>
    <s v="Q3_4"/>
    <n v="4"/>
    <x v="0"/>
    <x v="4"/>
    <x v="0"/>
  </r>
  <r>
    <n v="1"/>
    <n v="2016"/>
    <s v="8566"/>
    <s v="20122"/>
    <x v="0"/>
    <n v="0"/>
    <x v="1"/>
    <x v="45"/>
    <x v="29"/>
    <x v="4"/>
    <s v="Q3_9"/>
    <n v="4"/>
    <x v="0"/>
    <x v="5"/>
    <x v="0"/>
  </r>
  <r>
    <n v="1"/>
    <n v="2016"/>
    <s v="8566"/>
    <s v="20122"/>
    <x v="0"/>
    <n v="0"/>
    <x v="1"/>
    <x v="45"/>
    <x v="29"/>
    <x v="4"/>
    <s v="Q3_10"/>
    <n v="5"/>
    <x v="0"/>
    <x v="6"/>
    <x v="4"/>
  </r>
  <r>
    <n v="1"/>
    <n v="2016"/>
    <s v="8566"/>
    <s v="20122"/>
    <x v="0"/>
    <n v="0"/>
    <x v="1"/>
    <x v="45"/>
    <x v="29"/>
    <x v="4"/>
    <s v="Q3_11"/>
    <n v="4"/>
    <x v="0"/>
    <x v="7"/>
    <x v="0"/>
  </r>
  <r>
    <n v="1"/>
    <n v="2016"/>
    <s v="8566"/>
    <s v="20122"/>
    <x v="0"/>
    <n v="0"/>
    <x v="1"/>
    <x v="45"/>
    <x v="29"/>
    <x v="4"/>
    <s v="Q3_7"/>
    <n v="4"/>
    <x v="0"/>
    <x v="8"/>
    <x v="0"/>
  </r>
  <r>
    <n v="1"/>
    <n v="2016"/>
    <s v="8566"/>
    <s v="20122"/>
    <x v="0"/>
    <n v="0"/>
    <x v="1"/>
    <x v="45"/>
    <x v="29"/>
    <x v="4"/>
    <s v="Q3_6"/>
    <n v="5"/>
    <x v="0"/>
    <x v="9"/>
    <x v="4"/>
  </r>
  <r>
    <n v="1"/>
    <n v="2016"/>
    <s v="8566"/>
    <s v="20122"/>
    <x v="0"/>
    <n v="0"/>
    <x v="1"/>
    <x v="45"/>
    <x v="29"/>
    <x v="4"/>
    <s v="Q3_5"/>
    <n v="4"/>
    <x v="0"/>
    <x v="10"/>
    <x v="0"/>
  </r>
  <r>
    <n v="1"/>
    <n v="2016"/>
    <s v="2971123"/>
    <s v="20122"/>
    <x v="0"/>
    <n v="0"/>
    <x v="1"/>
    <x v="14"/>
    <x v="14"/>
    <x v="2"/>
    <s v="Q3_1"/>
    <n v="4"/>
    <x v="0"/>
    <x v="0"/>
    <x v="0"/>
  </r>
  <r>
    <n v="1"/>
    <n v="2016"/>
    <s v="2971123"/>
    <s v="20122"/>
    <x v="0"/>
    <n v="0"/>
    <x v="1"/>
    <x v="14"/>
    <x v="14"/>
    <x v="2"/>
    <s v="Q3_2"/>
    <n v="3"/>
    <x v="0"/>
    <x v="1"/>
    <x v="1"/>
  </r>
  <r>
    <n v="1"/>
    <n v="2016"/>
    <s v="2971123"/>
    <s v="20122"/>
    <x v="0"/>
    <n v="0"/>
    <x v="1"/>
    <x v="14"/>
    <x v="14"/>
    <x v="2"/>
    <s v="Q3_8"/>
    <n v="4"/>
    <x v="0"/>
    <x v="2"/>
    <x v="0"/>
  </r>
  <r>
    <n v="1"/>
    <n v="2016"/>
    <s v="2971123"/>
    <s v="20122"/>
    <x v="0"/>
    <n v="0"/>
    <x v="1"/>
    <x v="14"/>
    <x v="14"/>
    <x v="2"/>
    <s v="Q3_3"/>
    <n v="3"/>
    <x v="0"/>
    <x v="3"/>
    <x v="1"/>
  </r>
  <r>
    <n v="1"/>
    <n v="2016"/>
    <s v="2971123"/>
    <s v="20122"/>
    <x v="0"/>
    <n v="0"/>
    <x v="1"/>
    <x v="14"/>
    <x v="14"/>
    <x v="2"/>
    <s v="Q3_4"/>
    <n v="3"/>
    <x v="0"/>
    <x v="4"/>
    <x v="1"/>
  </r>
  <r>
    <n v="1"/>
    <n v="2016"/>
    <s v="2971123"/>
    <s v="20122"/>
    <x v="0"/>
    <n v="0"/>
    <x v="1"/>
    <x v="14"/>
    <x v="14"/>
    <x v="2"/>
    <s v="Q3_9"/>
    <n v="4"/>
    <x v="0"/>
    <x v="5"/>
    <x v="0"/>
  </r>
  <r>
    <n v="1"/>
    <n v="2016"/>
    <s v="2971123"/>
    <s v="20122"/>
    <x v="0"/>
    <n v="0"/>
    <x v="1"/>
    <x v="14"/>
    <x v="14"/>
    <x v="2"/>
    <s v="Q3_10"/>
    <n v="4"/>
    <x v="0"/>
    <x v="6"/>
    <x v="0"/>
  </r>
  <r>
    <n v="1"/>
    <n v="2016"/>
    <s v="2971123"/>
    <s v="20122"/>
    <x v="0"/>
    <n v="0"/>
    <x v="1"/>
    <x v="14"/>
    <x v="14"/>
    <x v="2"/>
    <s v="Q3_11"/>
    <n v="2"/>
    <x v="0"/>
    <x v="7"/>
    <x v="2"/>
  </r>
  <r>
    <n v="1"/>
    <n v="2016"/>
    <s v="2971123"/>
    <s v="20122"/>
    <x v="0"/>
    <n v="0"/>
    <x v="1"/>
    <x v="14"/>
    <x v="14"/>
    <x v="2"/>
    <s v="Q3_7"/>
    <n v="4"/>
    <x v="0"/>
    <x v="8"/>
    <x v="0"/>
  </r>
  <r>
    <n v="1"/>
    <n v="2016"/>
    <s v="2971123"/>
    <s v="20122"/>
    <x v="0"/>
    <n v="0"/>
    <x v="1"/>
    <x v="14"/>
    <x v="14"/>
    <x v="2"/>
    <s v="Q3_6"/>
    <n v="4"/>
    <x v="0"/>
    <x v="9"/>
    <x v="0"/>
  </r>
  <r>
    <n v="1"/>
    <n v="2016"/>
    <s v="2971123"/>
    <s v="20122"/>
    <x v="0"/>
    <n v="0"/>
    <x v="1"/>
    <x v="14"/>
    <x v="14"/>
    <x v="2"/>
    <s v="Q3_5"/>
    <n v="4"/>
    <x v="0"/>
    <x v="10"/>
    <x v="0"/>
  </r>
  <r>
    <n v="1"/>
    <n v="2016"/>
    <s v="3662411"/>
    <s v="20122"/>
    <x v="0"/>
    <n v="0"/>
    <x v="1"/>
    <x v="51"/>
    <x v="14"/>
    <x v="2"/>
    <s v="Q3_1"/>
    <n v="4"/>
    <x v="0"/>
    <x v="0"/>
    <x v="0"/>
  </r>
  <r>
    <n v="1"/>
    <n v="2016"/>
    <s v="3662411"/>
    <s v="20122"/>
    <x v="0"/>
    <n v="0"/>
    <x v="1"/>
    <x v="51"/>
    <x v="14"/>
    <x v="2"/>
    <s v="Q3_2"/>
    <n v="4"/>
    <x v="0"/>
    <x v="1"/>
    <x v="0"/>
  </r>
  <r>
    <n v="1"/>
    <n v="2016"/>
    <s v="3662411"/>
    <s v="20122"/>
    <x v="0"/>
    <n v="0"/>
    <x v="1"/>
    <x v="51"/>
    <x v="14"/>
    <x v="2"/>
    <s v="Q3_8"/>
    <n v="5"/>
    <x v="0"/>
    <x v="2"/>
    <x v="4"/>
  </r>
  <r>
    <n v="1"/>
    <n v="2016"/>
    <s v="3662411"/>
    <s v="20122"/>
    <x v="0"/>
    <n v="0"/>
    <x v="1"/>
    <x v="51"/>
    <x v="14"/>
    <x v="2"/>
    <s v="Q3_3"/>
    <n v="4"/>
    <x v="0"/>
    <x v="3"/>
    <x v="0"/>
  </r>
  <r>
    <n v="1"/>
    <n v="2016"/>
    <s v="3662411"/>
    <s v="20122"/>
    <x v="0"/>
    <n v="0"/>
    <x v="1"/>
    <x v="51"/>
    <x v="14"/>
    <x v="2"/>
    <s v="Q3_4"/>
    <n v="2"/>
    <x v="0"/>
    <x v="4"/>
    <x v="2"/>
  </r>
  <r>
    <n v="1"/>
    <n v="2016"/>
    <s v="3662411"/>
    <s v="20122"/>
    <x v="0"/>
    <n v="0"/>
    <x v="1"/>
    <x v="51"/>
    <x v="14"/>
    <x v="2"/>
    <s v="Q3_9"/>
    <n v="3"/>
    <x v="0"/>
    <x v="5"/>
    <x v="1"/>
  </r>
  <r>
    <n v="1"/>
    <n v="2016"/>
    <s v="3662411"/>
    <s v="20122"/>
    <x v="0"/>
    <n v="0"/>
    <x v="1"/>
    <x v="51"/>
    <x v="14"/>
    <x v="2"/>
    <s v="Q3_10"/>
    <n v="3"/>
    <x v="0"/>
    <x v="6"/>
    <x v="1"/>
  </r>
  <r>
    <n v="1"/>
    <n v="2016"/>
    <s v="3662411"/>
    <s v="20122"/>
    <x v="0"/>
    <n v="0"/>
    <x v="1"/>
    <x v="51"/>
    <x v="14"/>
    <x v="2"/>
    <s v="Q3_11"/>
    <n v="3"/>
    <x v="0"/>
    <x v="7"/>
    <x v="1"/>
  </r>
  <r>
    <n v="1"/>
    <n v="2016"/>
    <s v="3662411"/>
    <s v="20122"/>
    <x v="0"/>
    <n v="0"/>
    <x v="1"/>
    <x v="51"/>
    <x v="14"/>
    <x v="2"/>
    <s v="Q3_7"/>
    <n v="3"/>
    <x v="0"/>
    <x v="8"/>
    <x v="1"/>
  </r>
  <r>
    <n v="1"/>
    <n v="2016"/>
    <s v="3662411"/>
    <s v="20122"/>
    <x v="0"/>
    <n v="0"/>
    <x v="1"/>
    <x v="51"/>
    <x v="14"/>
    <x v="2"/>
    <s v="Q3_6"/>
    <n v="5"/>
    <x v="0"/>
    <x v="9"/>
    <x v="4"/>
  </r>
  <r>
    <n v="1"/>
    <n v="2016"/>
    <s v="3662411"/>
    <s v="20122"/>
    <x v="0"/>
    <n v="0"/>
    <x v="1"/>
    <x v="51"/>
    <x v="14"/>
    <x v="2"/>
    <s v="Q3_5"/>
    <n v="3"/>
    <x v="0"/>
    <x v="10"/>
    <x v="1"/>
  </r>
  <r>
    <n v="1"/>
    <n v="2016"/>
    <s v="3057495"/>
    <s v="20121"/>
    <x v="0"/>
    <n v="0"/>
    <x v="1"/>
    <x v="52"/>
    <x v="33"/>
    <x v="4"/>
    <s v="Q3_1"/>
    <n v="3"/>
    <x v="0"/>
    <x v="0"/>
    <x v="1"/>
  </r>
  <r>
    <n v="1"/>
    <n v="2016"/>
    <s v="3057495"/>
    <s v="20121"/>
    <x v="0"/>
    <n v="0"/>
    <x v="1"/>
    <x v="52"/>
    <x v="33"/>
    <x v="4"/>
    <s v="Q3_2"/>
    <n v="2"/>
    <x v="0"/>
    <x v="1"/>
    <x v="2"/>
  </r>
  <r>
    <n v="1"/>
    <n v="2016"/>
    <s v="3057495"/>
    <s v="20121"/>
    <x v="0"/>
    <n v="0"/>
    <x v="1"/>
    <x v="52"/>
    <x v="33"/>
    <x v="4"/>
    <s v="Q3_8"/>
    <n v="5"/>
    <x v="0"/>
    <x v="2"/>
    <x v="4"/>
  </r>
  <r>
    <n v="1"/>
    <n v="2016"/>
    <s v="3057495"/>
    <s v="20121"/>
    <x v="0"/>
    <n v="0"/>
    <x v="1"/>
    <x v="52"/>
    <x v="33"/>
    <x v="4"/>
    <s v="Q3_3"/>
    <n v="3"/>
    <x v="0"/>
    <x v="3"/>
    <x v="1"/>
  </r>
  <r>
    <n v="1"/>
    <n v="2016"/>
    <s v="3057495"/>
    <s v="20121"/>
    <x v="0"/>
    <n v="0"/>
    <x v="1"/>
    <x v="52"/>
    <x v="33"/>
    <x v="4"/>
    <s v="Q3_4"/>
    <n v="5"/>
    <x v="0"/>
    <x v="4"/>
    <x v="4"/>
  </r>
  <r>
    <n v="1"/>
    <n v="2016"/>
    <s v="3057495"/>
    <s v="20121"/>
    <x v="0"/>
    <n v="0"/>
    <x v="1"/>
    <x v="52"/>
    <x v="33"/>
    <x v="4"/>
    <s v="Q3_9"/>
    <n v="3"/>
    <x v="0"/>
    <x v="5"/>
    <x v="1"/>
  </r>
  <r>
    <n v="1"/>
    <n v="2016"/>
    <s v="3057495"/>
    <s v="20121"/>
    <x v="0"/>
    <n v="0"/>
    <x v="1"/>
    <x v="52"/>
    <x v="33"/>
    <x v="4"/>
    <s v="Q3_10"/>
    <n v="3"/>
    <x v="0"/>
    <x v="6"/>
    <x v="1"/>
  </r>
  <r>
    <n v="1"/>
    <n v="2016"/>
    <s v="3057495"/>
    <s v="20121"/>
    <x v="0"/>
    <n v="0"/>
    <x v="1"/>
    <x v="52"/>
    <x v="33"/>
    <x v="4"/>
    <s v="Q3_11"/>
    <n v="3"/>
    <x v="0"/>
    <x v="7"/>
    <x v="1"/>
  </r>
  <r>
    <n v="1"/>
    <n v="2016"/>
    <s v="3057495"/>
    <s v="20121"/>
    <x v="0"/>
    <n v="0"/>
    <x v="1"/>
    <x v="52"/>
    <x v="33"/>
    <x v="4"/>
    <s v="Q3_7"/>
    <n v="3"/>
    <x v="0"/>
    <x v="8"/>
    <x v="1"/>
  </r>
  <r>
    <n v="1"/>
    <n v="2016"/>
    <s v="3057495"/>
    <s v="20121"/>
    <x v="0"/>
    <n v="0"/>
    <x v="1"/>
    <x v="52"/>
    <x v="33"/>
    <x v="4"/>
    <s v="Q3_6"/>
    <n v="5"/>
    <x v="0"/>
    <x v="9"/>
    <x v="4"/>
  </r>
  <r>
    <n v="1"/>
    <n v="2016"/>
    <s v="3057495"/>
    <s v="20121"/>
    <x v="0"/>
    <n v="0"/>
    <x v="1"/>
    <x v="52"/>
    <x v="33"/>
    <x v="4"/>
    <s v="Q3_5"/>
    <n v="2"/>
    <x v="0"/>
    <x v="10"/>
    <x v="2"/>
  </r>
  <r>
    <n v="1"/>
    <n v="2016"/>
    <s v="2787394"/>
    <s v="20114"/>
    <x v="0"/>
    <n v="0"/>
    <x v="1"/>
    <x v="18"/>
    <x v="16"/>
    <x v="3"/>
    <s v="Q3_1"/>
    <n v="3"/>
    <x v="0"/>
    <x v="0"/>
    <x v="1"/>
  </r>
  <r>
    <n v="1"/>
    <n v="2016"/>
    <s v="2787394"/>
    <s v="20114"/>
    <x v="0"/>
    <n v="0"/>
    <x v="1"/>
    <x v="18"/>
    <x v="16"/>
    <x v="3"/>
    <s v="Q3_2"/>
    <n v="3"/>
    <x v="0"/>
    <x v="1"/>
    <x v="1"/>
  </r>
  <r>
    <n v="1"/>
    <n v="2016"/>
    <s v="2787394"/>
    <s v="20114"/>
    <x v="0"/>
    <n v="0"/>
    <x v="1"/>
    <x v="18"/>
    <x v="16"/>
    <x v="3"/>
    <s v="Q3_8"/>
    <n v="2"/>
    <x v="0"/>
    <x v="2"/>
    <x v="2"/>
  </r>
  <r>
    <n v="1"/>
    <n v="2016"/>
    <s v="2787394"/>
    <s v="20114"/>
    <x v="0"/>
    <n v="0"/>
    <x v="1"/>
    <x v="18"/>
    <x v="16"/>
    <x v="3"/>
    <s v="Q3_3"/>
    <n v="2"/>
    <x v="0"/>
    <x v="3"/>
    <x v="2"/>
  </r>
  <r>
    <n v="1"/>
    <n v="2016"/>
    <s v="2787394"/>
    <s v="20114"/>
    <x v="0"/>
    <n v="0"/>
    <x v="1"/>
    <x v="18"/>
    <x v="16"/>
    <x v="3"/>
    <s v="Q3_4"/>
    <n v="1"/>
    <x v="0"/>
    <x v="4"/>
    <x v="3"/>
  </r>
  <r>
    <n v="1"/>
    <n v="2016"/>
    <s v="2787394"/>
    <s v="20114"/>
    <x v="0"/>
    <n v="0"/>
    <x v="1"/>
    <x v="18"/>
    <x v="16"/>
    <x v="3"/>
    <s v="Q3_9"/>
    <n v="2"/>
    <x v="0"/>
    <x v="5"/>
    <x v="2"/>
  </r>
  <r>
    <n v="1"/>
    <n v="2016"/>
    <s v="2787394"/>
    <s v="20114"/>
    <x v="0"/>
    <n v="0"/>
    <x v="1"/>
    <x v="18"/>
    <x v="16"/>
    <x v="3"/>
    <s v="Q3_10"/>
    <n v="3"/>
    <x v="0"/>
    <x v="6"/>
    <x v="1"/>
  </r>
  <r>
    <n v="1"/>
    <n v="2016"/>
    <s v="2787394"/>
    <s v="20114"/>
    <x v="0"/>
    <n v="0"/>
    <x v="1"/>
    <x v="18"/>
    <x v="16"/>
    <x v="3"/>
    <s v="Q3_11"/>
    <n v="3"/>
    <x v="0"/>
    <x v="7"/>
    <x v="1"/>
  </r>
  <r>
    <n v="1"/>
    <n v="2016"/>
    <s v="2787394"/>
    <s v="20114"/>
    <x v="0"/>
    <n v="0"/>
    <x v="1"/>
    <x v="18"/>
    <x v="16"/>
    <x v="3"/>
    <s v="Q3_7"/>
    <n v="3"/>
    <x v="0"/>
    <x v="8"/>
    <x v="1"/>
  </r>
  <r>
    <n v="1"/>
    <n v="2016"/>
    <s v="2787394"/>
    <s v="20114"/>
    <x v="0"/>
    <n v="0"/>
    <x v="1"/>
    <x v="18"/>
    <x v="16"/>
    <x v="3"/>
    <s v="Q3_6"/>
    <n v="3"/>
    <x v="0"/>
    <x v="9"/>
    <x v="1"/>
  </r>
  <r>
    <n v="1"/>
    <n v="2016"/>
    <s v="2787394"/>
    <s v="20114"/>
    <x v="0"/>
    <n v="0"/>
    <x v="1"/>
    <x v="18"/>
    <x v="16"/>
    <x v="3"/>
    <s v="Q3_5"/>
    <n v="3"/>
    <x v="0"/>
    <x v="10"/>
    <x v="1"/>
  </r>
  <r>
    <n v="1"/>
    <n v="2016"/>
    <s v="876524"/>
    <s v="20114"/>
    <x v="0"/>
    <n v="0"/>
    <x v="1"/>
    <x v="53"/>
    <x v="10"/>
    <x v="3"/>
    <s v="Q3_1"/>
    <n v="4"/>
    <x v="0"/>
    <x v="0"/>
    <x v="0"/>
  </r>
  <r>
    <n v="1"/>
    <n v="2016"/>
    <s v="876524"/>
    <s v="20114"/>
    <x v="0"/>
    <n v="0"/>
    <x v="1"/>
    <x v="53"/>
    <x v="10"/>
    <x v="3"/>
    <s v="Q3_2"/>
    <n v="4"/>
    <x v="0"/>
    <x v="1"/>
    <x v="0"/>
  </r>
  <r>
    <n v="1"/>
    <n v="2016"/>
    <s v="876524"/>
    <s v="20114"/>
    <x v="0"/>
    <n v="0"/>
    <x v="1"/>
    <x v="53"/>
    <x v="10"/>
    <x v="3"/>
    <s v="Q3_8"/>
    <n v="4"/>
    <x v="0"/>
    <x v="2"/>
    <x v="0"/>
  </r>
  <r>
    <n v="1"/>
    <n v="2016"/>
    <s v="876524"/>
    <s v="20114"/>
    <x v="0"/>
    <n v="0"/>
    <x v="1"/>
    <x v="53"/>
    <x v="10"/>
    <x v="3"/>
    <s v="Q3_3"/>
    <n v="4"/>
    <x v="0"/>
    <x v="3"/>
    <x v="0"/>
  </r>
  <r>
    <n v="1"/>
    <n v="2016"/>
    <s v="876524"/>
    <s v="20114"/>
    <x v="0"/>
    <n v="0"/>
    <x v="1"/>
    <x v="53"/>
    <x v="10"/>
    <x v="3"/>
    <s v="Q3_4"/>
    <n v="4"/>
    <x v="0"/>
    <x v="4"/>
    <x v="0"/>
  </r>
  <r>
    <n v="1"/>
    <n v="2016"/>
    <s v="876524"/>
    <s v="20114"/>
    <x v="0"/>
    <n v="0"/>
    <x v="1"/>
    <x v="53"/>
    <x v="10"/>
    <x v="3"/>
    <s v="Q3_9"/>
    <n v="4"/>
    <x v="0"/>
    <x v="5"/>
    <x v="0"/>
  </r>
  <r>
    <n v="1"/>
    <n v="2016"/>
    <s v="876524"/>
    <s v="20114"/>
    <x v="0"/>
    <n v="0"/>
    <x v="1"/>
    <x v="53"/>
    <x v="10"/>
    <x v="3"/>
    <s v="Q3_10"/>
    <n v="4"/>
    <x v="0"/>
    <x v="6"/>
    <x v="0"/>
  </r>
  <r>
    <n v="1"/>
    <n v="2016"/>
    <s v="876524"/>
    <s v="20114"/>
    <x v="0"/>
    <n v="0"/>
    <x v="1"/>
    <x v="53"/>
    <x v="10"/>
    <x v="3"/>
    <s v="Q3_11"/>
    <n v="4"/>
    <x v="0"/>
    <x v="7"/>
    <x v="0"/>
  </r>
  <r>
    <n v="1"/>
    <n v="2016"/>
    <s v="876524"/>
    <s v="20114"/>
    <x v="0"/>
    <n v="0"/>
    <x v="1"/>
    <x v="53"/>
    <x v="10"/>
    <x v="3"/>
    <s v="Q3_7"/>
    <n v="4"/>
    <x v="0"/>
    <x v="8"/>
    <x v="0"/>
  </r>
  <r>
    <n v="1"/>
    <n v="2016"/>
    <s v="876524"/>
    <s v="20114"/>
    <x v="0"/>
    <n v="0"/>
    <x v="1"/>
    <x v="53"/>
    <x v="10"/>
    <x v="3"/>
    <s v="Q3_6"/>
    <n v="3"/>
    <x v="0"/>
    <x v="9"/>
    <x v="1"/>
  </r>
  <r>
    <n v="1"/>
    <n v="2016"/>
    <s v="876524"/>
    <s v="20114"/>
    <x v="0"/>
    <n v="0"/>
    <x v="1"/>
    <x v="53"/>
    <x v="10"/>
    <x v="3"/>
    <s v="Q3_5"/>
    <n v="4"/>
    <x v="0"/>
    <x v="10"/>
    <x v="0"/>
  </r>
  <r>
    <n v="1"/>
    <n v="2016"/>
    <s v="3909853"/>
    <s v="20122"/>
    <x v="0"/>
    <n v="0"/>
    <x v="1"/>
    <x v="54"/>
    <x v="34"/>
    <x v="4"/>
    <s v="Q3_1"/>
    <n v="2"/>
    <x v="0"/>
    <x v="0"/>
    <x v="2"/>
  </r>
  <r>
    <n v="1"/>
    <n v="2016"/>
    <s v="3909853"/>
    <s v="20122"/>
    <x v="0"/>
    <n v="0"/>
    <x v="1"/>
    <x v="54"/>
    <x v="34"/>
    <x v="4"/>
    <s v="Q3_2"/>
    <n v="3"/>
    <x v="0"/>
    <x v="1"/>
    <x v="1"/>
  </r>
  <r>
    <n v="1"/>
    <n v="2016"/>
    <s v="3909853"/>
    <s v="20122"/>
    <x v="0"/>
    <n v="0"/>
    <x v="1"/>
    <x v="54"/>
    <x v="34"/>
    <x v="4"/>
    <s v="Q3_8"/>
    <n v="3"/>
    <x v="0"/>
    <x v="2"/>
    <x v="1"/>
  </r>
  <r>
    <n v="1"/>
    <n v="2016"/>
    <s v="3909853"/>
    <s v="20122"/>
    <x v="0"/>
    <n v="0"/>
    <x v="1"/>
    <x v="54"/>
    <x v="34"/>
    <x v="4"/>
    <s v="Q3_3"/>
    <n v="3"/>
    <x v="0"/>
    <x v="3"/>
    <x v="1"/>
  </r>
  <r>
    <n v="1"/>
    <n v="2016"/>
    <s v="3909853"/>
    <s v="20122"/>
    <x v="0"/>
    <n v="0"/>
    <x v="1"/>
    <x v="54"/>
    <x v="34"/>
    <x v="4"/>
    <s v="Q3_4"/>
    <n v="3"/>
    <x v="0"/>
    <x v="4"/>
    <x v="1"/>
  </r>
  <r>
    <n v="1"/>
    <n v="2016"/>
    <s v="3909853"/>
    <s v="20122"/>
    <x v="0"/>
    <n v="0"/>
    <x v="1"/>
    <x v="54"/>
    <x v="34"/>
    <x v="4"/>
    <s v="Q3_9"/>
    <n v="5"/>
    <x v="0"/>
    <x v="5"/>
    <x v="4"/>
  </r>
  <r>
    <n v="1"/>
    <n v="2016"/>
    <s v="3909853"/>
    <s v="20122"/>
    <x v="0"/>
    <n v="0"/>
    <x v="1"/>
    <x v="54"/>
    <x v="34"/>
    <x v="4"/>
    <s v="Q3_10"/>
    <n v="3"/>
    <x v="0"/>
    <x v="6"/>
    <x v="1"/>
  </r>
  <r>
    <n v="1"/>
    <n v="2016"/>
    <s v="3909853"/>
    <s v="20122"/>
    <x v="0"/>
    <n v="0"/>
    <x v="1"/>
    <x v="54"/>
    <x v="34"/>
    <x v="4"/>
    <s v="Q3_11"/>
    <n v="3"/>
    <x v="0"/>
    <x v="7"/>
    <x v="1"/>
  </r>
  <r>
    <n v="1"/>
    <n v="2016"/>
    <s v="3909853"/>
    <s v="20122"/>
    <x v="0"/>
    <n v="0"/>
    <x v="1"/>
    <x v="54"/>
    <x v="34"/>
    <x v="4"/>
    <s v="Q3_7"/>
    <n v="5"/>
    <x v="0"/>
    <x v="8"/>
    <x v="4"/>
  </r>
  <r>
    <n v="1"/>
    <n v="2016"/>
    <s v="3909853"/>
    <s v="20122"/>
    <x v="0"/>
    <n v="0"/>
    <x v="1"/>
    <x v="54"/>
    <x v="34"/>
    <x v="4"/>
    <s v="Q3_6"/>
    <n v="5"/>
    <x v="0"/>
    <x v="9"/>
    <x v="4"/>
  </r>
  <r>
    <n v="1"/>
    <n v="2016"/>
    <s v="3909853"/>
    <s v="20122"/>
    <x v="0"/>
    <n v="0"/>
    <x v="1"/>
    <x v="54"/>
    <x v="34"/>
    <x v="4"/>
    <s v="Q3_5"/>
    <n v="3"/>
    <x v="0"/>
    <x v="10"/>
    <x v="1"/>
  </r>
  <r>
    <n v="1"/>
    <n v="2016"/>
    <s v="3662775"/>
    <s v="20122"/>
    <x v="0"/>
    <n v="0"/>
    <x v="1"/>
    <x v="2"/>
    <x v="2"/>
    <x v="1"/>
    <s v="Q3_1"/>
    <n v="3"/>
    <x v="0"/>
    <x v="0"/>
    <x v="1"/>
  </r>
  <r>
    <n v="1"/>
    <n v="2016"/>
    <s v="3662775"/>
    <s v="20122"/>
    <x v="0"/>
    <n v="0"/>
    <x v="1"/>
    <x v="2"/>
    <x v="2"/>
    <x v="1"/>
    <s v="Q3_2"/>
    <n v="3"/>
    <x v="0"/>
    <x v="1"/>
    <x v="1"/>
  </r>
  <r>
    <n v="1"/>
    <n v="2016"/>
    <s v="3662775"/>
    <s v="20122"/>
    <x v="0"/>
    <n v="0"/>
    <x v="1"/>
    <x v="2"/>
    <x v="2"/>
    <x v="1"/>
    <s v="Q3_8"/>
    <n v="3"/>
    <x v="0"/>
    <x v="2"/>
    <x v="1"/>
  </r>
  <r>
    <n v="1"/>
    <n v="2016"/>
    <s v="3662775"/>
    <s v="20122"/>
    <x v="0"/>
    <n v="0"/>
    <x v="1"/>
    <x v="2"/>
    <x v="2"/>
    <x v="1"/>
    <s v="Q3_3"/>
    <n v="3"/>
    <x v="0"/>
    <x v="3"/>
    <x v="1"/>
  </r>
  <r>
    <n v="1"/>
    <n v="2016"/>
    <s v="3662775"/>
    <s v="20122"/>
    <x v="0"/>
    <n v="0"/>
    <x v="1"/>
    <x v="2"/>
    <x v="2"/>
    <x v="1"/>
    <s v="Q3_4"/>
    <n v="3"/>
    <x v="0"/>
    <x v="4"/>
    <x v="1"/>
  </r>
  <r>
    <n v="1"/>
    <n v="2016"/>
    <s v="3662775"/>
    <s v="20122"/>
    <x v="0"/>
    <n v="0"/>
    <x v="1"/>
    <x v="2"/>
    <x v="2"/>
    <x v="1"/>
    <s v="Q3_9"/>
    <n v="3"/>
    <x v="0"/>
    <x v="5"/>
    <x v="1"/>
  </r>
  <r>
    <n v="1"/>
    <n v="2016"/>
    <s v="3662775"/>
    <s v="20122"/>
    <x v="0"/>
    <n v="0"/>
    <x v="1"/>
    <x v="2"/>
    <x v="2"/>
    <x v="1"/>
    <s v="Q3_10"/>
    <n v="3"/>
    <x v="0"/>
    <x v="6"/>
    <x v="1"/>
  </r>
  <r>
    <n v="1"/>
    <n v="2016"/>
    <s v="3662775"/>
    <s v="20122"/>
    <x v="0"/>
    <n v="0"/>
    <x v="1"/>
    <x v="2"/>
    <x v="2"/>
    <x v="1"/>
    <s v="Q3_11"/>
    <n v="3"/>
    <x v="0"/>
    <x v="7"/>
    <x v="1"/>
  </r>
  <r>
    <n v="1"/>
    <n v="2016"/>
    <s v="3662775"/>
    <s v="20122"/>
    <x v="0"/>
    <n v="0"/>
    <x v="1"/>
    <x v="2"/>
    <x v="2"/>
    <x v="1"/>
    <s v="Q3_7"/>
    <n v="3"/>
    <x v="0"/>
    <x v="8"/>
    <x v="1"/>
  </r>
  <r>
    <n v="1"/>
    <n v="2016"/>
    <s v="3662775"/>
    <s v="20122"/>
    <x v="0"/>
    <n v="0"/>
    <x v="1"/>
    <x v="2"/>
    <x v="2"/>
    <x v="1"/>
    <s v="Q3_6"/>
    <n v="3"/>
    <x v="0"/>
    <x v="9"/>
    <x v="1"/>
  </r>
  <r>
    <n v="1"/>
    <n v="2016"/>
    <s v="3662775"/>
    <s v="20122"/>
    <x v="0"/>
    <n v="0"/>
    <x v="1"/>
    <x v="2"/>
    <x v="2"/>
    <x v="1"/>
    <s v="Q3_5"/>
    <n v="4"/>
    <x v="0"/>
    <x v="10"/>
    <x v="0"/>
  </r>
  <r>
    <n v="1"/>
    <n v="2016"/>
    <s v="111773"/>
    <s v="20114"/>
    <x v="0"/>
    <n v="1"/>
    <x v="0"/>
    <x v="32"/>
    <x v="23"/>
    <x v="0"/>
    <s v="Q4_2"/>
    <n v="2"/>
    <x v="1"/>
    <x v="14"/>
    <x v="9"/>
  </r>
  <r>
    <n v="1"/>
    <n v="2016"/>
    <s v="111773"/>
    <s v="20114"/>
    <x v="0"/>
    <n v="1"/>
    <x v="0"/>
    <x v="32"/>
    <x v="23"/>
    <x v="0"/>
    <s v="Q4_7"/>
    <n v="4"/>
    <x v="1"/>
    <x v="15"/>
    <x v="5"/>
  </r>
  <r>
    <n v="1"/>
    <n v="2016"/>
    <s v="111773"/>
    <s v="20114"/>
    <x v="0"/>
    <n v="1"/>
    <x v="0"/>
    <x v="32"/>
    <x v="23"/>
    <x v="0"/>
    <s v="Q4_9"/>
    <n v="4"/>
    <x v="1"/>
    <x v="16"/>
    <x v="5"/>
  </r>
  <r>
    <n v="1"/>
    <n v="2016"/>
    <s v="111773"/>
    <s v="20114"/>
    <x v="0"/>
    <n v="1"/>
    <x v="0"/>
    <x v="32"/>
    <x v="23"/>
    <x v="0"/>
    <s v="Q4_8"/>
    <n v="4"/>
    <x v="1"/>
    <x v="17"/>
    <x v="5"/>
  </r>
  <r>
    <n v="1"/>
    <n v="2016"/>
    <s v="111773"/>
    <s v="20114"/>
    <x v="0"/>
    <n v="1"/>
    <x v="0"/>
    <x v="32"/>
    <x v="23"/>
    <x v="0"/>
    <s v="Q4_4"/>
    <n v="4"/>
    <x v="1"/>
    <x v="18"/>
    <x v="5"/>
  </r>
  <r>
    <n v="1"/>
    <n v="2016"/>
    <s v="111773"/>
    <s v="20114"/>
    <x v="0"/>
    <n v="1"/>
    <x v="0"/>
    <x v="32"/>
    <x v="23"/>
    <x v="0"/>
    <s v="Q4_1"/>
    <n v="2"/>
    <x v="1"/>
    <x v="19"/>
    <x v="9"/>
  </r>
  <r>
    <n v="1"/>
    <n v="2016"/>
    <s v="111773"/>
    <s v="20114"/>
    <x v="0"/>
    <n v="1"/>
    <x v="0"/>
    <x v="32"/>
    <x v="23"/>
    <x v="0"/>
    <s v="Q22_1"/>
    <n v="3"/>
    <x v="2"/>
    <x v="20"/>
    <x v="6"/>
  </r>
  <r>
    <n v="1"/>
    <n v="2016"/>
    <s v="111773"/>
    <s v="20114"/>
    <x v="0"/>
    <n v="1"/>
    <x v="0"/>
    <x v="32"/>
    <x v="23"/>
    <x v="0"/>
    <s v="Q22_2"/>
    <n v="1"/>
    <x v="2"/>
    <x v="21"/>
    <x v="12"/>
  </r>
  <r>
    <n v="1"/>
    <n v="2016"/>
    <s v="111773"/>
    <s v="20114"/>
    <x v="0"/>
    <n v="1"/>
    <x v="0"/>
    <x v="32"/>
    <x v="23"/>
    <x v="0"/>
    <s v="Q22_4"/>
    <n v="3"/>
    <x v="2"/>
    <x v="22"/>
    <x v="6"/>
  </r>
  <r>
    <n v="1"/>
    <n v="2016"/>
    <s v="111773"/>
    <s v="20114"/>
    <x v="0"/>
    <n v="1"/>
    <x v="0"/>
    <x v="32"/>
    <x v="23"/>
    <x v="0"/>
    <s v="Q22_3"/>
    <n v="1"/>
    <x v="2"/>
    <x v="23"/>
    <x v="12"/>
  </r>
  <r>
    <n v="1"/>
    <n v="2016"/>
    <s v="111773"/>
    <s v="20114"/>
    <x v="0"/>
    <n v="1"/>
    <x v="0"/>
    <x v="32"/>
    <x v="23"/>
    <x v="0"/>
    <s v="Q22_5"/>
    <n v="1"/>
    <x v="2"/>
    <x v="24"/>
    <x v="12"/>
  </r>
  <r>
    <n v="1"/>
    <n v="2016"/>
    <s v="12011"/>
    <s v="20121"/>
    <x v="0"/>
    <n v="0"/>
    <x v="1"/>
    <x v="20"/>
    <x v="10"/>
    <x v="3"/>
    <s v="Q3_1"/>
    <n v="4"/>
    <x v="0"/>
    <x v="0"/>
    <x v="0"/>
  </r>
  <r>
    <n v="1"/>
    <n v="2016"/>
    <s v="12011"/>
    <s v="20121"/>
    <x v="0"/>
    <n v="0"/>
    <x v="1"/>
    <x v="20"/>
    <x v="10"/>
    <x v="3"/>
    <s v="Q3_2"/>
    <n v="3"/>
    <x v="0"/>
    <x v="1"/>
    <x v="1"/>
  </r>
  <r>
    <n v="1"/>
    <n v="2016"/>
    <s v="12011"/>
    <s v="20121"/>
    <x v="0"/>
    <n v="0"/>
    <x v="1"/>
    <x v="20"/>
    <x v="10"/>
    <x v="3"/>
    <s v="Q3_8"/>
    <n v="5"/>
    <x v="0"/>
    <x v="2"/>
    <x v="4"/>
  </r>
  <r>
    <n v="1"/>
    <n v="2016"/>
    <s v="12011"/>
    <s v="20121"/>
    <x v="0"/>
    <n v="0"/>
    <x v="1"/>
    <x v="20"/>
    <x v="10"/>
    <x v="3"/>
    <s v="Q3_3"/>
    <n v="4"/>
    <x v="0"/>
    <x v="3"/>
    <x v="0"/>
  </r>
  <r>
    <n v="1"/>
    <n v="2016"/>
    <s v="12011"/>
    <s v="20121"/>
    <x v="0"/>
    <n v="0"/>
    <x v="1"/>
    <x v="20"/>
    <x v="10"/>
    <x v="3"/>
    <s v="Q3_4"/>
    <n v="2"/>
    <x v="0"/>
    <x v="4"/>
    <x v="2"/>
  </r>
  <r>
    <n v="1"/>
    <n v="2016"/>
    <s v="12011"/>
    <s v="20121"/>
    <x v="0"/>
    <n v="0"/>
    <x v="1"/>
    <x v="20"/>
    <x v="10"/>
    <x v="3"/>
    <s v="Q3_9"/>
    <n v="4"/>
    <x v="0"/>
    <x v="5"/>
    <x v="0"/>
  </r>
  <r>
    <n v="1"/>
    <n v="2016"/>
    <s v="12011"/>
    <s v="20121"/>
    <x v="0"/>
    <n v="0"/>
    <x v="1"/>
    <x v="20"/>
    <x v="10"/>
    <x v="3"/>
    <s v="Q3_10"/>
    <n v="2"/>
    <x v="0"/>
    <x v="6"/>
    <x v="2"/>
  </r>
  <r>
    <n v="1"/>
    <n v="2016"/>
    <s v="12011"/>
    <s v="20121"/>
    <x v="0"/>
    <n v="0"/>
    <x v="1"/>
    <x v="20"/>
    <x v="10"/>
    <x v="3"/>
    <s v="Q3_11"/>
    <n v="5"/>
    <x v="0"/>
    <x v="7"/>
    <x v="4"/>
  </r>
  <r>
    <n v="1"/>
    <n v="2016"/>
    <s v="12011"/>
    <s v="20121"/>
    <x v="0"/>
    <n v="0"/>
    <x v="1"/>
    <x v="20"/>
    <x v="10"/>
    <x v="3"/>
    <s v="Q3_7"/>
    <n v="3"/>
    <x v="0"/>
    <x v="8"/>
    <x v="1"/>
  </r>
  <r>
    <n v="1"/>
    <n v="2016"/>
    <s v="12011"/>
    <s v="20121"/>
    <x v="0"/>
    <n v="0"/>
    <x v="1"/>
    <x v="20"/>
    <x v="10"/>
    <x v="3"/>
    <s v="Q3_6"/>
    <n v="3"/>
    <x v="0"/>
    <x v="9"/>
    <x v="1"/>
  </r>
  <r>
    <n v="1"/>
    <n v="2016"/>
    <s v="12011"/>
    <s v="20121"/>
    <x v="0"/>
    <n v="0"/>
    <x v="1"/>
    <x v="20"/>
    <x v="10"/>
    <x v="3"/>
    <s v="Q3_5"/>
    <n v="3"/>
    <x v="0"/>
    <x v="10"/>
    <x v="1"/>
  </r>
  <r>
    <n v="1"/>
    <n v="2016"/>
    <s v="3379765"/>
    <s v="20122"/>
    <x v="0"/>
    <n v="0"/>
    <x v="1"/>
    <x v="52"/>
    <x v="33"/>
    <x v="4"/>
    <s v="Q3_1"/>
    <n v="4"/>
    <x v="0"/>
    <x v="0"/>
    <x v="0"/>
  </r>
  <r>
    <n v="1"/>
    <n v="2016"/>
    <s v="3379765"/>
    <s v="20122"/>
    <x v="0"/>
    <n v="0"/>
    <x v="1"/>
    <x v="52"/>
    <x v="33"/>
    <x v="4"/>
    <s v="Q3_2"/>
    <n v="5"/>
    <x v="0"/>
    <x v="1"/>
    <x v="4"/>
  </r>
  <r>
    <n v="1"/>
    <n v="2016"/>
    <s v="3379765"/>
    <s v="20122"/>
    <x v="0"/>
    <n v="0"/>
    <x v="1"/>
    <x v="52"/>
    <x v="33"/>
    <x v="4"/>
    <s v="Q3_8"/>
    <n v="5"/>
    <x v="0"/>
    <x v="2"/>
    <x v="4"/>
  </r>
  <r>
    <n v="1"/>
    <n v="2016"/>
    <s v="3379765"/>
    <s v="20122"/>
    <x v="0"/>
    <n v="0"/>
    <x v="1"/>
    <x v="52"/>
    <x v="33"/>
    <x v="4"/>
    <s v="Q3_3"/>
    <n v="4"/>
    <x v="0"/>
    <x v="3"/>
    <x v="0"/>
  </r>
  <r>
    <n v="1"/>
    <n v="2016"/>
    <s v="3379765"/>
    <s v="20122"/>
    <x v="0"/>
    <n v="0"/>
    <x v="1"/>
    <x v="52"/>
    <x v="33"/>
    <x v="4"/>
    <s v="Q3_4"/>
    <n v="5"/>
    <x v="0"/>
    <x v="4"/>
    <x v="4"/>
  </r>
  <r>
    <n v="1"/>
    <n v="2016"/>
    <s v="3379765"/>
    <s v="20122"/>
    <x v="0"/>
    <n v="0"/>
    <x v="1"/>
    <x v="52"/>
    <x v="33"/>
    <x v="4"/>
    <s v="Q3_9"/>
    <n v="5"/>
    <x v="0"/>
    <x v="5"/>
    <x v="4"/>
  </r>
  <r>
    <n v="1"/>
    <n v="2016"/>
    <s v="3379765"/>
    <s v="20122"/>
    <x v="0"/>
    <n v="0"/>
    <x v="1"/>
    <x v="52"/>
    <x v="33"/>
    <x v="4"/>
    <s v="Q3_10"/>
    <n v="5"/>
    <x v="0"/>
    <x v="6"/>
    <x v="4"/>
  </r>
  <r>
    <n v="1"/>
    <n v="2016"/>
    <s v="3379765"/>
    <s v="20122"/>
    <x v="0"/>
    <n v="0"/>
    <x v="1"/>
    <x v="52"/>
    <x v="33"/>
    <x v="4"/>
    <s v="Q3_11"/>
    <n v="5"/>
    <x v="0"/>
    <x v="7"/>
    <x v="4"/>
  </r>
  <r>
    <n v="1"/>
    <n v="2016"/>
    <s v="3379765"/>
    <s v="20122"/>
    <x v="0"/>
    <n v="0"/>
    <x v="1"/>
    <x v="52"/>
    <x v="33"/>
    <x v="4"/>
    <s v="Q3_7"/>
    <n v="2"/>
    <x v="0"/>
    <x v="8"/>
    <x v="2"/>
  </r>
  <r>
    <n v="1"/>
    <n v="2016"/>
    <s v="3379765"/>
    <s v="20122"/>
    <x v="0"/>
    <n v="0"/>
    <x v="1"/>
    <x v="52"/>
    <x v="33"/>
    <x v="4"/>
    <s v="Q3_6"/>
    <n v="5"/>
    <x v="0"/>
    <x v="9"/>
    <x v="4"/>
  </r>
  <r>
    <n v="1"/>
    <n v="2016"/>
    <s v="3379765"/>
    <s v="20122"/>
    <x v="0"/>
    <n v="0"/>
    <x v="1"/>
    <x v="52"/>
    <x v="33"/>
    <x v="4"/>
    <s v="Q3_5"/>
    <n v="5"/>
    <x v="0"/>
    <x v="10"/>
    <x v="4"/>
  </r>
  <r>
    <n v="1"/>
    <n v="2016"/>
    <s v="3744181"/>
    <s v="20122"/>
    <x v="0"/>
    <n v="0"/>
    <x v="1"/>
    <x v="55"/>
    <x v="16"/>
    <x v="3"/>
    <s v="Q3_1"/>
    <n v="3"/>
    <x v="0"/>
    <x v="0"/>
    <x v="1"/>
  </r>
  <r>
    <n v="1"/>
    <n v="2016"/>
    <s v="3744181"/>
    <s v="20122"/>
    <x v="0"/>
    <n v="0"/>
    <x v="1"/>
    <x v="55"/>
    <x v="16"/>
    <x v="3"/>
    <s v="Q3_2"/>
    <n v="3"/>
    <x v="0"/>
    <x v="1"/>
    <x v="1"/>
  </r>
  <r>
    <n v="1"/>
    <n v="2016"/>
    <s v="3744181"/>
    <s v="20122"/>
    <x v="0"/>
    <n v="0"/>
    <x v="1"/>
    <x v="55"/>
    <x v="16"/>
    <x v="3"/>
    <s v="Q3_8"/>
    <n v="1"/>
    <x v="0"/>
    <x v="2"/>
    <x v="3"/>
  </r>
  <r>
    <n v="1"/>
    <n v="2016"/>
    <s v="3744181"/>
    <s v="20122"/>
    <x v="0"/>
    <n v="0"/>
    <x v="1"/>
    <x v="55"/>
    <x v="16"/>
    <x v="3"/>
    <s v="Q3_3"/>
    <n v="3"/>
    <x v="0"/>
    <x v="3"/>
    <x v="1"/>
  </r>
  <r>
    <n v="1"/>
    <n v="2016"/>
    <s v="3744181"/>
    <s v="20122"/>
    <x v="0"/>
    <n v="0"/>
    <x v="1"/>
    <x v="55"/>
    <x v="16"/>
    <x v="3"/>
    <s v="Q3_4"/>
    <n v="2"/>
    <x v="0"/>
    <x v="4"/>
    <x v="2"/>
  </r>
  <r>
    <n v="1"/>
    <n v="2016"/>
    <s v="3744181"/>
    <s v="20122"/>
    <x v="0"/>
    <n v="0"/>
    <x v="1"/>
    <x v="55"/>
    <x v="16"/>
    <x v="3"/>
    <s v="Q3_9"/>
    <n v="3"/>
    <x v="0"/>
    <x v="5"/>
    <x v="1"/>
  </r>
  <r>
    <n v="1"/>
    <n v="2016"/>
    <s v="3744181"/>
    <s v="20122"/>
    <x v="0"/>
    <n v="0"/>
    <x v="1"/>
    <x v="55"/>
    <x v="16"/>
    <x v="3"/>
    <s v="Q3_10"/>
    <n v="2"/>
    <x v="0"/>
    <x v="6"/>
    <x v="2"/>
  </r>
  <r>
    <n v="1"/>
    <n v="2016"/>
    <s v="3744181"/>
    <s v="20122"/>
    <x v="0"/>
    <n v="0"/>
    <x v="1"/>
    <x v="55"/>
    <x v="16"/>
    <x v="3"/>
    <s v="Q3_11"/>
    <n v="3"/>
    <x v="0"/>
    <x v="7"/>
    <x v="1"/>
  </r>
  <r>
    <n v="1"/>
    <n v="2016"/>
    <s v="3744181"/>
    <s v="20122"/>
    <x v="0"/>
    <n v="0"/>
    <x v="1"/>
    <x v="55"/>
    <x v="16"/>
    <x v="3"/>
    <s v="Q3_7"/>
    <n v="3"/>
    <x v="0"/>
    <x v="8"/>
    <x v="1"/>
  </r>
  <r>
    <n v="1"/>
    <n v="2016"/>
    <s v="3744181"/>
    <s v="20122"/>
    <x v="0"/>
    <n v="0"/>
    <x v="1"/>
    <x v="55"/>
    <x v="16"/>
    <x v="3"/>
    <s v="Q3_6"/>
    <n v="3"/>
    <x v="0"/>
    <x v="9"/>
    <x v="1"/>
  </r>
  <r>
    <n v="1"/>
    <n v="2016"/>
    <s v="3744181"/>
    <s v="20122"/>
    <x v="0"/>
    <n v="0"/>
    <x v="1"/>
    <x v="55"/>
    <x v="16"/>
    <x v="3"/>
    <s v="Q3_5"/>
    <n v="3"/>
    <x v="0"/>
    <x v="10"/>
    <x v="1"/>
  </r>
  <r>
    <n v="1"/>
    <n v="2016"/>
    <s v="4110313"/>
    <s v="20122"/>
    <x v="0"/>
    <n v="0"/>
    <x v="1"/>
    <x v="56"/>
    <x v="35"/>
    <x v="2"/>
    <s v="Q3_1"/>
    <n v="4"/>
    <x v="0"/>
    <x v="0"/>
    <x v="0"/>
  </r>
  <r>
    <n v="1"/>
    <n v="2016"/>
    <s v="4110313"/>
    <s v="20122"/>
    <x v="0"/>
    <n v="0"/>
    <x v="1"/>
    <x v="56"/>
    <x v="35"/>
    <x v="2"/>
    <s v="Q3_2"/>
    <n v="3"/>
    <x v="0"/>
    <x v="1"/>
    <x v="1"/>
  </r>
  <r>
    <n v="1"/>
    <n v="2016"/>
    <s v="4110313"/>
    <s v="20122"/>
    <x v="0"/>
    <n v="0"/>
    <x v="1"/>
    <x v="56"/>
    <x v="35"/>
    <x v="2"/>
    <s v="Q3_8"/>
    <n v="4"/>
    <x v="0"/>
    <x v="2"/>
    <x v="0"/>
  </r>
  <r>
    <n v="1"/>
    <n v="2016"/>
    <s v="4110313"/>
    <s v="20122"/>
    <x v="0"/>
    <n v="0"/>
    <x v="1"/>
    <x v="56"/>
    <x v="35"/>
    <x v="2"/>
    <s v="Q3_3"/>
    <n v="3"/>
    <x v="0"/>
    <x v="3"/>
    <x v="1"/>
  </r>
  <r>
    <n v="1"/>
    <n v="2016"/>
    <s v="4110313"/>
    <s v="20122"/>
    <x v="0"/>
    <n v="0"/>
    <x v="1"/>
    <x v="56"/>
    <x v="35"/>
    <x v="2"/>
    <s v="Q3_4"/>
    <n v="3"/>
    <x v="0"/>
    <x v="4"/>
    <x v="1"/>
  </r>
  <r>
    <n v="1"/>
    <n v="2016"/>
    <s v="4110313"/>
    <s v="20122"/>
    <x v="0"/>
    <n v="0"/>
    <x v="1"/>
    <x v="56"/>
    <x v="35"/>
    <x v="2"/>
    <s v="Q3_9"/>
    <n v="4"/>
    <x v="0"/>
    <x v="5"/>
    <x v="0"/>
  </r>
  <r>
    <n v="1"/>
    <n v="2016"/>
    <s v="4110313"/>
    <s v="20122"/>
    <x v="0"/>
    <n v="0"/>
    <x v="1"/>
    <x v="56"/>
    <x v="35"/>
    <x v="2"/>
    <s v="Q3_10"/>
    <n v="4"/>
    <x v="0"/>
    <x v="6"/>
    <x v="0"/>
  </r>
  <r>
    <n v="1"/>
    <n v="2016"/>
    <s v="4110313"/>
    <s v="20122"/>
    <x v="0"/>
    <n v="0"/>
    <x v="1"/>
    <x v="56"/>
    <x v="35"/>
    <x v="2"/>
    <s v="Q3_11"/>
    <n v="3"/>
    <x v="0"/>
    <x v="7"/>
    <x v="1"/>
  </r>
  <r>
    <n v="1"/>
    <n v="2016"/>
    <s v="4110313"/>
    <s v="20122"/>
    <x v="0"/>
    <n v="0"/>
    <x v="1"/>
    <x v="56"/>
    <x v="35"/>
    <x v="2"/>
    <s v="Q3_7"/>
    <n v="4"/>
    <x v="0"/>
    <x v="8"/>
    <x v="0"/>
  </r>
  <r>
    <n v="1"/>
    <n v="2016"/>
    <s v="4110313"/>
    <s v="20122"/>
    <x v="0"/>
    <n v="0"/>
    <x v="1"/>
    <x v="56"/>
    <x v="35"/>
    <x v="2"/>
    <s v="Q3_6"/>
    <n v="3"/>
    <x v="0"/>
    <x v="9"/>
    <x v="1"/>
  </r>
  <r>
    <n v="1"/>
    <n v="2016"/>
    <s v="4110313"/>
    <s v="20122"/>
    <x v="0"/>
    <n v="0"/>
    <x v="1"/>
    <x v="56"/>
    <x v="35"/>
    <x v="2"/>
    <s v="Q3_5"/>
    <n v="3"/>
    <x v="0"/>
    <x v="10"/>
    <x v="1"/>
  </r>
  <r>
    <n v="1"/>
    <n v="2016"/>
    <s v="3393792"/>
    <s v="20121"/>
    <x v="0"/>
    <n v="0"/>
    <x v="1"/>
    <x v="31"/>
    <x v="22"/>
    <x v="1"/>
    <s v="Q3_1"/>
    <n v="4"/>
    <x v="0"/>
    <x v="0"/>
    <x v="0"/>
  </r>
  <r>
    <n v="1"/>
    <n v="2016"/>
    <s v="3393792"/>
    <s v="20121"/>
    <x v="0"/>
    <n v="0"/>
    <x v="1"/>
    <x v="31"/>
    <x v="22"/>
    <x v="1"/>
    <s v="Q3_2"/>
    <n v="3"/>
    <x v="0"/>
    <x v="1"/>
    <x v="1"/>
  </r>
  <r>
    <n v="1"/>
    <n v="2016"/>
    <s v="3393792"/>
    <s v="20121"/>
    <x v="0"/>
    <n v="0"/>
    <x v="1"/>
    <x v="31"/>
    <x v="22"/>
    <x v="1"/>
    <s v="Q3_8"/>
    <n v="3"/>
    <x v="0"/>
    <x v="2"/>
    <x v="1"/>
  </r>
  <r>
    <n v="1"/>
    <n v="2016"/>
    <s v="3393792"/>
    <s v="20121"/>
    <x v="0"/>
    <n v="0"/>
    <x v="1"/>
    <x v="31"/>
    <x v="22"/>
    <x v="1"/>
    <s v="Q3_3"/>
    <n v="4"/>
    <x v="0"/>
    <x v="3"/>
    <x v="0"/>
  </r>
  <r>
    <n v="1"/>
    <n v="2016"/>
    <s v="3393792"/>
    <s v="20121"/>
    <x v="0"/>
    <n v="0"/>
    <x v="1"/>
    <x v="31"/>
    <x v="22"/>
    <x v="1"/>
    <s v="Q3_4"/>
    <n v="3"/>
    <x v="0"/>
    <x v="4"/>
    <x v="1"/>
  </r>
  <r>
    <n v="1"/>
    <n v="2016"/>
    <s v="3393792"/>
    <s v="20121"/>
    <x v="0"/>
    <n v="0"/>
    <x v="1"/>
    <x v="31"/>
    <x v="22"/>
    <x v="1"/>
    <s v="Q3_9"/>
    <n v="4"/>
    <x v="0"/>
    <x v="5"/>
    <x v="0"/>
  </r>
  <r>
    <n v="1"/>
    <n v="2016"/>
    <s v="3393792"/>
    <s v="20121"/>
    <x v="0"/>
    <n v="0"/>
    <x v="1"/>
    <x v="31"/>
    <x v="22"/>
    <x v="1"/>
    <s v="Q3_10"/>
    <n v="3"/>
    <x v="0"/>
    <x v="6"/>
    <x v="1"/>
  </r>
  <r>
    <n v="1"/>
    <n v="2016"/>
    <s v="3393792"/>
    <s v="20121"/>
    <x v="0"/>
    <n v="0"/>
    <x v="1"/>
    <x v="31"/>
    <x v="22"/>
    <x v="1"/>
    <s v="Q3_11"/>
    <n v="4"/>
    <x v="0"/>
    <x v="7"/>
    <x v="0"/>
  </r>
  <r>
    <n v="1"/>
    <n v="2016"/>
    <s v="3393792"/>
    <s v="20121"/>
    <x v="0"/>
    <n v="0"/>
    <x v="1"/>
    <x v="31"/>
    <x v="22"/>
    <x v="1"/>
    <s v="Q3_7"/>
    <n v="3"/>
    <x v="0"/>
    <x v="8"/>
    <x v="1"/>
  </r>
  <r>
    <n v="1"/>
    <n v="2016"/>
    <s v="3393792"/>
    <s v="20121"/>
    <x v="0"/>
    <n v="0"/>
    <x v="1"/>
    <x v="31"/>
    <x v="22"/>
    <x v="1"/>
    <s v="Q3_6"/>
    <n v="3"/>
    <x v="0"/>
    <x v="9"/>
    <x v="1"/>
  </r>
  <r>
    <n v="1"/>
    <n v="2016"/>
    <s v="3393792"/>
    <s v="20121"/>
    <x v="0"/>
    <n v="0"/>
    <x v="1"/>
    <x v="31"/>
    <x v="22"/>
    <x v="1"/>
    <s v="Q3_5"/>
    <n v="3"/>
    <x v="0"/>
    <x v="10"/>
    <x v="1"/>
  </r>
  <r>
    <n v="1"/>
    <n v="2016"/>
    <s v="3659421"/>
    <s v="20114"/>
    <x v="0"/>
    <n v="0"/>
    <x v="1"/>
    <x v="2"/>
    <x v="2"/>
    <x v="1"/>
    <s v="Q3_1"/>
    <n v="4"/>
    <x v="0"/>
    <x v="0"/>
    <x v="0"/>
  </r>
  <r>
    <n v="1"/>
    <n v="2016"/>
    <s v="3659421"/>
    <s v="20114"/>
    <x v="0"/>
    <n v="0"/>
    <x v="1"/>
    <x v="2"/>
    <x v="2"/>
    <x v="1"/>
    <s v="Q3_2"/>
    <n v="3"/>
    <x v="0"/>
    <x v="1"/>
    <x v="1"/>
  </r>
  <r>
    <n v="1"/>
    <n v="2016"/>
    <s v="3659421"/>
    <s v="20114"/>
    <x v="0"/>
    <n v="0"/>
    <x v="1"/>
    <x v="2"/>
    <x v="2"/>
    <x v="1"/>
    <s v="Q3_8"/>
    <n v="3"/>
    <x v="0"/>
    <x v="2"/>
    <x v="1"/>
  </r>
  <r>
    <n v="1"/>
    <n v="2016"/>
    <s v="3659421"/>
    <s v="20114"/>
    <x v="0"/>
    <n v="0"/>
    <x v="1"/>
    <x v="2"/>
    <x v="2"/>
    <x v="1"/>
    <s v="Q3_3"/>
    <n v="3"/>
    <x v="0"/>
    <x v="3"/>
    <x v="1"/>
  </r>
  <r>
    <n v="1"/>
    <n v="2016"/>
    <s v="3659421"/>
    <s v="20114"/>
    <x v="0"/>
    <n v="0"/>
    <x v="1"/>
    <x v="2"/>
    <x v="2"/>
    <x v="1"/>
    <s v="Q3_4"/>
    <n v="2"/>
    <x v="0"/>
    <x v="4"/>
    <x v="2"/>
  </r>
  <r>
    <n v="1"/>
    <n v="2016"/>
    <s v="3659421"/>
    <s v="20114"/>
    <x v="0"/>
    <n v="0"/>
    <x v="1"/>
    <x v="2"/>
    <x v="2"/>
    <x v="1"/>
    <s v="Q3_9"/>
    <n v="2"/>
    <x v="0"/>
    <x v="5"/>
    <x v="2"/>
  </r>
  <r>
    <n v="1"/>
    <n v="2016"/>
    <s v="3659421"/>
    <s v="20114"/>
    <x v="0"/>
    <n v="0"/>
    <x v="1"/>
    <x v="2"/>
    <x v="2"/>
    <x v="1"/>
    <s v="Q3_10"/>
    <n v="3"/>
    <x v="0"/>
    <x v="6"/>
    <x v="1"/>
  </r>
  <r>
    <n v="1"/>
    <n v="2016"/>
    <s v="3659421"/>
    <s v="20114"/>
    <x v="0"/>
    <n v="0"/>
    <x v="1"/>
    <x v="2"/>
    <x v="2"/>
    <x v="1"/>
    <s v="Q3_11"/>
    <n v="2"/>
    <x v="0"/>
    <x v="7"/>
    <x v="2"/>
  </r>
  <r>
    <n v="1"/>
    <n v="2016"/>
    <s v="3659421"/>
    <s v="20114"/>
    <x v="0"/>
    <n v="0"/>
    <x v="1"/>
    <x v="2"/>
    <x v="2"/>
    <x v="1"/>
    <s v="Q3_7"/>
    <n v="3"/>
    <x v="0"/>
    <x v="8"/>
    <x v="1"/>
  </r>
  <r>
    <n v="1"/>
    <n v="2016"/>
    <s v="3659421"/>
    <s v="20114"/>
    <x v="0"/>
    <n v="0"/>
    <x v="1"/>
    <x v="2"/>
    <x v="2"/>
    <x v="1"/>
    <s v="Q3_6"/>
    <n v="3"/>
    <x v="0"/>
    <x v="9"/>
    <x v="1"/>
  </r>
  <r>
    <n v="1"/>
    <n v="2016"/>
    <s v="3659421"/>
    <s v="20114"/>
    <x v="0"/>
    <n v="0"/>
    <x v="1"/>
    <x v="2"/>
    <x v="2"/>
    <x v="1"/>
    <s v="Q3_5"/>
    <n v="3"/>
    <x v="0"/>
    <x v="10"/>
    <x v="1"/>
  </r>
  <r>
    <n v="1"/>
    <n v="2016"/>
    <s v="1972814"/>
    <s v="20113"/>
    <x v="0"/>
    <n v="0"/>
    <x v="1"/>
    <x v="47"/>
    <x v="30"/>
    <x v="1"/>
    <s v="Q3_1"/>
    <n v="4"/>
    <x v="0"/>
    <x v="0"/>
    <x v="0"/>
  </r>
  <r>
    <n v="1"/>
    <n v="2016"/>
    <s v="1972814"/>
    <s v="20113"/>
    <x v="0"/>
    <n v="0"/>
    <x v="1"/>
    <x v="47"/>
    <x v="30"/>
    <x v="1"/>
    <s v="Q3_2"/>
    <n v="5"/>
    <x v="0"/>
    <x v="1"/>
    <x v="4"/>
  </r>
  <r>
    <n v="1"/>
    <n v="2016"/>
    <s v="1972814"/>
    <s v="20113"/>
    <x v="0"/>
    <n v="0"/>
    <x v="1"/>
    <x v="47"/>
    <x v="30"/>
    <x v="1"/>
    <s v="Q3_8"/>
    <n v="4"/>
    <x v="0"/>
    <x v="2"/>
    <x v="0"/>
  </r>
  <r>
    <n v="1"/>
    <n v="2016"/>
    <s v="1972814"/>
    <s v="20113"/>
    <x v="0"/>
    <n v="0"/>
    <x v="1"/>
    <x v="47"/>
    <x v="30"/>
    <x v="1"/>
    <s v="Q3_3"/>
    <n v="2"/>
    <x v="0"/>
    <x v="3"/>
    <x v="2"/>
  </r>
  <r>
    <n v="1"/>
    <n v="2016"/>
    <s v="1972814"/>
    <s v="20113"/>
    <x v="0"/>
    <n v="0"/>
    <x v="1"/>
    <x v="47"/>
    <x v="30"/>
    <x v="1"/>
    <s v="Q3_4"/>
    <n v="5"/>
    <x v="0"/>
    <x v="4"/>
    <x v="4"/>
  </r>
  <r>
    <n v="1"/>
    <n v="2016"/>
    <s v="1972814"/>
    <s v="20113"/>
    <x v="0"/>
    <n v="0"/>
    <x v="1"/>
    <x v="47"/>
    <x v="30"/>
    <x v="1"/>
    <s v="Q3_9"/>
    <n v="4"/>
    <x v="0"/>
    <x v="5"/>
    <x v="0"/>
  </r>
  <r>
    <n v="1"/>
    <n v="2016"/>
    <s v="1972814"/>
    <s v="20113"/>
    <x v="0"/>
    <n v="0"/>
    <x v="1"/>
    <x v="47"/>
    <x v="30"/>
    <x v="1"/>
    <s v="Q3_10"/>
    <n v="4"/>
    <x v="0"/>
    <x v="6"/>
    <x v="0"/>
  </r>
  <r>
    <n v="1"/>
    <n v="2016"/>
    <s v="1972814"/>
    <s v="20113"/>
    <x v="0"/>
    <n v="0"/>
    <x v="1"/>
    <x v="47"/>
    <x v="30"/>
    <x v="1"/>
    <s v="Q3_11"/>
    <n v="5"/>
    <x v="0"/>
    <x v="7"/>
    <x v="4"/>
  </r>
  <r>
    <n v="1"/>
    <n v="2016"/>
    <s v="1972814"/>
    <s v="20113"/>
    <x v="0"/>
    <n v="0"/>
    <x v="1"/>
    <x v="47"/>
    <x v="30"/>
    <x v="1"/>
    <s v="Q3_7"/>
    <n v="4"/>
    <x v="0"/>
    <x v="8"/>
    <x v="0"/>
  </r>
  <r>
    <n v="1"/>
    <n v="2016"/>
    <s v="1972814"/>
    <s v="20113"/>
    <x v="0"/>
    <n v="0"/>
    <x v="1"/>
    <x v="47"/>
    <x v="30"/>
    <x v="1"/>
    <s v="Q3_6"/>
    <n v="4"/>
    <x v="0"/>
    <x v="9"/>
    <x v="0"/>
  </r>
  <r>
    <n v="1"/>
    <n v="2016"/>
    <s v="1972814"/>
    <s v="20113"/>
    <x v="0"/>
    <n v="0"/>
    <x v="1"/>
    <x v="47"/>
    <x v="30"/>
    <x v="1"/>
    <s v="Q3_5"/>
    <n v="4"/>
    <x v="0"/>
    <x v="10"/>
    <x v="0"/>
  </r>
  <r>
    <n v="1"/>
    <n v="2016"/>
    <s v="3288570"/>
    <s v="20113"/>
    <x v="0"/>
    <n v="0"/>
    <x v="1"/>
    <x v="20"/>
    <x v="10"/>
    <x v="3"/>
    <s v="Q3_1"/>
    <n v="3"/>
    <x v="0"/>
    <x v="0"/>
    <x v="1"/>
  </r>
  <r>
    <n v="1"/>
    <n v="2016"/>
    <s v="3288570"/>
    <s v="20113"/>
    <x v="0"/>
    <n v="0"/>
    <x v="1"/>
    <x v="20"/>
    <x v="10"/>
    <x v="3"/>
    <s v="Q3_2"/>
    <n v="3"/>
    <x v="0"/>
    <x v="1"/>
    <x v="1"/>
  </r>
  <r>
    <n v="1"/>
    <n v="2016"/>
    <s v="3288570"/>
    <s v="20113"/>
    <x v="0"/>
    <n v="0"/>
    <x v="1"/>
    <x v="20"/>
    <x v="10"/>
    <x v="3"/>
    <s v="Q3_8"/>
    <n v="5"/>
    <x v="0"/>
    <x v="2"/>
    <x v="4"/>
  </r>
  <r>
    <n v="1"/>
    <n v="2016"/>
    <s v="3288570"/>
    <s v="20113"/>
    <x v="0"/>
    <n v="0"/>
    <x v="1"/>
    <x v="20"/>
    <x v="10"/>
    <x v="3"/>
    <s v="Q3_3"/>
    <n v="3"/>
    <x v="0"/>
    <x v="3"/>
    <x v="1"/>
  </r>
  <r>
    <n v="1"/>
    <n v="2016"/>
    <s v="3288570"/>
    <s v="20113"/>
    <x v="0"/>
    <n v="0"/>
    <x v="1"/>
    <x v="20"/>
    <x v="10"/>
    <x v="3"/>
    <s v="Q3_4"/>
    <n v="5"/>
    <x v="0"/>
    <x v="4"/>
    <x v="4"/>
  </r>
  <r>
    <n v="1"/>
    <n v="2016"/>
    <s v="3288570"/>
    <s v="20113"/>
    <x v="0"/>
    <n v="0"/>
    <x v="1"/>
    <x v="20"/>
    <x v="10"/>
    <x v="3"/>
    <s v="Q3_9"/>
    <n v="4"/>
    <x v="0"/>
    <x v="5"/>
    <x v="0"/>
  </r>
  <r>
    <n v="1"/>
    <n v="2016"/>
    <s v="3288570"/>
    <s v="20113"/>
    <x v="0"/>
    <n v="0"/>
    <x v="1"/>
    <x v="20"/>
    <x v="10"/>
    <x v="3"/>
    <s v="Q3_10"/>
    <n v="4"/>
    <x v="0"/>
    <x v="6"/>
    <x v="0"/>
  </r>
  <r>
    <n v="1"/>
    <n v="2016"/>
    <s v="3288570"/>
    <s v="20113"/>
    <x v="0"/>
    <n v="0"/>
    <x v="1"/>
    <x v="20"/>
    <x v="10"/>
    <x v="3"/>
    <s v="Q3_11"/>
    <n v="4"/>
    <x v="0"/>
    <x v="7"/>
    <x v="0"/>
  </r>
  <r>
    <n v="1"/>
    <n v="2016"/>
    <s v="3288570"/>
    <s v="20113"/>
    <x v="0"/>
    <n v="0"/>
    <x v="1"/>
    <x v="20"/>
    <x v="10"/>
    <x v="3"/>
    <s v="Q3_7"/>
    <n v="4"/>
    <x v="0"/>
    <x v="8"/>
    <x v="0"/>
  </r>
  <r>
    <n v="1"/>
    <n v="2016"/>
    <s v="3288570"/>
    <s v="20113"/>
    <x v="0"/>
    <n v="0"/>
    <x v="1"/>
    <x v="20"/>
    <x v="10"/>
    <x v="3"/>
    <s v="Q3_6"/>
    <n v="5"/>
    <x v="0"/>
    <x v="9"/>
    <x v="4"/>
  </r>
  <r>
    <n v="1"/>
    <n v="2016"/>
    <s v="3288570"/>
    <s v="20113"/>
    <x v="0"/>
    <n v="0"/>
    <x v="1"/>
    <x v="20"/>
    <x v="10"/>
    <x v="3"/>
    <s v="Q3_5"/>
    <n v="4"/>
    <x v="0"/>
    <x v="10"/>
    <x v="0"/>
  </r>
  <r>
    <n v="1"/>
    <n v="2016"/>
    <s v="3662814"/>
    <s v="20122"/>
    <x v="0"/>
    <n v="0"/>
    <x v="1"/>
    <x v="8"/>
    <x v="8"/>
    <x v="1"/>
    <s v="Q3_1"/>
    <n v="4"/>
    <x v="0"/>
    <x v="0"/>
    <x v="0"/>
  </r>
  <r>
    <n v="1"/>
    <n v="2016"/>
    <s v="3662814"/>
    <s v="20122"/>
    <x v="0"/>
    <n v="0"/>
    <x v="1"/>
    <x v="8"/>
    <x v="8"/>
    <x v="1"/>
    <s v="Q3_2"/>
    <n v="4"/>
    <x v="0"/>
    <x v="1"/>
    <x v="0"/>
  </r>
  <r>
    <n v="1"/>
    <n v="2016"/>
    <s v="3662814"/>
    <s v="20122"/>
    <x v="0"/>
    <n v="0"/>
    <x v="1"/>
    <x v="8"/>
    <x v="8"/>
    <x v="1"/>
    <s v="Q3_8"/>
    <n v="4"/>
    <x v="0"/>
    <x v="2"/>
    <x v="0"/>
  </r>
  <r>
    <n v="1"/>
    <n v="2016"/>
    <s v="3662814"/>
    <s v="20122"/>
    <x v="0"/>
    <n v="0"/>
    <x v="1"/>
    <x v="8"/>
    <x v="8"/>
    <x v="1"/>
    <s v="Q3_3"/>
    <n v="4"/>
    <x v="0"/>
    <x v="3"/>
    <x v="0"/>
  </r>
  <r>
    <n v="1"/>
    <n v="2016"/>
    <s v="3662814"/>
    <s v="20122"/>
    <x v="0"/>
    <n v="0"/>
    <x v="1"/>
    <x v="8"/>
    <x v="8"/>
    <x v="1"/>
    <s v="Q3_4"/>
    <n v="4"/>
    <x v="0"/>
    <x v="4"/>
    <x v="0"/>
  </r>
  <r>
    <n v="1"/>
    <n v="2016"/>
    <s v="3662814"/>
    <s v="20122"/>
    <x v="0"/>
    <n v="0"/>
    <x v="1"/>
    <x v="8"/>
    <x v="8"/>
    <x v="1"/>
    <s v="Q3_9"/>
    <n v="4"/>
    <x v="0"/>
    <x v="5"/>
    <x v="0"/>
  </r>
  <r>
    <n v="1"/>
    <n v="2016"/>
    <s v="3662814"/>
    <s v="20122"/>
    <x v="0"/>
    <n v="0"/>
    <x v="1"/>
    <x v="8"/>
    <x v="8"/>
    <x v="1"/>
    <s v="Q3_10"/>
    <n v="4"/>
    <x v="0"/>
    <x v="6"/>
    <x v="0"/>
  </r>
  <r>
    <n v="1"/>
    <n v="2016"/>
    <s v="3662814"/>
    <s v="20122"/>
    <x v="0"/>
    <n v="0"/>
    <x v="1"/>
    <x v="8"/>
    <x v="8"/>
    <x v="1"/>
    <s v="Q3_11"/>
    <n v="4"/>
    <x v="0"/>
    <x v="7"/>
    <x v="0"/>
  </r>
  <r>
    <n v="1"/>
    <n v="2016"/>
    <s v="3662814"/>
    <s v="20122"/>
    <x v="0"/>
    <n v="0"/>
    <x v="1"/>
    <x v="8"/>
    <x v="8"/>
    <x v="1"/>
    <s v="Q3_7"/>
    <n v="4"/>
    <x v="0"/>
    <x v="8"/>
    <x v="0"/>
  </r>
  <r>
    <n v="1"/>
    <n v="2016"/>
    <s v="3662814"/>
    <s v="20122"/>
    <x v="0"/>
    <n v="0"/>
    <x v="1"/>
    <x v="8"/>
    <x v="8"/>
    <x v="1"/>
    <s v="Q3_6"/>
    <n v="4"/>
    <x v="0"/>
    <x v="9"/>
    <x v="0"/>
  </r>
  <r>
    <n v="1"/>
    <n v="2016"/>
    <s v="3662814"/>
    <s v="20122"/>
    <x v="0"/>
    <n v="0"/>
    <x v="1"/>
    <x v="8"/>
    <x v="8"/>
    <x v="1"/>
    <s v="Q3_5"/>
    <n v="4"/>
    <x v="0"/>
    <x v="10"/>
    <x v="0"/>
  </r>
  <r>
    <n v="1"/>
    <n v="2016"/>
    <s v="3881097"/>
    <s v="20122"/>
    <x v="0"/>
    <n v="0"/>
    <x v="1"/>
    <x v="19"/>
    <x v="17"/>
    <x v="2"/>
    <s v="Q3_1"/>
    <n v="3"/>
    <x v="0"/>
    <x v="0"/>
    <x v="1"/>
  </r>
  <r>
    <n v="1"/>
    <n v="2016"/>
    <s v="3881097"/>
    <s v="20122"/>
    <x v="0"/>
    <n v="0"/>
    <x v="1"/>
    <x v="19"/>
    <x v="17"/>
    <x v="2"/>
    <s v="Q3_2"/>
    <n v="3"/>
    <x v="0"/>
    <x v="1"/>
    <x v="1"/>
  </r>
  <r>
    <n v="1"/>
    <n v="2016"/>
    <s v="3881097"/>
    <s v="20122"/>
    <x v="0"/>
    <n v="0"/>
    <x v="1"/>
    <x v="19"/>
    <x v="17"/>
    <x v="2"/>
    <s v="Q3_8"/>
    <n v="3"/>
    <x v="0"/>
    <x v="2"/>
    <x v="1"/>
  </r>
  <r>
    <n v="1"/>
    <n v="2016"/>
    <s v="3881097"/>
    <s v="20122"/>
    <x v="0"/>
    <n v="0"/>
    <x v="1"/>
    <x v="19"/>
    <x v="17"/>
    <x v="2"/>
    <s v="Q3_3"/>
    <n v="3"/>
    <x v="0"/>
    <x v="3"/>
    <x v="1"/>
  </r>
  <r>
    <n v="1"/>
    <n v="2016"/>
    <s v="3881097"/>
    <s v="20122"/>
    <x v="0"/>
    <n v="0"/>
    <x v="1"/>
    <x v="19"/>
    <x v="17"/>
    <x v="2"/>
    <s v="Q3_4"/>
    <n v="2"/>
    <x v="0"/>
    <x v="4"/>
    <x v="2"/>
  </r>
  <r>
    <n v="1"/>
    <n v="2016"/>
    <s v="3881097"/>
    <s v="20122"/>
    <x v="0"/>
    <n v="0"/>
    <x v="1"/>
    <x v="19"/>
    <x v="17"/>
    <x v="2"/>
    <s v="Q3_9"/>
    <n v="2"/>
    <x v="0"/>
    <x v="5"/>
    <x v="2"/>
  </r>
  <r>
    <n v="1"/>
    <n v="2016"/>
    <s v="3881097"/>
    <s v="20122"/>
    <x v="0"/>
    <n v="0"/>
    <x v="1"/>
    <x v="19"/>
    <x v="17"/>
    <x v="2"/>
    <s v="Q3_10"/>
    <n v="2"/>
    <x v="0"/>
    <x v="6"/>
    <x v="2"/>
  </r>
  <r>
    <n v="1"/>
    <n v="2016"/>
    <s v="3881097"/>
    <s v="20122"/>
    <x v="0"/>
    <n v="0"/>
    <x v="1"/>
    <x v="19"/>
    <x v="17"/>
    <x v="2"/>
    <s v="Q3_11"/>
    <n v="2"/>
    <x v="0"/>
    <x v="7"/>
    <x v="2"/>
  </r>
  <r>
    <n v="1"/>
    <n v="2016"/>
    <s v="3881097"/>
    <s v="20122"/>
    <x v="0"/>
    <n v="0"/>
    <x v="1"/>
    <x v="19"/>
    <x v="17"/>
    <x v="2"/>
    <s v="Q3_7"/>
    <n v="3"/>
    <x v="0"/>
    <x v="8"/>
    <x v="1"/>
  </r>
  <r>
    <n v="1"/>
    <n v="2016"/>
    <s v="3881097"/>
    <s v="20122"/>
    <x v="0"/>
    <n v="0"/>
    <x v="1"/>
    <x v="19"/>
    <x v="17"/>
    <x v="2"/>
    <s v="Q3_6"/>
    <n v="3"/>
    <x v="0"/>
    <x v="9"/>
    <x v="1"/>
  </r>
  <r>
    <n v="1"/>
    <n v="2016"/>
    <s v="3881097"/>
    <s v="20122"/>
    <x v="0"/>
    <n v="0"/>
    <x v="1"/>
    <x v="19"/>
    <x v="17"/>
    <x v="2"/>
    <s v="Q3_5"/>
    <n v="3"/>
    <x v="0"/>
    <x v="10"/>
    <x v="1"/>
  </r>
  <r>
    <n v="1"/>
    <n v="2016"/>
    <s v="3584671"/>
    <s v="20122"/>
    <x v="0"/>
    <n v="0"/>
    <x v="1"/>
    <x v="34"/>
    <x v="24"/>
    <x v="1"/>
    <s v="Q3_1"/>
    <n v="3"/>
    <x v="0"/>
    <x v="0"/>
    <x v="1"/>
  </r>
  <r>
    <n v="1"/>
    <n v="2016"/>
    <s v="3584671"/>
    <s v="20122"/>
    <x v="0"/>
    <n v="0"/>
    <x v="1"/>
    <x v="34"/>
    <x v="24"/>
    <x v="1"/>
    <s v="Q3_2"/>
    <n v="2"/>
    <x v="0"/>
    <x v="1"/>
    <x v="2"/>
  </r>
  <r>
    <n v="1"/>
    <n v="2016"/>
    <s v="3584671"/>
    <s v="20122"/>
    <x v="0"/>
    <n v="0"/>
    <x v="1"/>
    <x v="34"/>
    <x v="24"/>
    <x v="1"/>
    <s v="Q3_8"/>
    <n v="3"/>
    <x v="0"/>
    <x v="2"/>
    <x v="1"/>
  </r>
  <r>
    <n v="1"/>
    <n v="2016"/>
    <s v="3584671"/>
    <s v="20122"/>
    <x v="0"/>
    <n v="0"/>
    <x v="1"/>
    <x v="34"/>
    <x v="24"/>
    <x v="1"/>
    <s v="Q3_3"/>
    <n v="3"/>
    <x v="0"/>
    <x v="3"/>
    <x v="1"/>
  </r>
  <r>
    <n v="1"/>
    <n v="2016"/>
    <s v="3584671"/>
    <s v="20122"/>
    <x v="0"/>
    <n v="0"/>
    <x v="1"/>
    <x v="34"/>
    <x v="24"/>
    <x v="1"/>
    <s v="Q3_4"/>
    <n v="2"/>
    <x v="0"/>
    <x v="4"/>
    <x v="2"/>
  </r>
  <r>
    <n v="1"/>
    <n v="2016"/>
    <s v="3584671"/>
    <s v="20122"/>
    <x v="0"/>
    <n v="0"/>
    <x v="1"/>
    <x v="34"/>
    <x v="24"/>
    <x v="1"/>
    <s v="Q3_9"/>
    <n v="3"/>
    <x v="0"/>
    <x v="5"/>
    <x v="1"/>
  </r>
  <r>
    <n v="1"/>
    <n v="2016"/>
    <s v="3584671"/>
    <s v="20122"/>
    <x v="0"/>
    <n v="0"/>
    <x v="1"/>
    <x v="34"/>
    <x v="24"/>
    <x v="1"/>
    <s v="Q3_10"/>
    <n v="2"/>
    <x v="0"/>
    <x v="6"/>
    <x v="2"/>
  </r>
  <r>
    <n v="1"/>
    <n v="2016"/>
    <s v="3584671"/>
    <s v="20122"/>
    <x v="0"/>
    <n v="0"/>
    <x v="1"/>
    <x v="34"/>
    <x v="24"/>
    <x v="1"/>
    <s v="Q3_11"/>
    <n v="3"/>
    <x v="0"/>
    <x v="7"/>
    <x v="1"/>
  </r>
  <r>
    <n v="1"/>
    <n v="2016"/>
    <s v="3584671"/>
    <s v="20122"/>
    <x v="0"/>
    <n v="0"/>
    <x v="1"/>
    <x v="34"/>
    <x v="24"/>
    <x v="1"/>
    <s v="Q3_7"/>
    <n v="3"/>
    <x v="0"/>
    <x v="8"/>
    <x v="1"/>
  </r>
  <r>
    <n v="1"/>
    <n v="2016"/>
    <s v="3584671"/>
    <s v="20122"/>
    <x v="0"/>
    <n v="0"/>
    <x v="1"/>
    <x v="34"/>
    <x v="24"/>
    <x v="1"/>
    <s v="Q3_6"/>
    <n v="2"/>
    <x v="0"/>
    <x v="9"/>
    <x v="2"/>
  </r>
  <r>
    <n v="1"/>
    <n v="2016"/>
    <s v="3584671"/>
    <s v="20122"/>
    <x v="0"/>
    <n v="0"/>
    <x v="1"/>
    <x v="34"/>
    <x v="24"/>
    <x v="1"/>
    <s v="Q3_5"/>
    <n v="3"/>
    <x v="0"/>
    <x v="10"/>
    <x v="1"/>
  </r>
  <r>
    <n v="1"/>
    <n v="2016"/>
    <s v="3047355"/>
    <s v="20122"/>
    <x v="0"/>
    <n v="0"/>
    <x v="1"/>
    <x v="5"/>
    <x v="5"/>
    <x v="2"/>
    <s v="Q3_1"/>
    <n v="3"/>
    <x v="0"/>
    <x v="0"/>
    <x v="1"/>
  </r>
  <r>
    <n v="1"/>
    <n v="2016"/>
    <s v="3047355"/>
    <s v="20122"/>
    <x v="0"/>
    <n v="0"/>
    <x v="1"/>
    <x v="5"/>
    <x v="5"/>
    <x v="2"/>
    <s v="Q3_2"/>
    <n v="3"/>
    <x v="0"/>
    <x v="1"/>
    <x v="1"/>
  </r>
  <r>
    <n v="1"/>
    <n v="2016"/>
    <s v="3047355"/>
    <s v="20122"/>
    <x v="0"/>
    <n v="0"/>
    <x v="1"/>
    <x v="5"/>
    <x v="5"/>
    <x v="2"/>
    <s v="Q3_8"/>
    <n v="4"/>
    <x v="0"/>
    <x v="2"/>
    <x v="0"/>
  </r>
  <r>
    <n v="1"/>
    <n v="2016"/>
    <s v="3047355"/>
    <s v="20122"/>
    <x v="0"/>
    <n v="0"/>
    <x v="1"/>
    <x v="5"/>
    <x v="5"/>
    <x v="2"/>
    <s v="Q3_3"/>
    <n v="2"/>
    <x v="0"/>
    <x v="3"/>
    <x v="2"/>
  </r>
  <r>
    <n v="1"/>
    <n v="2016"/>
    <s v="3047355"/>
    <s v="20122"/>
    <x v="0"/>
    <n v="0"/>
    <x v="1"/>
    <x v="5"/>
    <x v="5"/>
    <x v="2"/>
    <s v="Q3_4"/>
    <n v="3"/>
    <x v="0"/>
    <x v="4"/>
    <x v="1"/>
  </r>
  <r>
    <n v="1"/>
    <n v="2016"/>
    <s v="3047355"/>
    <s v="20122"/>
    <x v="0"/>
    <n v="0"/>
    <x v="1"/>
    <x v="5"/>
    <x v="5"/>
    <x v="2"/>
    <s v="Q3_9"/>
    <n v="3"/>
    <x v="0"/>
    <x v="5"/>
    <x v="1"/>
  </r>
  <r>
    <n v="1"/>
    <n v="2016"/>
    <s v="3047355"/>
    <s v="20122"/>
    <x v="0"/>
    <n v="0"/>
    <x v="1"/>
    <x v="5"/>
    <x v="5"/>
    <x v="2"/>
    <s v="Q3_10"/>
    <n v="3"/>
    <x v="0"/>
    <x v="6"/>
    <x v="1"/>
  </r>
  <r>
    <n v="1"/>
    <n v="2016"/>
    <s v="3047355"/>
    <s v="20122"/>
    <x v="0"/>
    <n v="0"/>
    <x v="1"/>
    <x v="5"/>
    <x v="5"/>
    <x v="2"/>
    <s v="Q3_11"/>
    <n v="3"/>
    <x v="0"/>
    <x v="7"/>
    <x v="1"/>
  </r>
  <r>
    <n v="1"/>
    <n v="2016"/>
    <s v="3047355"/>
    <s v="20122"/>
    <x v="0"/>
    <n v="0"/>
    <x v="1"/>
    <x v="5"/>
    <x v="5"/>
    <x v="2"/>
    <s v="Q3_7"/>
    <n v="4"/>
    <x v="0"/>
    <x v="8"/>
    <x v="0"/>
  </r>
  <r>
    <n v="1"/>
    <n v="2016"/>
    <s v="3047355"/>
    <s v="20122"/>
    <x v="0"/>
    <n v="0"/>
    <x v="1"/>
    <x v="5"/>
    <x v="5"/>
    <x v="2"/>
    <s v="Q3_6"/>
    <n v="4"/>
    <x v="0"/>
    <x v="9"/>
    <x v="0"/>
  </r>
  <r>
    <n v="1"/>
    <n v="2016"/>
    <s v="3047355"/>
    <s v="20122"/>
    <x v="0"/>
    <n v="0"/>
    <x v="1"/>
    <x v="5"/>
    <x v="5"/>
    <x v="2"/>
    <s v="Q3_5"/>
    <n v="4"/>
    <x v="0"/>
    <x v="10"/>
    <x v="0"/>
  </r>
  <r>
    <n v="1"/>
    <n v="2016"/>
    <s v="2890952"/>
    <m/>
    <x v="0"/>
    <n v="1"/>
    <x v="0"/>
    <x v="2"/>
    <x v="2"/>
    <x v="1"/>
    <s v="Q22_1"/>
    <n v="3"/>
    <x v="2"/>
    <x v="20"/>
    <x v="6"/>
  </r>
  <r>
    <n v="1"/>
    <n v="2016"/>
    <s v="2890952"/>
    <m/>
    <x v="0"/>
    <n v="1"/>
    <x v="0"/>
    <x v="2"/>
    <x v="2"/>
    <x v="1"/>
    <s v="Q22_2"/>
    <n v="2"/>
    <x v="2"/>
    <x v="21"/>
    <x v="13"/>
  </r>
  <r>
    <n v="1"/>
    <n v="2016"/>
    <s v="2890952"/>
    <m/>
    <x v="0"/>
    <n v="1"/>
    <x v="0"/>
    <x v="2"/>
    <x v="2"/>
    <x v="1"/>
    <s v="Q22_4"/>
    <n v="3"/>
    <x v="2"/>
    <x v="22"/>
    <x v="6"/>
  </r>
  <r>
    <n v="1"/>
    <n v="2016"/>
    <s v="2890952"/>
    <m/>
    <x v="0"/>
    <n v="1"/>
    <x v="0"/>
    <x v="2"/>
    <x v="2"/>
    <x v="1"/>
    <s v="Q22_3"/>
    <n v="2"/>
    <x v="2"/>
    <x v="23"/>
    <x v="13"/>
  </r>
  <r>
    <n v="1"/>
    <n v="2016"/>
    <s v="2890952"/>
    <m/>
    <x v="0"/>
    <n v="1"/>
    <x v="0"/>
    <x v="2"/>
    <x v="2"/>
    <x v="1"/>
    <s v="Q22_5"/>
    <n v="4"/>
    <x v="2"/>
    <x v="24"/>
    <x v="4"/>
  </r>
  <r>
    <n v="1"/>
    <n v="2016"/>
    <s v="2890952"/>
    <m/>
    <x v="0"/>
    <n v="1"/>
    <x v="0"/>
    <x v="2"/>
    <x v="2"/>
    <x v="1"/>
    <s v="Q19"/>
    <n v="1"/>
    <x v="3"/>
    <x v="25"/>
    <x v="10"/>
  </r>
  <r>
    <n v="1"/>
    <n v="2016"/>
    <s v="2792217"/>
    <m/>
    <x v="0"/>
    <n v="0"/>
    <x v="1"/>
    <x v="57"/>
    <x v="10"/>
    <x v="3"/>
    <s v="Q3_1"/>
    <n v="3"/>
    <x v="0"/>
    <x v="0"/>
    <x v="1"/>
  </r>
  <r>
    <n v="1"/>
    <n v="2016"/>
    <s v="2792217"/>
    <m/>
    <x v="0"/>
    <n v="0"/>
    <x v="1"/>
    <x v="57"/>
    <x v="10"/>
    <x v="3"/>
    <s v="Q3_2"/>
    <n v="3"/>
    <x v="0"/>
    <x v="1"/>
    <x v="1"/>
  </r>
  <r>
    <n v="1"/>
    <n v="2016"/>
    <s v="2792217"/>
    <m/>
    <x v="0"/>
    <n v="0"/>
    <x v="1"/>
    <x v="57"/>
    <x v="10"/>
    <x v="3"/>
    <s v="Q3_8"/>
    <n v="5"/>
    <x v="0"/>
    <x v="2"/>
    <x v="4"/>
  </r>
  <r>
    <n v="1"/>
    <n v="2016"/>
    <s v="2792217"/>
    <m/>
    <x v="0"/>
    <n v="0"/>
    <x v="1"/>
    <x v="57"/>
    <x v="10"/>
    <x v="3"/>
    <s v="Q3_3"/>
    <n v="1"/>
    <x v="0"/>
    <x v="3"/>
    <x v="3"/>
  </r>
  <r>
    <n v="1"/>
    <n v="2016"/>
    <s v="2792217"/>
    <m/>
    <x v="0"/>
    <n v="0"/>
    <x v="1"/>
    <x v="57"/>
    <x v="10"/>
    <x v="3"/>
    <s v="Q3_4"/>
    <n v="1"/>
    <x v="0"/>
    <x v="4"/>
    <x v="3"/>
  </r>
  <r>
    <n v="1"/>
    <n v="2016"/>
    <s v="3107688"/>
    <s v="20121"/>
    <x v="0"/>
    <n v="0"/>
    <x v="1"/>
    <x v="52"/>
    <x v="33"/>
    <x v="4"/>
    <s v="Q3_1"/>
    <n v="4"/>
    <x v="0"/>
    <x v="0"/>
    <x v="0"/>
  </r>
  <r>
    <n v="1"/>
    <n v="2016"/>
    <s v="3107688"/>
    <s v="20121"/>
    <x v="0"/>
    <n v="0"/>
    <x v="1"/>
    <x v="52"/>
    <x v="33"/>
    <x v="4"/>
    <s v="Q3_2"/>
    <n v="5"/>
    <x v="0"/>
    <x v="1"/>
    <x v="4"/>
  </r>
  <r>
    <n v="1"/>
    <n v="2016"/>
    <s v="3107688"/>
    <s v="20121"/>
    <x v="0"/>
    <n v="0"/>
    <x v="1"/>
    <x v="52"/>
    <x v="33"/>
    <x v="4"/>
    <s v="Q3_8"/>
    <n v="3"/>
    <x v="0"/>
    <x v="2"/>
    <x v="1"/>
  </r>
  <r>
    <n v="1"/>
    <n v="2016"/>
    <s v="3107688"/>
    <s v="20121"/>
    <x v="0"/>
    <n v="0"/>
    <x v="1"/>
    <x v="52"/>
    <x v="33"/>
    <x v="4"/>
    <s v="Q3_3"/>
    <n v="4"/>
    <x v="0"/>
    <x v="3"/>
    <x v="0"/>
  </r>
  <r>
    <n v="1"/>
    <n v="2016"/>
    <s v="3107688"/>
    <s v="20121"/>
    <x v="0"/>
    <n v="0"/>
    <x v="1"/>
    <x v="52"/>
    <x v="33"/>
    <x v="4"/>
    <s v="Q3_4"/>
    <n v="3"/>
    <x v="0"/>
    <x v="4"/>
    <x v="1"/>
  </r>
  <r>
    <n v="1"/>
    <n v="2016"/>
    <s v="3107688"/>
    <s v="20121"/>
    <x v="0"/>
    <n v="0"/>
    <x v="1"/>
    <x v="52"/>
    <x v="33"/>
    <x v="4"/>
    <s v="Q3_9"/>
    <n v="4"/>
    <x v="0"/>
    <x v="5"/>
    <x v="0"/>
  </r>
  <r>
    <n v="1"/>
    <n v="2016"/>
    <s v="3107688"/>
    <s v="20121"/>
    <x v="0"/>
    <n v="0"/>
    <x v="1"/>
    <x v="52"/>
    <x v="33"/>
    <x v="4"/>
    <s v="Q3_10"/>
    <n v="4"/>
    <x v="0"/>
    <x v="6"/>
    <x v="0"/>
  </r>
  <r>
    <n v="1"/>
    <n v="2016"/>
    <s v="3107688"/>
    <s v="20121"/>
    <x v="0"/>
    <n v="0"/>
    <x v="1"/>
    <x v="52"/>
    <x v="33"/>
    <x v="4"/>
    <s v="Q3_11"/>
    <n v="4"/>
    <x v="0"/>
    <x v="7"/>
    <x v="0"/>
  </r>
  <r>
    <n v="1"/>
    <n v="2016"/>
    <s v="3107688"/>
    <s v="20121"/>
    <x v="0"/>
    <n v="0"/>
    <x v="1"/>
    <x v="52"/>
    <x v="33"/>
    <x v="4"/>
    <s v="Q3_7"/>
    <n v="3"/>
    <x v="0"/>
    <x v="8"/>
    <x v="1"/>
  </r>
  <r>
    <n v="1"/>
    <n v="2016"/>
    <s v="3107688"/>
    <s v="20121"/>
    <x v="0"/>
    <n v="0"/>
    <x v="1"/>
    <x v="52"/>
    <x v="33"/>
    <x v="4"/>
    <s v="Q3_6"/>
    <n v="5"/>
    <x v="0"/>
    <x v="9"/>
    <x v="4"/>
  </r>
  <r>
    <n v="1"/>
    <n v="2016"/>
    <s v="3107688"/>
    <s v="20121"/>
    <x v="0"/>
    <n v="0"/>
    <x v="1"/>
    <x v="52"/>
    <x v="33"/>
    <x v="4"/>
    <s v="Q3_5"/>
    <n v="4"/>
    <x v="0"/>
    <x v="10"/>
    <x v="0"/>
  </r>
  <r>
    <n v="1"/>
    <n v="2016"/>
    <s v="3421976"/>
    <s v="20122"/>
    <x v="0"/>
    <n v="0"/>
    <x v="1"/>
    <x v="17"/>
    <x v="7"/>
    <x v="3"/>
    <s v="Q3_1"/>
    <n v="3"/>
    <x v="0"/>
    <x v="0"/>
    <x v="1"/>
  </r>
  <r>
    <n v="1"/>
    <n v="2016"/>
    <s v="3421976"/>
    <s v="20122"/>
    <x v="0"/>
    <n v="0"/>
    <x v="1"/>
    <x v="17"/>
    <x v="7"/>
    <x v="3"/>
    <s v="Q3_2"/>
    <n v="3"/>
    <x v="0"/>
    <x v="1"/>
    <x v="1"/>
  </r>
  <r>
    <n v="1"/>
    <n v="2016"/>
    <s v="3421976"/>
    <s v="20122"/>
    <x v="0"/>
    <n v="0"/>
    <x v="1"/>
    <x v="17"/>
    <x v="7"/>
    <x v="3"/>
    <s v="Q3_8"/>
    <n v="2"/>
    <x v="0"/>
    <x v="2"/>
    <x v="2"/>
  </r>
  <r>
    <n v="1"/>
    <n v="2016"/>
    <s v="3421976"/>
    <s v="20122"/>
    <x v="0"/>
    <n v="0"/>
    <x v="1"/>
    <x v="17"/>
    <x v="7"/>
    <x v="3"/>
    <s v="Q3_3"/>
    <n v="2"/>
    <x v="0"/>
    <x v="3"/>
    <x v="2"/>
  </r>
  <r>
    <n v="1"/>
    <n v="2016"/>
    <s v="3421976"/>
    <s v="20122"/>
    <x v="0"/>
    <n v="0"/>
    <x v="1"/>
    <x v="17"/>
    <x v="7"/>
    <x v="3"/>
    <s v="Q3_4"/>
    <n v="3"/>
    <x v="0"/>
    <x v="4"/>
    <x v="1"/>
  </r>
  <r>
    <n v="1"/>
    <n v="2016"/>
    <s v="3421976"/>
    <s v="20122"/>
    <x v="0"/>
    <n v="0"/>
    <x v="1"/>
    <x v="17"/>
    <x v="7"/>
    <x v="3"/>
    <s v="Q3_9"/>
    <n v="3"/>
    <x v="0"/>
    <x v="5"/>
    <x v="1"/>
  </r>
  <r>
    <n v="1"/>
    <n v="2016"/>
    <s v="3421976"/>
    <s v="20122"/>
    <x v="0"/>
    <n v="0"/>
    <x v="1"/>
    <x v="17"/>
    <x v="7"/>
    <x v="3"/>
    <s v="Q3_10"/>
    <n v="3"/>
    <x v="0"/>
    <x v="6"/>
    <x v="1"/>
  </r>
  <r>
    <n v="1"/>
    <n v="2016"/>
    <s v="3421976"/>
    <s v="20122"/>
    <x v="0"/>
    <n v="0"/>
    <x v="1"/>
    <x v="17"/>
    <x v="7"/>
    <x v="3"/>
    <s v="Q3_11"/>
    <n v="3"/>
    <x v="0"/>
    <x v="7"/>
    <x v="1"/>
  </r>
  <r>
    <n v="1"/>
    <n v="2016"/>
    <s v="3421976"/>
    <s v="20122"/>
    <x v="0"/>
    <n v="0"/>
    <x v="1"/>
    <x v="17"/>
    <x v="7"/>
    <x v="3"/>
    <s v="Q3_7"/>
    <n v="3"/>
    <x v="0"/>
    <x v="8"/>
    <x v="1"/>
  </r>
  <r>
    <n v="1"/>
    <n v="2016"/>
    <s v="3421976"/>
    <s v="20122"/>
    <x v="0"/>
    <n v="0"/>
    <x v="1"/>
    <x v="17"/>
    <x v="7"/>
    <x v="3"/>
    <s v="Q3_6"/>
    <n v="3"/>
    <x v="0"/>
    <x v="9"/>
    <x v="1"/>
  </r>
  <r>
    <n v="1"/>
    <n v="2016"/>
    <s v="3421976"/>
    <s v="20122"/>
    <x v="0"/>
    <n v="0"/>
    <x v="1"/>
    <x v="17"/>
    <x v="7"/>
    <x v="3"/>
    <s v="Q3_5"/>
    <n v="3"/>
    <x v="0"/>
    <x v="10"/>
    <x v="1"/>
  </r>
  <r>
    <n v="1"/>
    <n v="2016"/>
    <s v="2761277"/>
    <s v="20121"/>
    <x v="0"/>
    <n v="0"/>
    <x v="1"/>
    <x v="58"/>
    <x v="2"/>
    <x v="1"/>
    <s v="Q3_1"/>
    <n v="3"/>
    <x v="0"/>
    <x v="0"/>
    <x v="1"/>
  </r>
  <r>
    <n v="1"/>
    <n v="2016"/>
    <s v="2761277"/>
    <s v="20121"/>
    <x v="0"/>
    <n v="0"/>
    <x v="1"/>
    <x v="58"/>
    <x v="2"/>
    <x v="1"/>
    <s v="Q3_2"/>
    <n v="3"/>
    <x v="0"/>
    <x v="1"/>
    <x v="1"/>
  </r>
  <r>
    <n v="1"/>
    <n v="2016"/>
    <s v="2761277"/>
    <s v="20121"/>
    <x v="0"/>
    <n v="0"/>
    <x v="1"/>
    <x v="58"/>
    <x v="2"/>
    <x v="1"/>
    <s v="Q3_8"/>
    <n v="2"/>
    <x v="0"/>
    <x v="2"/>
    <x v="2"/>
  </r>
  <r>
    <n v="1"/>
    <n v="2016"/>
    <s v="2761277"/>
    <s v="20121"/>
    <x v="0"/>
    <n v="0"/>
    <x v="1"/>
    <x v="58"/>
    <x v="2"/>
    <x v="1"/>
    <s v="Q3_3"/>
    <n v="3"/>
    <x v="0"/>
    <x v="3"/>
    <x v="1"/>
  </r>
  <r>
    <n v="1"/>
    <n v="2016"/>
    <s v="2761277"/>
    <s v="20121"/>
    <x v="0"/>
    <n v="0"/>
    <x v="1"/>
    <x v="58"/>
    <x v="2"/>
    <x v="1"/>
    <s v="Q3_4"/>
    <n v="2"/>
    <x v="0"/>
    <x v="4"/>
    <x v="2"/>
  </r>
  <r>
    <n v="1"/>
    <n v="2016"/>
    <s v="2761277"/>
    <s v="20121"/>
    <x v="0"/>
    <n v="0"/>
    <x v="1"/>
    <x v="58"/>
    <x v="2"/>
    <x v="1"/>
    <s v="Q3_9"/>
    <n v="3"/>
    <x v="0"/>
    <x v="5"/>
    <x v="1"/>
  </r>
  <r>
    <n v="1"/>
    <n v="2016"/>
    <s v="2761277"/>
    <s v="20121"/>
    <x v="0"/>
    <n v="0"/>
    <x v="1"/>
    <x v="58"/>
    <x v="2"/>
    <x v="1"/>
    <s v="Q3_10"/>
    <n v="3"/>
    <x v="0"/>
    <x v="6"/>
    <x v="1"/>
  </r>
  <r>
    <n v="1"/>
    <n v="2016"/>
    <s v="2761277"/>
    <s v="20121"/>
    <x v="0"/>
    <n v="0"/>
    <x v="1"/>
    <x v="58"/>
    <x v="2"/>
    <x v="1"/>
    <s v="Q3_11"/>
    <n v="3"/>
    <x v="0"/>
    <x v="7"/>
    <x v="1"/>
  </r>
  <r>
    <n v="1"/>
    <n v="2016"/>
    <s v="2761277"/>
    <s v="20121"/>
    <x v="0"/>
    <n v="0"/>
    <x v="1"/>
    <x v="58"/>
    <x v="2"/>
    <x v="1"/>
    <s v="Q3_7"/>
    <n v="2"/>
    <x v="0"/>
    <x v="8"/>
    <x v="2"/>
  </r>
  <r>
    <n v="1"/>
    <n v="2016"/>
    <s v="2761277"/>
    <s v="20121"/>
    <x v="0"/>
    <n v="0"/>
    <x v="1"/>
    <x v="58"/>
    <x v="2"/>
    <x v="1"/>
    <s v="Q3_6"/>
    <n v="2"/>
    <x v="0"/>
    <x v="9"/>
    <x v="2"/>
  </r>
  <r>
    <n v="1"/>
    <n v="2016"/>
    <s v="2761277"/>
    <s v="20121"/>
    <x v="0"/>
    <n v="0"/>
    <x v="1"/>
    <x v="58"/>
    <x v="2"/>
    <x v="1"/>
    <s v="Q3_5"/>
    <n v="3"/>
    <x v="0"/>
    <x v="10"/>
    <x v="1"/>
  </r>
  <r>
    <n v="1"/>
    <n v="2016"/>
    <s v="3531852"/>
    <s v="20114"/>
    <x v="0"/>
    <n v="0"/>
    <x v="1"/>
    <x v="23"/>
    <x v="19"/>
    <x v="1"/>
    <s v="Q3_1"/>
    <n v="3"/>
    <x v="0"/>
    <x v="0"/>
    <x v="1"/>
  </r>
  <r>
    <n v="1"/>
    <n v="2016"/>
    <s v="3531852"/>
    <s v="20114"/>
    <x v="0"/>
    <n v="0"/>
    <x v="1"/>
    <x v="23"/>
    <x v="19"/>
    <x v="1"/>
    <s v="Q3_2"/>
    <n v="3"/>
    <x v="0"/>
    <x v="1"/>
    <x v="1"/>
  </r>
  <r>
    <n v="1"/>
    <n v="2016"/>
    <s v="3531852"/>
    <s v="20114"/>
    <x v="0"/>
    <n v="0"/>
    <x v="1"/>
    <x v="23"/>
    <x v="19"/>
    <x v="1"/>
    <s v="Q3_8"/>
    <n v="4"/>
    <x v="0"/>
    <x v="2"/>
    <x v="0"/>
  </r>
  <r>
    <n v="1"/>
    <n v="2016"/>
    <s v="3531852"/>
    <s v="20114"/>
    <x v="0"/>
    <n v="0"/>
    <x v="1"/>
    <x v="23"/>
    <x v="19"/>
    <x v="1"/>
    <s v="Q3_3"/>
    <n v="1"/>
    <x v="0"/>
    <x v="3"/>
    <x v="3"/>
  </r>
  <r>
    <n v="1"/>
    <n v="2016"/>
    <s v="3531852"/>
    <s v="20114"/>
    <x v="0"/>
    <n v="0"/>
    <x v="1"/>
    <x v="23"/>
    <x v="19"/>
    <x v="1"/>
    <s v="Q3_4"/>
    <n v="1"/>
    <x v="0"/>
    <x v="4"/>
    <x v="3"/>
  </r>
  <r>
    <n v="1"/>
    <n v="2016"/>
    <s v="3531852"/>
    <s v="20114"/>
    <x v="0"/>
    <n v="0"/>
    <x v="1"/>
    <x v="23"/>
    <x v="19"/>
    <x v="1"/>
    <s v="Q3_9"/>
    <n v="2"/>
    <x v="0"/>
    <x v="5"/>
    <x v="2"/>
  </r>
  <r>
    <n v="1"/>
    <n v="2016"/>
    <s v="3531852"/>
    <s v="20114"/>
    <x v="0"/>
    <n v="0"/>
    <x v="1"/>
    <x v="23"/>
    <x v="19"/>
    <x v="1"/>
    <s v="Q3_10"/>
    <n v="2"/>
    <x v="0"/>
    <x v="6"/>
    <x v="2"/>
  </r>
  <r>
    <n v="1"/>
    <n v="2016"/>
    <s v="3531852"/>
    <s v="20114"/>
    <x v="0"/>
    <n v="0"/>
    <x v="1"/>
    <x v="23"/>
    <x v="19"/>
    <x v="1"/>
    <s v="Q3_11"/>
    <n v="4"/>
    <x v="0"/>
    <x v="7"/>
    <x v="0"/>
  </r>
  <r>
    <n v="1"/>
    <n v="2016"/>
    <s v="3531852"/>
    <s v="20114"/>
    <x v="0"/>
    <n v="0"/>
    <x v="1"/>
    <x v="23"/>
    <x v="19"/>
    <x v="1"/>
    <s v="Q3_7"/>
    <n v="2"/>
    <x v="0"/>
    <x v="8"/>
    <x v="2"/>
  </r>
  <r>
    <n v="1"/>
    <n v="2016"/>
    <s v="3531852"/>
    <s v="20114"/>
    <x v="0"/>
    <n v="0"/>
    <x v="1"/>
    <x v="23"/>
    <x v="19"/>
    <x v="1"/>
    <s v="Q3_6"/>
    <n v="3"/>
    <x v="0"/>
    <x v="9"/>
    <x v="1"/>
  </r>
  <r>
    <n v="1"/>
    <n v="2016"/>
    <s v="3531852"/>
    <s v="20114"/>
    <x v="0"/>
    <n v="0"/>
    <x v="1"/>
    <x v="23"/>
    <x v="19"/>
    <x v="1"/>
    <s v="Q3_5"/>
    <n v="2"/>
    <x v="0"/>
    <x v="10"/>
    <x v="2"/>
  </r>
  <r>
    <n v="1"/>
    <n v="2016"/>
    <s v="2942159"/>
    <s v="20113"/>
    <x v="0"/>
    <n v="0"/>
    <x v="1"/>
    <x v="14"/>
    <x v="14"/>
    <x v="2"/>
    <s v="Q3_1"/>
    <n v="4"/>
    <x v="0"/>
    <x v="0"/>
    <x v="0"/>
  </r>
  <r>
    <n v="1"/>
    <n v="2016"/>
    <s v="2942159"/>
    <s v="20113"/>
    <x v="0"/>
    <n v="0"/>
    <x v="1"/>
    <x v="14"/>
    <x v="14"/>
    <x v="2"/>
    <s v="Q3_2"/>
    <n v="3"/>
    <x v="0"/>
    <x v="1"/>
    <x v="1"/>
  </r>
  <r>
    <n v="1"/>
    <n v="2016"/>
    <s v="2942159"/>
    <s v="20113"/>
    <x v="0"/>
    <n v="0"/>
    <x v="1"/>
    <x v="14"/>
    <x v="14"/>
    <x v="2"/>
    <s v="Q3_8"/>
    <n v="3"/>
    <x v="0"/>
    <x v="2"/>
    <x v="1"/>
  </r>
  <r>
    <n v="1"/>
    <n v="2016"/>
    <s v="2942159"/>
    <s v="20113"/>
    <x v="0"/>
    <n v="0"/>
    <x v="1"/>
    <x v="14"/>
    <x v="14"/>
    <x v="2"/>
    <s v="Q3_3"/>
    <n v="3"/>
    <x v="0"/>
    <x v="3"/>
    <x v="1"/>
  </r>
  <r>
    <n v="1"/>
    <n v="2016"/>
    <s v="2942159"/>
    <s v="20113"/>
    <x v="0"/>
    <n v="0"/>
    <x v="1"/>
    <x v="14"/>
    <x v="14"/>
    <x v="2"/>
    <s v="Q3_4"/>
    <n v="3"/>
    <x v="0"/>
    <x v="4"/>
    <x v="1"/>
  </r>
  <r>
    <n v="1"/>
    <n v="2016"/>
    <s v="2942159"/>
    <s v="20113"/>
    <x v="0"/>
    <n v="0"/>
    <x v="1"/>
    <x v="14"/>
    <x v="14"/>
    <x v="2"/>
    <s v="Q3_9"/>
    <n v="4"/>
    <x v="0"/>
    <x v="5"/>
    <x v="0"/>
  </r>
  <r>
    <n v="1"/>
    <n v="2016"/>
    <s v="2942159"/>
    <s v="20113"/>
    <x v="0"/>
    <n v="0"/>
    <x v="1"/>
    <x v="14"/>
    <x v="14"/>
    <x v="2"/>
    <s v="Q3_10"/>
    <n v="4"/>
    <x v="0"/>
    <x v="6"/>
    <x v="0"/>
  </r>
  <r>
    <n v="1"/>
    <n v="2016"/>
    <s v="2942159"/>
    <s v="20113"/>
    <x v="0"/>
    <n v="0"/>
    <x v="1"/>
    <x v="14"/>
    <x v="14"/>
    <x v="2"/>
    <s v="Q3_11"/>
    <n v="4"/>
    <x v="0"/>
    <x v="7"/>
    <x v="0"/>
  </r>
  <r>
    <n v="1"/>
    <n v="2016"/>
    <s v="2942159"/>
    <s v="20113"/>
    <x v="0"/>
    <n v="0"/>
    <x v="1"/>
    <x v="14"/>
    <x v="14"/>
    <x v="2"/>
    <s v="Q3_7"/>
    <n v="3"/>
    <x v="0"/>
    <x v="8"/>
    <x v="1"/>
  </r>
  <r>
    <n v="1"/>
    <n v="2016"/>
    <s v="2942159"/>
    <s v="20113"/>
    <x v="0"/>
    <n v="0"/>
    <x v="1"/>
    <x v="14"/>
    <x v="14"/>
    <x v="2"/>
    <s v="Q3_6"/>
    <n v="3"/>
    <x v="0"/>
    <x v="9"/>
    <x v="1"/>
  </r>
  <r>
    <n v="1"/>
    <n v="2016"/>
    <s v="2942159"/>
    <s v="20113"/>
    <x v="0"/>
    <n v="0"/>
    <x v="1"/>
    <x v="14"/>
    <x v="14"/>
    <x v="2"/>
    <s v="Q3_5"/>
    <n v="3"/>
    <x v="0"/>
    <x v="10"/>
    <x v="1"/>
  </r>
  <r>
    <n v="1"/>
    <n v="2016"/>
    <s v="3112511"/>
    <s v="20122"/>
    <x v="0"/>
    <n v="0"/>
    <x v="1"/>
    <x v="37"/>
    <x v="0"/>
    <x v="0"/>
    <s v="Q3_1"/>
    <n v="4"/>
    <x v="0"/>
    <x v="0"/>
    <x v="0"/>
  </r>
  <r>
    <n v="1"/>
    <n v="2016"/>
    <s v="3112511"/>
    <s v="20122"/>
    <x v="0"/>
    <n v="0"/>
    <x v="1"/>
    <x v="37"/>
    <x v="0"/>
    <x v="0"/>
    <s v="Q3_2"/>
    <n v="4"/>
    <x v="0"/>
    <x v="1"/>
    <x v="0"/>
  </r>
  <r>
    <n v="1"/>
    <n v="2016"/>
    <s v="3112511"/>
    <s v="20122"/>
    <x v="0"/>
    <n v="0"/>
    <x v="1"/>
    <x v="37"/>
    <x v="0"/>
    <x v="0"/>
    <s v="Q3_8"/>
    <n v="4"/>
    <x v="0"/>
    <x v="2"/>
    <x v="0"/>
  </r>
  <r>
    <n v="1"/>
    <n v="2016"/>
    <s v="3112511"/>
    <s v="20122"/>
    <x v="0"/>
    <n v="0"/>
    <x v="1"/>
    <x v="37"/>
    <x v="0"/>
    <x v="0"/>
    <s v="Q3_3"/>
    <n v="4"/>
    <x v="0"/>
    <x v="3"/>
    <x v="0"/>
  </r>
  <r>
    <n v="1"/>
    <n v="2016"/>
    <s v="3112511"/>
    <s v="20122"/>
    <x v="0"/>
    <n v="0"/>
    <x v="1"/>
    <x v="37"/>
    <x v="0"/>
    <x v="0"/>
    <s v="Q3_4"/>
    <n v="4"/>
    <x v="0"/>
    <x v="4"/>
    <x v="0"/>
  </r>
  <r>
    <n v="1"/>
    <n v="2016"/>
    <s v="3112511"/>
    <s v="20122"/>
    <x v="0"/>
    <n v="0"/>
    <x v="1"/>
    <x v="37"/>
    <x v="0"/>
    <x v="0"/>
    <s v="Q3_9"/>
    <n v="4"/>
    <x v="0"/>
    <x v="5"/>
    <x v="0"/>
  </r>
  <r>
    <n v="1"/>
    <n v="2016"/>
    <s v="3112511"/>
    <s v="20122"/>
    <x v="0"/>
    <n v="0"/>
    <x v="1"/>
    <x v="37"/>
    <x v="0"/>
    <x v="0"/>
    <s v="Q3_10"/>
    <n v="4"/>
    <x v="0"/>
    <x v="6"/>
    <x v="0"/>
  </r>
  <r>
    <n v="1"/>
    <n v="2016"/>
    <s v="3112511"/>
    <s v="20122"/>
    <x v="0"/>
    <n v="0"/>
    <x v="1"/>
    <x v="37"/>
    <x v="0"/>
    <x v="0"/>
    <s v="Q3_11"/>
    <n v="4"/>
    <x v="0"/>
    <x v="7"/>
    <x v="0"/>
  </r>
  <r>
    <n v="1"/>
    <n v="2016"/>
    <s v="3112511"/>
    <s v="20122"/>
    <x v="0"/>
    <n v="0"/>
    <x v="1"/>
    <x v="37"/>
    <x v="0"/>
    <x v="0"/>
    <s v="Q3_7"/>
    <n v="4"/>
    <x v="0"/>
    <x v="8"/>
    <x v="0"/>
  </r>
  <r>
    <n v="1"/>
    <n v="2016"/>
    <s v="3112511"/>
    <s v="20122"/>
    <x v="0"/>
    <n v="0"/>
    <x v="1"/>
    <x v="37"/>
    <x v="0"/>
    <x v="0"/>
    <s v="Q3_6"/>
    <n v="4"/>
    <x v="0"/>
    <x v="9"/>
    <x v="0"/>
  </r>
  <r>
    <n v="1"/>
    <n v="2016"/>
    <s v="3112511"/>
    <s v="20122"/>
    <x v="0"/>
    <n v="0"/>
    <x v="1"/>
    <x v="37"/>
    <x v="0"/>
    <x v="0"/>
    <s v="Q3_5"/>
    <n v="4"/>
    <x v="0"/>
    <x v="10"/>
    <x v="0"/>
  </r>
  <r>
    <n v="1"/>
    <n v="2016"/>
    <s v="3294316"/>
    <s v="20121"/>
    <x v="0"/>
    <n v="0"/>
    <x v="1"/>
    <x v="59"/>
    <x v="16"/>
    <x v="3"/>
    <s v="Q3_1"/>
    <n v="2"/>
    <x v="0"/>
    <x v="0"/>
    <x v="2"/>
  </r>
  <r>
    <n v="1"/>
    <n v="2016"/>
    <s v="3294316"/>
    <s v="20121"/>
    <x v="0"/>
    <n v="0"/>
    <x v="1"/>
    <x v="59"/>
    <x v="16"/>
    <x v="3"/>
    <s v="Q3_2"/>
    <n v="3"/>
    <x v="0"/>
    <x v="1"/>
    <x v="1"/>
  </r>
  <r>
    <n v="1"/>
    <n v="2016"/>
    <s v="3294316"/>
    <s v="20121"/>
    <x v="0"/>
    <n v="0"/>
    <x v="1"/>
    <x v="59"/>
    <x v="16"/>
    <x v="3"/>
    <s v="Q3_8"/>
    <n v="4"/>
    <x v="0"/>
    <x v="2"/>
    <x v="0"/>
  </r>
  <r>
    <n v="1"/>
    <n v="2016"/>
    <s v="3294316"/>
    <s v="20121"/>
    <x v="0"/>
    <n v="0"/>
    <x v="1"/>
    <x v="59"/>
    <x v="16"/>
    <x v="3"/>
    <s v="Q3_3"/>
    <n v="2"/>
    <x v="0"/>
    <x v="3"/>
    <x v="2"/>
  </r>
  <r>
    <n v="1"/>
    <n v="2016"/>
    <s v="3294316"/>
    <s v="20121"/>
    <x v="0"/>
    <n v="0"/>
    <x v="1"/>
    <x v="59"/>
    <x v="16"/>
    <x v="3"/>
    <s v="Q3_4"/>
    <n v="2"/>
    <x v="0"/>
    <x v="4"/>
    <x v="2"/>
  </r>
  <r>
    <n v="1"/>
    <n v="2016"/>
    <s v="3294316"/>
    <s v="20121"/>
    <x v="0"/>
    <n v="0"/>
    <x v="1"/>
    <x v="59"/>
    <x v="16"/>
    <x v="3"/>
    <s v="Q3_9"/>
    <n v="3"/>
    <x v="0"/>
    <x v="5"/>
    <x v="1"/>
  </r>
  <r>
    <n v="1"/>
    <n v="2016"/>
    <s v="3294316"/>
    <s v="20121"/>
    <x v="0"/>
    <n v="0"/>
    <x v="1"/>
    <x v="59"/>
    <x v="16"/>
    <x v="3"/>
    <s v="Q3_10"/>
    <n v="5"/>
    <x v="0"/>
    <x v="6"/>
    <x v="4"/>
  </r>
  <r>
    <n v="1"/>
    <n v="2016"/>
    <s v="3294316"/>
    <s v="20121"/>
    <x v="0"/>
    <n v="0"/>
    <x v="1"/>
    <x v="59"/>
    <x v="16"/>
    <x v="3"/>
    <s v="Q3_11"/>
    <n v="3"/>
    <x v="0"/>
    <x v="7"/>
    <x v="1"/>
  </r>
  <r>
    <n v="1"/>
    <n v="2016"/>
    <s v="3294316"/>
    <s v="20121"/>
    <x v="0"/>
    <n v="0"/>
    <x v="1"/>
    <x v="59"/>
    <x v="16"/>
    <x v="3"/>
    <s v="Q3_7"/>
    <n v="3"/>
    <x v="0"/>
    <x v="8"/>
    <x v="1"/>
  </r>
  <r>
    <n v="1"/>
    <n v="2016"/>
    <s v="3294316"/>
    <s v="20121"/>
    <x v="0"/>
    <n v="0"/>
    <x v="1"/>
    <x v="59"/>
    <x v="16"/>
    <x v="3"/>
    <s v="Q3_6"/>
    <n v="2"/>
    <x v="0"/>
    <x v="9"/>
    <x v="2"/>
  </r>
  <r>
    <n v="1"/>
    <n v="2016"/>
    <s v="3294316"/>
    <s v="20121"/>
    <x v="0"/>
    <n v="0"/>
    <x v="1"/>
    <x v="59"/>
    <x v="16"/>
    <x v="3"/>
    <s v="Q3_5"/>
    <n v="2"/>
    <x v="0"/>
    <x v="10"/>
    <x v="2"/>
  </r>
  <r>
    <n v="1"/>
    <n v="2016"/>
    <s v="2721952"/>
    <s v="20121"/>
    <x v="0"/>
    <n v="0"/>
    <x v="1"/>
    <x v="60"/>
    <x v="20"/>
    <x v="0"/>
    <s v="Q3_1"/>
    <n v="3"/>
    <x v="0"/>
    <x v="0"/>
    <x v="1"/>
  </r>
  <r>
    <n v="1"/>
    <n v="2016"/>
    <s v="2721952"/>
    <s v="20121"/>
    <x v="0"/>
    <n v="0"/>
    <x v="1"/>
    <x v="60"/>
    <x v="20"/>
    <x v="0"/>
    <s v="Q3_2"/>
    <n v="3"/>
    <x v="0"/>
    <x v="1"/>
    <x v="1"/>
  </r>
  <r>
    <n v="1"/>
    <n v="2016"/>
    <s v="2721952"/>
    <s v="20121"/>
    <x v="0"/>
    <n v="0"/>
    <x v="1"/>
    <x v="60"/>
    <x v="20"/>
    <x v="0"/>
    <s v="Q3_8"/>
    <n v="3"/>
    <x v="0"/>
    <x v="2"/>
    <x v="1"/>
  </r>
  <r>
    <n v="1"/>
    <n v="2016"/>
    <s v="2721952"/>
    <s v="20121"/>
    <x v="0"/>
    <n v="0"/>
    <x v="1"/>
    <x v="60"/>
    <x v="20"/>
    <x v="0"/>
    <s v="Q3_3"/>
    <n v="1"/>
    <x v="0"/>
    <x v="3"/>
    <x v="3"/>
  </r>
  <r>
    <n v="1"/>
    <n v="2016"/>
    <s v="2721952"/>
    <s v="20121"/>
    <x v="0"/>
    <n v="0"/>
    <x v="1"/>
    <x v="60"/>
    <x v="20"/>
    <x v="0"/>
    <s v="Q3_4"/>
    <n v="2"/>
    <x v="0"/>
    <x v="4"/>
    <x v="2"/>
  </r>
  <r>
    <n v="1"/>
    <n v="2016"/>
    <s v="2721952"/>
    <s v="20121"/>
    <x v="0"/>
    <n v="0"/>
    <x v="1"/>
    <x v="60"/>
    <x v="20"/>
    <x v="0"/>
    <s v="Q3_9"/>
    <n v="2"/>
    <x v="0"/>
    <x v="5"/>
    <x v="2"/>
  </r>
  <r>
    <n v="1"/>
    <n v="2016"/>
    <s v="2721952"/>
    <s v="20121"/>
    <x v="0"/>
    <n v="0"/>
    <x v="1"/>
    <x v="60"/>
    <x v="20"/>
    <x v="0"/>
    <s v="Q3_10"/>
    <n v="2"/>
    <x v="0"/>
    <x v="6"/>
    <x v="2"/>
  </r>
  <r>
    <n v="1"/>
    <n v="2016"/>
    <s v="2721952"/>
    <s v="20121"/>
    <x v="0"/>
    <n v="0"/>
    <x v="1"/>
    <x v="60"/>
    <x v="20"/>
    <x v="0"/>
    <s v="Q3_11"/>
    <n v="3"/>
    <x v="0"/>
    <x v="7"/>
    <x v="1"/>
  </r>
  <r>
    <n v="1"/>
    <n v="2016"/>
    <s v="2721952"/>
    <s v="20121"/>
    <x v="0"/>
    <n v="0"/>
    <x v="1"/>
    <x v="60"/>
    <x v="20"/>
    <x v="0"/>
    <s v="Q3_7"/>
    <n v="3"/>
    <x v="0"/>
    <x v="8"/>
    <x v="1"/>
  </r>
  <r>
    <n v="1"/>
    <n v="2016"/>
    <s v="2721952"/>
    <s v="20121"/>
    <x v="0"/>
    <n v="0"/>
    <x v="1"/>
    <x v="60"/>
    <x v="20"/>
    <x v="0"/>
    <s v="Q3_6"/>
    <n v="5"/>
    <x v="0"/>
    <x v="9"/>
    <x v="4"/>
  </r>
  <r>
    <n v="1"/>
    <n v="2016"/>
    <s v="2721952"/>
    <s v="20121"/>
    <x v="0"/>
    <n v="0"/>
    <x v="1"/>
    <x v="60"/>
    <x v="20"/>
    <x v="0"/>
    <s v="Q3_5"/>
    <n v="3"/>
    <x v="0"/>
    <x v="10"/>
    <x v="1"/>
  </r>
  <r>
    <n v="1"/>
    <n v="2016"/>
    <s v="2730142"/>
    <s v="20122"/>
    <x v="0"/>
    <n v="0"/>
    <x v="1"/>
    <x v="61"/>
    <x v="4"/>
    <x v="1"/>
    <s v="Q3_1"/>
    <n v="3"/>
    <x v="0"/>
    <x v="0"/>
    <x v="1"/>
  </r>
  <r>
    <n v="1"/>
    <n v="2016"/>
    <s v="2730142"/>
    <s v="20122"/>
    <x v="0"/>
    <n v="0"/>
    <x v="1"/>
    <x v="61"/>
    <x v="4"/>
    <x v="1"/>
    <s v="Q3_2"/>
    <n v="3"/>
    <x v="0"/>
    <x v="1"/>
    <x v="1"/>
  </r>
  <r>
    <n v="1"/>
    <n v="2016"/>
    <s v="2730142"/>
    <s v="20122"/>
    <x v="0"/>
    <n v="0"/>
    <x v="1"/>
    <x v="61"/>
    <x v="4"/>
    <x v="1"/>
    <s v="Q3_8"/>
    <n v="3"/>
    <x v="0"/>
    <x v="2"/>
    <x v="1"/>
  </r>
  <r>
    <n v="1"/>
    <n v="2016"/>
    <s v="2730142"/>
    <s v="20122"/>
    <x v="0"/>
    <n v="0"/>
    <x v="1"/>
    <x v="61"/>
    <x v="4"/>
    <x v="1"/>
    <s v="Q3_3"/>
    <n v="2"/>
    <x v="0"/>
    <x v="3"/>
    <x v="2"/>
  </r>
  <r>
    <n v="1"/>
    <n v="2016"/>
    <s v="2730142"/>
    <s v="20122"/>
    <x v="0"/>
    <n v="0"/>
    <x v="1"/>
    <x v="61"/>
    <x v="4"/>
    <x v="1"/>
    <s v="Q3_4"/>
    <n v="2"/>
    <x v="0"/>
    <x v="4"/>
    <x v="2"/>
  </r>
  <r>
    <n v="1"/>
    <n v="2016"/>
    <s v="2730142"/>
    <s v="20122"/>
    <x v="0"/>
    <n v="0"/>
    <x v="1"/>
    <x v="61"/>
    <x v="4"/>
    <x v="1"/>
    <s v="Q3_9"/>
    <n v="3"/>
    <x v="0"/>
    <x v="5"/>
    <x v="1"/>
  </r>
  <r>
    <n v="1"/>
    <n v="2016"/>
    <s v="2730142"/>
    <s v="20122"/>
    <x v="0"/>
    <n v="0"/>
    <x v="1"/>
    <x v="61"/>
    <x v="4"/>
    <x v="1"/>
    <s v="Q3_10"/>
    <n v="2"/>
    <x v="0"/>
    <x v="6"/>
    <x v="2"/>
  </r>
  <r>
    <n v="1"/>
    <n v="2016"/>
    <s v="2730142"/>
    <s v="20122"/>
    <x v="0"/>
    <n v="0"/>
    <x v="1"/>
    <x v="61"/>
    <x v="4"/>
    <x v="1"/>
    <s v="Q3_11"/>
    <n v="3"/>
    <x v="0"/>
    <x v="7"/>
    <x v="1"/>
  </r>
  <r>
    <n v="1"/>
    <n v="2016"/>
    <s v="2730142"/>
    <s v="20122"/>
    <x v="0"/>
    <n v="0"/>
    <x v="1"/>
    <x v="61"/>
    <x v="4"/>
    <x v="1"/>
    <s v="Q3_7"/>
    <n v="3"/>
    <x v="0"/>
    <x v="8"/>
    <x v="1"/>
  </r>
  <r>
    <n v="1"/>
    <n v="2016"/>
    <s v="2730142"/>
    <s v="20122"/>
    <x v="0"/>
    <n v="0"/>
    <x v="1"/>
    <x v="61"/>
    <x v="4"/>
    <x v="1"/>
    <s v="Q3_6"/>
    <n v="3"/>
    <x v="0"/>
    <x v="9"/>
    <x v="1"/>
  </r>
  <r>
    <n v="1"/>
    <n v="2016"/>
    <s v="2730142"/>
    <s v="20122"/>
    <x v="0"/>
    <n v="0"/>
    <x v="1"/>
    <x v="61"/>
    <x v="4"/>
    <x v="1"/>
    <s v="Q3_5"/>
    <n v="3"/>
    <x v="0"/>
    <x v="10"/>
    <x v="1"/>
  </r>
  <r>
    <n v="1"/>
    <n v="2016"/>
    <s v="3427397"/>
    <s v="20121"/>
    <x v="0"/>
    <n v="0"/>
    <x v="1"/>
    <x v="62"/>
    <x v="10"/>
    <x v="3"/>
    <s v="Q3_1"/>
    <n v="3"/>
    <x v="0"/>
    <x v="0"/>
    <x v="1"/>
  </r>
  <r>
    <n v="1"/>
    <n v="2016"/>
    <s v="3427397"/>
    <s v="20121"/>
    <x v="0"/>
    <n v="0"/>
    <x v="1"/>
    <x v="62"/>
    <x v="10"/>
    <x v="3"/>
    <s v="Q3_2"/>
    <n v="3"/>
    <x v="0"/>
    <x v="1"/>
    <x v="1"/>
  </r>
  <r>
    <n v="1"/>
    <n v="2016"/>
    <s v="3427397"/>
    <s v="20121"/>
    <x v="0"/>
    <n v="0"/>
    <x v="1"/>
    <x v="62"/>
    <x v="10"/>
    <x v="3"/>
    <s v="Q3_8"/>
    <n v="4"/>
    <x v="0"/>
    <x v="2"/>
    <x v="0"/>
  </r>
  <r>
    <n v="1"/>
    <n v="2016"/>
    <s v="3427397"/>
    <s v="20121"/>
    <x v="0"/>
    <n v="0"/>
    <x v="1"/>
    <x v="62"/>
    <x v="10"/>
    <x v="3"/>
    <s v="Q3_3"/>
    <n v="3"/>
    <x v="0"/>
    <x v="3"/>
    <x v="1"/>
  </r>
  <r>
    <n v="1"/>
    <n v="2016"/>
    <s v="3427397"/>
    <s v="20121"/>
    <x v="0"/>
    <n v="0"/>
    <x v="1"/>
    <x v="62"/>
    <x v="10"/>
    <x v="3"/>
    <s v="Q3_4"/>
    <n v="5"/>
    <x v="0"/>
    <x v="4"/>
    <x v="4"/>
  </r>
  <r>
    <n v="1"/>
    <n v="2016"/>
    <s v="3427397"/>
    <s v="20121"/>
    <x v="0"/>
    <n v="0"/>
    <x v="1"/>
    <x v="62"/>
    <x v="10"/>
    <x v="3"/>
    <s v="Q3_9"/>
    <n v="3"/>
    <x v="0"/>
    <x v="5"/>
    <x v="1"/>
  </r>
  <r>
    <n v="1"/>
    <n v="2016"/>
    <s v="3427397"/>
    <s v="20121"/>
    <x v="0"/>
    <n v="0"/>
    <x v="1"/>
    <x v="62"/>
    <x v="10"/>
    <x v="3"/>
    <s v="Q3_10"/>
    <n v="3"/>
    <x v="0"/>
    <x v="6"/>
    <x v="1"/>
  </r>
  <r>
    <n v="1"/>
    <n v="2016"/>
    <s v="3427397"/>
    <s v="20121"/>
    <x v="0"/>
    <n v="0"/>
    <x v="1"/>
    <x v="62"/>
    <x v="10"/>
    <x v="3"/>
    <s v="Q3_11"/>
    <n v="3"/>
    <x v="0"/>
    <x v="7"/>
    <x v="1"/>
  </r>
  <r>
    <n v="1"/>
    <n v="2016"/>
    <s v="3427397"/>
    <s v="20121"/>
    <x v="0"/>
    <n v="0"/>
    <x v="1"/>
    <x v="62"/>
    <x v="10"/>
    <x v="3"/>
    <s v="Q3_7"/>
    <n v="4"/>
    <x v="0"/>
    <x v="8"/>
    <x v="0"/>
  </r>
  <r>
    <n v="1"/>
    <n v="2016"/>
    <s v="3427397"/>
    <s v="20121"/>
    <x v="0"/>
    <n v="0"/>
    <x v="1"/>
    <x v="62"/>
    <x v="10"/>
    <x v="3"/>
    <s v="Q3_6"/>
    <n v="3"/>
    <x v="0"/>
    <x v="9"/>
    <x v="1"/>
  </r>
  <r>
    <n v="1"/>
    <n v="2016"/>
    <s v="3427397"/>
    <s v="20121"/>
    <x v="0"/>
    <n v="0"/>
    <x v="1"/>
    <x v="62"/>
    <x v="10"/>
    <x v="3"/>
    <s v="Q3_5"/>
    <n v="4"/>
    <x v="0"/>
    <x v="10"/>
    <x v="0"/>
  </r>
  <r>
    <n v="1"/>
    <n v="2016"/>
    <s v="3669834"/>
    <s v="20122"/>
    <x v="0"/>
    <n v="0"/>
    <x v="1"/>
    <x v="2"/>
    <x v="2"/>
    <x v="1"/>
    <s v="Q3_1"/>
    <n v="4"/>
    <x v="0"/>
    <x v="0"/>
    <x v="0"/>
  </r>
  <r>
    <n v="1"/>
    <n v="2016"/>
    <s v="3669834"/>
    <s v="20122"/>
    <x v="0"/>
    <n v="0"/>
    <x v="1"/>
    <x v="2"/>
    <x v="2"/>
    <x v="1"/>
    <s v="Q3_2"/>
    <n v="3"/>
    <x v="0"/>
    <x v="1"/>
    <x v="1"/>
  </r>
  <r>
    <n v="1"/>
    <n v="2016"/>
    <s v="3669834"/>
    <s v="20122"/>
    <x v="0"/>
    <n v="0"/>
    <x v="1"/>
    <x v="2"/>
    <x v="2"/>
    <x v="1"/>
    <s v="Q3_8"/>
    <n v="4"/>
    <x v="0"/>
    <x v="2"/>
    <x v="0"/>
  </r>
  <r>
    <n v="1"/>
    <n v="2016"/>
    <s v="3669834"/>
    <s v="20122"/>
    <x v="0"/>
    <n v="0"/>
    <x v="1"/>
    <x v="2"/>
    <x v="2"/>
    <x v="1"/>
    <s v="Q3_3"/>
    <n v="4"/>
    <x v="0"/>
    <x v="3"/>
    <x v="0"/>
  </r>
  <r>
    <n v="1"/>
    <n v="2016"/>
    <s v="3669834"/>
    <s v="20122"/>
    <x v="0"/>
    <n v="0"/>
    <x v="1"/>
    <x v="2"/>
    <x v="2"/>
    <x v="1"/>
    <s v="Q3_4"/>
    <n v="5"/>
    <x v="0"/>
    <x v="4"/>
    <x v="4"/>
  </r>
  <r>
    <n v="1"/>
    <n v="2016"/>
    <s v="3669834"/>
    <s v="20122"/>
    <x v="0"/>
    <n v="0"/>
    <x v="1"/>
    <x v="2"/>
    <x v="2"/>
    <x v="1"/>
    <s v="Q3_9"/>
    <n v="4"/>
    <x v="0"/>
    <x v="5"/>
    <x v="0"/>
  </r>
  <r>
    <n v="1"/>
    <n v="2016"/>
    <s v="3669834"/>
    <s v="20122"/>
    <x v="0"/>
    <n v="0"/>
    <x v="1"/>
    <x v="2"/>
    <x v="2"/>
    <x v="1"/>
    <s v="Q3_10"/>
    <n v="3"/>
    <x v="0"/>
    <x v="6"/>
    <x v="1"/>
  </r>
  <r>
    <n v="1"/>
    <n v="2016"/>
    <s v="3669834"/>
    <s v="20122"/>
    <x v="0"/>
    <n v="0"/>
    <x v="1"/>
    <x v="2"/>
    <x v="2"/>
    <x v="1"/>
    <s v="Q3_11"/>
    <n v="4"/>
    <x v="0"/>
    <x v="7"/>
    <x v="0"/>
  </r>
  <r>
    <n v="1"/>
    <n v="2016"/>
    <s v="3669834"/>
    <s v="20122"/>
    <x v="0"/>
    <n v="0"/>
    <x v="1"/>
    <x v="2"/>
    <x v="2"/>
    <x v="1"/>
    <s v="Q3_7"/>
    <n v="4"/>
    <x v="0"/>
    <x v="8"/>
    <x v="0"/>
  </r>
  <r>
    <n v="1"/>
    <n v="2016"/>
    <s v="3669834"/>
    <s v="20122"/>
    <x v="0"/>
    <n v="0"/>
    <x v="1"/>
    <x v="2"/>
    <x v="2"/>
    <x v="1"/>
    <s v="Q3_6"/>
    <n v="3"/>
    <x v="0"/>
    <x v="9"/>
    <x v="1"/>
  </r>
  <r>
    <n v="1"/>
    <n v="2016"/>
    <s v="3669834"/>
    <s v="20122"/>
    <x v="0"/>
    <n v="0"/>
    <x v="1"/>
    <x v="2"/>
    <x v="2"/>
    <x v="1"/>
    <s v="Q3_5"/>
    <n v="4"/>
    <x v="0"/>
    <x v="10"/>
    <x v="0"/>
  </r>
  <r>
    <n v="1"/>
    <n v="2016"/>
    <s v="2641313"/>
    <s v="20113"/>
    <x v="0"/>
    <n v="0"/>
    <x v="1"/>
    <x v="63"/>
    <x v="36"/>
    <x v="0"/>
    <s v="Q3_1"/>
    <n v="4"/>
    <x v="0"/>
    <x v="0"/>
    <x v="0"/>
  </r>
  <r>
    <n v="1"/>
    <n v="2016"/>
    <s v="2641313"/>
    <s v="20113"/>
    <x v="0"/>
    <n v="0"/>
    <x v="1"/>
    <x v="63"/>
    <x v="36"/>
    <x v="0"/>
    <s v="Q3_2"/>
    <n v="3"/>
    <x v="0"/>
    <x v="1"/>
    <x v="1"/>
  </r>
  <r>
    <n v="1"/>
    <n v="2016"/>
    <s v="2641313"/>
    <s v="20113"/>
    <x v="0"/>
    <n v="0"/>
    <x v="1"/>
    <x v="63"/>
    <x v="36"/>
    <x v="0"/>
    <s v="Q3_8"/>
    <n v="5"/>
    <x v="0"/>
    <x v="2"/>
    <x v="4"/>
  </r>
  <r>
    <n v="1"/>
    <n v="2016"/>
    <s v="2641313"/>
    <s v="20113"/>
    <x v="0"/>
    <n v="0"/>
    <x v="1"/>
    <x v="63"/>
    <x v="36"/>
    <x v="0"/>
    <s v="Q3_3"/>
    <n v="4"/>
    <x v="0"/>
    <x v="3"/>
    <x v="0"/>
  </r>
  <r>
    <n v="1"/>
    <n v="2016"/>
    <s v="2641313"/>
    <s v="20113"/>
    <x v="0"/>
    <n v="0"/>
    <x v="1"/>
    <x v="63"/>
    <x v="36"/>
    <x v="0"/>
    <s v="Q3_4"/>
    <n v="4"/>
    <x v="0"/>
    <x v="4"/>
    <x v="0"/>
  </r>
  <r>
    <n v="1"/>
    <n v="2016"/>
    <s v="2641313"/>
    <s v="20113"/>
    <x v="0"/>
    <n v="0"/>
    <x v="1"/>
    <x v="63"/>
    <x v="36"/>
    <x v="0"/>
    <s v="Q3_9"/>
    <n v="4"/>
    <x v="0"/>
    <x v="5"/>
    <x v="0"/>
  </r>
  <r>
    <n v="1"/>
    <n v="2016"/>
    <s v="2641313"/>
    <s v="20113"/>
    <x v="0"/>
    <n v="0"/>
    <x v="1"/>
    <x v="63"/>
    <x v="36"/>
    <x v="0"/>
    <s v="Q3_10"/>
    <n v="4"/>
    <x v="0"/>
    <x v="6"/>
    <x v="0"/>
  </r>
  <r>
    <n v="1"/>
    <n v="2016"/>
    <s v="2641313"/>
    <s v="20113"/>
    <x v="0"/>
    <n v="0"/>
    <x v="1"/>
    <x v="63"/>
    <x v="36"/>
    <x v="0"/>
    <s v="Q3_11"/>
    <n v="4"/>
    <x v="0"/>
    <x v="7"/>
    <x v="0"/>
  </r>
  <r>
    <n v="1"/>
    <n v="2016"/>
    <s v="2641313"/>
    <s v="20113"/>
    <x v="0"/>
    <n v="0"/>
    <x v="1"/>
    <x v="63"/>
    <x v="36"/>
    <x v="0"/>
    <s v="Q3_7"/>
    <n v="4"/>
    <x v="0"/>
    <x v="8"/>
    <x v="0"/>
  </r>
  <r>
    <n v="1"/>
    <n v="2016"/>
    <s v="2641313"/>
    <s v="20113"/>
    <x v="0"/>
    <n v="0"/>
    <x v="1"/>
    <x v="63"/>
    <x v="36"/>
    <x v="0"/>
    <s v="Q3_6"/>
    <n v="2"/>
    <x v="0"/>
    <x v="9"/>
    <x v="2"/>
  </r>
  <r>
    <n v="1"/>
    <n v="2016"/>
    <s v="2641313"/>
    <s v="20113"/>
    <x v="0"/>
    <n v="0"/>
    <x v="1"/>
    <x v="63"/>
    <x v="36"/>
    <x v="0"/>
    <s v="Q3_5"/>
    <n v="4"/>
    <x v="0"/>
    <x v="10"/>
    <x v="0"/>
  </r>
  <r>
    <n v="1"/>
    <n v="2016"/>
    <s v="3373161"/>
    <s v="20114"/>
    <x v="0"/>
    <n v="0"/>
    <x v="1"/>
    <x v="64"/>
    <x v="21"/>
    <x v="1"/>
    <s v="Q3_1"/>
    <n v="4"/>
    <x v="0"/>
    <x v="0"/>
    <x v="0"/>
  </r>
  <r>
    <n v="1"/>
    <n v="2016"/>
    <s v="3373161"/>
    <s v="20114"/>
    <x v="0"/>
    <n v="0"/>
    <x v="1"/>
    <x v="64"/>
    <x v="21"/>
    <x v="1"/>
    <s v="Q3_2"/>
    <n v="3"/>
    <x v="0"/>
    <x v="1"/>
    <x v="1"/>
  </r>
  <r>
    <n v="1"/>
    <n v="2016"/>
    <s v="3373161"/>
    <s v="20114"/>
    <x v="0"/>
    <n v="0"/>
    <x v="1"/>
    <x v="64"/>
    <x v="21"/>
    <x v="1"/>
    <s v="Q3_8"/>
    <n v="3"/>
    <x v="0"/>
    <x v="2"/>
    <x v="1"/>
  </r>
  <r>
    <n v="1"/>
    <n v="2016"/>
    <s v="3373161"/>
    <s v="20114"/>
    <x v="0"/>
    <n v="0"/>
    <x v="1"/>
    <x v="64"/>
    <x v="21"/>
    <x v="1"/>
    <s v="Q3_3"/>
    <n v="3"/>
    <x v="0"/>
    <x v="3"/>
    <x v="1"/>
  </r>
  <r>
    <n v="1"/>
    <n v="2016"/>
    <s v="3373161"/>
    <s v="20114"/>
    <x v="0"/>
    <n v="0"/>
    <x v="1"/>
    <x v="64"/>
    <x v="21"/>
    <x v="1"/>
    <s v="Q3_4"/>
    <n v="2"/>
    <x v="0"/>
    <x v="4"/>
    <x v="2"/>
  </r>
  <r>
    <n v="1"/>
    <n v="2016"/>
    <s v="3373161"/>
    <s v="20114"/>
    <x v="0"/>
    <n v="0"/>
    <x v="1"/>
    <x v="64"/>
    <x v="21"/>
    <x v="1"/>
    <s v="Q3_9"/>
    <n v="3"/>
    <x v="0"/>
    <x v="5"/>
    <x v="1"/>
  </r>
  <r>
    <n v="1"/>
    <n v="2016"/>
    <s v="3373161"/>
    <s v="20114"/>
    <x v="0"/>
    <n v="0"/>
    <x v="1"/>
    <x v="64"/>
    <x v="21"/>
    <x v="1"/>
    <s v="Q3_10"/>
    <n v="3"/>
    <x v="0"/>
    <x v="6"/>
    <x v="1"/>
  </r>
  <r>
    <n v="1"/>
    <n v="2016"/>
    <s v="3373161"/>
    <s v="20114"/>
    <x v="0"/>
    <n v="0"/>
    <x v="1"/>
    <x v="64"/>
    <x v="21"/>
    <x v="1"/>
    <s v="Q3_11"/>
    <n v="3"/>
    <x v="0"/>
    <x v="7"/>
    <x v="1"/>
  </r>
  <r>
    <n v="1"/>
    <n v="2016"/>
    <s v="3373161"/>
    <s v="20114"/>
    <x v="0"/>
    <n v="0"/>
    <x v="1"/>
    <x v="64"/>
    <x v="21"/>
    <x v="1"/>
    <s v="Q3_7"/>
    <n v="4"/>
    <x v="0"/>
    <x v="8"/>
    <x v="0"/>
  </r>
  <r>
    <n v="1"/>
    <n v="2016"/>
    <s v="3373161"/>
    <s v="20114"/>
    <x v="0"/>
    <n v="0"/>
    <x v="1"/>
    <x v="64"/>
    <x v="21"/>
    <x v="1"/>
    <s v="Q3_6"/>
    <n v="3"/>
    <x v="0"/>
    <x v="9"/>
    <x v="1"/>
  </r>
  <r>
    <n v="1"/>
    <n v="2016"/>
    <s v="3373161"/>
    <s v="20114"/>
    <x v="0"/>
    <n v="0"/>
    <x v="1"/>
    <x v="64"/>
    <x v="21"/>
    <x v="1"/>
    <s v="Q3_5"/>
    <n v="3"/>
    <x v="0"/>
    <x v="10"/>
    <x v="1"/>
  </r>
  <r>
    <n v="1"/>
    <n v="2016"/>
    <s v="3652687"/>
    <s v="20114"/>
    <x v="0"/>
    <n v="0"/>
    <x v="1"/>
    <x v="65"/>
    <x v="14"/>
    <x v="2"/>
    <s v="Q3_1"/>
    <n v="4"/>
    <x v="0"/>
    <x v="0"/>
    <x v="0"/>
  </r>
  <r>
    <n v="1"/>
    <n v="2016"/>
    <s v="3652687"/>
    <s v="20114"/>
    <x v="0"/>
    <n v="0"/>
    <x v="1"/>
    <x v="65"/>
    <x v="14"/>
    <x v="2"/>
    <s v="Q3_2"/>
    <n v="3"/>
    <x v="0"/>
    <x v="1"/>
    <x v="1"/>
  </r>
  <r>
    <n v="1"/>
    <n v="2016"/>
    <s v="3652687"/>
    <s v="20114"/>
    <x v="0"/>
    <n v="0"/>
    <x v="1"/>
    <x v="65"/>
    <x v="14"/>
    <x v="2"/>
    <s v="Q3_8"/>
    <n v="5"/>
    <x v="0"/>
    <x v="2"/>
    <x v="4"/>
  </r>
  <r>
    <n v="1"/>
    <n v="2016"/>
    <s v="3652687"/>
    <s v="20114"/>
    <x v="0"/>
    <n v="0"/>
    <x v="1"/>
    <x v="65"/>
    <x v="14"/>
    <x v="2"/>
    <s v="Q3_3"/>
    <n v="3"/>
    <x v="0"/>
    <x v="3"/>
    <x v="1"/>
  </r>
  <r>
    <n v="1"/>
    <n v="2016"/>
    <s v="3652687"/>
    <s v="20114"/>
    <x v="0"/>
    <n v="0"/>
    <x v="1"/>
    <x v="65"/>
    <x v="14"/>
    <x v="2"/>
    <s v="Q3_4"/>
    <n v="1"/>
    <x v="0"/>
    <x v="4"/>
    <x v="3"/>
  </r>
  <r>
    <n v="1"/>
    <n v="2016"/>
    <s v="3652687"/>
    <s v="20114"/>
    <x v="0"/>
    <n v="0"/>
    <x v="1"/>
    <x v="65"/>
    <x v="14"/>
    <x v="2"/>
    <s v="Q3_9"/>
    <n v="4"/>
    <x v="0"/>
    <x v="5"/>
    <x v="0"/>
  </r>
  <r>
    <n v="1"/>
    <n v="2016"/>
    <s v="3652687"/>
    <s v="20114"/>
    <x v="0"/>
    <n v="0"/>
    <x v="1"/>
    <x v="65"/>
    <x v="14"/>
    <x v="2"/>
    <s v="Q3_10"/>
    <n v="3"/>
    <x v="0"/>
    <x v="6"/>
    <x v="1"/>
  </r>
  <r>
    <n v="1"/>
    <n v="2016"/>
    <s v="3652687"/>
    <s v="20114"/>
    <x v="0"/>
    <n v="0"/>
    <x v="1"/>
    <x v="65"/>
    <x v="14"/>
    <x v="2"/>
    <s v="Q3_11"/>
    <n v="4"/>
    <x v="0"/>
    <x v="7"/>
    <x v="0"/>
  </r>
  <r>
    <n v="1"/>
    <n v="2016"/>
    <s v="3652687"/>
    <s v="20114"/>
    <x v="0"/>
    <n v="0"/>
    <x v="1"/>
    <x v="65"/>
    <x v="14"/>
    <x v="2"/>
    <s v="Q3_7"/>
    <n v="4"/>
    <x v="0"/>
    <x v="8"/>
    <x v="0"/>
  </r>
  <r>
    <n v="1"/>
    <n v="2016"/>
    <s v="3652687"/>
    <s v="20114"/>
    <x v="0"/>
    <n v="0"/>
    <x v="1"/>
    <x v="65"/>
    <x v="14"/>
    <x v="2"/>
    <s v="Q3_6"/>
    <n v="5"/>
    <x v="0"/>
    <x v="9"/>
    <x v="4"/>
  </r>
  <r>
    <n v="1"/>
    <n v="2016"/>
    <s v="3652687"/>
    <s v="20114"/>
    <x v="0"/>
    <n v="0"/>
    <x v="1"/>
    <x v="65"/>
    <x v="14"/>
    <x v="2"/>
    <s v="Q3_5"/>
    <n v="3"/>
    <x v="0"/>
    <x v="10"/>
    <x v="1"/>
  </r>
  <r>
    <n v="1"/>
    <n v="2016"/>
    <s v="2856931"/>
    <s v="20122"/>
    <x v="0"/>
    <n v="0"/>
    <x v="1"/>
    <x v="34"/>
    <x v="24"/>
    <x v="1"/>
    <s v="Q3_1"/>
    <n v="3"/>
    <x v="0"/>
    <x v="0"/>
    <x v="1"/>
  </r>
  <r>
    <n v="1"/>
    <n v="2016"/>
    <s v="2856931"/>
    <s v="20122"/>
    <x v="0"/>
    <n v="0"/>
    <x v="1"/>
    <x v="34"/>
    <x v="24"/>
    <x v="1"/>
    <s v="Q3_2"/>
    <n v="2"/>
    <x v="0"/>
    <x v="1"/>
    <x v="2"/>
  </r>
  <r>
    <n v="1"/>
    <n v="2016"/>
    <s v="2856931"/>
    <s v="20122"/>
    <x v="0"/>
    <n v="0"/>
    <x v="1"/>
    <x v="34"/>
    <x v="24"/>
    <x v="1"/>
    <s v="Q3_8"/>
    <n v="3"/>
    <x v="0"/>
    <x v="2"/>
    <x v="1"/>
  </r>
  <r>
    <n v="1"/>
    <n v="2016"/>
    <s v="2856931"/>
    <s v="20122"/>
    <x v="0"/>
    <n v="0"/>
    <x v="1"/>
    <x v="34"/>
    <x v="24"/>
    <x v="1"/>
    <s v="Q3_3"/>
    <n v="3"/>
    <x v="0"/>
    <x v="3"/>
    <x v="1"/>
  </r>
  <r>
    <n v="1"/>
    <n v="2016"/>
    <s v="2856931"/>
    <s v="20122"/>
    <x v="0"/>
    <n v="0"/>
    <x v="1"/>
    <x v="34"/>
    <x v="24"/>
    <x v="1"/>
    <s v="Q3_4"/>
    <n v="2"/>
    <x v="0"/>
    <x v="4"/>
    <x v="2"/>
  </r>
  <r>
    <n v="1"/>
    <n v="2016"/>
    <s v="2856931"/>
    <s v="20122"/>
    <x v="0"/>
    <n v="0"/>
    <x v="1"/>
    <x v="34"/>
    <x v="24"/>
    <x v="1"/>
    <s v="Q3_9"/>
    <n v="2"/>
    <x v="0"/>
    <x v="5"/>
    <x v="2"/>
  </r>
  <r>
    <n v="1"/>
    <n v="2016"/>
    <s v="2856931"/>
    <s v="20122"/>
    <x v="0"/>
    <n v="0"/>
    <x v="1"/>
    <x v="34"/>
    <x v="24"/>
    <x v="1"/>
    <s v="Q3_10"/>
    <n v="2"/>
    <x v="0"/>
    <x v="6"/>
    <x v="2"/>
  </r>
  <r>
    <n v="1"/>
    <n v="2016"/>
    <s v="2856931"/>
    <s v="20122"/>
    <x v="0"/>
    <n v="0"/>
    <x v="1"/>
    <x v="34"/>
    <x v="24"/>
    <x v="1"/>
    <s v="Q3_11"/>
    <n v="3"/>
    <x v="0"/>
    <x v="7"/>
    <x v="1"/>
  </r>
  <r>
    <n v="1"/>
    <n v="2016"/>
    <s v="2856931"/>
    <s v="20122"/>
    <x v="0"/>
    <n v="0"/>
    <x v="1"/>
    <x v="34"/>
    <x v="24"/>
    <x v="1"/>
    <s v="Q3_7"/>
    <n v="4"/>
    <x v="0"/>
    <x v="8"/>
    <x v="0"/>
  </r>
  <r>
    <n v="1"/>
    <n v="2016"/>
    <s v="2856931"/>
    <s v="20122"/>
    <x v="0"/>
    <n v="0"/>
    <x v="1"/>
    <x v="34"/>
    <x v="24"/>
    <x v="1"/>
    <s v="Q3_6"/>
    <n v="2"/>
    <x v="0"/>
    <x v="9"/>
    <x v="2"/>
  </r>
  <r>
    <n v="1"/>
    <n v="2016"/>
    <s v="2856931"/>
    <s v="20122"/>
    <x v="0"/>
    <n v="0"/>
    <x v="1"/>
    <x v="34"/>
    <x v="24"/>
    <x v="1"/>
    <s v="Q3_5"/>
    <n v="3"/>
    <x v="0"/>
    <x v="10"/>
    <x v="1"/>
  </r>
  <r>
    <n v="1"/>
    <n v="2016"/>
    <s v="3270396"/>
    <s v="20121"/>
    <x v="0"/>
    <n v="0"/>
    <x v="1"/>
    <x v="57"/>
    <x v="10"/>
    <x v="3"/>
    <s v="Q3_1"/>
    <n v="4"/>
    <x v="0"/>
    <x v="0"/>
    <x v="0"/>
  </r>
  <r>
    <n v="1"/>
    <n v="2016"/>
    <s v="3270396"/>
    <s v="20121"/>
    <x v="0"/>
    <n v="0"/>
    <x v="1"/>
    <x v="57"/>
    <x v="10"/>
    <x v="3"/>
    <s v="Q3_2"/>
    <n v="3"/>
    <x v="0"/>
    <x v="1"/>
    <x v="1"/>
  </r>
  <r>
    <n v="1"/>
    <n v="2016"/>
    <s v="3270396"/>
    <s v="20121"/>
    <x v="0"/>
    <n v="0"/>
    <x v="1"/>
    <x v="57"/>
    <x v="10"/>
    <x v="3"/>
    <s v="Q3_8"/>
    <n v="3"/>
    <x v="0"/>
    <x v="2"/>
    <x v="1"/>
  </r>
  <r>
    <n v="1"/>
    <n v="2016"/>
    <s v="3270396"/>
    <s v="20121"/>
    <x v="0"/>
    <n v="0"/>
    <x v="1"/>
    <x v="57"/>
    <x v="10"/>
    <x v="3"/>
    <s v="Q3_3"/>
    <n v="4"/>
    <x v="0"/>
    <x v="3"/>
    <x v="0"/>
  </r>
  <r>
    <n v="1"/>
    <n v="2016"/>
    <s v="3270396"/>
    <s v="20121"/>
    <x v="0"/>
    <n v="0"/>
    <x v="1"/>
    <x v="57"/>
    <x v="10"/>
    <x v="3"/>
    <s v="Q3_4"/>
    <n v="4"/>
    <x v="0"/>
    <x v="4"/>
    <x v="0"/>
  </r>
  <r>
    <n v="1"/>
    <n v="2016"/>
    <s v="3270396"/>
    <s v="20121"/>
    <x v="0"/>
    <n v="0"/>
    <x v="1"/>
    <x v="57"/>
    <x v="10"/>
    <x v="3"/>
    <s v="Q3_9"/>
    <n v="4"/>
    <x v="0"/>
    <x v="5"/>
    <x v="0"/>
  </r>
  <r>
    <n v="1"/>
    <n v="2016"/>
    <s v="3270396"/>
    <s v="20121"/>
    <x v="0"/>
    <n v="0"/>
    <x v="1"/>
    <x v="57"/>
    <x v="10"/>
    <x v="3"/>
    <s v="Q3_10"/>
    <n v="4"/>
    <x v="0"/>
    <x v="6"/>
    <x v="0"/>
  </r>
  <r>
    <n v="1"/>
    <n v="2016"/>
    <s v="3270396"/>
    <s v="20121"/>
    <x v="0"/>
    <n v="0"/>
    <x v="1"/>
    <x v="57"/>
    <x v="10"/>
    <x v="3"/>
    <s v="Q3_11"/>
    <n v="3"/>
    <x v="0"/>
    <x v="7"/>
    <x v="1"/>
  </r>
  <r>
    <n v="1"/>
    <n v="2016"/>
    <s v="3270396"/>
    <s v="20121"/>
    <x v="0"/>
    <n v="0"/>
    <x v="1"/>
    <x v="57"/>
    <x v="10"/>
    <x v="3"/>
    <s v="Q3_7"/>
    <n v="4"/>
    <x v="0"/>
    <x v="8"/>
    <x v="0"/>
  </r>
  <r>
    <n v="1"/>
    <n v="2016"/>
    <s v="3270396"/>
    <s v="20121"/>
    <x v="0"/>
    <n v="0"/>
    <x v="1"/>
    <x v="57"/>
    <x v="10"/>
    <x v="3"/>
    <s v="Q3_6"/>
    <n v="4"/>
    <x v="0"/>
    <x v="9"/>
    <x v="0"/>
  </r>
  <r>
    <n v="1"/>
    <n v="2016"/>
    <s v="3270396"/>
    <s v="20121"/>
    <x v="0"/>
    <n v="0"/>
    <x v="1"/>
    <x v="57"/>
    <x v="10"/>
    <x v="3"/>
    <s v="Q3_5"/>
    <n v="4"/>
    <x v="0"/>
    <x v="10"/>
    <x v="0"/>
  </r>
  <r>
    <n v="1"/>
    <n v="2016"/>
    <s v="2918148"/>
    <s v="20122"/>
    <x v="0"/>
    <n v="0"/>
    <x v="1"/>
    <x v="66"/>
    <x v="37"/>
    <x v="3"/>
    <s v="Q3_1"/>
    <n v="4"/>
    <x v="0"/>
    <x v="0"/>
    <x v="0"/>
  </r>
  <r>
    <n v="1"/>
    <n v="2016"/>
    <s v="2918148"/>
    <s v="20122"/>
    <x v="0"/>
    <n v="0"/>
    <x v="1"/>
    <x v="66"/>
    <x v="37"/>
    <x v="3"/>
    <s v="Q3_2"/>
    <n v="3"/>
    <x v="0"/>
    <x v="1"/>
    <x v="1"/>
  </r>
  <r>
    <n v="1"/>
    <n v="2016"/>
    <s v="2918148"/>
    <s v="20122"/>
    <x v="0"/>
    <n v="0"/>
    <x v="1"/>
    <x v="66"/>
    <x v="37"/>
    <x v="3"/>
    <s v="Q3_8"/>
    <n v="4"/>
    <x v="0"/>
    <x v="2"/>
    <x v="0"/>
  </r>
  <r>
    <n v="1"/>
    <n v="2016"/>
    <s v="2918148"/>
    <s v="20122"/>
    <x v="0"/>
    <n v="0"/>
    <x v="1"/>
    <x v="66"/>
    <x v="37"/>
    <x v="3"/>
    <s v="Q3_3"/>
    <n v="3"/>
    <x v="0"/>
    <x v="3"/>
    <x v="1"/>
  </r>
  <r>
    <n v="1"/>
    <n v="2016"/>
    <s v="2918148"/>
    <s v="20122"/>
    <x v="0"/>
    <n v="0"/>
    <x v="1"/>
    <x v="66"/>
    <x v="37"/>
    <x v="3"/>
    <s v="Q3_4"/>
    <n v="2"/>
    <x v="0"/>
    <x v="4"/>
    <x v="2"/>
  </r>
  <r>
    <n v="1"/>
    <n v="2016"/>
    <s v="2918148"/>
    <s v="20122"/>
    <x v="0"/>
    <n v="0"/>
    <x v="1"/>
    <x v="66"/>
    <x v="37"/>
    <x v="3"/>
    <s v="Q3_9"/>
    <n v="4"/>
    <x v="0"/>
    <x v="5"/>
    <x v="0"/>
  </r>
  <r>
    <n v="1"/>
    <n v="2016"/>
    <s v="2918148"/>
    <s v="20122"/>
    <x v="0"/>
    <n v="0"/>
    <x v="1"/>
    <x v="66"/>
    <x v="37"/>
    <x v="3"/>
    <s v="Q3_10"/>
    <n v="3"/>
    <x v="0"/>
    <x v="6"/>
    <x v="1"/>
  </r>
  <r>
    <n v="1"/>
    <n v="2016"/>
    <s v="2918148"/>
    <s v="20122"/>
    <x v="0"/>
    <n v="0"/>
    <x v="1"/>
    <x v="66"/>
    <x v="37"/>
    <x v="3"/>
    <s v="Q3_11"/>
    <n v="4"/>
    <x v="0"/>
    <x v="7"/>
    <x v="0"/>
  </r>
  <r>
    <n v="1"/>
    <n v="2016"/>
    <s v="2918148"/>
    <s v="20122"/>
    <x v="0"/>
    <n v="0"/>
    <x v="1"/>
    <x v="66"/>
    <x v="37"/>
    <x v="3"/>
    <s v="Q3_7"/>
    <n v="3"/>
    <x v="0"/>
    <x v="8"/>
    <x v="1"/>
  </r>
  <r>
    <n v="1"/>
    <n v="2016"/>
    <s v="2918148"/>
    <s v="20122"/>
    <x v="0"/>
    <n v="0"/>
    <x v="1"/>
    <x v="66"/>
    <x v="37"/>
    <x v="3"/>
    <s v="Q3_6"/>
    <n v="3"/>
    <x v="0"/>
    <x v="9"/>
    <x v="1"/>
  </r>
  <r>
    <n v="1"/>
    <n v="2016"/>
    <s v="2918148"/>
    <s v="20122"/>
    <x v="0"/>
    <n v="0"/>
    <x v="1"/>
    <x v="66"/>
    <x v="37"/>
    <x v="3"/>
    <s v="Q3_5"/>
    <n v="4"/>
    <x v="0"/>
    <x v="10"/>
    <x v="0"/>
  </r>
  <r>
    <n v="1"/>
    <n v="2016"/>
    <s v="3081610"/>
    <s v="20114"/>
    <x v="0"/>
    <n v="0"/>
    <x v="1"/>
    <x v="67"/>
    <x v="20"/>
    <x v="0"/>
    <s v="Q3_1"/>
    <n v="4"/>
    <x v="0"/>
    <x v="0"/>
    <x v="0"/>
  </r>
  <r>
    <n v="1"/>
    <n v="2016"/>
    <s v="3081610"/>
    <s v="20114"/>
    <x v="0"/>
    <n v="0"/>
    <x v="1"/>
    <x v="67"/>
    <x v="20"/>
    <x v="0"/>
    <s v="Q3_2"/>
    <n v="4"/>
    <x v="0"/>
    <x v="1"/>
    <x v="0"/>
  </r>
  <r>
    <n v="1"/>
    <n v="2016"/>
    <s v="3081610"/>
    <s v="20114"/>
    <x v="0"/>
    <n v="0"/>
    <x v="1"/>
    <x v="67"/>
    <x v="20"/>
    <x v="0"/>
    <s v="Q3_8"/>
    <n v="4"/>
    <x v="0"/>
    <x v="2"/>
    <x v="0"/>
  </r>
  <r>
    <n v="1"/>
    <n v="2016"/>
    <s v="3081610"/>
    <s v="20114"/>
    <x v="0"/>
    <n v="0"/>
    <x v="1"/>
    <x v="67"/>
    <x v="20"/>
    <x v="0"/>
    <s v="Q3_3"/>
    <n v="4"/>
    <x v="0"/>
    <x v="3"/>
    <x v="0"/>
  </r>
  <r>
    <n v="1"/>
    <n v="2016"/>
    <s v="3081610"/>
    <s v="20114"/>
    <x v="0"/>
    <n v="0"/>
    <x v="1"/>
    <x v="67"/>
    <x v="20"/>
    <x v="0"/>
    <s v="Q3_4"/>
    <n v="4"/>
    <x v="0"/>
    <x v="4"/>
    <x v="0"/>
  </r>
  <r>
    <n v="1"/>
    <n v="2016"/>
    <s v="3081610"/>
    <s v="20114"/>
    <x v="0"/>
    <n v="0"/>
    <x v="1"/>
    <x v="67"/>
    <x v="20"/>
    <x v="0"/>
    <s v="Q3_9"/>
    <n v="3"/>
    <x v="0"/>
    <x v="5"/>
    <x v="1"/>
  </r>
  <r>
    <n v="1"/>
    <n v="2016"/>
    <s v="3081610"/>
    <s v="20114"/>
    <x v="0"/>
    <n v="0"/>
    <x v="1"/>
    <x v="67"/>
    <x v="20"/>
    <x v="0"/>
    <s v="Q3_10"/>
    <n v="4"/>
    <x v="0"/>
    <x v="6"/>
    <x v="0"/>
  </r>
  <r>
    <n v="1"/>
    <n v="2016"/>
    <s v="3081610"/>
    <s v="20114"/>
    <x v="0"/>
    <n v="0"/>
    <x v="1"/>
    <x v="67"/>
    <x v="20"/>
    <x v="0"/>
    <s v="Q3_11"/>
    <n v="4"/>
    <x v="0"/>
    <x v="7"/>
    <x v="0"/>
  </r>
  <r>
    <n v="1"/>
    <n v="2016"/>
    <s v="3081610"/>
    <s v="20114"/>
    <x v="0"/>
    <n v="0"/>
    <x v="1"/>
    <x v="67"/>
    <x v="20"/>
    <x v="0"/>
    <s v="Q3_7"/>
    <n v="4"/>
    <x v="0"/>
    <x v="8"/>
    <x v="0"/>
  </r>
  <r>
    <n v="1"/>
    <n v="2016"/>
    <s v="3081610"/>
    <s v="20114"/>
    <x v="0"/>
    <n v="0"/>
    <x v="1"/>
    <x v="67"/>
    <x v="20"/>
    <x v="0"/>
    <s v="Q3_6"/>
    <n v="4"/>
    <x v="0"/>
    <x v="9"/>
    <x v="0"/>
  </r>
  <r>
    <n v="1"/>
    <n v="2016"/>
    <s v="3081610"/>
    <s v="20114"/>
    <x v="0"/>
    <n v="0"/>
    <x v="1"/>
    <x v="67"/>
    <x v="20"/>
    <x v="0"/>
    <s v="Q3_5"/>
    <n v="4"/>
    <x v="0"/>
    <x v="10"/>
    <x v="0"/>
  </r>
  <r>
    <n v="1"/>
    <n v="2016"/>
    <s v="3369391"/>
    <s v="20113"/>
    <x v="0"/>
    <n v="0"/>
    <x v="1"/>
    <x v="2"/>
    <x v="2"/>
    <x v="1"/>
    <s v="Q3_1"/>
    <n v="4"/>
    <x v="0"/>
    <x v="0"/>
    <x v="0"/>
  </r>
  <r>
    <n v="1"/>
    <n v="2016"/>
    <s v="3369391"/>
    <s v="20113"/>
    <x v="0"/>
    <n v="0"/>
    <x v="1"/>
    <x v="2"/>
    <x v="2"/>
    <x v="1"/>
    <s v="Q3_2"/>
    <n v="4"/>
    <x v="0"/>
    <x v="1"/>
    <x v="0"/>
  </r>
  <r>
    <n v="1"/>
    <n v="2016"/>
    <s v="3369391"/>
    <s v="20113"/>
    <x v="0"/>
    <n v="0"/>
    <x v="1"/>
    <x v="2"/>
    <x v="2"/>
    <x v="1"/>
    <s v="Q3_8"/>
    <n v="3"/>
    <x v="0"/>
    <x v="2"/>
    <x v="1"/>
  </r>
  <r>
    <n v="1"/>
    <n v="2016"/>
    <s v="3369391"/>
    <s v="20113"/>
    <x v="0"/>
    <n v="0"/>
    <x v="1"/>
    <x v="2"/>
    <x v="2"/>
    <x v="1"/>
    <s v="Q3_3"/>
    <n v="4"/>
    <x v="0"/>
    <x v="3"/>
    <x v="0"/>
  </r>
  <r>
    <n v="1"/>
    <n v="2016"/>
    <s v="3369391"/>
    <s v="20113"/>
    <x v="0"/>
    <n v="0"/>
    <x v="1"/>
    <x v="2"/>
    <x v="2"/>
    <x v="1"/>
    <s v="Q3_4"/>
    <n v="2"/>
    <x v="0"/>
    <x v="4"/>
    <x v="2"/>
  </r>
  <r>
    <n v="1"/>
    <n v="2016"/>
    <s v="3369391"/>
    <s v="20113"/>
    <x v="0"/>
    <n v="0"/>
    <x v="1"/>
    <x v="2"/>
    <x v="2"/>
    <x v="1"/>
    <s v="Q3_9"/>
    <n v="3"/>
    <x v="0"/>
    <x v="5"/>
    <x v="1"/>
  </r>
  <r>
    <n v="1"/>
    <n v="2016"/>
    <s v="3369391"/>
    <s v="20113"/>
    <x v="0"/>
    <n v="0"/>
    <x v="1"/>
    <x v="2"/>
    <x v="2"/>
    <x v="1"/>
    <s v="Q3_10"/>
    <n v="3"/>
    <x v="0"/>
    <x v="6"/>
    <x v="1"/>
  </r>
  <r>
    <n v="1"/>
    <n v="2016"/>
    <s v="3369391"/>
    <s v="20113"/>
    <x v="0"/>
    <n v="0"/>
    <x v="1"/>
    <x v="2"/>
    <x v="2"/>
    <x v="1"/>
    <s v="Q3_11"/>
    <n v="3"/>
    <x v="0"/>
    <x v="7"/>
    <x v="1"/>
  </r>
  <r>
    <n v="1"/>
    <n v="2016"/>
    <s v="3369391"/>
    <s v="20113"/>
    <x v="0"/>
    <n v="0"/>
    <x v="1"/>
    <x v="2"/>
    <x v="2"/>
    <x v="1"/>
    <s v="Q3_7"/>
    <n v="3"/>
    <x v="0"/>
    <x v="8"/>
    <x v="1"/>
  </r>
  <r>
    <n v="1"/>
    <n v="2016"/>
    <s v="3369391"/>
    <s v="20113"/>
    <x v="0"/>
    <n v="0"/>
    <x v="1"/>
    <x v="2"/>
    <x v="2"/>
    <x v="1"/>
    <s v="Q3_6"/>
    <n v="5"/>
    <x v="0"/>
    <x v="9"/>
    <x v="4"/>
  </r>
  <r>
    <n v="1"/>
    <n v="2016"/>
    <s v="3369391"/>
    <s v="20113"/>
    <x v="0"/>
    <n v="0"/>
    <x v="1"/>
    <x v="2"/>
    <x v="2"/>
    <x v="1"/>
    <s v="Q3_5"/>
    <n v="3"/>
    <x v="0"/>
    <x v="10"/>
    <x v="1"/>
  </r>
  <r>
    <n v="1"/>
    <n v="2016"/>
    <s v="3301180"/>
    <s v="20114"/>
    <x v="0"/>
    <n v="0"/>
    <x v="1"/>
    <x v="23"/>
    <x v="19"/>
    <x v="1"/>
    <s v="Q3_1"/>
    <n v="4"/>
    <x v="0"/>
    <x v="0"/>
    <x v="0"/>
  </r>
  <r>
    <n v="1"/>
    <n v="2016"/>
    <s v="3301180"/>
    <s v="20114"/>
    <x v="0"/>
    <n v="0"/>
    <x v="1"/>
    <x v="23"/>
    <x v="19"/>
    <x v="1"/>
    <s v="Q3_2"/>
    <n v="3"/>
    <x v="0"/>
    <x v="1"/>
    <x v="1"/>
  </r>
  <r>
    <n v="1"/>
    <n v="2016"/>
    <s v="3301180"/>
    <s v="20114"/>
    <x v="0"/>
    <n v="0"/>
    <x v="1"/>
    <x v="23"/>
    <x v="19"/>
    <x v="1"/>
    <s v="Q3_8"/>
    <n v="5"/>
    <x v="0"/>
    <x v="2"/>
    <x v="4"/>
  </r>
  <r>
    <n v="1"/>
    <n v="2016"/>
    <s v="3301180"/>
    <s v="20114"/>
    <x v="0"/>
    <n v="0"/>
    <x v="1"/>
    <x v="23"/>
    <x v="19"/>
    <x v="1"/>
    <s v="Q3_3"/>
    <n v="3"/>
    <x v="0"/>
    <x v="3"/>
    <x v="1"/>
  </r>
  <r>
    <n v="1"/>
    <n v="2016"/>
    <s v="3301180"/>
    <s v="20114"/>
    <x v="0"/>
    <n v="0"/>
    <x v="1"/>
    <x v="23"/>
    <x v="19"/>
    <x v="1"/>
    <s v="Q3_4"/>
    <n v="5"/>
    <x v="0"/>
    <x v="4"/>
    <x v="4"/>
  </r>
  <r>
    <n v="1"/>
    <n v="2016"/>
    <s v="3301180"/>
    <s v="20114"/>
    <x v="0"/>
    <n v="0"/>
    <x v="1"/>
    <x v="23"/>
    <x v="19"/>
    <x v="1"/>
    <s v="Q3_9"/>
    <n v="4"/>
    <x v="0"/>
    <x v="5"/>
    <x v="0"/>
  </r>
  <r>
    <n v="1"/>
    <n v="2016"/>
    <s v="3301180"/>
    <s v="20114"/>
    <x v="0"/>
    <n v="0"/>
    <x v="1"/>
    <x v="23"/>
    <x v="19"/>
    <x v="1"/>
    <s v="Q3_10"/>
    <n v="3"/>
    <x v="0"/>
    <x v="6"/>
    <x v="1"/>
  </r>
  <r>
    <n v="1"/>
    <n v="2016"/>
    <s v="3301180"/>
    <s v="20114"/>
    <x v="0"/>
    <n v="0"/>
    <x v="1"/>
    <x v="23"/>
    <x v="19"/>
    <x v="1"/>
    <s v="Q3_11"/>
    <n v="3"/>
    <x v="0"/>
    <x v="7"/>
    <x v="1"/>
  </r>
  <r>
    <n v="1"/>
    <n v="2016"/>
    <s v="3301180"/>
    <s v="20114"/>
    <x v="0"/>
    <n v="0"/>
    <x v="1"/>
    <x v="23"/>
    <x v="19"/>
    <x v="1"/>
    <s v="Q3_7"/>
    <n v="3"/>
    <x v="0"/>
    <x v="8"/>
    <x v="1"/>
  </r>
  <r>
    <n v="1"/>
    <n v="2016"/>
    <s v="3301180"/>
    <s v="20114"/>
    <x v="0"/>
    <n v="0"/>
    <x v="1"/>
    <x v="23"/>
    <x v="19"/>
    <x v="1"/>
    <s v="Q3_6"/>
    <n v="3"/>
    <x v="0"/>
    <x v="9"/>
    <x v="1"/>
  </r>
  <r>
    <n v="1"/>
    <n v="2016"/>
    <s v="3301180"/>
    <s v="20114"/>
    <x v="0"/>
    <n v="0"/>
    <x v="1"/>
    <x v="23"/>
    <x v="19"/>
    <x v="1"/>
    <s v="Q3_5"/>
    <n v="3"/>
    <x v="0"/>
    <x v="10"/>
    <x v="1"/>
  </r>
  <r>
    <n v="1"/>
    <n v="2016"/>
    <s v="2825315"/>
    <s v="20122"/>
    <x v="0"/>
    <n v="0"/>
    <x v="1"/>
    <x v="68"/>
    <x v="38"/>
    <x v="2"/>
    <s v="Q3_1"/>
    <n v="3"/>
    <x v="0"/>
    <x v="0"/>
    <x v="1"/>
  </r>
  <r>
    <n v="1"/>
    <n v="2016"/>
    <s v="2825315"/>
    <s v="20122"/>
    <x v="0"/>
    <n v="0"/>
    <x v="1"/>
    <x v="68"/>
    <x v="38"/>
    <x v="2"/>
    <s v="Q3_2"/>
    <n v="3"/>
    <x v="0"/>
    <x v="1"/>
    <x v="1"/>
  </r>
  <r>
    <n v="1"/>
    <n v="2016"/>
    <s v="2825315"/>
    <s v="20122"/>
    <x v="0"/>
    <n v="0"/>
    <x v="1"/>
    <x v="68"/>
    <x v="38"/>
    <x v="2"/>
    <s v="Q3_8"/>
    <n v="3"/>
    <x v="0"/>
    <x v="2"/>
    <x v="1"/>
  </r>
  <r>
    <n v="1"/>
    <n v="2016"/>
    <s v="2825315"/>
    <s v="20122"/>
    <x v="0"/>
    <n v="0"/>
    <x v="1"/>
    <x v="68"/>
    <x v="38"/>
    <x v="2"/>
    <s v="Q3_3"/>
    <n v="4"/>
    <x v="0"/>
    <x v="3"/>
    <x v="0"/>
  </r>
  <r>
    <n v="1"/>
    <n v="2016"/>
    <s v="2825315"/>
    <s v="20122"/>
    <x v="0"/>
    <n v="0"/>
    <x v="1"/>
    <x v="68"/>
    <x v="38"/>
    <x v="2"/>
    <s v="Q3_4"/>
    <n v="4"/>
    <x v="0"/>
    <x v="4"/>
    <x v="0"/>
  </r>
  <r>
    <n v="1"/>
    <n v="2016"/>
    <s v="2825315"/>
    <s v="20122"/>
    <x v="0"/>
    <n v="0"/>
    <x v="1"/>
    <x v="68"/>
    <x v="38"/>
    <x v="2"/>
    <s v="Q3_9"/>
    <n v="3"/>
    <x v="0"/>
    <x v="5"/>
    <x v="1"/>
  </r>
  <r>
    <n v="1"/>
    <n v="2016"/>
    <s v="2825315"/>
    <s v="20122"/>
    <x v="0"/>
    <n v="0"/>
    <x v="1"/>
    <x v="68"/>
    <x v="38"/>
    <x v="2"/>
    <s v="Q3_10"/>
    <n v="3"/>
    <x v="0"/>
    <x v="6"/>
    <x v="1"/>
  </r>
  <r>
    <n v="1"/>
    <n v="2016"/>
    <s v="2825315"/>
    <s v="20122"/>
    <x v="0"/>
    <n v="0"/>
    <x v="1"/>
    <x v="68"/>
    <x v="38"/>
    <x v="2"/>
    <s v="Q3_11"/>
    <n v="3"/>
    <x v="0"/>
    <x v="7"/>
    <x v="1"/>
  </r>
  <r>
    <n v="1"/>
    <n v="2016"/>
    <s v="2825315"/>
    <s v="20122"/>
    <x v="0"/>
    <n v="0"/>
    <x v="1"/>
    <x v="68"/>
    <x v="38"/>
    <x v="2"/>
    <s v="Q3_7"/>
    <n v="3"/>
    <x v="0"/>
    <x v="8"/>
    <x v="1"/>
  </r>
  <r>
    <n v="1"/>
    <n v="2016"/>
    <s v="2825315"/>
    <s v="20122"/>
    <x v="0"/>
    <n v="0"/>
    <x v="1"/>
    <x v="68"/>
    <x v="38"/>
    <x v="2"/>
    <s v="Q3_6"/>
    <n v="2"/>
    <x v="0"/>
    <x v="9"/>
    <x v="2"/>
  </r>
  <r>
    <n v="1"/>
    <n v="2016"/>
    <s v="2825315"/>
    <s v="20122"/>
    <x v="0"/>
    <n v="0"/>
    <x v="1"/>
    <x v="68"/>
    <x v="38"/>
    <x v="2"/>
    <s v="Q3_5"/>
    <n v="3"/>
    <x v="0"/>
    <x v="10"/>
    <x v="1"/>
  </r>
  <r>
    <n v="1"/>
    <n v="2016"/>
    <s v="3167267"/>
    <s v="20122"/>
    <x v="0"/>
    <n v="0"/>
    <x v="1"/>
    <x v="14"/>
    <x v="14"/>
    <x v="2"/>
    <s v="Q3_1"/>
    <n v="3"/>
    <x v="0"/>
    <x v="0"/>
    <x v="1"/>
  </r>
  <r>
    <n v="1"/>
    <n v="2016"/>
    <s v="3167267"/>
    <s v="20122"/>
    <x v="0"/>
    <n v="0"/>
    <x v="1"/>
    <x v="14"/>
    <x v="14"/>
    <x v="2"/>
    <s v="Q3_2"/>
    <n v="3"/>
    <x v="0"/>
    <x v="1"/>
    <x v="1"/>
  </r>
  <r>
    <n v="1"/>
    <n v="2016"/>
    <s v="3167267"/>
    <s v="20122"/>
    <x v="0"/>
    <n v="0"/>
    <x v="1"/>
    <x v="14"/>
    <x v="14"/>
    <x v="2"/>
    <s v="Q3_8"/>
    <n v="3"/>
    <x v="0"/>
    <x v="2"/>
    <x v="1"/>
  </r>
  <r>
    <n v="1"/>
    <n v="2016"/>
    <s v="3167267"/>
    <s v="20122"/>
    <x v="0"/>
    <n v="0"/>
    <x v="1"/>
    <x v="14"/>
    <x v="14"/>
    <x v="2"/>
    <s v="Q3_3"/>
    <n v="3"/>
    <x v="0"/>
    <x v="3"/>
    <x v="1"/>
  </r>
  <r>
    <n v="1"/>
    <n v="2016"/>
    <s v="3167267"/>
    <s v="20122"/>
    <x v="0"/>
    <n v="0"/>
    <x v="1"/>
    <x v="14"/>
    <x v="14"/>
    <x v="2"/>
    <s v="Q3_4"/>
    <n v="3"/>
    <x v="0"/>
    <x v="4"/>
    <x v="1"/>
  </r>
  <r>
    <n v="1"/>
    <n v="2016"/>
    <s v="3167267"/>
    <s v="20122"/>
    <x v="0"/>
    <n v="0"/>
    <x v="1"/>
    <x v="14"/>
    <x v="14"/>
    <x v="2"/>
    <s v="Q3_9"/>
    <n v="3"/>
    <x v="0"/>
    <x v="5"/>
    <x v="1"/>
  </r>
  <r>
    <n v="1"/>
    <n v="2016"/>
    <s v="3167267"/>
    <s v="20122"/>
    <x v="0"/>
    <n v="0"/>
    <x v="1"/>
    <x v="14"/>
    <x v="14"/>
    <x v="2"/>
    <s v="Q3_10"/>
    <n v="3"/>
    <x v="0"/>
    <x v="6"/>
    <x v="1"/>
  </r>
  <r>
    <n v="1"/>
    <n v="2016"/>
    <s v="3167267"/>
    <s v="20122"/>
    <x v="0"/>
    <n v="0"/>
    <x v="1"/>
    <x v="14"/>
    <x v="14"/>
    <x v="2"/>
    <s v="Q3_11"/>
    <n v="3"/>
    <x v="0"/>
    <x v="7"/>
    <x v="1"/>
  </r>
  <r>
    <n v="1"/>
    <n v="2016"/>
    <s v="3167267"/>
    <s v="20122"/>
    <x v="0"/>
    <n v="0"/>
    <x v="1"/>
    <x v="14"/>
    <x v="14"/>
    <x v="2"/>
    <s v="Q3_7"/>
    <n v="3"/>
    <x v="0"/>
    <x v="8"/>
    <x v="1"/>
  </r>
  <r>
    <n v="1"/>
    <n v="2016"/>
    <s v="3167267"/>
    <s v="20122"/>
    <x v="0"/>
    <n v="0"/>
    <x v="1"/>
    <x v="14"/>
    <x v="14"/>
    <x v="2"/>
    <s v="Q3_6"/>
    <n v="3"/>
    <x v="0"/>
    <x v="9"/>
    <x v="1"/>
  </r>
  <r>
    <n v="1"/>
    <n v="2016"/>
    <s v="3167267"/>
    <s v="20122"/>
    <x v="0"/>
    <n v="0"/>
    <x v="1"/>
    <x v="14"/>
    <x v="14"/>
    <x v="2"/>
    <s v="Q3_5"/>
    <n v="3"/>
    <x v="0"/>
    <x v="10"/>
    <x v="1"/>
  </r>
  <r>
    <n v="1"/>
    <n v="2016"/>
    <s v="3162626"/>
    <s v="20122"/>
    <x v="0"/>
    <n v="0"/>
    <x v="1"/>
    <x v="31"/>
    <x v="22"/>
    <x v="1"/>
    <s v="Q3_1"/>
    <n v="2"/>
    <x v="0"/>
    <x v="0"/>
    <x v="2"/>
  </r>
  <r>
    <n v="1"/>
    <n v="2016"/>
    <s v="3162626"/>
    <s v="20122"/>
    <x v="0"/>
    <n v="0"/>
    <x v="1"/>
    <x v="31"/>
    <x v="22"/>
    <x v="1"/>
    <s v="Q3_2"/>
    <n v="2"/>
    <x v="0"/>
    <x v="1"/>
    <x v="2"/>
  </r>
  <r>
    <n v="1"/>
    <n v="2016"/>
    <s v="3162626"/>
    <s v="20122"/>
    <x v="0"/>
    <n v="0"/>
    <x v="1"/>
    <x v="31"/>
    <x v="22"/>
    <x v="1"/>
    <s v="Q3_8"/>
    <n v="5"/>
    <x v="0"/>
    <x v="2"/>
    <x v="4"/>
  </r>
  <r>
    <n v="1"/>
    <n v="2016"/>
    <s v="3162626"/>
    <s v="20122"/>
    <x v="0"/>
    <n v="0"/>
    <x v="1"/>
    <x v="31"/>
    <x v="22"/>
    <x v="1"/>
    <s v="Q3_3"/>
    <n v="1"/>
    <x v="0"/>
    <x v="3"/>
    <x v="3"/>
  </r>
  <r>
    <n v="1"/>
    <n v="2016"/>
    <s v="3162626"/>
    <s v="20122"/>
    <x v="0"/>
    <n v="0"/>
    <x v="1"/>
    <x v="31"/>
    <x v="22"/>
    <x v="1"/>
    <s v="Q3_4"/>
    <n v="1"/>
    <x v="0"/>
    <x v="4"/>
    <x v="3"/>
  </r>
  <r>
    <n v="1"/>
    <n v="2016"/>
    <s v="3162626"/>
    <s v="20122"/>
    <x v="0"/>
    <n v="0"/>
    <x v="1"/>
    <x v="31"/>
    <x v="22"/>
    <x v="1"/>
    <s v="Q3_9"/>
    <n v="5"/>
    <x v="0"/>
    <x v="5"/>
    <x v="4"/>
  </r>
  <r>
    <n v="1"/>
    <n v="2016"/>
    <s v="3162626"/>
    <s v="20122"/>
    <x v="0"/>
    <n v="0"/>
    <x v="1"/>
    <x v="31"/>
    <x v="22"/>
    <x v="1"/>
    <s v="Q3_10"/>
    <n v="5"/>
    <x v="0"/>
    <x v="6"/>
    <x v="4"/>
  </r>
  <r>
    <n v="1"/>
    <n v="2016"/>
    <s v="3162626"/>
    <s v="20122"/>
    <x v="0"/>
    <n v="0"/>
    <x v="1"/>
    <x v="31"/>
    <x v="22"/>
    <x v="1"/>
    <s v="Q3_11"/>
    <n v="5"/>
    <x v="0"/>
    <x v="7"/>
    <x v="4"/>
  </r>
  <r>
    <n v="1"/>
    <n v="2016"/>
    <s v="3162626"/>
    <s v="20122"/>
    <x v="0"/>
    <n v="0"/>
    <x v="1"/>
    <x v="31"/>
    <x v="22"/>
    <x v="1"/>
    <s v="Q3_7"/>
    <n v="3"/>
    <x v="0"/>
    <x v="8"/>
    <x v="1"/>
  </r>
  <r>
    <n v="1"/>
    <n v="2016"/>
    <s v="3162626"/>
    <s v="20122"/>
    <x v="0"/>
    <n v="0"/>
    <x v="1"/>
    <x v="31"/>
    <x v="22"/>
    <x v="1"/>
    <s v="Q3_6"/>
    <n v="2"/>
    <x v="0"/>
    <x v="9"/>
    <x v="2"/>
  </r>
  <r>
    <n v="1"/>
    <n v="2016"/>
    <s v="3162626"/>
    <s v="20122"/>
    <x v="0"/>
    <n v="0"/>
    <x v="1"/>
    <x v="31"/>
    <x v="22"/>
    <x v="1"/>
    <s v="Q3_5"/>
    <n v="1"/>
    <x v="0"/>
    <x v="10"/>
    <x v="3"/>
  </r>
  <r>
    <n v="1"/>
    <n v="2016"/>
    <s v="2630926"/>
    <s v="20122"/>
    <x v="0"/>
    <n v="0"/>
    <x v="1"/>
    <x v="45"/>
    <x v="29"/>
    <x v="4"/>
    <s v="Q4_6"/>
    <n v="4"/>
    <x v="1"/>
    <x v="11"/>
    <x v="5"/>
  </r>
  <r>
    <n v="1"/>
    <n v="2016"/>
    <s v="2630926"/>
    <s v="20122"/>
    <x v="0"/>
    <n v="0"/>
    <x v="1"/>
    <x v="45"/>
    <x v="29"/>
    <x v="4"/>
    <s v="Q4_3"/>
    <n v="4"/>
    <x v="1"/>
    <x v="12"/>
    <x v="5"/>
  </r>
  <r>
    <n v="1"/>
    <n v="2016"/>
    <s v="2630926"/>
    <s v="20122"/>
    <x v="0"/>
    <n v="0"/>
    <x v="1"/>
    <x v="45"/>
    <x v="29"/>
    <x v="4"/>
    <s v="Q4_5"/>
    <n v="4"/>
    <x v="1"/>
    <x v="13"/>
    <x v="5"/>
  </r>
  <r>
    <n v="1"/>
    <n v="2016"/>
    <s v="2630926"/>
    <s v="20122"/>
    <x v="0"/>
    <n v="0"/>
    <x v="1"/>
    <x v="45"/>
    <x v="29"/>
    <x v="4"/>
    <s v="Q4_2"/>
    <n v="4"/>
    <x v="1"/>
    <x v="14"/>
    <x v="5"/>
  </r>
  <r>
    <n v="1"/>
    <n v="2016"/>
    <s v="2630926"/>
    <s v="20122"/>
    <x v="0"/>
    <n v="0"/>
    <x v="1"/>
    <x v="45"/>
    <x v="29"/>
    <x v="4"/>
    <s v="Q4_7"/>
    <n v="4"/>
    <x v="1"/>
    <x v="15"/>
    <x v="5"/>
  </r>
  <r>
    <n v="1"/>
    <n v="2016"/>
    <s v="2630926"/>
    <s v="20122"/>
    <x v="0"/>
    <n v="0"/>
    <x v="1"/>
    <x v="45"/>
    <x v="29"/>
    <x v="4"/>
    <s v="Q4_9"/>
    <n v="4"/>
    <x v="1"/>
    <x v="16"/>
    <x v="5"/>
  </r>
  <r>
    <n v="1"/>
    <n v="2016"/>
    <s v="2630926"/>
    <s v="20122"/>
    <x v="0"/>
    <n v="0"/>
    <x v="1"/>
    <x v="45"/>
    <x v="29"/>
    <x v="4"/>
    <s v="Q4_8"/>
    <n v="4"/>
    <x v="1"/>
    <x v="17"/>
    <x v="5"/>
  </r>
  <r>
    <n v="1"/>
    <n v="2016"/>
    <s v="2630926"/>
    <s v="20122"/>
    <x v="0"/>
    <n v="0"/>
    <x v="1"/>
    <x v="45"/>
    <x v="29"/>
    <x v="4"/>
    <s v="Q4_4"/>
    <n v="4"/>
    <x v="1"/>
    <x v="18"/>
    <x v="5"/>
  </r>
  <r>
    <n v="1"/>
    <n v="2016"/>
    <s v="2630926"/>
    <s v="20122"/>
    <x v="0"/>
    <n v="0"/>
    <x v="1"/>
    <x v="45"/>
    <x v="29"/>
    <x v="4"/>
    <s v="Q4_1"/>
    <n v="4"/>
    <x v="1"/>
    <x v="19"/>
    <x v="5"/>
  </r>
  <r>
    <n v="1"/>
    <n v="2016"/>
    <s v="2743454"/>
    <s v="20114"/>
    <x v="0"/>
    <n v="0"/>
    <x v="1"/>
    <x v="46"/>
    <x v="0"/>
    <x v="0"/>
    <s v="Q4_6"/>
    <n v="4"/>
    <x v="1"/>
    <x v="11"/>
    <x v="5"/>
  </r>
  <r>
    <n v="1"/>
    <n v="2016"/>
    <s v="2743454"/>
    <s v="20114"/>
    <x v="0"/>
    <n v="0"/>
    <x v="1"/>
    <x v="46"/>
    <x v="0"/>
    <x v="0"/>
    <s v="Q4_3"/>
    <n v="4"/>
    <x v="1"/>
    <x v="12"/>
    <x v="5"/>
  </r>
  <r>
    <n v="1"/>
    <n v="2016"/>
    <s v="2743454"/>
    <s v="20114"/>
    <x v="0"/>
    <n v="0"/>
    <x v="1"/>
    <x v="46"/>
    <x v="0"/>
    <x v="0"/>
    <s v="Q4_5"/>
    <n v="4"/>
    <x v="1"/>
    <x v="13"/>
    <x v="5"/>
  </r>
  <r>
    <n v="1"/>
    <n v="2016"/>
    <s v="2743454"/>
    <s v="20114"/>
    <x v="0"/>
    <n v="0"/>
    <x v="1"/>
    <x v="46"/>
    <x v="0"/>
    <x v="0"/>
    <s v="Q4_2"/>
    <n v="3"/>
    <x v="1"/>
    <x v="14"/>
    <x v="7"/>
  </r>
  <r>
    <n v="1"/>
    <n v="2016"/>
    <s v="2743454"/>
    <s v="20114"/>
    <x v="0"/>
    <n v="0"/>
    <x v="1"/>
    <x v="46"/>
    <x v="0"/>
    <x v="0"/>
    <s v="Q4_7"/>
    <n v="4"/>
    <x v="1"/>
    <x v="15"/>
    <x v="5"/>
  </r>
  <r>
    <n v="1"/>
    <n v="2016"/>
    <s v="2743454"/>
    <s v="20114"/>
    <x v="0"/>
    <n v="0"/>
    <x v="1"/>
    <x v="46"/>
    <x v="0"/>
    <x v="0"/>
    <s v="Q4_9"/>
    <n v="4"/>
    <x v="1"/>
    <x v="16"/>
    <x v="5"/>
  </r>
  <r>
    <n v="1"/>
    <n v="2016"/>
    <s v="2743454"/>
    <s v="20114"/>
    <x v="0"/>
    <n v="0"/>
    <x v="1"/>
    <x v="46"/>
    <x v="0"/>
    <x v="0"/>
    <s v="Q4_8"/>
    <n v="4"/>
    <x v="1"/>
    <x v="17"/>
    <x v="5"/>
  </r>
  <r>
    <n v="1"/>
    <n v="2016"/>
    <s v="2743454"/>
    <s v="20114"/>
    <x v="0"/>
    <n v="0"/>
    <x v="1"/>
    <x v="46"/>
    <x v="0"/>
    <x v="0"/>
    <s v="Q4_4"/>
    <n v="3"/>
    <x v="1"/>
    <x v="18"/>
    <x v="7"/>
  </r>
  <r>
    <n v="1"/>
    <n v="2016"/>
    <s v="2743454"/>
    <s v="20114"/>
    <x v="0"/>
    <n v="0"/>
    <x v="1"/>
    <x v="46"/>
    <x v="0"/>
    <x v="0"/>
    <s v="Q4_1"/>
    <n v="3"/>
    <x v="1"/>
    <x v="19"/>
    <x v="7"/>
  </r>
  <r>
    <n v="1"/>
    <n v="2016"/>
    <s v="3568798"/>
    <s v="20122"/>
    <x v="0"/>
    <n v="0"/>
    <x v="1"/>
    <x v="47"/>
    <x v="30"/>
    <x v="1"/>
    <s v="Q4_6"/>
    <n v="3"/>
    <x v="1"/>
    <x v="11"/>
    <x v="7"/>
  </r>
  <r>
    <n v="1"/>
    <n v="2016"/>
    <s v="3568798"/>
    <s v="20122"/>
    <x v="0"/>
    <n v="0"/>
    <x v="1"/>
    <x v="47"/>
    <x v="30"/>
    <x v="1"/>
    <s v="Q4_3"/>
    <n v="4"/>
    <x v="1"/>
    <x v="12"/>
    <x v="5"/>
  </r>
  <r>
    <n v="1"/>
    <n v="2016"/>
    <s v="3568798"/>
    <s v="20122"/>
    <x v="0"/>
    <n v="0"/>
    <x v="1"/>
    <x v="47"/>
    <x v="30"/>
    <x v="1"/>
    <s v="Q4_5"/>
    <n v="3"/>
    <x v="1"/>
    <x v="13"/>
    <x v="7"/>
  </r>
  <r>
    <n v="1"/>
    <n v="2016"/>
    <s v="3568798"/>
    <s v="20122"/>
    <x v="0"/>
    <n v="0"/>
    <x v="1"/>
    <x v="47"/>
    <x v="30"/>
    <x v="1"/>
    <s v="Q4_2"/>
    <n v="3"/>
    <x v="1"/>
    <x v="14"/>
    <x v="7"/>
  </r>
  <r>
    <n v="1"/>
    <n v="2016"/>
    <s v="3568798"/>
    <s v="20122"/>
    <x v="0"/>
    <n v="0"/>
    <x v="1"/>
    <x v="47"/>
    <x v="30"/>
    <x v="1"/>
    <s v="Q4_7"/>
    <n v="3"/>
    <x v="1"/>
    <x v="15"/>
    <x v="7"/>
  </r>
  <r>
    <n v="1"/>
    <n v="2016"/>
    <s v="3568798"/>
    <s v="20122"/>
    <x v="0"/>
    <n v="0"/>
    <x v="1"/>
    <x v="47"/>
    <x v="30"/>
    <x v="1"/>
    <s v="Q4_9"/>
    <n v="3"/>
    <x v="1"/>
    <x v="16"/>
    <x v="7"/>
  </r>
  <r>
    <n v="1"/>
    <n v="2016"/>
    <s v="3568798"/>
    <s v="20122"/>
    <x v="0"/>
    <n v="0"/>
    <x v="1"/>
    <x v="47"/>
    <x v="30"/>
    <x v="1"/>
    <s v="Q4_8"/>
    <n v="2"/>
    <x v="1"/>
    <x v="17"/>
    <x v="9"/>
  </r>
  <r>
    <n v="1"/>
    <n v="2016"/>
    <s v="3568798"/>
    <s v="20122"/>
    <x v="0"/>
    <n v="0"/>
    <x v="1"/>
    <x v="47"/>
    <x v="30"/>
    <x v="1"/>
    <s v="Q4_4"/>
    <n v="5"/>
    <x v="1"/>
    <x v="18"/>
    <x v="4"/>
  </r>
  <r>
    <n v="1"/>
    <n v="2016"/>
    <s v="3568798"/>
    <s v="20122"/>
    <x v="0"/>
    <n v="0"/>
    <x v="1"/>
    <x v="47"/>
    <x v="30"/>
    <x v="1"/>
    <s v="Q4_1"/>
    <n v="3"/>
    <x v="1"/>
    <x v="19"/>
    <x v="7"/>
  </r>
  <r>
    <n v="1"/>
    <n v="2016"/>
    <s v="3581577"/>
    <s v="20122"/>
    <x v="0"/>
    <n v="0"/>
    <x v="1"/>
    <x v="6"/>
    <x v="6"/>
    <x v="3"/>
    <s v="Q4_6"/>
    <m/>
    <x v="1"/>
    <x v="11"/>
    <x v="11"/>
  </r>
  <r>
    <n v="1"/>
    <n v="2016"/>
    <s v="3581577"/>
    <s v="20122"/>
    <x v="0"/>
    <n v="0"/>
    <x v="1"/>
    <x v="6"/>
    <x v="6"/>
    <x v="3"/>
    <s v="Q4_3"/>
    <m/>
    <x v="1"/>
    <x v="12"/>
    <x v="11"/>
  </r>
  <r>
    <n v="1"/>
    <n v="2016"/>
    <s v="3581577"/>
    <s v="20122"/>
    <x v="0"/>
    <n v="0"/>
    <x v="1"/>
    <x v="6"/>
    <x v="6"/>
    <x v="3"/>
    <s v="Q4_5"/>
    <m/>
    <x v="1"/>
    <x v="13"/>
    <x v="11"/>
  </r>
  <r>
    <n v="1"/>
    <n v="2016"/>
    <s v="3581577"/>
    <s v="20122"/>
    <x v="0"/>
    <n v="0"/>
    <x v="1"/>
    <x v="6"/>
    <x v="6"/>
    <x v="3"/>
    <s v="Q4_2"/>
    <m/>
    <x v="1"/>
    <x v="14"/>
    <x v="11"/>
  </r>
  <r>
    <n v="1"/>
    <n v="2016"/>
    <s v="3581577"/>
    <s v="20122"/>
    <x v="0"/>
    <n v="0"/>
    <x v="1"/>
    <x v="6"/>
    <x v="6"/>
    <x v="3"/>
    <s v="Q4_7"/>
    <m/>
    <x v="1"/>
    <x v="15"/>
    <x v="11"/>
  </r>
  <r>
    <n v="1"/>
    <n v="2016"/>
    <s v="3581577"/>
    <s v="20122"/>
    <x v="0"/>
    <n v="0"/>
    <x v="1"/>
    <x v="6"/>
    <x v="6"/>
    <x v="3"/>
    <s v="Q4_9"/>
    <m/>
    <x v="1"/>
    <x v="16"/>
    <x v="11"/>
  </r>
  <r>
    <n v="1"/>
    <n v="2016"/>
    <s v="3581577"/>
    <s v="20122"/>
    <x v="0"/>
    <n v="0"/>
    <x v="1"/>
    <x v="6"/>
    <x v="6"/>
    <x v="3"/>
    <s v="Q4_8"/>
    <m/>
    <x v="1"/>
    <x v="17"/>
    <x v="11"/>
  </r>
  <r>
    <n v="1"/>
    <n v="2016"/>
    <s v="3581577"/>
    <s v="20122"/>
    <x v="0"/>
    <n v="0"/>
    <x v="1"/>
    <x v="6"/>
    <x v="6"/>
    <x v="3"/>
    <s v="Q4_4"/>
    <m/>
    <x v="1"/>
    <x v="18"/>
    <x v="11"/>
  </r>
  <r>
    <n v="1"/>
    <n v="2016"/>
    <s v="3581577"/>
    <s v="20122"/>
    <x v="0"/>
    <n v="0"/>
    <x v="1"/>
    <x v="6"/>
    <x v="6"/>
    <x v="3"/>
    <s v="Q4_1"/>
    <m/>
    <x v="1"/>
    <x v="19"/>
    <x v="11"/>
  </r>
  <r>
    <n v="1"/>
    <n v="2016"/>
    <s v="3680117"/>
    <s v="20122"/>
    <x v="0"/>
    <n v="0"/>
    <x v="1"/>
    <x v="3"/>
    <x v="3"/>
    <x v="0"/>
    <s v="Q4_6"/>
    <n v="5"/>
    <x v="1"/>
    <x v="11"/>
    <x v="4"/>
  </r>
  <r>
    <n v="1"/>
    <n v="2016"/>
    <s v="3680117"/>
    <s v="20122"/>
    <x v="0"/>
    <n v="0"/>
    <x v="1"/>
    <x v="3"/>
    <x v="3"/>
    <x v="0"/>
    <s v="Q4_3"/>
    <n v="5"/>
    <x v="1"/>
    <x v="12"/>
    <x v="4"/>
  </r>
  <r>
    <n v="1"/>
    <n v="2016"/>
    <s v="3680117"/>
    <s v="20122"/>
    <x v="0"/>
    <n v="0"/>
    <x v="1"/>
    <x v="3"/>
    <x v="3"/>
    <x v="0"/>
    <s v="Q4_5"/>
    <n v="3"/>
    <x v="1"/>
    <x v="13"/>
    <x v="7"/>
  </r>
  <r>
    <n v="1"/>
    <n v="2016"/>
    <s v="3680117"/>
    <s v="20122"/>
    <x v="0"/>
    <n v="0"/>
    <x v="1"/>
    <x v="3"/>
    <x v="3"/>
    <x v="0"/>
    <s v="Q4_2"/>
    <n v="5"/>
    <x v="1"/>
    <x v="14"/>
    <x v="4"/>
  </r>
  <r>
    <n v="1"/>
    <n v="2016"/>
    <s v="3680117"/>
    <s v="20122"/>
    <x v="0"/>
    <n v="0"/>
    <x v="1"/>
    <x v="3"/>
    <x v="3"/>
    <x v="0"/>
    <s v="Q4_7"/>
    <n v="5"/>
    <x v="1"/>
    <x v="15"/>
    <x v="4"/>
  </r>
  <r>
    <n v="1"/>
    <n v="2016"/>
    <s v="3680117"/>
    <s v="20122"/>
    <x v="0"/>
    <n v="0"/>
    <x v="1"/>
    <x v="3"/>
    <x v="3"/>
    <x v="0"/>
    <s v="Q4_9"/>
    <n v="5"/>
    <x v="1"/>
    <x v="16"/>
    <x v="4"/>
  </r>
  <r>
    <n v="1"/>
    <n v="2016"/>
    <s v="3680117"/>
    <s v="20122"/>
    <x v="0"/>
    <n v="0"/>
    <x v="1"/>
    <x v="3"/>
    <x v="3"/>
    <x v="0"/>
    <s v="Q4_8"/>
    <n v="5"/>
    <x v="1"/>
    <x v="17"/>
    <x v="4"/>
  </r>
  <r>
    <n v="1"/>
    <n v="2016"/>
    <s v="3680117"/>
    <s v="20122"/>
    <x v="0"/>
    <n v="0"/>
    <x v="1"/>
    <x v="3"/>
    <x v="3"/>
    <x v="0"/>
    <s v="Q4_4"/>
    <n v="5"/>
    <x v="1"/>
    <x v="18"/>
    <x v="4"/>
  </r>
  <r>
    <n v="1"/>
    <n v="2016"/>
    <s v="3680117"/>
    <s v="20122"/>
    <x v="0"/>
    <n v="0"/>
    <x v="1"/>
    <x v="3"/>
    <x v="3"/>
    <x v="0"/>
    <s v="Q4_1"/>
    <n v="5"/>
    <x v="1"/>
    <x v="19"/>
    <x v="4"/>
  </r>
  <r>
    <n v="1"/>
    <n v="2016"/>
    <s v="3729166"/>
    <s v="20122"/>
    <x v="0"/>
    <n v="0"/>
    <x v="1"/>
    <x v="48"/>
    <x v="31"/>
    <x v="1"/>
    <s v="Q4_6"/>
    <n v="3"/>
    <x v="1"/>
    <x v="11"/>
    <x v="7"/>
  </r>
  <r>
    <n v="1"/>
    <n v="2016"/>
    <s v="3729166"/>
    <s v="20122"/>
    <x v="0"/>
    <n v="0"/>
    <x v="1"/>
    <x v="48"/>
    <x v="31"/>
    <x v="1"/>
    <s v="Q4_3"/>
    <n v="4"/>
    <x v="1"/>
    <x v="12"/>
    <x v="5"/>
  </r>
  <r>
    <n v="1"/>
    <n v="2016"/>
    <s v="3729166"/>
    <s v="20122"/>
    <x v="0"/>
    <n v="0"/>
    <x v="1"/>
    <x v="48"/>
    <x v="31"/>
    <x v="1"/>
    <s v="Q4_5"/>
    <n v="3"/>
    <x v="1"/>
    <x v="13"/>
    <x v="7"/>
  </r>
  <r>
    <n v="1"/>
    <n v="2016"/>
    <s v="3729166"/>
    <s v="20122"/>
    <x v="0"/>
    <n v="0"/>
    <x v="1"/>
    <x v="48"/>
    <x v="31"/>
    <x v="1"/>
    <s v="Q4_2"/>
    <n v="3"/>
    <x v="1"/>
    <x v="14"/>
    <x v="7"/>
  </r>
  <r>
    <n v="1"/>
    <n v="2016"/>
    <s v="3729166"/>
    <s v="20122"/>
    <x v="0"/>
    <n v="0"/>
    <x v="1"/>
    <x v="48"/>
    <x v="31"/>
    <x v="1"/>
    <s v="Q4_7"/>
    <n v="3"/>
    <x v="1"/>
    <x v="15"/>
    <x v="7"/>
  </r>
  <r>
    <n v="1"/>
    <n v="2016"/>
    <s v="3729166"/>
    <s v="20122"/>
    <x v="0"/>
    <n v="0"/>
    <x v="1"/>
    <x v="48"/>
    <x v="31"/>
    <x v="1"/>
    <s v="Q4_9"/>
    <n v="3"/>
    <x v="1"/>
    <x v="16"/>
    <x v="7"/>
  </r>
  <r>
    <n v="1"/>
    <n v="2016"/>
    <s v="3729166"/>
    <s v="20122"/>
    <x v="0"/>
    <n v="0"/>
    <x v="1"/>
    <x v="48"/>
    <x v="31"/>
    <x v="1"/>
    <s v="Q4_8"/>
    <n v="3"/>
    <x v="1"/>
    <x v="17"/>
    <x v="7"/>
  </r>
  <r>
    <n v="1"/>
    <n v="2016"/>
    <s v="3729166"/>
    <s v="20122"/>
    <x v="0"/>
    <n v="0"/>
    <x v="1"/>
    <x v="48"/>
    <x v="31"/>
    <x v="1"/>
    <s v="Q4_4"/>
    <n v="3"/>
    <x v="1"/>
    <x v="18"/>
    <x v="7"/>
  </r>
  <r>
    <n v="1"/>
    <n v="2016"/>
    <s v="3729166"/>
    <s v="20122"/>
    <x v="0"/>
    <n v="0"/>
    <x v="1"/>
    <x v="48"/>
    <x v="31"/>
    <x v="1"/>
    <s v="Q4_1"/>
    <n v="3"/>
    <x v="1"/>
    <x v="19"/>
    <x v="7"/>
  </r>
  <r>
    <n v="1"/>
    <n v="2016"/>
    <s v="2877068"/>
    <s v="20122"/>
    <x v="0"/>
    <n v="0"/>
    <x v="1"/>
    <x v="49"/>
    <x v="2"/>
    <x v="1"/>
    <s v="Q4_6"/>
    <n v="4"/>
    <x v="1"/>
    <x v="11"/>
    <x v="5"/>
  </r>
  <r>
    <n v="1"/>
    <n v="2016"/>
    <s v="2877068"/>
    <s v="20122"/>
    <x v="0"/>
    <n v="0"/>
    <x v="1"/>
    <x v="49"/>
    <x v="2"/>
    <x v="1"/>
    <s v="Q4_3"/>
    <n v="4"/>
    <x v="1"/>
    <x v="12"/>
    <x v="5"/>
  </r>
  <r>
    <n v="1"/>
    <n v="2016"/>
    <s v="2877068"/>
    <s v="20122"/>
    <x v="0"/>
    <n v="0"/>
    <x v="1"/>
    <x v="49"/>
    <x v="2"/>
    <x v="1"/>
    <s v="Q4_5"/>
    <n v="4"/>
    <x v="1"/>
    <x v="13"/>
    <x v="5"/>
  </r>
  <r>
    <n v="1"/>
    <n v="2016"/>
    <s v="2877068"/>
    <s v="20122"/>
    <x v="0"/>
    <n v="0"/>
    <x v="1"/>
    <x v="49"/>
    <x v="2"/>
    <x v="1"/>
    <s v="Q4_2"/>
    <n v="4"/>
    <x v="1"/>
    <x v="14"/>
    <x v="5"/>
  </r>
  <r>
    <n v="1"/>
    <n v="2016"/>
    <s v="2877068"/>
    <s v="20122"/>
    <x v="0"/>
    <n v="0"/>
    <x v="1"/>
    <x v="49"/>
    <x v="2"/>
    <x v="1"/>
    <s v="Q4_7"/>
    <n v="4"/>
    <x v="1"/>
    <x v="15"/>
    <x v="5"/>
  </r>
  <r>
    <n v="1"/>
    <n v="2016"/>
    <s v="2877068"/>
    <s v="20122"/>
    <x v="0"/>
    <n v="0"/>
    <x v="1"/>
    <x v="49"/>
    <x v="2"/>
    <x v="1"/>
    <s v="Q4_9"/>
    <n v="5"/>
    <x v="1"/>
    <x v="16"/>
    <x v="4"/>
  </r>
  <r>
    <n v="1"/>
    <n v="2016"/>
    <s v="2877068"/>
    <s v="20122"/>
    <x v="0"/>
    <n v="0"/>
    <x v="1"/>
    <x v="49"/>
    <x v="2"/>
    <x v="1"/>
    <s v="Q4_8"/>
    <n v="5"/>
    <x v="1"/>
    <x v="17"/>
    <x v="4"/>
  </r>
  <r>
    <n v="1"/>
    <n v="2016"/>
    <s v="2877068"/>
    <s v="20122"/>
    <x v="0"/>
    <n v="0"/>
    <x v="1"/>
    <x v="49"/>
    <x v="2"/>
    <x v="1"/>
    <s v="Q4_4"/>
    <n v="4"/>
    <x v="1"/>
    <x v="18"/>
    <x v="5"/>
  </r>
  <r>
    <n v="1"/>
    <n v="2016"/>
    <s v="2877068"/>
    <s v="20122"/>
    <x v="0"/>
    <n v="0"/>
    <x v="1"/>
    <x v="49"/>
    <x v="2"/>
    <x v="1"/>
    <s v="Q4_1"/>
    <n v="4"/>
    <x v="1"/>
    <x v="19"/>
    <x v="5"/>
  </r>
  <r>
    <n v="1"/>
    <n v="2016"/>
    <s v="2678948"/>
    <s v="20122"/>
    <x v="0"/>
    <n v="0"/>
    <x v="1"/>
    <x v="5"/>
    <x v="5"/>
    <x v="2"/>
    <s v="Q4_6"/>
    <n v="5"/>
    <x v="1"/>
    <x v="11"/>
    <x v="4"/>
  </r>
  <r>
    <n v="1"/>
    <n v="2016"/>
    <s v="2678948"/>
    <s v="20122"/>
    <x v="0"/>
    <n v="0"/>
    <x v="1"/>
    <x v="5"/>
    <x v="5"/>
    <x v="2"/>
    <s v="Q4_3"/>
    <n v="5"/>
    <x v="1"/>
    <x v="12"/>
    <x v="4"/>
  </r>
  <r>
    <n v="1"/>
    <n v="2016"/>
    <s v="2678948"/>
    <s v="20122"/>
    <x v="0"/>
    <n v="0"/>
    <x v="1"/>
    <x v="5"/>
    <x v="5"/>
    <x v="2"/>
    <s v="Q4_5"/>
    <n v="5"/>
    <x v="1"/>
    <x v="13"/>
    <x v="4"/>
  </r>
  <r>
    <n v="1"/>
    <n v="2016"/>
    <s v="2678948"/>
    <s v="20122"/>
    <x v="0"/>
    <n v="0"/>
    <x v="1"/>
    <x v="5"/>
    <x v="5"/>
    <x v="2"/>
    <s v="Q4_2"/>
    <n v="5"/>
    <x v="1"/>
    <x v="14"/>
    <x v="4"/>
  </r>
  <r>
    <n v="1"/>
    <n v="2016"/>
    <s v="2678948"/>
    <s v="20122"/>
    <x v="0"/>
    <n v="0"/>
    <x v="1"/>
    <x v="5"/>
    <x v="5"/>
    <x v="2"/>
    <s v="Q4_7"/>
    <n v="5"/>
    <x v="1"/>
    <x v="15"/>
    <x v="4"/>
  </r>
  <r>
    <n v="1"/>
    <n v="2016"/>
    <s v="2678948"/>
    <s v="20122"/>
    <x v="0"/>
    <n v="0"/>
    <x v="1"/>
    <x v="5"/>
    <x v="5"/>
    <x v="2"/>
    <s v="Q4_9"/>
    <n v="5"/>
    <x v="1"/>
    <x v="16"/>
    <x v="4"/>
  </r>
  <r>
    <n v="1"/>
    <n v="2016"/>
    <s v="2678948"/>
    <s v="20122"/>
    <x v="0"/>
    <n v="0"/>
    <x v="1"/>
    <x v="5"/>
    <x v="5"/>
    <x v="2"/>
    <s v="Q4_8"/>
    <n v="5"/>
    <x v="1"/>
    <x v="17"/>
    <x v="4"/>
  </r>
  <r>
    <n v="1"/>
    <n v="2016"/>
    <s v="2678948"/>
    <s v="20122"/>
    <x v="0"/>
    <n v="0"/>
    <x v="1"/>
    <x v="5"/>
    <x v="5"/>
    <x v="2"/>
    <s v="Q4_4"/>
    <n v="5"/>
    <x v="1"/>
    <x v="18"/>
    <x v="4"/>
  </r>
  <r>
    <n v="1"/>
    <n v="2016"/>
    <s v="2678948"/>
    <s v="20122"/>
    <x v="0"/>
    <n v="0"/>
    <x v="1"/>
    <x v="5"/>
    <x v="5"/>
    <x v="2"/>
    <s v="Q4_1"/>
    <n v="5"/>
    <x v="1"/>
    <x v="19"/>
    <x v="4"/>
  </r>
  <r>
    <n v="1"/>
    <n v="2016"/>
    <s v="3670198"/>
    <s v="20122"/>
    <x v="0"/>
    <n v="0"/>
    <x v="1"/>
    <x v="25"/>
    <x v="1"/>
    <x v="0"/>
    <s v="Q4_6"/>
    <n v="4"/>
    <x v="1"/>
    <x v="11"/>
    <x v="5"/>
  </r>
  <r>
    <n v="1"/>
    <n v="2016"/>
    <s v="3670198"/>
    <s v="20122"/>
    <x v="0"/>
    <n v="0"/>
    <x v="1"/>
    <x v="25"/>
    <x v="1"/>
    <x v="0"/>
    <s v="Q4_3"/>
    <n v="3"/>
    <x v="1"/>
    <x v="12"/>
    <x v="7"/>
  </r>
  <r>
    <n v="1"/>
    <n v="2016"/>
    <s v="3670198"/>
    <s v="20122"/>
    <x v="0"/>
    <n v="0"/>
    <x v="1"/>
    <x v="25"/>
    <x v="1"/>
    <x v="0"/>
    <s v="Q4_5"/>
    <n v="4"/>
    <x v="1"/>
    <x v="13"/>
    <x v="5"/>
  </r>
  <r>
    <n v="1"/>
    <n v="2016"/>
    <s v="3670198"/>
    <s v="20122"/>
    <x v="0"/>
    <n v="0"/>
    <x v="1"/>
    <x v="25"/>
    <x v="1"/>
    <x v="0"/>
    <s v="Q4_2"/>
    <n v="5"/>
    <x v="1"/>
    <x v="14"/>
    <x v="4"/>
  </r>
  <r>
    <n v="1"/>
    <n v="2016"/>
    <s v="3670198"/>
    <s v="20122"/>
    <x v="0"/>
    <n v="0"/>
    <x v="1"/>
    <x v="25"/>
    <x v="1"/>
    <x v="0"/>
    <s v="Q4_7"/>
    <n v="4"/>
    <x v="1"/>
    <x v="15"/>
    <x v="5"/>
  </r>
  <r>
    <n v="1"/>
    <n v="2016"/>
    <s v="3670198"/>
    <s v="20122"/>
    <x v="0"/>
    <n v="0"/>
    <x v="1"/>
    <x v="25"/>
    <x v="1"/>
    <x v="0"/>
    <s v="Q4_9"/>
    <n v="3"/>
    <x v="1"/>
    <x v="16"/>
    <x v="7"/>
  </r>
  <r>
    <n v="1"/>
    <n v="2016"/>
    <s v="3670198"/>
    <s v="20122"/>
    <x v="0"/>
    <n v="0"/>
    <x v="1"/>
    <x v="25"/>
    <x v="1"/>
    <x v="0"/>
    <s v="Q4_8"/>
    <n v="3"/>
    <x v="1"/>
    <x v="17"/>
    <x v="7"/>
  </r>
  <r>
    <n v="1"/>
    <n v="2016"/>
    <s v="3670198"/>
    <s v="20122"/>
    <x v="0"/>
    <n v="0"/>
    <x v="1"/>
    <x v="25"/>
    <x v="1"/>
    <x v="0"/>
    <s v="Q4_4"/>
    <n v="3"/>
    <x v="1"/>
    <x v="18"/>
    <x v="7"/>
  </r>
  <r>
    <n v="1"/>
    <n v="2016"/>
    <s v="3670198"/>
    <s v="20122"/>
    <x v="0"/>
    <n v="0"/>
    <x v="1"/>
    <x v="25"/>
    <x v="1"/>
    <x v="0"/>
    <s v="Q4_1"/>
    <n v="5"/>
    <x v="1"/>
    <x v="19"/>
    <x v="4"/>
  </r>
  <r>
    <n v="1"/>
    <n v="2016"/>
    <s v="721486"/>
    <s v="20122"/>
    <x v="0"/>
    <n v="0"/>
    <x v="1"/>
    <x v="50"/>
    <x v="32"/>
    <x v="4"/>
    <s v="Q4_6"/>
    <n v="4"/>
    <x v="1"/>
    <x v="11"/>
    <x v="5"/>
  </r>
  <r>
    <n v="1"/>
    <n v="2016"/>
    <s v="721486"/>
    <s v="20122"/>
    <x v="0"/>
    <n v="0"/>
    <x v="1"/>
    <x v="50"/>
    <x v="32"/>
    <x v="4"/>
    <s v="Q4_3"/>
    <n v="4"/>
    <x v="1"/>
    <x v="12"/>
    <x v="5"/>
  </r>
  <r>
    <n v="1"/>
    <n v="2016"/>
    <s v="721486"/>
    <s v="20122"/>
    <x v="0"/>
    <n v="0"/>
    <x v="1"/>
    <x v="50"/>
    <x v="32"/>
    <x v="4"/>
    <s v="Q4_5"/>
    <n v="5"/>
    <x v="1"/>
    <x v="13"/>
    <x v="4"/>
  </r>
  <r>
    <n v="1"/>
    <n v="2016"/>
    <s v="721486"/>
    <s v="20122"/>
    <x v="0"/>
    <n v="0"/>
    <x v="1"/>
    <x v="50"/>
    <x v="32"/>
    <x v="4"/>
    <s v="Q4_2"/>
    <n v="3"/>
    <x v="1"/>
    <x v="14"/>
    <x v="7"/>
  </r>
  <r>
    <n v="1"/>
    <n v="2016"/>
    <s v="721486"/>
    <s v="20122"/>
    <x v="0"/>
    <n v="0"/>
    <x v="1"/>
    <x v="50"/>
    <x v="32"/>
    <x v="4"/>
    <s v="Q4_7"/>
    <n v="4"/>
    <x v="1"/>
    <x v="15"/>
    <x v="5"/>
  </r>
  <r>
    <n v="1"/>
    <n v="2016"/>
    <s v="721486"/>
    <s v="20122"/>
    <x v="0"/>
    <n v="0"/>
    <x v="1"/>
    <x v="50"/>
    <x v="32"/>
    <x v="4"/>
    <s v="Q4_9"/>
    <n v="3"/>
    <x v="1"/>
    <x v="16"/>
    <x v="7"/>
  </r>
  <r>
    <n v="1"/>
    <n v="2016"/>
    <s v="721486"/>
    <s v="20122"/>
    <x v="0"/>
    <n v="0"/>
    <x v="1"/>
    <x v="50"/>
    <x v="32"/>
    <x v="4"/>
    <s v="Q4_8"/>
    <n v="3"/>
    <x v="1"/>
    <x v="17"/>
    <x v="7"/>
  </r>
  <r>
    <n v="1"/>
    <n v="2016"/>
    <s v="721486"/>
    <s v="20122"/>
    <x v="0"/>
    <n v="0"/>
    <x v="1"/>
    <x v="50"/>
    <x v="32"/>
    <x v="4"/>
    <s v="Q4_4"/>
    <n v="3"/>
    <x v="1"/>
    <x v="18"/>
    <x v="7"/>
  </r>
  <r>
    <n v="1"/>
    <n v="2016"/>
    <s v="721486"/>
    <s v="20122"/>
    <x v="0"/>
    <n v="0"/>
    <x v="1"/>
    <x v="50"/>
    <x v="32"/>
    <x v="4"/>
    <s v="Q4_1"/>
    <n v="4"/>
    <x v="1"/>
    <x v="19"/>
    <x v="5"/>
  </r>
  <r>
    <n v="1"/>
    <n v="2016"/>
    <s v="8566"/>
    <s v="20122"/>
    <x v="0"/>
    <n v="0"/>
    <x v="1"/>
    <x v="45"/>
    <x v="29"/>
    <x v="4"/>
    <s v="Q4_6"/>
    <n v="4"/>
    <x v="1"/>
    <x v="11"/>
    <x v="5"/>
  </r>
  <r>
    <n v="1"/>
    <n v="2016"/>
    <s v="8566"/>
    <s v="20122"/>
    <x v="0"/>
    <n v="0"/>
    <x v="1"/>
    <x v="45"/>
    <x v="29"/>
    <x v="4"/>
    <s v="Q4_3"/>
    <n v="4"/>
    <x v="1"/>
    <x v="12"/>
    <x v="5"/>
  </r>
  <r>
    <n v="1"/>
    <n v="2016"/>
    <s v="8566"/>
    <s v="20122"/>
    <x v="0"/>
    <n v="0"/>
    <x v="1"/>
    <x v="45"/>
    <x v="29"/>
    <x v="4"/>
    <s v="Q4_5"/>
    <n v="4"/>
    <x v="1"/>
    <x v="13"/>
    <x v="5"/>
  </r>
  <r>
    <n v="1"/>
    <n v="2016"/>
    <s v="8566"/>
    <s v="20122"/>
    <x v="0"/>
    <n v="0"/>
    <x v="1"/>
    <x v="45"/>
    <x v="29"/>
    <x v="4"/>
    <s v="Q4_2"/>
    <n v="4"/>
    <x v="1"/>
    <x v="14"/>
    <x v="5"/>
  </r>
  <r>
    <n v="1"/>
    <n v="2016"/>
    <s v="8566"/>
    <s v="20122"/>
    <x v="0"/>
    <n v="0"/>
    <x v="1"/>
    <x v="45"/>
    <x v="29"/>
    <x v="4"/>
    <s v="Q4_7"/>
    <n v="5"/>
    <x v="1"/>
    <x v="15"/>
    <x v="4"/>
  </r>
  <r>
    <n v="1"/>
    <n v="2016"/>
    <s v="8566"/>
    <s v="20122"/>
    <x v="0"/>
    <n v="0"/>
    <x v="1"/>
    <x v="45"/>
    <x v="29"/>
    <x v="4"/>
    <s v="Q4_9"/>
    <n v="4"/>
    <x v="1"/>
    <x v="16"/>
    <x v="5"/>
  </r>
  <r>
    <n v="1"/>
    <n v="2016"/>
    <s v="8566"/>
    <s v="20122"/>
    <x v="0"/>
    <n v="0"/>
    <x v="1"/>
    <x v="45"/>
    <x v="29"/>
    <x v="4"/>
    <s v="Q4_8"/>
    <n v="4"/>
    <x v="1"/>
    <x v="17"/>
    <x v="5"/>
  </r>
  <r>
    <n v="1"/>
    <n v="2016"/>
    <s v="8566"/>
    <s v="20122"/>
    <x v="0"/>
    <n v="0"/>
    <x v="1"/>
    <x v="45"/>
    <x v="29"/>
    <x v="4"/>
    <s v="Q4_4"/>
    <n v="3"/>
    <x v="1"/>
    <x v="18"/>
    <x v="7"/>
  </r>
  <r>
    <n v="1"/>
    <n v="2016"/>
    <s v="8566"/>
    <s v="20122"/>
    <x v="0"/>
    <n v="0"/>
    <x v="1"/>
    <x v="45"/>
    <x v="29"/>
    <x v="4"/>
    <s v="Q4_1"/>
    <n v="4"/>
    <x v="1"/>
    <x v="19"/>
    <x v="5"/>
  </r>
  <r>
    <n v="1"/>
    <n v="2016"/>
    <s v="2971123"/>
    <s v="20122"/>
    <x v="0"/>
    <n v="0"/>
    <x v="1"/>
    <x v="14"/>
    <x v="14"/>
    <x v="2"/>
    <s v="Q4_6"/>
    <n v="3"/>
    <x v="1"/>
    <x v="11"/>
    <x v="7"/>
  </r>
  <r>
    <n v="1"/>
    <n v="2016"/>
    <s v="2971123"/>
    <s v="20122"/>
    <x v="0"/>
    <n v="0"/>
    <x v="1"/>
    <x v="14"/>
    <x v="14"/>
    <x v="2"/>
    <s v="Q4_3"/>
    <n v="4"/>
    <x v="1"/>
    <x v="12"/>
    <x v="5"/>
  </r>
  <r>
    <n v="1"/>
    <n v="2016"/>
    <s v="2971123"/>
    <s v="20122"/>
    <x v="0"/>
    <n v="0"/>
    <x v="1"/>
    <x v="14"/>
    <x v="14"/>
    <x v="2"/>
    <s v="Q4_5"/>
    <n v="3"/>
    <x v="1"/>
    <x v="13"/>
    <x v="7"/>
  </r>
  <r>
    <n v="1"/>
    <n v="2016"/>
    <s v="2971123"/>
    <s v="20122"/>
    <x v="0"/>
    <n v="0"/>
    <x v="1"/>
    <x v="14"/>
    <x v="14"/>
    <x v="2"/>
    <s v="Q4_2"/>
    <n v="3"/>
    <x v="1"/>
    <x v="14"/>
    <x v="7"/>
  </r>
  <r>
    <n v="1"/>
    <n v="2016"/>
    <s v="2971123"/>
    <s v="20122"/>
    <x v="0"/>
    <n v="0"/>
    <x v="1"/>
    <x v="14"/>
    <x v="14"/>
    <x v="2"/>
    <s v="Q4_7"/>
    <n v="5"/>
    <x v="1"/>
    <x v="15"/>
    <x v="4"/>
  </r>
  <r>
    <n v="1"/>
    <n v="2016"/>
    <s v="2971123"/>
    <s v="20122"/>
    <x v="0"/>
    <n v="0"/>
    <x v="1"/>
    <x v="14"/>
    <x v="14"/>
    <x v="2"/>
    <s v="Q4_9"/>
    <n v="3"/>
    <x v="1"/>
    <x v="16"/>
    <x v="7"/>
  </r>
  <r>
    <n v="1"/>
    <n v="2016"/>
    <s v="2971123"/>
    <s v="20122"/>
    <x v="0"/>
    <n v="0"/>
    <x v="1"/>
    <x v="14"/>
    <x v="14"/>
    <x v="2"/>
    <s v="Q4_8"/>
    <n v="5"/>
    <x v="1"/>
    <x v="17"/>
    <x v="4"/>
  </r>
  <r>
    <n v="1"/>
    <n v="2016"/>
    <s v="2971123"/>
    <s v="20122"/>
    <x v="0"/>
    <n v="0"/>
    <x v="1"/>
    <x v="14"/>
    <x v="14"/>
    <x v="2"/>
    <s v="Q4_4"/>
    <n v="3"/>
    <x v="1"/>
    <x v="18"/>
    <x v="7"/>
  </r>
  <r>
    <n v="1"/>
    <n v="2016"/>
    <s v="2971123"/>
    <s v="20122"/>
    <x v="0"/>
    <n v="0"/>
    <x v="1"/>
    <x v="14"/>
    <x v="14"/>
    <x v="2"/>
    <s v="Q4_1"/>
    <n v="3"/>
    <x v="1"/>
    <x v="19"/>
    <x v="7"/>
  </r>
  <r>
    <n v="1"/>
    <n v="2016"/>
    <s v="3662411"/>
    <s v="20122"/>
    <x v="0"/>
    <n v="0"/>
    <x v="1"/>
    <x v="51"/>
    <x v="14"/>
    <x v="2"/>
    <s v="Q4_6"/>
    <n v="2"/>
    <x v="1"/>
    <x v="11"/>
    <x v="9"/>
  </r>
  <r>
    <n v="1"/>
    <n v="2016"/>
    <s v="3662411"/>
    <s v="20122"/>
    <x v="0"/>
    <n v="0"/>
    <x v="1"/>
    <x v="51"/>
    <x v="14"/>
    <x v="2"/>
    <s v="Q4_3"/>
    <n v="3"/>
    <x v="1"/>
    <x v="12"/>
    <x v="7"/>
  </r>
  <r>
    <n v="1"/>
    <n v="2016"/>
    <s v="3662411"/>
    <s v="20122"/>
    <x v="0"/>
    <n v="0"/>
    <x v="1"/>
    <x v="51"/>
    <x v="14"/>
    <x v="2"/>
    <s v="Q4_5"/>
    <n v="2"/>
    <x v="1"/>
    <x v="13"/>
    <x v="9"/>
  </r>
  <r>
    <n v="1"/>
    <n v="2016"/>
    <s v="3662411"/>
    <s v="20122"/>
    <x v="0"/>
    <n v="0"/>
    <x v="1"/>
    <x v="51"/>
    <x v="14"/>
    <x v="2"/>
    <s v="Q4_2"/>
    <n v="3"/>
    <x v="1"/>
    <x v="14"/>
    <x v="7"/>
  </r>
  <r>
    <n v="1"/>
    <n v="2016"/>
    <s v="3662411"/>
    <s v="20122"/>
    <x v="0"/>
    <n v="0"/>
    <x v="1"/>
    <x v="51"/>
    <x v="14"/>
    <x v="2"/>
    <s v="Q4_7"/>
    <n v="5"/>
    <x v="1"/>
    <x v="15"/>
    <x v="4"/>
  </r>
  <r>
    <n v="1"/>
    <n v="2016"/>
    <s v="3662411"/>
    <s v="20122"/>
    <x v="0"/>
    <n v="0"/>
    <x v="1"/>
    <x v="51"/>
    <x v="14"/>
    <x v="2"/>
    <s v="Q4_9"/>
    <n v="3"/>
    <x v="1"/>
    <x v="16"/>
    <x v="7"/>
  </r>
  <r>
    <n v="1"/>
    <n v="2016"/>
    <s v="3662411"/>
    <s v="20122"/>
    <x v="0"/>
    <n v="0"/>
    <x v="1"/>
    <x v="51"/>
    <x v="14"/>
    <x v="2"/>
    <s v="Q4_8"/>
    <n v="3"/>
    <x v="1"/>
    <x v="17"/>
    <x v="7"/>
  </r>
  <r>
    <n v="1"/>
    <n v="2016"/>
    <s v="3662411"/>
    <s v="20122"/>
    <x v="0"/>
    <n v="0"/>
    <x v="1"/>
    <x v="51"/>
    <x v="14"/>
    <x v="2"/>
    <s v="Q4_4"/>
    <n v="5"/>
    <x v="1"/>
    <x v="18"/>
    <x v="4"/>
  </r>
  <r>
    <n v="1"/>
    <n v="2016"/>
    <s v="3662411"/>
    <s v="20122"/>
    <x v="0"/>
    <n v="0"/>
    <x v="1"/>
    <x v="51"/>
    <x v="14"/>
    <x v="2"/>
    <s v="Q4_1"/>
    <n v="3"/>
    <x v="1"/>
    <x v="19"/>
    <x v="7"/>
  </r>
  <r>
    <n v="1"/>
    <n v="2016"/>
    <s v="3057495"/>
    <s v="20121"/>
    <x v="0"/>
    <n v="0"/>
    <x v="1"/>
    <x v="52"/>
    <x v="33"/>
    <x v="4"/>
    <s v="Q4_6"/>
    <n v="3"/>
    <x v="1"/>
    <x v="11"/>
    <x v="7"/>
  </r>
  <r>
    <n v="1"/>
    <n v="2016"/>
    <s v="3057495"/>
    <s v="20121"/>
    <x v="0"/>
    <n v="0"/>
    <x v="1"/>
    <x v="52"/>
    <x v="33"/>
    <x v="4"/>
    <s v="Q4_3"/>
    <n v="3"/>
    <x v="1"/>
    <x v="12"/>
    <x v="7"/>
  </r>
  <r>
    <n v="1"/>
    <n v="2016"/>
    <s v="3057495"/>
    <s v="20121"/>
    <x v="0"/>
    <n v="0"/>
    <x v="1"/>
    <x v="52"/>
    <x v="33"/>
    <x v="4"/>
    <s v="Q4_5"/>
    <n v="3"/>
    <x v="1"/>
    <x v="13"/>
    <x v="7"/>
  </r>
  <r>
    <n v="1"/>
    <n v="2016"/>
    <s v="3057495"/>
    <s v="20121"/>
    <x v="0"/>
    <n v="0"/>
    <x v="1"/>
    <x v="52"/>
    <x v="33"/>
    <x v="4"/>
    <s v="Q4_2"/>
    <n v="3"/>
    <x v="1"/>
    <x v="14"/>
    <x v="7"/>
  </r>
  <r>
    <n v="1"/>
    <n v="2016"/>
    <s v="3057495"/>
    <s v="20121"/>
    <x v="0"/>
    <n v="0"/>
    <x v="1"/>
    <x v="52"/>
    <x v="33"/>
    <x v="4"/>
    <s v="Q4_7"/>
    <n v="3"/>
    <x v="1"/>
    <x v="15"/>
    <x v="7"/>
  </r>
  <r>
    <n v="1"/>
    <n v="2016"/>
    <s v="3057495"/>
    <s v="20121"/>
    <x v="0"/>
    <n v="0"/>
    <x v="1"/>
    <x v="52"/>
    <x v="33"/>
    <x v="4"/>
    <s v="Q4_9"/>
    <n v="3"/>
    <x v="1"/>
    <x v="16"/>
    <x v="7"/>
  </r>
  <r>
    <n v="1"/>
    <n v="2016"/>
    <s v="3057495"/>
    <s v="20121"/>
    <x v="0"/>
    <n v="0"/>
    <x v="1"/>
    <x v="52"/>
    <x v="33"/>
    <x v="4"/>
    <s v="Q4_8"/>
    <n v="5"/>
    <x v="1"/>
    <x v="17"/>
    <x v="4"/>
  </r>
  <r>
    <n v="1"/>
    <n v="2016"/>
    <s v="3057495"/>
    <s v="20121"/>
    <x v="0"/>
    <n v="0"/>
    <x v="1"/>
    <x v="52"/>
    <x v="33"/>
    <x v="4"/>
    <s v="Q4_4"/>
    <n v="5"/>
    <x v="1"/>
    <x v="18"/>
    <x v="4"/>
  </r>
  <r>
    <n v="1"/>
    <n v="2016"/>
    <s v="3057495"/>
    <s v="20121"/>
    <x v="0"/>
    <n v="0"/>
    <x v="1"/>
    <x v="52"/>
    <x v="33"/>
    <x v="4"/>
    <s v="Q4_1"/>
    <n v="3"/>
    <x v="1"/>
    <x v="19"/>
    <x v="7"/>
  </r>
  <r>
    <n v="1"/>
    <n v="2016"/>
    <s v="2787394"/>
    <s v="20114"/>
    <x v="0"/>
    <n v="0"/>
    <x v="1"/>
    <x v="18"/>
    <x v="16"/>
    <x v="3"/>
    <s v="Q4_6"/>
    <n v="3"/>
    <x v="1"/>
    <x v="11"/>
    <x v="7"/>
  </r>
  <r>
    <n v="1"/>
    <n v="2016"/>
    <s v="2787394"/>
    <s v="20114"/>
    <x v="0"/>
    <n v="0"/>
    <x v="1"/>
    <x v="18"/>
    <x v="16"/>
    <x v="3"/>
    <s v="Q4_3"/>
    <n v="2"/>
    <x v="1"/>
    <x v="12"/>
    <x v="9"/>
  </r>
  <r>
    <n v="1"/>
    <n v="2016"/>
    <s v="2787394"/>
    <s v="20114"/>
    <x v="0"/>
    <n v="0"/>
    <x v="1"/>
    <x v="18"/>
    <x v="16"/>
    <x v="3"/>
    <s v="Q4_5"/>
    <n v="2"/>
    <x v="1"/>
    <x v="13"/>
    <x v="9"/>
  </r>
  <r>
    <n v="1"/>
    <n v="2016"/>
    <s v="2787394"/>
    <s v="20114"/>
    <x v="0"/>
    <n v="0"/>
    <x v="1"/>
    <x v="18"/>
    <x v="16"/>
    <x v="3"/>
    <s v="Q4_2"/>
    <n v="3"/>
    <x v="1"/>
    <x v="14"/>
    <x v="7"/>
  </r>
  <r>
    <n v="1"/>
    <n v="2016"/>
    <s v="2787394"/>
    <s v="20114"/>
    <x v="0"/>
    <n v="0"/>
    <x v="1"/>
    <x v="18"/>
    <x v="16"/>
    <x v="3"/>
    <s v="Q4_7"/>
    <n v="3"/>
    <x v="1"/>
    <x v="15"/>
    <x v="7"/>
  </r>
  <r>
    <n v="1"/>
    <n v="2016"/>
    <s v="2787394"/>
    <s v="20114"/>
    <x v="0"/>
    <n v="0"/>
    <x v="1"/>
    <x v="18"/>
    <x v="16"/>
    <x v="3"/>
    <s v="Q4_9"/>
    <n v="3"/>
    <x v="1"/>
    <x v="16"/>
    <x v="7"/>
  </r>
  <r>
    <n v="1"/>
    <n v="2016"/>
    <s v="2787394"/>
    <s v="20114"/>
    <x v="0"/>
    <n v="0"/>
    <x v="1"/>
    <x v="18"/>
    <x v="16"/>
    <x v="3"/>
    <s v="Q4_8"/>
    <n v="2"/>
    <x v="1"/>
    <x v="17"/>
    <x v="9"/>
  </r>
  <r>
    <n v="1"/>
    <n v="2016"/>
    <s v="2787394"/>
    <s v="20114"/>
    <x v="0"/>
    <n v="0"/>
    <x v="1"/>
    <x v="18"/>
    <x v="16"/>
    <x v="3"/>
    <s v="Q4_4"/>
    <n v="2"/>
    <x v="1"/>
    <x v="18"/>
    <x v="9"/>
  </r>
  <r>
    <n v="1"/>
    <n v="2016"/>
    <s v="2787394"/>
    <s v="20114"/>
    <x v="0"/>
    <n v="0"/>
    <x v="1"/>
    <x v="18"/>
    <x v="16"/>
    <x v="3"/>
    <s v="Q4_1"/>
    <n v="2"/>
    <x v="1"/>
    <x v="19"/>
    <x v="9"/>
  </r>
  <r>
    <n v="1"/>
    <n v="2016"/>
    <s v="876524"/>
    <s v="20114"/>
    <x v="0"/>
    <n v="0"/>
    <x v="1"/>
    <x v="53"/>
    <x v="10"/>
    <x v="3"/>
    <s v="Q4_6"/>
    <n v="4"/>
    <x v="1"/>
    <x v="11"/>
    <x v="5"/>
  </r>
  <r>
    <n v="1"/>
    <n v="2016"/>
    <s v="876524"/>
    <s v="20114"/>
    <x v="0"/>
    <n v="0"/>
    <x v="1"/>
    <x v="53"/>
    <x v="10"/>
    <x v="3"/>
    <s v="Q4_3"/>
    <n v="4"/>
    <x v="1"/>
    <x v="12"/>
    <x v="5"/>
  </r>
  <r>
    <n v="1"/>
    <n v="2016"/>
    <s v="876524"/>
    <s v="20114"/>
    <x v="0"/>
    <n v="0"/>
    <x v="1"/>
    <x v="53"/>
    <x v="10"/>
    <x v="3"/>
    <s v="Q4_5"/>
    <n v="4"/>
    <x v="1"/>
    <x v="13"/>
    <x v="5"/>
  </r>
  <r>
    <n v="1"/>
    <n v="2016"/>
    <s v="876524"/>
    <s v="20114"/>
    <x v="0"/>
    <n v="0"/>
    <x v="1"/>
    <x v="53"/>
    <x v="10"/>
    <x v="3"/>
    <s v="Q4_2"/>
    <n v="4"/>
    <x v="1"/>
    <x v="14"/>
    <x v="5"/>
  </r>
  <r>
    <n v="1"/>
    <n v="2016"/>
    <s v="876524"/>
    <s v="20114"/>
    <x v="0"/>
    <n v="0"/>
    <x v="1"/>
    <x v="53"/>
    <x v="10"/>
    <x v="3"/>
    <s v="Q4_7"/>
    <n v="4"/>
    <x v="1"/>
    <x v="15"/>
    <x v="5"/>
  </r>
  <r>
    <n v="1"/>
    <n v="2016"/>
    <s v="876524"/>
    <s v="20114"/>
    <x v="0"/>
    <n v="0"/>
    <x v="1"/>
    <x v="53"/>
    <x v="10"/>
    <x v="3"/>
    <s v="Q4_9"/>
    <n v="4"/>
    <x v="1"/>
    <x v="16"/>
    <x v="5"/>
  </r>
  <r>
    <n v="1"/>
    <n v="2016"/>
    <s v="876524"/>
    <s v="20114"/>
    <x v="0"/>
    <n v="0"/>
    <x v="1"/>
    <x v="53"/>
    <x v="10"/>
    <x v="3"/>
    <s v="Q4_8"/>
    <n v="4"/>
    <x v="1"/>
    <x v="17"/>
    <x v="5"/>
  </r>
  <r>
    <n v="1"/>
    <n v="2016"/>
    <s v="876524"/>
    <s v="20114"/>
    <x v="0"/>
    <n v="0"/>
    <x v="1"/>
    <x v="53"/>
    <x v="10"/>
    <x v="3"/>
    <s v="Q4_4"/>
    <n v="3"/>
    <x v="1"/>
    <x v="18"/>
    <x v="7"/>
  </r>
  <r>
    <n v="1"/>
    <n v="2016"/>
    <s v="876524"/>
    <s v="20114"/>
    <x v="0"/>
    <n v="0"/>
    <x v="1"/>
    <x v="53"/>
    <x v="10"/>
    <x v="3"/>
    <s v="Q4_1"/>
    <n v="4"/>
    <x v="1"/>
    <x v="19"/>
    <x v="5"/>
  </r>
  <r>
    <n v="1"/>
    <n v="2016"/>
    <s v="3909853"/>
    <s v="20122"/>
    <x v="0"/>
    <n v="0"/>
    <x v="1"/>
    <x v="54"/>
    <x v="34"/>
    <x v="4"/>
    <s v="Q4_6"/>
    <n v="3"/>
    <x v="1"/>
    <x v="11"/>
    <x v="7"/>
  </r>
  <r>
    <n v="1"/>
    <n v="2016"/>
    <s v="3909853"/>
    <s v="20122"/>
    <x v="0"/>
    <n v="0"/>
    <x v="1"/>
    <x v="54"/>
    <x v="34"/>
    <x v="4"/>
    <s v="Q4_3"/>
    <n v="4"/>
    <x v="1"/>
    <x v="12"/>
    <x v="5"/>
  </r>
  <r>
    <n v="1"/>
    <n v="2016"/>
    <s v="3909853"/>
    <s v="20122"/>
    <x v="0"/>
    <n v="0"/>
    <x v="1"/>
    <x v="54"/>
    <x v="34"/>
    <x v="4"/>
    <s v="Q4_5"/>
    <n v="3"/>
    <x v="1"/>
    <x v="13"/>
    <x v="7"/>
  </r>
  <r>
    <n v="1"/>
    <n v="2016"/>
    <s v="3909853"/>
    <s v="20122"/>
    <x v="0"/>
    <n v="0"/>
    <x v="1"/>
    <x v="54"/>
    <x v="34"/>
    <x v="4"/>
    <s v="Q4_2"/>
    <n v="4"/>
    <x v="1"/>
    <x v="14"/>
    <x v="5"/>
  </r>
  <r>
    <n v="1"/>
    <n v="2016"/>
    <s v="3909853"/>
    <s v="20122"/>
    <x v="0"/>
    <n v="0"/>
    <x v="1"/>
    <x v="54"/>
    <x v="34"/>
    <x v="4"/>
    <s v="Q4_7"/>
    <n v="3"/>
    <x v="1"/>
    <x v="15"/>
    <x v="7"/>
  </r>
  <r>
    <n v="1"/>
    <n v="2016"/>
    <s v="3909853"/>
    <s v="20122"/>
    <x v="0"/>
    <n v="0"/>
    <x v="1"/>
    <x v="54"/>
    <x v="34"/>
    <x v="4"/>
    <s v="Q4_9"/>
    <n v="3"/>
    <x v="1"/>
    <x v="16"/>
    <x v="7"/>
  </r>
  <r>
    <n v="1"/>
    <n v="2016"/>
    <s v="3909853"/>
    <s v="20122"/>
    <x v="0"/>
    <n v="0"/>
    <x v="1"/>
    <x v="54"/>
    <x v="34"/>
    <x v="4"/>
    <s v="Q4_8"/>
    <n v="3"/>
    <x v="1"/>
    <x v="17"/>
    <x v="7"/>
  </r>
  <r>
    <n v="1"/>
    <n v="2016"/>
    <s v="3909853"/>
    <s v="20122"/>
    <x v="0"/>
    <n v="0"/>
    <x v="1"/>
    <x v="54"/>
    <x v="34"/>
    <x v="4"/>
    <s v="Q4_4"/>
    <n v="5"/>
    <x v="1"/>
    <x v="18"/>
    <x v="4"/>
  </r>
  <r>
    <n v="1"/>
    <n v="2016"/>
    <s v="3909853"/>
    <s v="20122"/>
    <x v="0"/>
    <n v="0"/>
    <x v="1"/>
    <x v="54"/>
    <x v="34"/>
    <x v="4"/>
    <s v="Q4_1"/>
    <n v="4"/>
    <x v="1"/>
    <x v="19"/>
    <x v="5"/>
  </r>
  <r>
    <n v="1"/>
    <n v="2016"/>
    <s v="3662775"/>
    <s v="20122"/>
    <x v="0"/>
    <n v="0"/>
    <x v="1"/>
    <x v="2"/>
    <x v="2"/>
    <x v="1"/>
    <s v="Q4_6"/>
    <n v="3"/>
    <x v="1"/>
    <x v="11"/>
    <x v="7"/>
  </r>
  <r>
    <n v="1"/>
    <n v="2016"/>
    <s v="3662775"/>
    <s v="20122"/>
    <x v="0"/>
    <n v="0"/>
    <x v="1"/>
    <x v="2"/>
    <x v="2"/>
    <x v="1"/>
    <s v="Q4_3"/>
    <n v="3"/>
    <x v="1"/>
    <x v="12"/>
    <x v="7"/>
  </r>
  <r>
    <n v="1"/>
    <n v="2016"/>
    <s v="3662775"/>
    <s v="20122"/>
    <x v="0"/>
    <n v="0"/>
    <x v="1"/>
    <x v="2"/>
    <x v="2"/>
    <x v="1"/>
    <s v="Q4_5"/>
    <n v="3"/>
    <x v="1"/>
    <x v="13"/>
    <x v="7"/>
  </r>
  <r>
    <n v="1"/>
    <n v="2016"/>
    <s v="3662775"/>
    <s v="20122"/>
    <x v="0"/>
    <n v="0"/>
    <x v="1"/>
    <x v="2"/>
    <x v="2"/>
    <x v="1"/>
    <s v="Q4_2"/>
    <n v="3"/>
    <x v="1"/>
    <x v="14"/>
    <x v="7"/>
  </r>
  <r>
    <n v="1"/>
    <n v="2016"/>
    <s v="3662775"/>
    <s v="20122"/>
    <x v="0"/>
    <n v="0"/>
    <x v="1"/>
    <x v="2"/>
    <x v="2"/>
    <x v="1"/>
    <s v="Q4_7"/>
    <n v="3"/>
    <x v="1"/>
    <x v="15"/>
    <x v="7"/>
  </r>
  <r>
    <n v="1"/>
    <n v="2016"/>
    <s v="3662775"/>
    <s v="20122"/>
    <x v="0"/>
    <n v="0"/>
    <x v="1"/>
    <x v="2"/>
    <x v="2"/>
    <x v="1"/>
    <s v="Q4_9"/>
    <n v="3"/>
    <x v="1"/>
    <x v="16"/>
    <x v="7"/>
  </r>
  <r>
    <n v="1"/>
    <n v="2016"/>
    <s v="3662775"/>
    <s v="20122"/>
    <x v="0"/>
    <n v="0"/>
    <x v="1"/>
    <x v="2"/>
    <x v="2"/>
    <x v="1"/>
    <s v="Q4_8"/>
    <n v="3"/>
    <x v="1"/>
    <x v="17"/>
    <x v="7"/>
  </r>
  <r>
    <n v="1"/>
    <n v="2016"/>
    <s v="3662775"/>
    <s v="20122"/>
    <x v="0"/>
    <n v="0"/>
    <x v="1"/>
    <x v="2"/>
    <x v="2"/>
    <x v="1"/>
    <s v="Q4_4"/>
    <n v="5"/>
    <x v="1"/>
    <x v="18"/>
    <x v="4"/>
  </r>
  <r>
    <n v="1"/>
    <n v="2016"/>
    <s v="3662775"/>
    <s v="20122"/>
    <x v="0"/>
    <n v="0"/>
    <x v="1"/>
    <x v="2"/>
    <x v="2"/>
    <x v="1"/>
    <s v="Q4_1"/>
    <n v="4"/>
    <x v="1"/>
    <x v="19"/>
    <x v="5"/>
  </r>
  <r>
    <n v="1"/>
    <n v="2016"/>
    <s v="111773"/>
    <s v="20114"/>
    <x v="0"/>
    <n v="1"/>
    <x v="0"/>
    <x v="32"/>
    <x v="23"/>
    <x v="0"/>
    <s v="Q19"/>
    <n v="1"/>
    <x v="3"/>
    <x v="25"/>
    <x v="10"/>
  </r>
  <r>
    <n v="1"/>
    <n v="2016"/>
    <s v="1144545"/>
    <s v="20121"/>
    <x v="0"/>
    <n v="0"/>
    <x v="1"/>
    <x v="38"/>
    <x v="12"/>
    <x v="4"/>
    <s v="Q3_1"/>
    <n v="4"/>
    <x v="0"/>
    <x v="0"/>
    <x v="0"/>
  </r>
  <r>
    <n v="1"/>
    <n v="2016"/>
    <s v="1144545"/>
    <s v="20121"/>
    <x v="0"/>
    <n v="0"/>
    <x v="1"/>
    <x v="38"/>
    <x v="12"/>
    <x v="4"/>
    <s v="Q3_2"/>
    <n v="5"/>
    <x v="0"/>
    <x v="1"/>
    <x v="4"/>
  </r>
  <r>
    <n v="1"/>
    <n v="2016"/>
    <s v="1144545"/>
    <s v="20121"/>
    <x v="0"/>
    <n v="0"/>
    <x v="1"/>
    <x v="38"/>
    <x v="12"/>
    <x v="4"/>
    <s v="Q3_8"/>
    <n v="4"/>
    <x v="0"/>
    <x v="2"/>
    <x v="0"/>
  </r>
  <r>
    <n v="1"/>
    <n v="2016"/>
    <s v="1144545"/>
    <s v="20121"/>
    <x v="0"/>
    <n v="0"/>
    <x v="1"/>
    <x v="38"/>
    <x v="12"/>
    <x v="4"/>
    <s v="Q3_3"/>
    <n v="4"/>
    <x v="0"/>
    <x v="3"/>
    <x v="0"/>
  </r>
  <r>
    <n v="1"/>
    <n v="2016"/>
    <s v="1144545"/>
    <s v="20121"/>
    <x v="0"/>
    <n v="0"/>
    <x v="1"/>
    <x v="38"/>
    <x v="12"/>
    <x v="4"/>
    <s v="Q3_4"/>
    <n v="3"/>
    <x v="0"/>
    <x v="4"/>
    <x v="1"/>
  </r>
  <r>
    <n v="1"/>
    <n v="2016"/>
    <s v="1144545"/>
    <s v="20121"/>
    <x v="0"/>
    <n v="0"/>
    <x v="1"/>
    <x v="38"/>
    <x v="12"/>
    <x v="4"/>
    <s v="Q3_9"/>
    <n v="4"/>
    <x v="0"/>
    <x v="5"/>
    <x v="0"/>
  </r>
  <r>
    <n v="1"/>
    <n v="2016"/>
    <s v="1144545"/>
    <s v="20121"/>
    <x v="0"/>
    <n v="0"/>
    <x v="1"/>
    <x v="38"/>
    <x v="12"/>
    <x v="4"/>
    <s v="Q3_10"/>
    <n v="4"/>
    <x v="0"/>
    <x v="6"/>
    <x v="0"/>
  </r>
  <r>
    <n v="1"/>
    <n v="2016"/>
    <s v="1144545"/>
    <s v="20121"/>
    <x v="0"/>
    <n v="0"/>
    <x v="1"/>
    <x v="38"/>
    <x v="12"/>
    <x v="4"/>
    <s v="Q3_11"/>
    <n v="4"/>
    <x v="0"/>
    <x v="7"/>
    <x v="0"/>
  </r>
  <r>
    <n v="1"/>
    <n v="2016"/>
    <s v="12011"/>
    <s v="20121"/>
    <x v="0"/>
    <n v="0"/>
    <x v="1"/>
    <x v="20"/>
    <x v="10"/>
    <x v="3"/>
    <s v="Q4_6"/>
    <n v="3"/>
    <x v="1"/>
    <x v="11"/>
    <x v="7"/>
  </r>
  <r>
    <n v="1"/>
    <n v="2016"/>
    <s v="12011"/>
    <s v="20121"/>
    <x v="0"/>
    <n v="0"/>
    <x v="1"/>
    <x v="20"/>
    <x v="10"/>
    <x v="3"/>
    <s v="Q4_3"/>
    <n v="4"/>
    <x v="1"/>
    <x v="12"/>
    <x v="5"/>
  </r>
  <r>
    <n v="1"/>
    <n v="2016"/>
    <s v="12011"/>
    <s v="20121"/>
    <x v="0"/>
    <n v="0"/>
    <x v="1"/>
    <x v="20"/>
    <x v="10"/>
    <x v="3"/>
    <s v="Q4_5"/>
    <n v="4"/>
    <x v="1"/>
    <x v="13"/>
    <x v="5"/>
  </r>
  <r>
    <n v="1"/>
    <n v="2016"/>
    <s v="12011"/>
    <s v="20121"/>
    <x v="0"/>
    <n v="0"/>
    <x v="1"/>
    <x v="20"/>
    <x v="10"/>
    <x v="3"/>
    <s v="Q4_2"/>
    <n v="4"/>
    <x v="1"/>
    <x v="14"/>
    <x v="5"/>
  </r>
  <r>
    <n v="1"/>
    <n v="2016"/>
    <s v="12011"/>
    <s v="20121"/>
    <x v="0"/>
    <n v="0"/>
    <x v="1"/>
    <x v="20"/>
    <x v="10"/>
    <x v="3"/>
    <s v="Q4_7"/>
    <n v="4"/>
    <x v="1"/>
    <x v="15"/>
    <x v="5"/>
  </r>
  <r>
    <n v="1"/>
    <n v="2016"/>
    <s v="12011"/>
    <s v="20121"/>
    <x v="0"/>
    <n v="0"/>
    <x v="1"/>
    <x v="20"/>
    <x v="10"/>
    <x v="3"/>
    <s v="Q4_9"/>
    <n v="3"/>
    <x v="1"/>
    <x v="16"/>
    <x v="7"/>
  </r>
  <r>
    <n v="1"/>
    <n v="2016"/>
    <s v="12011"/>
    <s v="20121"/>
    <x v="0"/>
    <n v="0"/>
    <x v="1"/>
    <x v="20"/>
    <x v="10"/>
    <x v="3"/>
    <s v="Q4_8"/>
    <n v="3"/>
    <x v="1"/>
    <x v="17"/>
    <x v="7"/>
  </r>
  <r>
    <n v="1"/>
    <n v="2016"/>
    <s v="12011"/>
    <s v="20121"/>
    <x v="0"/>
    <n v="0"/>
    <x v="1"/>
    <x v="20"/>
    <x v="10"/>
    <x v="3"/>
    <s v="Q4_4"/>
    <n v="3"/>
    <x v="1"/>
    <x v="18"/>
    <x v="7"/>
  </r>
  <r>
    <n v="1"/>
    <n v="2016"/>
    <s v="12011"/>
    <s v="20121"/>
    <x v="0"/>
    <n v="0"/>
    <x v="1"/>
    <x v="20"/>
    <x v="10"/>
    <x v="3"/>
    <s v="Q4_1"/>
    <n v="4"/>
    <x v="1"/>
    <x v="19"/>
    <x v="5"/>
  </r>
  <r>
    <n v="1"/>
    <n v="2016"/>
    <s v="3379765"/>
    <s v="20122"/>
    <x v="0"/>
    <n v="0"/>
    <x v="1"/>
    <x v="52"/>
    <x v="33"/>
    <x v="4"/>
    <s v="Q4_6"/>
    <n v="5"/>
    <x v="1"/>
    <x v="11"/>
    <x v="4"/>
  </r>
  <r>
    <n v="1"/>
    <n v="2016"/>
    <s v="3379765"/>
    <s v="20122"/>
    <x v="0"/>
    <n v="0"/>
    <x v="1"/>
    <x v="52"/>
    <x v="33"/>
    <x v="4"/>
    <s v="Q4_3"/>
    <n v="4"/>
    <x v="1"/>
    <x v="12"/>
    <x v="5"/>
  </r>
  <r>
    <n v="1"/>
    <n v="2016"/>
    <s v="3379765"/>
    <s v="20122"/>
    <x v="0"/>
    <n v="0"/>
    <x v="1"/>
    <x v="52"/>
    <x v="33"/>
    <x v="4"/>
    <s v="Q4_5"/>
    <n v="3"/>
    <x v="1"/>
    <x v="13"/>
    <x v="7"/>
  </r>
  <r>
    <n v="1"/>
    <n v="2016"/>
    <s v="3379765"/>
    <s v="20122"/>
    <x v="0"/>
    <n v="0"/>
    <x v="1"/>
    <x v="52"/>
    <x v="33"/>
    <x v="4"/>
    <s v="Q4_2"/>
    <n v="4"/>
    <x v="1"/>
    <x v="14"/>
    <x v="5"/>
  </r>
  <r>
    <n v="1"/>
    <n v="2016"/>
    <s v="3379765"/>
    <s v="20122"/>
    <x v="0"/>
    <n v="0"/>
    <x v="1"/>
    <x v="52"/>
    <x v="33"/>
    <x v="4"/>
    <s v="Q4_7"/>
    <n v="5"/>
    <x v="1"/>
    <x v="15"/>
    <x v="4"/>
  </r>
  <r>
    <n v="1"/>
    <n v="2016"/>
    <s v="3379765"/>
    <s v="20122"/>
    <x v="0"/>
    <n v="0"/>
    <x v="1"/>
    <x v="52"/>
    <x v="33"/>
    <x v="4"/>
    <s v="Q4_9"/>
    <n v="5"/>
    <x v="1"/>
    <x v="16"/>
    <x v="4"/>
  </r>
  <r>
    <n v="1"/>
    <n v="2016"/>
    <s v="3379765"/>
    <s v="20122"/>
    <x v="0"/>
    <n v="0"/>
    <x v="1"/>
    <x v="52"/>
    <x v="33"/>
    <x v="4"/>
    <s v="Q4_8"/>
    <n v="5"/>
    <x v="1"/>
    <x v="17"/>
    <x v="4"/>
  </r>
  <r>
    <n v="1"/>
    <n v="2016"/>
    <s v="3379765"/>
    <s v="20122"/>
    <x v="0"/>
    <n v="0"/>
    <x v="1"/>
    <x v="52"/>
    <x v="33"/>
    <x v="4"/>
    <s v="Q4_4"/>
    <n v="5"/>
    <x v="1"/>
    <x v="18"/>
    <x v="4"/>
  </r>
  <r>
    <n v="1"/>
    <n v="2016"/>
    <s v="3379765"/>
    <s v="20122"/>
    <x v="0"/>
    <n v="0"/>
    <x v="1"/>
    <x v="52"/>
    <x v="33"/>
    <x v="4"/>
    <s v="Q4_1"/>
    <n v="3"/>
    <x v="1"/>
    <x v="19"/>
    <x v="7"/>
  </r>
  <r>
    <n v="1"/>
    <n v="2016"/>
    <s v="3744181"/>
    <s v="20122"/>
    <x v="0"/>
    <n v="0"/>
    <x v="1"/>
    <x v="55"/>
    <x v="16"/>
    <x v="3"/>
    <s v="Q4_6"/>
    <n v="1"/>
    <x v="1"/>
    <x v="11"/>
    <x v="8"/>
  </r>
  <r>
    <n v="1"/>
    <n v="2016"/>
    <s v="3744181"/>
    <s v="20122"/>
    <x v="0"/>
    <n v="0"/>
    <x v="1"/>
    <x v="55"/>
    <x v="16"/>
    <x v="3"/>
    <s v="Q4_3"/>
    <n v="2"/>
    <x v="1"/>
    <x v="12"/>
    <x v="9"/>
  </r>
  <r>
    <n v="1"/>
    <n v="2016"/>
    <s v="3744181"/>
    <s v="20122"/>
    <x v="0"/>
    <n v="0"/>
    <x v="1"/>
    <x v="55"/>
    <x v="16"/>
    <x v="3"/>
    <s v="Q4_5"/>
    <n v="3"/>
    <x v="1"/>
    <x v="13"/>
    <x v="7"/>
  </r>
  <r>
    <n v="1"/>
    <n v="2016"/>
    <s v="3744181"/>
    <s v="20122"/>
    <x v="0"/>
    <n v="0"/>
    <x v="1"/>
    <x v="55"/>
    <x v="16"/>
    <x v="3"/>
    <s v="Q4_2"/>
    <n v="2"/>
    <x v="1"/>
    <x v="14"/>
    <x v="9"/>
  </r>
  <r>
    <n v="1"/>
    <n v="2016"/>
    <s v="3744181"/>
    <s v="20122"/>
    <x v="0"/>
    <n v="0"/>
    <x v="1"/>
    <x v="55"/>
    <x v="16"/>
    <x v="3"/>
    <s v="Q4_7"/>
    <n v="3"/>
    <x v="1"/>
    <x v="15"/>
    <x v="7"/>
  </r>
  <r>
    <n v="1"/>
    <n v="2016"/>
    <s v="3744181"/>
    <s v="20122"/>
    <x v="0"/>
    <n v="0"/>
    <x v="1"/>
    <x v="55"/>
    <x v="16"/>
    <x v="3"/>
    <s v="Q4_9"/>
    <n v="3"/>
    <x v="1"/>
    <x v="16"/>
    <x v="7"/>
  </r>
  <r>
    <n v="1"/>
    <n v="2016"/>
    <s v="3744181"/>
    <s v="20122"/>
    <x v="0"/>
    <n v="0"/>
    <x v="1"/>
    <x v="55"/>
    <x v="16"/>
    <x v="3"/>
    <s v="Q4_8"/>
    <n v="3"/>
    <x v="1"/>
    <x v="17"/>
    <x v="7"/>
  </r>
  <r>
    <n v="1"/>
    <n v="2016"/>
    <s v="3744181"/>
    <s v="20122"/>
    <x v="0"/>
    <n v="0"/>
    <x v="1"/>
    <x v="55"/>
    <x v="16"/>
    <x v="3"/>
    <s v="Q4_4"/>
    <n v="5"/>
    <x v="1"/>
    <x v="18"/>
    <x v="4"/>
  </r>
  <r>
    <n v="1"/>
    <n v="2016"/>
    <s v="3744181"/>
    <s v="20122"/>
    <x v="0"/>
    <n v="0"/>
    <x v="1"/>
    <x v="55"/>
    <x v="16"/>
    <x v="3"/>
    <s v="Q4_1"/>
    <n v="1"/>
    <x v="1"/>
    <x v="19"/>
    <x v="8"/>
  </r>
  <r>
    <n v="1"/>
    <n v="2016"/>
    <s v="4110313"/>
    <s v="20122"/>
    <x v="0"/>
    <n v="0"/>
    <x v="1"/>
    <x v="56"/>
    <x v="35"/>
    <x v="2"/>
    <s v="Q4_6"/>
    <n v="3"/>
    <x v="1"/>
    <x v="11"/>
    <x v="7"/>
  </r>
  <r>
    <n v="1"/>
    <n v="2016"/>
    <s v="4110313"/>
    <s v="20122"/>
    <x v="0"/>
    <n v="0"/>
    <x v="1"/>
    <x v="56"/>
    <x v="35"/>
    <x v="2"/>
    <s v="Q4_3"/>
    <n v="3"/>
    <x v="1"/>
    <x v="12"/>
    <x v="7"/>
  </r>
  <r>
    <n v="1"/>
    <n v="2016"/>
    <s v="4110313"/>
    <s v="20122"/>
    <x v="0"/>
    <n v="0"/>
    <x v="1"/>
    <x v="56"/>
    <x v="35"/>
    <x v="2"/>
    <s v="Q4_5"/>
    <n v="4"/>
    <x v="1"/>
    <x v="13"/>
    <x v="5"/>
  </r>
  <r>
    <n v="1"/>
    <n v="2016"/>
    <s v="4110313"/>
    <s v="20122"/>
    <x v="0"/>
    <n v="0"/>
    <x v="1"/>
    <x v="56"/>
    <x v="35"/>
    <x v="2"/>
    <s v="Q4_2"/>
    <n v="3"/>
    <x v="1"/>
    <x v="14"/>
    <x v="7"/>
  </r>
  <r>
    <n v="1"/>
    <n v="2016"/>
    <s v="4110313"/>
    <s v="20122"/>
    <x v="0"/>
    <n v="0"/>
    <x v="1"/>
    <x v="56"/>
    <x v="35"/>
    <x v="2"/>
    <s v="Q4_7"/>
    <n v="3"/>
    <x v="1"/>
    <x v="15"/>
    <x v="7"/>
  </r>
  <r>
    <n v="1"/>
    <n v="2016"/>
    <s v="4110313"/>
    <s v="20122"/>
    <x v="0"/>
    <n v="0"/>
    <x v="1"/>
    <x v="56"/>
    <x v="35"/>
    <x v="2"/>
    <s v="Q4_9"/>
    <n v="4"/>
    <x v="1"/>
    <x v="16"/>
    <x v="5"/>
  </r>
  <r>
    <n v="1"/>
    <n v="2016"/>
    <s v="4110313"/>
    <s v="20122"/>
    <x v="0"/>
    <n v="0"/>
    <x v="1"/>
    <x v="56"/>
    <x v="35"/>
    <x v="2"/>
    <s v="Q4_8"/>
    <n v="4"/>
    <x v="1"/>
    <x v="17"/>
    <x v="5"/>
  </r>
  <r>
    <n v="1"/>
    <n v="2016"/>
    <s v="4110313"/>
    <s v="20122"/>
    <x v="0"/>
    <n v="0"/>
    <x v="1"/>
    <x v="56"/>
    <x v="35"/>
    <x v="2"/>
    <s v="Q4_4"/>
    <n v="4"/>
    <x v="1"/>
    <x v="18"/>
    <x v="5"/>
  </r>
  <r>
    <n v="1"/>
    <n v="2016"/>
    <s v="4110313"/>
    <s v="20122"/>
    <x v="0"/>
    <n v="0"/>
    <x v="1"/>
    <x v="56"/>
    <x v="35"/>
    <x v="2"/>
    <s v="Q4_1"/>
    <n v="3"/>
    <x v="1"/>
    <x v="19"/>
    <x v="7"/>
  </r>
  <r>
    <n v="1"/>
    <n v="2016"/>
    <s v="3393792"/>
    <s v="20121"/>
    <x v="0"/>
    <n v="0"/>
    <x v="1"/>
    <x v="31"/>
    <x v="22"/>
    <x v="1"/>
    <s v="Q4_6"/>
    <n v="4"/>
    <x v="1"/>
    <x v="11"/>
    <x v="5"/>
  </r>
  <r>
    <n v="1"/>
    <n v="2016"/>
    <s v="3393792"/>
    <s v="20121"/>
    <x v="0"/>
    <n v="0"/>
    <x v="1"/>
    <x v="31"/>
    <x v="22"/>
    <x v="1"/>
    <s v="Q4_3"/>
    <n v="4"/>
    <x v="1"/>
    <x v="12"/>
    <x v="5"/>
  </r>
  <r>
    <n v="1"/>
    <n v="2016"/>
    <s v="3393792"/>
    <s v="20121"/>
    <x v="0"/>
    <n v="0"/>
    <x v="1"/>
    <x v="31"/>
    <x v="22"/>
    <x v="1"/>
    <s v="Q4_5"/>
    <n v="3"/>
    <x v="1"/>
    <x v="13"/>
    <x v="7"/>
  </r>
  <r>
    <n v="1"/>
    <n v="2016"/>
    <s v="3393792"/>
    <s v="20121"/>
    <x v="0"/>
    <n v="0"/>
    <x v="1"/>
    <x v="31"/>
    <x v="22"/>
    <x v="1"/>
    <s v="Q4_2"/>
    <n v="3"/>
    <x v="1"/>
    <x v="14"/>
    <x v="7"/>
  </r>
  <r>
    <n v="1"/>
    <n v="2016"/>
    <s v="3393792"/>
    <s v="20121"/>
    <x v="0"/>
    <n v="0"/>
    <x v="1"/>
    <x v="31"/>
    <x v="22"/>
    <x v="1"/>
    <s v="Q4_7"/>
    <n v="4"/>
    <x v="1"/>
    <x v="15"/>
    <x v="5"/>
  </r>
  <r>
    <n v="1"/>
    <n v="2016"/>
    <s v="3393792"/>
    <s v="20121"/>
    <x v="0"/>
    <n v="0"/>
    <x v="1"/>
    <x v="31"/>
    <x v="22"/>
    <x v="1"/>
    <s v="Q4_9"/>
    <n v="3"/>
    <x v="1"/>
    <x v="16"/>
    <x v="7"/>
  </r>
  <r>
    <n v="1"/>
    <n v="2016"/>
    <s v="3393792"/>
    <s v="20121"/>
    <x v="0"/>
    <n v="0"/>
    <x v="1"/>
    <x v="31"/>
    <x v="22"/>
    <x v="1"/>
    <s v="Q4_8"/>
    <n v="3"/>
    <x v="1"/>
    <x v="17"/>
    <x v="7"/>
  </r>
  <r>
    <n v="1"/>
    <n v="2016"/>
    <s v="3393792"/>
    <s v="20121"/>
    <x v="0"/>
    <n v="0"/>
    <x v="1"/>
    <x v="31"/>
    <x v="22"/>
    <x v="1"/>
    <s v="Q4_4"/>
    <n v="3"/>
    <x v="1"/>
    <x v="18"/>
    <x v="7"/>
  </r>
  <r>
    <n v="1"/>
    <n v="2016"/>
    <s v="3393792"/>
    <s v="20121"/>
    <x v="0"/>
    <n v="0"/>
    <x v="1"/>
    <x v="31"/>
    <x v="22"/>
    <x v="1"/>
    <s v="Q4_1"/>
    <n v="4"/>
    <x v="1"/>
    <x v="19"/>
    <x v="5"/>
  </r>
  <r>
    <n v="1"/>
    <n v="2016"/>
    <s v="3659421"/>
    <s v="20114"/>
    <x v="0"/>
    <n v="0"/>
    <x v="1"/>
    <x v="2"/>
    <x v="2"/>
    <x v="1"/>
    <s v="Q4_6"/>
    <n v="4"/>
    <x v="1"/>
    <x v="11"/>
    <x v="5"/>
  </r>
  <r>
    <n v="1"/>
    <n v="2016"/>
    <s v="3659421"/>
    <s v="20114"/>
    <x v="0"/>
    <n v="0"/>
    <x v="1"/>
    <x v="2"/>
    <x v="2"/>
    <x v="1"/>
    <s v="Q4_3"/>
    <n v="3"/>
    <x v="1"/>
    <x v="12"/>
    <x v="7"/>
  </r>
  <r>
    <n v="1"/>
    <n v="2016"/>
    <s v="3659421"/>
    <s v="20114"/>
    <x v="0"/>
    <n v="0"/>
    <x v="1"/>
    <x v="2"/>
    <x v="2"/>
    <x v="1"/>
    <s v="Q4_5"/>
    <n v="3"/>
    <x v="1"/>
    <x v="13"/>
    <x v="7"/>
  </r>
  <r>
    <n v="1"/>
    <n v="2016"/>
    <s v="3659421"/>
    <s v="20114"/>
    <x v="0"/>
    <n v="0"/>
    <x v="1"/>
    <x v="2"/>
    <x v="2"/>
    <x v="1"/>
    <s v="Q4_2"/>
    <n v="3"/>
    <x v="1"/>
    <x v="14"/>
    <x v="7"/>
  </r>
  <r>
    <n v="1"/>
    <n v="2016"/>
    <s v="3659421"/>
    <s v="20114"/>
    <x v="0"/>
    <n v="0"/>
    <x v="1"/>
    <x v="2"/>
    <x v="2"/>
    <x v="1"/>
    <s v="Q4_7"/>
    <n v="4"/>
    <x v="1"/>
    <x v="15"/>
    <x v="5"/>
  </r>
  <r>
    <n v="1"/>
    <n v="2016"/>
    <s v="3659421"/>
    <s v="20114"/>
    <x v="0"/>
    <n v="0"/>
    <x v="1"/>
    <x v="2"/>
    <x v="2"/>
    <x v="1"/>
    <s v="Q4_9"/>
    <n v="4"/>
    <x v="1"/>
    <x v="16"/>
    <x v="5"/>
  </r>
  <r>
    <n v="1"/>
    <n v="2016"/>
    <s v="3659421"/>
    <s v="20114"/>
    <x v="0"/>
    <n v="0"/>
    <x v="1"/>
    <x v="2"/>
    <x v="2"/>
    <x v="1"/>
    <s v="Q4_8"/>
    <n v="4"/>
    <x v="1"/>
    <x v="17"/>
    <x v="5"/>
  </r>
  <r>
    <n v="1"/>
    <n v="2016"/>
    <s v="3659421"/>
    <s v="20114"/>
    <x v="0"/>
    <n v="0"/>
    <x v="1"/>
    <x v="2"/>
    <x v="2"/>
    <x v="1"/>
    <s v="Q4_4"/>
    <n v="3"/>
    <x v="1"/>
    <x v="18"/>
    <x v="7"/>
  </r>
  <r>
    <n v="1"/>
    <n v="2016"/>
    <s v="3659421"/>
    <s v="20114"/>
    <x v="0"/>
    <n v="0"/>
    <x v="1"/>
    <x v="2"/>
    <x v="2"/>
    <x v="1"/>
    <s v="Q4_1"/>
    <n v="4"/>
    <x v="1"/>
    <x v="19"/>
    <x v="5"/>
  </r>
  <r>
    <n v="1"/>
    <n v="2016"/>
    <s v="1972814"/>
    <s v="20113"/>
    <x v="0"/>
    <n v="0"/>
    <x v="1"/>
    <x v="47"/>
    <x v="30"/>
    <x v="1"/>
    <s v="Q4_6"/>
    <n v="5"/>
    <x v="1"/>
    <x v="11"/>
    <x v="4"/>
  </r>
  <r>
    <n v="1"/>
    <n v="2016"/>
    <s v="1972814"/>
    <s v="20113"/>
    <x v="0"/>
    <n v="0"/>
    <x v="1"/>
    <x v="47"/>
    <x v="30"/>
    <x v="1"/>
    <s v="Q4_3"/>
    <n v="3"/>
    <x v="1"/>
    <x v="12"/>
    <x v="7"/>
  </r>
  <r>
    <n v="1"/>
    <n v="2016"/>
    <s v="1972814"/>
    <s v="20113"/>
    <x v="0"/>
    <n v="0"/>
    <x v="1"/>
    <x v="47"/>
    <x v="30"/>
    <x v="1"/>
    <s v="Q4_5"/>
    <n v="3"/>
    <x v="1"/>
    <x v="13"/>
    <x v="7"/>
  </r>
  <r>
    <n v="1"/>
    <n v="2016"/>
    <s v="1972814"/>
    <s v="20113"/>
    <x v="0"/>
    <n v="0"/>
    <x v="1"/>
    <x v="47"/>
    <x v="30"/>
    <x v="1"/>
    <s v="Q4_2"/>
    <n v="3"/>
    <x v="1"/>
    <x v="14"/>
    <x v="7"/>
  </r>
  <r>
    <n v="1"/>
    <n v="2016"/>
    <s v="1972814"/>
    <s v="20113"/>
    <x v="0"/>
    <n v="0"/>
    <x v="1"/>
    <x v="47"/>
    <x v="30"/>
    <x v="1"/>
    <s v="Q4_7"/>
    <n v="5"/>
    <x v="1"/>
    <x v="15"/>
    <x v="4"/>
  </r>
  <r>
    <n v="1"/>
    <n v="2016"/>
    <s v="1972814"/>
    <s v="20113"/>
    <x v="0"/>
    <n v="0"/>
    <x v="1"/>
    <x v="47"/>
    <x v="30"/>
    <x v="1"/>
    <s v="Q4_9"/>
    <n v="3"/>
    <x v="1"/>
    <x v="16"/>
    <x v="7"/>
  </r>
  <r>
    <n v="1"/>
    <n v="2016"/>
    <s v="1972814"/>
    <s v="20113"/>
    <x v="0"/>
    <n v="0"/>
    <x v="1"/>
    <x v="47"/>
    <x v="30"/>
    <x v="1"/>
    <s v="Q4_8"/>
    <n v="3"/>
    <x v="1"/>
    <x v="17"/>
    <x v="7"/>
  </r>
  <r>
    <n v="1"/>
    <n v="2016"/>
    <s v="1972814"/>
    <s v="20113"/>
    <x v="0"/>
    <n v="0"/>
    <x v="1"/>
    <x v="47"/>
    <x v="30"/>
    <x v="1"/>
    <s v="Q4_4"/>
    <n v="5"/>
    <x v="1"/>
    <x v="18"/>
    <x v="4"/>
  </r>
  <r>
    <n v="1"/>
    <n v="2016"/>
    <s v="1972814"/>
    <s v="20113"/>
    <x v="0"/>
    <n v="0"/>
    <x v="1"/>
    <x v="47"/>
    <x v="30"/>
    <x v="1"/>
    <s v="Q4_1"/>
    <n v="3"/>
    <x v="1"/>
    <x v="19"/>
    <x v="7"/>
  </r>
  <r>
    <n v="1"/>
    <n v="2016"/>
    <s v="3288570"/>
    <s v="20113"/>
    <x v="0"/>
    <n v="0"/>
    <x v="1"/>
    <x v="20"/>
    <x v="10"/>
    <x v="3"/>
    <s v="Q4_6"/>
    <n v="4"/>
    <x v="1"/>
    <x v="11"/>
    <x v="5"/>
  </r>
  <r>
    <n v="1"/>
    <n v="2016"/>
    <s v="3288570"/>
    <s v="20113"/>
    <x v="0"/>
    <n v="0"/>
    <x v="1"/>
    <x v="20"/>
    <x v="10"/>
    <x v="3"/>
    <s v="Q4_3"/>
    <n v="4"/>
    <x v="1"/>
    <x v="12"/>
    <x v="5"/>
  </r>
  <r>
    <n v="1"/>
    <n v="2016"/>
    <s v="3288570"/>
    <s v="20113"/>
    <x v="0"/>
    <n v="0"/>
    <x v="1"/>
    <x v="20"/>
    <x v="10"/>
    <x v="3"/>
    <s v="Q4_5"/>
    <n v="4"/>
    <x v="1"/>
    <x v="13"/>
    <x v="5"/>
  </r>
  <r>
    <n v="1"/>
    <n v="2016"/>
    <s v="3288570"/>
    <s v="20113"/>
    <x v="0"/>
    <n v="0"/>
    <x v="1"/>
    <x v="20"/>
    <x v="10"/>
    <x v="3"/>
    <s v="Q4_2"/>
    <n v="4"/>
    <x v="1"/>
    <x v="14"/>
    <x v="5"/>
  </r>
  <r>
    <n v="1"/>
    <n v="2016"/>
    <s v="3288570"/>
    <s v="20113"/>
    <x v="0"/>
    <n v="0"/>
    <x v="1"/>
    <x v="20"/>
    <x v="10"/>
    <x v="3"/>
    <s v="Q4_7"/>
    <n v="4"/>
    <x v="1"/>
    <x v="15"/>
    <x v="5"/>
  </r>
  <r>
    <n v="1"/>
    <n v="2016"/>
    <s v="3288570"/>
    <s v="20113"/>
    <x v="0"/>
    <n v="0"/>
    <x v="1"/>
    <x v="20"/>
    <x v="10"/>
    <x v="3"/>
    <s v="Q4_9"/>
    <n v="4"/>
    <x v="1"/>
    <x v="16"/>
    <x v="5"/>
  </r>
  <r>
    <n v="1"/>
    <n v="2016"/>
    <s v="3288570"/>
    <s v="20113"/>
    <x v="0"/>
    <n v="0"/>
    <x v="1"/>
    <x v="20"/>
    <x v="10"/>
    <x v="3"/>
    <s v="Q4_8"/>
    <n v="4"/>
    <x v="1"/>
    <x v="17"/>
    <x v="5"/>
  </r>
  <r>
    <n v="1"/>
    <n v="2016"/>
    <s v="3288570"/>
    <s v="20113"/>
    <x v="0"/>
    <n v="0"/>
    <x v="1"/>
    <x v="20"/>
    <x v="10"/>
    <x v="3"/>
    <s v="Q4_4"/>
    <n v="4"/>
    <x v="1"/>
    <x v="18"/>
    <x v="5"/>
  </r>
  <r>
    <n v="1"/>
    <n v="2016"/>
    <s v="3288570"/>
    <s v="20113"/>
    <x v="0"/>
    <n v="0"/>
    <x v="1"/>
    <x v="20"/>
    <x v="10"/>
    <x v="3"/>
    <s v="Q4_1"/>
    <n v="4"/>
    <x v="1"/>
    <x v="19"/>
    <x v="5"/>
  </r>
  <r>
    <n v="1"/>
    <n v="2016"/>
    <s v="3662814"/>
    <s v="20122"/>
    <x v="0"/>
    <n v="0"/>
    <x v="1"/>
    <x v="8"/>
    <x v="8"/>
    <x v="1"/>
    <s v="Q4_6"/>
    <n v="3"/>
    <x v="1"/>
    <x v="11"/>
    <x v="7"/>
  </r>
  <r>
    <n v="1"/>
    <n v="2016"/>
    <s v="3662814"/>
    <s v="20122"/>
    <x v="0"/>
    <n v="0"/>
    <x v="1"/>
    <x v="8"/>
    <x v="8"/>
    <x v="1"/>
    <s v="Q4_3"/>
    <n v="3"/>
    <x v="1"/>
    <x v="12"/>
    <x v="7"/>
  </r>
  <r>
    <n v="1"/>
    <n v="2016"/>
    <s v="3662814"/>
    <s v="20122"/>
    <x v="0"/>
    <n v="0"/>
    <x v="1"/>
    <x v="8"/>
    <x v="8"/>
    <x v="1"/>
    <s v="Q4_5"/>
    <n v="3"/>
    <x v="1"/>
    <x v="13"/>
    <x v="7"/>
  </r>
  <r>
    <n v="1"/>
    <n v="2016"/>
    <s v="3662814"/>
    <s v="20122"/>
    <x v="0"/>
    <n v="0"/>
    <x v="1"/>
    <x v="8"/>
    <x v="8"/>
    <x v="1"/>
    <s v="Q4_2"/>
    <n v="3"/>
    <x v="1"/>
    <x v="14"/>
    <x v="7"/>
  </r>
  <r>
    <n v="1"/>
    <n v="2016"/>
    <s v="3662814"/>
    <s v="20122"/>
    <x v="0"/>
    <n v="0"/>
    <x v="1"/>
    <x v="8"/>
    <x v="8"/>
    <x v="1"/>
    <s v="Q4_7"/>
    <n v="3"/>
    <x v="1"/>
    <x v="15"/>
    <x v="7"/>
  </r>
  <r>
    <n v="1"/>
    <n v="2016"/>
    <s v="3662814"/>
    <s v="20122"/>
    <x v="0"/>
    <n v="0"/>
    <x v="1"/>
    <x v="8"/>
    <x v="8"/>
    <x v="1"/>
    <s v="Q4_9"/>
    <n v="3"/>
    <x v="1"/>
    <x v="16"/>
    <x v="7"/>
  </r>
  <r>
    <n v="1"/>
    <n v="2016"/>
    <s v="3662814"/>
    <s v="20122"/>
    <x v="0"/>
    <n v="0"/>
    <x v="1"/>
    <x v="8"/>
    <x v="8"/>
    <x v="1"/>
    <s v="Q4_8"/>
    <n v="3"/>
    <x v="1"/>
    <x v="17"/>
    <x v="7"/>
  </r>
  <r>
    <n v="1"/>
    <n v="2016"/>
    <s v="3662814"/>
    <s v="20122"/>
    <x v="0"/>
    <n v="0"/>
    <x v="1"/>
    <x v="8"/>
    <x v="8"/>
    <x v="1"/>
    <s v="Q4_4"/>
    <n v="3"/>
    <x v="1"/>
    <x v="18"/>
    <x v="7"/>
  </r>
  <r>
    <n v="1"/>
    <n v="2016"/>
    <s v="3662814"/>
    <s v="20122"/>
    <x v="0"/>
    <n v="0"/>
    <x v="1"/>
    <x v="8"/>
    <x v="8"/>
    <x v="1"/>
    <s v="Q4_1"/>
    <n v="3"/>
    <x v="1"/>
    <x v="19"/>
    <x v="7"/>
  </r>
  <r>
    <n v="1"/>
    <n v="2016"/>
    <s v="3881097"/>
    <s v="20122"/>
    <x v="0"/>
    <n v="0"/>
    <x v="1"/>
    <x v="19"/>
    <x v="17"/>
    <x v="2"/>
    <s v="Q4_6"/>
    <n v="2"/>
    <x v="1"/>
    <x v="11"/>
    <x v="9"/>
  </r>
  <r>
    <n v="1"/>
    <n v="2016"/>
    <s v="3881097"/>
    <s v="20122"/>
    <x v="0"/>
    <n v="0"/>
    <x v="1"/>
    <x v="19"/>
    <x v="17"/>
    <x v="2"/>
    <s v="Q4_3"/>
    <n v="2"/>
    <x v="1"/>
    <x v="12"/>
    <x v="9"/>
  </r>
  <r>
    <n v="1"/>
    <n v="2016"/>
    <s v="3881097"/>
    <s v="20122"/>
    <x v="0"/>
    <n v="0"/>
    <x v="1"/>
    <x v="19"/>
    <x v="17"/>
    <x v="2"/>
    <s v="Q4_5"/>
    <n v="2"/>
    <x v="1"/>
    <x v="13"/>
    <x v="9"/>
  </r>
  <r>
    <n v="1"/>
    <n v="2016"/>
    <s v="3881097"/>
    <s v="20122"/>
    <x v="0"/>
    <n v="0"/>
    <x v="1"/>
    <x v="19"/>
    <x v="17"/>
    <x v="2"/>
    <s v="Q4_2"/>
    <n v="3"/>
    <x v="1"/>
    <x v="14"/>
    <x v="7"/>
  </r>
  <r>
    <n v="1"/>
    <n v="2016"/>
    <s v="3881097"/>
    <s v="20122"/>
    <x v="0"/>
    <n v="0"/>
    <x v="1"/>
    <x v="19"/>
    <x v="17"/>
    <x v="2"/>
    <s v="Q4_7"/>
    <n v="2"/>
    <x v="1"/>
    <x v="15"/>
    <x v="9"/>
  </r>
  <r>
    <n v="1"/>
    <n v="2016"/>
    <s v="3881097"/>
    <s v="20122"/>
    <x v="0"/>
    <n v="0"/>
    <x v="1"/>
    <x v="19"/>
    <x v="17"/>
    <x v="2"/>
    <s v="Q4_9"/>
    <n v="2"/>
    <x v="1"/>
    <x v="16"/>
    <x v="9"/>
  </r>
  <r>
    <n v="1"/>
    <n v="2016"/>
    <s v="3881097"/>
    <s v="20122"/>
    <x v="0"/>
    <n v="0"/>
    <x v="1"/>
    <x v="19"/>
    <x v="17"/>
    <x v="2"/>
    <s v="Q4_8"/>
    <n v="3"/>
    <x v="1"/>
    <x v="17"/>
    <x v="7"/>
  </r>
  <r>
    <n v="1"/>
    <n v="2016"/>
    <s v="3881097"/>
    <s v="20122"/>
    <x v="0"/>
    <n v="0"/>
    <x v="1"/>
    <x v="19"/>
    <x v="17"/>
    <x v="2"/>
    <s v="Q4_4"/>
    <n v="3"/>
    <x v="1"/>
    <x v="18"/>
    <x v="7"/>
  </r>
  <r>
    <n v="1"/>
    <n v="2016"/>
    <s v="3881097"/>
    <s v="20122"/>
    <x v="0"/>
    <n v="0"/>
    <x v="1"/>
    <x v="19"/>
    <x v="17"/>
    <x v="2"/>
    <s v="Q4_1"/>
    <n v="3"/>
    <x v="1"/>
    <x v="19"/>
    <x v="7"/>
  </r>
  <r>
    <n v="1"/>
    <n v="2016"/>
    <s v="3584671"/>
    <s v="20122"/>
    <x v="0"/>
    <n v="0"/>
    <x v="1"/>
    <x v="34"/>
    <x v="24"/>
    <x v="1"/>
    <s v="Q4_6"/>
    <n v="3"/>
    <x v="1"/>
    <x v="11"/>
    <x v="7"/>
  </r>
  <r>
    <n v="1"/>
    <n v="2016"/>
    <s v="3584671"/>
    <s v="20122"/>
    <x v="0"/>
    <n v="0"/>
    <x v="1"/>
    <x v="34"/>
    <x v="24"/>
    <x v="1"/>
    <s v="Q4_3"/>
    <n v="2"/>
    <x v="1"/>
    <x v="12"/>
    <x v="9"/>
  </r>
  <r>
    <n v="1"/>
    <n v="2016"/>
    <s v="3584671"/>
    <s v="20122"/>
    <x v="0"/>
    <n v="0"/>
    <x v="1"/>
    <x v="34"/>
    <x v="24"/>
    <x v="1"/>
    <s v="Q4_5"/>
    <n v="2"/>
    <x v="1"/>
    <x v="13"/>
    <x v="9"/>
  </r>
  <r>
    <n v="1"/>
    <n v="2016"/>
    <s v="3584671"/>
    <s v="20122"/>
    <x v="0"/>
    <n v="0"/>
    <x v="1"/>
    <x v="34"/>
    <x v="24"/>
    <x v="1"/>
    <s v="Q4_2"/>
    <n v="3"/>
    <x v="1"/>
    <x v="14"/>
    <x v="7"/>
  </r>
  <r>
    <n v="1"/>
    <n v="2016"/>
    <s v="3584671"/>
    <s v="20122"/>
    <x v="0"/>
    <n v="0"/>
    <x v="1"/>
    <x v="34"/>
    <x v="24"/>
    <x v="1"/>
    <s v="Q4_7"/>
    <n v="2"/>
    <x v="1"/>
    <x v="15"/>
    <x v="9"/>
  </r>
  <r>
    <n v="1"/>
    <n v="2016"/>
    <s v="3584671"/>
    <s v="20122"/>
    <x v="0"/>
    <n v="0"/>
    <x v="1"/>
    <x v="34"/>
    <x v="24"/>
    <x v="1"/>
    <s v="Q4_9"/>
    <n v="2"/>
    <x v="1"/>
    <x v="16"/>
    <x v="9"/>
  </r>
  <r>
    <n v="1"/>
    <n v="2016"/>
    <s v="3584671"/>
    <s v="20122"/>
    <x v="0"/>
    <n v="0"/>
    <x v="1"/>
    <x v="34"/>
    <x v="24"/>
    <x v="1"/>
    <s v="Q4_8"/>
    <n v="2"/>
    <x v="1"/>
    <x v="17"/>
    <x v="9"/>
  </r>
  <r>
    <n v="1"/>
    <n v="2016"/>
    <s v="3584671"/>
    <s v="20122"/>
    <x v="0"/>
    <n v="0"/>
    <x v="1"/>
    <x v="34"/>
    <x v="24"/>
    <x v="1"/>
    <s v="Q4_4"/>
    <n v="2"/>
    <x v="1"/>
    <x v="18"/>
    <x v="9"/>
  </r>
  <r>
    <n v="1"/>
    <n v="2016"/>
    <s v="3584671"/>
    <s v="20122"/>
    <x v="0"/>
    <n v="0"/>
    <x v="1"/>
    <x v="34"/>
    <x v="24"/>
    <x v="1"/>
    <s v="Q4_1"/>
    <n v="3"/>
    <x v="1"/>
    <x v="19"/>
    <x v="7"/>
  </r>
  <r>
    <n v="1"/>
    <n v="2016"/>
    <s v="3047355"/>
    <s v="20122"/>
    <x v="0"/>
    <n v="0"/>
    <x v="1"/>
    <x v="5"/>
    <x v="5"/>
    <x v="2"/>
    <s v="Q4_6"/>
    <n v="4"/>
    <x v="1"/>
    <x v="11"/>
    <x v="5"/>
  </r>
  <r>
    <n v="1"/>
    <n v="2016"/>
    <s v="3047355"/>
    <s v="20122"/>
    <x v="0"/>
    <n v="0"/>
    <x v="1"/>
    <x v="5"/>
    <x v="5"/>
    <x v="2"/>
    <s v="Q4_3"/>
    <n v="4"/>
    <x v="1"/>
    <x v="12"/>
    <x v="5"/>
  </r>
  <r>
    <n v="1"/>
    <n v="2016"/>
    <s v="3047355"/>
    <s v="20122"/>
    <x v="0"/>
    <n v="0"/>
    <x v="1"/>
    <x v="5"/>
    <x v="5"/>
    <x v="2"/>
    <s v="Q4_5"/>
    <n v="3"/>
    <x v="1"/>
    <x v="13"/>
    <x v="7"/>
  </r>
  <r>
    <n v="1"/>
    <n v="2016"/>
    <s v="3047355"/>
    <s v="20122"/>
    <x v="0"/>
    <n v="0"/>
    <x v="1"/>
    <x v="5"/>
    <x v="5"/>
    <x v="2"/>
    <s v="Q4_2"/>
    <n v="4"/>
    <x v="1"/>
    <x v="14"/>
    <x v="5"/>
  </r>
  <r>
    <n v="1"/>
    <n v="2016"/>
    <s v="3047355"/>
    <s v="20122"/>
    <x v="0"/>
    <n v="0"/>
    <x v="1"/>
    <x v="5"/>
    <x v="5"/>
    <x v="2"/>
    <s v="Q4_7"/>
    <n v="3"/>
    <x v="1"/>
    <x v="15"/>
    <x v="7"/>
  </r>
  <r>
    <n v="1"/>
    <n v="2016"/>
    <s v="3047355"/>
    <s v="20122"/>
    <x v="0"/>
    <n v="0"/>
    <x v="1"/>
    <x v="5"/>
    <x v="5"/>
    <x v="2"/>
    <s v="Q4_9"/>
    <n v="3"/>
    <x v="1"/>
    <x v="16"/>
    <x v="7"/>
  </r>
  <r>
    <n v="1"/>
    <n v="2016"/>
    <s v="3047355"/>
    <s v="20122"/>
    <x v="0"/>
    <n v="0"/>
    <x v="1"/>
    <x v="5"/>
    <x v="5"/>
    <x v="2"/>
    <s v="Q4_8"/>
    <n v="3"/>
    <x v="1"/>
    <x v="17"/>
    <x v="7"/>
  </r>
  <r>
    <n v="1"/>
    <n v="2016"/>
    <s v="3047355"/>
    <s v="20122"/>
    <x v="0"/>
    <n v="0"/>
    <x v="1"/>
    <x v="5"/>
    <x v="5"/>
    <x v="2"/>
    <s v="Q4_4"/>
    <n v="3"/>
    <x v="1"/>
    <x v="18"/>
    <x v="7"/>
  </r>
  <r>
    <n v="1"/>
    <n v="2016"/>
    <s v="3047355"/>
    <s v="20122"/>
    <x v="0"/>
    <n v="0"/>
    <x v="1"/>
    <x v="5"/>
    <x v="5"/>
    <x v="2"/>
    <s v="Q4_1"/>
    <n v="4"/>
    <x v="1"/>
    <x v="19"/>
    <x v="5"/>
  </r>
  <r>
    <n v="1"/>
    <n v="2016"/>
    <s v="2792217"/>
    <m/>
    <x v="0"/>
    <n v="0"/>
    <x v="1"/>
    <x v="57"/>
    <x v="10"/>
    <x v="3"/>
    <s v="Q3_9"/>
    <n v="4"/>
    <x v="0"/>
    <x v="5"/>
    <x v="0"/>
  </r>
  <r>
    <n v="1"/>
    <n v="2016"/>
    <s v="2792217"/>
    <m/>
    <x v="0"/>
    <n v="0"/>
    <x v="1"/>
    <x v="57"/>
    <x v="10"/>
    <x v="3"/>
    <s v="Q3_10"/>
    <n v="3"/>
    <x v="0"/>
    <x v="6"/>
    <x v="1"/>
  </r>
  <r>
    <n v="1"/>
    <n v="2016"/>
    <s v="2792217"/>
    <m/>
    <x v="0"/>
    <n v="0"/>
    <x v="1"/>
    <x v="57"/>
    <x v="10"/>
    <x v="3"/>
    <s v="Q3_11"/>
    <n v="3"/>
    <x v="0"/>
    <x v="7"/>
    <x v="1"/>
  </r>
  <r>
    <n v="1"/>
    <n v="2016"/>
    <s v="2792217"/>
    <m/>
    <x v="0"/>
    <n v="0"/>
    <x v="1"/>
    <x v="57"/>
    <x v="10"/>
    <x v="3"/>
    <s v="Q3_7"/>
    <n v="3"/>
    <x v="0"/>
    <x v="8"/>
    <x v="1"/>
  </r>
  <r>
    <n v="1"/>
    <n v="2016"/>
    <s v="2792217"/>
    <m/>
    <x v="0"/>
    <n v="0"/>
    <x v="1"/>
    <x v="57"/>
    <x v="10"/>
    <x v="3"/>
    <s v="Q3_6"/>
    <n v="5"/>
    <x v="0"/>
    <x v="9"/>
    <x v="4"/>
  </r>
  <r>
    <n v="1"/>
    <n v="2016"/>
    <s v="2792217"/>
    <m/>
    <x v="0"/>
    <n v="0"/>
    <x v="1"/>
    <x v="57"/>
    <x v="10"/>
    <x v="3"/>
    <s v="Q3_5"/>
    <n v="3"/>
    <x v="0"/>
    <x v="10"/>
    <x v="1"/>
  </r>
  <r>
    <n v="1"/>
    <n v="2016"/>
    <s v="2792217"/>
    <m/>
    <x v="0"/>
    <n v="0"/>
    <x v="1"/>
    <x v="57"/>
    <x v="10"/>
    <x v="3"/>
    <s v="Q4_6"/>
    <n v="3"/>
    <x v="1"/>
    <x v="11"/>
    <x v="7"/>
  </r>
  <r>
    <n v="1"/>
    <n v="2016"/>
    <s v="2792217"/>
    <m/>
    <x v="0"/>
    <n v="0"/>
    <x v="1"/>
    <x v="57"/>
    <x v="10"/>
    <x v="3"/>
    <s v="Q4_3"/>
    <n v="3"/>
    <x v="1"/>
    <x v="12"/>
    <x v="7"/>
  </r>
  <r>
    <n v="1"/>
    <n v="2016"/>
    <s v="2792217"/>
    <m/>
    <x v="0"/>
    <n v="0"/>
    <x v="1"/>
    <x v="57"/>
    <x v="10"/>
    <x v="3"/>
    <s v="Q4_5"/>
    <n v="3"/>
    <x v="1"/>
    <x v="13"/>
    <x v="7"/>
  </r>
  <r>
    <n v="1"/>
    <n v="2016"/>
    <s v="3107688"/>
    <s v="20121"/>
    <x v="0"/>
    <n v="0"/>
    <x v="1"/>
    <x v="52"/>
    <x v="33"/>
    <x v="4"/>
    <s v="Q4_6"/>
    <n v="3"/>
    <x v="1"/>
    <x v="11"/>
    <x v="7"/>
  </r>
  <r>
    <n v="1"/>
    <n v="2016"/>
    <s v="3107688"/>
    <s v="20121"/>
    <x v="0"/>
    <n v="0"/>
    <x v="1"/>
    <x v="52"/>
    <x v="33"/>
    <x v="4"/>
    <s v="Q4_3"/>
    <n v="4"/>
    <x v="1"/>
    <x v="12"/>
    <x v="5"/>
  </r>
  <r>
    <n v="1"/>
    <n v="2016"/>
    <s v="3107688"/>
    <s v="20121"/>
    <x v="0"/>
    <n v="0"/>
    <x v="1"/>
    <x v="52"/>
    <x v="33"/>
    <x v="4"/>
    <s v="Q4_5"/>
    <n v="4"/>
    <x v="1"/>
    <x v="13"/>
    <x v="5"/>
  </r>
  <r>
    <n v="1"/>
    <n v="2016"/>
    <s v="3107688"/>
    <s v="20121"/>
    <x v="0"/>
    <n v="0"/>
    <x v="1"/>
    <x v="52"/>
    <x v="33"/>
    <x v="4"/>
    <s v="Q4_2"/>
    <n v="4"/>
    <x v="1"/>
    <x v="14"/>
    <x v="5"/>
  </r>
  <r>
    <n v="1"/>
    <n v="2016"/>
    <s v="3107688"/>
    <s v="20121"/>
    <x v="0"/>
    <n v="0"/>
    <x v="1"/>
    <x v="52"/>
    <x v="33"/>
    <x v="4"/>
    <s v="Q4_7"/>
    <n v="5"/>
    <x v="1"/>
    <x v="15"/>
    <x v="4"/>
  </r>
  <r>
    <n v="1"/>
    <n v="2016"/>
    <s v="3107688"/>
    <s v="20121"/>
    <x v="0"/>
    <n v="0"/>
    <x v="1"/>
    <x v="52"/>
    <x v="33"/>
    <x v="4"/>
    <s v="Q4_9"/>
    <n v="3"/>
    <x v="1"/>
    <x v="16"/>
    <x v="7"/>
  </r>
  <r>
    <n v="1"/>
    <n v="2016"/>
    <s v="3107688"/>
    <s v="20121"/>
    <x v="0"/>
    <n v="0"/>
    <x v="1"/>
    <x v="52"/>
    <x v="33"/>
    <x v="4"/>
    <s v="Q4_8"/>
    <n v="4"/>
    <x v="1"/>
    <x v="17"/>
    <x v="5"/>
  </r>
  <r>
    <n v="1"/>
    <n v="2016"/>
    <s v="3107688"/>
    <s v="20121"/>
    <x v="0"/>
    <n v="0"/>
    <x v="1"/>
    <x v="52"/>
    <x v="33"/>
    <x v="4"/>
    <s v="Q4_4"/>
    <n v="5"/>
    <x v="1"/>
    <x v="18"/>
    <x v="4"/>
  </r>
  <r>
    <n v="1"/>
    <n v="2016"/>
    <s v="3107688"/>
    <s v="20121"/>
    <x v="0"/>
    <n v="0"/>
    <x v="1"/>
    <x v="52"/>
    <x v="33"/>
    <x v="4"/>
    <s v="Q4_1"/>
    <n v="3"/>
    <x v="1"/>
    <x v="19"/>
    <x v="7"/>
  </r>
  <r>
    <n v="1"/>
    <n v="2016"/>
    <s v="3421976"/>
    <s v="20122"/>
    <x v="0"/>
    <n v="0"/>
    <x v="1"/>
    <x v="17"/>
    <x v="7"/>
    <x v="3"/>
    <s v="Q4_6"/>
    <n v="3"/>
    <x v="1"/>
    <x v="11"/>
    <x v="7"/>
  </r>
  <r>
    <n v="1"/>
    <n v="2016"/>
    <s v="3421976"/>
    <s v="20122"/>
    <x v="0"/>
    <n v="0"/>
    <x v="1"/>
    <x v="17"/>
    <x v="7"/>
    <x v="3"/>
    <s v="Q4_3"/>
    <n v="3"/>
    <x v="1"/>
    <x v="12"/>
    <x v="7"/>
  </r>
  <r>
    <n v="1"/>
    <n v="2016"/>
    <s v="3421976"/>
    <s v="20122"/>
    <x v="0"/>
    <n v="0"/>
    <x v="1"/>
    <x v="17"/>
    <x v="7"/>
    <x v="3"/>
    <s v="Q4_5"/>
    <n v="2"/>
    <x v="1"/>
    <x v="13"/>
    <x v="9"/>
  </r>
  <r>
    <n v="1"/>
    <n v="2016"/>
    <s v="3421976"/>
    <s v="20122"/>
    <x v="0"/>
    <n v="0"/>
    <x v="1"/>
    <x v="17"/>
    <x v="7"/>
    <x v="3"/>
    <s v="Q4_2"/>
    <n v="3"/>
    <x v="1"/>
    <x v="14"/>
    <x v="7"/>
  </r>
  <r>
    <n v="1"/>
    <n v="2016"/>
    <s v="3421976"/>
    <s v="20122"/>
    <x v="0"/>
    <n v="0"/>
    <x v="1"/>
    <x v="17"/>
    <x v="7"/>
    <x v="3"/>
    <s v="Q4_7"/>
    <n v="3"/>
    <x v="1"/>
    <x v="15"/>
    <x v="7"/>
  </r>
  <r>
    <n v="1"/>
    <n v="2016"/>
    <s v="3421976"/>
    <s v="20122"/>
    <x v="0"/>
    <n v="0"/>
    <x v="1"/>
    <x v="17"/>
    <x v="7"/>
    <x v="3"/>
    <s v="Q4_9"/>
    <n v="3"/>
    <x v="1"/>
    <x v="16"/>
    <x v="7"/>
  </r>
  <r>
    <n v="1"/>
    <n v="2016"/>
    <s v="3421976"/>
    <s v="20122"/>
    <x v="0"/>
    <n v="0"/>
    <x v="1"/>
    <x v="17"/>
    <x v="7"/>
    <x v="3"/>
    <s v="Q4_8"/>
    <n v="3"/>
    <x v="1"/>
    <x v="17"/>
    <x v="7"/>
  </r>
  <r>
    <n v="1"/>
    <n v="2016"/>
    <s v="3421976"/>
    <s v="20122"/>
    <x v="0"/>
    <n v="0"/>
    <x v="1"/>
    <x v="17"/>
    <x v="7"/>
    <x v="3"/>
    <s v="Q4_4"/>
    <n v="3"/>
    <x v="1"/>
    <x v="18"/>
    <x v="7"/>
  </r>
  <r>
    <n v="1"/>
    <n v="2016"/>
    <s v="3421976"/>
    <s v="20122"/>
    <x v="0"/>
    <n v="0"/>
    <x v="1"/>
    <x v="17"/>
    <x v="7"/>
    <x v="3"/>
    <s v="Q4_1"/>
    <n v="3"/>
    <x v="1"/>
    <x v="19"/>
    <x v="7"/>
  </r>
  <r>
    <n v="1"/>
    <n v="2016"/>
    <s v="2761277"/>
    <s v="20121"/>
    <x v="0"/>
    <n v="0"/>
    <x v="1"/>
    <x v="58"/>
    <x v="2"/>
    <x v="1"/>
    <s v="Q4_6"/>
    <n v="3"/>
    <x v="1"/>
    <x v="11"/>
    <x v="7"/>
  </r>
  <r>
    <n v="1"/>
    <n v="2016"/>
    <s v="2761277"/>
    <s v="20121"/>
    <x v="0"/>
    <n v="0"/>
    <x v="1"/>
    <x v="58"/>
    <x v="2"/>
    <x v="1"/>
    <s v="Q4_3"/>
    <n v="3"/>
    <x v="1"/>
    <x v="12"/>
    <x v="7"/>
  </r>
  <r>
    <n v="1"/>
    <n v="2016"/>
    <s v="2761277"/>
    <s v="20121"/>
    <x v="0"/>
    <n v="0"/>
    <x v="1"/>
    <x v="58"/>
    <x v="2"/>
    <x v="1"/>
    <s v="Q4_5"/>
    <n v="2"/>
    <x v="1"/>
    <x v="13"/>
    <x v="9"/>
  </r>
  <r>
    <n v="1"/>
    <n v="2016"/>
    <s v="2761277"/>
    <s v="20121"/>
    <x v="0"/>
    <n v="0"/>
    <x v="1"/>
    <x v="58"/>
    <x v="2"/>
    <x v="1"/>
    <s v="Q4_2"/>
    <n v="2"/>
    <x v="1"/>
    <x v="14"/>
    <x v="9"/>
  </r>
  <r>
    <n v="1"/>
    <n v="2016"/>
    <s v="2761277"/>
    <s v="20121"/>
    <x v="0"/>
    <n v="0"/>
    <x v="1"/>
    <x v="58"/>
    <x v="2"/>
    <x v="1"/>
    <s v="Q4_7"/>
    <n v="3"/>
    <x v="1"/>
    <x v="15"/>
    <x v="7"/>
  </r>
  <r>
    <n v="1"/>
    <n v="2016"/>
    <s v="2761277"/>
    <s v="20121"/>
    <x v="0"/>
    <n v="0"/>
    <x v="1"/>
    <x v="58"/>
    <x v="2"/>
    <x v="1"/>
    <s v="Q4_9"/>
    <n v="3"/>
    <x v="1"/>
    <x v="16"/>
    <x v="7"/>
  </r>
  <r>
    <n v="1"/>
    <n v="2016"/>
    <s v="2761277"/>
    <s v="20121"/>
    <x v="0"/>
    <n v="0"/>
    <x v="1"/>
    <x v="58"/>
    <x v="2"/>
    <x v="1"/>
    <s v="Q4_8"/>
    <n v="3"/>
    <x v="1"/>
    <x v="17"/>
    <x v="7"/>
  </r>
  <r>
    <n v="1"/>
    <n v="2016"/>
    <s v="2761277"/>
    <s v="20121"/>
    <x v="0"/>
    <n v="0"/>
    <x v="1"/>
    <x v="58"/>
    <x v="2"/>
    <x v="1"/>
    <s v="Q4_4"/>
    <n v="3"/>
    <x v="1"/>
    <x v="18"/>
    <x v="7"/>
  </r>
  <r>
    <n v="1"/>
    <n v="2016"/>
    <s v="2761277"/>
    <s v="20121"/>
    <x v="0"/>
    <n v="0"/>
    <x v="1"/>
    <x v="58"/>
    <x v="2"/>
    <x v="1"/>
    <s v="Q4_1"/>
    <n v="3"/>
    <x v="1"/>
    <x v="19"/>
    <x v="7"/>
  </r>
  <r>
    <n v="1"/>
    <n v="2016"/>
    <s v="3531852"/>
    <s v="20114"/>
    <x v="0"/>
    <n v="0"/>
    <x v="1"/>
    <x v="23"/>
    <x v="19"/>
    <x v="1"/>
    <s v="Q4_6"/>
    <n v="1"/>
    <x v="1"/>
    <x v="11"/>
    <x v="8"/>
  </r>
  <r>
    <n v="1"/>
    <n v="2016"/>
    <s v="3531852"/>
    <s v="20114"/>
    <x v="0"/>
    <n v="0"/>
    <x v="1"/>
    <x v="23"/>
    <x v="19"/>
    <x v="1"/>
    <s v="Q4_3"/>
    <n v="3"/>
    <x v="1"/>
    <x v="12"/>
    <x v="7"/>
  </r>
  <r>
    <n v="1"/>
    <n v="2016"/>
    <s v="3531852"/>
    <s v="20114"/>
    <x v="0"/>
    <n v="0"/>
    <x v="1"/>
    <x v="23"/>
    <x v="19"/>
    <x v="1"/>
    <s v="Q4_5"/>
    <n v="1"/>
    <x v="1"/>
    <x v="13"/>
    <x v="8"/>
  </r>
  <r>
    <n v="1"/>
    <n v="2016"/>
    <s v="3531852"/>
    <s v="20114"/>
    <x v="0"/>
    <n v="0"/>
    <x v="1"/>
    <x v="23"/>
    <x v="19"/>
    <x v="1"/>
    <s v="Q4_2"/>
    <n v="2"/>
    <x v="1"/>
    <x v="14"/>
    <x v="9"/>
  </r>
  <r>
    <n v="1"/>
    <n v="2016"/>
    <s v="3531852"/>
    <s v="20114"/>
    <x v="0"/>
    <n v="0"/>
    <x v="1"/>
    <x v="23"/>
    <x v="19"/>
    <x v="1"/>
    <s v="Q4_7"/>
    <n v="3"/>
    <x v="1"/>
    <x v="15"/>
    <x v="7"/>
  </r>
  <r>
    <n v="1"/>
    <n v="2016"/>
    <s v="3531852"/>
    <s v="20114"/>
    <x v="0"/>
    <n v="0"/>
    <x v="1"/>
    <x v="23"/>
    <x v="19"/>
    <x v="1"/>
    <s v="Q4_9"/>
    <n v="1"/>
    <x v="1"/>
    <x v="16"/>
    <x v="8"/>
  </r>
  <r>
    <n v="1"/>
    <n v="2016"/>
    <s v="3531852"/>
    <s v="20114"/>
    <x v="0"/>
    <n v="0"/>
    <x v="1"/>
    <x v="23"/>
    <x v="19"/>
    <x v="1"/>
    <s v="Q4_8"/>
    <n v="1"/>
    <x v="1"/>
    <x v="17"/>
    <x v="8"/>
  </r>
  <r>
    <n v="1"/>
    <n v="2016"/>
    <s v="3531852"/>
    <s v="20114"/>
    <x v="0"/>
    <n v="0"/>
    <x v="1"/>
    <x v="23"/>
    <x v="19"/>
    <x v="1"/>
    <s v="Q4_4"/>
    <n v="1"/>
    <x v="1"/>
    <x v="18"/>
    <x v="8"/>
  </r>
  <r>
    <n v="1"/>
    <n v="2016"/>
    <s v="3531852"/>
    <s v="20114"/>
    <x v="0"/>
    <n v="0"/>
    <x v="1"/>
    <x v="23"/>
    <x v="19"/>
    <x v="1"/>
    <s v="Q4_1"/>
    <n v="2"/>
    <x v="1"/>
    <x v="19"/>
    <x v="9"/>
  </r>
  <r>
    <n v="1"/>
    <n v="2016"/>
    <s v="2942159"/>
    <s v="20113"/>
    <x v="0"/>
    <n v="0"/>
    <x v="1"/>
    <x v="14"/>
    <x v="14"/>
    <x v="2"/>
    <s v="Q4_6"/>
    <n v="3"/>
    <x v="1"/>
    <x v="11"/>
    <x v="7"/>
  </r>
  <r>
    <n v="1"/>
    <n v="2016"/>
    <s v="2942159"/>
    <s v="20113"/>
    <x v="0"/>
    <n v="0"/>
    <x v="1"/>
    <x v="14"/>
    <x v="14"/>
    <x v="2"/>
    <s v="Q4_3"/>
    <n v="4"/>
    <x v="1"/>
    <x v="12"/>
    <x v="5"/>
  </r>
  <r>
    <n v="1"/>
    <n v="2016"/>
    <s v="2942159"/>
    <s v="20113"/>
    <x v="0"/>
    <n v="0"/>
    <x v="1"/>
    <x v="14"/>
    <x v="14"/>
    <x v="2"/>
    <s v="Q4_5"/>
    <n v="3"/>
    <x v="1"/>
    <x v="13"/>
    <x v="7"/>
  </r>
  <r>
    <n v="1"/>
    <n v="2016"/>
    <s v="2942159"/>
    <s v="20113"/>
    <x v="0"/>
    <n v="0"/>
    <x v="1"/>
    <x v="14"/>
    <x v="14"/>
    <x v="2"/>
    <s v="Q4_2"/>
    <n v="4"/>
    <x v="1"/>
    <x v="14"/>
    <x v="5"/>
  </r>
  <r>
    <n v="1"/>
    <n v="2016"/>
    <s v="2942159"/>
    <s v="20113"/>
    <x v="0"/>
    <n v="0"/>
    <x v="1"/>
    <x v="14"/>
    <x v="14"/>
    <x v="2"/>
    <s v="Q4_7"/>
    <n v="3"/>
    <x v="1"/>
    <x v="15"/>
    <x v="7"/>
  </r>
  <r>
    <n v="1"/>
    <n v="2016"/>
    <s v="2942159"/>
    <s v="20113"/>
    <x v="0"/>
    <n v="0"/>
    <x v="1"/>
    <x v="14"/>
    <x v="14"/>
    <x v="2"/>
    <s v="Q4_9"/>
    <n v="4"/>
    <x v="1"/>
    <x v="16"/>
    <x v="5"/>
  </r>
  <r>
    <n v="1"/>
    <n v="2016"/>
    <s v="2942159"/>
    <s v="20113"/>
    <x v="0"/>
    <n v="0"/>
    <x v="1"/>
    <x v="14"/>
    <x v="14"/>
    <x v="2"/>
    <s v="Q4_8"/>
    <n v="4"/>
    <x v="1"/>
    <x v="17"/>
    <x v="5"/>
  </r>
  <r>
    <n v="1"/>
    <n v="2016"/>
    <s v="2942159"/>
    <s v="20113"/>
    <x v="0"/>
    <n v="0"/>
    <x v="1"/>
    <x v="14"/>
    <x v="14"/>
    <x v="2"/>
    <s v="Q4_4"/>
    <n v="3"/>
    <x v="1"/>
    <x v="18"/>
    <x v="7"/>
  </r>
  <r>
    <n v="1"/>
    <n v="2016"/>
    <s v="2942159"/>
    <s v="20113"/>
    <x v="0"/>
    <n v="0"/>
    <x v="1"/>
    <x v="14"/>
    <x v="14"/>
    <x v="2"/>
    <s v="Q4_1"/>
    <n v="4"/>
    <x v="1"/>
    <x v="19"/>
    <x v="5"/>
  </r>
  <r>
    <n v="1"/>
    <n v="2016"/>
    <s v="3112511"/>
    <s v="20122"/>
    <x v="0"/>
    <n v="0"/>
    <x v="1"/>
    <x v="37"/>
    <x v="0"/>
    <x v="0"/>
    <s v="Q4_6"/>
    <n v="4"/>
    <x v="1"/>
    <x v="11"/>
    <x v="5"/>
  </r>
  <r>
    <n v="1"/>
    <n v="2016"/>
    <s v="3112511"/>
    <s v="20122"/>
    <x v="0"/>
    <n v="0"/>
    <x v="1"/>
    <x v="37"/>
    <x v="0"/>
    <x v="0"/>
    <s v="Q4_3"/>
    <n v="4"/>
    <x v="1"/>
    <x v="12"/>
    <x v="5"/>
  </r>
  <r>
    <n v="1"/>
    <n v="2016"/>
    <s v="3112511"/>
    <s v="20122"/>
    <x v="0"/>
    <n v="0"/>
    <x v="1"/>
    <x v="37"/>
    <x v="0"/>
    <x v="0"/>
    <s v="Q4_5"/>
    <n v="4"/>
    <x v="1"/>
    <x v="13"/>
    <x v="5"/>
  </r>
  <r>
    <n v="1"/>
    <n v="2016"/>
    <s v="3112511"/>
    <s v="20122"/>
    <x v="0"/>
    <n v="0"/>
    <x v="1"/>
    <x v="37"/>
    <x v="0"/>
    <x v="0"/>
    <s v="Q4_2"/>
    <n v="4"/>
    <x v="1"/>
    <x v="14"/>
    <x v="5"/>
  </r>
  <r>
    <n v="1"/>
    <n v="2016"/>
    <s v="3112511"/>
    <s v="20122"/>
    <x v="0"/>
    <n v="0"/>
    <x v="1"/>
    <x v="37"/>
    <x v="0"/>
    <x v="0"/>
    <s v="Q4_7"/>
    <n v="4"/>
    <x v="1"/>
    <x v="15"/>
    <x v="5"/>
  </r>
  <r>
    <n v="1"/>
    <n v="2016"/>
    <s v="3112511"/>
    <s v="20122"/>
    <x v="0"/>
    <n v="0"/>
    <x v="1"/>
    <x v="37"/>
    <x v="0"/>
    <x v="0"/>
    <s v="Q4_9"/>
    <n v="4"/>
    <x v="1"/>
    <x v="16"/>
    <x v="5"/>
  </r>
  <r>
    <n v="1"/>
    <n v="2016"/>
    <s v="3112511"/>
    <s v="20122"/>
    <x v="0"/>
    <n v="0"/>
    <x v="1"/>
    <x v="37"/>
    <x v="0"/>
    <x v="0"/>
    <s v="Q4_8"/>
    <n v="4"/>
    <x v="1"/>
    <x v="17"/>
    <x v="5"/>
  </r>
  <r>
    <n v="1"/>
    <n v="2016"/>
    <s v="3112511"/>
    <s v="20122"/>
    <x v="0"/>
    <n v="0"/>
    <x v="1"/>
    <x v="37"/>
    <x v="0"/>
    <x v="0"/>
    <s v="Q4_4"/>
    <n v="4"/>
    <x v="1"/>
    <x v="18"/>
    <x v="5"/>
  </r>
  <r>
    <n v="1"/>
    <n v="2016"/>
    <s v="3112511"/>
    <s v="20122"/>
    <x v="0"/>
    <n v="0"/>
    <x v="1"/>
    <x v="37"/>
    <x v="0"/>
    <x v="0"/>
    <s v="Q4_1"/>
    <n v="4"/>
    <x v="1"/>
    <x v="19"/>
    <x v="5"/>
  </r>
  <r>
    <n v="1"/>
    <n v="2016"/>
    <s v="3294316"/>
    <s v="20121"/>
    <x v="0"/>
    <n v="0"/>
    <x v="1"/>
    <x v="59"/>
    <x v="16"/>
    <x v="3"/>
    <s v="Q4_6"/>
    <n v="3"/>
    <x v="1"/>
    <x v="11"/>
    <x v="7"/>
  </r>
  <r>
    <n v="1"/>
    <n v="2016"/>
    <s v="3294316"/>
    <s v="20121"/>
    <x v="0"/>
    <n v="0"/>
    <x v="1"/>
    <x v="59"/>
    <x v="16"/>
    <x v="3"/>
    <s v="Q4_3"/>
    <n v="3"/>
    <x v="1"/>
    <x v="12"/>
    <x v="7"/>
  </r>
  <r>
    <n v="1"/>
    <n v="2016"/>
    <s v="3294316"/>
    <s v="20121"/>
    <x v="0"/>
    <n v="0"/>
    <x v="1"/>
    <x v="59"/>
    <x v="16"/>
    <x v="3"/>
    <s v="Q4_5"/>
    <n v="2"/>
    <x v="1"/>
    <x v="13"/>
    <x v="9"/>
  </r>
  <r>
    <n v="1"/>
    <n v="2016"/>
    <s v="3294316"/>
    <s v="20121"/>
    <x v="0"/>
    <n v="0"/>
    <x v="1"/>
    <x v="59"/>
    <x v="16"/>
    <x v="3"/>
    <s v="Q4_2"/>
    <n v="5"/>
    <x v="1"/>
    <x v="14"/>
    <x v="4"/>
  </r>
  <r>
    <n v="1"/>
    <n v="2016"/>
    <s v="3294316"/>
    <s v="20121"/>
    <x v="0"/>
    <n v="0"/>
    <x v="1"/>
    <x v="59"/>
    <x v="16"/>
    <x v="3"/>
    <s v="Q4_7"/>
    <n v="3"/>
    <x v="1"/>
    <x v="15"/>
    <x v="7"/>
  </r>
  <r>
    <n v="1"/>
    <n v="2016"/>
    <s v="3294316"/>
    <s v="20121"/>
    <x v="0"/>
    <n v="0"/>
    <x v="1"/>
    <x v="59"/>
    <x v="16"/>
    <x v="3"/>
    <s v="Q4_9"/>
    <n v="3"/>
    <x v="1"/>
    <x v="16"/>
    <x v="7"/>
  </r>
  <r>
    <n v="1"/>
    <n v="2016"/>
    <s v="3294316"/>
    <s v="20121"/>
    <x v="0"/>
    <n v="0"/>
    <x v="1"/>
    <x v="59"/>
    <x v="16"/>
    <x v="3"/>
    <s v="Q4_8"/>
    <n v="2"/>
    <x v="1"/>
    <x v="17"/>
    <x v="9"/>
  </r>
  <r>
    <n v="1"/>
    <n v="2016"/>
    <s v="3294316"/>
    <s v="20121"/>
    <x v="0"/>
    <n v="0"/>
    <x v="1"/>
    <x v="59"/>
    <x v="16"/>
    <x v="3"/>
    <s v="Q4_4"/>
    <n v="5"/>
    <x v="1"/>
    <x v="18"/>
    <x v="4"/>
  </r>
  <r>
    <n v="1"/>
    <n v="2016"/>
    <s v="3294316"/>
    <s v="20121"/>
    <x v="0"/>
    <n v="0"/>
    <x v="1"/>
    <x v="59"/>
    <x v="16"/>
    <x v="3"/>
    <s v="Q4_1"/>
    <n v="4"/>
    <x v="1"/>
    <x v="19"/>
    <x v="5"/>
  </r>
  <r>
    <n v="1"/>
    <n v="2016"/>
    <s v="2721952"/>
    <s v="20121"/>
    <x v="0"/>
    <n v="0"/>
    <x v="1"/>
    <x v="60"/>
    <x v="20"/>
    <x v="0"/>
    <s v="Q4_6"/>
    <n v="3"/>
    <x v="1"/>
    <x v="11"/>
    <x v="7"/>
  </r>
  <r>
    <n v="1"/>
    <n v="2016"/>
    <s v="2721952"/>
    <s v="20121"/>
    <x v="0"/>
    <n v="0"/>
    <x v="1"/>
    <x v="60"/>
    <x v="20"/>
    <x v="0"/>
    <s v="Q4_3"/>
    <n v="3"/>
    <x v="1"/>
    <x v="12"/>
    <x v="7"/>
  </r>
  <r>
    <n v="1"/>
    <n v="2016"/>
    <s v="2721952"/>
    <s v="20121"/>
    <x v="0"/>
    <n v="0"/>
    <x v="1"/>
    <x v="60"/>
    <x v="20"/>
    <x v="0"/>
    <s v="Q4_5"/>
    <n v="2"/>
    <x v="1"/>
    <x v="13"/>
    <x v="9"/>
  </r>
  <r>
    <n v="1"/>
    <n v="2016"/>
    <s v="2721952"/>
    <s v="20121"/>
    <x v="0"/>
    <n v="0"/>
    <x v="1"/>
    <x v="60"/>
    <x v="20"/>
    <x v="0"/>
    <s v="Q4_2"/>
    <n v="3"/>
    <x v="1"/>
    <x v="14"/>
    <x v="7"/>
  </r>
  <r>
    <n v="1"/>
    <n v="2016"/>
    <s v="2721952"/>
    <s v="20121"/>
    <x v="0"/>
    <n v="0"/>
    <x v="1"/>
    <x v="60"/>
    <x v="20"/>
    <x v="0"/>
    <s v="Q4_7"/>
    <n v="3"/>
    <x v="1"/>
    <x v="15"/>
    <x v="7"/>
  </r>
  <r>
    <n v="1"/>
    <n v="2016"/>
    <s v="2721952"/>
    <s v="20121"/>
    <x v="0"/>
    <n v="0"/>
    <x v="1"/>
    <x v="60"/>
    <x v="20"/>
    <x v="0"/>
    <s v="Q4_9"/>
    <n v="3"/>
    <x v="1"/>
    <x v="16"/>
    <x v="7"/>
  </r>
  <r>
    <n v="1"/>
    <n v="2016"/>
    <s v="2721952"/>
    <s v="20121"/>
    <x v="0"/>
    <n v="0"/>
    <x v="1"/>
    <x v="60"/>
    <x v="20"/>
    <x v="0"/>
    <s v="Q4_8"/>
    <n v="3"/>
    <x v="1"/>
    <x v="17"/>
    <x v="7"/>
  </r>
  <r>
    <n v="1"/>
    <n v="2016"/>
    <s v="2721952"/>
    <s v="20121"/>
    <x v="0"/>
    <n v="0"/>
    <x v="1"/>
    <x v="60"/>
    <x v="20"/>
    <x v="0"/>
    <s v="Q4_4"/>
    <n v="3"/>
    <x v="1"/>
    <x v="18"/>
    <x v="7"/>
  </r>
  <r>
    <n v="1"/>
    <n v="2016"/>
    <s v="2721952"/>
    <s v="20121"/>
    <x v="0"/>
    <n v="0"/>
    <x v="1"/>
    <x v="60"/>
    <x v="20"/>
    <x v="0"/>
    <s v="Q4_1"/>
    <n v="3"/>
    <x v="1"/>
    <x v="19"/>
    <x v="7"/>
  </r>
  <r>
    <n v="1"/>
    <n v="2016"/>
    <s v="2730142"/>
    <s v="20122"/>
    <x v="0"/>
    <n v="0"/>
    <x v="1"/>
    <x v="61"/>
    <x v="4"/>
    <x v="1"/>
    <s v="Q4_6"/>
    <n v="3"/>
    <x v="1"/>
    <x v="11"/>
    <x v="7"/>
  </r>
  <r>
    <n v="1"/>
    <n v="2016"/>
    <s v="2730142"/>
    <s v="20122"/>
    <x v="0"/>
    <n v="0"/>
    <x v="1"/>
    <x v="61"/>
    <x v="4"/>
    <x v="1"/>
    <s v="Q4_3"/>
    <n v="3"/>
    <x v="1"/>
    <x v="12"/>
    <x v="7"/>
  </r>
  <r>
    <n v="1"/>
    <n v="2016"/>
    <s v="2730142"/>
    <s v="20122"/>
    <x v="0"/>
    <n v="0"/>
    <x v="1"/>
    <x v="61"/>
    <x v="4"/>
    <x v="1"/>
    <s v="Q4_5"/>
    <n v="3"/>
    <x v="1"/>
    <x v="13"/>
    <x v="7"/>
  </r>
  <r>
    <n v="1"/>
    <n v="2016"/>
    <s v="2730142"/>
    <s v="20122"/>
    <x v="0"/>
    <n v="0"/>
    <x v="1"/>
    <x v="61"/>
    <x v="4"/>
    <x v="1"/>
    <s v="Q4_2"/>
    <n v="3"/>
    <x v="1"/>
    <x v="14"/>
    <x v="7"/>
  </r>
  <r>
    <n v="1"/>
    <n v="2016"/>
    <s v="2730142"/>
    <s v="20122"/>
    <x v="0"/>
    <n v="0"/>
    <x v="1"/>
    <x v="61"/>
    <x v="4"/>
    <x v="1"/>
    <s v="Q4_7"/>
    <n v="3"/>
    <x v="1"/>
    <x v="15"/>
    <x v="7"/>
  </r>
  <r>
    <n v="1"/>
    <n v="2016"/>
    <s v="2730142"/>
    <s v="20122"/>
    <x v="0"/>
    <n v="0"/>
    <x v="1"/>
    <x v="61"/>
    <x v="4"/>
    <x v="1"/>
    <s v="Q4_9"/>
    <n v="3"/>
    <x v="1"/>
    <x v="16"/>
    <x v="7"/>
  </r>
  <r>
    <n v="1"/>
    <n v="2016"/>
    <s v="2730142"/>
    <s v="20122"/>
    <x v="0"/>
    <n v="0"/>
    <x v="1"/>
    <x v="61"/>
    <x v="4"/>
    <x v="1"/>
    <s v="Q4_8"/>
    <n v="3"/>
    <x v="1"/>
    <x v="17"/>
    <x v="7"/>
  </r>
  <r>
    <n v="1"/>
    <n v="2016"/>
    <s v="2730142"/>
    <s v="20122"/>
    <x v="0"/>
    <n v="0"/>
    <x v="1"/>
    <x v="61"/>
    <x v="4"/>
    <x v="1"/>
    <s v="Q4_4"/>
    <n v="3"/>
    <x v="1"/>
    <x v="18"/>
    <x v="7"/>
  </r>
  <r>
    <n v="1"/>
    <n v="2016"/>
    <s v="2730142"/>
    <s v="20122"/>
    <x v="0"/>
    <n v="0"/>
    <x v="1"/>
    <x v="61"/>
    <x v="4"/>
    <x v="1"/>
    <s v="Q4_1"/>
    <n v="3"/>
    <x v="1"/>
    <x v="19"/>
    <x v="7"/>
  </r>
  <r>
    <n v="1"/>
    <n v="2016"/>
    <s v="3427397"/>
    <s v="20121"/>
    <x v="0"/>
    <n v="0"/>
    <x v="1"/>
    <x v="62"/>
    <x v="10"/>
    <x v="3"/>
    <s v="Q4_6"/>
    <n v="3"/>
    <x v="1"/>
    <x v="11"/>
    <x v="7"/>
  </r>
  <r>
    <n v="1"/>
    <n v="2016"/>
    <s v="3427397"/>
    <s v="20121"/>
    <x v="0"/>
    <n v="0"/>
    <x v="1"/>
    <x v="62"/>
    <x v="10"/>
    <x v="3"/>
    <s v="Q4_3"/>
    <n v="4"/>
    <x v="1"/>
    <x v="12"/>
    <x v="5"/>
  </r>
  <r>
    <n v="1"/>
    <n v="2016"/>
    <s v="3427397"/>
    <s v="20121"/>
    <x v="0"/>
    <n v="0"/>
    <x v="1"/>
    <x v="62"/>
    <x v="10"/>
    <x v="3"/>
    <s v="Q4_5"/>
    <n v="5"/>
    <x v="1"/>
    <x v="13"/>
    <x v="4"/>
  </r>
  <r>
    <n v="1"/>
    <n v="2016"/>
    <s v="3427397"/>
    <s v="20121"/>
    <x v="0"/>
    <n v="0"/>
    <x v="1"/>
    <x v="62"/>
    <x v="10"/>
    <x v="3"/>
    <s v="Q4_2"/>
    <n v="3"/>
    <x v="1"/>
    <x v="14"/>
    <x v="7"/>
  </r>
  <r>
    <n v="1"/>
    <n v="2016"/>
    <s v="3427397"/>
    <s v="20121"/>
    <x v="0"/>
    <n v="0"/>
    <x v="1"/>
    <x v="62"/>
    <x v="10"/>
    <x v="3"/>
    <s v="Q4_7"/>
    <n v="5"/>
    <x v="1"/>
    <x v="15"/>
    <x v="4"/>
  </r>
  <r>
    <n v="1"/>
    <n v="2016"/>
    <s v="3427397"/>
    <s v="20121"/>
    <x v="0"/>
    <n v="0"/>
    <x v="1"/>
    <x v="62"/>
    <x v="10"/>
    <x v="3"/>
    <s v="Q4_9"/>
    <n v="3"/>
    <x v="1"/>
    <x v="16"/>
    <x v="7"/>
  </r>
  <r>
    <n v="1"/>
    <n v="2016"/>
    <s v="3427397"/>
    <s v="20121"/>
    <x v="0"/>
    <n v="0"/>
    <x v="1"/>
    <x v="62"/>
    <x v="10"/>
    <x v="3"/>
    <s v="Q4_8"/>
    <n v="3"/>
    <x v="1"/>
    <x v="17"/>
    <x v="7"/>
  </r>
  <r>
    <n v="1"/>
    <n v="2016"/>
    <s v="3427397"/>
    <s v="20121"/>
    <x v="0"/>
    <n v="0"/>
    <x v="1"/>
    <x v="62"/>
    <x v="10"/>
    <x v="3"/>
    <s v="Q4_4"/>
    <n v="5"/>
    <x v="1"/>
    <x v="18"/>
    <x v="4"/>
  </r>
  <r>
    <n v="1"/>
    <n v="2016"/>
    <s v="3427397"/>
    <s v="20121"/>
    <x v="0"/>
    <n v="0"/>
    <x v="1"/>
    <x v="62"/>
    <x v="10"/>
    <x v="3"/>
    <s v="Q4_1"/>
    <n v="4"/>
    <x v="1"/>
    <x v="19"/>
    <x v="5"/>
  </r>
  <r>
    <n v="1"/>
    <n v="2016"/>
    <s v="3669834"/>
    <s v="20122"/>
    <x v="0"/>
    <n v="0"/>
    <x v="1"/>
    <x v="2"/>
    <x v="2"/>
    <x v="1"/>
    <s v="Q4_6"/>
    <n v="4"/>
    <x v="1"/>
    <x v="11"/>
    <x v="5"/>
  </r>
  <r>
    <n v="1"/>
    <n v="2016"/>
    <s v="3669834"/>
    <s v="20122"/>
    <x v="0"/>
    <n v="0"/>
    <x v="1"/>
    <x v="2"/>
    <x v="2"/>
    <x v="1"/>
    <s v="Q4_3"/>
    <n v="4"/>
    <x v="1"/>
    <x v="12"/>
    <x v="5"/>
  </r>
  <r>
    <n v="1"/>
    <n v="2016"/>
    <s v="3669834"/>
    <s v="20122"/>
    <x v="0"/>
    <n v="0"/>
    <x v="1"/>
    <x v="2"/>
    <x v="2"/>
    <x v="1"/>
    <s v="Q4_5"/>
    <n v="4"/>
    <x v="1"/>
    <x v="13"/>
    <x v="5"/>
  </r>
  <r>
    <n v="1"/>
    <n v="2016"/>
    <s v="3669834"/>
    <s v="20122"/>
    <x v="0"/>
    <n v="0"/>
    <x v="1"/>
    <x v="2"/>
    <x v="2"/>
    <x v="1"/>
    <s v="Q4_2"/>
    <n v="3"/>
    <x v="1"/>
    <x v="14"/>
    <x v="7"/>
  </r>
  <r>
    <n v="1"/>
    <n v="2016"/>
    <s v="3669834"/>
    <s v="20122"/>
    <x v="0"/>
    <n v="0"/>
    <x v="1"/>
    <x v="2"/>
    <x v="2"/>
    <x v="1"/>
    <s v="Q4_7"/>
    <n v="4"/>
    <x v="1"/>
    <x v="15"/>
    <x v="5"/>
  </r>
  <r>
    <n v="1"/>
    <n v="2016"/>
    <s v="3669834"/>
    <s v="20122"/>
    <x v="0"/>
    <n v="0"/>
    <x v="1"/>
    <x v="2"/>
    <x v="2"/>
    <x v="1"/>
    <s v="Q4_9"/>
    <n v="4"/>
    <x v="1"/>
    <x v="16"/>
    <x v="5"/>
  </r>
  <r>
    <n v="1"/>
    <n v="2016"/>
    <s v="3669834"/>
    <s v="20122"/>
    <x v="0"/>
    <n v="0"/>
    <x v="1"/>
    <x v="2"/>
    <x v="2"/>
    <x v="1"/>
    <s v="Q4_8"/>
    <n v="3"/>
    <x v="1"/>
    <x v="17"/>
    <x v="7"/>
  </r>
  <r>
    <n v="1"/>
    <n v="2016"/>
    <s v="3669834"/>
    <s v="20122"/>
    <x v="0"/>
    <n v="0"/>
    <x v="1"/>
    <x v="2"/>
    <x v="2"/>
    <x v="1"/>
    <s v="Q4_4"/>
    <n v="3"/>
    <x v="1"/>
    <x v="18"/>
    <x v="7"/>
  </r>
  <r>
    <n v="1"/>
    <n v="2016"/>
    <s v="3669834"/>
    <s v="20122"/>
    <x v="0"/>
    <n v="0"/>
    <x v="1"/>
    <x v="2"/>
    <x v="2"/>
    <x v="1"/>
    <s v="Q4_1"/>
    <n v="4"/>
    <x v="1"/>
    <x v="19"/>
    <x v="5"/>
  </r>
  <r>
    <n v="1"/>
    <n v="2016"/>
    <s v="2641313"/>
    <s v="20113"/>
    <x v="0"/>
    <n v="0"/>
    <x v="1"/>
    <x v="63"/>
    <x v="36"/>
    <x v="0"/>
    <s v="Q4_6"/>
    <n v="2"/>
    <x v="1"/>
    <x v="11"/>
    <x v="9"/>
  </r>
  <r>
    <n v="1"/>
    <n v="2016"/>
    <s v="2641313"/>
    <s v="20113"/>
    <x v="0"/>
    <n v="0"/>
    <x v="1"/>
    <x v="63"/>
    <x v="36"/>
    <x v="0"/>
    <s v="Q4_3"/>
    <n v="4"/>
    <x v="1"/>
    <x v="12"/>
    <x v="5"/>
  </r>
  <r>
    <n v="1"/>
    <n v="2016"/>
    <s v="2641313"/>
    <s v="20113"/>
    <x v="0"/>
    <n v="0"/>
    <x v="1"/>
    <x v="63"/>
    <x v="36"/>
    <x v="0"/>
    <s v="Q4_5"/>
    <n v="4"/>
    <x v="1"/>
    <x v="13"/>
    <x v="5"/>
  </r>
  <r>
    <n v="1"/>
    <n v="2016"/>
    <s v="2641313"/>
    <s v="20113"/>
    <x v="0"/>
    <n v="0"/>
    <x v="1"/>
    <x v="63"/>
    <x v="36"/>
    <x v="0"/>
    <s v="Q4_2"/>
    <n v="3"/>
    <x v="1"/>
    <x v="14"/>
    <x v="7"/>
  </r>
  <r>
    <n v="1"/>
    <n v="2016"/>
    <s v="2641313"/>
    <s v="20113"/>
    <x v="0"/>
    <n v="0"/>
    <x v="1"/>
    <x v="63"/>
    <x v="36"/>
    <x v="0"/>
    <s v="Q4_7"/>
    <n v="4"/>
    <x v="1"/>
    <x v="15"/>
    <x v="5"/>
  </r>
  <r>
    <n v="1"/>
    <n v="2016"/>
    <s v="2641313"/>
    <s v="20113"/>
    <x v="0"/>
    <n v="0"/>
    <x v="1"/>
    <x v="63"/>
    <x v="36"/>
    <x v="0"/>
    <s v="Q4_9"/>
    <n v="2"/>
    <x v="1"/>
    <x v="16"/>
    <x v="9"/>
  </r>
  <r>
    <n v="1"/>
    <n v="2016"/>
    <s v="2641313"/>
    <s v="20113"/>
    <x v="0"/>
    <n v="0"/>
    <x v="1"/>
    <x v="63"/>
    <x v="36"/>
    <x v="0"/>
    <s v="Q4_8"/>
    <n v="3"/>
    <x v="1"/>
    <x v="17"/>
    <x v="7"/>
  </r>
  <r>
    <n v="1"/>
    <n v="2016"/>
    <s v="2641313"/>
    <s v="20113"/>
    <x v="0"/>
    <n v="0"/>
    <x v="1"/>
    <x v="63"/>
    <x v="36"/>
    <x v="0"/>
    <s v="Q4_4"/>
    <n v="4"/>
    <x v="1"/>
    <x v="18"/>
    <x v="5"/>
  </r>
  <r>
    <n v="1"/>
    <n v="2016"/>
    <s v="2641313"/>
    <s v="20113"/>
    <x v="0"/>
    <n v="0"/>
    <x v="1"/>
    <x v="63"/>
    <x v="36"/>
    <x v="0"/>
    <s v="Q4_1"/>
    <n v="3"/>
    <x v="1"/>
    <x v="19"/>
    <x v="7"/>
  </r>
  <r>
    <n v="1"/>
    <n v="2016"/>
    <s v="3373161"/>
    <s v="20114"/>
    <x v="0"/>
    <n v="0"/>
    <x v="1"/>
    <x v="64"/>
    <x v="21"/>
    <x v="1"/>
    <s v="Q4_6"/>
    <n v="3"/>
    <x v="1"/>
    <x v="11"/>
    <x v="7"/>
  </r>
  <r>
    <n v="1"/>
    <n v="2016"/>
    <s v="3373161"/>
    <s v="20114"/>
    <x v="0"/>
    <n v="0"/>
    <x v="1"/>
    <x v="64"/>
    <x v="21"/>
    <x v="1"/>
    <s v="Q4_3"/>
    <n v="4"/>
    <x v="1"/>
    <x v="12"/>
    <x v="5"/>
  </r>
  <r>
    <n v="1"/>
    <n v="2016"/>
    <s v="3373161"/>
    <s v="20114"/>
    <x v="0"/>
    <n v="0"/>
    <x v="1"/>
    <x v="64"/>
    <x v="21"/>
    <x v="1"/>
    <s v="Q4_5"/>
    <n v="3"/>
    <x v="1"/>
    <x v="13"/>
    <x v="7"/>
  </r>
  <r>
    <n v="1"/>
    <n v="2016"/>
    <s v="3373161"/>
    <s v="20114"/>
    <x v="0"/>
    <n v="0"/>
    <x v="1"/>
    <x v="64"/>
    <x v="21"/>
    <x v="1"/>
    <s v="Q4_2"/>
    <n v="4"/>
    <x v="1"/>
    <x v="14"/>
    <x v="5"/>
  </r>
  <r>
    <n v="1"/>
    <n v="2016"/>
    <s v="3373161"/>
    <s v="20114"/>
    <x v="0"/>
    <n v="0"/>
    <x v="1"/>
    <x v="64"/>
    <x v="21"/>
    <x v="1"/>
    <s v="Q4_7"/>
    <n v="4"/>
    <x v="1"/>
    <x v="15"/>
    <x v="5"/>
  </r>
  <r>
    <n v="1"/>
    <n v="2016"/>
    <s v="3373161"/>
    <s v="20114"/>
    <x v="0"/>
    <n v="0"/>
    <x v="1"/>
    <x v="64"/>
    <x v="21"/>
    <x v="1"/>
    <s v="Q4_9"/>
    <n v="4"/>
    <x v="1"/>
    <x v="16"/>
    <x v="5"/>
  </r>
  <r>
    <n v="1"/>
    <n v="2016"/>
    <s v="3373161"/>
    <s v="20114"/>
    <x v="0"/>
    <n v="0"/>
    <x v="1"/>
    <x v="64"/>
    <x v="21"/>
    <x v="1"/>
    <s v="Q4_8"/>
    <n v="4"/>
    <x v="1"/>
    <x v="17"/>
    <x v="5"/>
  </r>
  <r>
    <n v="1"/>
    <n v="2016"/>
    <s v="3373161"/>
    <s v="20114"/>
    <x v="0"/>
    <n v="0"/>
    <x v="1"/>
    <x v="64"/>
    <x v="21"/>
    <x v="1"/>
    <s v="Q4_4"/>
    <n v="3"/>
    <x v="1"/>
    <x v="18"/>
    <x v="7"/>
  </r>
  <r>
    <n v="1"/>
    <n v="2016"/>
    <s v="3373161"/>
    <s v="20114"/>
    <x v="0"/>
    <n v="0"/>
    <x v="1"/>
    <x v="64"/>
    <x v="21"/>
    <x v="1"/>
    <s v="Q4_1"/>
    <n v="4"/>
    <x v="1"/>
    <x v="19"/>
    <x v="5"/>
  </r>
  <r>
    <n v="1"/>
    <n v="2016"/>
    <s v="3652687"/>
    <s v="20114"/>
    <x v="0"/>
    <n v="0"/>
    <x v="1"/>
    <x v="65"/>
    <x v="14"/>
    <x v="2"/>
    <s v="Q4_6"/>
    <m/>
    <x v="1"/>
    <x v="11"/>
    <x v="11"/>
  </r>
  <r>
    <n v="1"/>
    <n v="2016"/>
    <s v="3652687"/>
    <s v="20114"/>
    <x v="0"/>
    <n v="0"/>
    <x v="1"/>
    <x v="65"/>
    <x v="14"/>
    <x v="2"/>
    <s v="Q4_3"/>
    <m/>
    <x v="1"/>
    <x v="12"/>
    <x v="11"/>
  </r>
  <r>
    <n v="1"/>
    <n v="2016"/>
    <s v="3652687"/>
    <s v="20114"/>
    <x v="0"/>
    <n v="0"/>
    <x v="1"/>
    <x v="65"/>
    <x v="14"/>
    <x v="2"/>
    <s v="Q4_5"/>
    <m/>
    <x v="1"/>
    <x v="13"/>
    <x v="11"/>
  </r>
  <r>
    <n v="1"/>
    <n v="2016"/>
    <s v="3652687"/>
    <s v="20114"/>
    <x v="0"/>
    <n v="0"/>
    <x v="1"/>
    <x v="65"/>
    <x v="14"/>
    <x v="2"/>
    <s v="Q4_2"/>
    <m/>
    <x v="1"/>
    <x v="14"/>
    <x v="11"/>
  </r>
  <r>
    <n v="1"/>
    <n v="2016"/>
    <s v="3652687"/>
    <s v="20114"/>
    <x v="0"/>
    <n v="0"/>
    <x v="1"/>
    <x v="65"/>
    <x v="14"/>
    <x v="2"/>
    <s v="Q4_7"/>
    <m/>
    <x v="1"/>
    <x v="15"/>
    <x v="11"/>
  </r>
  <r>
    <n v="1"/>
    <n v="2016"/>
    <s v="3652687"/>
    <s v="20114"/>
    <x v="0"/>
    <n v="0"/>
    <x v="1"/>
    <x v="65"/>
    <x v="14"/>
    <x v="2"/>
    <s v="Q4_9"/>
    <m/>
    <x v="1"/>
    <x v="16"/>
    <x v="11"/>
  </r>
  <r>
    <n v="1"/>
    <n v="2016"/>
    <s v="3652687"/>
    <s v="20114"/>
    <x v="0"/>
    <n v="0"/>
    <x v="1"/>
    <x v="65"/>
    <x v="14"/>
    <x v="2"/>
    <s v="Q4_8"/>
    <m/>
    <x v="1"/>
    <x v="17"/>
    <x v="11"/>
  </r>
  <r>
    <n v="1"/>
    <n v="2016"/>
    <s v="3652687"/>
    <s v="20114"/>
    <x v="0"/>
    <n v="0"/>
    <x v="1"/>
    <x v="65"/>
    <x v="14"/>
    <x v="2"/>
    <s v="Q4_4"/>
    <m/>
    <x v="1"/>
    <x v="18"/>
    <x v="11"/>
  </r>
  <r>
    <n v="1"/>
    <n v="2016"/>
    <s v="3652687"/>
    <s v="20114"/>
    <x v="0"/>
    <n v="0"/>
    <x v="1"/>
    <x v="65"/>
    <x v="14"/>
    <x v="2"/>
    <s v="Q4_1"/>
    <m/>
    <x v="1"/>
    <x v="19"/>
    <x v="11"/>
  </r>
  <r>
    <n v="1"/>
    <n v="2016"/>
    <s v="2856931"/>
    <s v="20122"/>
    <x v="0"/>
    <n v="0"/>
    <x v="1"/>
    <x v="34"/>
    <x v="24"/>
    <x v="1"/>
    <s v="Q4_6"/>
    <n v="4"/>
    <x v="1"/>
    <x v="11"/>
    <x v="5"/>
  </r>
  <r>
    <n v="1"/>
    <n v="2016"/>
    <s v="2856931"/>
    <s v="20122"/>
    <x v="0"/>
    <n v="0"/>
    <x v="1"/>
    <x v="34"/>
    <x v="24"/>
    <x v="1"/>
    <s v="Q4_3"/>
    <n v="4"/>
    <x v="1"/>
    <x v="12"/>
    <x v="5"/>
  </r>
  <r>
    <n v="1"/>
    <n v="2016"/>
    <s v="2856931"/>
    <s v="20122"/>
    <x v="0"/>
    <n v="0"/>
    <x v="1"/>
    <x v="34"/>
    <x v="24"/>
    <x v="1"/>
    <s v="Q4_5"/>
    <n v="2"/>
    <x v="1"/>
    <x v="13"/>
    <x v="9"/>
  </r>
  <r>
    <n v="1"/>
    <n v="2016"/>
    <s v="2856931"/>
    <s v="20122"/>
    <x v="0"/>
    <n v="0"/>
    <x v="1"/>
    <x v="34"/>
    <x v="24"/>
    <x v="1"/>
    <s v="Q4_2"/>
    <n v="3"/>
    <x v="1"/>
    <x v="14"/>
    <x v="7"/>
  </r>
  <r>
    <n v="1"/>
    <n v="2016"/>
    <s v="2856931"/>
    <s v="20122"/>
    <x v="0"/>
    <n v="0"/>
    <x v="1"/>
    <x v="34"/>
    <x v="24"/>
    <x v="1"/>
    <s v="Q4_7"/>
    <n v="4"/>
    <x v="1"/>
    <x v="15"/>
    <x v="5"/>
  </r>
  <r>
    <n v="1"/>
    <n v="2016"/>
    <s v="2856931"/>
    <s v="20122"/>
    <x v="0"/>
    <n v="0"/>
    <x v="1"/>
    <x v="34"/>
    <x v="24"/>
    <x v="1"/>
    <s v="Q4_9"/>
    <n v="4"/>
    <x v="1"/>
    <x v="16"/>
    <x v="5"/>
  </r>
  <r>
    <n v="1"/>
    <n v="2016"/>
    <s v="2856931"/>
    <s v="20122"/>
    <x v="0"/>
    <n v="0"/>
    <x v="1"/>
    <x v="34"/>
    <x v="24"/>
    <x v="1"/>
    <s v="Q4_8"/>
    <n v="4"/>
    <x v="1"/>
    <x v="17"/>
    <x v="5"/>
  </r>
  <r>
    <n v="1"/>
    <n v="2016"/>
    <s v="2856931"/>
    <s v="20122"/>
    <x v="0"/>
    <n v="0"/>
    <x v="1"/>
    <x v="34"/>
    <x v="24"/>
    <x v="1"/>
    <s v="Q4_4"/>
    <n v="3"/>
    <x v="1"/>
    <x v="18"/>
    <x v="7"/>
  </r>
  <r>
    <n v="1"/>
    <n v="2016"/>
    <s v="2856931"/>
    <s v="20122"/>
    <x v="0"/>
    <n v="0"/>
    <x v="1"/>
    <x v="34"/>
    <x v="24"/>
    <x v="1"/>
    <s v="Q4_1"/>
    <n v="4"/>
    <x v="1"/>
    <x v="19"/>
    <x v="5"/>
  </r>
  <r>
    <n v="1"/>
    <n v="2016"/>
    <s v="3270396"/>
    <s v="20121"/>
    <x v="0"/>
    <n v="0"/>
    <x v="1"/>
    <x v="57"/>
    <x v="10"/>
    <x v="3"/>
    <s v="Q4_6"/>
    <n v="3"/>
    <x v="1"/>
    <x v="11"/>
    <x v="7"/>
  </r>
  <r>
    <n v="1"/>
    <n v="2016"/>
    <s v="3270396"/>
    <s v="20121"/>
    <x v="0"/>
    <n v="0"/>
    <x v="1"/>
    <x v="57"/>
    <x v="10"/>
    <x v="3"/>
    <s v="Q4_3"/>
    <n v="4"/>
    <x v="1"/>
    <x v="12"/>
    <x v="5"/>
  </r>
  <r>
    <n v="1"/>
    <n v="2016"/>
    <s v="3270396"/>
    <s v="20121"/>
    <x v="0"/>
    <n v="0"/>
    <x v="1"/>
    <x v="57"/>
    <x v="10"/>
    <x v="3"/>
    <s v="Q4_5"/>
    <n v="3"/>
    <x v="1"/>
    <x v="13"/>
    <x v="7"/>
  </r>
  <r>
    <n v="1"/>
    <n v="2016"/>
    <s v="3270396"/>
    <s v="20121"/>
    <x v="0"/>
    <n v="0"/>
    <x v="1"/>
    <x v="57"/>
    <x v="10"/>
    <x v="3"/>
    <s v="Q4_2"/>
    <n v="4"/>
    <x v="1"/>
    <x v="14"/>
    <x v="5"/>
  </r>
  <r>
    <n v="1"/>
    <n v="2016"/>
    <s v="3270396"/>
    <s v="20121"/>
    <x v="0"/>
    <n v="0"/>
    <x v="1"/>
    <x v="57"/>
    <x v="10"/>
    <x v="3"/>
    <s v="Q4_7"/>
    <n v="4"/>
    <x v="1"/>
    <x v="15"/>
    <x v="5"/>
  </r>
  <r>
    <n v="1"/>
    <n v="2016"/>
    <s v="3270396"/>
    <s v="20121"/>
    <x v="0"/>
    <n v="0"/>
    <x v="1"/>
    <x v="57"/>
    <x v="10"/>
    <x v="3"/>
    <s v="Q4_9"/>
    <n v="4"/>
    <x v="1"/>
    <x v="16"/>
    <x v="5"/>
  </r>
  <r>
    <n v="1"/>
    <n v="2016"/>
    <s v="3270396"/>
    <s v="20121"/>
    <x v="0"/>
    <n v="0"/>
    <x v="1"/>
    <x v="57"/>
    <x v="10"/>
    <x v="3"/>
    <s v="Q4_8"/>
    <n v="4"/>
    <x v="1"/>
    <x v="17"/>
    <x v="5"/>
  </r>
  <r>
    <n v="1"/>
    <n v="2016"/>
    <s v="3270396"/>
    <s v="20121"/>
    <x v="0"/>
    <n v="0"/>
    <x v="1"/>
    <x v="57"/>
    <x v="10"/>
    <x v="3"/>
    <s v="Q4_4"/>
    <n v="3"/>
    <x v="1"/>
    <x v="18"/>
    <x v="7"/>
  </r>
  <r>
    <n v="1"/>
    <n v="2016"/>
    <s v="3270396"/>
    <s v="20121"/>
    <x v="0"/>
    <n v="0"/>
    <x v="1"/>
    <x v="57"/>
    <x v="10"/>
    <x v="3"/>
    <s v="Q4_1"/>
    <n v="4"/>
    <x v="1"/>
    <x v="19"/>
    <x v="5"/>
  </r>
  <r>
    <n v="1"/>
    <n v="2016"/>
    <s v="2918148"/>
    <s v="20122"/>
    <x v="0"/>
    <n v="0"/>
    <x v="1"/>
    <x v="66"/>
    <x v="37"/>
    <x v="3"/>
    <s v="Q4_6"/>
    <n v="3"/>
    <x v="1"/>
    <x v="11"/>
    <x v="7"/>
  </r>
  <r>
    <n v="1"/>
    <n v="2016"/>
    <s v="2918148"/>
    <s v="20122"/>
    <x v="0"/>
    <n v="0"/>
    <x v="1"/>
    <x v="66"/>
    <x v="37"/>
    <x v="3"/>
    <s v="Q4_3"/>
    <n v="3"/>
    <x v="1"/>
    <x v="12"/>
    <x v="7"/>
  </r>
  <r>
    <n v="1"/>
    <n v="2016"/>
    <s v="2918148"/>
    <s v="20122"/>
    <x v="0"/>
    <n v="0"/>
    <x v="1"/>
    <x v="66"/>
    <x v="37"/>
    <x v="3"/>
    <s v="Q4_5"/>
    <n v="3"/>
    <x v="1"/>
    <x v="13"/>
    <x v="7"/>
  </r>
  <r>
    <n v="1"/>
    <n v="2016"/>
    <s v="2918148"/>
    <s v="20122"/>
    <x v="0"/>
    <n v="0"/>
    <x v="1"/>
    <x v="66"/>
    <x v="37"/>
    <x v="3"/>
    <s v="Q4_2"/>
    <n v="4"/>
    <x v="1"/>
    <x v="14"/>
    <x v="5"/>
  </r>
  <r>
    <n v="1"/>
    <n v="2016"/>
    <s v="2918148"/>
    <s v="20122"/>
    <x v="0"/>
    <n v="0"/>
    <x v="1"/>
    <x v="66"/>
    <x v="37"/>
    <x v="3"/>
    <s v="Q4_7"/>
    <n v="4"/>
    <x v="1"/>
    <x v="15"/>
    <x v="5"/>
  </r>
  <r>
    <n v="1"/>
    <n v="2016"/>
    <s v="2918148"/>
    <s v="20122"/>
    <x v="0"/>
    <n v="0"/>
    <x v="1"/>
    <x v="66"/>
    <x v="37"/>
    <x v="3"/>
    <s v="Q4_9"/>
    <n v="4"/>
    <x v="1"/>
    <x v="16"/>
    <x v="5"/>
  </r>
  <r>
    <n v="1"/>
    <n v="2016"/>
    <s v="2918148"/>
    <s v="20122"/>
    <x v="0"/>
    <n v="0"/>
    <x v="1"/>
    <x v="66"/>
    <x v="37"/>
    <x v="3"/>
    <s v="Q4_8"/>
    <n v="3"/>
    <x v="1"/>
    <x v="17"/>
    <x v="7"/>
  </r>
  <r>
    <n v="1"/>
    <n v="2016"/>
    <s v="2918148"/>
    <s v="20122"/>
    <x v="0"/>
    <n v="0"/>
    <x v="1"/>
    <x v="66"/>
    <x v="37"/>
    <x v="3"/>
    <s v="Q4_4"/>
    <n v="2"/>
    <x v="1"/>
    <x v="18"/>
    <x v="9"/>
  </r>
  <r>
    <n v="1"/>
    <n v="2016"/>
    <s v="2918148"/>
    <s v="20122"/>
    <x v="0"/>
    <n v="0"/>
    <x v="1"/>
    <x v="66"/>
    <x v="37"/>
    <x v="3"/>
    <s v="Q4_1"/>
    <n v="3"/>
    <x v="1"/>
    <x v="19"/>
    <x v="7"/>
  </r>
  <r>
    <n v="1"/>
    <n v="2016"/>
    <s v="3081610"/>
    <s v="20114"/>
    <x v="0"/>
    <n v="0"/>
    <x v="1"/>
    <x v="67"/>
    <x v="20"/>
    <x v="0"/>
    <s v="Q4_6"/>
    <n v="5"/>
    <x v="1"/>
    <x v="11"/>
    <x v="4"/>
  </r>
  <r>
    <n v="1"/>
    <n v="2016"/>
    <s v="3081610"/>
    <s v="20114"/>
    <x v="0"/>
    <n v="0"/>
    <x v="1"/>
    <x v="67"/>
    <x v="20"/>
    <x v="0"/>
    <s v="Q4_3"/>
    <n v="4"/>
    <x v="1"/>
    <x v="12"/>
    <x v="5"/>
  </r>
  <r>
    <n v="1"/>
    <n v="2016"/>
    <s v="3081610"/>
    <s v="20114"/>
    <x v="0"/>
    <n v="0"/>
    <x v="1"/>
    <x v="67"/>
    <x v="20"/>
    <x v="0"/>
    <s v="Q4_5"/>
    <n v="4"/>
    <x v="1"/>
    <x v="13"/>
    <x v="5"/>
  </r>
  <r>
    <n v="1"/>
    <n v="2016"/>
    <s v="3081610"/>
    <s v="20114"/>
    <x v="0"/>
    <n v="0"/>
    <x v="1"/>
    <x v="67"/>
    <x v="20"/>
    <x v="0"/>
    <s v="Q4_2"/>
    <n v="4"/>
    <x v="1"/>
    <x v="14"/>
    <x v="5"/>
  </r>
  <r>
    <n v="1"/>
    <n v="2016"/>
    <s v="3081610"/>
    <s v="20114"/>
    <x v="0"/>
    <n v="0"/>
    <x v="1"/>
    <x v="67"/>
    <x v="20"/>
    <x v="0"/>
    <s v="Q4_7"/>
    <n v="4"/>
    <x v="1"/>
    <x v="15"/>
    <x v="5"/>
  </r>
  <r>
    <n v="1"/>
    <n v="2016"/>
    <s v="3081610"/>
    <s v="20114"/>
    <x v="0"/>
    <n v="0"/>
    <x v="1"/>
    <x v="67"/>
    <x v="20"/>
    <x v="0"/>
    <s v="Q4_9"/>
    <n v="4"/>
    <x v="1"/>
    <x v="16"/>
    <x v="5"/>
  </r>
  <r>
    <n v="1"/>
    <n v="2016"/>
    <s v="3081610"/>
    <s v="20114"/>
    <x v="0"/>
    <n v="0"/>
    <x v="1"/>
    <x v="67"/>
    <x v="20"/>
    <x v="0"/>
    <s v="Q4_8"/>
    <n v="4"/>
    <x v="1"/>
    <x v="17"/>
    <x v="5"/>
  </r>
  <r>
    <n v="1"/>
    <n v="2016"/>
    <s v="3081610"/>
    <s v="20114"/>
    <x v="0"/>
    <n v="0"/>
    <x v="1"/>
    <x v="67"/>
    <x v="20"/>
    <x v="0"/>
    <s v="Q4_4"/>
    <n v="4"/>
    <x v="1"/>
    <x v="18"/>
    <x v="5"/>
  </r>
  <r>
    <n v="1"/>
    <n v="2016"/>
    <s v="3081610"/>
    <s v="20114"/>
    <x v="0"/>
    <n v="0"/>
    <x v="1"/>
    <x v="67"/>
    <x v="20"/>
    <x v="0"/>
    <s v="Q4_1"/>
    <n v="4"/>
    <x v="1"/>
    <x v="19"/>
    <x v="5"/>
  </r>
  <r>
    <n v="1"/>
    <n v="2016"/>
    <s v="3369391"/>
    <s v="20113"/>
    <x v="0"/>
    <n v="0"/>
    <x v="1"/>
    <x v="2"/>
    <x v="2"/>
    <x v="1"/>
    <s v="Q4_6"/>
    <n v="5"/>
    <x v="1"/>
    <x v="11"/>
    <x v="4"/>
  </r>
  <r>
    <n v="1"/>
    <n v="2016"/>
    <s v="3369391"/>
    <s v="20113"/>
    <x v="0"/>
    <n v="0"/>
    <x v="1"/>
    <x v="2"/>
    <x v="2"/>
    <x v="1"/>
    <s v="Q4_3"/>
    <n v="4"/>
    <x v="1"/>
    <x v="12"/>
    <x v="5"/>
  </r>
  <r>
    <n v="1"/>
    <n v="2016"/>
    <s v="3369391"/>
    <s v="20113"/>
    <x v="0"/>
    <n v="0"/>
    <x v="1"/>
    <x v="2"/>
    <x v="2"/>
    <x v="1"/>
    <s v="Q4_5"/>
    <n v="3"/>
    <x v="1"/>
    <x v="13"/>
    <x v="7"/>
  </r>
  <r>
    <n v="1"/>
    <n v="2016"/>
    <s v="3369391"/>
    <s v="20113"/>
    <x v="0"/>
    <n v="0"/>
    <x v="1"/>
    <x v="2"/>
    <x v="2"/>
    <x v="1"/>
    <s v="Q4_2"/>
    <n v="3"/>
    <x v="1"/>
    <x v="14"/>
    <x v="7"/>
  </r>
  <r>
    <n v="1"/>
    <n v="2016"/>
    <s v="3369391"/>
    <s v="20113"/>
    <x v="0"/>
    <n v="0"/>
    <x v="1"/>
    <x v="2"/>
    <x v="2"/>
    <x v="1"/>
    <s v="Q4_7"/>
    <n v="3"/>
    <x v="1"/>
    <x v="15"/>
    <x v="7"/>
  </r>
  <r>
    <n v="1"/>
    <n v="2016"/>
    <s v="3369391"/>
    <s v="20113"/>
    <x v="0"/>
    <n v="0"/>
    <x v="1"/>
    <x v="2"/>
    <x v="2"/>
    <x v="1"/>
    <s v="Q4_9"/>
    <n v="5"/>
    <x v="1"/>
    <x v="16"/>
    <x v="4"/>
  </r>
  <r>
    <n v="1"/>
    <n v="2016"/>
    <s v="3369391"/>
    <s v="20113"/>
    <x v="0"/>
    <n v="0"/>
    <x v="1"/>
    <x v="2"/>
    <x v="2"/>
    <x v="1"/>
    <s v="Q4_8"/>
    <n v="5"/>
    <x v="1"/>
    <x v="17"/>
    <x v="4"/>
  </r>
  <r>
    <n v="1"/>
    <n v="2016"/>
    <s v="3369391"/>
    <s v="20113"/>
    <x v="0"/>
    <n v="0"/>
    <x v="1"/>
    <x v="2"/>
    <x v="2"/>
    <x v="1"/>
    <s v="Q4_4"/>
    <n v="5"/>
    <x v="1"/>
    <x v="18"/>
    <x v="4"/>
  </r>
  <r>
    <n v="1"/>
    <n v="2016"/>
    <s v="3369391"/>
    <s v="20113"/>
    <x v="0"/>
    <n v="0"/>
    <x v="1"/>
    <x v="2"/>
    <x v="2"/>
    <x v="1"/>
    <s v="Q4_1"/>
    <n v="3"/>
    <x v="1"/>
    <x v="19"/>
    <x v="7"/>
  </r>
  <r>
    <n v="1"/>
    <n v="2016"/>
    <s v="3301180"/>
    <s v="20114"/>
    <x v="0"/>
    <n v="0"/>
    <x v="1"/>
    <x v="23"/>
    <x v="19"/>
    <x v="1"/>
    <s v="Q4_6"/>
    <n v="4"/>
    <x v="1"/>
    <x v="11"/>
    <x v="5"/>
  </r>
  <r>
    <n v="1"/>
    <n v="2016"/>
    <s v="3301180"/>
    <s v="20114"/>
    <x v="0"/>
    <n v="0"/>
    <x v="1"/>
    <x v="23"/>
    <x v="19"/>
    <x v="1"/>
    <s v="Q4_3"/>
    <n v="4"/>
    <x v="1"/>
    <x v="12"/>
    <x v="5"/>
  </r>
  <r>
    <n v="1"/>
    <n v="2016"/>
    <s v="3301180"/>
    <s v="20114"/>
    <x v="0"/>
    <n v="0"/>
    <x v="1"/>
    <x v="23"/>
    <x v="19"/>
    <x v="1"/>
    <s v="Q4_5"/>
    <n v="2"/>
    <x v="1"/>
    <x v="13"/>
    <x v="9"/>
  </r>
  <r>
    <n v="1"/>
    <n v="2016"/>
    <s v="3301180"/>
    <s v="20114"/>
    <x v="0"/>
    <n v="0"/>
    <x v="1"/>
    <x v="23"/>
    <x v="19"/>
    <x v="1"/>
    <s v="Q4_2"/>
    <n v="3"/>
    <x v="1"/>
    <x v="14"/>
    <x v="7"/>
  </r>
  <r>
    <n v="1"/>
    <n v="2016"/>
    <s v="3301180"/>
    <s v="20114"/>
    <x v="0"/>
    <n v="0"/>
    <x v="1"/>
    <x v="23"/>
    <x v="19"/>
    <x v="1"/>
    <s v="Q4_7"/>
    <n v="4"/>
    <x v="1"/>
    <x v="15"/>
    <x v="5"/>
  </r>
  <r>
    <n v="1"/>
    <n v="2016"/>
    <s v="3301180"/>
    <s v="20114"/>
    <x v="0"/>
    <n v="0"/>
    <x v="1"/>
    <x v="23"/>
    <x v="19"/>
    <x v="1"/>
    <s v="Q4_9"/>
    <n v="4"/>
    <x v="1"/>
    <x v="16"/>
    <x v="5"/>
  </r>
  <r>
    <n v="1"/>
    <n v="2016"/>
    <s v="3301180"/>
    <s v="20114"/>
    <x v="0"/>
    <n v="0"/>
    <x v="1"/>
    <x v="23"/>
    <x v="19"/>
    <x v="1"/>
    <s v="Q4_8"/>
    <n v="4"/>
    <x v="1"/>
    <x v="17"/>
    <x v="5"/>
  </r>
  <r>
    <n v="1"/>
    <n v="2016"/>
    <s v="3301180"/>
    <s v="20114"/>
    <x v="0"/>
    <n v="0"/>
    <x v="1"/>
    <x v="23"/>
    <x v="19"/>
    <x v="1"/>
    <s v="Q4_4"/>
    <n v="2"/>
    <x v="1"/>
    <x v="18"/>
    <x v="9"/>
  </r>
  <r>
    <n v="1"/>
    <n v="2016"/>
    <s v="3301180"/>
    <s v="20114"/>
    <x v="0"/>
    <n v="0"/>
    <x v="1"/>
    <x v="23"/>
    <x v="19"/>
    <x v="1"/>
    <s v="Q4_1"/>
    <n v="4"/>
    <x v="1"/>
    <x v="19"/>
    <x v="5"/>
  </r>
  <r>
    <n v="1"/>
    <n v="2016"/>
    <s v="2825315"/>
    <s v="20122"/>
    <x v="0"/>
    <n v="0"/>
    <x v="1"/>
    <x v="68"/>
    <x v="38"/>
    <x v="2"/>
    <s v="Q4_6"/>
    <n v="2"/>
    <x v="1"/>
    <x v="11"/>
    <x v="9"/>
  </r>
  <r>
    <n v="1"/>
    <n v="2016"/>
    <s v="2825315"/>
    <s v="20122"/>
    <x v="0"/>
    <n v="0"/>
    <x v="1"/>
    <x v="68"/>
    <x v="38"/>
    <x v="2"/>
    <s v="Q4_3"/>
    <n v="3"/>
    <x v="1"/>
    <x v="12"/>
    <x v="7"/>
  </r>
  <r>
    <n v="1"/>
    <n v="2016"/>
    <s v="2825315"/>
    <s v="20122"/>
    <x v="0"/>
    <n v="0"/>
    <x v="1"/>
    <x v="68"/>
    <x v="38"/>
    <x v="2"/>
    <s v="Q4_5"/>
    <n v="2"/>
    <x v="1"/>
    <x v="13"/>
    <x v="9"/>
  </r>
  <r>
    <n v="1"/>
    <n v="2016"/>
    <s v="2825315"/>
    <s v="20122"/>
    <x v="0"/>
    <n v="0"/>
    <x v="1"/>
    <x v="68"/>
    <x v="38"/>
    <x v="2"/>
    <s v="Q4_2"/>
    <n v="3"/>
    <x v="1"/>
    <x v="14"/>
    <x v="7"/>
  </r>
  <r>
    <n v="1"/>
    <n v="2016"/>
    <s v="2825315"/>
    <s v="20122"/>
    <x v="0"/>
    <n v="0"/>
    <x v="1"/>
    <x v="68"/>
    <x v="38"/>
    <x v="2"/>
    <s v="Q4_7"/>
    <n v="3"/>
    <x v="1"/>
    <x v="15"/>
    <x v="7"/>
  </r>
  <r>
    <n v="1"/>
    <n v="2016"/>
    <s v="2825315"/>
    <s v="20122"/>
    <x v="0"/>
    <n v="0"/>
    <x v="1"/>
    <x v="68"/>
    <x v="38"/>
    <x v="2"/>
    <s v="Q4_9"/>
    <n v="4"/>
    <x v="1"/>
    <x v="16"/>
    <x v="5"/>
  </r>
  <r>
    <n v="1"/>
    <n v="2016"/>
    <s v="2825315"/>
    <s v="20122"/>
    <x v="0"/>
    <n v="0"/>
    <x v="1"/>
    <x v="68"/>
    <x v="38"/>
    <x v="2"/>
    <s v="Q4_8"/>
    <n v="4"/>
    <x v="1"/>
    <x v="17"/>
    <x v="5"/>
  </r>
  <r>
    <n v="1"/>
    <n v="2016"/>
    <s v="2825315"/>
    <s v="20122"/>
    <x v="0"/>
    <n v="0"/>
    <x v="1"/>
    <x v="68"/>
    <x v="38"/>
    <x v="2"/>
    <s v="Q4_4"/>
    <n v="3"/>
    <x v="1"/>
    <x v="18"/>
    <x v="7"/>
  </r>
  <r>
    <n v="1"/>
    <n v="2016"/>
    <s v="2825315"/>
    <s v="20122"/>
    <x v="0"/>
    <n v="0"/>
    <x v="1"/>
    <x v="68"/>
    <x v="38"/>
    <x v="2"/>
    <s v="Q4_1"/>
    <n v="3"/>
    <x v="1"/>
    <x v="19"/>
    <x v="7"/>
  </r>
  <r>
    <n v="1"/>
    <n v="2016"/>
    <s v="3167267"/>
    <s v="20122"/>
    <x v="0"/>
    <n v="0"/>
    <x v="1"/>
    <x v="14"/>
    <x v="14"/>
    <x v="2"/>
    <s v="Q4_6"/>
    <n v="1"/>
    <x v="1"/>
    <x v="11"/>
    <x v="8"/>
  </r>
  <r>
    <n v="1"/>
    <n v="2016"/>
    <s v="3167267"/>
    <s v="20122"/>
    <x v="0"/>
    <n v="0"/>
    <x v="1"/>
    <x v="14"/>
    <x v="14"/>
    <x v="2"/>
    <s v="Q4_3"/>
    <n v="1"/>
    <x v="1"/>
    <x v="12"/>
    <x v="8"/>
  </r>
  <r>
    <n v="1"/>
    <n v="2016"/>
    <s v="3167267"/>
    <s v="20122"/>
    <x v="0"/>
    <n v="0"/>
    <x v="1"/>
    <x v="14"/>
    <x v="14"/>
    <x v="2"/>
    <s v="Q4_5"/>
    <n v="1"/>
    <x v="1"/>
    <x v="13"/>
    <x v="8"/>
  </r>
  <r>
    <n v="1"/>
    <n v="2016"/>
    <s v="3167267"/>
    <s v="20122"/>
    <x v="0"/>
    <n v="0"/>
    <x v="1"/>
    <x v="14"/>
    <x v="14"/>
    <x v="2"/>
    <s v="Q4_2"/>
    <n v="3"/>
    <x v="1"/>
    <x v="14"/>
    <x v="7"/>
  </r>
  <r>
    <n v="1"/>
    <n v="2016"/>
    <s v="3167267"/>
    <s v="20122"/>
    <x v="0"/>
    <n v="0"/>
    <x v="1"/>
    <x v="14"/>
    <x v="14"/>
    <x v="2"/>
    <s v="Q4_7"/>
    <n v="1"/>
    <x v="1"/>
    <x v="15"/>
    <x v="8"/>
  </r>
  <r>
    <n v="1"/>
    <n v="2016"/>
    <s v="3167267"/>
    <s v="20122"/>
    <x v="0"/>
    <n v="0"/>
    <x v="1"/>
    <x v="14"/>
    <x v="14"/>
    <x v="2"/>
    <s v="Q4_9"/>
    <n v="3"/>
    <x v="1"/>
    <x v="16"/>
    <x v="7"/>
  </r>
  <r>
    <n v="1"/>
    <n v="2016"/>
    <s v="3167267"/>
    <s v="20122"/>
    <x v="0"/>
    <n v="0"/>
    <x v="1"/>
    <x v="14"/>
    <x v="14"/>
    <x v="2"/>
    <s v="Q4_8"/>
    <n v="3"/>
    <x v="1"/>
    <x v="17"/>
    <x v="7"/>
  </r>
  <r>
    <n v="1"/>
    <n v="2016"/>
    <s v="3167267"/>
    <s v="20122"/>
    <x v="0"/>
    <n v="0"/>
    <x v="1"/>
    <x v="14"/>
    <x v="14"/>
    <x v="2"/>
    <s v="Q4_4"/>
    <n v="3"/>
    <x v="1"/>
    <x v="18"/>
    <x v="7"/>
  </r>
  <r>
    <n v="1"/>
    <n v="2016"/>
    <s v="3167267"/>
    <s v="20122"/>
    <x v="0"/>
    <n v="0"/>
    <x v="1"/>
    <x v="14"/>
    <x v="14"/>
    <x v="2"/>
    <s v="Q4_1"/>
    <n v="1"/>
    <x v="1"/>
    <x v="19"/>
    <x v="8"/>
  </r>
  <r>
    <n v="1"/>
    <n v="2016"/>
    <s v="3162626"/>
    <s v="20122"/>
    <x v="0"/>
    <n v="0"/>
    <x v="1"/>
    <x v="31"/>
    <x v="22"/>
    <x v="1"/>
    <s v="Q4_6"/>
    <n v="3"/>
    <x v="1"/>
    <x v="11"/>
    <x v="7"/>
  </r>
  <r>
    <n v="1"/>
    <n v="2016"/>
    <s v="3162626"/>
    <s v="20122"/>
    <x v="0"/>
    <n v="0"/>
    <x v="1"/>
    <x v="31"/>
    <x v="22"/>
    <x v="1"/>
    <s v="Q4_3"/>
    <n v="2"/>
    <x v="1"/>
    <x v="12"/>
    <x v="9"/>
  </r>
  <r>
    <n v="1"/>
    <n v="2016"/>
    <s v="3162626"/>
    <s v="20122"/>
    <x v="0"/>
    <n v="0"/>
    <x v="1"/>
    <x v="31"/>
    <x v="22"/>
    <x v="1"/>
    <s v="Q4_5"/>
    <n v="2"/>
    <x v="1"/>
    <x v="13"/>
    <x v="9"/>
  </r>
  <r>
    <n v="1"/>
    <n v="2016"/>
    <s v="3162626"/>
    <s v="20122"/>
    <x v="0"/>
    <n v="0"/>
    <x v="1"/>
    <x v="31"/>
    <x v="22"/>
    <x v="1"/>
    <s v="Q4_2"/>
    <n v="2"/>
    <x v="1"/>
    <x v="14"/>
    <x v="9"/>
  </r>
  <r>
    <n v="1"/>
    <n v="2016"/>
    <s v="3162626"/>
    <s v="20122"/>
    <x v="0"/>
    <n v="0"/>
    <x v="1"/>
    <x v="31"/>
    <x v="22"/>
    <x v="1"/>
    <s v="Q4_7"/>
    <n v="3"/>
    <x v="1"/>
    <x v="15"/>
    <x v="7"/>
  </r>
  <r>
    <n v="1"/>
    <n v="2016"/>
    <s v="3162626"/>
    <s v="20122"/>
    <x v="0"/>
    <n v="0"/>
    <x v="1"/>
    <x v="31"/>
    <x v="22"/>
    <x v="1"/>
    <s v="Q4_9"/>
    <n v="3"/>
    <x v="1"/>
    <x v="16"/>
    <x v="7"/>
  </r>
  <r>
    <n v="1"/>
    <n v="2016"/>
    <s v="3162626"/>
    <s v="20122"/>
    <x v="0"/>
    <n v="0"/>
    <x v="1"/>
    <x v="31"/>
    <x v="22"/>
    <x v="1"/>
    <s v="Q4_8"/>
    <n v="2"/>
    <x v="1"/>
    <x v="17"/>
    <x v="9"/>
  </r>
  <r>
    <n v="1"/>
    <n v="2016"/>
    <s v="3162626"/>
    <s v="20122"/>
    <x v="0"/>
    <n v="0"/>
    <x v="1"/>
    <x v="31"/>
    <x v="22"/>
    <x v="1"/>
    <s v="Q4_4"/>
    <n v="2"/>
    <x v="1"/>
    <x v="18"/>
    <x v="9"/>
  </r>
  <r>
    <n v="1"/>
    <n v="2016"/>
    <s v="3162626"/>
    <s v="20122"/>
    <x v="0"/>
    <n v="0"/>
    <x v="1"/>
    <x v="31"/>
    <x v="22"/>
    <x v="1"/>
    <s v="Q4_1"/>
    <n v="3"/>
    <x v="1"/>
    <x v="19"/>
    <x v="7"/>
  </r>
  <r>
    <n v="1"/>
    <n v="2016"/>
    <s v="3887168"/>
    <s v="20122"/>
    <x v="1"/>
    <n v="0"/>
    <x v="1"/>
    <x v="2"/>
    <x v="2"/>
    <x v="1"/>
    <s v="Q3_1"/>
    <n v="4"/>
    <x v="0"/>
    <x v="0"/>
    <x v="0"/>
  </r>
  <r>
    <n v="1"/>
    <n v="2016"/>
    <s v="3887168"/>
    <s v="20122"/>
    <x v="1"/>
    <n v="0"/>
    <x v="1"/>
    <x v="2"/>
    <x v="2"/>
    <x v="1"/>
    <s v="Q3_2"/>
    <n v="4"/>
    <x v="0"/>
    <x v="1"/>
    <x v="0"/>
  </r>
  <r>
    <n v="1"/>
    <n v="2016"/>
    <s v="3887168"/>
    <s v="20122"/>
    <x v="1"/>
    <n v="0"/>
    <x v="1"/>
    <x v="2"/>
    <x v="2"/>
    <x v="1"/>
    <s v="Q3_8"/>
    <n v="5"/>
    <x v="0"/>
    <x v="2"/>
    <x v="4"/>
  </r>
  <r>
    <n v="1"/>
    <n v="2016"/>
    <s v="3887168"/>
    <s v="20122"/>
    <x v="1"/>
    <n v="0"/>
    <x v="1"/>
    <x v="2"/>
    <x v="2"/>
    <x v="1"/>
    <s v="Q3_3"/>
    <n v="4"/>
    <x v="0"/>
    <x v="3"/>
    <x v="0"/>
  </r>
  <r>
    <n v="1"/>
    <n v="2016"/>
    <s v="3887168"/>
    <s v="20122"/>
    <x v="1"/>
    <n v="0"/>
    <x v="1"/>
    <x v="2"/>
    <x v="2"/>
    <x v="1"/>
    <s v="Q3_4"/>
    <n v="2"/>
    <x v="0"/>
    <x v="4"/>
    <x v="2"/>
  </r>
  <r>
    <n v="1"/>
    <n v="2016"/>
    <s v="3887168"/>
    <s v="20122"/>
    <x v="1"/>
    <n v="0"/>
    <x v="1"/>
    <x v="2"/>
    <x v="2"/>
    <x v="1"/>
    <s v="Q3_9"/>
    <n v="4"/>
    <x v="0"/>
    <x v="5"/>
    <x v="0"/>
  </r>
  <r>
    <n v="1"/>
    <n v="2016"/>
    <s v="3887168"/>
    <s v="20122"/>
    <x v="1"/>
    <n v="0"/>
    <x v="1"/>
    <x v="2"/>
    <x v="2"/>
    <x v="1"/>
    <s v="Q3_10"/>
    <n v="4"/>
    <x v="0"/>
    <x v="6"/>
    <x v="0"/>
  </r>
  <r>
    <n v="1"/>
    <n v="2016"/>
    <s v="3887168"/>
    <s v="20122"/>
    <x v="1"/>
    <n v="0"/>
    <x v="1"/>
    <x v="2"/>
    <x v="2"/>
    <x v="1"/>
    <s v="Q3_11"/>
    <n v="4"/>
    <x v="0"/>
    <x v="7"/>
    <x v="0"/>
  </r>
  <r>
    <n v="1"/>
    <n v="2016"/>
    <s v="3887168"/>
    <s v="20122"/>
    <x v="1"/>
    <n v="0"/>
    <x v="1"/>
    <x v="2"/>
    <x v="2"/>
    <x v="1"/>
    <s v="Q3_7"/>
    <n v="4"/>
    <x v="0"/>
    <x v="8"/>
    <x v="0"/>
  </r>
  <r>
    <n v="1"/>
    <n v="2016"/>
    <s v="3887168"/>
    <s v="20122"/>
    <x v="1"/>
    <n v="0"/>
    <x v="1"/>
    <x v="2"/>
    <x v="2"/>
    <x v="1"/>
    <s v="Q3_6"/>
    <n v="4"/>
    <x v="0"/>
    <x v="9"/>
    <x v="0"/>
  </r>
  <r>
    <n v="1"/>
    <n v="2016"/>
    <s v="3887168"/>
    <s v="20122"/>
    <x v="1"/>
    <n v="0"/>
    <x v="1"/>
    <x v="2"/>
    <x v="2"/>
    <x v="1"/>
    <s v="Q3_5"/>
    <n v="4"/>
    <x v="0"/>
    <x v="10"/>
    <x v="0"/>
  </r>
  <r>
    <n v="1"/>
    <n v="2016"/>
    <s v="3332770"/>
    <s v="20122"/>
    <x v="1"/>
    <n v="0"/>
    <x v="1"/>
    <x v="38"/>
    <x v="12"/>
    <x v="4"/>
    <s v="Q3_1"/>
    <n v="4"/>
    <x v="0"/>
    <x v="0"/>
    <x v="0"/>
  </r>
  <r>
    <n v="1"/>
    <n v="2016"/>
    <s v="3332770"/>
    <s v="20122"/>
    <x v="1"/>
    <n v="0"/>
    <x v="1"/>
    <x v="38"/>
    <x v="12"/>
    <x v="4"/>
    <s v="Q3_2"/>
    <n v="4"/>
    <x v="0"/>
    <x v="1"/>
    <x v="0"/>
  </r>
  <r>
    <n v="1"/>
    <n v="2016"/>
    <s v="3332770"/>
    <s v="20122"/>
    <x v="1"/>
    <n v="0"/>
    <x v="1"/>
    <x v="38"/>
    <x v="12"/>
    <x v="4"/>
    <s v="Q3_8"/>
    <n v="3"/>
    <x v="0"/>
    <x v="2"/>
    <x v="1"/>
  </r>
  <r>
    <n v="1"/>
    <n v="2016"/>
    <s v="3332770"/>
    <s v="20122"/>
    <x v="1"/>
    <n v="0"/>
    <x v="1"/>
    <x v="38"/>
    <x v="12"/>
    <x v="4"/>
    <s v="Q3_3"/>
    <n v="4"/>
    <x v="0"/>
    <x v="3"/>
    <x v="0"/>
  </r>
  <r>
    <n v="1"/>
    <n v="2016"/>
    <s v="3332770"/>
    <s v="20122"/>
    <x v="1"/>
    <n v="0"/>
    <x v="1"/>
    <x v="38"/>
    <x v="12"/>
    <x v="4"/>
    <s v="Q3_4"/>
    <n v="4"/>
    <x v="0"/>
    <x v="4"/>
    <x v="0"/>
  </r>
  <r>
    <n v="1"/>
    <n v="2016"/>
    <s v="3332770"/>
    <s v="20122"/>
    <x v="1"/>
    <n v="0"/>
    <x v="1"/>
    <x v="38"/>
    <x v="12"/>
    <x v="4"/>
    <s v="Q3_9"/>
    <n v="4"/>
    <x v="0"/>
    <x v="5"/>
    <x v="0"/>
  </r>
  <r>
    <n v="1"/>
    <n v="2016"/>
    <s v="3332770"/>
    <s v="20122"/>
    <x v="1"/>
    <n v="0"/>
    <x v="1"/>
    <x v="38"/>
    <x v="12"/>
    <x v="4"/>
    <s v="Q3_10"/>
    <n v="4"/>
    <x v="0"/>
    <x v="6"/>
    <x v="0"/>
  </r>
  <r>
    <n v="1"/>
    <n v="2016"/>
    <s v="3332770"/>
    <s v="20122"/>
    <x v="1"/>
    <n v="0"/>
    <x v="1"/>
    <x v="38"/>
    <x v="12"/>
    <x v="4"/>
    <s v="Q3_11"/>
    <n v="4"/>
    <x v="0"/>
    <x v="7"/>
    <x v="0"/>
  </r>
  <r>
    <n v="1"/>
    <n v="2016"/>
    <s v="3332770"/>
    <s v="20122"/>
    <x v="1"/>
    <n v="0"/>
    <x v="1"/>
    <x v="38"/>
    <x v="12"/>
    <x v="4"/>
    <s v="Q3_7"/>
    <n v="3"/>
    <x v="0"/>
    <x v="8"/>
    <x v="1"/>
  </r>
  <r>
    <n v="1"/>
    <n v="2016"/>
    <s v="3332770"/>
    <s v="20122"/>
    <x v="1"/>
    <n v="0"/>
    <x v="1"/>
    <x v="38"/>
    <x v="12"/>
    <x v="4"/>
    <s v="Q3_6"/>
    <n v="4"/>
    <x v="0"/>
    <x v="9"/>
    <x v="0"/>
  </r>
  <r>
    <n v="1"/>
    <n v="2016"/>
    <s v="3332770"/>
    <s v="20122"/>
    <x v="1"/>
    <n v="0"/>
    <x v="1"/>
    <x v="38"/>
    <x v="12"/>
    <x v="4"/>
    <s v="Q3_5"/>
    <n v="4"/>
    <x v="0"/>
    <x v="10"/>
    <x v="0"/>
  </r>
  <r>
    <n v="1"/>
    <n v="2016"/>
    <s v="3742114"/>
    <s v="20122"/>
    <x v="1"/>
    <n v="0"/>
    <x v="1"/>
    <x v="61"/>
    <x v="4"/>
    <x v="1"/>
    <s v="Q3_1"/>
    <n v="3"/>
    <x v="0"/>
    <x v="0"/>
    <x v="1"/>
  </r>
  <r>
    <n v="1"/>
    <n v="2016"/>
    <s v="3742114"/>
    <s v="20122"/>
    <x v="1"/>
    <n v="0"/>
    <x v="1"/>
    <x v="61"/>
    <x v="4"/>
    <x v="1"/>
    <s v="Q3_2"/>
    <n v="3"/>
    <x v="0"/>
    <x v="1"/>
    <x v="1"/>
  </r>
  <r>
    <n v="1"/>
    <n v="2016"/>
    <s v="3742114"/>
    <s v="20122"/>
    <x v="1"/>
    <n v="0"/>
    <x v="1"/>
    <x v="61"/>
    <x v="4"/>
    <x v="1"/>
    <s v="Q3_8"/>
    <n v="3"/>
    <x v="0"/>
    <x v="2"/>
    <x v="1"/>
  </r>
  <r>
    <n v="1"/>
    <n v="2016"/>
    <s v="3742114"/>
    <s v="20122"/>
    <x v="1"/>
    <n v="0"/>
    <x v="1"/>
    <x v="61"/>
    <x v="4"/>
    <x v="1"/>
    <s v="Q3_3"/>
    <n v="2"/>
    <x v="0"/>
    <x v="3"/>
    <x v="2"/>
  </r>
  <r>
    <n v="1"/>
    <n v="2016"/>
    <s v="3742114"/>
    <s v="20122"/>
    <x v="1"/>
    <n v="0"/>
    <x v="1"/>
    <x v="61"/>
    <x v="4"/>
    <x v="1"/>
    <s v="Q3_4"/>
    <n v="2"/>
    <x v="0"/>
    <x v="4"/>
    <x v="2"/>
  </r>
  <r>
    <n v="1"/>
    <n v="2016"/>
    <s v="3742114"/>
    <s v="20122"/>
    <x v="1"/>
    <n v="0"/>
    <x v="1"/>
    <x v="61"/>
    <x v="4"/>
    <x v="1"/>
    <s v="Q3_9"/>
    <n v="3"/>
    <x v="0"/>
    <x v="5"/>
    <x v="1"/>
  </r>
  <r>
    <n v="1"/>
    <n v="2016"/>
    <s v="3742114"/>
    <s v="20122"/>
    <x v="1"/>
    <n v="0"/>
    <x v="1"/>
    <x v="61"/>
    <x v="4"/>
    <x v="1"/>
    <s v="Q3_10"/>
    <n v="3"/>
    <x v="0"/>
    <x v="6"/>
    <x v="1"/>
  </r>
  <r>
    <n v="1"/>
    <n v="2016"/>
    <s v="3742114"/>
    <s v="20122"/>
    <x v="1"/>
    <n v="0"/>
    <x v="1"/>
    <x v="61"/>
    <x v="4"/>
    <x v="1"/>
    <s v="Q3_11"/>
    <n v="3"/>
    <x v="0"/>
    <x v="7"/>
    <x v="1"/>
  </r>
  <r>
    <n v="1"/>
    <n v="2016"/>
    <s v="3742114"/>
    <s v="20122"/>
    <x v="1"/>
    <n v="0"/>
    <x v="1"/>
    <x v="61"/>
    <x v="4"/>
    <x v="1"/>
    <s v="Q3_7"/>
    <n v="3"/>
    <x v="0"/>
    <x v="8"/>
    <x v="1"/>
  </r>
  <r>
    <n v="1"/>
    <n v="2016"/>
    <s v="3742114"/>
    <s v="20122"/>
    <x v="1"/>
    <n v="0"/>
    <x v="1"/>
    <x v="61"/>
    <x v="4"/>
    <x v="1"/>
    <s v="Q3_6"/>
    <n v="3"/>
    <x v="0"/>
    <x v="9"/>
    <x v="1"/>
  </r>
  <r>
    <n v="1"/>
    <n v="2016"/>
    <s v="3742114"/>
    <s v="20122"/>
    <x v="1"/>
    <n v="0"/>
    <x v="1"/>
    <x v="61"/>
    <x v="4"/>
    <x v="1"/>
    <s v="Q3_5"/>
    <n v="3"/>
    <x v="0"/>
    <x v="10"/>
    <x v="1"/>
  </r>
  <r>
    <n v="1"/>
    <n v="2016"/>
    <s v="4150457"/>
    <s v="20122"/>
    <x v="1"/>
    <n v="0"/>
    <x v="1"/>
    <x v="35"/>
    <x v="25"/>
    <x v="4"/>
    <s v="Q3_1"/>
    <n v="4"/>
    <x v="0"/>
    <x v="0"/>
    <x v="0"/>
  </r>
  <r>
    <n v="1"/>
    <n v="2016"/>
    <s v="4150457"/>
    <s v="20122"/>
    <x v="1"/>
    <n v="0"/>
    <x v="1"/>
    <x v="35"/>
    <x v="25"/>
    <x v="4"/>
    <s v="Q3_2"/>
    <n v="3"/>
    <x v="0"/>
    <x v="1"/>
    <x v="1"/>
  </r>
  <r>
    <n v="1"/>
    <n v="2016"/>
    <s v="4150457"/>
    <s v="20122"/>
    <x v="1"/>
    <n v="0"/>
    <x v="1"/>
    <x v="35"/>
    <x v="25"/>
    <x v="4"/>
    <s v="Q3_8"/>
    <n v="4"/>
    <x v="0"/>
    <x v="2"/>
    <x v="0"/>
  </r>
  <r>
    <n v="1"/>
    <n v="2016"/>
    <s v="4150457"/>
    <s v="20122"/>
    <x v="1"/>
    <n v="0"/>
    <x v="1"/>
    <x v="35"/>
    <x v="25"/>
    <x v="4"/>
    <s v="Q3_3"/>
    <n v="4"/>
    <x v="0"/>
    <x v="3"/>
    <x v="0"/>
  </r>
  <r>
    <n v="1"/>
    <n v="2016"/>
    <s v="4150457"/>
    <s v="20122"/>
    <x v="1"/>
    <n v="0"/>
    <x v="1"/>
    <x v="35"/>
    <x v="25"/>
    <x v="4"/>
    <s v="Q3_4"/>
    <n v="4"/>
    <x v="0"/>
    <x v="4"/>
    <x v="0"/>
  </r>
  <r>
    <n v="1"/>
    <n v="2016"/>
    <s v="4150457"/>
    <s v="20122"/>
    <x v="1"/>
    <n v="0"/>
    <x v="1"/>
    <x v="35"/>
    <x v="25"/>
    <x v="4"/>
    <s v="Q3_9"/>
    <n v="4"/>
    <x v="0"/>
    <x v="5"/>
    <x v="0"/>
  </r>
  <r>
    <n v="1"/>
    <n v="2016"/>
    <s v="4150457"/>
    <s v="20122"/>
    <x v="1"/>
    <n v="0"/>
    <x v="1"/>
    <x v="35"/>
    <x v="25"/>
    <x v="4"/>
    <s v="Q3_10"/>
    <n v="4"/>
    <x v="0"/>
    <x v="6"/>
    <x v="0"/>
  </r>
  <r>
    <n v="1"/>
    <n v="2016"/>
    <s v="4150457"/>
    <s v="20122"/>
    <x v="1"/>
    <n v="0"/>
    <x v="1"/>
    <x v="35"/>
    <x v="25"/>
    <x v="4"/>
    <s v="Q3_11"/>
    <n v="4"/>
    <x v="0"/>
    <x v="7"/>
    <x v="0"/>
  </r>
  <r>
    <n v="1"/>
    <n v="2016"/>
    <s v="4150457"/>
    <s v="20122"/>
    <x v="1"/>
    <n v="0"/>
    <x v="1"/>
    <x v="35"/>
    <x v="25"/>
    <x v="4"/>
    <s v="Q3_7"/>
    <n v="4"/>
    <x v="0"/>
    <x v="8"/>
    <x v="0"/>
  </r>
  <r>
    <n v="1"/>
    <n v="2016"/>
    <s v="4150457"/>
    <s v="20122"/>
    <x v="1"/>
    <n v="0"/>
    <x v="1"/>
    <x v="35"/>
    <x v="25"/>
    <x v="4"/>
    <s v="Q3_6"/>
    <n v="5"/>
    <x v="0"/>
    <x v="9"/>
    <x v="4"/>
  </r>
  <r>
    <n v="1"/>
    <n v="2016"/>
    <s v="4150457"/>
    <s v="20122"/>
    <x v="1"/>
    <n v="0"/>
    <x v="1"/>
    <x v="35"/>
    <x v="25"/>
    <x v="4"/>
    <s v="Q3_5"/>
    <n v="4"/>
    <x v="0"/>
    <x v="10"/>
    <x v="0"/>
  </r>
  <r>
    <n v="1"/>
    <n v="2016"/>
    <s v="3910542"/>
    <s v="20122"/>
    <x v="1"/>
    <n v="0"/>
    <x v="1"/>
    <x v="48"/>
    <x v="31"/>
    <x v="1"/>
    <s v="Q3_1"/>
    <n v="4"/>
    <x v="0"/>
    <x v="0"/>
    <x v="0"/>
  </r>
  <r>
    <n v="1"/>
    <n v="2016"/>
    <s v="3910542"/>
    <s v="20122"/>
    <x v="1"/>
    <n v="0"/>
    <x v="1"/>
    <x v="48"/>
    <x v="31"/>
    <x v="1"/>
    <s v="Q3_2"/>
    <n v="4"/>
    <x v="0"/>
    <x v="1"/>
    <x v="0"/>
  </r>
  <r>
    <n v="1"/>
    <n v="2016"/>
    <s v="3910542"/>
    <s v="20122"/>
    <x v="1"/>
    <n v="0"/>
    <x v="1"/>
    <x v="48"/>
    <x v="31"/>
    <x v="1"/>
    <s v="Q3_8"/>
    <n v="3"/>
    <x v="0"/>
    <x v="2"/>
    <x v="1"/>
  </r>
  <r>
    <n v="1"/>
    <n v="2016"/>
    <s v="3910542"/>
    <s v="20122"/>
    <x v="1"/>
    <n v="0"/>
    <x v="1"/>
    <x v="48"/>
    <x v="31"/>
    <x v="1"/>
    <s v="Q3_3"/>
    <n v="3"/>
    <x v="0"/>
    <x v="3"/>
    <x v="1"/>
  </r>
  <r>
    <n v="1"/>
    <n v="2016"/>
    <s v="3910542"/>
    <s v="20122"/>
    <x v="1"/>
    <n v="0"/>
    <x v="1"/>
    <x v="48"/>
    <x v="31"/>
    <x v="1"/>
    <s v="Q3_4"/>
    <n v="3"/>
    <x v="0"/>
    <x v="4"/>
    <x v="1"/>
  </r>
  <r>
    <n v="1"/>
    <n v="2016"/>
    <s v="3910542"/>
    <s v="20122"/>
    <x v="1"/>
    <n v="0"/>
    <x v="1"/>
    <x v="48"/>
    <x v="31"/>
    <x v="1"/>
    <s v="Q3_9"/>
    <n v="3"/>
    <x v="0"/>
    <x v="5"/>
    <x v="1"/>
  </r>
  <r>
    <n v="1"/>
    <n v="2016"/>
    <s v="3910542"/>
    <s v="20122"/>
    <x v="1"/>
    <n v="0"/>
    <x v="1"/>
    <x v="48"/>
    <x v="31"/>
    <x v="1"/>
    <s v="Q3_10"/>
    <n v="3"/>
    <x v="0"/>
    <x v="6"/>
    <x v="1"/>
  </r>
  <r>
    <n v="1"/>
    <n v="2016"/>
    <s v="3910542"/>
    <s v="20122"/>
    <x v="1"/>
    <n v="0"/>
    <x v="1"/>
    <x v="48"/>
    <x v="31"/>
    <x v="1"/>
    <s v="Q3_11"/>
    <n v="3"/>
    <x v="0"/>
    <x v="7"/>
    <x v="1"/>
  </r>
  <r>
    <n v="1"/>
    <n v="2016"/>
    <s v="3910542"/>
    <s v="20122"/>
    <x v="1"/>
    <n v="0"/>
    <x v="1"/>
    <x v="48"/>
    <x v="31"/>
    <x v="1"/>
    <s v="Q3_7"/>
    <n v="3"/>
    <x v="0"/>
    <x v="8"/>
    <x v="1"/>
  </r>
  <r>
    <n v="1"/>
    <n v="2016"/>
    <s v="3910542"/>
    <s v="20122"/>
    <x v="1"/>
    <n v="0"/>
    <x v="1"/>
    <x v="48"/>
    <x v="31"/>
    <x v="1"/>
    <s v="Q3_6"/>
    <n v="3"/>
    <x v="0"/>
    <x v="9"/>
    <x v="1"/>
  </r>
  <r>
    <n v="1"/>
    <n v="2016"/>
    <s v="3910542"/>
    <s v="20122"/>
    <x v="1"/>
    <n v="0"/>
    <x v="1"/>
    <x v="48"/>
    <x v="31"/>
    <x v="1"/>
    <s v="Q3_5"/>
    <n v="3"/>
    <x v="0"/>
    <x v="10"/>
    <x v="1"/>
  </r>
  <r>
    <n v="1"/>
    <n v="2016"/>
    <s v="2694392"/>
    <s v="20121"/>
    <x v="1"/>
    <n v="0"/>
    <x v="1"/>
    <x v="59"/>
    <x v="16"/>
    <x v="3"/>
    <s v="Q3_1"/>
    <n v="4"/>
    <x v="0"/>
    <x v="0"/>
    <x v="0"/>
  </r>
  <r>
    <n v="1"/>
    <n v="2016"/>
    <s v="2694392"/>
    <s v="20121"/>
    <x v="1"/>
    <n v="0"/>
    <x v="1"/>
    <x v="59"/>
    <x v="16"/>
    <x v="3"/>
    <s v="Q3_2"/>
    <n v="3"/>
    <x v="0"/>
    <x v="1"/>
    <x v="1"/>
  </r>
  <r>
    <n v="1"/>
    <n v="2016"/>
    <s v="2694392"/>
    <s v="20121"/>
    <x v="1"/>
    <n v="0"/>
    <x v="1"/>
    <x v="59"/>
    <x v="16"/>
    <x v="3"/>
    <s v="Q3_8"/>
    <n v="3"/>
    <x v="0"/>
    <x v="2"/>
    <x v="1"/>
  </r>
  <r>
    <n v="1"/>
    <n v="2016"/>
    <s v="2694392"/>
    <s v="20121"/>
    <x v="1"/>
    <n v="0"/>
    <x v="1"/>
    <x v="59"/>
    <x v="16"/>
    <x v="3"/>
    <s v="Q3_3"/>
    <n v="3"/>
    <x v="0"/>
    <x v="3"/>
    <x v="1"/>
  </r>
  <r>
    <n v="1"/>
    <n v="2016"/>
    <s v="2694392"/>
    <s v="20121"/>
    <x v="1"/>
    <n v="0"/>
    <x v="1"/>
    <x v="59"/>
    <x v="16"/>
    <x v="3"/>
    <s v="Q3_4"/>
    <n v="2"/>
    <x v="0"/>
    <x v="4"/>
    <x v="2"/>
  </r>
  <r>
    <n v="1"/>
    <n v="2016"/>
    <s v="2694392"/>
    <s v="20121"/>
    <x v="1"/>
    <n v="0"/>
    <x v="1"/>
    <x v="59"/>
    <x v="16"/>
    <x v="3"/>
    <s v="Q3_9"/>
    <n v="4"/>
    <x v="0"/>
    <x v="5"/>
    <x v="0"/>
  </r>
  <r>
    <n v="1"/>
    <n v="2016"/>
    <s v="2694392"/>
    <s v="20121"/>
    <x v="1"/>
    <n v="0"/>
    <x v="1"/>
    <x v="59"/>
    <x v="16"/>
    <x v="3"/>
    <s v="Q3_10"/>
    <n v="4"/>
    <x v="0"/>
    <x v="6"/>
    <x v="0"/>
  </r>
  <r>
    <n v="1"/>
    <n v="2016"/>
    <s v="2694392"/>
    <s v="20121"/>
    <x v="1"/>
    <n v="0"/>
    <x v="1"/>
    <x v="59"/>
    <x v="16"/>
    <x v="3"/>
    <s v="Q3_11"/>
    <n v="4"/>
    <x v="0"/>
    <x v="7"/>
    <x v="0"/>
  </r>
  <r>
    <n v="1"/>
    <n v="2016"/>
    <s v="2694392"/>
    <s v="20121"/>
    <x v="1"/>
    <n v="0"/>
    <x v="1"/>
    <x v="59"/>
    <x v="16"/>
    <x v="3"/>
    <s v="Q3_7"/>
    <n v="1"/>
    <x v="0"/>
    <x v="8"/>
    <x v="3"/>
  </r>
  <r>
    <n v="1"/>
    <n v="2016"/>
    <s v="2694392"/>
    <s v="20121"/>
    <x v="1"/>
    <n v="0"/>
    <x v="1"/>
    <x v="59"/>
    <x v="16"/>
    <x v="3"/>
    <s v="Q3_6"/>
    <n v="3"/>
    <x v="0"/>
    <x v="9"/>
    <x v="1"/>
  </r>
  <r>
    <n v="1"/>
    <n v="2016"/>
    <s v="2694392"/>
    <s v="20121"/>
    <x v="1"/>
    <n v="0"/>
    <x v="1"/>
    <x v="59"/>
    <x v="16"/>
    <x v="3"/>
    <s v="Q3_5"/>
    <n v="2"/>
    <x v="0"/>
    <x v="10"/>
    <x v="2"/>
  </r>
  <r>
    <n v="1"/>
    <n v="2016"/>
    <s v="3376320"/>
    <s v="20113"/>
    <x v="1"/>
    <n v="0"/>
    <x v="1"/>
    <x v="8"/>
    <x v="8"/>
    <x v="1"/>
    <s v="Q3_1"/>
    <n v="3"/>
    <x v="0"/>
    <x v="0"/>
    <x v="1"/>
  </r>
  <r>
    <n v="1"/>
    <n v="2016"/>
    <s v="3376320"/>
    <s v="20113"/>
    <x v="1"/>
    <n v="0"/>
    <x v="1"/>
    <x v="8"/>
    <x v="8"/>
    <x v="1"/>
    <s v="Q3_2"/>
    <n v="3"/>
    <x v="0"/>
    <x v="1"/>
    <x v="1"/>
  </r>
  <r>
    <n v="1"/>
    <n v="2016"/>
    <s v="3376320"/>
    <s v="20113"/>
    <x v="1"/>
    <n v="0"/>
    <x v="1"/>
    <x v="8"/>
    <x v="8"/>
    <x v="1"/>
    <s v="Q3_8"/>
    <n v="4"/>
    <x v="0"/>
    <x v="2"/>
    <x v="0"/>
  </r>
  <r>
    <n v="1"/>
    <n v="2016"/>
    <s v="3376320"/>
    <s v="20113"/>
    <x v="1"/>
    <n v="0"/>
    <x v="1"/>
    <x v="8"/>
    <x v="8"/>
    <x v="1"/>
    <s v="Q3_3"/>
    <n v="4"/>
    <x v="0"/>
    <x v="3"/>
    <x v="0"/>
  </r>
  <r>
    <n v="1"/>
    <n v="2016"/>
    <s v="3376320"/>
    <s v="20113"/>
    <x v="1"/>
    <n v="0"/>
    <x v="1"/>
    <x v="8"/>
    <x v="8"/>
    <x v="1"/>
    <s v="Q3_4"/>
    <n v="3"/>
    <x v="0"/>
    <x v="4"/>
    <x v="1"/>
  </r>
  <r>
    <n v="1"/>
    <n v="2016"/>
    <s v="3376320"/>
    <s v="20113"/>
    <x v="1"/>
    <n v="0"/>
    <x v="1"/>
    <x v="8"/>
    <x v="8"/>
    <x v="1"/>
    <s v="Q3_9"/>
    <n v="4"/>
    <x v="0"/>
    <x v="5"/>
    <x v="0"/>
  </r>
  <r>
    <n v="1"/>
    <n v="2016"/>
    <s v="3376320"/>
    <s v="20113"/>
    <x v="1"/>
    <n v="0"/>
    <x v="1"/>
    <x v="8"/>
    <x v="8"/>
    <x v="1"/>
    <s v="Q3_10"/>
    <n v="5"/>
    <x v="0"/>
    <x v="6"/>
    <x v="4"/>
  </r>
  <r>
    <n v="1"/>
    <n v="2016"/>
    <s v="3376320"/>
    <s v="20113"/>
    <x v="1"/>
    <n v="0"/>
    <x v="1"/>
    <x v="8"/>
    <x v="8"/>
    <x v="1"/>
    <s v="Q3_11"/>
    <n v="4"/>
    <x v="0"/>
    <x v="7"/>
    <x v="0"/>
  </r>
  <r>
    <n v="1"/>
    <n v="2016"/>
    <s v="3376320"/>
    <s v="20113"/>
    <x v="1"/>
    <n v="0"/>
    <x v="1"/>
    <x v="8"/>
    <x v="8"/>
    <x v="1"/>
    <s v="Q3_7"/>
    <n v="4"/>
    <x v="0"/>
    <x v="8"/>
    <x v="0"/>
  </r>
  <r>
    <n v="1"/>
    <n v="2016"/>
    <s v="3376320"/>
    <s v="20113"/>
    <x v="1"/>
    <n v="0"/>
    <x v="1"/>
    <x v="8"/>
    <x v="8"/>
    <x v="1"/>
    <s v="Q3_6"/>
    <n v="3"/>
    <x v="0"/>
    <x v="9"/>
    <x v="1"/>
  </r>
  <r>
    <n v="1"/>
    <n v="2016"/>
    <s v="3376320"/>
    <s v="20113"/>
    <x v="1"/>
    <n v="0"/>
    <x v="1"/>
    <x v="8"/>
    <x v="8"/>
    <x v="1"/>
    <s v="Q3_5"/>
    <n v="3"/>
    <x v="0"/>
    <x v="10"/>
    <x v="1"/>
  </r>
  <r>
    <n v="1"/>
    <n v="2016"/>
    <s v="38804"/>
    <s v="20122"/>
    <x v="1"/>
    <n v="0"/>
    <x v="1"/>
    <x v="40"/>
    <x v="27"/>
    <x v="4"/>
    <s v="Q3_1"/>
    <n v="3"/>
    <x v="0"/>
    <x v="0"/>
    <x v="1"/>
  </r>
  <r>
    <n v="1"/>
    <n v="2016"/>
    <s v="38804"/>
    <s v="20122"/>
    <x v="1"/>
    <n v="0"/>
    <x v="1"/>
    <x v="40"/>
    <x v="27"/>
    <x v="4"/>
    <s v="Q3_2"/>
    <n v="3"/>
    <x v="0"/>
    <x v="1"/>
    <x v="1"/>
  </r>
  <r>
    <n v="1"/>
    <n v="2016"/>
    <s v="38804"/>
    <s v="20122"/>
    <x v="1"/>
    <n v="0"/>
    <x v="1"/>
    <x v="40"/>
    <x v="27"/>
    <x v="4"/>
    <s v="Q3_8"/>
    <n v="4"/>
    <x v="0"/>
    <x v="2"/>
    <x v="0"/>
  </r>
  <r>
    <n v="1"/>
    <n v="2016"/>
    <s v="38804"/>
    <s v="20122"/>
    <x v="1"/>
    <n v="0"/>
    <x v="1"/>
    <x v="40"/>
    <x v="27"/>
    <x v="4"/>
    <s v="Q3_3"/>
    <n v="3"/>
    <x v="0"/>
    <x v="3"/>
    <x v="1"/>
  </r>
  <r>
    <n v="1"/>
    <n v="2016"/>
    <s v="38804"/>
    <s v="20122"/>
    <x v="1"/>
    <n v="0"/>
    <x v="1"/>
    <x v="40"/>
    <x v="27"/>
    <x v="4"/>
    <s v="Q3_4"/>
    <n v="2"/>
    <x v="0"/>
    <x v="4"/>
    <x v="2"/>
  </r>
  <r>
    <n v="1"/>
    <n v="2016"/>
    <s v="38804"/>
    <s v="20122"/>
    <x v="1"/>
    <n v="0"/>
    <x v="1"/>
    <x v="40"/>
    <x v="27"/>
    <x v="4"/>
    <s v="Q3_9"/>
    <n v="3"/>
    <x v="0"/>
    <x v="5"/>
    <x v="1"/>
  </r>
  <r>
    <n v="1"/>
    <n v="2016"/>
    <s v="38804"/>
    <s v="20122"/>
    <x v="1"/>
    <n v="0"/>
    <x v="1"/>
    <x v="40"/>
    <x v="27"/>
    <x v="4"/>
    <s v="Q3_10"/>
    <n v="3"/>
    <x v="0"/>
    <x v="6"/>
    <x v="1"/>
  </r>
  <r>
    <n v="1"/>
    <n v="2016"/>
    <s v="38804"/>
    <s v="20122"/>
    <x v="1"/>
    <n v="0"/>
    <x v="1"/>
    <x v="40"/>
    <x v="27"/>
    <x v="4"/>
    <s v="Q3_11"/>
    <n v="4"/>
    <x v="0"/>
    <x v="7"/>
    <x v="0"/>
  </r>
  <r>
    <n v="1"/>
    <n v="2016"/>
    <s v="38804"/>
    <s v="20122"/>
    <x v="1"/>
    <n v="0"/>
    <x v="1"/>
    <x v="40"/>
    <x v="27"/>
    <x v="4"/>
    <s v="Q3_7"/>
    <n v="4"/>
    <x v="0"/>
    <x v="8"/>
    <x v="0"/>
  </r>
  <r>
    <n v="1"/>
    <n v="2016"/>
    <s v="38804"/>
    <s v="20122"/>
    <x v="1"/>
    <n v="0"/>
    <x v="1"/>
    <x v="40"/>
    <x v="27"/>
    <x v="4"/>
    <s v="Q3_6"/>
    <n v="3"/>
    <x v="0"/>
    <x v="9"/>
    <x v="1"/>
  </r>
  <r>
    <n v="1"/>
    <n v="2016"/>
    <s v="38804"/>
    <s v="20122"/>
    <x v="1"/>
    <n v="0"/>
    <x v="1"/>
    <x v="40"/>
    <x v="27"/>
    <x v="4"/>
    <s v="Q3_5"/>
    <n v="2"/>
    <x v="0"/>
    <x v="10"/>
    <x v="2"/>
  </r>
  <r>
    <n v="1"/>
    <n v="2016"/>
    <s v="1067377"/>
    <s v="20122"/>
    <x v="1"/>
    <n v="0"/>
    <x v="1"/>
    <x v="69"/>
    <x v="13"/>
    <x v="2"/>
    <s v="Q3_1"/>
    <n v="4"/>
    <x v="0"/>
    <x v="0"/>
    <x v="0"/>
  </r>
  <r>
    <n v="1"/>
    <n v="2016"/>
    <s v="1067377"/>
    <s v="20122"/>
    <x v="1"/>
    <n v="0"/>
    <x v="1"/>
    <x v="69"/>
    <x v="13"/>
    <x v="2"/>
    <s v="Q3_2"/>
    <n v="5"/>
    <x v="0"/>
    <x v="1"/>
    <x v="4"/>
  </r>
  <r>
    <n v="1"/>
    <n v="2016"/>
    <s v="1067377"/>
    <s v="20122"/>
    <x v="1"/>
    <n v="0"/>
    <x v="1"/>
    <x v="69"/>
    <x v="13"/>
    <x v="2"/>
    <s v="Q3_8"/>
    <n v="5"/>
    <x v="0"/>
    <x v="2"/>
    <x v="4"/>
  </r>
  <r>
    <n v="1"/>
    <n v="2016"/>
    <s v="1067377"/>
    <s v="20122"/>
    <x v="1"/>
    <n v="0"/>
    <x v="1"/>
    <x v="69"/>
    <x v="13"/>
    <x v="2"/>
    <s v="Q3_3"/>
    <n v="4"/>
    <x v="0"/>
    <x v="3"/>
    <x v="0"/>
  </r>
  <r>
    <n v="1"/>
    <n v="2016"/>
    <s v="1067377"/>
    <s v="20122"/>
    <x v="1"/>
    <n v="0"/>
    <x v="1"/>
    <x v="69"/>
    <x v="13"/>
    <x v="2"/>
    <s v="Q3_4"/>
    <n v="5"/>
    <x v="0"/>
    <x v="4"/>
    <x v="4"/>
  </r>
  <r>
    <n v="1"/>
    <n v="2016"/>
    <s v="1067377"/>
    <s v="20122"/>
    <x v="1"/>
    <n v="0"/>
    <x v="1"/>
    <x v="69"/>
    <x v="13"/>
    <x v="2"/>
    <s v="Q3_9"/>
    <n v="4"/>
    <x v="0"/>
    <x v="5"/>
    <x v="0"/>
  </r>
  <r>
    <n v="1"/>
    <n v="2016"/>
    <s v="1067377"/>
    <s v="20122"/>
    <x v="1"/>
    <n v="0"/>
    <x v="1"/>
    <x v="69"/>
    <x v="13"/>
    <x v="2"/>
    <s v="Q3_10"/>
    <n v="4"/>
    <x v="0"/>
    <x v="6"/>
    <x v="0"/>
  </r>
  <r>
    <n v="1"/>
    <n v="2016"/>
    <s v="1067377"/>
    <s v="20122"/>
    <x v="1"/>
    <n v="0"/>
    <x v="1"/>
    <x v="69"/>
    <x v="13"/>
    <x v="2"/>
    <s v="Q3_11"/>
    <n v="4"/>
    <x v="0"/>
    <x v="7"/>
    <x v="0"/>
  </r>
  <r>
    <n v="1"/>
    <n v="2016"/>
    <s v="1067377"/>
    <s v="20122"/>
    <x v="1"/>
    <n v="0"/>
    <x v="1"/>
    <x v="69"/>
    <x v="13"/>
    <x v="2"/>
    <s v="Q3_7"/>
    <n v="4"/>
    <x v="0"/>
    <x v="8"/>
    <x v="0"/>
  </r>
  <r>
    <n v="1"/>
    <n v="2016"/>
    <s v="1067377"/>
    <s v="20122"/>
    <x v="1"/>
    <n v="0"/>
    <x v="1"/>
    <x v="69"/>
    <x v="13"/>
    <x v="2"/>
    <s v="Q3_6"/>
    <n v="5"/>
    <x v="0"/>
    <x v="9"/>
    <x v="4"/>
  </r>
  <r>
    <n v="1"/>
    <n v="2016"/>
    <s v="1067377"/>
    <s v="20122"/>
    <x v="1"/>
    <n v="0"/>
    <x v="1"/>
    <x v="69"/>
    <x v="13"/>
    <x v="2"/>
    <s v="Q3_5"/>
    <n v="4"/>
    <x v="0"/>
    <x v="10"/>
    <x v="0"/>
  </r>
  <r>
    <n v="1"/>
    <n v="2016"/>
    <s v="3405674"/>
    <s v="20122"/>
    <x v="1"/>
    <n v="0"/>
    <x v="1"/>
    <x v="31"/>
    <x v="22"/>
    <x v="1"/>
    <s v="Q3_1"/>
    <n v="4"/>
    <x v="0"/>
    <x v="0"/>
    <x v="0"/>
  </r>
  <r>
    <n v="1"/>
    <n v="2016"/>
    <s v="3405674"/>
    <s v="20122"/>
    <x v="1"/>
    <n v="0"/>
    <x v="1"/>
    <x v="31"/>
    <x v="22"/>
    <x v="1"/>
    <s v="Q3_2"/>
    <n v="4"/>
    <x v="0"/>
    <x v="1"/>
    <x v="0"/>
  </r>
  <r>
    <n v="1"/>
    <n v="2016"/>
    <s v="3405674"/>
    <s v="20122"/>
    <x v="1"/>
    <n v="0"/>
    <x v="1"/>
    <x v="31"/>
    <x v="22"/>
    <x v="1"/>
    <s v="Q3_8"/>
    <n v="4"/>
    <x v="0"/>
    <x v="2"/>
    <x v="0"/>
  </r>
  <r>
    <n v="1"/>
    <n v="2016"/>
    <s v="3405674"/>
    <s v="20122"/>
    <x v="1"/>
    <n v="0"/>
    <x v="1"/>
    <x v="31"/>
    <x v="22"/>
    <x v="1"/>
    <s v="Q3_3"/>
    <n v="4"/>
    <x v="0"/>
    <x v="3"/>
    <x v="0"/>
  </r>
  <r>
    <n v="1"/>
    <n v="2016"/>
    <s v="3405674"/>
    <s v="20122"/>
    <x v="1"/>
    <n v="0"/>
    <x v="1"/>
    <x v="31"/>
    <x v="22"/>
    <x v="1"/>
    <s v="Q3_4"/>
    <n v="3"/>
    <x v="0"/>
    <x v="4"/>
    <x v="1"/>
  </r>
  <r>
    <n v="1"/>
    <n v="2016"/>
    <s v="3405674"/>
    <s v="20122"/>
    <x v="1"/>
    <n v="0"/>
    <x v="1"/>
    <x v="31"/>
    <x v="22"/>
    <x v="1"/>
    <s v="Q3_9"/>
    <n v="4"/>
    <x v="0"/>
    <x v="5"/>
    <x v="0"/>
  </r>
  <r>
    <n v="1"/>
    <n v="2016"/>
    <s v="3405674"/>
    <s v="20122"/>
    <x v="1"/>
    <n v="0"/>
    <x v="1"/>
    <x v="31"/>
    <x v="22"/>
    <x v="1"/>
    <s v="Q3_10"/>
    <n v="4"/>
    <x v="0"/>
    <x v="6"/>
    <x v="0"/>
  </r>
  <r>
    <n v="1"/>
    <n v="2016"/>
    <s v="3405674"/>
    <s v="20122"/>
    <x v="1"/>
    <n v="0"/>
    <x v="1"/>
    <x v="31"/>
    <x v="22"/>
    <x v="1"/>
    <s v="Q3_11"/>
    <n v="4"/>
    <x v="0"/>
    <x v="7"/>
    <x v="0"/>
  </r>
  <r>
    <n v="1"/>
    <n v="2016"/>
    <s v="3405674"/>
    <s v="20122"/>
    <x v="1"/>
    <n v="0"/>
    <x v="1"/>
    <x v="31"/>
    <x v="22"/>
    <x v="1"/>
    <s v="Q3_7"/>
    <n v="4"/>
    <x v="0"/>
    <x v="8"/>
    <x v="0"/>
  </r>
  <r>
    <n v="1"/>
    <n v="2016"/>
    <s v="3405674"/>
    <s v="20122"/>
    <x v="1"/>
    <n v="0"/>
    <x v="1"/>
    <x v="31"/>
    <x v="22"/>
    <x v="1"/>
    <s v="Q3_6"/>
    <n v="3"/>
    <x v="0"/>
    <x v="9"/>
    <x v="1"/>
  </r>
  <r>
    <n v="1"/>
    <n v="2016"/>
    <s v="3405674"/>
    <s v="20122"/>
    <x v="1"/>
    <n v="0"/>
    <x v="1"/>
    <x v="31"/>
    <x v="22"/>
    <x v="1"/>
    <s v="Q3_5"/>
    <n v="4"/>
    <x v="0"/>
    <x v="10"/>
    <x v="0"/>
  </r>
  <r>
    <n v="1"/>
    <n v="2016"/>
    <s v="1134847"/>
    <s v="20122"/>
    <x v="1"/>
    <n v="0"/>
    <x v="1"/>
    <x v="61"/>
    <x v="4"/>
    <x v="1"/>
    <s v="Q3_1"/>
    <n v="3"/>
    <x v="0"/>
    <x v="0"/>
    <x v="1"/>
  </r>
  <r>
    <n v="1"/>
    <n v="2016"/>
    <s v="1134847"/>
    <s v="20122"/>
    <x v="1"/>
    <n v="0"/>
    <x v="1"/>
    <x v="61"/>
    <x v="4"/>
    <x v="1"/>
    <s v="Q3_2"/>
    <n v="3"/>
    <x v="0"/>
    <x v="1"/>
    <x v="1"/>
  </r>
  <r>
    <n v="1"/>
    <n v="2016"/>
    <s v="1134847"/>
    <s v="20122"/>
    <x v="1"/>
    <n v="0"/>
    <x v="1"/>
    <x v="61"/>
    <x v="4"/>
    <x v="1"/>
    <s v="Q3_8"/>
    <n v="4"/>
    <x v="0"/>
    <x v="2"/>
    <x v="0"/>
  </r>
  <r>
    <n v="1"/>
    <n v="2016"/>
    <s v="1134847"/>
    <s v="20122"/>
    <x v="1"/>
    <n v="0"/>
    <x v="1"/>
    <x v="61"/>
    <x v="4"/>
    <x v="1"/>
    <s v="Q3_3"/>
    <n v="4"/>
    <x v="0"/>
    <x v="3"/>
    <x v="0"/>
  </r>
  <r>
    <n v="1"/>
    <n v="2016"/>
    <s v="1134847"/>
    <s v="20122"/>
    <x v="1"/>
    <n v="0"/>
    <x v="1"/>
    <x v="61"/>
    <x v="4"/>
    <x v="1"/>
    <s v="Q3_4"/>
    <n v="4"/>
    <x v="0"/>
    <x v="4"/>
    <x v="0"/>
  </r>
  <r>
    <n v="1"/>
    <n v="2016"/>
    <s v="1134847"/>
    <s v="20122"/>
    <x v="1"/>
    <n v="0"/>
    <x v="1"/>
    <x v="61"/>
    <x v="4"/>
    <x v="1"/>
    <s v="Q3_9"/>
    <n v="3"/>
    <x v="0"/>
    <x v="5"/>
    <x v="1"/>
  </r>
  <r>
    <n v="1"/>
    <n v="2016"/>
    <s v="1134847"/>
    <s v="20122"/>
    <x v="1"/>
    <n v="0"/>
    <x v="1"/>
    <x v="61"/>
    <x v="4"/>
    <x v="1"/>
    <s v="Q3_10"/>
    <n v="4"/>
    <x v="0"/>
    <x v="6"/>
    <x v="0"/>
  </r>
  <r>
    <n v="1"/>
    <n v="2016"/>
    <s v="1134847"/>
    <s v="20122"/>
    <x v="1"/>
    <n v="0"/>
    <x v="1"/>
    <x v="61"/>
    <x v="4"/>
    <x v="1"/>
    <s v="Q3_11"/>
    <n v="4"/>
    <x v="0"/>
    <x v="7"/>
    <x v="0"/>
  </r>
  <r>
    <n v="1"/>
    <n v="2016"/>
    <s v="1134847"/>
    <s v="20122"/>
    <x v="1"/>
    <n v="0"/>
    <x v="1"/>
    <x v="61"/>
    <x v="4"/>
    <x v="1"/>
    <s v="Q3_7"/>
    <n v="3"/>
    <x v="0"/>
    <x v="8"/>
    <x v="1"/>
  </r>
  <r>
    <n v="1"/>
    <n v="2016"/>
    <s v="1134847"/>
    <s v="20122"/>
    <x v="1"/>
    <n v="0"/>
    <x v="1"/>
    <x v="61"/>
    <x v="4"/>
    <x v="1"/>
    <s v="Q3_6"/>
    <n v="2"/>
    <x v="0"/>
    <x v="9"/>
    <x v="2"/>
  </r>
  <r>
    <n v="1"/>
    <n v="2016"/>
    <s v="1134847"/>
    <s v="20122"/>
    <x v="1"/>
    <n v="0"/>
    <x v="1"/>
    <x v="61"/>
    <x v="4"/>
    <x v="1"/>
    <s v="Q3_5"/>
    <n v="2"/>
    <x v="0"/>
    <x v="10"/>
    <x v="2"/>
  </r>
  <r>
    <n v="1"/>
    <n v="2016"/>
    <s v="2773991"/>
    <s v="20121"/>
    <x v="1"/>
    <n v="0"/>
    <x v="1"/>
    <x v="41"/>
    <x v="28"/>
    <x v="1"/>
    <s v="Q3_1"/>
    <n v="4"/>
    <x v="0"/>
    <x v="0"/>
    <x v="0"/>
  </r>
  <r>
    <n v="1"/>
    <n v="2016"/>
    <s v="2773991"/>
    <s v="20121"/>
    <x v="1"/>
    <n v="0"/>
    <x v="1"/>
    <x v="41"/>
    <x v="28"/>
    <x v="1"/>
    <s v="Q3_2"/>
    <n v="4"/>
    <x v="0"/>
    <x v="1"/>
    <x v="0"/>
  </r>
  <r>
    <n v="1"/>
    <n v="2016"/>
    <s v="2773991"/>
    <s v="20121"/>
    <x v="1"/>
    <n v="0"/>
    <x v="1"/>
    <x v="41"/>
    <x v="28"/>
    <x v="1"/>
    <s v="Q3_8"/>
    <n v="5"/>
    <x v="0"/>
    <x v="2"/>
    <x v="4"/>
  </r>
  <r>
    <n v="1"/>
    <n v="2016"/>
    <s v="2773991"/>
    <s v="20121"/>
    <x v="1"/>
    <n v="0"/>
    <x v="1"/>
    <x v="41"/>
    <x v="28"/>
    <x v="1"/>
    <s v="Q3_3"/>
    <n v="3"/>
    <x v="0"/>
    <x v="3"/>
    <x v="1"/>
  </r>
  <r>
    <n v="1"/>
    <n v="2016"/>
    <s v="2773991"/>
    <s v="20121"/>
    <x v="1"/>
    <n v="0"/>
    <x v="1"/>
    <x v="41"/>
    <x v="28"/>
    <x v="1"/>
    <s v="Q3_4"/>
    <n v="1"/>
    <x v="0"/>
    <x v="4"/>
    <x v="3"/>
  </r>
  <r>
    <n v="1"/>
    <n v="2016"/>
    <s v="2773991"/>
    <s v="20121"/>
    <x v="1"/>
    <n v="0"/>
    <x v="1"/>
    <x v="41"/>
    <x v="28"/>
    <x v="1"/>
    <s v="Q3_9"/>
    <n v="4"/>
    <x v="0"/>
    <x v="5"/>
    <x v="0"/>
  </r>
  <r>
    <n v="1"/>
    <n v="2016"/>
    <s v="2773991"/>
    <s v="20121"/>
    <x v="1"/>
    <n v="0"/>
    <x v="1"/>
    <x v="41"/>
    <x v="28"/>
    <x v="1"/>
    <s v="Q3_10"/>
    <n v="3"/>
    <x v="0"/>
    <x v="6"/>
    <x v="1"/>
  </r>
  <r>
    <n v="1"/>
    <n v="2016"/>
    <s v="2773991"/>
    <s v="20121"/>
    <x v="1"/>
    <n v="0"/>
    <x v="1"/>
    <x v="41"/>
    <x v="28"/>
    <x v="1"/>
    <s v="Q3_11"/>
    <n v="4"/>
    <x v="0"/>
    <x v="7"/>
    <x v="0"/>
  </r>
  <r>
    <n v="1"/>
    <n v="2016"/>
    <s v="2773991"/>
    <s v="20121"/>
    <x v="1"/>
    <n v="0"/>
    <x v="1"/>
    <x v="41"/>
    <x v="28"/>
    <x v="1"/>
    <s v="Q3_7"/>
    <n v="4"/>
    <x v="0"/>
    <x v="8"/>
    <x v="0"/>
  </r>
  <r>
    <n v="1"/>
    <n v="2016"/>
    <s v="2773991"/>
    <s v="20121"/>
    <x v="1"/>
    <n v="0"/>
    <x v="1"/>
    <x v="41"/>
    <x v="28"/>
    <x v="1"/>
    <s v="Q3_6"/>
    <n v="4"/>
    <x v="0"/>
    <x v="9"/>
    <x v="0"/>
  </r>
  <r>
    <n v="1"/>
    <n v="2016"/>
    <s v="2773991"/>
    <s v="20121"/>
    <x v="1"/>
    <n v="0"/>
    <x v="1"/>
    <x v="41"/>
    <x v="28"/>
    <x v="1"/>
    <s v="Q3_5"/>
    <n v="3"/>
    <x v="0"/>
    <x v="10"/>
    <x v="1"/>
  </r>
  <r>
    <n v="1"/>
    <n v="2016"/>
    <s v="3678310"/>
    <s v="20122"/>
    <x v="1"/>
    <n v="0"/>
    <x v="1"/>
    <x v="2"/>
    <x v="2"/>
    <x v="1"/>
    <s v="Q3_1"/>
    <n v="4"/>
    <x v="0"/>
    <x v="0"/>
    <x v="0"/>
  </r>
  <r>
    <n v="1"/>
    <n v="2016"/>
    <s v="3678310"/>
    <s v="20122"/>
    <x v="1"/>
    <n v="0"/>
    <x v="1"/>
    <x v="2"/>
    <x v="2"/>
    <x v="1"/>
    <s v="Q3_2"/>
    <n v="4"/>
    <x v="0"/>
    <x v="1"/>
    <x v="0"/>
  </r>
  <r>
    <n v="1"/>
    <n v="2016"/>
    <s v="3678310"/>
    <s v="20122"/>
    <x v="1"/>
    <n v="0"/>
    <x v="1"/>
    <x v="2"/>
    <x v="2"/>
    <x v="1"/>
    <s v="Q3_8"/>
    <n v="2"/>
    <x v="0"/>
    <x v="2"/>
    <x v="2"/>
  </r>
  <r>
    <n v="1"/>
    <n v="2016"/>
    <s v="3678310"/>
    <s v="20122"/>
    <x v="1"/>
    <n v="0"/>
    <x v="1"/>
    <x v="2"/>
    <x v="2"/>
    <x v="1"/>
    <s v="Q3_3"/>
    <n v="4"/>
    <x v="0"/>
    <x v="3"/>
    <x v="0"/>
  </r>
  <r>
    <n v="1"/>
    <n v="2016"/>
    <s v="3678310"/>
    <s v="20122"/>
    <x v="1"/>
    <n v="0"/>
    <x v="1"/>
    <x v="2"/>
    <x v="2"/>
    <x v="1"/>
    <s v="Q3_4"/>
    <n v="2"/>
    <x v="0"/>
    <x v="4"/>
    <x v="2"/>
  </r>
  <r>
    <n v="1"/>
    <n v="2016"/>
    <s v="3678310"/>
    <s v="20122"/>
    <x v="1"/>
    <n v="0"/>
    <x v="1"/>
    <x v="2"/>
    <x v="2"/>
    <x v="1"/>
    <s v="Q3_9"/>
    <n v="4"/>
    <x v="0"/>
    <x v="5"/>
    <x v="0"/>
  </r>
  <r>
    <n v="1"/>
    <n v="2016"/>
    <s v="3678310"/>
    <s v="20122"/>
    <x v="1"/>
    <n v="0"/>
    <x v="1"/>
    <x v="2"/>
    <x v="2"/>
    <x v="1"/>
    <s v="Q3_10"/>
    <n v="4"/>
    <x v="0"/>
    <x v="6"/>
    <x v="0"/>
  </r>
  <r>
    <n v="1"/>
    <n v="2016"/>
    <s v="3678310"/>
    <s v="20122"/>
    <x v="1"/>
    <n v="0"/>
    <x v="1"/>
    <x v="2"/>
    <x v="2"/>
    <x v="1"/>
    <s v="Q3_11"/>
    <n v="3"/>
    <x v="0"/>
    <x v="7"/>
    <x v="1"/>
  </r>
  <r>
    <n v="1"/>
    <n v="2016"/>
    <s v="3678310"/>
    <s v="20122"/>
    <x v="1"/>
    <n v="0"/>
    <x v="1"/>
    <x v="2"/>
    <x v="2"/>
    <x v="1"/>
    <s v="Q3_7"/>
    <n v="4"/>
    <x v="0"/>
    <x v="8"/>
    <x v="0"/>
  </r>
  <r>
    <n v="1"/>
    <n v="2016"/>
    <s v="3678310"/>
    <s v="20122"/>
    <x v="1"/>
    <n v="0"/>
    <x v="1"/>
    <x v="2"/>
    <x v="2"/>
    <x v="1"/>
    <s v="Q3_6"/>
    <n v="4"/>
    <x v="0"/>
    <x v="9"/>
    <x v="0"/>
  </r>
  <r>
    <n v="1"/>
    <n v="2016"/>
    <s v="3678310"/>
    <s v="20122"/>
    <x v="1"/>
    <n v="0"/>
    <x v="1"/>
    <x v="2"/>
    <x v="2"/>
    <x v="1"/>
    <s v="Q3_5"/>
    <n v="4"/>
    <x v="0"/>
    <x v="10"/>
    <x v="0"/>
  </r>
  <r>
    <n v="1"/>
    <n v="2016"/>
    <s v="2740646"/>
    <s v="20121"/>
    <x v="1"/>
    <n v="0"/>
    <x v="1"/>
    <x v="3"/>
    <x v="3"/>
    <x v="0"/>
    <s v="Q3_1"/>
    <n v="3"/>
    <x v="0"/>
    <x v="0"/>
    <x v="1"/>
  </r>
  <r>
    <n v="1"/>
    <n v="2016"/>
    <s v="2740646"/>
    <s v="20121"/>
    <x v="1"/>
    <n v="0"/>
    <x v="1"/>
    <x v="3"/>
    <x v="3"/>
    <x v="0"/>
    <s v="Q3_2"/>
    <n v="3"/>
    <x v="0"/>
    <x v="1"/>
    <x v="1"/>
  </r>
  <r>
    <n v="1"/>
    <n v="2016"/>
    <s v="2740646"/>
    <s v="20121"/>
    <x v="1"/>
    <n v="0"/>
    <x v="1"/>
    <x v="3"/>
    <x v="3"/>
    <x v="0"/>
    <s v="Q3_8"/>
    <n v="4"/>
    <x v="0"/>
    <x v="2"/>
    <x v="0"/>
  </r>
  <r>
    <n v="1"/>
    <n v="2016"/>
    <s v="2740646"/>
    <s v="20121"/>
    <x v="1"/>
    <n v="0"/>
    <x v="1"/>
    <x v="3"/>
    <x v="3"/>
    <x v="0"/>
    <s v="Q3_3"/>
    <n v="3"/>
    <x v="0"/>
    <x v="3"/>
    <x v="1"/>
  </r>
  <r>
    <n v="1"/>
    <n v="2016"/>
    <s v="2740646"/>
    <s v="20121"/>
    <x v="1"/>
    <n v="0"/>
    <x v="1"/>
    <x v="3"/>
    <x v="3"/>
    <x v="0"/>
    <s v="Q3_4"/>
    <n v="3"/>
    <x v="0"/>
    <x v="4"/>
    <x v="1"/>
  </r>
  <r>
    <n v="1"/>
    <n v="2016"/>
    <s v="2740646"/>
    <s v="20121"/>
    <x v="1"/>
    <n v="0"/>
    <x v="1"/>
    <x v="3"/>
    <x v="3"/>
    <x v="0"/>
    <s v="Q3_9"/>
    <n v="4"/>
    <x v="0"/>
    <x v="5"/>
    <x v="0"/>
  </r>
  <r>
    <n v="1"/>
    <n v="2016"/>
    <s v="2740646"/>
    <s v="20121"/>
    <x v="1"/>
    <n v="0"/>
    <x v="1"/>
    <x v="3"/>
    <x v="3"/>
    <x v="0"/>
    <s v="Q3_10"/>
    <n v="4"/>
    <x v="0"/>
    <x v="6"/>
    <x v="0"/>
  </r>
  <r>
    <n v="1"/>
    <n v="2016"/>
    <s v="2740646"/>
    <s v="20121"/>
    <x v="1"/>
    <n v="0"/>
    <x v="1"/>
    <x v="3"/>
    <x v="3"/>
    <x v="0"/>
    <s v="Q3_11"/>
    <n v="3"/>
    <x v="0"/>
    <x v="7"/>
    <x v="1"/>
  </r>
  <r>
    <n v="1"/>
    <n v="2016"/>
    <s v="2740646"/>
    <s v="20121"/>
    <x v="1"/>
    <n v="0"/>
    <x v="1"/>
    <x v="3"/>
    <x v="3"/>
    <x v="0"/>
    <s v="Q3_7"/>
    <n v="3"/>
    <x v="0"/>
    <x v="8"/>
    <x v="1"/>
  </r>
  <r>
    <n v="1"/>
    <n v="2016"/>
    <s v="2740646"/>
    <s v="20121"/>
    <x v="1"/>
    <n v="0"/>
    <x v="1"/>
    <x v="3"/>
    <x v="3"/>
    <x v="0"/>
    <s v="Q3_6"/>
    <n v="3"/>
    <x v="0"/>
    <x v="9"/>
    <x v="1"/>
  </r>
  <r>
    <n v="1"/>
    <n v="2016"/>
    <s v="2740646"/>
    <s v="20121"/>
    <x v="1"/>
    <n v="0"/>
    <x v="1"/>
    <x v="3"/>
    <x v="3"/>
    <x v="0"/>
    <s v="Q3_5"/>
    <n v="3"/>
    <x v="0"/>
    <x v="10"/>
    <x v="1"/>
  </r>
  <r>
    <n v="1"/>
    <n v="2016"/>
    <s v="3375215"/>
    <s v="20122"/>
    <x v="1"/>
    <n v="0"/>
    <x v="1"/>
    <x v="70"/>
    <x v="29"/>
    <x v="4"/>
    <s v="Q3_1"/>
    <n v="4"/>
    <x v="0"/>
    <x v="0"/>
    <x v="0"/>
  </r>
  <r>
    <n v="1"/>
    <n v="2016"/>
    <s v="3375215"/>
    <s v="20122"/>
    <x v="1"/>
    <n v="0"/>
    <x v="1"/>
    <x v="70"/>
    <x v="29"/>
    <x v="4"/>
    <s v="Q3_2"/>
    <n v="3"/>
    <x v="0"/>
    <x v="1"/>
    <x v="1"/>
  </r>
  <r>
    <n v="1"/>
    <n v="2016"/>
    <s v="3375215"/>
    <s v="20122"/>
    <x v="1"/>
    <n v="0"/>
    <x v="1"/>
    <x v="70"/>
    <x v="29"/>
    <x v="4"/>
    <s v="Q3_8"/>
    <n v="4"/>
    <x v="0"/>
    <x v="2"/>
    <x v="0"/>
  </r>
  <r>
    <n v="1"/>
    <n v="2016"/>
    <s v="3375215"/>
    <s v="20122"/>
    <x v="1"/>
    <n v="0"/>
    <x v="1"/>
    <x v="70"/>
    <x v="29"/>
    <x v="4"/>
    <s v="Q3_3"/>
    <n v="4"/>
    <x v="0"/>
    <x v="3"/>
    <x v="0"/>
  </r>
  <r>
    <n v="1"/>
    <n v="2016"/>
    <s v="3375215"/>
    <s v="20122"/>
    <x v="1"/>
    <n v="0"/>
    <x v="1"/>
    <x v="70"/>
    <x v="29"/>
    <x v="4"/>
    <s v="Q3_4"/>
    <n v="3"/>
    <x v="0"/>
    <x v="4"/>
    <x v="1"/>
  </r>
  <r>
    <n v="1"/>
    <n v="2016"/>
    <s v="3375215"/>
    <s v="20122"/>
    <x v="1"/>
    <n v="0"/>
    <x v="1"/>
    <x v="70"/>
    <x v="29"/>
    <x v="4"/>
    <s v="Q3_9"/>
    <n v="4"/>
    <x v="0"/>
    <x v="5"/>
    <x v="0"/>
  </r>
  <r>
    <n v="1"/>
    <n v="2016"/>
    <s v="3375215"/>
    <s v="20122"/>
    <x v="1"/>
    <n v="0"/>
    <x v="1"/>
    <x v="70"/>
    <x v="29"/>
    <x v="4"/>
    <s v="Q3_10"/>
    <n v="4"/>
    <x v="0"/>
    <x v="6"/>
    <x v="0"/>
  </r>
  <r>
    <n v="1"/>
    <n v="2016"/>
    <s v="3375215"/>
    <s v="20122"/>
    <x v="1"/>
    <n v="0"/>
    <x v="1"/>
    <x v="70"/>
    <x v="29"/>
    <x v="4"/>
    <s v="Q3_11"/>
    <n v="4"/>
    <x v="0"/>
    <x v="7"/>
    <x v="0"/>
  </r>
  <r>
    <n v="1"/>
    <n v="2016"/>
    <s v="3375215"/>
    <s v="20122"/>
    <x v="1"/>
    <n v="0"/>
    <x v="1"/>
    <x v="70"/>
    <x v="29"/>
    <x v="4"/>
    <s v="Q3_7"/>
    <n v="4"/>
    <x v="0"/>
    <x v="8"/>
    <x v="0"/>
  </r>
  <r>
    <n v="1"/>
    <n v="2016"/>
    <s v="3375215"/>
    <s v="20122"/>
    <x v="1"/>
    <n v="0"/>
    <x v="1"/>
    <x v="70"/>
    <x v="29"/>
    <x v="4"/>
    <s v="Q3_6"/>
    <n v="3"/>
    <x v="0"/>
    <x v="9"/>
    <x v="1"/>
  </r>
  <r>
    <n v="1"/>
    <n v="2016"/>
    <s v="3375215"/>
    <s v="20122"/>
    <x v="1"/>
    <n v="0"/>
    <x v="1"/>
    <x v="70"/>
    <x v="29"/>
    <x v="4"/>
    <s v="Q3_5"/>
    <n v="4"/>
    <x v="0"/>
    <x v="10"/>
    <x v="0"/>
  </r>
  <r>
    <n v="1"/>
    <n v="2016"/>
    <s v="3044612"/>
    <s v="20122"/>
    <x v="1"/>
    <n v="0"/>
    <x v="1"/>
    <x v="31"/>
    <x v="22"/>
    <x v="1"/>
    <s v="Q3_1"/>
    <n v="4"/>
    <x v="0"/>
    <x v="0"/>
    <x v="0"/>
  </r>
  <r>
    <n v="1"/>
    <n v="2016"/>
    <s v="3044612"/>
    <s v="20122"/>
    <x v="1"/>
    <n v="0"/>
    <x v="1"/>
    <x v="31"/>
    <x v="22"/>
    <x v="1"/>
    <s v="Q3_2"/>
    <n v="3"/>
    <x v="0"/>
    <x v="1"/>
    <x v="1"/>
  </r>
  <r>
    <n v="1"/>
    <n v="2016"/>
    <s v="3044612"/>
    <s v="20122"/>
    <x v="1"/>
    <n v="0"/>
    <x v="1"/>
    <x v="31"/>
    <x v="22"/>
    <x v="1"/>
    <s v="Q3_8"/>
    <n v="3"/>
    <x v="0"/>
    <x v="2"/>
    <x v="1"/>
  </r>
  <r>
    <n v="1"/>
    <n v="2016"/>
    <s v="3044612"/>
    <s v="20122"/>
    <x v="1"/>
    <n v="0"/>
    <x v="1"/>
    <x v="31"/>
    <x v="22"/>
    <x v="1"/>
    <s v="Q3_3"/>
    <n v="3"/>
    <x v="0"/>
    <x v="3"/>
    <x v="1"/>
  </r>
  <r>
    <n v="1"/>
    <n v="2016"/>
    <s v="3044612"/>
    <s v="20122"/>
    <x v="1"/>
    <n v="0"/>
    <x v="1"/>
    <x v="31"/>
    <x v="22"/>
    <x v="1"/>
    <s v="Q3_4"/>
    <n v="2"/>
    <x v="0"/>
    <x v="4"/>
    <x v="2"/>
  </r>
  <r>
    <n v="1"/>
    <n v="2016"/>
    <s v="3044612"/>
    <s v="20122"/>
    <x v="1"/>
    <n v="0"/>
    <x v="1"/>
    <x v="31"/>
    <x v="22"/>
    <x v="1"/>
    <s v="Q3_9"/>
    <n v="3"/>
    <x v="0"/>
    <x v="5"/>
    <x v="1"/>
  </r>
  <r>
    <n v="1"/>
    <n v="2016"/>
    <s v="3044612"/>
    <s v="20122"/>
    <x v="1"/>
    <n v="0"/>
    <x v="1"/>
    <x v="31"/>
    <x v="22"/>
    <x v="1"/>
    <s v="Q3_10"/>
    <n v="3"/>
    <x v="0"/>
    <x v="6"/>
    <x v="1"/>
  </r>
  <r>
    <n v="1"/>
    <n v="2016"/>
    <s v="3044612"/>
    <s v="20122"/>
    <x v="1"/>
    <n v="0"/>
    <x v="1"/>
    <x v="31"/>
    <x v="22"/>
    <x v="1"/>
    <s v="Q3_11"/>
    <n v="3"/>
    <x v="0"/>
    <x v="7"/>
    <x v="1"/>
  </r>
  <r>
    <n v="1"/>
    <n v="2016"/>
    <s v="3044612"/>
    <s v="20122"/>
    <x v="1"/>
    <n v="0"/>
    <x v="1"/>
    <x v="31"/>
    <x v="22"/>
    <x v="1"/>
    <s v="Q3_7"/>
    <n v="3"/>
    <x v="0"/>
    <x v="8"/>
    <x v="1"/>
  </r>
  <r>
    <n v="1"/>
    <n v="2016"/>
    <s v="3044612"/>
    <s v="20122"/>
    <x v="1"/>
    <n v="0"/>
    <x v="1"/>
    <x v="31"/>
    <x v="22"/>
    <x v="1"/>
    <s v="Q3_6"/>
    <n v="5"/>
    <x v="0"/>
    <x v="9"/>
    <x v="4"/>
  </r>
  <r>
    <n v="1"/>
    <n v="2016"/>
    <s v="3044612"/>
    <s v="20122"/>
    <x v="1"/>
    <n v="0"/>
    <x v="1"/>
    <x v="31"/>
    <x v="22"/>
    <x v="1"/>
    <s v="Q3_5"/>
    <n v="3"/>
    <x v="0"/>
    <x v="10"/>
    <x v="1"/>
  </r>
  <r>
    <n v="1"/>
    <n v="2016"/>
    <s v="3910217"/>
    <s v="20122"/>
    <x v="1"/>
    <n v="0"/>
    <x v="1"/>
    <x v="19"/>
    <x v="17"/>
    <x v="2"/>
    <s v="Q3_1"/>
    <n v="4"/>
    <x v="0"/>
    <x v="0"/>
    <x v="0"/>
  </r>
  <r>
    <n v="1"/>
    <n v="2016"/>
    <s v="3910217"/>
    <s v="20122"/>
    <x v="1"/>
    <n v="0"/>
    <x v="1"/>
    <x v="19"/>
    <x v="17"/>
    <x v="2"/>
    <s v="Q3_2"/>
    <n v="3"/>
    <x v="0"/>
    <x v="1"/>
    <x v="1"/>
  </r>
  <r>
    <n v="1"/>
    <n v="2016"/>
    <s v="3910217"/>
    <s v="20122"/>
    <x v="1"/>
    <n v="0"/>
    <x v="1"/>
    <x v="19"/>
    <x v="17"/>
    <x v="2"/>
    <s v="Q3_8"/>
    <n v="5"/>
    <x v="0"/>
    <x v="2"/>
    <x v="4"/>
  </r>
  <r>
    <n v="1"/>
    <n v="2016"/>
    <s v="3910217"/>
    <s v="20122"/>
    <x v="1"/>
    <n v="0"/>
    <x v="1"/>
    <x v="19"/>
    <x v="17"/>
    <x v="2"/>
    <s v="Q3_3"/>
    <n v="3"/>
    <x v="0"/>
    <x v="3"/>
    <x v="1"/>
  </r>
  <r>
    <n v="1"/>
    <n v="2016"/>
    <s v="3910217"/>
    <s v="20122"/>
    <x v="1"/>
    <n v="0"/>
    <x v="1"/>
    <x v="19"/>
    <x v="17"/>
    <x v="2"/>
    <s v="Q3_4"/>
    <n v="2"/>
    <x v="0"/>
    <x v="4"/>
    <x v="2"/>
  </r>
  <r>
    <n v="1"/>
    <n v="2016"/>
    <s v="3910217"/>
    <s v="20122"/>
    <x v="1"/>
    <n v="0"/>
    <x v="1"/>
    <x v="19"/>
    <x v="17"/>
    <x v="2"/>
    <s v="Q3_9"/>
    <n v="4"/>
    <x v="0"/>
    <x v="5"/>
    <x v="0"/>
  </r>
  <r>
    <n v="1"/>
    <n v="2016"/>
    <s v="3910217"/>
    <s v="20122"/>
    <x v="1"/>
    <n v="0"/>
    <x v="1"/>
    <x v="19"/>
    <x v="17"/>
    <x v="2"/>
    <s v="Q3_10"/>
    <n v="3"/>
    <x v="0"/>
    <x v="6"/>
    <x v="1"/>
  </r>
  <r>
    <n v="1"/>
    <n v="2016"/>
    <s v="3910217"/>
    <s v="20122"/>
    <x v="1"/>
    <n v="0"/>
    <x v="1"/>
    <x v="19"/>
    <x v="17"/>
    <x v="2"/>
    <s v="Q3_11"/>
    <n v="3"/>
    <x v="0"/>
    <x v="7"/>
    <x v="1"/>
  </r>
  <r>
    <n v="1"/>
    <n v="2016"/>
    <s v="3910217"/>
    <s v="20122"/>
    <x v="1"/>
    <n v="0"/>
    <x v="1"/>
    <x v="19"/>
    <x v="17"/>
    <x v="2"/>
    <s v="Q3_7"/>
    <n v="3"/>
    <x v="0"/>
    <x v="8"/>
    <x v="1"/>
  </r>
  <r>
    <n v="1"/>
    <n v="2016"/>
    <s v="3910217"/>
    <s v="20122"/>
    <x v="1"/>
    <n v="0"/>
    <x v="1"/>
    <x v="19"/>
    <x v="17"/>
    <x v="2"/>
    <s v="Q3_6"/>
    <n v="5"/>
    <x v="0"/>
    <x v="9"/>
    <x v="4"/>
  </r>
  <r>
    <n v="1"/>
    <n v="2016"/>
    <s v="3910217"/>
    <s v="20122"/>
    <x v="1"/>
    <n v="0"/>
    <x v="1"/>
    <x v="19"/>
    <x v="17"/>
    <x v="2"/>
    <s v="Q3_5"/>
    <n v="3"/>
    <x v="0"/>
    <x v="10"/>
    <x v="1"/>
  </r>
  <r>
    <n v="1"/>
    <n v="2016"/>
    <s v="3575480"/>
    <s v="20122"/>
    <x v="1"/>
    <n v="0"/>
    <x v="1"/>
    <x v="37"/>
    <x v="0"/>
    <x v="0"/>
    <s v="Q3_1"/>
    <n v="4"/>
    <x v="0"/>
    <x v="0"/>
    <x v="0"/>
  </r>
  <r>
    <n v="1"/>
    <n v="2016"/>
    <s v="3575480"/>
    <s v="20122"/>
    <x v="1"/>
    <n v="0"/>
    <x v="1"/>
    <x v="37"/>
    <x v="0"/>
    <x v="0"/>
    <s v="Q3_2"/>
    <n v="3"/>
    <x v="0"/>
    <x v="1"/>
    <x v="1"/>
  </r>
  <r>
    <n v="1"/>
    <n v="2016"/>
    <s v="3575480"/>
    <s v="20122"/>
    <x v="1"/>
    <n v="0"/>
    <x v="1"/>
    <x v="37"/>
    <x v="0"/>
    <x v="0"/>
    <s v="Q3_8"/>
    <n v="3"/>
    <x v="0"/>
    <x v="2"/>
    <x v="1"/>
  </r>
  <r>
    <n v="1"/>
    <n v="2016"/>
    <s v="3575480"/>
    <s v="20122"/>
    <x v="1"/>
    <n v="0"/>
    <x v="1"/>
    <x v="37"/>
    <x v="0"/>
    <x v="0"/>
    <s v="Q3_3"/>
    <n v="3"/>
    <x v="0"/>
    <x v="3"/>
    <x v="1"/>
  </r>
  <r>
    <n v="1"/>
    <n v="2016"/>
    <s v="3575480"/>
    <s v="20122"/>
    <x v="1"/>
    <n v="0"/>
    <x v="1"/>
    <x v="37"/>
    <x v="0"/>
    <x v="0"/>
    <s v="Q3_4"/>
    <n v="4"/>
    <x v="0"/>
    <x v="4"/>
    <x v="0"/>
  </r>
  <r>
    <n v="1"/>
    <n v="2016"/>
    <s v="3575480"/>
    <s v="20122"/>
    <x v="1"/>
    <n v="0"/>
    <x v="1"/>
    <x v="37"/>
    <x v="0"/>
    <x v="0"/>
    <s v="Q3_9"/>
    <n v="3"/>
    <x v="0"/>
    <x v="5"/>
    <x v="1"/>
  </r>
  <r>
    <n v="1"/>
    <n v="2016"/>
    <s v="3575480"/>
    <s v="20122"/>
    <x v="1"/>
    <n v="0"/>
    <x v="1"/>
    <x v="37"/>
    <x v="0"/>
    <x v="0"/>
    <s v="Q3_10"/>
    <n v="4"/>
    <x v="0"/>
    <x v="6"/>
    <x v="0"/>
  </r>
  <r>
    <n v="1"/>
    <n v="2016"/>
    <s v="3575480"/>
    <s v="20122"/>
    <x v="1"/>
    <n v="0"/>
    <x v="1"/>
    <x v="37"/>
    <x v="0"/>
    <x v="0"/>
    <s v="Q3_11"/>
    <n v="4"/>
    <x v="0"/>
    <x v="7"/>
    <x v="0"/>
  </r>
  <r>
    <n v="1"/>
    <n v="2016"/>
    <s v="3575480"/>
    <s v="20122"/>
    <x v="1"/>
    <n v="0"/>
    <x v="1"/>
    <x v="37"/>
    <x v="0"/>
    <x v="0"/>
    <s v="Q3_7"/>
    <n v="3"/>
    <x v="0"/>
    <x v="8"/>
    <x v="1"/>
  </r>
  <r>
    <n v="1"/>
    <n v="2016"/>
    <s v="3575480"/>
    <s v="20122"/>
    <x v="1"/>
    <n v="0"/>
    <x v="1"/>
    <x v="37"/>
    <x v="0"/>
    <x v="0"/>
    <s v="Q3_6"/>
    <n v="3"/>
    <x v="0"/>
    <x v="9"/>
    <x v="1"/>
  </r>
  <r>
    <n v="1"/>
    <n v="2016"/>
    <s v="3575480"/>
    <s v="20122"/>
    <x v="1"/>
    <n v="0"/>
    <x v="1"/>
    <x v="37"/>
    <x v="0"/>
    <x v="0"/>
    <s v="Q3_5"/>
    <n v="4"/>
    <x v="0"/>
    <x v="10"/>
    <x v="0"/>
  </r>
  <r>
    <n v="1"/>
    <n v="2016"/>
    <s v="3974008"/>
    <s v="20122"/>
    <x v="1"/>
    <n v="0"/>
    <x v="1"/>
    <x v="8"/>
    <x v="8"/>
    <x v="1"/>
    <s v="Q3_1"/>
    <n v="4"/>
    <x v="0"/>
    <x v="0"/>
    <x v="0"/>
  </r>
  <r>
    <n v="1"/>
    <n v="2016"/>
    <s v="3974008"/>
    <s v="20122"/>
    <x v="1"/>
    <n v="0"/>
    <x v="1"/>
    <x v="8"/>
    <x v="8"/>
    <x v="1"/>
    <s v="Q3_2"/>
    <n v="3"/>
    <x v="0"/>
    <x v="1"/>
    <x v="1"/>
  </r>
  <r>
    <n v="1"/>
    <n v="2016"/>
    <s v="3974008"/>
    <s v="20122"/>
    <x v="1"/>
    <n v="0"/>
    <x v="1"/>
    <x v="8"/>
    <x v="8"/>
    <x v="1"/>
    <s v="Q3_8"/>
    <n v="4"/>
    <x v="0"/>
    <x v="2"/>
    <x v="0"/>
  </r>
  <r>
    <n v="1"/>
    <n v="2016"/>
    <s v="3974008"/>
    <s v="20122"/>
    <x v="1"/>
    <n v="0"/>
    <x v="1"/>
    <x v="8"/>
    <x v="8"/>
    <x v="1"/>
    <s v="Q3_3"/>
    <n v="4"/>
    <x v="0"/>
    <x v="3"/>
    <x v="0"/>
  </r>
  <r>
    <n v="1"/>
    <n v="2016"/>
    <s v="3974008"/>
    <s v="20122"/>
    <x v="1"/>
    <n v="0"/>
    <x v="1"/>
    <x v="8"/>
    <x v="8"/>
    <x v="1"/>
    <s v="Q3_4"/>
    <n v="2"/>
    <x v="0"/>
    <x v="4"/>
    <x v="2"/>
  </r>
  <r>
    <n v="1"/>
    <n v="2016"/>
    <s v="3974008"/>
    <s v="20122"/>
    <x v="1"/>
    <n v="0"/>
    <x v="1"/>
    <x v="8"/>
    <x v="8"/>
    <x v="1"/>
    <s v="Q3_9"/>
    <n v="4"/>
    <x v="0"/>
    <x v="5"/>
    <x v="0"/>
  </r>
  <r>
    <n v="1"/>
    <n v="2016"/>
    <s v="3974008"/>
    <s v="20122"/>
    <x v="1"/>
    <n v="0"/>
    <x v="1"/>
    <x v="8"/>
    <x v="8"/>
    <x v="1"/>
    <s v="Q3_10"/>
    <n v="4"/>
    <x v="0"/>
    <x v="6"/>
    <x v="0"/>
  </r>
  <r>
    <n v="1"/>
    <n v="2016"/>
    <s v="3974008"/>
    <s v="20122"/>
    <x v="1"/>
    <n v="0"/>
    <x v="1"/>
    <x v="8"/>
    <x v="8"/>
    <x v="1"/>
    <s v="Q3_11"/>
    <n v="4"/>
    <x v="0"/>
    <x v="7"/>
    <x v="0"/>
  </r>
  <r>
    <n v="1"/>
    <n v="2016"/>
    <s v="3974008"/>
    <s v="20122"/>
    <x v="1"/>
    <n v="0"/>
    <x v="1"/>
    <x v="8"/>
    <x v="8"/>
    <x v="1"/>
    <s v="Q3_7"/>
    <n v="4"/>
    <x v="0"/>
    <x v="8"/>
    <x v="0"/>
  </r>
  <r>
    <n v="1"/>
    <n v="2016"/>
    <s v="3974008"/>
    <s v="20122"/>
    <x v="1"/>
    <n v="0"/>
    <x v="1"/>
    <x v="8"/>
    <x v="8"/>
    <x v="1"/>
    <s v="Q3_6"/>
    <n v="4"/>
    <x v="0"/>
    <x v="9"/>
    <x v="0"/>
  </r>
  <r>
    <n v="1"/>
    <n v="2016"/>
    <s v="3974008"/>
    <s v="20122"/>
    <x v="1"/>
    <n v="0"/>
    <x v="1"/>
    <x v="8"/>
    <x v="8"/>
    <x v="1"/>
    <s v="Q3_5"/>
    <n v="4"/>
    <x v="0"/>
    <x v="10"/>
    <x v="0"/>
  </r>
  <r>
    <n v="1"/>
    <n v="2016"/>
    <s v="3591132"/>
    <s v="20122"/>
    <x v="1"/>
    <n v="0"/>
    <x v="1"/>
    <x v="25"/>
    <x v="1"/>
    <x v="0"/>
    <s v="Q3_1"/>
    <n v="5"/>
    <x v="0"/>
    <x v="0"/>
    <x v="4"/>
  </r>
  <r>
    <n v="1"/>
    <n v="2016"/>
    <s v="3591132"/>
    <s v="20122"/>
    <x v="1"/>
    <n v="0"/>
    <x v="1"/>
    <x v="25"/>
    <x v="1"/>
    <x v="0"/>
    <s v="Q3_2"/>
    <n v="5"/>
    <x v="0"/>
    <x v="1"/>
    <x v="4"/>
  </r>
  <r>
    <n v="1"/>
    <n v="2016"/>
    <s v="3591132"/>
    <s v="20122"/>
    <x v="1"/>
    <n v="0"/>
    <x v="1"/>
    <x v="25"/>
    <x v="1"/>
    <x v="0"/>
    <s v="Q3_8"/>
    <n v="5"/>
    <x v="0"/>
    <x v="2"/>
    <x v="4"/>
  </r>
  <r>
    <n v="1"/>
    <n v="2016"/>
    <s v="3591132"/>
    <s v="20122"/>
    <x v="1"/>
    <n v="0"/>
    <x v="1"/>
    <x v="25"/>
    <x v="1"/>
    <x v="0"/>
    <s v="Q3_3"/>
    <n v="3"/>
    <x v="0"/>
    <x v="3"/>
    <x v="1"/>
  </r>
  <r>
    <n v="1"/>
    <n v="2016"/>
    <s v="3591132"/>
    <s v="20122"/>
    <x v="1"/>
    <n v="0"/>
    <x v="1"/>
    <x v="25"/>
    <x v="1"/>
    <x v="0"/>
    <s v="Q3_4"/>
    <n v="5"/>
    <x v="0"/>
    <x v="4"/>
    <x v="4"/>
  </r>
  <r>
    <n v="1"/>
    <n v="2016"/>
    <s v="3591132"/>
    <s v="20122"/>
    <x v="1"/>
    <n v="0"/>
    <x v="1"/>
    <x v="25"/>
    <x v="1"/>
    <x v="0"/>
    <s v="Q3_9"/>
    <n v="5"/>
    <x v="0"/>
    <x v="5"/>
    <x v="4"/>
  </r>
  <r>
    <n v="1"/>
    <n v="2016"/>
    <s v="3591132"/>
    <s v="20122"/>
    <x v="1"/>
    <n v="0"/>
    <x v="1"/>
    <x v="25"/>
    <x v="1"/>
    <x v="0"/>
    <s v="Q3_10"/>
    <n v="5"/>
    <x v="0"/>
    <x v="6"/>
    <x v="4"/>
  </r>
  <r>
    <n v="1"/>
    <n v="2016"/>
    <s v="3591132"/>
    <s v="20122"/>
    <x v="1"/>
    <n v="0"/>
    <x v="1"/>
    <x v="25"/>
    <x v="1"/>
    <x v="0"/>
    <s v="Q3_11"/>
    <n v="5"/>
    <x v="0"/>
    <x v="7"/>
    <x v="4"/>
  </r>
  <r>
    <n v="1"/>
    <n v="2016"/>
    <s v="3591132"/>
    <s v="20122"/>
    <x v="1"/>
    <n v="0"/>
    <x v="1"/>
    <x v="25"/>
    <x v="1"/>
    <x v="0"/>
    <s v="Q3_7"/>
    <n v="5"/>
    <x v="0"/>
    <x v="8"/>
    <x v="4"/>
  </r>
  <r>
    <n v="1"/>
    <n v="2016"/>
    <s v="3591132"/>
    <s v="20122"/>
    <x v="1"/>
    <n v="0"/>
    <x v="1"/>
    <x v="25"/>
    <x v="1"/>
    <x v="0"/>
    <s v="Q3_6"/>
    <n v="5"/>
    <x v="0"/>
    <x v="9"/>
    <x v="4"/>
  </r>
  <r>
    <n v="1"/>
    <n v="2016"/>
    <s v="3591132"/>
    <s v="20122"/>
    <x v="1"/>
    <n v="0"/>
    <x v="1"/>
    <x v="25"/>
    <x v="1"/>
    <x v="0"/>
    <s v="Q3_5"/>
    <n v="5"/>
    <x v="0"/>
    <x v="10"/>
    <x v="4"/>
  </r>
  <r>
    <n v="1"/>
    <n v="2016"/>
    <s v="2899766"/>
    <s v="20113"/>
    <x v="1"/>
    <n v="0"/>
    <x v="1"/>
    <x v="71"/>
    <x v="36"/>
    <x v="0"/>
    <s v="Q3_1"/>
    <n v="3"/>
    <x v="0"/>
    <x v="0"/>
    <x v="1"/>
  </r>
  <r>
    <n v="1"/>
    <n v="2016"/>
    <s v="2899766"/>
    <s v="20113"/>
    <x v="1"/>
    <n v="0"/>
    <x v="1"/>
    <x v="71"/>
    <x v="36"/>
    <x v="0"/>
    <s v="Q3_2"/>
    <n v="2"/>
    <x v="0"/>
    <x v="1"/>
    <x v="2"/>
  </r>
  <r>
    <n v="1"/>
    <n v="2016"/>
    <s v="2899766"/>
    <s v="20113"/>
    <x v="1"/>
    <n v="0"/>
    <x v="1"/>
    <x v="71"/>
    <x v="36"/>
    <x v="0"/>
    <s v="Q3_8"/>
    <n v="2"/>
    <x v="0"/>
    <x v="2"/>
    <x v="2"/>
  </r>
  <r>
    <n v="1"/>
    <n v="2016"/>
    <s v="2899766"/>
    <s v="20113"/>
    <x v="1"/>
    <n v="0"/>
    <x v="1"/>
    <x v="71"/>
    <x v="36"/>
    <x v="0"/>
    <s v="Q3_3"/>
    <n v="3"/>
    <x v="0"/>
    <x v="3"/>
    <x v="1"/>
  </r>
  <r>
    <n v="1"/>
    <n v="2016"/>
    <s v="2899766"/>
    <s v="20113"/>
    <x v="1"/>
    <n v="0"/>
    <x v="1"/>
    <x v="71"/>
    <x v="36"/>
    <x v="0"/>
    <s v="Q3_4"/>
    <n v="2"/>
    <x v="0"/>
    <x v="4"/>
    <x v="2"/>
  </r>
  <r>
    <n v="1"/>
    <n v="2016"/>
    <s v="2899766"/>
    <s v="20113"/>
    <x v="1"/>
    <n v="0"/>
    <x v="1"/>
    <x v="71"/>
    <x v="36"/>
    <x v="0"/>
    <s v="Q3_9"/>
    <n v="3"/>
    <x v="0"/>
    <x v="5"/>
    <x v="1"/>
  </r>
  <r>
    <n v="1"/>
    <n v="2016"/>
    <s v="2899766"/>
    <s v="20113"/>
    <x v="1"/>
    <n v="0"/>
    <x v="1"/>
    <x v="71"/>
    <x v="36"/>
    <x v="0"/>
    <s v="Q3_10"/>
    <n v="3"/>
    <x v="0"/>
    <x v="6"/>
    <x v="1"/>
  </r>
  <r>
    <n v="1"/>
    <n v="2016"/>
    <s v="2899766"/>
    <s v="20113"/>
    <x v="1"/>
    <n v="0"/>
    <x v="1"/>
    <x v="71"/>
    <x v="36"/>
    <x v="0"/>
    <s v="Q3_11"/>
    <n v="3"/>
    <x v="0"/>
    <x v="7"/>
    <x v="1"/>
  </r>
  <r>
    <n v="1"/>
    <n v="2016"/>
    <s v="2899766"/>
    <s v="20113"/>
    <x v="1"/>
    <n v="0"/>
    <x v="1"/>
    <x v="71"/>
    <x v="36"/>
    <x v="0"/>
    <s v="Q3_7"/>
    <n v="2"/>
    <x v="0"/>
    <x v="8"/>
    <x v="2"/>
  </r>
  <r>
    <n v="1"/>
    <n v="2016"/>
    <s v="2899766"/>
    <s v="20113"/>
    <x v="1"/>
    <n v="0"/>
    <x v="1"/>
    <x v="71"/>
    <x v="36"/>
    <x v="0"/>
    <s v="Q3_6"/>
    <n v="2"/>
    <x v="0"/>
    <x v="9"/>
    <x v="2"/>
  </r>
  <r>
    <n v="1"/>
    <n v="2016"/>
    <s v="2899766"/>
    <s v="20113"/>
    <x v="1"/>
    <n v="0"/>
    <x v="1"/>
    <x v="71"/>
    <x v="36"/>
    <x v="0"/>
    <s v="Q3_5"/>
    <n v="2"/>
    <x v="0"/>
    <x v="10"/>
    <x v="2"/>
  </r>
  <r>
    <n v="1"/>
    <n v="2016"/>
    <s v="3404114"/>
    <s v="20121"/>
    <x v="1"/>
    <n v="0"/>
    <x v="1"/>
    <x v="34"/>
    <x v="24"/>
    <x v="1"/>
    <s v="Q3_1"/>
    <n v="4"/>
    <x v="0"/>
    <x v="0"/>
    <x v="0"/>
  </r>
  <r>
    <n v="1"/>
    <n v="2016"/>
    <s v="3404114"/>
    <s v="20121"/>
    <x v="1"/>
    <n v="0"/>
    <x v="1"/>
    <x v="34"/>
    <x v="24"/>
    <x v="1"/>
    <s v="Q3_2"/>
    <n v="4"/>
    <x v="0"/>
    <x v="1"/>
    <x v="0"/>
  </r>
  <r>
    <n v="1"/>
    <n v="2016"/>
    <s v="3404114"/>
    <s v="20121"/>
    <x v="1"/>
    <n v="0"/>
    <x v="1"/>
    <x v="34"/>
    <x v="24"/>
    <x v="1"/>
    <s v="Q3_8"/>
    <n v="5"/>
    <x v="0"/>
    <x v="2"/>
    <x v="4"/>
  </r>
  <r>
    <n v="1"/>
    <n v="2016"/>
    <s v="3404114"/>
    <s v="20121"/>
    <x v="1"/>
    <n v="0"/>
    <x v="1"/>
    <x v="34"/>
    <x v="24"/>
    <x v="1"/>
    <s v="Q3_3"/>
    <n v="4"/>
    <x v="0"/>
    <x v="3"/>
    <x v="0"/>
  </r>
  <r>
    <n v="1"/>
    <n v="2016"/>
    <s v="3404114"/>
    <s v="20121"/>
    <x v="1"/>
    <n v="0"/>
    <x v="1"/>
    <x v="34"/>
    <x v="24"/>
    <x v="1"/>
    <s v="Q3_4"/>
    <n v="2"/>
    <x v="0"/>
    <x v="4"/>
    <x v="2"/>
  </r>
  <r>
    <n v="1"/>
    <n v="2016"/>
    <s v="3404114"/>
    <s v="20121"/>
    <x v="1"/>
    <n v="0"/>
    <x v="1"/>
    <x v="34"/>
    <x v="24"/>
    <x v="1"/>
    <s v="Q3_9"/>
    <n v="4"/>
    <x v="0"/>
    <x v="5"/>
    <x v="0"/>
  </r>
  <r>
    <n v="1"/>
    <n v="2016"/>
    <s v="3404114"/>
    <s v="20121"/>
    <x v="1"/>
    <n v="0"/>
    <x v="1"/>
    <x v="34"/>
    <x v="24"/>
    <x v="1"/>
    <s v="Q3_10"/>
    <n v="4"/>
    <x v="0"/>
    <x v="6"/>
    <x v="0"/>
  </r>
  <r>
    <n v="1"/>
    <n v="2016"/>
    <s v="3404114"/>
    <s v="20121"/>
    <x v="1"/>
    <n v="0"/>
    <x v="1"/>
    <x v="34"/>
    <x v="24"/>
    <x v="1"/>
    <s v="Q3_11"/>
    <n v="4"/>
    <x v="0"/>
    <x v="7"/>
    <x v="0"/>
  </r>
  <r>
    <n v="1"/>
    <n v="2016"/>
    <s v="3404114"/>
    <s v="20121"/>
    <x v="1"/>
    <n v="0"/>
    <x v="1"/>
    <x v="34"/>
    <x v="24"/>
    <x v="1"/>
    <s v="Q3_7"/>
    <n v="4"/>
    <x v="0"/>
    <x v="8"/>
    <x v="0"/>
  </r>
  <r>
    <n v="1"/>
    <n v="2016"/>
    <s v="3404114"/>
    <s v="20121"/>
    <x v="1"/>
    <n v="0"/>
    <x v="1"/>
    <x v="34"/>
    <x v="24"/>
    <x v="1"/>
    <s v="Q3_6"/>
    <n v="5"/>
    <x v="0"/>
    <x v="9"/>
    <x v="4"/>
  </r>
  <r>
    <n v="1"/>
    <n v="2016"/>
    <s v="3404114"/>
    <s v="20121"/>
    <x v="1"/>
    <n v="0"/>
    <x v="1"/>
    <x v="34"/>
    <x v="24"/>
    <x v="1"/>
    <s v="Q3_5"/>
    <n v="4"/>
    <x v="0"/>
    <x v="10"/>
    <x v="0"/>
  </r>
  <r>
    <n v="1"/>
    <n v="2016"/>
    <s v="3197778"/>
    <s v="20114"/>
    <x v="1"/>
    <n v="0"/>
    <x v="1"/>
    <x v="72"/>
    <x v="39"/>
    <x v="0"/>
    <s v="Q3_1"/>
    <n v="4"/>
    <x v="0"/>
    <x v="0"/>
    <x v="0"/>
  </r>
  <r>
    <n v="1"/>
    <n v="2016"/>
    <s v="3197778"/>
    <s v="20114"/>
    <x v="1"/>
    <n v="0"/>
    <x v="1"/>
    <x v="72"/>
    <x v="39"/>
    <x v="0"/>
    <s v="Q3_2"/>
    <n v="3"/>
    <x v="0"/>
    <x v="1"/>
    <x v="1"/>
  </r>
  <r>
    <n v="1"/>
    <n v="2016"/>
    <s v="3197778"/>
    <s v="20114"/>
    <x v="1"/>
    <n v="0"/>
    <x v="1"/>
    <x v="72"/>
    <x v="39"/>
    <x v="0"/>
    <s v="Q3_8"/>
    <n v="4"/>
    <x v="0"/>
    <x v="2"/>
    <x v="0"/>
  </r>
  <r>
    <n v="1"/>
    <n v="2016"/>
    <s v="3197778"/>
    <s v="20114"/>
    <x v="1"/>
    <n v="0"/>
    <x v="1"/>
    <x v="72"/>
    <x v="39"/>
    <x v="0"/>
    <s v="Q3_3"/>
    <n v="4"/>
    <x v="0"/>
    <x v="3"/>
    <x v="0"/>
  </r>
  <r>
    <n v="1"/>
    <n v="2016"/>
    <s v="3197778"/>
    <s v="20114"/>
    <x v="1"/>
    <n v="0"/>
    <x v="1"/>
    <x v="72"/>
    <x v="39"/>
    <x v="0"/>
    <s v="Q3_4"/>
    <n v="5"/>
    <x v="0"/>
    <x v="4"/>
    <x v="4"/>
  </r>
  <r>
    <n v="1"/>
    <n v="2016"/>
    <s v="3197778"/>
    <s v="20114"/>
    <x v="1"/>
    <n v="0"/>
    <x v="1"/>
    <x v="72"/>
    <x v="39"/>
    <x v="0"/>
    <s v="Q3_9"/>
    <n v="4"/>
    <x v="0"/>
    <x v="5"/>
    <x v="0"/>
  </r>
  <r>
    <n v="1"/>
    <n v="2016"/>
    <s v="3197778"/>
    <s v="20114"/>
    <x v="1"/>
    <n v="0"/>
    <x v="1"/>
    <x v="72"/>
    <x v="39"/>
    <x v="0"/>
    <s v="Q3_10"/>
    <n v="5"/>
    <x v="0"/>
    <x v="6"/>
    <x v="4"/>
  </r>
  <r>
    <n v="1"/>
    <n v="2016"/>
    <s v="3197778"/>
    <s v="20114"/>
    <x v="1"/>
    <n v="0"/>
    <x v="1"/>
    <x v="72"/>
    <x v="39"/>
    <x v="0"/>
    <s v="Q3_11"/>
    <n v="5"/>
    <x v="0"/>
    <x v="7"/>
    <x v="4"/>
  </r>
  <r>
    <n v="1"/>
    <n v="2016"/>
    <s v="3197778"/>
    <s v="20114"/>
    <x v="1"/>
    <n v="0"/>
    <x v="1"/>
    <x v="72"/>
    <x v="39"/>
    <x v="0"/>
    <s v="Q3_7"/>
    <n v="5"/>
    <x v="0"/>
    <x v="8"/>
    <x v="4"/>
  </r>
  <r>
    <n v="1"/>
    <n v="2016"/>
    <s v="3197778"/>
    <s v="20114"/>
    <x v="1"/>
    <n v="0"/>
    <x v="1"/>
    <x v="72"/>
    <x v="39"/>
    <x v="0"/>
    <s v="Q3_6"/>
    <n v="5"/>
    <x v="0"/>
    <x v="9"/>
    <x v="4"/>
  </r>
  <r>
    <n v="1"/>
    <n v="2016"/>
    <s v="3197778"/>
    <s v="20114"/>
    <x v="1"/>
    <n v="0"/>
    <x v="1"/>
    <x v="72"/>
    <x v="39"/>
    <x v="0"/>
    <s v="Q3_5"/>
    <n v="3"/>
    <x v="0"/>
    <x v="10"/>
    <x v="1"/>
  </r>
  <r>
    <n v="1"/>
    <n v="2016"/>
    <s v="3003844"/>
    <s v="20114"/>
    <x v="1"/>
    <n v="0"/>
    <x v="1"/>
    <x v="5"/>
    <x v="5"/>
    <x v="2"/>
    <s v="Q3_1"/>
    <n v="4"/>
    <x v="0"/>
    <x v="0"/>
    <x v="0"/>
  </r>
  <r>
    <n v="1"/>
    <n v="2016"/>
    <s v="3003844"/>
    <s v="20114"/>
    <x v="1"/>
    <n v="0"/>
    <x v="1"/>
    <x v="5"/>
    <x v="5"/>
    <x v="2"/>
    <s v="Q3_2"/>
    <n v="4"/>
    <x v="0"/>
    <x v="1"/>
    <x v="0"/>
  </r>
  <r>
    <n v="1"/>
    <n v="2016"/>
    <s v="3003844"/>
    <s v="20114"/>
    <x v="1"/>
    <n v="0"/>
    <x v="1"/>
    <x v="5"/>
    <x v="5"/>
    <x v="2"/>
    <s v="Q3_8"/>
    <n v="3"/>
    <x v="0"/>
    <x v="2"/>
    <x v="1"/>
  </r>
  <r>
    <n v="1"/>
    <n v="2016"/>
    <s v="3003844"/>
    <s v="20114"/>
    <x v="1"/>
    <n v="0"/>
    <x v="1"/>
    <x v="5"/>
    <x v="5"/>
    <x v="2"/>
    <s v="Q3_3"/>
    <n v="4"/>
    <x v="0"/>
    <x v="3"/>
    <x v="0"/>
  </r>
  <r>
    <n v="1"/>
    <n v="2016"/>
    <s v="3003844"/>
    <s v="20114"/>
    <x v="1"/>
    <n v="0"/>
    <x v="1"/>
    <x v="5"/>
    <x v="5"/>
    <x v="2"/>
    <s v="Q3_4"/>
    <n v="5"/>
    <x v="0"/>
    <x v="4"/>
    <x v="4"/>
  </r>
  <r>
    <n v="1"/>
    <n v="2016"/>
    <s v="3003844"/>
    <s v="20114"/>
    <x v="1"/>
    <n v="0"/>
    <x v="1"/>
    <x v="5"/>
    <x v="5"/>
    <x v="2"/>
    <s v="Q3_9"/>
    <n v="3"/>
    <x v="0"/>
    <x v="5"/>
    <x v="1"/>
  </r>
  <r>
    <n v="1"/>
    <n v="2016"/>
    <s v="3003844"/>
    <s v="20114"/>
    <x v="1"/>
    <n v="0"/>
    <x v="1"/>
    <x v="5"/>
    <x v="5"/>
    <x v="2"/>
    <s v="Q3_10"/>
    <n v="3"/>
    <x v="0"/>
    <x v="6"/>
    <x v="1"/>
  </r>
  <r>
    <n v="1"/>
    <n v="2016"/>
    <s v="3003844"/>
    <s v="20114"/>
    <x v="1"/>
    <n v="0"/>
    <x v="1"/>
    <x v="5"/>
    <x v="5"/>
    <x v="2"/>
    <s v="Q3_11"/>
    <n v="3"/>
    <x v="0"/>
    <x v="7"/>
    <x v="1"/>
  </r>
  <r>
    <n v="1"/>
    <n v="2016"/>
    <s v="3003844"/>
    <s v="20114"/>
    <x v="1"/>
    <n v="0"/>
    <x v="1"/>
    <x v="5"/>
    <x v="5"/>
    <x v="2"/>
    <s v="Q3_7"/>
    <n v="3"/>
    <x v="0"/>
    <x v="8"/>
    <x v="1"/>
  </r>
  <r>
    <n v="1"/>
    <n v="2016"/>
    <s v="3003844"/>
    <s v="20114"/>
    <x v="1"/>
    <n v="0"/>
    <x v="1"/>
    <x v="5"/>
    <x v="5"/>
    <x v="2"/>
    <s v="Q3_6"/>
    <n v="3"/>
    <x v="0"/>
    <x v="9"/>
    <x v="1"/>
  </r>
  <r>
    <n v="1"/>
    <n v="2016"/>
    <s v="3003844"/>
    <s v="20114"/>
    <x v="1"/>
    <n v="0"/>
    <x v="1"/>
    <x v="5"/>
    <x v="5"/>
    <x v="2"/>
    <s v="Q3_5"/>
    <n v="3"/>
    <x v="0"/>
    <x v="10"/>
    <x v="1"/>
  </r>
  <r>
    <n v="1"/>
    <n v="2016"/>
    <s v="3668729"/>
    <s v="20122"/>
    <x v="1"/>
    <n v="0"/>
    <x v="1"/>
    <x v="73"/>
    <x v="26"/>
    <x v="1"/>
    <s v="Q3_1"/>
    <n v="4"/>
    <x v="0"/>
    <x v="0"/>
    <x v="0"/>
  </r>
  <r>
    <n v="1"/>
    <n v="2016"/>
    <s v="3668729"/>
    <s v="20122"/>
    <x v="1"/>
    <n v="0"/>
    <x v="1"/>
    <x v="73"/>
    <x v="26"/>
    <x v="1"/>
    <s v="Q3_2"/>
    <n v="4"/>
    <x v="0"/>
    <x v="1"/>
    <x v="0"/>
  </r>
  <r>
    <n v="1"/>
    <n v="2016"/>
    <s v="3668729"/>
    <s v="20122"/>
    <x v="1"/>
    <n v="0"/>
    <x v="1"/>
    <x v="73"/>
    <x v="26"/>
    <x v="1"/>
    <s v="Q3_8"/>
    <n v="4"/>
    <x v="0"/>
    <x v="2"/>
    <x v="0"/>
  </r>
  <r>
    <n v="1"/>
    <n v="2016"/>
    <s v="3668729"/>
    <s v="20122"/>
    <x v="1"/>
    <n v="0"/>
    <x v="1"/>
    <x v="73"/>
    <x v="26"/>
    <x v="1"/>
    <s v="Q3_3"/>
    <n v="4"/>
    <x v="0"/>
    <x v="3"/>
    <x v="0"/>
  </r>
  <r>
    <n v="1"/>
    <n v="2016"/>
    <s v="3668729"/>
    <s v="20122"/>
    <x v="1"/>
    <n v="0"/>
    <x v="1"/>
    <x v="73"/>
    <x v="26"/>
    <x v="1"/>
    <s v="Q3_4"/>
    <n v="4"/>
    <x v="0"/>
    <x v="4"/>
    <x v="0"/>
  </r>
  <r>
    <n v="1"/>
    <n v="2016"/>
    <s v="3668729"/>
    <s v="20122"/>
    <x v="1"/>
    <n v="0"/>
    <x v="1"/>
    <x v="73"/>
    <x v="26"/>
    <x v="1"/>
    <s v="Q3_9"/>
    <n v="4"/>
    <x v="0"/>
    <x v="5"/>
    <x v="0"/>
  </r>
  <r>
    <n v="1"/>
    <n v="2016"/>
    <s v="3668729"/>
    <s v="20122"/>
    <x v="1"/>
    <n v="0"/>
    <x v="1"/>
    <x v="73"/>
    <x v="26"/>
    <x v="1"/>
    <s v="Q3_10"/>
    <n v="4"/>
    <x v="0"/>
    <x v="6"/>
    <x v="0"/>
  </r>
  <r>
    <n v="1"/>
    <n v="2016"/>
    <s v="3668729"/>
    <s v="20122"/>
    <x v="1"/>
    <n v="0"/>
    <x v="1"/>
    <x v="73"/>
    <x v="26"/>
    <x v="1"/>
    <s v="Q3_11"/>
    <n v="4"/>
    <x v="0"/>
    <x v="7"/>
    <x v="0"/>
  </r>
  <r>
    <n v="1"/>
    <n v="2016"/>
    <s v="3668729"/>
    <s v="20122"/>
    <x v="1"/>
    <n v="0"/>
    <x v="1"/>
    <x v="73"/>
    <x v="26"/>
    <x v="1"/>
    <s v="Q3_7"/>
    <n v="4"/>
    <x v="0"/>
    <x v="8"/>
    <x v="0"/>
  </r>
  <r>
    <n v="1"/>
    <n v="2016"/>
    <s v="3668729"/>
    <s v="20122"/>
    <x v="1"/>
    <n v="0"/>
    <x v="1"/>
    <x v="73"/>
    <x v="26"/>
    <x v="1"/>
    <s v="Q3_6"/>
    <n v="4"/>
    <x v="0"/>
    <x v="9"/>
    <x v="0"/>
  </r>
  <r>
    <n v="1"/>
    <n v="2016"/>
    <s v="3668729"/>
    <s v="20122"/>
    <x v="1"/>
    <n v="0"/>
    <x v="1"/>
    <x v="73"/>
    <x v="26"/>
    <x v="1"/>
    <s v="Q3_5"/>
    <n v="4"/>
    <x v="0"/>
    <x v="10"/>
    <x v="0"/>
  </r>
  <r>
    <n v="1"/>
    <n v="2016"/>
    <s v="3140747"/>
    <s v="20122"/>
    <x v="1"/>
    <n v="0"/>
    <x v="1"/>
    <x v="57"/>
    <x v="10"/>
    <x v="3"/>
    <s v="Q3_1"/>
    <n v="3"/>
    <x v="0"/>
    <x v="0"/>
    <x v="1"/>
  </r>
  <r>
    <n v="1"/>
    <n v="2016"/>
    <s v="3140747"/>
    <s v="20122"/>
    <x v="1"/>
    <n v="0"/>
    <x v="1"/>
    <x v="57"/>
    <x v="10"/>
    <x v="3"/>
    <s v="Q3_2"/>
    <n v="3"/>
    <x v="0"/>
    <x v="1"/>
    <x v="1"/>
  </r>
  <r>
    <n v="1"/>
    <n v="2016"/>
    <s v="3140747"/>
    <s v="20122"/>
    <x v="1"/>
    <n v="0"/>
    <x v="1"/>
    <x v="57"/>
    <x v="10"/>
    <x v="3"/>
    <s v="Q3_8"/>
    <n v="3"/>
    <x v="0"/>
    <x v="2"/>
    <x v="1"/>
  </r>
  <r>
    <n v="1"/>
    <n v="2016"/>
    <s v="3140747"/>
    <s v="20122"/>
    <x v="1"/>
    <n v="0"/>
    <x v="1"/>
    <x v="57"/>
    <x v="10"/>
    <x v="3"/>
    <s v="Q3_3"/>
    <n v="3"/>
    <x v="0"/>
    <x v="3"/>
    <x v="1"/>
  </r>
  <r>
    <n v="1"/>
    <n v="2016"/>
    <s v="3140747"/>
    <s v="20122"/>
    <x v="1"/>
    <n v="0"/>
    <x v="1"/>
    <x v="57"/>
    <x v="10"/>
    <x v="3"/>
    <s v="Q3_4"/>
    <n v="3"/>
    <x v="0"/>
    <x v="4"/>
    <x v="1"/>
  </r>
  <r>
    <n v="1"/>
    <n v="2016"/>
    <s v="3140747"/>
    <s v="20122"/>
    <x v="1"/>
    <n v="0"/>
    <x v="1"/>
    <x v="57"/>
    <x v="10"/>
    <x v="3"/>
    <s v="Q3_9"/>
    <n v="3"/>
    <x v="0"/>
    <x v="5"/>
    <x v="1"/>
  </r>
  <r>
    <n v="1"/>
    <n v="2016"/>
    <s v="3140747"/>
    <s v="20122"/>
    <x v="1"/>
    <n v="0"/>
    <x v="1"/>
    <x v="57"/>
    <x v="10"/>
    <x v="3"/>
    <s v="Q3_10"/>
    <n v="3"/>
    <x v="0"/>
    <x v="6"/>
    <x v="1"/>
  </r>
  <r>
    <n v="1"/>
    <n v="2016"/>
    <s v="3140747"/>
    <s v="20122"/>
    <x v="1"/>
    <n v="0"/>
    <x v="1"/>
    <x v="57"/>
    <x v="10"/>
    <x v="3"/>
    <s v="Q3_11"/>
    <n v="3"/>
    <x v="0"/>
    <x v="7"/>
    <x v="1"/>
  </r>
  <r>
    <n v="1"/>
    <n v="2016"/>
    <s v="3140747"/>
    <s v="20122"/>
    <x v="1"/>
    <n v="0"/>
    <x v="1"/>
    <x v="57"/>
    <x v="10"/>
    <x v="3"/>
    <s v="Q3_7"/>
    <n v="3"/>
    <x v="0"/>
    <x v="8"/>
    <x v="1"/>
  </r>
  <r>
    <n v="1"/>
    <n v="2016"/>
    <s v="3140747"/>
    <s v="20122"/>
    <x v="1"/>
    <n v="0"/>
    <x v="1"/>
    <x v="57"/>
    <x v="10"/>
    <x v="3"/>
    <s v="Q3_6"/>
    <n v="3"/>
    <x v="0"/>
    <x v="9"/>
    <x v="1"/>
  </r>
  <r>
    <n v="1"/>
    <n v="2016"/>
    <s v="3140747"/>
    <s v="20122"/>
    <x v="1"/>
    <n v="0"/>
    <x v="1"/>
    <x v="57"/>
    <x v="10"/>
    <x v="3"/>
    <s v="Q3_5"/>
    <n v="3"/>
    <x v="0"/>
    <x v="10"/>
    <x v="1"/>
  </r>
  <r>
    <n v="1"/>
    <n v="2016"/>
    <s v="3407156"/>
    <s v="20122"/>
    <x v="1"/>
    <n v="0"/>
    <x v="1"/>
    <x v="68"/>
    <x v="38"/>
    <x v="2"/>
    <s v="Q3_1"/>
    <n v="3"/>
    <x v="0"/>
    <x v="0"/>
    <x v="1"/>
  </r>
  <r>
    <n v="1"/>
    <n v="2016"/>
    <s v="3407156"/>
    <s v="20122"/>
    <x v="1"/>
    <n v="0"/>
    <x v="1"/>
    <x v="68"/>
    <x v="38"/>
    <x v="2"/>
    <s v="Q3_2"/>
    <n v="3"/>
    <x v="0"/>
    <x v="1"/>
    <x v="1"/>
  </r>
  <r>
    <n v="1"/>
    <n v="2016"/>
    <s v="3407156"/>
    <s v="20122"/>
    <x v="1"/>
    <n v="0"/>
    <x v="1"/>
    <x v="68"/>
    <x v="38"/>
    <x v="2"/>
    <s v="Q3_8"/>
    <n v="2"/>
    <x v="0"/>
    <x v="2"/>
    <x v="2"/>
  </r>
  <r>
    <n v="1"/>
    <n v="2016"/>
    <s v="3407156"/>
    <s v="20122"/>
    <x v="1"/>
    <n v="0"/>
    <x v="1"/>
    <x v="68"/>
    <x v="38"/>
    <x v="2"/>
    <s v="Q3_3"/>
    <n v="3"/>
    <x v="0"/>
    <x v="3"/>
    <x v="1"/>
  </r>
  <r>
    <n v="1"/>
    <n v="2016"/>
    <s v="3407156"/>
    <s v="20122"/>
    <x v="1"/>
    <n v="0"/>
    <x v="1"/>
    <x v="68"/>
    <x v="38"/>
    <x v="2"/>
    <s v="Q3_4"/>
    <n v="4"/>
    <x v="0"/>
    <x v="4"/>
    <x v="0"/>
  </r>
  <r>
    <n v="1"/>
    <n v="2016"/>
    <s v="3407156"/>
    <s v="20122"/>
    <x v="1"/>
    <n v="0"/>
    <x v="1"/>
    <x v="68"/>
    <x v="38"/>
    <x v="2"/>
    <s v="Q3_9"/>
    <n v="4"/>
    <x v="0"/>
    <x v="5"/>
    <x v="0"/>
  </r>
  <r>
    <n v="1"/>
    <n v="2016"/>
    <s v="3407156"/>
    <s v="20122"/>
    <x v="1"/>
    <n v="0"/>
    <x v="1"/>
    <x v="68"/>
    <x v="38"/>
    <x v="2"/>
    <s v="Q3_10"/>
    <n v="4"/>
    <x v="0"/>
    <x v="6"/>
    <x v="0"/>
  </r>
  <r>
    <n v="1"/>
    <n v="2016"/>
    <s v="3407156"/>
    <s v="20122"/>
    <x v="1"/>
    <n v="0"/>
    <x v="1"/>
    <x v="68"/>
    <x v="38"/>
    <x v="2"/>
    <s v="Q3_11"/>
    <n v="3"/>
    <x v="0"/>
    <x v="7"/>
    <x v="1"/>
  </r>
  <r>
    <n v="1"/>
    <n v="2016"/>
    <s v="3407156"/>
    <s v="20122"/>
    <x v="1"/>
    <n v="0"/>
    <x v="1"/>
    <x v="68"/>
    <x v="38"/>
    <x v="2"/>
    <s v="Q3_7"/>
    <n v="3"/>
    <x v="0"/>
    <x v="8"/>
    <x v="1"/>
  </r>
  <r>
    <n v="1"/>
    <n v="2016"/>
    <s v="3407156"/>
    <s v="20122"/>
    <x v="1"/>
    <n v="0"/>
    <x v="1"/>
    <x v="68"/>
    <x v="38"/>
    <x v="2"/>
    <s v="Q3_6"/>
    <n v="3"/>
    <x v="0"/>
    <x v="9"/>
    <x v="1"/>
  </r>
  <r>
    <n v="1"/>
    <n v="2016"/>
    <s v="3407156"/>
    <s v="20122"/>
    <x v="1"/>
    <n v="0"/>
    <x v="1"/>
    <x v="68"/>
    <x v="38"/>
    <x v="2"/>
    <s v="Q3_5"/>
    <n v="3"/>
    <x v="0"/>
    <x v="10"/>
    <x v="1"/>
  </r>
  <r>
    <n v="1"/>
    <n v="2016"/>
    <s v="3822896"/>
    <s v="20122"/>
    <x v="1"/>
    <n v="0"/>
    <x v="1"/>
    <x v="8"/>
    <x v="8"/>
    <x v="1"/>
    <s v="Q3_1"/>
    <n v="4"/>
    <x v="0"/>
    <x v="0"/>
    <x v="0"/>
  </r>
  <r>
    <n v="1"/>
    <n v="2016"/>
    <s v="3822896"/>
    <s v="20122"/>
    <x v="1"/>
    <n v="0"/>
    <x v="1"/>
    <x v="8"/>
    <x v="8"/>
    <x v="1"/>
    <s v="Q3_2"/>
    <n v="3"/>
    <x v="0"/>
    <x v="1"/>
    <x v="1"/>
  </r>
  <r>
    <n v="1"/>
    <n v="2016"/>
    <s v="3822896"/>
    <s v="20122"/>
    <x v="1"/>
    <n v="0"/>
    <x v="1"/>
    <x v="8"/>
    <x v="8"/>
    <x v="1"/>
    <s v="Q3_8"/>
    <n v="3"/>
    <x v="0"/>
    <x v="2"/>
    <x v="1"/>
  </r>
  <r>
    <n v="1"/>
    <n v="2016"/>
    <s v="3822896"/>
    <s v="20122"/>
    <x v="1"/>
    <n v="0"/>
    <x v="1"/>
    <x v="8"/>
    <x v="8"/>
    <x v="1"/>
    <s v="Q3_3"/>
    <n v="3"/>
    <x v="0"/>
    <x v="3"/>
    <x v="1"/>
  </r>
  <r>
    <n v="1"/>
    <n v="2016"/>
    <s v="3822896"/>
    <s v="20122"/>
    <x v="1"/>
    <n v="0"/>
    <x v="1"/>
    <x v="8"/>
    <x v="8"/>
    <x v="1"/>
    <s v="Q3_4"/>
    <n v="2"/>
    <x v="0"/>
    <x v="4"/>
    <x v="2"/>
  </r>
  <r>
    <n v="1"/>
    <n v="2016"/>
    <s v="3822896"/>
    <s v="20122"/>
    <x v="1"/>
    <n v="0"/>
    <x v="1"/>
    <x v="8"/>
    <x v="8"/>
    <x v="1"/>
    <s v="Q3_9"/>
    <n v="3"/>
    <x v="0"/>
    <x v="5"/>
    <x v="1"/>
  </r>
  <r>
    <n v="1"/>
    <n v="2016"/>
    <s v="3822896"/>
    <s v="20122"/>
    <x v="1"/>
    <n v="0"/>
    <x v="1"/>
    <x v="8"/>
    <x v="8"/>
    <x v="1"/>
    <s v="Q3_10"/>
    <n v="3"/>
    <x v="0"/>
    <x v="6"/>
    <x v="1"/>
  </r>
  <r>
    <n v="1"/>
    <n v="2016"/>
    <s v="3822896"/>
    <s v="20122"/>
    <x v="1"/>
    <n v="0"/>
    <x v="1"/>
    <x v="8"/>
    <x v="8"/>
    <x v="1"/>
    <s v="Q3_11"/>
    <n v="3"/>
    <x v="0"/>
    <x v="7"/>
    <x v="1"/>
  </r>
  <r>
    <n v="1"/>
    <n v="2016"/>
    <s v="3822896"/>
    <s v="20122"/>
    <x v="1"/>
    <n v="0"/>
    <x v="1"/>
    <x v="8"/>
    <x v="8"/>
    <x v="1"/>
    <s v="Q3_7"/>
    <n v="2"/>
    <x v="0"/>
    <x v="8"/>
    <x v="2"/>
  </r>
  <r>
    <n v="1"/>
    <n v="2016"/>
    <s v="3822896"/>
    <s v="20122"/>
    <x v="1"/>
    <n v="0"/>
    <x v="1"/>
    <x v="8"/>
    <x v="8"/>
    <x v="1"/>
    <s v="Q3_6"/>
    <n v="3"/>
    <x v="0"/>
    <x v="9"/>
    <x v="1"/>
  </r>
  <r>
    <n v="1"/>
    <n v="2016"/>
    <s v="3822896"/>
    <s v="20122"/>
    <x v="1"/>
    <n v="0"/>
    <x v="1"/>
    <x v="8"/>
    <x v="8"/>
    <x v="1"/>
    <s v="Q3_5"/>
    <n v="3"/>
    <x v="0"/>
    <x v="10"/>
    <x v="1"/>
  </r>
  <r>
    <n v="1"/>
    <n v="2016"/>
    <s v="3454125"/>
    <s v="20114"/>
    <x v="1"/>
    <n v="0"/>
    <x v="1"/>
    <x v="41"/>
    <x v="28"/>
    <x v="1"/>
    <s v="Q3_1"/>
    <n v="4"/>
    <x v="0"/>
    <x v="0"/>
    <x v="0"/>
  </r>
  <r>
    <n v="1"/>
    <n v="2016"/>
    <s v="3454125"/>
    <s v="20114"/>
    <x v="1"/>
    <n v="0"/>
    <x v="1"/>
    <x v="41"/>
    <x v="28"/>
    <x v="1"/>
    <s v="Q3_2"/>
    <n v="3"/>
    <x v="0"/>
    <x v="1"/>
    <x v="1"/>
  </r>
  <r>
    <n v="1"/>
    <n v="2016"/>
    <s v="3454125"/>
    <s v="20114"/>
    <x v="1"/>
    <n v="0"/>
    <x v="1"/>
    <x v="41"/>
    <x v="28"/>
    <x v="1"/>
    <s v="Q3_8"/>
    <n v="5"/>
    <x v="0"/>
    <x v="2"/>
    <x v="4"/>
  </r>
  <r>
    <n v="1"/>
    <n v="2016"/>
    <s v="3454125"/>
    <s v="20114"/>
    <x v="1"/>
    <n v="0"/>
    <x v="1"/>
    <x v="41"/>
    <x v="28"/>
    <x v="1"/>
    <s v="Q3_3"/>
    <n v="4"/>
    <x v="0"/>
    <x v="3"/>
    <x v="0"/>
  </r>
  <r>
    <n v="1"/>
    <n v="2016"/>
    <s v="3454125"/>
    <s v="20114"/>
    <x v="1"/>
    <n v="0"/>
    <x v="1"/>
    <x v="41"/>
    <x v="28"/>
    <x v="1"/>
    <s v="Q3_4"/>
    <n v="3"/>
    <x v="0"/>
    <x v="4"/>
    <x v="1"/>
  </r>
  <r>
    <n v="1"/>
    <n v="2016"/>
    <s v="3454125"/>
    <s v="20114"/>
    <x v="1"/>
    <n v="0"/>
    <x v="1"/>
    <x v="41"/>
    <x v="28"/>
    <x v="1"/>
    <s v="Q3_9"/>
    <n v="4"/>
    <x v="0"/>
    <x v="5"/>
    <x v="0"/>
  </r>
  <r>
    <n v="1"/>
    <n v="2016"/>
    <s v="3454125"/>
    <s v="20114"/>
    <x v="1"/>
    <n v="0"/>
    <x v="1"/>
    <x v="41"/>
    <x v="28"/>
    <x v="1"/>
    <s v="Q3_10"/>
    <n v="5"/>
    <x v="0"/>
    <x v="6"/>
    <x v="4"/>
  </r>
  <r>
    <n v="1"/>
    <n v="2016"/>
    <s v="3454125"/>
    <s v="20114"/>
    <x v="1"/>
    <n v="0"/>
    <x v="1"/>
    <x v="41"/>
    <x v="28"/>
    <x v="1"/>
    <s v="Q3_11"/>
    <n v="5"/>
    <x v="0"/>
    <x v="7"/>
    <x v="4"/>
  </r>
  <r>
    <n v="1"/>
    <n v="2016"/>
    <s v="3454125"/>
    <s v="20114"/>
    <x v="1"/>
    <n v="0"/>
    <x v="1"/>
    <x v="41"/>
    <x v="28"/>
    <x v="1"/>
    <s v="Q3_7"/>
    <n v="4"/>
    <x v="0"/>
    <x v="8"/>
    <x v="0"/>
  </r>
  <r>
    <n v="1"/>
    <n v="2016"/>
    <s v="3454125"/>
    <s v="20114"/>
    <x v="1"/>
    <n v="0"/>
    <x v="1"/>
    <x v="41"/>
    <x v="28"/>
    <x v="1"/>
    <s v="Q3_6"/>
    <n v="5"/>
    <x v="0"/>
    <x v="9"/>
    <x v="4"/>
  </r>
  <r>
    <n v="1"/>
    <n v="2016"/>
    <s v="3454125"/>
    <s v="20114"/>
    <x v="1"/>
    <n v="0"/>
    <x v="1"/>
    <x v="41"/>
    <x v="28"/>
    <x v="1"/>
    <s v="Q3_5"/>
    <n v="4"/>
    <x v="0"/>
    <x v="10"/>
    <x v="0"/>
  </r>
  <r>
    <n v="1"/>
    <n v="2016"/>
    <s v="3401228"/>
    <s v="20113"/>
    <x v="1"/>
    <n v="0"/>
    <x v="1"/>
    <x v="22"/>
    <x v="6"/>
    <x v="3"/>
    <s v="Q3_1"/>
    <n v="4"/>
    <x v="0"/>
    <x v="0"/>
    <x v="0"/>
  </r>
  <r>
    <n v="1"/>
    <n v="2016"/>
    <s v="3401228"/>
    <s v="20113"/>
    <x v="1"/>
    <n v="0"/>
    <x v="1"/>
    <x v="22"/>
    <x v="6"/>
    <x v="3"/>
    <s v="Q3_2"/>
    <n v="3"/>
    <x v="0"/>
    <x v="1"/>
    <x v="1"/>
  </r>
  <r>
    <n v="1"/>
    <n v="2016"/>
    <s v="3401228"/>
    <s v="20113"/>
    <x v="1"/>
    <n v="0"/>
    <x v="1"/>
    <x v="22"/>
    <x v="6"/>
    <x v="3"/>
    <s v="Q3_8"/>
    <n v="3"/>
    <x v="0"/>
    <x v="2"/>
    <x v="1"/>
  </r>
  <r>
    <n v="1"/>
    <n v="2016"/>
    <s v="3401228"/>
    <s v="20113"/>
    <x v="1"/>
    <n v="0"/>
    <x v="1"/>
    <x v="22"/>
    <x v="6"/>
    <x v="3"/>
    <s v="Q3_3"/>
    <n v="3"/>
    <x v="0"/>
    <x v="3"/>
    <x v="1"/>
  </r>
  <r>
    <n v="1"/>
    <n v="2016"/>
    <s v="3401228"/>
    <s v="20113"/>
    <x v="1"/>
    <n v="0"/>
    <x v="1"/>
    <x v="22"/>
    <x v="6"/>
    <x v="3"/>
    <s v="Q3_4"/>
    <n v="2"/>
    <x v="0"/>
    <x v="4"/>
    <x v="2"/>
  </r>
  <r>
    <n v="1"/>
    <n v="2016"/>
    <s v="3401228"/>
    <s v="20113"/>
    <x v="1"/>
    <n v="0"/>
    <x v="1"/>
    <x v="22"/>
    <x v="6"/>
    <x v="3"/>
    <s v="Q3_9"/>
    <n v="3"/>
    <x v="0"/>
    <x v="5"/>
    <x v="1"/>
  </r>
  <r>
    <n v="1"/>
    <n v="2016"/>
    <s v="3401228"/>
    <s v="20113"/>
    <x v="1"/>
    <n v="0"/>
    <x v="1"/>
    <x v="22"/>
    <x v="6"/>
    <x v="3"/>
    <s v="Q3_10"/>
    <n v="4"/>
    <x v="0"/>
    <x v="6"/>
    <x v="0"/>
  </r>
  <r>
    <n v="1"/>
    <n v="2016"/>
    <s v="3401228"/>
    <s v="20113"/>
    <x v="1"/>
    <n v="0"/>
    <x v="1"/>
    <x v="22"/>
    <x v="6"/>
    <x v="3"/>
    <s v="Q3_11"/>
    <n v="5"/>
    <x v="0"/>
    <x v="7"/>
    <x v="4"/>
  </r>
  <r>
    <n v="1"/>
    <n v="2016"/>
    <s v="3401228"/>
    <s v="20113"/>
    <x v="1"/>
    <n v="0"/>
    <x v="1"/>
    <x v="22"/>
    <x v="6"/>
    <x v="3"/>
    <s v="Q3_7"/>
    <n v="4"/>
    <x v="0"/>
    <x v="8"/>
    <x v="0"/>
  </r>
  <r>
    <n v="1"/>
    <n v="2016"/>
    <s v="3401228"/>
    <s v="20113"/>
    <x v="1"/>
    <n v="0"/>
    <x v="1"/>
    <x v="22"/>
    <x v="6"/>
    <x v="3"/>
    <s v="Q3_6"/>
    <n v="2"/>
    <x v="0"/>
    <x v="9"/>
    <x v="2"/>
  </r>
  <r>
    <n v="1"/>
    <n v="2016"/>
    <s v="3401228"/>
    <s v="20113"/>
    <x v="1"/>
    <n v="0"/>
    <x v="1"/>
    <x v="22"/>
    <x v="6"/>
    <x v="3"/>
    <s v="Q3_5"/>
    <n v="3"/>
    <x v="0"/>
    <x v="10"/>
    <x v="1"/>
  </r>
  <r>
    <n v="1"/>
    <n v="2016"/>
    <s v="2465215"/>
    <s v="20121"/>
    <x v="1"/>
    <n v="0"/>
    <x v="1"/>
    <x v="6"/>
    <x v="6"/>
    <x v="3"/>
    <s v="Q3_1"/>
    <n v="4"/>
    <x v="0"/>
    <x v="0"/>
    <x v="0"/>
  </r>
  <r>
    <n v="1"/>
    <n v="2016"/>
    <s v="2465215"/>
    <s v="20121"/>
    <x v="1"/>
    <n v="0"/>
    <x v="1"/>
    <x v="6"/>
    <x v="6"/>
    <x v="3"/>
    <s v="Q3_2"/>
    <n v="3"/>
    <x v="0"/>
    <x v="1"/>
    <x v="1"/>
  </r>
  <r>
    <n v="1"/>
    <n v="2016"/>
    <s v="2465215"/>
    <s v="20121"/>
    <x v="1"/>
    <n v="0"/>
    <x v="1"/>
    <x v="6"/>
    <x v="6"/>
    <x v="3"/>
    <s v="Q3_8"/>
    <n v="4"/>
    <x v="0"/>
    <x v="2"/>
    <x v="0"/>
  </r>
  <r>
    <n v="1"/>
    <n v="2016"/>
    <s v="2465215"/>
    <s v="20121"/>
    <x v="1"/>
    <n v="0"/>
    <x v="1"/>
    <x v="6"/>
    <x v="6"/>
    <x v="3"/>
    <s v="Q3_3"/>
    <n v="4"/>
    <x v="0"/>
    <x v="3"/>
    <x v="0"/>
  </r>
  <r>
    <n v="1"/>
    <n v="2016"/>
    <s v="2465215"/>
    <s v="20121"/>
    <x v="1"/>
    <n v="0"/>
    <x v="1"/>
    <x v="6"/>
    <x v="6"/>
    <x v="3"/>
    <s v="Q3_4"/>
    <n v="3"/>
    <x v="0"/>
    <x v="4"/>
    <x v="1"/>
  </r>
  <r>
    <n v="1"/>
    <n v="2016"/>
    <s v="2465215"/>
    <s v="20121"/>
    <x v="1"/>
    <n v="0"/>
    <x v="1"/>
    <x v="6"/>
    <x v="6"/>
    <x v="3"/>
    <s v="Q3_9"/>
    <n v="4"/>
    <x v="0"/>
    <x v="5"/>
    <x v="0"/>
  </r>
  <r>
    <n v="1"/>
    <n v="2016"/>
    <s v="2465215"/>
    <s v="20121"/>
    <x v="1"/>
    <n v="0"/>
    <x v="1"/>
    <x v="6"/>
    <x v="6"/>
    <x v="3"/>
    <s v="Q3_10"/>
    <n v="4"/>
    <x v="0"/>
    <x v="6"/>
    <x v="0"/>
  </r>
  <r>
    <n v="1"/>
    <n v="2016"/>
    <s v="2465215"/>
    <s v="20121"/>
    <x v="1"/>
    <n v="0"/>
    <x v="1"/>
    <x v="6"/>
    <x v="6"/>
    <x v="3"/>
    <s v="Q3_11"/>
    <n v="4"/>
    <x v="0"/>
    <x v="7"/>
    <x v="0"/>
  </r>
  <r>
    <n v="1"/>
    <n v="2016"/>
    <s v="2465215"/>
    <s v="20121"/>
    <x v="1"/>
    <n v="0"/>
    <x v="1"/>
    <x v="6"/>
    <x v="6"/>
    <x v="3"/>
    <s v="Q3_7"/>
    <n v="4"/>
    <x v="0"/>
    <x v="8"/>
    <x v="0"/>
  </r>
  <r>
    <n v="1"/>
    <n v="2016"/>
    <s v="2465215"/>
    <s v="20121"/>
    <x v="1"/>
    <n v="0"/>
    <x v="1"/>
    <x v="6"/>
    <x v="6"/>
    <x v="3"/>
    <s v="Q3_6"/>
    <n v="4"/>
    <x v="0"/>
    <x v="9"/>
    <x v="0"/>
  </r>
  <r>
    <n v="1"/>
    <n v="2016"/>
    <s v="2465215"/>
    <s v="20121"/>
    <x v="1"/>
    <n v="0"/>
    <x v="1"/>
    <x v="6"/>
    <x v="6"/>
    <x v="3"/>
    <s v="Q3_5"/>
    <n v="4"/>
    <x v="0"/>
    <x v="10"/>
    <x v="0"/>
  </r>
  <r>
    <n v="1"/>
    <n v="2016"/>
    <s v="3861480"/>
    <s v="20122"/>
    <x v="1"/>
    <n v="0"/>
    <x v="1"/>
    <x v="47"/>
    <x v="30"/>
    <x v="1"/>
    <s v="Q3_1"/>
    <n v="4"/>
    <x v="0"/>
    <x v="0"/>
    <x v="0"/>
  </r>
  <r>
    <n v="1"/>
    <n v="2016"/>
    <s v="3861480"/>
    <s v="20122"/>
    <x v="1"/>
    <n v="0"/>
    <x v="1"/>
    <x v="47"/>
    <x v="30"/>
    <x v="1"/>
    <s v="Q3_2"/>
    <n v="5"/>
    <x v="0"/>
    <x v="1"/>
    <x v="4"/>
  </r>
  <r>
    <n v="1"/>
    <n v="2016"/>
    <s v="3861480"/>
    <s v="20122"/>
    <x v="1"/>
    <n v="0"/>
    <x v="1"/>
    <x v="47"/>
    <x v="30"/>
    <x v="1"/>
    <s v="Q3_8"/>
    <n v="4"/>
    <x v="0"/>
    <x v="2"/>
    <x v="0"/>
  </r>
  <r>
    <n v="1"/>
    <n v="2016"/>
    <s v="3861480"/>
    <s v="20122"/>
    <x v="1"/>
    <n v="0"/>
    <x v="1"/>
    <x v="47"/>
    <x v="30"/>
    <x v="1"/>
    <s v="Q3_3"/>
    <n v="4"/>
    <x v="0"/>
    <x v="3"/>
    <x v="0"/>
  </r>
  <r>
    <n v="1"/>
    <n v="2016"/>
    <s v="3861480"/>
    <s v="20122"/>
    <x v="1"/>
    <n v="0"/>
    <x v="1"/>
    <x v="47"/>
    <x v="30"/>
    <x v="1"/>
    <s v="Q3_4"/>
    <n v="5"/>
    <x v="0"/>
    <x v="4"/>
    <x v="4"/>
  </r>
  <r>
    <n v="1"/>
    <n v="2016"/>
    <s v="3861480"/>
    <s v="20122"/>
    <x v="1"/>
    <n v="0"/>
    <x v="1"/>
    <x v="47"/>
    <x v="30"/>
    <x v="1"/>
    <s v="Q3_9"/>
    <n v="3"/>
    <x v="0"/>
    <x v="5"/>
    <x v="1"/>
  </r>
  <r>
    <n v="1"/>
    <n v="2016"/>
    <s v="3861480"/>
    <s v="20122"/>
    <x v="1"/>
    <n v="0"/>
    <x v="1"/>
    <x v="47"/>
    <x v="30"/>
    <x v="1"/>
    <s v="Q3_10"/>
    <n v="3"/>
    <x v="0"/>
    <x v="6"/>
    <x v="1"/>
  </r>
  <r>
    <n v="1"/>
    <n v="2016"/>
    <s v="3861480"/>
    <s v="20122"/>
    <x v="1"/>
    <n v="0"/>
    <x v="1"/>
    <x v="47"/>
    <x v="30"/>
    <x v="1"/>
    <s v="Q3_11"/>
    <n v="4"/>
    <x v="0"/>
    <x v="7"/>
    <x v="0"/>
  </r>
  <r>
    <n v="1"/>
    <n v="2016"/>
    <s v="3861480"/>
    <s v="20122"/>
    <x v="1"/>
    <n v="0"/>
    <x v="1"/>
    <x v="47"/>
    <x v="30"/>
    <x v="1"/>
    <s v="Q3_7"/>
    <n v="3"/>
    <x v="0"/>
    <x v="8"/>
    <x v="1"/>
  </r>
  <r>
    <n v="1"/>
    <n v="2016"/>
    <s v="3861480"/>
    <s v="20122"/>
    <x v="1"/>
    <n v="0"/>
    <x v="1"/>
    <x v="47"/>
    <x v="30"/>
    <x v="1"/>
    <s v="Q3_6"/>
    <n v="5"/>
    <x v="0"/>
    <x v="9"/>
    <x v="4"/>
  </r>
  <r>
    <n v="1"/>
    <n v="2016"/>
    <s v="3861480"/>
    <s v="20122"/>
    <x v="1"/>
    <n v="0"/>
    <x v="1"/>
    <x v="47"/>
    <x v="30"/>
    <x v="1"/>
    <s v="Q3_5"/>
    <n v="3"/>
    <x v="0"/>
    <x v="10"/>
    <x v="1"/>
  </r>
  <r>
    <n v="1"/>
    <n v="2016"/>
    <s v="3619524"/>
    <s v="20122"/>
    <x v="1"/>
    <n v="0"/>
    <x v="1"/>
    <x v="41"/>
    <x v="28"/>
    <x v="1"/>
    <s v="Q3_1"/>
    <n v="4"/>
    <x v="0"/>
    <x v="0"/>
    <x v="0"/>
  </r>
  <r>
    <n v="1"/>
    <n v="2016"/>
    <s v="3619524"/>
    <s v="20122"/>
    <x v="1"/>
    <n v="0"/>
    <x v="1"/>
    <x v="41"/>
    <x v="28"/>
    <x v="1"/>
    <s v="Q3_2"/>
    <n v="5"/>
    <x v="0"/>
    <x v="1"/>
    <x v="4"/>
  </r>
  <r>
    <n v="1"/>
    <n v="2016"/>
    <s v="3619524"/>
    <s v="20122"/>
    <x v="1"/>
    <n v="0"/>
    <x v="1"/>
    <x v="41"/>
    <x v="28"/>
    <x v="1"/>
    <s v="Q3_8"/>
    <n v="5"/>
    <x v="0"/>
    <x v="2"/>
    <x v="4"/>
  </r>
  <r>
    <n v="1"/>
    <n v="2016"/>
    <s v="3619524"/>
    <s v="20122"/>
    <x v="1"/>
    <n v="0"/>
    <x v="1"/>
    <x v="41"/>
    <x v="28"/>
    <x v="1"/>
    <s v="Q3_3"/>
    <n v="4"/>
    <x v="0"/>
    <x v="3"/>
    <x v="0"/>
  </r>
  <r>
    <n v="1"/>
    <n v="2016"/>
    <s v="3619524"/>
    <s v="20122"/>
    <x v="1"/>
    <n v="0"/>
    <x v="1"/>
    <x v="41"/>
    <x v="28"/>
    <x v="1"/>
    <s v="Q3_4"/>
    <n v="3"/>
    <x v="0"/>
    <x v="4"/>
    <x v="1"/>
  </r>
  <r>
    <n v="1"/>
    <n v="2016"/>
    <s v="3619524"/>
    <s v="20122"/>
    <x v="1"/>
    <n v="0"/>
    <x v="1"/>
    <x v="41"/>
    <x v="28"/>
    <x v="1"/>
    <s v="Q3_9"/>
    <n v="4"/>
    <x v="0"/>
    <x v="5"/>
    <x v="0"/>
  </r>
  <r>
    <n v="1"/>
    <n v="2016"/>
    <s v="3619524"/>
    <s v="20122"/>
    <x v="1"/>
    <n v="0"/>
    <x v="1"/>
    <x v="41"/>
    <x v="28"/>
    <x v="1"/>
    <s v="Q3_10"/>
    <n v="3"/>
    <x v="0"/>
    <x v="6"/>
    <x v="1"/>
  </r>
  <r>
    <n v="1"/>
    <n v="2016"/>
    <s v="3619524"/>
    <s v="20122"/>
    <x v="1"/>
    <n v="0"/>
    <x v="1"/>
    <x v="41"/>
    <x v="28"/>
    <x v="1"/>
    <s v="Q3_11"/>
    <n v="3"/>
    <x v="0"/>
    <x v="7"/>
    <x v="1"/>
  </r>
  <r>
    <n v="1"/>
    <n v="2016"/>
    <s v="3619524"/>
    <s v="20122"/>
    <x v="1"/>
    <n v="0"/>
    <x v="1"/>
    <x v="41"/>
    <x v="28"/>
    <x v="1"/>
    <s v="Q3_7"/>
    <n v="4"/>
    <x v="0"/>
    <x v="8"/>
    <x v="0"/>
  </r>
  <r>
    <n v="1"/>
    <n v="2016"/>
    <s v="3619524"/>
    <s v="20122"/>
    <x v="1"/>
    <n v="0"/>
    <x v="1"/>
    <x v="41"/>
    <x v="28"/>
    <x v="1"/>
    <s v="Q3_6"/>
    <n v="5"/>
    <x v="0"/>
    <x v="9"/>
    <x v="4"/>
  </r>
  <r>
    <n v="1"/>
    <n v="2016"/>
    <s v="3619524"/>
    <s v="20122"/>
    <x v="1"/>
    <n v="0"/>
    <x v="1"/>
    <x v="41"/>
    <x v="28"/>
    <x v="1"/>
    <s v="Q3_5"/>
    <n v="4"/>
    <x v="0"/>
    <x v="10"/>
    <x v="0"/>
  </r>
  <r>
    <n v="1"/>
    <n v="2016"/>
    <s v="3337710"/>
    <s v="20122"/>
    <x v="1"/>
    <n v="0"/>
    <x v="1"/>
    <x v="74"/>
    <x v="40"/>
    <x v="4"/>
    <s v="Q3_1"/>
    <n v="3"/>
    <x v="0"/>
    <x v="0"/>
    <x v="1"/>
  </r>
  <r>
    <n v="1"/>
    <n v="2016"/>
    <s v="3337710"/>
    <s v="20122"/>
    <x v="1"/>
    <n v="0"/>
    <x v="1"/>
    <x v="74"/>
    <x v="40"/>
    <x v="4"/>
    <s v="Q3_2"/>
    <n v="5"/>
    <x v="0"/>
    <x v="1"/>
    <x v="4"/>
  </r>
  <r>
    <n v="1"/>
    <n v="2016"/>
    <s v="3337710"/>
    <s v="20122"/>
    <x v="1"/>
    <n v="0"/>
    <x v="1"/>
    <x v="74"/>
    <x v="40"/>
    <x v="4"/>
    <s v="Q3_8"/>
    <n v="5"/>
    <x v="0"/>
    <x v="2"/>
    <x v="4"/>
  </r>
  <r>
    <n v="1"/>
    <n v="2016"/>
    <s v="3337710"/>
    <s v="20122"/>
    <x v="1"/>
    <n v="0"/>
    <x v="1"/>
    <x v="74"/>
    <x v="40"/>
    <x v="4"/>
    <s v="Q3_3"/>
    <n v="3"/>
    <x v="0"/>
    <x v="3"/>
    <x v="1"/>
  </r>
  <r>
    <n v="1"/>
    <n v="2016"/>
    <s v="3337710"/>
    <s v="20122"/>
    <x v="1"/>
    <n v="0"/>
    <x v="1"/>
    <x v="74"/>
    <x v="40"/>
    <x v="4"/>
    <s v="Q3_4"/>
    <n v="5"/>
    <x v="0"/>
    <x v="4"/>
    <x v="4"/>
  </r>
  <r>
    <n v="1"/>
    <n v="2016"/>
    <s v="3337710"/>
    <s v="20122"/>
    <x v="1"/>
    <n v="0"/>
    <x v="1"/>
    <x v="74"/>
    <x v="40"/>
    <x v="4"/>
    <s v="Q3_9"/>
    <n v="3"/>
    <x v="0"/>
    <x v="5"/>
    <x v="1"/>
  </r>
  <r>
    <n v="1"/>
    <n v="2016"/>
    <s v="3337710"/>
    <s v="20122"/>
    <x v="1"/>
    <n v="0"/>
    <x v="1"/>
    <x v="74"/>
    <x v="40"/>
    <x v="4"/>
    <s v="Q3_10"/>
    <n v="3"/>
    <x v="0"/>
    <x v="6"/>
    <x v="1"/>
  </r>
  <r>
    <n v="1"/>
    <n v="2016"/>
    <s v="3337710"/>
    <s v="20122"/>
    <x v="1"/>
    <n v="0"/>
    <x v="1"/>
    <x v="74"/>
    <x v="40"/>
    <x v="4"/>
    <s v="Q3_11"/>
    <n v="3"/>
    <x v="0"/>
    <x v="7"/>
    <x v="1"/>
  </r>
  <r>
    <n v="1"/>
    <n v="2016"/>
    <s v="3337710"/>
    <s v="20122"/>
    <x v="1"/>
    <n v="0"/>
    <x v="1"/>
    <x v="74"/>
    <x v="40"/>
    <x v="4"/>
    <s v="Q3_7"/>
    <n v="5"/>
    <x v="0"/>
    <x v="8"/>
    <x v="4"/>
  </r>
  <r>
    <n v="1"/>
    <n v="2016"/>
    <s v="3337710"/>
    <s v="20122"/>
    <x v="1"/>
    <n v="0"/>
    <x v="1"/>
    <x v="74"/>
    <x v="40"/>
    <x v="4"/>
    <s v="Q3_6"/>
    <n v="5"/>
    <x v="0"/>
    <x v="9"/>
    <x v="4"/>
  </r>
  <r>
    <n v="1"/>
    <n v="2016"/>
    <s v="3337710"/>
    <s v="20122"/>
    <x v="1"/>
    <n v="0"/>
    <x v="1"/>
    <x v="74"/>
    <x v="40"/>
    <x v="4"/>
    <s v="Q3_5"/>
    <n v="3"/>
    <x v="0"/>
    <x v="10"/>
    <x v="1"/>
  </r>
  <r>
    <n v="1"/>
    <n v="2016"/>
    <s v="3600440"/>
    <s v="20122"/>
    <x v="1"/>
    <n v="0"/>
    <x v="1"/>
    <x v="19"/>
    <x v="17"/>
    <x v="2"/>
    <s v="Q3_1"/>
    <n v="3"/>
    <x v="0"/>
    <x v="0"/>
    <x v="1"/>
  </r>
  <r>
    <n v="1"/>
    <n v="2016"/>
    <s v="3600440"/>
    <s v="20122"/>
    <x v="1"/>
    <n v="0"/>
    <x v="1"/>
    <x v="19"/>
    <x v="17"/>
    <x v="2"/>
    <s v="Q3_2"/>
    <n v="4"/>
    <x v="0"/>
    <x v="1"/>
    <x v="0"/>
  </r>
  <r>
    <n v="1"/>
    <n v="2016"/>
    <s v="3600440"/>
    <s v="20122"/>
    <x v="1"/>
    <n v="0"/>
    <x v="1"/>
    <x v="19"/>
    <x v="17"/>
    <x v="2"/>
    <s v="Q3_8"/>
    <n v="3"/>
    <x v="0"/>
    <x v="2"/>
    <x v="1"/>
  </r>
  <r>
    <n v="1"/>
    <n v="2016"/>
    <s v="3600440"/>
    <s v="20122"/>
    <x v="1"/>
    <n v="0"/>
    <x v="1"/>
    <x v="19"/>
    <x v="17"/>
    <x v="2"/>
    <s v="Q3_3"/>
    <n v="3"/>
    <x v="0"/>
    <x v="3"/>
    <x v="1"/>
  </r>
  <r>
    <n v="1"/>
    <n v="2016"/>
    <s v="3600440"/>
    <s v="20122"/>
    <x v="1"/>
    <n v="0"/>
    <x v="1"/>
    <x v="19"/>
    <x v="17"/>
    <x v="2"/>
    <s v="Q3_4"/>
    <n v="3"/>
    <x v="0"/>
    <x v="4"/>
    <x v="1"/>
  </r>
  <r>
    <n v="1"/>
    <n v="2016"/>
    <s v="3600440"/>
    <s v="20122"/>
    <x v="1"/>
    <n v="0"/>
    <x v="1"/>
    <x v="19"/>
    <x v="17"/>
    <x v="2"/>
    <s v="Q3_9"/>
    <n v="4"/>
    <x v="0"/>
    <x v="5"/>
    <x v="0"/>
  </r>
  <r>
    <n v="1"/>
    <n v="2016"/>
    <s v="3600440"/>
    <s v="20122"/>
    <x v="1"/>
    <n v="0"/>
    <x v="1"/>
    <x v="19"/>
    <x v="17"/>
    <x v="2"/>
    <s v="Q3_10"/>
    <n v="4"/>
    <x v="0"/>
    <x v="6"/>
    <x v="0"/>
  </r>
  <r>
    <n v="1"/>
    <n v="2016"/>
    <s v="3600440"/>
    <s v="20122"/>
    <x v="1"/>
    <n v="0"/>
    <x v="1"/>
    <x v="19"/>
    <x v="17"/>
    <x v="2"/>
    <s v="Q3_11"/>
    <n v="4"/>
    <x v="0"/>
    <x v="7"/>
    <x v="0"/>
  </r>
  <r>
    <n v="1"/>
    <n v="2016"/>
    <s v="3600440"/>
    <s v="20122"/>
    <x v="1"/>
    <n v="0"/>
    <x v="1"/>
    <x v="19"/>
    <x v="17"/>
    <x v="2"/>
    <s v="Q3_7"/>
    <n v="4"/>
    <x v="0"/>
    <x v="8"/>
    <x v="0"/>
  </r>
  <r>
    <n v="1"/>
    <n v="2016"/>
    <s v="3600440"/>
    <s v="20122"/>
    <x v="1"/>
    <n v="0"/>
    <x v="1"/>
    <x v="19"/>
    <x v="17"/>
    <x v="2"/>
    <s v="Q3_6"/>
    <n v="5"/>
    <x v="0"/>
    <x v="9"/>
    <x v="4"/>
  </r>
  <r>
    <n v="1"/>
    <n v="2016"/>
    <s v="3600440"/>
    <s v="20122"/>
    <x v="1"/>
    <n v="0"/>
    <x v="1"/>
    <x v="19"/>
    <x v="17"/>
    <x v="2"/>
    <s v="Q3_5"/>
    <n v="3"/>
    <x v="0"/>
    <x v="10"/>
    <x v="1"/>
  </r>
  <r>
    <n v="1"/>
    <n v="2016"/>
    <s v="3642560"/>
    <s v="20122"/>
    <x v="1"/>
    <n v="0"/>
    <x v="1"/>
    <x v="75"/>
    <x v="36"/>
    <x v="0"/>
    <s v="Q3_1"/>
    <n v="2"/>
    <x v="0"/>
    <x v="0"/>
    <x v="2"/>
  </r>
  <r>
    <n v="1"/>
    <n v="2016"/>
    <s v="3642560"/>
    <s v="20122"/>
    <x v="1"/>
    <n v="0"/>
    <x v="1"/>
    <x v="75"/>
    <x v="36"/>
    <x v="0"/>
    <s v="Q3_2"/>
    <n v="2"/>
    <x v="0"/>
    <x v="1"/>
    <x v="2"/>
  </r>
  <r>
    <n v="1"/>
    <n v="2016"/>
    <s v="3642560"/>
    <s v="20122"/>
    <x v="1"/>
    <n v="0"/>
    <x v="1"/>
    <x v="75"/>
    <x v="36"/>
    <x v="0"/>
    <s v="Q3_8"/>
    <n v="5"/>
    <x v="0"/>
    <x v="2"/>
    <x v="4"/>
  </r>
  <r>
    <n v="1"/>
    <n v="2016"/>
    <s v="3642560"/>
    <s v="20122"/>
    <x v="1"/>
    <n v="0"/>
    <x v="1"/>
    <x v="75"/>
    <x v="36"/>
    <x v="0"/>
    <s v="Q3_3"/>
    <n v="2"/>
    <x v="0"/>
    <x v="3"/>
    <x v="2"/>
  </r>
  <r>
    <n v="1"/>
    <n v="2016"/>
    <s v="3642560"/>
    <s v="20122"/>
    <x v="1"/>
    <n v="0"/>
    <x v="1"/>
    <x v="75"/>
    <x v="36"/>
    <x v="0"/>
    <s v="Q3_4"/>
    <n v="1"/>
    <x v="0"/>
    <x v="4"/>
    <x v="3"/>
  </r>
  <r>
    <n v="1"/>
    <n v="2016"/>
    <s v="3642560"/>
    <s v="20122"/>
    <x v="1"/>
    <n v="0"/>
    <x v="1"/>
    <x v="75"/>
    <x v="36"/>
    <x v="0"/>
    <s v="Q3_9"/>
    <n v="2"/>
    <x v="0"/>
    <x v="5"/>
    <x v="2"/>
  </r>
  <r>
    <n v="1"/>
    <n v="2016"/>
    <s v="3642560"/>
    <s v="20122"/>
    <x v="1"/>
    <n v="0"/>
    <x v="1"/>
    <x v="75"/>
    <x v="36"/>
    <x v="0"/>
    <s v="Q3_10"/>
    <n v="2"/>
    <x v="0"/>
    <x v="6"/>
    <x v="2"/>
  </r>
  <r>
    <n v="1"/>
    <n v="2016"/>
    <s v="3642560"/>
    <s v="20122"/>
    <x v="1"/>
    <n v="0"/>
    <x v="1"/>
    <x v="75"/>
    <x v="36"/>
    <x v="0"/>
    <s v="Q3_11"/>
    <n v="1"/>
    <x v="0"/>
    <x v="7"/>
    <x v="3"/>
  </r>
  <r>
    <n v="1"/>
    <n v="2016"/>
    <s v="3642560"/>
    <s v="20122"/>
    <x v="1"/>
    <n v="0"/>
    <x v="1"/>
    <x v="75"/>
    <x v="36"/>
    <x v="0"/>
    <s v="Q3_7"/>
    <n v="5"/>
    <x v="0"/>
    <x v="8"/>
    <x v="4"/>
  </r>
  <r>
    <n v="1"/>
    <n v="2016"/>
    <s v="3642560"/>
    <s v="20122"/>
    <x v="1"/>
    <n v="0"/>
    <x v="1"/>
    <x v="75"/>
    <x v="36"/>
    <x v="0"/>
    <s v="Q3_6"/>
    <n v="5"/>
    <x v="0"/>
    <x v="9"/>
    <x v="4"/>
  </r>
  <r>
    <n v="1"/>
    <n v="2016"/>
    <s v="3642560"/>
    <s v="20122"/>
    <x v="1"/>
    <n v="0"/>
    <x v="1"/>
    <x v="75"/>
    <x v="36"/>
    <x v="0"/>
    <s v="Q3_5"/>
    <n v="2"/>
    <x v="0"/>
    <x v="10"/>
    <x v="2"/>
  </r>
  <r>
    <n v="1"/>
    <n v="2016"/>
    <s v="3155658"/>
    <s v="20122"/>
    <x v="1"/>
    <n v="0"/>
    <x v="1"/>
    <x v="6"/>
    <x v="6"/>
    <x v="3"/>
    <s v="Q3_1"/>
    <n v="2"/>
    <x v="0"/>
    <x v="0"/>
    <x v="2"/>
  </r>
  <r>
    <n v="1"/>
    <n v="2016"/>
    <s v="3155658"/>
    <s v="20122"/>
    <x v="1"/>
    <n v="0"/>
    <x v="1"/>
    <x v="6"/>
    <x v="6"/>
    <x v="3"/>
    <s v="Q3_2"/>
    <n v="3"/>
    <x v="0"/>
    <x v="1"/>
    <x v="1"/>
  </r>
  <r>
    <n v="1"/>
    <n v="2016"/>
    <s v="3155658"/>
    <s v="20122"/>
    <x v="1"/>
    <n v="0"/>
    <x v="1"/>
    <x v="6"/>
    <x v="6"/>
    <x v="3"/>
    <s v="Q3_8"/>
    <n v="3"/>
    <x v="0"/>
    <x v="2"/>
    <x v="1"/>
  </r>
  <r>
    <n v="1"/>
    <n v="2016"/>
    <s v="3155658"/>
    <s v="20122"/>
    <x v="1"/>
    <n v="0"/>
    <x v="1"/>
    <x v="6"/>
    <x v="6"/>
    <x v="3"/>
    <s v="Q3_3"/>
    <n v="4"/>
    <x v="0"/>
    <x v="3"/>
    <x v="0"/>
  </r>
  <r>
    <n v="1"/>
    <n v="2016"/>
    <s v="3155658"/>
    <s v="20122"/>
    <x v="1"/>
    <n v="0"/>
    <x v="1"/>
    <x v="6"/>
    <x v="6"/>
    <x v="3"/>
    <s v="Q3_4"/>
    <n v="4"/>
    <x v="0"/>
    <x v="4"/>
    <x v="0"/>
  </r>
  <r>
    <n v="1"/>
    <n v="2016"/>
    <s v="3155658"/>
    <s v="20122"/>
    <x v="1"/>
    <n v="0"/>
    <x v="1"/>
    <x v="6"/>
    <x v="6"/>
    <x v="3"/>
    <s v="Q3_9"/>
    <n v="4"/>
    <x v="0"/>
    <x v="5"/>
    <x v="0"/>
  </r>
  <r>
    <n v="1"/>
    <n v="2016"/>
    <s v="3155658"/>
    <s v="20122"/>
    <x v="1"/>
    <n v="0"/>
    <x v="1"/>
    <x v="6"/>
    <x v="6"/>
    <x v="3"/>
    <s v="Q3_10"/>
    <n v="4"/>
    <x v="0"/>
    <x v="6"/>
    <x v="0"/>
  </r>
  <r>
    <n v="1"/>
    <n v="2016"/>
    <s v="3155658"/>
    <s v="20122"/>
    <x v="1"/>
    <n v="0"/>
    <x v="1"/>
    <x v="6"/>
    <x v="6"/>
    <x v="3"/>
    <s v="Q3_11"/>
    <n v="4"/>
    <x v="0"/>
    <x v="7"/>
    <x v="0"/>
  </r>
  <r>
    <n v="1"/>
    <n v="2016"/>
    <s v="3155658"/>
    <s v="20122"/>
    <x v="1"/>
    <n v="0"/>
    <x v="1"/>
    <x v="6"/>
    <x v="6"/>
    <x v="3"/>
    <s v="Q3_7"/>
    <n v="3"/>
    <x v="0"/>
    <x v="8"/>
    <x v="1"/>
  </r>
  <r>
    <n v="1"/>
    <n v="2016"/>
    <s v="3155658"/>
    <s v="20122"/>
    <x v="1"/>
    <n v="0"/>
    <x v="1"/>
    <x v="6"/>
    <x v="6"/>
    <x v="3"/>
    <s v="Q3_6"/>
    <n v="3"/>
    <x v="0"/>
    <x v="9"/>
    <x v="1"/>
  </r>
  <r>
    <n v="1"/>
    <n v="2016"/>
    <s v="3155658"/>
    <s v="20122"/>
    <x v="1"/>
    <n v="0"/>
    <x v="1"/>
    <x v="6"/>
    <x v="6"/>
    <x v="3"/>
    <s v="Q3_5"/>
    <n v="3"/>
    <x v="0"/>
    <x v="10"/>
    <x v="1"/>
  </r>
  <r>
    <n v="1"/>
    <n v="2016"/>
    <s v="3285996"/>
    <s v="20122"/>
    <x v="1"/>
    <n v="0"/>
    <x v="1"/>
    <x v="3"/>
    <x v="3"/>
    <x v="0"/>
    <s v="Q3_1"/>
    <n v="3"/>
    <x v="0"/>
    <x v="0"/>
    <x v="1"/>
  </r>
  <r>
    <n v="1"/>
    <n v="2016"/>
    <s v="3285996"/>
    <s v="20122"/>
    <x v="1"/>
    <n v="0"/>
    <x v="1"/>
    <x v="3"/>
    <x v="3"/>
    <x v="0"/>
    <s v="Q3_2"/>
    <n v="3"/>
    <x v="0"/>
    <x v="1"/>
    <x v="1"/>
  </r>
  <r>
    <n v="1"/>
    <n v="2016"/>
    <s v="3285996"/>
    <s v="20122"/>
    <x v="1"/>
    <n v="0"/>
    <x v="1"/>
    <x v="3"/>
    <x v="3"/>
    <x v="0"/>
    <s v="Q3_8"/>
    <n v="3"/>
    <x v="0"/>
    <x v="2"/>
    <x v="1"/>
  </r>
  <r>
    <n v="1"/>
    <n v="2016"/>
    <s v="3285996"/>
    <s v="20122"/>
    <x v="1"/>
    <n v="0"/>
    <x v="1"/>
    <x v="3"/>
    <x v="3"/>
    <x v="0"/>
    <s v="Q3_3"/>
    <n v="4"/>
    <x v="0"/>
    <x v="3"/>
    <x v="0"/>
  </r>
  <r>
    <n v="1"/>
    <n v="2016"/>
    <s v="3285996"/>
    <s v="20122"/>
    <x v="1"/>
    <n v="0"/>
    <x v="1"/>
    <x v="3"/>
    <x v="3"/>
    <x v="0"/>
    <s v="Q3_4"/>
    <n v="4"/>
    <x v="0"/>
    <x v="4"/>
    <x v="0"/>
  </r>
  <r>
    <n v="1"/>
    <n v="2016"/>
    <s v="3285996"/>
    <s v="20122"/>
    <x v="1"/>
    <n v="0"/>
    <x v="1"/>
    <x v="3"/>
    <x v="3"/>
    <x v="0"/>
    <s v="Q3_9"/>
    <n v="4"/>
    <x v="0"/>
    <x v="5"/>
    <x v="0"/>
  </r>
  <r>
    <n v="1"/>
    <n v="2016"/>
    <s v="3285996"/>
    <s v="20122"/>
    <x v="1"/>
    <n v="0"/>
    <x v="1"/>
    <x v="3"/>
    <x v="3"/>
    <x v="0"/>
    <s v="Q3_10"/>
    <n v="4"/>
    <x v="0"/>
    <x v="6"/>
    <x v="0"/>
  </r>
  <r>
    <n v="1"/>
    <n v="2016"/>
    <s v="3285996"/>
    <s v="20122"/>
    <x v="1"/>
    <n v="0"/>
    <x v="1"/>
    <x v="3"/>
    <x v="3"/>
    <x v="0"/>
    <s v="Q3_11"/>
    <n v="4"/>
    <x v="0"/>
    <x v="7"/>
    <x v="0"/>
  </r>
  <r>
    <n v="1"/>
    <n v="2016"/>
    <s v="3285996"/>
    <s v="20122"/>
    <x v="1"/>
    <n v="0"/>
    <x v="1"/>
    <x v="3"/>
    <x v="3"/>
    <x v="0"/>
    <s v="Q3_7"/>
    <n v="5"/>
    <x v="0"/>
    <x v="8"/>
    <x v="4"/>
  </r>
  <r>
    <n v="1"/>
    <n v="2016"/>
    <s v="3285996"/>
    <s v="20122"/>
    <x v="1"/>
    <n v="0"/>
    <x v="1"/>
    <x v="3"/>
    <x v="3"/>
    <x v="0"/>
    <s v="Q3_6"/>
    <n v="3"/>
    <x v="0"/>
    <x v="9"/>
    <x v="1"/>
  </r>
  <r>
    <n v="1"/>
    <n v="2016"/>
    <s v="3285996"/>
    <s v="20122"/>
    <x v="1"/>
    <n v="0"/>
    <x v="1"/>
    <x v="3"/>
    <x v="3"/>
    <x v="0"/>
    <s v="Q3_5"/>
    <n v="3"/>
    <x v="0"/>
    <x v="10"/>
    <x v="1"/>
  </r>
  <r>
    <n v="1"/>
    <n v="2016"/>
    <s v="3887168"/>
    <s v="20122"/>
    <x v="1"/>
    <n v="0"/>
    <x v="1"/>
    <x v="2"/>
    <x v="2"/>
    <x v="1"/>
    <s v="Q4_6"/>
    <n v="4"/>
    <x v="1"/>
    <x v="11"/>
    <x v="5"/>
  </r>
  <r>
    <n v="1"/>
    <n v="2016"/>
    <s v="3887168"/>
    <s v="20122"/>
    <x v="1"/>
    <n v="0"/>
    <x v="1"/>
    <x v="2"/>
    <x v="2"/>
    <x v="1"/>
    <s v="Q4_3"/>
    <n v="3"/>
    <x v="1"/>
    <x v="12"/>
    <x v="7"/>
  </r>
  <r>
    <n v="1"/>
    <n v="2016"/>
    <s v="3887168"/>
    <s v="20122"/>
    <x v="1"/>
    <n v="0"/>
    <x v="1"/>
    <x v="2"/>
    <x v="2"/>
    <x v="1"/>
    <s v="Q4_5"/>
    <n v="2"/>
    <x v="1"/>
    <x v="13"/>
    <x v="9"/>
  </r>
  <r>
    <n v="1"/>
    <n v="2016"/>
    <s v="3887168"/>
    <s v="20122"/>
    <x v="1"/>
    <n v="0"/>
    <x v="1"/>
    <x v="2"/>
    <x v="2"/>
    <x v="1"/>
    <s v="Q4_2"/>
    <n v="4"/>
    <x v="1"/>
    <x v="14"/>
    <x v="5"/>
  </r>
  <r>
    <n v="1"/>
    <n v="2016"/>
    <s v="3887168"/>
    <s v="20122"/>
    <x v="1"/>
    <n v="0"/>
    <x v="1"/>
    <x v="2"/>
    <x v="2"/>
    <x v="1"/>
    <s v="Q4_7"/>
    <n v="3"/>
    <x v="1"/>
    <x v="15"/>
    <x v="7"/>
  </r>
  <r>
    <n v="1"/>
    <n v="2016"/>
    <s v="3887168"/>
    <s v="20122"/>
    <x v="1"/>
    <n v="0"/>
    <x v="1"/>
    <x v="2"/>
    <x v="2"/>
    <x v="1"/>
    <s v="Q4_9"/>
    <n v="4"/>
    <x v="1"/>
    <x v="16"/>
    <x v="5"/>
  </r>
  <r>
    <n v="1"/>
    <n v="2016"/>
    <s v="3887168"/>
    <s v="20122"/>
    <x v="1"/>
    <n v="0"/>
    <x v="1"/>
    <x v="2"/>
    <x v="2"/>
    <x v="1"/>
    <s v="Q4_8"/>
    <n v="3"/>
    <x v="1"/>
    <x v="17"/>
    <x v="7"/>
  </r>
  <r>
    <n v="1"/>
    <n v="2016"/>
    <s v="3887168"/>
    <s v="20122"/>
    <x v="1"/>
    <n v="0"/>
    <x v="1"/>
    <x v="2"/>
    <x v="2"/>
    <x v="1"/>
    <s v="Q4_4"/>
    <n v="3"/>
    <x v="1"/>
    <x v="18"/>
    <x v="7"/>
  </r>
  <r>
    <n v="1"/>
    <n v="2016"/>
    <s v="3887168"/>
    <s v="20122"/>
    <x v="1"/>
    <n v="0"/>
    <x v="1"/>
    <x v="2"/>
    <x v="2"/>
    <x v="1"/>
    <s v="Q4_1"/>
    <n v="4"/>
    <x v="1"/>
    <x v="19"/>
    <x v="5"/>
  </r>
  <r>
    <n v="1"/>
    <n v="2016"/>
    <s v="3332770"/>
    <s v="20122"/>
    <x v="1"/>
    <n v="0"/>
    <x v="1"/>
    <x v="38"/>
    <x v="12"/>
    <x v="4"/>
    <s v="Q4_6"/>
    <n v="4"/>
    <x v="1"/>
    <x v="11"/>
    <x v="5"/>
  </r>
  <r>
    <n v="1"/>
    <n v="2016"/>
    <s v="3332770"/>
    <s v="20122"/>
    <x v="1"/>
    <n v="0"/>
    <x v="1"/>
    <x v="38"/>
    <x v="12"/>
    <x v="4"/>
    <s v="Q4_3"/>
    <n v="4"/>
    <x v="1"/>
    <x v="12"/>
    <x v="5"/>
  </r>
  <r>
    <n v="1"/>
    <n v="2016"/>
    <s v="3332770"/>
    <s v="20122"/>
    <x v="1"/>
    <n v="0"/>
    <x v="1"/>
    <x v="38"/>
    <x v="12"/>
    <x v="4"/>
    <s v="Q4_5"/>
    <n v="3"/>
    <x v="1"/>
    <x v="13"/>
    <x v="7"/>
  </r>
  <r>
    <n v="1"/>
    <n v="2016"/>
    <s v="3332770"/>
    <s v="20122"/>
    <x v="1"/>
    <n v="0"/>
    <x v="1"/>
    <x v="38"/>
    <x v="12"/>
    <x v="4"/>
    <s v="Q4_2"/>
    <n v="4"/>
    <x v="1"/>
    <x v="14"/>
    <x v="5"/>
  </r>
  <r>
    <n v="1"/>
    <n v="2016"/>
    <s v="3332770"/>
    <s v="20122"/>
    <x v="1"/>
    <n v="0"/>
    <x v="1"/>
    <x v="38"/>
    <x v="12"/>
    <x v="4"/>
    <s v="Q4_7"/>
    <n v="3"/>
    <x v="1"/>
    <x v="15"/>
    <x v="7"/>
  </r>
  <r>
    <n v="1"/>
    <n v="2016"/>
    <s v="3332770"/>
    <s v="20122"/>
    <x v="1"/>
    <n v="0"/>
    <x v="1"/>
    <x v="38"/>
    <x v="12"/>
    <x v="4"/>
    <s v="Q4_9"/>
    <n v="3"/>
    <x v="1"/>
    <x v="16"/>
    <x v="7"/>
  </r>
  <r>
    <n v="1"/>
    <n v="2016"/>
    <s v="3332770"/>
    <s v="20122"/>
    <x v="1"/>
    <n v="0"/>
    <x v="1"/>
    <x v="38"/>
    <x v="12"/>
    <x v="4"/>
    <s v="Q4_8"/>
    <n v="3"/>
    <x v="1"/>
    <x v="17"/>
    <x v="7"/>
  </r>
  <r>
    <n v="1"/>
    <n v="2016"/>
    <s v="3332770"/>
    <s v="20122"/>
    <x v="1"/>
    <n v="0"/>
    <x v="1"/>
    <x v="38"/>
    <x v="12"/>
    <x v="4"/>
    <s v="Q4_4"/>
    <n v="3"/>
    <x v="1"/>
    <x v="18"/>
    <x v="7"/>
  </r>
  <r>
    <n v="1"/>
    <n v="2016"/>
    <s v="3332770"/>
    <s v="20122"/>
    <x v="1"/>
    <n v="0"/>
    <x v="1"/>
    <x v="38"/>
    <x v="12"/>
    <x v="4"/>
    <s v="Q4_1"/>
    <n v="4"/>
    <x v="1"/>
    <x v="19"/>
    <x v="5"/>
  </r>
  <r>
    <n v="1"/>
    <n v="2016"/>
    <s v="3742114"/>
    <s v="20122"/>
    <x v="1"/>
    <n v="0"/>
    <x v="1"/>
    <x v="61"/>
    <x v="4"/>
    <x v="1"/>
    <s v="Q4_6"/>
    <n v="3"/>
    <x v="1"/>
    <x v="11"/>
    <x v="7"/>
  </r>
  <r>
    <n v="1"/>
    <n v="2016"/>
    <s v="3742114"/>
    <s v="20122"/>
    <x v="1"/>
    <n v="0"/>
    <x v="1"/>
    <x v="61"/>
    <x v="4"/>
    <x v="1"/>
    <s v="Q4_3"/>
    <n v="3"/>
    <x v="1"/>
    <x v="12"/>
    <x v="7"/>
  </r>
  <r>
    <n v="1"/>
    <n v="2016"/>
    <s v="3742114"/>
    <s v="20122"/>
    <x v="1"/>
    <n v="0"/>
    <x v="1"/>
    <x v="61"/>
    <x v="4"/>
    <x v="1"/>
    <s v="Q4_5"/>
    <n v="2"/>
    <x v="1"/>
    <x v="13"/>
    <x v="9"/>
  </r>
  <r>
    <n v="1"/>
    <n v="2016"/>
    <s v="3742114"/>
    <s v="20122"/>
    <x v="1"/>
    <n v="0"/>
    <x v="1"/>
    <x v="61"/>
    <x v="4"/>
    <x v="1"/>
    <s v="Q4_2"/>
    <n v="3"/>
    <x v="1"/>
    <x v="14"/>
    <x v="7"/>
  </r>
  <r>
    <n v="1"/>
    <n v="2016"/>
    <s v="3742114"/>
    <s v="20122"/>
    <x v="1"/>
    <n v="0"/>
    <x v="1"/>
    <x v="61"/>
    <x v="4"/>
    <x v="1"/>
    <s v="Q4_7"/>
    <n v="3"/>
    <x v="1"/>
    <x v="15"/>
    <x v="7"/>
  </r>
  <r>
    <n v="1"/>
    <n v="2016"/>
    <s v="3742114"/>
    <s v="20122"/>
    <x v="1"/>
    <n v="0"/>
    <x v="1"/>
    <x v="61"/>
    <x v="4"/>
    <x v="1"/>
    <s v="Q4_9"/>
    <n v="3"/>
    <x v="1"/>
    <x v="16"/>
    <x v="7"/>
  </r>
  <r>
    <n v="1"/>
    <n v="2016"/>
    <s v="3742114"/>
    <s v="20122"/>
    <x v="1"/>
    <n v="0"/>
    <x v="1"/>
    <x v="61"/>
    <x v="4"/>
    <x v="1"/>
    <s v="Q4_8"/>
    <n v="3"/>
    <x v="1"/>
    <x v="17"/>
    <x v="7"/>
  </r>
  <r>
    <n v="1"/>
    <n v="2016"/>
    <s v="3742114"/>
    <s v="20122"/>
    <x v="1"/>
    <n v="0"/>
    <x v="1"/>
    <x v="61"/>
    <x v="4"/>
    <x v="1"/>
    <s v="Q4_4"/>
    <n v="2"/>
    <x v="1"/>
    <x v="18"/>
    <x v="9"/>
  </r>
  <r>
    <n v="1"/>
    <n v="2016"/>
    <s v="3742114"/>
    <s v="20122"/>
    <x v="1"/>
    <n v="0"/>
    <x v="1"/>
    <x v="61"/>
    <x v="4"/>
    <x v="1"/>
    <s v="Q4_1"/>
    <n v="3"/>
    <x v="1"/>
    <x v="19"/>
    <x v="7"/>
  </r>
  <r>
    <n v="1"/>
    <n v="2016"/>
    <s v="4150457"/>
    <s v="20122"/>
    <x v="1"/>
    <n v="0"/>
    <x v="1"/>
    <x v="35"/>
    <x v="25"/>
    <x v="4"/>
    <s v="Q4_6"/>
    <n v="3"/>
    <x v="1"/>
    <x v="11"/>
    <x v="7"/>
  </r>
  <r>
    <n v="1"/>
    <n v="2016"/>
    <s v="4150457"/>
    <s v="20122"/>
    <x v="1"/>
    <n v="0"/>
    <x v="1"/>
    <x v="35"/>
    <x v="25"/>
    <x v="4"/>
    <s v="Q4_3"/>
    <n v="4"/>
    <x v="1"/>
    <x v="12"/>
    <x v="5"/>
  </r>
  <r>
    <n v="1"/>
    <n v="2016"/>
    <s v="4150457"/>
    <s v="20122"/>
    <x v="1"/>
    <n v="0"/>
    <x v="1"/>
    <x v="35"/>
    <x v="25"/>
    <x v="4"/>
    <s v="Q4_5"/>
    <n v="4"/>
    <x v="1"/>
    <x v="13"/>
    <x v="5"/>
  </r>
  <r>
    <n v="1"/>
    <n v="2016"/>
    <s v="4150457"/>
    <s v="20122"/>
    <x v="1"/>
    <n v="0"/>
    <x v="1"/>
    <x v="35"/>
    <x v="25"/>
    <x v="4"/>
    <s v="Q4_2"/>
    <n v="4"/>
    <x v="1"/>
    <x v="14"/>
    <x v="5"/>
  </r>
  <r>
    <n v="1"/>
    <n v="2016"/>
    <s v="4150457"/>
    <s v="20122"/>
    <x v="1"/>
    <n v="0"/>
    <x v="1"/>
    <x v="35"/>
    <x v="25"/>
    <x v="4"/>
    <s v="Q4_7"/>
    <n v="3"/>
    <x v="1"/>
    <x v="15"/>
    <x v="7"/>
  </r>
  <r>
    <n v="1"/>
    <n v="2016"/>
    <s v="4150457"/>
    <s v="20122"/>
    <x v="1"/>
    <n v="0"/>
    <x v="1"/>
    <x v="35"/>
    <x v="25"/>
    <x v="4"/>
    <s v="Q4_9"/>
    <n v="4"/>
    <x v="1"/>
    <x v="16"/>
    <x v="5"/>
  </r>
  <r>
    <n v="1"/>
    <n v="2016"/>
    <s v="4150457"/>
    <s v="20122"/>
    <x v="1"/>
    <n v="0"/>
    <x v="1"/>
    <x v="35"/>
    <x v="25"/>
    <x v="4"/>
    <s v="Q4_8"/>
    <n v="3"/>
    <x v="1"/>
    <x v="17"/>
    <x v="7"/>
  </r>
  <r>
    <n v="1"/>
    <n v="2016"/>
    <s v="4150457"/>
    <s v="20122"/>
    <x v="1"/>
    <n v="0"/>
    <x v="1"/>
    <x v="35"/>
    <x v="25"/>
    <x v="4"/>
    <s v="Q4_4"/>
    <n v="4"/>
    <x v="1"/>
    <x v="18"/>
    <x v="5"/>
  </r>
  <r>
    <n v="1"/>
    <n v="2016"/>
    <s v="4150457"/>
    <s v="20122"/>
    <x v="1"/>
    <n v="0"/>
    <x v="1"/>
    <x v="35"/>
    <x v="25"/>
    <x v="4"/>
    <s v="Q4_1"/>
    <n v="4"/>
    <x v="1"/>
    <x v="19"/>
    <x v="5"/>
  </r>
  <r>
    <n v="1"/>
    <n v="2016"/>
    <s v="3910542"/>
    <s v="20122"/>
    <x v="1"/>
    <n v="0"/>
    <x v="1"/>
    <x v="48"/>
    <x v="31"/>
    <x v="1"/>
    <s v="Q4_6"/>
    <n v="3"/>
    <x v="1"/>
    <x v="11"/>
    <x v="7"/>
  </r>
  <r>
    <n v="1"/>
    <n v="2016"/>
    <s v="3910542"/>
    <s v="20122"/>
    <x v="1"/>
    <n v="0"/>
    <x v="1"/>
    <x v="48"/>
    <x v="31"/>
    <x v="1"/>
    <s v="Q4_3"/>
    <n v="4"/>
    <x v="1"/>
    <x v="12"/>
    <x v="5"/>
  </r>
  <r>
    <n v="1"/>
    <n v="2016"/>
    <s v="3910542"/>
    <s v="20122"/>
    <x v="1"/>
    <n v="0"/>
    <x v="1"/>
    <x v="48"/>
    <x v="31"/>
    <x v="1"/>
    <s v="Q4_5"/>
    <n v="3"/>
    <x v="1"/>
    <x v="13"/>
    <x v="7"/>
  </r>
  <r>
    <n v="1"/>
    <n v="2016"/>
    <s v="3910542"/>
    <s v="20122"/>
    <x v="1"/>
    <n v="0"/>
    <x v="1"/>
    <x v="48"/>
    <x v="31"/>
    <x v="1"/>
    <s v="Q4_2"/>
    <n v="4"/>
    <x v="1"/>
    <x v="14"/>
    <x v="5"/>
  </r>
  <r>
    <n v="1"/>
    <n v="2016"/>
    <s v="3910542"/>
    <s v="20122"/>
    <x v="1"/>
    <n v="0"/>
    <x v="1"/>
    <x v="48"/>
    <x v="31"/>
    <x v="1"/>
    <s v="Q4_7"/>
    <n v="3"/>
    <x v="1"/>
    <x v="15"/>
    <x v="7"/>
  </r>
  <r>
    <n v="1"/>
    <n v="2016"/>
    <s v="3910542"/>
    <s v="20122"/>
    <x v="1"/>
    <n v="0"/>
    <x v="1"/>
    <x v="48"/>
    <x v="31"/>
    <x v="1"/>
    <s v="Q4_9"/>
    <n v="4"/>
    <x v="1"/>
    <x v="16"/>
    <x v="5"/>
  </r>
  <r>
    <n v="1"/>
    <n v="2016"/>
    <s v="3910542"/>
    <s v="20122"/>
    <x v="1"/>
    <n v="0"/>
    <x v="1"/>
    <x v="48"/>
    <x v="31"/>
    <x v="1"/>
    <s v="Q4_8"/>
    <n v="4"/>
    <x v="1"/>
    <x v="17"/>
    <x v="5"/>
  </r>
  <r>
    <n v="1"/>
    <n v="2016"/>
    <s v="3910542"/>
    <s v="20122"/>
    <x v="1"/>
    <n v="0"/>
    <x v="1"/>
    <x v="48"/>
    <x v="31"/>
    <x v="1"/>
    <s v="Q4_4"/>
    <n v="3"/>
    <x v="1"/>
    <x v="18"/>
    <x v="7"/>
  </r>
  <r>
    <n v="1"/>
    <n v="2016"/>
    <s v="3910542"/>
    <s v="20122"/>
    <x v="1"/>
    <n v="0"/>
    <x v="1"/>
    <x v="48"/>
    <x v="31"/>
    <x v="1"/>
    <s v="Q4_1"/>
    <n v="3"/>
    <x v="1"/>
    <x v="19"/>
    <x v="7"/>
  </r>
  <r>
    <n v="1"/>
    <n v="2016"/>
    <s v="2694392"/>
    <s v="20121"/>
    <x v="1"/>
    <n v="0"/>
    <x v="1"/>
    <x v="59"/>
    <x v="16"/>
    <x v="3"/>
    <s v="Q4_6"/>
    <n v="5"/>
    <x v="1"/>
    <x v="11"/>
    <x v="4"/>
  </r>
  <r>
    <n v="1"/>
    <n v="2016"/>
    <s v="2694392"/>
    <s v="20121"/>
    <x v="1"/>
    <n v="0"/>
    <x v="1"/>
    <x v="59"/>
    <x v="16"/>
    <x v="3"/>
    <s v="Q4_3"/>
    <n v="5"/>
    <x v="1"/>
    <x v="12"/>
    <x v="4"/>
  </r>
  <r>
    <n v="1"/>
    <n v="2016"/>
    <s v="2694392"/>
    <s v="20121"/>
    <x v="1"/>
    <n v="0"/>
    <x v="1"/>
    <x v="59"/>
    <x v="16"/>
    <x v="3"/>
    <s v="Q4_5"/>
    <n v="2"/>
    <x v="1"/>
    <x v="13"/>
    <x v="9"/>
  </r>
  <r>
    <n v="1"/>
    <n v="2016"/>
    <s v="2694392"/>
    <s v="20121"/>
    <x v="1"/>
    <n v="0"/>
    <x v="1"/>
    <x v="59"/>
    <x v="16"/>
    <x v="3"/>
    <s v="Q4_2"/>
    <n v="5"/>
    <x v="1"/>
    <x v="14"/>
    <x v="4"/>
  </r>
  <r>
    <n v="1"/>
    <n v="2016"/>
    <s v="2694392"/>
    <s v="20121"/>
    <x v="1"/>
    <n v="0"/>
    <x v="1"/>
    <x v="59"/>
    <x v="16"/>
    <x v="3"/>
    <s v="Q4_7"/>
    <n v="5"/>
    <x v="1"/>
    <x v="15"/>
    <x v="4"/>
  </r>
  <r>
    <n v="1"/>
    <n v="2016"/>
    <s v="2694392"/>
    <s v="20121"/>
    <x v="1"/>
    <n v="0"/>
    <x v="1"/>
    <x v="59"/>
    <x v="16"/>
    <x v="3"/>
    <s v="Q4_9"/>
    <n v="5"/>
    <x v="1"/>
    <x v="16"/>
    <x v="4"/>
  </r>
  <r>
    <n v="1"/>
    <n v="2016"/>
    <s v="2694392"/>
    <s v="20121"/>
    <x v="1"/>
    <n v="0"/>
    <x v="1"/>
    <x v="59"/>
    <x v="16"/>
    <x v="3"/>
    <s v="Q4_8"/>
    <n v="5"/>
    <x v="1"/>
    <x v="17"/>
    <x v="4"/>
  </r>
  <r>
    <n v="1"/>
    <n v="2016"/>
    <s v="2694392"/>
    <s v="20121"/>
    <x v="1"/>
    <n v="0"/>
    <x v="1"/>
    <x v="59"/>
    <x v="16"/>
    <x v="3"/>
    <s v="Q4_4"/>
    <n v="5"/>
    <x v="1"/>
    <x v="18"/>
    <x v="4"/>
  </r>
  <r>
    <n v="1"/>
    <n v="2016"/>
    <s v="2694392"/>
    <s v="20121"/>
    <x v="1"/>
    <n v="0"/>
    <x v="1"/>
    <x v="59"/>
    <x v="16"/>
    <x v="3"/>
    <s v="Q4_1"/>
    <n v="5"/>
    <x v="1"/>
    <x v="19"/>
    <x v="4"/>
  </r>
  <r>
    <n v="1"/>
    <n v="2016"/>
    <s v="3376320"/>
    <s v="20113"/>
    <x v="1"/>
    <n v="0"/>
    <x v="1"/>
    <x v="8"/>
    <x v="8"/>
    <x v="1"/>
    <s v="Q4_6"/>
    <n v="3"/>
    <x v="1"/>
    <x v="11"/>
    <x v="7"/>
  </r>
  <r>
    <n v="1"/>
    <n v="2016"/>
    <s v="3376320"/>
    <s v="20113"/>
    <x v="1"/>
    <n v="0"/>
    <x v="1"/>
    <x v="8"/>
    <x v="8"/>
    <x v="1"/>
    <s v="Q4_3"/>
    <n v="3"/>
    <x v="1"/>
    <x v="12"/>
    <x v="7"/>
  </r>
  <r>
    <n v="1"/>
    <n v="2016"/>
    <s v="3376320"/>
    <s v="20113"/>
    <x v="1"/>
    <n v="0"/>
    <x v="1"/>
    <x v="8"/>
    <x v="8"/>
    <x v="1"/>
    <s v="Q4_5"/>
    <n v="3"/>
    <x v="1"/>
    <x v="13"/>
    <x v="7"/>
  </r>
  <r>
    <n v="1"/>
    <n v="2016"/>
    <s v="3376320"/>
    <s v="20113"/>
    <x v="1"/>
    <n v="0"/>
    <x v="1"/>
    <x v="8"/>
    <x v="8"/>
    <x v="1"/>
    <s v="Q4_2"/>
    <n v="3"/>
    <x v="1"/>
    <x v="14"/>
    <x v="7"/>
  </r>
  <r>
    <n v="1"/>
    <n v="2016"/>
    <s v="3376320"/>
    <s v="20113"/>
    <x v="1"/>
    <n v="0"/>
    <x v="1"/>
    <x v="8"/>
    <x v="8"/>
    <x v="1"/>
    <s v="Q4_7"/>
    <n v="3"/>
    <x v="1"/>
    <x v="15"/>
    <x v="7"/>
  </r>
  <r>
    <n v="1"/>
    <n v="2016"/>
    <s v="3376320"/>
    <s v="20113"/>
    <x v="1"/>
    <n v="0"/>
    <x v="1"/>
    <x v="8"/>
    <x v="8"/>
    <x v="1"/>
    <s v="Q4_9"/>
    <n v="3"/>
    <x v="1"/>
    <x v="16"/>
    <x v="7"/>
  </r>
  <r>
    <n v="1"/>
    <n v="2016"/>
    <s v="3376320"/>
    <s v="20113"/>
    <x v="1"/>
    <n v="0"/>
    <x v="1"/>
    <x v="8"/>
    <x v="8"/>
    <x v="1"/>
    <s v="Q4_8"/>
    <n v="3"/>
    <x v="1"/>
    <x v="17"/>
    <x v="7"/>
  </r>
  <r>
    <n v="1"/>
    <n v="2016"/>
    <s v="3376320"/>
    <s v="20113"/>
    <x v="1"/>
    <n v="0"/>
    <x v="1"/>
    <x v="8"/>
    <x v="8"/>
    <x v="1"/>
    <s v="Q4_4"/>
    <n v="3"/>
    <x v="1"/>
    <x v="18"/>
    <x v="7"/>
  </r>
  <r>
    <n v="1"/>
    <n v="2016"/>
    <s v="3376320"/>
    <s v="20113"/>
    <x v="1"/>
    <n v="0"/>
    <x v="1"/>
    <x v="8"/>
    <x v="8"/>
    <x v="1"/>
    <s v="Q4_1"/>
    <n v="3"/>
    <x v="1"/>
    <x v="19"/>
    <x v="7"/>
  </r>
  <r>
    <n v="1"/>
    <n v="2016"/>
    <s v="38804"/>
    <s v="20122"/>
    <x v="1"/>
    <n v="0"/>
    <x v="1"/>
    <x v="40"/>
    <x v="27"/>
    <x v="4"/>
    <s v="Q4_6"/>
    <n v="4"/>
    <x v="1"/>
    <x v="11"/>
    <x v="5"/>
  </r>
  <r>
    <n v="1"/>
    <n v="2016"/>
    <s v="38804"/>
    <s v="20122"/>
    <x v="1"/>
    <n v="0"/>
    <x v="1"/>
    <x v="40"/>
    <x v="27"/>
    <x v="4"/>
    <s v="Q4_3"/>
    <n v="4"/>
    <x v="1"/>
    <x v="12"/>
    <x v="5"/>
  </r>
  <r>
    <n v="1"/>
    <n v="2016"/>
    <s v="38804"/>
    <s v="20122"/>
    <x v="1"/>
    <n v="0"/>
    <x v="1"/>
    <x v="40"/>
    <x v="27"/>
    <x v="4"/>
    <s v="Q4_5"/>
    <n v="2"/>
    <x v="1"/>
    <x v="13"/>
    <x v="9"/>
  </r>
  <r>
    <n v="1"/>
    <n v="2016"/>
    <s v="38804"/>
    <s v="20122"/>
    <x v="1"/>
    <n v="0"/>
    <x v="1"/>
    <x v="40"/>
    <x v="27"/>
    <x v="4"/>
    <s v="Q4_2"/>
    <n v="3"/>
    <x v="1"/>
    <x v="14"/>
    <x v="7"/>
  </r>
  <r>
    <n v="1"/>
    <n v="2016"/>
    <s v="38804"/>
    <s v="20122"/>
    <x v="1"/>
    <n v="0"/>
    <x v="1"/>
    <x v="40"/>
    <x v="27"/>
    <x v="4"/>
    <s v="Q4_7"/>
    <n v="5"/>
    <x v="1"/>
    <x v="15"/>
    <x v="4"/>
  </r>
  <r>
    <n v="1"/>
    <n v="2016"/>
    <s v="38804"/>
    <s v="20122"/>
    <x v="1"/>
    <n v="0"/>
    <x v="1"/>
    <x v="40"/>
    <x v="27"/>
    <x v="4"/>
    <s v="Q4_9"/>
    <n v="4"/>
    <x v="1"/>
    <x v="16"/>
    <x v="5"/>
  </r>
  <r>
    <n v="1"/>
    <n v="2016"/>
    <s v="38804"/>
    <s v="20122"/>
    <x v="1"/>
    <n v="0"/>
    <x v="1"/>
    <x v="40"/>
    <x v="27"/>
    <x v="4"/>
    <s v="Q4_8"/>
    <n v="4"/>
    <x v="1"/>
    <x v="17"/>
    <x v="5"/>
  </r>
  <r>
    <n v="1"/>
    <n v="2016"/>
    <s v="38804"/>
    <s v="20122"/>
    <x v="1"/>
    <n v="0"/>
    <x v="1"/>
    <x v="40"/>
    <x v="27"/>
    <x v="4"/>
    <s v="Q4_4"/>
    <n v="3"/>
    <x v="1"/>
    <x v="18"/>
    <x v="7"/>
  </r>
  <r>
    <n v="1"/>
    <n v="2016"/>
    <s v="38804"/>
    <s v="20122"/>
    <x v="1"/>
    <n v="0"/>
    <x v="1"/>
    <x v="40"/>
    <x v="27"/>
    <x v="4"/>
    <s v="Q4_1"/>
    <n v="4"/>
    <x v="1"/>
    <x v="19"/>
    <x v="5"/>
  </r>
  <r>
    <n v="1"/>
    <n v="2016"/>
    <s v="1067377"/>
    <s v="20122"/>
    <x v="1"/>
    <n v="0"/>
    <x v="1"/>
    <x v="69"/>
    <x v="13"/>
    <x v="2"/>
    <s v="Q4_6"/>
    <n v="4"/>
    <x v="1"/>
    <x v="11"/>
    <x v="5"/>
  </r>
  <r>
    <n v="1"/>
    <n v="2016"/>
    <s v="1067377"/>
    <s v="20122"/>
    <x v="1"/>
    <n v="0"/>
    <x v="1"/>
    <x v="69"/>
    <x v="13"/>
    <x v="2"/>
    <s v="Q4_3"/>
    <n v="4"/>
    <x v="1"/>
    <x v="12"/>
    <x v="5"/>
  </r>
  <r>
    <n v="1"/>
    <n v="2016"/>
    <s v="1067377"/>
    <s v="20122"/>
    <x v="1"/>
    <n v="0"/>
    <x v="1"/>
    <x v="69"/>
    <x v="13"/>
    <x v="2"/>
    <s v="Q4_5"/>
    <n v="3"/>
    <x v="1"/>
    <x v="13"/>
    <x v="7"/>
  </r>
  <r>
    <n v="1"/>
    <n v="2016"/>
    <s v="1067377"/>
    <s v="20122"/>
    <x v="1"/>
    <n v="0"/>
    <x v="1"/>
    <x v="69"/>
    <x v="13"/>
    <x v="2"/>
    <s v="Q4_2"/>
    <n v="3"/>
    <x v="1"/>
    <x v="14"/>
    <x v="7"/>
  </r>
  <r>
    <n v="1"/>
    <n v="2016"/>
    <s v="1067377"/>
    <s v="20122"/>
    <x v="1"/>
    <n v="0"/>
    <x v="1"/>
    <x v="69"/>
    <x v="13"/>
    <x v="2"/>
    <s v="Q4_7"/>
    <n v="4"/>
    <x v="1"/>
    <x v="15"/>
    <x v="5"/>
  </r>
  <r>
    <n v="1"/>
    <n v="2016"/>
    <s v="1067377"/>
    <s v="20122"/>
    <x v="1"/>
    <n v="0"/>
    <x v="1"/>
    <x v="69"/>
    <x v="13"/>
    <x v="2"/>
    <s v="Q4_9"/>
    <n v="4"/>
    <x v="1"/>
    <x v="16"/>
    <x v="5"/>
  </r>
  <r>
    <n v="1"/>
    <n v="2016"/>
    <s v="1067377"/>
    <s v="20122"/>
    <x v="1"/>
    <n v="0"/>
    <x v="1"/>
    <x v="69"/>
    <x v="13"/>
    <x v="2"/>
    <s v="Q4_8"/>
    <n v="4"/>
    <x v="1"/>
    <x v="17"/>
    <x v="5"/>
  </r>
  <r>
    <n v="1"/>
    <n v="2016"/>
    <s v="1067377"/>
    <s v="20122"/>
    <x v="1"/>
    <n v="0"/>
    <x v="1"/>
    <x v="69"/>
    <x v="13"/>
    <x v="2"/>
    <s v="Q4_4"/>
    <n v="5"/>
    <x v="1"/>
    <x v="18"/>
    <x v="4"/>
  </r>
  <r>
    <n v="1"/>
    <n v="2016"/>
    <s v="1067377"/>
    <s v="20122"/>
    <x v="1"/>
    <n v="0"/>
    <x v="1"/>
    <x v="69"/>
    <x v="13"/>
    <x v="2"/>
    <s v="Q4_1"/>
    <n v="4"/>
    <x v="1"/>
    <x v="19"/>
    <x v="5"/>
  </r>
  <r>
    <n v="1"/>
    <n v="2016"/>
    <s v="3405674"/>
    <s v="20122"/>
    <x v="1"/>
    <n v="0"/>
    <x v="1"/>
    <x v="31"/>
    <x v="22"/>
    <x v="1"/>
    <s v="Q4_6"/>
    <n v="4"/>
    <x v="1"/>
    <x v="11"/>
    <x v="5"/>
  </r>
  <r>
    <n v="1"/>
    <n v="2016"/>
    <s v="3405674"/>
    <s v="20122"/>
    <x v="1"/>
    <n v="0"/>
    <x v="1"/>
    <x v="31"/>
    <x v="22"/>
    <x v="1"/>
    <s v="Q4_3"/>
    <n v="4"/>
    <x v="1"/>
    <x v="12"/>
    <x v="5"/>
  </r>
  <r>
    <n v="1"/>
    <n v="2016"/>
    <s v="3405674"/>
    <s v="20122"/>
    <x v="1"/>
    <n v="0"/>
    <x v="1"/>
    <x v="31"/>
    <x v="22"/>
    <x v="1"/>
    <s v="Q4_5"/>
    <n v="5"/>
    <x v="1"/>
    <x v="13"/>
    <x v="4"/>
  </r>
  <r>
    <n v="1"/>
    <n v="2016"/>
    <s v="3405674"/>
    <s v="20122"/>
    <x v="1"/>
    <n v="0"/>
    <x v="1"/>
    <x v="31"/>
    <x v="22"/>
    <x v="1"/>
    <s v="Q4_2"/>
    <n v="3"/>
    <x v="1"/>
    <x v="14"/>
    <x v="7"/>
  </r>
  <r>
    <n v="1"/>
    <n v="2016"/>
    <s v="3405674"/>
    <s v="20122"/>
    <x v="1"/>
    <n v="0"/>
    <x v="1"/>
    <x v="31"/>
    <x v="22"/>
    <x v="1"/>
    <s v="Q4_7"/>
    <n v="3"/>
    <x v="1"/>
    <x v="15"/>
    <x v="7"/>
  </r>
  <r>
    <n v="1"/>
    <n v="2016"/>
    <s v="3405674"/>
    <s v="20122"/>
    <x v="1"/>
    <n v="0"/>
    <x v="1"/>
    <x v="31"/>
    <x v="22"/>
    <x v="1"/>
    <s v="Q4_9"/>
    <n v="3"/>
    <x v="1"/>
    <x v="16"/>
    <x v="7"/>
  </r>
  <r>
    <n v="1"/>
    <n v="2016"/>
    <s v="3405674"/>
    <s v="20122"/>
    <x v="1"/>
    <n v="0"/>
    <x v="1"/>
    <x v="31"/>
    <x v="22"/>
    <x v="1"/>
    <s v="Q4_8"/>
    <n v="3"/>
    <x v="1"/>
    <x v="17"/>
    <x v="7"/>
  </r>
  <r>
    <n v="1"/>
    <n v="2016"/>
    <s v="3405674"/>
    <s v="20122"/>
    <x v="1"/>
    <n v="0"/>
    <x v="1"/>
    <x v="31"/>
    <x v="22"/>
    <x v="1"/>
    <s v="Q4_4"/>
    <n v="3"/>
    <x v="1"/>
    <x v="18"/>
    <x v="7"/>
  </r>
  <r>
    <n v="1"/>
    <n v="2016"/>
    <s v="3405674"/>
    <s v="20122"/>
    <x v="1"/>
    <n v="0"/>
    <x v="1"/>
    <x v="31"/>
    <x v="22"/>
    <x v="1"/>
    <s v="Q4_1"/>
    <n v="3"/>
    <x v="1"/>
    <x v="19"/>
    <x v="7"/>
  </r>
  <r>
    <n v="1"/>
    <n v="2016"/>
    <s v="1134847"/>
    <s v="20122"/>
    <x v="1"/>
    <n v="0"/>
    <x v="1"/>
    <x v="61"/>
    <x v="4"/>
    <x v="1"/>
    <s v="Q4_6"/>
    <n v="2"/>
    <x v="1"/>
    <x v="11"/>
    <x v="9"/>
  </r>
  <r>
    <n v="1"/>
    <n v="2016"/>
    <s v="1134847"/>
    <s v="20122"/>
    <x v="1"/>
    <n v="0"/>
    <x v="1"/>
    <x v="61"/>
    <x v="4"/>
    <x v="1"/>
    <s v="Q4_3"/>
    <n v="4"/>
    <x v="1"/>
    <x v="12"/>
    <x v="5"/>
  </r>
  <r>
    <n v="1"/>
    <n v="2016"/>
    <s v="1134847"/>
    <s v="20122"/>
    <x v="1"/>
    <n v="0"/>
    <x v="1"/>
    <x v="61"/>
    <x v="4"/>
    <x v="1"/>
    <s v="Q4_5"/>
    <n v="5"/>
    <x v="1"/>
    <x v="13"/>
    <x v="4"/>
  </r>
  <r>
    <n v="1"/>
    <n v="2016"/>
    <s v="1134847"/>
    <s v="20122"/>
    <x v="1"/>
    <n v="0"/>
    <x v="1"/>
    <x v="61"/>
    <x v="4"/>
    <x v="1"/>
    <s v="Q4_2"/>
    <n v="3"/>
    <x v="1"/>
    <x v="14"/>
    <x v="7"/>
  </r>
  <r>
    <n v="1"/>
    <n v="2016"/>
    <s v="1134847"/>
    <s v="20122"/>
    <x v="1"/>
    <n v="0"/>
    <x v="1"/>
    <x v="61"/>
    <x v="4"/>
    <x v="1"/>
    <s v="Q4_7"/>
    <n v="2"/>
    <x v="1"/>
    <x v="15"/>
    <x v="9"/>
  </r>
  <r>
    <n v="1"/>
    <n v="2016"/>
    <s v="1134847"/>
    <s v="20122"/>
    <x v="1"/>
    <n v="0"/>
    <x v="1"/>
    <x v="61"/>
    <x v="4"/>
    <x v="1"/>
    <s v="Q4_9"/>
    <n v="3"/>
    <x v="1"/>
    <x v="16"/>
    <x v="7"/>
  </r>
  <r>
    <n v="1"/>
    <n v="2016"/>
    <s v="1134847"/>
    <s v="20122"/>
    <x v="1"/>
    <n v="0"/>
    <x v="1"/>
    <x v="61"/>
    <x v="4"/>
    <x v="1"/>
    <s v="Q4_8"/>
    <n v="3"/>
    <x v="1"/>
    <x v="17"/>
    <x v="7"/>
  </r>
  <r>
    <n v="1"/>
    <n v="2016"/>
    <s v="1134847"/>
    <s v="20122"/>
    <x v="1"/>
    <n v="0"/>
    <x v="1"/>
    <x v="61"/>
    <x v="4"/>
    <x v="1"/>
    <s v="Q4_4"/>
    <n v="5"/>
    <x v="1"/>
    <x v="18"/>
    <x v="4"/>
  </r>
  <r>
    <n v="1"/>
    <n v="2016"/>
    <s v="1134847"/>
    <s v="20122"/>
    <x v="1"/>
    <n v="0"/>
    <x v="1"/>
    <x v="61"/>
    <x v="4"/>
    <x v="1"/>
    <s v="Q4_1"/>
    <n v="3"/>
    <x v="1"/>
    <x v="19"/>
    <x v="7"/>
  </r>
  <r>
    <n v="1"/>
    <n v="2016"/>
    <s v="2773991"/>
    <s v="20121"/>
    <x v="1"/>
    <n v="0"/>
    <x v="1"/>
    <x v="41"/>
    <x v="28"/>
    <x v="1"/>
    <s v="Q4_6"/>
    <n v="4"/>
    <x v="1"/>
    <x v="11"/>
    <x v="5"/>
  </r>
  <r>
    <n v="1"/>
    <n v="2016"/>
    <s v="2773991"/>
    <s v="20121"/>
    <x v="1"/>
    <n v="0"/>
    <x v="1"/>
    <x v="41"/>
    <x v="28"/>
    <x v="1"/>
    <s v="Q4_3"/>
    <n v="4"/>
    <x v="1"/>
    <x v="12"/>
    <x v="5"/>
  </r>
  <r>
    <n v="1"/>
    <n v="2016"/>
    <s v="2773991"/>
    <s v="20121"/>
    <x v="1"/>
    <n v="0"/>
    <x v="1"/>
    <x v="41"/>
    <x v="28"/>
    <x v="1"/>
    <s v="Q4_5"/>
    <n v="1"/>
    <x v="1"/>
    <x v="13"/>
    <x v="8"/>
  </r>
  <r>
    <n v="1"/>
    <n v="2016"/>
    <s v="2773991"/>
    <s v="20121"/>
    <x v="1"/>
    <n v="0"/>
    <x v="1"/>
    <x v="41"/>
    <x v="28"/>
    <x v="1"/>
    <s v="Q4_2"/>
    <n v="3"/>
    <x v="1"/>
    <x v="14"/>
    <x v="7"/>
  </r>
  <r>
    <n v="1"/>
    <n v="2016"/>
    <s v="2773991"/>
    <s v="20121"/>
    <x v="1"/>
    <n v="0"/>
    <x v="1"/>
    <x v="41"/>
    <x v="28"/>
    <x v="1"/>
    <s v="Q4_7"/>
    <n v="3"/>
    <x v="1"/>
    <x v="15"/>
    <x v="7"/>
  </r>
  <r>
    <n v="1"/>
    <n v="2016"/>
    <s v="2773991"/>
    <s v="20121"/>
    <x v="1"/>
    <n v="0"/>
    <x v="1"/>
    <x v="41"/>
    <x v="28"/>
    <x v="1"/>
    <s v="Q4_9"/>
    <n v="5"/>
    <x v="1"/>
    <x v="16"/>
    <x v="4"/>
  </r>
  <r>
    <n v="1"/>
    <n v="2016"/>
    <s v="2773991"/>
    <s v="20121"/>
    <x v="1"/>
    <n v="0"/>
    <x v="1"/>
    <x v="41"/>
    <x v="28"/>
    <x v="1"/>
    <s v="Q4_8"/>
    <n v="5"/>
    <x v="1"/>
    <x v="17"/>
    <x v="4"/>
  </r>
  <r>
    <n v="1"/>
    <n v="2016"/>
    <s v="2773991"/>
    <s v="20121"/>
    <x v="1"/>
    <n v="0"/>
    <x v="1"/>
    <x v="41"/>
    <x v="28"/>
    <x v="1"/>
    <s v="Q4_4"/>
    <n v="3"/>
    <x v="1"/>
    <x v="18"/>
    <x v="7"/>
  </r>
  <r>
    <n v="1"/>
    <n v="2016"/>
    <s v="2773991"/>
    <s v="20121"/>
    <x v="1"/>
    <n v="0"/>
    <x v="1"/>
    <x v="41"/>
    <x v="28"/>
    <x v="1"/>
    <s v="Q4_1"/>
    <n v="4"/>
    <x v="1"/>
    <x v="19"/>
    <x v="5"/>
  </r>
  <r>
    <n v="1"/>
    <n v="2016"/>
    <s v="3678310"/>
    <s v="20122"/>
    <x v="1"/>
    <n v="0"/>
    <x v="1"/>
    <x v="2"/>
    <x v="2"/>
    <x v="1"/>
    <s v="Q4_6"/>
    <n v="4"/>
    <x v="1"/>
    <x v="11"/>
    <x v="5"/>
  </r>
  <r>
    <n v="1"/>
    <n v="2016"/>
    <s v="3678310"/>
    <s v="20122"/>
    <x v="1"/>
    <n v="0"/>
    <x v="1"/>
    <x v="2"/>
    <x v="2"/>
    <x v="1"/>
    <s v="Q4_3"/>
    <n v="4"/>
    <x v="1"/>
    <x v="12"/>
    <x v="5"/>
  </r>
  <r>
    <n v="1"/>
    <n v="2016"/>
    <s v="3678310"/>
    <s v="20122"/>
    <x v="1"/>
    <n v="0"/>
    <x v="1"/>
    <x v="2"/>
    <x v="2"/>
    <x v="1"/>
    <s v="Q4_5"/>
    <n v="2"/>
    <x v="1"/>
    <x v="13"/>
    <x v="9"/>
  </r>
  <r>
    <n v="1"/>
    <n v="2016"/>
    <s v="3678310"/>
    <s v="20122"/>
    <x v="1"/>
    <n v="0"/>
    <x v="1"/>
    <x v="2"/>
    <x v="2"/>
    <x v="1"/>
    <s v="Q4_2"/>
    <n v="2"/>
    <x v="1"/>
    <x v="14"/>
    <x v="9"/>
  </r>
  <r>
    <n v="1"/>
    <n v="2016"/>
    <s v="3678310"/>
    <s v="20122"/>
    <x v="1"/>
    <n v="0"/>
    <x v="1"/>
    <x v="2"/>
    <x v="2"/>
    <x v="1"/>
    <s v="Q4_7"/>
    <n v="3"/>
    <x v="1"/>
    <x v="15"/>
    <x v="7"/>
  </r>
  <r>
    <n v="1"/>
    <n v="2016"/>
    <s v="3678310"/>
    <s v="20122"/>
    <x v="1"/>
    <n v="0"/>
    <x v="1"/>
    <x v="2"/>
    <x v="2"/>
    <x v="1"/>
    <s v="Q4_9"/>
    <n v="4"/>
    <x v="1"/>
    <x v="16"/>
    <x v="5"/>
  </r>
  <r>
    <n v="1"/>
    <n v="2016"/>
    <s v="3678310"/>
    <s v="20122"/>
    <x v="1"/>
    <n v="0"/>
    <x v="1"/>
    <x v="2"/>
    <x v="2"/>
    <x v="1"/>
    <s v="Q4_8"/>
    <n v="2"/>
    <x v="1"/>
    <x v="17"/>
    <x v="9"/>
  </r>
  <r>
    <n v="1"/>
    <n v="2016"/>
    <s v="3678310"/>
    <s v="20122"/>
    <x v="1"/>
    <n v="0"/>
    <x v="1"/>
    <x v="2"/>
    <x v="2"/>
    <x v="1"/>
    <s v="Q4_4"/>
    <n v="3"/>
    <x v="1"/>
    <x v="18"/>
    <x v="7"/>
  </r>
  <r>
    <n v="1"/>
    <n v="2016"/>
    <s v="3678310"/>
    <s v="20122"/>
    <x v="1"/>
    <n v="0"/>
    <x v="1"/>
    <x v="2"/>
    <x v="2"/>
    <x v="1"/>
    <s v="Q4_1"/>
    <n v="1"/>
    <x v="1"/>
    <x v="19"/>
    <x v="8"/>
  </r>
  <r>
    <n v="1"/>
    <n v="2016"/>
    <s v="2740646"/>
    <s v="20121"/>
    <x v="1"/>
    <n v="0"/>
    <x v="1"/>
    <x v="3"/>
    <x v="3"/>
    <x v="0"/>
    <s v="Q4_6"/>
    <n v="4"/>
    <x v="1"/>
    <x v="11"/>
    <x v="5"/>
  </r>
  <r>
    <n v="1"/>
    <n v="2016"/>
    <s v="2740646"/>
    <s v="20121"/>
    <x v="1"/>
    <n v="0"/>
    <x v="1"/>
    <x v="3"/>
    <x v="3"/>
    <x v="0"/>
    <s v="Q4_3"/>
    <n v="4"/>
    <x v="1"/>
    <x v="12"/>
    <x v="5"/>
  </r>
  <r>
    <n v="1"/>
    <n v="2016"/>
    <s v="2740646"/>
    <s v="20121"/>
    <x v="1"/>
    <n v="0"/>
    <x v="1"/>
    <x v="3"/>
    <x v="3"/>
    <x v="0"/>
    <s v="Q4_5"/>
    <n v="3"/>
    <x v="1"/>
    <x v="13"/>
    <x v="7"/>
  </r>
  <r>
    <n v="1"/>
    <n v="2016"/>
    <s v="2740646"/>
    <s v="20121"/>
    <x v="1"/>
    <n v="0"/>
    <x v="1"/>
    <x v="3"/>
    <x v="3"/>
    <x v="0"/>
    <s v="Q4_2"/>
    <n v="4"/>
    <x v="1"/>
    <x v="14"/>
    <x v="5"/>
  </r>
  <r>
    <n v="1"/>
    <n v="2016"/>
    <s v="2740646"/>
    <s v="20121"/>
    <x v="1"/>
    <n v="0"/>
    <x v="1"/>
    <x v="3"/>
    <x v="3"/>
    <x v="0"/>
    <s v="Q4_7"/>
    <n v="2"/>
    <x v="1"/>
    <x v="15"/>
    <x v="9"/>
  </r>
  <r>
    <n v="1"/>
    <n v="2016"/>
    <s v="2740646"/>
    <s v="20121"/>
    <x v="1"/>
    <n v="0"/>
    <x v="1"/>
    <x v="3"/>
    <x v="3"/>
    <x v="0"/>
    <s v="Q4_9"/>
    <n v="4"/>
    <x v="1"/>
    <x v="16"/>
    <x v="5"/>
  </r>
  <r>
    <n v="1"/>
    <n v="2016"/>
    <s v="2740646"/>
    <s v="20121"/>
    <x v="1"/>
    <n v="0"/>
    <x v="1"/>
    <x v="3"/>
    <x v="3"/>
    <x v="0"/>
    <s v="Q4_8"/>
    <n v="4"/>
    <x v="1"/>
    <x v="17"/>
    <x v="5"/>
  </r>
  <r>
    <n v="1"/>
    <n v="2016"/>
    <s v="2740646"/>
    <s v="20121"/>
    <x v="1"/>
    <n v="0"/>
    <x v="1"/>
    <x v="3"/>
    <x v="3"/>
    <x v="0"/>
    <s v="Q4_4"/>
    <n v="3"/>
    <x v="1"/>
    <x v="18"/>
    <x v="7"/>
  </r>
  <r>
    <n v="1"/>
    <n v="2016"/>
    <s v="2740646"/>
    <s v="20121"/>
    <x v="1"/>
    <n v="0"/>
    <x v="1"/>
    <x v="3"/>
    <x v="3"/>
    <x v="0"/>
    <s v="Q4_1"/>
    <n v="4"/>
    <x v="1"/>
    <x v="19"/>
    <x v="5"/>
  </r>
  <r>
    <n v="1"/>
    <n v="2016"/>
    <s v="3375215"/>
    <s v="20122"/>
    <x v="1"/>
    <n v="0"/>
    <x v="1"/>
    <x v="70"/>
    <x v="29"/>
    <x v="4"/>
    <s v="Q4_6"/>
    <n v="4"/>
    <x v="1"/>
    <x v="11"/>
    <x v="5"/>
  </r>
  <r>
    <n v="1"/>
    <n v="2016"/>
    <s v="3375215"/>
    <s v="20122"/>
    <x v="1"/>
    <n v="0"/>
    <x v="1"/>
    <x v="70"/>
    <x v="29"/>
    <x v="4"/>
    <s v="Q4_3"/>
    <n v="4"/>
    <x v="1"/>
    <x v="12"/>
    <x v="5"/>
  </r>
  <r>
    <n v="1"/>
    <n v="2016"/>
    <s v="3375215"/>
    <s v="20122"/>
    <x v="1"/>
    <n v="0"/>
    <x v="1"/>
    <x v="70"/>
    <x v="29"/>
    <x v="4"/>
    <s v="Q4_5"/>
    <n v="4"/>
    <x v="1"/>
    <x v="13"/>
    <x v="5"/>
  </r>
  <r>
    <n v="1"/>
    <n v="2016"/>
    <s v="3375215"/>
    <s v="20122"/>
    <x v="1"/>
    <n v="0"/>
    <x v="1"/>
    <x v="70"/>
    <x v="29"/>
    <x v="4"/>
    <s v="Q4_2"/>
    <n v="4"/>
    <x v="1"/>
    <x v="14"/>
    <x v="5"/>
  </r>
  <r>
    <n v="1"/>
    <n v="2016"/>
    <s v="3375215"/>
    <s v="20122"/>
    <x v="1"/>
    <n v="0"/>
    <x v="1"/>
    <x v="70"/>
    <x v="29"/>
    <x v="4"/>
    <s v="Q4_7"/>
    <n v="4"/>
    <x v="1"/>
    <x v="15"/>
    <x v="5"/>
  </r>
  <r>
    <n v="1"/>
    <n v="2016"/>
    <s v="3375215"/>
    <s v="20122"/>
    <x v="1"/>
    <n v="0"/>
    <x v="1"/>
    <x v="70"/>
    <x v="29"/>
    <x v="4"/>
    <s v="Q4_9"/>
    <n v="4"/>
    <x v="1"/>
    <x v="16"/>
    <x v="5"/>
  </r>
  <r>
    <n v="1"/>
    <n v="2016"/>
    <s v="3375215"/>
    <s v="20122"/>
    <x v="1"/>
    <n v="0"/>
    <x v="1"/>
    <x v="70"/>
    <x v="29"/>
    <x v="4"/>
    <s v="Q4_8"/>
    <n v="4"/>
    <x v="1"/>
    <x v="17"/>
    <x v="5"/>
  </r>
  <r>
    <n v="1"/>
    <n v="2016"/>
    <s v="3375215"/>
    <s v="20122"/>
    <x v="1"/>
    <n v="0"/>
    <x v="1"/>
    <x v="70"/>
    <x v="29"/>
    <x v="4"/>
    <s v="Q4_4"/>
    <n v="3"/>
    <x v="1"/>
    <x v="18"/>
    <x v="7"/>
  </r>
  <r>
    <n v="1"/>
    <n v="2016"/>
    <s v="3375215"/>
    <s v="20122"/>
    <x v="1"/>
    <n v="0"/>
    <x v="1"/>
    <x v="70"/>
    <x v="29"/>
    <x v="4"/>
    <s v="Q4_1"/>
    <n v="4"/>
    <x v="1"/>
    <x v="19"/>
    <x v="5"/>
  </r>
  <r>
    <n v="1"/>
    <n v="2016"/>
    <s v="3044612"/>
    <s v="20122"/>
    <x v="1"/>
    <n v="0"/>
    <x v="1"/>
    <x v="31"/>
    <x v="22"/>
    <x v="1"/>
    <s v="Q4_6"/>
    <n v="2"/>
    <x v="1"/>
    <x v="11"/>
    <x v="9"/>
  </r>
  <r>
    <n v="1"/>
    <n v="2016"/>
    <s v="3044612"/>
    <s v="20122"/>
    <x v="1"/>
    <n v="0"/>
    <x v="1"/>
    <x v="31"/>
    <x v="22"/>
    <x v="1"/>
    <s v="Q4_3"/>
    <n v="2"/>
    <x v="1"/>
    <x v="12"/>
    <x v="9"/>
  </r>
  <r>
    <n v="1"/>
    <n v="2016"/>
    <s v="3044612"/>
    <s v="20122"/>
    <x v="1"/>
    <n v="0"/>
    <x v="1"/>
    <x v="31"/>
    <x v="22"/>
    <x v="1"/>
    <s v="Q4_5"/>
    <n v="3"/>
    <x v="1"/>
    <x v="13"/>
    <x v="7"/>
  </r>
  <r>
    <n v="1"/>
    <n v="2016"/>
    <s v="3044612"/>
    <s v="20122"/>
    <x v="1"/>
    <n v="0"/>
    <x v="1"/>
    <x v="31"/>
    <x v="22"/>
    <x v="1"/>
    <s v="Q4_2"/>
    <n v="4"/>
    <x v="1"/>
    <x v="14"/>
    <x v="5"/>
  </r>
  <r>
    <n v="1"/>
    <n v="2016"/>
    <s v="3044612"/>
    <s v="20122"/>
    <x v="1"/>
    <n v="0"/>
    <x v="1"/>
    <x v="31"/>
    <x v="22"/>
    <x v="1"/>
    <s v="Q4_7"/>
    <n v="4"/>
    <x v="1"/>
    <x v="15"/>
    <x v="5"/>
  </r>
  <r>
    <n v="1"/>
    <n v="2016"/>
    <s v="3044612"/>
    <s v="20122"/>
    <x v="1"/>
    <n v="0"/>
    <x v="1"/>
    <x v="31"/>
    <x v="22"/>
    <x v="1"/>
    <s v="Q4_9"/>
    <n v="3"/>
    <x v="1"/>
    <x v="16"/>
    <x v="7"/>
  </r>
  <r>
    <n v="1"/>
    <n v="2016"/>
    <s v="3044612"/>
    <s v="20122"/>
    <x v="1"/>
    <n v="0"/>
    <x v="1"/>
    <x v="31"/>
    <x v="22"/>
    <x v="1"/>
    <s v="Q4_8"/>
    <n v="3"/>
    <x v="1"/>
    <x v="17"/>
    <x v="7"/>
  </r>
  <r>
    <n v="1"/>
    <n v="2016"/>
    <s v="3044612"/>
    <s v="20122"/>
    <x v="1"/>
    <n v="0"/>
    <x v="1"/>
    <x v="31"/>
    <x v="22"/>
    <x v="1"/>
    <s v="Q4_4"/>
    <n v="2"/>
    <x v="1"/>
    <x v="18"/>
    <x v="9"/>
  </r>
  <r>
    <n v="1"/>
    <n v="2016"/>
    <s v="3044612"/>
    <s v="20122"/>
    <x v="1"/>
    <n v="0"/>
    <x v="1"/>
    <x v="31"/>
    <x v="22"/>
    <x v="1"/>
    <s v="Q4_1"/>
    <n v="4"/>
    <x v="1"/>
    <x v="19"/>
    <x v="5"/>
  </r>
  <r>
    <n v="1"/>
    <n v="2016"/>
    <s v="3910217"/>
    <s v="20122"/>
    <x v="1"/>
    <n v="0"/>
    <x v="1"/>
    <x v="19"/>
    <x v="17"/>
    <x v="2"/>
    <s v="Q4_6"/>
    <n v="3"/>
    <x v="1"/>
    <x v="11"/>
    <x v="7"/>
  </r>
  <r>
    <n v="1"/>
    <n v="2016"/>
    <s v="3910217"/>
    <s v="20122"/>
    <x v="1"/>
    <n v="0"/>
    <x v="1"/>
    <x v="19"/>
    <x v="17"/>
    <x v="2"/>
    <s v="Q4_3"/>
    <n v="3"/>
    <x v="1"/>
    <x v="12"/>
    <x v="7"/>
  </r>
  <r>
    <n v="1"/>
    <n v="2016"/>
    <s v="3910217"/>
    <s v="20122"/>
    <x v="1"/>
    <n v="0"/>
    <x v="1"/>
    <x v="19"/>
    <x v="17"/>
    <x v="2"/>
    <s v="Q4_5"/>
    <n v="3"/>
    <x v="1"/>
    <x v="13"/>
    <x v="7"/>
  </r>
  <r>
    <n v="1"/>
    <n v="2016"/>
    <s v="3910217"/>
    <s v="20122"/>
    <x v="1"/>
    <n v="0"/>
    <x v="1"/>
    <x v="19"/>
    <x v="17"/>
    <x v="2"/>
    <s v="Q4_2"/>
    <n v="3"/>
    <x v="1"/>
    <x v="14"/>
    <x v="7"/>
  </r>
  <r>
    <n v="1"/>
    <n v="2016"/>
    <s v="3910217"/>
    <s v="20122"/>
    <x v="1"/>
    <n v="0"/>
    <x v="1"/>
    <x v="19"/>
    <x v="17"/>
    <x v="2"/>
    <s v="Q4_7"/>
    <n v="3"/>
    <x v="1"/>
    <x v="15"/>
    <x v="7"/>
  </r>
  <r>
    <n v="1"/>
    <n v="2016"/>
    <s v="3910217"/>
    <s v="20122"/>
    <x v="1"/>
    <n v="0"/>
    <x v="1"/>
    <x v="19"/>
    <x v="17"/>
    <x v="2"/>
    <s v="Q4_9"/>
    <n v="3"/>
    <x v="1"/>
    <x v="16"/>
    <x v="7"/>
  </r>
  <r>
    <n v="1"/>
    <n v="2016"/>
    <s v="3910217"/>
    <s v="20122"/>
    <x v="1"/>
    <n v="0"/>
    <x v="1"/>
    <x v="19"/>
    <x v="17"/>
    <x v="2"/>
    <s v="Q4_8"/>
    <n v="3"/>
    <x v="1"/>
    <x v="17"/>
    <x v="7"/>
  </r>
  <r>
    <n v="1"/>
    <n v="2016"/>
    <s v="3910217"/>
    <s v="20122"/>
    <x v="1"/>
    <n v="0"/>
    <x v="1"/>
    <x v="19"/>
    <x v="17"/>
    <x v="2"/>
    <s v="Q4_4"/>
    <n v="3"/>
    <x v="1"/>
    <x v="18"/>
    <x v="7"/>
  </r>
  <r>
    <n v="1"/>
    <n v="2016"/>
    <s v="3910217"/>
    <s v="20122"/>
    <x v="1"/>
    <n v="0"/>
    <x v="1"/>
    <x v="19"/>
    <x v="17"/>
    <x v="2"/>
    <s v="Q4_1"/>
    <n v="3"/>
    <x v="1"/>
    <x v="19"/>
    <x v="7"/>
  </r>
  <r>
    <n v="1"/>
    <n v="2016"/>
    <s v="3575480"/>
    <s v="20122"/>
    <x v="1"/>
    <n v="0"/>
    <x v="1"/>
    <x v="37"/>
    <x v="0"/>
    <x v="0"/>
    <s v="Q4_6"/>
    <n v="3"/>
    <x v="1"/>
    <x v="11"/>
    <x v="7"/>
  </r>
  <r>
    <n v="1"/>
    <n v="2016"/>
    <s v="3575480"/>
    <s v="20122"/>
    <x v="1"/>
    <n v="0"/>
    <x v="1"/>
    <x v="37"/>
    <x v="0"/>
    <x v="0"/>
    <s v="Q4_3"/>
    <n v="4"/>
    <x v="1"/>
    <x v="12"/>
    <x v="5"/>
  </r>
  <r>
    <n v="1"/>
    <n v="2016"/>
    <s v="3575480"/>
    <s v="20122"/>
    <x v="1"/>
    <n v="0"/>
    <x v="1"/>
    <x v="37"/>
    <x v="0"/>
    <x v="0"/>
    <s v="Q4_5"/>
    <n v="3"/>
    <x v="1"/>
    <x v="13"/>
    <x v="7"/>
  </r>
  <r>
    <n v="1"/>
    <n v="2016"/>
    <s v="3575480"/>
    <s v="20122"/>
    <x v="1"/>
    <n v="0"/>
    <x v="1"/>
    <x v="37"/>
    <x v="0"/>
    <x v="0"/>
    <s v="Q4_2"/>
    <n v="3"/>
    <x v="1"/>
    <x v="14"/>
    <x v="7"/>
  </r>
  <r>
    <n v="1"/>
    <n v="2016"/>
    <s v="3575480"/>
    <s v="20122"/>
    <x v="1"/>
    <n v="0"/>
    <x v="1"/>
    <x v="37"/>
    <x v="0"/>
    <x v="0"/>
    <s v="Q4_7"/>
    <n v="4"/>
    <x v="1"/>
    <x v="15"/>
    <x v="5"/>
  </r>
  <r>
    <n v="1"/>
    <n v="2016"/>
    <s v="3575480"/>
    <s v="20122"/>
    <x v="1"/>
    <n v="0"/>
    <x v="1"/>
    <x v="37"/>
    <x v="0"/>
    <x v="0"/>
    <s v="Q4_9"/>
    <n v="4"/>
    <x v="1"/>
    <x v="16"/>
    <x v="5"/>
  </r>
  <r>
    <n v="1"/>
    <n v="2016"/>
    <s v="3575480"/>
    <s v="20122"/>
    <x v="1"/>
    <n v="0"/>
    <x v="1"/>
    <x v="37"/>
    <x v="0"/>
    <x v="0"/>
    <s v="Q4_8"/>
    <n v="3"/>
    <x v="1"/>
    <x v="17"/>
    <x v="7"/>
  </r>
  <r>
    <n v="1"/>
    <n v="2016"/>
    <s v="3575480"/>
    <s v="20122"/>
    <x v="1"/>
    <n v="0"/>
    <x v="1"/>
    <x v="37"/>
    <x v="0"/>
    <x v="0"/>
    <s v="Q4_4"/>
    <n v="3"/>
    <x v="1"/>
    <x v="18"/>
    <x v="7"/>
  </r>
  <r>
    <n v="1"/>
    <n v="2016"/>
    <s v="3575480"/>
    <s v="20122"/>
    <x v="1"/>
    <n v="0"/>
    <x v="1"/>
    <x v="37"/>
    <x v="0"/>
    <x v="0"/>
    <s v="Q4_1"/>
    <n v="3"/>
    <x v="1"/>
    <x v="19"/>
    <x v="7"/>
  </r>
  <r>
    <n v="1"/>
    <n v="2016"/>
    <s v="3974008"/>
    <s v="20122"/>
    <x v="1"/>
    <n v="0"/>
    <x v="1"/>
    <x v="8"/>
    <x v="8"/>
    <x v="1"/>
    <s v="Q4_6"/>
    <n v="4"/>
    <x v="1"/>
    <x v="11"/>
    <x v="5"/>
  </r>
  <r>
    <n v="1"/>
    <n v="2016"/>
    <s v="3974008"/>
    <s v="20122"/>
    <x v="1"/>
    <n v="0"/>
    <x v="1"/>
    <x v="8"/>
    <x v="8"/>
    <x v="1"/>
    <s v="Q4_3"/>
    <n v="4"/>
    <x v="1"/>
    <x v="12"/>
    <x v="5"/>
  </r>
  <r>
    <n v="1"/>
    <n v="2016"/>
    <s v="3974008"/>
    <s v="20122"/>
    <x v="1"/>
    <n v="0"/>
    <x v="1"/>
    <x v="8"/>
    <x v="8"/>
    <x v="1"/>
    <s v="Q4_5"/>
    <n v="3"/>
    <x v="1"/>
    <x v="13"/>
    <x v="7"/>
  </r>
  <r>
    <n v="1"/>
    <n v="2016"/>
    <s v="3974008"/>
    <s v="20122"/>
    <x v="1"/>
    <n v="0"/>
    <x v="1"/>
    <x v="8"/>
    <x v="8"/>
    <x v="1"/>
    <s v="Q4_2"/>
    <n v="4"/>
    <x v="1"/>
    <x v="14"/>
    <x v="5"/>
  </r>
  <r>
    <n v="1"/>
    <n v="2016"/>
    <s v="3974008"/>
    <s v="20122"/>
    <x v="1"/>
    <n v="0"/>
    <x v="1"/>
    <x v="8"/>
    <x v="8"/>
    <x v="1"/>
    <s v="Q4_7"/>
    <n v="4"/>
    <x v="1"/>
    <x v="15"/>
    <x v="5"/>
  </r>
  <r>
    <n v="1"/>
    <n v="2016"/>
    <s v="3974008"/>
    <s v="20122"/>
    <x v="1"/>
    <n v="0"/>
    <x v="1"/>
    <x v="8"/>
    <x v="8"/>
    <x v="1"/>
    <s v="Q4_9"/>
    <n v="4"/>
    <x v="1"/>
    <x v="16"/>
    <x v="5"/>
  </r>
  <r>
    <n v="1"/>
    <n v="2016"/>
    <s v="3974008"/>
    <s v="20122"/>
    <x v="1"/>
    <n v="0"/>
    <x v="1"/>
    <x v="8"/>
    <x v="8"/>
    <x v="1"/>
    <s v="Q4_8"/>
    <n v="4"/>
    <x v="1"/>
    <x v="17"/>
    <x v="5"/>
  </r>
  <r>
    <n v="1"/>
    <n v="2016"/>
    <s v="3974008"/>
    <s v="20122"/>
    <x v="1"/>
    <n v="0"/>
    <x v="1"/>
    <x v="8"/>
    <x v="8"/>
    <x v="1"/>
    <s v="Q4_4"/>
    <n v="4"/>
    <x v="1"/>
    <x v="18"/>
    <x v="5"/>
  </r>
  <r>
    <n v="1"/>
    <n v="2016"/>
    <s v="3974008"/>
    <s v="20122"/>
    <x v="1"/>
    <n v="0"/>
    <x v="1"/>
    <x v="8"/>
    <x v="8"/>
    <x v="1"/>
    <s v="Q4_1"/>
    <n v="4"/>
    <x v="1"/>
    <x v="19"/>
    <x v="5"/>
  </r>
  <r>
    <n v="1"/>
    <n v="2016"/>
    <s v="3591132"/>
    <s v="20122"/>
    <x v="1"/>
    <n v="0"/>
    <x v="1"/>
    <x v="25"/>
    <x v="1"/>
    <x v="0"/>
    <s v="Q4_6"/>
    <n v="5"/>
    <x v="1"/>
    <x v="11"/>
    <x v="4"/>
  </r>
  <r>
    <n v="1"/>
    <n v="2016"/>
    <s v="3591132"/>
    <s v="20122"/>
    <x v="1"/>
    <n v="0"/>
    <x v="1"/>
    <x v="25"/>
    <x v="1"/>
    <x v="0"/>
    <s v="Q4_3"/>
    <n v="5"/>
    <x v="1"/>
    <x v="12"/>
    <x v="4"/>
  </r>
  <r>
    <n v="1"/>
    <n v="2016"/>
    <s v="3591132"/>
    <s v="20122"/>
    <x v="1"/>
    <n v="0"/>
    <x v="1"/>
    <x v="25"/>
    <x v="1"/>
    <x v="0"/>
    <s v="Q4_5"/>
    <n v="5"/>
    <x v="1"/>
    <x v="13"/>
    <x v="4"/>
  </r>
  <r>
    <n v="1"/>
    <n v="2016"/>
    <s v="3591132"/>
    <s v="20122"/>
    <x v="1"/>
    <n v="0"/>
    <x v="1"/>
    <x v="25"/>
    <x v="1"/>
    <x v="0"/>
    <s v="Q4_2"/>
    <n v="5"/>
    <x v="1"/>
    <x v="14"/>
    <x v="4"/>
  </r>
  <r>
    <n v="1"/>
    <n v="2016"/>
    <s v="3591132"/>
    <s v="20122"/>
    <x v="1"/>
    <n v="0"/>
    <x v="1"/>
    <x v="25"/>
    <x v="1"/>
    <x v="0"/>
    <s v="Q4_7"/>
    <n v="5"/>
    <x v="1"/>
    <x v="15"/>
    <x v="4"/>
  </r>
  <r>
    <n v="1"/>
    <n v="2016"/>
    <s v="3591132"/>
    <s v="20122"/>
    <x v="1"/>
    <n v="0"/>
    <x v="1"/>
    <x v="25"/>
    <x v="1"/>
    <x v="0"/>
    <s v="Q4_9"/>
    <n v="5"/>
    <x v="1"/>
    <x v="16"/>
    <x v="4"/>
  </r>
  <r>
    <n v="1"/>
    <n v="2016"/>
    <s v="3591132"/>
    <s v="20122"/>
    <x v="1"/>
    <n v="0"/>
    <x v="1"/>
    <x v="25"/>
    <x v="1"/>
    <x v="0"/>
    <s v="Q4_8"/>
    <n v="5"/>
    <x v="1"/>
    <x v="17"/>
    <x v="4"/>
  </r>
  <r>
    <n v="1"/>
    <n v="2016"/>
    <s v="3591132"/>
    <s v="20122"/>
    <x v="1"/>
    <n v="0"/>
    <x v="1"/>
    <x v="25"/>
    <x v="1"/>
    <x v="0"/>
    <s v="Q4_4"/>
    <n v="5"/>
    <x v="1"/>
    <x v="18"/>
    <x v="4"/>
  </r>
  <r>
    <n v="1"/>
    <n v="2016"/>
    <s v="3591132"/>
    <s v="20122"/>
    <x v="1"/>
    <n v="0"/>
    <x v="1"/>
    <x v="25"/>
    <x v="1"/>
    <x v="0"/>
    <s v="Q4_1"/>
    <n v="5"/>
    <x v="1"/>
    <x v="19"/>
    <x v="4"/>
  </r>
  <r>
    <n v="1"/>
    <n v="2016"/>
    <s v="2899766"/>
    <s v="20113"/>
    <x v="1"/>
    <n v="0"/>
    <x v="1"/>
    <x v="71"/>
    <x v="36"/>
    <x v="0"/>
    <s v="Q4_6"/>
    <n v="5"/>
    <x v="1"/>
    <x v="11"/>
    <x v="4"/>
  </r>
  <r>
    <n v="1"/>
    <n v="2016"/>
    <s v="2899766"/>
    <s v="20113"/>
    <x v="1"/>
    <n v="0"/>
    <x v="1"/>
    <x v="71"/>
    <x v="36"/>
    <x v="0"/>
    <s v="Q4_3"/>
    <n v="5"/>
    <x v="1"/>
    <x v="12"/>
    <x v="4"/>
  </r>
  <r>
    <n v="1"/>
    <n v="2016"/>
    <s v="2899766"/>
    <s v="20113"/>
    <x v="1"/>
    <n v="0"/>
    <x v="1"/>
    <x v="71"/>
    <x v="36"/>
    <x v="0"/>
    <s v="Q4_5"/>
    <n v="2"/>
    <x v="1"/>
    <x v="13"/>
    <x v="9"/>
  </r>
  <r>
    <n v="1"/>
    <n v="2016"/>
    <s v="2899766"/>
    <s v="20113"/>
    <x v="1"/>
    <n v="0"/>
    <x v="1"/>
    <x v="71"/>
    <x v="36"/>
    <x v="0"/>
    <s v="Q4_2"/>
    <n v="5"/>
    <x v="1"/>
    <x v="14"/>
    <x v="4"/>
  </r>
  <r>
    <n v="1"/>
    <n v="2016"/>
    <s v="2899766"/>
    <s v="20113"/>
    <x v="1"/>
    <n v="0"/>
    <x v="1"/>
    <x v="71"/>
    <x v="36"/>
    <x v="0"/>
    <s v="Q4_7"/>
    <n v="5"/>
    <x v="1"/>
    <x v="15"/>
    <x v="4"/>
  </r>
  <r>
    <n v="1"/>
    <n v="2016"/>
    <s v="2899766"/>
    <s v="20113"/>
    <x v="1"/>
    <n v="0"/>
    <x v="1"/>
    <x v="71"/>
    <x v="36"/>
    <x v="0"/>
    <s v="Q4_9"/>
    <n v="5"/>
    <x v="1"/>
    <x v="16"/>
    <x v="4"/>
  </r>
  <r>
    <n v="1"/>
    <n v="2016"/>
    <s v="2899766"/>
    <s v="20113"/>
    <x v="1"/>
    <n v="0"/>
    <x v="1"/>
    <x v="71"/>
    <x v="36"/>
    <x v="0"/>
    <s v="Q4_8"/>
    <n v="5"/>
    <x v="1"/>
    <x v="17"/>
    <x v="4"/>
  </r>
  <r>
    <n v="1"/>
    <n v="2016"/>
    <s v="2899766"/>
    <s v="20113"/>
    <x v="1"/>
    <n v="0"/>
    <x v="1"/>
    <x v="71"/>
    <x v="36"/>
    <x v="0"/>
    <s v="Q4_4"/>
    <n v="5"/>
    <x v="1"/>
    <x v="18"/>
    <x v="4"/>
  </r>
  <r>
    <n v="1"/>
    <n v="2016"/>
    <s v="2899766"/>
    <s v="20113"/>
    <x v="1"/>
    <n v="0"/>
    <x v="1"/>
    <x v="71"/>
    <x v="36"/>
    <x v="0"/>
    <s v="Q4_1"/>
    <n v="5"/>
    <x v="1"/>
    <x v="19"/>
    <x v="4"/>
  </r>
  <r>
    <n v="1"/>
    <n v="2016"/>
    <s v="3404114"/>
    <s v="20121"/>
    <x v="1"/>
    <n v="0"/>
    <x v="1"/>
    <x v="34"/>
    <x v="24"/>
    <x v="1"/>
    <s v="Q4_6"/>
    <n v="4"/>
    <x v="1"/>
    <x v="11"/>
    <x v="5"/>
  </r>
  <r>
    <n v="1"/>
    <n v="2016"/>
    <s v="3404114"/>
    <s v="20121"/>
    <x v="1"/>
    <n v="0"/>
    <x v="1"/>
    <x v="34"/>
    <x v="24"/>
    <x v="1"/>
    <s v="Q4_3"/>
    <n v="4"/>
    <x v="1"/>
    <x v="12"/>
    <x v="5"/>
  </r>
  <r>
    <n v="1"/>
    <n v="2016"/>
    <s v="3404114"/>
    <s v="20121"/>
    <x v="1"/>
    <n v="0"/>
    <x v="1"/>
    <x v="34"/>
    <x v="24"/>
    <x v="1"/>
    <s v="Q4_5"/>
    <n v="2"/>
    <x v="1"/>
    <x v="13"/>
    <x v="9"/>
  </r>
  <r>
    <n v="1"/>
    <n v="2016"/>
    <s v="3404114"/>
    <s v="20121"/>
    <x v="1"/>
    <n v="0"/>
    <x v="1"/>
    <x v="34"/>
    <x v="24"/>
    <x v="1"/>
    <s v="Q4_2"/>
    <n v="4"/>
    <x v="1"/>
    <x v="14"/>
    <x v="5"/>
  </r>
  <r>
    <n v="1"/>
    <n v="2016"/>
    <s v="3404114"/>
    <s v="20121"/>
    <x v="1"/>
    <n v="0"/>
    <x v="1"/>
    <x v="34"/>
    <x v="24"/>
    <x v="1"/>
    <s v="Q4_7"/>
    <n v="4"/>
    <x v="1"/>
    <x v="15"/>
    <x v="5"/>
  </r>
  <r>
    <n v="1"/>
    <n v="2016"/>
    <s v="3404114"/>
    <s v="20121"/>
    <x v="1"/>
    <n v="0"/>
    <x v="1"/>
    <x v="34"/>
    <x v="24"/>
    <x v="1"/>
    <s v="Q4_9"/>
    <n v="4"/>
    <x v="1"/>
    <x v="16"/>
    <x v="5"/>
  </r>
  <r>
    <n v="1"/>
    <n v="2016"/>
    <s v="3404114"/>
    <s v="20121"/>
    <x v="1"/>
    <n v="0"/>
    <x v="1"/>
    <x v="34"/>
    <x v="24"/>
    <x v="1"/>
    <s v="Q4_8"/>
    <n v="4"/>
    <x v="1"/>
    <x v="17"/>
    <x v="5"/>
  </r>
  <r>
    <n v="1"/>
    <n v="2016"/>
    <s v="3404114"/>
    <s v="20121"/>
    <x v="1"/>
    <n v="0"/>
    <x v="1"/>
    <x v="34"/>
    <x v="24"/>
    <x v="1"/>
    <s v="Q4_4"/>
    <n v="5"/>
    <x v="1"/>
    <x v="18"/>
    <x v="4"/>
  </r>
  <r>
    <n v="1"/>
    <n v="2016"/>
    <s v="3404114"/>
    <s v="20121"/>
    <x v="1"/>
    <n v="0"/>
    <x v="1"/>
    <x v="34"/>
    <x v="24"/>
    <x v="1"/>
    <s v="Q4_1"/>
    <n v="4"/>
    <x v="1"/>
    <x v="19"/>
    <x v="5"/>
  </r>
  <r>
    <n v="1"/>
    <n v="2016"/>
    <s v="3197778"/>
    <s v="20114"/>
    <x v="1"/>
    <n v="0"/>
    <x v="1"/>
    <x v="72"/>
    <x v="39"/>
    <x v="0"/>
    <s v="Q4_6"/>
    <n v="5"/>
    <x v="1"/>
    <x v="11"/>
    <x v="4"/>
  </r>
  <r>
    <n v="1"/>
    <n v="2016"/>
    <s v="3197778"/>
    <s v="20114"/>
    <x v="1"/>
    <n v="0"/>
    <x v="1"/>
    <x v="72"/>
    <x v="39"/>
    <x v="0"/>
    <s v="Q4_3"/>
    <n v="5"/>
    <x v="1"/>
    <x v="12"/>
    <x v="4"/>
  </r>
  <r>
    <n v="1"/>
    <n v="2016"/>
    <s v="3197778"/>
    <s v="20114"/>
    <x v="1"/>
    <n v="0"/>
    <x v="1"/>
    <x v="72"/>
    <x v="39"/>
    <x v="0"/>
    <s v="Q4_5"/>
    <n v="5"/>
    <x v="1"/>
    <x v="13"/>
    <x v="4"/>
  </r>
  <r>
    <n v="1"/>
    <n v="2016"/>
    <s v="3197778"/>
    <s v="20114"/>
    <x v="1"/>
    <n v="0"/>
    <x v="1"/>
    <x v="72"/>
    <x v="39"/>
    <x v="0"/>
    <s v="Q4_2"/>
    <n v="5"/>
    <x v="1"/>
    <x v="14"/>
    <x v="4"/>
  </r>
  <r>
    <n v="1"/>
    <n v="2016"/>
    <s v="3197778"/>
    <s v="20114"/>
    <x v="1"/>
    <n v="0"/>
    <x v="1"/>
    <x v="72"/>
    <x v="39"/>
    <x v="0"/>
    <s v="Q4_7"/>
    <n v="5"/>
    <x v="1"/>
    <x v="15"/>
    <x v="4"/>
  </r>
  <r>
    <n v="1"/>
    <n v="2016"/>
    <s v="3197778"/>
    <s v="20114"/>
    <x v="1"/>
    <n v="0"/>
    <x v="1"/>
    <x v="72"/>
    <x v="39"/>
    <x v="0"/>
    <s v="Q4_9"/>
    <n v="5"/>
    <x v="1"/>
    <x v="16"/>
    <x v="4"/>
  </r>
  <r>
    <n v="1"/>
    <n v="2016"/>
    <s v="3197778"/>
    <s v="20114"/>
    <x v="1"/>
    <n v="0"/>
    <x v="1"/>
    <x v="72"/>
    <x v="39"/>
    <x v="0"/>
    <s v="Q4_8"/>
    <n v="5"/>
    <x v="1"/>
    <x v="17"/>
    <x v="4"/>
  </r>
  <r>
    <n v="1"/>
    <n v="2016"/>
    <s v="3197778"/>
    <s v="20114"/>
    <x v="1"/>
    <n v="0"/>
    <x v="1"/>
    <x v="72"/>
    <x v="39"/>
    <x v="0"/>
    <s v="Q4_4"/>
    <n v="4"/>
    <x v="1"/>
    <x v="18"/>
    <x v="5"/>
  </r>
  <r>
    <n v="1"/>
    <n v="2016"/>
    <s v="3197778"/>
    <s v="20114"/>
    <x v="1"/>
    <n v="0"/>
    <x v="1"/>
    <x v="72"/>
    <x v="39"/>
    <x v="0"/>
    <s v="Q4_1"/>
    <n v="5"/>
    <x v="1"/>
    <x v="19"/>
    <x v="4"/>
  </r>
  <r>
    <n v="1"/>
    <n v="2016"/>
    <s v="3003844"/>
    <s v="20114"/>
    <x v="1"/>
    <n v="0"/>
    <x v="1"/>
    <x v="5"/>
    <x v="5"/>
    <x v="2"/>
    <s v="Q4_6"/>
    <n v="3"/>
    <x v="1"/>
    <x v="11"/>
    <x v="7"/>
  </r>
  <r>
    <n v="1"/>
    <n v="2016"/>
    <s v="3003844"/>
    <s v="20114"/>
    <x v="1"/>
    <n v="0"/>
    <x v="1"/>
    <x v="5"/>
    <x v="5"/>
    <x v="2"/>
    <s v="Q4_3"/>
    <n v="4"/>
    <x v="1"/>
    <x v="12"/>
    <x v="5"/>
  </r>
  <r>
    <n v="1"/>
    <n v="2016"/>
    <s v="3003844"/>
    <s v="20114"/>
    <x v="1"/>
    <n v="0"/>
    <x v="1"/>
    <x v="5"/>
    <x v="5"/>
    <x v="2"/>
    <s v="Q4_5"/>
    <n v="4"/>
    <x v="1"/>
    <x v="13"/>
    <x v="5"/>
  </r>
  <r>
    <n v="1"/>
    <n v="2016"/>
    <s v="3003844"/>
    <s v="20114"/>
    <x v="1"/>
    <n v="0"/>
    <x v="1"/>
    <x v="5"/>
    <x v="5"/>
    <x v="2"/>
    <s v="Q4_2"/>
    <n v="3"/>
    <x v="1"/>
    <x v="14"/>
    <x v="7"/>
  </r>
  <r>
    <n v="1"/>
    <n v="2016"/>
    <s v="3003844"/>
    <s v="20114"/>
    <x v="1"/>
    <n v="0"/>
    <x v="1"/>
    <x v="5"/>
    <x v="5"/>
    <x v="2"/>
    <s v="Q4_7"/>
    <n v="4"/>
    <x v="1"/>
    <x v="15"/>
    <x v="5"/>
  </r>
  <r>
    <n v="1"/>
    <n v="2016"/>
    <s v="3003844"/>
    <s v="20114"/>
    <x v="1"/>
    <n v="0"/>
    <x v="1"/>
    <x v="5"/>
    <x v="5"/>
    <x v="2"/>
    <s v="Q4_9"/>
    <n v="4"/>
    <x v="1"/>
    <x v="16"/>
    <x v="5"/>
  </r>
  <r>
    <n v="1"/>
    <n v="2016"/>
    <s v="3003844"/>
    <s v="20114"/>
    <x v="1"/>
    <n v="0"/>
    <x v="1"/>
    <x v="5"/>
    <x v="5"/>
    <x v="2"/>
    <s v="Q4_8"/>
    <n v="4"/>
    <x v="1"/>
    <x v="17"/>
    <x v="5"/>
  </r>
  <r>
    <n v="1"/>
    <n v="2016"/>
    <s v="3003844"/>
    <s v="20114"/>
    <x v="1"/>
    <n v="0"/>
    <x v="1"/>
    <x v="5"/>
    <x v="5"/>
    <x v="2"/>
    <s v="Q4_4"/>
    <n v="4"/>
    <x v="1"/>
    <x v="18"/>
    <x v="5"/>
  </r>
  <r>
    <n v="1"/>
    <n v="2016"/>
    <s v="3003844"/>
    <s v="20114"/>
    <x v="1"/>
    <n v="0"/>
    <x v="1"/>
    <x v="5"/>
    <x v="5"/>
    <x v="2"/>
    <s v="Q4_1"/>
    <n v="3"/>
    <x v="1"/>
    <x v="19"/>
    <x v="7"/>
  </r>
  <r>
    <n v="1"/>
    <n v="2016"/>
    <s v="3668729"/>
    <s v="20122"/>
    <x v="1"/>
    <n v="0"/>
    <x v="1"/>
    <x v="73"/>
    <x v="26"/>
    <x v="1"/>
    <s v="Q4_6"/>
    <n v="4"/>
    <x v="1"/>
    <x v="11"/>
    <x v="5"/>
  </r>
  <r>
    <n v="1"/>
    <n v="2016"/>
    <s v="3668729"/>
    <s v="20122"/>
    <x v="1"/>
    <n v="0"/>
    <x v="1"/>
    <x v="73"/>
    <x v="26"/>
    <x v="1"/>
    <s v="Q4_3"/>
    <n v="4"/>
    <x v="1"/>
    <x v="12"/>
    <x v="5"/>
  </r>
  <r>
    <n v="1"/>
    <n v="2016"/>
    <s v="3668729"/>
    <s v="20122"/>
    <x v="1"/>
    <n v="0"/>
    <x v="1"/>
    <x v="73"/>
    <x v="26"/>
    <x v="1"/>
    <s v="Q4_5"/>
    <n v="4"/>
    <x v="1"/>
    <x v="13"/>
    <x v="5"/>
  </r>
  <r>
    <n v="1"/>
    <n v="2016"/>
    <s v="3668729"/>
    <s v="20122"/>
    <x v="1"/>
    <n v="0"/>
    <x v="1"/>
    <x v="73"/>
    <x v="26"/>
    <x v="1"/>
    <s v="Q4_2"/>
    <n v="4"/>
    <x v="1"/>
    <x v="14"/>
    <x v="5"/>
  </r>
  <r>
    <n v="1"/>
    <n v="2016"/>
    <s v="3668729"/>
    <s v="20122"/>
    <x v="1"/>
    <n v="0"/>
    <x v="1"/>
    <x v="73"/>
    <x v="26"/>
    <x v="1"/>
    <s v="Q4_7"/>
    <n v="4"/>
    <x v="1"/>
    <x v="15"/>
    <x v="5"/>
  </r>
  <r>
    <n v="1"/>
    <n v="2016"/>
    <s v="3668729"/>
    <s v="20122"/>
    <x v="1"/>
    <n v="0"/>
    <x v="1"/>
    <x v="73"/>
    <x v="26"/>
    <x v="1"/>
    <s v="Q4_9"/>
    <n v="4"/>
    <x v="1"/>
    <x v="16"/>
    <x v="5"/>
  </r>
  <r>
    <n v="1"/>
    <n v="2016"/>
    <s v="3668729"/>
    <s v="20122"/>
    <x v="1"/>
    <n v="0"/>
    <x v="1"/>
    <x v="73"/>
    <x v="26"/>
    <x v="1"/>
    <s v="Q4_8"/>
    <n v="4"/>
    <x v="1"/>
    <x v="17"/>
    <x v="5"/>
  </r>
  <r>
    <n v="1"/>
    <n v="2016"/>
    <s v="3668729"/>
    <s v="20122"/>
    <x v="1"/>
    <n v="0"/>
    <x v="1"/>
    <x v="73"/>
    <x v="26"/>
    <x v="1"/>
    <s v="Q4_4"/>
    <n v="4"/>
    <x v="1"/>
    <x v="18"/>
    <x v="5"/>
  </r>
  <r>
    <n v="1"/>
    <n v="2016"/>
    <s v="3668729"/>
    <s v="20122"/>
    <x v="1"/>
    <n v="0"/>
    <x v="1"/>
    <x v="73"/>
    <x v="26"/>
    <x v="1"/>
    <s v="Q4_1"/>
    <n v="4"/>
    <x v="1"/>
    <x v="19"/>
    <x v="5"/>
  </r>
  <r>
    <n v="1"/>
    <n v="2016"/>
    <s v="3140747"/>
    <s v="20122"/>
    <x v="1"/>
    <n v="0"/>
    <x v="1"/>
    <x v="57"/>
    <x v="10"/>
    <x v="3"/>
    <s v="Q4_6"/>
    <n v="2"/>
    <x v="1"/>
    <x v="11"/>
    <x v="9"/>
  </r>
  <r>
    <n v="1"/>
    <n v="2016"/>
    <s v="3140747"/>
    <s v="20122"/>
    <x v="1"/>
    <n v="0"/>
    <x v="1"/>
    <x v="57"/>
    <x v="10"/>
    <x v="3"/>
    <s v="Q4_3"/>
    <n v="4"/>
    <x v="1"/>
    <x v="12"/>
    <x v="5"/>
  </r>
  <r>
    <n v="1"/>
    <n v="2016"/>
    <s v="3140747"/>
    <s v="20122"/>
    <x v="1"/>
    <n v="0"/>
    <x v="1"/>
    <x v="57"/>
    <x v="10"/>
    <x v="3"/>
    <s v="Q4_5"/>
    <n v="4"/>
    <x v="1"/>
    <x v="13"/>
    <x v="5"/>
  </r>
  <r>
    <n v="1"/>
    <n v="2016"/>
    <s v="3140747"/>
    <s v="20122"/>
    <x v="1"/>
    <n v="0"/>
    <x v="1"/>
    <x v="57"/>
    <x v="10"/>
    <x v="3"/>
    <s v="Q4_2"/>
    <n v="4"/>
    <x v="1"/>
    <x v="14"/>
    <x v="5"/>
  </r>
  <r>
    <n v="1"/>
    <n v="2016"/>
    <s v="3140747"/>
    <s v="20122"/>
    <x v="1"/>
    <n v="0"/>
    <x v="1"/>
    <x v="57"/>
    <x v="10"/>
    <x v="3"/>
    <s v="Q4_7"/>
    <n v="4"/>
    <x v="1"/>
    <x v="15"/>
    <x v="5"/>
  </r>
  <r>
    <n v="1"/>
    <n v="2016"/>
    <s v="3140747"/>
    <s v="20122"/>
    <x v="1"/>
    <n v="0"/>
    <x v="1"/>
    <x v="57"/>
    <x v="10"/>
    <x v="3"/>
    <s v="Q4_9"/>
    <n v="3"/>
    <x v="1"/>
    <x v="16"/>
    <x v="7"/>
  </r>
  <r>
    <n v="1"/>
    <n v="2016"/>
    <s v="3140747"/>
    <s v="20122"/>
    <x v="1"/>
    <n v="0"/>
    <x v="1"/>
    <x v="57"/>
    <x v="10"/>
    <x v="3"/>
    <s v="Q4_8"/>
    <n v="4"/>
    <x v="1"/>
    <x v="17"/>
    <x v="5"/>
  </r>
  <r>
    <n v="1"/>
    <n v="2016"/>
    <s v="3140747"/>
    <s v="20122"/>
    <x v="1"/>
    <n v="0"/>
    <x v="1"/>
    <x v="57"/>
    <x v="10"/>
    <x v="3"/>
    <s v="Q4_4"/>
    <n v="4"/>
    <x v="1"/>
    <x v="18"/>
    <x v="5"/>
  </r>
  <r>
    <n v="1"/>
    <n v="2016"/>
    <s v="3140747"/>
    <s v="20122"/>
    <x v="1"/>
    <n v="0"/>
    <x v="1"/>
    <x v="57"/>
    <x v="10"/>
    <x v="3"/>
    <s v="Q4_1"/>
    <n v="4"/>
    <x v="1"/>
    <x v="19"/>
    <x v="5"/>
  </r>
  <r>
    <n v="1"/>
    <n v="2016"/>
    <s v="3407156"/>
    <s v="20122"/>
    <x v="1"/>
    <n v="0"/>
    <x v="1"/>
    <x v="68"/>
    <x v="38"/>
    <x v="2"/>
    <s v="Q4_6"/>
    <n v="3"/>
    <x v="1"/>
    <x v="11"/>
    <x v="7"/>
  </r>
  <r>
    <n v="1"/>
    <n v="2016"/>
    <s v="3407156"/>
    <s v="20122"/>
    <x v="1"/>
    <n v="0"/>
    <x v="1"/>
    <x v="68"/>
    <x v="38"/>
    <x v="2"/>
    <s v="Q4_3"/>
    <n v="3"/>
    <x v="1"/>
    <x v="12"/>
    <x v="7"/>
  </r>
  <r>
    <n v="1"/>
    <n v="2016"/>
    <s v="3407156"/>
    <s v="20122"/>
    <x v="1"/>
    <n v="0"/>
    <x v="1"/>
    <x v="68"/>
    <x v="38"/>
    <x v="2"/>
    <s v="Q4_5"/>
    <n v="2"/>
    <x v="1"/>
    <x v="13"/>
    <x v="9"/>
  </r>
  <r>
    <n v="1"/>
    <n v="2016"/>
    <s v="3407156"/>
    <s v="20122"/>
    <x v="1"/>
    <n v="0"/>
    <x v="1"/>
    <x v="68"/>
    <x v="38"/>
    <x v="2"/>
    <s v="Q4_2"/>
    <n v="3"/>
    <x v="1"/>
    <x v="14"/>
    <x v="7"/>
  </r>
  <r>
    <n v="1"/>
    <n v="2016"/>
    <s v="3407156"/>
    <s v="20122"/>
    <x v="1"/>
    <n v="0"/>
    <x v="1"/>
    <x v="68"/>
    <x v="38"/>
    <x v="2"/>
    <s v="Q4_7"/>
    <n v="4"/>
    <x v="1"/>
    <x v="15"/>
    <x v="5"/>
  </r>
  <r>
    <n v="1"/>
    <n v="2016"/>
    <s v="3407156"/>
    <s v="20122"/>
    <x v="1"/>
    <n v="0"/>
    <x v="1"/>
    <x v="68"/>
    <x v="38"/>
    <x v="2"/>
    <s v="Q4_9"/>
    <n v="4"/>
    <x v="1"/>
    <x v="16"/>
    <x v="5"/>
  </r>
  <r>
    <n v="1"/>
    <n v="2016"/>
    <s v="3407156"/>
    <s v="20122"/>
    <x v="1"/>
    <n v="0"/>
    <x v="1"/>
    <x v="68"/>
    <x v="38"/>
    <x v="2"/>
    <s v="Q4_8"/>
    <n v="4"/>
    <x v="1"/>
    <x v="17"/>
    <x v="5"/>
  </r>
  <r>
    <n v="1"/>
    <n v="2016"/>
    <s v="3407156"/>
    <s v="20122"/>
    <x v="1"/>
    <n v="0"/>
    <x v="1"/>
    <x v="68"/>
    <x v="38"/>
    <x v="2"/>
    <s v="Q4_4"/>
    <n v="3"/>
    <x v="1"/>
    <x v="18"/>
    <x v="7"/>
  </r>
  <r>
    <n v="1"/>
    <n v="2016"/>
    <s v="3407156"/>
    <s v="20122"/>
    <x v="1"/>
    <n v="0"/>
    <x v="1"/>
    <x v="68"/>
    <x v="38"/>
    <x v="2"/>
    <s v="Q4_1"/>
    <n v="3"/>
    <x v="1"/>
    <x v="19"/>
    <x v="7"/>
  </r>
  <r>
    <n v="1"/>
    <n v="2016"/>
    <s v="3822896"/>
    <s v="20122"/>
    <x v="1"/>
    <n v="0"/>
    <x v="1"/>
    <x v="8"/>
    <x v="8"/>
    <x v="1"/>
    <s v="Q4_6"/>
    <n v="3"/>
    <x v="1"/>
    <x v="11"/>
    <x v="7"/>
  </r>
  <r>
    <n v="1"/>
    <n v="2016"/>
    <s v="3822896"/>
    <s v="20122"/>
    <x v="1"/>
    <n v="0"/>
    <x v="1"/>
    <x v="8"/>
    <x v="8"/>
    <x v="1"/>
    <s v="Q4_3"/>
    <n v="3"/>
    <x v="1"/>
    <x v="12"/>
    <x v="7"/>
  </r>
  <r>
    <n v="1"/>
    <n v="2016"/>
    <s v="3822896"/>
    <s v="20122"/>
    <x v="1"/>
    <n v="0"/>
    <x v="1"/>
    <x v="8"/>
    <x v="8"/>
    <x v="1"/>
    <s v="Q4_5"/>
    <n v="2"/>
    <x v="1"/>
    <x v="13"/>
    <x v="9"/>
  </r>
  <r>
    <n v="1"/>
    <n v="2016"/>
    <s v="3822896"/>
    <s v="20122"/>
    <x v="1"/>
    <n v="0"/>
    <x v="1"/>
    <x v="8"/>
    <x v="8"/>
    <x v="1"/>
    <s v="Q4_2"/>
    <n v="3"/>
    <x v="1"/>
    <x v="14"/>
    <x v="7"/>
  </r>
  <r>
    <n v="1"/>
    <n v="2016"/>
    <s v="3822896"/>
    <s v="20122"/>
    <x v="1"/>
    <n v="0"/>
    <x v="1"/>
    <x v="8"/>
    <x v="8"/>
    <x v="1"/>
    <s v="Q4_7"/>
    <n v="3"/>
    <x v="1"/>
    <x v="15"/>
    <x v="7"/>
  </r>
  <r>
    <n v="1"/>
    <n v="2016"/>
    <s v="3822896"/>
    <s v="20122"/>
    <x v="1"/>
    <n v="0"/>
    <x v="1"/>
    <x v="8"/>
    <x v="8"/>
    <x v="1"/>
    <s v="Q4_9"/>
    <n v="3"/>
    <x v="1"/>
    <x v="16"/>
    <x v="7"/>
  </r>
  <r>
    <n v="1"/>
    <n v="2016"/>
    <s v="3822896"/>
    <s v="20122"/>
    <x v="1"/>
    <n v="0"/>
    <x v="1"/>
    <x v="8"/>
    <x v="8"/>
    <x v="1"/>
    <s v="Q4_8"/>
    <n v="3"/>
    <x v="1"/>
    <x v="17"/>
    <x v="7"/>
  </r>
  <r>
    <n v="1"/>
    <n v="2016"/>
    <s v="3822896"/>
    <s v="20122"/>
    <x v="1"/>
    <n v="0"/>
    <x v="1"/>
    <x v="8"/>
    <x v="8"/>
    <x v="1"/>
    <s v="Q4_4"/>
    <n v="2"/>
    <x v="1"/>
    <x v="18"/>
    <x v="9"/>
  </r>
  <r>
    <n v="1"/>
    <n v="2016"/>
    <s v="3822896"/>
    <s v="20122"/>
    <x v="1"/>
    <n v="0"/>
    <x v="1"/>
    <x v="8"/>
    <x v="8"/>
    <x v="1"/>
    <s v="Q4_1"/>
    <n v="3"/>
    <x v="1"/>
    <x v="19"/>
    <x v="7"/>
  </r>
  <r>
    <n v="1"/>
    <n v="2016"/>
    <s v="3454125"/>
    <s v="20114"/>
    <x v="1"/>
    <n v="0"/>
    <x v="1"/>
    <x v="41"/>
    <x v="28"/>
    <x v="1"/>
    <s v="Q4_6"/>
    <n v="4"/>
    <x v="1"/>
    <x v="11"/>
    <x v="5"/>
  </r>
  <r>
    <n v="1"/>
    <n v="2016"/>
    <s v="3454125"/>
    <s v="20114"/>
    <x v="1"/>
    <n v="0"/>
    <x v="1"/>
    <x v="41"/>
    <x v="28"/>
    <x v="1"/>
    <s v="Q4_3"/>
    <n v="4"/>
    <x v="1"/>
    <x v="12"/>
    <x v="5"/>
  </r>
  <r>
    <n v="1"/>
    <n v="2016"/>
    <s v="3454125"/>
    <s v="20114"/>
    <x v="1"/>
    <n v="0"/>
    <x v="1"/>
    <x v="41"/>
    <x v="28"/>
    <x v="1"/>
    <s v="Q4_5"/>
    <n v="3"/>
    <x v="1"/>
    <x v="13"/>
    <x v="7"/>
  </r>
  <r>
    <n v="1"/>
    <n v="2016"/>
    <s v="3454125"/>
    <s v="20114"/>
    <x v="1"/>
    <n v="0"/>
    <x v="1"/>
    <x v="41"/>
    <x v="28"/>
    <x v="1"/>
    <s v="Q4_2"/>
    <n v="3"/>
    <x v="1"/>
    <x v="14"/>
    <x v="7"/>
  </r>
  <r>
    <n v="1"/>
    <n v="2016"/>
    <s v="3454125"/>
    <s v="20114"/>
    <x v="1"/>
    <n v="0"/>
    <x v="1"/>
    <x v="41"/>
    <x v="28"/>
    <x v="1"/>
    <s v="Q4_7"/>
    <n v="4"/>
    <x v="1"/>
    <x v="15"/>
    <x v="5"/>
  </r>
  <r>
    <n v="1"/>
    <n v="2016"/>
    <s v="3454125"/>
    <s v="20114"/>
    <x v="1"/>
    <n v="0"/>
    <x v="1"/>
    <x v="41"/>
    <x v="28"/>
    <x v="1"/>
    <s v="Q4_9"/>
    <n v="3"/>
    <x v="1"/>
    <x v="16"/>
    <x v="7"/>
  </r>
  <r>
    <n v="1"/>
    <n v="2016"/>
    <s v="3454125"/>
    <s v="20114"/>
    <x v="1"/>
    <n v="0"/>
    <x v="1"/>
    <x v="41"/>
    <x v="28"/>
    <x v="1"/>
    <s v="Q4_8"/>
    <n v="3"/>
    <x v="1"/>
    <x v="17"/>
    <x v="7"/>
  </r>
  <r>
    <n v="1"/>
    <n v="2016"/>
    <s v="3454125"/>
    <s v="20114"/>
    <x v="1"/>
    <n v="0"/>
    <x v="1"/>
    <x v="41"/>
    <x v="28"/>
    <x v="1"/>
    <s v="Q4_4"/>
    <n v="2"/>
    <x v="1"/>
    <x v="18"/>
    <x v="9"/>
  </r>
  <r>
    <n v="1"/>
    <n v="2016"/>
    <s v="3454125"/>
    <s v="20114"/>
    <x v="1"/>
    <n v="0"/>
    <x v="1"/>
    <x v="41"/>
    <x v="28"/>
    <x v="1"/>
    <s v="Q4_1"/>
    <n v="4"/>
    <x v="1"/>
    <x v="19"/>
    <x v="5"/>
  </r>
  <r>
    <n v="1"/>
    <n v="2016"/>
    <s v="3401228"/>
    <s v="20113"/>
    <x v="1"/>
    <n v="0"/>
    <x v="1"/>
    <x v="22"/>
    <x v="6"/>
    <x v="3"/>
    <s v="Q4_6"/>
    <n v="3"/>
    <x v="1"/>
    <x v="11"/>
    <x v="7"/>
  </r>
  <r>
    <n v="1"/>
    <n v="2016"/>
    <s v="3401228"/>
    <s v="20113"/>
    <x v="1"/>
    <n v="0"/>
    <x v="1"/>
    <x v="22"/>
    <x v="6"/>
    <x v="3"/>
    <s v="Q4_3"/>
    <n v="2"/>
    <x v="1"/>
    <x v="12"/>
    <x v="9"/>
  </r>
  <r>
    <n v="1"/>
    <n v="2016"/>
    <s v="3401228"/>
    <s v="20113"/>
    <x v="1"/>
    <n v="0"/>
    <x v="1"/>
    <x v="22"/>
    <x v="6"/>
    <x v="3"/>
    <s v="Q4_5"/>
    <n v="3"/>
    <x v="1"/>
    <x v="13"/>
    <x v="7"/>
  </r>
  <r>
    <n v="1"/>
    <n v="2016"/>
    <s v="3401228"/>
    <s v="20113"/>
    <x v="1"/>
    <n v="0"/>
    <x v="1"/>
    <x v="22"/>
    <x v="6"/>
    <x v="3"/>
    <s v="Q4_2"/>
    <n v="3"/>
    <x v="1"/>
    <x v="14"/>
    <x v="7"/>
  </r>
  <r>
    <n v="1"/>
    <n v="2016"/>
    <s v="3401228"/>
    <s v="20113"/>
    <x v="1"/>
    <n v="0"/>
    <x v="1"/>
    <x v="22"/>
    <x v="6"/>
    <x v="3"/>
    <s v="Q4_7"/>
    <n v="3"/>
    <x v="1"/>
    <x v="15"/>
    <x v="7"/>
  </r>
  <r>
    <n v="1"/>
    <n v="2016"/>
    <s v="3401228"/>
    <s v="20113"/>
    <x v="1"/>
    <n v="0"/>
    <x v="1"/>
    <x v="22"/>
    <x v="6"/>
    <x v="3"/>
    <s v="Q4_9"/>
    <n v="1"/>
    <x v="1"/>
    <x v="16"/>
    <x v="8"/>
  </r>
  <r>
    <n v="1"/>
    <n v="2016"/>
    <s v="3401228"/>
    <s v="20113"/>
    <x v="1"/>
    <n v="0"/>
    <x v="1"/>
    <x v="22"/>
    <x v="6"/>
    <x v="3"/>
    <s v="Q4_8"/>
    <n v="1"/>
    <x v="1"/>
    <x v="17"/>
    <x v="8"/>
  </r>
  <r>
    <n v="1"/>
    <n v="2016"/>
    <s v="3401228"/>
    <s v="20113"/>
    <x v="1"/>
    <n v="0"/>
    <x v="1"/>
    <x v="22"/>
    <x v="6"/>
    <x v="3"/>
    <s v="Q4_4"/>
    <n v="1"/>
    <x v="1"/>
    <x v="18"/>
    <x v="8"/>
  </r>
  <r>
    <n v="1"/>
    <n v="2016"/>
    <s v="3401228"/>
    <s v="20113"/>
    <x v="1"/>
    <n v="0"/>
    <x v="1"/>
    <x v="22"/>
    <x v="6"/>
    <x v="3"/>
    <s v="Q4_1"/>
    <n v="3"/>
    <x v="1"/>
    <x v="19"/>
    <x v="7"/>
  </r>
  <r>
    <n v="1"/>
    <n v="2016"/>
    <s v="2465215"/>
    <s v="20121"/>
    <x v="1"/>
    <n v="0"/>
    <x v="1"/>
    <x v="6"/>
    <x v="6"/>
    <x v="3"/>
    <s v="Q4_6"/>
    <n v="3"/>
    <x v="1"/>
    <x v="11"/>
    <x v="7"/>
  </r>
  <r>
    <n v="1"/>
    <n v="2016"/>
    <s v="2465215"/>
    <s v="20121"/>
    <x v="1"/>
    <n v="0"/>
    <x v="1"/>
    <x v="6"/>
    <x v="6"/>
    <x v="3"/>
    <s v="Q4_3"/>
    <n v="4"/>
    <x v="1"/>
    <x v="12"/>
    <x v="5"/>
  </r>
  <r>
    <n v="1"/>
    <n v="2016"/>
    <s v="2465215"/>
    <s v="20121"/>
    <x v="1"/>
    <n v="0"/>
    <x v="1"/>
    <x v="6"/>
    <x v="6"/>
    <x v="3"/>
    <s v="Q4_5"/>
    <n v="3"/>
    <x v="1"/>
    <x v="13"/>
    <x v="7"/>
  </r>
  <r>
    <n v="1"/>
    <n v="2016"/>
    <s v="2465215"/>
    <s v="20121"/>
    <x v="1"/>
    <n v="0"/>
    <x v="1"/>
    <x v="6"/>
    <x v="6"/>
    <x v="3"/>
    <s v="Q4_2"/>
    <n v="4"/>
    <x v="1"/>
    <x v="14"/>
    <x v="5"/>
  </r>
  <r>
    <n v="1"/>
    <n v="2016"/>
    <s v="2465215"/>
    <s v="20121"/>
    <x v="1"/>
    <n v="0"/>
    <x v="1"/>
    <x v="6"/>
    <x v="6"/>
    <x v="3"/>
    <s v="Q4_7"/>
    <n v="3"/>
    <x v="1"/>
    <x v="15"/>
    <x v="7"/>
  </r>
  <r>
    <n v="1"/>
    <n v="2016"/>
    <s v="2465215"/>
    <s v="20121"/>
    <x v="1"/>
    <n v="0"/>
    <x v="1"/>
    <x v="6"/>
    <x v="6"/>
    <x v="3"/>
    <s v="Q4_9"/>
    <n v="4"/>
    <x v="1"/>
    <x v="16"/>
    <x v="5"/>
  </r>
  <r>
    <n v="1"/>
    <n v="2016"/>
    <s v="2465215"/>
    <s v="20121"/>
    <x v="1"/>
    <n v="0"/>
    <x v="1"/>
    <x v="6"/>
    <x v="6"/>
    <x v="3"/>
    <s v="Q4_8"/>
    <n v="4"/>
    <x v="1"/>
    <x v="17"/>
    <x v="5"/>
  </r>
  <r>
    <n v="1"/>
    <n v="2016"/>
    <s v="2465215"/>
    <s v="20121"/>
    <x v="1"/>
    <n v="0"/>
    <x v="1"/>
    <x v="6"/>
    <x v="6"/>
    <x v="3"/>
    <s v="Q4_4"/>
    <n v="4"/>
    <x v="1"/>
    <x v="18"/>
    <x v="5"/>
  </r>
  <r>
    <n v="1"/>
    <n v="2016"/>
    <s v="2465215"/>
    <s v="20121"/>
    <x v="1"/>
    <n v="0"/>
    <x v="1"/>
    <x v="6"/>
    <x v="6"/>
    <x v="3"/>
    <s v="Q4_1"/>
    <n v="4"/>
    <x v="1"/>
    <x v="19"/>
    <x v="5"/>
  </r>
  <r>
    <n v="1"/>
    <n v="2016"/>
    <s v="3861480"/>
    <s v="20122"/>
    <x v="1"/>
    <n v="0"/>
    <x v="1"/>
    <x v="47"/>
    <x v="30"/>
    <x v="1"/>
    <s v="Q4_6"/>
    <n v="4"/>
    <x v="1"/>
    <x v="11"/>
    <x v="5"/>
  </r>
  <r>
    <n v="1"/>
    <n v="2016"/>
    <s v="3861480"/>
    <s v="20122"/>
    <x v="1"/>
    <n v="0"/>
    <x v="1"/>
    <x v="47"/>
    <x v="30"/>
    <x v="1"/>
    <s v="Q4_3"/>
    <n v="3"/>
    <x v="1"/>
    <x v="12"/>
    <x v="7"/>
  </r>
  <r>
    <n v="1"/>
    <n v="2016"/>
    <s v="3861480"/>
    <s v="20122"/>
    <x v="1"/>
    <n v="0"/>
    <x v="1"/>
    <x v="47"/>
    <x v="30"/>
    <x v="1"/>
    <s v="Q4_5"/>
    <n v="3"/>
    <x v="1"/>
    <x v="13"/>
    <x v="7"/>
  </r>
  <r>
    <n v="1"/>
    <n v="2016"/>
    <s v="3861480"/>
    <s v="20122"/>
    <x v="1"/>
    <n v="0"/>
    <x v="1"/>
    <x v="47"/>
    <x v="30"/>
    <x v="1"/>
    <s v="Q4_2"/>
    <n v="4"/>
    <x v="1"/>
    <x v="14"/>
    <x v="5"/>
  </r>
  <r>
    <n v="1"/>
    <n v="2016"/>
    <s v="3861480"/>
    <s v="20122"/>
    <x v="1"/>
    <n v="0"/>
    <x v="1"/>
    <x v="47"/>
    <x v="30"/>
    <x v="1"/>
    <s v="Q4_7"/>
    <n v="4"/>
    <x v="1"/>
    <x v="15"/>
    <x v="5"/>
  </r>
  <r>
    <n v="1"/>
    <n v="2016"/>
    <s v="3861480"/>
    <s v="20122"/>
    <x v="1"/>
    <n v="0"/>
    <x v="1"/>
    <x v="47"/>
    <x v="30"/>
    <x v="1"/>
    <s v="Q4_9"/>
    <n v="3"/>
    <x v="1"/>
    <x v="16"/>
    <x v="7"/>
  </r>
  <r>
    <n v="1"/>
    <n v="2016"/>
    <s v="3861480"/>
    <s v="20122"/>
    <x v="1"/>
    <n v="0"/>
    <x v="1"/>
    <x v="47"/>
    <x v="30"/>
    <x v="1"/>
    <s v="Q4_8"/>
    <n v="4"/>
    <x v="1"/>
    <x v="17"/>
    <x v="5"/>
  </r>
  <r>
    <n v="1"/>
    <n v="2016"/>
    <s v="3861480"/>
    <s v="20122"/>
    <x v="1"/>
    <n v="0"/>
    <x v="1"/>
    <x v="47"/>
    <x v="30"/>
    <x v="1"/>
    <s v="Q4_4"/>
    <n v="5"/>
    <x v="1"/>
    <x v="18"/>
    <x v="4"/>
  </r>
  <r>
    <n v="1"/>
    <n v="2016"/>
    <s v="3861480"/>
    <s v="20122"/>
    <x v="1"/>
    <n v="0"/>
    <x v="1"/>
    <x v="47"/>
    <x v="30"/>
    <x v="1"/>
    <s v="Q4_1"/>
    <n v="3"/>
    <x v="1"/>
    <x v="19"/>
    <x v="7"/>
  </r>
  <r>
    <n v="1"/>
    <n v="2016"/>
    <s v="3619524"/>
    <s v="20122"/>
    <x v="1"/>
    <n v="0"/>
    <x v="1"/>
    <x v="41"/>
    <x v="28"/>
    <x v="1"/>
    <s v="Q4_6"/>
    <n v="3"/>
    <x v="1"/>
    <x v="11"/>
    <x v="7"/>
  </r>
  <r>
    <n v="1"/>
    <n v="2016"/>
    <s v="3619524"/>
    <s v="20122"/>
    <x v="1"/>
    <n v="0"/>
    <x v="1"/>
    <x v="41"/>
    <x v="28"/>
    <x v="1"/>
    <s v="Q4_3"/>
    <n v="4"/>
    <x v="1"/>
    <x v="12"/>
    <x v="5"/>
  </r>
  <r>
    <n v="1"/>
    <n v="2016"/>
    <s v="3619524"/>
    <s v="20122"/>
    <x v="1"/>
    <n v="0"/>
    <x v="1"/>
    <x v="41"/>
    <x v="28"/>
    <x v="1"/>
    <s v="Q4_5"/>
    <n v="3"/>
    <x v="1"/>
    <x v="13"/>
    <x v="7"/>
  </r>
  <r>
    <n v="1"/>
    <n v="2016"/>
    <s v="3619524"/>
    <s v="20122"/>
    <x v="1"/>
    <n v="0"/>
    <x v="1"/>
    <x v="41"/>
    <x v="28"/>
    <x v="1"/>
    <s v="Q4_2"/>
    <n v="4"/>
    <x v="1"/>
    <x v="14"/>
    <x v="5"/>
  </r>
  <r>
    <n v="1"/>
    <n v="2016"/>
    <s v="3619524"/>
    <s v="20122"/>
    <x v="1"/>
    <n v="0"/>
    <x v="1"/>
    <x v="41"/>
    <x v="28"/>
    <x v="1"/>
    <s v="Q4_7"/>
    <n v="4"/>
    <x v="1"/>
    <x v="15"/>
    <x v="5"/>
  </r>
  <r>
    <n v="1"/>
    <n v="2016"/>
    <s v="3619524"/>
    <s v="20122"/>
    <x v="1"/>
    <n v="0"/>
    <x v="1"/>
    <x v="41"/>
    <x v="28"/>
    <x v="1"/>
    <s v="Q4_9"/>
    <n v="4"/>
    <x v="1"/>
    <x v="16"/>
    <x v="5"/>
  </r>
  <r>
    <n v="1"/>
    <n v="2016"/>
    <s v="3619524"/>
    <s v="20122"/>
    <x v="1"/>
    <n v="0"/>
    <x v="1"/>
    <x v="41"/>
    <x v="28"/>
    <x v="1"/>
    <s v="Q4_8"/>
    <n v="4"/>
    <x v="1"/>
    <x v="17"/>
    <x v="5"/>
  </r>
  <r>
    <n v="1"/>
    <n v="2016"/>
    <s v="3619524"/>
    <s v="20122"/>
    <x v="1"/>
    <n v="0"/>
    <x v="1"/>
    <x v="41"/>
    <x v="28"/>
    <x v="1"/>
    <s v="Q4_4"/>
    <n v="5"/>
    <x v="1"/>
    <x v="18"/>
    <x v="4"/>
  </r>
  <r>
    <n v="1"/>
    <n v="2016"/>
    <s v="3619524"/>
    <s v="20122"/>
    <x v="1"/>
    <n v="0"/>
    <x v="1"/>
    <x v="41"/>
    <x v="28"/>
    <x v="1"/>
    <s v="Q4_1"/>
    <n v="4"/>
    <x v="1"/>
    <x v="19"/>
    <x v="5"/>
  </r>
  <r>
    <n v="1"/>
    <n v="2016"/>
    <s v="3337710"/>
    <s v="20122"/>
    <x v="1"/>
    <n v="0"/>
    <x v="1"/>
    <x v="74"/>
    <x v="40"/>
    <x v="4"/>
    <s v="Q4_6"/>
    <n v="3"/>
    <x v="1"/>
    <x v="11"/>
    <x v="7"/>
  </r>
  <r>
    <n v="1"/>
    <n v="2016"/>
    <s v="3337710"/>
    <s v="20122"/>
    <x v="1"/>
    <n v="0"/>
    <x v="1"/>
    <x v="74"/>
    <x v="40"/>
    <x v="4"/>
    <s v="Q4_3"/>
    <n v="5"/>
    <x v="1"/>
    <x v="12"/>
    <x v="4"/>
  </r>
  <r>
    <n v="1"/>
    <n v="2016"/>
    <s v="3337710"/>
    <s v="20122"/>
    <x v="1"/>
    <n v="0"/>
    <x v="1"/>
    <x v="74"/>
    <x v="40"/>
    <x v="4"/>
    <s v="Q4_5"/>
    <n v="3"/>
    <x v="1"/>
    <x v="13"/>
    <x v="7"/>
  </r>
  <r>
    <n v="1"/>
    <n v="2016"/>
    <s v="3337710"/>
    <s v="20122"/>
    <x v="1"/>
    <n v="0"/>
    <x v="1"/>
    <x v="74"/>
    <x v="40"/>
    <x v="4"/>
    <s v="Q4_2"/>
    <n v="5"/>
    <x v="1"/>
    <x v="14"/>
    <x v="4"/>
  </r>
  <r>
    <n v="1"/>
    <n v="2016"/>
    <s v="3337710"/>
    <s v="20122"/>
    <x v="1"/>
    <n v="0"/>
    <x v="1"/>
    <x v="74"/>
    <x v="40"/>
    <x v="4"/>
    <s v="Q4_7"/>
    <n v="3"/>
    <x v="1"/>
    <x v="15"/>
    <x v="7"/>
  </r>
  <r>
    <n v="1"/>
    <n v="2016"/>
    <s v="3337710"/>
    <s v="20122"/>
    <x v="1"/>
    <n v="0"/>
    <x v="1"/>
    <x v="74"/>
    <x v="40"/>
    <x v="4"/>
    <s v="Q4_9"/>
    <n v="3"/>
    <x v="1"/>
    <x v="16"/>
    <x v="7"/>
  </r>
  <r>
    <n v="1"/>
    <n v="2016"/>
    <s v="3337710"/>
    <s v="20122"/>
    <x v="1"/>
    <n v="0"/>
    <x v="1"/>
    <x v="74"/>
    <x v="40"/>
    <x v="4"/>
    <s v="Q4_8"/>
    <n v="4"/>
    <x v="1"/>
    <x v="17"/>
    <x v="5"/>
  </r>
  <r>
    <n v="1"/>
    <n v="2016"/>
    <s v="3337710"/>
    <s v="20122"/>
    <x v="1"/>
    <n v="0"/>
    <x v="1"/>
    <x v="74"/>
    <x v="40"/>
    <x v="4"/>
    <s v="Q4_4"/>
    <n v="5"/>
    <x v="1"/>
    <x v="18"/>
    <x v="4"/>
  </r>
  <r>
    <n v="1"/>
    <n v="2016"/>
    <s v="3337710"/>
    <s v="20122"/>
    <x v="1"/>
    <n v="0"/>
    <x v="1"/>
    <x v="74"/>
    <x v="40"/>
    <x v="4"/>
    <s v="Q4_1"/>
    <n v="5"/>
    <x v="1"/>
    <x v="19"/>
    <x v="4"/>
  </r>
  <r>
    <n v="1"/>
    <n v="2016"/>
    <s v="3600440"/>
    <s v="20122"/>
    <x v="1"/>
    <n v="0"/>
    <x v="1"/>
    <x v="19"/>
    <x v="17"/>
    <x v="2"/>
    <s v="Q4_6"/>
    <n v="2"/>
    <x v="1"/>
    <x v="11"/>
    <x v="9"/>
  </r>
  <r>
    <n v="1"/>
    <n v="2016"/>
    <s v="3600440"/>
    <s v="20122"/>
    <x v="1"/>
    <n v="0"/>
    <x v="1"/>
    <x v="19"/>
    <x v="17"/>
    <x v="2"/>
    <s v="Q4_3"/>
    <n v="4"/>
    <x v="1"/>
    <x v="12"/>
    <x v="5"/>
  </r>
  <r>
    <n v="1"/>
    <n v="2016"/>
    <s v="3600440"/>
    <s v="20122"/>
    <x v="1"/>
    <n v="0"/>
    <x v="1"/>
    <x v="19"/>
    <x v="17"/>
    <x v="2"/>
    <s v="Q4_5"/>
    <n v="3"/>
    <x v="1"/>
    <x v="13"/>
    <x v="7"/>
  </r>
  <r>
    <n v="1"/>
    <n v="2016"/>
    <s v="3600440"/>
    <s v="20122"/>
    <x v="1"/>
    <n v="0"/>
    <x v="1"/>
    <x v="19"/>
    <x v="17"/>
    <x v="2"/>
    <s v="Q4_2"/>
    <n v="4"/>
    <x v="1"/>
    <x v="14"/>
    <x v="5"/>
  </r>
  <r>
    <n v="1"/>
    <n v="2016"/>
    <s v="3600440"/>
    <s v="20122"/>
    <x v="1"/>
    <n v="0"/>
    <x v="1"/>
    <x v="19"/>
    <x v="17"/>
    <x v="2"/>
    <s v="Q4_7"/>
    <n v="2"/>
    <x v="1"/>
    <x v="15"/>
    <x v="9"/>
  </r>
  <r>
    <n v="1"/>
    <n v="2016"/>
    <s v="3600440"/>
    <s v="20122"/>
    <x v="1"/>
    <n v="0"/>
    <x v="1"/>
    <x v="19"/>
    <x v="17"/>
    <x v="2"/>
    <s v="Q4_9"/>
    <n v="3"/>
    <x v="1"/>
    <x v="16"/>
    <x v="7"/>
  </r>
  <r>
    <n v="1"/>
    <n v="2016"/>
    <s v="3600440"/>
    <s v="20122"/>
    <x v="1"/>
    <n v="0"/>
    <x v="1"/>
    <x v="19"/>
    <x v="17"/>
    <x v="2"/>
    <s v="Q4_8"/>
    <n v="3"/>
    <x v="1"/>
    <x v="17"/>
    <x v="7"/>
  </r>
  <r>
    <n v="1"/>
    <n v="2016"/>
    <s v="3600440"/>
    <s v="20122"/>
    <x v="1"/>
    <n v="0"/>
    <x v="1"/>
    <x v="19"/>
    <x v="17"/>
    <x v="2"/>
    <s v="Q4_4"/>
    <n v="3"/>
    <x v="1"/>
    <x v="18"/>
    <x v="7"/>
  </r>
  <r>
    <n v="1"/>
    <n v="2016"/>
    <s v="3600440"/>
    <s v="20122"/>
    <x v="1"/>
    <n v="0"/>
    <x v="1"/>
    <x v="19"/>
    <x v="17"/>
    <x v="2"/>
    <s v="Q4_1"/>
    <n v="4"/>
    <x v="1"/>
    <x v="19"/>
    <x v="5"/>
  </r>
  <r>
    <n v="1"/>
    <n v="2016"/>
    <s v="3642560"/>
    <s v="20122"/>
    <x v="1"/>
    <n v="0"/>
    <x v="1"/>
    <x v="75"/>
    <x v="36"/>
    <x v="0"/>
    <s v="Q4_6"/>
    <n v="1"/>
    <x v="1"/>
    <x v="11"/>
    <x v="8"/>
  </r>
  <r>
    <n v="1"/>
    <n v="2016"/>
    <s v="3642560"/>
    <s v="20122"/>
    <x v="1"/>
    <n v="0"/>
    <x v="1"/>
    <x v="75"/>
    <x v="36"/>
    <x v="0"/>
    <s v="Q4_3"/>
    <n v="2"/>
    <x v="1"/>
    <x v="12"/>
    <x v="9"/>
  </r>
  <r>
    <n v="1"/>
    <n v="2016"/>
    <s v="3642560"/>
    <s v="20122"/>
    <x v="1"/>
    <n v="0"/>
    <x v="1"/>
    <x v="75"/>
    <x v="36"/>
    <x v="0"/>
    <s v="Q4_5"/>
    <n v="1"/>
    <x v="1"/>
    <x v="13"/>
    <x v="8"/>
  </r>
  <r>
    <n v="1"/>
    <n v="2016"/>
    <s v="3642560"/>
    <s v="20122"/>
    <x v="1"/>
    <n v="0"/>
    <x v="1"/>
    <x v="75"/>
    <x v="36"/>
    <x v="0"/>
    <s v="Q4_2"/>
    <n v="2"/>
    <x v="1"/>
    <x v="14"/>
    <x v="9"/>
  </r>
  <r>
    <n v="1"/>
    <n v="2016"/>
    <s v="3642560"/>
    <s v="20122"/>
    <x v="1"/>
    <n v="0"/>
    <x v="1"/>
    <x v="75"/>
    <x v="36"/>
    <x v="0"/>
    <s v="Q4_7"/>
    <n v="1"/>
    <x v="1"/>
    <x v="15"/>
    <x v="8"/>
  </r>
  <r>
    <n v="1"/>
    <n v="2016"/>
    <s v="3642560"/>
    <s v="20122"/>
    <x v="1"/>
    <n v="0"/>
    <x v="1"/>
    <x v="75"/>
    <x v="36"/>
    <x v="0"/>
    <s v="Q4_9"/>
    <n v="1"/>
    <x v="1"/>
    <x v="16"/>
    <x v="8"/>
  </r>
  <r>
    <n v="1"/>
    <n v="2016"/>
    <s v="3642560"/>
    <s v="20122"/>
    <x v="1"/>
    <n v="0"/>
    <x v="1"/>
    <x v="75"/>
    <x v="36"/>
    <x v="0"/>
    <s v="Q4_8"/>
    <n v="1"/>
    <x v="1"/>
    <x v="17"/>
    <x v="8"/>
  </r>
  <r>
    <n v="1"/>
    <n v="2016"/>
    <s v="3642560"/>
    <s v="20122"/>
    <x v="1"/>
    <n v="0"/>
    <x v="1"/>
    <x v="75"/>
    <x v="36"/>
    <x v="0"/>
    <s v="Q4_4"/>
    <n v="2"/>
    <x v="1"/>
    <x v="18"/>
    <x v="9"/>
  </r>
  <r>
    <n v="1"/>
    <n v="2016"/>
    <s v="3642560"/>
    <s v="20122"/>
    <x v="1"/>
    <n v="0"/>
    <x v="1"/>
    <x v="75"/>
    <x v="36"/>
    <x v="0"/>
    <s v="Q4_1"/>
    <n v="2"/>
    <x v="1"/>
    <x v="19"/>
    <x v="9"/>
  </r>
  <r>
    <n v="1"/>
    <n v="2016"/>
    <s v="3155658"/>
    <s v="20122"/>
    <x v="1"/>
    <n v="0"/>
    <x v="1"/>
    <x v="6"/>
    <x v="6"/>
    <x v="3"/>
    <s v="Q4_6"/>
    <n v="1"/>
    <x v="1"/>
    <x v="11"/>
    <x v="8"/>
  </r>
  <r>
    <n v="1"/>
    <n v="2016"/>
    <s v="3155658"/>
    <s v="20122"/>
    <x v="1"/>
    <n v="0"/>
    <x v="1"/>
    <x v="6"/>
    <x v="6"/>
    <x v="3"/>
    <s v="Q4_3"/>
    <n v="3"/>
    <x v="1"/>
    <x v="12"/>
    <x v="7"/>
  </r>
  <r>
    <n v="1"/>
    <n v="2016"/>
    <s v="3155658"/>
    <s v="20122"/>
    <x v="1"/>
    <n v="0"/>
    <x v="1"/>
    <x v="6"/>
    <x v="6"/>
    <x v="3"/>
    <s v="Q4_5"/>
    <n v="3"/>
    <x v="1"/>
    <x v="13"/>
    <x v="7"/>
  </r>
  <r>
    <n v="1"/>
    <n v="2016"/>
    <s v="3155658"/>
    <s v="20122"/>
    <x v="1"/>
    <n v="0"/>
    <x v="1"/>
    <x v="6"/>
    <x v="6"/>
    <x v="3"/>
    <s v="Q4_2"/>
    <n v="3"/>
    <x v="1"/>
    <x v="14"/>
    <x v="7"/>
  </r>
  <r>
    <n v="1"/>
    <n v="2016"/>
    <s v="3155658"/>
    <s v="20122"/>
    <x v="1"/>
    <n v="0"/>
    <x v="1"/>
    <x v="6"/>
    <x v="6"/>
    <x v="3"/>
    <s v="Q4_7"/>
    <n v="2"/>
    <x v="1"/>
    <x v="15"/>
    <x v="9"/>
  </r>
  <r>
    <n v="1"/>
    <n v="2016"/>
    <s v="3155658"/>
    <s v="20122"/>
    <x v="1"/>
    <n v="0"/>
    <x v="1"/>
    <x v="6"/>
    <x v="6"/>
    <x v="3"/>
    <s v="Q4_9"/>
    <n v="2"/>
    <x v="1"/>
    <x v="16"/>
    <x v="9"/>
  </r>
  <r>
    <n v="1"/>
    <n v="2016"/>
    <s v="3155658"/>
    <s v="20122"/>
    <x v="1"/>
    <n v="0"/>
    <x v="1"/>
    <x v="6"/>
    <x v="6"/>
    <x v="3"/>
    <s v="Q4_8"/>
    <n v="3"/>
    <x v="1"/>
    <x v="17"/>
    <x v="7"/>
  </r>
  <r>
    <n v="1"/>
    <n v="2016"/>
    <s v="3155658"/>
    <s v="20122"/>
    <x v="1"/>
    <n v="0"/>
    <x v="1"/>
    <x v="6"/>
    <x v="6"/>
    <x v="3"/>
    <s v="Q4_4"/>
    <n v="3"/>
    <x v="1"/>
    <x v="18"/>
    <x v="7"/>
  </r>
  <r>
    <n v="1"/>
    <n v="2016"/>
    <s v="3155658"/>
    <s v="20122"/>
    <x v="1"/>
    <n v="0"/>
    <x v="1"/>
    <x v="6"/>
    <x v="6"/>
    <x v="3"/>
    <s v="Q4_1"/>
    <n v="2"/>
    <x v="1"/>
    <x v="19"/>
    <x v="9"/>
  </r>
  <r>
    <n v="1"/>
    <n v="2016"/>
    <s v="3285996"/>
    <s v="20122"/>
    <x v="1"/>
    <n v="0"/>
    <x v="1"/>
    <x v="3"/>
    <x v="3"/>
    <x v="0"/>
    <s v="Q4_6"/>
    <n v="2"/>
    <x v="1"/>
    <x v="11"/>
    <x v="9"/>
  </r>
  <r>
    <n v="1"/>
    <n v="2016"/>
    <s v="3285996"/>
    <s v="20122"/>
    <x v="1"/>
    <n v="0"/>
    <x v="1"/>
    <x v="3"/>
    <x v="3"/>
    <x v="0"/>
    <s v="Q4_3"/>
    <n v="3"/>
    <x v="1"/>
    <x v="12"/>
    <x v="7"/>
  </r>
  <r>
    <n v="1"/>
    <n v="2016"/>
    <s v="3285996"/>
    <s v="20122"/>
    <x v="1"/>
    <n v="0"/>
    <x v="1"/>
    <x v="3"/>
    <x v="3"/>
    <x v="0"/>
    <s v="Q4_5"/>
    <n v="3"/>
    <x v="1"/>
    <x v="13"/>
    <x v="7"/>
  </r>
  <r>
    <n v="1"/>
    <n v="2016"/>
    <s v="3285996"/>
    <s v="20122"/>
    <x v="1"/>
    <n v="0"/>
    <x v="1"/>
    <x v="3"/>
    <x v="3"/>
    <x v="0"/>
    <s v="Q4_2"/>
    <n v="3"/>
    <x v="1"/>
    <x v="14"/>
    <x v="7"/>
  </r>
  <r>
    <n v="1"/>
    <n v="2016"/>
    <s v="3285996"/>
    <s v="20122"/>
    <x v="1"/>
    <n v="0"/>
    <x v="1"/>
    <x v="3"/>
    <x v="3"/>
    <x v="0"/>
    <s v="Q4_7"/>
    <n v="3"/>
    <x v="1"/>
    <x v="15"/>
    <x v="7"/>
  </r>
  <r>
    <n v="1"/>
    <n v="2016"/>
    <s v="3285996"/>
    <s v="20122"/>
    <x v="1"/>
    <n v="0"/>
    <x v="1"/>
    <x v="3"/>
    <x v="3"/>
    <x v="0"/>
    <s v="Q4_9"/>
    <n v="4"/>
    <x v="1"/>
    <x v="16"/>
    <x v="5"/>
  </r>
  <r>
    <n v="1"/>
    <n v="2016"/>
    <s v="3285996"/>
    <s v="20122"/>
    <x v="1"/>
    <n v="0"/>
    <x v="1"/>
    <x v="3"/>
    <x v="3"/>
    <x v="0"/>
    <s v="Q4_8"/>
    <n v="3"/>
    <x v="1"/>
    <x v="17"/>
    <x v="7"/>
  </r>
  <r>
    <n v="1"/>
    <n v="2016"/>
    <s v="3285996"/>
    <s v="20122"/>
    <x v="1"/>
    <n v="0"/>
    <x v="1"/>
    <x v="3"/>
    <x v="3"/>
    <x v="0"/>
    <s v="Q4_4"/>
    <n v="2"/>
    <x v="1"/>
    <x v="18"/>
    <x v="9"/>
  </r>
  <r>
    <n v="1"/>
    <n v="2016"/>
    <s v="3285996"/>
    <s v="20122"/>
    <x v="1"/>
    <n v="0"/>
    <x v="1"/>
    <x v="3"/>
    <x v="3"/>
    <x v="0"/>
    <s v="Q4_1"/>
    <n v="3"/>
    <x v="1"/>
    <x v="19"/>
    <x v="7"/>
  </r>
  <r>
    <n v="1"/>
    <n v="2016"/>
    <s v="3574193"/>
    <s v="20121"/>
    <x v="1"/>
    <n v="1"/>
    <x v="0"/>
    <x v="33"/>
    <x v="14"/>
    <x v="2"/>
    <s v="Q22_1"/>
    <n v="2"/>
    <x v="2"/>
    <x v="20"/>
    <x v="13"/>
  </r>
  <r>
    <n v="1"/>
    <n v="2016"/>
    <s v="3574193"/>
    <s v="20121"/>
    <x v="1"/>
    <n v="1"/>
    <x v="0"/>
    <x v="33"/>
    <x v="14"/>
    <x v="2"/>
    <s v="Q22_2"/>
    <n v="4"/>
    <x v="2"/>
    <x v="21"/>
    <x v="4"/>
  </r>
  <r>
    <n v="1"/>
    <n v="2016"/>
    <s v="3574193"/>
    <s v="20121"/>
    <x v="1"/>
    <n v="1"/>
    <x v="0"/>
    <x v="33"/>
    <x v="14"/>
    <x v="2"/>
    <s v="Q22_4"/>
    <n v="2"/>
    <x v="2"/>
    <x v="22"/>
    <x v="13"/>
  </r>
  <r>
    <n v="1"/>
    <n v="2016"/>
    <s v="3574193"/>
    <s v="20121"/>
    <x v="1"/>
    <n v="1"/>
    <x v="0"/>
    <x v="33"/>
    <x v="14"/>
    <x v="2"/>
    <s v="Q22_3"/>
    <n v="2"/>
    <x v="2"/>
    <x v="23"/>
    <x v="13"/>
  </r>
  <r>
    <n v="1"/>
    <n v="2016"/>
    <s v="3574193"/>
    <s v="20121"/>
    <x v="1"/>
    <n v="1"/>
    <x v="0"/>
    <x v="33"/>
    <x v="14"/>
    <x v="2"/>
    <s v="Q22_5"/>
    <n v="2"/>
    <x v="2"/>
    <x v="24"/>
    <x v="13"/>
  </r>
  <r>
    <n v="1"/>
    <n v="2016"/>
    <s v="3003441"/>
    <s v="20121"/>
    <x v="1"/>
    <n v="1"/>
    <x v="0"/>
    <x v="34"/>
    <x v="24"/>
    <x v="1"/>
    <s v="Q22_1"/>
    <n v="3"/>
    <x v="2"/>
    <x v="20"/>
    <x v="6"/>
  </r>
  <r>
    <n v="1"/>
    <n v="2016"/>
    <s v="3003441"/>
    <s v="20121"/>
    <x v="1"/>
    <n v="1"/>
    <x v="0"/>
    <x v="34"/>
    <x v="24"/>
    <x v="1"/>
    <s v="Q22_2"/>
    <n v="3"/>
    <x v="2"/>
    <x v="21"/>
    <x v="6"/>
  </r>
  <r>
    <n v="1"/>
    <n v="2016"/>
    <s v="3003441"/>
    <s v="20121"/>
    <x v="1"/>
    <n v="1"/>
    <x v="0"/>
    <x v="34"/>
    <x v="24"/>
    <x v="1"/>
    <s v="Q22_4"/>
    <n v="3"/>
    <x v="2"/>
    <x v="22"/>
    <x v="6"/>
  </r>
  <r>
    <n v="1"/>
    <n v="2016"/>
    <s v="3003441"/>
    <s v="20121"/>
    <x v="1"/>
    <n v="1"/>
    <x v="0"/>
    <x v="34"/>
    <x v="24"/>
    <x v="1"/>
    <s v="Q22_3"/>
    <n v="3"/>
    <x v="2"/>
    <x v="23"/>
    <x v="6"/>
  </r>
  <r>
    <n v="1"/>
    <n v="2016"/>
    <s v="3003441"/>
    <s v="20121"/>
    <x v="1"/>
    <n v="1"/>
    <x v="0"/>
    <x v="34"/>
    <x v="24"/>
    <x v="1"/>
    <s v="Q22_5"/>
    <n v="3"/>
    <x v="2"/>
    <x v="24"/>
    <x v="6"/>
  </r>
  <r>
    <n v="1"/>
    <n v="2016"/>
    <s v="853891"/>
    <s v="20113"/>
    <x v="1"/>
    <n v="1"/>
    <x v="0"/>
    <x v="35"/>
    <x v="25"/>
    <x v="4"/>
    <s v="Q22_1"/>
    <n v="4"/>
    <x v="2"/>
    <x v="20"/>
    <x v="4"/>
  </r>
  <r>
    <n v="1"/>
    <n v="2016"/>
    <s v="853891"/>
    <s v="20113"/>
    <x v="1"/>
    <n v="1"/>
    <x v="0"/>
    <x v="35"/>
    <x v="25"/>
    <x v="4"/>
    <s v="Q22_2"/>
    <n v="4"/>
    <x v="2"/>
    <x v="21"/>
    <x v="4"/>
  </r>
  <r>
    <n v="1"/>
    <n v="2016"/>
    <s v="853891"/>
    <s v="20113"/>
    <x v="1"/>
    <n v="1"/>
    <x v="0"/>
    <x v="35"/>
    <x v="25"/>
    <x v="4"/>
    <s v="Q22_4"/>
    <n v="3"/>
    <x v="2"/>
    <x v="22"/>
    <x v="6"/>
  </r>
  <r>
    <n v="1"/>
    <n v="2016"/>
    <s v="853891"/>
    <s v="20113"/>
    <x v="1"/>
    <n v="1"/>
    <x v="0"/>
    <x v="35"/>
    <x v="25"/>
    <x v="4"/>
    <s v="Q22_3"/>
    <n v="3"/>
    <x v="2"/>
    <x v="23"/>
    <x v="6"/>
  </r>
  <r>
    <n v="1"/>
    <n v="2016"/>
    <s v="853891"/>
    <s v="20113"/>
    <x v="1"/>
    <n v="1"/>
    <x v="0"/>
    <x v="35"/>
    <x v="25"/>
    <x v="4"/>
    <s v="Q22_5"/>
    <n v="2"/>
    <x v="2"/>
    <x v="24"/>
    <x v="13"/>
  </r>
  <r>
    <n v="1"/>
    <n v="2016"/>
    <s v="3671680"/>
    <s v="20122"/>
    <x v="1"/>
    <n v="1"/>
    <x v="0"/>
    <x v="8"/>
    <x v="8"/>
    <x v="1"/>
    <s v="Q22_1"/>
    <n v="3"/>
    <x v="2"/>
    <x v="20"/>
    <x v="6"/>
  </r>
  <r>
    <n v="1"/>
    <n v="2016"/>
    <s v="3671680"/>
    <s v="20122"/>
    <x v="1"/>
    <n v="1"/>
    <x v="0"/>
    <x v="8"/>
    <x v="8"/>
    <x v="1"/>
    <s v="Q22_2"/>
    <n v="2"/>
    <x v="2"/>
    <x v="21"/>
    <x v="13"/>
  </r>
  <r>
    <n v="1"/>
    <n v="2016"/>
    <s v="3671680"/>
    <s v="20122"/>
    <x v="1"/>
    <n v="1"/>
    <x v="0"/>
    <x v="8"/>
    <x v="8"/>
    <x v="1"/>
    <s v="Q22_4"/>
    <n v="3"/>
    <x v="2"/>
    <x v="22"/>
    <x v="6"/>
  </r>
  <r>
    <n v="1"/>
    <n v="2016"/>
    <s v="3671680"/>
    <s v="20122"/>
    <x v="1"/>
    <n v="1"/>
    <x v="0"/>
    <x v="8"/>
    <x v="8"/>
    <x v="1"/>
    <s v="Q22_3"/>
    <n v="1"/>
    <x v="2"/>
    <x v="23"/>
    <x v="12"/>
  </r>
  <r>
    <n v="1"/>
    <n v="2016"/>
    <s v="3671680"/>
    <s v="20122"/>
    <x v="1"/>
    <n v="1"/>
    <x v="0"/>
    <x v="8"/>
    <x v="8"/>
    <x v="1"/>
    <s v="Q22_5"/>
    <n v="2"/>
    <x v="2"/>
    <x v="24"/>
    <x v="13"/>
  </r>
  <r>
    <n v="1"/>
    <n v="2016"/>
    <s v="3672785"/>
    <s v="20122"/>
    <x v="1"/>
    <n v="1"/>
    <x v="0"/>
    <x v="36"/>
    <x v="26"/>
    <x v="1"/>
    <s v="Q22_1"/>
    <n v="3"/>
    <x v="2"/>
    <x v="20"/>
    <x v="6"/>
  </r>
  <r>
    <n v="1"/>
    <n v="2016"/>
    <s v="3672785"/>
    <s v="20122"/>
    <x v="1"/>
    <n v="1"/>
    <x v="0"/>
    <x v="36"/>
    <x v="26"/>
    <x v="1"/>
    <s v="Q22_2"/>
    <n v="3"/>
    <x v="2"/>
    <x v="21"/>
    <x v="6"/>
  </r>
  <r>
    <n v="1"/>
    <n v="2016"/>
    <s v="3672785"/>
    <s v="20122"/>
    <x v="1"/>
    <n v="1"/>
    <x v="0"/>
    <x v="36"/>
    <x v="26"/>
    <x v="1"/>
    <s v="Q22_4"/>
    <n v="3"/>
    <x v="2"/>
    <x v="22"/>
    <x v="6"/>
  </r>
  <r>
    <n v="1"/>
    <n v="2016"/>
    <s v="3672785"/>
    <s v="20122"/>
    <x v="1"/>
    <n v="1"/>
    <x v="0"/>
    <x v="36"/>
    <x v="26"/>
    <x v="1"/>
    <s v="Q22_3"/>
    <n v="2"/>
    <x v="2"/>
    <x v="23"/>
    <x v="13"/>
  </r>
  <r>
    <n v="1"/>
    <n v="2016"/>
    <s v="3672785"/>
    <s v="20122"/>
    <x v="1"/>
    <n v="1"/>
    <x v="0"/>
    <x v="36"/>
    <x v="26"/>
    <x v="1"/>
    <s v="Q22_5"/>
    <n v="4"/>
    <x v="2"/>
    <x v="24"/>
    <x v="4"/>
  </r>
  <r>
    <n v="1"/>
    <n v="2016"/>
    <s v="3628494"/>
    <s v="20114"/>
    <x v="1"/>
    <n v="1"/>
    <x v="0"/>
    <x v="8"/>
    <x v="8"/>
    <x v="1"/>
    <s v="Q22_1"/>
    <n v="4"/>
    <x v="2"/>
    <x v="20"/>
    <x v="4"/>
  </r>
  <r>
    <n v="1"/>
    <n v="2016"/>
    <s v="3628494"/>
    <s v="20114"/>
    <x v="1"/>
    <n v="1"/>
    <x v="0"/>
    <x v="8"/>
    <x v="8"/>
    <x v="1"/>
    <s v="Q22_2"/>
    <n v="4"/>
    <x v="2"/>
    <x v="21"/>
    <x v="4"/>
  </r>
  <r>
    <n v="1"/>
    <n v="2016"/>
    <s v="3628494"/>
    <s v="20114"/>
    <x v="1"/>
    <n v="1"/>
    <x v="0"/>
    <x v="8"/>
    <x v="8"/>
    <x v="1"/>
    <s v="Q22_4"/>
    <n v="1"/>
    <x v="2"/>
    <x v="22"/>
    <x v="12"/>
  </r>
  <r>
    <n v="1"/>
    <n v="2016"/>
    <s v="3628494"/>
    <s v="20114"/>
    <x v="1"/>
    <n v="1"/>
    <x v="0"/>
    <x v="8"/>
    <x v="8"/>
    <x v="1"/>
    <s v="Q22_3"/>
    <n v="1"/>
    <x v="2"/>
    <x v="23"/>
    <x v="12"/>
  </r>
  <r>
    <n v="1"/>
    <n v="2016"/>
    <s v="3628494"/>
    <s v="20114"/>
    <x v="1"/>
    <n v="1"/>
    <x v="0"/>
    <x v="8"/>
    <x v="8"/>
    <x v="1"/>
    <s v="Q22_5"/>
    <n v="4"/>
    <x v="2"/>
    <x v="24"/>
    <x v="4"/>
  </r>
  <r>
    <n v="1"/>
    <n v="2016"/>
    <s v="3358016"/>
    <s v="20114"/>
    <x v="1"/>
    <n v="1"/>
    <x v="0"/>
    <x v="37"/>
    <x v="0"/>
    <x v="0"/>
    <s v="Q22_1"/>
    <n v="3"/>
    <x v="2"/>
    <x v="20"/>
    <x v="6"/>
  </r>
  <r>
    <n v="1"/>
    <n v="2016"/>
    <s v="3358016"/>
    <s v="20114"/>
    <x v="1"/>
    <n v="1"/>
    <x v="0"/>
    <x v="37"/>
    <x v="0"/>
    <x v="0"/>
    <s v="Q22_2"/>
    <n v="3"/>
    <x v="2"/>
    <x v="21"/>
    <x v="6"/>
  </r>
  <r>
    <n v="1"/>
    <n v="2016"/>
    <s v="3358016"/>
    <s v="20114"/>
    <x v="1"/>
    <n v="1"/>
    <x v="0"/>
    <x v="37"/>
    <x v="0"/>
    <x v="0"/>
    <s v="Q22_4"/>
    <n v="3"/>
    <x v="2"/>
    <x v="22"/>
    <x v="6"/>
  </r>
  <r>
    <n v="1"/>
    <n v="2016"/>
    <s v="3358016"/>
    <s v="20114"/>
    <x v="1"/>
    <n v="1"/>
    <x v="0"/>
    <x v="37"/>
    <x v="0"/>
    <x v="0"/>
    <s v="Q22_3"/>
    <n v="3"/>
    <x v="2"/>
    <x v="23"/>
    <x v="6"/>
  </r>
  <r>
    <n v="1"/>
    <n v="2016"/>
    <s v="3358016"/>
    <s v="20114"/>
    <x v="1"/>
    <n v="1"/>
    <x v="0"/>
    <x v="37"/>
    <x v="0"/>
    <x v="0"/>
    <s v="Q22_5"/>
    <n v="2"/>
    <x v="2"/>
    <x v="24"/>
    <x v="13"/>
  </r>
  <r>
    <n v="1"/>
    <n v="2016"/>
    <s v="1481739"/>
    <s v="20121"/>
    <x v="1"/>
    <n v="1"/>
    <x v="0"/>
    <x v="14"/>
    <x v="14"/>
    <x v="2"/>
    <s v="Q22_1"/>
    <n v="2"/>
    <x v="2"/>
    <x v="20"/>
    <x v="13"/>
  </r>
  <r>
    <n v="1"/>
    <n v="2016"/>
    <s v="1481739"/>
    <s v="20121"/>
    <x v="1"/>
    <n v="1"/>
    <x v="0"/>
    <x v="14"/>
    <x v="14"/>
    <x v="2"/>
    <s v="Q22_2"/>
    <n v="1"/>
    <x v="2"/>
    <x v="21"/>
    <x v="12"/>
  </r>
  <r>
    <n v="1"/>
    <n v="2016"/>
    <s v="1481739"/>
    <s v="20121"/>
    <x v="1"/>
    <n v="1"/>
    <x v="0"/>
    <x v="14"/>
    <x v="14"/>
    <x v="2"/>
    <s v="Q22_4"/>
    <n v="2"/>
    <x v="2"/>
    <x v="22"/>
    <x v="13"/>
  </r>
  <r>
    <n v="1"/>
    <n v="2016"/>
    <s v="1481739"/>
    <s v="20121"/>
    <x v="1"/>
    <n v="1"/>
    <x v="0"/>
    <x v="14"/>
    <x v="14"/>
    <x v="2"/>
    <s v="Q22_3"/>
    <n v="1"/>
    <x v="2"/>
    <x v="23"/>
    <x v="12"/>
  </r>
  <r>
    <n v="1"/>
    <n v="2016"/>
    <s v="1481739"/>
    <s v="20121"/>
    <x v="1"/>
    <n v="1"/>
    <x v="0"/>
    <x v="14"/>
    <x v="14"/>
    <x v="2"/>
    <s v="Q22_5"/>
    <n v="4"/>
    <x v="2"/>
    <x v="24"/>
    <x v="4"/>
  </r>
  <r>
    <n v="1"/>
    <n v="2016"/>
    <s v="1743793"/>
    <s v="20121"/>
    <x v="1"/>
    <n v="1"/>
    <x v="0"/>
    <x v="38"/>
    <x v="12"/>
    <x v="4"/>
    <s v="Q22_1"/>
    <n v="3"/>
    <x v="2"/>
    <x v="20"/>
    <x v="6"/>
  </r>
  <r>
    <n v="1"/>
    <n v="2016"/>
    <s v="1743793"/>
    <s v="20121"/>
    <x v="1"/>
    <n v="1"/>
    <x v="0"/>
    <x v="38"/>
    <x v="12"/>
    <x v="4"/>
    <s v="Q22_2"/>
    <n v="3"/>
    <x v="2"/>
    <x v="21"/>
    <x v="6"/>
  </r>
  <r>
    <n v="1"/>
    <n v="2016"/>
    <s v="1743793"/>
    <s v="20121"/>
    <x v="1"/>
    <n v="1"/>
    <x v="0"/>
    <x v="38"/>
    <x v="12"/>
    <x v="4"/>
    <s v="Q22_4"/>
    <n v="4"/>
    <x v="2"/>
    <x v="22"/>
    <x v="4"/>
  </r>
  <r>
    <n v="1"/>
    <n v="2016"/>
    <s v="1743793"/>
    <s v="20121"/>
    <x v="1"/>
    <n v="1"/>
    <x v="0"/>
    <x v="38"/>
    <x v="12"/>
    <x v="4"/>
    <s v="Q22_3"/>
    <n v="2"/>
    <x v="2"/>
    <x v="23"/>
    <x v="13"/>
  </r>
  <r>
    <n v="1"/>
    <n v="2016"/>
    <s v="1743793"/>
    <s v="20121"/>
    <x v="1"/>
    <n v="1"/>
    <x v="0"/>
    <x v="38"/>
    <x v="12"/>
    <x v="4"/>
    <s v="Q22_5"/>
    <n v="4"/>
    <x v="2"/>
    <x v="24"/>
    <x v="4"/>
  </r>
  <r>
    <n v="1"/>
    <n v="2016"/>
    <s v="3599686"/>
    <s v="20122"/>
    <x v="1"/>
    <n v="1"/>
    <x v="0"/>
    <x v="24"/>
    <x v="20"/>
    <x v="0"/>
    <s v="Q22_1"/>
    <n v="3"/>
    <x v="2"/>
    <x v="20"/>
    <x v="6"/>
  </r>
  <r>
    <n v="1"/>
    <n v="2016"/>
    <s v="3599686"/>
    <s v="20122"/>
    <x v="1"/>
    <n v="1"/>
    <x v="0"/>
    <x v="24"/>
    <x v="20"/>
    <x v="0"/>
    <s v="Q22_2"/>
    <n v="3"/>
    <x v="2"/>
    <x v="21"/>
    <x v="6"/>
  </r>
  <r>
    <n v="1"/>
    <n v="2016"/>
    <s v="3599686"/>
    <s v="20122"/>
    <x v="1"/>
    <n v="1"/>
    <x v="0"/>
    <x v="24"/>
    <x v="20"/>
    <x v="0"/>
    <s v="Q22_4"/>
    <n v="3"/>
    <x v="2"/>
    <x v="22"/>
    <x v="6"/>
  </r>
  <r>
    <n v="1"/>
    <n v="2016"/>
    <s v="3599686"/>
    <s v="20122"/>
    <x v="1"/>
    <n v="1"/>
    <x v="0"/>
    <x v="24"/>
    <x v="20"/>
    <x v="0"/>
    <s v="Q22_3"/>
    <n v="3"/>
    <x v="2"/>
    <x v="23"/>
    <x v="6"/>
  </r>
  <r>
    <n v="1"/>
    <n v="2016"/>
    <s v="3599686"/>
    <s v="20122"/>
    <x v="1"/>
    <n v="1"/>
    <x v="0"/>
    <x v="24"/>
    <x v="20"/>
    <x v="0"/>
    <s v="Q22_5"/>
    <n v="3"/>
    <x v="2"/>
    <x v="24"/>
    <x v="6"/>
  </r>
  <r>
    <n v="1"/>
    <n v="2016"/>
    <s v="3629755"/>
    <s v="20114"/>
    <x v="1"/>
    <n v="1"/>
    <x v="0"/>
    <x v="14"/>
    <x v="14"/>
    <x v="2"/>
    <s v="Q22_1"/>
    <n v="3"/>
    <x v="2"/>
    <x v="20"/>
    <x v="6"/>
  </r>
  <r>
    <n v="1"/>
    <n v="2016"/>
    <s v="3629755"/>
    <s v="20114"/>
    <x v="1"/>
    <n v="1"/>
    <x v="0"/>
    <x v="14"/>
    <x v="14"/>
    <x v="2"/>
    <s v="Q22_2"/>
    <n v="2"/>
    <x v="2"/>
    <x v="21"/>
    <x v="13"/>
  </r>
  <r>
    <n v="1"/>
    <n v="2016"/>
    <s v="3629755"/>
    <s v="20114"/>
    <x v="1"/>
    <n v="1"/>
    <x v="0"/>
    <x v="14"/>
    <x v="14"/>
    <x v="2"/>
    <s v="Q22_4"/>
    <n v="3"/>
    <x v="2"/>
    <x v="22"/>
    <x v="6"/>
  </r>
  <r>
    <n v="1"/>
    <n v="2016"/>
    <s v="3629755"/>
    <s v="20114"/>
    <x v="1"/>
    <n v="1"/>
    <x v="0"/>
    <x v="14"/>
    <x v="14"/>
    <x v="2"/>
    <s v="Q22_3"/>
    <n v="3"/>
    <x v="2"/>
    <x v="23"/>
    <x v="6"/>
  </r>
  <r>
    <n v="1"/>
    <n v="2016"/>
    <s v="3629755"/>
    <s v="20114"/>
    <x v="1"/>
    <n v="1"/>
    <x v="0"/>
    <x v="14"/>
    <x v="14"/>
    <x v="2"/>
    <s v="Q22_5"/>
    <n v="3"/>
    <x v="2"/>
    <x v="24"/>
    <x v="6"/>
  </r>
  <r>
    <n v="1"/>
    <n v="2016"/>
    <s v="3346589"/>
    <s v="20114"/>
    <x v="1"/>
    <n v="1"/>
    <x v="0"/>
    <x v="36"/>
    <x v="26"/>
    <x v="1"/>
    <s v="Q22_1"/>
    <n v="2"/>
    <x v="2"/>
    <x v="20"/>
    <x v="13"/>
  </r>
  <r>
    <n v="1"/>
    <n v="2016"/>
    <s v="3346589"/>
    <s v="20114"/>
    <x v="1"/>
    <n v="1"/>
    <x v="0"/>
    <x v="36"/>
    <x v="26"/>
    <x v="1"/>
    <s v="Q22_2"/>
    <n v="3"/>
    <x v="2"/>
    <x v="21"/>
    <x v="6"/>
  </r>
  <r>
    <n v="1"/>
    <n v="2016"/>
    <s v="3346589"/>
    <s v="20114"/>
    <x v="1"/>
    <n v="1"/>
    <x v="0"/>
    <x v="36"/>
    <x v="26"/>
    <x v="1"/>
    <s v="Q22_4"/>
    <n v="3"/>
    <x v="2"/>
    <x v="22"/>
    <x v="6"/>
  </r>
  <r>
    <n v="1"/>
    <n v="2016"/>
    <s v="3346589"/>
    <s v="20114"/>
    <x v="1"/>
    <n v="1"/>
    <x v="0"/>
    <x v="36"/>
    <x v="26"/>
    <x v="1"/>
    <s v="Q22_3"/>
    <n v="2"/>
    <x v="2"/>
    <x v="23"/>
    <x v="13"/>
  </r>
  <r>
    <n v="1"/>
    <n v="2016"/>
    <s v="3346589"/>
    <s v="20114"/>
    <x v="1"/>
    <n v="1"/>
    <x v="0"/>
    <x v="36"/>
    <x v="26"/>
    <x v="1"/>
    <s v="Q22_5"/>
    <n v="3"/>
    <x v="2"/>
    <x v="24"/>
    <x v="6"/>
  </r>
  <r>
    <n v="1"/>
    <n v="2016"/>
    <s v="1869464"/>
    <s v="20122"/>
    <x v="1"/>
    <n v="1"/>
    <x v="0"/>
    <x v="7"/>
    <x v="7"/>
    <x v="3"/>
    <s v="Q22_1"/>
    <n v="1"/>
    <x v="2"/>
    <x v="20"/>
    <x v="12"/>
  </r>
  <r>
    <n v="1"/>
    <n v="2016"/>
    <s v="1869464"/>
    <s v="20122"/>
    <x v="1"/>
    <n v="1"/>
    <x v="0"/>
    <x v="7"/>
    <x v="7"/>
    <x v="3"/>
    <s v="Q22_2"/>
    <n v="1"/>
    <x v="2"/>
    <x v="21"/>
    <x v="12"/>
  </r>
  <r>
    <n v="1"/>
    <n v="2016"/>
    <s v="1869464"/>
    <s v="20122"/>
    <x v="1"/>
    <n v="1"/>
    <x v="0"/>
    <x v="7"/>
    <x v="7"/>
    <x v="3"/>
    <s v="Q22_4"/>
    <n v="2"/>
    <x v="2"/>
    <x v="22"/>
    <x v="13"/>
  </r>
  <r>
    <n v="1"/>
    <n v="2016"/>
    <s v="1869464"/>
    <s v="20122"/>
    <x v="1"/>
    <n v="1"/>
    <x v="0"/>
    <x v="7"/>
    <x v="7"/>
    <x v="3"/>
    <s v="Q22_3"/>
    <n v="1"/>
    <x v="2"/>
    <x v="23"/>
    <x v="12"/>
  </r>
  <r>
    <n v="1"/>
    <n v="2016"/>
    <s v="1869464"/>
    <s v="20122"/>
    <x v="1"/>
    <n v="1"/>
    <x v="0"/>
    <x v="7"/>
    <x v="7"/>
    <x v="3"/>
    <s v="Q22_5"/>
    <n v="1"/>
    <x v="2"/>
    <x v="24"/>
    <x v="12"/>
  </r>
  <r>
    <n v="1"/>
    <n v="2016"/>
    <s v="3696770"/>
    <s v="20122"/>
    <x v="1"/>
    <n v="1"/>
    <x v="0"/>
    <x v="8"/>
    <x v="8"/>
    <x v="1"/>
    <s v="Q22_1"/>
    <n v="2"/>
    <x v="2"/>
    <x v="20"/>
    <x v="13"/>
  </r>
  <r>
    <n v="1"/>
    <n v="2016"/>
    <s v="3696770"/>
    <s v="20122"/>
    <x v="1"/>
    <n v="1"/>
    <x v="0"/>
    <x v="8"/>
    <x v="8"/>
    <x v="1"/>
    <s v="Q22_2"/>
    <n v="2"/>
    <x v="2"/>
    <x v="21"/>
    <x v="13"/>
  </r>
  <r>
    <n v="1"/>
    <n v="2016"/>
    <s v="3696770"/>
    <s v="20122"/>
    <x v="1"/>
    <n v="1"/>
    <x v="0"/>
    <x v="8"/>
    <x v="8"/>
    <x v="1"/>
    <s v="Q22_4"/>
    <n v="3"/>
    <x v="2"/>
    <x v="22"/>
    <x v="6"/>
  </r>
  <r>
    <n v="1"/>
    <n v="2016"/>
    <s v="3696770"/>
    <s v="20122"/>
    <x v="1"/>
    <n v="1"/>
    <x v="0"/>
    <x v="8"/>
    <x v="8"/>
    <x v="1"/>
    <s v="Q22_3"/>
    <n v="3"/>
    <x v="2"/>
    <x v="23"/>
    <x v="6"/>
  </r>
  <r>
    <n v="1"/>
    <n v="2016"/>
    <s v="3696770"/>
    <s v="20122"/>
    <x v="1"/>
    <n v="1"/>
    <x v="0"/>
    <x v="8"/>
    <x v="8"/>
    <x v="1"/>
    <s v="Q22_5"/>
    <n v="1"/>
    <x v="2"/>
    <x v="24"/>
    <x v="12"/>
  </r>
  <r>
    <n v="1"/>
    <n v="2016"/>
    <s v="3577469"/>
    <s v="20114"/>
    <x v="1"/>
    <n v="1"/>
    <x v="0"/>
    <x v="39"/>
    <x v="9"/>
    <x v="3"/>
    <s v="Q22_1"/>
    <n v="3"/>
    <x v="2"/>
    <x v="20"/>
    <x v="6"/>
  </r>
  <r>
    <n v="1"/>
    <n v="2016"/>
    <s v="3577469"/>
    <s v="20114"/>
    <x v="1"/>
    <n v="1"/>
    <x v="0"/>
    <x v="39"/>
    <x v="9"/>
    <x v="3"/>
    <s v="Q22_2"/>
    <n v="3"/>
    <x v="2"/>
    <x v="21"/>
    <x v="6"/>
  </r>
  <r>
    <n v="1"/>
    <n v="2016"/>
    <s v="3577469"/>
    <s v="20114"/>
    <x v="1"/>
    <n v="1"/>
    <x v="0"/>
    <x v="39"/>
    <x v="9"/>
    <x v="3"/>
    <s v="Q22_4"/>
    <n v="4"/>
    <x v="2"/>
    <x v="22"/>
    <x v="4"/>
  </r>
  <r>
    <n v="1"/>
    <n v="2016"/>
    <s v="3577469"/>
    <s v="20114"/>
    <x v="1"/>
    <n v="1"/>
    <x v="0"/>
    <x v="39"/>
    <x v="9"/>
    <x v="3"/>
    <s v="Q22_3"/>
    <n v="2"/>
    <x v="2"/>
    <x v="23"/>
    <x v="13"/>
  </r>
  <r>
    <n v="1"/>
    <n v="2016"/>
    <s v="3577469"/>
    <s v="20114"/>
    <x v="1"/>
    <n v="1"/>
    <x v="0"/>
    <x v="39"/>
    <x v="9"/>
    <x v="3"/>
    <s v="Q22_5"/>
    <n v="3"/>
    <x v="2"/>
    <x v="24"/>
    <x v="6"/>
  </r>
  <r>
    <n v="1"/>
    <n v="2016"/>
    <s v="333"/>
    <s v="20121"/>
    <x v="1"/>
    <n v="1"/>
    <x v="0"/>
    <x v="40"/>
    <x v="27"/>
    <x v="4"/>
    <s v="Q22_1"/>
    <n v="3"/>
    <x v="2"/>
    <x v="20"/>
    <x v="6"/>
  </r>
  <r>
    <n v="1"/>
    <n v="2016"/>
    <s v="333"/>
    <s v="20121"/>
    <x v="1"/>
    <n v="1"/>
    <x v="0"/>
    <x v="40"/>
    <x v="27"/>
    <x v="4"/>
    <s v="Q22_2"/>
    <n v="3"/>
    <x v="2"/>
    <x v="21"/>
    <x v="6"/>
  </r>
  <r>
    <n v="1"/>
    <n v="2016"/>
    <s v="333"/>
    <s v="20121"/>
    <x v="1"/>
    <n v="1"/>
    <x v="0"/>
    <x v="40"/>
    <x v="27"/>
    <x v="4"/>
    <s v="Q22_4"/>
    <n v="2"/>
    <x v="2"/>
    <x v="22"/>
    <x v="13"/>
  </r>
  <r>
    <n v="1"/>
    <n v="2016"/>
    <s v="333"/>
    <s v="20121"/>
    <x v="1"/>
    <n v="1"/>
    <x v="0"/>
    <x v="40"/>
    <x v="27"/>
    <x v="4"/>
    <s v="Q22_3"/>
    <n v="2"/>
    <x v="2"/>
    <x v="23"/>
    <x v="13"/>
  </r>
  <r>
    <n v="1"/>
    <n v="2016"/>
    <s v="333"/>
    <s v="20121"/>
    <x v="1"/>
    <n v="1"/>
    <x v="0"/>
    <x v="40"/>
    <x v="27"/>
    <x v="4"/>
    <s v="Q22_5"/>
    <n v="1"/>
    <x v="2"/>
    <x v="24"/>
    <x v="12"/>
  </r>
  <r>
    <n v="1"/>
    <n v="2016"/>
    <s v="3550325"/>
    <s v="20114"/>
    <x v="1"/>
    <n v="1"/>
    <x v="0"/>
    <x v="41"/>
    <x v="28"/>
    <x v="1"/>
    <s v="Q22_1"/>
    <n v="3"/>
    <x v="2"/>
    <x v="20"/>
    <x v="6"/>
  </r>
  <r>
    <n v="1"/>
    <n v="2016"/>
    <s v="3550325"/>
    <s v="20114"/>
    <x v="1"/>
    <n v="1"/>
    <x v="0"/>
    <x v="41"/>
    <x v="28"/>
    <x v="1"/>
    <s v="Q22_2"/>
    <n v="3"/>
    <x v="2"/>
    <x v="21"/>
    <x v="6"/>
  </r>
  <r>
    <n v="1"/>
    <n v="2016"/>
    <s v="3550325"/>
    <s v="20114"/>
    <x v="1"/>
    <n v="1"/>
    <x v="0"/>
    <x v="41"/>
    <x v="28"/>
    <x v="1"/>
    <s v="Q22_4"/>
    <n v="3"/>
    <x v="2"/>
    <x v="22"/>
    <x v="6"/>
  </r>
  <r>
    <n v="1"/>
    <n v="2016"/>
    <s v="3550325"/>
    <s v="20114"/>
    <x v="1"/>
    <n v="1"/>
    <x v="0"/>
    <x v="41"/>
    <x v="28"/>
    <x v="1"/>
    <s v="Q22_3"/>
    <n v="3"/>
    <x v="2"/>
    <x v="23"/>
    <x v="6"/>
  </r>
  <r>
    <n v="1"/>
    <n v="2016"/>
    <s v="3550325"/>
    <s v="20114"/>
    <x v="1"/>
    <n v="1"/>
    <x v="0"/>
    <x v="41"/>
    <x v="28"/>
    <x v="1"/>
    <s v="Q22_5"/>
    <n v="3"/>
    <x v="2"/>
    <x v="24"/>
    <x v="6"/>
  </r>
  <r>
    <n v="1"/>
    <n v="2016"/>
    <s v="2916783"/>
    <s v="20122"/>
    <x v="1"/>
    <n v="1"/>
    <x v="0"/>
    <x v="36"/>
    <x v="26"/>
    <x v="1"/>
    <s v="Q22_1"/>
    <n v="3"/>
    <x v="2"/>
    <x v="20"/>
    <x v="6"/>
  </r>
  <r>
    <n v="1"/>
    <n v="2016"/>
    <s v="2916783"/>
    <s v="20122"/>
    <x v="1"/>
    <n v="1"/>
    <x v="0"/>
    <x v="36"/>
    <x v="26"/>
    <x v="1"/>
    <s v="Q22_2"/>
    <n v="3"/>
    <x v="2"/>
    <x v="21"/>
    <x v="6"/>
  </r>
  <r>
    <n v="1"/>
    <n v="2016"/>
    <s v="2916783"/>
    <s v="20122"/>
    <x v="1"/>
    <n v="1"/>
    <x v="0"/>
    <x v="36"/>
    <x v="26"/>
    <x v="1"/>
    <s v="Q22_4"/>
    <n v="3"/>
    <x v="2"/>
    <x v="22"/>
    <x v="6"/>
  </r>
  <r>
    <n v="1"/>
    <n v="2016"/>
    <s v="2916783"/>
    <s v="20122"/>
    <x v="1"/>
    <n v="1"/>
    <x v="0"/>
    <x v="36"/>
    <x v="26"/>
    <x v="1"/>
    <s v="Q22_3"/>
    <n v="2"/>
    <x v="2"/>
    <x v="23"/>
    <x v="13"/>
  </r>
  <r>
    <n v="1"/>
    <n v="2016"/>
    <s v="2916783"/>
    <s v="20122"/>
    <x v="1"/>
    <n v="1"/>
    <x v="0"/>
    <x v="36"/>
    <x v="26"/>
    <x v="1"/>
    <s v="Q22_5"/>
    <n v="3"/>
    <x v="2"/>
    <x v="24"/>
    <x v="6"/>
  </r>
  <r>
    <n v="1"/>
    <n v="2016"/>
    <s v="3553302"/>
    <s v="20113"/>
    <x v="1"/>
    <n v="1"/>
    <x v="0"/>
    <x v="8"/>
    <x v="8"/>
    <x v="1"/>
    <s v="Q22_1"/>
    <n v="3"/>
    <x v="2"/>
    <x v="20"/>
    <x v="6"/>
  </r>
  <r>
    <n v="1"/>
    <n v="2016"/>
    <s v="3553302"/>
    <s v="20113"/>
    <x v="1"/>
    <n v="1"/>
    <x v="0"/>
    <x v="8"/>
    <x v="8"/>
    <x v="1"/>
    <s v="Q22_2"/>
    <n v="3"/>
    <x v="2"/>
    <x v="21"/>
    <x v="6"/>
  </r>
  <r>
    <n v="1"/>
    <n v="2016"/>
    <s v="3553302"/>
    <s v="20113"/>
    <x v="1"/>
    <n v="1"/>
    <x v="0"/>
    <x v="8"/>
    <x v="8"/>
    <x v="1"/>
    <s v="Q22_4"/>
    <n v="3"/>
    <x v="2"/>
    <x v="22"/>
    <x v="6"/>
  </r>
  <r>
    <n v="1"/>
    <n v="2016"/>
    <s v="3553302"/>
    <s v="20113"/>
    <x v="1"/>
    <n v="1"/>
    <x v="0"/>
    <x v="8"/>
    <x v="8"/>
    <x v="1"/>
    <s v="Q22_3"/>
    <n v="3"/>
    <x v="2"/>
    <x v="23"/>
    <x v="6"/>
  </r>
  <r>
    <n v="1"/>
    <n v="2016"/>
    <s v="3553302"/>
    <s v="20113"/>
    <x v="1"/>
    <n v="1"/>
    <x v="0"/>
    <x v="8"/>
    <x v="8"/>
    <x v="1"/>
    <s v="Q22_5"/>
    <n v="3"/>
    <x v="2"/>
    <x v="24"/>
    <x v="6"/>
  </r>
  <r>
    <n v="1"/>
    <n v="2016"/>
    <s v="3000568"/>
    <s v="20122"/>
    <x v="1"/>
    <n v="1"/>
    <x v="0"/>
    <x v="8"/>
    <x v="8"/>
    <x v="1"/>
    <s v="Q22_1"/>
    <n v="3"/>
    <x v="2"/>
    <x v="20"/>
    <x v="6"/>
  </r>
  <r>
    <n v="1"/>
    <n v="2016"/>
    <s v="3000568"/>
    <s v="20122"/>
    <x v="1"/>
    <n v="1"/>
    <x v="0"/>
    <x v="8"/>
    <x v="8"/>
    <x v="1"/>
    <s v="Q22_2"/>
    <n v="2"/>
    <x v="2"/>
    <x v="21"/>
    <x v="13"/>
  </r>
  <r>
    <n v="1"/>
    <n v="2016"/>
    <s v="3000568"/>
    <s v="20122"/>
    <x v="1"/>
    <n v="1"/>
    <x v="0"/>
    <x v="8"/>
    <x v="8"/>
    <x v="1"/>
    <s v="Q22_4"/>
    <n v="3"/>
    <x v="2"/>
    <x v="22"/>
    <x v="6"/>
  </r>
  <r>
    <n v="1"/>
    <n v="2016"/>
    <s v="3000568"/>
    <s v="20122"/>
    <x v="1"/>
    <n v="1"/>
    <x v="0"/>
    <x v="8"/>
    <x v="8"/>
    <x v="1"/>
    <s v="Q22_3"/>
    <n v="2"/>
    <x v="2"/>
    <x v="23"/>
    <x v="13"/>
  </r>
  <r>
    <n v="1"/>
    <n v="2016"/>
    <s v="3000568"/>
    <s v="20122"/>
    <x v="1"/>
    <n v="1"/>
    <x v="0"/>
    <x v="8"/>
    <x v="8"/>
    <x v="1"/>
    <s v="Q22_5"/>
    <n v="4"/>
    <x v="2"/>
    <x v="24"/>
    <x v="4"/>
  </r>
  <r>
    <n v="1"/>
    <n v="2016"/>
    <s v="2718858"/>
    <s v="20122"/>
    <x v="1"/>
    <n v="1"/>
    <x v="0"/>
    <x v="14"/>
    <x v="14"/>
    <x v="2"/>
    <s v="Q22_1"/>
    <n v="2"/>
    <x v="2"/>
    <x v="20"/>
    <x v="13"/>
  </r>
  <r>
    <n v="1"/>
    <n v="2016"/>
    <s v="2718858"/>
    <s v="20122"/>
    <x v="1"/>
    <n v="1"/>
    <x v="0"/>
    <x v="14"/>
    <x v="14"/>
    <x v="2"/>
    <s v="Q22_2"/>
    <n v="2"/>
    <x v="2"/>
    <x v="21"/>
    <x v="13"/>
  </r>
  <r>
    <n v="1"/>
    <n v="2016"/>
    <s v="2718858"/>
    <s v="20122"/>
    <x v="1"/>
    <n v="1"/>
    <x v="0"/>
    <x v="14"/>
    <x v="14"/>
    <x v="2"/>
    <s v="Q22_4"/>
    <n v="2"/>
    <x v="2"/>
    <x v="22"/>
    <x v="13"/>
  </r>
  <r>
    <n v="1"/>
    <n v="2016"/>
    <s v="2718858"/>
    <s v="20122"/>
    <x v="1"/>
    <n v="1"/>
    <x v="0"/>
    <x v="14"/>
    <x v="14"/>
    <x v="2"/>
    <s v="Q22_3"/>
    <n v="2"/>
    <x v="2"/>
    <x v="23"/>
    <x v="13"/>
  </r>
  <r>
    <n v="1"/>
    <n v="2016"/>
    <s v="2718858"/>
    <s v="20122"/>
    <x v="1"/>
    <n v="1"/>
    <x v="0"/>
    <x v="14"/>
    <x v="14"/>
    <x v="2"/>
    <s v="Q22_5"/>
    <n v="4"/>
    <x v="2"/>
    <x v="24"/>
    <x v="4"/>
  </r>
  <r>
    <n v="1"/>
    <n v="2016"/>
    <s v="3435301"/>
    <s v="20121"/>
    <x v="1"/>
    <n v="1"/>
    <x v="0"/>
    <x v="14"/>
    <x v="14"/>
    <x v="2"/>
    <s v="Q22_1"/>
    <n v="3"/>
    <x v="2"/>
    <x v="20"/>
    <x v="6"/>
  </r>
  <r>
    <n v="1"/>
    <n v="2016"/>
    <s v="3435301"/>
    <s v="20121"/>
    <x v="1"/>
    <n v="1"/>
    <x v="0"/>
    <x v="14"/>
    <x v="14"/>
    <x v="2"/>
    <s v="Q22_2"/>
    <n v="3"/>
    <x v="2"/>
    <x v="21"/>
    <x v="6"/>
  </r>
  <r>
    <n v="1"/>
    <n v="2016"/>
    <s v="3435301"/>
    <s v="20121"/>
    <x v="1"/>
    <n v="1"/>
    <x v="0"/>
    <x v="14"/>
    <x v="14"/>
    <x v="2"/>
    <s v="Q22_4"/>
    <n v="3"/>
    <x v="2"/>
    <x v="22"/>
    <x v="6"/>
  </r>
  <r>
    <n v="1"/>
    <n v="2016"/>
    <s v="3435301"/>
    <s v="20121"/>
    <x v="1"/>
    <n v="1"/>
    <x v="0"/>
    <x v="14"/>
    <x v="14"/>
    <x v="2"/>
    <s v="Q22_3"/>
    <n v="2"/>
    <x v="2"/>
    <x v="23"/>
    <x v="13"/>
  </r>
  <r>
    <n v="1"/>
    <n v="2016"/>
    <s v="3435301"/>
    <s v="20121"/>
    <x v="1"/>
    <n v="1"/>
    <x v="0"/>
    <x v="14"/>
    <x v="14"/>
    <x v="2"/>
    <s v="Q22_5"/>
    <n v="3"/>
    <x v="2"/>
    <x v="24"/>
    <x v="6"/>
  </r>
  <r>
    <n v="1"/>
    <n v="2016"/>
    <s v="2733613"/>
    <s v="20114"/>
    <x v="1"/>
    <n v="1"/>
    <x v="0"/>
    <x v="5"/>
    <x v="5"/>
    <x v="2"/>
    <s v="Q22_1"/>
    <m/>
    <x v="2"/>
    <x v="20"/>
    <x v="11"/>
  </r>
  <r>
    <n v="1"/>
    <n v="2016"/>
    <s v="2733613"/>
    <s v="20114"/>
    <x v="1"/>
    <n v="1"/>
    <x v="0"/>
    <x v="5"/>
    <x v="5"/>
    <x v="2"/>
    <s v="Q22_2"/>
    <m/>
    <x v="2"/>
    <x v="21"/>
    <x v="11"/>
  </r>
  <r>
    <n v="1"/>
    <n v="2016"/>
    <s v="2733613"/>
    <s v="20114"/>
    <x v="1"/>
    <n v="1"/>
    <x v="0"/>
    <x v="5"/>
    <x v="5"/>
    <x v="2"/>
    <s v="Q22_4"/>
    <m/>
    <x v="2"/>
    <x v="22"/>
    <x v="11"/>
  </r>
  <r>
    <n v="1"/>
    <n v="2016"/>
    <s v="2733613"/>
    <s v="20114"/>
    <x v="1"/>
    <n v="1"/>
    <x v="0"/>
    <x v="5"/>
    <x v="5"/>
    <x v="2"/>
    <s v="Q22_3"/>
    <m/>
    <x v="2"/>
    <x v="23"/>
    <x v="11"/>
  </r>
  <r>
    <n v="1"/>
    <n v="2016"/>
    <s v="2733613"/>
    <s v="20114"/>
    <x v="1"/>
    <n v="1"/>
    <x v="0"/>
    <x v="5"/>
    <x v="5"/>
    <x v="2"/>
    <s v="Q22_5"/>
    <m/>
    <x v="2"/>
    <x v="24"/>
    <x v="11"/>
  </r>
  <r>
    <n v="1"/>
    <n v="2016"/>
    <s v="3356638"/>
    <s v="20122"/>
    <x v="1"/>
    <n v="1"/>
    <x v="0"/>
    <x v="7"/>
    <x v="7"/>
    <x v="3"/>
    <s v="Q22_1"/>
    <n v="3"/>
    <x v="2"/>
    <x v="20"/>
    <x v="6"/>
  </r>
  <r>
    <n v="1"/>
    <n v="2016"/>
    <s v="3356638"/>
    <s v="20122"/>
    <x v="1"/>
    <n v="1"/>
    <x v="0"/>
    <x v="7"/>
    <x v="7"/>
    <x v="3"/>
    <s v="Q22_2"/>
    <n v="2"/>
    <x v="2"/>
    <x v="21"/>
    <x v="13"/>
  </r>
  <r>
    <n v="1"/>
    <n v="2016"/>
    <s v="3356638"/>
    <s v="20122"/>
    <x v="1"/>
    <n v="1"/>
    <x v="0"/>
    <x v="7"/>
    <x v="7"/>
    <x v="3"/>
    <s v="Q22_4"/>
    <n v="2"/>
    <x v="2"/>
    <x v="22"/>
    <x v="13"/>
  </r>
  <r>
    <n v="1"/>
    <n v="2016"/>
    <s v="3356638"/>
    <s v="20122"/>
    <x v="1"/>
    <n v="1"/>
    <x v="0"/>
    <x v="7"/>
    <x v="7"/>
    <x v="3"/>
    <s v="Q22_3"/>
    <n v="1"/>
    <x v="2"/>
    <x v="23"/>
    <x v="12"/>
  </r>
  <r>
    <n v="1"/>
    <n v="2016"/>
    <s v="3356638"/>
    <s v="20122"/>
    <x v="1"/>
    <n v="1"/>
    <x v="0"/>
    <x v="7"/>
    <x v="7"/>
    <x v="3"/>
    <s v="Q22_5"/>
    <n v="4"/>
    <x v="2"/>
    <x v="24"/>
    <x v="4"/>
  </r>
  <r>
    <n v="1"/>
    <n v="2016"/>
    <s v="2567096"/>
    <s v="20114"/>
    <x v="1"/>
    <n v="1"/>
    <x v="0"/>
    <x v="42"/>
    <x v="18"/>
    <x v="0"/>
    <s v="Q22_1"/>
    <n v="3"/>
    <x v="2"/>
    <x v="20"/>
    <x v="6"/>
  </r>
  <r>
    <n v="1"/>
    <n v="2016"/>
    <s v="2567096"/>
    <s v="20114"/>
    <x v="1"/>
    <n v="1"/>
    <x v="0"/>
    <x v="42"/>
    <x v="18"/>
    <x v="0"/>
    <s v="Q22_2"/>
    <n v="3"/>
    <x v="2"/>
    <x v="21"/>
    <x v="6"/>
  </r>
  <r>
    <n v="1"/>
    <n v="2016"/>
    <s v="2567096"/>
    <s v="20114"/>
    <x v="1"/>
    <n v="1"/>
    <x v="0"/>
    <x v="42"/>
    <x v="18"/>
    <x v="0"/>
    <s v="Q22_4"/>
    <n v="3"/>
    <x v="2"/>
    <x v="22"/>
    <x v="6"/>
  </r>
  <r>
    <n v="1"/>
    <n v="2016"/>
    <s v="2567096"/>
    <s v="20114"/>
    <x v="1"/>
    <n v="1"/>
    <x v="0"/>
    <x v="42"/>
    <x v="18"/>
    <x v="0"/>
    <s v="Q22_3"/>
    <n v="3"/>
    <x v="2"/>
    <x v="23"/>
    <x v="6"/>
  </r>
  <r>
    <n v="1"/>
    <n v="2016"/>
    <s v="2567096"/>
    <s v="20114"/>
    <x v="1"/>
    <n v="1"/>
    <x v="0"/>
    <x v="42"/>
    <x v="18"/>
    <x v="0"/>
    <s v="Q22_5"/>
    <n v="4"/>
    <x v="2"/>
    <x v="24"/>
    <x v="4"/>
  </r>
  <r>
    <n v="1"/>
    <n v="2016"/>
    <s v="3409288"/>
    <s v="20122"/>
    <x v="1"/>
    <n v="1"/>
    <x v="0"/>
    <x v="43"/>
    <x v="14"/>
    <x v="2"/>
    <s v="Q22_1"/>
    <n v="3"/>
    <x v="2"/>
    <x v="20"/>
    <x v="6"/>
  </r>
  <r>
    <n v="1"/>
    <n v="2016"/>
    <s v="3409288"/>
    <s v="20122"/>
    <x v="1"/>
    <n v="1"/>
    <x v="0"/>
    <x v="43"/>
    <x v="14"/>
    <x v="2"/>
    <s v="Q22_2"/>
    <n v="3"/>
    <x v="2"/>
    <x v="21"/>
    <x v="6"/>
  </r>
  <r>
    <n v="1"/>
    <n v="2016"/>
    <s v="3409288"/>
    <s v="20122"/>
    <x v="1"/>
    <n v="1"/>
    <x v="0"/>
    <x v="43"/>
    <x v="14"/>
    <x v="2"/>
    <s v="Q22_4"/>
    <n v="3"/>
    <x v="2"/>
    <x v="22"/>
    <x v="6"/>
  </r>
  <r>
    <n v="1"/>
    <n v="2016"/>
    <s v="3409288"/>
    <s v="20122"/>
    <x v="1"/>
    <n v="1"/>
    <x v="0"/>
    <x v="43"/>
    <x v="14"/>
    <x v="2"/>
    <s v="Q22_3"/>
    <n v="2"/>
    <x v="2"/>
    <x v="23"/>
    <x v="13"/>
  </r>
  <r>
    <n v="1"/>
    <n v="2016"/>
    <s v="3409288"/>
    <s v="20122"/>
    <x v="1"/>
    <n v="1"/>
    <x v="0"/>
    <x v="43"/>
    <x v="14"/>
    <x v="2"/>
    <s v="Q22_5"/>
    <n v="1"/>
    <x v="2"/>
    <x v="24"/>
    <x v="12"/>
  </r>
  <r>
    <n v="1"/>
    <n v="2016"/>
    <s v="3119609"/>
    <s v="20122"/>
    <x v="1"/>
    <n v="1"/>
    <x v="0"/>
    <x v="44"/>
    <x v="23"/>
    <x v="0"/>
    <s v="Q22_1"/>
    <m/>
    <x v="2"/>
    <x v="20"/>
    <x v="11"/>
  </r>
  <r>
    <n v="1"/>
    <n v="2016"/>
    <s v="3119609"/>
    <s v="20122"/>
    <x v="1"/>
    <n v="1"/>
    <x v="0"/>
    <x v="44"/>
    <x v="23"/>
    <x v="0"/>
    <s v="Q22_2"/>
    <m/>
    <x v="2"/>
    <x v="21"/>
    <x v="11"/>
  </r>
  <r>
    <n v="1"/>
    <n v="2016"/>
    <s v="3119609"/>
    <s v="20122"/>
    <x v="1"/>
    <n v="1"/>
    <x v="0"/>
    <x v="44"/>
    <x v="23"/>
    <x v="0"/>
    <s v="Q22_4"/>
    <m/>
    <x v="2"/>
    <x v="22"/>
    <x v="11"/>
  </r>
  <r>
    <n v="1"/>
    <n v="2016"/>
    <s v="3119609"/>
    <s v="20122"/>
    <x v="1"/>
    <n v="1"/>
    <x v="0"/>
    <x v="44"/>
    <x v="23"/>
    <x v="0"/>
    <s v="Q22_3"/>
    <m/>
    <x v="2"/>
    <x v="23"/>
    <x v="11"/>
  </r>
  <r>
    <n v="1"/>
    <n v="2016"/>
    <s v="3119609"/>
    <s v="20122"/>
    <x v="1"/>
    <n v="1"/>
    <x v="0"/>
    <x v="44"/>
    <x v="23"/>
    <x v="0"/>
    <s v="Q22_5"/>
    <m/>
    <x v="2"/>
    <x v="24"/>
    <x v="11"/>
  </r>
  <r>
    <n v="1"/>
    <n v="2016"/>
    <s v="3117633"/>
    <s v="20122"/>
    <x v="0"/>
    <n v="1"/>
    <x v="0"/>
    <x v="0"/>
    <x v="0"/>
    <x v="0"/>
    <s v="Q22_1"/>
    <n v="3"/>
    <x v="2"/>
    <x v="20"/>
    <x v="6"/>
  </r>
  <r>
    <n v="1"/>
    <n v="2016"/>
    <s v="3117633"/>
    <s v="20122"/>
    <x v="0"/>
    <n v="1"/>
    <x v="0"/>
    <x v="0"/>
    <x v="0"/>
    <x v="0"/>
    <s v="Q22_2"/>
    <n v="3"/>
    <x v="2"/>
    <x v="21"/>
    <x v="6"/>
  </r>
  <r>
    <n v="1"/>
    <n v="2016"/>
    <s v="3117633"/>
    <s v="20122"/>
    <x v="0"/>
    <n v="1"/>
    <x v="0"/>
    <x v="0"/>
    <x v="0"/>
    <x v="0"/>
    <s v="Q22_4"/>
    <n v="3"/>
    <x v="2"/>
    <x v="22"/>
    <x v="6"/>
  </r>
  <r>
    <n v="1"/>
    <n v="2016"/>
    <s v="3117633"/>
    <s v="20122"/>
    <x v="0"/>
    <n v="1"/>
    <x v="0"/>
    <x v="0"/>
    <x v="0"/>
    <x v="0"/>
    <s v="Q22_3"/>
    <n v="3"/>
    <x v="2"/>
    <x v="23"/>
    <x v="6"/>
  </r>
  <r>
    <n v="1"/>
    <n v="2016"/>
    <s v="3117633"/>
    <s v="20122"/>
    <x v="0"/>
    <n v="1"/>
    <x v="0"/>
    <x v="0"/>
    <x v="0"/>
    <x v="0"/>
    <s v="Q22_5"/>
    <n v="3"/>
    <x v="2"/>
    <x v="24"/>
    <x v="6"/>
  </r>
  <r>
    <n v="1"/>
    <n v="2016"/>
    <s v="3291742"/>
    <s v="20121"/>
    <x v="0"/>
    <n v="1"/>
    <x v="0"/>
    <x v="1"/>
    <x v="1"/>
    <x v="0"/>
    <s v="Q22_1"/>
    <n v="3"/>
    <x v="2"/>
    <x v="20"/>
    <x v="6"/>
  </r>
  <r>
    <n v="1"/>
    <n v="2016"/>
    <s v="3291742"/>
    <s v="20121"/>
    <x v="0"/>
    <n v="1"/>
    <x v="0"/>
    <x v="1"/>
    <x v="1"/>
    <x v="0"/>
    <s v="Q22_2"/>
    <n v="3"/>
    <x v="2"/>
    <x v="21"/>
    <x v="6"/>
  </r>
  <r>
    <n v="1"/>
    <n v="2016"/>
    <s v="3291742"/>
    <s v="20121"/>
    <x v="0"/>
    <n v="1"/>
    <x v="0"/>
    <x v="1"/>
    <x v="1"/>
    <x v="0"/>
    <s v="Q22_4"/>
    <n v="3"/>
    <x v="2"/>
    <x v="22"/>
    <x v="6"/>
  </r>
  <r>
    <n v="1"/>
    <n v="2016"/>
    <s v="3291742"/>
    <s v="20121"/>
    <x v="0"/>
    <n v="1"/>
    <x v="0"/>
    <x v="1"/>
    <x v="1"/>
    <x v="0"/>
    <s v="Q22_3"/>
    <n v="3"/>
    <x v="2"/>
    <x v="23"/>
    <x v="6"/>
  </r>
  <r>
    <n v="1"/>
    <n v="2016"/>
    <s v="3291742"/>
    <s v="20121"/>
    <x v="0"/>
    <n v="1"/>
    <x v="0"/>
    <x v="1"/>
    <x v="1"/>
    <x v="0"/>
    <s v="Q22_5"/>
    <n v="2"/>
    <x v="2"/>
    <x v="24"/>
    <x v="13"/>
  </r>
  <r>
    <n v="1"/>
    <n v="2016"/>
    <s v="3918277"/>
    <s v="20114"/>
    <x v="0"/>
    <n v="1"/>
    <x v="0"/>
    <x v="2"/>
    <x v="2"/>
    <x v="1"/>
    <s v="Q22_1"/>
    <n v="2"/>
    <x v="2"/>
    <x v="20"/>
    <x v="13"/>
  </r>
  <r>
    <n v="1"/>
    <n v="2016"/>
    <s v="3918277"/>
    <s v="20114"/>
    <x v="0"/>
    <n v="1"/>
    <x v="0"/>
    <x v="2"/>
    <x v="2"/>
    <x v="1"/>
    <s v="Q22_2"/>
    <n v="2"/>
    <x v="2"/>
    <x v="21"/>
    <x v="13"/>
  </r>
  <r>
    <n v="1"/>
    <n v="2016"/>
    <s v="3918277"/>
    <s v="20114"/>
    <x v="0"/>
    <n v="1"/>
    <x v="0"/>
    <x v="2"/>
    <x v="2"/>
    <x v="1"/>
    <s v="Q22_4"/>
    <n v="1"/>
    <x v="2"/>
    <x v="22"/>
    <x v="12"/>
  </r>
  <r>
    <n v="1"/>
    <n v="2016"/>
    <s v="3918277"/>
    <s v="20114"/>
    <x v="0"/>
    <n v="1"/>
    <x v="0"/>
    <x v="2"/>
    <x v="2"/>
    <x v="1"/>
    <s v="Q22_3"/>
    <n v="1"/>
    <x v="2"/>
    <x v="23"/>
    <x v="12"/>
  </r>
  <r>
    <n v="1"/>
    <n v="2016"/>
    <s v="3918277"/>
    <s v="20114"/>
    <x v="0"/>
    <n v="1"/>
    <x v="0"/>
    <x v="2"/>
    <x v="2"/>
    <x v="1"/>
    <s v="Q22_5"/>
    <n v="1"/>
    <x v="2"/>
    <x v="24"/>
    <x v="12"/>
  </r>
  <r>
    <n v="1"/>
    <n v="2016"/>
    <s v="2979105"/>
    <s v="20114"/>
    <x v="0"/>
    <n v="1"/>
    <x v="0"/>
    <x v="3"/>
    <x v="3"/>
    <x v="0"/>
    <s v="Q22_1"/>
    <n v="3"/>
    <x v="2"/>
    <x v="20"/>
    <x v="6"/>
  </r>
  <r>
    <n v="1"/>
    <n v="2016"/>
    <s v="2979105"/>
    <s v="20114"/>
    <x v="0"/>
    <n v="1"/>
    <x v="0"/>
    <x v="3"/>
    <x v="3"/>
    <x v="0"/>
    <s v="Q22_2"/>
    <n v="3"/>
    <x v="2"/>
    <x v="21"/>
    <x v="6"/>
  </r>
  <r>
    <n v="1"/>
    <n v="2016"/>
    <s v="2979105"/>
    <s v="20114"/>
    <x v="0"/>
    <n v="1"/>
    <x v="0"/>
    <x v="3"/>
    <x v="3"/>
    <x v="0"/>
    <s v="Q22_4"/>
    <n v="3"/>
    <x v="2"/>
    <x v="22"/>
    <x v="6"/>
  </r>
  <r>
    <n v="1"/>
    <n v="2016"/>
    <s v="2979105"/>
    <s v="20114"/>
    <x v="0"/>
    <n v="1"/>
    <x v="0"/>
    <x v="3"/>
    <x v="3"/>
    <x v="0"/>
    <s v="Q22_3"/>
    <n v="1"/>
    <x v="2"/>
    <x v="23"/>
    <x v="12"/>
  </r>
  <r>
    <n v="1"/>
    <n v="2016"/>
    <s v="2979105"/>
    <s v="20114"/>
    <x v="0"/>
    <n v="1"/>
    <x v="0"/>
    <x v="3"/>
    <x v="3"/>
    <x v="0"/>
    <s v="Q22_5"/>
    <n v="2"/>
    <x v="2"/>
    <x v="24"/>
    <x v="13"/>
  </r>
  <r>
    <n v="1"/>
    <n v="2016"/>
    <s v="1198248"/>
    <s v="20122"/>
    <x v="0"/>
    <n v="1"/>
    <x v="0"/>
    <x v="4"/>
    <x v="4"/>
    <x v="1"/>
    <s v="Q22_1"/>
    <n v="3"/>
    <x v="2"/>
    <x v="20"/>
    <x v="6"/>
  </r>
  <r>
    <n v="1"/>
    <n v="2016"/>
    <s v="1198248"/>
    <s v="20122"/>
    <x v="0"/>
    <n v="1"/>
    <x v="0"/>
    <x v="4"/>
    <x v="4"/>
    <x v="1"/>
    <s v="Q22_2"/>
    <n v="3"/>
    <x v="2"/>
    <x v="21"/>
    <x v="6"/>
  </r>
  <r>
    <n v="1"/>
    <n v="2016"/>
    <s v="1198248"/>
    <s v="20122"/>
    <x v="0"/>
    <n v="1"/>
    <x v="0"/>
    <x v="4"/>
    <x v="4"/>
    <x v="1"/>
    <s v="Q22_4"/>
    <n v="3"/>
    <x v="2"/>
    <x v="22"/>
    <x v="6"/>
  </r>
  <r>
    <n v="1"/>
    <n v="2016"/>
    <s v="1198248"/>
    <s v="20122"/>
    <x v="0"/>
    <n v="1"/>
    <x v="0"/>
    <x v="4"/>
    <x v="4"/>
    <x v="1"/>
    <s v="Q22_3"/>
    <n v="3"/>
    <x v="2"/>
    <x v="23"/>
    <x v="6"/>
  </r>
  <r>
    <n v="1"/>
    <n v="2016"/>
    <s v="1198248"/>
    <s v="20122"/>
    <x v="0"/>
    <n v="1"/>
    <x v="0"/>
    <x v="4"/>
    <x v="4"/>
    <x v="1"/>
    <s v="Q22_5"/>
    <n v="3"/>
    <x v="2"/>
    <x v="24"/>
    <x v="6"/>
  </r>
  <r>
    <n v="1"/>
    <n v="2016"/>
    <s v="3494529"/>
    <s v="20122"/>
    <x v="0"/>
    <n v="1"/>
    <x v="0"/>
    <x v="5"/>
    <x v="5"/>
    <x v="2"/>
    <s v="Q22_1"/>
    <n v="3"/>
    <x v="2"/>
    <x v="20"/>
    <x v="6"/>
  </r>
  <r>
    <n v="1"/>
    <n v="2016"/>
    <s v="3494529"/>
    <s v="20122"/>
    <x v="0"/>
    <n v="1"/>
    <x v="0"/>
    <x v="5"/>
    <x v="5"/>
    <x v="2"/>
    <s v="Q22_2"/>
    <n v="3"/>
    <x v="2"/>
    <x v="21"/>
    <x v="6"/>
  </r>
  <r>
    <n v="1"/>
    <n v="2016"/>
    <s v="3494529"/>
    <s v="20122"/>
    <x v="0"/>
    <n v="1"/>
    <x v="0"/>
    <x v="5"/>
    <x v="5"/>
    <x v="2"/>
    <s v="Q22_4"/>
    <n v="3"/>
    <x v="2"/>
    <x v="22"/>
    <x v="6"/>
  </r>
  <r>
    <n v="1"/>
    <n v="2016"/>
    <s v="3494529"/>
    <s v="20122"/>
    <x v="0"/>
    <n v="1"/>
    <x v="0"/>
    <x v="5"/>
    <x v="5"/>
    <x v="2"/>
    <s v="Q22_3"/>
    <n v="3"/>
    <x v="2"/>
    <x v="23"/>
    <x v="6"/>
  </r>
  <r>
    <n v="1"/>
    <n v="2016"/>
    <s v="3494529"/>
    <s v="20122"/>
    <x v="0"/>
    <n v="1"/>
    <x v="0"/>
    <x v="5"/>
    <x v="5"/>
    <x v="2"/>
    <s v="Q22_5"/>
    <n v="3"/>
    <x v="2"/>
    <x v="24"/>
    <x v="6"/>
  </r>
  <r>
    <n v="1"/>
    <n v="2016"/>
    <s v="1391727"/>
    <s v="20114"/>
    <x v="0"/>
    <n v="1"/>
    <x v="0"/>
    <x v="6"/>
    <x v="6"/>
    <x v="3"/>
    <s v="Q22_1"/>
    <n v="3"/>
    <x v="2"/>
    <x v="20"/>
    <x v="6"/>
  </r>
  <r>
    <n v="1"/>
    <n v="2016"/>
    <s v="1391727"/>
    <s v="20114"/>
    <x v="0"/>
    <n v="1"/>
    <x v="0"/>
    <x v="6"/>
    <x v="6"/>
    <x v="3"/>
    <s v="Q22_2"/>
    <n v="3"/>
    <x v="2"/>
    <x v="21"/>
    <x v="6"/>
  </r>
  <r>
    <n v="1"/>
    <n v="2016"/>
    <s v="1391727"/>
    <s v="20114"/>
    <x v="0"/>
    <n v="1"/>
    <x v="0"/>
    <x v="6"/>
    <x v="6"/>
    <x v="3"/>
    <s v="Q22_4"/>
    <n v="3"/>
    <x v="2"/>
    <x v="22"/>
    <x v="6"/>
  </r>
  <r>
    <n v="1"/>
    <n v="2016"/>
    <s v="1391727"/>
    <s v="20114"/>
    <x v="0"/>
    <n v="1"/>
    <x v="0"/>
    <x v="6"/>
    <x v="6"/>
    <x v="3"/>
    <s v="Q22_3"/>
    <n v="3"/>
    <x v="2"/>
    <x v="23"/>
    <x v="6"/>
  </r>
  <r>
    <n v="1"/>
    <n v="2016"/>
    <s v="1391727"/>
    <s v="20114"/>
    <x v="0"/>
    <n v="1"/>
    <x v="0"/>
    <x v="6"/>
    <x v="6"/>
    <x v="3"/>
    <s v="Q22_5"/>
    <n v="4"/>
    <x v="2"/>
    <x v="24"/>
    <x v="4"/>
  </r>
  <r>
    <n v="1"/>
    <n v="2016"/>
    <s v="1144545"/>
    <s v="20121"/>
    <x v="0"/>
    <n v="0"/>
    <x v="1"/>
    <x v="38"/>
    <x v="12"/>
    <x v="4"/>
    <s v="Q3_7"/>
    <n v="4"/>
    <x v="0"/>
    <x v="8"/>
    <x v="0"/>
  </r>
  <r>
    <n v="1"/>
    <n v="2016"/>
    <s v="1144545"/>
    <s v="20121"/>
    <x v="0"/>
    <n v="0"/>
    <x v="1"/>
    <x v="38"/>
    <x v="12"/>
    <x v="4"/>
    <s v="Q3_6"/>
    <n v="5"/>
    <x v="0"/>
    <x v="9"/>
    <x v="4"/>
  </r>
  <r>
    <n v="1"/>
    <n v="2016"/>
    <s v="1144545"/>
    <s v="20121"/>
    <x v="0"/>
    <n v="0"/>
    <x v="1"/>
    <x v="38"/>
    <x v="12"/>
    <x v="4"/>
    <s v="Q3_5"/>
    <n v="4"/>
    <x v="0"/>
    <x v="10"/>
    <x v="0"/>
  </r>
  <r>
    <n v="1"/>
    <n v="2016"/>
    <s v="1144545"/>
    <s v="20121"/>
    <x v="0"/>
    <n v="0"/>
    <x v="1"/>
    <x v="38"/>
    <x v="12"/>
    <x v="4"/>
    <s v="Q4_6"/>
    <n v="4"/>
    <x v="1"/>
    <x v="11"/>
    <x v="5"/>
  </r>
  <r>
    <n v="1"/>
    <n v="2016"/>
    <s v="1144545"/>
    <s v="20121"/>
    <x v="0"/>
    <n v="0"/>
    <x v="1"/>
    <x v="38"/>
    <x v="12"/>
    <x v="4"/>
    <s v="Q4_3"/>
    <n v="4"/>
    <x v="1"/>
    <x v="12"/>
    <x v="5"/>
  </r>
  <r>
    <n v="1"/>
    <n v="2016"/>
    <s v="3059731"/>
    <s v="20122"/>
    <x v="0"/>
    <n v="1"/>
    <x v="0"/>
    <x v="2"/>
    <x v="2"/>
    <x v="1"/>
    <s v="Q22_1"/>
    <n v="2"/>
    <x v="2"/>
    <x v="20"/>
    <x v="13"/>
  </r>
  <r>
    <n v="1"/>
    <n v="2016"/>
    <s v="3059731"/>
    <s v="20122"/>
    <x v="0"/>
    <n v="1"/>
    <x v="0"/>
    <x v="2"/>
    <x v="2"/>
    <x v="1"/>
    <s v="Q22_2"/>
    <n v="2"/>
    <x v="2"/>
    <x v="21"/>
    <x v="13"/>
  </r>
  <r>
    <n v="1"/>
    <n v="2016"/>
    <s v="3059731"/>
    <s v="20122"/>
    <x v="0"/>
    <n v="1"/>
    <x v="0"/>
    <x v="2"/>
    <x v="2"/>
    <x v="1"/>
    <s v="Q22_4"/>
    <n v="3"/>
    <x v="2"/>
    <x v="22"/>
    <x v="6"/>
  </r>
  <r>
    <n v="1"/>
    <n v="2016"/>
    <s v="3059731"/>
    <s v="20122"/>
    <x v="0"/>
    <n v="1"/>
    <x v="0"/>
    <x v="2"/>
    <x v="2"/>
    <x v="1"/>
    <s v="Q22_3"/>
    <n v="4"/>
    <x v="2"/>
    <x v="23"/>
    <x v="4"/>
  </r>
  <r>
    <n v="1"/>
    <n v="2016"/>
    <s v="3059731"/>
    <s v="20122"/>
    <x v="0"/>
    <n v="1"/>
    <x v="0"/>
    <x v="2"/>
    <x v="2"/>
    <x v="1"/>
    <s v="Q22_5"/>
    <n v="1"/>
    <x v="2"/>
    <x v="24"/>
    <x v="12"/>
  </r>
  <r>
    <n v="1"/>
    <n v="2016"/>
    <s v="3698486"/>
    <s v="20122"/>
    <x v="0"/>
    <n v="1"/>
    <x v="0"/>
    <x v="5"/>
    <x v="5"/>
    <x v="2"/>
    <s v="Q22_1"/>
    <n v="2"/>
    <x v="2"/>
    <x v="20"/>
    <x v="13"/>
  </r>
  <r>
    <n v="1"/>
    <n v="2016"/>
    <s v="3698486"/>
    <s v="20122"/>
    <x v="0"/>
    <n v="1"/>
    <x v="0"/>
    <x v="5"/>
    <x v="5"/>
    <x v="2"/>
    <s v="Q22_2"/>
    <n v="2"/>
    <x v="2"/>
    <x v="21"/>
    <x v="13"/>
  </r>
  <r>
    <n v="1"/>
    <n v="2016"/>
    <s v="3698486"/>
    <s v="20122"/>
    <x v="0"/>
    <n v="1"/>
    <x v="0"/>
    <x v="5"/>
    <x v="5"/>
    <x v="2"/>
    <s v="Q22_4"/>
    <n v="2"/>
    <x v="2"/>
    <x v="22"/>
    <x v="13"/>
  </r>
  <r>
    <n v="1"/>
    <n v="2016"/>
    <s v="3698486"/>
    <s v="20122"/>
    <x v="0"/>
    <n v="1"/>
    <x v="0"/>
    <x v="5"/>
    <x v="5"/>
    <x v="2"/>
    <s v="Q22_3"/>
    <n v="3"/>
    <x v="2"/>
    <x v="23"/>
    <x v="6"/>
  </r>
  <r>
    <n v="1"/>
    <n v="2016"/>
    <s v="3698486"/>
    <s v="20122"/>
    <x v="0"/>
    <n v="1"/>
    <x v="0"/>
    <x v="5"/>
    <x v="5"/>
    <x v="2"/>
    <s v="Q22_5"/>
    <n v="2"/>
    <x v="2"/>
    <x v="24"/>
    <x v="13"/>
  </r>
  <r>
    <n v="1"/>
    <n v="2016"/>
    <s v="3303819"/>
    <s v="20114"/>
    <x v="0"/>
    <n v="1"/>
    <x v="0"/>
    <x v="8"/>
    <x v="8"/>
    <x v="1"/>
    <s v="Q22_1"/>
    <n v="3"/>
    <x v="2"/>
    <x v="20"/>
    <x v="6"/>
  </r>
  <r>
    <n v="1"/>
    <n v="2016"/>
    <s v="3303819"/>
    <s v="20114"/>
    <x v="0"/>
    <n v="1"/>
    <x v="0"/>
    <x v="8"/>
    <x v="8"/>
    <x v="1"/>
    <s v="Q22_2"/>
    <n v="3"/>
    <x v="2"/>
    <x v="21"/>
    <x v="6"/>
  </r>
  <r>
    <n v="1"/>
    <n v="2016"/>
    <s v="3303819"/>
    <s v="20114"/>
    <x v="0"/>
    <n v="1"/>
    <x v="0"/>
    <x v="8"/>
    <x v="8"/>
    <x v="1"/>
    <s v="Q22_4"/>
    <n v="3"/>
    <x v="2"/>
    <x v="22"/>
    <x v="6"/>
  </r>
  <r>
    <n v="1"/>
    <n v="2016"/>
    <s v="3303819"/>
    <s v="20114"/>
    <x v="0"/>
    <n v="1"/>
    <x v="0"/>
    <x v="8"/>
    <x v="8"/>
    <x v="1"/>
    <s v="Q22_3"/>
    <n v="3"/>
    <x v="2"/>
    <x v="23"/>
    <x v="6"/>
  </r>
  <r>
    <n v="1"/>
    <n v="2016"/>
    <s v="3303819"/>
    <s v="20114"/>
    <x v="0"/>
    <n v="1"/>
    <x v="0"/>
    <x v="8"/>
    <x v="8"/>
    <x v="1"/>
    <s v="Q22_5"/>
    <n v="3"/>
    <x v="2"/>
    <x v="24"/>
    <x v="6"/>
  </r>
  <r>
    <n v="1"/>
    <n v="2016"/>
    <s v="1846662"/>
    <s v="20122"/>
    <x v="0"/>
    <n v="1"/>
    <x v="0"/>
    <x v="9"/>
    <x v="9"/>
    <x v="3"/>
    <s v="Q22_1"/>
    <m/>
    <x v="2"/>
    <x v="20"/>
    <x v="11"/>
  </r>
  <r>
    <n v="1"/>
    <n v="2016"/>
    <s v="1846662"/>
    <s v="20122"/>
    <x v="0"/>
    <n v="1"/>
    <x v="0"/>
    <x v="9"/>
    <x v="9"/>
    <x v="3"/>
    <s v="Q22_2"/>
    <m/>
    <x v="2"/>
    <x v="21"/>
    <x v="11"/>
  </r>
  <r>
    <n v="1"/>
    <n v="2016"/>
    <s v="1846662"/>
    <s v="20122"/>
    <x v="0"/>
    <n v="1"/>
    <x v="0"/>
    <x v="9"/>
    <x v="9"/>
    <x v="3"/>
    <s v="Q22_4"/>
    <m/>
    <x v="2"/>
    <x v="22"/>
    <x v="11"/>
  </r>
  <r>
    <n v="1"/>
    <n v="2016"/>
    <s v="1846662"/>
    <s v="20122"/>
    <x v="0"/>
    <n v="1"/>
    <x v="0"/>
    <x v="9"/>
    <x v="9"/>
    <x v="3"/>
    <s v="Q22_3"/>
    <m/>
    <x v="2"/>
    <x v="23"/>
    <x v="11"/>
  </r>
  <r>
    <n v="1"/>
    <n v="2016"/>
    <s v="1846662"/>
    <s v="20122"/>
    <x v="0"/>
    <n v="1"/>
    <x v="0"/>
    <x v="9"/>
    <x v="9"/>
    <x v="3"/>
    <s v="Q22_5"/>
    <m/>
    <x v="2"/>
    <x v="24"/>
    <x v="11"/>
  </r>
  <r>
    <n v="1"/>
    <n v="2016"/>
    <s v="1896166"/>
    <s v="20114"/>
    <x v="0"/>
    <n v="1"/>
    <x v="0"/>
    <x v="10"/>
    <x v="10"/>
    <x v="3"/>
    <s v="Q22_1"/>
    <n v="3"/>
    <x v="2"/>
    <x v="20"/>
    <x v="6"/>
  </r>
  <r>
    <n v="1"/>
    <n v="2016"/>
    <s v="1896166"/>
    <s v="20114"/>
    <x v="0"/>
    <n v="1"/>
    <x v="0"/>
    <x v="10"/>
    <x v="10"/>
    <x v="3"/>
    <s v="Q22_2"/>
    <n v="3"/>
    <x v="2"/>
    <x v="21"/>
    <x v="6"/>
  </r>
  <r>
    <n v="1"/>
    <n v="2016"/>
    <s v="1896166"/>
    <s v="20114"/>
    <x v="0"/>
    <n v="1"/>
    <x v="0"/>
    <x v="10"/>
    <x v="10"/>
    <x v="3"/>
    <s v="Q22_4"/>
    <n v="3"/>
    <x v="2"/>
    <x v="22"/>
    <x v="6"/>
  </r>
  <r>
    <n v="1"/>
    <n v="2016"/>
    <s v="1896166"/>
    <s v="20114"/>
    <x v="0"/>
    <n v="1"/>
    <x v="0"/>
    <x v="10"/>
    <x v="10"/>
    <x v="3"/>
    <s v="Q22_3"/>
    <n v="3"/>
    <x v="2"/>
    <x v="23"/>
    <x v="6"/>
  </r>
  <r>
    <n v="1"/>
    <n v="2016"/>
    <s v="1896166"/>
    <s v="20114"/>
    <x v="0"/>
    <n v="1"/>
    <x v="0"/>
    <x v="10"/>
    <x v="10"/>
    <x v="3"/>
    <s v="Q22_5"/>
    <n v="3"/>
    <x v="2"/>
    <x v="24"/>
    <x v="6"/>
  </r>
  <r>
    <n v="1"/>
    <n v="2016"/>
    <s v="3646837"/>
    <s v="20122"/>
    <x v="0"/>
    <n v="1"/>
    <x v="0"/>
    <x v="11"/>
    <x v="11"/>
    <x v="4"/>
    <s v="Q22_1"/>
    <n v="3"/>
    <x v="2"/>
    <x v="20"/>
    <x v="6"/>
  </r>
  <r>
    <n v="1"/>
    <n v="2016"/>
    <s v="3646837"/>
    <s v="20122"/>
    <x v="0"/>
    <n v="1"/>
    <x v="0"/>
    <x v="11"/>
    <x v="11"/>
    <x v="4"/>
    <s v="Q22_2"/>
    <n v="3"/>
    <x v="2"/>
    <x v="21"/>
    <x v="6"/>
  </r>
  <r>
    <n v="1"/>
    <n v="2016"/>
    <s v="3646837"/>
    <s v="20122"/>
    <x v="0"/>
    <n v="1"/>
    <x v="0"/>
    <x v="11"/>
    <x v="11"/>
    <x v="4"/>
    <s v="Q22_4"/>
    <n v="3"/>
    <x v="2"/>
    <x v="22"/>
    <x v="6"/>
  </r>
  <r>
    <n v="1"/>
    <n v="2016"/>
    <s v="3646837"/>
    <s v="20122"/>
    <x v="0"/>
    <n v="1"/>
    <x v="0"/>
    <x v="11"/>
    <x v="11"/>
    <x v="4"/>
    <s v="Q22_3"/>
    <n v="3"/>
    <x v="2"/>
    <x v="23"/>
    <x v="6"/>
  </r>
  <r>
    <n v="1"/>
    <n v="2016"/>
    <s v="3646837"/>
    <s v="20122"/>
    <x v="0"/>
    <n v="1"/>
    <x v="0"/>
    <x v="11"/>
    <x v="11"/>
    <x v="4"/>
    <s v="Q22_5"/>
    <n v="3"/>
    <x v="2"/>
    <x v="24"/>
    <x v="6"/>
  </r>
  <r>
    <n v="1"/>
    <n v="2016"/>
    <s v="2855852"/>
    <s v="20122"/>
    <x v="0"/>
    <n v="1"/>
    <x v="0"/>
    <x v="12"/>
    <x v="12"/>
    <x v="4"/>
    <s v="Q22_1"/>
    <n v="3"/>
    <x v="2"/>
    <x v="20"/>
    <x v="6"/>
  </r>
  <r>
    <n v="1"/>
    <n v="2016"/>
    <s v="2855852"/>
    <s v="20122"/>
    <x v="0"/>
    <n v="1"/>
    <x v="0"/>
    <x v="12"/>
    <x v="12"/>
    <x v="4"/>
    <s v="Q22_2"/>
    <n v="3"/>
    <x v="2"/>
    <x v="21"/>
    <x v="6"/>
  </r>
  <r>
    <n v="1"/>
    <n v="2016"/>
    <s v="2855852"/>
    <s v="20122"/>
    <x v="0"/>
    <n v="1"/>
    <x v="0"/>
    <x v="12"/>
    <x v="12"/>
    <x v="4"/>
    <s v="Q22_4"/>
    <n v="3"/>
    <x v="2"/>
    <x v="22"/>
    <x v="6"/>
  </r>
  <r>
    <n v="1"/>
    <n v="2016"/>
    <s v="2855852"/>
    <s v="20122"/>
    <x v="0"/>
    <n v="1"/>
    <x v="0"/>
    <x v="12"/>
    <x v="12"/>
    <x v="4"/>
    <s v="Q22_3"/>
    <n v="3"/>
    <x v="2"/>
    <x v="23"/>
    <x v="6"/>
  </r>
  <r>
    <n v="1"/>
    <n v="2016"/>
    <s v="2855852"/>
    <s v="20122"/>
    <x v="0"/>
    <n v="1"/>
    <x v="0"/>
    <x v="12"/>
    <x v="12"/>
    <x v="4"/>
    <s v="Q22_5"/>
    <n v="4"/>
    <x v="2"/>
    <x v="24"/>
    <x v="4"/>
  </r>
  <r>
    <n v="1"/>
    <n v="2016"/>
    <s v="102088"/>
    <s v="20122"/>
    <x v="0"/>
    <n v="1"/>
    <x v="0"/>
    <x v="13"/>
    <x v="13"/>
    <x v="2"/>
    <s v="Q22_1"/>
    <n v="4"/>
    <x v="2"/>
    <x v="20"/>
    <x v="4"/>
  </r>
  <r>
    <n v="1"/>
    <n v="2016"/>
    <s v="102088"/>
    <s v="20122"/>
    <x v="0"/>
    <n v="1"/>
    <x v="0"/>
    <x v="13"/>
    <x v="13"/>
    <x v="2"/>
    <s v="Q22_2"/>
    <n v="4"/>
    <x v="2"/>
    <x v="21"/>
    <x v="4"/>
  </r>
  <r>
    <n v="1"/>
    <n v="2016"/>
    <s v="102088"/>
    <s v="20122"/>
    <x v="0"/>
    <n v="1"/>
    <x v="0"/>
    <x v="13"/>
    <x v="13"/>
    <x v="2"/>
    <s v="Q22_4"/>
    <n v="3"/>
    <x v="2"/>
    <x v="22"/>
    <x v="6"/>
  </r>
  <r>
    <n v="1"/>
    <n v="2016"/>
    <s v="102088"/>
    <s v="20122"/>
    <x v="0"/>
    <n v="1"/>
    <x v="0"/>
    <x v="13"/>
    <x v="13"/>
    <x v="2"/>
    <s v="Q22_3"/>
    <n v="3"/>
    <x v="2"/>
    <x v="23"/>
    <x v="6"/>
  </r>
  <r>
    <n v="1"/>
    <n v="2016"/>
    <s v="102088"/>
    <s v="20122"/>
    <x v="0"/>
    <n v="1"/>
    <x v="0"/>
    <x v="13"/>
    <x v="13"/>
    <x v="2"/>
    <s v="Q22_5"/>
    <n v="4"/>
    <x v="2"/>
    <x v="24"/>
    <x v="4"/>
  </r>
  <r>
    <n v="1"/>
    <n v="2016"/>
    <s v="3635722"/>
    <s v="20113"/>
    <x v="0"/>
    <n v="1"/>
    <x v="0"/>
    <x v="14"/>
    <x v="14"/>
    <x v="2"/>
    <s v="Q22_1"/>
    <n v="3"/>
    <x v="2"/>
    <x v="20"/>
    <x v="6"/>
  </r>
  <r>
    <n v="1"/>
    <n v="2016"/>
    <s v="3635722"/>
    <s v="20113"/>
    <x v="0"/>
    <n v="1"/>
    <x v="0"/>
    <x v="14"/>
    <x v="14"/>
    <x v="2"/>
    <s v="Q22_2"/>
    <n v="3"/>
    <x v="2"/>
    <x v="21"/>
    <x v="6"/>
  </r>
  <r>
    <n v="1"/>
    <n v="2016"/>
    <s v="3635722"/>
    <s v="20113"/>
    <x v="0"/>
    <n v="1"/>
    <x v="0"/>
    <x v="14"/>
    <x v="14"/>
    <x v="2"/>
    <s v="Q22_4"/>
    <n v="3"/>
    <x v="2"/>
    <x v="22"/>
    <x v="6"/>
  </r>
  <r>
    <n v="1"/>
    <n v="2016"/>
    <s v="3635722"/>
    <s v="20113"/>
    <x v="0"/>
    <n v="1"/>
    <x v="0"/>
    <x v="14"/>
    <x v="14"/>
    <x v="2"/>
    <s v="Q22_3"/>
    <n v="2"/>
    <x v="2"/>
    <x v="23"/>
    <x v="13"/>
  </r>
  <r>
    <n v="1"/>
    <n v="2016"/>
    <s v="3635722"/>
    <s v="20113"/>
    <x v="0"/>
    <n v="1"/>
    <x v="0"/>
    <x v="14"/>
    <x v="14"/>
    <x v="2"/>
    <s v="Q22_5"/>
    <n v="4"/>
    <x v="2"/>
    <x v="24"/>
    <x v="4"/>
  </r>
  <r>
    <n v="1"/>
    <n v="2016"/>
    <s v="2103425"/>
    <s v="20122"/>
    <x v="0"/>
    <n v="1"/>
    <x v="0"/>
    <x v="13"/>
    <x v="13"/>
    <x v="2"/>
    <s v="Q22_1"/>
    <m/>
    <x v="2"/>
    <x v="20"/>
    <x v="11"/>
  </r>
  <r>
    <n v="1"/>
    <n v="2016"/>
    <s v="2103425"/>
    <s v="20122"/>
    <x v="0"/>
    <n v="1"/>
    <x v="0"/>
    <x v="13"/>
    <x v="13"/>
    <x v="2"/>
    <s v="Q22_2"/>
    <m/>
    <x v="2"/>
    <x v="21"/>
    <x v="11"/>
  </r>
  <r>
    <n v="1"/>
    <n v="2016"/>
    <s v="2103425"/>
    <s v="20122"/>
    <x v="0"/>
    <n v="1"/>
    <x v="0"/>
    <x v="13"/>
    <x v="13"/>
    <x v="2"/>
    <s v="Q22_4"/>
    <m/>
    <x v="2"/>
    <x v="22"/>
    <x v="11"/>
  </r>
  <r>
    <n v="1"/>
    <n v="2016"/>
    <s v="2103425"/>
    <s v="20122"/>
    <x v="0"/>
    <n v="1"/>
    <x v="0"/>
    <x v="13"/>
    <x v="13"/>
    <x v="2"/>
    <s v="Q22_3"/>
    <m/>
    <x v="2"/>
    <x v="23"/>
    <x v="11"/>
  </r>
  <r>
    <n v="1"/>
    <n v="2016"/>
    <s v="2103425"/>
    <s v="20122"/>
    <x v="0"/>
    <n v="1"/>
    <x v="0"/>
    <x v="13"/>
    <x v="13"/>
    <x v="2"/>
    <s v="Q22_5"/>
    <m/>
    <x v="2"/>
    <x v="24"/>
    <x v="11"/>
  </r>
  <r>
    <n v="1"/>
    <n v="2016"/>
    <s v="91272"/>
    <s v="20122"/>
    <x v="0"/>
    <n v="1"/>
    <x v="0"/>
    <x v="10"/>
    <x v="10"/>
    <x v="3"/>
    <s v="Q22_1"/>
    <n v="3"/>
    <x v="2"/>
    <x v="20"/>
    <x v="6"/>
  </r>
  <r>
    <n v="1"/>
    <n v="2016"/>
    <s v="91272"/>
    <s v="20122"/>
    <x v="0"/>
    <n v="1"/>
    <x v="0"/>
    <x v="10"/>
    <x v="10"/>
    <x v="3"/>
    <s v="Q22_2"/>
    <n v="3"/>
    <x v="2"/>
    <x v="21"/>
    <x v="6"/>
  </r>
  <r>
    <n v="1"/>
    <n v="2016"/>
    <s v="91272"/>
    <s v="20122"/>
    <x v="0"/>
    <n v="1"/>
    <x v="0"/>
    <x v="10"/>
    <x v="10"/>
    <x v="3"/>
    <s v="Q22_4"/>
    <n v="3"/>
    <x v="2"/>
    <x v="22"/>
    <x v="6"/>
  </r>
  <r>
    <n v="1"/>
    <n v="2016"/>
    <s v="91272"/>
    <s v="20122"/>
    <x v="0"/>
    <n v="1"/>
    <x v="0"/>
    <x v="10"/>
    <x v="10"/>
    <x v="3"/>
    <s v="Q22_3"/>
    <n v="3"/>
    <x v="2"/>
    <x v="23"/>
    <x v="6"/>
  </r>
  <r>
    <n v="1"/>
    <n v="2016"/>
    <s v="91272"/>
    <s v="20122"/>
    <x v="0"/>
    <n v="1"/>
    <x v="0"/>
    <x v="10"/>
    <x v="10"/>
    <x v="3"/>
    <s v="Q22_5"/>
    <n v="3"/>
    <x v="2"/>
    <x v="24"/>
    <x v="6"/>
  </r>
  <r>
    <n v="1"/>
    <n v="2016"/>
    <s v="3466189"/>
    <s v="20122"/>
    <x v="0"/>
    <n v="1"/>
    <x v="0"/>
    <x v="15"/>
    <x v="15"/>
    <x v="1"/>
    <s v="Q22_1"/>
    <m/>
    <x v="2"/>
    <x v="20"/>
    <x v="11"/>
  </r>
  <r>
    <n v="1"/>
    <n v="2016"/>
    <s v="3466189"/>
    <s v="20122"/>
    <x v="0"/>
    <n v="1"/>
    <x v="0"/>
    <x v="15"/>
    <x v="15"/>
    <x v="1"/>
    <s v="Q22_2"/>
    <m/>
    <x v="2"/>
    <x v="21"/>
    <x v="11"/>
  </r>
  <r>
    <n v="1"/>
    <n v="2016"/>
    <s v="3466189"/>
    <s v="20122"/>
    <x v="0"/>
    <n v="1"/>
    <x v="0"/>
    <x v="15"/>
    <x v="15"/>
    <x v="1"/>
    <s v="Q22_4"/>
    <m/>
    <x v="2"/>
    <x v="22"/>
    <x v="11"/>
  </r>
  <r>
    <n v="1"/>
    <n v="2016"/>
    <s v="3466189"/>
    <s v="20122"/>
    <x v="0"/>
    <n v="1"/>
    <x v="0"/>
    <x v="15"/>
    <x v="15"/>
    <x v="1"/>
    <s v="Q22_3"/>
    <m/>
    <x v="2"/>
    <x v="23"/>
    <x v="11"/>
  </r>
  <r>
    <n v="1"/>
    <n v="2016"/>
    <s v="3466189"/>
    <s v="20122"/>
    <x v="0"/>
    <n v="1"/>
    <x v="0"/>
    <x v="15"/>
    <x v="15"/>
    <x v="1"/>
    <s v="Q22_5"/>
    <m/>
    <x v="2"/>
    <x v="24"/>
    <x v="11"/>
  </r>
  <r>
    <n v="1"/>
    <n v="2016"/>
    <s v="2792217"/>
    <m/>
    <x v="0"/>
    <n v="0"/>
    <x v="1"/>
    <x v="57"/>
    <x v="10"/>
    <x v="3"/>
    <s v="Q4_2"/>
    <n v="3"/>
    <x v="1"/>
    <x v="14"/>
    <x v="7"/>
  </r>
  <r>
    <n v="1"/>
    <n v="2016"/>
    <s v="2792217"/>
    <m/>
    <x v="0"/>
    <n v="0"/>
    <x v="1"/>
    <x v="57"/>
    <x v="10"/>
    <x v="3"/>
    <s v="Q4_7"/>
    <n v="3"/>
    <x v="1"/>
    <x v="15"/>
    <x v="7"/>
  </r>
  <r>
    <n v="1"/>
    <n v="2016"/>
    <s v="2792217"/>
    <m/>
    <x v="0"/>
    <n v="0"/>
    <x v="1"/>
    <x v="57"/>
    <x v="10"/>
    <x v="3"/>
    <s v="Q4_9"/>
    <n v="2"/>
    <x v="1"/>
    <x v="16"/>
    <x v="9"/>
  </r>
  <r>
    <n v="1"/>
    <n v="2016"/>
    <s v="2792217"/>
    <m/>
    <x v="0"/>
    <n v="0"/>
    <x v="1"/>
    <x v="57"/>
    <x v="10"/>
    <x v="3"/>
    <s v="Q4_8"/>
    <n v="2"/>
    <x v="1"/>
    <x v="17"/>
    <x v="9"/>
  </r>
  <r>
    <n v="1"/>
    <n v="2016"/>
    <s v="2792217"/>
    <m/>
    <x v="0"/>
    <n v="0"/>
    <x v="1"/>
    <x v="57"/>
    <x v="10"/>
    <x v="3"/>
    <s v="Q4_4"/>
    <n v="5"/>
    <x v="1"/>
    <x v="18"/>
    <x v="4"/>
  </r>
  <r>
    <n v="1"/>
    <n v="2016"/>
    <s v="3251520"/>
    <s v="20122"/>
    <x v="0"/>
    <n v="1"/>
    <x v="0"/>
    <x v="16"/>
    <x v="1"/>
    <x v="0"/>
    <s v="Q22_1"/>
    <n v="3"/>
    <x v="2"/>
    <x v="20"/>
    <x v="6"/>
  </r>
  <r>
    <n v="1"/>
    <n v="2016"/>
    <s v="3251520"/>
    <s v="20122"/>
    <x v="0"/>
    <n v="1"/>
    <x v="0"/>
    <x v="16"/>
    <x v="1"/>
    <x v="0"/>
    <s v="Q22_2"/>
    <n v="3"/>
    <x v="2"/>
    <x v="21"/>
    <x v="6"/>
  </r>
  <r>
    <n v="1"/>
    <n v="2016"/>
    <s v="3251520"/>
    <s v="20122"/>
    <x v="0"/>
    <n v="1"/>
    <x v="0"/>
    <x v="16"/>
    <x v="1"/>
    <x v="0"/>
    <s v="Q22_4"/>
    <n v="3"/>
    <x v="2"/>
    <x v="22"/>
    <x v="6"/>
  </r>
  <r>
    <n v="1"/>
    <n v="2016"/>
    <s v="3251520"/>
    <s v="20122"/>
    <x v="0"/>
    <n v="1"/>
    <x v="0"/>
    <x v="16"/>
    <x v="1"/>
    <x v="0"/>
    <s v="Q22_3"/>
    <n v="3"/>
    <x v="2"/>
    <x v="23"/>
    <x v="6"/>
  </r>
  <r>
    <n v="1"/>
    <n v="2016"/>
    <s v="3251520"/>
    <s v="20122"/>
    <x v="0"/>
    <n v="1"/>
    <x v="0"/>
    <x v="16"/>
    <x v="1"/>
    <x v="0"/>
    <s v="Q22_5"/>
    <n v="3"/>
    <x v="2"/>
    <x v="24"/>
    <x v="6"/>
  </r>
  <r>
    <n v="1"/>
    <n v="2016"/>
    <s v="2687229"/>
    <s v="20114"/>
    <x v="0"/>
    <n v="1"/>
    <x v="0"/>
    <x v="17"/>
    <x v="7"/>
    <x v="3"/>
    <s v="Q22_1"/>
    <n v="3"/>
    <x v="2"/>
    <x v="20"/>
    <x v="6"/>
  </r>
  <r>
    <n v="1"/>
    <n v="2016"/>
    <s v="2687229"/>
    <s v="20114"/>
    <x v="0"/>
    <n v="1"/>
    <x v="0"/>
    <x v="17"/>
    <x v="7"/>
    <x v="3"/>
    <s v="Q22_2"/>
    <n v="2"/>
    <x v="2"/>
    <x v="21"/>
    <x v="13"/>
  </r>
  <r>
    <n v="1"/>
    <n v="2016"/>
    <s v="2687229"/>
    <s v="20114"/>
    <x v="0"/>
    <n v="1"/>
    <x v="0"/>
    <x v="17"/>
    <x v="7"/>
    <x v="3"/>
    <s v="Q22_4"/>
    <n v="2"/>
    <x v="2"/>
    <x v="22"/>
    <x v="13"/>
  </r>
  <r>
    <n v="1"/>
    <n v="2016"/>
    <s v="2687229"/>
    <s v="20114"/>
    <x v="0"/>
    <n v="1"/>
    <x v="0"/>
    <x v="17"/>
    <x v="7"/>
    <x v="3"/>
    <s v="Q22_3"/>
    <n v="2"/>
    <x v="2"/>
    <x v="23"/>
    <x v="13"/>
  </r>
  <r>
    <n v="1"/>
    <n v="2016"/>
    <s v="2687229"/>
    <s v="20114"/>
    <x v="0"/>
    <n v="1"/>
    <x v="0"/>
    <x v="17"/>
    <x v="7"/>
    <x v="3"/>
    <s v="Q22_5"/>
    <n v="2"/>
    <x v="2"/>
    <x v="24"/>
    <x v="13"/>
  </r>
  <r>
    <n v="1"/>
    <n v="2016"/>
    <s v="2402399"/>
    <s v="20113"/>
    <x v="0"/>
    <n v="1"/>
    <x v="0"/>
    <x v="18"/>
    <x v="16"/>
    <x v="3"/>
    <s v="Q22_1"/>
    <n v="3"/>
    <x v="2"/>
    <x v="20"/>
    <x v="6"/>
  </r>
  <r>
    <n v="1"/>
    <n v="2016"/>
    <s v="2402399"/>
    <s v="20113"/>
    <x v="0"/>
    <n v="1"/>
    <x v="0"/>
    <x v="18"/>
    <x v="16"/>
    <x v="3"/>
    <s v="Q22_2"/>
    <n v="3"/>
    <x v="2"/>
    <x v="21"/>
    <x v="6"/>
  </r>
  <r>
    <n v="1"/>
    <n v="2016"/>
    <s v="2402399"/>
    <s v="20113"/>
    <x v="0"/>
    <n v="1"/>
    <x v="0"/>
    <x v="18"/>
    <x v="16"/>
    <x v="3"/>
    <s v="Q22_4"/>
    <n v="3"/>
    <x v="2"/>
    <x v="22"/>
    <x v="6"/>
  </r>
  <r>
    <n v="1"/>
    <n v="2016"/>
    <s v="2402399"/>
    <s v="20113"/>
    <x v="0"/>
    <n v="1"/>
    <x v="0"/>
    <x v="18"/>
    <x v="16"/>
    <x v="3"/>
    <s v="Q22_3"/>
    <n v="3"/>
    <x v="2"/>
    <x v="23"/>
    <x v="6"/>
  </r>
  <r>
    <n v="1"/>
    <n v="2016"/>
    <s v="2402399"/>
    <s v="20113"/>
    <x v="0"/>
    <n v="1"/>
    <x v="0"/>
    <x v="18"/>
    <x v="16"/>
    <x v="3"/>
    <s v="Q22_5"/>
    <n v="3"/>
    <x v="2"/>
    <x v="24"/>
    <x v="6"/>
  </r>
  <r>
    <n v="1"/>
    <n v="2016"/>
    <s v="110356"/>
    <s v="20121"/>
    <x v="0"/>
    <n v="1"/>
    <x v="0"/>
    <x v="19"/>
    <x v="17"/>
    <x v="2"/>
    <s v="Q22_1"/>
    <n v="3"/>
    <x v="2"/>
    <x v="20"/>
    <x v="6"/>
  </r>
  <r>
    <n v="1"/>
    <n v="2016"/>
    <s v="110356"/>
    <s v="20121"/>
    <x v="0"/>
    <n v="1"/>
    <x v="0"/>
    <x v="19"/>
    <x v="17"/>
    <x v="2"/>
    <s v="Q22_2"/>
    <n v="3"/>
    <x v="2"/>
    <x v="21"/>
    <x v="6"/>
  </r>
  <r>
    <n v="1"/>
    <n v="2016"/>
    <s v="110356"/>
    <s v="20121"/>
    <x v="0"/>
    <n v="1"/>
    <x v="0"/>
    <x v="19"/>
    <x v="17"/>
    <x v="2"/>
    <s v="Q22_4"/>
    <n v="3"/>
    <x v="2"/>
    <x v="22"/>
    <x v="6"/>
  </r>
  <r>
    <n v="1"/>
    <n v="2016"/>
    <s v="110356"/>
    <s v="20121"/>
    <x v="0"/>
    <n v="1"/>
    <x v="0"/>
    <x v="19"/>
    <x v="17"/>
    <x v="2"/>
    <s v="Q22_3"/>
    <n v="3"/>
    <x v="2"/>
    <x v="23"/>
    <x v="6"/>
  </r>
  <r>
    <n v="1"/>
    <n v="2016"/>
    <s v="110356"/>
    <s v="20121"/>
    <x v="0"/>
    <n v="1"/>
    <x v="0"/>
    <x v="19"/>
    <x v="17"/>
    <x v="2"/>
    <s v="Q22_5"/>
    <n v="3"/>
    <x v="2"/>
    <x v="24"/>
    <x v="6"/>
  </r>
  <r>
    <n v="1"/>
    <n v="2016"/>
    <s v="1144545"/>
    <s v="20121"/>
    <x v="0"/>
    <n v="0"/>
    <x v="1"/>
    <x v="38"/>
    <x v="12"/>
    <x v="4"/>
    <s v="Q4_5"/>
    <n v="3"/>
    <x v="1"/>
    <x v="13"/>
    <x v="7"/>
  </r>
  <r>
    <n v="1"/>
    <n v="2016"/>
    <s v="1144545"/>
    <s v="20121"/>
    <x v="0"/>
    <n v="0"/>
    <x v="1"/>
    <x v="38"/>
    <x v="12"/>
    <x v="4"/>
    <s v="Q4_2"/>
    <n v="3"/>
    <x v="1"/>
    <x v="14"/>
    <x v="7"/>
  </r>
  <r>
    <n v="1"/>
    <n v="2016"/>
    <s v="1144545"/>
    <s v="20121"/>
    <x v="0"/>
    <n v="0"/>
    <x v="1"/>
    <x v="38"/>
    <x v="12"/>
    <x v="4"/>
    <s v="Q4_7"/>
    <n v="4"/>
    <x v="1"/>
    <x v="15"/>
    <x v="5"/>
  </r>
  <r>
    <n v="1"/>
    <n v="2016"/>
    <s v="1144545"/>
    <s v="20121"/>
    <x v="0"/>
    <n v="0"/>
    <x v="1"/>
    <x v="38"/>
    <x v="12"/>
    <x v="4"/>
    <s v="Q4_9"/>
    <n v="4"/>
    <x v="1"/>
    <x v="16"/>
    <x v="5"/>
  </r>
  <r>
    <n v="1"/>
    <n v="2016"/>
    <s v="1144545"/>
    <s v="20121"/>
    <x v="0"/>
    <n v="0"/>
    <x v="1"/>
    <x v="38"/>
    <x v="12"/>
    <x v="4"/>
    <s v="Q4_8"/>
    <n v="4"/>
    <x v="1"/>
    <x v="17"/>
    <x v="5"/>
  </r>
  <r>
    <n v="1"/>
    <n v="2016"/>
    <s v="3572321"/>
    <s v="20114"/>
    <x v="0"/>
    <n v="1"/>
    <x v="0"/>
    <x v="20"/>
    <x v="10"/>
    <x v="3"/>
    <s v="Q22_1"/>
    <m/>
    <x v="2"/>
    <x v="20"/>
    <x v="11"/>
  </r>
  <r>
    <n v="1"/>
    <n v="2016"/>
    <s v="3572321"/>
    <s v="20114"/>
    <x v="0"/>
    <n v="1"/>
    <x v="0"/>
    <x v="20"/>
    <x v="10"/>
    <x v="3"/>
    <s v="Q22_2"/>
    <m/>
    <x v="2"/>
    <x v="21"/>
    <x v="11"/>
  </r>
  <r>
    <n v="1"/>
    <n v="2016"/>
    <s v="3572321"/>
    <s v="20114"/>
    <x v="0"/>
    <n v="1"/>
    <x v="0"/>
    <x v="20"/>
    <x v="10"/>
    <x v="3"/>
    <s v="Q22_4"/>
    <m/>
    <x v="2"/>
    <x v="22"/>
    <x v="11"/>
  </r>
  <r>
    <n v="1"/>
    <n v="2016"/>
    <s v="3572321"/>
    <s v="20114"/>
    <x v="0"/>
    <n v="1"/>
    <x v="0"/>
    <x v="20"/>
    <x v="10"/>
    <x v="3"/>
    <s v="Q22_3"/>
    <m/>
    <x v="2"/>
    <x v="23"/>
    <x v="11"/>
  </r>
  <r>
    <n v="1"/>
    <n v="2016"/>
    <s v="3572321"/>
    <s v="20114"/>
    <x v="0"/>
    <n v="1"/>
    <x v="0"/>
    <x v="20"/>
    <x v="10"/>
    <x v="3"/>
    <s v="Q22_5"/>
    <m/>
    <x v="2"/>
    <x v="24"/>
    <x v="11"/>
  </r>
  <r>
    <n v="1"/>
    <n v="2016"/>
    <s v="2917134"/>
    <s v="20122"/>
    <x v="0"/>
    <n v="1"/>
    <x v="0"/>
    <x v="21"/>
    <x v="18"/>
    <x v="0"/>
    <s v="Q22_1"/>
    <n v="3"/>
    <x v="2"/>
    <x v="20"/>
    <x v="6"/>
  </r>
  <r>
    <n v="1"/>
    <n v="2016"/>
    <s v="2917134"/>
    <s v="20122"/>
    <x v="0"/>
    <n v="1"/>
    <x v="0"/>
    <x v="21"/>
    <x v="18"/>
    <x v="0"/>
    <s v="Q22_2"/>
    <n v="3"/>
    <x v="2"/>
    <x v="21"/>
    <x v="6"/>
  </r>
  <r>
    <n v="1"/>
    <n v="2016"/>
    <s v="2917134"/>
    <s v="20122"/>
    <x v="0"/>
    <n v="1"/>
    <x v="0"/>
    <x v="21"/>
    <x v="18"/>
    <x v="0"/>
    <s v="Q22_4"/>
    <n v="2"/>
    <x v="2"/>
    <x v="22"/>
    <x v="13"/>
  </r>
  <r>
    <n v="1"/>
    <n v="2016"/>
    <s v="2917134"/>
    <s v="20122"/>
    <x v="0"/>
    <n v="1"/>
    <x v="0"/>
    <x v="21"/>
    <x v="18"/>
    <x v="0"/>
    <s v="Q22_3"/>
    <n v="2"/>
    <x v="2"/>
    <x v="23"/>
    <x v="13"/>
  </r>
  <r>
    <n v="1"/>
    <n v="2016"/>
    <s v="2917134"/>
    <s v="20122"/>
    <x v="0"/>
    <n v="1"/>
    <x v="0"/>
    <x v="21"/>
    <x v="18"/>
    <x v="0"/>
    <s v="Q22_5"/>
    <n v="3"/>
    <x v="2"/>
    <x v="24"/>
    <x v="6"/>
  </r>
  <r>
    <n v="1"/>
    <n v="2016"/>
    <s v="2728400"/>
    <s v="20122"/>
    <x v="0"/>
    <n v="1"/>
    <x v="0"/>
    <x v="22"/>
    <x v="6"/>
    <x v="3"/>
    <s v="Q22_1"/>
    <n v="3"/>
    <x v="2"/>
    <x v="20"/>
    <x v="6"/>
  </r>
  <r>
    <n v="1"/>
    <n v="2016"/>
    <s v="2728400"/>
    <s v="20122"/>
    <x v="0"/>
    <n v="1"/>
    <x v="0"/>
    <x v="22"/>
    <x v="6"/>
    <x v="3"/>
    <s v="Q22_2"/>
    <n v="3"/>
    <x v="2"/>
    <x v="21"/>
    <x v="6"/>
  </r>
  <r>
    <n v="1"/>
    <n v="2016"/>
    <s v="2728400"/>
    <s v="20122"/>
    <x v="0"/>
    <n v="1"/>
    <x v="0"/>
    <x v="22"/>
    <x v="6"/>
    <x v="3"/>
    <s v="Q22_4"/>
    <n v="3"/>
    <x v="2"/>
    <x v="22"/>
    <x v="6"/>
  </r>
  <r>
    <n v="1"/>
    <n v="2016"/>
    <s v="2728400"/>
    <s v="20122"/>
    <x v="0"/>
    <n v="1"/>
    <x v="0"/>
    <x v="22"/>
    <x v="6"/>
    <x v="3"/>
    <s v="Q22_3"/>
    <n v="3"/>
    <x v="2"/>
    <x v="23"/>
    <x v="6"/>
  </r>
  <r>
    <n v="1"/>
    <n v="2016"/>
    <s v="2728400"/>
    <s v="20122"/>
    <x v="0"/>
    <n v="1"/>
    <x v="0"/>
    <x v="22"/>
    <x v="6"/>
    <x v="3"/>
    <s v="Q22_5"/>
    <n v="1"/>
    <x v="2"/>
    <x v="24"/>
    <x v="12"/>
  </r>
  <r>
    <n v="1"/>
    <n v="2016"/>
    <s v="2663842"/>
    <s v="20113"/>
    <x v="0"/>
    <n v="1"/>
    <x v="0"/>
    <x v="23"/>
    <x v="19"/>
    <x v="1"/>
    <s v="Q22_1"/>
    <n v="2"/>
    <x v="2"/>
    <x v="20"/>
    <x v="13"/>
  </r>
  <r>
    <n v="1"/>
    <n v="2016"/>
    <s v="2663842"/>
    <s v="20113"/>
    <x v="0"/>
    <n v="1"/>
    <x v="0"/>
    <x v="23"/>
    <x v="19"/>
    <x v="1"/>
    <s v="Q22_2"/>
    <n v="2"/>
    <x v="2"/>
    <x v="21"/>
    <x v="13"/>
  </r>
  <r>
    <n v="1"/>
    <n v="2016"/>
    <s v="2663842"/>
    <s v="20113"/>
    <x v="0"/>
    <n v="1"/>
    <x v="0"/>
    <x v="23"/>
    <x v="19"/>
    <x v="1"/>
    <s v="Q22_4"/>
    <n v="2"/>
    <x v="2"/>
    <x v="22"/>
    <x v="13"/>
  </r>
  <r>
    <n v="1"/>
    <n v="2016"/>
    <s v="2663842"/>
    <s v="20113"/>
    <x v="0"/>
    <n v="1"/>
    <x v="0"/>
    <x v="23"/>
    <x v="19"/>
    <x v="1"/>
    <s v="Q22_3"/>
    <n v="2"/>
    <x v="2"/>
    <x v="23"/>
    <x v="13"/>
  </r>
  <r>
    <n v="1"/>
    <n v="2016"/>
    <s v="2663842"/>
    <s v="20113"/>
    <x v="0"/>
    <n v="1"/>
    <x v="0"/>
    <x v="23"/>
    <x v="19"/>
    <x v="1"/>
    <s v="Q22_5"/>
    <n v="2"/>
    <x v="2"/>
    <x v="24"/>
    <x v="13"/>
  </r>
  <r>
    <n v="1"/>
    <n v="2016"/>
    <s v="3474223"/>
    <s v="20121"/>
    <x v="0"/>
    <n v="1"/>
    <x v="0"/>
    <x v="7"/>
    <x v="7"/>
    <x v="3"/>
    <s v="Q22_1"/>
    <n v="3"/>
    <x v="2"/>
    <x v="20"/>
    <x v="6"/>
  </r>
  <r>
    <n v="1"/>
    <n v="2016"/>
    <s v="3474223"/>
    <s v="20121"/>
    <x v="0"/>
    <n v="1"/>
    <x v="0"/>
    <x v="7"/>
    <x v="7"/>
    <x v="3"/>
    <s v="Q22_2"/>
    <n v="2"/>
    <x v="2"/>
    <x v="21"/>
    <x v="13"/>
  </r>
  <r>
    <n v="1"/>
    <n v="2016"/>
    <s v="3474223"/>
    <s v="20121"/>
    <x v="0"/>
    <n v="1"/>
    <x v="0"/>
    <x v="7"/>
    <x v="7"/>
    <x v="3"/>
    <s v="Q22_4"/>
    <n v="2"/>
    <x v="2"/>
    <x v="22"/>
    <x v="13"/>
  </r>
  <r>
    <n v="1"/>
    <n v="2016"/>
    <s v="3474223"/>
    <s v="20121"/>
    <x v="0"/>
    <n v="1"/>
    <x v="0"/>
    <x v="7"/>
    <x v="7"/>
    <x v="3"/>
    <s v="Q22_3"/>
    <n v="2"/>
    <x v="2"/>
    <x v="23"/>
    <x v="13"/>
  </r>
  <r>
    <n v="1"/>
    <n v="2016"/>
    <s v="3474223"/>
    <s v="20121"/>
    <x v="0"/>
    <n v="1"/>
    <x v="0"/>
    <x v="7"/>
    <x v="7"/>
    <x v="3"/>
    <s v="Q22_5"/>
    <n v="3"/>
    <x v="2"/>
    <x v="24"/>
    <x v="6"/>
  </r>
  <r>
    <n v="1"/>
    <n v="2016"/>
    <s v="2509740"/>
    <s v="20122"/>
    <x v="0"/>
    <n v="1"/>
    <x v="0"/>
    <x v="24"/>
    <x v="20"/>
    <x v="0"/>
    <s v="Q22_1"/>
    <n v="2"/>
    <x v="2"/>
    <x v="20"/>
    <x v="13"/>
  </r>
  <r>
    <n v="1"/>
    <n v="2016"/>
    <s v="2509740"/>
    <s v="20122"/>
    <x v="0"/>
    <n v="1"/>
    <x v="0"/>
    <x v="24"/>
    <x v="20"/>
    <x v="0"/>
    <s v="Q22_2"/>
    <n v="2"/>
    <x v="2"/>
    <x v="21"/>
    <x v="13"/>
  </r>
  <r>
    <n v="1"/>
    <n v="2016"/>
    <s v="2509740"/>
    <s v="20122"/>
    <x v="0"/>
    <n v="1"/>
    <x v="0"/>
    <x v="24"/>
    <x v="20"/>
    <x v="0"/>
    <s v="Q22_4"/>
    <n v="4"/>
    <x v="2"/>
    <x v="22"/>
    <x v="4"/>
  </r>
  <r>
    <n v="1"/>
    <n v="2016"/>
    <s v="2509740"/>
    <s v="20122"/>
    <x v="0"/>
    <n v="1"/>
    <x v="0"/>
    <x v="24"/>
    <x v="20"/>
    <x v="0"/>
    <s v="Q22_3"/>
    <n v="1"/>
    <x v="2"/>
    <x v="23"/>
    <x v="12"/>
  </r>
  <r>
    <n v="1"/>
    <n v="2016"/>
    <s v="2509740"/>
    <s v="20122"/>
    <x v="0"/>
    <n v="1"/>
    <x v="0"/>
    <x v="24"/>
    <x v="20"/>
    <x v="0"/>
    <s v="Q22_5"/>
    <n v="1"/>
    <x v="2"/>
    <x v="24"/>
    <x v="12"/>
  </r>
  <r>
    <n v="1"/>
    <n v="2016"/>
    <s v="3309409"/>
    <s v="20114"/>
    <x v="0"/>
    <n v="1"/>
    <x v="0"/>
    <x v="20"/>
    <x v="10"/>
    <x v="3"/>
    <s v="Q22_1"/>
    <m/>
    <x v="2"/>
    <x v="20"/>
    <x v="11"/>
  </r>
  <r>
    <n v="1"/>
    <n v="2016"/>
    <s v="3309409"/>
    <s v="20114"/>
    <x v="0"/>
    <n v="1"/>
    <x v="0"/>
    <x v="20"/>
    <x v="10"/>
    <x v="3"/>
    <s v="Q22_2"/>
    <m/>
    <x v="2"/>
    <x v="21"/>
    <x v="11"/>
  </r>
  <r>
    <n v="1"/>
    <n v="2016"/>
    <s v="3309409"/>
    <s v="20114"/>
    <x v="0"/>
    <n v="1"/>
    <x v="0"/>
    <x v="20"/>
    <x v="10"/>
    <x v="3"/>
    <s v="Q22_4"/>
    <m/>
    <x v="2"/>
    <x v="22"/>
    <x v="11"/>
  </r>
  <r>
    <n v="1"/>
    <n v="2016"/>
    <s v="3309409"/>
    <s v="20114"/>
    <x v="0"/>
    <n v="1"/>
    <x v="0"/>
    <x v="20"/>
    <x v="10"/>
    <x v="3"/>
    <s v="Q22_3"/>
    <m/>
    <x v="2"/>
    <x v="23"/>
    <x v="11"/>
  </r>
  <r>
    <n v="1"/>
    <n v="2016"/>
    <s v="3309409"/>
    <s v="20114"/>
    <x v="0"/>
    <n v="1"/>
    <x v="0"/>
    <x v="20"/>
    <x v="10"/>
    <x v="3"/>
    <s v="Q22_5"/>
    <m/>
    <x v="2"/>
    <x v="24"/>
    <x v="11"/>
  </r>
  <r>
    <n v="1"/>
    <n v="2016"/>
    <s v="2852914"/>
    <s v="20122"/>
    <x v="0"/>
    <n v="1"/>
    <x v="0"/>
    <x v="2"/>
    <x v="2"/>
    <x v="1"/>
    <s v="Q22_1"/>
    <n v="3"/>
    <x v="2"/>
    <x v="20"/>
    <x v="6"/>
  </r>
  <r>
    <n v="1"/>
    <n v="2016"/>
    <s v="2852914"/>
    <s v="20122"/>
    <x v="0"/>
    <n v="1"/>
    <x v="0"/>
    <x v="2"/>
    <x v="2"/>
    <x v="1"/>
    <s v="Q22_2"/>
    <n v="3"/>
    <x v="2"/>
    <x v="21"/>
    <x v="6"/>
  </r>
  <r>
    <n v="1"/>
    <n v="2016"/>
    <s v="2852914"/>
    <s v="20122"/>
    <x v="0"/>
    <n v="1"/>
    <x v="0"/>
    <x v="2"/>
    <x v="2"/>
    <x v="1"/>
    <s v="Q22_4"/>
    <n v="3"/>
    <x v="2"/>
    <x v="22"/>
    <x v="6"/>
  </r>
  <r>
    <n v="1"/>
    <n v="2016"/>
    <s v="2852914"/>
    <s v="20122"/>
    <x v="0"/>
    <n v="1"/>
    <x v="0"/>
    <x v="2"/>
    <x v="2"/>
    <x v="1"/>
    <s v="Q22_3"/>
    <n v="3"/>
    <x v="2"/>
    <x v="23"/>
    <x v="6"/>
  </r>
  <r>
    <n v="1"/>
    <n v="2016"/>
    <s v="2852914"/>
    <s v="20122"/>
    <x v="0"/>
    <n v="1"/>
    <x v="0"/>
    <x v="2"/>
    <x v="2"/>
    <x v="1"/>
    <s v="Q22_5"/>
    <n v="3"/>
    <x v="2"/>
    <x v="24"/>
    <x v="6"/>
  </r>
  <r>
    <n v="1"/>
    <n v="2016"/>
    <s v="3134273"/>
    <s v="20122"/>
    <x v="0"/>
    <n v="1"/>
    <x v="0"/>
    <x v="25"/>
    <x v="1"/>
    <x v="0"/>
    <s v="Q22_1"/>
    <n v="3"/>
    <x v="2"/>
    <x v="20"/>
    <x v="6"/>
  </r>
  <r>
    <n v="1"/>
    <n v="2016"/>
    <s v="3134273"/>
    <s v="20122"/>
    <x v="0"/>
    <n v="1"/>
    <x v="0"/>
    <x v="25"/>
    <x v="1"/>
    <x v="0"/>
    <s v="Q22_2"/>
    <n v="3"/>
    <x v="2"/>
    <x v="21"/>
    <x v="6"/>
  </r>
  <r>
    <n v="1"/>
    <n v="2016"/>
    <s v="3134273"/>
    <s v="20122"/>
    <x v="0"/>
    <n v="1"/>
    <x v="0"/>
    <x v="25"/>
    <x v="1"/>
    <x v="0"/>
    <s v="Q22_4"/>
    <n v="3"/>
    <x v="2"/>
    <x v="22"/>
    <x v="6"/>
  </r>
  <r>
    <n v="1"/>
    <n v="2016"/>
    <s v="3134273"/>
    <s v="20122"/>
    <x v="0"/>
    <n v="1"/>
    <x v="0"/>
    <x v="25"/>
    <x v="1"/>
    <x v="0"/>
    <s v="Q22_3"/>
    <n v="3"/>
    <x v="2"/>
    <x v="23"/>
    <x v="6"/>
  </r>
  <r>
    <n v="1"/>
    <n v="2016"/>
    <s v="3134273"/>
    <s v="20122"/>
    <x v="0"/>
    <n v="1"/>
    <x v="0"/>
    <x v="25"/>
    <x v="1"/>
    <x v="0"/>
    <s v="Q22_5"/>
    <n v="3"/>
    <x v="2"/>
    <x v="24"/>
    <x v="6"/>
  </r>
  <r>
    <n v="1"/>
    <n v="2016"/>
    <s v="2838783"/>
    <s v="20114"/>
    <x v="0"/>
    <n v="1"/>
    <x v="0"/>
    <x v="7"/>
    <x v="7"/>
    <x v="3"/>
    <s v="Q22_1"/>
    <n v="3"/>
    <x v="2"/>
    <x v="20"/>
    <x v="6"/>
  </r>
  <r>
    <n v="1"/>
    <n v="2016"/>
    <s v="2838783"/>
    <s v="20114"/>
    <x v="0"/>
    <n v="1"/>
    <x v="0"/>
    <x v="7"/>
    <x v="7"/>
    <x v="3"/>
    <s v="Q22_2"/>
    <n v="3"/>
    <x v="2"/>
    <x v="21"/>
    <x v="6"/>
  </r>
  <r>
    <n v="1"/>
    <n v="2016"/>
    <s v="2838783"/>
    <s v="20114"/>
    <x v="0"/>
    <n v="1"/>
    <x v="0"/>
    <x v="7"/>
    <x v="7"/>
    <x v="3"/>
    <s v="Q22_4"/>
    <n v="3"/>
    <x v="2"/>
    <x v="22"/>
    <x v="6"/>
  </r>
  <r>
    <n v="1"/>
    <n v="2016"/>
    <s v="2838783"/>
    <s v="20114"/>
    <x v="0"/>
    <n v="1"/>
    <x v="0"/>
    <x v="7"/>
    <x v="7"/>
    <x v="3"/>
    <s v="Q22_3"/>
    <n v="3"/>
    <x v="2"/>
    <x v="23"/>
    <x v="6"/>
  </r>
  <r>
    <n v="1"/>
    <n v="2016"/>
    <s v="2838783"/>
    <s v="20114"/>
    <x v="0"/>
    <n v="1"/>
    <x v="0"/>
    <x v="7"/>
    <x v="7"/>
    <x v="3"/>
    <s v="Q22_5"/>
    <n v="3"/>
    <x v="2"/>
    <x v="24"/>
    <x v="6"/>
  </r>
  <r>
    <n v="1"/>
    <n v="2016"/>
    <s v="2822832"/>
    <s v="20122"/>
    <x v="0"/>
    <n v="1"/>
    <x v="0"/>
    <x v="2"/>
    <x v="2"/>
    <x v="1"/>
    <s v="Q22_1"/>
    <n v="3"/>
    <x v="2"/>
    <x v="20"/>
    <x v="6"/>
  </r>
  <r>
    <n v="1"/>
    <n v="2016"/>
    <s v="2822832"/>
    <s v="20122"/>
    <x v="0"/>
    <n v="1"/>
    <x v="0"/>
    <x v="2"/>
    <x v="2"/>
    <x v="1"/>
    <s v="Q22_2"/>
    <n v="3"/>
    <x v="2"/>
    <x v="21"/>
    <x v="6"/>
  </r>
  <r>
    <n v="1"/>
    <n v="2016"/>
    <s v="2822832"/>
    <s v="20122"/>
    <x v="0"/>
    <n v="1"/>
    <x v="0"/>
    <x v="2"/>
    <x v="2"/>
    <x v="1"/>
    <s v="Q22_4"/>
    <n v="2"/>
    <x v="2"/>
    <x v="22"/>
    <x v="13"/>
  </r>
  <r>
    <n v="1"/>
    <n v="2016"/>
    <s v="2822832"/>
    <s v="20122"/>
    <x v="0"/>
    <n v="1"/>
    <x v="0"/>
    <x v="2"/>
    <x v="2"/>
    <x v="1"/>
    <s v="Q22_3"/>
    <n v="2"/>
    <x v="2"/>
    <x v="23"/>
    <x v="13"/>
  </r>
  <r>
    <n v="1"/>
    <n v="2016"/>
    <s v="2822832"/>
    <s v="20122"/>
    <x v="0"/>
    <n v="1"/>
    <x v="0"/>
    <x v="2"/>
    <x v="2"/>
    <x v="1"/>
    <s v="Q22_5"/>
    <n v="3"/>
    <x v="2"/>
    <x v="24"/>
    <x v="6"/>
  </r>
  <r>
    <n v="1"/>
    <n v="2016"/>
    <s v="3743583"/>
    <s v="20122"/>
    <x v="0"/>
    <n v="1"/>
    <x v="0"/>
    <x v="26"/>
    <x v="16"/>
    <x v="3"/>
    <s v="Q22_1"/>
    <n v="2"/>
    <x v="2"/>
    <x v="20"/>
    <x v="13"/>
  </r>
  <r>
    <n v="1"/>
    <n v="2016"/>
    <s v="3743583"/>
    <s v="20122"/>
    <x v="0"/>
    <n v="1"/>
    <x v="0"/>
    <x v="26"/>
    <x v="16"/>
    <x v="3"/>
    <s v="Q22_2"/>
    <n v="2"/>
    <x v="2"/>
    <x v="21"/>
    <x v="13"/>
  </r>
  <r>
    <n v="1"/>
    <n v="2016"/>
    <s v="3743583"/>
    <s v="20122"/>
    <x v="0"/>
    <n v="1"/>
    <x v="0"/>
    <x v="26"/>
    <x v="16"/>
    <x v="3"/>
    <s v="Q22_4"/>
    <n v="2"/>
    <x v="2"/>
    <x v="22"/>
    <x v="13"/>
  </r>
  <r>
    <n v="1"/>
    <n v="2016"/>
    <s v="3743583"/>
    <s v="20122"/>
    <x v="0"/>
    <n v="1"/>
    <x v="0"/>
    <x v="26"/>
    <x v="16"/>
    <x v="3"/>
    <s v="Q22_3"/>
    <n v="2"/>
    <x v="2"/>
    <x v="23"/>
    <x v="13"/>
  </r>
  <r>
    <n v="1"/>
    <n v="2016"/>
    <s v="3743583"/>
    <s v="20122"/>
    <x v="0"/>
    <n v="1"/>
    <x v="0"/>
    <x v="26"/>
    <x v="16"/>
    <x v="3"/>
    <s v="Q22_5"/>
    <n v="2"/>
    <x v="2"/>
    <x v="24"/>
    <x v="13"/>
  </r>
  <r>
    <n v="1"/>
    <n v="2016"/>
    <s v="3284969"/>
    <s v="20121"/>
    <x v="0"/>
    <n v="1"/>
    <x v="0"/>
    <x v="17"/>
    <x v="7"/>
    <x v="3"/>
    <s v="Q22_1"/>
    <n v="3"/>
    <x v="2"/>
    <x v="20"/>
    <x v="6"/>
  </r>
  <r>
    <n v="1"/>
    <n v="2016"/>
    <s v="3284969"/>
    <s v="20121"/>
    <x v="0"/>
    <n v="1"/>
    <x v="0"/>
    <x v="17"/>
    <x v="7"/>
    <x v="3"/>
    <s v="Q22_2"/>
    <n v="3"/>
    <x v="2"/>
    <x v="21"/>
    <x v="6"/>
  </r>
  <r>
    <n v="1"/>
    <n v="2016"/>
    <s v="3284969"/>
    <s v="20121"/>
    <x v="0"/>
    <n v="1"/>
    <x v="0"/>
    <x v="17"/>
    <x v="7"/>
    <x v="3"/>
    <s v="Q22_4"/>
    <n v="3"/>
    <x v="2"/>
    <x v="22"/>
    <x v="6"/>
  </r>
  <r>
    <n v="1"/>
    <n v="2016"/>
    <s v="3284969"/>
    <s v="20121"/>
    <x v="0"/>
    <n v="1"/>
    <x v="0"/>
    <x v="17"/>
    <x v="7"/>
    <x v="3"/>
    <s v="Q22_3"/>
    <n v="3"/>
    <x v="2"/>
    <x v="23"/>
    <x v="6"/>
  </r>
  <r>
    <n v="1"/>
    <n v="2016"/>
    <s v="3284969"/>
    <s v="20121"/>
    <x v="0"/>
    <n v="1"/>
    <x v="0"/>
    <x v="17"/>
    <x v="7"/>
    <x v="3"/>
    <s v="Q22_5"/>
    <n v="3"/>
    <x v="2"/>
    <x v="24"/>
    <x v="6"/>
  </r>
  <r>
    <n v="1"/>
    <n v="2016"/>
    <s v="3017338"/>
    <s v="20114"/>
    <x v="0"/>
    <n v="1"/>
    <x v="0"/>
    <x v="27"/>
    <x v="18"/>
    <x v="0"/>
    <s v="Q22_1"/>
    <n v="3"/>
    <x v="2"/>
    <x v="20"/>
    <x v="6"/>
  </r>
  <r>
    <n v="1"/>
    <n v="2016"/>
    <s v="3017338"/>
    <s v="20114"/>
    <x v="0"/>
    <n v="1"/>
    <x v="0"/>
    <x v="27"/>
    <x v="18"/>
    <x v="0"/>
    <s v="Q22_2"/>
    <n v="2"/>
    <x v="2"/>
    <x v="21"/>
    <x v="13"/>
  </r>
  <r>
    <n v="1"/>
    <n v="2016"/>
    <s v="3017338"/>
    <s v="20114"/>
    <x v="0"/>
    <n v="1"/>
    <x v="0"/>
    <x v="27"/>
    <x v="18"/>
    <x v="0"/>
    <s v="Q22_4"/>
    <n v="3"/>
    <x v="2"/>
    <x v="22"/>
    <x v="6"/>
  </r>
  <r>
    <n v="1"/>
    <n v="2016"/>
    <s v="3017338"/>
    <s v="20114"/>
    <x v="0"/>
    <n v="1"/>
    <x v="0"/>
    <x v="27"/>
    <x v="18"/>
    <x v="0"/>
    <s v="Q22_3"/>
    <n v="2"/>
    <x v="2"/>
    <x v="23"/>
    <x v="13"/>
  </r>
  <r>
    <n v="1"/>
    <n v="2016"/>
    <s v="3017338"/>
    <s v="20114"/>
    <x v="0"/>
    <n v="1"/>
    <x v="0"/>
    <x v="27"/>
    <x v="18"/>
    <x v="0"/>
    <s v="Q22_5"/>
    <n v="3"/>
    <x v="2"/>
    <x v="24"/>
    <x v="6"/>
  </r>
  <r>
    <n v="1"/>
    <n v="2016"/>
    <s v="2652909"/>
    <s v="20114"/>
    <x v="0"/>
    <n v="1"/>
    <x v="0"/>
    <x v="28"/>
    <x v="3"/>
    <x v="0"/>
    <s v="Q22_1"/>
    <n v="3"/>
    <x v="2"/>
    <x v="20"/>
    <x v="6"/>
  </r>
  <r>
    <n v="1"/>
    <n v="2016"/>
    <s v="2652909"/>
    <s v="20114"/>
    <x v="0"/>
    <n v="1"/>
    <x v="0"/>
    <x v="28"/>
    <x v="3"/>
    <x v="0"/>
    <s v="Q22_2"/>
    <n v="2"/>
    <x v="2"/>
    <x v="21"/>
    <x v="13"/>
  </r>
  <r>
    <n v="1"/>
    <n v="2016"/>
    <s v="2652909"/>
    <s v="20114"/>
    <x v="0"/>
    <n v="1"/>
    <x v="0"/>
    <x v="28"/>
    <x v="3"/>
    <x v="0"/>
    <s v="Q22_4"/>
    <n v="3"/>
    <x v="2"/>
    <x v="22"/>
    <x v="6"/>
  </r>
  <r>
    <n v="1"/>
    <n v="2016"/>
    <s v="2652909"/>
    <s v="20114"/>
    <x v="0"/>
    <n v="1"/>
    <x v="0"/>
    <x v="28"/>
    <x v="3"/>
    <x v="0"/>
    <s v="Q22_3"/>
    <n v="2"/>
    <x v="2"/>
    <x v="23"/>
    <x v="13"/>
  </r>
  <r>
    <n v="1"/>
    <n v="2016"/>
    <s v="2652909"/>
    <s v="20114"/>
    <x v="0"/>
    <n v="1"/>
    <x v="0"/>
    <x v="28"/>
    <x v="3"/>
    <x v="0"/>
    <s v="Q22_5"/>
    <n v="2"/>
    <x v="2"/>
    <x v="24"/>
    <x v="13"/>
  </r>
  <r>
    <n v="1"/>
    <n v="2016"/>
    <s v="3543357"/>
    <s v="20113"/>
    <x v="0"/>
    <n v="1"/>
    <x v="0"/>
    <x v="5"/>
    <x v="5"/>
    <x v="2"/>
    <s v="Q22_1"/>
    <m/>
    <x v="2"/>
    <x v="20"/>
    <x v="11"/>
  </r>
  <r>
    <n v="1"/>
    <n v="2016"/>
    <s v="3543357"/>
    <s v="20113"/>
    <x v="0"/>
    <n v="1"/>
    <x v="0"/>
    <x v="5"/>
    <x v="5"/>
    <x v="2"/>
    <s v="Q22_2"/>
    <m/>
    <x v="2"/>
    <x v="21"/>
    <x v="11"/>
  </r>
  <r>
    <n v="1"/>
    <n v="2016"/>
    <s v="3543357"/>
    <s v="20113"/>
    <x v="0"/>
    <n v="1"/>
    <x v="0"/>
    <x v="5"/>
    <x v="5"/>
    <x v="2"/>
    <s v="Q22_4"/>
    <m/>
    <x v="2"/>
    <x v="22"/>
    <x v="11"/>
  </r>
  <r>
    <n v="1"/>
    <n v="2016"/>
    <s v="3543357"/>
    <s v="20113"/>
    <x v="0"/>
    <n v="1"/>
    <x v="0"/>
    <x v="5"/>
    <x v="5"/>
    <x v="2"/>
    <s v="Q22_3"/>
    <m/>
    <x v="2"/>
    <x v="23"/>
    <x v="11"/>
  </r>
  <r>
    <n v="1"/>
    <n v="2016"/>
    <s v="3543357"/>
    <s v="20113"/>
    <x v="0"/>
    <n v="1"/>
    <x v="0"/>
    <x v="5"/>
    <x v="5"/>
    <x v="2"/>
    <s v="Q22_5"/>
    <m/>
    <x v="2"/>
    <x v="24"/>
    <x v="11"/>
  </r>
  <r>
    <n v="1"/>
    <n v="2016"/>
    <s v="2710369"/>
    <s v="20122"/>
    <x v="0"/>
    <n v="1"/>
    <x v="0"/>
    <x v="29"/>
    <x v="21"/>
    <x v="1"/>
    <s v="Q22_1"/>
    <n v="3"/>
    <x v="2"/>
    <x v="20"/>
    <x v="6"/>
  </r>
  <r>
    <n v="1"/>
    <n v="2016"/>
    <s v="2710369"/>
    <s v="20122"/>
    <x v="0"/>
    <n v="1"/>
    <x v="0"/>
    <x v="29"/>
    <x v="21"/>
    <x v="1"/>
    <s v="Q22_2"/>
    <n v="1"/>
    <x v="2"/>
    <x v="21"/>
    <x v="12"/>
  </r>
  <r>
    <n v="1"/>
    <n v="2016"/>
    <s v="2710369"/>
    <s v="20122"/>
    <x v="0"/>
    <n v="1"/>
    <x v="0"/>
    <x v="29"/>
    <x v="21"/>
    <x v="1"/>
    <s v="Q22_4"/>
    <n v="3"/>
    <x v="2"/>
    <x v="22"/>
    <x v="6"/>
  </r>
  <r>
    <n v="1"/>
    <n v="2016"/>
    <s v="2710369"/>
    <s v="20122"/>
    <x v="0"/>
    <n v="1"/>
    <x v="0"/>
    <x v="29"/>
    <x v="21"/>
    <x v="1"/>
    <s v="Q22_3"/>
    <n v="3"/>
    <x v="2"/>
    <x v="23"/>
    <x v="6"/>
  </r>
  <r>
    <n v="1"/>
    <n v="2016"/>
    <s v="2710369"/>
    <s v="20122"/>
    <x v="0"/>
    <n v="1"/>
    <x v="0"/>
    <x v="29"/>
    <x v="21"/>
    <x v="1"/>
    <s v="Q22_5"/>
    <n v="3"/>
    <x v="2"/>
    <x v="24"/>
    <x v="6"/>
  </r>
  <r>
    <n v="1"/>
    <n v="2016"/>
    <s v="2971773"/>
    <s v="20122"/>
    <x v="0"/>
    <n v="1"/>
    <x v="0"/>
    <x v="22"/>
    <x v="6"/>
    <x v="3"/>
    <s v="Q22_1"/>
    <n v="2"/>
    <x v="2"/>
    <x v="20"/>
    <x v="13"/>
  </r>
  <r>
    <n v="1"/>
    <n v="2016"/>
    <s v="2971773"/>
    <s v="20122"/>
    <x v="0"/>
    <n v="1"/>
    <x v="0"/>
    <x v="22"/>
    <x v="6"/>
    <x v="3"/>
    <s v="Q22_2"/>
    <n v="2"/>
    <x v="2"/>
    <x v="21"/>
    <x v="13"/>
  </r>
  <r>
    <n v="1"/>
    <n v="2016"/>
    <s v="2971773"/>
    <s v="20122"/>
    <x v="0"/>
    <n v="1"/>
    <x v="0"/>
    <x v="22"/>
    <x v="6"/>
    <x v="3"/>
    <s v="Q22_4"/>
    <n v="1"/>
    <x v="2"/>
    <x v="22"/>
    <x v="12"/>
  </r>
  <r>
    <n v="1"/>
    <n v="2016"/>
    <s v="2971773"/>
    <s v="20122"/>
    <x v="0"/>
    <n v="1"/>
    <x v="0"/>
    <x v="22"/>
    <x v="6"/>
    <x v="3"/>
    <s v="Q22_3"/>
    <n v="1"/>
    <x v="2"/>
    <x v="23"/>
    <x v="12"/>
  </r>
  <r>
    <n v="1"/>
    <n v="2016"/>
    <s v="2971773"/>
    <s v="20122"/>
    <x v="0"/>
    <n v="1"/>
    <x v="0"/>
    <x v="22"/>
    <x v="6"/>
    <x v="3"/>
    <s v="Q22_5"/>
    <n v="1"/>
    <x v="2"/>
    <x v="24"/>
    <x v="12"/>
  </r>
  <r>
    <n v="1"/>
    <n v="2016"/>
    <s v="2859362"/>
    <s v="20114"/>
    <x v="0"/>
    <n v="1"/>
    <x v="0"/>
    <x v="8"/>
    <x v="8"/>
    <x v="1"/>
    <s v="Q22_1"/>
    <n v="2"/>
    <x v="2"/>
    <x v="20"/>
    <x v="13"/>
  </r>
  <r>
    <n v="1"/>
    <n v="2016"/>
    <s v="2859362"/>
    <s v="20114"/>
    <x v="0"/>
    <n v="1"/>
    <x v="0"/>
    <x v="8"/>
    <x v="8"/>
    <x v="1"/>
    <s v="Q22_2"/>
    <n v="1"/>
    <x v="2"/>
    <x v="21"/>
    <x v="12"/>
  </r>
  <r>
    <n v="1"/>
    <n v="2016"/>
    <s v="2859362"/>
    <s v="20114"/>
    <x v="0"/>
    <n v="1"/>
    <x v="0"/>
    <x v="8"/>
    <x v="8"/>
    <x v="1"/>
    <s v="Q22_4"/>
    <n v="2"/>
    <x v="2"/>
    <x v="22"/>
    <x v="13"/>
  </r>
  <r>
    <n v="1"/>
    <n v="2016"/>
    <s v="2859362"/>
    <s v="20114"/>
    <x v="0"/>
    <n v="1"/>
    <x v="0"/>
    <x v="8"/>
    <x v="8"/>
    <x v="1"/>
    <s v="Q22_3"/>
    <n v="1"/>
    <x v="2"/>
    <x v="23"/>
    <x v="12"/>
  </r>
  <r>
    <n v="1"/>
    <n v="2016"/>
    <s v="2859362"/>
    <s v="20114"/>
    <x v="0"/>
    <n v="1"/>
    <x v="0"/>
    <x v="8"/>
    <x v="8"/>
    <x v="1"/>
    <s v="Q22_5"/>
    <n v="2"/>
    <x v="2"/>
    <x v="24"/>
    <x v="13"/>
  </r>
  <r>
    <n v="1"/>
    <n v="2016"/>
    <s v="3639817"/>
    <s v="20122"/>
    <x v="0"/>
    <n v="1"/>
    <x v="0"/>
    <x v="20"/>
    <x v="10"/>
    <x v="3"/>
    <s v="Q22_1"/>
    <n v="3"/>
    <x v="2"/>
    <x v="20"/>
    <x v="6"/>
  </r>
  <r>
    <n v="1"/>
    <n v="2016"/>
    <s v="3639817"/>
    <s v="20122"/>
    <x v="0"/>
    <n v="1"/>
    <x v="0"/>
    <x v="20"/>
    <x v="10"/>
    <x v="3"/>
    <s v="Q22_2"/>
    <n v="3"/>
    <x v="2"/>
    <x v="21"/>
    <x v="6"/>
  </r>
  <r>
    <n v="1"/>
    <n v="2016"/>
    <s v="3639817"/>
    <s v="20122"/>
    <x v="0"/>
    <n v="1"/>
    <x v="0"/>
    <x v="20"/>
    <x v="10"/>
    <x v="3"/>
    <s v="Q22_4"/>
    <n v="3"/>
    <x v="2"/>
    <x v="22"/>
    <x v="6"/>
  </r>
  <r>
    <n v="1"/>
    <n v="2016"/>
    <s v="3639817"/>
    <s v="20122"/>
    <x v="0"/>
    <n v="1"/>
    <x v="0"/>
    <x v="20"/>
    <x v="10"/>
    <x v="3"/>
    <s v="Q22_3"/>
    <n v="3"/>
    <x v="2"/>
    <x v="23"/>
    <x v="6"/>
  </r>
  <r>
    <n v="1"/>
    <n v="2016"/>
    <s v="3639817"/>
    <s v="20122"/>
    <x v="0"/>
    <n v="1"/>
    <x v="0"/>
    <x v="20"/>
    <x v="10"/>
    <x v="3"/>
    <s v="Q22_5"/>
    <n v="3"/>
    <x v="2"/>
    <x v="24"/>
    <x v="6"/>
  </r>
  <r>
    <n v="1"/>
    <n v="2016"/>
    <s v="2589872"/>
    <s v="20122"/>
    <x v="0"/>
    <n v="1"/>
    <x v="0"/>
    <x v="30"/>
    <x v="1"/>
    <x v="0"/>
    <s v="Q22_1"/>
    <n v="2"/>
    <x v="2"/>
    <x v="20"/>
    <x v="13"/>
  </r>
  <r>
    <n v="1"/>
    <n v="2016"/>
    <s v="2589872"/>
    <s v="20122"/>
    <x v="0"/>
    <n v="1"/>
    <x v="0"/>
    <x v="30"/>
    <x v="1"/>
    <x v="0"/>
    <s v="Q22_2"/>
    <n v="2"/>
    <x v="2"/>
    <x v="21"/>
    <x v="13"/>
  </r>
  <r>
    <n v="1"/>
    <n v="2016"/>
    <s v="2589872"/>
    <s v="20122"/>
    <x v="0"/>
    <n v="1"/>
    <x v="0"/>
    <x v="30"/>
    <x v="1"/>
    <x v="0"/>
    <s v="Q22_4"/>
    <n v="2"/>
    <x v="2"/>
    <x v="22"/>
    <x v="13"/>
  </r>
  <r>
    <n v="1"/>
    <n v="2016"/>
    <s v="2589872"/>
    <s v="20122"/>
    <x v="0"/>
    <n v="1"/>
    <x v="0"/>
    <x v="30"/>
    <x v="1"/>
    <x v="0"/>
    <s v="Q22_3"/>
    <n v="2"/>
    <x v="2"/>
    <x v="23"/>
    <x v="13"/>
  </r>
  <r>
    <n v="1"/>
    <n v="2016"/>
    <s v="2589872"/>
    <s v="20122"/>
    <x v="0"/>
    <n v="1"/>
    <x v="0"/>
    <x v="30"/>
    <x v="1"/>
    <x v="0"/>
    <s v="Q22_5"/>
    <n v="4"/>
    <x v="2"/>
    <x v="24"/>
    <x v="4"/>
  </r>
  <r>
    <n v="1"/>
    <n v="2016"/>
    <s v="3666259"/>
    <s v="20122"/>
    <x v="0"/>
    <n v="1"/>
    <x v="0"/>
    <x v="31"/>
    <x v="22"/>
    <x v="1"/>
    <s v="Q22_1"/>
    <n v="3"/>
    <x v="2"/>
    <x v="20"/>
    <x v="6"/>
  </r>
  <r>
    <n v="1"/>
    <n v="2016"/>
    <s v="3666259"/>
    <s v="20122"/>
    <x v="0"/>
    <n v="1"/>
    <x v="0"/>
    <x v="31"/>
    <x v="22"/>
    <x v="1"/>
    <s v="Q22_2"/>
    <n v="3"/>
    <x v="2"/>
    <x v="21"/>
    <x v="6"/>
  </r>
  <r>
    <n v="1"/>
    <n v="2016"/>
    <s v="3666259"/>
    <s v="20122"/>
    <x v="0"/>
    <n v="1"/>
    <x v="0"/>
    <x v="31"/>
    <x v="22"/>
    <x v="1"/>
    <s v="Q22_4"/>
    <n v="3"/>
    <x v="2"/>
    <x v="22"/>
    <x v="6"/>
  </r>
  <r>
    <n v="1"/>
    <n v="2016"/>
    <s v="3666259"/>
    <s v="20122"/>
    <x v="0"/>
    <n v="1"/>
    <x v="0"/>
    <x v="31"/>
    <x v="22"/>
    <x v="1"/>
    <s v="Q22_3"/>
    <n v="2"/>
    <x v="2"/>
    <x v="23"/>
    <x v="13"/>
  </r>
  <r>
    <n v="1"/>
    <n v="2016"/>
    <s v="3666259"/>
    <s v="20122"/>
    <x v="0"/>
    <n v="1"/>
    <x v="0"/>
    <x v="31"/>
    <x v="22"/>
    <x v="1"/>
    <s v="Q22_5"/>
    <n v="1"/>
    <x v="2"/>
    <x v="24"/>
    <x v="12"/>
  </r>
  <r>
    <n v="1"/>
    <n v="2016"/>
    <s v="2624608"/>
    <s v="20122"/>
    <x v="0"/>
    <n v="1"/>
    <x v="0"/>
    <x v="7"/>
    <x v="7"/>
    <x v="3"/>
    <s v="Q22_1"/>
    <n v="2"/>
    <x v="2"/>
    <x v="20"/>
    <x v="13"/>
  </r>
  <r>
    <n v="1"/>
    <n v="2016"/>
    <s v="2624608"/>
    <s v="20122"/>
    <x v="0"/>
    <n v="1"/>
    <x v="0"/>
    <x v="7"/>
    <x v="7"/>
    <x v="3"/>
    <s v="Q22_2"/>
    <n v="2"/>
    <x v="2"/>
    <x v="21"/>
    <x v="13"/>
  </r>
  <r>
    <n v="1"/>
    <n v="2016"/>
    <s v="2624608"/>
    <s v="20122"/>
    <x v="0"/>
    <n v="1"/>
    <x v="0"/>
    <x v="7"/>
    <x v="7"/>
    <x v="3"/>
    <s v="Q22_4"/>
    <n v="2"/>
    <x v="2"/>
    <x v="22"/>
    <x v="13"/>
  </r>
  <r>
    <n v="1"/>
    <n v="2016"/>
    <s v="2624608"/>
    <s v="20122"/>
    <x v="0"/>
    <n v="1"/>
    <x v="0"/>
    <x v="7"/>
    <x v="7"/>
    <x v="3"/>
    <s v="Q22_3"/>
    <n v="2"/>
    <x v="2"/>
    <x v="23"/>
    <x v="13"/>
  </r>
  <r>
    <n v="1"/>
    <n v="2016"/>
    <s v="2624608"/>
    <s v="20122"/>
    <x v="0"/>
    <n v="1"/>
    <x v="0"/>
    <x v="7"/>
    <x v="7"/>
    <x v="3"/>
    <s v="Q22_5"/>
    <n v="2"/>
    <x v="2"/>
    <x v="24"/>
    <x v="13"/>
  </r>
  <r>
    <n v="1"/>
    <n v="2016"/>
    <s v="3887168"/>
    <s v="20122"/>
    <x v="1"/>
    <n v="0"/>
    <x v="1"/>
    <x v="2"/>
    <x v="2"/>
    <x v="1"/>
    <s v="Q22_1"/>
    <n v="3"/>
    <x v="2"/>
    <x v="20"/>
    <x v="6"/>
  </r>
  <r>
    <n v="1"/>
    <n v="2016"/>
    <s v="3887168"/>
    <s v="20122"/>
    <x v="1"/>
    <n v="0"/>
    <x v="1"/>
    <x v="2"/>
    <x v="2"/>
    <x v="1"/>
    <s v="Q22_2"/>
    <n v="3"/>
    <x v="2"/>
    <x v="21"/>
    <x v="6"/>
  </r>
  <r>
    <n v="1"/>
    <n v="2016"/>
    <s v="3887168"/>
    <s v="20122"/>
    <x v="1"/>
    <n v="0"/>
    <x v="1"/>
    <x v="2"/>
    <x v="2"/>
    <x v="1"/>
    <s v="Q22_4"/>
    <n v="3"/>
    <x v="2"/>
    <x v="22"/>
    <x v="6"/>
  </r>
  <r>
    <n v="1"/>
    <n v="2016"/>
    <s v="3887168"/>
    <s v="20122"/>
    <x v="1"/>
    <n v="0"/>
    <x v="1"/>
    <x v="2"/>
    <x v="2"/>
    <x v="1"/>
    <s v="Q22_3"/>
    <n v="2"/>
    <x v="2"/>
    <x v="23"/>
    <x v="13"/>
  </r>
  <r>
    <n v="1"/>
    <n v="2016"/>
    <s v="3887168"/>
    <s v="20122"/>
    <x v="1"/>
    <n v="0"/>
    <x v="1"/>
    <x v="2"/>
    <x v="2"/>
    <x v="1"/>
    <s v="Q22_5"/>
    <n v="3"/>
    <x v="2"/>
    <x v="24"/>
    <x v="6"/>
  </r>
  <r>
    <n v="1"/>
    <n v="2016"/>
    <s v="3332770"/>
    <s v="20122"/>
    <x v="1"/>
    <n v="0"/>
    <x v="1"/>
    <x v="38"/>
    <x v="12"/>
    <x v="4"/>
    <s v="Q22_1"/>
    <n v="3"/>
    <x v="2"/>
    <x v="20"/>
    <x v="6"/>
  </r>
  <r>
    <n v="1"/>
    <n v="2016"/>
    <s v="3332770"/>
    <s v="20122"/>
    <x v="1"/>
    <n v="0"/>
    <x v="1"/>
    <x v="38"/>
    <x v="12"/>
    <x v="4"/>
    <s v="Q22_2"/>
    <n v="2"/>
    <x v="2"/>
    <x v="21"/>
    <x v="13"/>
  </r>
  <r>
    <n v="1"/>
    <n v="2016"/>
    <s v="3332770"/>
    <s v="20122"/>
    <x v="1"/>
    <n v="0"/>
    <x v="1"/>
    <x v="38"/>
    <x v="12"/>
    <x v="4"/>
    <s v="Q22_4"/>
    <n v="3"/>
    <x v="2"/>
    <x v="22"/>
    <x v="6"/>
  </r>
  <r>
    <n v="1"/>
    <n v="2016"/>
    <s v="3332770"/>
    <s v="20122"/>
    <x v="1"/>
    <n v="0"/>
    <x v="1"/>
    <x v="38"/>
    <x v="12"/>
    <x v="4"/>
    <s v="Q22_3"/>
    <n v="3"/>
    <x v="2"/>
    <x v="23"/>
    <x v="6"/>
  </r>
  <r>
    <n v="1"/>
    <n v="2016"/>
    <s v="3332770"/>
    <s v="20122"/>
    <x v="1"/>
    <n v="0"/>
    <x v="1"/>
    <x v="38"/>
    <x v="12"/>
    <x v="4"/>
    <s v="Q22_5"/>
    <n v="3"/>
    <x v="2"/>
    <x v="24"/>
    <x v="6"/>
  </r>
  <r>
    <n v="1"/>
    <n v="2016"/>
    <s v="3742114"/>
    <s v="20122"/>
    <x v="1"/>
    <n v="0"/>
    <x v="1"/>
    <x v="61"/>
    <x v="4"/>
    <x v="1"/>
    <s v="Q22_1"/>
    <n v="2"/>
    <x v="2"/>
    <x v="20"/>
    <x v="13"/>
  </r>
  <r>
    <n v="1"/>
    <n v="2016"/>
    <s v="3742114"/>
    <s v="20122"/>
    <x v="1"/>
    <n v="0"/>
    <x v="1"/>
    <x v="61"/>
    <x v="4"/>
    <x v="1"/>
    <s v="Q22_2"/>
    <n v="4"/>
    <x v="2"/>
    <x v="21"/>
    <x v="4"/>
  </r>
  <r>
    <n v="1"/>
    <n v="2016"/>
    <s v="3742114"/>
    <s v="20122"/>
    <x v="1"/>
    <n v="0"/>
    <x v="1"/>
    <x v="61"/>
    <x v="4"/>
    <x v="1"/>
    <s v="Q22_4"/>
    <n v="2"/>
    <x v="2"/>
    <x v="22"/>
    <x v="13"/>
  </r>
  <r>
    <n v="1"/>
    <n v="2016"/>
    <s v="3742114"/>
    <s v="20122"/>
    <x v="1"/>
    <n v="0"/>
    <x v="1"/>
    <x v="61"/>
    <x v="4"/>
    <x v="1"/>
    <s v="Q22_3"/>
    <n v="1"/>
    <x v="2"/>
    <x v="23"/>
    <x v="12"/>
  </r>
  <r>
    <n v="1"/>
    <n v="2016"/>
    <s v="3742114"/>
    <s v="20122"/>
    <x v="1"/>
    <n v="0"/>
    <x v="1"/>
    <x v="61"/>
    <x v="4"/>
    <x v="1"/>
    <s v="Q22_5"/>
    <n v="4"/>
    <x v="2"/>
    <x v="24"/>
    <x v="4"/>
  </r>
  <r>
    <n v="1"/>
    <n v="2016"/>
    <s v="4150457"/>
    <s v="20122"/>
    <x v="1"/>
    <n v="0"/>
    <x v="1"/>
    <x v="35"/>
    <x v="25"/>
    <x v="4"/>
    <s v="Q22_1"/>
    <n v="3"/>
    <x v="2"/>
    <x v="20"/>
    <x v="6"/>
  </r>
  <r>
    <n v="1"/>
    <n v="2016"/>
    <s v="4150457"/>
    <s v="20122"/>
    <x v="1"/>
    <n v="0"/>
    <x v="1"/>
    <x v="35"/>
    <x v="25"/>
    <x v="4"/>
    <s v="Q22_2"/>
    <n v="2"/>
    <x v="2"/>
    <x v="21"/>
    <x v="13"/>
  </r>
  <r>
    <n v="1"/>
    <n v="2016"/>
    <s v="4150457"/>
    <s v="20122"/>
    <x v="1"/>
    <n v="0"/>
    <x v="1"/>
    <x v="35"/>
    <x v="25"/>
    <x v="4"/>
    <s v="Q22_4"/>
    <n v="3"/>
    <x v="2"/>
    <x v="22"/>
    <x v="6"/>
  </r>
  <r>
    <n v="1"/>
    <n v="2016"/>
    <s v="4150457"/>
    <s v="20122"/>
    <x v="1"/>
    <n v="0"/>
    <x v="1"/>
    <x v="35"/>
    <x v="25"/>
    <x v="4"/>
    <s v="Q22_3"/>
    <n v="3"/>
    <x v="2"/>
    <x v="23"/>
    <x v="6"/>
  </r>
  <r>
    <n v="1"/>
    <n v="2016"/>
    <s v="4150457"/>
    <s v="20122"/>
    <x v="1"/>
    <n v="0"/>
    <x v="1"/>
    <x v="35"/>
    <x v="25"/>
    <x v="4"/>
    <s v="Q22_5"/>
    <n v="4"/>
    <x v="2"/>
    <x v="24"/>
    <x v="4"/>
  </r>
  <r>
    <n v="1"/>
    <n v="2016"/>
    <s v="3910542"/>
    <s v="20122"/>
    <x v="1"/>
    <n v="0"/>
    <x v="1"/>
    <x v="48"/>
    <x v="31"/>
    <x v="1"/>
    <s v="Q22_1"/>
    <n v="3"/>
    <x v="2"/>
    <x v="20"/>
    <x v="6"/>
  </r>
  <r>
    <n v="1"/>
    <n v="2016"/>
    <s v="3910542"/>
    <s v="20122"/>
    <x v="1"/>
    <n v="0"/>
    <x v="1"/>
    <x v="48"/>
    <x v="31"/>
    <x v="1"/>
    <s v="Q22_2"/>
    <n v="3"/>
    <x v="2"/>
    <x v="21"/>
    <x v="6"/>
  </r>
  <r>
    <n v="1"/>
    <n v="2016"/>
    <s v="3910542"/>
    <s v="20122"/>
    <x v="1"/>
    <n v="0"/>
    <x v="1"/>
    <x v="48"/>
    <x v="31"/>
    <x v="1"/>
    <s v="Q22_4"/>
    <n v="3"/>
    <x v="2"/>
    <x v="22"/>
    <x v="6"/>
  </r>
  <r>
    <n v="1"/>
    <n v="2016"/>
    <s v="3910542"/>
    <s v="20122"/>
    <x v="1"/>
    <n v="0"/>
    <x v="1"/>
    <x v="48"/>
    <x v="31"/>
    <x v="1"/>
    <s v="Q22_3"/>
    <n v="3"/>
    <x v="2"/>
    <x v="23"/>
    <x v="6"/>
  </r>
  <r>
    <n v="1"/>
    <n v="2016"/>
    <s v="3910542"/>
    <s v="20122"/>
    <x v="1"/>
    <n v="0"/>
    <x v="1"/>
    <x v="48"/>
    <x v="31"/>
    <x v="1"/>
    <s v="Q22_5"/>
    <n v="4"/>
    <x v="2"/>
    <x v="24"/>
    <x v="4"/>
  </r>
  <r>
    <n v="1"/>
    <n v="2016"/>
    <s v="2694392"/>
    <s v="20121"/>
    <x v="1"/>
    <n v="0"/>
    <x v="1"/>
    <x v="59"/>
    <x v="16"/>
    <x v="3"/>
    <s v="Q22_1"/>
    <n v="4"/>
    <x v="2"/>
    <x v="20"/>
    <x v="4"/>
  </r>
  <r>
    <n v="1"/>
    <n v="2016"/>
    <s v="2694392"/>
    <s v="20121"/>
    <x v="1"/>
    <n v="0"/>
    <x v="1"/>
    <x v="59"/>
    <x v="16"/>
    <x v="3"/>
    <s v="Q22_2"/>
    <n v="4"/>
    <x v="2"/>
    <x v="21"/>
    <x v="4"/>
  </r>
  <r>
    <n v="1"/>
    <n v="2016"/>
    <s v="2694392"/>
    <s v="20121"/>
    <x v="1"/>
    <n v="0"/>
    <x v="1"/>
    <x v="59"/>
    <x v="16"/>
    <x v="3"/>
    <s v="Q22_4"/>
    <n v="4"/>
    <x v="2"/>
    <x v="22"/>
    <x v="4"/>
  </r>
  <r>
    <n v="1"/>
    <n v="2016"/>
    <s v="2694392"/>
    <s v="20121"/>
    <x v="1"/>
    <n v="0"/>
    <x v="1"/>
    <x v="59"/>
    <x v="16"/>
    <x v="3"/>
    <s v="Q22_3"/>
    <n v="2"/>
    <x v="2"/>
    <x v="23"/>
    <x v="13"/>
  </r>
  <r>
    <n v="1"/>
    <n v="2016"/>
    <s v="2694392"/>
    <s v="20121"/>
    <x v="1"/>
    <n v="0"/>
    <x v="1"/>
    <x v="59"/>
    <x v="16"/>
    <x v="3"/>
    <s v="Q22_5"/>
    <n v="4"/>
    <x v="2"/>
    <x v="24"/>
    <x v="4"/>
  </r>
  <r>
    <n v="1"/>
    <n v="2016"/>
    <s v="3376320"/>
    <s v="20113"/>
    <x v="1"/>
    <n v="0"/>
    <x v="1"/>
    <x v="8"/>
    <x v="8"/>
    <x v="1"/>
    <s v="Q22_1"/>
    <n v="3"/>
    <x v="2"/>
    <x v="20"/>
    <x v="6"/>
  </r>
  <r>
    <n v="1"/>
    <n v="2016"/>
    <s v="3376320"/>
    <s v="20113"/>
    <x v="1"/>
    <n v="0"/>
    <x v="1"/>
    <x v="8"/>
    <x v="8"/>
    <x v="1"/>
    <s v="Q22_2"/>
    <n v="2"/>
    <x v="2"/>
    <x v="21"/>
    <x v="13"/>
  </r>
  <r>
    <n v="1"/>
    <n v="2016"/>
    <s v="3376320"/>
    <s v="20113"/>
    <x v="1"/>
    <n v="0"/>
    <x v="1"/>
    <x v="8"/>
    <x v="8"/>
    <x v="1"/>
    <s v="Q22_4"/>
    <n v="2"/>
    <x v="2"/>
    <x v="22"/>
    <x v="13"/>
  </r>
  <r>
    <n v="1"/>
    <n v="2016"/>
    <s v="3376320"/>
    <s v="20113"/>
    <x v="1"/>
    <n v="0"/>
    <x v="1"/>
    <x v="8"/>
    <x v="8"/>
    <x v="1"/>
    <s v="Q22_3"/>
    <n v="2"/>
    <x v="2"/>
    <x v="23"/>
    <x v="13"/>
  </r>
  <r>
    <n v="1"/>
    <n v="2016"/>
    <s v="3376320"/>
    <s v="20113"/>
    <x v="1"/>
    <n v="0"/>
    <x v="1"/>
    <x v="8"/>
    <x v="8"/>
    <x v="1"/>
    <s v="Q22_5"/>
    <n v="3"/>
    <x v="2"/>
    <x v="24"/>
    <x v="6"/>
  </r>
  <r>
    <n v="1"/>
    <n v="2016"/>
    <s v="38804"/>
    <s v="20122"/>
    <x v="1"/>
    <n v="0"/>
    <x v="1"/>
    <x v="40"/>
    <x v="27"/>
    <x v="4"/>
    <s v="Q22_1"/>
    <n v="2"/>
    <x v="2"/>
    <x v="20"/>
    <x v="13"/>
  </r>
  <r>
    <n v="1"/>
    <n v="2016"/>
    <s v="38804"/>
    <s v="20122"/>
    <x v="1"/>
    <n v="0"/>
    <x v="1"/>
    <x v="40"/>
    <x v="27"/>
    <x v="4"/>
    <s v="Q22_2"/>
    <n v="2"/>
    <x v="2"/>
    <x v="21"/>
    <x v="13"/>
  </r>
  <r>
    <n v="1"/>
    <n v="2016"/>
    <s v="38804"/>
    <s v="20122"/>
    <x v="1"/>
    <n v="0"/>
    <x v="1"/>
    <x v="40"/>
    <x v="27"/>
    <x v="4"/>
    <s v="Q22_4"/>
    <n v="3"/>
    <x v="2"/>
    <x v="22"/>
    <x v="6"/>
  </r>
  <r>
    <n v="1"/>
    <n v="2016"/>
    <s v="38804"/>
    <s v="20122"/>
    <x v="1"/>
    <n v="0"/>
    <x v="1"/>
    <x v="40"/>
    <x v="27"/>
    <x v="4"/>
    <s v="Q22_3"/>
    <n v="2"/>
    <x v="2"/>
    <x v="23"/>
    <x v="13"/>
  </r>
  <r>
    <n v="1"/>
    <n v="2016"/>
    <s v="38804"/>
    <s v="20122"/>
    <x v="1"/>
    <n v="0"/>
    <x v="1"/>
    <x v="40"/>
    <x v="27"/>
    <x v="4"/>
    <s v="Q22_5"/>
    <n v="3"/>
    <x v="2"/>
    <x v="24"/>
    <x v="6"/>
  </r>
  <r>
    <n v="1"/>
    <n v="2016"/>
    <s v="1067377"/>
    <s v="20122"/>
    <x v="1"/>
    <n v="0"/>
    <x v="1"/>
    <x v="69"/>
    <x v="13"/>
    <x v="2"/>
    <s v="Q22_1"/>
    <n v="3"/>
    <x v="2"/>
    <x v="20"/>
    <x v="6"/>
  </r>
  <r>
    <n v="1"/>
    <n v="2016"/>
    <s v="1067377"/>
    <s v="20122"/>
    <x v="1"/>
    <n v="0"/>
    <x v="1"/>
    <x v="69"/>
    <x v="13"/>
    <x v="2"/>
    <s v="Q22_2"/>
    <n v="2"/>
    <x v="2"/>
    <x v="21"/>
    <x v="13"/>
  </r>
  <r>
    <n v="1"/>
    <n v="2016"/>
    <s v="1067377"/>
    <s v="20122"/>
    <x v="1"/>
    <n v="0"/>
    <x v="1"/>
    <x v="69"/>
    <x v="13"/>
    <x v="2"/>
    <s v="Q22_4"/>
    <n v="3"/>
    <x v="2"/>
    <x v="22"/>
    <x v="6"/>
  </r>
  <r>
    <n v="1"/>
    <n v="2016"/>
    <s v="1067377"/>
    <s v="20122"/>
    <x v="1"/>
    <n v="0"/>
    <x v="1"/>
    <x v="69"/>
    <x v="13"/>
    <x v="2"/>
    <s v="Q22_3"/>
    <n v="3"/>
    <x v="2"/>
    <x v="23"/>
    <x v="6"/>
  </r>
  <r>
    <n v="1"/>
    <n v="2016"/>
    <s v="1067377"/>
    <s v="20122"/>
    <x v="1"/>
    <n v="0"/>
    <x v="1"/>
    <x v="69"/>
    <x v="13"/>
    <x v="2"/>
    <s v="Q22_5"/>
    <n v="3"/>
    <x v="2"/>
    <x v="24"/>
    <x v="6"/>
  </r>
  <r>
    <n v="1"/>
    <n v="2016"/>
    <s v="3405674"/>
    <s v="20122"/>
    <x v="1"/>
    <n v="0"/>
    <x v="1"/>
    <x v="31"/>
    <x v="22"/>
    <x v="1"/>
    <s v="Q22_1"/>
    <n v="3"/>
    <x v="2"/>
    <x v="20"/>
    <x v="6"/>
  </r>
  <r>
    <n v="1"/>
    <n v="2016"/>
    <s v="3405674"/>
    <s v="20122"/>
    <x v="1"/>
    <n v="0"/>
    <x v="1"/>
    <x v="31"/>
    <x v="22"/>
    <x v="1"/>
    <s v="Q22_2"/>
    <n v="3"/>
    <x v="2"/>
    <x v="21"/>
    <x v="6"/>
  </r>
  <r>
    <n v="1"/>
    <n v="2016"/>
    <s v="3405674"/>
    <s v="20122"/>
    <x v="1"/>
    <n v="0"/>
    <x v="1"/>
    <x v="31"/>
    <x v="22"/>
    <x v="1"/>
    <s v="Q22_4"/>
    <n v="3"/>
    <x v="2"/>
    <x v="22"/>
    <x v="6"/>
  </r>
  <r>
    <n v="1"/>
    <n v="2016"/>
    <s v="3405674"/>
    <s v="20122"/>
    <x v="1"/>
    <n v="0"/>
    <x v="1"/>
    <x v="31"/>
    <x v="22"/>
    <x v="1"/>
    <s v="Q22_3"/>
    <n v="3"/>
    <x v="2"/>
    <x v="23"/>
    <x v="6"/>
  </r>
  <r>
    <n v="1"/>
    <n v="2016"/>
    <s v="3405674"/>
    <s v="20122"/>
    <x v="1"/>
    <n v="0"/>
    <x v="1"/>
    <x v="31"/>
    <x v="22"/>
    <x v="1"/>
    <s v="Q22_5"/>
    <n v="3"/>
    <x v="2"/>
    <x v="24"/>
    <x v="6"/>
  </r>
  <r>
    <n v="1"/>
    <n v="2016"/>
    <s v="1134847"/>
    <s v="20122"/>
    <x v="1"/>
    <n v="0"/>
    <x v="1"/>
    <x v="61"/>
    <x v="4"/>
    <x v="1"/>
    <s v="Q22_1"/>
    <n v="3"/>
    <x v="2"/>
    <x v="20"/>
    <x v="6"/>
  </r>
  <r>
    <n v="1"/>
    <n v="2016"/>
    <s v="1134847"/>
    <s v="20122"/>
    <x v="1"/>
    <n v="0"/>
    <x v="1"/>
    <x v="61"/>
    <x v="4"/>
    <x v="1"/>
    <s v="Q22_2"/>
    <n v="3"/>
    <x v="2"/>
    <x v="21"/>
    <x v="6"/>
  </r>
  <r>
    <n v="1"/>
    <n v="2016"/>
    <s v="1134847"/>
    <s v="20122"/>
    <x v="1"/>
    <n v="0"/>
    <x v="1"/>
    <x v="61"/>
    <x v="4"/>
    <x v="1"/>
    <s v="Q22_4"/>
    <n v="2"/>
    <x v="2"/>
    <x v="22"/>
    <x v="13"/>
  </r>
  <r>
    <n v="1"/>
    <n v="2016"/>
    <s v="1134847"/>
    <s v="20122"/>
    <x v="1"/>
    <n v="0"/>
    <x v="1"/>
    <x v="61"/>
    <x v="4"/>
    <x v="1"/>
    <s v="Q22_3"/>
    <n v="2"/>
    <x v="2"/>
    <x v="23"/>
    <x v="13"/>
  </r>
  <r>
    <n v="1"/>
    <n v="2016"/>
    <s v="1134847"/>
    <s v="20122"/>
    <x v="1"/>
    <n v="0"/>
    <x v="1"/>
    <x v="61"/>
    <x v="4"/>
    <x v="1"/>
    <s v="Q22_5"/>
    <n v="2"/>
    <x v="2"/>
    <x v="24"/>
    <x v="13"/>
  </r>
  <r>
    <n v="1"/>
    <n v="2016"/>
    <s v="2773991"/>
    <s v="20121"/>
    <x v="1"/>
    <n v="0"/>
    <x v="1"/>
    <x v="41"/>
    <x v="28"/>
    <x v="1"/>
    <s v="Q22_1"/>
    <n v="3"/>
    <x v="2"/>
    <x v="20"/>
    <x v="6"/>
  </r>
  <r>
    <n v="1"/>
    <n v="2016"/>
    <s v="2773991"/>
    <s v="20121"/>
    <x v="1"/>
    <n v="0"/>
    <x v="1"/>
    <x v="41"/>
    <x v="28"/>
    <x v="1"/>
    <s v="Q22_2"/>
    <n v="3"/>
    <x v="2"/>
    <x v="21"/>
    <x v="6"/>
  </r>
  <r>
    <n v="1"/>
    <n v="2016"/>
    <s v="2773991"/>
    <s v="20121"/>
    <x v="1"/>
    <n v="0"/>
    <x v="1"/>
    <x v="41"/>
    <x v="28"/>
    <x v="1"/>
    <s v="Q22_4"/>
    <n v="3"/>
    <x v="2"/>
    <x v="22"/>
    <x v="6"/>
  </r>
  <r>
    <n v="1"/>
    <n v="2016"/>
    <s v="2773991"/>
    <s v="20121"/>
    <x v="1"/>
    <n v="0"/>
    <x v="1"/>
    <x v="41"/>
    <x v="28"/>
    <x v="1"/>
    <s v="Q22_3"/>
    <n v="1"/>
    <x v="2"/>
    <x v="23"/>
    <x v="12"/>
  </r>
  <r>
    <n v="1"/>
    <n v="2016"/>
    <s v="2773991"/>
    <s v="20121"/>
    <x v="1"/>
    <n v="0"/>
    <x v="1"/>
    <x v="41"/>
    <x v="28"/>
    <x v="1"/>
    <s v="Q22_5"/>
    <n v="4"/>
    <x v="2"/>
    <x v="24"/>
    <x v="4"/>
  </r>
  <r>
    <n v="1"/>
    <n v="2016"/>
    <s v="3678310"/>
    <s v="20122"/>
    <x v="1"/>
    <n v="0"/>
    <x v="1"/>
    <x v="2"/>
    <x v="2"/>
    <x v="1"/>
    <s v="Q22_1"/>
    <n v="3"/>
    <x v="2"/>
    <x v="20"/>
    <x v="6"/>
  </r>
  <r>
    <n v="1"/>
    <n v="2016"/>
    <s v="3678310"/>
    <s v="20122"/>
    <x v="1"/>
    <n v="0"/>
    <x v="1"/>
    <x v="2"/>
    <x v="2"/>
    <x v="1"/>
    <s v="Q22_2"/>
    <n v="2"/>
    <x v="2"/>
    <x v="21"/>
    <x v="13"/>
  </r>
  <r>
    <n v="1"/>
    <n v="2016"/>
    <s v="3678310"/>
    <s v="20122"/>
    <x v="1"/>
    <n v="0"/>
    <x v="1"/>
    <x v="2"/>
    <x v="2"/>
    <x v="1"/>
    <s v="Q22_4"/>
    <n v="1"/>
    <x v="2"/>
    <x v="22"/>
    <x v="12"/>
  </r>
  <r>
    <n v="1"/>
    <n v="2016"/>
    <s v="3678310"/>
    <s v="20122"/>
    <x v="1"/>
    <n v="0"/>
    <x v="1"/>
    <x v="2"/>
    <x v="2"/>
    <x v="1"/>
    <s v="Q22_3"/>
    <n v="1"/>
    <x v="2"/>
    <x v="23"/>
    <x v="12"/>
  </r>
  <r>
    <n v="1"/>
    <n v="2016"/>
    <s v="3678310"/>
    <s v="20122"/>
    <x v="1"/>
    <n v="0"/>
    <x v="1"/>
    <x v="2"/>
    <x v="2"/>
    <x v="1"/>
    <s v="Q22_5"/>
    <n v="1"/>
    <x v="2"/>
    <x v="24"/>
    <x v="12"/>
  </r>
  <r>
    <n v="1"/>
    <n v="2016"/>
    <s v="2740646"/>
    <s v="20121"/>
    <x v="1"/>
    <n v="0"/>
    <x v="1"/>
    <x v="3"/>
    <x v="3"/>
    <x v="0"/>
    <s v="Q22_1"/>
    <n v="2"/>
    <x v="2"/>
    <x v="20"/>
    <x v="13"/>
  </r>
  <r>
    <n v="1"/>
    <n v="2016"/>
    <s v="2740646"/>
    <s v="20121"/>
    <x v="1"/>
    <n v="0"/>
    <x v="1"/>
    <x v="3"/>
    <x v="3"/>
    <x v="0"/>
    <s v="Q22_2"/>
    <n v="1"/>
    <x v="2"/>
    <x v="21"/>
    <x v="12"/>
  </r>
  <r>
    <n v="1"/>
    <n v="2016"/>
    <s v="2740646"/>
    <s v="20121"/>
    <x v="1"/>
    <n v="0"/>
    <x v="1"/>
    <x v="3"/>
    <x v="3"/>
    <x v="0"/>
    <s v="Q22_4"/>
    <n v="3"/>
    <x v="2"/>
    <x v="22"/>
    <x v="6"/>
  </r>
  <r>
    <n v="1"/>
    <n v="2016"/>
    <s v="2740646"/>
    <s v="20121"/>
    <x v="1"/>
    <n v="0"/>
    <x v="1"/>
    <x v="3"/>
    <x v="3"/>
    <x v="0"/>
    <s v="Q22_3"/>
    <n v="2"/>
    <x v="2"/>
    <x v="23"/>
    <x v="13"/>
  </r>
  <r>
    <n v="1"/>
    <n v="2016"/>
    <s v="2740646"/>
    <s v="20121"/>
    <x v="1"/>
    <n v="0"/>
    <x v="1"/>
    <x v="3"/>
    <x v="3"/>
    <x v="0"/>
    <s v="Q22_5"/>
    <n v="2"/>
    <x v="2"/>
    <x v="24"/>
    <x v="13"/>
  </r>
  <r>
    <n v="1"/>
    <n v="2016"/>
    <s v="3375215"/>
    <s v="20122"/>
    <x v="1"/>
    <n v="0"/>
    <x v="1"/>
    <x v="70"/>
    <x v="29"/>
    <x v="4"/>
    <s v="Q22_1"/>
    <n v="3"/>
    <x v="2"/>
    <x v="20"/>
    <x v="6"/>
  </r>
  <r>
    <n v="1"/>
    <n v="2016"/>
    <s v="3375215"/>
    <s v="20122"/>
    <x v="1"/>
    <n v="0"/>
    <x v="1"/>
    <x v="70"/>
    <x v="29"/>
    <x v="4"/>
    <s v="Q22_2"/>
    <n v="3"/>
    <x v="2"/>
    <x v="21"/>
    <x v="6"/>
  </r>
  <r>
    <n v="1"/>
    <n v="2016"/>
    <s v="3375215"/>
    <s v="20122"/>
    <x v="1"/>
    <n v="0"/>
    <x v="1"/>
    <x v="70"/>
    <x v="29"/>
    <x v="4"/>
    <s v="Q22_4"/>
    <n v="3"/>
    <x v="2"/>
    <x v="22"/>
    <x v="6"/>
  </r>
  <r>
    <n v="1"/>
    <n v="2016"/>
    <s v="3375215"/>
    <s v="20122"/>
    <x v="1"/>
    <n v="0"/>
    <x v="1"/>
    <x v="70"/>
    <x v="29"/>
    <x v="4"/>
    <s v="Q22_3"/>
    <n v="1"/>
    <x v="2"/>
    <x v="23"/>
    <x v="12"/>
  </r>
  <r>
    <n v="1"/>
    <n v="2016"/>
    <s v="3375215"/>
    <s v="20122"/>
    <x v="1"/>
    <n v="0"/>
    <x v="1"/>
    <x v="70"/>
    <x v="29"/>
    <x v="4"/>
    <s v="Q22_5"/>
    <n v="3"/>
    <x v="2"/>
    <x v="24"/>
    <x v="6"/>
  </r>
  <r>
    <n v="1"/>
    <n v="2016"/>
    <s v="3044612"/>
    <s v="20122"/>
    <x v="1"/>
    <n v="0"/>
    <x v="1"/>
    <x v="31"/>
    <x v="22"/>
    <x v="1"/>
    <s v="Q22_1"/>
    <n v="3"/>
    <x v="2"/>
    <x v="20"/>
    <x v="6"/>
  </r>
  <r>
    <n v="1"/>
    <n v="2016"/>
    <s v="3044612"/>
    <s v="20122"/>
    <x v="1"/>
    <n v="0"/>
    <x v="1"/>
    <x v="31"/>
    <x v="22"/>
    <x v="1"/>
    <s v="Q22_2"/>
    <n v="2"/>
    <x v="2"/>
    <x v="21"/>
    <x v="13"/>
  </r>
  <r>
    <n v="1"/>
    <n v="2016"/>
    <s v="3044612"/>
    <s v="20122"/>
    <x v="1"/>
    <n v="0"/>
    <x v="1"/>
    <x v="31"/>
    <x v="22"/>
    <x v="1"/>
    <s v="Q22_4"/>
    <n v="2"/>
    <x v="2"/>
    <x v="22"/>
    <x v="13"/>
  </r>
  <r>
    <n v="1"/>
    <n v="2016"/>
    <s v="3044612"/>
    <s v="20122"/>
    <x v="1"/>
    <n v="0"/>
    <x v="1"/>
    <x v="31"/>
    <x v="22"/>
    <x v="1"/>
    <s v="Q22_3"/>
    <n v="1"/>
    <x v="2"/>
    <x v="23"/>
    <x v="12"/>
  </r>
  <r>
    <n v="1"/>
    <n v="2016"/>
    <s v="3044612"/>
    <s v="20122"/>
    <x v="1"/>
    <n v="0"/>
    <x v="1"/>
    <x v="31"/>
    <x v="22"/>
    <x v="1"/>
    <s v="Q22_5"/>
    <n v="2"/>
    <x v="2"/>
    <x v="24"/>
    <x v="13"/>
  </r>
  <r>
    <n v="1"/>
    <n v="2016"/>
    <s v="3910217"/>
    <s v="20122"/>
    <x v="1"/>
    <n v="0"/>
    <x v="1"/>
    <x v="19"/>
    <x v="17"/>
    <x v="2"/>
    <s v="Q22_1"/>
    <n v="2"/>
    <x v="2"/>
    <x v="20"/>
    <x v="13"/>
  </r>
  <r>
    <n v="1"/>
    <n v="2016"/>
    <s v="3910217"/>
    <s v="20122"/>
    <x v="1"/>
    <n v="0"/>
    <x v="1"/>
    <x v="19"/>
    <x v="17"/>
    <x v="2"/>
    <s v="Q22_2"/>
    <n v="1"/>
    <x v="2"/>
    <x v="21"/>
    <x v="12"/>
  </r>
  <r>
    <n v="1"/>
    <n v="2016"/>
    <s v="3910217"/>
    <s v="20122"/>
    <x v="1"/>
    <n v="0"/>
    <x v="1"/>
    <x v="19"/>
    <x v="17"/>
    <x v="2"/>
    <s v="Q22_4"/>
    <n v="3"/>
    <x v="2"/>
    <x v="22"/>
    <x v="6"/>
  </r>
  <r>
    <n v="1"/>
    <n v="2016"/>
    <s v="3910217"/>
    <s v="20122"/>
    <x v="1"/>
    <n v="0"/>
    <x v="1"/>
    <x v="19"/>
    <x v="17"/>
    <x v="2"/>
    <s v="Q22_3"/>
    <n v="2"/>
    <x v="2"/>
    <x v="23"/>
    <x v="13"/>
  </r>
  <r>
    <n v="1"/>
    <n v="2016"/>
    <s v="3910217"/>
    <s v="20122"/>
    <x v="1"/>
    <n v="0"/>
    <x v="1"/>
    <x v="19"/>
    <x v="17"/>
    <x v="2"/>
    <s v="Q22_5"/>
    <n v="1"/>
    <x v="2"/>
    <x v="24"/>
    <x v="12"/>
  </r>
  <r>
    <n v="1"/>
    <n v="2016"/>
    <s v="3575480"/>
    <s v="20122"/>
    <x v="1"/>
    <n v="0"/>
    <x v="1"/>
    <x v="37"/>
    <x v="0"/>
    <x v="0"/>
    <s v="Q22_1"/>
    <n v="2"/>
    <x v="2"/>
    <x v="20"/>
    <x v="13"/>
  </r>
  <r>
    <n v="1"/>
    <n v="2016"/>
    <s v="3575480"/>
    <s v="20122"/>
    <x v="1"/>
    <n v="0"/>
    <x v="1"/>
    <x v="37"/>
    <x v="0"/>
    <x v="0"/>
    <s v="Q22_2"/>
    <n v="2"/>
    <x v="2"/>
    <x v="21"/>
    <x v="13"/>
  </r>
  <r>
    <n v="1"/>
    <n v="2016"/>
    <s v="3575480"/>
    <s v="20122"/>
    <x v="1"/>
    <n v="0"/>
    <x v="1"/>
    <x v="37"/>
    <x v="0"/>
    <x v="0"/>
    <s v="Q22_4"/>
    <n v="3"/>
    <x v="2"/>
    <x v="22"/>
    <x v="6"/>
  </r>
  <r>
    <n v="1"/>
    <n v="2016"/>
    <s v="3575480"/>
    <s v="20122"/>
    <x v="1"/>
    <n v="0"/>
    <x v="1"/>
    <x v="37"/>
    <x v="0"/>
    <x v="0"/>
    <s v="Q22_3"/>
    <n v="3"/>
    <x v="2"/>
    <x v="23"/>
    <x v="6"/>
  </r>
  <r>
    <n v="1"/>
    <n v="2016"/>
    <s v="3575480"/>
    <s v="20122"/>
    <x v="1"/>
    <n v="0"/>
    <x v="1"/>
    <x v="37"/>
    <x v="0"/>
    <x v="0"/>
    <s v="Q22_5"/>
    <n v="3"/>
    <x v="2"/>
    <x v="24"/>
    <x v="6"/>
  </r>
  <r>
    <n v="1"/>
    <n v="2016"/>
    <s v="3974008"/>
    <s v="20122"/>
    <x v="1"/>
    <n v="0"/>
    <x v="1"/>
    <x v="8"/>
    <x v="8"/>
    <x v="1"/>
    <s v="Q22_1"/>
    <n v="3"/>
    <x v="2"/>
    <x v="20"/>
    <x v="6"/>
  </r>
  <r>
    <n v="1"/>
    <n v="2016"/>
    <s v="3974008"/>
    <s v="20122"/>
    <x v="1"/>
    <n v="0"/>
    <x v="1"/>
    <x v="8"/>
    <x v="8"/>
    <x v="1"/>
    <s v="Q22_2"/>
    <n v="3"/>
    <x v="2"/>
    <x v="21"/>
    <x v="6"/>
  </r>
  <r>
    <n v="1"/>
    <n v="2016"/>
    <s v="3974008"/>
    <s v="20122"/>
    <x v="1"/>
    <n v="0"/>
    <x v="1"/>
    <x v="8"/>
    <x v="8"/>
    <x v="1"/>
    <s v="Q22_4"/>
    <n v="3"/>
    <x v="2"/>
    <x v="22"/>
    <x v="6"/>
  </r>
  <r>
    <n v="1"/>
    <n v="2016"/>
    <s v="3974008"/>
    <s v="20122"/>
    <x v="1"/>
    <n v="0"/>
    <x v="1"/>
    <x v="8"/>
    <x v="8"/>
    <x v="1"/>
    <s v="Q22_3"/>
    <n v="3"/>
    <x v="2"/>
    <x v="23"/>
    <x v="6"/>
  </r>
  <r>
    <n v="1"/>
    <n v="2016"/>
    <s v="3974008"/>
    <s v="20122"/>
    <x v="1"/>
    <n v="0"/>
    <x v="1"/>
    <x v="8"/>
    <x v="8"/>
    <x v="1"/>
    <s v="Q22_5"/>
    <n v="3"/>
    <x v="2"/>
    <x v="24"/>
    <x v="6"/>
  </r>
  <r>
    <n v="1"/>
    <n v="2016"/>
    <s v="3591132"/>
    <s v="20122"/>
    <x v="1"/>
    <n v="0"/>
    <x v="1"/>
    <x v="25"/>
    <x v="1"/>
    <x v="0"/>
    <s v="Q22_1"/>
    <n v="4"/>
    <x v="2"/>
    <x v="20"/>
    <x v="4"/>
  </r>
  <r>
    <n v="1"/>
    <n v="2016"/>
    <s v="3591132"/>
    <s v="20122"/>
    <x v="1"/>
    <n v="0"/>
    <x v="1"/>
    <x v="25"/>
    <x v="1"/>
    <x v="0"/>
    <s v="Q22_2"/>
    <n v="4"/>
    <x v="2"/>
    <x v="21"/>
    <x v="4"/>
  </r>
  <r>
    <n v="1"/>
    <n v="2016"/>
    <s v="3591132"/>
    <s v="20122"/>
    <x v="1"/>
    <n v="0"/>
    <x v="1"/>
    <x v="25"/>
    <x v="1"/>
    <x v="0"/>
    <s v="Q22_4"/>
    <n v="4"/>
    <x v="2"/>
    <x v="22"/>
    <x v="4"/>
  </r>
  <r>
    <n v="1"/>
    <n v="2016"/>
    <s v="3591132"/>
    <s v="20122"/>
    <x v="1"/>
    <n v="0"/>
    <x v="1"/>
    <x v="25"/>
    <x v="1"/>
    <x v="0"/>
    <s v="Q22_3"/>
    <n v="4"/>
    <x v="2"/>
    <x v="23"/>
    <x v="4"/>
  </r>
  <r>
    <n v="1"/>
    <n v="2016"/>
    <s v="3591132"/>
    <s v="20122"/>
    <x v="1"/>
    <n v="0"/>
    <x v="1"/>
    <x v="25"/>
    <x v="1"/>
    <x v="0"/>
    <s v="Q22_5"/>
    <n v="4"/>
    <x v="2"/>
    <x v="24"/>
    <x v="4"/>
  </r>
  <r>
    <n v="1"/>
    <n v="2016"/>
    <s v="2899766"/>
    <s v="20113"/>
    <x v="1"/>
    <n v="0"/>
    <x v="1"/>
    <x v="71"/>
    <x v="36"/>
    <x v="0"/>
    <s v="Q22_1"/>
    <n v="1"/>
    <x v="2"/>
    <x v="20"/>
    <x v="12"/>
  </r>
  <r>
    <n v="1"/>
    <n v="2016"/>
    <s v="2899766"/>
    <s v="20113"/>
    <x v="1"/>
    <n v="0"/>
    <x v="1"/>
    <x v="71"/>
    <x v="36"/>
    <x v="0"/>
    <s v="Q22_2"/>
    <n v="2"/>
    <x v="2"/>
    <x v="21"/>
    <x v="13"/>
  </r>
  <r>
    <n v="1"/>
    <n v="2016"/>
    <s v="2899766"/>
    <s v="20113"/>
    <x v="1"/>
    <n v="0"/>
    <x v="1"/>
    <x v="71"/>
    <x v="36"/>
    <x v="0"/>
    <s v="Q22_4"/>
    <n v="4"/>
    <x v="2"/>
    <x v="22"/>
    <x v="4"/>
  </r>
  <r>
    <n v="1"/>
    <n v="2016"/>
    <s v="2899766"/>
    <s v="20113"/>
    <x v="1"/>
    <n v="0"/>
    <x v="1"/>
    <x v="71"/>
    <x v="36"/>
    <x v="0"/>
    <s v="Q22_3"/>
    <n v="1"/>
    <x v="2"/>
    <x v="23"/>
    <x v="12"/>
  </r>
  <r>
    <n v="1"/>
    <n v="2016"/>
    <s v="2899766"/>
    <s v="20113"/>
    <x v="1"/>
    <n v="0"/>
    <x v="1"/>
    <x v="71"/>
    <x v="36"/>
    <x v="0"/>
    <s v="Q22_5"/>
    <n v="4"/>
    <x v="2"/>
    <x v="24"/>
    <x v="4"/>
  </r>
  <r>
    <n v="1"/>
    <n v="2016"/>
    <s v="3404114"/>
    <s v="20121"/>
    <x v="1"/>
    <n v="0"/>
    <x v="1"/>
    <x v="34"/>
    <x v="24"/>
    <x v="1"/>
    <s v="Q22_1"/>
    <n v="3"/>
    <x v="2"/>
    <x v="20"/>
    <x v="6"/>
  </r>
  <r>
    <n v="1"/>
    <n v="2016"/>
    <s v="3404114"/>
    <s v="20121"/>
    <x v="1"/>
    <n v="0"/>
    <x v="1"/>
    <x v="34"/>
    <x v="24"/>
    <x v="1"/>
    <s v="Q22_2"/>
    <n v="3"/>
    <x v="2"/>
    <x v="21"/>
    <x v="6"/>
  </r>
  <r>
    <n v="1"/>
    <n v="2016"/>
    <s v="3404114"/>
    <s v="20121"/>
    <x v="1"/>
    <n v="0"/>
    <x v="1"/>
    <x v="34"/>
    <x v="24"/>
    <x v="1"/>
    <s v="Q22_4"/>
    <n v="3"/>
    <x v="2"/>
    <x v="22"/>
    <x v="6"/>
  </r>
  <r>
    <n v="1"/>
    <n v="2016"/>
    <s v="3404114"/>
    <s v="20121"/>
    <x v="1"/>
    <n v="0"/>
    <x v="1"/>
    <x v="34"/>
    <x v="24"/>
    <x v="1"/>
    <s v="Q22_3"/>
    <n v="1"/>
    <x v="2"/>
    <x v="23"/>
    <x v="12"/>
  </r>
  <r>
    <n v="1"/>
    <n v="2016"/>
    <s v="3404114"/>
    <s v="20121"/>
    <x v="1"/>
    <n v="0"/>
    <x v="1"/>
    <x v="34"/>
    <x v="24"/>
    <x v="1"/>
    <s v="Q22_5"/>
    <n v="3"/>
    <x v="2"/>
    <x v="24"/>
    <x v="6"/>
  </r>
  <r>
    <n v="1"/>
    <n v="2016"/>
    <s v="3197778"/>
    <s v="20114"/>
    <x v="1"/>
    <n v="0"/>
    <x v="1"/>
    <x v="72"/>
    <x v="39"/>
    <x v="0"/>
    <s v="Q22_1"/>
    <n v="4"/>
    <x v="2"/>
    <x v="20"/>
    <x v="4"/>
  </r>
  <r>
    <n v="1"/>
    <n v="2016"/>
    <s v="3197778"/>
    <s v="20114"/>
    <x v="1"/>
    <n v="0"/>
    <x v="1"/>
    <x v="72"/>
    <x v="39"/>
    <x v="0"/>
    <s v="Q22_2"/>
    <n v="4"/>
    <x v="2"/>
    <x v="21"/>
    <x v="4"/>
  </r>
  <r>
    <n v="1"/>
    <n v="2016"/>
    <s v="3197778"/>
    <s v="20114"/>
    <x v="1"/>
    <n v="0"/>
    <x v="1"/>
    <x v="72"/>
    <x v="39"/>
    <x v="0"/>
    <s v="Q22_4"/>
    <n v="4"/>
    <x v="2"/>
    <x v="22"/>
    <x v="4"/>
  </r>
  <r>
    <n v="1"/>
    <n v="2016"/>
    <s v="3197778"/>
    <s v="20114"/>
    <x v="1"/>
    <n v="0"/>
    <x v="1"/>
    <x v="72"/>
    <x v="39"/>
    <x v="0"/>
    <s v="Q22_3"/>
    <n v="4"/>
    <x v="2"/>
    <x v="23"/>
    <x v="4"/>
  </r>
  <r>
    <n v="1"/>
    <n v="2016"/>
    <s v="3197778"/>
    <s v="20114"/>
    <x v="1"/>
    <n v="0"/>
    <x v="1"/>
    <x v="72"/>
    <x v="39"/>
    <x v="0"/>
    <s v="Q22_5"/>
    <n v="4"/>
    <x v="2"/>
    <x v="24"/>
    <x v="4"/>
  </r>
  <r>
    <n v="1"/>
    <n v="2016"/>
    <s v="3003844"/>
    <s v="20114"/>
    <x v="1"/>
    <n v="0"/>
    <x v="1"/>
    <x v="5"/>
    <x v="5"/>
    <x v="2"/>
    <s v="Q22_1"/>
    <n v="3"/>
    <x v="2"/>
    <x v="20"/>
    <x v="6"/>
  </r>
  <r>
    <n v="1"/>
    <n v="2016"/>
    <s v="3003844"/>
    <s v="20114"/>
    <x v="1"/>
    <n v="0"/>
    <x v="1"/>
    <x v="5"/>
    <x v="5"/>
    <x v="2"/>
    <s v="Q22_2"/>
    <n v="3"/>
    <x v="2"/>
    <x v="21"/>
    <x v="6"/>
  </r>
  <r>
    <n v="1"/>
    <n v="2016"/>
    <s v="3003844"/>
    <s v="20114"/>
    <x v="1"/>
    <n v="0"/>
    <x v="1"/>
    <x v="5"/>
    <x v="5"/>
    <x v="2"/>
    <s v="Q22_4"/>
    <n v="3"/>
    <x v="2"/>
    <x v="22"/>
    <x v="6"/>
  </r>
  <r>
    <n v="1"/>
    <n v="2016"/>
    <s v="3003844"/>
    <s v="20114"/>
    <x v="1"/>
    <n v="0"/>
    <x v="1"/>
    <x v="5"/>
    <x v="5"/>
    <x v="2"/>
    <s v="Q22_3"/>
    <n v="3"/>
    <x v="2"/>
    <x v="23"/>
    <x v="6"/>
  </r>
  <r>
    <n v="1"/>
    <n v="2016"/>
    <s v="3003844"/>
    <s v="20114"/>
    <x v="1"/>
    <n v="0"/>
    <x v="1"/>
    <x v="5"/>
    <x v="5"/>
    <x v="2"/>
    <s v="Q22_5"/>
    <n v="4"/>
    <x v="2"/>
    <x v="24"/>
    <x v="4"/>
  </r>
  <r>
    <n v="1"/>
    <n v="2016"/>
    <s v="3668729"/>
    <s v="20122"/>
    <x v="1"/>
    <n v="0"/>
    <x v="1"/>
    <x v="73"/>
    <x v="26"/>
    <x v="1"/>
    <s v="Q22_1"/>
    <n v="3"/>
    <x v="2"/>
    <x v="20"/>
    <x v="6"/>
  </r>
  <r>
    <n v="1"/>
    <n v="2016"/>
    <s v="3668729"/>
    <s v="20122"/>
    <x v="1"/>
    <n v="0"/>
    <x v="1"/>
    <x v="73"/>
    <x v="26"/>
    <x v="1"/>
    <s v="Q22_2"/>
    <n v="3"/>
    <x v="2"/>
    <x v="21"/>
    <x v="6"/>
  </r>
  <r>
    <n v="1"/>
    <n v="2016"/>
    <s v="3668729"/>
    <s v="20122"/>
    <x v="1"/>
    <n v="0"/>
    <x v="1"/>
    <x v="73"/>
    <x v="26"/>
    <x v="1"/>
    <s v="Q22_4"/>
    <n v="1"/>
    <x v="2"/>
    <x v="22"/>
    <x v="12"/>
  </r>
  <r>
    <n v="1"/>
    <n v="2016"/>
    <s v="3668729"/>
    <s v="20122"/>
    <x v="1"/>
    <n v="0"/>
    <x v="1"/>
    <x v="73"/>
    <x v="26"/>
    <x v="1"/>
    <s v="Q22_3"/>
    <n v="1"/>
    <x v="2"/>
    <x v="23"/>
    <x v="12"/>
  </r>
  <r>
    <n v="1"/>
    <n v="2016"/>
    <s v="3668729"/>
    <s v="20122"/>
    <x v="1"/>
    <n v="0"/>
    <x v="1"/>
    <x v="73"/>
    <x v="26"/>
    <x v="1"/>
    <s v="Q22_5"/>
    <n v="1"/>
    <x v="2"/>
    <x v="24"/>
    <x v="12"/>
  </r>
  <r>
    <n v="1"/>
    <n v="2016"/>
    <s v="3140747"/>
    <s v="20122"/>
    <x v="1"/>
    <n v="0"/>
    <x v="1"/>
    <x v="57"/>
    <x v="10"/>
    <x v="3"/>
    <s v="Q22_1"/>
    <n v="3"/>
    <x v="2"/>
    <x v="20"/>
    <x v="6"/>
  </r>
  <r>
    <n v="1"/>
    <n v="2016"/>
    <s v="3140747"/>
    <s v="20122"/>
    <x v="1"/>
    <n v="0"/>
    <x v="1"/>
    <x v="57"/>
    <x v="10"/>
    <x v="3"/>
    <s v="Q22_2"/>
    <n v="2"/>
    <x v="2"/>
    <x v="21"/>
    <x v="13"/>
  </r>
  <r>
    <n v="1"/>
    <n v="2016"/>
    <s v="3140747"/>
    <s v="20122"/>
    <x v="1"/>
    <n v="0"/>
    <x v="1"/>
    <x v="57"/>
    <x v="10"/>
    <x v="3"/>
    <s v="Q22_4"/>
    <n v="3"/>
    <x v="2"/>
    <x v="22"/>
    <x v="6"/>
  </r>
  <r>
    <n v="1"/>
    <n v="2016"/>
    <s v="3140747"/>
    <s v="20122"/>
    <x v="1"/>
    <n v="0"/>
    <x v="1"/>
    <x v="57"/>
    <x v="10"/>
    <x v="3"/>
    <s v="Q22_3"/>
    <n v="3"/>
    <x v="2"/>
    <x v="23"/>
    <x v="6"/>
  </r>
  <r>
    <n v="1"/>
    <n v="2016"/>
    <s v="3140747"/>
    <s v="20122"/>
    <x v="1"/>
    <n v="0"/>
    <x v="1"/>
    <x v="57"/>
    <x v="10"/>
    <x v="3"/>
    <s v="Q22_5"/>
    <n v="1"/>
    <x v="2"/>
    <x v="24"/>
    <x v="12"/>
  </r>
  <r>
    <n v="1"/>
    <n v="2016"/>
    <s v="3407156"/>
    <s v="20122"/>
    <x v="1"/>
    <n v="0"/>
    <x v="1"/>
    <x v="68"/>
    <x v="38"/>
    <x v="2"/>
    <s v="Q22_1"/>
    <n v="3"/>
    <x v="2"/>
    <x v="20"/>
    <x v="6"/>
  </r>
  <r>
    <n v="1"/>
    <n v="2016"/>
    <s v="3407156"/>
    <s v="20122"/>
    <x v="1"/>
    <n v="0"/>
    <x v="1"/>
    <x v="68"/>
    <x v="38"/>
    <x v="2"/>
    <s v="Q22_2"/>
    <n v="3"/>
    <x v="2"/>
    <x v="21"/>
    <x v="6"/>
  </r>
  <r>
    <n v="1"/>
    <n v="2016"/>
    <s v="3407156"/>
    <s v="20122"/>
    <x v="1"/>
    <n v="0"/>
    <x v="1"/>
    <x v="68"/>
    <x v="38"/>
    <x v="2"/>
    <s v="Q22_4"/>
    <n v="3"/>
    <x v="2"/>
    <x v="22"/>
    <x v="6"/>
  </r>
  <r>
    <n v="1"/>
    <n v="2016"/>
    <s v="3407156"/>
    <s v="20122"/>
    <x v="1"/>
    <n v="0"/>
    <x v="1"/>
    <x v="68"/>
    <x v="38"/>
    <x v="2"/>
    <s v="Q22_3"/>
    <n v="3"/>
    <x v="2"/>
    <x v="23"/>
    <x v="6"/>
  </r>
  <r>
    <n v="1"/>
    <n v="2016"/>
    <s v="3407156"/>
    <s v="20122"/>
    <x v="1"/>
    <n v="0"/>
    <x v="1"/>
    <x v="68"/>
    <x v="38"/>
    <x v="2"/>
    <s v="Q22_5"/>
    <n v="2"/>
    <x v="2"/>
    <x v="24"/>
    <x v="13"/>
  </r>
  <r>
    <n v="1"/>
    <n v="2016"/>
    <s v="3822896"/>
    <s v="20122"/>
    <x v="1"/>
    <n v="0"/>
    <x v="1"/>
    <x v="8"/>
    <x v="8"/>
    <x v="1"/>
    <s v="Q22_1"/>
    <n v="3"/>
    <x v="2"/>
    <x v="20"/>
    <x v="6"/>
  </r>
  <r>
    <n v="1"/>
    <n v="2016"/>
    <s v="3822896"/>
    <s v="20122"/>
    <x v="1"/>
    <n v="0"/>
    <x v="1"/>
    <x v="8"/>
    <x v="8"/>
    <x v="1"/>
    <s v="Q22_2"/>
    <n v="2"/>
    <x v="2"/>
    <x v="21"/>
    <x v="13"/>
  </r>
  <r>
    <n v="1"/>
    <n v="2016"/>
    <s v="3822896"/>
    <s v="20122"/>
    <x v="1"/>
    <n v="0"/>
    <x v="1"/>
    <x v="8"/>
    <x v="8"/>
    <x v="1"/>
    <s v="Q22_4"/>
    <n v="3"/>
    <x v="2"/>
    <x v="22"/>
    <x v="6"/>
  </r>
  <r>
    <n v="1"/>
    <n v="2016"/>
    <s v="3822896"/>
    <s v="20122"/>
    <x v="1"/>
    <n v="0"/>
    <x v="1"/>
    <x v="8"/>
    <x v="8"/>
    <x v="1"/>
    <s v="Q22_3"/>
    <n v="2"/>
    <x v="2"/>
    <x v="23"/>
    <x v="13"/>
  </r>
  <r>
    <n v="1"/>
    <n v="2016"/>
    <s v="3822896"/>
    <s v="20122"/>
    <x v="1"/>
    <n v="0"/>
    <x v="1"/>
    <x v="8"/>
    <x v="8"/>
    <x v="1"/>
    <s v="Q22_5"/>
    <n v="1"/>
    <x v="2"/>
    <x v="24"/>
    <x v="12"/>
  </r>
  <r>
    <n v="1"/>
    <n v="2016"/>
    <s v="3454125"/>
    <s v="20114"/>
    <x v="1"/>
    <n v="0"/>
    <x v="1"/>
    <x v="41"/>
    <x v="28"/>
    <x v="1"/>
    <s v="Q22_1"/>
    <n v="3"/>
    <x v="2"/>
    <x v="20"/>
    <x v="6"/>
  </r>
  <r>
    <n v="1"/>
    <n v="2016"/>
    <s v="3454125"/>
    <s v="20114"/>
    <x v="1"/>
    <n v="0"/>
    <x v="1"/>
    <x v="41"/>
    <x v="28"/>
    <x v="1"/>
    <s v="Q22_2"/>
    <n v="1"/>
    <x v="2"/>
    <x v="21"/>
    <x v="12"/>
  </r>
  <r>
    <n v="1"/>
    <n v="2016"/>
    <s v="3454125"/>
    <s v="20114"/>
    <x v="1"/>
    <n v="0"/>
    <x v="1"/>
    <x v="41"/>
    <x v="28"/>
    <x v="1"/>
    <s v="Q22_4"/>
    <n v="3"/>
    <x v="2"/>
    <x v="22"/>
    <x v="6"/>
  </r>
  <r>
    <n v="1"/>
    <n v="2016"/>
    <s v="3454125"/>
    <s v="20114"/>
    <x v="1"/>
    <n v="0"/>
    <x v="1"/>
    <x v="41"/>
    <x v="28"/>
    <x v="1"/>
    <s v="Q22_3"/>
    <n v="3"/>
    <x v="2"/>
    <x v="23"/>
    <x v="6"/>
  </r>
  <r>
    <n v="1"/>
    <n v="2016"/>
    <s v="3454125"/>
    <s v="20114"/>
    <x v="1"/>
    <n v="0"/>
    <x v="1"/>
    <x v="41"/>
    <x v="28"/>
    <x v="1"/>
    <s v="Q22_5"/>
    <n v="3"/>
    <x v="2"/>
    <x v="24"/>
    <x v="6"/>
  </r>
  <r>
    <n v="1"/>
    <n v="2016"/>
    <s v="3401228"/>
    <s v="20113"/>
    <x v="1"/>
    <n v="0"/>
    <x v="1"/>
    <x v="22"/>
    <x v="6"/>
    <x v="3"/>
    <s v="Q22_1"/>
    <n v="2"/>
    <x v="2"/>
    <x v="20"/>
    <x v="13"/>
  </r>
  <r>
    <n v="1"/>
    <n v="2016"/>
    <s v="3401228"/>
    <s v="20113"/>
    <x v="1"/>
    <n v="0"/>
    <x v="1"/>
    <x v="22"/>
    <x v="6"/>
    <x v="3"/>
    <s v="Q22_2"/>
    <n v="1"/>
    <x v="2"/>
    <x v="21"/>
    <x v="12"/>
  </r>
  <r>
    <n v="1"/>
    <n v="2016"/>
    <s v="3401228"/>
    <s v="20113"/>
    <x v="1"/>
    <n v="0"/>
    <x v="1"/>
    <x v="22"/>
    <x v="6"/>
    <x v="3"/>
    <s v="Q22_4"/>
    <n v="3"/>
    <x v="2"/>
    <x v="22"/>
    <x v="6"/>
  </r>
  <r>
    <n v="1"/>
    <n v="2016"/>
    <s v="3401228"/>
    <s v="20113"/>
    <x v="1"/>
    <n v="0"/>
    <x v="1"/>
    <x v="22"/>
    <x v="6"/>
    <x v="3"/>
    <s v="Q22_3"/>
    <n v="1"/>
    <x v="2"/>
    <x v="23"/>
    <x v="12"/>
  </r>
  <r>
    <n v="1"/>
    <n v="2016"/>
    <s v="3401228"/>
    <s v="20113"/>
    <x v="1"/>
    <n v="0"/>
    <x v="1"/>
    <x v="22"/>
    <x v="6"/>
    <x v="3"/>
    <s v="Q22_5"/>
    <n v="3"/>
    <x v="2"/>
    <x v="24"/>
    <x v="6"/>
  </r>
  <r>
    <n v="1"/>
    <n v="2016"/>
    <s v="2465215"/>
    <s v="20121"/>
    <x v="1"/>
    <n v="0"/>
    <x v="1"/>
    <x v="6"/>
    <x v="6"/>
    <x v="3"/>
    <s v="Q22_1"/>
    <n v="3"/>
    <x v="2"/>
    <x v="20"/>
    <x v="6"/>
  </r>
  <r>
    <n v="1"/>
    <n v="2016"/>
    <s v="2465215"/>
    <s v="20121"/>
    <x v="1"/>
    <n v="0"/>
    <x v="1"/>
    <x v="6"/>
    <x v="6"/>
    <x v="3"/>
    <s v="Q22_2"/>
    <n v="3"/>
    <x v="2"/>
    <x v="21"/>
    <x v="6"/>
  </r>
  <r>
    <n v="1"/>
    <n v="2016"/>
    <s v="2465215"/>
    <s v="20121"/>
    <x v="1"/>
    <n v="0"/>
    <x v="1"/>
    <x v="6"/>
    <x v="6"/>
    <x v="3"/>
    <s v="Q22_4"/>
    <n v="3"/>
    <x v="2"/>
    <x v="22"/>
    <x v="6"/>
  </r>
  <r>
    <n v="1"/>
    <n v="2016"/>
    <s v="2465215"/>
    <s v="20121"/>
    <x v="1"/>
    <n v="0"/>
    <x v="1"/>
    <x v="6"/>
    <x v="6"/>
    <x v="3"/>
    <s v="Q22_3"/>
    <n v="3"/>
    <x v="2"/>
    <x v="23"/>
    <x v="6"/>
  </r>
  <r>
    <n v="1"/>
    <n v="2016"/>
    <s v="2465215"/>
    <s v="20121"/>
    <x v="1"/>
    <n v="0"/>
    <x v="1"/>
    <x v="6"/>
    <x v="6"/>
    <x v="3"/>
    <s v="Q22_5"/>
    <n v="3"/>
    <x v="2"/>
    <x v="24"/>
    <x v="6"/>
  </r>
  <r>
    <n v="1"/>
    <n v="2016"/>
    <s v="3861480"/>
    <s v="20122"/>
    <x v="1"/>
    <n v="0"/>
    <x v="1"/>
    <x v="47"/>
    <x v="30"/>
    <x v="1"/>
    <s v="Q22_1"/>
    <n v="3"/>
    <x v="2"/>
    <x v="20"/>
    <x v="6"/>
  </r>
  <r>
    <n v="1"/>
    <n v="2016"/>
    <s v="3861480"/>
    <s v="20122"/>
    <x v="1"/>
    <n v="0"/>
    <x v="1"/>
    <x v="47"/>
    <x v="30"/>
    <x v="1"/>
    <s v="Q22_2"/>
    <n v="3"/>
    <x v="2"/>
    <x v="21"/>
    <x v="6"/>
  </r>
  <r>
    <n v="1"/>
    <n v="2016"/>
    <s v="3861480"/>
    <s v="20122"/>
    <x v="1"/>
    <n v="0"/>
    <x v="1"/>
    <x v="47"/>
    <x v="30"/>
    <x v="1"/>
    <s v="Q22_4"/>
    <n v="3"/>
    <x v="2"/>
    <x v="22"/>
    <x v="6"/>
  </r>
  <r>
    <n v="1"/>
    <n v="2016"/>
    <s v="3861480"/>
    <s v="20122"/>
    <x v="1"/>
    <n v="0"/>
    <x v="1"/>
    <x v="47"/>
    <x v="30"/>
    <x v="1"/>
    <s v="Q22_3"/>
    <n v="3"/>
    <x v="2"/>
    <x v="23"/>
    <x v="6"/>
  </r>
  <r>
    <n v="1"/>
    <n v="2016"/>
    <s v="3861480"/>
    <s v="20122"/>
    <x v="1"/>
    <n v="0"/>
    <x v="1"/>
    <x v="47"/>
    <x v="30"/>
    <x v="1"/>
    <s v="Q22_5"/>
    <n v="4"/>
    <x v="2"/>
    <x v="24"/>
    <x v="4"/>
  </r>
  <r>
    <n v="1"/>
    <n v="2016"/>
    <s v="3619524"/>
    <s v="20122"/>
    <x v="1"/>
    <n v="0"/>
    <x v="1"/>
    <x v="41"/>
    <x v="28"/>
    <x v="1"/>
    <s v="Q22_1"/>
    <n v="3"/>
    <x v="2"/>
    <x v="20"/>
    <x v="6"/>
  </r>
  <r>
    <n v="1"/>
    <n v="2016"/>
    <s v="3619524"/>
    <s v="20122"/>
    <x v="1"/>
    <n v="0"/>
    <x v="1"/>
    <x v="41"/>
    <x v="28"/>
    <x v="1"/>
    <s v="Q22_2"/>
    <n v="3"/>
    <x v="2"/>
    <x v="21"/>
    <x v="6"/>
  </r>
  <r>
    <n v="1"/>
    <n v="2016"/>
    <s v="3619524"/>
    <s v="20122"/>
    <x v="1"/>
    <n v="0"/>
    <x v="1"/>
    <x v="41"/>
    <x v="28"/>
    <x v="1"/>
    <s v="Q22_4"/>
    <n v="3"/>
    <x v="2"/>
    <x v="22"/>
    <x v="6"/>
  </r>
  <r>
    <n v="1"/>
    <n v="2016"/>
    <s v="3619524"/>
    <s v="20122"/>
    <x v="1"/>
    <n v="0"/>
    <x v="1"/>
    <x v="41"/>
    <x v="28"/>
    <x v="1"/>
    <s v="Q22_3"/>
    <n v="3"/>
    <x v="2"/>
    <x v="23"/>
    <x v="6"/>
  </r>
  <r>
    <n v="1"/>
    <n v="2016"/>
    <s v="3619524"/>
    <s v="20122"/>
    <x v="1"/>
    <n v="0"/>
    <x v="1"/>
    <x v="41"/>
    <x v="28"/>
    <x v="1"/>
    <s v="Q22_5"/>
    <n v="4"/>
    <x v="2"/>
    <x v="24"/>
    <x v="4"/>
  </r>
  <r>
    <n v="1"/>
    <n v="2016"/>
    <s v="3337710"/>
    <s v="20122"/>
    <x v="1"/>
    <n v="0"/>
    <x v="1"/>
    <x v="74"/>
    <x v="40"/>
    <x v="4"/>
    <s v="Q22_1"/>
    <n v="3"/>
    <x v="2"/>
    <x v="20"/>
    <x v="6"/>
  </r>
  <r>
    <n v="1"/>
    <n v="2016"/>
    <s v="3337710"/>
    <s v="20122"/>
    <x v="1"/>
    <n v="0"/>
    <x v="1"/>
    <x v="74"/>
    <x v="40"/>
    <x v="4"/>
    <s v="Q22_2"/>
    <n v="4"/>
    <x v="2"/>
    <x v="21"/>
    <x v="4"/>
  </r>
  <r>
    <n v="1"/>
    <n v="2016"/>
    <s v="3337710"/>
    <s v="20122"/>
    <x v="1"/>
    <n v="0"/>
    <x v="1"/>
    <x v="74"/>
    <x v="40"/>
    <x v="4"/>
    <s v="Q22_4"/>
    <n v="2"/>
    <x v="2"/>
    <x v="22"/>
    <x v="13"/>
  </r>
  <r>
    <n v="1"/>
    <n v="2016"/>
    <s v="3337710"/>
    <s v="20122"/>
    <x v="1"/>
    <n v="0"/>
    <x v="1"/>
    <x v="74"/>
    <x v="40"/>
    <x v="4"/>
    <s v="Q22_3"/>
    <n v="2"/>
    <x v="2"/>
    <x v="23"/>
    <x v="13"/>
  </r>
  <r>
    <n v="1"/>
    <n v="2016"/>
    <s v="3337710"/>
    <s v="20122"/>
    <x v="1"/>
    <n v="0"/>
    <x v="1"/>
    <x v="74"/>
    <x v="40"/>
    <x v="4"/>
    <s v="Q22_5"/>
    <n v="4"/>
    <x v="2"/>
    <x v="24"/>
    <x v="4"/>
  </r>
  <r>
    <n v="1"/>
    <n v="2016"/>
    <s v="3600440"/>
    <s v="20122"/>
    <x v="1"/>
    <n v="0"/>
    <x v="1"/>
    <x v="19"/>
    <x v="17"/>
    <x v="2"/>
    <s v="Q22_1"/>
    <n v="2"/>
    <x v="2"/>
    <x v="20"/>
    <x v="13"/>
  </r>
  <r>
    <n v="1"/>
    <n v="2016"/>
    <s v="3600440"/>
    <s v="20122"/>
    <x v="1"/>
    <n v="0"/>
    <x v="1"/>
    <x v="19"/>
    <x v="17"/>
    <x v="2"/>
    <s v="Q22_2"/>
    <n v="2"/>
    <x v="2"/>
    <x v="21"/>
    <x v="13"/>
  </r>
  <r>
    <n v="1"/>
    <n v="2016"/>
    <s v="3600440"/>
    <s v="20122"/>
    <x v="1"/>
    <n v="0"/>
    <x v="1"/>
    <x v="19"/>
    <x v="17"/>
    <x v="2"/>
    <s v="Q22_4"/>
    <n v="2"/>
    <x v="2"/>
    <x v="22"/>
    <x v="13"/>
  </r>
  <r>
    <n v="1"/>
    <n v="2016"/>
    <s v="3600440"/>
    <s v="20122"/>
    <x v="1"/>
    <n v="0"/>
    <x v="1"/>
    <x v="19"/>
    <x v="17"/>
    <x v="2"/>
    <s v="Q22_3"/>
    <n v="3"/>
    <x v="2"/>
    <x v="23"/>
    <x v="6"/>
  </r>
  <r>
    <n v="1"/>
    <n v="2016"/>
    <s v="3600440"/>
    <s v="20122"/>
    <x v="1"/>
    <n v="0"/>
    <x v="1"/>
    <x v="19"/>
    <x v="17"/>
    <x v="2"/>
    <s v="Q22_5"/>
    <n v="1"/>
    <x v="2"/>
    <x v="24"/>
    <x v="12"/>
  </r>
  <r>
    <n v="1"/>
    <n v="2016"/>
    <s v="3642560"/>
    <s v="20122"/>
    <x v="1"/>
    <n v="0"/>
    <x v="1"/>
    <x v="75"/>
    <x v="36"/>
    <x v="0"/>
    <s v="Q22_1"/>
    <n v="1"/>
    <x v="2"/>
    <x v="20"/>
    <x v="12"/>
  </r>
  <r>
    <n v="1"/>
    <n v="2016"/>
    <s v="3642560"/>
    <s v="20122"/>
    <x v="1"/>
    <n v="0"/>
    <x v="1"/>
    <x v="75"/>
    <x v="36"/>
    <x v="0"/>
    <s v="Q22_2"/>
    <n v="1"/>
    <x v="2"/>
    <x v="21"/>
    <x v="12"/>
  </r>
  <r>
    <n v="1"/>
    <n v="2016"/>
    <s v="3642560"/>
    <s v="20122"/>
    <x v="1"/>
    <n v="0"/>
    <x v="1"/>
    <x v="75"/>
    <x v="36"/>
    <x v="0"/>
    <s v="Q22_4"/>
    <n v="2"/>
    <x v="2"/>
    <x v="22"/>
    <x v="13"/>
  </r>
  <r>
    <n v="1"/>
    <n v="2016"/>
    <s v="3642560"/>
    <s v="20122"/>
    <x v="1"/>
    <n v="0"/>
    <x v="1"/>
    <x v="75"/>
    <x v="36"/>
    <x v="0"/>
    <s v="Q22_3"/>
    <n v="1"/>
    <x v="2"/>
    <x v="23"/>
    <x v="12"/>
  </r>
  <r>
    <n v="1"/>
    <n v="2016"/>
    <s v="3642560"/>
    <s v="20122"/>
    <x v="1"/>
    <n v="0"/>
    <x v="1"/>
    <x v="75"/>
    <x v="36"/>
    <x v="0"/>
    <s v="Q22_5"/>
    <n v="1"/>
    <x v="2"/>
    <x v="24"/>
    <x v="12"/>
  </r>
  <r>
    <n v="1"/>
    <n v="2016"/>
    <s v="3155658"/>
    <s v="20122"/>
    <x v="1"/>
    <n v="0"/>
    <x v="1"/>
    <x v="6"/>
    <x v="6"/>
    <x v="3"/>
    <s v="Q22_1"/>
    <n v="2"/>
    <x v="2"/>
    <x v="20"/>
    <x v="13"/>
  </r>
  <r>
    <n v="1"/>
    <n v="2016"/>
    <s v="3155658"/>
    <s v="20122"/>
    <x v="1"/>
    <n v="0"/>
    <x v="1"/>
    <x v="6"/>
    <x v="6"/>
    <x v="3"/>
    <s v="Q22_2"/>
    <n v="1"/>
    <x v="2"/>
    <x v="21"/>
    <x v="12"/>
  </r>
  <r>
    <n v="1"/>
    <n v="2016"/>
    <s v="3155658"/>
    <s v="20122"/>
    <x v="1"/>
    <n v="0"/>
    <x v="1"/>
    <x v="6"/>
    <x v="6"/>
    <x v="3"/>
    <s v="Q22_4"/>
    <n v="3"/>
    <x v="2"/>
    <x v="22"/>
    <x v="6"/>
  </r>
  <r>
    <n v="1"/>
    <n v="2016"/>
    <s v="3155658"/>
    <s v="20122"/>
    <x v="1"/>
    <n v="0"/>
    <x v="1"/>
    <x v="6"/>
    <x v="6"/>
    <x v="3"/>
    <s v="Q22_3"/>
    <n v="2"/>
    <x v="2"/>
    <x v="23"/>
    <x v="13"/>
  </r>
  <r>
    <n v="1"/>
    <n v="2016"/>
    <s v="3155658"/>
    <s v="20122"/>
    <x v="1"/>
    <n v="0"/>
    <x v="1"/>
    <x v="6"/>
    <x v="6"/>
    <x v="3"/>
    <s v="Q22_5"/>
    <n v="2"/>
    <x v="2"/>
    <x v="24"/>
    <x v="13"/>
  </r>
  <r>
    <n v="1"/>
    <n v="2016"/>
    <s v="3285996"/>
    <s v="20122"/>
    <x v="1"/>
    <n v="0"/>
    <x v="1"/>
    <x v="3"/>
    <x v="3"/>
    <x v="0"/>
    <s v="Q22_1"/>
    <n v="2"/>
    <x v="2"/>
    <x v="20"/>
    <x v="13"/>
  </r>
  <r>
    <n v="1"/>
    <n v="2016"/>
    <s v="3285996"/>
    <s v="20122"/>
    <x v="1"/>
    <n v="0"/>
    <x v="1"/>
    <x v="3"/>
    <x v="3"/>
    <x v="0"/>
    <s v="Q22_2"/>
    <n v="3"/>
    <x v="2"/>
    <x v="21"/>
    <x v="6"/>
  </r>
  <r>
    <n v="1"/>
    <n v="2016"/>
    <s v="3285996"/>
    <s v="20122"/>
    <x v="1"/>
    <n v="0"/>
    <x v="1"/>
    <x v="3"/>
    <x v="3"/>
    <x v="0"/>
    <s v="Q22_4"/>
    <n v="3"/>
    <x v="2"/>
    <x v="22"/>
    <x v="6"/>
  </r>
  <r>
    <n v="1"/>
    <n v="2016"/>
    <s v="3285996"/>
    <s v="20122"/>
    <x v="1"/>
    <n v="0"/>
    <x v="1"/>
    <x v="3"/>
    <x v="3"/>
    <x v="0"/>
    <s v="Q22_3"/>
    <n v="3"/>
    <x v="2"/>
    <x v="23"/>
    <x v="6"/>
  </r>
  <r>
    <n v="1"/>
    <n v="2016"/>
    <s v="3285996"/>
    <s v="20122"/>
    <x v="1"/>
    <n v="0"/>
    <x v="1"/>
    <x v="3"/>
    <x v="3"/>
    <x v="0"/>
    <s v="Q22_5"/>
    <n v="3"/>
    <x v="2"/>
    <x v="24"/>
    <x v="6"/>
  </r>
  <r>
    <n v="1"/>
    <n v="2016"/>
    <s v="2630926"/>
    <s v="20122"/>
    <x v="0"/>
    <n v="0"/>
    <x v="1"/>
    <x v="45"/>
    <x v="29"/>
    <x v="4"/>
    <s v="Q22_1"/>
    <n v="3"/>
    <x v="2"/>
    <x v="20"/>
    <x v="6"/>
  </r>
  <r>
    <n v="1"/>
    <n v="2016"/>
    <s v="2630926"/>
    <s v="20122"/>
    <x v="0"/>
    <n v="0"/>
    <x v="1"/>
    <x v="45"/>
    <x v="29"/>
    <x v="4"/>
    <s v="Q22_2"/>
    <n v="3"/>
    <x v="2"/>
    <x v="21"/>
    <x v="6"/>
  </r>
  <r>
    <n v="1"/>
    <n v="2016"/>
    <s v="2630926"/>
    <s v="20122"/>
    <x v="0"/>
    <n v="0"/>
    <x v="1"/>
    <x v="45"/>
    <x v="29"/>
    <x v="4"/>
    <s v="Q22_4"/>
    <n v="3"/>
    <x v="2"/>
    <x v="22"/>
    <x v="6"/>
  </r>
  <r>
    <n v="1"/>
    <n v="2016"/>
    <s v="2630926"/>
    <s v="20122"/>
    <x v="0"/>
    <n v="0"/>
    <x v="1"/>
    <x v="45"/>
    <x v="29"/>
    <x v="4"/>
    <s v="Q22_3"/>
    <n v="3"/>
    <x v="2"/>
    <x v="23"/>
    <x v="6"/>
  </r>
  <r>
    <n v="1"/>
    <n v="2016"/>
    <s v="2630926"/>
    <s v="20122"/>
    <x v="0"/>
    <n v="0"/>
    <x v="1"/>
    <x v="45"/>
    <x v="29"/>
    <x v="4"/>
    <s v="Q22_5"/>
    <n v="3"/>
    <x v="2"/>
    <x v="24"/>
    <x v="6"/>
  </r>
  <r>
    <n v="1"/>
    <n v="2016"/>
    <s v="2743454"/>
    <s v="20114"/>
    <x v="0"/>
    <n v="0"/>
    <x v="1"/>
    <x v="46"/>
    <x v="0"/>
    <x v="0"/>
    <s v="Q22_1"/>
    <n v="3"/>
    <x v="2"/>
    <x v="20"/>
    <x v="6"/>
  </r>
  <r>
    <n v="1"/>
    <n v="2016"/>
    <s v="2743454"/>
    <s v="20114"/>
    <x v="0"/>
    <n v="0"/>
    <x v="1"/>
    <x v="46"/>
    <x v="0"/>
    <x v="0"/>
    <s v="Q22_2"/>
    <n v="3"/>
    <x v="2"/>
    <x v="21"/>
    <x v="6"/>
  </r>
  <r>
    <n v="1"/>
    <n v="2016"/>
    <s v="2743454"/>
    <s v="20114"/>
    <x v="0"/>
    <n v="0"/>
    <x v="1"/>
    <x v="46"/>
    <x v="0"/>
    <x v="0"/>
    <s v="Q22_4"/>
    <n v="3"/>
    <x v="2"/>
    <x v="22"/>
    <x v="6"/>
  </r>
  <r>
    <n v="1"/>
    <n v="2016"/>
    <s v="2743454"/>
    <s v="20114"/>
    <x v="0"/>
    <n v="0"/>
    <x v="1"/>
    <x v="46"/>
    <x v="0"/>
    <x v="0"/>
    <s v="Q22_3"/>
    <n v="3"/>
    <x v="2"/>
    <x v="23"/>
    <x v="6"/>
  </r>
  <r>
    <n v="1"/>
    <n v="2016"/>
    <s v="2743454"/>
    <s v="20114"/>
    <x v="0"/>
    <n v="0"/>
    <x v="1"/>
    <x v="46"/>
    <x v="0"/>
    <x v="0"/>
    <s v="Q22_5"/>
    <n v="3"/>
    <x v="2"/>
    <x v="24"/>
    <x v="6"/>
  </r>
  <r>
    <n v="1"/>
    <n v="2016"/>
    <s v="3568798"/>
    <s v="20122"/>
    <x v="0"/>
    <n v="0"/>
    <x v="1"/>
    <x v="47"/>
    <x v="30"/>
    <x v="1"/>
    <s v="Q22_1"/>
    <n v="2"/>
    <x v="2"/>
    <x v="20"/>
    <x v="13"/>
  </r>
  <r>
    <n v="1"/>
    <n v="2016"/>
    <s v="3568798"/>
    <s v="20122"/>
    <x v="0"/>
    <n v="0"/>
    <x v="1"/>
    <x v="47"/>
    <x v="30"/>
    <x v="1"/>
    <s v="Q22_2"/>
    <m/>
    <x v="2"/>
    <x v="21"/>
    <x v="13"/>
  </r>
  <r>
    <n v="1"/>
    <n v="2016"/>
    <s v="3568798"/>
    <s v="20122"/>
    <x v="0"/>
    <n v="0"/>
    <x v="1"/>
    <x v="47"/>
    <x v="30"/>
    <x v="1"/>
    <s v="Q22_4"/>
    <n v="3"/>
    <x v="2"/>
    <x v="22"/>
    <x v="6"/>
  </r>
  <r>
    <n v="1"/>
    <n v="2016"/>
    <s v="3568798"/>
    <s v="20122"/>
    <x v="0"/>
    <n v="0"/>
    <x v="1"/>
    <x v="47"/>
    <x v="30"/>
    <x v="1"/>
    <s v="Q22_3"/>
    <n v="2"/>
    <x v="2"/>
    <x v="23"/>
    <x v="13"/>
  </r>
  <r>
    <n v="1"/>
    <n v="2016"/>
    <s v="3568798"/>
    <s v="20122"/>
    <x v="0"/>
    <n v="0"/>
    <x v="1"/>
    <x v="47"/>
    <x v="30"/>
    <x v="1"/>
    <s v="Q22_5"/>
    <n v="4"/>
    <x v="2"/>
    <x v="24"/>
    <x v="4"/>
  </r>
  <r>
    <n v="1"/>
    <n v="2016"/>
    <s v="3581577"/>
    <s v="20122"/>
    <x v="0"/>
    <n v="0"/>
    <x v="1"/>
    <x v="6"/>
    <x v="6"/>
    <x v="3"/>
    <s v="Q22_1"/>
    <m/>
    <x v="2"/>
    <x v="20"/>
    <x v="11"/>
  </r>
  <r>
    <n v="1"/>
    <n v="2016"/>
    <s v="3581577"/>
    <s v="20122"/>
    <x v="0"/>
    <n v="0"/>
    <x v="1"/>
    <x v="6"/>
    <x v="6"/>
    <x v="3"/>
    <s v="Q22_2"/>
    <m/>
    <x v="2"/>
    <x v="21"/>
    <x v="11"/>
  </r>
  <r>
    <n v="1"/>
    <n v="2016"/>
    <s v="3581577"/>
    <s v="20122"/>
    <x v="0"/>
    <n v="0"/>
    <x v="1"/>
    <x v="6"/>
    <x v="6"/>
    <x v="3"/>
    <s v="Q22_4"/>
    <m/>
    <x v="2"/>
    <x v="22"/>
    <x v="11"/>
  </r>
  <r>
    <n v="1"/>
    <n v="2016"/>
    <s v="3581577"/>
    <s v="20122"/>
    <x v="0"/>
    <n v="0"/>
    <x v="1"/>
    <x v="6"/>
    <x v="6"/>
    <x v="3"/>
    <s v="Q22_3"/>
    <m/>
    <x v="2"/>
    <x v="23"/>
    <x v="11"/>
  </r>
  <r>
    <n v="1"/>
    <n v="2016"/>
    <s v="3581577"/>
    <s v="20122"/>
    <x v="0"/>
    <n v="0"/>
    <x v="1"/>
    <x v="6"/>
    <x v="6"/>
    <x v="3"/>
    <s v="Q22_5"/>
    <m/>
    <x v="2"/>
    <x v="24"/>
    <x v="11"/>
  </r>
  <r>
    <n v="1"/>
    <n v="2016"/>
    <s v="3680117"/>
    <s v="20122"/>
    <x v="0"/>
    <n v="0"/>
    <x v="1"/>
    <x v="3"/>
    <x v="3"/>
    <x v="0"/>
    <s v="Q22_1"/>
    <n v="3"/>
    <x v="2"/>
    <x v="20"/>
    <x v="6"/>
  </r>
  <r>
    <n v="1"/>
    <n v="2016"/>
    <s v="3680117"/>
    <s v="20122"/>
    <x v="0"/>
    <n v="0"/>
    <x v="1"/>
    <x v="3"/>
    <x v="3"/>
    <x v="0"/>
    <s v="Q22_2"/>
    <n v="3"/>
    <x v="2"/>
    <x v="21"/>
    <x v="6"/>
  </r>
  <r>
    <n v="1"/>
    <n v="2016"/>
    <s v="3680117"/>
    <s v="20122"/>
    <x v="0"/>
    <n v="0"/>
    <x v="1"/>
    <x v="3"/>
    <x v="3"/>
    <x v="0"/>
    <s v="Q22_4"/>
    <n v="3"/>
    <x v="2"/>
    <x v="22"/>
    <x v="6"/>
  </r>
  <r>
    <n v="1"/>
    <n v="2016"/>
    <s v="3680117"/>
    <s v="20122"/>
    <x v="0"/>
    <n v="0"/>
    <x v="1"/>
    <x v="3"/>
    <x v="3"/>
    <x v="0"/>
    <s v="Q22_3"/>
    <n v="2"/>
    <x v="2"/>
    <x v="23"/>
    <x v="13"/>
  </r>
  <r>
    <n v="1"/>
    <n v="2016"/>
    <s v="3680117"/>
    <s v="20122"/>
    <x v="0"/>
    <n v="0"/>
    <x v="1"/>
    <x v="3"/>
    <x v="3"/>
    <x v="0"/>
    <s v="Q22_5"/>
    <n v="2"/>
    <x v="2"/>
    <x v="24"/>
    <x v="13"/>
  </r>
  <r>
    <n v="1"/>
    <n v="2016"/>
    <s v="3729166"/>
    <s v="20122"/>
    <x v="0"/>
    <n v="0"/>
    <x v="1"/>
    <x v="48"/>
    <x v="31"/>
    <x v="1"/>
    <s v="Q22_1"/>
    <n v="3"/>
    <x v="2"/>
    <x v="20"/>
    <x v="6"/>
  </r>
  <r>
    <n v="1"/>
    <n v="2016"/>
    <s v="3729166"/>
    <s v="20122"/>
    <x v="0"/>
    <n v="0"/>
    <x v="1"/>
    <x v="48"/>
    <x v="31"/>
    <x v="1"/>
    <s v="Q22_2"/>
    <n v="1"/>
    <x v="2"/>
    <x v="21"/>
    <x v="12"/>
  </r>
  <r>
    <n v="1"/>
    <n v="2016"/>
    <s v="3729166"/>
    <s v="20122"/>
    <x v="0"/>
    <n v="0"/>
    <x v="1"/>
    <x v="48"/>
    <x v="31"/>
    <x v="1"/>
    <s v="Q22_4"/>
    <n v="3"/>
    <x v="2"/>
    <x v="22"/>
    <x v="6"/>
  </r>
  <r>
    <n v="1"/>
    <n v="2016"/>
    <s v="3729166"/>
    <s v="20122"/>
    <x v="0"/>
    <n v="0"/>
    <x v="1"/>
    <x v="48"/>
    <x v="31"/>
    <x v="1"/>
    <s v="Q22_3"/>
    <n v="3"/>
    <x v="2"/>
    <x v="23"/>
    <x v="6"/>
  </r>
  <r>
    <n v="1"/>
    <n v="2016"/>
    <s v="3729166"/>
    <s v="20122"/>
    <x v="0"/>
    <n v="0"/>
    <x v="1"/>
    <x v="48"/>
    <x v="31"/>
    <x v="1"/>
    <s v="Q22_5"/>
    <n v="2"/>
    <x v="2"/>
    <x v="24"/>
    <x v="13"/>
  </r>
  <r>
    <n v="1"/>
    <n v="2016"/>
    <s v="2877068"/>
    <s v="20122"/>
    <x v="0"/>
    <n v="0"/>
    <x v="1"/>
    <x v="49"/>
    <x v="2"/>
    <x v="1"/>
    <s v="Q22_1"/>
    <n v="3"/>
    <x v="2"/>
    <x v="20"/>
    <x v="6"/>
  </r>
  <r>
    <n v="1"/>
    <n v="2016"/>
    <s v="2877068"/>
    <s v="20122"/>
    <x v="0"/>
    <n v="0"/>
    <x v="1"/>
    <x v="49"/>
    <x v="2"/>
    <x v="1"/>
    <s v="Q22_2"/>
    <n v="3"/>
    <x v="2"/>
    <x v="21"/>
    <x v="6"/>
  </r>
  <r>
    <n v="1"/>
    <n v="2016"/>
    <s v="2877068"/>
    <s v="20122"/>
    <x v="0"/>
    <n v="0"/>
    <x v="1"/>
    <x v="49"/>
    <x v="2"/>
    <x v="1"/>
    <s v="Q22_4"/>
    <n v="3"/>
    <x v="2"/>
    <x v="22"/>
    <x v="6"/>
  </r>
  <r>
    <n v="1"/>
    <n v="2016"/>
    <s v="2877068"/>
    <s v="20122"/>
    <x v="0"/>
    <n v="0"/>
    <x v="1"/>
    <x v="49"/>
    <x v="2"/>
    <x v="1"/>
    <s v="Q22_3"/>
    <n v="3"/>
    <x v="2"/>
    <x v="23"/>
    <x v="6"/>
  </r>
  <r>
    <n v="1"/>
    <n v="2016"/>
    <s v="2877068"/>
    <s v="20122"/>
    <x v="0"/>
    <n v="0"/>
    <x v="1"/>
    <x v="49"/>
    <x v="2"/>
    <x v="1"/>
    <s v="Q22_5"/>
    <n v="3"/>
    <x v="2"/>
    <x v="24"/>
    <x v="6"/>
  </r>
  <r>
    <n v="1"/>
    <n v="2016"/>
    <s v="2678948"/>
    <s v="20122"/>
    <x v="0"/>
    <n v="0"/>
    <x v="1"/>
    <x v="5"/>
    <x v="5"/>
    <x v="2"/>
    <s v="Q22_1"/>
    <m/>
    <x v="2"/>
    <x v="20"/>
    <x v="11"/>
  </r>
  <r>
    <n v="1"/>
    <n v="2016"/>
    <s v="2678948"/>
    <s v="20122"/>
    <x v="0"/>
    <n v="0"/>
    <x v="1"/>
    <x v="5"/>
    <x v="5"/>
    <x v="2"/>
    <s v="Q22_2"/>
    <m/>
    <x v="2"/>
    <x v="21"/>
    <x v="11"/>
  </r>
  <r>
    <n v="1"/>
    <n v="2016"/>
    <s v="2678948"/>
    <s v="20122"/>
    <x v="0"/>
    <n v="0"/>
    <x v="1"/>
    <x v="5"/>
    <x v="5"/>
    <x v="2"/>
    <s v="Q22_4"/>
    <m/>
    <x v="2"/>
    <x v="22"/>
    <x v="11"/>
  </r>
  <r>
    <n v="1"/>
    <n v="2016"/>
    <s v="2678948"/>
    <s v="20122"/>
    <x v="0"/>
    <n v="0"/>
    <x v="1"/>
    <x v="5"/>
    <x v="5"/>
    <x v="2"/>
    <s v="Q22_3"/>
    <m/>
    <x v="2"/>
    <x v="23"/>
    <x v="11"/>
  </r>
  <r>
    <n v="1"/>
    <n v="2016"/>
    <s v="2678948"/>
    <s v="20122"/>
    <x v="0"/>
    <n v="0"/>
    <x v="1"/>
    <x v="5"/>
    <x v="5"/>
    <x v="2"/>
    <s v="Q22_5"/>
    <m/>
    <x v="2"/>
    <x v="24"/>
    <x v="11"/>
  </r>
  <r>
    <n v="1"/>
    <n v="2016"/>
    <s v="3670198"/>
    <s v="20122"/>
    <x v="0"/>
    <n v="0"/>
    <x v="1"/>
    <x v="25"/>
    <x v="1"/>
    <x v="0"/>
    <s v="Q22_1"/>
    <n v="3"/>
    <x v="2"/>
    <x v="20"/>
    <x v="6"/>
  </r>
  <r>
    <n v="1"/>
    <n v="2016"/>
    <s v="3670198"/>
    <s v="20122"/>
    <x v="0"/>
    <n v="0"/>
    <x v="1"/>
    <x v="25"/>
    <x v="1"/>
    <x v="0"/>
    <s v="Q22_2"/>
    <n v="4"/>
    <x v="2"/>
    <x v="21"/>
    <x v="4"/>
  </r>
  <r>
    <n v="1"/>
    <n v="2016"/>
    <s v="3670198"/>
    <s v="20122"/>
    <x v="0"/>
    <n v="0"/>
    <x v="1"/>
    <x v="25"/>
    <x v="1"/>
    <x v="0"/>
    <s v="Q22_4"/>
    <n v="3"/>
    <x v="2"/>
    <x v="22"/>
    <x v="6"/>
  </r>
  <r>
    <n v="1"/>
    <n v="2016"/>
    <s v="3670198"/>
    <s v="20122"/>
    <x v="0"/>
    <n v="0"/>
    <x v="1"/>
    <x v="25"/>
    <x v="1"/>
    <x v="0"/>
    <s v="Q22_3"/>
    <n v="3"/>
    <x v="2"/>
    <x v="23"/>
    <x v="6"/>
  </r>
  <r>
    <n v="1"/>
    <n v="2016"/>
    <s v="3670198"/>
    <s v="20122"/>
    <x v="0"/>
    <n v="0"/>
    <x v="1"/>
    <x v="25"/>
    <x v="1"/>
    <x v="0"/>
    <s v="Q22_5"/>
    <n v="3"/>
    <x v="2"/>
    <x v="24"/>
    <x v="6"/>
  </r>
  <r>
    <n v="1"/>
    <n v="2016"/>
    <s v="721486"/>
    <s v="20122"/>
    <x v="0"/>
    <n v="0"/>
    <x v="1"/>
    <x v="50"/>
    <x v="32"/>
    <x v="4"/>
    <s v="Q22_1"/>
    <n v="3"/>
    <x v="2"/>
    <x v="20"/>
    <x v="6"/>
  </r>
  <r>
    <n v="1"/>
    <n v="2016"/>
    <s v="721486"/>
    <s v="20122"/>
    <x v="0"/>
    <n v="0"/>
    <x v="1"/>
    <x v="50"/>
    <x v="32"/>
    <x v="4"/>
    <s v="Q22_2"/>
    <n v="3"/>
    <x v="2"/>
    <x v="21"/>
    <x v="6"/>
  </r>
  <r>
    <n v="1"/>
    <n v="2016"/>
    <s v="721486"/>
    <s v="20122"/>
    <x v="0"/>
    <n v="0"/>
    <x v="1"/>
    <x v="50"/>
    <x v="32"/>
    <x v="4"/>
    <s v="Q22_4"/>
    <n v="3"/>
    <x v="2"/>
    <x v="22"/>
    <x v="6"/>
  </r>
  <r>
    <n v="1"/>
    <n v="2016"/>
    <s v="721486"/>
    <s v="20122"/>
    <x v="0"/>
    <n v="0"/>
    <x v="1"/>
    <x v="50"/>
    <x v="32"/>
    <x v="4"/>
    <s v="Q22_3"/>
    <n v="3"/>
    <x v="2"/>
    <x v="23"/>
    <x v="6"/>
  </r>
  <r>
    <n v="1"/>
    <n v="2016"/>
    <s v="721486"/>
    <s v="20122"/>
    <x v="0"/>
    <n v="0"/>
    <x v="1"/>
    <x v="50"/>
    <x v="32"/>
    <x v="4"/>
    <s v="Q22_5"/>
    <n v="4"/>
    <x v="2"/>
    <x v="24"/>
    <x v="4"/>
  </r>
  <r>
    <n v="1"/>
    <n v="2016"/>
    <s v="8566"/>
    <s v="20122"/>
    <x v="0"/>
    <n v="0"/>
    <x v="1"/>
    <x v="45"/>
    <x v="29"/>
    <x v="4"/>
    <s v="Q22_1"/>
    <n v="3"/>
    <x v="2"/>
    <x v="20"/>
    <x v="6"/>
  </r>
  <r>
    <n v="1"/>
    <n v="2016"/>
    <s v="8566"/>
    <s v="20122"/>
    <x v="0"/>
    <n v="0"/>
    <x v="1"/>
    <x v="45"/>
    <x v="29"/>
    <x v="4"/>
    <s v="Q22_2"/>
    <n v="3"/>
    <x v="2"/>
    <x v="21"/>
    <x v="6"/>
  </r>
  <r>
    <n v="1"/>
    <n v="2016"/>
    <s v="8566"/>
    <s v="20122"/>
    <x v="0"/>
    <n v="0"/>
    <x v="1"/>
    <x v="45"/>
    <x v="29"/>
    <x v="4"/>
    <s v="Q22_4"/>
    <n v="3"/>
    <x v="2"/>
    <x v="22"/>
    <x v="6"/>
  </r>
  <r>
    <n v="1"/>
    <n v="2016"/>
    <s v="8566"/>
    <s v="20122"/>
    <x v="0"/>
    <n v="0"/>
    <x v="1"/>
    <x v="45"/>
    <x v="29"/>
    <x v="4"/>
    <s v="Q22_3"/>
    <n v="3"/>
    <x v="2"/>
    <x v="23"/>
    <x v="6"/>
  </r>
  <r>
    <n v="1"/>
    <n v="2016"/>
    <s v="8566"/>
    <s v="20122"/>
    <x v="0"/>
    <n v="0"/>
    <x v="1"/>
    <x v="45"/>
    <x v="29"/>
    <x v="4"/>
    <s v="Q22_5"/>
    <n v="3"/>
    <x v="2"/>
    <x v="24"/>
    <x v="6"/>
  </r>
  <r>
    <n v="1"/>
    <n v="2016"/>
    <s v="2971123"/>
    <s v="20122"/>
    <x v="0"/>
    <n v="0"/>
    <x v="1"/>
    <x v="14"/>
    <x v="14"/>
    <x v="2"/>
    <s v="Q22_1"/>
    <n v="3"/>
    <x v="2"/>
    <x v="20"/>
    <x v="6"/>
  </r>
  <r>
    <n v="1"/>
    <n v="2016"/>
    <s v="2971123"/>
    <s v="20122"/>
    <x v="0"/>
    <n v="0"/>
    <x v="1"/>
    <x v="14"/>
    <x v="14"/>
    <x v="2"/>
    <s v="Q22_2"/>
    <n v="3"/>
    <x v="2"/>
    <x v="21"/>
    <x v="6"/>
  </r>
  <r>
    <n v="1"/>
    <n v="2016"/>
    <s v="2971123"/>
    <s v="20122"/>
    <x v="0"/>
    <n v="0"/>
    <x v="1"/>
    <x v="14"/>
    <x v="14"/>
    <x v="2"/>
    <s v="Q22_4"/>
    <n v="3"/>
    <x v="2"/>
    <x v="22"/>
    <x v="6"/>
  </r>
  <r>
    <n v="1"/>
    <n v="2016"/>
    <s v="2971123"/>
    <s v="20122"/>
    <x v="0"/>
    <n v="0"/>
    <x v="1"/>
    <x v="14"/>
    <x v="14"/>
    <x v="2"/>
    <s v="Q22_3"/>
    <n v="3"/>
    <x v="2"/>
    <x v="23"/>
    <x v="6"/>
  </r>
  <r>
    <n v="1"/>
    <n v="2016"/>
    <s v="2971123"/>
    <s v="20122"/>
    <x v="0"/>
    <n v="0"/>
    <x v="1"/>
    <x v="14"/>
    <x v="14"/>
    <x v="2"/>
    <s v="Q22_5"/>
    <n v="3"/>
    <x v="2"/>
    <x v="24"/>
    <x v="6"/>
  </r>
  <r>
    <n v="1"/>
    <n v="2016"/>
    <s v="3662411"/>
    <s v="20122"/>
    <x v="0"/>
    <n v="0"/>
    <x v="1"/>
    <x v="51"/>
    <x v="14"/>
    <x v="2"/>
    <s v="Q22_1"/>
    <n v="4"/>
    <x v="2"/>
    <x v="20"/>
    <x v="4"/>
  </r>
  <r>
    <n v="1"/>
    <n v="2016"/>
    <s v="3662411"/>
    <s v="20122"/>
    <x v="0"/>
    <n v="0"/>
    <x v="1"/>
    <x v="51"/>
    <x v="14"/>
    <x v="2"/>
    <s v="Q22_2"/>
    <n v="4"/>
    <x v="2"/>
    <x v="21"/>
    <x v="4"/>
  </r>
  <r>
    <n v="1"/>
    <n v="2016"/>
    <s v="3662411"/>
    <s v="20122"/>
    <x v="0"/>
    <n v="0"/>
    <x v="1"/>
    <x v="51"/>
    <x v="14"/>
    <x v="2"/>
    <s v="Q22_4"/>
    <n v="2"/>
    <x v="2"/>
    <x v="22"/>
    <x v="13"/>
  </r>
  <r>
    <n v="1"/>
    <n v="2016"/>
    <s v="3662411"/>
    <s v="20122"/>
    <x v="0"/>
    <n v="0"/>
    <x v="1"/>
    <x v="51"/>
    <x v="14"/>
    <x v="2"/>
    <s v="Q22_3"/>
    <n v="1"/>
    <x v="2"/>
    <x v="23"/>
    <x v="12"/>
  </r>
  <r>
    <n v="1"/>
    <n v="2016"/>
    <s v="3662411"/>
    <s v="20122"/>
    <x v="0"/>
    <n v="0"/>
    <x v="1"/>
    <x v="51"/>
    <x v="14"/>
    <x v="2"/>
    <s v="Q22_5"/>
    <n v="4"/>
    <x v="2"/>
    <x v="24"/>
    <x v="4"/>
  </r>
  <r>
    <n v="1"/>
    <n v="2016"/>
    <s v="3057495"/>
    <s v="20121"/>
    <x v="0"/>
    <n v="0"/>
    <x v="1"/>
    <x v="52"/>
    <x v="33"/>
    <x v="4"/>
    <s v="Q22_1"/>
    <n v="2"/>
    <x v="2"/>
    <x v="20"/>
    <x v="13"/>
  </r>
  <r>
    <n v="1"/>
    <n v="2016"/>
    <s v="3057495"/>
    <s v="20121"/>
    <x v="0"/>
    <n v="0"/>
    <x v="1"/>
    <x v="52"/>
    <x v="33"/>
    <x v="4"/>
    <s v="Q22_2"/>
    <n v="2"/>
    <x v="2"/>
    <x v="21"/>
    <x v="13"/>
  </r>
  <r>
    <n v="1"/>
    <n v="2016"/>
    <s v="3057495"/>
    <s v="20121"/>
    <x v="0"/>
    <n v="0"/>
    <x v="1"/>
    <x v="52"/>
    <x v="33"/>
    <x v="4"/>
    <s v="Q22_4"/>
    <n v="2"/>
    <x v="2"/>
    <x v="22"/>
    <x v="13"/>
  </r>
  <r>
    <n v="1"/>
    <n v="2016"/>
    <s v="3057495"/>
    <s v="20121"/>
    <x v="0"/>
    <n v="0"/>
    <x v="1"/>
    <x v="52"/>
    <x v="33"/>
    <x v="4"/>
    <s v="Q22_3"/>
    <n v="2"/>
    <x v="2"/>
    <x v="23"/>
    <x v="13"/>
  </r>
  <r>
    <n v="1"/>
    <n v="2016"/>
    <s v="3057495"/>
    <s v="20121"/>
    <x v="0"/>
    <n v="0"/>
    <x v="1"/>
    <x v="52"/>
    <x v="33"/>
    <x v="4"/>
    <s v="Q22_5"/>
    <n v="2"/>
    <x v="2"/>
    <x v="24"/>
    <x v="13"/>
  </r>
  <r>
    <n v="1"/>
    <n v="2016"/>
    <s v="2787394"/>
    <s v="20114"/>
    <x v="0"/>
    <n v="0"/>
    <x v="1"/>
    <x v="18"/>
    <x v="16"/>
    <x v="3"/>
    <s v="Q22_1"/>
    <n v="2"/>
    <x v="2"/>
    <x v="20"/>
    <x v="13"/>
  </r>
  <r>
    <n v="1"/>
    <n v="2016"/>
    <s v="2787394"/>
    <s v="20114"/>
    <x v="0"/>
    <n v="0"/>
    <x v="1"/>
    <x v="18"/>
    <x v="16"/>
    <x v="3"/>
    <s v="Q22_2"/>
    <n v="1"/>
    <x v="2"/>
    <x v="21"/>
    <x v="12"/>
  </r>
  <r>
    <n v="1"/>
    <n v="2016"/>
    <s v="2787394"/>
    <s v="20114"/>
    <x v="0"/>
    <n v="0"/>
    <x v="1"/>
    <x v="18"/>
    <x v="16"/>
    <x v="3"/>
    <s v="Q22_4"/>
    <n v="2"/>
    <x v="2"/>
    <x v="22"/>
    <x v="13"/>
  </r>
  <r>
    <n v="1"/>
    <n v="2016"/>
    <s v="2787394"/>
    <s v="20114"/>
    <x v="0"/>
    <n v="0"/>
    <x v="1"/>
    <x v="18"/>
    <x v="16"/>
    <x v="3"/>
    <s v="Q22_3"/>
    <n v="1"/>
    <x v="2"/>
    <x v="23"/>
    <x v="12"/>
  </r>
  <r>
    <n v="1"/>
    <n v="2016"/>
    <s v="2787394"/>
    <s v="20114"/>
    <x v="0"/>
    <n v="0"/>
    <x v="1"/>
    <x v="18"/>
    <x v="16"/>
    <x v="3"/>
    <s v="Q22_5"/>
    <n v="1"/>
    <x v="2"/>
    <x v="24"/>
    <x v="12"/>
  </r>
  <r>
    <n v="1"/>
    <n v="2016"/>
    <s v="876524"/>
    <s v="20114"/>
    <x v="0"/>
    <n v="0"/>
    <x v="1"/>
    <x v="53"/>
    <x v="10"/>
    <x v="3"/>
    <s v="Q22_1"/>
    <n v="3"/>
    <x v="2"/>
    <x v="20"/>
    <x v="6"/>
  </r>
  <r>
    <n v="1"/>
    <n v="2016"/>
    <s v="876524"/>
    <s v="20114"/>
    <x v="0"/>
    <n v="0"/>
    <x v="1"/>
    <x v="53"/>
    <x v="10"/>
    <x v="3"/>
    <s v="Q22_2"/>
    <n v="3"/>
    <x v="2"/>
    <x v="21"/>
    <x v="6"/>
  </r>
  <r>
    <n v="1"/>
    <n v="2016"/>
    <s v="876524"/>
    <s v="20114"/>
    <x v="0"/>
    <n v="0"/>
    <x v="1"/>
    <x v="53"/>
    <x v="10"/>
    <x v="3"/>
    <s v="Q22_4"/>
    <n v="3"/>
    <x v="2"/>
    <x v="22"/>
    <x v="6"/>
  </r>
  <r>
    <n v="1"/>
    <n v="2016"/>
    <s v="876524"/>
    <s v="20114"/>
    <x v="0"/>
    <n v="0"/>
    <x v="1"/>
    <x v="53"/>
    <x v="10"/>
    <x v="3"/>
    <s v="Q22_3"/>
    <n v="3"/>
    <x v="2"/>
    <x v="23"/>
    <x v="6"/>
  </r>
  <r>
    <n v="1"/>
    <n v="2016"/>
    <s v="876524"/>
    <s v="20114"/>
    <x v="0"/>
    <n v="0"/>
    <x v="1"/>
    <x v="53"/>
    <x v="10"/>
    <x v="3"/>
    <s v="Q22_5"/>
    <n v="3"/>
    <x v="2"/>
    <x v="24"/>
    <x v="6"/>
  </r>
  <r>
    <n v="1"/>
    <n v="2016"/>
    <s v="3909853"/>
    <s v="20122"/>
    <x v="0"/>
    <n v="0"/>
    <x v="1"/>
    <x v="54"/>
    <x v="34"/>
    <x v="4"/>
    <s v="Q22_1"/>
    <n v="2"/>
    <x v="2"/>
    <x v="20"/>
    <x v="13"/>
  </r>
  <r>
    <n v="1"/>
    <n v="2016"/>
    <s v="3909853"/>
    <s v="20122"/>
    <x v="0"/>
    <n v="0"/>
    <x v="1"/>
    <x v="54"/>
    <x v="34"/>
    <x v="4"/>
    <s v="Q22_2"/>
    <n v="4"/>
    <x v="2"/>
    <x v="21"/>
    <x v="4"/>
  </r>
  <r>
    <n v="1"/>
    <n v="2016"/>
    <s v="3909853"/>
    <s v="20122"/>
    <x v="0"/>
    <n v="0"/>
    <x v="1"/>
    <x v="54"/>
    <x v="34"/>
    <x v="4"/>
    <s v="Q22_4"/>
    <n v="4"/>
    <x v="2"/>
    <x v="22"/>
    <x v="4"/>
  </r>
  <r>
    <n v="1"/>
    <n v="2016"/>
    <s v="3909853"/>
    <s v="20122"/>
    <x v="0"/>
    <n v="0"/>
    <x v="1"/>
    <x v="54"/>
    <x v="34"/>
    <x v="4"/>
    <s v="Q22_3"/>
    <n v="4"/>
    <x v="2"/>
    <x v="23"/>
    <x v="4"/>
  </r>
  <r>
    <n v="1"/>
    <n v="2016"/>
    <s v="3909853"/>
    <s v="20122"/>
    <x v="0"/>
    <n v="0"/>
    <x v="1"/>
    <x v="54"/>
    <x v="34"/>
    <x v="4"/>
    <s v="Q22_5"/>
    <n v="3"/>
    <x v="2"/>
    <x v="24"/>
    <x v="6"/>
  </r>
  <r>
    <n v="1"/>
    <n v="2016"/>
    <s v="3662775"/>
    <s v="20122"/>
    <x v="0"/>
    <n v="0"/>
    <x v="1"/>
    <x v="2"/>
    <x v="2"/>
    <x v="1"/>
    <s v="Q22_1"/>
    <n v="3"/>
    <x v="2"/>
    <x v="20"/>
    <x v="6"/>
  </r>
  <r>
    <n v="1"/>
    <n v="2016"/>
    <s v="3662775"/>
    <s v="20122"/>
    <x v="0"/>
    <n v="0"/>
    <x v="1"/>
    <x v="2"/>
    <x v="2"/>
    <x v="1"/>
    <s v="Q22_2"/>
    <n v="2"/>
    <x v="2"/>
    <x v="21"/>
    <x v="13"/>
  </r>
  <r>
    <n v="1"/>
    <n v="2016"/>
    <s v="3662775"/>
    <s v="20122"/>
    <x v="0"/>
    <n v="0"/>
    <x v="1"/>
    <x v="2"/>
    <x v="2"/>
    <x v="1"/>
    <s v="Q22_4"/>
    <n v="3"/>
    <x v="2"/>
    <x v="22"/>
    <x v="6"/>
  </r>
  <r>
    <n v="1"/>
    <n v="2016"/>
    <s v="3662775"/>
    <s v="20122"/>
    <x v="0"/>
    <n v="0"/>
    <x v="1"/>
    <x v="2"/>
    <x v="2"/>
    <x v="1"/>
    <s v="Q22_3"/>
    <n v="2"/>
    <x v="2"/>
    <x v="23"/>
    <x v="13"/>
  </r>
  <r>
    <n v="1"/>
    <n v="2016"/>
    <s v="3662775"/>
    <s v="20122"/>
    <x v="0"/>
    <n v="0"/>
    <x v="1"/>
    <x v="2"/>
    <x v="2"/>
    <x v="1"/>
    <s v="Q22_5"/>
    <n v="3"/>
    <x v="2"/>
    <x v="24"/>
    <x v="6"/>
  </r>
  <r>
    <n v="1"/>
    <n v="2016"/>
    <s v="1144545"/>
    <s v="20121"/>
    <x v="0"/>
    <n v="0"/>
    <x v="1"/>
    <x v="38"/>
    <x v="12"/>
    <x v="4"/>
    <s v="Q4_4"/>
    <n v="3"/>
    <x v="1"/>
    <x v="18"/>
    <x v="7"/>
  </r>
  <r>
    <n v="1"/>
    <n v="2016"/>
    <s v="1144545"/>
    <s v="20121"/>
    <x v="0"/>
    <n v="0"/>
    <x v="1"/>
    <x v="38"/>
    <x v="12"/>
    <x v="4"/>
    <s v="Q4_1"/>
    <n v="4"/>
    <x v="1"/>
    <x v="19"/>
    <x v="5"/>
  </r>
  <r>
    <n v="1"/>
    <n v="2016"/>
    <s v="1144545"/>
    <s v="20121"/>
    <x v="0"/>
    <n v="0"/>
    <x v="1"/>
    <x v="38"/>
    <x v="12"/>
    <x v="4"/>
    <s v="Q22_1"/>
    <n v="3"/>
    <x v="2"/>
    <x v="20"/>
    <x v="6"/>
  </r>
  <r>
    <n v="1"/>
    <n v="2016"/>
    <s v="1144545"/>
    <s v="20121"/>
    <x v="0"/>
    <n v="0"/>
    <x v="1"/>
    <x v="38"/>
    <x v="12"/>
    <x v="4"/>
    <s v="Q22_2"/>
    <n v="2"/>
    <x v="2"/>
    <x v="21"/>
    <x v="13"/>
  </r>
  <r>
    <n v="1"/>
    <n v="2016"/>
    <s v="1144545"/>
    <s v="20121"/>
    <x v="0"/>
    <n v="0"/>
    <x v="1"/>
    <x v="38"/>
    <x v="12"/>
    <x v="4"/>
    <s v="Q22_4"/>
    <n v="3"/>
    <x v="2"/>
    <x v="22"/>
    <x v="6"/>
  </r>
  <r>
    <n v="1"/>
    <n v="2016"/>
    <s v="12011"/>
    <s v="20121"/>
    <x v="0"/>
    <n v="0"/>
    <x v="1"/>
    <x v="20"/>
    <x v="10"/>
    <x v="3"/>
    <s v="Q22_1"/>
    <n v="3"/>
    <x v="2"/>
    <x v="20"/>
    <x v="6"/>
  </r>
  <r>
    <n v="1"/>
    <n v="2016"/>
    <s v="12011"/>
    <s v="20121"/>
    <x v="0"/>
    <n v="0"/>
    <x v="1"/>
    <x v="20"/>
    <x v="10"/>
    <x v="3"/>
    <s v="Q22_2"/>
    <n v="2"/>
    <x v="2"/>
    <x v="21"/>
    <x v="13"/>
  </r>
  <r>
    <n v="1"/>
    <n v="2016"/>
    <s v="12011"/>
    <s v="20121"/>
    <x v="0"/>
    <n v="0"/>
    <x v="1"/>
    <x v="20"/>
    <x v="10"/>
    <x v="3"/>
    <s v="Q22_4"/>
    <n v="2"/>
    <x v="2"/>
    <x v="22"/>
    <x v="13"/>
  </r>
  <r>
    <n v="1"/>
    <n v="2016"/>
    <s v="12011"/>
    <s v="20121"/>
    <x v="0"/>
    <n v="0"/>
    <x v="1"/>
    <x v="20"/>
    <x v="10"/>
    <x v="3"/>
    <s v="Q22_3"/>
    <n v="2"/>
    <x v="2"/>
    <x v="23"/>
    <x v="13"/>
  </r>
  <r>
    <n v="1"/>
    <n v="2016"/>
    <s v="12011"/>
    <s v="20121"/>
    <x v="0"/>
    <n v="0"/>
    <x v="1"/>
    <x v="20"/>
    <x v="10"/>
    <x v="3"/>
    <s v="Q22_5"/>
    <n v="3"/>
    <x v="2"/>
    <x v="24"/>
    <x v="6"/>
  </r>
  <r>
    <n v="1"/>
    <n v="2016"/>
    <s v="3379765"/>
    <s v="20122"/>
    <x v="0"/>
    <n v="0"/>
    <x v="1"/>
    <x v="52"/>
    <x v="33"/>
    <x v="4"/>
    <s v="Q22_1"/>
    <n v="2"/>
    <x v="2"/>
    <x v="20"/>
    <x v="13"/>
  </r>
  <r>
    <n v="1"/>
    <n v="2016"/>
    <s v="3379765"/>
    <s v="20122"/>
    <x v="0"/>
    <n v="0"/>
    <x v="1"/>
    <x v="52"/>
    <x v="33"/>
    <x v="4"/>
    <s v="Q22_2"/>
    <n v="1"/>
    <x v="2"/>
    <x v="21"/>
    <x v="12"/>
  </r>
  <r>
    <n v="1"/>
    <n v="2016"/>
    <s v="3379765"/>
    <s v="20122"/>
    <x v="0"/>
    <n v="0"/>
    <x v="1"/>
    <x v="52"/>
    <x v="33"/>
    <x v="4"/>
    <s v="Q22_4"/>
    <n v="2"/>
    <x v="2"/>
    <x v="22"/>
    <x v="13"/>
  </r>
  <r>
    <n v="1"/>
    <n v="2016"/>
    <s v="3379765"/>
    <s v="20122"/>
    <x v="0"/>
    <n v="0"/>
    <x v="1"/>
    <x v="52"/>
    <x v="33"/>
    <x v="4"/>
    <s v="Q22_3"/>
    <n v="2"/>
    <x v="2"/>
    <x v="23"/>
    <x v="13"/>
  </r>
  <r>
    <n v="1"/>
    <n v="2016"/>
    <s v="3379765"/>
    <s v="20122"/>
    <x v="0"/>
    <n v="0"/>
    <x v="1"/>
    <x v="52"/>
    <x v="33"/>
    <x v="4"/>
    <s v="Q22_5"/>
    <n v="4"/>
    <x v="2"/>
    <x v="24"/>
    <x v="4"/>
  </r>
  <r>
    <n v="1"/>
    <n v="2016"/>
    <s v="3744181"/>
    <s v="20122"/>
    <x v="0"/>
    <n v="0"/>
    <x v="1"/>
    <x v="55"/>
    <x v="16"/>
    <x v="3"/>
    <s v="Q22_1"/>
    <n v="2"/>
    <x v="2"/>
    <x v="20"/>
    <x v="13"/>
  </r>
  <r>
    <n v="1"/>
    <n v="2016"/>
    <s v="3744181"/>
    <s v="20122"/>
    <x v="0"/>
    <n v="0"/>
    <x v="1"/>
    <x v="55"/>
    <x v="16"/>
    <x v="3"/>
    <s v="Q22_2"/>
    <n v="1"/>
    <x v="2"/>
    <x v="21"/>
    <x v="12"/>
  </r>
  <r>
    <n v="1"/>
    <n v="2016"/>
    <s v="3744181"/>
    <s v="20122"/>
    <x v="0"/>
    <n v="0"/>
    <x v="1"/>
    <x v="55"/>
    <x v="16"/>
    <x v="3"/>
    <s v="Q22_4"/>
    <n v="2"/>
    <x v="2"/>
    <x v="22"/>
    <x v="13"/>
  </r>
  <r>
    <n v="1"/>
    <n v="2016"/>
    <s v="3744181"/>
    <s v="20122"/>
    <x v="0"/>
    <n v="0"/>
    <x v="1"/>
    <x v="55"/>
    <x v="16"/>
    <x v="3"/>
    <s v="Q22_3"/>
    <n v="2"/>
    <x v="2"/>
    <x v="23"/>
    <x v="13"/>
  </r>
  <r>
    <n v="1"/>
    <n v="2016"/>
    <s v="3744181"/>
    <s v="20122"/>
    <x v="0"/>
    <n v="0"/>
    <x v="1"/>
    <x v="55"/>
    <x v="16"/>
    <x v="3"/>
    <s v="Q22_5"/>
    <n v="1"/>
    <x v="2"/>
    <x v="24"/>
    <x v="12"/>
  </r>
  <r>
    <n v="1"/>
    <n v="2016"/>
    <s v="4110313"/>
    <s v="20122"/>
    <x v="0"/>
    <n v="0"/>
    <x v="1"/>
    <x v="56"/>
    <x v="35"/>
    <x v="2"/>
    <s v="Q22_1"/>
    <n v="3"/>
    <x v="2"/>
    <x v="20"/>
    <x v="6"/>
  </r>
  <r>
    <n v="1"/>
    <n v="2016"/>
    <s v="4110313"/>
    <s v="20122"/>
    <x v="0"/>
    <n v="0"/>
    <x v="1"/>
    <x v="56"/>
    <x v="35"/>
    <x v="2"/>
    <s v="Q22_2"/>
    <n v="3"/>
    <x v="2"/>
    <x v="21"/>
    <x v="6"/>
  </r>
  <r>
    <n v="1"/>
    <n v="2016"/>
    <s v="4110313"/>
    <s v="20122"/>
    <x v="0"/>
    <n v="0"/>
    <x v="1"/>
    <x v="56"/>
    <x v="35"/>
    <x v="2"/>
    <s v="Q22_4"/>
    <n v="3"/>
    <x v="2"/>
    <x v="22"/>
    <x v="6"/>
  </r>
  <r>
    <n v="1"/>
    <n v="2016"/>
    <s v="4110313"/>
    <s v="20122"/>
    <x v="0"/>
    <n v="0"/>
    <x v="1"/>
    <x v="56"/>
    <x v="35"/>
    <x v="2"/>
    <s v="Q22_3"/>
    <n v="3"/>
    <x v="2"/>
    <x v="23"/>
    <x v="6"/>
  </r>
  <r>
    <n v="1"/>
    <n v="2016"/>
    <s v="4110313"/>
    <s v="20122"/>
    <x v="0"/>
    <n v="0"/>
    <x v="1"/>
    <x v="56"/>
    <x v="35"/>
    <x v="2"/>
    <s v="Q22_5"/>
    <n v="3"/>
    <x v="2"/>
    <x v="24"/>
    <x v="6"/>
  </r>
  <r>
    <n v="1"/>
    <n v="2016"/>
    <s v="3393792"/>
    <s v="20121"/>
    <x v="0"/>
    <n v="0"/>
    <x v="1"/>
    <x v="31"/>
    <x v="22"/>
    <x v="1"/>
    <s v="Q22_1"/>
    <n v="3"/>
    <x v="2"/>
    <x v="20"/>
    <x v="6"/>
  </r>
  <r>
    <n v="1"/>
    <n v="2016"/>
    <s v="3393792"/>
    <s v="20121"/>
    <x v="0"/>
    <n v="0"/>
    <x v="1"/>
    <x v="31"/>
    <x v="22"/>
    <x v="1"/>
    <s v="Q22_2"/>
    <n v="3"/>
    <x v="2"/>
    <x v="21"/>
    <x v="6"/>
  </r>
  <r>
    <n v="1"/>
    <n v="2016"/>
    <s v="3393792"/>
    <s v="20121"/>
    <x v="0"/>
    <n v="0"/>
    <x v="1"/>
    <x v="31"/>
    <x v="22"/>
    <x v="1"/>
    <s v="Q22_4"/>
    <n v="3"/>
    <x v="2"/>
    <x v="22"/>
    <x v="6"/>
  </r>
  <r>
    <n v="1"/>
    <n v="2016"/>
    <s v="3393792"/>
    <s v="20121"/>
    <x v="0"/>
    <n v="0"/>
    <x v="1"/>
    <x v="31"/>
    <x v="22"/>
    <x v="1"/>
    <s v="Q22_3"/>
    <n v="2"/>
    <x v="2"/>
    <x v="23"/>
    <x v="13"/>
  </r>
  <r>
    <n v="1"/>
    <n v="2016"/>
    <s v="3393792"/>
    <s v="20121"/>
    <x v="0"/>
    <n v="0"/>
    <x v="1"/>
    <x v="31"/>
    <x v="22"/>
    <x v="1"/>
    <s v="Q22_5"/>
    <n v="3"/>
    <x v="2"/>
    <x v="24"/>
    <x v="6"/>
  </r>
  <r>
    <n v="1"/>
    <n v="2016"/>
    <s v="3659421"/>
    <s v="20114"/>
    <x v="0"/>
    <n v="0"/>
    <x v="1"/>
    <x v="2"/>
    <x v="2"/>
    <x v="1"/>
    <s v="Q22_1"/>
    <m/>
    <x v="2"/>
    <x v="20"/>
    <x v="11"/>
  </r>
  <r>
    <n v="1"/>
    <n v="2016"/>
    <s v="3659421"/>
    <s v="20114"/>
    <x v="0"/>
    <n v="0"/>
    <x v="1"/>
    <x v="2"/>
    <x v="2"/>
    <x v="1"/>
    <s v="Q22_2"/>
    <m/>
    <x v="2"/>
    <x v="21"/>
    <x v="11"/>
  </r>
  <r>
    <n v="1"/>
    <n v="2016"/>
    <s v="3659421"/>
    <s v="20114"/>
    <x v="0"/>
    <n v="0"/>
    <x v="1"/>
    <x v="2"/>
    <x v="2"/>
    <x v="1"/>
    <s v="Q22_4"/>
    <m/>
    <x v="2"/>
    <x v="22"/>
    <x v="11"/>
  </r>
  <r>
    <n v="1"/>
    <n v="2016"/>
    <s v="3659421"/>
    <s v="20114"/>
    <x v="0"/>
    <n v="0"/>
    <x v="1"/>
    <x v="2"/>
    <x v="2"/>
    <x v="1"/>
    <s v="Q22_3"/>
    <m/>
    <x v="2"/>
    <x v="23"/>
    <x v="11"/>
  </r>
  <r>
    <n v="1"/>
    <n v="2016"/>
    <s v="3659421"/>
    <s v="20114"/>
    <x v="0"/>
    <n v="0"/>
    <x v="1"/>
    <x v="2"/>
    <x v="2"/>
    <x v="1"/>
    <s v="Q22_5"/>
    <m/>
    <x v="2"/>
    <x v="24"/>
    <x v="11"/>
  </r>
  <r>
    <n v="1"/>
    <n v="2016"/>
    <s v="1972814"/>
    <s v="20113"/>
    <x v="0"/>
    <n v="0"/>
    <x v="1"/>
    <x v="47"/>
    <x v="30"/>
    <x v="1"/>
    <s v="Q22_1"/>
    <n v="2"/>
    <x v="2"/>
    <x v="20"/>
    <x v="13"/>
  </r>
  <r>
    <n v="1"/>
    <n v="2016"/>
    <s v="1972814"/>
    <s v="20113"/>
    <x v="0"/>
    <n v="0"/>
    <x v="1"/>
    <x v="47"/>
    <x v="30"/>
    <x v="1"/>
    <s v="Q22_2"/>
    <n v="3"/>
    <x v="2"/>
    <x v="21"/>
    <x v="6"/>
  </r>
  <r>
    <n v="1"/>
    <n v="2016"/>
    <s v="1972814"/>
    <s v="20113"/>
    <x v="0"/>
    <n v="0"/>
    <x v="1"/>
    <x v="47"/>
    <x v="30"/>
    <x v="1"/>
    <s v="Q22_4"/>
    <n v="2"/>
    <x v="2"/>
    <x v="22"/>
    <x v="13"/>
  </r>
  <r>
    <n v="1"/>
    <n v="2016"/>
    <s v="1972814"/>
    <s v="20113"/>
    <x v="0"/>
    <n v="0"/>
    <x v="1"/>
    <x v="47"/>
    <x v="30"/>
    <x v="1"/>
    <s v="Q22_3"/>
    <n v="3"/>
    <x v="2"/>
    <x v="23"/>
    <x v="6"/>
  </r>
  <r>
    <n v="1"/>
    <n v="2016"/>
    <s v="1972814"/>
    <s v="20113"/>
    <x v="0"/>
    <n v="0"/>
    <x v="1"/>
    <x v="47"/>
    <x v="30"/>
    <x v="1"/>
    <s v="Q22_5"/>
    <n v="3"/>
    <x v="2"/>
    <x v="24"/>
    <x v="6"/>
  </r>
  <r>
    <n v="1"/>
    <n v="2016"/>
    <s v="3288570"/>
    <s v="20113"/>
    <x v="0"/>
    <n v="0"/>
    <x v="1"/>
    <x v="20"/>
    <x v="10"/>
    <x v="3"/>
    <s v="Q22_1"/>
    <n v="2"/>
    <x v="2"/>
    <x v="20"/>
    <x v="13"/>
  </r>
  <r>
    <n v="1"/>
    <n v="2016"/>
    <s v="3288570"/>
    <s v="20113"/>
    <x v="0"/>
    <n v="0"/>
    <x v="1"/>
    <x v="20"/>
    <x v="10"/>
    <x v="3"/>
    <s v="Q22_2"/>
    <n v="2"/>
    <x v="2"/>
    <x v="21"/>
    <x v="13"/>
  </r>
  <r>
    <n v="1"/>
    <n v="2016"/>
    <s v="3288570"/>
    <s v="20113"/>
    <x v="0"/>
    <n v="0"/>
    <x v="1"/>
    <x v="20"/>
    <x v="10"/>
    <x v="3"/>
    <s v="Q22_4"/>
    <n v="2"/>
    <x v="2"/>
    <x v="22"/>
    <x v="13"/>
  </r>
  <r>
    <n v="1"/>
    <n v="2016"/>
    <s v="3288570"/>
    <s v="20113"/>
    <x v="0"/>
    <n v="0"/>
    <x v="1"/>
    <x v="20"/>
    <x v="10"/>
    <x v="3"/>
    <s v="Q22_3"/>
    <n v="2"/>
    <x v="2"/>
    <x v="23"/>
    <x v="13"/>
  </r>
  <r>
    <n v="1"/>
    <n v="2016"/>
    <s v="3288570"/>
    <s v="20113"/>
    <x v="0"/>
    <n v="0"/>
    <x v="1"/>
    <x v="20"/>
    <x v="10"/>
    <x v="3"/>
    <s v="Q22_5"/>
    <n v="2"/>
    <x v="2"/>
    <x v="24"/>
    <x v="13"/>
  </r>
  <r>
    <n v="1"/>
    <n v="2016"/>
    <s v="3662814"/>
    <s v="20122"/>
    <x v="0"/>
    <n v="0"/>
    <x v="1"/>
    <x v="8"/>
    <x v="8"/>
    <x v="1"/>
    <s v="Q22_1"/>
    <n v="1"/>
    <x v="2"/>
    <x v="20"/>
    <x v="12"/>
  </r>
  <r>
    <n v="1"/>
    <n v="2016"/>
    <s v="3662814"/>
    <s v="20122"/>
    <x v="0"/>
    <n v="0"/>
    <x v="1"/>
    <x v="8"/>
    <x v="8"/>
    <x v="1"/>
    <s v="Q22_2"/>
    <n v="1"/>
    <x v="2"/>
    <x v="21"/>
    <x v="12"/>
  </r>
  <r>
    <n v="1"/>
    <n v="2016"/>
    <s v="3662814"/>
    <s v="20122"/>
    <x v="0"/>
    <n v="0"/>
    <x v="1"/>
    <x v="8"/>
    <x v="8"/>
    <x v="1"/>
    <s v="Q22_4"/>
    <n v="1"/>
    <x v="2"/>
    <x v="22"/>
    <x v="12"/>
  </r>
  <r>
    <n v="1"/>
    <n v="2016"/>
    <s v="3662814"/>
    <s v="20122"/>
    <x v="0"/>
    <n v="0"/>
    <x v="1"/>
    <x v="8"/>
    <x v="8"/>
    <x v="1"/>
    <s v="Q22_3"/>
    <n v="1"/>
    <x v="2"/>
    <x v="23"/>
    <x v="12"/>
  </r>
  <r>
    <n v="1"/>
    <n v="2016"/>
    <s v="3662814"/>
    <s v="20122"/>
    <x v="0"/>
    <n v="0"/>
    <x v="1"/>
    <x v="8"/>
    <x v="8"/>
    <x v="1"/>
    <s v="Q22_5"/>
    <n v="1"/>
    <x v="2"/>
    <x v="24"/>
    <x v="12"/>
  </r>
  <r>
    <n v="1"/>
    <n v="2016"/>
    <s v="3881097"/>
    <s v="20122"/>
    <x v="0"/>
    <n v="0"/>
    <x v="1"/>
    <x v="19"/>
    <x v="17"/>
    <x v="2"/>
    <s v="Q22_1"/>
    <n v="2"/>
    <x v="2"/>
    <x v="20"/>
    <x v="13"/>
  </r>
  <r>
    <n v="1"/>
    <n v="2016"/>
    <s v="3881097"/>
    <s v="20122"/>
    <x v="0"/>
    <n v="0"/>
    <x v="1"/>
    <x v="19"/>
    <x v="17"/>
    <x v="2"/>
    <s v="Q22_2"/>
    <n v="1"/>
    <x v="2"/>
    <x v="21"/>
    <x v="12"/>
  </r>
  <r>
    <n v="1"/>
    <n v="2016"/>
    <s v="3881097"/>
    <s v="20122"/>
    <x v="0"/>
    <n v="0"/>
    <x v="1"/>
    <x v="19"/>
    <x v="17"/>
    <x v="2"/>
    <s v="Q22_4"/>
    <n v="2"/>
    <x v="2"/>
    <x v="22"/>
    <x v="13"/>
  </r>
  <r>
    <n v="1"/>
    <n v="2016"/>
    <s v="3881097"/>
    <s v="20122"/>
    <x v="0"/>
    <n v="0"/>
    <x v="1"/>
    <x v="19"/>
    <x v="17"/>
    <x v="2"/>
    <s v="Q22_3"/>
    <n v="1"/>
    <x v="2"/>
    <x v="23"/>
    <x v="12"/>
  </r>
  <r>
    <n v="1"/>
    <n v="2016"/>
    <s v="3881097"/>
    <s v="20122"/>
    <x v="0"/>
    <n v="0"/>
    <x v="1"/>
    <x v="19"/>
    <x v="17"/>
    <x v="2"/>
    <s v="Q22_5"/>
    <n v="1"/>
    <x v="2"/>
    <x v="24"/>
    <x v="12"/>
  </r>
  <r>
    <n v="1"/>
    <n v="2016"/>
    <s v="3584671"/>
    <s v="20122"/>
    <x v="0"/>
    <n v="0"/>
    <x v="1"/>
    <x v="34"/>
    <x v="24"/>
    <x v="1"/>
    <s v="Q22_1"/>
    <n v="2"/>
    <x v="2"/>
    <x v="20"/>
    <x v="13"/>
  </r>
  <r>
    <n v="1"/>
    <n v="2016"/>
    <s v="3584671"/>
    <s v="20122"/>
    <x v="0"/>
    <n v="0"/>
    <x v="1"/>
    <x v="34"/>
    <x v="24"/>
    <x v="1"/>
    <s v="Q22_2"/>
    <n v="1"/>
    <x v="2"/>
    <x v="21"/>
    <x v="12"/>
  </r>
  <r>
    <n v="1"/>
    <n v="2016"/>
    <s v="3584671"/>
    <s v="20122"/>
    <x v="0"/>
    <n v="0"/>
    <x v="1"/>
    <x v="34"/>
    <x v="24"/>
    <x v="1"/>
    <s v="Q22_4"/>
    <n v="2"/>
    <x v="2"/>
    <x v="22"/>
    <x v="13"/>
  </r>
  <r>
    <n v="1"/>
    <n v="2016"/>
    <s v="3584671"/>
    <s v="20122"/>
    <x v="0"/>
    <n v="0"/>
    <x v="1"/>
    <x v="34"/>
    <x v="24"/>
    <x v="1"/>
    <s v="Q22_3"/>
    <n v="1"/>
    <x v="2"/>
    <x v="23"/>
    <x v="12"/>
  </r>
  <r>
    <n v="1"/>
    <n v="2016"/>
    <s v="3584671"/>
    <s v="20122"/>
    <x v="0"/>
    <n v="0"/>
    <x v="1"/>
    <x v="34"/>
    <x v="24"/>
    <x v="1"/>
    <s v="Q22_5"/>
    <n v="4"/>
    <x v="2"/>
    <x v="24"/>
    <x v="4"/>
  </r>
  <r>
    <n v="1"/>
    <n v="2016"/>
    <s v="3047355"/>
    <s v="20122"/>
    <x v="0"/>
    <n v="0"/>
    <x v="1"/>
    <x v="5"/>
    <x v="5"/>
    <x v="2"/>
    <s v="Q22_1"/>
    <n v="3"/>
    <x v="2"/>
    <x v="20"/>
    <x v="6"/>
  </r>
  <r>
    <n v="1"/>
    <n v="2016"/>
    <s v="3047355"/>
    <s v="20122"/>
    <x v="0"/>
    <n v="0"/>
    <x v="1"/>
    <x v="5"/>
    <x v="5"/>
    <x v="2"/>
    <s v="Q22_2"/>
    <n v="3"/>
    <x v="2"/>
    <x v="21"/>
    <x v="6"/>
  </r>
  <r>
    <n v="1"/>
    <n v="2016"/>
    <s v="3047355"/>
    <s v="20122"/>
    <x v="0"/>
    <n v="0"/>
    <x v="1"/>
    <x v="5"/>
    <x v="5"/>
    <x v="2"/>
    <s v="Q22_4"/>
    <n v="3"/>
    <x v="2"/>
    <x v="22"/>
    <x v="6"/>
  </r>
  <r>
    <n v="1"/>
    <n v="2016"/>
    <s v="3047355"/>
    <s v="20122"/>
    <x v="0"/>
    <n v="0"/>
    <x v="1"/>
    <x v="5"/>
    <x v="5"/>
    <x v="2"/>
    <s v="Q22_3"/>
    <n v="2"/>
    <x v="2"/>
    <x v="23"/>
    <x v="13"/>
  </r>
  <r>
    <n v="1"/>
    <n v="2016"/>
    <s v="3047355"/>
    <s v="20122"/>
    <x v="0"/>
    <n v="0"/>
    <x v="1"/>
    <x v="5"/>
    <x v="5"/>
    <x v="2"/>
    <s v="Q22_5"/>
    <n v="3"/>
    <x v="2"/>
    <x v="24"/>
    <x v="6"/>
  </r>
  <r>
    <n v="1"/>
    <n v="2016"/>
    <s v="2792217"/>
    <m/>
    <x v="0"/>
    <n v="0"/>
    <x v="1"/>
    <x v="57"/>
    <x v="10"/>
    <x v="3"/>
    <s v="Q4_1"/>
    <n v="3"/>
    <x v="1"/>
    <x v="19"/>
    <x v="7"/>
  </r>
  <r>
    <n v="1"/>
    <n v="2016"/>
    <s v="2792217"/>
    <m/>
    <x v="0"/>
    <n v="0"/>
    <x v="1"/>
    <x v="57"/>
    <x v="10"/>
    <x v="3"/>
    <s v="Q22_1"/>
    <n v="3"/>
    <x v="2"/>
    <x v="20"/>
    <x v="6"/>
  </r>
  <r>
    <n v="1"/>
    <n v="2016"/>
    <s v="2792217"/>
    <m/>
    <x v="0"/>
    <n v="0"/>
    <x v="1"/>
    <x v="57"/>
    <x v="10"/>
    <x v="3"/>
    <s v="Q22_2"/>
    <n v="3"/>
    <x v="2"/>
    <x v="21"/>
    <x v="6"/>
  </r>
  <r>
    <n v="1"/>
    <n v="2016"/>
    <s v="2792217"/>
    <m/>
    <x v="0"/>
    <n v="0"/>
    <x v="1"/>
    <x v="57"/>
    <x v="10"/>
    <x v="3"/>
    <s v="Q22_4"/>
    <n v="2"/>
    <x v="2"/>
    <x v="22"/>
    <x v="13"/>
  </r>
  <r>
    <n v="1"/>
    <n v="2016"/>
    <s v="2792217"/>
    <m/>
    <x v="0"/>
    <n v="0"/>
    <x v="1"/>
    <x v="57"/>
    <x v="10"/>
    <x v="3"/>
    <s v="Q22_3"/>
    <n v="2"/>
    <x v="2"/>
    <x v="23"/>
    <x v="13"/>
  </r>
  <r>
    <n v="1"/>
    <n v="2016"/>
    <s v="3107688"/>
    <s v="20121"/>
    <x v="0"/>
    <n v="0"/>
    <x v="1"/>
    <x v="52"/>
    <x v="33"/>
    <x v="4"/>
    <s v="Q22_1"/>
    <n v="2"/>
    <x v="2"/>
    <x v="20"/>
    <x v="13"/>
  </r>
  <r>
    <n v="1"/>
    <n v="2016"/>
    <s v="3107688"/>
    <s v="20121"/>
    <x v="0"/>
    <n v="0"/>
    <x v="1"/>
    <x v="52"/>
    <x v="33"/>
    <x v="4"/>
    <s v="Q22_2"/>
    <n v="3"/>
    <x v="2"/>
    <x v="21"/>
    <x v="6"/>
  </r>
  <r>
    <n v="1"/>
    <n v="2016"/>
    <s v="3107688"/>
    <s v="20121"/>
    <x v="0"/>
    <n v="0"/>
    <x v="1"/>
    <x v="52"/>
    <x v="33"/>
    <x v="4"/>
    <s v="Q22_4"/>
    <n v="3"/>
    <x v="2"/>
    <x v="22"/>
    <x v="6"/>
  </r>
  <r>
    <n v="1"/>
    <n v="2016"/>
    <s v="3107688"/>
    <s v="20121"/>
    <x v="0"/>
    <n v="0"/>
    <x v="1"/>
    <x v="52"/>
    <x v="33"/>
    <x v="4"/>
    <s v="Q22_3"/>
    <n v="3"/>
    <x v="2"/>
    <x v="23"/>
    <x v="6"/>
  </r>
  <r>
    <n v="1"/>
    <n v="2016"/>
    <s v="3107688"/>
    <s v="20121"/>
    <x v="0"/>
    <n v="0"/>
    <x v="1"/>
    <x v="52"/>
    <x v="33"/>
    <x v="4"/>
    <s v="Q22_5"/>
    <n v="4"/>
    <x v="2"/>
    <x v="24"/>
    <x v="4"/>
  </r>
  <r>
    <n v="1"/>
    <n v="2016"/>
    <s v="3421976"/>
    <s v="20122"/>
    <x v="0"/>
    <n v="0"/>
    <x v="1"/>
    <x v="17"/>
    <x v="7"/>
    <x v="3"/>
    <s v="Q22_1"/>
    <n v="2"/>
    <x v="2"/>
    <x v="20"/>
    <x v="13"/>
  </r>
  <r>
    <n v="1"/>
    <n v="2016"/>
    <s v="3421976"/>
    <s v="20122"/>
    <x v="0"/>
    <n v="0"/>
    <x v="1"/>
    <x v="17"/>
    <x v="7"/>
    <x v="3"/>
    <s v="Q22_2"/>
    <n v="2"/>
    <x v="2"/>
    <x v="21"/>
    <x v="13"/>
  </r>
  <r>
    <n v="1"/>
    <n v="2016"/>
    <s v="3421976"/>
    <s v="20122"/>
    <x v="0"/>
    <n v="0"/>
    <x v="1"/>
    <x v="17"/>
    <x v="7"/>
    <x v="3"/>
    <s v="Q22_4"/>
    <n v="2"/>
    <x v="2"/>
    <x v="22"/>
    <x v="13"/>
  </r>
  <r>
    <n v="1"/>
    <n v="2016"/>
    <s v="3421976"/>
    <s v="20122"/>
    <x v="0"/>
    <n v="0"/>
    <x v="1"/>
    <x v="17"/>
    <x v="7"/>
    <x v="3"/>
    <s v="Q22_3"/>
    <n v="2"/>
    <x v="2"/>
    <x v="23"/>
    <x v="13"/>
  </r>
  <r>
    <n v="1"/>
    <n v="2016"/>
    <s v="3421976"/>
    <s v="20122"/>
    <x v="0"/>
    <n v="0"/>
    <x v="1"/>
    <x v="17"/>
    <x v="7"/>
    <x v="3"/>
    <s v="Q22_5"/>
    <n v="2"/>
    <x v="2"/>
    <x v="24"/>
    <x v="13"/>
  </r>
  <r>
    <n v="1"/>
    <n v="2016"/>
    <s v="2761277"/>
    <s v="20121"/>
    <x v="0"/>
    <n v="0"/>
    <x v="1"/>
    <x v="58"/>
    <x v="2"/>
    <x v="1"/>
    <s v="Q22_1"/>
    <n v="2"/>
    <x v="2"/>
    <x v="20"/>
    <x v="13"/>
  </r>
  <r>
    <n v="1"/>
    <n v="2016"/>
    <s v="2761277"/>
    <s v="20121"/>
    <x v="0"/>
    <n v="0"/>
    <x v="1"/>
    <x v="58"/>
    <x v="2"/>
    <x v="1"/>
    <s v="Q22_2"/>
    <n v="1"/>
    <x v="2"/>
    <x v="21"/>
    <x v="12"/>
  </r>
  <r>
    <n v="1"/>
    <n v="2016"/>
    <s v="2761277"/>
    <s v="20121"/>
    <x v="0"/>
    <n v="0"/>
    <x v="1"/>
    <x v="58"/>
    <x v="2"/>
    <x v="1"/>
    <s v="Q22_4"/>
    <n v="1"/>
    <x v="2"/>
    <x v="22"/>
    <x v="12"/>
  </r>
  <r>
    <n v="1"/>
    <n v="2016"/>
    <s v="2761277"/>
    <s v="20121"/>
    <x v="0"/>
    <n v="0"/>
    <x v="1"/>
    <x v="58"/>
    <x v="2"/>
    <x v="1"/>
    <s v="Q22_3"/>
    <n v="1"/>
    <x v="2"/>
    <x v="23"/>
    <x v="12"/>
  </r>
  <r>
    <n v="1"/>
    <n v="2016"/>
    <s v="2761277"/>
    <s v="20121"/>
    <x v="0"/>
    <n v="0"/>
    <x v="1"/>
    <x v="58"/>
    <x v="2"/>
    <x v="1"/>
    <s v="Q22_5"/>
    <n v="1"/>
    <x v="2"/>
    <x v="24"/>
    <x v="12"/>
  </r>
  <r>
    <n v="1"/>
    <n v="2016"/>
    <s v="3531852"/>
    <s v="20114"/>
    <x v="0"/>
    <n v="0"/>
    <x v="1"/>
    <x v="23"/>
    <x v="19"/>
    <x v="1"/>
    <s v="Q22_1"/>
    <n v="1"/>
    <x v="2"/>
    <x v="20"/>
    <x v="12"/>
  </r>
  <r>
    <n v="1"/>
    <n v="2016"/>
    <s v="3531852"/>
    <s v="20114"/>
    <x v="0"/>
    <n v="0"/>
    <x v="1"/>
    <x v="23"/>
    <x v="19"/>
    <x v="1"/>
    <s v="Q22_2"/>
    <n v="3"/>
    <x v="2"/>
    <x v="21"/>
    <x v="6"/>
  </r>
  <r>
    <n v="1"/>
    <n v="2016"/>
    <s v="3531852"/>
    <s v="20114"/>
    <x v="0"/>
    <n v="0"/>
    <x v="1"/>
    <x v="23"/>
    <x v="19"/>
    <x v="1"/>
    <s v="Q22_4"/>
    <n v="2"/>
    <x v="2"/>
    <x v="22"/>
    <x v="13"/>
  </r>
  <r>
    <n v="1"/>
    <n v="2016"/>
    <s v="3531852"/>
    <s v="20114"/>
    <x v="0"/>
    <n v="0"/>
    <x v="1"/>
    <x v="23"/>
    <x v="19"/>
    <x v="1"/>
    <s v="Q22_3"/>
    <n v="2"/>
    <x v="2"/>
    <x v="23"/>
    <x v="13"/>
  </r>
  <r>
    <n v="1"/>
    <n v="2016"/>
    <s v="3531852"/>
    <s v="20114"/>
    <x v="0"/>
    <n v="0"/>
    <x v="1"/>
    <x v="23"/>
    <x v="19"/>
    <x v="1"/>
    <s v="Q22_5"/>
    <n v="1"/>
    <x v="2"/>
    <x v="24"/>
    <x v="12"/>
  </r>
  <r>
    <n v="1"/>
    <n v="2016"/>
    <s v="2942159"/>
    <s v="20113"/>
    <x v="0"/>
    <n v="0"/>
    <x v="1"/>
    <x v="14"/>
    <x v="14"/>
    <x v="2"/>
    <s v="Q22_1"/>
    <n v="3"/>
    <x v="2"/>
    <x v="20"/>
    <x v="6"/>
  </r>
  <r>
    <n v="1"/>
    <n v="2016"/>
    <s v="2942159"/>
    <s v="20113"/>
    <x v="0"/>
    <n v="0"/>
    <x v="1"/>
    <x v="14"/>
    <x v="14"/>
    <x v="2"/>
    <s v="Q22_2"/>
    <n v="3"/>
    <x v="2"/>
    <x v="21"/>
    <x v="6"/>
  </r>
  <r>
    <n v="1"/>
    <n v="2016"/>
    <s v="2942159"/>
    <s v="20113"/>
    <x v="0"/>
    <n v="0"/>
    <x v="1"/>
    <x v="14"/>
    <x v="14"/>
    <x v="2"/>
    <s v="Q22_4"/>
    <n v="3"/>
    <x v="2"/>
    <x v="22"/>
    <x v="6"/>
  </r>
  <r>
    <n v="1"/>
    <n v="2016"/>
    <s v="2942159"/>
    <s v="20113"/>
    <x v="0"/>
    <n v="0"/>
    <x v="1"/>
    <x v="14"/>
    <x v="14"/>
    <x v="2"/>
    <s v="Q22_3"/>
    <n v="3"/>
    <x v="2"/>
    <x v="23"/>
    <x v="6"/>
  </r>
  <r>
    <n v="1"/>
    <n v="2016"/>
    <s v="2942159"/>
    <s v="20113"/>
    <x v="0"/>
    <n v="0"/>
    <x v="1"/>
    <x v="14"/>
    <x v="14"/>
    <x v="2"/>
    <s v="Q22_5"/>
    <n v="3"/>
    <x v="2"/>
    <x v="24"/>
    <x v="6"/>
  </r>
  <r>
    <n v="1"/>
    <n v="2016"/>
    <s v="3112511"/>
    <s v="20122"/>
    <x v="0"/>
    <n v="0"/>
    <x v="1"/>
    <x v="37"/>
    <x v="0"/>
    <x v="0"/>
    <s v="Q22_1"/>
    <n v="3"/>
    <x v="2"/>
    <x v="20"/>
    <x v="6"/>
  </r>
  <r>
    <n v="1"/>
    <n v="2016"/>
    <s v="3112511"/>
    <s v="20122"/>
    <x v="0"/>
    <n v="0"/>
    <x v="1"/>
    <x v="37"/>
    <x v="0"/>
    <x v="0"/>
    <s v="Q22_2"/>
    <n v="3"/>
    <x v="2"/>
    <x v="21"/>
    <x v="6"/>
  </r>
  <r>
    <n v="1"/>
    <n v="2016"/>
    <s v="3112511"/>
    <s v="20122"/>
    <x v="0"/>
    <n v="0"/>
    <x v="1"/>
    <x v="37"/>
    <x v="0"/>
    <x v="0"/>
    <s v="Q22_4"/>
    <n v="2"/>
    <x v="2"/>
    <x v="22"/>
    <x v="13"/>
  </r>
  <r>
    <n v="1"/>
    <n v="2016"/>
    <s v="3112511"/>
    <s v="20122"/>
    <x v="0"/>
    <n v="0"/>
    <x v="1"/>
    <x v="37"/>
    <x v="0"/>
    <x v="0"/>
    <s v="Q22_3"/>
    <n v="3"/>
    <x v="2"/>
    <x v="23"/>
    <x v="6"/>
  </r>
  <r>
    <n v="1"/>
    <n v="2016"/>
    <s v="3112511"/>
    <s v="20122"/>
    <x v="0"/>
    <n v="0"/>
    <x v="1"/>
    <x v="37"/>
    <x v="0"/>
    <x v="0"/>
    <s v="Q22_5"/>
    <n v="1"/>
    <x v="2"/>
    <x v="24"/>
    <x v="12"/>
  </r>
  <r>
    <n v="1"/>
    <n v="2016"/>
    <s v="3294316"/>
    <s v="20121"/>
    <x v="0"/>
    <n v="0"/>
    <x v="1"/>
    <x v="59"/>
    <x v="16"/>
    <x v="3"/>
    <s v="Q22_1"/>
    <n v="2"/>
    <x v="2"/>
    <x v="20"/>
    <x v="13"/>
  </r>
  <r>
    <n v="1"/>
    <n v="2016"/>
    <s v="3294316"/>
    <s v="20121"/>
    <x v="0"/>
    <n v="0"/>
    <x v="1"/>
    <x v="59"/>
    <x v="16"/>
    <x v="3"/>
    <s v="Q22_2"/>
    <n v="4"/>
    <x v="2"/>
    <x v="21"/>
    <x v="4"/>
  </r>
  <r>
    <n v="1"/>
    <n v="2016"/>
    <s v="3294316"/>
    <s v="20121"/>
    <x v="0"/>
    <n v="0"/>
    <x v="1"/>
    <x v="59"/>
    <x v="16"/>
    <x v="3"/>
    <s v="Q22_4"/>
    <n v="1"/>
    <x v="2"/>
    <x v="22"/>
    <x v="12"/>
  </r>
  <r>
    <n v="1"/>
    <n v="2016"/>
    <s v="3294316"/>
    <s v="20121"/>
    <x v="0"/>
    <n v="0"/>
    <x v="1"/>
    <x v="59"/>
    <x v="16"/>
    <x v="3"/>
    <s v="Q22_3"/>
    <n v="1"/>
    <x v="2"/>
    <x v="23"/>
    <x v="12"/>
  </r>
  <r>
    <n v="1"/>
    <n v="2016"/>
    <s v="3294316"/>
    <s v="20121"/>
    <x v="0"/>
    <n v="0"/>
    <x v="1"/>
    <x v="59"/>
    <x v="16"/>
    <x v="3"/>
    <s v="Q22_5"/>
    <n v="4"/>
    <x v="2"/>
    <x v="24"/>
    <x v="4"/>
  </r>
  <r>
    <n v="1"/>
    <n v="2016"/>
    <s v="2721952"/>
    <s v="20121"/>
    <x v="0"/>
    <n v="0"/>
    <x v="1"/>
    <x v="60"/>
    <x v="20"/>
    <x v="0"/>
    <s v="Q22_1"/>
    <n v="2"/>
    <x v="2"/>
    <x v="20"/>
    <x v="13"/>
  </r>
  <r>
    <n v="1"/>
    <n v="2016"/>
    <s v="2721952"/>
    <s v="20121"/>
    <x v="0"/>
    <n v="0"/>
    <x v="1"/>
    <x v="60"/>
    <x v="20"/>
    <x v="0"/>
    <s v="Q22_2"/>
    <n v="1"/>
    <x v="2"/>
    <x v="21"/>
    <x v="12"/>
  </r>
  <r>
    <n v="1"/>
    <n v="2016"/>
    <s v="2721952"/>
    <s v="20121"/>
    <x v="0"/>
    <n v="0"/>
    <x v="1"/>
    <x v="60"/>
    <x v="20"/>
    <x v="0"/>
    <s v="Q22_4"/>
    <n v="2"/>
    <x v="2"/>
    <x v="22"/>
    <x v="13"/>
  </r>
  <r>
    <n v="1"/>
    <n v="2016"/>
    <s v="2721952"/>
    <s v="20121"/>
    <x v="0"/>
    <n v="0"/>
    <x v="1"/>
    <x v="60"/>
    <x v="20"/>
    <x v="0"/>
    <s v="Q22_3"/>
    <n v="2"/>
    <x v="2"/>
    <x v="23"/>
    <x v="13"/>
  </r>
  <r>
    <n v="1"/>
    <n v="2016"/>
    <s v="2721952"/>
    <s v="20121"/>
    <x v="0"/>
    <n v="0"/>
    <x v="1"/>
    <x v="60"/>
    <x v="20"/>
    <x v="0"/>
    <s v="Q22_5"/>
    <n v="1"/>
    <x v="2"/>
    <x v="24"/>
    <x v="12"/>
  </r>
  <r>
    <n v="1"/>
    <n v="2016"/>
    <s v="2730142"/>
    <s v="20122"/>
    <x v="0"/>
    <n v="0"/>
    <x v="1"/>
    <x v="61"/>
    <x v="4"/>
    <x v="1"/>
    <s v="Q22_1"/>
    <n v="4"/>
    <x v="2"/>
    <x v="20"/>
    <x v="4"/>
  </r>
  <r>
    <n v="1"/>
    <n v="2016"/>
    <s v="2730142"/>
    <s v="20122"/>
    <x v="0"/>
    <n v="0"/>
    <x v="1"/>
    <x v="61"/>
    <x v="4"/>
    <x v="1"/>
    <s v="Q22_2"/>
    <n v="4"/>
    <x v="2"/>
    <x v="21"/>
    <x v="4"/>
  </r>
  <r>
    <n v="1"/>
    <n v="2016"/>
    <s v="2730142"/>
    <s v="20122"/>
    <x v="0"/>
    <n v="0"/>
    <x v="1"/>
    <x v="61"/>
    <x v="4"/>
    <x v="1"/>
    <s v="Q22_4"/>
    <n v="4"/>
    <x v="2"/>
    <x v="22"/>
    <x v="4"/>
  </r>
  <r>
    <n v="1"/>
    <n v="2016"/>
    <s v="2730142"/>
    <s v="20122"/>
    <x v="0"/>
    <n v="0"/>
    <x v="1"/>
    <x v="61"/>
    <x v="4"/>
    <x v="1"/>
    <s v="Q22_3"/>
    <n v="4"/>
    <x v="2"/>
    <x v="23"/>
    <x v="4"/>
  </r>
  <r>
    <n v="1"/>
    <n v="2016"/>
    <s v="2730142"/>
    <s v="20122"/>
    <x v="0"/>
    <n v="0"/>
    <x v="1"/>
    <x v="61"/>
    <x v="4"/>
    <x v="1"/>
    <s v="Q22_5"/>
    <n v="4"/>
    <x v="2"/>
    <x v="24"/>
    <x v="4"/>
  </r>
  <r>
    <n v="1"/>
    <n v="2016"/>
    <s v="3427397"/>
    <s v="20121"/>
    <x v="0"/>
    <n v="0"/>
    <x v="1"/>
    <x v="62"/>
    <x v="10"/>
    <x v="3"/>
    <s v="Q22_1"/>
    <n v="3"/>
    <x v="2"/>
    <x v="20"/>
    <x v="6"/>
  </r>
  <r>
    <n v="1"/>
    <n v="2016"/>
    <s v="3427397"/>
    <s v="20121"/>
    <x v="0"/>
    <n v="0"/>
    <x v="1"/>
    <x v="62"/>
    <x v="10"/>
    <x v="3"/>
    <s v="Q22_2"/>
    <n v="4"/>
    <x v="2"/>
    <x v="21"/>
    <x v="4"/>
  </r>
  <r>
    <n v="1"/>
    <n v="2016"/>
    <s v="3427397"/>
    <s v="20121"/>
    <x v="0"/>
    <n v="0"/>
    <x v="1"/>
    <x v="62"/>
    <x v="10"/>
    <x v="3"/>
    <s v="Q22_4"/>
    <n v="3"/>
    <x v="2"/>
    <x v="22"/>
    <x v="6"/>
  </r>
  <r>
    <n v="1"/>
    <n v="2016"/>
    <s v="3427397"/>
    <s v="20121"/>
    <x v="0"/>
    <n v="0"/>
    <x v="1"/>
    <x v="62"/>
    <x v="10"/>
    <x v="3"/>
    <s v="Q22_3"/>
    <n v="1"/>
    <x v="2"/>
    <x v="23"/>
    <x v="12"/>
  </r>
  <r>
    <n v="1"/>
    <n v="2016"/>
    <s v="3427397"/>
    <s v="20121"/>
    <x v="0"/>
    <n v="0"/>
    <x v="1"/>
    <x v="62"/>
    <x v="10"/>
    <x v="3"/>
    <s v="Q22_5"/>
    <n v="4"/>
    <x v="2"/>
    <x v="24"/>
    <x v="4"/>
  </r>
  <r>
    <n v="1"/>
    <n v="2016"/>
    <s v="3669834"/>
    <s v="20122"/>
    <x v="0"/>
    <n v="0"/>
    <x v="1"/>
    <x v="2"/>
    <x v="2"/>
    <x v="1"/>
    <s v="Q22_1"/>
    <n v="3"/>
    <x v="2"/>
    <x v="20"/>
    <x v="6"/>
  </r>
  <r>
    <n v="1"/>
    <n v="2016"/>
    <s v="3669834"/>
    <s v="20122"/>
    <x v="0"/>
    <n v="0"/>
    <x v="1"/>
    <x v="2"/>
    <x v="2"/>
    <x v="1"/>
    <s v="Q22_2"/>
    <n v="2"/>
    <x v="2"/>
    <x v="21"/>
    <x v="13"/>
  </r>
  <r>
    <n v="1"/>
    <n v="2016"/>
    <s v="3669834"/>
    <s v="20122"/>
    <x v="0"/>
    <n v="0"/>
    <x v="1"/>
    <x v="2"/>
    <x v="2"/>
    <x v="1"/>
    <s v="Q22_4"/>
    <n v="3"/>
    <x v="2"/>
    <x v="22"/>
    <x v="6"/>
  </r>
  <r>
    <n v="1"/>
    <n v="2016"/>
    <s v="3669834"/>
    <s v="20122"/>
    <x v="0"/>
    <n v="0"/>
    <x v="1"/>
    <x v="2"/>
    <x v="2"/>
    <x v="1"/>
    <s v="Q22_3"/>
    <n v="2"/>
    <x v="2"/>
    <x v="23"/>
    <x v="13"/>
  </r>
  <r>
    <n v="1"/>
    <n v="2016"/>
    <s v="3669834"/>
    <s v="20122"/>
    <x v="0"/>
    <n v="0"/>
    <x v="1"/>
    <x v="2"/>
    <x v="2"/>
    <x v="1"/>
    <s v="Q22_5"/>
    <n v="3"/>
    <x v="2"/>
    <x v="24"/>
    <x v="6"/>
  </r>
  <r>
    <n v="1"/>
    <n v="2016"/>
    <s v="2641313"/>
    <s v="20113"/>
    <x v="0"/>
    <n v="0"/>
    <x v="1"/>
    <x v="63"/>
    <x v="36"/>
    <x v="0"/>
    <s v="Q22_1"/>
    <n v="3"/>
    <x v="2"/>
    <x v="20"/>
    <x v="6"/>
  </r>
  <r>
    <n v="1"/>
    <n v="2016"/>
    <s v="2641313"/>
    <s v="20113"/>
    <x v="0"/>
    <n v="0"/>
    <x v="1"/>
    <x v="63"/>
    <x v="36"/>
    <x v="0"/>
    <s v="Q22_2"/>
    <n v="2"/>
    <x v="2"/>
    <x v="21"/>
    <x v="13"/>
  </r>
  <r>
    <n v="1"/>
    <n v="2016"/>
    <s v="2641313"/>
    <s v="20113"/>
    <x v="0"/>
    <n v="0"/>
    <x v="1"/>
    <x v="63"/>
    <x v="36"/>
    <x v="0"/>
    <s v="Q22_4"/>
    <n v="3"/>
    <x v="2"/>
    <x v="22"/>
    <x v="6"/>
  </r>
  <r>
    <n v="1"/>
    <n v="2016"/>
    <s v="2641313"/>
    <s v="20113"/>
    <x v="0"/>
    <n v="0"/>
    <x v="1"/>
    <x v="63"/>
    <x v="36"/>
    <x v="0"/>
    <s v="Q22_3"/>
    <n v="3"/>
    <x v="2"/>
    <x v="23"/>
    <x v="6"/>
  </r>
  <r>
    <n v="1"/>
    <n v="2016"/>
    <s v="2641313"/>
    <s v="20113"/>
    <x v="0"/>
    <n v="0"/>
    <x v="1"/>
    <x v="63"/>
    <x v="36"/>
    <x v="0"/>
    <s v="Q22_5"/>
    <n v="3"/>
    <x v="2"/>
    <x v="24"/>
    <x v="6"/>
  </r>
  <r>
    <n v="1"/>
    <n v="2016"/>
    <s v="3373161"/>
    <s v="20114"/>
    <x v="0"/>
    <n v="0"/>
    <x v="1"/>
    <x v="64"/>
    <x v="21"/>
    <x v="1"/>
    <s v="Q22_1"/>
    <n v="3"/>
    <x v="2"/>
    <x v="20"/>
    <x v="6"/>
  </r>
  <r>
    <n v="1"/>
    <n v="2016"/>
    <s v="3373161"/>
    <s v="20114"/>
    <x v="0"/>
    <n v="0"/>
    <x v="1"/>
    <x v="64"/>
    <x v="21"/>
    <x v="1"/>
    <s v="Q22_2"/>
    <n v="3"/>
    <x v="2"/>
    <x v="21"/>
    <x v="6"/>
  </r>
  <r>
    <n v="1"/>
    <n v="2016"/>
    <s v="3373161"/>
    <s v="20114"/>
    <x v="0"/>
    <n v="0"/>
    <x v="1"/>
    <x v="64"/>
    <x v="21"/>
    <x v="1"/>
    <s v="Q22_4"/>
    <n v="3"/>
    <x v="2"/>
    <x v="22"/>
    <x v="6"/>
  </r>
  <r>
    <n v="1"/>
    <n v="2016"/>
    <s v="3373161"/>
    <s v="20114"/>
    <x v="0"/>
    <n v="0"/>
    <x v="1"/>
    <x v="64"/>
    <x v="21"/>
    <x v="1"/>
    <s v="Q22_3"/>
    <n v="3"/>
    <x v="2"/>
    <x v="23"/>
    <x v="6"/>
  </r>
  <r>
    <n v="1"/>
    <n v="2016"/>
    <s v="3373161"/>
    <s v="20114"/>
    <x v="0"/>
    <n v="0"/>
    <x v="1"/>
    <x v="64"/>
    <x v="21"/>
    <x v="1"/>
    <s v="Q22_5"/>
    <n v="3"/>
    <x v="2"/>
    <x v="24"/>
    <x v="6"/>
  </r>
  <r>
    <n v="1"/>
    <n v="2016"/>
    <s v="3652687"/>
    <s v="20114"/>
    <x v="0"/>
    <n v="0"/>
    <x v="1"/>
    <x v="65"/>
    <x v="14"/>
    <x v="2"/>
    <s v="Q22_1"/>
    <m/>
    <x v="2"/>
    <x v="20"/>
    <x v="11"/>
  </r>
  <r>
    <n v="1"/>
    <n v="2016"/>
    <s v="3652687"/>
    <s v="20114"/>
    <x v="0"/>
    <n v="0"/>
    <x v="1"/>
    <x v="65"/>
    <x v="14"/>
    <x v="2"/>
    <s v="Q22_2"/>
    <m/>
    <x v="2"/>
    <x v="21"/>
    <x v="11"/>
  </r>
  <r>
    <n v="1"/>
    <n v="2016"/>
    <s v="3652687"/>
    <s v="20114"/>
    <x v="0"/>
    <n v="0"/>
    <x v="1"/>
    <x v="65"/>
    <x v="14"/>
    <x v="2"/>
    <s v="Q22_4"/>
    <m/>
    <x v="2"/>
    <x v="22"/>
    <x v="11"/>
  </r>
  <r>
    <n v="1"/>
    <n v="2016"/>
    <s v="3652687"/>
    <s v="20114"/>
    <x v="0"/>
    <n v="0"/>
    <x v="1"/>
    <x v="65"/>
    <x v="14"/>
    <x v="2"/>
    <s v="Q22_3"/>
    <m/>
    <x v="2"/>
    <x v="23"/>
    <x v="11"/>
  </r>
  <r>
    <n v="1"/>
    <n v="2016"/>
    <s v="3652687"/>
    <s v="20114"/>
    <x v="0"/>
    <n v="0"/>
    <x v="1"/>
    <x v="65"/>
    <x v="14"/>
    <x v="2"/>
    <s v="Q22_5"/>
    <m/>
    <x v="2"/>
    <x v="24"/>
    <x v="11"/>
  </r>
  <r>
    <n v="1"/>
    <n v="2016"/>
    <s v="2856931"/>
    <s v="20122"/>
    <x v="0"/>
    <n v="0"/>
    <x v="1"/>
    <x v="34"/>
    <x v="24"/>
    <x v="1"/>
    <s v="Q22_1"/>
    <n v="3"/>
    <x v="2"/>
    <x v="20"/>
    <x v="6"/>
  </r>
  <r>
    <n v="1"/>
    <n v="2016"/>
    <s v="2856931"/>
    <s v="20122"/>
    <x v="0"/>
    <n v="0"/>
    <x v="1"/>
    <x v="34"/>
    <x v="24"/>
    <x v="1"/>
    <s v="Q22_2"/>
    <n v="3"/>
    <x v="2"/>
    <x v="21"/>
    <x v="6"/>
  </r>
  <r>
    <n v="1"/>
    <n v="2016"/>
    <s v="2856931"/>
    <s v="20122"/>
    <x v="0"/>
    <n v="0"/>
    <x v="1"/>
    <x v="34"/>
    <x v="24"/>
    <x v="1"/>
    <s v="Q22_4"/>
    <n v="3"/>
    <x v="2"/>
    <x v="22"/>
    <x v="6"/>
  </r>
  <r>
    <n v="1"/>
    <n v="2016"/>
    <s v="2856931"/>
    <s v="20122"/>
    <x v="0"/>
    <n v="0"/>
    <x v="1"/>
    <x v="34"/>
    <x v="24"/>
    <x v="1"/>
    <s v="Q22_3"/>
    <n v="2"/>
    <x v="2"/>
    <x v="23"/>
    <x v="13"/>
  </r>
  <r>
    <n v="1"/>
    <n v="2016"/>
    <s v="2856931"/>
    <s v="20122"/>
    <x v="0"/>
    <n v="0"/>
    <x v="1"/>
    <x v="34"/>
    <x v="24"/>
    <x v="1"/>
    <s v="Q22_5"/>
    <n v="2"/>
    <x v="2"/>
    <x v="24"/>
    <x v="13"/>
  </r>
  <r>
    <n v="1"/>
    <n v="2016"/>
    <s v="3270396"/>
    <s v="20121"/>
    <x v="0"/>
    <n v="0"/>
    <x v="1"/>
    <x v="57"/>
    <x v="10"/>
    <x v="3"/>
    <s v="Q22_1"/>
    <n v="3"/>
    <x v="2"/>
    <x v="20"/>
    <x v="6"/>
  </r>
  <r>
    <n v="1"/>
    <n v="2016"/>
    <s v="3270396"/>
    <s v="20121"/>
    <x v="0"/>
    <n v="0"/>
    <x v="1"/>
    <x v="57"/>
    <x v="10"/>
    <x v="3"/>
    <s v="Q22_2"/>
    <n v="3"/>
    <x v="2"/>
    <x v="21"/>
    <x v="6"/>
  </r>
  <r>
    <n v="1"/>
    <n v="2016"/>
    <s v="3270396"/>
    <s v="20121"/>
    <x v="0"/>
    <n v="0"/>
    <x v="1"/>
    <x v="57"/>
    <x v="10"/>
    <x v="3"/>
    <s v="Q22_4"/>
    <n v="3"/>
    <x v="2"/>
    <x v="22"/>
    <x v="6"/>
  </r>
  <r>
    <n v="1"/>
    <n v="2016"/>
    <s v="3270396"/>
    <s v="20121"/>
    <x v="0"/>
    <n v="0"/>
    <x v="1"/>
    <x v="57"/>
    <x v="10"/>
    <x v="3"/>
    <s v="Q22_3"/>
    <n v="3"/>
    <x v="2"/>
    <x v="23"/>
    <x v="6"/>
  </r>
  <r>
    <n v="1"/>
    <n v="2016"/>
    <s v="3270396"/>
    <s v="20121"/>
    <x v="0"/>
    <n v="0"/>
    <x v="1"/>
    <x v="57"/>
    <x v="10"/>
    <x v="3"/>
    <s v="Q22_5"/>
    <n v="2"/>
    <x v="2"/>
    <x v="24"/>
    <x v="13"/>
  </r>
  <r>
    <n v="1"/>
    <n v="2016"/>
    <s v="2918148"/>
    <s v="20122"/>
    <x v="0"/>
    <n v="0"/>
    <x v="1"/>
    <x v="66"/>
    <x v="37"/>
    <x v="3"/>
    <s v="Q22_1"/>
    <n v="3"/>
    <x v="2"/>
    <x v="20"/>
    <x v="6"/>
  </r>
  <r>
    <n v="1"/>
    <n v="2016"/>
    <s v="2918148"/>
    <s v="20122"/>
    <x v="0"/>
    <n v="0"/>
    <x v="1"/>
    <x v="66"/>
    <x v="37"/>
    <x v="3"/>
    <s v="Q22_2"/>
    <n v="3"/>
    <x v="2"/>
    <x v="21"/>
    <x v="6"/>
  </r>
  <r>
    <n v="1"/>
    <n v="2016"/>
    <s v="2918148"/>
    <s v="20122"/>
    <x v="0"/>
    <n v="0"/>
    <x v="1"/>
    <x v="66"/>
    <x v="37"/>
    <x v="3"/>
    <s v="Q22_4"/>
    <n v="3"/>
    <x v="2"/>
    <x v="22"/>
    <x v="6"/>
  </r>
  <r>
    <n v="1"/>
    <n v="2016"/>
    <s v="2918148"/>
    <s v="20122"/>
    <x v="0"/>
    <n v="0"/>
    <x v="1"/>
    <x v="66"/>
    <x v="37"/>
    <x v="3"/>
    <s v="Q22_3"/>
    <n v="2"/>
    <x v="2"/>
    <x v="23"/>
    <x v="13"/>
  </r>
  <r>
    <n v="1"/>
    <n v="2016"/>
    <s v="2918148"/>
    <s v="20122"/>
    <x v="0"/>
    <n v="0"/>
    <x v="1"/>
    <x v="66"/>
    <x v="37"/>
    <x v="3"/>
    <s v="Q22_5"/>
    <n v="2"/>
    <x v="2"/>
    <x v="24"/>
    <x v="13"/>
  </r>
  <r>
    <n v="1"/>
    <n v="2016"/>
    <s v="3081610"/>
    <s v="20114"/>
    <x v="0"/>
    <n v="0"/>
    <x v="1"/>
    <x v="67"/>
    <x v="20"/>
    <x v="0"/>
    <s v="Q22_1"/>
    <n v="3"/>
    <x v="2"/>
    <x v="20"/>
    <x v="6"/>
  </r>
  <r>
    <n v="1"/>
    <n v="2016"/>
    <s v="3081610"/>
    <s v="20114"/>
    <x v="0"/>
    <n v="0"/>
    <x v="1"/>
    <x v="67"/>
    <x v="20"/>
    <x v="0"/>
    <s v="Q22_2"/>
    <n v="2"/>
    <x v="2"/>
    <x v="21"/>
    <x v="13"/>
  </r>
  <r>
    <n v="1"/>
    <n v="2016"/>
    <s v="3081610"/>
    <s v="20114"/>
    <x v="0"/>
    <n v="0"/>
    <x v="1"/>
    <x v="67"/>
    <x v="20"/>
    <x v="0"/>
    <s v="Q22_4"/>
    <n v="3"/>
    <x v="2"/>
    <x v="22"/>
    <x v="6"/>
  </r>
  <r>
    <n v="1"/>
    <n v="2016"/>
    <s v="3081610"/>
    <s v="20114"/>
    <x v="0"/>
    <n v="0"/>
    <x v="1"/>
    <x v="67"/>
    <x v="20"/>
    <x v="0"/>
    <s v="Q22_3"/>
    <n v="3"/>
    <x v="2"/>
    <x v="23"/>
    <x v="6"/>
  </r>
  <r>
    <n v="1"/>
    <n v="2016"/>
    <s v="3081610"/>
    <s v="20114"/>
    <x v="0"/>
    <n v="0"/>
    <x v="1"/>
    <x v="67"/>
    <x v="20"/>
    <x v="0"/>
    <s v="Q22_5"/>
    <n v="4"/>
    <x v="2"/>
    <x v="24"/>
    <x v="4"/>
  </r>
  <r>
    <n v="1"/>
    <n v="2016"/>
    <s v="3369391"/>
    <s v="20113"/>
    <x v="0"/>
    <n v="0"/>
    <x v="1"/>
    <x v="2"/>
    <x v="2"/>
    <x v="1"/>
    <s v="Q22_1"/>
    <n v="3"/>
    <x v="2"/>
    <x v="20"/>
    <x v="6"/>
  </r>
  <r>
    <n v="1"/>
    <n v="2016"/>
    <s v="3369391"/>
    <s v="20113"/>
    <x v="0"/>
    <n v="0"/>
    <x v="1"/>
    <x v="2"/>
    <x v="2"/>
    <x v="1"/>
    <s v="Q22_2"/>
    <n v="3"/>
    <x v="2"/>
    <x v="21"/>
    <x v="6"/>
  </r>
  <r>
    <n v="1"/>
    <n v="2016"/>
    <s v="3369391"/>
    <s v="20113"/>
    <x v="0"/>
    <n v="0"/>
    <x v="1"/>
    <x v="2"/>
    <x v="2"/>
    <x v="1"/>
    <s v="Q22_4"/>
    <n v="3"/>
    <x v="2"/>
    <x v="22"/>
    <x v="6"/>
  </r>
  <r>
    <n v="1"/>
    <n v="2016"/>
    <s v="3369391"/>
    <s v="20113"/>
    <x v="0"/>
    <n v="0"/>
    <x v="1"/>
    <x v="2"/>
    <x v="2"/>
    <x v="1"/>
    <s v="Q22_3"/>
    <n v="2"/>
    <x v="2"/>
    <x v="23"/>
    <x v="13"/>
  </r>
  <r>
    <n v="1"/>
    <n v="2016"/>
    <s v="3369391"/>
    <s v="20113"/>
    <x v="0"/>
    <n v="0"/>
    <x v="1"/>
    <x v="2"/>
    <x v="2"/>
    <x v="1"/>
    <s v="Q22_5"/>
    <n v="1"/>
    <x v="2"/>
    <x v="24"/>
    <x v="12"/>
  </r>
  <r>
    <n v="1"/>
    <n v="2016"/>
    <s v="3301180"/>
    <s v="20114"/>
    <x v="0"/>
    <n v="0"/>
    <x v="1"/>
    <x v="23"/>
    <x v="19"/>
    <x v="1"/>
    <s v="Q22_1"/>
    <n v="3"/>
    <x v="2"/>
    <x v="20"/>
    <x v="6"/>
  </r>
  <r>
    <n v="1"/>
    <n v="2016"/>
    <s v="3301180"/>
    <s v="20114"/>
    <x v="0"/>
    <n v="0"/>
    <x v="1"/>
    <x v="23"/>
    <x v="19"/>
    <x v="1"/>
    <s v="Q22_2"/>
    <n v="2"/>
    <x v="2"/>
    <x v="21"/>
    <x v="13"/>
  </r>
  <r>
    <n v="1"/>
    <n v="2016"/>
    <s v="3301180"/>
    <s v="20114"/>
    <x v="0"/>
    <n v="0"/>
    <x v="1"/>
    <x v="23"/>
    <x v="19"/>
    <x v="1"/>
    <s v="Q22_4"/>
    <n v="3"/>
    <x v="2"/>
    <x v="22"/>
    <x v="6"/>
  </r>
  <r>
    <n v="1"/>
    <n v="2016"/>
    <s v="3301180"/>
    <s v="20114"/>
    <x v="0"/>
    <n v="0"/>
    <x v="1"/>
    <x v="23"/>
    <x v="19"/>
    <x v="1"/>
    <s v="Q22_3"/>
    <n v="2"/>
    <x v="2"/>
    <x v="23"/>
    <x v="13"/>
  </r>
  <r>
    <n v="1"/>
    <n v="2016"/>
    <s v="3301180"/>
    <s v="20114"/>
    <x v="0"/>
    <n v="0"/>
    <x v="1"/>
    <x v="23"/>
    <x v="19"/>
    <x v="1"/>
    <s v="Q22_5"/>
    <n v="2"/>
    <x v="2"/>
    <x v="24"/>
    <x v="13"/>
  </r>
  <r>
    <n v="1"/>
    <n v="2016"/>
    <s v="2825315"/>
    <s v="20122"/>
    <x v="0"/>
    <n v="0"/>
    <x v="1"/>
    <x v="68"/>
    <x v="38"/>
    <x v="2"/>
    <s v="Q22_1"/>
    <n v="2"/>
    <x v="2"/>
    <x v="20"/>
    <x v="13"/>
  </r>
  <r>
    <n v="1"/>
    <n v="2016"/>
    <s v="2825315"/>
    <s v="20122"/>
    <x v="0"/>
    <n v="0"/>
    <x v="1"/>
    <x v="68"/>
    <x v="38"/>
    <x v="2"/>
    <s v="Q22_2"/>
    <n v="2"/>
    <x v="2"/>
    <x v="21"/>
    <x v="13"/>
  </r>
  <r>
    <n v="1"/>
    <n v="2016"/>
    <s v="2825315"/>
    <s v="20122"/>
    <x v="0"/>
    <n v="0"/>
    <x v="1"/>
    <x v="68"/>
    <x v="38"/>
    <x v="2"/>
    <s v="Q22_4"/>
    <n v="3"/>
    <x v="2"/>
    <x v="22"/>
    <x v="6"/>
  </r>
  <r>
    <n v="1"/>
    <n v="2016"/>
    <s v="2825315"/>
    <s v="20122"/>
    <x v="0"/>
    <n v="0"/>
    <x v="1"/>
    <x v="68"/>
    <x v="38"/>
    <x v="2"/>
    <s v="Q22_3"/>
    <n v="3"/>
    <x v="2"/>
    <x v="23"/>
    <x v="6"/>
  </r>
  <r>
    <n v="1"/>
    <n v="2016"/>
    <s v="2825315"/>
    <s v="20122"/>
    <x v="0"/>
    <n v="0"/>
    <x v="1"/>
    <x v="68"/>
    <x v="38"/>
    <x v="2"/>
    <s v="Q22_5"/>
    <n v="3"/>
    <x v="2"/>
    <x v="24"/>
    <x v="6"/>
  </r>
  <r>
    <n v="1"/>
    <n v="2016"/>
    <s v="3167267"/>
    <s v="20122"/>
    <x v="0"/>
    <n v="0"/>
    <x v="1"/>
    <x v="14"/>
    <x v="14"/>
    <x v="2"/>
    <s v="Q22_1"/>
    <n v="2"/>
    <x v="2"/>
    <x v="20"/>
    <x v="13"/>
  </r>
  <r>
    <n v="1"/>
    <n v="2016"/>
    <s v="3167267"/>
    <s v="20122"/>
    <x v="0"/>
    <n v="0"/>
    <x v="1"/>
    <x v="14"/>
    <x v="14"/>
    <x v="2"/>
    <s v="Q22_2"/>
    <n v="2"/>
    <x v="2"/>
    <x v="21"/>
    <x v="13"/>
  </r>
  <r>
    <n v="1"/>
    <n v="2016"/>
    <s v="3167267"/>
    <s v="20122"/>
    <x v="0"/>
    <n v="0"/>
    <x v="1"/>
    <x v="14"/>
    <x v="14"/>
    <x v="2"/>
    <s v="Q22_4"/>
    <n v="2"/>
    <x v="2"/>
    <x v="22"/>
    <x v="13"/>
  </r>
  <r>
    <n v="1"/>
    <n v="2016"/>
    <s v="3167267"/>
    <s v="20122"/>
    <x v="0"/>
    <n v="0"/>
    <x v="1"/>
    <x v="14"/>
    <x v="14"/>
    <x v="2"/>
    <s v="Q22_3"/>
    <n v="2"/>
    <x v="2"/>
    <x v="23"/>
    <x v="13"/>
  </r>
  <r>
    <n v="1"/>
    <n v="2016"/>
    <s v="3167267"/>
    <s v="20122"/>
    <x v="0"/>
    <n v="0"/>
    <x v="1"/>
    <x v="14"/>
    <x v="14"/>
    <x v="2"/>
    <s v="Q22_5"/>
    <n v="2"/>
    <x v="2"/>
    <x v="24"/>
    <x v="13"/>
  </r>
  <r>
    <n v="1"/>
    <n v="2016"/>
    <s v="3162626"/>
    <s v="20122"/>
    <x v="0"/>
    <n v="0"/>
    <x v="1"/>
    <x v="31"/>
    <x v="22"/>
    <x v="1"/>
    <s v="Q22_1"/>
    <n v="2"/>
    <x v="2"/>
    <x v="20"/>
    <x v="13"/>
  </r>
  <r>
    <n v="1"/>
    <n v="2016"/>
    <s v="3162626"/>
    <s v="20122"/>
    <x v="0"/>
    <n v="0"/>
    <x v="1"/>
    <x v="31"/>
    <x v="22"/>
    <x v="1"/>
    <s v="Q22_2"/>
    <n v="1"/>
    <x v="2"/>
    <x v="21"/>
    <x v="12"/>
  </r>
  <r>
    <n v="1"/>
    <n v="2016"/>
    <s v="3162626"/>
    <s v="20122"/>
    <x v="0"/>
    <n v="0"/>
    <x v="1"/>
    <x v="31"/>
    <x v="22"/>
    <x v="1"/>
    <s v="Q22_4"/>
    <n v="2"/>
    <x v="2"/>
    <x v="22"/>
    <x v="13"/>
  </r>
  <r>
    <n v="1"/>
    <n v="2016"/>
    <s v="3162626"/>
    <s v="20122"/>
    <x v="0"/>
    <n v="0"/>
    <x v="1"/>
    <x v="31"/>
    <x v="22"/>
    <x v="1"/>
    <s v="Q22_3"/>
    <n v="1"/>
    <x v="2"/>
    <x v="23"/>
    <x v="12"/>
  </r>
  <r>
    <n v="1"/>
    <n v="2016"/>
    <s v="3162626"/>
    <s v="20122"/>
    <x v="0"/>
    <n v="0"/>
    <x v="1"/>
    <x v="31"/>
    <x v="22"/>
    <x v="1"/>
    <s v="Q22_5"/>
    <n v="1"/>
    <x v="2"/>
    <x v="24"/>
    <x v="12"/>
  </r>
  <r>
    <n v="1"/>
    <n v="2016"/>
    <s v="3887168"/>
    <s v="20122"/>
    <x v="1"/>
    <n v="0"/>
    <x v="1"/>
    <x v="2"/>
    <x v="2"/>
    <x v="1"/>
    <s v="Q19"/>
    <n v="1"/>
    <x v="3"/>
    <x v="25"/>
    <x v="10"/>
  </r>
  <r>
    <n v="1"/>
    <n v="2016"/>
    <s v="3332770"/>
    <s v="20122"/>
    <x v="1"/>
    <n v="0"/>
    <x v="1"/>
    <x v="38"/>
    <x v="12"/>
    <x v="4"/>
    <s v="Q19"/>
    <n v="1"/>
    <x v="3"/>
    <x v="25"/>
    <x v="10"/>
  </r>
  <r>
    <n v="1"/>
    <n v="2016"/>
    <s v="3742114"/>
    <s v="20122"/>
    <x v="1"/>
    <n v="0"/>
    <x v="1"/>
    <x v="61"/>
    <x v="4"/>
    <x v="1"/>
    <s v="Q19"/>
    <n v="2"/>
    <x v="3"/>
    <x v="25"/>
    <x v="14"/>
  </r>
  <r>
    <n v="1"/>
    <n v="2016"/>
    <s v="4150457"/>
    <s v="20122"/>
    <x v="1"/>
    <n v="0"/>
    <x v="1"/>
    <x v="35"/>
    <x v="25"/>
    <x v="4"/>
    <s v="Q19"/>
    <n v="2"/>
    <x v="3"/>
    <x v="25"/>
    <x v="14"/>
  </r>
  <r>
    <n v="1"/>
    <n v="2016"/>
    <s v="3910542"/>
    <s v="20122"/>
    <x v="1"/>
    <n v="0"/>
    <x v="1"/>
    <x v="48"/>
    <x v="31"/>
    <x v="1"/>
    <s v="Q19"/>
    <n v="2"/>
    <x v="3"/>
    <x v="25"/>
    <x v="14"/>
  </r>
  <r>
    <n v="1"/>
    <n v="2016"/>
    <s v="2694392"/>
    <s v="20121"/>
    <x v="1"/>
    <n v="0"/>
    <x v="1"/>
    <x v="59"/>
    <x v="16"/>
    <x v="3"/>
    <s v="Q19"/>
    <n v="3"/>
    <x v="3"/>
    <x v="25"/>
    <x v="15"/>
  </r>
  <r>
    <n v="1"/>
    <n v="2016"/>
    <s v="3376320"/>
    <s v="20113"/>
    <x v="1"/>
    <n v="0"/>
    <x v="1"/>
    <x v="8"/>
    <x v="8"/>
    <x v="1"/>
    <s v="Q19"/>
    <n v="2"/>
    <x v="3"/>
    <x v="25"/>
    <x v="14"/>
  </r>
  <r>
    <n v="1"/>
    <n v="2016"/>
    <s v="38804"/>
    <s v="20122"/>
    <x v="1"/>
    <n v="0"/>
    <x v="1"/>
    <x v="40"/>
    <x v="27"/>
    <x v="4"/>
    <s v="Q19"/>
    <n v="3"/>
    <x v="3"/>
    <x v="25"/>
    <x v="15"/>
  </r>
  <r>
    <n v="1"/>
    <n v="2016"/>
    <s v="1067377"/>
    <s v="20122"/>
    <x v="1"/>
    <n v="0"/>
    <x v="1"/>
    <x v="69"/>
    <x v="13"/>
    <x v="2"/>
    <s v="Q19"/>
    <n v="1"/>
    <x v="3"/>
    <x v="25"/>
    <x v="10"/>
  </r>
  <r>
    <n v="1"/>
    <n v="2016"/>
    <s v="3405674"/>
    <s v="20122"/>
    <x v="1"/>
    <n v="0"/>
    <x v="1"/>
    <x v="31"/>
    <x v="22"/>
    <x v="1"/>
    <s v="Q19"/>
    <n v="1"/>
    <x v="3"/>
    <x v="25"/>
    <x v="10"/>
  </r>
  <r>
    <n v="1"/>
    <n v="2016"/>
    <s v="1134847"/>
    <s v="20122"/>
    <x v="1"/>
    <n v="0"/>
    <x v="1"/>
    <x v="61"/>
    <x v="4"/>
    <x v="1"/>
    <s v="Q19"/>
    <n v="2"/>
    <x v="3"/>
    <x v="25"/>
    <x v="14"/>
  </r>
  <r>
    <n v="1"/>
    <n v="2016"/>
    <s v="2773991"/>
    <s v="20121"/>
    <x v="1"/>
    <n v="0"/>
    <x v="1"/>
    <x v="41"/>
    <x v="28"/>
    <x v="1"/>
    <s v="Q19"/>
    <n v="2"/>
    <x v="3"/>
    <x v="25"/>
    <x v="14"/>
  </r>
  <r>
    <n v="1"/>
    <n v="2016"/>
    <s v="3678310"/>
    <s v="20122"/>
    <x v="1"/>
    <n v="0"/>
    <x v="1"/>
    <x v="2"/>
    <x v="2"/>
    <x v="1"/>
    <s v="Q19"/>
    <n v="1"/>
    <x v="3"/>
    <x v="25"/>
    <x v="10"/>
  </r>
  <r>
    <n v="1"/>
    <n v="2016"/>
    <s v="2740646"/>
    <s v="20121"/>
    <x v="1"/>
    <n v="0"/>
    <x v="1"/>
    <x v="3"/>
    <x v="3"/>
    <x v="0"/>
    <s v="Q19"/>
    <n v="1"/>
    <x v="3"/>
    <x v="25"/>
    <x v="10"/>
  </r>
  <r>
    <n v="1"/>
    <n v="2016"/>
    <s v="3375215"/>
    <s v="20122"/>
    <x v="1"/>
    <n v="0"/>
    <x v="1"/>
    <x v="70"/>
    <x v="29"/>
    <x v="4"/>
    <s v="Q19"/>
    <n v="1"/>
    <x v="3"/>
    <x v="25"/>
    <x v="10"/>
  </r>
  <r>
    <n v="1"/>
    <n v="2016"/>
    <s v="3044612"/>
    <s v="20122"/>
    <x v="1"/>
    <n v="0"/>
    <x v="1"/>
    <x v="31"/>
    <x v="22"/>
    <x v="1"/>
    <s v="Q19"/>
    <n v="1"/>
    <x v="3"/>
    <x v="25"/>
    <x v="10"/>
  </r>
  <r>
    <n v="1"/>
    <n v="2016"/>
    <s v="3910217"/>
    <s v="20122"/>
    <x v="1"/>
    <n v="0"/>
    <x v="1"/>
    <x v="19"/>
    <x v="17"/>
    <x v="2"/>
    <s v="Q19"/>
    <n v="2"/>
    <x v="3"/>
    <x v="25"/>
    <x v="14"/>
  </r>
  <r>
    <n v="1"/>
    <n v="2016"/>
    <s v="3575480"/>
    <s v="20122"/>
    <x v="1"/>
    <n v="0"/>
    <x v="1"/>
    <x v="37"/>
    <x v="0"/>
    <x v="0"/>
    <s v="Q19"/>
    <n v="1"/>
    <x v="3"/>
    <x v="25"/>
    <x v="10"/>
  </r>
  <r>
    <n v="1"/>
    <n v="2016"/>
    <s v="3974008"/>
    <s v="20122"/>
    <x v="1"/>
    <n v="0"/>
    <x v="1"/>
    <x v="8"/>
    <x v="8"/>
    <x v="1"/>
    <s v="Q19"/>
    <n v="1"/>
    <x v="3"/>
    <x v="25"/>
    <x v="10"/>
  </r>
  <r>
    <n v="1"/>
    <n v="2016"/>
    <s v="3591132"/>
    <s v="20122"/>
    <x v="1"/>
    <n v="0"/>
    <x v="1"/>
    <x v="25"/>
    <x v="1"/>
    <x v="0"/>
    <s v="Q19"/>
    <n v="1"/>
    <x v="3"/>
    <x v="25"/>
    <x v="10"/>
  </r>
  <r>
    <n v="1"/>
    <n v="2016"/>
    <s v="2899766"/>
    <s v="20113"/>
    <x v="1"/>
    <n v="0"/>
    <x v="1"/>
    <x v="71"/>
    <x v="36"/>
    <x v="0"/>
    <s v="Q19"/>
    <m/>
    <x v="3"/>
    <x v="25"/>
    <x v="11"/>
  </r>
  <r>
    <n v="1"/>
    <n v="2016"/>
    <s v="3404114"/>
    <s v="20121"/>
    <x v="1"/>
    <n v="0"/>
    <x v="1"/>
    <x v="34"/>
    <x v="24"/>
    <x v="1"/>
    <s v="Q19"/>
    <n v="2"/>
    <x v="3"/>
    <x v="25"/>
    <x v="14"/>
  </r>
  <r>
    <n v="1"/>
    <n v="2016"/>
    <s v="3197778"/>
    <s v="20114"/>
    <x v="1"/>
    <n v="0"/>
    <x v="1"/>
    <x v="72"/>
    <x v="39"/>
    <x v="0"/>
    <s v="Q19"/>
    <n v="1"/>
    <x v="3"/>
    <x v="25"/>
    <x v="10"/>
  </r>
  <r>
    <n v="1"/>
    <n v="2016"/>
    <s v="3003844"/>
    <s v="20114"/>
    <x v="1"/>
    <n v="0"/>
    <x v="1"/>
    <x v="5"/>
    <x v="5"/>
    <x v="2"/>
    <s v="Q19"/>
    <n v="1"/>
    <x v="3"/>
    <x v="25"/>
    <x v="10"/>
  </r>
  <r>
    <n v="1"/>
    <n v="2016"/>
    <s v="3668729"/>
    <s v="20122"/>
    <x v="1"/>
    <n v="0"/>
    <x v="1"/>
    <x v="73"/>
    <x v="26"/>
    <x v="1"/>
    <s v="Q19"/>
    <n v="4"/>
    <x v="3"/>
    <x v="25"/>
    <x v="16"/>
  </r>
  <r>
    <n v="1"/>
    <n v="2016"/>
    <s v="3140747"/>
    <s v="20122"/>
    <x v="1"/>
    <n v="0"/>
    <x v="1"/>
    <x v="57"/>
    <x v="10"/>
    <x v="3"/>
    <s v="Q19"/>
    <n v="2"/>
    <x v="3"/>
    <x v="25"/>
    <x v="14"/>
  </r>
  <r>
    <n v="1"/>
    <n v="2016"/>
    <s v="3407156"/>
    <s v="20122"/>
    <x v="1"/>
    <n v="0"/>
    <x v="1"/>
    <x v="68"/>
    <x v="38"/>
    <x v="2"/>
    <s v="Q19"/>
    <n v="2"/>
    <x v="3"/>
    <x v="25"/>
    <x v="14"/>
  </r>
  <r>
    <n v="1"/>
    <n v="2016"/>
    <s v="3822896"/>
    <s v="20122"/>
    <x v="1"/>
    <n v="0"/>
    <x v="1"/>
    <x v="8"/>
    <x v="8"/>
    <x v="1"/>
    <s v="Q19"/>
    <m/>
    <x v="3"/>
    <x v="25"/>
    <x v="11"/>
  </r>
  <r>
    <n v="1"/>
    <n v="2016"/>
    <s v="3454125"/>
    <s v="20114"/>
    <x v="1"/>
    <n v="0"/>
    <x v="1"/>
    <x v="41"/>
    <x v="28"/>
    <x v="1"/>
    <s v="Q19"/>
    <n v="1"/>
    <x v="3"/>
    <x v="25"/>
    <x v="10"/>
  </r>
  <r>
    <n v="1"/>
    <n v="2016"/>
    <s v="3401228"/>
    <s v="20113"/>
    <x v="1"/>
    <n v="0"/>
    <x v="1"/>
    <x v="22"/>
    <x v="6"/>
    <x v="3"/>
    <s v="Q19"/>
    <n v="2"/>
    <x v="3"/>
    <x v="25"/>
    <x v="14"/>
  </r>
  <r>
    <n v="1"/>
    <n v="2016"/>
    <s v="2465215"/>
    <s v="20121"/>
    <x v="1"/>
    <n v="0"/>
    <x v="1"/>
    <x v="6"/>
    <x v="6"/>
    <x v="3"/>
    <s v="Q19"/>
    <n v="1"/>
    <x v="3"/>
    <x v="25"/>
    <x v="10"/>
  </r>
  <r>
    <n v="1"/>
    <n v="2016"/>
    <s v="3861480"/>
    <s v="20122"/>
    <x v="1"/>
    <n v="0"/>
    <x v="1"/>
    <x v="47"/>
    <x v="30"/>
    <x v="1"/>
    <s v="Q19"/>
    <n v="2"/>
    <x v="3"/>
    <x v="25"/>
    <x v="14"/>
  </r>
  <r>
    <n v="1"/>
    <n v="2016"/>
    <s v="3619524"/>
    <s v="20122"/>
    <x v="1"/>
    <n v="0"/>
    <x v="1"/>
    <x v="41"/>
    <x v="28"/>
    <x v="1"/>
    <s v="Q19"/>
    <n v="1"/>
    <x v="3"/>
    <x v="25"/>
    <x v="10"/>
  </r>
  <r>
    <n v="1"/>
    <n v="2016"/>
    <s v="3337710"/>
    <s v="20122"/>
    <x v="1"/>
    <n v="0"/>
    <x v="1"/>
    <x v="74"/>
    <x v="40"/>
    <x v="4"/>
    <s v="Q19"/>
    <n v="1"/>
    <x v="3"/>
    <x v="25"/>
    <x v="10"/>
  </r>
  <r>
    <n v="1"/>
    <n v="2016"/>
    <s v="3600440"/>
    <s v="20122"/>
    <x v="1"/>
    <n v="0"/>
    <x v="1"/>
    <x v="19"/>
    <x v="17"/>
    <x v="2"/>
    <s v="Q19"/>
    <n v="1"/>
    <x v="3"/>
    <x v="25"/>
    <x v="10"/>
  </r>
  <r>
    <n v="1"/>
    <n v="2016"/>
    <s v="3642560"/>
    <s v="20122"/>
    <x v="1"/>
    <n v="0"/>
    <x v="1"/>
    <x v="75"/>
    <x v="36"/>
    <x v="0"/>
    <s v="Q19"/>
    <n v="4"/>
    <x v="3"/>
    <x v="25"/>
    <x v="16"/>
  </r>
  <r>
    <n v="1"/>
    <n v="2016"/>
    <s v="3155658"/>
    <s v="20122"/>
    <x v="1"/>
    <n v="0"/>
    <x v="1"/>
    <x v="6"/>
    <x v="6"/>
    <x v="3"/>
    <s v="Q19"/>
    <n v="2"/>
    <x v="3"/>
    <x v="25"/>
    <x v="14"/>
  </r>
  <r>
    <n v="1"/>
    <n v="2016"/>
    <s v="3285996"/>
    <s v="20122"/>
    <x v="1"/>
    <n v="0"/>
    <x v="1"/>
    <x v="3"/>
    <x v="3"/>
    <x v="0"/>
    <s v="Q19"/>
    <n v="2"/>
    <x v="3"/>
    <x v="25"/>
    <x v="14"/>
  </r>
  <r>
    <n v="1"/>
    <n v="2016"/>
    <s v="2630926"/>
    <s v="20122"/>
    <x v="0"/>
    <n v="0"/>
    <x v="1"/>
    <x v="45"/>
    <x v="29"/>
    <x v="4"/>
    <s v="Q19"/>
    <n v="1"/>
    <x v="3"/>
    <x v="25"/>
    <x v="10"/>
  </r>
  <r>
    <n v="1"/>
    <n v="2016"/>
    <s v="2743454"/>
    <s v="20114"/>
    <x v="0"/>
    <n v="0"/>
    <x v="1"/>
    <x v="46"/>
    <x v="0"/>
    <x v="0"/>
    <s v="Q19"/>
    <n v="2"/>
    <x v="3"/>
    <x v="25"/>
    <x v="14"/>
  </r>
  <r>
    <n v="1"/>
    <n v="2016"/>
    <s v="3568798"/>
    <s v="20122"/>
    <x v="0"/>
    <n v="0"/>
    <x v="1"/>
    <x v="47"/>
    <x v="30"/>
    <x v="1"/>
    <s v="Q19"/>
    <n v="2"/>
    <x v="3"/>
    <x v="25"/>
    <x v="14"/>
  </r>
  <r>
    <n v="1"/>
    <n v="2016"/>
    <s v="3581577"/>
    <s v="20122"/>
    <x v="0"/>
    <n v="0"/>
    <x v="1"/>
    <x v="6"/>
    <x v="6"/>
    <x v="3"/>
    <s v="Q19"/>
    <m/>
    <x v="3"/>
    <x v="25"/>
    <x v="11"/>
  </r>
  <r>
    <n v="1"/>
    <n v="2016"/>
    <s v="3680117"/>
    <s v="20122"/>
    <x v="0"/>
    <n v="0"/>
    <x v="1"/>
    <x v="3"/>
    <x v="3"/>
    <x v="0"/>
    <s v="Q19"/>
    <n v="2"/>
    <x v="3"/>
    <x v="25"/>
    <x v="14"/>
  </r>
  <r>
    <n v="1"/>
    <n v="2016"/>
    <s v="3729166"/>
    <s v="20122"/>
    <x v="0"/>
    <n v="0"/>
    <x v="1"/>
    <x v="48"/>
    <x v="31"/>
    <x v="1"/>
    <s v="Q19"/>
    <n v="1"/>
    <x v="3"/>
    <x v="25"/>
    <x v="10"/>
  </r>
  <r>
    <n v="1"/>
    <n v="2016"/>
    <s v="2877068"/>
    <s v="20122"/>
    <x v="0"/>
    <n v="0"/>
    <x v="1"/>
    <x v="49"/>
    <x v="2"/>
    <x v="1"/>
    <s v="Q19"/>
    <n v="2"/>
    <x v="3"/>
    <x v="25"/>
    <x v="14"/>
  </r>
  <r>
    <n v="1"/>
    <n v="2016"/>
    <s v="2678948"/>
    <s v="20122"/>
    <x v="0"/>
    <n v="0"/>
    <x v="1"/>
    <x v="5"/>
    <x v="5"/>
    <x v="2"/>
    <s v="Q19"/>
    <m/>
    <x v="3"/>
    <x v="25"/>
    <x v="11"/>
  </r>
  <r>
    <n v="1"/>
    <n v="2016"/>
    <s v="3670198"/>
    <s v="20122"/>
    <x v="0"/>
    <n v="0"/>
    <x v="1"/>
    <x v="25"/>
    <x v="1"/>
    <x v="0"/>
    <s v="Q19"/>
    <n v="1"/>
    <x v="3"/>
    <x v="25"/>
    <x v="10"/>
  </r>
  <r>
    <n v="1"/>
    <n v="2016"/>
    <s v="721486"/>
    <s v="20122"/>
    <x v="0"/>
    <n v="0"/>
    <x v="1"/>
    <x v="50"/>
    <x v="32"/>
    <x v="4"/>
    <s v="Q19"/>
    <n v="1"/>
    <x v="3"/>
    <x v="25"/>
    <x v="10"/>
  </r>
  <r>
    <n v="1"/>
    <n v="2016"/>
    <s v="8566"/>
    <s v="20122"/>
    <x v="0"/>
    <n v="0"/>
    <x v="1"/>
    <x v="45"/>
    <x v="29"/>
    <x v="4"/>
    <s v="Q19"/>
    <n v="1"/>
    <x v="3"/>
    <x v="25"/>
    <x v="10"/>
  </r>
  <r>
    <n v="1"/>
    <n v="2016"/>
    <s v="2971123"/>
    <s v="20122"/>
    <x v="0"/>
    <n v="0"/>
    <x v="1"/>
    <x v="14"/>
    <x v="14"/>
    <x v="2"/>
    <s v="Q19"/>
    <n v="1"/>
    <x v="3"/>
    <x v="25"/>
    <x v="10"/>
  </r>
  <r>
    <n v="1"/>
    <n v="2016"/>
    <s v="3662411"/>
    <s v="20122"/>
    <x v="0"/>
    <n v="0"/>
    <x v="1"/>
    <x v="51"/>
    <x v="14"/>
    <x v="2"/>
    <s v="Q19"/>
    <n v="1"/>
    <x v="3"/>
    <x v="25"/>
    <x v="10"/>
  </r>
  <r>
    <n v="1"/>
    <n v="2016"/>
    <s v="3057495"/>
    <s v="20121"/>
    <x v="0"/>
    <n v="0"/>
    <x v="1"/>
    <x v="52"/>
    <x v="33"/>
    <x v="4"/>
    <s v="Q19"/>
    <n v="2"/>
    <x v="3"/>
    <x v="25"/>
    <x v="14"/>
  </r>
  <r>
    <n v="1"/>
    <n v="2016"/>
    <s v="2787394"/>
    <s v="20114"/>
    <x v="0"/>
    <n v="0"/>
    <x v="1"/>
    <x v="18"/>
    <x v="16"/>
    <x v="3"/>
    <s v="Q19"/>
    <n v="2"/>
    <x v="3"/>
    <x v="25"/>
    <x v="14"/>
  </r>
  <r>
    <n v="1"/>
    <n v="2016"/>
    <s v="876524"/>
    <s v="20114"/>
    <x v="0"/>
    <n v="0"/>
    <x v="1"/>
    <x v="53"/>
    <x v="10"/>
    <x v="3"/>
    <s v="Q19"/>
    <n v="1"/>
    <x v="3"/>
    <x v="25"/>
    <x v="10"/>
  </r>
  <r>
    <n v="1"/>
    <n v="2016"/>
    <s v="3909853"/>
    <s v="20122"/>
    <x v="0"/>
    <n v="0"/>
    <x v="1"/>
    <x v="54"/>
    <x v="34"/>
    <x v="4"/>
    <s v="Q19"/>
    <n v="2"/>
    <x v="3"/>
    <x v="25"/>
    <x v="14"/>
  </r>
  <r>
    <n v="1"/>
    <n v="2016"/>
    <s v="3662775"/>
    <s v="20122"/>
    <x v="0"/>
    <n v="0"/>
    <x v="1"/>
    <x v="2"/>
    <x v="2"/>
    <x v="1"/>
    <s v="Q19"/>
    <n v="1"/>
    <x v="3"/>
    <x v="25"/>
    <x v="10"/>
  </r>
  <r>
    <n v="1"/>
    <n v="2016"/>
    <s v="1144545"/>
    <s v="20121"/>
    <x v="0"/>
    <n v="0"/>
    <x v="1"/>
    <x v="38"/>
    <x v="12"/>
    <x v="4"/>
    <s v="Q22_3"/>
    <n v="2"/>
    <x v="2"/>
    <x v="23"/>
    <x v="13"/>
  </r>
  <r>
    <n v="1"/>
    <n v="2016"/>
    <s v="12011"/>
    <s v="20121"/>
    <x v="0"/>
    <n v="0"/>
    <x v="1"/>
    <x v="20"/>
    <x v="10"/>
    <x v="3"/>
    <s v="Q19"/>
    <n v="2"/>
    <x v="3"/>
    <x v="25"/>
    <x v="14"/>
  </r>
  <r>
    <n v="1"/>
    <n v="2016"/>
    <s v="3379765"/>
    <s v="20122"/>
    <x v="0"/>
    <n v="0"/>
    <x v="1"/>
    <x v="52"/>
    <x v="33"/>
    <x v="4"/>
    <s v="Q19"/>
    <n v="1"/>
    <x v="3"/>
    <x v="25"/>
    <x v="10"/>
  </r>
  <r>
    <n v="1"/>
    <n v="2016"/>
    <s v="3744181"/>
    <s v="20122"/>
    <x v="0"/>
    <n v="0"/>
    <x v="1"/>
    <x v="55"/>
    <x v="16"/>
    <x v="3"/>
    <s v="Q19"/>
    <n v="4"/>
    <x v="3"/>
    <x v="25"/>
    <x v="16"/>
  </r>
  <r>
    <n v="1"/>
    <n v="2016"/>
    <s v="4110313"/>
    <s v="20122"/>
    <x v="0"/>
    <n v="0"/>
    <x v="1"/>
    <x v="56"/>
    <x v="35"/>
    <x v="2"/>
    <s v="Q19"/>
    <n v="1"/>
    <x v="3"/>
    <x v="25"/>
    <x v="10"/>
  </r>
  <r>
    <n v="1"/>
    <n v="2016"/>
    <s v="3393792"/>
    <s v="20121"/>
    <x v="0"/>
    <n v="0"/>
    <x v="1"/>
    <x v="31"/>
    <x v="22"/>
    <x v="1"/>
    <s v="Q19"/>
    <n v="1"/>
    <x v="3"/>
    <x v="25"/>
    <x v="10"/>
  </r>
  <r>
    <n v="1"/>
    <n v="2016"/>
    <s v="3659421"/>
    <s v="20114"/>
    <x v="0"/>
    <n v="0"/>
    <x v="1"/>
    <x v="2"/>
    <x v="2"/>
    <x v="1"/>
    <s v="Q19"/>
    <m/>
    <x v="3"/>
    <x v="25"/>
    <x v="11"/>
  </r>
  <r>
    <n v="1"/>
    <n v="2016"/>
    <s v="1972814"/>
    <s v="20113"/>
    <x v="0"/>
    <n v="0"/>
    <x v="1"/>
    <x v="47"/>
    <x v="30"/>
    <x v="1"/>
    <s v="Q19"/>
    <n v="1"/>
    <x v="3"/>
    <x v="25"/>
    <x v="10"/>
  </r>
  <r>
    <n v="1"/>
    <n v="2016"/>
    <s v="3288570"/>
    <s v="20113"/>
    <x v="0"/>
    <n v="0"/>
    <x v="1"/>
    <x v="20"/>
    <x v="10"/>
    <x v="3"/>
    <s v="Q19"/>
    <n v="1"/>
    <x v="3"/>
    <x v="25"/>
    <x v="10"/>
  </r>
  <r>
    <n v="1"/>
    <n v="2016"/>
    <s v="3662814"/>
    <s v="20122"/>
    <x v="0"/>
    <n v="0"/>
    <x v="1"/>
    <x v="8"/>
    <x v="8"/>
    <x v="1"/>
    <s v="Q19"/>
    <n v="3"/>
    <x v="3"/>
    <x v="25"/>
    <x v="15"/>
  </r>
  <r>
    <n v="1"/>
    <n v="2016"/>
    <s v="3881097"/>
    <s v="20122"/>
    <x v="0"/>
    <n v="0"/>
    <x v="1"/>
    <x v="19"/>
    <x v="17"/>
    <x v="2"/>
    <s v="Q19"/>
    <n v="1"/>
    <x v="3"/>
    <x v="25"/>
    <x v="10"/>
  </r>
  <r>
    <n v="1"/>
    <n v="2016"/>
    <s v="3584671"/>
    <s v="20122"/>
    <x v="0"/>
    <n v="0"/>
    <x v="1"/>
    <x v="34"/>
    <x v="24"/>
    <x v="1"/>
    <s v="Q19"/>
    <n v="3"/>
    <x v="3"/>
    <x v="25"/>
    <x v="15"/>
  </r>
  <r>
    <n v="1"/>
    <n v="2016"/>
    <s v="3047355"/>
    <s v="20122"/>
    <x v="0"/>
    <n v="0"/>
    <x v="1"/>
    <x v="5"/>
    <x v="5"/>
    <x v="2"/>
    <s v="Q19"/>
    <n v="1"/>
    <x v="3"/>
    <x v="25"/>
    <x v="10"/>
  </r>
  <r>
    <n v="1"/>
    <n v="2016"/>
    <s v="2792217"/>
    <m/>
    <x v="0"/>
    <n v="0"/>
    <x v="1"/>
    <x v="57"/>
    <x v="10"/>
    <x v="3"/>
    <s v="Q22_5"/>
    <n v="1"/>
    <x v="2"/>
    <x v="24"/>
    <x v="12"/>
  </r>
  <r>
    <n v="1"/>
    <n v="2016"/>
    <s v="3107688"/>
    <s v="20121"/>
    <x v="0"/>
    <n v="0"/>
    <x v="1"/>
    <x v="52"/>
    <x v="33"/>
    <x v="4"/>
    <s v="Q19"/>
    <n v="1"/>
    <x v="3"/>
    <x v="25"/>
    <x v="10"/>
  </r>
  <r>
    <n v="1"/>
    <n v="2016"/>
    <s v="3421976"/>
    <s v="20122"/>
    <x v="0"/>
    <n v="0"/>
    <x v="1"/>
    <x v="17"/>
    <x v="7"/>
    <x v="3"/>
    <s v="Q19"/>
    <n v="2"/>
    <x v="3"/>
    <x v="25"/>
    <x v="14"/>
  </r>
  <r>
    <n v="1"/>
    <n v="2016"/>
    <s v="2761277"/>
    <s v="20121"/>
    <x v="0"/>
    <n v="0"/>
    <x v="1"/>
    <x v="58"/>
    <x v="2"/>
    <x v="1"/>
    <s v="Q19"/>
    <n v="4"/>
    <x v="3"/>
    <x v="25"/>
    <x v="16"/>
  </r>
  <r>
    <n v="1"/>
    <n v="2016"/>
    <s v="3531852"/>
    <s v="20114"/>
    <x v="0"/>
    <n v="0"/>
    <x v="1"/>
    <x v="23"/>
    <x v="19"/>
    <x v="1"/>
    <s v="Q19"/>
    <n v="3"/>
    <x v="3"/>
    <x v="25"/>
    <x v="15"/>
  </r>
  <r>
    <n v="1"/>
    <n v="2016"/>
    <s v="2942159"/>
    <s v="20113"/>
    <x v="0"/>
    <n v="0"/>
    <x v="1"/>
    <x v="14"/>
    <x v="14"/>
    <x v="2"/>
    <s v="Q19"/>
    <n v="1"/>
    <x v="3"/>
    <x v="25"/>
    <x v="10"/>
  </r>
  <r>
    <n v="1"/>
    <n v="2016"/>
    <s v="3112511"/>
    <s v="20122"/>
    <x v="0"/>
    <n v="0"/>
    <x v="1"/>
    <x v="37"/>
    <x v="0"/>
    <x v="0"/>
    <s v="Q19"/>
    <n v="2"/>
    <x v="3"/>
    <x v="25"/>
    <x v="14"/>
  </r>
  <r>
    <n v="1"/>
    <n v="2016"/>
    <s v="3294316"/>
    <s v="20121"/>
    <x v="0"/>
    <n v="0"/>
    <x v="1"/>
    <x v="59"/>
    <x v="16"/>
    <x v="3"/>
    <s v="Q19"/>
    <n v="3"/>
    <x v="3"/>
    <x v="25"/>
    <x v="15"/>
  </r>
  <r>
    <n v="1"/>
    <n v="2016"/>
    <s v="2721952"/>
    <s v="20121"/>
    <x v="0"/>
    <n v="0"/>
    <x v="1"/>
    <x v="60"/>
    <x v="20"/>
    <x v="0"/>
    <s v="Q19"/>
    <n v="3"/>
    <x v="3"/>
    <x v="25"/>
    <x v="15"/>
  </r>
  <r>
    <n v="1"/>
    <n v="2016"/>
    <s v="2730142"/>
    <s v="20122"/>
    <x v="0"/>
    <n v="0"/>
    <x v="1"/>
    <x v="61"/>
    <x v="4"/>
    <x v="1"/>
    <s v="Q19"/>
    <n v="2"/>
    <x v="3"/>
    <x v="25"/>
    <x v="14"/>
  </r>
  <r>
    <n v="1"/>
    <n v="2016"/>
    <s v="3427397"/>
    <s v="20121"/>
    <x v="0"/>
    <n v="0"/>
    <x v="1"/>
    <x v="62"/>
    <x v="10"/>
    <x v="3"/>
    <s v="Q19"/>
    <n v="2"/>
    <x v="3"/>
    <x v="25"/>
    <x v="14"/>
  </r>
  <r>
    <n v="1"/>
    <n v="2016"/>
    <s v="3669834"/>
    <s v="20122"/>
    <x v="0"/>
    <n v="0"/>
    <x v="1"/>
    <x v="2"/>
    <x v="2"/>
    <x v="1"/>
    <s v="Q19"/>
    <n v="1"/>
    <x v="3"/>
    <x v="25"/>
    <x v="10"/>
  </r>
  <r>
    <n v="1"/>
    <n v="2016"/>
    <s v="2641313"/>
    <s v="20113"/>
    <x v="0"/>
    <n v="0"/>
    <x v="1"/>
    <x v="63"/>
    <x v="36"/>
    <x v="0"/>
    <s v="Q19"/>
    <n v="1"/>
    <x v="3"/>
    <x v="25"/>
    <x v="10"/>
  </r>
  <r>
    <n v="1"/>
    <n v="2016"/>
    <s v="3373161"/>
    <s v="20114"/>
    <x v="0"/>
    <n v="0"/>
    <x v="1"/>
    <x v="64"/>
    <x v="21"/>
    <x v="1"/>
    <s v="Q19"/>
    <n v="2"/>
    <x v="3"/>
    <x v="25"/>
    <x v="14"/>
  </r>
  <r>
    <n v="1"/>
    <n v="2016"/>
    <s v="3652687"/>
    <s v="20114"/>
    <x v="0"/>
    <n v="0"/>
    <x v="1"/>
    <x v="65"/>
    <x v="14"/>
    <x v="2"/>
    <s v="Q19"/>
    <m/>
    <x v="3"/>
    <x v="25"/>
    <x v="11"/>
  </r>
  <r>
    <n v="1"/>
    <n v="2016"/>
    <s v="2856931"/>
    <s v="20122"/>
    <x v="0"/>
    <n v="0"/>
    <x v="1"/>
    <x v="34"/>
    <x v="24"/>
    <x v="1"/>
    <s v="Q19"/>
    <n v="1"/>
    <x v="3"/>
    <x v="25"/>
    <x v="10"/>
  </r>
  <r>
    <n v="1"/>
    <n v="2016"/>
    <s v="3270396"/>
    <s v="20121"/>
    <x v="0"/>
    <n v="0"/>
    <x v="1"/>
    <x v="57"/>
    <x v="10"/>
    <x v="3"/>
    <s v="Q19"/>
    <n v="2"/>
    <x v="3"/>
    <x v="25"/>
    <x v="14"/>
  </r>
  <r>
    <n v="1"/>
    <n v="2016"/>
    <s v="2918148"/>
    <s v="20122"/>
    <x v="0"/>
    <n v="0"/>
    <x v="1"/>
    <x v="66"/>
    <x v="37"/>
    <x v="3"/>
    <s v="Q19"/>
    <n v="1"/>
    <x v="3"/>
    <x v="25"/>
    <x v="10"/>
  </r>
  <r>
    <n v="1"/>
    <n v="2016"/>
    <s v="3081610"/>
    <s v="20114"/>
    <x v="0"/>
    <n v="0"/>
    <x v="1"/>
    <x v="67"/>
    <x v="20"/>
    <x v="0"/>
    <s v="Q19"/>
    <n v="1"/>
    <x v="3"/>
    <x v="25"/>
    <x v="10"/>
  </r>
  <r>
    <n v="1"/>
    <n v="2016"/>
    <s v="3369391"/>
    <s v="20113"/>
    <x v="0"/>
    <n v="0"/>
    <x v="1"/>
    <x v="2"/>
    <x v="2"/>
    <x v="1"/>
    <s v="Q19"/>
    <n v="1"/>
    <x v="3"/>
    <x v="25"/>
    <x v="10"/>
  </r>
  <r>
    <n v="1"/>
    <n v="2016"/>
    <s v="3301180"/>
    <s v="20114"/>
    <x v="0"/>
    <n v="0"/>
    <x v="1"/>
    <x v="23"/>
    <x v="19"/>
    <x v="1"/>
    <s v="Q19"/>
    <n v="1"/>
    <x v="3"/>
    <x v="25"/>
    <x v="10"/>
  </r>
  <r>
    <n v="1"/>
    <n v="2016"/>
    <s v="2825315"/>
    <s v="20122"/>
    <x v="0"/>
    <n v="0"/>
    <x v="1"/>
    <x v="68"/>
    <x v="38"/>
    <x v="2"/>
    <s v="Q19"/>
    <n v="1"/>
    <x v="3"/>
    <x v="25"/>
    <x v="10"/>
  </r>
  <r>
    <n v="1"/>
    <n v="2016"/>
    <s v="3167267"/>
    <s v="20122"/>
    <x v="0"/>
    <n v="0"/>
    <x v="1"/>
    <x v="14"/>
    <x v="14"/>
    <x v="2"/>
    <s v="Q19"/>
    <n v="2"/>
    <x v="3"/>
    <x v="25"/>
    <x v="14"/>
  </r>
  <r>
    <n v="1"/>
    <n v="2016"/>
    <s v="3162626"/>
    <s v="20122"/>
    <x v="0"/>
    <n v="0"/>
    <x v="1"/>
    <x v="31"/>
    <x v="22"/>
    <x v="1"/>
    <s v="Q19"/>
    <n v="4"/>
    <x v="3"/>
    <x v="25"/>
    <x v="16"/>
  </r>
  <r>
    <n v="1"/>
    <n v="2016"/>
    <s v="3574193"/>
    <s v="20121"/>
    <x v="1"/>
    <n v="1"/>
    <x v="0"/>
    <x v="33"/>
    <x v="14"/>
    <x v="2"/>
    <s v="Q19"/>
    <n v="2"/>
    <x v="3"/>
    <x v="25"/>
    <x v="14"/>
  </r>
  <r>
    <n v="1"/>
    <n v="2016"/>
    <s v="3003441"/>
    <s v="20121"/>
    <x v="1"/>
    <n v="1"/>
    <x v="0"/>
    <x v="34"/>
    <x v="24"/>
    <x v="1"/>
    <s v="Q19"/>
    <n v="1"/>
    <x v="3"/>
    <x v="25"/>
    <x v="10"/>
  </r>
  <r>
    <n v="1"/>
    <n v="2016"/>
    <s v="853891"/>
    <s v="20113"/>
    <x v="1"/>
    <n v="1"/>
    <x v="0"/>
    <x v="35"/>
    <x v="25"/>
    <x v="4"/>
    <s v="Q19"/>
    <n v="1"/>
    <x v="3"/>
    <x v="25"/>
    <x v="10"/>
  </r>
  <r>
    <n v="1"/>
    <n v="2016"/>
    <s v="3671680"/>
    <s v="20122"/>
    <x v="1"/>
    <n v="1"/>
    <x v="0"/>
    <x v="8"/>
    <x v="8"/>
    <x v="1"/>
    <s v="Q19"/>
    <n v="2"/>
    <x v="3"/>
    <x v="25"/>
    <x v="14"/>
  </r>
  <r>
    <n v="1"/>
    <n v="2016"/>
    <s v="3672785"/>
    <s v="20122"/>
    <x v="1"/>
    <n v="1"/>
    <x v="0"/>
    <x v="36"/>
    <x v="26"/>
    <x v="1"/>
    <s v="Q19"/>
    <n v="1"/>
    <x v="3"/>
    <x v="25"/>
    <x v="10"/>
  </r>
  <r>
    <n v="1"/>
    <n v="2016"/>
    <s v="3628494"/>
    <s v="20114"/>
    <x v="1"/>
    <n v="1"/>
    <x v="0"/>
    <x v="8"/>
    <x v="8"/>
    <x v="1"/>
    <s v="Q19"/>
    <n v="4"/>
    <x v="3"/>
    <x v="25"/>
    <x v="16"/>
  </r>
  <r>
    <n v="1"/>
    <n v="2016"/>
    <s v="3358016"/>
    <s v="20114"/>
    <x v="1"/>
    <n v="1"/>
    <x v="0"/>
    <x v="37"/>
    <x v="0"/>
    <x v="0"/>
    <s v="Q19"/>
    <n v="2"/>
    <x v="3"/>
    <x v="25"/>
    <x v="14"/>
  </r>
  <r>
    <n v="1"/>
    <n v="2016"/>
    <s v="1481739"/>
    <s v="20121"/>
    <x v="1"/>
    <n v="1"/>
    <x v="0"/>
    <x v="14"/>
    <x v="14"/>
    <x v="2"/>
    <s v="Q19"/>
    <n v="3"/>
    <x v="3"/>
    <x v="25"/>
    <x v="15"/>
  </r>
  <r>
    <n v="1"/>
    <n v="2016"/>
    <s v="1743793"/>
    <s v="20121"/>
    <x v="1"/>
    <n v="1"/>
    <x v="0"/>
    <x v="38"/>
    <x v="12"/>
    <x v="4"/>
    <s v="Q19"/>
    <n v="2"/>
    <x v="3"/>
    <x v="25"/>
    <x v="14"/>
  </r>
  <r>
    <n v="1"/>
    <n v="2016"/>
    <s v="3599686"/>
    <s v="20122"/>
    <x v="1"/>
    <n v="1"/>
    <x v="0"/>
    <x v="24"/>
    <x v="20"/>
    <x v="0"/>
    <s v="Q19"/>
    <n v="1"/>
    <x v="3"/>
    <x v="25"/>
    <x v="10"/>
  </r>
  <r>
    <n v="1"/>
    <n v="2016"/>
    <s v="3629755"/>
    <s v="20114"/>
    <x v="1"/>
    <n v="1"/>
    <x v="0"/>
    <x v="14"/>
    <x v="14"/>
    <x v="2"/>
    <s v="Q19"/>
    <n v="1"/>
    <x v="3"/>
    <x v="25"/>
    <x v="10"/>
  </r>
  <r>
    <n v="1"/>
    <n v="2016"/>
    <s v="3346589"/>
    <s v="20114"/>
    <x v="1"/>
    <n v="1"/>
    <x v="0"/>
    <x v="36"/>
    <x v="26"/>
    <x v="1"/>
    <s v="Q19"/>
    <n v="1"/>
    <x v="3"/>
    <x v="25"/>
    <x v="10"/>
  </r>
  <r>
    <n v="1"/>
    <n v="2016"/>
    <s v="1869464"/>
    <s v="20122"/>
    <x v="1"/>
    <n v="1"/>
    <x v="0"/>
    <x v="7"/>
    <x v="7"/>
    <x v="3"/>
    <s v="Q19"/>
    <n v="4"/>
    <x v="3"/>
    <x v="25"/>
    <x v="16"/>
  </r>
  <r>
    <n v="1"/>
    <n v="2016"/>
    <s v="3696770"/>
    <s v="20122"/>
    <x v="1"/>
    <n v="1"/>
    <x v="0"/>
    <x v="8"/>
    <x v="8"/>
    <x v="1"/>
    <s v="Q19"/>
    <n v="2"/>
    <x v="3"/>
    <x v="25"/>
    <x v="14"/>
  </r>
  <r>
    <n v="1"/>
    <n v="2016"/>
    <s v="3577469"/>
    <s v="20114"/>
    <x v="1"/>
    <n v="1"/>
    <x v="0"/>
    <x v="39"/>
    <x v="9"/>
    <x v="3"/>
    <s v="Q19"/>
    <n v="2"/>
    <x v="3"/>
    <x v="25"/>
    <x v="14"/>
  </r>
  <r>
    <n v="1"/>
    <n v="2016"/>
    <s v="333"/>
    <s v="20121"/>
    <x v="1"/>
    <n v="1"/>
    <x v="0"/>
    <x v="40"/>
    <x v="27"/>
    <x v="4"/>
    <s v="Q19"/>
    <n v="2"/>
    <x v="3"/>
    <x v="25"/>
    <x v="14"/>
  </r>
  <r>
    <n v="1"/>
    <n v="2016"/>
    <s v="3550325"/>
    <s v="20114"/>
    <x v="1"/>
    <n v="1"/>
    <x v="0"/>
    <x v="41"/>
    <x v="28"/>
    <x v="1"/>
    <s v="Q19"/>
    <n v="1"/>
    <x v="3"/>
    <x v="25"/>
    <x v="10"/>
  </r>
  <r>
    <n v="1"/>
    <n v="2016"/>
    <s v="2916783"/>
    <s v="20122"/>
    <x v="1"/>
    <n v="1"/>
    <x v="0"/>
    <x v="36"/>
    <x v="26"/>
    <x v="1"/>
    <s v="Q19"/>
    <n v="1"/>
    <x v="3"/>
    <x v="25"/>
    <x v="10"/>
  </r>
  <r>
    <n v="1"/>
    <n v="2016"/>
    <s v="3553302"/>
    <s v="20113"/>
    <x v="1"/>
    <n v="1"/>
    <x v="0"/>
    <x v="8"/>
    <x v="8"/>
    <x v="1"/>
    <s v="Q19"/>
    <n v="2"/>
    <x v="3"/>
    <x v="25"/>
    <x v="14"/>
  </r>
  <r>
    <n v="1"/>
    <n v="2016"/>
    <s v="3000568"/>
    <s v="20122"/>
    <x v="1"/>
    <n v="1"/>
    <x v="0"/>
    <x v="8"/>
    <x v="8"/>
    <x v="1"/>
    <s v="Q19"/>
    <n v="1"/>
    <x v="3"/>
    <x v="25"/>
    <x v="10"/>
  </r>
  <r>
    <n v="1"/>
    <n v="2016"/>
    <s v="2718858"/>
    <s v="20122"/>
    <x v="1"/>
    <n v="1"/>
    <x v="0"/>
    <x v="14"/>
    <x v="14"/>
    <x v="2"/>
    <s v="Q19"/>
    <n v="3"/>
    <x v="3"/>
    <x v="25"/>
    <x v="15"/>
  </r>
  <r>
    <n v="1"/>
    <n v="2016"/>
    <s v="3435301"/>
    <s v="20121"/>
    <x v="1"/>
    <n v="1"/>
    <x v="0"/>
    <x v="14"/>
    <x v="14"/>
    <x v="2"/>
    <s v="Q19"/>
    <n v="1"/>
    <x v="3"/>
    <x v="25"/>
    <x v="10"/>
  </r>
  <r>
    <n v="1"/>
    <n v="2016"/>
    <s v="2733613"/>
    <s v="20114"/>
    <x v="1"/>
    <n v="1"/>
    <x v="0"/>
    <x v="5"/>
    <x v="5"/>
    <x v="2"/>
    <s v="Q19"/>
    <m/>
    <x v="3"/>
    <x v="25"/>
    <x v="11"/>
  </r>
  <r>
    <n v="1"/>
    <n v="2016"/>
    <s v="3356638"/>
    <s v="20122"/>
    <x v="1"/>
    <n v="1"/>
    <x v="0"/>
    <x v="7"/>
    <x v="7"/>
    <x v="3"/>
    <s v="Q19"/>
    <n v="3"/>
    <x v="3"/>
    <x v="25"/>
    <x v="15"/>
  </r>
  <r>
    <n v="1"/>
    <n v="2016"/>
    <s v="2567096"/>
    <s v="20114"/>
    <x v="1"/>
    <n v="1"/>
    <x v="0"/>
    <x v="42"/>
    <x v="18"/>
    <x v="0"/>
    <s v="Q19"/>
    <n v="2"/>
    <x v="3"/>
    <x v="25"/>
    <x v="14"/>
  </r>
  <r>
    <n v="1"/>
    <n v="2016"/>
    <s v="3409288"/>
    <s v="20122"/>
    <x v="1"/>
    <n v="1"/>
    <x v="0"/>
    <x v="43"/>
    <x v="14"/>
    <x v="2"/>
    <s v="Q19"/>
    <n v="1"/>
    <x v="3"/>
    <x v="25"/>
    <x v="10"/>
  </r>
  <r>
    <n v="1"/>
    <n v="2016"/>
    <s v="3119609"/>
    <s v="20122"/>
    <x v="1"/>
    <n v="1"/>
    <x v="0"/>
    <x v="44"/>
    <x v="23"/>
    <x v="0"/>
    <s v="Q19"/>
    <m/>
    <x v="3"/>
    <x v="25"/>
    <x v="11"/>
  </r>
  <r>
    <n v="1"/>
    <n v="2016"/>
    <s v="3117633"/>
    <s v="20122"/>
    <x v="0"/>
    <n v="1"/>
    <x v="0"/>
    <x v="0"/>
    <x v="0"/>
    <x v="0"/>
    <s v="Q19"/>
    <n v="1"/>
    <x v="3"/>
    <x v="25"/>
    <x v="10"/>
  </r>
  <r>
    <n v="1"/>
    <n v="2016"/>
    <s v="3291742"/>
    <s v="20121"/>
    <x v="0"/>
    <n v="1"/>
    <x v="0"/>
    <x v="1"/>
    <x v="1"/>
    <x v="0"/>
    <s v="Q19"/>
    <n v="3"/>
    <x v="3"/>
    <x v="25"/>
    <x v="15"/>
  </r>
  <r>
    <n v="1"/>
    <n v="2016"/>
    <s v="3918277"/>
    <s v="20114"/>
    <x v="0"/>
    <n v="1"/>
    <x v="0"/>
    <x v="2"/>
    <x v="2"/>
    <x v="1"/>
    <s v="Q19"/>
    <n v="2"/>
    <x v="3"/>
    <x v="25"/>
    <x v="14"/>
  </r>
  <r>
    <n v="1"/>
    <n v="2016"/>
    <s v="2979105"/>
    <s v="20114"/>
    <x v="0"/>
    <n v="1"/>
    <x v="0"/>
    <x v="3"/>
    <x v="3"/>
    <x v="0"/>
    <s v="Q19"/>
    <n v="2"/>
    <x v="3"/>
    <x v="25"/>
    <x v="14"/>
  </r>
  <r>
    <n v="1"/>
    <n v="2016"/>
    <s v="1198248"/>
    <s v="20122"/>
    <x v="0"/>
    <n v="1"/>
    <x v="0"/>
    <x v="4"/>
    <x v="4"/>
    <x v="1"/>
    <s v="Q19"/>
    <n v="1"/>
    <x v="3"/>
    <x v="25"/>
    <x v="10"/>
  </r>
  <r>
    <n v="1"/>
    <n v="2016"/>
    <s v="3494529"/>
    <s v="20122"/>
    <x v="0"/>
    <n v="1"/>
    <x v="0"/>
    <x v="5"/>
    <x v="5"/>
    <x v="2"/>
    <s v="Q19"/>
    <n v="1"/>
    <x v="3"/>
    <x v="25"/>
    <x v="10"/>
  </r>
  <r>
    <n v="1"/>
    <n v="2016"/>
    <s v="1391727"/>
    <s v="20114"/>
    <x v="0"/>
    <n v="1"/>
    <x v="0"/>
    <x v="6"/>
    <x v="6"/>
    <x v="3"/>
    <s v="Q19"/>
    <n v="1"/>
    <x v="3"/>
    <x v="25"/>
    <x v="10"/>
  </r>
  <r>
    <n v="1"/>
    <n v="2016"/>
    <s v="1144545"/>
    <s v="20121"/>
    <x v="0"/>
    <n v="0"/>
    <x v="1"/>
    <x v="38"/>
    <x v="12"/>
    <x v="4"/>
    <s v="Q22_5"/>
    <n v="4"/>
    <x v="2"/>
    <x v="24"/>
    <x v="4"/>
  </r>
  <r>
    <n v="1"/>
    <n v="2016"/>
    <s v="3059731"/>
    <s v="20122"/>
    <x v="0"/>
    <n v="1"/>
    <x v="0"/>
    <x v="2"/>
    <x v="2"/>
    <x v="1"/>
    <s v="Q19"/>
    <n v="1"/>
    <x v="3"/>
    <x v="25"/>
    <x v="10"/>
  </r>
  <r>
    <n v="1"/>
    <n v="2016"/>
    <s v="3698486"/>
    <s v="20122"/>
    <x v="0"/>
    <n v="1"/>
    <x v="0"/>
    <x v="5"/>
    <x v="5"/>
    <x v="2"/>
    <s v="Q19"/>
    <n v="1"/>
    <x v="3"/>
    <x v="25"/>
    <x v="10"/>
  </r>
  <r>
    <n v="1"/>
    <n v="2016"/>
    <s v="3303819"/>
    <s v="20114"/>
    <x v="0"/>
    <n v="1"/>
    <x v="0"/>
    <x v="8"/>
    <x v="8"/>
    <x v="1"/>
    <s v="Q19"/>
    <n v="1"/>
    <x v="3"/>
    <x v="25"/>
    <x v="10"/>
  </r>
  <r>
    <n v="1"/>
    <n v="2016"/>
    <s v="1846662"/>
    <s v="20122"/>
    <x v="0"/>
    <n v="1"/>
    <x v="0"/>
    <x v="9"/>
    <x v="9"/>
    <x v="3"/>
    <s v="Q19"/>
    <m/>
    <x v="3"/>
    <x v="25"/>
    <x v="11"/>
  </r>
  <r>
    <n v="1"/>
    <n v="2016"/>
    <s v="1896166"/>
    <s v="20114"/>
    <x v="0"/>
    <n v="1"/>
    <x v="0"/>
    <x v="10"/>
    <x v="10"/>
    <x v="3"/>
    <s v="Q19"/>
    <n v="1"/>
    <x v="3"/>
    <x v="25"/>
    <x v="10"/>
  </r>
  <r>
    <n v="1"/>
    <n v="2016"/>
    <s v="3646837"/>
    <s v="20122"/>
    <x v="0"/>
    <n v="1"/>
    <x v="0"/>
    <x v="11"/>
    <x v="11"/>
    <x v="4"/>
    <s v="Q19"/>
    <n v="1"/>
    <x v="3"/>
    <x v="25"/>
    <x v="10"/>
  </r>
  <r>
    <n v="1"/>
    <n v="2016"/>
    <s v="2855852"/>
    <s v="20122"/>
    <x v="0"/>
    <n v="1"/>
    <x v="0"/>
    <x v="12"/>
    <x v="12"/>
    <x v="4"/>
    <s v="Q19"/>
    <n v="1"/>
    <x v="3"/>
    <x v="25"/>
    <x v="10"/>
  </r>
  <r>
    <n v="1"/>
    <n v="2016"/>
    <s v="102088"/>
    <s v="20122"/>
    <x v="0"/>
    <n v="1"/>
    <x v="0"/>
    <x v="13"/>
    <x v="13"/>
    <x v="2"/>
    <s v="Q19"/>
    <n v="1"/>
    <x v="3"/>
    <x v="25"/>
    <x v="10"/>
  </r>
  <r>
    <n v="1"/>
    <n v="2016"/>
    <s v="3635722"/>
    <s v="20113"/>
    <x v="0"/>
    <n v="1"/>
    <x v="0"/>
    <x v="14"/>
    <x v="14"/>
    <x v="2"/>
    <s v="Q19"/>
    <n v="1"/>
    <x v="3"/>
    <x v="25"/>
    <x v="10"/>
  </r>
  <r>
    <n v="1"/>
    <n v="2016"/>
    <s v="2103425"/>
    <s v="20122"/>
    <x v="0"/>
    <n v="1"/>
    <x v="0"/>
    <x v="13"/>
    <x v="13"/>
    <x v="2"/>
    <s v="Q19"/>
    <m/>
    <x v="3"/>
    <x v="25"/>
    <x v="11"/>
  </r>
  <r>
    <n v="1"/>
    <n v="2016"/>
    <s v="91272"/>
    <s v="20122"/>
    <x v="0"/>
    <n v="1"/>
    <x v="0"/>
    <x v="10"/>
    <x v="10"/>
    <x v="3"/>
    <s v="Q19"/>
    <n v="1"/>
    <x v="3"/>
    <x v="25"/>
    <x v="10"/>
  </r>
  <r>
    <n v="1"/>
    <n v="2016"/>
    <s v="3466189"/>
    <s v="20122"/>
    <x v="0"/>
    <n v="1"/>
    <x v="0"/>
    <x v="15"/>
    <x v="15"/>
    <x v="1"/>
    <s v="Q19"/>
    <m/>
    <x v="3"/>
    <x v="25"/>
    <x v="11"/>
  </r>
  <r>
    <n v="1"/>
    <n v="2016"/>
    <s v="2792217"/>
    <m/>
    <x v="0"/>
    <n v="0"/>
    <x v="1"/>
    <x v="57"/>
    <x v="10"/>
    <x v="3"/>
    <s v="Q19"/>
    <n v="2"/>
    <x v="3"/>
    <x v="25"/>
    <x v="14"/>
  </r>
  <r>
    <n v="1"/>
    <n v="2016"/>
    <s v="3251520"/>
    <s v="20122"/>
    <x v="0"/>
    <n v="1"/>
    <x v="0"/>
    <x v="16"/>
    <x v="1"/>
    <x v="0"/>
    <s v="Q19"/>
    <n v="1"/>
    <x v="3"/>
    <x v="25"/>
    <x v="10"/>
  </r>
  <r>
    <n v="1"/>
    <n v="2016"/>
    <s v="2687229"/>
    <s v="20114"/>
    <x v="0"/>
    <n v="1"/>
    <x v="0"/>
    <x v="17"/>
    <x v="7"/>
    <x v="3"/>
    <s v="Q19"/>
    <n v="1"/>
    <x v="3"/>
    <x v="25"/>
    <x v="10"/>
  </r>
  <r>
    <n v="1"/>
    <n v="2016"/>
    <s v="2402399"/>
    <s v="20113"/>
    <x v="0"/>
    <n v="1"/>
    <x v="0"/>
    <x v="18"/>
    <x v="16"/>
    <x v="3"/>
    <s v="Q19"/>
    <n v="1"/>
    <x v="3"/>
    <x v="25"/>
    <x v="10"/>
  </r>
  <r>
    <n v="1"/>
    <n v="2016"/>
    <s v="110356"/>
    <s v="20121"/>
    <x v="0"/>
    <n v="1"/>
    <x v="0"/>
    <x v="19"/>
    <x v="17"/>
    <x v="2"/>
    <s v="Q19"/>
    <n v="1"/>
    <x v="3"/>
    <x v="25"/>
    <x v="10"/>
  </r>
  <r>
    <n v="1"/>
    <n v="2016"/>
    <s v="1144545"/>
    <s v="20121"/>
    <x v="0"/>
    <n v="0"/>
    <x v="1"/>
    <x v="38"/>
    <x v="12"/>
    <x v="4"/>
    <s v="Q19"/>
    <n v="1"/>
    <x v="3"/>
    <x v="25"/>
    <x v="10"/>
  </r>
  <r>
    <n v="1"/>
    <n v="2016"/>
    <s v="3572321"/>
    <s v="20114"/>
    <x v="0"/>
    <n v="1"/>
    <x v="0"/>
    <x v="20"/>
    <x v="10"/>
    <x v="3"/>
    <s v="Q19"/>
    <m/>
    <x v="3"/>
    <x v="25"/>
    <x v="11"/>
  </r>
  <r>
    <n v="1"/>
    <n v="2016"/>
    <s v="2917134"/>
    <s v="20122"/>
    <x v="0"/>
    <n v="1"/>
    <x v="0"/>
    <x v="21"/>
    <x v="18"/>
    <x v="0"/>
    <s v="Q19"/>
    <n v="1"/>
    <x v="3"/>
    <x v="25"/>
    <x v="10"/>
  </r>
  <r>
    <n v="1"/>
    <n v="2016"/>
    <s v="2728400"/>
    <s v="20122"/>
    <x v="0"/>
    <n v="1"/>
    <x v="0"/>
    <x v="22"/>
    <x v="6"/>
    <x v="3"/>
    <s v="Q19"/>
    <n v="2"/>
    <x v="3"/>
    <x v="25"/>
    <x v="14"/>
  </r>
  <r>
    <n v="1"/>
    <n v="2016"/>
    <s v="2663842"/>
    <s v="20113"/>
    <x v="0"/>
    <n v="1"/>
    <x v="0"/>
    <x v="23"/>
    <x v="19"/>
    <x v="1"/>
    <s v="Q19"/>
    <n v="2"/>
    <x v="3"/>
    <x v="25"/>
    <x v="14"/>
  </r>
  <r>
    <n v="1"/>
    <n v="2016"/>
    <s v="3474223"/>
    <s v="20121"/>
    <x v="0"/>
    <n v="1"/>
    <x v="0"/>
    <x v="7"/>
    <x v="7"/>
    <x v="3"/>
    <s v="Q19"/>
    <n v="1"/>
    <x v="3"/>
    <x v="25"/>
    <x v="10"/>
  </r>
  <r>
    <n v="1"/>
    <n v="2016"/>
    <s v="2509740"/>
    <s v="20122"/>
    <x v="0"/>
    <n v="1"/>
    <x v="0"/>
    <x v="24"/>
    <x v="20"/>
    <x v="0"/>
    <s v="Q19"/>
    <n v="1"/>
    <x v="3"/>
    <x v="25"/>
    <x v="10"/>
  </r>
  <r>
    <n v="1"/>
    <n v="2016"/>
    <s v="3309409"/>
    <s v="20114"/>
    <x v="0"/>
    <n v="1"/>
    <x v="0"/>
    <x v="20"/>
    <x v="10"/>
    <x v="3"/>
    <s v="Q19"/>
    <m/>
    <x v="3"/>
    <x v="25"/>
    <x v="11"/>
  </r>
  <r>
    <n v="1"/>
    <n v="2016"/>
    <s v="2852914"/>
    <s v="20122"/>
    <x v="0"/>
    <n v="1"/>
    <x v="0"/>
    <x v="2"/>
    <x v="2"/>
    <x v="1"/>
    <s v="Q19"/>
    <n v="1"/>
    <x v="3"/>
    <x v="25"/>
    <x v="10"/>
  </r>
  <r>
    <n v="1"/>
    <n v="2016"/>
    <s v="3134273"/>
    <s v="20122"/>
    <x v="0"/>
    <n v="1"/>
    <x v="0"/>
    <x v="25"/>
    <x v="1"/>
    <x v="0"/>
    <s v="Q19"/>
    <n v="1"/>
    <x v="3"/>
    <x v="25"/>
    <x v="10"/>
  </r>
  <r>
    <n v="1"/>
    <n v="2016"/>
    <s v="2838783"/>
    <s v="20114"/>
    <x v="0"/>
    <n v="1"/>
    <x v="0"/>
    <x v="7"/>
    <x v="7"/>
    <x v="3"/>
    <s v="Q19"/>
    <n v="1"/>
    <x v="3"/>
    <x v="25"/>
    <x v="10"/>
  </r>
  <r>
    <n v="1"/>
    <n v="2016"/>
    <s v="2822832"/>
    <s v="20122"/>
    <x v="0"/>
    <n v="1"/>
    <x v="0"/>
    <x v="2"/>
    <x v="2"/>
    <x v="1"/>
    <s v="Q19"/>
    <n v="1"/>
    <x v="3"/>
    <x v="25"/>
    <x v="10"/>
  </r>
  <r>
    <n v="1"/>
    <n v="2016"/>
    <s v="3743583"/>
    <s v="20122"/>
    <x v="0"/>
    <n v="1"/>
    <x v="0"/>
    <x v="26"/>
    <x v="16"/>
    <x v="3"/>
    <s v="Q19"/>
    <n v="2"/>
    <x v="3"/>
    <x v="25"/>
    <x v="14"/>
  </r>
  <r>
    <n v="1"/>
    <n v="2016"/>
    <s v="3284969"/>
    <s v="20121"/>
    <x v="0"/>
    <n v="1"/>
    <x v="0"/>
    <x v="17"/>
    <x v="7"/>
    <x v="3"/>
    <s v="Q19"/>
    <n v="1"/>
    <x v="3"/>
    <x v="25"/>
    <x v="10"/>
  </r>
  <r>
    <n v="1"/>
    <n v="2016"/>
    <s v="3017338"/>
    <s v="20114"/>
    <x v="0"/>
    <n v="1"/>
    <x v="0"/>
    <x v="27"/>
    <x v="18"/>
    <x v="0"/>
    <s v="Q19"/>
    <n v="2"/>
    <x v="3"/>
    <x v="25"/>
    <x v="14"/>
  </r>
  <r>
    <n v="1"/>
    <n v="2016"/>
    <s v="2652909"/>
    <s v="20114"/>
    <x v="0"/>
    <n v="1"/>
    <x v="0"/>
    <x v="28"/>
    <x v="3"/>
    <x v="0"/>
    <s v="Q19"/>
    <n v="2"/>
    <x v="3"/>
    <x v="25"/>
    <x v="14"/>
  </r>
  <r>
    <n v="1"/>
    <n v="2016"/>
    <s v="3543357"/>
    <s v="20113"/>
    <x v="0"/>
    <n v="1"/>
    <x v="0"/>
    <x v="5"/>
    <x v="5"/>
    <x v="2"/>
    <s v="Q19"/>
    <m/>
    <x v="3"/>
    <x v="25"/>
    <x v="11"/>
  </r>
  <r>
    <n v="1"/>
    <n v="2016"/>
    <s v="2710369"/>
    <s v="20122"/>
    <x v="0"/>
    <n v="1"/>
    <x v="0"/>
    <x v="29"/>
    <x v="21"/>
    <x v="1"/>
    <s v="Q19"/>
    <n v="1"/>
    <x v="3"/>
    <x v="25"/>
    <x v="10"/>
  </r>
  <r>
    <n v="1"/>
    <n v="2016"/>
    <s v="2971773"/>
    <s v="20122"/>
    <x v="0"/>
    <n v="1"/>
    <x v="0"/>
    <x v="22"/>
    <x v="6"/>
    <x v="3"/>
    <s v="Q19"/>
    <n v="3"/>
    <x v="3"/>
    <x v="25"/>
    <x v="15"/>
  </r>
  <r>
    <n v="1"/>
    <n v="2016"/>
    <s v="2859362"/>
    <s v="20114"/>
    <x v="0"/>
    <n v="1"/>
    <x v="0"/>
    <x v="8"/>
    <x v="8"/>
    <x v="1"/>
    <s v="Q19"/>
    <n v="1"/>
    <x v="3"/>
    <x v="25"/>
    <x v="10"/>
  </r>
  <r>
    <n v="1"/>
    <n v="2016"/>
    <s v="3639817"/>
    <s v="20122"/>
    <x v="0"/>
    <n v="1"/>
    <x v="0"/>
    <x v="20"/>
    <x v="10"/>
    <x v="3"/>
    <s v="Q19"/>
    <n v="1"/>
    <x v="3"/>
    <x v="25"/>
    <x v="10"/>
  </r>
  <r>
    <n v="1"/>
    <n v="2016"/>
    <s v="2589872"/>
    <s v="20122"/>
    <x v="0"/>
    <n v="1"/>
    <x v="0"/>
    <x v="30"/>
    <x v="1"/>
    <x v="0"/>
    <s v="Q19"/>
    <m/>
    <x v="3"/>
    <x v="25"/>
    <x v="11"/>
  </r>
  <r>
    <n v="1"/>
    <n v="2016"/>
    <s v="3666259"/>
    <s v="20122"/>
    <x v="0"/>
    <n v="1"/>
    <x v="0"/>
    <x v="31"/>
    <x v="22"/>
    <x v="1"/>
    <s v="Q19"/>
    <n v="2"/>
    <x v="3"/>
    <x v="25"/>
    <x v="14"/>
  </r>
  <r>
    <n v="1"/>
    <n v="2016"/>
    <s v="2624608"/>
    <s v="20122"/>
    <x v="0"/>
    <n v="1"/>
    <x v="0"/>
    <x v="7"/>
    <x v="7"/>
    <x v="3"/>
    <s v="Q19"/>
    <n v="1"/>
    <x v="3"/>
    <x v="25"/>
    <x v="10"/>
  </r>
</pivotCacheRecords>
</file>

<file path=xl/pivotCache/pivotCacheRecords2.xml><?xml version="1.0" encoding="utf-8"?>
<pivotCacheRecords xmlns="http://schemas.openxmlformats.org/spreadsheetml/2006/main" xmlns:r="http://schemas.openxmlformats.org/officeDocument/2006/relationships" count="1353">
  <r>
    <n v="1"/>
    <n v="2016"/>
    <s v="2630926"/>
    <s v="20122"/>
    <x v="0"/>
    <n v="0"/>
    <x v="0"/>
    <x v="0"/>
    <x v="0"/>
    <x v="0"/>
    <s v="Q11_1"/>
    <n v="4"/>
    <x v="0"/>
    <x v="0"/>
    <x v="0"/>
  </r>
  <r>
    <n v="1"/>
    <n v="2016"/>
    <s v="2743454"/>
    <s v="20114"/>
    <x v="0"/>
    <n v="0"/>
    <x v="0"/>
    <x v="1"/>
    <x v="1"/>
    <x v="1"/>
    <s v="Q11_1"/>
    <n v="4"/>
    <x v="0"/>
    <x v="0"/>
    <x v="0"/>
  </r>
  <r>
    <n v="1"/>
    <n v="2016"/>
    <s v="3568798"/>
    <s v="20122"/>
    <x v="0"/>
    <n v="0"/>
    <x v="0"/>
    <x v="2"/>
    <x v="2"/>
    <x v="2"/>
    <s v="Q11_1"/>
    <n v="3"/>
    <x v="0"/>
    <x v="0"/>
    <x v="1"/>
  </r>
  <r>
    <n v="1"/>
    <n v="2016"/>
    <s v="3581577"/>
    <s v="20122"/>
    <x v="0"/>
    <n v="0"/>
    <x v="0"/>
    <x v="3"/>
    <x v="3"/>
    <x v="3"/>
    <s v="Q11_1"/>
    <m/>
    <x v="0"/>
    <x v="0"/>
    <x v="2"/>
  </r>
  <r>
    <n v="1"/>
    <n v="2016"/>
    <s v="3680117"/>
    <s v="20122"/>
    <x v="0"/>
    <n v="0"/>
    <x v="0"/>
    <x v="4"/>
    <x v="4"/>
    <x v="1"/>
    <s v="Q11_1"/>
    <n v="2"/>
    <x v="0"/>
    <x v="0"/>
    <x v="3"/>
  </r>
  <r>
    <n v="1"/>
    <n v="2016"/>
    <s v="3729166"/>
    <s v="20122"/>
    <x v="0"/>
    <n v="0"/>
    <x v="0"/>
    <x v="5"/>
    <x v="5"/>
    <x v="2"/>
    <s v="Q11_1"/>
    <n v="4"/>
    <x v="0"/>
    <x v="0"/>
    <x v="0"/>
  </r>
  <r>
    <n v="1"/>
    <n v="2016"/>
    <s v="2877068"/>
    <s v="20122"/>
    <x v="0"/>
    <n v="0"/>
    <x v="0"/>
    <x v="6"/>
    <x v="6"/>
    <x v="2"/>
    <s v="Q11_1"/>
    <n v="4"/>
    <x v="0"/>
    <x v="0"/>
    <x v="0"/>
  </r>
  <r>
    <n v="1"/>
    <n v="2016"/>
    <s v="2678948"/>
    <s v="20122"/>
    <x v="0"/>
    <n v="0"/>
    <x v="0"/>
    <x v="7"/>
    <x v="7"/>
    <x v="4"/>
    <s v="Q11_1"/>
    <m/>
    <x v="0"/>
    <x v="0"/>
    <x v="2"/>
  </r>
  <r>
    <n v="1"/>
    <n v="2016"/>
    <s v="3670198"/>
    <s v="20122"/>
    <x v="0"/>
    <n v="0"/>
    <x v="0"/>
    <x v="8"/>
    <x v="8"/>
    <x v="1"/>
    <s v="Q11_1"/>
    <n v="4"/>
    <x v="0"/>
    <x v="0"/>
    <x v="0"/>
  </r>
  <r>
    <n v="1"/>
    <n v="2016"/>
    <s v="721486"/>
    <s v="20122"/>
    <x v="0"/>
    <n v="0"/>
    <x v="0"/>
    <x v="9"/>
    <x v="9"/>
    <x v="0"/>
    <s v="Q11_1"/>
    <n v="4"/>
    <x v="0"/>
    <x v="0"/>
    <x v="0"/>
  </r>
  <r>
    <n v="1"/>
    <n v="2016"/>
    <s v="8566"/>
    <s v="20122"/>
    <x v="0"/>
    <n v="0"/>
    <x v="0"/>
    <x v="0"/>
    <x v="0"/>
    <x v="0"/>
    <s v="Q11_1"/>
    <n v="3"/>
    <x v="0"/>
    <x v="0"/>
    <x v="1"/>
  </r>
  <r>
    <n v="1"/>
    <n v="2016"/>
    <s v="2971123"/>
    <s v="20122"/>
    <x v="0"/>
    <n v="0"/>
    <x v="0"/>
    <x v="10"/>
    <x v="10"/>
    <x v="4"/>
    <s v="Q11_1"/>
    <n v="4"/>
    <x v="0"/>
    <x v="0"/>
    <x v="0"/>
  </r>
  <r>
    <n v="1"/>
    <n v="2016"/>
    <s v="3662411"/>
    <s v="20122"/>
    <x v="0"/>
    <n v="0"/>
    <x v="0"/>
    <x v="11"/>
    <x v="10"/>
    <x v="4"/>
    <s v="Q11_1"/>
    <n v="2"/>
    <x v="0"/>
    <x v="0"/>
    <x v="3"/>
  </r>
  <r>
    <n v="1"/>
    <n v="2016"/>
    <s v="3057495"/>
    <s v="20121"/>
    <x v="0"/>
    <n v="0"/>
    <x v="0"/>
    <x v="12"/>
    <x v="11"/>
    <x v="0"/>
    <s v="Q11_1"/>
    <n v="3"/>
    <x v="0"/>
    <x v="0"/>
    <x v="1"/>
  </r>
  <r>
    <n v="1"/>
    <n v="2016"/>
    <s v="2787394"/>
    <s v="20114"/>
    <x v="0"/>
    <n v="0"/>
    <x v="0"/>
    <x v="13"/>
    <x v="12"/>
    <x v="3"/>
    <s v="Q11_1"/>
    <n v="3"/>
    <x v="0"/>
    <x v="0"/>
    <x v="1"/>
  </r>
  <r>
    <n v="1"/>
    <n v="2016"/>
    <s v="876524"/>
    <s v="20114"/>
    <x v="0"/>
    <n v="0"/>
    <x v="0"/>
    <x v="14"/>
    <x v="13"/>
    <x v="3"/>
    <s v="Q11_1"/>
    <n v="4"/>
    <x v="0"/>
    <x v="0"/>
    <x v="0"/>
  </r>
  <r>
    <n v="1"/>
    <n v="2016"/>
    <s v="3909853"/>
    <s v="20122"/>
    <x v="0"/>
    <n v="0"/>
    <x v="0"/>
    <x v="15"/>
    <x v="14"/>
    <x v="0"/>
    <s v="Q11_1"/>
    <n v="3"/>
    <x v="0"/>
    <x v="0"/>
    <x v="1"/>
  </r>
  <r>
    <n v="1"/>
    <n v="2016"/>
    <s v="3662775"/>
    <s v="20122"/>
    <x v="0"/>
    <n v="0"/>
    <x v="0"/>
    <x v="16"/>
    <x v="6"/>
    <x v="2"/>
    <s v="Q11_1"/>
    <n v="4"/>
    <x v="0"/>
    <x v="0"/>
    <x v="0"/>
  </r>
  <r>
    <n v="1"/>
    <n v="2016"/>
    <s v="1144545"/>
    <s v="20121"/>
    <x v="0"/>
    <n v="0"/>
    <x v="0"/>
    <x v="17"/>
    <x v="15"/>
    <x v="0"/>
    <s v="Q11_1"/>
    <n v="3"/>
    <x v="0"/>
    <x v="0"/>
    <x v="1"/>
  </r>
  <r>
    <n v="1"/>
    <n v="2016"/>
    <s v="12011"/>
    <s v="20121"/>
    <x v="0"/>
    <n v="0"/>
    <x v="0"/>
    <x v="18"/>
    <x v="13"/>
    <x v="3"/>
    <s v="Q11_1"/>
    <n v="3"/>
    <x v="0"/>
    <x v="0"/>
    <x v="1"/>
  </r>
  <r>
    <n v="1"/>
    <n v="2016"/>
    <s v="3379765"/>
    <s v="20122"/>
    <x v="0"/>
    <n v="0"/>
    <x v="0"/>
    <x v="12"/>
    <x v="11"/>
    <x v="0"/>
    <s v="Q11_1"/>
    <n v="4"/>
    <x v="0"/>
    <x v="0"/>
    <x v="0"/>
  </r>
  <r>
    <n v="1"/>
    <n v="2016"/>
    <s v="3744181"/>
    <s v="20122"/>
    <x v="0"/>
    <n v="0"/>
    <x v="0"/>
    <x v="19"/>
    <x v="12"/>
    <x v="3"/>
    <s v="Q11_1"/>
    <n v="3"/>
    <x v="0"/>
    <x v="0"/>
    <x v="1"/>
  </r>
  <r>
    <n v="1"/>
    <n v="2016"/>
    <s v="4110313"/>
    <s v="20122"/>
    <x v="0"/>
    <n v="0"/>
    <x v="0"/>
    <x v="20"/>
    <x v="16"/>
    <x v="4"/>
    <s v="Q11_1"/>
    <n v="4"/>
    <x v="0"/>
    <x v="0"/>
    <x v="0"/>
  </r>
  <r>
    <n v="1"/>
    <n v="2016"/>
    <s v="3393792"/>
    <s v="20121"/>
    <x v="0"/>
    <n v="0"/>
    <x v="0"/>
    <x v="21"/>
    <x v="17"/>
    <x v="2"/>
    <s v="Q11_1"/>
    <n v="4"/>
    <x v="0"/>
    <x v="0"/>
    <x v="0"/>
  </r>
  <r>
    <n v="1"/>
    <n v="2016"/>
    <s v="3659421"/>
    <s v="20114"/>
    <x v="0"/>
    <n v="0"/>
    <x v="0"/>
    <x v="16"/>
    <x v="6"/>
    <x v="2"/>
    <s v="Q11_1"/>
    <m/>
    <x v="0"/>
    <x v="0"/>
    <x v="2"/>
  </r>
  <r>
    <n v="1"/>
    <n v="2016"/>
    <s v="1972814"/>
    <s v="20113"/>
    <x v="0"/>
    <n v="0"/>
    <x v="0"/>
    <x v="2"/>
    <x v="2"/>
    <x v="2"/>
    <s v="Q11_1"/>
    <n v="4"/>
    <x v="0"/>
    <x v="0"/>
    <x v="0"/>
  </r>
  <r>
    <n v="1"/>
    <n v="2016"/>
    <s v="3288570"/>
    <s v="20113"/>
    <x v="0"/>
    <n v="0"/>
    <x v="0"/>
    <x v="18"/>
    <x v="13"/>
    <x v="3"/>
    <s v="Q11_1"/>
    <n v="3"/>
    <x v="0"/>
    <x v="0"/>
    <x v="1"/>
  </r>
  <r>
    <n v="1"/>
    <n v="2016"/>
    <s v="3662814"/>
    <s v="20122"/>
    <x v="0"/>
    <n v="0"/>
    <x v="0"/>
    <x v="22"/>
    <x v="18"/>
    <x v="2"/>
    <s v="Q11_1"/>
    <n v="1"/>
    <x v="0"/>
    <x v="0"/>
    <x v="4"/>
  </r>
  <r>
    <n v="1"/>
    <n v="2016"/>
    <s v="3881097"/>
    <s v="20122"/>
    <x v="0"/>
    <n v="0"/>
    <x v="0"/>
    <x v="23"/>
    <x v="19"/>
    <x v="4"/>
    <s v="Q11_1"/>
    <n v="2"/>
    <x v="0"/>
    <x v="0"/>
    <x v="3"/>
  </r>
  <r>
    <n v="1"/>
    <n v="2016"/>
    <s v="3584671"/>
    <s v="20122"/>
    <x v="0"/>
    <n v="0"/>
    <x v="0"/>
    <x v="24"/>
    <x v="20"/>
    <x v="2"/>
    <s v="Q11_1"/>
    <n v="4"/>
    <x v="0"/>
    <x v="0"/>
    <x v="0"/>
  </r>
  <r>
    <n v="1"/>
    <n v="2016"/>
    <s v="3047355"/>
    <s v="20122"/>
    <x v="0"/>
    <n v="0"/>
    <x v="0"/>
    <x v="7"/>
    <x v="7"/>
    <x v="4"/>
    <s v="Q11_1"/>
    <n v="3"/>
    <x v="0"/>
    <x v="0"/>
    <x v="1"/>
  </r>
  <r>
    <n v="1"/>
    <n v="2016"/>
    <s v="2792217"/>
    <m/>
    <x v="0"/>
    <n v="0"/>
    <x v="0"/>
    <x v="25"/>
    <x v="13"/>
    <x v="3"/>
    <s v="Q11_1"/>
    <n v="3"/>
    <x v="0"/>
    <x v="0"/>
    <x v="1"/>
  </r>
  <r>
    <n v="1"/>
    <n v="2016"/>
    <s v="3107688"/>
    <s v="20121"/>
    <x v="0"/>
    <n v="0"/>
    <x v="0"/>
    <x v="12"/>
    <x v="11"/>
    <x v="0"/>
    <s v="Q11_1"/>
    <n v="4"/>
    <x v="0"/>
    <x v="0"/>
    <x v="0"/>
  </r>
  <r>
    <n v="1"/>
    <n v="2016"/>
    <s v="3421976"/>
    <s v="20122"/>
    <x v="0"/>
    <n v="0"/>
    <x v="0"/>
    <x v="26"/>
    <x v="21"/>
    <x v="3"/>
    <s v="Q11_1"/>
    <n v="4"/>
    <x v="0"/>
    <x v="0"/>
    <x v="0"/>
  </r>
  <r>
    <n v="1"/>
    <n v="2016"/>
    <s v="2761277"/>
    <s v="20121"/>
    <x v="0"/>
    <n v="0"/>
    <x v="0"/>
    <x v="27"/>
    <x v="6"/>
    <x v="2"/>
    <s v="Q11_1"/>
    <n v="1"/>
    <x v="0"/>
    <x v="0"/>
    <x v="4"/>
  </r>
  <r>
    <n v="1"/>
    <n v="2016"/>
    <s v="3531852"/>
    <s v="20114"/>
    <x v="0"/>
    <n v="0"/>
    <x v="0"/>
    <x v="28"/>
    <x v="22"/>
    <x v="2"/>
    <s v="Q11_1"/>
    <n v="4"/>
    <x v="0"/>
    <x v="0"/>
    <x v="0"/>
  </r>
  <r>
    <n v="1"/>
    <n v="2016"/>
    <s v="2942159"/>
    <s v="20113"/>
    <x v="0"/>
    <n v="0"/>
    <x v="0"/>
    <x v="10"/>
    <x v="10"/>
    <x v="4"/>
    <s v="Q11_1"/>
    <n v="4"/>
    <x v="0"/>
    <x v="0"/>
    <x v="0"/>
  </r>
  <r>
    <n v="1"/>
    <n v="2016"/>
    <s v="3112511"/>
    <s v="20122"/>
    <x v="0"/>
    <n v="0"/>
    <x v="0"/>
    <x v="29"/>
    <x v="1"/>
    <x v="1"/>
    <s v="Q11_1"/>
    <n v="4"/>
    <x v="0"/>
    <x v="0"/>
    <x v="0"/>
  </r>
  <r>
    <n v="1"/>
    <n v="2016"/>
    <s v="3294316"/>
    <s v="20121"/>
    <x v="0"/>
    <n v="0"/>
    <x v="0"/>
    <x v="30"/>
    <x v="12"/>
    <x v="3"/>
    <s v="Q11_1"/>
    <n v="4"/>
    <x v="0"/>
    <x v="0"/>
    <x v="0"/>
  </r>
  <r>
    <n v="1"/>
    <n v="2016"/>
    <s v="2721952"/>
    <s v="20121"/>
    <x v="0"/>
    <n v="0"/>
    <x v="0"/>
    <x v="31"/>
    <x v="23"/>
    <x v="1"/>
    <s v="Q11_1"/>
    <n v="4"/>
    <x v="0"/>
    <x v="0"/>
    <x v="0"/>
  </r>
  <r>
    <n v="1"/>
    <n v="2016"/>
    <s v="2730142"/>
    <s v="20122"/>
    <x v="0"/>
    <n v="0"/>
    <x v="0"/>
    <x v="32"/>
    <x v="24"/>
    <x v="2"/>
    <s v="Q11_1"/>
    <n v="3"/>
    <x v="0"/>
    <x v="0"/>
    <x v="1"/>
  </r>
  <r>
    <n v="1"/>
    <n v="2016"/>
    <s v="3427397"/>
    <s v="20121"/>
    <x v="0"/>
    <n v="0"/>
    <x v="0"/>
    <x v="33"/>
    <x v="13"/>
    <x v="3"/>
    <s v="Q11_1"/>
    <n v="4"/>
    <x v="0"/>
    <x v="0"/>
    <x v="0"/>
  </r>
  <r>
    <n v="1"/>
    <n v="2016"/>
    <s v="3669834"/>
    <s v="20122"/>
    <x v="0"/>
    <n v="0"/>
    <x v="0"/>
    <x v="16"/>
    <x v="6"/>
    <x v="2"/>
    <s v="Q11_1"/>
    <n v="4"/>
    <x v="0"/>
    <x v="0"/>
    <x v="0"/>
  </r>
  <r>
    <n v="1"/>
    <n v="2016"/>
    <s v="2641313"/>
    <s v="20113"/>
    <x v="0"/>
    <n v="0"/>
    <x v="0"/>
    <x v="34"/>
    <x v="25"/>
    <x v="1"/>
    <s v="Q11_1"/>
    <n v="4"/>
    <x v="0"/>
    <x v="0"/>
    <x v="0"/>
  </r>
  <r>
    <n v="1"/>
    <n v="2016"/>
    <s v="3373161"/>
    <s v="20114"/>
    <x v="0"/>
    <n v="0"/>
    <x v="0"/>
    <x v="35"/>
    <x v="26"/>
    <x v="2"/>
    <s v="Q11_1"/>
    <n v="3"/>
    <x v="0"/>
    <x v="0"/>
    <x v="1"/>
  </r>
  <r>
    <n v="1"/>
    <n v="2016"/>
    <s v="3652687"/>
    <s v="20114"/>
    <x v="0"/>
    <n v="0"/>
    <x v="0"/>
    <x v="36"/>
    <x v="10"/>
    <x v="4"/>
    <s v="Q11_1"/>
    <m/>
    <x v="0"/>
    <x v="0"/>
    <x v="2"/>
  </r>
  <r>
    <n v="1"/>
    <n v="2016"/>
    <s v="2856931"/>
    <s v="20122"/>
    <x v="0"/>
    <n v="0"/>
    <x v="0"/>
    <x v="24"/>
    <x v="20"/>
    <x v="2"/>
    <s v="Q11_1"/>
    <n v="3"/>
    <x v="0"/>
    <x v="0"/>
    <x v="1"/>
  </r>
  <r>
    <n v="1"/>
    <n v="2016"/>
    <s v="3270396"/>
    <s v="20121"/>
    <x v="0"/>
    <n v="0"/>
    <x v="0"/>
    <x v="25"/>
    <x v="13"/>
    <x v="3"/>
    <s v="Q11_1"/>
    <n v="4"/>
    <x v="0"/>
    <x v="0"/>
    <x v="0"/>
  </r>
  <r>
    <n v="1"/>
    <n v="2016"/>
    <s v="2918148"/>
    <s v="20122"/>
    <x v="0"/>
    <n v="0"/>
    <x v="0"/>
    <x v="37"/>
    <x v="27"/>
    <x v="3"/>
    <s v="Q11_1"/>
    <n v="4"/>
    <x v="0"/>
    <x v="0"/>
    <x v="0"/>
  </r>
  <r>
    <n v="1"/>
    <n v="2016"/>
    <s v="3081610"/>
    <s v="20114"/>
    <x v="0"/>
    <n v="0"/>
    <x v="0"/>
    <x v="38"/>
    <x v="23"/>
    <x v="1"/>
    <s v="Q11_1"/>
    <n v="4"/>
    <x v="0"/>
    <x v="0"/>
    <x v="0"/>
  </r>
  <r>
    <n v="1"/>
    <n v="2016"/>
    <s v="3369391"/>
    <s v="20113"/>
    <x v="0"/>
    <n v="0"/>
    <x v="0"/>
    <x v="16"/>
    <x v="6"/>
    <x v="2"/>
    <s v="Q11_1"/>
    <n v="3"/>
    <x v="0"/>
    <x v="0"/>
    <x v="1"/>
  </r>
  <r>
    <n v="1"/>
    <n v="2016"/>
    <s v="3301180"/>
    <s v="20114"/>
    <x v="0"/>
    <n v="0"/>
    <x v="0"/>
    <x v="28"/>
    <x v="22"/>
    <x v="2"/>
    <s v="Q11_1"/>
    <n v="3"/>
    <x v="0"/>
    <x v="0"/>
    <x v="1"/>
  </r>
  <r>
    <n v="1"/>
    <n v="2016"/>
    <s v="2825315"/>
    <s v="20122"/>
    <x v="0"/>
    <n v="0"/>
    <x v="0"/>
    <x v="39"/>
    <x v="28"/>
    <x v="4"/>
    <s v="Q11_1"/>
    <n v="4"/>
    <x v="0"/>
    <x v="0"/>
    <x v="0"/>
  </r>
  <r>
    <n v="1"/>
    <n v="2016"/>
    <s v="3167267"/>
    <s v="20122"/>
    <x v="0"/>
    <n v="0"/>
    <x v="0"/>
    <x v="10"/>
    <x v="10"/>
    <x v="4"/>
    <s v="Q11_1"/>
    <n v="1"/>
    <x v="0"/>
    <x v="0"/>
    <x v="4"/>
  </r>
  <r>
    <n v="1"/>
    <n v="2016"/>
    <s v="3162626"/>
    <s v="20122"/>
    <x v="0"/>
    <n v="0"/>
    <x v="0"/>
    <x v="21"/>
    <x v="17"/>
    <x v="2"/>
    <s v="Q11_1"/>
    <n v="2"/>
    <x v="0"/>
    <x v="0"/>
    <x v="3"/>
  </r>
  <r>
    <n v="1"/>
    <n v="2016"/>
    <s v="2630926"/>
    <s v="20122"/>
    <x v="0"/>
    <n v="0"/>
    <x v="0"/>
    <x v="0"/>
    <x v="0"/>
    <x v="0"/>
    <s v="Q11_2"/>
    <n v="4"/>
    <x v="0"/>
    <x v="1"/>
    <x v="0"/>
  </r>
  <r>
    <n v="1"/>
    <n v="2016"/>
    <s v="2743454"/>
    <s v="20114"/>
    <x v="0"/>
    <n v="0"/>
    <x v="0"/>
    <x v="1"/>
    <x v="1"/>
    <x v="1"/>
    <s v="Q11_2"/>
    <n v="4"/>
    <x v="0"/>
    <x v="1"/>
    <x v="0"/>
  </r>
  <r>
    <n v="1"/>
    <n v="2016"/>
    <s v="3568798"/>
    <s v="20122"/>
    <x v="0"/>
    <n v="0"/>
    <x v="0"/>
    <x v="2"/>
    <x v="2"/>
    <x v="2"/>
    <s v="Q11_2"/>
    <n v="3"/>
    <x v="0"/>
    <x v="1"/>
    <x v="1"/>
  </r>
  <r>
    <n v="1"/>
    <n v="2016"/>
    <s v="3581577"/>
    <s v="20122"/>
    <x v="0"/>
    <n v="0"/>
    <x v="0"/>
    <x v="3"/>
    <x v="3"/>
    <x v="3"/>
    <s v="Q11_2"/>
    <m/>
    <x v="0"/>
    <x v="1"/>
    <x v="2"/>
  </r>
  <r>
    <n v="1"/>
    <n v="2016"/>
    <s v="3680117"/>
    <s v="20122"/>
    <x v="0"/>
    <n v="0"/>
    <x v="0"/>
    <x v="4"/>
    <x v="4"/>
    <x v="1"/>
    <s v="Q11_2"/>
    <n v="2"/>
    <x v="0"/>
    <x v="1"/>
    <x v="3"/>
  </r>
  <r>
    <n v="1"/>
    <n v="2016"/>
    <s v="3729166"/>
    <s v="20122"/>
    <x v="0"/>
    <n v="0"/>
    <x v="0"/>
    <x v="5"/>
    <x v="5"/>
    <x v="2"/>
    <s v="Q11_2"/>
    <n v="4"/>
    <x v="0"/>
    <x v="1"/>
    <x v="0"/>
  </r>
  <r>
    <n v="1"/>
    <n v="2016"/>
    <s v="2877068"/>
    <s v="20122"/>
    <x v="0"/>
    <n v="0"/>
    <x v="0"/>
    <x v="6"/>
    <x v="6"/>
    <x v="2"/>
    <s v="Q11_2"/>
    <n v="3"/>
    <x v="0"/>
    <x v="1"/>
    <x v="1"/>
  </r>
  <r>
    <n v="1"/>
    <n v="2016"/>
    <s v="2678948"/>
    <s v="20122"/>
    <x v="0"/>
    <n v="0"/>
    <x v="0"/>
    <x v="7"/>
    <x v="7"/>
    <x v="4"/>
    <s v="Q11_2"/>
    <m/>
    <x v="0"/>
    <x v="1"/>
    <x v="2"/>
  </r>
  <r>
    <n v="1"/>
    <n v="2016"/>
    <s v="3670198"/>
    <s v="20122"/>
    <x v="0"/>
    <n v="0"/>
    <x v="0"/>
    <x v="8"/>
    <x v="8"/>
    <x v="1"/>
    <s v="Q11_2"/>
    <n v="4"/>
    <x v="0"/>
    <x v="1"/>
    <x v="0"/>
  </r>
  <r>
    <n v="1"/>
    <n v="2016"/>
    <s v="721486"/>
    <s v="20122"/>
    <x v="0"/>
    <n v="0"/>
    <x v="0"/>
    <x v="9"/>
    <x v="9"/>
    <x v="0"/>
    <s v="Q11_2"/>
    <n v="4"/>
    <x v="0"/>
    <x v="1"/>
    <x v="0"/>
  </r>
  <r>
    <n v="1"/>
    <n v="2016"/>
    <s v="8566"/>
    <s v="20122"/>
    <x v="0"/>
    <n v="0"/>
    <x v="0"/>
    <x v="0"/>
    <x v="0"/>
    <x v="0"/>
    <s v="Q11_2"/>
    <n v="4"/>
    <x v="0"/>
    <x v="1"/>
    <x v="0"/>
  </r>
  <r>
    <n v="1"/>
    <n v="2016"/>
    <s v="2971123"/>
    <s v="20122"/>
    <x v="0"/>
    <n v="0"/>
    <x v="0"/>
    <x v="10"/>
    <x v="10"/>
    <x v="4"/>
    <s v="Q11_2"/>
    <n v="4"/>
    <x v="0"/>
    <x v="1"/>
    <x v="0"/>
  </r>
  <r>
    <n v="1"/>
    <n v="2016"/>
    <s v="3662411"/>
    <s v="20122"/>
    <x v="0"/>
    <n v="0"/>
    <x v="0"/>
    <x v="11"/>
    <x v="10"/>
    <x v="4"/>
    <s v="Q11_2"/>
    <n v="2"/>
    <x v="0"/>
    <x v="1"/>
    <x v="3"/>
  </r>
  <r>
    <n v="1"/>
    <n v="2016"/>
    <s v="3057495"/>
    <s v="20121"/>
    <x v="0"/>
    <n v="0"/>
    <x v="0"/>
    <x v="12"/>
    <x v="11"/>
    <x v="0"/>
    <s v="Q11_2"/>
    <n v="2"/>
    <x v="0"/>
    <x v="1"/>
    <x v="3"/>
  </r>
  <r>
    <n v="1"/>
    <n v="2016"/>
    <s v="2787394"/>
    <s v="20114"/>
    <x v="0"/>
    <n v="0"/>
    <x v="0"/>
    <x v="13"/>
    <x v="12"/>
    <x v="3"/>
    <s v="Q11_2"/>
    <n v="3"/>
    <x v="0"/>
    <x v="1"/>
    <x v="1"/>
  </r>
  <r>
    <n v="1"/>
    <n v="2016"/>
    <s v="876524"/>
    <s v="20114"/>
    <x v="0"/>
    <n v="0"/>
    <x v="0"/>
    <x v="14"/>
    <x v="13"/>
    <x v="3"/>
    <s v="Q11_2"/>
    <n v="4"/>
    <x v="0"/>
    <x v="1"/>
    <x v="0"/>
  </r>
  <r>
    <n v="1"/>
    <n v="2016"/>
    <s v="3909853"/>
    <s v="20122"/>
    <x v="0"/>
    <n v="0"/>
    <x v="0"/>
    <x v="15"/>
    <x v="14"/>
    <x v="0"/>
    <s v="Q11_2"/>
    <n v="3"/>
    <x v="0"/>
    <x v="1"/>
    <x v="1"/>
  </r>
  <r>
    <n v="1"/>
    <n v="2016"/>
    <s v="3662775"/>
    <s v="20122"/>
    <x v="0"/>
    <n v="0"/>
    <x v="0"/>
    <x v="16"/>
    <x v="6"/>
    <x v="2"/>
    <s v="Q11_2"/>
    <n v="4"/>
    <x v="0"/>
    <x v="1"/>
    <x v="0"/>
  </r>
  <r>
    <n v="1"/>
    <n v="2016"/>
    <s v="1144545"/>
    <s v="20121"/>
    <x v="0"/>
    <n v="0"/>
    <x v="0"/>
    <x v="17"/>
    <x v="15"/>
    <x v="0"/>
    <s v="Q11_2"/>
    <n v="4"/>
    <x v="0"/>
    <x v="1"/>
    <x v="0"/>
  </r>
  <r>
    <n v="1"/>
    <n v="2016"/>
    <s v="12011"/>
    <s v="20121"/>
    <x v="0"/>
    <n v="0"/>
    <x v="0"/>
    <x v="18"/>
    <x v="13"/>
    <x v="3"/>
    <s v="Q11_2"/>
    <n v="3"/>
    <x v="0"/>
    <x v="1"/>
    <x v="1"/>
  </r>
  <r>
    <n v="1"/>
    <n v="2016"/>
    <s v="3379765"/>
    <s v="20122"/>
    <x v="0"/>
    <n v="0"/>
    <x v="0"/>
    <x v="12"/>
    <x v="11"/>
    <x v="0"/>
    <s v="Q11_2"/>
    <m/>
    <x v="0"/>
    <x v="1"/>
    <x v="2"/>
  </r>
  <r>
    <n v="1"/>
    <n v="2016"/>
    <s v="3744181"/>
    <s v="20122"/>
    <x v="0"/>
    <n v="0"/>
    <x v="0"/>
    <x v="19"/>
    <x v="12"/>
    <x v="3"/>
    <s v="Q11_2"/>
    <n v="2"/>
    <x v="0"/>
    <x v="1"/>
    <x v="3"/>
  </r>
  <r>
    <n v="1"/>
    <n v="2016"/>
    <s v="4110313"/>
    <s v="20122"/>
    <x v="0"/>
    <n v="0"/>
    <x v="0"/>
    <x v="20"/>
    <x v="16"/>
    <x v="4"/>
    <s v="Q11_2"/>
    <n v="4"/>
    <x v="0"/>
    <x v="1"/>
    <x v="0"/>
  </r>
  <r>
    <n v="1"/>
    <n v="2016"/>
    <s v="3393792"/>
    <s v="20121"/>
    <x v="0"/>
    <n v="0"/>
    <x v="0"/>
    <x v="21"/>
    <x v="17"/>
    <x v="2"/>
    <s v="Q11_2"/>
    <n v="4"/>
    <x v="0"/>
    <x v="1"/>
    <x v="0"/>
  </r>
  <r>
    <n v="1"/>
    <n v="2016"/>
    <s v="3659421"/>
    <s v="20114"/>
    <x v="0"/>
    <n v="0"/>
    <x v="0"/>
    <x v="16"/>
    <x v="6"/>
    <x v="2"/>
    <s v="Q11_2"/>
    <m/>
    <x v="0"/>
    <x v="1"/>
    <x v="2"/>
  </r>
  <r>
    <n v="1"/>
    <n v="2016"/>
    <s v="1972814"/>
    <s v="20113"/>
    <x v="0"/>
    <n v="0"/>
    <x v="0"/>
    <x v="2"/>
    <x v="2"/>
    <x v="2"/>
    <s v="Q11_2"/>
    <n v="3"/>
    <x v="0"/>
    <x v="1"/>
    <x v="1"/>
  </r>
  <r>
    <n v="1"/>
    <n v="2016"/>
    <s v="3288570"/>
    <s v="20113"/>
    <x v="0"/>
    <n v="0"/>
    <x v="0"/>
    <x v="18"/>
    <x v="13"/>
    <x v="3"/>
    <s v="Q11_2"/>
    <n v="4"/>
    <x v="0"/>
    <x v="1"/>
    <x v="0"/>
  </r>
  <r>
    <n v="1"/>
    <n v="2016"/>
    <s v="3662814"/>
    <s v="20122"/>
    <x v="0"/>
    <n v="0"/>
    <x v="0"/>
    <x v="22"/>
    <x v="18"/>
    <x v="2"/>
    <s v="Q11_2"/>
    <n v="1"/>
    <x v="0"/>
    <x v="1"/>
    <x v="2"/>
  </r>
  <r>
    <n v="1"/>
    <n v="2016"/>
    <s v="3881097"/>
    <s v="20122"/>
    <x v="0"/>
    <n v="0"/>
    <x v="0"/>
    <x v="23"/>
    <x v="19"/>
    <x v="4"/>
    <s v="Q11_2"/>
    <n v="2"/>
    <x v="0"/>
    <x v="1"/>
    <x v="3"/>
  </r>
  <r>
    <n v="1"/>
    <n v="2016"/>
    <s v="3584671"/>
    <s v="20122"/>
    <x v="0"/>
    <n v="0"/>
    <x v="0"/>
    <x v="24"/>
    <x v="20"/>
    <x v="2"/>
    <s v="Q11_2"/>
    <n v="3"/>
    <x v="0"/>
    <x v="1"/>
    <x v="1"/>
  </r>
  <r>
    <n v="1"/>
    <n v="2016"/>
    <s v="3047355"/>
    <s v="20122"/>
    <x v="0"/>
    <n v="0"/>
    <x v="0"/>
    <x v="7"/>
    <x v="7"/>
    <x v="4"/>
    <s v="Q11_2"/>
    <n v="3"/>
    <x v="0"/>
    <x v="1"/>
    <x v="1"/>
  </r>
  <r>
    <n v="1"/>
    <n v="2016"/>
    <s v="2792217"/>
    <m/>
    <x v="0"/>
    <n v="0"/>
    <x v="0"/>
    <x v="25"/>
    <x v="13"/>
    <x v="3"/>
    <s v="Q11_2"/>
    <n v="3"/>
    <x v="0"/>
    <x v="1"/>
    <x v="1"/>
  </r>
  <r>
    <n v="1"/>
    <n v="2016"/>
    <s v="3107688"/>
    <s v="20121"/>
    <x v="0"/>
    <n v="0"/>
    <x v="0"/>
    <x v="12"/>
    <x v="11"/>
    <x v="0"/>
    <s v="Q11_2"/>
    <n v="3"/>
    <x v="0"/>
    <x v="1"/>
    <x v="1"/>
  </r>
  <r>
    <n v="1"/>
    <n v="2016"/>
    <s v="3421976"/>
    <s v="20122"/>
    <x v="0"/>
    <n v="0"/>
    <x v="0"/>
    <x v="26"/>
    <x v="21"/>
    <x v="3"/>
    <s v="Q11_2"/>
    <n v="4"/>
    <x v="0"/>
    <x v="1"/>
    <x v="0"/>
  </r>
  <r>
    <n v="1"/>
    <n v="2016"/>
    <s v="2761277"/>
    <s v="20121"/>
    <x v="0"/>
    <n v="0"/>
    <x v="0"/>
    <x v="27"/>
    <x v="6"/>
    <x v="2"/>
    <s v="Q11_2"/>
    <n v="1"/>
    <x v="0"/>
    <x v="1"/>
    <x v="2"/>
  </r>
  <r>
    <n v="1"/>
    <n v="2016"/>
    <s v="3531852"/>
    <s v="20114"/>
    <x v="0"/>
    <n v="0"/>
    <x v="0"/>
    <x v="28"/>
    <x v="22"/>
    <x v="2"/>
    <s v="Q11_2"/>
    <n v="4"/>
    <x v="0"/>
    <x v="1"/>
    <x v="0"/>
  </r>
  <r>
    <n v="1"/>
    <n v="2016"/>
    <s v="2942159"/>
    <s v="20113"/>
    <x v="0"/>
    <n v="0"/>
    <x v="0"/>
    <x v="10"/>
    <x v="10"/>
    <x v="4"/>
    <s v="Q11_2"/>
    <n v="4"/>
    <x v="0"/>
    <x v="1"/>
    <x v="0"/>
  </r>
  <r>
    <n v="1"/>
    <n v="2016"/>
    <s v="3112511"/>
    <s v="20122"/>
    <x v="0"/>
    <n v="0"/>
    <x v="0"/>
    <x v="29"/>
    <x v="1"/>
    <x v="1"/>
    <s v="Q11_2"/>
    <n v="4"/>
    <x v="0"/>
    <x v="1"/>
    <x v="0"/>
  </r>
  <r>
    <n v="1"/>
    <n v="2016"/>
    <s v="3294316"/>
    <s v="20121"/>
    <x v="0"/>
    <n v="0"/>
    <x v="0"/>
    <x v="30"/>
    <x v="12"/>
    <x v="3"/>
    <s v="Q11_2"/>
    <n v="3"/>
    <x v="0"/>
    <x v="1"/>
    <x v="1"/>
  </r>
  <r>
    <n v="1"/>
    <n v="2016"/>
    <s v="2721952"/>
    <s v="20121"/>
    <x v="0"/>
    <n v="0"/>
    <x v="0"/>
    <x v="31"/>
    <x v="23"/>
    <x v="1"/>
    <s v="Q11_2"/>
    <n v="4"/>
    <x v="0"/>
    <x v="1"/>
    <x v="0"/>
  </r>
  <r>
    <n v="1"/>
    <n v="2016"/>
    <s v="2730142"/>
    <s v="20122"/>
    <x v="0"/>
    <n v="0"/>
    <x v="0"/>
    <x v="32"/>
    <x v="24"/>
    <x v="2"/>
    <s v="Q11_2"/>
    <n v="3"/>
    <x v="0"/>
    <x v="1"/>
    <x v="1"/>
  </r>
  <r>
    <n v="1"/>
    <n v="2016"/>
    <s v="3427397"/>
    <s v="20121"/>
    <x v="0"/>
    <n v="0"/>
    <x v="0"/>
    <x v="33"/>
    <x v="13"/>
    <x v="3"/>
    <s v="Q11_2"/>
    <n v="3"/>
    <x v="0"/>
    <x v="1"/>
    <x v="1"/>
  </r>
  <r>
    <n v="1"/>
    <n v="2016"/>
    <s v="3669834"/>
    <s v="20122"/>
    <x v="0"/>
    <n v="0"/>
    <x v="0"/>
    <x v="16"/>
    <x v="6"/>
    <x v="2"/>
    <s v="Q11_2"/>
    <n v="4"/>
    <x v="0"/>
    <x v="1"/>
    <x v="0"/>
  </r>
  <r>
    <n v="1"/>
    <n v="2016"/>
    <s v="2641313"/>
    <s v="20113"/>
    <x v="0"/>
    <n v="0"/>
    <x v="0"/>
    <x v="34"/>
    <x v="25"/>
    <x v="1"/>
    <s v="Q11_2"/>
    <n v="4"/>
    <x v="0"/>
    <x v="1"/>
    <x v="0"/>
  </r>
  <r>
    <n v="1"/>
    <n v="2016"/>
    <s v="3373161"/>
    <s v="20114"/>
    <x v="0"/>
    <n v="0"/>
    <x v="0"/>
    <x v="35"/>
    <x v="26"/>
    <x v="2"/>
    <s v="Q11_2"/>
    <n v="3"/>
    <x v="0"/>
    <x v="1"/>
    <x v="1"/>
  </r>
  <r>
    <n v="1"/>
    <n v="2016"/>
    <s v="3652687"/>
    <s v="20114"/>
    <x v="0"/>
    <n v="0"/>
    <x v="0"/>
    <x v="36"/>
    <x v="10"/>
    <x v="4"/>
    <s v="Q11_2"/>
    <m/>
    <x v="0"/>
    <x v="1"/>
    <x v="2"/>
  </r>
  <r>
    <n v="1"/>
    <n v="2016"/>
    <s v="2856931"/>
    <s v="20122"/>
    <x v="0"/>
    <n v="0"/>
    <x v="0"/>
    <x v="24"/>
    <x v="20"/>
    <x v="2"/>
    <s v="Q11_2"/>
    <n v="3"/>
    <x v="0"/>
    <x v="1"/>
    <x v="1"/>
  </r>
  <r>
    <n v="1"/>
    <n v="2016"/>
    <s v="3270396"/>
    <s v="20121"/>
    <x v="0"/>
    <n v="0"/>
    <x v="0"/>
    <x v="25"/>
    <x v="13"/>
    <x v="3"/>
    <s v="Q11_2"/>
    <n v="4"/>
    <x v="0"/>
    <x v="1"/>
    <x v="0"/>
  </r>
  <r>
    <n v="1"/>
    <n v="2016"/>
    <s v="2918148"/>
    <s v="20122"/>
    <x v="0"/>
    <n v="0"/>
    <x v="0"/>
    <x v="37"/>
    <x v="27"/>
    <x v="3"/>
    <s v="Q11_2"/>
    <n v="4"/>
    <x v="0"/>
    <x v="1"/>
    <x v="0"/>
  </r>
  <r>
    <n v="1"/>
    <n v="2016"/>
    <s v="3081610"/>
    <s v="20114"/>
    <x v="0"/>
    <n v="0"/>
    <x v="0"/>
    <x v="38"/>
    <x v="23"/>
    <x v="1"/>
    <s v="Q11_2"/>
    <n v="4"/>
    <x v="0"/>
    <x v="1"/>
    <x v="0"/>
  </r>
  <r>
    <n v="1"/>
    <n v="2016"/>
    <s v="3369391"/>
    <s v="20113"/>
    <x v="0"/>
    <n v="0"/>
    <x v="0"/>
    <x v="16"/>
    <x v="6"/>
    <x v="2"/>
    <s v="Q11_2"/>
    <n v="3"/>
    <x v="0"/>
    <x v="1"/>
    <x v="1"/>
  </r>
  <r>
    <n v="1"/>
    <n v="2016"/>
    <s v="3301180"/>
    <s v="20114"/>
    <x v="0"/>
    <n v="0"/>
    <x v="0"/>
    <x v="28"/>
    <x v="22"/>
    <x v="2"/>
    <s v="Q11_2"/>
    <n v="3"/>
    <x v="0"/>
    <x v="1"/>
    <x v="1"/>
  </r>
  <r>
    <n v="1"/>
    <n v="2016"/>
    <s v="2825315"/>
    <s v="20122"/>
    <x v="0"/>
    <n v="0"/>
    <x v="0"/>
    <x v="39"/>
    <x v="28"/>
    <x v="4"/>
    <s v="Q11_2"/>
    <n v="3"/>
    <x v="0"/>
    <x v="1"/>
    <x v="1"/>
  </r>
  <r>
    <n v="1"/>
    <n v="2016"/>
    <s v="3167267"/>
    <s v="20122"/>
    <x v="0"/>
    <n v="0"/>
    <x v="0"/>
    <x v="10"/>
    <x v="10"/>
    <x v="4"/>
    <s v="Q11_2"/>
    <n v="1"/>
    <x v="0"/>
    <x v="1"/>
    <x v="2"/>
  </r>
  <r>
    <n v="1"/>
    <n v="2016"/>
    <s v="3162626"/>
    <s v="20122"/>
    <x v="0"/>
    <n v="0"/>
    <x v="0"/>
    <x v="21"/>
    <x v="17"/>
    <x v="2"/>
    <s v="Q11_2"/>
    <n v="3"/>
    <x v="0"/>
    <x v="1"/>
    <x v="1"/>
  </r>
  <r>
    <n v="1"/>
    <n v="2016"/>
    <s v="2630926"/>
    <s v="20122"/>
    <x v="0"/>
    <n v="0"/>
    <x v="0"/>
    <x v="0"/>
    <x v="0"/>
    <x v="0"/>
    <s v="Q11_3"/>
    <n v="3"/>
    <x v="0"/>
    <x v="2"/>
    <x v="1"/>
  </r>
  <r>
    <n v="1"/>
    <n v="2016"/>
    <s v="2743454"/>
    <s v="20114"/>
    <x v="0"/>
    <n v="0"/>
    <x v="0"/>
    <x v="1"/>
    <x v="1"/>
    <x v="1"/>
    <s v="Q11_3"/>
    <n v="2"/>
    <x v="0"/>
    <x v="2"/>
    <x v="3"/>
  </r>
  <r>
    <n v="1"/>
    <n v="2016"/>
    <s v="3568798"/>
    <s v="20122"/>
    <x v="0"/>
    <n v="0"/>
    <x v="0"/>
    <x v="2"/>
    <x v="2"/>
    <x v="2"/>
    <s v="Q11_3"/>
    <n v="4"/>
    <x v="0"/>
    <x v="2"/>
    <x v="0"/>
  </r>
  <r>
    <n v="1"/>
    <n v="2016"/>
    <s v="3581577"/>
    <s v="20122"/>
    <x v="0"/>
    <n v="0"/>
    <x v="0"/>
    <x v="3"/>
    <x v="3"/>
    <x v="3"/>
    <s v="Q11_3"/>
    <m/>
    <x v="0"/>
    <x v="2"/>
    <x v="2"/>
  </r>
  <r>
    <n v="1"/>
    <n v="2016"/>
    <s v="3680117"/>
    <s v="20122"/>
    <x v="0"/>
    <n v="0"/>
    <x v="0"/>
    <x v="4"/>
    <x v="4"/>
    <x v="1"/>
    <s v="Q11_3"/>
    <n v="3"/>
    <x v="0"/>
    <x v="2"/>
    <x v="1"/>
  </r>
  <r>
    <n v="1"/>
    <n v="2016"/>
    <s v="3729166"/>
    <s v="20122"/>
    <x v="0"/>
    <n v="0"/>
    <x v="0"/>
    <x v="5"/>
    <x v="5"/>
    <x v="2"/>
    <s v="Q11_3"/>
    <n v="3"/>
    <x v="0"/>
    <x v="2"/>
    <x v="1"/>
  </r>
  <r>
    <n v="1"/>
    <n v="2016"/>
    <s v="2877068"/>
    <s v="20122"/>
    <x v="0"/>
    <n v="0"/>
    <x v="0"/>
    <x v="6"/>
    <x v="6"/>
    <x v="2"/>
    <s v="Q11_3"/>
    <n v="4"/>
    <x v="0"/>
    <x v="2"/>
    <x v="0"/>
  </r>
  <r>
    <n v="1"/>
    <n v="2016"/>
    <s v="2678948"/>
    <s v="20122"/>
    <x v="0"/>
    <n v="0"/>
    <x v="0"/>
    <x v="7"/>
    <x v="7"/>
    <x v="4"/>
    <s v="Q11_3"/>
    <m/>
    <x v="0"/>
    <x v="2"/>
    <x v="2"/>
  </r>
  <r>
    <n v="1"/>
    <n v="2016"/>
    <s v="3670198"/>
    <s v="20122"/>
    <x v="0"/>
    <n v="0"/>
    <x v="0"/>
    <x v="8"/>
    <x v="8"/>
    <x v="1"/>
    <s v="Q11_3"/>
    <n v="2"/>
    <x v="0"/>
    <x v="2"/>
    <x v="3"/>
  </r>
  <r>
    <n v="1"/>
    <n v="2016"/>
    <s v="721486"/>
    <s v="20122"/>
    <x v="0"/>
    <n v="0"/>
    <x v="0"/>
    <x v="9"/>
    <x v="9"/>
    <x v="0"/>
    <s v="Q11_3"/>
    <n v="4"/>
    <x v="0"/>
    <x v="2"/>
    <x v="0"/>
  </r>
  <r>
    <n v="1"/>
    <n v="2016"/>
    <s v="8566"/>
    <s v="20122"/>
    <x v="0"/>
    <n v="0"/>
    <x v="0"/>
    <x v="0"/>
    <x v="0"/>
    <x v="0"/>
    <s v="Q11_3"/>
    <n v="1"/>
    <x v="0"/>
    <x v="2"/>
    <x v="4"/>
  </r>
  <r>
    <n v="1"/>
    <n v="2016"/>
    <s v="2971123"/>
    <s v="20122"/>
    <x v="0"/>
    <n v="0"/>
    <x v="0"/>
    <x v="10"/>
    <x v="10"/>
    <x v="4"/>
    <s v="Q11_3"/>
    <m/>
    <x v="0"/>
    <x v="2"/>
    <x v="2"/>
  </r>
  <r>
    <n v="1"/>
    <n v="2016"/>
    <s v="3662411"/>
    <s v="20122"/>
    <x v="0"/>
    <n v="0"/>
    <x v="0"/>
    <x v="11"/>
    <x v="10"/>
    <x v="4"/>
    <s v="Q11_3"/>
    <n v="2"/>
    <x v="0"/>
    <x v="2"/>
    <x v="3"/>
  </r>
  <r>
    <n v="1"/>
    <n v="2016"/>
    <s v="3057495"/>
    <s v="20121"/>
    <x v="0"/>
    <n v="0"/>
    <x v="0"/>
    <x v="12"/>
    <x v="11"/>
    <x v="0"/>
    <s v="Q11_3"/>
    <n v="1"/>
    <x v="0"/>
    <x v="2"/>
    <x v="4"/>
  </r>
  <r>
    <n v="1"/>
    <n v="2016"/>
    <s v="2787394"/>
    <s v="20114"/>
    <x v="0"/>
    <n v="0"/>
    <x v="0"/>
    <x v="13"/>
    <x v="12"/>
    <x v="3"/>
    <s v="Q11_3"/>
    <n v="2"/>
    <x v="0"/>
    <x v="2"/>
    <x v="3"/>
  </r>
  <r>
    <n v="1"/>
    <n v="2016"/>
    <s v="876524"/>
    <s v="20114"/>
    <x v="0"/>
    <n v="0"/>
    <x v="0"/>
    <x v="14"/>
    <x v="13"/>
    <x v="3"/>
    <s v="Q11_3"/>
    <n v="3"/>
    <x v="0"/>
    <x v="2"/>
    <x v="1"/>
  </r>
  <r>
    <n v="1"/>
    <n v="2016"/>
    <s v="3909853"/>
    <s v="20122"/>
    <x v="0"/>
    <n v="0"/>
    <x v="0"/>
    <x v="15"/>
    <x v="14"/>
    <x v="0"/>
    <s v="Q11_3"/>
    <n v="3"/>
    <x v="0"/>
    <x v="2"/>
    <x v="1"/>
  </r>
  <r>
    <n v="1"/>
    <n v="2016"/>
    <s v="3662775"/>
    <s v="20122"/>
    <x v="0"/>
    <n v="0"/>
    <x v="0"/>
    <x v="16"/>
    <x v="6"/>
    <x v="2"/>
    <s v="Q11_3"/>
    <n v="3"/>
    <x v="0"/>
    <x v="2"/>
    <x v="1"/>
  </r>
  <r>
    <n v="1"/>
    <n v="2016"/>
    <s v="1144545"/>
    <s v="20121"/>
    <x v="0"/>
    <n v="0"/>
    <x v="0"/>
    <x v="17"/>
    <x v="15"/>
    <x v="0"/>
    <s v="Q11_3"/>
    <n v="3"/>
    <x v="0"/>
    <x v="2"/>
    <x v="1"/>
  </r>
  <r>
    <n v="1"/>
    <n v="2016"/>
    <s v="12011"/>
    <s v="20121"/>
    <x v="0"/>
    <n v="0"/>
    <x v="0"/>
    <x v="18"/>
    <x v="13"/>
    <x v="3"/>
    <s v="Q11_3"/>
    <n v="3"/>
    <x v="0"/>
    <x v="2"/>
    <x v="1"/>
  </r>
  <r>
    <n v="1"/>
    <n v="2016"/>
    <s v="3379765"/>
    <s v="20122"/>
    <x v="0"/>
    <n v="0"/>
    <x v="0"/>
    <x v="12"/>
    <x v="11"/>
    <x v="0"/>
    <s v="Q11_3"/>
    <m/>
    <x v="0"/>
    <x v="2"/>
    <x v="2"/>
  </r>
  <r>
    <n v="1"/>
    <n v="2016"/>
    <s v="3744181"/>
    <s v="20122"/>
    <x v="0"/>
    <n v="0"/>
    <x v="0"/>
    <x v="19"/>
    <x v="12"/>
    <x v="3"/>
    <s v="Q11_3"/>
    <n v="3"/>
    <x v="0"/>
    <x v="2"/>
    <x v="1"/>
  </r>
  <r>
    <n v="1"/>
    <n v="2016"/>
    <s v="4110313"/>
    <s v="20122"/>
    <x v="0"/>
    <n v="0"/>
    <x v="0"/>
    <x v="20"/>
    <x v="16"/>
    <x v="4"/>
    <s v="Q11_3"/>
    <n v="3"/>
    <x v="0"/>
    <x v="2"/>
    <x v="1"/>
  </r>
  <r>
    <n v="1"/>
    <n v="2016"/>
    <s v="3393792"/>
    <s v="20121"/>
    <x v="0"/>
    <n v="0"/>
    <x v="0"/>
    <x v="21"/>
    <x v="17"/>
    <x v="2"/>
    <s v="Q11_3"/>
    <n v="3"/>
    <x v="0"/>
    <x v="2"/>
    <x v="1"/>
  </r>
  <r>
    <n v="1"/>
    <n v="2016"/>
    <s v="3659421"/>
    <s v="20114"/>
    <x v="0"/>
    <n v="0"/>
    <x v="0"/>
    <x v="16"/>
    <x v="6"/>
    <x v="2"/>
    <s v="Q11_3"/>
    <m/>
    <x v="0"/>
    <x v="2"/>
    <x v="2"/>
  </r>
  <r>
    <n v="1"/>
    <n v="2016"/>
    <s v="1972814"/>
    <s v="20113"/>
    <x v="0"/>
    <n v="0"/>
    <x v="0"/>
    <x v="2"/>
    <x v="2"/>
    <x v="2"/>
    <s v="Q11_3"/>
    <n v="3"/>
    <x v="0"/>
    <x v="2"/>
    <x v="1"/>
  </r>
  <r>
    <n v="1"/>
    <n v="2016"/>
    <s v="3288570"/>
    <s v="20113"/>
    <x v="0"/>
    <n v="0"/>
    <x v="0"/>
    <x v="18"/>
    <x v="13"/>
    <x v="3"/>
    <s v="Q11_3"/>
    <n v="3"/>
    <x v="0"/>
    <x v="2"/>
    <x v="1"/>
  </r>
  <r>
    <n v="1"/>
    <n v="2016"/>
    <s v="3662814"/>
    <s v="20122"/>
    <x v="0"/>
    <n v="0"/>
    <x v="0"/>
    <x v="22"/>
    <x v="18"/>
    <x v="2"/>
    <s v="Q11_3"/>
    <n v="1"/>
    <x v="0"/>
    <x v="2"/>
    <x v="4"/>
  </r>
  <r>
    <n v="1"/>
    <n v="2016"/>
    <s v="3881097"/>
    <s v="20122"/>
    <x v="0"/>
    <n v="0"/>
    <x v="0"/>
    <x v="23"/>
    <x v="19"/>
    <x v="4"/>
    <s v="Q11_3"/>
    <n v="4"/>
    <x v="0"/>
    <x v="2"/>
    <x v="0"/>
  </r>
  <r>
    <n v="1"/>
    <n v="2016"/>
    <s v="3584671"/>
    <s v="20122"/>
    <x v="0"/>
    <n v="0"/>
    <x v="0"/>
    <x v="24"/>
    <x v="20"/>
    <x v="2"/>
    <s v="Q11_3"/>
    <n v="3"/>
    <x v="0"/>
    <x v="2"/>
    <x v="1"/>
  </r>
  <r>
    <n v="1"/>
    <n v="2016"/>
    <s v="3047355"/>
    <s v="20122"/>
    <x v="0"/>
    <n v="0"/>
    <x v="0"/>
    <x v="7"/>
    <x v="7"/>
    <x v="4"/>
    <s v="Q11_3"/>
    <n v="4"/>
    <x v="0"/>
    <x v="2"/>
    <x v="0"/>
  </r>
  <r>
    <n v="1"/>
    <n v="2016"/>
    <s v="2792217"/>
    <m/>
    <x v="0"/>
    <n v="0"/>
    <x v="0"/>
    <x v="25"/>
    <x v="13"/>
    <x v="3"/>
    <s v="Q11_3"/>
    <n v="3"/>
    <x v="0"/>
    <x v="2"/>
    <x v="1"/>
  </r>
  <r>
    <n v="1"/>
    <n v="2016"/>
    <s v="3107688"/>
    <s v="20121"/>
    <x v="0"/>
    <n v="0"/>
    <x v="0"/>
    <x v="12"/>
    <x v="11"/>
    <x v="0"/>
    <s v="Q11_3"/>
    <n v="1"/>
    <x v="0"/>
    <x v="2"/>
    <x v="4"/>
  </r>
  <r>
    <n v="1"/>
    <n v="2016"/>
    <s v="3421976"/>
    <s v="20122"/>
    <x v="0"/>
    <n v="0"/>
    <x v="0"/>
    <x v="26"/>
    <x v="21"/>
    <x v="3"/>
    <s v="Q11_3"/>
    <n v="3"/>
    <x v="0"/>
    <x v="2"/>
    <x v="1"/>
  </r>
  <r>
    <n v="1"/>
    <n v="2016"/>
    <s v="2761277"/>
    <s v="20121"/>
    <x v="0"/>
    <n v="0"/>
    <x v="0"/>
    <x v="27"/>
    <x v="6"/>
    <x v="2"/>
    <s v="Q11_3"/>
    <n v="1"/>
    <x v="0"/>
    <x v="2"/>
    <x v="4"/>
  </r>
  <r>
    <n v="1"/>
    <n v="2016"/>
    <s v="3531852"/>
    <s v="20114"/>
    <x v="0"/>
    <n v="0"/>
    <x v="0"/>
    <x v="28"/>
    <x v="22"/>
    <x v="2"/>
    <s v="Q11_3"/>
    <n v="2"/>
    <x v="0"/>
    <x v="2"/>
    <x v="3"/>
  </r>
  <r>
    <n v="1"/>
    <n v="2016"/>
    <s v="2942159"/>
    <s v="20113"/>
    <x v="0"/>
    <n v="0"/>
    <x v="0"/>
    <x v="10"/>
    <x v="10"/>
    <x v="4"/>
    <s v="Q11_3"/>
    <n v="3"/>
    <x v="0"/>
    <x v="2"/>
    <x v="1"/>
  </r>
  <r>
    <n v="1"/>
    <n v="2016"/>
    <s v="3112511"/>
    <s v="20122"/>
    <x v="0"/>
    <n v="0"/>
    <x v="0"/>
    <x v="29"/>
    <x v="1"/>
    <x v="1"/>
    <s v="Q11_3"/>
    <n v="4"/>
    <x v="0"/>
    <x v="2"/>
    <x v="0"/>
  </r>
  <r>
    <n v="1"/>
    <n v="2016"/>
    <s v="3294316"/>
    <s v="20121"/>
    <x v="0"/>
    <n v="0"/>
    <x v="0"/>
    <x v="30"/>
    <x v="12"/>
    <x v="3"/>
    <s v="Q11_3"/>
    <n v="2"/>
    <x v="0"/>
    <x v="2"/>
    <x v="3"/>
  </r>
  <r>
    <n v="1"/>
    <n v="2016"/>
    <s v="2721952"/>
    <s v="20121"/>
    <x v="0"/>
    <n v="0"/>
    <x v="0"/>
    <x v="31"/>
    <x v="23"/>
    <x v="1"/>
    <s v="Q11_3"/>
    <n v="3"/>
    <x v="0"/>
    <x v="2"/>
    <x v="1"/>
  </r>
  <r>
    <n v="1"/>
    <n v="2016"/>
    <s v="2730142"/>
    <s v="20122"/>
    <x v="0"/>
    <n v="0"/>
    <x v="0"/>
    <x v="32"/>
    <x v="24"/>
    <x v="2"/>
    <s v="Q11_3"/>
    <n v="3"/>
    <x v="0"/>
    <x v="2"/>
    <x v="1"/>
  </r>
  <r>
    <n v="1"/>
    <n v="2016"/>
    <s v="3427397"/>
    <s v="20121"/>
    <x v="0"/>
    <n v="0"/>
    <x v="0"/>
    <x v="33"/>
    <x v="13"/>
    <x v="3"/>
    <s v="Q11_3"/>
    <n v="4"/>
    <x v="0"/>
    <x v="2"/>
    <x v="0"/>
  </r>
  <r>
    <n v="1"/>
    <n v="2016"/>
    <s v="3669834"/>
    <s v="20122"/>
    <x v="0"/>
    <n v="0"/>
    <x v="0"/>
    <x v="16"/>
    <x v="6"/>
    <x v="2"/>
    <s v="Q11_3"/>
    <n v="3"/>
    <x v="0"/>
    <x v="2"/>
    <x v="1"/>
  </r>
  <r>
    <n v="1"/>
    <n v="2016"/>
    <s v="2641313"/>
    <s v="20113"/>
    <x v="0"/>
    <n v="0"/>
    <x v="0"/>
    <x v="34"/>
    <x v="25"/>
    <x v="1"/>
    <s v="Q11_3"/>
    <n v="2"/>
    <x v="0"/>
    <x v="2"/>
    <x v="3"/>
  </r>
  <r>
    <n v="1"/>
    <n v="2016"/>
    <s v="3373161"/>
    <s v="20114"/>
    <x v="0"/>
    <n v="0"/>
    <x v="0"/>
    <x v="35"/>
    <x v="26"/>
    <x v="2"/>
    <s v="Q11_3"/>
    <n v="1"/>
    <x v="0"/>
    <x v="2"/>
    <x v="4"/>
  </r>
  <r>
    <n v="1"/>
    <n v="2016"/>
    <s v="3652687"/>
    <s v="20114"/>
    <x v="0"/>
    <n v="0"/>
    <x v="0"/>
    <x v="36"/>
    <x v="10"/>
    <x v="4"/>
    <s v="Q11_3"/>
    <m/>
    <x v="0"/>
    <x v="2"/>
    <x v="2"/>
  </r>
  <r>
    <n v="1"/>
    <n v="2016"/>
    <s v="2856931"/>
    <s v="20122"/>
    <x v="0"/>
    <n v="0"/>
    <x v="0"/>
    <x v="24"/>
    <x v="20"/>
    <x v="2"/>
    <s v="Q11_3"/>
    <n v="2"/>
    <x v="0"/>
    <x v="2"/>
    <x v="3"/>
  </r>
  <r>
    <n v="1"/>
    <n v="2016"/>
    <s v="3270396"/>
    <s v="20121"/>
    <x v="0"/>
    <n v="0"/>
    <x v="0"/>
    <x v="25"/>
    <x v="13"/>
    <x v="3"/>
    <s v="Q11_3"/>
    <n v="3"/>
    <x v="0"/>
    <x v="2"/>
    <x v="1"/>
  </r>
  <r>
    <n v="1"/>
    <n v="2016"/>
    <s v="2918148"/>
    <s v="20122"/>
    <x v="0"/>
    <n v="0"/>
    <x v="0"/>
    <x v="37"/>
    <x v="27"/>
    <x v="3"/>
    <s v="Q11_3"/>
    <n v="3"/>
    <x v="0"/>
    <x v="2"/>
    <x v="1"/>
  </r>
  <r>
    <n v="1"/>
    <n v="2016"/>
    <s v="3081610"/>
    <s v="20114"/>
    <x v="0"/>
    <n v="0"/>
    <x v="0"/>
    <x v="38"/>
    <x v="23"/>
    <x v="1"/>
    <s v="Q11_3"/>
    <n v="3"/>
    <x v="0"/>
    <x v="2"/>
    <x v="1"/>
  </r>
  <r>
    <n v="1"/>
    <n v="2016"/>
    <s v="3369391"/>
    <s v="20113"/>
    <x v="0"/>
    <n v="0"/>
    <x v="0"/>
    <x v="16"/>
    <x v="6"/>
    <x v="2"/>
    <s v="Q11_3"/>
    <n v="3"/>
    <x v="0"/>
    <x v="2"/>
    <x v="1"/>
  </r>
  <r>
    <n v="1"/>
    <n v="2016"/>
    <s v="3301180"/>
    <s v="20114"/>
    <x v="0"/>
    <n v="0"/>
    <x v="0"/>
    <x v="28"/>
    <x v="22"/>
    <x v="2"/>
    <s v="Q11_3"/>
    <n v="4"/>
    <x v="0"/>
    <x v="2"/>
    <x v="0"/>
  </r>
  <r>
    <n v="1"/>
    <n v="2016"/>
    <s v="2825315"/>
    <s v="20122"/>
    <x v="0"/>
    <n v="0"/>
    <x v="0"/>
    <x v="39"/>
    <x v="28"/>
    <x v="4"/>
    <s v="Q11_3"/>
    <n v="3"/>
    <x v="0"/>
    <x v="2"/>
    <x v="1"/>
  </r>
  <r>
    <n v="1"/>
    <n v="2016"/>
    <s v="3167267"/>
    <s v="20122"/>
    <x v="0"/>
    <n v="0"/>
    <x v="0"/>
    <x v="10"/>
    <x v="10"/>
    <x v="4"/>
    <s v="Q11_3"/>
    <n v="1"/>
    <x v="0"/>
    <x v="2"/>
    <x v="4"/>
  </r>
  <r>
    <n v="1"/>
    <n v="2016"/>
    <s v="3162626"/>
    <s v="20122"/>
    <x v="0"/>
    <n v="0"/>
    <x v="0"/>
    <x v="21"/>
    <x v="17"/>
    <x v="2"/>
    <s v="Q11_3"/>
    <n v="2"/>
    <x v="0"/>
    <x v="2"/>
    <x v="3"/>
  </r>
  <r>
    <n v="1"/>
    <n v="2016"/>
    <s v="2630926"/>
    <s v="20122"/>
    <x v="0"/>
    <n v="0"/>
    <x v="0"/>
    <x v="0"/>
    <x v="0"/>
    <x v="0"/>
    <s v="Q12"/>
    <n v="1"/>
    <x v="0"/>
    <x v="3"/>
    <x v="5"/>
  </r>
  <r>
    <n v="1"/>
    <n v="2016"/>
    <s v="2743454"/>
    <s v="20114"/>
    <x v="0"/>
    <n v="0"/>
    <x v="0"/>
    <x v="1"/>
    <x v="1"/>
    <x v="1"/>
    <s v="Q12"/>
    <n v="1"/>
    <x v="0"/>
    <x v="3"/>
    <x v="5"/>
  </r>
  <r>
    <n v="1"/>
    <n v="2016"/>
    <s v="3568798"/>
    <s v="20122"/>
    <x v="0"/>
    <n v="0"/>
    <x v="0"/>
    <x v="2"/>
    <x v="2"/>
    <x v="2"/>
    <s v="Q12"/>
    <n v="1"/>
    <x v="0"/>
    <x v="3"/>
    <x v="5"/>
  </r>
  <r>
    <n v="1"/>
    <n v="2016"/>
    <s v="3581577"/>
    <s v="20122"/>
    <x v="0"/>
    <n v="0"/>
    <x v="0"/>
    <x v="3"/>
    <x v="3"/>
    <x v="3"/>
    <s v="Q12"/>
    <m/>
    <x v="0"/>
    <x v="3"/>
    <x v="2"/>
  </r>
  <r>
    <n v="1"/>
    <n v="2016"/>
    <s v="3680117"/>
    <s v="20122"/>
    <x v="0"/>
    <n v="0"/>
    <x v="0"/>
    <x v="4"/>
    <x v="4"/>
    <x v="1"/>
    <s v="Q12"/>
    <n v="3"/>
    <x v="0"/>
    <x v="3"/>
    <x v="6"/>
  </r>
  <r>
    <n v="1"/>
    <n v="2016"/>
    <s v="3729166"/>
    <s v="20122"/>
    <x v="0"/>
    <n v="0"/>
    <x v="0"/>
    <x v="5"/>
    <x v="5"/>
    <x v="2"/>
    <s v="Q12"/>
    <n v="1"/>
    <x v="0"/>
    <x v="3"/>
    <x v="5"/>
  </r>
  <r>
    <n v="1"/>
    <n v="2016"/>
    <s v="2877068"/>
    <s v="20122"/>
    <x v="0"/>
    <n v="0"/>
    <x v="0"/>
    <x v="6"/>
    <x v="6"/>
    <x v="2"/>
    <s v="Q12"/>
    <n v="1"/>
    <x v="0"/>
    <x v="3"/>
    <x v="5"/>
  </r>
  <r>
    <n v="1"/>
    <n v="2016"/>
    <s v="2678948"/>
    <s v="20122"/>
    <x v="0"/>
    <n v="0"/>
    <x v="0"/>
    <x v="7"/>
    <x v="7"/>
    <x v="4"/>
    <s v="Q12"/>
    <m/>
    <x v="0"/>
    <x v="3"/>
    <x v="2"/>
  </r>
  <r>
    <n v="1"/>
    <n v="2016"/>
    <s v="3670198"/>
    <s v="20122"/>
    <x v="0"/>
    <n v="0"/>
    <x v="0"/>
    <x v="8"/>
    <x v="8"/>
    <x v="1"/>
    <s v="Q12"/>
    <n v="1"/>
    <x v="0"/>
    <x v="3"/>
    <x v="5"/>
  </r>
  <r>
    <n v="1"/>
    <n v="2016"/>
    <s v="721486"/>
    <s v="20122"/>
    <x v="0"/>
    <n v="0"/>
    <x v="0"/>
    <x v="9"/>
    <x v="9"/>
    <x v="0"/>
    <s v="Q12"/>
    <n v="1"/>
    <x v="0"/>
    <x v="3"/>
    <x v="5"/>
  </r>
  <r>
    <n v="1"/>
    <n v="2016"/>
    <s v="8566"/>
    <s v="20122"/>
    <x v="0"/>
    <n v="0"/>
    <x v="0"/>
    <x v="0"/>
    <x v="0"/>
    <x v="0"/>
    <s v="Q12"/>
    <n v="1"/>
    <x v="0"/>
    <x v="3"/>
    <x v="5"/>
  </r>
  <r>
    <n v="1"/>
    <n v="2016"/>
    <s v="2971123"/>
    <s v="20122"/>
    <x v="0"/>
    <n v="0"/>
    <x v="0"/>
    <x v="10"/>
    <x v="10"/>
    <x v="4"/>
    <s v="Q12"/>
    <n v="1"/>
    <x v="0"/>
    <x v="3"/>
    <x v="5"/>
  </r>
  <r>
    <n v="1"/>
    <n v="2016"/>
    <s v="3662411"/>
    <s v="20122"/>
    <x v="0"/>
    <n v="0"/>
    <x v="0"/>
    <x v="11"/>
    <x v="10"/>
    <x v="4"/>
    <s v="Q12"/>
    <n v="2"/>
    <x v="0"/>
    <x v="3"/>
    <x v="7"/>
  </r>
  <r>
    <n v="1"/>
    <n v="2016"/>
    <s v="3057495"/>
    <s v="20121"/>
    <x v="0"/>
    <n v="0"/>
    <x v="0"/>
    <x v="12"/>
    <x v="11"/>
    <x v="0"/>
    <s v="Q12"/>
    <n v="2"/>
    <x v="0"/>
    <x v="3"/>
    <x v="7"/>
  </r>
  <r>
    <n v="1"/>
    <n v="2016"/>
    <s v="2787394"/>
    <s v="20114"/>
    <x v="0"/>
    <n v="0"/>
    <x v="0"/>
    <x v="13"/>
    <x v="12"/>
    <x v="3"/>
    <s v="Q12"/>
    <n v="2"/>
    <x v="0"/>
    <x v="3"/>
    <x v="7"/>
  </r>
  <r>
    <n v="1"/>
    <n v="2016"/>
    <s v="876524"/>
    <s v="20114"/>
    <x v="0"/>
    <n v="0"/>
    <x v="0"/>
    <x v="14"/>
    <x v="13"/>
    <x v="3"/>
    <s v="Q12"/>
    <n v="1"/>
    <x v="0"/>
    <x v="3"/>
    <x v="5"/>
  </r>
  <r>
    <n v="1"/>
    <n v="2016"/>
    <s v="3909853"/>
    <s v="20122"/>
    <x v="0"/>
    <n v="0"/>
    <x v="0"/>
    <x v="15"/>
    <x v="14"/>
    <x v="0"/>
    <s v="Q12"/>
    <n v="2"/>
    <x v="0"/>
    <x v="3"/>
    <x v="7"/>
  </r>
  <r>
    <n v="1"/>
    <n v="2016"/>
    <s v="3662775"/>
    <s v="20122"/>
    <x v="0"/>
    <n v="0"/>
    <x v="0"/>
    <x v="16"/>
    <x v="6"/>
    <x v="2"/>
    <s v="Q12"/>
    <n v="1"/>
    <x v="0"/>
    <x v="3"/>
    <x v="5"/>
  </r>
  <r>
    <n v="1"/>
    <n v="2016"/>
    <s v="1144545"/>
    <s v="20121"/>
    <x v="0"/>
    <n v="0"/>
    <x v="0"/>
    <x v="17"/>
    <x v="15"/>
    <x v="0"/>
    <s v="Q12"/>
    <n v="1"/>
    <x v="0"/>
    <x v="3"/>
    <x v="5"/>
  </r>
  <r>
    <n v="1"/>
    <n v="2016"/>
    <s v="12011"/>
    <s v="20121"/>
    <x v="0"/>
    <n v="0"/>
    <x v="0"/>
    <x v="18"/>
    <x v="13"/>
    <x v="3"/>
    <s v="Q12"/>
    <n v="2"/>
    <x v="0"/>
    <x v="3"/>
    <x v="7"/>
  </r>
  <r>
    <n v="1"/>
    <n v="2016"/>
    <s v="3379765"/>
    <s v="20122"/>
    <x v="0"/>
    <n v="0"/>
    <x v="0"/>
    <x v="12"/>
    <x v="11"/>
    <x v="0"/>
    <s v="Q12"/>
    <n v="2"/>
    <x v="0"/>
    <x v="3"/>
    <x v="7"/>
  </r>
  <r>
    <n v="1"/>
    <n v="2016"/>
    <s v="3744181"/>
    <s v="20122"/>
    <x v="0"/>
    <n v="0"/>
    <x v="0"/>
    <x v="19"/>
    <x v="12"/>
    <x v="3"/>
    <s v="Q12"/>
    <n v="2"/>
    <x v="0"/>
    <x v="3"/>
    <x v="7"/>
  </r>
  <r>
    <n v="1"/>
    <n v="2016"/>
    <s v="4110313"/>
    <s v="20122"/>
    <x v="0"/>
    <n v="0"/>
    <x v="0"/>
    <x v="20"/>
    <x v="16"/>
    <x v="4"/>
    <s v="Q12"/>
    <n v="1"/>
    <x v="0"/>
    <x v="3"/>
    <x v="5"/>
  </r>
  <r>
    <n v="1"/>
    <n v="2016"/>
    <s v="3393792"/>
    <s v="20121"/>
    <x v="0"/>
    <n v="0"/>
    <x v="0"/>
    <x v="21"/>
    <x v="17"/>
    <x v="2"/>
    <s v="Q12"/>
    <n v="2"/>
    <x v="0"/>
    <x v="3"/>
    <x v="7"/>
  </r>
  <r>
    <n v="1"/>
    <n v="2016"/>
    <s v="3659421"/>
    <s v="20114"/>
    <x v="0"/>
    <n v="0"/>
    <x v="0"/>
    <x v="16"/>
    <x v="6"/>
    <x v="2"/>
    <s v="Q12"/>
    <m/>
    <x v="0"/>
    <x v="3"/>
    <x v="2"/>
  </r>
  <r>
    <n v="1"/>
    <n v="2016"/>
    <s v="1972814"/>
    <s v="20113"/>
    <x v="0"/>
    <n v="0"/>
    <x v="0"/>
    <x v="2"/>
    <x v="2"/>
    <x v="2"/>
    <s v="Q12"/>
    <n v="1"/>
    <x v="0"/>
    <x v="3"/>
    <x v="5"/>
  </r>
  <r>
    <n v="1"/>
    <n v="2016"/>
    <s v="3288570"/>
    <s v="20113"/>
    <x v="0"/>
    <n v="0"/>
    <x v="0"/>
    <x v="18"/>
    <x v="13"/>
    <x v="3"/>
    <s v="Q12"/>
    <n v="3"/>
    <x v="0"/>
    <x v="3"/>
    <x v="6"/>
  </r>
  <r>
    <n v="1"/>
    <n v="2016"/>
    <s v="3662814"/>
    <s v="20122"/>
    <x v="0"/>
    <n v="0"/>
    <x v="0"/>
    <x v="22"/>
    <x v="18"/>
    <x v="2"/>
    <s v="Q12"/>
    <n v="3"/>
    <x v="0"/>
    <x v="3"/>
    <x v="6"/>
  </r>
  <r>
    <n v="1"/>
    <n v="2016"/>
    <s v="3881097"/>
    <s v="20122"/>
    <x v="0"/>
    <n v="0"/>
    <x v="0"/>
    <x v="23"/>
    <x v="19"/>
    <x v="4"/>
    <s v="Q12"/>
    <n v="3"/>
    <x v="0"/>
    <x v="3"/>
    <x v="6"/>
  </r>
  <r>
    <n v="1"/>
    <n v="2016"/>
    <s v="3584671"/>
    <s v="20122"/>
    <x v="0"/>
    <n v="0"/>
    <x v="0"/>
    <x v="24"/>
    <x v="20"/>
    <x v="2"/>
    <s v="Q12"/>
    <n v="3"/>
    <x v="0"/>
    <x v="3"/>
    <x v="6"/>
  </r>
  <r>
    <n v="1"/>
    <n v="2016"/>
    <s v="3047355"/>
    <s v="20122"/>
    <x v="0"/>
    <n v="0"/>
    <x v="0"/>
    <x v="7"/>
    <x v="7"/>
    <x v="4"/>
    <s v="Q12"/>
    <m/>
    <x v="0"/>
    <x v="3"/>
    <x v="2"/>
  </r>
  <r>
    <n v="1"/>
    <n v="2016"/>
    <s v="2792217"/>
    <m/>
    <x v="0"/>
    <n v="0"/>
    <x v="0"/>
    <x v="25"/>
    <x v="13"/>
    <x v="3"/>
    <s v="Q12"/>
    <n v="1"/>
    <x v="0"/>
    <x v="3"/>
    <x v="5"/>
  </r>
  <r>
    <n v="1"/>
    <n v="2016"/>
    <s v="3107688"/>
    <s v="20121"/>
    <x v="0"/>
    <n v="0"/>
    <x v="0"/>
    <x v="12"/>
    <x v="11"/>
    <x v="0"/>
    <s v="Q12"/>
    <n v="1"/>
    <x v="0"/>
    <x v="3"/>
    <x v="5"/>
  </r>
  <r>
    <n v="1"/>
    <n v="2016"/>
    <s v="3421976"/>
    <s v="20122"/>
    <x v="0"/>
    <n v="0"/>
    <x v="0"/>
    <x v="26"/>
    <x v="21"/>
    <x v="3"/>
    <s v="Q12"/>
    <n v="1"/>
    <x v="0"/>
    <x v="3"/>
    <x v="5"/>
  </r>
  <r>
    <n v="1"/>
    <n v="2016"/>
    <s v="2761277"/>
    <s v="20121"/>
    <x v="0"/>
    <n v="0"/>
    <x v="0"/>
    <x v="27"/>
    <x v="6"/>
    <x v="2"/>
    <s v="Q12"/>
    <n v="3"/>
    <x v="0"/>
    <x v="3"/>
    <x v="6"/>
  </r>
  <r>
    <n v="1"/>
    <n v="2016"/>
    <s v="3531852"/>
    <s v="20114"/>
    <x v="0"/>
    <n v="0"/>
    <x v="0"/>
    <x v="28"/>
    <x v="22"/>
    <x v="2"/>
    <s v="Q12"/>
    <n v="1"/>
    <x v="0"/>
    <x v="3"/>
    <x v="5"/>
  </r>
  <r>
    <n v="1"/>
    <n v="2016"/>
    <s v="2942159"/>
    <s v="20113"/>
    <x v="0"/>
    <n v="0"/>
    <x v="0"/>
    <x v="10"/>
    <x v="10"/>
    <x v="4"/>
    <s v="Q12"/>
    <n v="1"/>
    <x v="0"/>
    <x v="3"/>
    <x v="5"/>
  </r>
  <r>
    <n v="1"/>
    <n v="2016"/>
    <s v="3112511"/>
    <s v="20122"/>
    <x v="0"/>
    <n v="0"/>
    <x v="0"/>
    <x v="29"/>
    <x v="1"/>
    <x v="1"/>
    <s v="Q12"/>
    <n v="1"/>
    <x v="0"/>
    <x v="3"/>
    <x v="5"/>
  </r>
  <r>
    <n v="1"/>
    <n v="2016"/>
    <s v="3294316"/>
    <s v="20121"/>
    <x v="0"/>
    <n v="0"/>
    <x v="0"/>
    <x v="30"/>
    <x v="12"/>
    <x v="3"/>
    <s v="Q12"/>
    <n v="1"/>
    <x v="0"/>
    <x v="3"/>
    <x v="5"/>
  </r>
  <r>
    <n v="1"/>
    <n v="2016"/>
    <s v="2721952"/>
    <s v="20121"/>
    <x v="0"/>
    <n v="0"/>
    <x v="0"/>
    <x v="31"/>
    <x v="23"/>
    <x v="1"/>
    <s v="Q12"/>
    <n v="1"/>
    <x v="0"/>
    <x v="3"/>
    <x v="5"/>
  </r>
  <r>
    <n v="1"/>
    <n v="2016"/>
    <s v="2730142"/>
    <s v="20122"/>
    <x v="0"/>
    <n v="0"/>
    <x v="0"/>
    <x v="32"/>
    <x v="24"/>
    <x v="2"/>
    <s v="Q12"/>
    <n v="2"/>
    <x v="0"/>
    <x v="3"/>
    <x v="7"/>
  </r>
  <r>
    <n v="1"/>
    <n v="2016"/>
    <s v="3427397"/>
    <s v="20121"/>
    <x v="0"/>
    <n v="0"/>
    <x v="0"/>
    <x v="33"/>
    <x v="13"/>
    <x v="3"/>
    <s v="Q12"/>
    <n v="3"/>
    <x v="0"/>
    <x v="3"/>
    <x v="6"/>
  </r>
  <r>
    <n v="1"/>
    <n v="2016"/>
    <s v="3669834"/>
    <s v="20122"/>
    <x v="0"/>
    <n v="0"/>
    <x v="0"/>
    <x v="16"/>
    <x v="6"/>
    <x v="2"/>
    <s v="Q12"/>
    <n v="1"/>
    <x v="0"/>
    <x v="3"/>
    <x v="5"/>
  </r>
  <r>
    <n v="1"/>
    <n v="2016"/>
    <s v="2641313"/>
    <s v="20113"/>
    <x v="0"/>
    <n v="0"/>
    <x v="0"/>
    <x v="34"/>
    <x v="25"/>
    <x v="1"/>
    <s v="Q12"/>
    <n v="1"/>
    <x v="0"/>
    <x v="3"/>
    <x v="5"/>
  </r>
  <r>
    <n v="1"/>
    <n v="2016"/>
    <s v="3373161"/>
    <s v="20114"/>
    <x v="0"/>
    <n v="0"/>
    <x v="0"/>
    <x v="35"/>
    <x v="26"/>
    <x v="2"/>
    <s v="Q12"/>
    <n v="1"/>
    <x v="0"/>
    <x v="3"/>
    <x v="5"/>
  </r>
  <r>
    <n v="1"/>
    <n v="2016"/>
    <s v="3652687"/>
    <s v="20114"/>
    <x v="0"/>
    <n v="0"/>
    <x v="0"/>
    <x v="36"/>
    <x v="10"/>
    <x v="4"/>
    <s v="Q12"/>
    <m/>
    <x v="0"/>
    <x v="3"/>
    <x v="2"/>
  </r>
  <r>
    <n v="1"/>
    <n v="2016"/>
    <s v="2856931"/>
    <s v="20122"/>
    <x v="0"/>
    <n v="0"/>
    <x v="0"/>
    <x v="24"/>
    <x v="20"/>
    <x v="2"/>
    <s v="Q12"/>
    <n v="3"/>
    <x v="0"/>
    <x v="3"/>
    <x v="6"/>
  </r>
  <r>
    <n v="1"/>
    <n v="2016"/>
    <s v="3270396"/>
    <s v="20121"/>
    <x v="0"/>
    <n v="0"/>
    <x v="0"/>
    <x v="25"/>
    <x v="13"/>
    <x v="3"/>
    <s v="Q12"/>
    <n v="1"/>
    <x v="0"/>
    <x v="3"/>
    <x v="5"/>
  </r>
  <r>
    <n v="1"/>
    <n v="2016"/>
    <s v="2918148"/>
    <s v="20122"/>
    <x v="0"/>
    <n v="0"/>
    <x v="0"/>
    <x v="37"/>
    <x v="27"/>
    <x v="3"/>
    <s v="Q12"/>
    <n v="1"/>
    <x v="0"/>
    <x v="3"/>
    <x v="5"/>
  </r>
  <r>
    <n v="1"/>
    <n v="2016"/>
    <s v="3081610"/>
    <s v="20114"/>
    <x v="0"/>
    <n v="0"/>
    <x v="0"/>
    <x v="38"/>
    <x v="23"/>
    <x v="1"/>
    <s v="Q12"/>
    <n v="1"/>
    <x v="0"/>
    <x v="3"/>
    <x v="5"/>
  </r>
  <r>
    <n v="1"/>
    <n v="2016"/>
    <s v="3369391"/>
    <s v="20113"/>
    <x v="0"/>
    <n v="0"/>
    <x v="0"/>
    <x v="16"/>
    <x v="6"/>
    <x v="2"/>
    <s v="Q12"/>
    <n v="2"/>
    <x v="0"/>
    <x v="3"/>
    <x v="7"/>
  </r>
  <r>
    <n v="1"/>
    <n v="2016"/>
    <s v="3301180"/>
    <s v="20114"/>
    <x v="0"/>
    <n v="0"/>
    <x v="0"/>
    <x v="28"/>
    <x v="22"/>
    <x v="2"/>
    <s v="Q12"/>
    <n v="3"/>
    <x v="0"/>
    <x v="3"/>
    <x v="6"/>
  </r>
  <r>
    <n v="1"/>
    <n v="2016"/>
    <s v="2825315"/>
    <s v="20122"/>
    <x v="0"/>
    <n v="0"/>
    <x v="0"/>
    <x v="39"/>
    <x v="28"/>
    <x v="4"/>
    <s v="Q12"/>
    <n v="1"/>
    <x v="0"/>
    <x v="3"/>
    <x v="5"/>
  </r>
  <r>
    <n v="1"/>
    <n v="2016"/>
    <s v="3167267"/>
    <s v="20122"/>
    <x v="0"/>
    <n v="0"/>
    <x v="0"/>
    <x v="10"/>
    <x v="10"/>
    <x v="4"/>
    <s v="Q12"/>
    <n v="2"/>
    <x v="0"/>
    <x v="3"/>
    <x v="7"/>
  </r>
  <r>
    <n v="1"/>
    <n v="2016"/>
    <s v="3162626"/>
    <s v="20122"/>
    <x v="0"/>
    <n v="0"/>
    <x v="0"/>
    <x v="21"/>
    <x v="17"/>
    <x v="2"/>
    <s v="Q12"/>
    <n v="3"/>
    <x v="0"/>
    <x v="3"/>
    <x v="6"/>
  </r>
  <r>
    <n v="1"/>
    <n v="2016"/>
    <s v="2630926"/>
    <s v="20122"/>
    <x v="0"/>
    <n v="0"/>
    <x v="0"/>
    <x v="0"/>
    <x v="0"/>
    <x v="0"/>
    <s v="Q13"/>
    <n v="2"/>
    <x v="0"/>
    <x v="4"/>
    <x v="8"/>
  </r>
  <r>
    <n v="1"/>
    <n v="2016"/>
    <s v="2743454"/>
    <s v="20114"/>
    <x v="0"/>
    <n v="0"/>
    <x v="0"/>
    <x v="1"/>
    <x v="1"/>
    <x v="1"/>
    <s v="Q13"/>
    <n v="6"/>
    <x v="0"/>
    <x v="4"/>
    <x v="9"/>
  </r>
  <r>
    <n v="1"/>
    <n v="2016"/>
    <s v="3568798"/>
    <s v="20122"/>
    <x v="0"/>
    <n v="0"/>
    <x v="0"/>
    <x v="2"/>
    <x v="2"/>
    <x v="2"/>
    <s v="Q13"/>
    <n v="7"/>
    <x v="0"/>
    <x v="4"/>
    <x v="10"/>
  </r>
  <r>
    <n v="1"/>
    <n v="2016"/>
    <s v="3581577"/>
    <s v="20122"/>
    <x v="0"/>
    <n v="0"/>
    <x v="0"/>
    <x v="3"/>
    <x v="3"/>
    <x v="3"/>
    <s v="Q13"/>
    <m/>
    <x v="0"/>
    <x v="4"/>
    <x v="2"/>
  </r>
  <r>
    <n v="1"/>
    <n v="2016"/>
    <s v="3680117"/>
    <s v="20122"/>
    <x v="0"/>
    <n v="0"/>
    <x v="0"/>
    <x v="4"/>
    <x v="4"/>
    <x v="1"/>
    <s v="Q13"/>
    <n v="2"/>
    <x v="0"/>
    <x v="4"/>
    <x v="8"/>
  </r>
  <r>
    <n v="1"/>
    <n v="2016"/>
    <s v="3729166"/>
    <s v="20122"/>
    <x v="0"/>
    <n v="0"/>
    <x v="0"/>
    <x v="5"/>
    <x v="5"/>
    <x v="2"/>
    <s v="Q13"/>
    <n v="5"/>
    <x v="0"/>
    <x v="4"/>
    <x v="11"/>
  </r>
  <r>
    <n v="1"/>
    <n v="2016"/>
    <s v="2877068"/>
    <s v="20122"/>
    <x v="0"/>
    <n v="0"/>
    <x v="0"/>
    <x v="6"/>
    <x v="6"/>
    <x v="2"/>
    <s v="Q13"/>
    <n v="5"/>
    <x v="0"/>
    <x v="4"/>
    <x v="11"/>
  </r>
  <r>
    <n v="1"/>
    <n v="2016"/>
    <s v="2678948"/>
    <s v="20122"/>
    <x v="0"/>
    <n v="0"/>
    <x v="0"/>
    <x v="7"/>
    <x v="7"/>
    <x v="4"/>
    <s v="Q13"/>
    <m/>
    <x v="0"/>
    <x v="4"/>
    <x v="2"/>
  </r>
  <r>
    <n v="1"/>
    <n v="2016"/>
    <s v="3670198"/>
    <s v="20122"/>
    <x v="0"/>
    <n v="0"/>
    <x v="0"/>
    <x v="8"/>
    <x v="8"/>
    <x v="1"/>
    <s v="Q13"/>
    <n v="5"/>
    <x v="0"/>
    <x v="4"/>
    <x v="11"/>
  </r>
  <r>
    <n v="1"/>
    <n v="2016"/>
    <s v="721486"/>
    <s v="20122"/>
    <x v="0"/>
    <n v="0"/>
    <x v="0"/>
    <x v="9"/>
    <x v="9"/>
    <x v="0"/>
    <s v="Q13"/>
    <m/>
    <x v="0"/>
    <x v="4"/>
    <x v="2"/>
  </r>
  <r>
    <n v="1"/>
    <n v="2016"/>
    <s v="8566"/>
    <s v="20122"/>
    <x v="0"/>
    <n v="0"/>
    <x v="0"/>
    <x v="0"/>
    <x v="0"/>
    <x v="0"/>
    <s v="Q13"/>
    <n v="4"/>
    <x v="0"/>
    <x v="4"/>
    <x v="12"/>
  </r>
  <r>
    <n v="1"/>
    <n v="2016"/>
    <s v="2971123"/>
    <s v="20122"/>
    <x v="0"/>
    <n v="0"/>
    <x v="0"/>
    <x v="10"/>
    <x v="10"/>
    <x v="4"/>
    <s v="Q13"/>
    <n v="7"/>
    <x v="0"/>
    <x v="4"/>
    <x v="10"/>
  </r>
  <r>
    <n v="1"/>
    <n v="2016"/>
    <s v="3662411"/>
    <s v="20122"/>
    <x v="0"/>
    <n v="0"/>
    <x v="0"/>
    <x v="11"/>
    <x v="10"/>
    <x v="4"/>
    <s v="Q13"/>
    <n v="1"/>
    <x v="0"/>
    <x v="4"/>
    <x v="13"/>
  </r>
  <r>
    <n v="1"/>
    <n v="2016"/>
    <s v="3057495"/>
    <s v="20121"/>
    <x v="0"/>
    <n v="0"/>
    <x v="0"/>
    <x v="12"/>
    <x v="11"/>
    <x v="0"/>
    <s v="Q13"/>
    <n v="3"/>
    <x v="0"/>
    <x v="4"/>
    <x v="14"/>
  </r>
  <r>
    <n v="1"/>
    <n v="2016"/>
    <s v="2787394"/>
    <s v="20114"/>
    <x v="0"/>
    <n v="0"/>
    <x v="0"/>
    <x v="13"/>
    <x v="12"/>
    <x v="3"/>
    <s v="Q13"/>
    <n v="2"/>
    <x v="0"/>
    <x v="4"/>
    <x v="8"/>
  </r>
  <r>
    <n v="1"/>
    <n v="2016"/>
    <s v="876524"/>
    <s v="20114"/>
    <x v="0"/>
    <n v="0"/>
    <x v="0"/>
    <x v="14"/>
    <x v="13"/>
    <x v="3"/>
    <s v="Q13"/>
    <n v="8"/>
    <x v="0"/>
    <x v="4"/>
    <x v="15"/>
  </r>
  <r>
    <n v="1"/>
    <n v="2016"/>
    <s v="3909853"/>
    <s v="20122"/>
    <x v="0"/>
    <n v="0"/>
    <x v="0"/>
    <x v="15"/>
    <x v="14"/>
    <x v="0"/>
    <s v="Q13"/>
    <n v="1"/>
    <x v="0"/>
    <x v="4"/>
    <x v="13"/>
  </r>
  <r>
    <n v="1"/>
    <n v="2016"/>
    <s v="3662775"/>
    <s v="20122"/>
    <x v="0"/>
    <n v="0"/>
    <x v="0"/>
    <x v="16"/>
    <x v="6"/>
    <x v="2"/>
    <s v="Q13"/>
    <n v="4"/>
    <x v="0"/>
    <x v="4"/>
    <x v="12"/>
  </r>
  <r>
    <n v="1"/>
    <n v="2016"/>
    <s v="1144545"/>
    <s v="20121"/>
    <x v="0"/>
    <n v="0"/>
    <x v="0"/>
    <x v="17"/>
    <x v="15"/>
    <x v="0"/>
    <s v="Q13"/>
    <n v="3"/>
    <x v="0"/>
    <x v="4"/>
    <x v="14"/>
  </r>
  <r>
    <n v="1"/>
    <n v="2016"/>
    <s v="12011"/>
    <s v="20121"/>
    <x v="0"/>
    <n v="0"/>
    <x v="0"/>
    <x v="18"/>
    <x v="13"/>
    <x v="3"/>
    <s v="Q13"/>
    <n v="9"/>
    <x v="0"/>
    <x v="4"/>
    <x v="16"/>
  </r>
  <r>
    <n v="1"/>
    <n v="2016"/>
    <s v="3379765"/>
    <s v="20122"/>
    <x v="0"/>
    <n v="0"/>
    <x v="0"/>
    <x v="12"/>
    <x v="11"/>
    <x v="0"/>
    <s v="Q13"/>
    <m/>
    <x v="0"/>
    <x v="4"/>
    <x v="2"/>
  </r>
  <r>
    <n v="1"/>
    <n v="2016"/>
    <s v="3744181"/>
    <s v="20122"/>
    <x v="0"/>
    <n v="0"/>
    <x v="0"/>
    <x v="19"/>
    <x v="12"/>
    <x v="3"/>
    <s v="Q13"/>
    <n v="4"/>
    <x v="0"/>
    <x v="4"/>
    <x v="12"/>
  </r>
  <r>
    <n v="1"/>
    <n v="2016"/>
    <s v="4110313"/>
    <s v="20122"/>
    <x v="0"/>
    <n v="0"/>
    <x v="0"/>
    <x v="20"/>
    <x v="16"/>
    <x v="4"/>
    <s v="Q13"/>
    <n v="3"/>
    <x v="0"/>
    <x v="4"/>
    <x v="14"/>
  </r>
  <r>
    <n v="1"/>
    <n v="2016"/>
    <s v="3393792"/>
    <s v="20121"/>
    <x v="0"/>
    <n v="0"/>
    <x v="0"/>
    <x v="21"/>
    <x v="17"/>
    <x v="2"/>
    <s v="Q13"/>
    <n v="4"/>
    <x v="0"/>
    <x v="4"/>
    <x v="12"/>
  </r>
  <r>
    <n v="1"/>
    <n v="2016"/>
    <s v="3659421"/>
    <s v="20114"/>
    <x v="0"/>
    <n v="0"/>
    <x v="0"/>
    <x v="16"/>
    <x v="6"/>
    <x v="2"/>
    <s v="Q13"/>
    <m/>
    <x v="0"/>
    <x v="4"/>
    <x v="2"/>
  </r>
  <r>
    <n v="1"/>
    <n v="2016"/>
    <s v="1972814"/>
    <s v="20113"/>
    <x v="0"/>
    <n v="0"/>
    <x v="0"/>
    <x v="2"/>
    <x v="2"/>
    <x v="2"/>
    <s v="Q13"/>
    <n v="5"/>
    <x v="0"/>
    <x v="4"/>
    <x v="11"/>
  </r>
  <r>
    <n v="1"/>
    <n v="2016"/>
    <s v="3288570"/>
    <s v="20113"/>
    <x v="0"/>
    <n v="0"/>
    <x v="0"/>
    <x v="18"/>
    <x v="13"/>
    <x v="3"/>
    <s v="Q13"/>
    <n v="3"/>
    <x v="0"/>
    <x v="4"/>
    <x v="14"/>
  </r>
  <r>
    <n v="1"/>
    <n v="2016"/>
    <s v="3662814"/>
    <s v="20122"/>
    <x v="0"/>
    <n v="0"/>
    <x v="0"/>
    <x v="22"/>
    <x v="18"/>
    <x v="2"/>
    <s v="Q13"/>
    <n v="1"/>
    <x v="0"/>
    <x v="4"/>
    <x v="13"/>
  </r>
  <r>
    <n v="1"/>
    <n v="2016"/>
    <s v="3881097"/>
    <s v="20122"/>
    <x v="0"/>
    <n v="0"/>
    <x v="0"/>
    <x v="23"/>
    <x v="19"/>
    <x v="4"/>
    <s v="Q13"/>
    <n v="8"/>
    <x v="0"/>
    <x v="4"/>
    <x v="15"/>
  </r>
  <r>
    <n v="1"/>
    <n v="2016"/>
    <s v="3584671"/>
    <s v="20122"/>
    <x v="0"/>
    <n v="0"/>
    <x v="0"/>
    <x v="24"/>
    <x v="20"/>
    <x v="2"/>
    <s v="Q13"/>
    <n v="4"/>
    <x v="0"/>
    <x v="4"/>
    <x v="12"/>
  </r>
  <r>
    <n v="1"/>
    <n v="2016"/>
    <s v="3047355"/>
    <s v="20122"/>
    <x v="0"/>
    <n v="0"/>
    <x v="0"/>
    <x v="7"/>
    <x v="7"/>
    <x v="4"/>
    <s v="Q13"/>
    <n v="7"/>
    <x v="0"/>
    <x v="4"/>
    <x v="10"/>
  </r>
  <r>
    <n v="1"/>
    <n v="2016"/>
    <s v="2792217"/>
    <m/>
    <x v="0"/>
    <n v="0"/>
    <x v="0"/>
    <x v="25"/>
    <x v="13"/>
    <x v="3"/>
    <s v="Q13"/>
    <n v="1"/>
    <x v="0"/>
    <x v="4"/>
    <x v="13"/>
  </r>
  <r>
    <n v="1"/>
    <n v="2016"/>
    <s v="3107688"/>
    <s v="20121"/>
    <x v="0"/>
    <n v="0"/>
    <x v="0"/>
    <x v="12"/>
    <x v="11"/>
    <x v="0"/>
    <s v="Q13"/>
    <n v="4"/>
    <x v="0"/>
    <x v="4"/>
    <x v="12"/>
  </r>
  <r>
    <n v="1"/>
    <n v="2016"/>
    <s v="3421976"/>
    <s v="20122"/>
    <x v="0"/>
    <n v="0"/>
    <x v="0"/>
    <x v="26"/>
    <x v="21"/>
    <x v="3"/>
    <s v="Q13"/>
    <n v="4"/>
    <x v="0"/>
    <x v="4"/>
    <x v="12"/>
  </r>
  <r>
    <n v="1"/>
    <n v="2016"/>
    <s v="2761277"/>
    <s v="20121"/>
    <x v="0"/>
    <n v="0"/>
    <x v="0"/>
    <x v="27"/>
    <x v="6"/>
    <x v="2"/>
    <s v="Q13"/>
    <n v="1"/>
    <x v="0"/>
    <x v="4"/>
    <x v="13"/>
  </r>
  <r>
    <n v="1"/>
    <n v="2016"/>
    <s v="3531852"/>
    <s v="20114"/>
    <x v="0"/>
    <n v="0"/>
    <x v="0"/>
    <x v="28"/>
    <x v="22"/>
    <x v="2"/>
    <s v="Q13"/>
    <n v="5"/>
    <x v="0"/>
    <x v="4"/>
    <x v="11"/>
  </r>
  <r>
    <n v="1"/>
    <n v="2016"/>
    <s v="2942159"/>
    <s v="20113"/>
    <x v="0"/>
    <n v="0"/>
    <x v="0"/>
    <x v="10"/>
    <x v="10"/>
    <x v="4"/>
    <s v="Q13"/>
    <n v="4"/>
    <x v="0"/>
    <x v="4"/>
    <x v="12"/>
  </r>
  <r>
    <n v="1"/>
    <n v="2016"/>
    <s v="3112511"/>
    <s v="20122"/>
    <x v="0"/>
    <n v="0"/>
    <x v="0"/>
    <x v="29"/>
    <x v="1"/>
    <x v="1"/>
    <s v="Q13"/>
    <n v="8"/>
    <x v="0"/>
    <x v="4"/>
    <x v="15"/>
  </r>
  <r>
    <n v="1"/>
    <n v="2016"/>
    <s v="3294316"/>
    <s v="20121"/>
    <x v="0"/>
    <n v="0"/>
    <x v="0"/>
    <x v="30"/>
    <x v="12"/>
    <x v="3"/>
    <s v="Q13"/>
    <n v="1"/>
    <x v="0"/>
    <x v="4"/>
    <x v="13"/>
  </r>
  <r>
    <n v="1"/>
    <n v="2016"/>
    <s v="2721952"/>
    <s v="20121"/>
    <x v="0"/>
    <n v="0"/>
    <x v="0"/>
    <x v="31"/>
    <x v="23"/>
    <x v="1"/>
    <s v="Q13"/>
    <n v="5"/>
    <x v="0"/>
    <x v="4"/>
    <x v="11"/>
  </r>
  <r>
    <n v="1"/>
    <n v="2016"/>
    <s v="2730142"/>
    <s v="20122"/>
    <x v="0"/>
    <n v="0"/>
    <x v="0"/>
    <x v="32"/>
    <x v="24"/>
    <x v="2"/>
    <s v="Q13"/>
    <n v="3"/>
    <x v="0"/>
    <x v="4"/>
    <x v="14"/>
  </r>
  <r>
    <n v="1"/>
    <n v="2016"/>
    <s v="3427397"/>
    <s v="20121"/>
    <x v="0"/>
    <n v="0"/>
    <x v="0"/>
    <x v="33"/>
    <x v="13"/>
    <x v="3"/>
    <s v="Q13"/>
    <n v="3"/>
    <x v="0"/>
    <x v="4"/>
    <x v="14"/>
  </r>
  <r>
    <n v="1"/>
    <n v="2016"/>
    <s v="3669834"/>
    <s v="20122"/>
    <x v="0"/>
    <n v="0"/>
    <x v="0"/>
    <x v="16"/>
    <x v="6"/>
    <x v="2"/>
    <s v="Q13"/>
    <n v="3"/>
    <x v="0"/>
    <x v="4"/>
    <x v="14"/>
  </r>
  <r>
    <n v="1"/>
    <n v="2016"/>
    <s v="2641313"/>
    <s v="20113"/>
    <x v="0"/>
    <n v="0"/>
    <x v="0"/>
    <x v="34"/>
    <x v="25"/>
    <x v="1"/>
    <s v="Q13"/>
    <n v="2"/>
    <x v="0"/>
    <x v="4"/>
    <x v="8"/>
  </r>
  <r>
    <n v="1"/>
    <n v="2016"/>
    <s v="3373161"/>
    <s v="20114"/>
    <x v="0"/>
    <n v="0"/>
    <x v="0"/>
    <x v="35"/>
    <x v="26"/>
    <x v="2"/>
    <s v="Q13"/>
    <n v="2"/>
    <x v="0"/>
    <x v="4"/>
    <x v="8"/>
  </r>
  <r>
    <n v="1"/>
    <n v="2016"/>
    <s v="3652687"/>
    <s v="20114"/>
    <x v="0"/>
    <n v="0"/>
    <x v="0"/>
    <x v="36"/>
    <x v="10"/>
    <x v="4"/>
    <s v="Q13"/>
    <m/>
    <x v="0"/>
    <x v="4"/>
    <x v="2"/>
  </r>
  <r>
    <n v="1"/>
    <n v="2016"/>
    <s v="2856931"/>
    <s v="20122"/>
    <x v="0"/>
    <n v="0"/>
    <x v="0"/>
    <x v="24"/>
    <x v="20"/>
    <x v="2"/>
    <s v="Q13"/>
    <n v="3"/>
    <x v="0"/>
    <x v="4"/>
    <x v="14"/>
  </r>
  <r>
    <n v="1"/>
    <n v="2016"/>
    <s v="3270396"/>
    <s v="20121"/>
    <x v="0"/>
    <n v="0"/>
    <x v="0"/>
    <x v="25"/>
    <x v="13"/>
    <x v="3"/>
    <s v="Q13"/>
    <n v="1"/>
    <x v="0"/>
    <x v="4"/>
    <x v="13"/>
  </r>
  <r>
    <n v="1"/>
    <n v="2016"/>
    <s v="2918148"/>
    <s v="20122"/>
    <x v="0"/>
    <n v="0"/>
    <x v="0"/>
    <x v="37"/>
    <x v="27"/>
    <x v="3"/>
    <s v="Q13"/>
    <n v="5"/>
    <x v="0"/>
    <x v="4"/>
    <x v="11"/>
  </r>
  <r>
    <n v="1"/>
    <n v="2016"/>
    <s v="3081610"/>
    <s v="20114"/>
    <x v="0"/>
    <n v="0"/>
    <x v="0"/>
    <x v="38"/>
    <x v="23"/>
    <x v="1"/>
    <s v="Q13"/>
    <n v="5"/>
    <x v="0"/>
    <x v="4"/>
    <x v="11"/>
  </r>
  <r>
    <n v="1"/>
    <n v="2016"/>
    <s v="3369391"/>
    <s v="20113"/>
    <x v="0"/>
    <n v="0"/>
    <x v="0"/>
    <x v="16"/>
    <x v="6"/>
    <x v="2"/>
    <s v="Q13"/>
    <n v="3"/>
    <x v="0"/>
    <x v="4"/>
    <x v="14"/>
  </r>
  <r>
    <n v="1"/>
    <n v="2016"/>
    <s v="3301180"/>
    <s v="20114"/>
    <x v="0"/>
    <n v="0"/>
    <x v="0"/>
    <x v="28"/>
    <x v="22"/>
    <x v="2"/>
    <s v="Q13"/>
    <n v="8"/>
    <x v="0"/>
    <x v="4"/>
    <x v="15"/>
  </r>
  <r>
    <n v="1"/>
    <n v="2016"/>
    <s v="2825315"/>
    <s v="20122"/>
    <x v="0"/>
    <n v="0"/>
    <x v="0"/>
    <x v="39"/>
    <x v="28"/>
    <x v="4"/>
    <s v="Q13"/>
    <n v="7"/>
    <x v="0"/>
    <x v="4"/>
    <x v="10"/>
  </r>
  <r>
    <n v="1"/>
    <n v="2016"/>
    <s v="3167267"/>
    <s v="20122"/>
    <x v="0"/>
    <n v="0"/>
    <x v="0"/>
    <x v="10"/>
    <x v="10"/>
    <x v="4"/>
    <s v="Q13"/>
    <n v="4"/>
    <x v="0"/>
    <x v="4"/>
    <x v="12"/>
  </r>
  <r>
    <n v="1"/>
    <n v="2016"/>
    <s v="3162626"/>
    <s v="20122"/>
    <x v="0"/>
    <n v="0"/>
    <x v="0"/>
    <x v="21"/>
    <x v="17"/>
    <x v="2"/>
    <s v="Q13"/>
    <n v="2"/>
    <x v="0"/>
    <x v="4"/>
    <x v="8"/>
  </r>
  <r>
    <n v="1"/>
    <n v="2016"/>
    <s v="2630926"/>
    <s v="20122"/>
    <x v="0"/>
    <n v="0"/>
    <x v="0"/>
    <x v="0"/>
    <x v="0"/>
    <x v="0"/>
    <s v="Q7"/>
    <n v="1"/>
    <x v="0"/>
    <x v="5"/>
    <x v="17"/>
  </r>
  <r>
    <n v="1"/>
    <n v="2016"/>
    <s v="2743454"/>
    <s v="20114"/>
    <x v="0"/>
    <n v="0"/>
    <x v="0"/>
    <x v="1"/>
    <x v="1"/>
    <x v="1"/>
    <s v="Q7"/>
    <n v="1"/>
    <x v="0"/>
    <x v="5"/>
    <x v="17"/>
  </r>
  <r>
    <n v="1"/>
    <n v="2016"/>
    <s v="3568798"/>
    <s v="20122"/>
    <x v="0"/>
    <n v="0"/>
    <x v="0"/>
    <x v="2"/>
    <x v="2"/>
    <x v="2"/>
    <s v="Q7"/>
    <n v="1"/>
    <x v="0"/>
    <x v="5"/>
    <x v="17"/>
  </r>
  <r>
    <n v="1"/>
    <n v="2016"/>
    <s v="3581577"/>
    <s v="20122"/>
    <x v="0"/>
    <n v="0"/>
    <x v="0"/>
    <x v="3"/>
    <x v="3"/>
    <x v="3"/>
    <s v="Q7"/>
    <m/>
    <x v="0"/>
    <x v="5"/>
    <x v="2"/>
  </r>
  <r>
    <n v="1"/>
    <n v="2016"/>
    <s v="3680117"/>
    <s v="20122"/>
    <x v="0"/>
    <n v="0"/>
    <x v="0"/>
    <x v="4"/>
    <x v="4"/>
    <x v="1"/>
    <s v="Q7"/>
    <n v="2"/>
    <x v="0"/>
    <x v="5"/>
    <x v="18"/>
  </r>
  <r>
    <n v="1"/>
    <n v="2016"/>
    <s v="3729166"/>
    <s v="20122"/>
    <x v="0"/>
    <n v="0"/>
    <x v="0"/>
    <x v="5"/>
    <x v="5"/>
    <x v="2"/>
    <s v="Q7"/>
    <n v="1"/>
    <x v="0"/>
    <x v="5"/>
    <x v="17"/>
  </r>
  <r>
    <n v="1"/>
    <n v="2016"/>
    <s v="2877068"/>
    <s v="20122"/>
    <x v="0"/>
    <n v="0"/>
    <x v="0"/>
    <x v="6"/>
    <x v="6"/>
    <x v="2"/>
    <s v="Q7"/>
    <n v="1"/>
    <x v="0"/>
    <x v="5"/>
    <x v="17"/>
  </r>
  <r>
    <n v="1"/>
    <n v="2016"/>
    <s v="2678948"/>
    <s v="20122"/>
    <x v="0"/>
    <n v="0"/>
    <x v="0"/>
    <x v="7"/>
    <x v="7"/>
    <x v="4"/>
    <s v="Q7"/>
    <m/>
    <x v="0"/>
    <x v="5"/>
    <x v="2"/>
  </r>
  <r>
    <n v="1"/>
    <n v="2016"/>
    <s v="3670198"/>
    <s v="20122"/>
    <x v="0"/>
    <n v="0"/>
    <x v="0"/>
    <x v="8"/>
    <x v="8"/>
    <x v="1"/>
    <s v="Q7"/>
    <n v="1"/>
    <x v="0"/>
    <x v="5"/>
    <x v="17"/>
  </r>
  <r>
    <n v="1"/>
    <n v="2016"/>
    <s v="721486"/>
    <s v="20122"/>
    <x v="0"/>
    <n v="0"/>
    <x v="0"/>
    <x v="9"/>
    <x v="9"/>
    <x v="0"/>
    <s v="Q7"/>
    <n v="5"/>
    <x v="0"/>
    <x v="5"/>
    <x v="19"/>
  </r>
  <r>
    <n v="1"/>
    <n v="2016"/>
    <s v="8566"/>
    <s v="20122"/>
    <x v="0"/>
    <n v="0"/>
    <x v="0"/>
    <x v="0"/>
    <x v="0"/>
    <x v="0"/>
    <s v="Q7"/>
    <n v="1"/>
    <x v="0"/>
    <x v="5"/>
    <x v="17"/>
  </r>
  <r>
    <n v="1"/>
    <n v="2016"/>
    <s v="2971123"/>
    <s v="20122"/>
    <x v="0"/>
    <n v="0"/>
    <x v="0"/>
    <x v="10"/>
    <x v="10"/>
    <x v="4"/>
    <s v="Q7"/>
    <n v="1"/>
    <x v="0"/>
    <x v="5"/>
    <x v="17"/>
  </r>
  <r>
    <n v="1"/>
    <n v="2016"/>
    <s v="3662411"/>
    <s v="20122"/>
    <x v="0"/>
    <n v="0"/>
    <x v="0"/>
    <x v="11"/>
    <x v="10"/>
    <x v="4"/>
    <s v="Q7"/>
    <n v="3"/>
    <x v="0"/>
    <x v="5"/>
    <x v="20"/>
  </r>
  <r>
    <n v="1"/>
    <n v="2016"/>
    <s v="3057495"/>
    <s v="20121"/>
    <x v="0"/>
    <n v="0"/>
    <x v="0"/>
    <x v="12"/>
    <x v="11"/>
    <x v="0"/>
    <s v="Q7"/>
    <n v="1"/>
    <x v="0"/>
    <x v="5"/>
    <x v="17"/>
  </r>
  <r>
    <n v="1"/>
    <n v="2016"/>
    <s v="2787394"/>
    <s v="20114"/>
    <x v="0"/>
    <n v="0"/>
    <x v="0"/>
    <x v="13"/>
    <x v="12"/>
    <x v="3"/>
    <s v="Q7"/>
    <n v="5"/>
    <x v="0"/>
    <x v="5"/>
    <x v="19"/>
  </r>
  <r>
    <n v="1"/>
    <n v="2016"/>
    <s v="876524"/>
    <s v="20114"/>
    <x v="0"/>
    <n v="0"/>
    <x v="0"/>
    <x v="14"/>
    <x v="13"/>
    <x v="3"/>
    <s v="Q7"/>
    <n v="1"/>
    <x v="0"/>
    <x v="5"/>
    <x v="17"/>
  </r>
  <r>
    <n v="1"/>
    <n v="2016"/>
    <s v="3909853"/>
    <s v="20122"/>
    <x v="0"/>
    <n v="0"/>
    <x v="0"/>
    <x v="15"/>
    <x v="14"/>
    <x v="0"/>
    <s v="Q7"/>
    <n v="2"/>
    <x v="0"/>
    <x v="5"/>
    <x v="18"/>
  </r>
  <r>
    <n v="1"/>
    <n v="2016"/>
    <s v="3662775"/>
    <s v="20122"/>
    <x v="0"/>
    <n v="0"/>
    <x v="0"/>
    <x v="16"/>
    <x v="6"/>
    <x v="2"/>
    <s v="Q7"/>
    <n v="1"/>
    <x v="0"/>
    <x v="5"/>
    <x v="17"/>
  </r>
  <r>
    <n v="1"/>
    <n v="2016"/>
    <s v="1144545"/>
    <s v="20121"/>
    <x v="0"/>
    <n v="0"/>
    <x v="0"/>
    <x v="17"/>
    <x v="15"/>
    <x v="0"/>
    <s v="Q7"/>
    <n v="2"/>
    <x v="0"/>
    <x v="5"/>
    <x v="18"/>
  </r>
  <r>
    <n v="1"/>
    <n v="2016"/>
    <s v="12011"/>
    <s v="20121"/>
    <x v="0"/>
    <n v="0"/>
    <x v="0"/>
    <x v="18"/>
    <x v="13"/>
    <x v="3"/>
    <s v="Q7"/>
    <n v="1"/>
    <x v="0"/>
    <x v="5"/>
    <x v="17"/>
  </r>
  <r>
    <n v="1"/>
    <n v="2016"/>
    <s v="3379765"/>
    <s v="20122"/>
    <x v="0"/>
    <n v="0"/>
    <x v="0"/>
    <x v="12"/>
    <x v="11"/>
    <x v="0"/>
    <s v="Q7"/>
    <n v="2"/>
    <x v="0"/>
    <x v="5"/>
    <x v="18"/>
  </r>
  <r>
    <n v="1"/>
    <n v="2016"/>
    <s v="3744181"/>
    <s v="20122"/>
    <x v="0"/>
    <n v="0"/>
    <x v="0"/>
    <x v="19"/>
    <x v="12"/>
    <x v="3"/>
    <s v="Q7"/>
    <n v="1"/>
    <x v="0"/>
    <x v="5"/>
    <x v="17"/>
  </r>
  <r>
    <n v="1"/>
    <n v="2016"/>
    <s v="4110313"/>
    <s v="20122"/>
    <x v="0"/>
    <n v="0"/>
    <x v="0"/>
    <x v="20"/>
    <x v="16"/>
    <x v="4"/>
    <s v="Q7"/>
    <n v="1"/>
    <x v="0"/>
    <x v="5"/>
    <x v="17"/>
  </r>
  <r>
    <n v="1"/>
    <n v="2016"/>
    <s v="3393792"/>
    <s v="20121"/>
    <x v="0"/>
    <n v="0"/>
    <x v="0"/>
    <x v="21"/>
    <x v="17"/>
    <x v="2"/>
    <s v="Q7"/>
    <n v="1"/>
    <x v="0"/>
    <x v="5"/>
    <x v="17"/>
  </r>
  <r>
    <n v="1"/>
    <n v="2016"/>
    <s v="3659421"/>
    <s v="20114"/>
    <x v="0"/>
    <n v="0"/>
    <x v="0"/>
    <x v="16"/>
    <x v="6"/>
    <x v="2"/>
    <s v="Q7"/>
    <m/>
    <x v="0"/>
    <x v="5"/>
    <x v="2"/>
  </r>
  <r>
    <n v="1"/>
    <n v="2016"/>
    <s v="1972814"/>
    <s v="20113"/>
    <x v="0"/>
    <n v="0"/>
    <x v="0"/>
    <x v="2"/>
    <x v="2"/>
    <x v="2"/>
    <s v="Q7"/>
    <n v="1"/>
    <x v="0"/>
    <x v="5"/>
    <x v="17"/>
  </r>
  <r>
    <n v="1"/>
    <n v="2016"/>
    <s v="3288570"/>
    <s v="20113"/>
    <x v="0"/>
    <n v="0"/>
    <x v="0"/>
    <x v="18"/>
    <x v="13"/>
    <x v="3"/>
    <s v="Q7"/>
    <n v="1"/>
    <x v="0"/>
    <x v="5"/>
    <x v="17"/>
  </r>
  <r>
    <n v="1"/>
    <n v="2016"/>
    <s v="3662814"/>
    <s v="20122"/>
    <x v="0"/>
    <n v="0"/>
    <x v="0"/>
    <x v="22"/>
    <x v="18"/>
    <x v="2"/>
    <s v="Q7"/>
    <n v="2"/>
    <x v="0"/>
    <x v="5"/>
    <x v="18"/>
  </r>
  <r>
    <n v="1"/>
    <n v="2016"/>
    <s v="3881097"/>
    <s v="20122"/>
    <x v="0"/>
    <n v="0"/>
    <x v="0"/>
    <x v="23"/>
    <x v="19"/>
    <x v="4"/>
    <s v="Q7"/>
    <n v="1"/>
    <x v="0"/>
    <x v="5"/>
    <x v="17"/>
  </r>
  <r>
    <n v="1"/>
    <n v="2016"/>
    <s v="3584671"/>
    <s v="20122"/>
    <x v="0"/>
    <n v="0"/>
    <x v="0"/>
    <x v="24"/>
    <x v="20"/>
    <x v="2"/>
    <s v="Q7"/>
    <n v="3"/>
    <x v="0"/>
    <x v="5"/>
    <x v="20"/>
  </r>
  <r>
    <n v="1"/>
    <n v="2016"/>
    <s v="3047355"/>
    <s v="20122"/>
    <x v="0"/>
    <n v="0"/>
    <x v="0"/>
    <x v="7"/>
    <x v="7"/>
    <x v="4"/>
    <s v="Q7"/>
    <n v="1"/>
    <x v="0"/>
    <x v="5"/>
    <x v="17"/>
  </r>
  <r>
    <n v="1"/>
    <n v="2016"/>
    <s v="2792217"/>
    <m/>
    <x v="0"/>
    <n v="0"/>
    <x v="0"/>
    <x v="25"/>
    <x v="13"/>
    <x v="3"/>
    <s v="Q7"/>
    <n v="2"/>
    <x v="0"/>
    <x v="5"/>
    <x v="18"/>
  </r>
  <r>
    <n v="1"/>
    <n v="2016"/>
    <s v="3107688"/>
    <s v="20121"/>
    <x v="0"/>
    <n v="0"/>
    <x v="0"/>
    <x v="12"/>
    <x v="11"/>
    <x v="0"/>
    <s v="Q7"/>
    <n v="1"/>
    <x v="0"/>
    <x v="5"/>
    <x v="17"/>
  </r>
  <r>
    <n v="1"/>
    <n v="2016"/>
    <s v="3421976"/>
    <s v="20122"/>
    <x v="0"/>
    <n v="0"/>
    <x v="0"/>
    <x v="26"/>
    <x v="21"/>
    <x v="3"/>
    <s v="Q7"/>
    <n v="1"/>
    <x v="0"/>
    <x v="5"/>
    <x v="17"/>
  </r>
  <r>
    <n v="1"/>
    <n v="2016"/>
    <s v="2761277"/>
    <s v="20121"/>
    <x v="0"/>
    <n v="0"/>
    <x v="0"/>
    <x v="27"/>
    <x v="6"/>
    <x v="2"/>
    <s v="Q7"/>
    <n v="2"/>
    <x v="0"/>
    <x v="5"/>
    <x v="18"/>
  </r>
  <r>
    <n v="1"/>
    <n v="2016"/>
    <s v="3531852"/>
    <s v="20114"/>
    <x v="0"/>
    <n v="0"/>
    <x v="0"/>
    <x v="28"/>
    <x v="22"/>
    <x v="2"/>
    <s v="Q7"/>
    <n v="1"/>
    <x v="0"/>
    <x v="5"/>
    <x v="17"/>
  </r>
  <r>
    <n v="1"/>
    <n v="2016"/>
    <s v="2942159"/>
    <s v="20113"/>
    <x v="0"/>
    <n v="0"/>
    <x v="0"/>
    <x v="10"/>
    <x v="10"/>
    <x v="4"/>
    <s v="Q7"/>
    <n v="1"/>
    <x v="0"/>
    <x v="5"/>
    <x v="17"/>
  </r>
  <r>
    <n v="1"/>
    <n v="2016"/>
    <s v="3112511"/>
    <s v="20122"/>
    <x v="0"/>
    <n v="0"/>
    <x v="0"/>
    <x v="29"/>
    <x v="1"/>
    <x v="1"/>
    <s v="Q7"/>
    <n v="1"/>
    <x v="0"/>
    <x v="5"/>
    <x v="17"/>
  </r>
  <r>
    <n v="1"/>
    <n v="2016"/>
    <s v="3294316"/>
    <s v="20121"/>
    <x v="0"/>
    <n v="0"/>
    <x v="0"/>
    <x v="30"/>
    <x v="12"/>
    <x v="3"/>
    <s v="Q7"/>
    <n v="5"/>
    <x v="0"/>
    <x v="5"/>
    <x v="19"/>
  </r>
  <r>
    <n v="1"/>
    <n v="2016"/>
    <s v="2721952"/>
    <s v="20121"/>
    <x v="0"/>
    <n v="0"/>
    <x v="0"/>
    <x v="31"/>
    <x v="23"/>
    <x v="1"/>
    <s v="Q7"/>
    <n v="1"/>
    <x v="0"/>
    <x v="5"/>
    <x v="17"/>
  </r>
  <r>
    <n v="1"/>
    <n v="2016"/>
    <s v="2730142"/>
    <s v="20122"/>
    <x v="0"/>
    <n v="0"/>
    <x v="0"/>
    <x v="32"/>
    <x v="24"/>
    <x v="2"/>
    <s v="Q7"/>
    <n v="1"/>
    <x v="0"/>
    <x v="5"/>
    <x v="17"/>
  </r>
  <r>
    <n v="1"/>
    <n v="2016"/>
    <s v="3427397"/>
    <s v="20121"/>
    <x v="0"/>
    <n v="0"/>
    <x v="0"/>
    <x v="33"/>
    <x v="13"/>
    <x v="3"/>
    <s v="Q7"/>
    <n v="1"/>
    <x v="0"/>
    <x v="5"/>
    <x v="17"/>
  </r>
  <r>
    <n v="1"/>
    <n v="2016"/>
    <s v="3669834"/>
    <s v="20122"/>
    <x v="0"/>
    <n v="0"/>
    <x v="0"/>
    <x v="16"/>
    <x v="6"/>
    <x v="2"/>
    <s v="Q7"/>
    <n v="1"/>
    <x v="0"/>
    <x v="5"/>
    <x v="17"/>
  </r>
  <r>
    <n v="1"/>
    <n v="2016"/>
    <s v="2641313"/>
    <s v="20113"/>
    <x v="0"/>
    <n v="0"/>
    <x v="0"/>
    <x v="34"/>
    <x v="25"/>
    <x v="1"/>
    <s v="Q7"/>
    <n v="5"/>
    <x v="0"/>
    <x v="5"/>
    <x v="19"/>
  </r>
  <r>
    <n v="1"/>
    <n v="2016"/>
    <s v="3373161"/>
    <s v="20114"/>
    <x v="0"/>
    <n v="0"/>
    <x v="0"/>
    <x v="35"/>
    <x v="26"/>
    <x v="2"/>
    <s v="Q7"/>
    <n v="1"/>
    <x v="0"/>
    <x v="5"/>
    <x v="17"/>
  </r>
  <r>
    <n v="1"/>
    <n v="2016"/>
    <s v="3652687"/>
    <s v="20114"/>
    <x v="0"/>
    <n v="0"/>
    <x v="0"/>
    <x v="36"/>
    <x v="10"/>
    <x v="4"/>
    <s v="Q7"/>
    <m/>
    <x v="0"/>
    <x v="5"/>
    <x v="2"/>
  </r>
  <r>
    <n v="1"/>
    <n v="2016"/>
    <s v="2856931"/>
    <s v="20122"/>
    <x v="0"/>
    <n v="0"/>
    <x v="0"/>
    <x v="24"/>
    <x v="20"/>
    <x v="2"/>
    <s v="Q7"/>
    <n v="1"/>
    <x v="0"/>
    <x v="5"/>
    <x v="17"/>
  </r>
  <r>
    <n v="1"/>
    <n v="2016"/>
    <s v="3270396"/>
    <s v="20121"/>
    <x v="0"/>
    <n v="0"/>
    <x v="0"/>
    <x v="25"/>
    <x v="13"/>
    <x v="3"/>
    <s v="Q7"/>
    <n v="2"/>
    <x v="0"/>
    <x v="5"/>
    <x v="18"/>
  </r>
  <r>
    <n v="1"/>
    <n v="2016"/>
    <s v="2918148"/>
    <s v="20122"/>
    <x v="0"/>
    <n v="0"/>
    <x v="0"/>
    <x v="37"/>
    <x v="27"/>
    <x v="3"/>
    <s v="Q7"/>
    <n v="1"/>
    <x v="0"/>
    <x v="5"/>
    <x v="17"/>
  </r>
  <r>
    <n v="1"/>
    <n v="2016"/>
    <s v="3081610"/>
    <s v="20114"/>
    <x v="0"/>
    <n v="0"/>
    <x v="0"/>
    <x v="38"/>
    <x v="23"/>
    <x v="1"/>
    <s v="Q7"/>
    <n v="1"/>
    <x v="0"/>
    <x v="5"/>
    <x v="17"/>
  </r>
  <r>
    <n v="1"/>
    <n v="2016"/>
    <s v="3369391"/>
    <s v="20113"/>
    <x v="0"/>
    <n v="0"/>
    <x v="0"/>
    <x v="16"/>
    <x v="6"/>
    <x v="2"/>
    <s v="Q7"/>
    <n v="1"/>
    <x v="0"/>
    <x v="5"/>
    <x v="17"/>
  </r>
  <r>
    <n v="1"/>
    <n v="2016"/>
    <s v="3301180"/>
    <s v="20114"/>
    <x v="0"/>
    <n v="0"/>
    <x v="0"/>
    <x v="28"/>
    <x v="22"/>
    <x v="2"/>
    <s v="Q7"/>
    <n v="1"/>
    <x v="0"/>
    <x v="5"/>
    <x v="17"/>
  </r>
  <r>
    <n v="1"/>
    <n v="2016"/>
    <s v="2825315"/>
    <s v="20122"/>
    <x v="0"/>
    <n v="0"/>
    <x v="0"/>
    <x v="39"/>
    <x v="28"/>
    <x v="4"/>
    <s v="Q7"/>
    <n v="1"/>
    <x v="0"/>
    <x v="5"/>
    <x v="17"/>
  </r>
  <r>
    <n v="1"/>
    <n v="2016"/>
    <s v="3167267"/>
    <s v="20122"/>
    <x v="0"/>
    <n v="0"/>
    <x v="0"/>
    <x v="10"/>
    <x v="10"/>
    <x v="4"/>
    <s v="Q7"/>
    <n v="1"/>
    <x v="0"/>
    <x v="5"/>
    <x v="17"/>
  </r>
  <r>
    <n v="1"/>
    <n v="2016"/>
    <s v="3162626"/>
    <s v="20122"/>
    <x v="0"/>
    <n v="0"/>
    <x v="0"/>
    <x v="21"/>
    <x v="17"/>
    <x v="2"/>
    <s v="Q7"/>
    <n v="1"/>
    <x v="0"/>
    <x v="5"/>
    <x v="17"/>
  </r>
  <r>
    <n v="1"/>
    <n v="2016"/>
    <s v="2630926"/>
    <s v="20122"/>
    <x v="0"/>
    <n v="0"/>
    <x v="0"/>
    <x v="0"/>
    <x v="0"/>
    <x v="0"/>
    <s v="Q8"/>
    <n v="1"/>
    <x v="0"/>
    <x v="6"/>
    <x v="21"/>
  </r>
  <r>
    <n v="1"/>
    <n v="2016"/>
    <s v="2743454"/>
    <s v="20114"/>
    <x v="0"/>
    <n v="0"/>
    <x v="0"/>
    <x v="1"/>
    <x v="1"/>
    <x v="1"/>
    <s v="Q8"/>
    <n v="4"/>
    <x v="0"/>
    <x v="6"/>
    <x v="22"/>
  </r>
  <r>
    <n v="1"/>
    <n v="2016"/>
    <s v="3568798"/>
    <s v="20122"/>
    <x v="0"/>
    <n v="0"/>
    <x v="0"/>
    <x v="2"/>
    <x v="2"/>
    <x v="2"/>
    <s v="Q8"/>
    <n v="5"/>
    <x v="0"/>
    <x v="6"/>
    <x v="23"/>
  </r>
  <r>
    <n v="1"/>
    <n v="2016"/>
    <s v="3581577"/>
    <s v="20122"/>
    <x v="0"/>
    <n v="0"/>
    <x v="0"/>
    <x v="3"/>
    <x v="3"/>
    <x v="3"/>
    <s v="Q8"/>
    <m/>
    <x v="0"/>
    <x v="6"/>
    <x v="2"/>
  </r>
  <r>
    <n v="1"/>
    <n v="2016"/>
    <s v="3680117"/>
    <s v="20122"/>
    <x v="0"/>
    <n v="0"/>
    <x v="0"/>
    <x v="4"/>
    <x v="4"/>
    <x v="1"/>
    <s v="Q8"/>
    <n v="1"/>
    <x v="0"/>
    <x v="6"/>
    <x v="21"/>
  </r>
  <r>
    <n v="1"/>
    <n v="2016"/>
    <s v="3729166"/>
    <s v="20122"/>
    <x v="0"/>
    <n v="0"/>
    <x v="0"/>
    <x v="5"/>
    <x v="5"/>
    <x v="2"/>
    <s v="Q8"/>
    <n v="3"/>
    <x v="0"/>
    <x v="6"/>
    <x v="24"/>
  </r>
  <r>
    <n v="1"/>
    <n v="2016"/>
    <s v="2877068"/>
    <s v="20122"/>
    <x v="0"/>
    <n v="0"/>
    <x v="0"/>
    <x v="6"/>
    <x v="6"/>
    <x v="2"/>
    <s v="Q8"/>
    <n v="4"/>
    <x v="0"/>
    <x v="6"/>
    <x v="22"/>
  </r>
  <r>
    <n v="1"/>
    <n v="2016"/>
    <s v="2678948"/>
    <s v="20122"/>
    <x v="0"/>
    <n v="0"/>
    <x v="0"/>
    <x v="7"/>
    <x v="7"/>
    <x v="4"/>
    <s v="Q8"/>
    <m/>
    <x v="0"/>
    <x v="6"/>
    <x v="2"/>
  </r>
  <r>
    <n v="1"/>
    <n v="2016"/>
    <s v="3670198"/>
    <s v="20122"/>
    <x v="0"/>
    <n v="0"/>
    <x v="0"/>
    <x v="8"/>
    <x v="8"/>
    <x v="1"/>
    <s v="Q8"/>
    <n v="5"/>
    <x v="0"/>
    <x v="6"/>
    <x v="23"/>
  </r>
  <r>
    <n v="1"/>
    <n v="2016"/>
    <s v="721486"/>
    <s v="20122"/>
    <x v="0"/>
    <n v="0"/>
    <x v="0"/>
    <x v="9"/>
    <x v="9"/>
    <x v="0"/>
    <s v="Q8"/>
    <n v="3"/>
    <x v="0"/>
    <x v="6"/>
    <x v="24"/>
  </r>
  <r>
    <n v="1"/>
    <n v="2016"/>
    <s v="8566"/>
    <s v="20122"/>
    <x v="0"/>
    <n v="0"/>
    <x v="0"/>
    <x v="0"/>
    <x v="0"/>
    <x v="0"/>
    <s v="Q8"/>
    <n v="4"/>
    <x v="0"/>
    <x v="6"/>
    <x v="22"/>
  </r>
  <r>
    <n v="1"/>
    <n v="2016"/>
    <s v="2971123"/>
    <s v="20122"/>
    <x v="0"/>
    <n v="0"/>
    <x v="0"/>
    <x v="10"/>
    <x v="10"/>
    <x v="4"/>
    <s v="Q8"/>
    <n v="7"/>
    <x v="0"/>
    <x v="6"/>
    <x v="25"/>
  </r>
  <r>
    <n v="1"/>
    <n v="2016"/>
    <s v="3662411"/>
    <s v="20122"/>
    <x v="0"/>
    <n v="0"/>
    <x v="0"/>
    <x v="11"/>
    <x v="10"/>
    <x v="4"/>
    <s v="Q8"/>
    <n v="2"/>
    <x v="0"/>
    <x v="6"/>
    <x v="26"/>
  </r>
  <r>
    <n v="1"/>
    <n v="2016"/>
    <s v="3057495"/>
    <s v="20121"/>
    <x v="0"/>
    <n v="0"/>
    <x v="0"/>
    <x v="12"/>
    <x v="11"/>
    <x v="0"/>
    <s v="Q8"/>
    <n v="4"/>
    <x v="0"/>
    <x v="6"/>
    <x v="22"/>
  </r>
  <r>
    <n v="1"/>
    <n v="2016"/>
    <s v="2787394"/>
    <s v="20114"/>
    <x v="0"/>
    <n v="0"/>
    <x v="0"/>
    <x v="13"/>
    <x v="12"/>
    <x v="3"/>
    <s v="Q8"/>
    <n v="2"/>
    <x v="0"/>
    <x v="6"/>
    <x v="26"/>
  </r>
  <r>
    <n v="1"/>
    <n v="2016"/>
    <s v="876524"/>
    <s v="20114"/>
    <x v="0"/>
    <n v="0"/>
    <x v="0"/>
    <x v="14"/>
    <x v="13"/>
    <x v="3"/>
    <s v="Q8"/>
    <n v="3"/>
    <x v="0"/>
    <x v="6"/>
    <x v="24"/>
  </r>
  <r>
    <n v="1"/>
    <n v="2016"/>
    <s v="3909853"/>
    <s v="20122"/>
    <x v="0"/>
    <n v="0"/>
    <x v="0"/>
    <x v="15"/>
    <x v="14"/>
    <x v="0"/>
    <s v="Q8"/>
    <n v="4"/>
    <x v="0"/>
    <x v="6"/>
    <x v="22"/>
  </r>
  <r>
    <n v="1"/>
    <n v="2016"/>
    <s v="3662775"/>
    <s v="20122"/>
    <x v="0"/>
    <n v="0"/>
    <x v="0"/>
    <x v="16"/>
    <x v="6"/>
    <x v="2"/>
    <s v="Q8"/>
    <n v="5"/>
    <x v="0"/>
    <x v="6"/>
    <x v="23"/>
  </r>
  <r>
    <n v="1"/>
    <n v="2016"/>
    <s v="1144545"/>
    <s v="20121"/>
    <x v="0"/>
    <n v="0"/>
    <x v="0"/>
    <x v="17"/>
    <x v="15"/>
    <x v="0"/>
    <s v="Q8"/>
    <n v="4"/>
    <x v="0"/>
    <x v="6"/>
    <x v="22"/>
  </r>
  <r>
    <n v="1"/>
    <n v="2016"/>
    <s v="12011"/>
    <s v="20121"/>
    <x v="0"/>
    <n v="0"/>
    <x v="0"/>
    <x v="18"/>
    <x v="13"/>
    <x v="3"/>
    <s v="Q8"/>
    <n v="4"/>
    <x v="0"/>
    <x v="6"/>
    <x v="22"/>
  </r>
  <r>
    <n v="1"/>
    <n v="2016"/>
    <s v="3379765"/>
    <s v="20122"/>
    <x v="0"/>
    <n v="0"/>
    <x v="0"/>
    <x v="12"/>
    <x v="11"/>
    <x v="0"/>
    <s v="Q8"/>
    <n v="2"/>
    <x v="0"/>
    <x v="6"/>
    <x v="26"/>
  </r>
  <r>
    <n v="1"/>
    <n v="2016"/>
    <s v="3744181"/>
    <s v="20122"/>
    <x v="0"/>
    <n v="0"/>
    <x v="0"/>
    <x v="19"/>
    <x v="12"/>
    <x v="3"/>
    <s v="Q8"/>
    <n v="1"/>
    <x v="0"/>
    <x v="6"/>
    <x v="21"/>
  </r>
  <r>
    <n v="1"/>
    <n v="2016"/>
    <s v="4110313"/>
    <s v="20122"/>
    <x v="0"/>
    <n v="0"/>
    <x v="0"/>
    <x v="20"/>
    <x v="16"/>
    <x v="4"/>
    <s v="Q8"/>
    <n v="2"/>
    <x v="0"/>
    <x v="6"/>
    <x v="26"/>
  </r>
  <r>
    <n v="1"/>
    <n v="2016"/>
    <s v="3393792"/>
    <s v="20121"/>
    <x v="0"/>
    <n v="0"/>
    <x v="0"/>
    <x v="21"/>
    <x v="17"/>
    <x v="2"/>
    <s v="Q8"/>
    <n v="8"/>
    <x v="0"/>
    <x v="6"/>
    <x v="19"/>
  </r>
  <r>
    <n v="1"/>
    <n v="2016"/>
    <s v="3659421"/>
    <s v="20114"/>
    <x v="0"/>
    <n v="0"/>
    <x v="0"/>
    <x v="16"/>
    <x v="6"/>
    <x v="2"/>
    <s v="Q8"/>
    <m/>
    <x v="0"/>
    <x v="6"/>
    <x v="2"/>
  </r>
  <r>
    <n v="1"/>
    <n v="2016"/>
    <s v="1972814"/>
    <s v="20113"/>
    <x v="0"/>
    <n v="0"/>
    <x v="0"/>
    <x v="2"/>
    <x v="2"/>
    <x v="2"/>
    <s v="Q8"/>
    <n v="5"/>
    <x v="0"/>
    <x v="6"/>
    <x v="23"/>
  </r>
  <r>
    <n v="1"/>
    <n v="2016"/>
    <s v="3288570"/>
    <s v="20113"/>
    <x v="0"/>
    <n v="0"/>
    <x v="0"/>
    <x v="18"/>
    <x v="13"/>
    <x v="3"/>
    <s v="Q8"/>
    <n v="2"/>
    <x v="0"/>
    <x v="6"/>
    <x v="26"/>
  </r>
  <r>
    <n v="1"/>
    <n v="2016"/>
    <s v="3662814"/>
    <s v="20122"/>
    <x v="0"/>
    <n v="0"/>
    <x v="0"/>
    <x v="22"/>
    <x v="18"/>
    <x v="2"/>
    <s v="Q8"/>
    <n v="5"/>
    <x v="0"/>
    <x v="6"/>
    <x v="23"/>
  </r>
  <r>
    <n v="1"/>
    <n v="2016"/>
    <s v="3881097"/>
    <s v="20122"/>
    <x v="0"/>
    <n v="0"/>
    <x v="0"/>
    <x v="23"/>
    <x v="19"/>
    <x v="4"/>
    <s v="Q8"/>
    <n v="5"/>
    <x v="0"/>
    <x v="6"/>
    <x v="23"/>
  </r>
  <r>
    <n v="1"/>
    <n v="2016"/>
    <s v="3584671"/>
    <s v="20122"/>
    <x v="0"/>
    <n v="0"/>
    <x v="0"/>
    <x v="24"/>
    <x v="20"/>
    <x v="2"/>
    <s v="Q8"/>
    <n v="1"/>
    <x v="0"/>
    <x v="6"/>
    <x v="21"/>
  </r>
  <r>
    <n v="1"/>
    <n v="2016"/>
    <s v="3047355"/>
    <s v="20122"/>
    <x v="0"/>
    <n v="0"/>
    <x v="0"/>
    <x v="7"/>
    <x v="7"/>
    <x v="4"/>
    <s v="Q8"/>
    <n v="6"/>
    <x v="0"/>
    <x v="6"/>
    <x v="27"/>
  </r>
  <r>
    <n v="1"/>
    <n v="2016"/>
    <s v="2792217"/>
    <m/>
    <x v="0"/>
    <n v="0"/>
    <x v="0"/>
    <x v="25"/>
    <x v="13"/>
    <x v="3"/>
    <s v="Q8"/>
    <n v="3"/>
    <x v="0"/>
    <x v="6"/>
    <x v="24"/>
  </r>
  <r>
    <n v="1"/>
    <n v="2016"/>
    <s v="3107688"/>
    <s v="20121"/>
    <x v="0"/>
    <n v="0"/>
    <x v="0"/>
    <x v="12"/>
    <x v="11"/>
    <x v="0"/>
    <s v="Q8"/>
    <n v="3"/>
    <x v="0"/>
    <x v="6"/>
    <x v="24"/>
  </r>
  <r>
    <n v="1"/>
    <n v="2016"/>
    <s v="3421976"/>
    <s v="20122"/>
    <x v="0"/>
    <n v="0"/>
    <x v="0"/>
    <x v="26"/>
    <x v="21"/>
    <x v="3"/>
    <s v="Q8"/>
    <n v="3"/>
    <x v="0"/>
    <x v="6"/>
    <x v="24"/>
  </r>
  <r>
    <n v="1"/>
    <n v="2016"/>
    <s v="2761277"/>
    <s v="20121"/>
    <x v="0"/>
    <n v="0"/>
    <x v="0"/>
    <x v="27"/>
    <x v="6"/>
    <x v="2"/>
    <s v="Q8"/>
    <n v="8"/>
    <x v="0"/>
    <x v="6"/>
    <x v="19"/>
  </r>
  <r>
    <n v="1"/>
    <n v="2016"/>
    <s v="3531852"/>
    <s v="20114"/>
    <x v="0"/>
    <n v="0"/>
    <x v="0"/>
    <x v="28"/>
    <x v="22"/>
    <x v="2"/>
    <s v="Q8"/>
    <n v="3"/>
    <x v="0"/>
    <x v="6"/>
    <x v="24"/>
  </r>
  <r>
    <n v="1"/>
    <n v="2016"/>
    <s v="2942159"/>
    <s v="20113"/>
    <x v="0"/>
    <n v="0"/>
    <x v="0"/>
    <x v="10"/>
    <x v="10"/>
    <x v="4"/>
    <s v="Q8"/>
    <n v="4"/>
    <x v="0"/>
    <x v="6"/>
    <x v="22"/>
  </r>
  <r>
    <n v="1"/>
    <n v="2016"/>
    <s v="3112511"/>
    <s v="20122"/>
    <x v="0"/>
    <n v="0"/>
    <x v="0"/>
    <x v="29"/>
    <x v="1"/>
    <x v="1"/>
    <s v="Q8"/>
    <n v="5"/>
    <x v="0"/>
    <x v="6"/>
    <x v="23"/>
  </r>
  <r>
    <n v="1"/>
    <n v="2016"/>
    <s v="3294316"/>
    <s v="20121"/>
    <x v="0"/>
    <n v="0"/>
    <x v="0"/>
    <x v="30"/>
    <x v="12"/>
    <x v="3"/>
    <s v="Q8"/>
    <n v="2"/>
    <x v="0"/>
    <x v="6"/>
    <x v="26"/>
  </r>
  <r>
    <n v="1"/>
    <n v="2016"/>
    <s v="2721952"/>
    <s v="20121"/>
    <x v="0"/>
    <n v="0"/>
    <x v="0"/>
    <x v="31"/>
    <x v="23"/>
    <x v="1"/>
    <s v="Q8"/>
    <n v="1"/>
    <x v="0"/>
    <x v="6"/>
    <x v="21"/>
  </r>
  <r>
    <n v="1"/>
    <n v="2016"/>
    <s v="2730142"/>
    <s v="20122"/>
    <x v="0"/>
    <n v="0"/>
    <x v="0"/>
    <x v="32"/>
    <x v="24"/>
    <x v="2"/>
    <s v="Q8"/>
    <n v="4"/>
    <x v="0"/>
    <x v="6"/>
    <x v="22"/>
  </r>
  <r>
    <n v="1"/>
    <n v="2016"/>
    <s v="3427397"/>
    <s v="20121"/>
    <x v="0"/>
    <n v="0"/>
    <x v="0"/>
    <x v="33"/>
    <x v="13"/>
    <x v="3"/>
    <s v="Q8"/>
    <n v="1"/>
    <x v="0"/>
    <x v="6"/>
    <x v="21"/>
  </r>
  <r>
    <n v="1"/>
    <n v="2016"/>
    <s v="3669834"/>
    <s v="20122"/>
    <x v="0"/>
    <n v="0"/>
    <x v="0"/>
    <x v="16"/>
    <x v="6"/>
    <x v="2"/>
    <s v="Q8"/>
    <n v="7"/>
    <x v="0"/>
    <x v="6"/>
    <x v="25"/>
  </r>
  <r>
    <n v="1"/>
    <n v="2016"/>
    <s v="2641313"/>
    <s v="20113"/>
    <x v="0"/>
    <n v="0"/>
    <x v="0"/>
    <x v="34"/>
    <x v="25"/>
    <x v="1"/>
    <s v="Q8"/>
    <n v="4"/>
    <x v="0"/>
    <x v="6"/>
    <x v="22"/>
  </r>
  <r>
    <n v="1"/>
    <n v="2016"/>
    <s v="3373161"/>
    <s v="20114"/>
    <x v="0"/>
    <n v="0"/>
    <x v="0"/>
    <x v="35"/>
    <x v="26"/>
    <x v="2"/>
    <s v="Q8"/>
    <n v="4"/>
    <x v="0"/>
    <x v="6"/>
    <x v="22"/>
  </r>
  <r>
    <n v="1"/>
    <n v="2016"/>
    <s v="3652687"/>
    <s v="20114"/>
    <x v="0"/>
    <n v="0"/>
    <x v="0"/>
    <x v="36"/>
    <x v="10"/>
    <x v="4"/>
    <s v="Q8"/>
    <m/>
    <x v="0"/>
    <x v="6"/>
    <x v="2"/>
  </r>
  <r>
    <n v="1"/>
    <n v="2016"/>
    <s v="2856931"/>
    <s v="20122"/>
    <x v="0"/>
    <n v="0"/>
    <x v="0"/>
    <x v="24"/>
    <x v="20"/>
    <x v="2"/>
    <s v="Q8"/>
    <n v="1"/>
    <x v="0"/>
    <x v="6"/>
    <x v="21"/>
  </r>
  <r>
    <n v="1"/>
    <n v="2016"/>
    <s v="3270396"/>
    <s v="20121"/>
    <x v="0"/>
    <n v="0"/>
    <x v="0"/>
    <x v="25"/>
    <x v="13"/>
    <x v="3"/>
    <s v="Q8"/>
    <n v="4"/>
    <x v="0"/>
    <x v="6"/>
    <x v="22"/>
  </r>
  <r>
    <n v="1"/>
    <n v="2016"/>
    <s v="2918148"/>
    <s v="20122"/>
    <x v="0"/>
    <n v="0"/>
    <x v="0"/>
    <x v="37"/>
    <x v="27"/>
    <x v="3"/>
    <s v="Q8"/>
    <n v="3"/>
    <x v="0"/>
    <x v="6"/>
    <x v="24"/>
  </r>
  <r>
    <n v="1"/>
    <n v="2016"/>
    <s v="3081610"/>
    <s v="20114"/>
    <x v="0"/>
    <n v="0"/>
    <x v="0"/>
    <x v="38"/>
    <x v="23"/>
    <x v="1"/>
    <s v="Q8"/>
    <n v="3"/>
    <x v="0"/>
    <x v="6"/>
    <x v="24"/>
  </r>
  <r>
    <n v="1"/>
    <n v="2016"/>
    <s v="3369391"/>
    <s v="20113"/>
    <x v="0"/>
    <n v="0"/>
    <x v="0"/>
    <x v="16"/>
    <x v="6"/>
    <x v="2"/>
    <s v="Q8"/>
    <n v="1"/>
    <x v="0"/>
    <x v="6"/>
    <x v="21"/>
  </r>
  <r>
    <n v="1"/>
    <n v="2016"/>
    <s v="3301180"/>
    <s v="20114"/>
    <x v="0"/>
    <n v="0"/>
    <x v="0"/>
    <x v="28"/>
    <x v="22"/>
    <x v="2"/>
    <s v="Q8"/>
    <n v="1"/>
    <x v="0"/>
    <x v="6"/>
    <x v="21"/>
  </r>
  <r>
    <n v="1"/>
    <n v="2016"/>
    <s v="2825315"/>
    <s v="20122"/>
    <x v="0"/>
    <n v="0"/>
    <x v="0"/>
    <x v="39"/>
    <x v="28"/>
    <x v="4"/>
    <s v="Q8"/>
    <n v="1"/>
    <x v="0"/>
    <x v="6"/>
    <x v="21"/>
  </r>
  <r>
    <n v="1"/>
    <n v="2016"/>
    <s v="3167267"/>
    <s v="20122"/>
    <x v="0"/>
    <n v="0"/>
    <x v="0"/>
    <x v="10"/>
    <x v="10"/>
    <x v="4"/>
    <s v="Q8"/>
    <n v="6"/>
    <x v="0"/>
    <x v="6"/>
    <x v="27"/>
  </r>
  <r>
    <n v="1"/>
    <n v="2016"/>
    <s v="3162626"/>
    <s v="20122"/>
    <x v="0"/>
    <n v="0"/>
    <x v="0"/>
    <x v="21"/>
    <x v="17"/>
    <x v="2"/>
    <s v="Q8"/>
    <n v="3"/>
    <x v="0"/>
    <x v="6"/>
    <x v="24"/>
  </r>
  <r>
    <n v="1"/>
    <n v="2016"/>
    <s v="2630926"/>
    <s v="20122"/>
    <x v="0"/>
    <n v="0"/>
    <x v="0"/>
    <x v="0"/>
    <x v="0"/>
    <x v="0"/>
    <s v="Q9"/>
    <n v="1"/>
    <x v="0"/>
    <x v="7"/>
    <x v="28"/>
  </r>
  <r>
    <n v="1"/>
    <n v="2016"/>
    <s v="2743454"/>
    <s v="20114"/>
    <x v="0"/>
    <n v="0"/>
    <x v="0"/>
    <x v="1"/>
    <x v="1"/>
    <x v="1"/>
    <s v="Q9"/>
    <n v="2"/>
    <x v="0"/>
    <x v="7"/>
    <x v="29"/>
  </r>
  <r>
    <n v="1"/>
    <n v="2016"/>
    <s v="3568798"/>
    <s v="20122"/>
    <x v="0"/>
    <n v="0"/>
    <x v="0"/>
    <x v="2"/>
    <x v="2"/>
    <x v="2"/>
    <s v="Q9"/>
    <n v="2"/>
    <x v="0"/>
    <x v="7"/>
    <x v="29"/>
  </r>
  <r>
    <n v="1"/>
    <n v="2016"/>
    <s v="3581577"/>
    <s v="20122"/>
    <x v="0"/>
    <n v="0"/>
    <x v="0"/>
    <x v="3"/>
    <x v="3"/>
    <x v="3"/>
    <s v="Q9"/>
    <m/>
    <x v="0"/>
    <x v="7"/>
    <x v="2"/>
  </r>
  <r>
    <n v="1"/>
    <n v="2016"/>
    <s v="3680117"/>
    <s v="20122"/>
    <x v="0"/>
    <n v="0"/>
    <x v="0"/>
    <x v="4"/>
    <x v="4"/>
    <x v="1"/>
    <s v="Q9"/>
    <n v="1"/>
    <x v="0"/>
    <x v="7"/>
    <x v="28"/>
  </r>
  <r>
    <n v="1"/>
    <n v="2016"/>
    <s v="3729166"/>
    <s v="20122"/>
    <x v="0"/>
    <n v="0"/>
    <x v="0"/>
    <x v="5"/>
    <x v="5"/>
    <x v="2"/>
    <s v="Q9"/>
    <n v="3"/>
    <x v="0"/>
    <x v="7"/>
    <x v="30"/>
  </r>
  <r>
    <n v="1"/>
    <n v="2016"/>
    <s v="2877068"/>
    <s v="20122"/>
    <x v="0"/>
    <n v="0"/>
    <x v="0"/>
    <x v="6"/>
    <x v="6"/>
    <x v="2"/>
    <s v="Q9"/>
    <n v="1"/>
    <x v="0"/>
    <x v="7"/>
    <x v="28"/>
  </r>
  <r>
    <n v="1"/>
    <n v="2016"/>
    <s v="2678948"/>
    <s v="20122"/>
    <x v="0"/>
    <n v="0"/>
    <x v="0"/>
    <x v="7"/>
    <x v="7"/>
    <x v="4"/>
    <s v="Q9"/>
    <m/>
    <x v="0"/>
    <x v="7"/>
    <x v="2"/>
  </r>
  <r>
    <n v="1"/>
    <n v="2016"/>
    <s v="3670198"/>
    <s v="20122"/>
    <x v="0"/>
    <n v="0"/>
    <x v="0"/>
    <x v="8"/>
    <x v="8"/>
    <x v="1"/>
    <s v="Q9"/>
    <n v="2"/>
    <x v="0"/>
    <x v="7"/>
    <x v="29"/>
  </r>
  <r>
    <n v="1"/>
    <n v="2016"/>
    <s v="721486"/>
    <s v="20122"/>
    <x v="0"/>
    <n v="0"/>
    <x v="0"/>
    <x v="9"/>
    <x v="9"/>
    <x v="0"/>
    <s v="Q9"/>
    <m/>
    <x v="0"/>
    <x v="7"/>
    <x v="2"/>
  </r>
  <r>
    <n v="1"/>
    <n v="2016"/>
    <s v="8566"/>
    <s v="20122"/>
    <x v="0"/>
    <n v="0"/>
    <x v="0"/>
    <x v="0"/>
    <x v="0"/>
    <x v="0"/>
    <s v="Q9"/>
    <n v="2"/>
    <x v="0"/>
    <x v="7"/>
    <x v="29"/>
  </r>
  <r>
    <n v="1"/>
    <n v="2016"/>
    <s v="2971123"/>
    <s v="20122"/>
    <x v="0"/>
    <n v="0"/>
    <x v="0"/>
    <x v="10"/>
    <x v="10"/>
    <x v="4"/>
    <s v="Q9"/>
    <n v="2"/>
    <x v="0"/>
    <x v="7"/>
    <x v="29"/>
  </r>
  <r>
    <n v="1"/>
    <n v="2016"/>
    <s v="3662411"/>
    <s v="20122"/>
    <x v="0"/>
    <n v="0"/>
    <x v="0"/>
    <x v="11"/>
    <x v="10"/>
    <x v="4"/>
    <s v="Q9"/>
    <m/>
    <x v="0"/>
    <x v="7"/>
    <x v="2"/>
  </r>
  <r>
    <n v="1"/>
    <n v="2016"/>
    <s v="3057495"/>
    <s v="20121"/>
    <x v="0"/>
    <n v="0"/>
    <x v="0"/>
    <x v="12"/>
    <x v="11"/>
    <x v="0"/>
    <s v="Q9"/>
    <n v="1"/>
    <x v="0"/>
    <x v="7"/>
    <x v="28"/>
  </r>
  <r>
    <n v="1"/>
    <n v="2016"/>
    <s v="2787394"/>
    <s v="20114"/>
    <x v="0"/>
    <n v="0"/>
    <x v="0"/>
    <x v="13"/>
    <x v="12"/>
    <x v="3"/>
    <s v="Q9"/>
    <n v="1"/>
    <x v="0"/>
    <x v="7"/>
    <x v="28"/>
  </r>
  <r>
    <n v="1"/>
    <n v="2016"/>
    <s v="876524"/>
    <s v="20114"/>
    <x v="0"/>
    <n v="0"/>
    <x v="0"/>
    <x v="14"/>
    <x v="13"/>
    <x v="3"/>
    <s v="Q9"/>
    <n v="1"/>
    <x v="0"/>
    <x v="7"/>
    <x v="28"/>
  </r>
  <r>
    <n v="1"/>
    <n v="2016"/>
    <s v="3909853"/>
    <s v="20122"/>
    <x v="0"/>
    <n v="0"/>
    <x v="0"/>
    <x v="15"/>
    <x v="14"/>
    <x v="0"/>
    <s v="Q9"/>
    <n v="1"/>
    <x v="0"/>
    <x v="7"/>
    <x v="28"/>
  </r>
  <r>
    <n v="1"/>
    <n v="2016"/>
    <s v="3662775"/>
    <s v="20122"/>
    <x v="0"/>
    <n v="0"/>
    <x v="0"/>
    <x v="16"/>
    <x v="6"/>
    <x v="2"/>
    <s v="Q9"/>
    <n v="1"/>
    <x v="0"/>
    <x v="7"/>
    <x v="28"/>
  </r>
  <r>
    <n v="1"/>
    <n v="2016"/>
    <s v="1144545"/>
    <s v="20121"/>
    <x v="0"/>
    <n v="0"/>
    <x v="0"/>
    <x v="17"/>
    <x v="15"/>
    <x v="0"/>
    <s v="Q9"/>
    <n v="1"/>
    <x v="0"/>
    <x v="7"/>
    <x v="28"/>
  </r>
  <r>
    <n v="1"/>
    <n v="2016"/>
    <s v="12011"/>
    <s v="20121"/>
    <x v="0"/>
    <n v="0"/>
    <x v="0"/>
    <x v="18"/>
    <x v="13"/>
    <x v="3"/>
    <s v="Q9"/>
    <n v="2"/>
    <x v="0"/>
    <x v="7"/>
    <x v="29"/>
  </r>
  <r>
    <n v="1"/>
    <n v="2016"/>
    <s v="3379765"/>
    <s v="20122"/>
    <x v="0"/>
    <n v="0"/>
    <x v="0"/>
    <x v="12"/>
    <x v="11"/>
    <x v="0"/>
    <s v="Q9"/>
    <n v="2"/>
    <x v="0"/>
    <x v="7"/>
    <x v="29"/>
  </r>
  <r>
    <n v="1"/>
    <n v="2016"/>
    <s v="3744181"/>
    <s v="20122"/>
    <x v="0"/>
    <n v="0"/>
    <x v="0"/>
    <x v="19"/>
    <x v="12"/>
    <x v="3"/>
    <s v="Q9"/>
    <n v="1"/>
    <x v="0"/>
    <x v="7"/>
    <x v="28"/>
  </r>
  <r>
    <n v="1"/>
    <n v="2016"/>
    <s v="4110313"/>
    <s v="20122"/>
    <x v="0"/>
    <n v="0"/>
    <x v="0"/>
    <x v="20"/>
    <x v="16"/>
    <x v="4"/>
    <s v="Q9"/>
    <n v="1"/>
    <x v="0"/>
    <x v="7"/>
    <x v="28"/>
  </r>
  <r>
    <n v="1"/>
    <n v="2016"/>
    <s v="3393792"/>
    <s v="20121"/>
    <x v="0"/>
    <n v="0"/>
    <x v="0"/>
    <x v="21"/>
    <x v="17"/>
    <x v="2"/>
    <s v="Q9"/>
    <n v="1"/>
    <x v="0"/>
    <x v="7"/>
    <x v="28"/>
  </r>
  <r>
    <n v="1"/>
    <n v="2016"/>
    <s v="3659421"/>
    <s v="20114"/>
    <x v="0"/>
    <n v="0"/>
    <x v="0"/>
    <x v="16"/>
    <x v="6"/>
    <x v="2"/>
    <s v="Q9"/>
    <m/>
    <x v="0"/>
    <x v="7"/>
    <x v="2"/>
  </r>
  <r>
    <n v="1"/>
    <n v="2016"/>
    <s v="1972814"/>
    <s v="20113"/>
    <x v="0"/>
    <n v="0"/>
    <x v="0"/>
    <x v="2"/>
    <x v="2"/>
    <x v="2"/>
    <s v="Q9"/>
    <n v="1"/>
    <x v="0"/>
    <x v="7"/>
    <x v="28"/>
  </r>
  <r>
    <n v="1"/>
    <n v="2016"/>
    <s v="3288570"/>
    <s v="20113"/>
    <x v="0"/>
    <n v="0"/>
    <x v="0"/>
    <x v="18"/>
    <x v="13"/>
    <x v="3"/>
    <s v="Q9"/>
    <n v="2"/>
    <x v="0"/>
    <x v="7"/>
    <x v="29"/>
  </r>
  <r>
    <n v="1"/>
    <n v="2016"/>
    <s v="3662814"/>
    <s v="20122"/>
    <x v="0"/>
    <n v="0"/>
    <x v="0"/>
    <x v="22"/>
    <x v="18"/>
    <x v="2"/>
    <s v="Q9"/>
    <n v="2"/>
    <x v="0"/>
    <x v="7"/>
    <x v="29"/>
  </r>
  <r>
    <n v="1"/>
    <n v="2016"/>
    <s v="3881097"/>
    <s v="20122"/>
    <x v="0"/>
    <n v="0"/>
    <x v="0"/>
    <x v="23"/>
    <x v="19"/>
    <x v="4"/>
    <s v="Q9"/>
    <n v="3"/>
    <x v="0"/>
    <x v="7"/>
    <x v="30"/>
  </r>
  <r>
    <n v="1"/>
    <n v="2016"/>
    <s v="3584671"/>
    <s v="20122"/>
    <x v="0"/>
    <n v="0"/>
    <x v="0"/>
    <x v="24"/>
    <x v="20"/>
    <x v="2"/>
    <s v="Q9"/>
    <n v="5"/>
    <x v="0"/>
    <x v="7"/>
    <x v="31"/>
  </r>
  <r>
    <n v="1"/>
    <n v="2016"/>
    <s v="3047355"/>
    <s v="20122"/>
    <x v="0"/>
    <n v="0"/>
    <x v="0"/>
    <x v="7"/>
    <x v="7"/>
    <x v="4"/>
    <s v="Q9"/>
    <n v="2"/>
    <x v="0"/>
    <x v="7"/>
    <x v="29"/>
  </r>
  <r>
    <n v="1"/>
    <n v="2016"/>
    <s v="2792217"/>
    <m/>
    <x v="0"/>
    <n v="0"/>
    <x v="0"/>
    <x v="25"/>
    <x v="13"/>
    <x v="3"/>
    <s v="Q9"/>
    <n v="1"/>
    <x v="0"/>
    <x v="7"/>
    <x v="28"/>
  </r>
  <r>
    <n v="1"/>
    <n v="2016"/>
    <s v="3107688"/>
    <s v="20121"/>
    <x v="0"/>
    <n v="0"/>
    <x v="0"/>
    <x v="12"/>
    <x v="11"/>
    <x v="0"/>
    <s v="Q9"/>
    <n v="6"/>
    <x v="0"/>
    <x v="7"/>
    <x v="32"/>
  </r>
  <r>
    <n v="1"/>
    <n v="2016"/>
    <s v="3421976"/>
    <s v="20122"/>
    <x v="0"/>
    <n v="0"/>
    <x v="0"/>
    <x v="26"/>
    <x v="21"/>
    <x v="3"/>
    <s v="Q9"/>
    <n v="1"/>
    <x v="0"/>
    <x v="7"/>
    <x v="28"/>
  </r>
  <r>
    <n v="1"/>
    <n v="2016"/>
    <s v="2761277"/>
    <s v="20121"/>
    <x v="0"/>
    <n v="0"/>
    <x v="0"/>
    <x v="27"/>
    <x v="6"/>
    <x v="2"/>
    <s v="Q9"/>
    <n v="4"/>
    <x v="0"/>
    <x v="7"/>
    <x v="33"/>
  </r>
  <r>
    <n v="1"/>
    <n v="2016"/>
    <s v="3531852"/>
    <s v="20114"/>
    <x v="0"/>
    <n v="0"/>
    <x v="0"/>
    <x v="28"/>
    <x v="22"/>
    <x v="2"/>
    <s v="Q9"/>
    <n v="2"/>
    <x v="0"/>
    <x v="7"/>
    <x v="29"/>
  </r>
  <r>
    <n v="1"/>
    <n v="2016"/>
    <s v="2942159"/>
    <s v="20113"/>
    <x v="0"/>
    <n v="0"/>
    <x v="0"/>
    <x v="10"/>
    <x v="10"/>
    <x v="4"/>
    <s v="Q9"/>
    <n v="1"/>
    <x v="0"/>
    <x v="7"/>
    <x v="28"/>
  </r>
  <r>
    <n v="1"/>
    <n v="2016"/>
    <s v="3112511"/>
    <s v="20122"/>
    <x v="0"/>
    <n v="0"/>
    <x v="0"/>
    <x v="29"/>
    <x v="1"/>
    <x v="1"/>
    <s v="Q9"/>
    <n v="3"/>
    <x v="0"/>
    <x v="7"/>
    <x v="30"/>
  </r>
  <r>
    <n v="1"/>
    <n v="2016"/>
    <s v="3294316"/>
    <s v="20121"/>
    <x v="0"/>
    <n v="0"/>
    <x v="0"/>
    <x v="30"/>
    <x v="12"/>
    <x v="3"/>
    <s v="Q9"/>
    <m/>
    <x v="0"/>
    <x v="7"/>
    <x v="2"/>
  </r>
  <r>
    <n v="1"/>
    <n v="2016"/>
    <s v="2721952"/>
    <s v="20121"/>
    <x v="0"/>
    <n v="0"/>
    <x v="0"/>
    <x v="31"/>
    <x v="23"/>
    <x v="1"/>
    <s v="Q9"/>
    <n v="3"/>
    <x v="0"/>
    <x v="7"/>
    <x v="30"/>
  </r>
  <r>
    <n v="1"/>
    <n v="2016"/>
    <s v="2730142"/>
    <s v="20122"/>
    <x v="0"/>
    <n v="0"/>
    <x v="0"/>
    <x v="32"/>
    <x v="24"/>
    <x v="2"/>
    <s v="Q9"/>
    <n v="6"/>
    <x v="0"/>
    <x v="7"/>
    <x v="32"/>
  </r>
  <r>
    <n v="1"/>
    <n v="2016"/>
    <s v="3427397"/>
    <s v="20121"/>
    <x v="0"/>
    <n v="0"/>
    <x v="0"/>
    <x v="33"/>
    <x v="13"/>
    <x v="3"/>
    <s v="Q9"/>
    <n v="3"/>
    <x v="0"/>
    <x v="7"/>
    <x v="30"/>
  </r>
  <r>
    <n v="1"/>
    <n v="2016"/>
    <s v="3669834"/>
    <s v="20122"/>
    <x v="0"/>
    <n v="0"/>
    <x v="0"/>
    <x v="16"/>
    <x v="6"/>
    <x v="2"/>
    <s v="Q9"/>
    <n v="4"/>
    <x v="0"/>
    <x v="7"/>
    <x v="33"/>
  </r>
  <r>
    <n v="1"/>
    <n v="2016"/>
    <s v="2641313"/>
    <s v="20113"/>
    <x v="0"/>
    <n v="0"/>
    <x v="0"/>
    <x v="34"/>
    <x v="25"/>
    <x v="1"/>
    <s v="Q9"/>
    <n v="1"/>
    <x v="0"/>
    <x v="7"/>
    <x v="28"/>
  </r>
  <r>
    <n v="1"/>
    <n v="2016"/>
    <s v="3373161"/>
    <s v="20114"/>
    <x v="0"/>
    <n v="0"/>
    <x v="0"/>
    <x v="35"/>
    <x v="26"/>
    <x v="2"/>
    <s v="Q9"/>
    <n v="1"/>
    <x v="0"/>
    <x v="7"/>
    <x v="28"/>
  </r>
  <r>
    <n v="1"/>
    <n v="2016"/>
    <s v="3652687"/>
    <s v="20114"/>
    <x v="0"/>
    <n v="0"/>
    <x v="0"/>
    <x v="36"/>
    <x v="10"/>
    <x v="4"/>
    <s v="Q9"/>
    <m/>
    <x v="0"/>
    <x v="7"/>
    <x v="2"/>
  </r>
  <r>
    <n v="1"/>
    <n v="2016"/>
    <s v="2856931"/>
    <s v="20122"/>
    <x v="0"/>
    <n v="0"/>
    <x v="0"/>
    <x v="24"/>
    <x v="20"/>
    <x v="2"/>
    <s v="Q9"/>
    <n v="2"/>
    <x v="0"/>
    <x v="7"/>
    <x v="29"/>
  </r>
  <r>
    <n v="1"/>
    <n v="2016"/>
    <s v="3270396"/>
    <s v="20121"/>
    <x v="0"/>
    <n v="0"/>
    <x v="0"/>
    <x v="25"/>
    <x v="13"/>
    <x v="3"/>
    <s v="Q9"/>
    <n v="2"/>
    <x v="0"/>
    <x v="7"/>
    <x v="29"/>
  </r>
  <r>
    <n v="1"/>
    <n v="2016"/>
    <s v="2918148"/>
    <s v="20122"/>
    <x v="0"/>
    <n v="0"/>
    <x v="0"/>
    <x v="37"/>
    <x v="27"/>
    <x v="3"/>
    <s v="Q9"/>
    <n v="1"/>
    <x v="0"/>
    <x v="7"/>
    <x v="28"/>
  </r>
  <r>
    <n v="1"/>
    <n v="2016"/>
    <s v="3081610"/>
    <s v="20114"/>
    <x v="0"/>
    <n v="0"/>
    <x v="0"/>
    <x v="38"/>
    <x v="23"/>
    <x v="1"/>
    <s v="Q9"/>
    <n v="5"/>
    <x v="0"/>
    <x v="7"/>
    <x v="31"/>
  </r>
  <r>
    <n v="1"/>
    <n v="2016"/>
    <s v="3369391"/>
    <s v="20113"/>
    <x v="0"/>
    <n v="0"/>
    <x v="0"/>
    <x v="16"/>
    <x v="6"/>
    <x v="2"/>
    <s v="Q9"/>
    <n v="1"/>
    <x v="0"/>
    <x v="7"/>
    <x v="28"/>
  </r>
  <r>
    <n v="1"/>
    <n v="2016"/>
    <s v="3301180"/>
    <s v="20114"/>
    <x v="0"/>
    <n v="0"/>
    <x v="0"/>
    <x v="28"/>
    <x v="22"/>
    <x v="2"/>
    <s v="Q9"/>
    <n v="1"/>
    <x v="0"/>
    <x v="7"/>
    <x v="28"/>
  </r>
  <r>
    <n v="1"/>
    <n v="2016"/>
    <s v="2825315"/>
    <s v="20122"/>
    <x v="0"/>
    <n v="0"/>
    <x v="0"/>
    <x v="39"/>
    <x v="28"/>
    <x v="4"/>
    <s v="Q9"/>
    <n v="6"/>
    <x v="0"/>
    <x v="7"/>
    <x v="32"/>
  </r>
  <r>
    <n v="1"/>
    <n v="2016"/>
    <s v="3167267"/>
    <s v="20122"/>
    <x v="0"/>
    <n v="0"/>
    <x v="0"/>
    <x v="10"/>
    <x v="10"/>
    <x v="4"/>
    <s v="Q9"/>
    <n v="2"/>
    <x v="0"/>
    <x v="7"/>
    <x v="29"/>
  </r>
  <r>
    <n v="1"/>
    <n v="2016"/>
    <s v="3162626"/>
    <s v="20122"/>
    <x v="0"/>
    <n v="0"/>
    <x v="0"/>
    <x v="21"/>
    <x v="17"/>
    <x v="2"/>
    <s v="Q9"/>
    <n v="1"/>
    <x v="0"/>
    <x v="7"/>
    <x v="28"/>
  </r>
  <r>
    <n v="1"/>
    <n v="2016"/>
    <s v="3117633"/>
    <s v="20122"/>
    <x v="0"/>
    <n v="1"/>
    <x v="1"/>
    <x v="40"/>
    <x v="1"/>
    <x v="1"/>
    <s v="Q11_1"/>
    <n v="4"/>
    <x v="0"/>
    <x v="0"/>
    <x v="0"/>
  </r>
  <r>
    <n v="1"/>
    <n v="2016"/>
    <s v="3291742"/>
    <s v="20121"/>
    <x v="0"/>
    <n v="1"/>
    <x v="1"/>
    <x v="41"/>
    <x v="8"/>
    <x v="1"/>
    <s v="Q11_1"/>
    <m/>
    <x v="0"/>
    <x v="0"/>
    <x v="2"/>
  </r>
  <r>
    <n v="1"/>
    <n v="2016"/>
    <s v="3918277"/>
    <s v="20114"/>
    <x v="0"/>
    <n v="1"/>
    <x v="1"/>
    <x v="16"/>
    <x v="6"/>
    <x v="2"/>
    <s v="Q11_1"/>
    <n v="3"/>
    <x v="0"/>
    <x v="0"/>
    <x v="1"/>
  </r>
  <r>
    <n v="1"/>
    <n v="2016"/>
    <s v="2979105"/>
    <s v="20114"/>
    <x v="0"/>
    <n v="1"/>
    <x v="1"/>
    <x v="4"/>
    <x v="4"/>
    <x v="1"/>
    <s v="Q11_1"/>
    <m/>
    <x v="0"/>
    <x v="0"/>
    <x v="2"/>
  </r>
  <r>
    <n v="1"/>
    <n v="2016"/>
    <s v="1198248"/>
    <s v="20122"/>
    <x v="0"/>
    <n v="1"/>
    <x v="1"/>
    <x v="42"/>
    <x v="24"/>
    <x v="2"/>
    <s v="Q11_1"/>
    <n v="4"/>
    <x v="0"/>
    <x v="0"/>
    <x v="0"/>
  </r>
  <r>
    <n v="1"/>
    <n v="2016"/>
    <s v="3494529"/>
    <s v="20122"/>
    <x v="0"/>
    <n v="1"/>
    <x v="1"/>
    <x v="7"/>
    <x v="7"/>
    <x v="4"/>
    <s v="Q11_1"/>
    <n v="3"/>
    <x v="0"/>
    <x v="0"/>
    <x v="1"/>
  </r>
  <r>
    <n v="1"/>
    <n v="2016"/>
    <s v="1391727"/>
    <s v="20114"/>
    <x v="0"/>
    <n v="1"/>
    <x v="1"/>
    <x v="3"/>
    <x v="3"/>
    <x v="3"/>
    <s v="Q11_1"/>
    <n v="2"/>
    <x v="0"/>
    <x v="0"/>
    <x v="3"/>
  </r>
  <r>
    <n v="1"/>
    <n v="2016"/>
    <s v="107821"/>
    <s v="20121"/>
    <x v="0"/>
    <n v="1"/>
    <x v="1"/>
    <x v="43"/>
    <x v="21"/>
    <x v="3"/>
    <s v="Q11_1"/>
    <n v="4"/>
    <x v="0"/>
    <x v="0"/>
    <x v="0"/>
  </r>
  <r>
    <n v="1"/>
    <n v="2016"/>
    <s v="3059731"/>
    <s v="20122"/>
    <x v="0"/>
    <n v="1"/>
    <x v="1"/>
    <x v="16"/>
    <x v="6"/>
    <x v="2"/>
    <s v="Q11_1"/>
    <n v="1"/>
    <x v="0"/>
    <x v="0"/>
    <x v="4"/>
  </r>
  <r>
    <n v="1"/>
    <n v="2016"/>
    <s v="3698486"/>
    <s v="20122"/>
    <x v="0"/>
    <n v="1"/>
    <x v="1"/>
    <x v="7"/>
    <x v="7"/>
    <x v="4"/>
    <s v="Q11_1"/>
    <n v="4"/>
    <x v="0"/>
    <x v="0"/>
    <x v="0"/>
  </r>
  <r>
    <n v="1"/>
    <n v="2016"/>
    <s v="3303819"/>
    <s v="20114"/>
    <x v="0"/>
    <n v="1"/>
    <x v="1"/>
    <x v="22"/>
    <x v="18"/>
    <x v="2"/>
    <s v="Q11_1"/>
    <n v="4"/>
    <x v="0"/>
    <x v="0"/>
    <x v="0"/>
  </r>
  <r>
    <n v="1"/>
    <n v="2016"/>
    <s v="1846662"/>
    <s v="20122"/>
    <x v="0"/>
    <n v="1"/>
    <x v="1"/>
    <x v="44"/>
    <x v="29"/>
    <x v="3"/>
    <s v="Q11_1"/>
    <m/>
    <x v="0"/>
    <x v="0"/>
    <x v="2"/>
  </r>
  <r>
    <n v="1"/>
    <n v="2016"/>
    <s v="1896166"/>
    <s v="20114"/>
    <x v="0"/>
    <n v="1"/>
    <x v="1"/>
    <x v="45"/>
    <x v="13"/>
    <x v="3"/>
    <s v="Q11_1"/>
    <n v="4"/>
    <x v="0"/>
    <x v="0"/>
    <x v="0"/>
  </r>
  <r>
    <n v="1"/>
    <n v="2016"/>
    <s v="3646837"/>
    <s v="20122"/>
    <x v="0"/>
    <n v="1"/>
    <x v="1"/>
    <x v="46"/>
    <x v="30"/>
    <x v="0"/>
    <s v="Q11_1"/>
    <n v="4"/>
    <x v="0"/>
    <x v="0"/>
    <x v="0"/>
  </r>
  <r>
    <n v="1"/>
    <n v="2016"/>
    <s v="2855852"/>
    <s v="20122"/>
    <x v="0"/>
    <n v="1"/>
    <x v="1"/>
    <x v="47"/>
    <x v="15"/>
    <x v="0"/>
    <s v="Q11_1"/>
    <n v="4"/>
    <x v="0"/>
    <x v="0"/>
    <x v="0"/>
  </r>
  <r>
    <n v="1"/>
    <n v="2016"/>
    <s v="102088"/>
    <s v="20122"/>
    <x v="0"/>
    <n v="1"/>
    <x v="1"/>
    <x v="48"/>
    <x v="31"/>
    <x v="4"/>
    <s v="Q11_1"/>
    <n v="4"/>
    <x v="0"/>
    <x v="0"/>
    <x v="0"/>
  </r>
  <r>
    <n v="1"/>
    <n v="2016"/>
    <s v="3635722"/>
    <s v="20113"/>
    <x v="0"/>
    <n v="1"/>
    <x v="1"/>
    <x v="10"/>
    <x v="10"/>
    <x v="4"/>
    <s v="Q11_1"/>
    <n v="3"/>
    <x v="0"/>
    <x v="0"/>
    <x v="1"/>
  </r>
  <r>
    <n v="1"/>
    <n v="2016"/>
    <s v="2103425"/>
    <s v="20122"/>
    <x v="0"/>
    <n v="1"/>
    <x v="1"/>
    <x v="48"/>
    <x v="31"/>
    <x v="4"/>
    <s v="Q11_1"/>
    <m/>
    <x v="0"/>
    <x v="0"/>
    <x v="2"/>
  </r>
  <r>
    <n v="1"/>
    <n v="2016"/>
    <s v="91272"/>
    <s v="20122"/>
    <x v="0"/>
    <n v="1"/>
    <x v="1"/>
    <x v="45"/>
    <x v="13"/>
    <x v="3"/>
    <s v="Q11_1"/>
    <n v="4"/>
    <x v="0"/>
    <x v="0"/>
    <x v="0"/>
  </r>
  <r>
    <n v="1"/>
    <n v="2016"/>
    <s v="3466189"/>
    <s v="20122"/>
    <x v="0"/>
    <n v="1"/>
    <x v="1"/>
    <x v="49"/>
    <x v="32"/>
    <x v="2"/>
    <s v="Q11_1"/>
    <m/>
    <x v="0"/>
    <x v="0"/>
    <x v="2"/>
  </r>
  <r>
    <n v="1"/>
    <n v="2016"/>
    <s v="2890952"/>
    <m/>
    <x v="0"/>
    <n v="1"/>
    <x v="1"/>
    <x v="16"/>
    <x v="6"/>
    <x v="2"/>
    <s v="Q11_1"/>
    <n v="4"/>
    <x v="0"/>
    <x v="0"/>
    <x v="0"/>
  </r>
  <r>
    <n v="1"/>
    <n v="2016"/>
    <s v="3251520"/>
    <s v="20122"/>
    <x v="0"/>
    <n v="1"/>
    <x v="1"/>
    <x v="50"/>
    <x v="8"/>
    <x v="1"/>
    <s v="Q11_1"/>
    <n v="3"/>
    <x v="0"/>
    <x v="0"/>
    <x v="1"/>
  </r>
  <r>
    <n v="1"/>
    <n v="2016"/>
    <s v="2687229"/>
    <s v="20114"/>
    <x v="0"/>
    <n v="1"/>
    <x v="1"/>
    <x v="26"/>
    <x v="21"/>
    <x v="3"/>
    <s v="Q11_1"/>
    <n v="4"/>
    <x v="0"/>
    <x v="0"/>
    <x v="0"/>
  </r>
  <r>
    <n v="1"/>
    <n v="2016"/>
    <s v="2402399"/>
    <s v="20113"/>
    <x v="0"/>
    <n v="1"/>
    <x v="1"/>
    <x v="13"/>
    <x v="12"/>
    <x v="3"/>
    <s v="Q11_1"/>
    <n v="3"/>
    <x v="0"/>
    <x v="0"/>
    <x v="1"/>
  </r>
  <r>
    <n v="1"/>
    <n v="2016"/>
    <s v="110356"/>
    <s v="20121"/>
    <x v="0"/>
    <n v="1"/>
    <x v="1"/>
    <x v="23"/>
    <x v="19"/>
    <x v="4"/>
    <s v="Q11_1"/>
    <n v="2"/>
    <x v="0"/>
    <x v="0"/>
    <x v="3"/>
  </r>
  <r>
    <n v="1"/>
    <n v="2016"/>
    <s v="111773"/>
    <s v="20114"/>
    <x v="0"/>
    <n v="1"/>
    <x v="1"/>
    <x v="51"/>
    <x v="33"/>
    <x v="1"/>
    <s v="Q11_1"/>
    <n v="4"/>
    <x v="0"/>
    <x v="0"/>
    <x v="0"/>
  </r>
  <r>
    <n v="1"/>
    <n v="2016"/>
    <s v="3572321"/>
    <s v="20114"/>
    <x v="0"/>
    <n v="1"/>
    <x v="1"/>
    <x v="18"/>
    <x v="13"/>
    <x v="3"/>
    <s v="Q11_1"/>
    <m/>
    <x v="0"/>
    <x v="0"/>
    <x v="2"/>
  </r>
  <r>
    <n v="1"/>
    <n v="2016"/>
    <s v="2917134"/>
    <s v="20122"/>
    <x v="0"/>
    <n v="1"/>
    <x v="1"/>
    <x v="52"/>
    <x v="34"/>
    <x v="1"/>
    <s v="Q11_1"/>
    <n v="3"/>
    <x v="0"/>
    <x v="0"/>
    <x v="1"/>
  </r>
  <r>
    <n v="1"/>
    <n v="2016"/>
    <s v="2728400"/>
    <s v="20122"/>
    <x v="0"/>
    <n v="1"/>
    <x v="1"/>
    <x v="53"/>
    <x v="3"/>
    <x v="3"/>
    <s v="Q11_1"/>
    <n v="4"/>
    <x v="0"/>
    <x v="0"/>
    <x v="0"/>
  </r>
  <r>
    <n v="1"/>
    <n v="2016"/>
    <s v="2663842"/>
    <s v="20113"/>
    <x v="0"/>
    <n v="1"/>
    <x v="1"/>
    <x v="28"/>
    <x v="22"/>
    <x v="2"/>
    <s v="Q11_1"/>
    <n v="4"/>
    <x v="0"/>
    <x v="0"/>
    <x v="0"/>
  </r>
  <r>
    <n v="1"/>
    <n v="2016"/>
    <s v="3474223"/>
    <s v="20121"/>
    <x v="0"/>
    <n v="1"/>
    <x v="1"/>
    <x v="43"/>
    <x v="21"/>
    <x v="3"/>
    <s v="Q11_1"/>
    <n v="4"/>
    <x v="0"/>
    <x v="0"/>
    <x v="0"/>
  </r>
  <r>
    <n v="1"/>
    <n v="2016"/>
    <s v="2509740"/>
    <s v="20122"/>
    <x v="0"/>
    <n v="1"/>
    <x v="1"/>
    <x v="54"/>
    <x v="23"/>
    <x v="1"/>
    <s v="Q11_1"/>
    <n v="4"/>
    <x v="0"/>
    <x v="0"/>
    <x v="0"/>
  </r>
  <r>
    <n v="1"/>
    <n v="2016"/>
    <s v="3309409"/>
    <s v="20114"/>
    <x v="0"/>
    <n v="1"/>
    <x v="1"/>
    <x v="18"/>
    <x v="13"/>
    <x v="3"/>
    <s v="Q11_1"/>
    <m/>
    <x v="0"/>
    <x v="0"/>
    <x v="2"/>
  </r>
  <r>
    <n v="1"/>
    <n v="2016"/>
    <s v="2852914"/>
    <s v="20122"/>
    <x v="0"/>
    <n v="1"/>
    <x v="1"/>
    <x v="16"/>
    <x v="6"/>
    <x v="2"/>
    <s v="Q11_1"/>
    <n v="4"/>
    <x v="0"/>
    <x v="0"/>
    <x v="0"/>
  </r>
  <r>
    <n v="1"/>
    <n v="2016"/>
    <s v="3134273"/>
    <s v="20122"/>
    <x v="0"/>
    <n v="1"/>
    <x v="1"/>
    <x v="8"/>
    <x v="8"/>
    <x v="1"/>
    <s v="Q11_1"/>
    <n v="4"/>
    <x v="0"/>
    <x v="0"/>
    <x v="0"/>
  </r>
  <r>
    <n v="1"/>
    <n v="2016"/>
    <s v="2838783"/>
    <s v="20114"/>
    <x v="0"/>
    <n v="1"/>
    <x v="1"/>
    <x v="43"/>
    <x v="21"/>
    <x v="3"/>
    <s v="Q11_1"/>
    <n v="3"/>
    <x v="0"/>
    <x v="0"/>
    <x v="1"/>
  </r>
  <r>
    <n v="1"/>
    <n v="2016"/>
    <s v="2822832"/>
    <s v="20122"/>
    <x v="0"/>
    <n v="1"/>
    <x v="1"/>
    <x v="16"/>
    <x v="6"/>
    <x v="2"/>
    <s v="Q11_1"/>
    <n v="4"/>
    <x v="0"/>
    <x v="0"/>
    <x v="0"/>
  </r>
  <r>
    <n v="1"/>
    <n v="2016"/>
    <s v="3743583"/>
    <s v="20122"/>
    <x v="0"/>
    <n v="1"/>
    <x v="1"/>
    <x v="55"/>
    <x v="12"/>
    <x v="3"/>
    <s v="Q11_1"/>
    <m/>
    <x v="0"/>
    <x v="0"/>
    <x v="2"/>
  </r>
  <r>
    <n v="1"/>
    <n v="2016"/>
    <s v="3284969"/>
    <s v="20121"/>
    <x v="0"/>
    <n v="1"/>
    <x v="1"/>
    <x v="26"/>
    <x v="21"/>
    <x v="3"/>
    <s v="Q11_1"/>
    <n v="4"/>
    <x v="0"/>
    <x v="0"/>
    <x v="0"/>
  </r>
  <r>
    <n v="1"/>
    <n v="2016"/>
    <s v="3017338"/>
    <s v="20114"/>
    <x v="0"/>
    <n v="1"/>
    <x v="1"/>
    <x v="56"/>
    <x v="34"/>
    <x v="1"/>
    <s v="Q11_1"/>
    <n v="1"/>
    <x v="0"/>
    <x v="0"/>
    <x v="4"/>
  </r>
  <r>
    <n v="1"/>
    <n v="2016"/>
    <s v="2652909"/>
    <s v="20114"/>
    <x v="0"/>
    <n v="1"/>
    <x v="1"/>
    <x v="57"/>
    <x v="4"/>
    <x v="1"/>
    <s v="Q11_1"/>
    <n v="2"/>
    <x v="0"/>
    <x v="0"/>
    <x v="3"/>
  </r>
  <r>
    <n v="1"/>
    <n v="2016"/>
    <s v="3543357"/>
    <s v="20113"/>
    <x v="0"/>
    <n v="1"/>
    <x v="1"/>
    <x v="7"/>
    <x v="7"/>
    <x v="4"/>
    <s v="Q11_1"/>
    <m/>
    <x v="0"/>
    <x v="0"/>
    <x v="2"/>
  </r>
  <r>
    <n v="1"/>
    <n v="2016"/>
    <s v="2710369"/>
    <s v="20122"/>
    <x v="0"/>
    <n v="1"/>
    <x v="1"/>
    <x v="58"/>
    <x v="26"/>
    <x v="2"/>
    <s v="Q11_1"/>
    <n v="3"/>
    <x v="0"/>
    <x v="0"/>
    <x v="1"/>
  </r>
  <r>
    <n v="1"/>
    <n v="2016"/>
    <s v="2971773"/>
    <s v="20122"/>
    <x v="0"/>
    <n v="1"/>
    <x v="1"/>
    <x v="53"/>
    <x v="3"/>
    <x v="3"/>
    <s v="Q11_1"/>
    <n v="3"/>
    <x v="0"/>
    <x v="0"/>
    <x v="1"/>
  </r>
  <r>
    <n v="1"/>
    <n v="2016"/>
    <s v="2859362"/>
    <s v="20114"/>
    <x v="0"/>
    <n v="1"/>
    <x v="1"/>
    <x v="22"/>
    <x v="18"/>
    <x v="2"/>
    <s v="Q11_1"/>
    <n v="4"/>
    <x v="0"/>
    <x v="0"/>
    <x v="0"/>
  </r>
  <r>
    <n v="1"/>
    <n v="2016"/>
    <s v="3639817"/>
    <s v="20122"/>
    <x v="0"/>
    <n v="1"/>
    <x v="1"/>
    <x v="18"/>
    <x v="13"/>
    <x v="3"/>
    <s v="Q11_1"/>
    <n v="4"/>
    <x v="0"/>
    <x v="0"/>
    <x v="0"/>
  </r>
  <r>
    <n v="1"/>
    <n v="2016"/>
    <s v="2589872"/>
    <s v="20122"/>
    <x v="0"/>
    <n v="1"/>
    <x v="1"/>
    <x v="59"/>
    <x v="8"/>
    <x v="1"/>
    <s v="Q11_1"/>
    <n v="3"/>
    <x v="0"/>
    <x v="0"/>
    <x v="1"/>
  </r>
  <r>
    <n v="1"/>
    <n v="2016"/>
    <s v="3666259"/>
    <s v="20122"/>
    <x v="0"/>
    <n v="1"/>
    <x v="1"/>
    <x v="21"/>
    <x v="17"/>
    <x v="2"/>
    <s v="Q11_1"/>
    <n v="3"/>
    <x v="0"/>
    <x v="0"/>
    <x v="1"/>
  </r>
  <r>
    <n v="1"/>
    <n v="2016"/>
    <s v="2624608"/>
    <s v="20122"/>
    <x v="0"/>
    <n v="1"/>
    <x v="1"/>
    <x v="43"/>
    <x v="21"/>
    <x v="3"/>
    <s v="Q11_1"/>
    <n v="4"/>
    <x v="0"/>
    <x v="0"/>
    <x v="0"/>
  </r>
  <r>
    <n v="1"/>
    <n v="2016"/>
    <s v="3117633"/>
    <s v="20122"/>
    <x v="0"/>
    <n v="1"/>
    <x v="1"/>
    <x v="40"/>
    <x v="1"/>
    <x v="1"/>
    <s v="Q11_2"/>
    <n v="4"/>
    <x v="0"/>
    <x v="1"/>
    <x v="0"/>
  </r>
  <r>
    <n v="1"/>
    <n v="2016"/>
    <s v="3291742"/>
    <s v="20121"/>
    <x v="0"/>
    <n v="1"/>
    <x v="1"/>
    <x v="41"/>
    <x v="8"/>
    <x v="1"/>
    <s v="Q11_2"/>
    <m/>
    <x v="0"/>
    <x v="1"/>
    <x v="2"/>
  </r>
  <r>
    <n v="1"/>
    <n v="2016"/>
    <s v="3918277"/>
    <s v="20114"/>
    <x v="0"/>
    <n v="1"/>
    <x v="1"/>
    <x v="16"/>
    <x v="6"/>
    <x v="2"/>
    <s v="Q11_2"/>
    <n v="3"/>
    <x v="0"/>
    <x v="1"/>
    <x v="1"/>
  </r>
  <r>
    <n v="1"/>
    <n v="2016"/>
    <s v="2979105"/>
    <s v="20114"/>
    <x v="0"/>
    <n v="1"/>
    <x v="1"/>
    <x v="4"/>
    <x v="4"/>
    <x v="1"/>
    <s v="Q11_2"/>
    <m/>
    <x v="0"/>
    <x v="1"/>
    <x v="2"/>
  </r>
  <r>
    <n v="1"/>
    <n v="2016"/>
    <s v="1198248"/>
    <s v="20122"/>
    <x v="0"/>
    <n v="1"/>
    <x v="1"/>
    <x v="42"/>
    <x v="24"/>
    <x v="2"/>
    <s v="Q11_2"/>
    <n v="2"/>
    <x v="0"/>
    <x v="1"/>
    <x v="3"/>
  </r>
  <r>
    <n v="1"/>
    <n v="2016"/>
    <s v="3494529"/>
    <s v="20122"/>
    <x v="0"/>
    <n v="1"/>
    <x v="1"/>
    <x v="7"/>
    <x v="7"/>
    <x v="4"/>
    <s v="Q11_2"/>
    <n v="3"/>
    <x v="0"/>
    <x v="1"/>
    <x v="1"/>
  </r>
  <r>
    <n v="1"/>
    <n v="2016"/>
    <s v="1391727"/>
    <s v="20114"/>
    <x v="0"/>
    <n v="1"/>
    <x v="1"/>
    <x v="3"/>
    <x v="3"/>
    <x v="3"/>
    <s v="Q11_2"/>
    <n v="2"/>
    <x v="0"/>
    <x v="1"/>
    <x v="3"/>
  </r>
  <r>
    <n v="1"/>
    <n v="2016"/>
    <s v="107821"/>
    <s v="20121"/>
    <x v="0"/>
    <n v="1"/>
    <x v="1"/>
    <x v="43"/>
    <x v="21"/>
    <x v="3"/>
    <s v="Q11_2"/>
    <n v="4"/>
    <x v="0"/>
    <x v="1"/>
    <x v="0"/>
  </r>
  <r>
    <n v="1"/>
    <n v="2016"/>
    <s v="3059731"/>
    <s v="20122"/>
    <x v="0"/>
    <n v="1"/>
    <x v="1"/>
    <x v="16"/>
    <x v="6"/>
    <x v="2"/>
    <s v="Q11_2"/>
    <n v="1"/>
    <x v="0"/>
    <x v="1"/>
    <x v="2"/>
  </r>
  <r>
    <n v="1"/>
    <n v="2016"/>
    <s v="3698486"/>
    <s v="20122"/>
    <x v="0"/>
    <n v="1"/>
    <x v="1"/>
    <x v="7"/>
    <x v="7"/>
    <x v="4"/>
    <s v="Q11_2"/>
    <n v="4"/>
    <x v="0"/>
    <x v="1"/>
    <x v="0"/>
  </r>
  <r>
    <n v="1"/>
    <n v="2016"/>
    <s v="3303819"/>
    <s v="20114"/>
    <x v="0"/>
    <n v="1"/>
    <x v="1"/>
    <x v="22"/>
    <x v="18"/>
    <x v="2"/>
    <s v="Q11_2"/>
    <n v="3"/>
    <x v="0"/>
    <x v="1"/>
    <x v="1"/>
  </r>
  <r>
    <n v="1"/>
    <n v="2016"/>
    <s v="1846662"/>
    <s v="20122"/>
    <x v="0"/>
    <n v="1"/>
    <x v="1"/>
    <x v="44"/>
    <x v="29"/>
    <x v="3"/>
    <s v="Q11_2"/>
    <m/>
    <x v="0"/>
    <x v="1"/>
    <x v="2"/>
  </r>
  <r>
    <n v="1"/>
    <n v="2016"/>
    <s v="1896166"/>
    <s v="20114"/>
    <x v="0"/>
    <n v="1"/>
    <x v="1"/>
    <x v="45"/>
    <x v="13"/>
    <x v="3"/>
    <s v="Q11_2"/>
    <n v="4"/>
    <x v="0"/>
    <x v="1"/>
    <x v="0"/>
  </r>
  <r>
    <n v="1"/>
    <n v="2016"/>
    <s v="3646837"/>
    <s v="20122"/>
    <x v="0"/>
    <n v="1"/>
    <x v="1"/>
    <x v="46"/>
    <x v="30"/>
    <x v="0"/>
    <s v="Q11_2"/>
    <n v="4"/>
    <x v="0"/>
    <x v="1"/>
    <x v="0"/>
  </r>
  <r>
    <n v="1"/>
    <n v="2016"/>
    <s v="2855852"/>
    <s v="20122"/>
    <x v="0"/>
    <n v="1"/>
    <x v="1"/>
    <x v="47"/>
    <x v="15"/>
    <x v="0"/>
    <s v="Q11_2"/>
    <n v="4"/>
    <x v="0"/>
    <x v="1"/>
    <x v="0"/>
  </r>
  <r>
    <n v="1"/>
    <n v="2016"/>
    <s v="102088"/>
    <s v="20122"/>
    <x v="0"/>
    <n v="1"/>
    <x v="1"/>
    <x v="48"/>
    <x v="31"/>
    <x v="4"/>
    <s v="Q11_2"/>
    <n v="4"/>
    <x v="0"/>
    <x v="1"/>
    <x v="0"/>
  </r>
  <r>
    <n v="1"/>
    <n v="2016"/>
    <s v="3635722"/>
    <s v="20113"/>
    <x v="0"/>
    <n v="1"/>
    <x v="1"/>
    <x v="10"/>
    <x v="10"/>
    <x v="4"/>
    <s v="Q11_2"/>
    <n v="3"/>
    <x v="0"/>
    <x v="1"/>
    <x v="1"/>
  </r>
  <r>
    <n v="1"/>
    <n v="2016"/>
    <s v="2103425"/>
    <s v="20122"/>
    <x v="0"/>
    <n v="1"/>
    <x v="1"/>
    <x v="48"/>
    <x v="31"/>
    <x v="4"/>
    <s v="Q11_2"/>
    <m/>
    <x v="0"/>
    <x v="1"/>
    <x v="2"/>
  </r>
  <r>
    <n v="1"/>
    <n v="2016"/>
    <s v="91272"/>
    <s v="20122"/>
    <x v="0"/>
    <n v="1"/>
    <x v="1"/>
    <x v="45"/>
    <x v="13"/>
    <x v="3"/>
    <s v="Q11_2"/>
    <n v="4"/>
    <x v="0"/>
    <x v="1"/>
    <x v="0"/>
  </r>
  <r>
    <n v="1"/>
    <n v="2016"/>
    <s v="3466189"/>
    <s v="20122"/>
    <x v="0"/>
    <n v="1"/>
    <x v="1"/>
    <x v="49"/>
    <x v="32"/>
    <x v="2"/>
    <s v="Q11_2"/>
    <m/>
    <x v="0"/>
    <x v="1"/>
    <x v="2"/>
  </r>
  <r>
    <n v="1"/>
    <n v="2016"/>
    <s v="2890952"/>
    <m/>
    <x v="0"/>
    <n v="1"/>
    <x v="1"/>
    <x v="16"/>
    <x v="6"/>
    <x v="2"/>
    <s v="Q11_2"/>
    <n v="3"/>
    <x v="0"/>
    <x v="1"/>
    <x v="1"/>
  </r>
  <r>
    <n v="1"/>
    <n v="2016"/>
    <s v="3251520"/>
    <s v="20122"/>
    <x v="0"/>
    <n v="1"/>
    <x v="1"/>
    <x v="50"/>
    <x v="8"/>
    <x v="1"/>
    <s v="Q11_2"/>
    <n v="3"/>
    <x v="0"/>
    <x v="1"/>
    <x v="1"/>
  </r>
  <r>
    <n v="1"/>
    <n v="2016"/>
    <s v="2687229"/>
    <s v="20114"/>
    <x v="0"/>
    <n v="1"/>
    <x v="1"/>
    <x v="26"/>
    <x v="21"/>
    <x v="3"/>
    <s v="Q11_2"/>
    <n v="3"/>
    <x v="0"/>
    <x v="1"/>
    <x v="1"/>
  </r>
  <r>
    <n v="1"/>
    <n v="2016"/>
    <s v="2402399"/>
    <s v="20113"/>
    <x v="0"/>
    <n v="1"/>
    <x v="1"/>
    <x v="13"/>
    <x v="12"/>
    <x v="3"/>
    <s v="Q11_2"/>
    <n v="3"/>
    <x v="0"/>
    <x v="1"/>
    <x v="1"/>
  </r>
  <r>
    <n v="1"/>
    <n v="2016"/>
    <s v="110356"/>
    <s v="20121"/>
    <x v="0"/>
    <n v="1"/>
    <x v="1"/>
    <x v="23"/>
    <x v="19"/>
    <x v="4"/>
    <s v="Q11_2"/>
    <n v="3"/>
    <x v="0"/>
    <x v="1"/>
    <x v="1"/>
  </r>
  <r>
    <n v="1"/>
    <n v="2016"/>
    <s v="111773"/>
    <s v="20114"/>
    <x v="0"/>
    <n v="1"/>
    <x v="1"/>
    <x v="51"/>
    <x v="33"/>
    <x v="1"/>
    <s v="Q11_2"/>
    <n v="4"/>
    <x v="0"/>
    <x v="1"/>
    <x v="0"/>
  </r>
  <r>
    <n v="1"/>
    <n v="2016"/>
    <s v="3572321"/>
    <s v="20114"/>
    <x v="0"/>
    <n v="1"/>
    <x v="1"/>
    <x v="18"/>
    <x v="13"/>
    <x v="3"/>
    <s v="Q11_2"/>
    <m/>
    <x v="0"/>
    <x v="1"/>
    <x v="2"/>
  </r>
  <r>
    <n v="1"/>
    <n v="2016"/>
    <s v="2917134"/>
    <s v="20122"/>
    <x v="0"/>
    <n v="1"/>
    <x v="1"/>
    <x v="52"/>
    <x v="34"/>
    <x v="1"/>
    <s v="Q11_2"/>
    <n v="3"/>
    <x v="0"/>
    <x v="1"/>
    <x v="1"/>
  </r>
  <r>
    <n v="1"/>
    <n v="2016"/>
    <s v="2728400"/>
    <s v="20122"/>
    <x v="0"/>
    <n v="1"/>
    <x v="1"/>
    <x v="53"/>
    <x v="3"/>
    <x v="3"/>
    <s v="Q11_2"/>
    <m/>
    <x v="0"/>
    <x v="1"/>
    <x v="2"/>
  </r>
  <r>
    <n v="1"/>
    <n v="2016"/>
    <s v="2663842"/>
    <s v="20113"/>
    <x v="0"/>
    <n v="1"/>
    <x v="1"/>
    <x v="28"/>
    <x v="22"/>
    <x v="2"/>
    <s v="Q11_2"/>
    <n v="4"/>
    <x v="0"/>
    <x v="1"/>
    <x v="0"/>
  </r>
  <r>
    <n v="1"/>
    <n v="2016"/>
    <s v="3474223"/>
    <s v="20121"/>
    <x v="0"/>
    <n v="1"/>
    <x v="1"/>
    <x v="43"/>
    <x v="21"/>
    <x v="3"/>
    <s v="Q11_2"/>
    <n v="4"/>
    <x v="0"/>
    <x v="1"/>
    <x v="0"/>
  </r>
  <r>
    <n v="1"/>
    <n v="2016"/>
    <s v="2509740"/>
    <s v="20122"/>
    <x v="0"/>
    <n v="1"/>
    <x v="1"/>
    <x v="54"/>
    <x v="23"/>
    <x v="1"/>
    <s v="Q11_2"/>
    <n v="4"/>
    <x v="0"/>
    <x v="1"/>
    <x v="0"/>
  </r>
  <r>
    <n v="1"/>
    <n v="2016"/>
    <s v="3309409"/>
    <s v="20114"/>
    <x v="0"/>
    <n v="1"/>
    <x v="1"/>
    <x v="18"/>
    <x v="13"/>
    <x v="3"/>
    <s v="Q11_2"/>
    <m/>
    <x v="0"/>
    <x v="1"/>
    <x v="2"/>
  </r>
  <r>
    <n v="1"/>
    <n v="2016"/>
    <s v="2852914"/>
    <s v="20122"/>
    <x v="0"/>
    <n v="1"/>
    <x v="1"/>
    <x v="16"/>
    <x v="6"/>
    <x v="2"/>
    <s v="Q11_2"/>
    <n v="4"/>
    <x v="0"/>
    <x v="1"/>
    <x v="0"/>
  </r>
  <r>
    <n v="1"/>
    <n v="2016"/>
    <s v="3134273"/>
    <s v="20122"/>
    <x v="0"/>
    <n v="1"/>
    <x v="1"/>
    <x v="8"/>
    <x v="8"/>
    <x v="1"/>
    <s v="Q11_2"/>
    <n v="3"/>
    <x v="0"/>
    <x v="1"/>
    <x v="1"/>
  </r>
  <r>
    <n v="1"/>
    <n v="2016"/>
    <s v="2838783"/>
    <s v="20114"/>
    <x v="0"/>
    <n v="1"/>
    <x v="1"/>
    <x v="43"/>
    <x v="21"/>
    <x v="3"/>
    <s v="Q11_2"/>
    <n v="4"/>
    <x v="0"/>
    <x v="1"/>
    <x v="0"/>
  </r>
  <r>
    <n v="1"/>
    <n v="2016"/>
    <s v="2822832"/>
    <s v="20122"/>
    <x v="0"/>
    <n v="1"/>
    <x v="1"/>
    <x v="16"/>
    <x v="6"/>
    <x v="2"/>
    <s v="Q11_2"/>
    <n v="4"/>
    <x v="0"/>
    <x v="1"/>
    <x v="0"/>
  </r>
  <r>
    <n v="1"/>
    <n v="2016"/>
    <s v="3743583"/>
    <s v="20122"/>
    <x v="0"/>
    <n v="1"/>
    <x v="1"/>
    <x v="55"/>
    <x v="12"/>
    <x v="3"/>
    <s v="Q11_2"/>
    <m/>
    <x v="0"/>
    <x v="1"/>
    <x v="2"/>
  </r>
  <r>
    <n v="1"/>
    <n v="2016"/>
    <s v="3284969"/>
    <s v="20121"/>
    <x v="0"/>
    <n v="1"/>
    <x v="1"/>
    <x v="26"/>
    <x v="21"/>
    <x v="3"/>
    <s v="Q11_2"/>
    <n v="3"/>
    <x v="0"/>
    <x v="1"/>
    <x v="1"/>
  </r>
  <r>
    <n v="1"/>
    <n v="2016"/>
    <s v="3017338"/>
    <s v="20114"/>
    <x v="0"/>
    <n v="1"/>
    <x v="1"/>
    <x v="56"/>
    <x v="34"/>
    <x v="1"/>
    <s v="Q11_2"/>
    <n v="3"/>
    <x v="0"/>
    <x v="1"/>
    <x v="1"/>
  </r>
  <r>
    <n v="1"/>
    <n v="2016"/>
    <s v="2652909"/>
    <s v="20114"/>
    <x v="0"/>
    <n v="1"/>
    <x v="1"/>
    <x v="57"/>
    <x v="4"/>
    <x v="1"/>
    <s v="Q11_2"/>
    <n v="1"/>
    <x v="0"/>
    <x v="1"/>
    <x v="2"/>
  </r>
  <r>
    <n v="1"/>
    <n v="2016"/>
    <s v="3543357"/>
    <s v="20113"/>
    <x v="0"/>
    <n v="1"/>
    <x v="1"/>
    <x v="7"/>
    <x v="7"/>
    <x v="4"/>
    <s v="Q11_2"/>
    <m/>
    <x v="0"/>
    <x v="1"/>
    <x v="2"/>
  </r>
  <r>
    <n v="1"/>
    <n v="2016"/>
    <s v="2710369"/>
    <s v="20122"/>
    <x v="0"/>
    <n v="1"/>
    <x v="1"/>
    <x v="58"/>
    <x v="26"/>
    <x v="2"/>
    <s v="Q11_2"/>
    <n v="3"/>
    <x v="0"/>
    <x v="1"/>
    <x v="1"/>
  </r>
  <r>
    <n v="1"/>
    <n v="2016"/>
    <s v="2971773"/>
    <s v="20122"/>
    <x v="0"/>
    <n v="1"/>
    <x v="1"/>
    <x v="53"/>
    <x v="3"/>
    <x v="3"/>
    <s v="Q11_2"/>
    <n v="1"/>
    <x v="0"/>
    <x v="1"/>
    <x v="2"/>
  </r>
  <r>
    <n v="1"/>
    <n v="2016"/>
    <s v="2859362"/>
    <s v="20114"/>
    <x v="0"/>
    <n v="1"/>
    <x v="1"/>
    <x v="22"/>
    <x v="18"/>
    <x v="2"/>
    <s v="Q11_2"/>
    <n v="4"/>
    <x v="0"/>
    <x v="1"/>
    <x v="0"/>
  </r>
  <r>
    <n v="1"/>
    <n v="2016"/>
    <s v="3639817"/>
    <s v="20122"/>
    <x v="0"/>
    <n v="1"/>
    <x v="1"/>
    <x v="18"/>
    <x v="13"/>
    <x v="3"/>
    <s v="Q11_2"/>
    <n v="4"/>
    <x v="0"/>
    <x v="1"/>
    <x v="0"/>
  </r>
  <r>
    <n v="1"/>
    <n v="2016"/>
    <s v="2589872"/>
    <s v="20122"/>
    <x v="0"/>
    <n v="1"/>
    <x v="1"/>
    <x v="59"/>
    <x v="8"/>
    <x v="1"/>
    <s v="Q11_2"/>
    <n v="3"/>
    <x v="0"/>
    <x v="1"/>
    <x v="1"/>
  </r>
  <r>
    <n v="1"/>
    <n v="2016"/>
    <s v="3666259"/>
    <s v="20122"/>
    <x v="0"/>
    <n v="1"/>
    <x v="1"/>
    <x v="21"/>
    <x v="17"/>
    <x v="2"/>
    <s v="Q11_2"/>
    <n v="3"/>
    <x v="0"/>
    <x v="1"/>
    <x v="1"/>
  </r>
  <r>
    <n v="1"/>
    <n v="2016"/>
    <s v="2624608"/>
    <s v="20122"/>
    <x v="0"/>
    <n v="1"/>
    <x v="1"/>
    <x v="43"/>
    <x v="21"/>
    <x v="3"/>
    <s v="Q11_2"/>
    <n v="4"/>
    <x v="0"/>
    <x v="1"/>
    <x v="0"/>
  </r>
  <r>
    <n v="1"/>
    <n v="2016"/>
    <s v="3117633"/>
    <s v="20122"/>
    <x v="0"/>
    <n v="1"/>
    <x v="1"/>
    <x v="40"/>
    <x v="1"/>
    <x v="1"/>
    <s v="Q11_3"/>
    <n v="4"/>
    <x v="0"/>
    <x v="2"/>
    <x v="0"/>
  </r>
  <r>
    <n v="1"/>
    <n v="2016"/>
    <s v="3291742"/>
    <s v="20121"/>
    <x v="0"/>
    <n v="1"/>
    <x v="1"/>
    <x v="41"/>
    <x v="8"/>
    <x v="1"/>
    <s v="Q11_3"/>
    <m/>
    <x v="0"/>
    <x v="2"/>
    <x v="2"/>
  </r>
  <r>
    <n v="1"/>
    <n v="2016"/>
    <s v="3918277"/>
    <s v="20114"/>
    <x v="0"/>
    <n v="1"/>
    <x v="1"/>
    <x v="16"/>
    <x v="6"/>
    <x v="2"/>
    <s v="Q11_3"/>
    <n v="1"/>
    <x v="0"/>
    <x v="2"/>
    <x v="4"/>
  </r>
  <r>
    <n v="1"/>
    <n v="2016"/>
    <s v="2979105"/>
    <s v="20114"/>
    <x v="0"/>
    <n v="1"/>
    <x v="1"/>
    <x v="4"/>
    <x v="4"/>
    <x v="1"/>
    <s v="Q11_3"/>
    <m/>
    <x v="0"/>
    <x v="2"/>
    <x v="2"/>
  </r>
  <r>
    <n v="1"/>
    <n v="2016"/>
    <s v="1198248"/>
    <s v="20122"/>
    <x v="0"/>
    <n v="1"/>
    <x v="1"/>
    <x v="42"/>
    <x v="24"/>
    <x v="2"/>
    <s v="Q11_3"/>
    <n v="4"/>
    <x v="0"/>
    <x v="2"/>
    <x v="0"/>
  </r>
  <r>
    <n v="1"/>
    <n v="2016"/>
    <s v="3494529"/>
    <s v="20122"/>
    <x v="0"/>
    <n v="1"/>
    <x v="1"/>
    <x v="7"/>
    <x v="7"/>
    <x v="4"/>
    <s v="Q11_3"/>
    <n v="3"/>
    <x v="0"/>
    <x v="2"/>
    <x v="1"/>
  </r>
  <r>
    <n v="1"/>
    <n v="2016"/>
    <s v="1391727"/>
    <s v="20114"/>
    <x v="0"/>
    <n v="1"/>
    <x v="1"/>
    <x v="3"/>
    <x v="3"/>
    <x v="3"/>
    <s v="Q11_3"/>
    <n v="2"/>
    <x v="0"/>
    <x v="2"/>
    <x v="3"/>
  </r>
  <r>
    <n v="1"/>
    <n v="2016"/>
    <s v="107821"/>
    <s v="20121"/>
    <x v="0"/>
    <n v="1"/>
    <x v="1"/>
    <x v="43"/>
    <x v="21"/>
    <x v="3"/>
    <s v="Q11_3"/>
    <n v="3"/>
    <x v="0"/>
    <x v="2"/>
    <x v="1"/>
  </r>
  <r>
    <n v="1"/>
    <n v="2016"/>
    <s v="3059731"/>
    <s v="20122"/>
    <x v="0"/>
    <n v="1"/>
    <x v="1"/>
    <x v="16"/>
    <x v="6"/>
    <x v="2"/>
    <s v="Q11_3"/>
    <n v="1"/>
    <x v="0"/>
    <x v="2"/>
    <x v="4"/>
  </r>
  <r>
    <n v="1"/>
    <n v="2016"/>
    <s v="3698486"/>
    <s v="20122"/>
    <x v="0"/>
    <n v="1"/>
    <x v="1"/>
    <x v="7"/>
    <x v="7"/>
    <x v="4"/>
    <s v="Q11_3"/>
    <n v="3"/>
    <x v="0"/>
    <x v="2"/>
    <x v="1"/>
  </r>
  <r>
    <n v="1"/>
    <n v="2016"/>
    <s v="3303819"/>
    <s v="20114"/>
    <x v="0"/>
    <n v="1"/>
    <x v="1"/>
    <x v="22"/>
    <x v="18"/>
    <x v="2"/>
    <s v="Q11_3"/>
    <n v="4"/>
    <x v="0"/>
    <x v="2"/>
    <x v="0"/>
  </r>
  <r>
    <n v="1"/>
    <n v="2016"/>
    <s v="1846662"/>
    <s v="20122"/>
    <x v="0"/>
    <n v="1"/>
    <x v="1"/>
    <x v="44"/>
    <x v="29"/>
    <x v="3"/>
    <s v="Q11_3"/>
    <m/>
    <x v="0"/>
    <x v="2"/>
    <x v="2"/>
  </r>
  <r>
    <n v="1"/>
    <n v="2016"/>
    <s v="1896166"/>
    <s v="20114"/>
    <x v="0"/>
    <n v="1"/>
    <x v="1"/>
    <x v="45"/>
    <x v="13"/>
    <x v="3"/>
    <s v="Q11_3"/>
    <n v="4"/>
    <x v="0"/>
    <x v="2"/>
    <x v="0"/>
  </r>
  <r>
    <n v="1"/>
    <n v="2016"/>
    <s v="3646837"/>
    <s v="20122"/>
    <x v="0"/>
    <n v="1"/>
    <x v="1"/>
    <x v="46"/>
    <x v="30"/>
    <x v="0"/>
    <s v="Q11_3"/>
    <n v="4"/>
    <x v="0"/>
    <x v="2"/>
    <x v="0"/>
  </r>
  <r>
    <n v="1"/>
    <n v="2016"/>
    <s v="2855852"/>
    <s v="20122"/>
    <x v="0"/>
    <n v="1"/>
    <x v="1"/>
    <x v="47"/>
    <x v="15"/>
    <x v="0"/>
    <s v="Q11_3"/>
    <n v="3"/>
    <x v="0"/>
    <x v="2"/>
    <x v="1"/>
  </r>
  <r>
    <n v="1"/>
    <n v="2016"/>
    <s v="102088"/>
    <s v="20122"/>
    <x v="0"/>
    <n v="1"/>
    <x v="1"/>
    <x v="48"/>
    <x v="31"/>
    <x v="4"/>
    <s v="Q11_3"/>
    <n v="4"/>
    <x v="0"/>
    <x v="2"/>
    <x v="0"/>
  </r>
  <r>
    <n v="1"/>
    <n v="2016"/>
    <s v="3635722"/>
    <s v="20113"/>
    <x v="0"/>
    <n v="1"/>
    <x v="1"/>
    <x v="10"/>
    <x v="10"/>
    <x v="4"/>
    <s v="Q11_3"/>
    <n v="3"/>
    <x v="0"/>
    <x v="2"/>
    <x v="1"/>
  </r>
  <r>
    <n v="1"/>
    <n v="2016"/>
    <s v="2103425"/>
    <s v="20122"/>
    <x v="0"/>
    <n v="1"/>
    <x v="1"/>
    <x v="48"/>
    <x v="31"/>
    <x v="4"/>
    <s v="Q11_3"/>
    <m/>
    <x v="0"/>
    <x v="2"/>
    <x v="2"/>
  </r>
  <r>
    <n v="1"/>
    <n v="2016"/>
    <s v="91272"/>
    <s v="20122"/>
    <x v="0"/>
    <n v="1"/>
    <x v="1"/>
    <x v="45"/>
    <x v="13"/>
    <x v="3"/>
    <s v="Q11_3"/>
    <n v="3"/>
    <x v="0"/>
    <x v="2"/>
    <x v="1"/>
  </r>
  <r>
    <n v="1"/>
    <n v="2016"/>
    <s v="3466189"/>
    <s v="20122"/>
    <x v="0"/>
    <n v="1"/>
    <x v="1"/>
    <x v="49"/>
    <x v="32"/>
    <x v="2"/>
    <s v="Q11_3"/>
    <m/>
    <x v="0"/>
    <x v="2"/>
    <x v="2"/>
  </r>
  <r>
    <n v="1"/>
    <n v="2016"/>
    <s v="2890952"/>
    <m/>
    <x v="0"/>
    <n v="1"/>
    <x v="1"/>
    <x v="16"/>
    <x v="6"/>
    <x v="2"/>
    <s v="Q11_3"/>
    <n v="2"/>
    <x v="0"/>
    <x v="2"/>
    <x v="3"/>
  </r>
  <r>
    <n v="1"/>
    <n v="2016"/>
    <s v="3251520"/>
    <s v="20122"/>
    <x v="0"/>
    <n v="1"/>
    <x v="1"/>
    <x v="50"/>
    <x v="8"/>
    <x v="1"/>
    <s v="Q11_3"/>
    <n v="3"/>
    <x v="0"/>
    <x v="2"/>
    <x v="1"/>
  </r>
  <r>
    <n v="1"/>
    <n v="2016"/>
    <s v="2687229"/>
    <s v="20114"/>
    <x v="0"/>
    <n v="1"/>
    <x v="1"/>
    <x v="26"/>
    <x v="21"/>
    <x v="3"/>
    <s v="Q11_3"/>
    <n v="3"/>
    <x v="0"/>
    <x v="2"/>
    <x v="1"/>
  </r>
  <r>
    <n v="1"/>
    <n v="2016"/>
    <s v="2402399"/>
    <s v="20113"/>
    <x v="0"/>
    <n v="1"/>
    <x v="1"/>
    <x v="13"/>
    <x v="12"/>
    <x v="3"/>
    <s v="Q11_3"/>
    <n v="2"/>
    <x v="0"/>
    <x v="2"/>
    <x v="3"/>
  </r>
  <r>
    <n v="1"/>
    <n v="2016"/>
    <s v="110356"/>
    <s v="20121"/>
    <x v="0"/>
    <n v="1"/>
    <x v="1"/>
    <x v="23"/>
    <x v="19"/>
    <x v="4"/>
    <s v="Q11_3"/>
    <n v="1"/>
    <x v="0"/>
    <x v="2"/>
    <x v="4"/>
  </r>
  <r>
    <n v="1"/>
    <n v="2016"/>
    <s v="111773"/>
    <s v="20114"/>
    <x v="0"/>
    <n v="1"/>
    <x v="1"/>
    <x v="51"/>
    <x v="33"/>
    <x v="1"/>
    <s v="Q11_3"/>
    <n v="3"/>
    <x v="0"/>
    <x v="2"/>
    <x v="1"/>
  </r>
  <r>
    <n v="1"/>
    <n v="2016"/>
    <s v="3572321"/>
    <s v="20114"/>
    <x v="0"/>
    <n v="1"/>
    <x v="1"/>
    <x v="18"/>
    <x v="13"/>
    <x v="3"/>
    <s v="Q11_3"/>
    <m/>
    <x v="0"/>
    <x v="2"/>
    <x v="2"/>
  </r>
  <r>
    <n v="1"/>
    <n v="2016"/>
    <s v="2917134"/>
    <s v="20122"/>
    <x v="0"/>
    <n v="1"/>
    <x v="1"/>
    <x v="52"/>
    <x v="34"/>
    <x v="1"/>
    <s v="Q11_3"/>
    <n v="3"/>
    <x v="0"/>
    <x v="2"/>
    <x v="1"/>
  </r>
  <r>
    <n v="1"/>
    <n v="2016"/>
    <s v="2728400"/>
    <s v="20122"/>
    <x v="0"/>
    <n v="1"/>
    <x v="1"/>
    <x v="53"/>
    <x v="3"/>
    <x v="3"/>
    <s v="Q11_3"/>
    <m/>
    <x v="0"/>
    <x v="2"/>
    <x v="2"/>
  </r>
  <r>
    <n v="1"/>
    <n v="2016"/>
    <s v="2663842"/>
    <s v="20113"/>
    <x v="0"/>
    <n v="1"/>
    <x v="1"/>
    <x v="28"/>
    <x v="22"/>
    <x v="2"/>
    <s v="Q11_3"/>
    <n v="4"/>
    <x v="0"/>
    <x v="2"/>
    <x v="0"/>
  </r>
  <r>
    <n v="1"/>
    <n v="2016"/>
    <s v="3474223"/>
    <s v="20121"/>
    <x v="0"/>
    <n v="1"/>
    <x v="1"/>
    <x v="43"/>
    <x v="21"/>
    <x v="3"/>
    <s v="Q11_3"/>
    <n v="4"/>
    <x v="0"/>
    <x v="2"/>
    <x v="0"/>
  </r>
  <r>
    <n v="1"/>
    <n v="2016"/>
    <s v="2509740"/>
    <s v="20122"/>
    <x v="0"/>
    <n v="1"/>
    <x v="1"/>
    <x v="54"/>
    <x v="23"/>
    <x v="1"/>
    <s v="Q11_3"/>
    <n v="4"/>
    <x v="0"/>
    <x v="2"/>
    <x v="0"/>
  </r>
  <r>
    <n v="1"/>
    <n v="2016"/>
    <s v="3309409"/>
    <s v="20114"/>
    <x v="0"/>
    <n v="1"/>
    <x v="1"/>
    <x v="18"/>
    <x v="13"/>
    <x v="3"/>
    <s v="Q11_3"/>
    <m/>
    <x v="0"/>
    <x v="2"/>
    <x v="2"/>
  </r>
  <r>
    <n v="1"/>
    <n v="2016"/>
    <s v="2852914"/>
    <s v="20122"/>
    <x v="0"/>
    <n v="1"/>
    <x v="1"/>
    <x v="16"/>
    <x v="6"/>
    <x v="2"/>
    <s v="Q11_3"/>
    <n v="4"/>
    <x v="0"/>
    <x v="2"/>
    <x v="0"/>
  </r>
  <r>
    <n v="1"/>
    <n v="2016"/>
    <s v="3134273"/>
    <s v="20122"/>
    <x v="0"/>
    <n v="1"/>
    <x v="1"/>
    <x v="8"/>
    <x v="8"/>
    <x v="1"/>
    <s v="Q11_3"/>
    <n v="4"/>
    <x v="0"/>
    <x v="2"/>
    <x v="0"/>
  </r>
  <r>
    <n v="1"/>
    <n v="2016"/>
    <s v="2838783"/>
    <s v="20114"/>
    <x v="0"/>
    <n v="1"/>
    <x v="1"/>
    <x v="43"/>
    <x v="21"/>
    <x v="3"/>
    <s v="Q11_3"/>
    <n v="3"/>
    <x v="0"/>
    <x v="2"/>
    <x v="1"/>
  </r>
  <r>
    <n v="1"/>
    <n v="2016"/>
    <s v="2822832"/>
    <s v="20122"/>
    <x v="0"/>
    <n v="1"/>
    <x v="1"/>
    <x v="16"/>
    <x v="6"/>
    <x v="2"/>
    <s v="Q11_3"/>
    <n v="2"/>
    <x v="0"/>
    <x v="2"/>
    <x v="3"/>
  </r>
  <r>
    <n v="1"/>
    <n v="2016"/>
    <s v="3743583"/>
    <s v="20122"/>
    <x v="0"/>
    <n v="1"/>
    <x v="1"/>
    <x v="55"/>
    <x v="12"/>
    <x v="3"/>
    <s v="Q11_3"/>
    <m/>
    <x v="0"/>
    <x v="2"/>
    <x v="2"/>
  </r>
  <r>
    <n v="1"/>
    <n v="2016"/>
    <s v="3284969"/>
    <s v="20121"/>
    <x v="0"/>
    <n v="1"/>
    <x v="1"/>
    <x v="26"/>
    <x v="21"/>
    <x v="3"/>
    <s v="Q11_3"/>
    <n v="3"/>
    <x v="0"/>
    <x v="2"/>
    <x v="1"/>
  </r>
  <r>
    <n v="1"/>
    <n v="2016"/>
    <s v="3017338"/>
    <s v="20114"/>
    <x v="0"/>
    <n v="1"/>
    <x v="1"/>
    <x v="56"/>
    <x v="34"/>
    <x v="1"/>
    <s v="Q11_3"/>
    <n v="1"/>
    <x v="0"/>
    <x v="2"/>
    <x v="4"/>
  </r>
  <r>
    <n v="1"/>
    <n v="2016"/>
    <s v="2652909"/>
    <s v="20114"/>
    <x v="0"/>
    <n v="1"/>
    <x v="1"/>
    <x v="57"/>
    <x v="4"/>
    <x v="1"/>
    <s v="Q11_3"/>
    <n v="1"/>
    <x v="0"/>
    <x v="2"/>
    <x v="4"/>
  </r>
  <r>
    <n v="1"/>
    <n v="2016"/>
    <s v="3543357"/>
    <s v="20113"/>
    <x v="0"/>
    <n v="1"/>
    <x v="1"/>
    <x v="7"/>
    <x v="7"/>
    <x v="4"/>
    <s v="Q11_3"/>
    <m/>
    <x v="0"/>
    <x v="2"/>
    <x v="2"/>
  </r>
  <r>
    <n v="1"/>
    <n v="2016"/>
    <s v="2710369"/>
    <s v="20122"/>
    <x v="0"/>
    <n v="1"/>
    <x v="1"/>
    <x v="58"/>
    <x v="26"/>
    <x v="2"/>
    <s v="Q11_3"/>
    <n v="3"/>
    <x v="0"/>
    <x v="2"/>
    <x v="1"/>
  </r>
  <r>
    <n v="1"/>
    <n v="2016"/>
    <s v="2971773"/>
    <s v="20122"/>
    <x v="0"/>
    <n v="1"/>
    <x v="1"/>
    <x v="53"/>
    <x v="3"/>
    <x v="3"/>
    <s v="Q11_3"/>
    <n v="2"/>
    <x v="0"/>
    <x v="2"/>
    <x v="3"/>
  </r>
  <r>
    <n v="1"/>
    <n v="2016"/>
    <s v="2859362"/>
    <s v="20114"/>
    <x v="0"/>
    <n v="1"/>
    <x v="1"/>
    <x v="22"/>
    <x v="18"/>
    <x v="2"/>
    <s v="Q11_3"/>
    <n v="4"/>
    <x v="0"/>
    <x v="2"/>
    <x v="0"/>
  </r>
  <r>
    <n v="1"/>
    <n v="2016"/>
    <s v="3639817"/>
    <s v="20122"/>
    <x v="0"/>
    <n v="1"/>
    <x v="1"/>
    <x v="18"/>
    <x v="13"/>
    <x v="3"/>
    <s v="Q11_3"/>
    <n v="4"/>
    <x v="0"/>
    <x v="2"/>
    <x v="0"/>
  </r>
  <r>
    <n v="1"/>
    <n v="2016"/>
    <s v="2589872"/>
    <s v="20122"/>
    <x v="0"/>
    <n v="1"/>
    <x v="1"/>
    <x v="59"/>
    <x v="8"/>
    <x v="1"/>
    <s v="Q11_3"/>
    <n v="3"/>
    <x v="0"/>
    <x v="2"/>
    <x v="1"/>
  </r>
  <r>
    <n v="1"/>
    <n v="2016"/>
    <s v="3666259"/>
    <s v="20122"/>
    <x v="0"/>
    <n v="1"/>
    <x v="1"/>
    <x v="21"/>
    <x v="17"/>
    <x v="2"/>
    <s v="Q11_3"/>
    <n v="3"/>
    <x v="0"/>
    <x v="2"/>
    <x v="1"/>
  </r>
  <r>
    <n v="1"/>
    <n v="2016"/>
    <s v="2624608"/>
    <s v="20122"/>
    <x v="0"/>
    <n v="1"/>
    <x v="1"/>
    <x v="43"/>
    <x v="21"/>
    <x v="3"/>
    <s v="Q11_3"/>
    <n v="1"/>
    <x v="0"/>
    <x v="2"/>
    <x v="4"/>
  </r>
  <r>
    <n v="1"/>
    <n v="2016"/>
    <s v="3117633"/>
    <s v="20122"/>
    <x v="0"/>
    <n v="1"/>
    <x v="1"/>
    <x v="40"/>
    <x v="1"/>
    <x v="1"/>
    <s v="Q12"/>
    <n v="1"/>
    <x v="0"/>
    <x v="3"/>
    <x v="5"/>
  </r>
  <r>
    <n v="1"/>
    <n v="2016"/>
    <s v="3291742"/>
    <s v="20121"/>
    <x v="0"/>
    <n v="1"/>
    <x v="1"/>
    <x v="41"/>
    <x v="8"/>
    <x v="1"/>
    <s v="Q12"/>
    <m/>
    <x v="0"/>
    <x v="3"/>
    <x v="2"/>
  </r>
  <r>
    <n v="1"/>
    <n v="2016"/>
    <s v="3918277"/>
    <s v="20114"/>
    <x v="0"/>
    <n v="1"/>
    <x v="1"/>
    <x v="16"/>
    <x v="6"/>
    <x v="2"/>
    <s v="Q12"/>
    <n v="1"/>
    <x v="0"/>
    <x v="3"/>
    <x v="5"/>
  </r>
  <r>
    <n v="1"/>
    <n v="2016"/>
    <s v="2979105"/>
    <s v="20114"/>
    <x v="0"/>
    <n v="1"/>
    <x v="1"/>
    <x v="4"/>
    <x v="4"/>
    <x v="1"/>
    <s v="Q12"/>
    <m/>
    <x v="0"/>
    <x v="3"/>
    <x v="2"/>
  </r>
  <r>
    <n v="1"/>
    <n v="2016"/>
    <s v="1198248"/>
    <s v="20122"/>
    <x v="0"/>
    <n v="1"/>
    <x v="1"/>
    <x v="42"/>
    <x v="24"/>
    <x v="2"/>
    <s v="Q12"/>
    <n v="2"/>
    <x v="0"/>
    <x v="3"/>
    <x v="7"/>
  </r>
  <r>
    <n v="1"/>
    <n v="2016"/>
    <s v="3494529"/>
    <s v="20122"/>
    <x v="0"/>
    <n v="1"/>
    <x v="1"/>
    <x v="7"/>
    <x v="7"/>
    <x v="4"/>
    <s v="Q12"/>
    <n v="2"/>
    <x v="0"/>
    <x v="3"/>
    <x v="7"/>
  </r>
  <r>
    <n v="1"/>
    <n v="2016"/>
    <s v="1391727"/>
    <s v="20114"/>
    <x v="0"/>
    <n v="1"/>
    <x v="1"/>
    <x v="3"/>
    <x v="3"/>
    <x v="3"/>
    <s v="Q12"/>
    <n v="2"/>
    <x v="0"/>
    <x v="3"/>
    <x v="7"/>
  </r>
  <r>
    <n v="1"/>
    <n v="2016"/>
    <s v="107821"/>
    <s v="20121"/>
    <x v="0"/>
    <n v="1"/>
    <x v="1"/>
    <x v="43"/>
    <x v="21"/>
    <x v="3"/>
    <s v="Q12"/>
    <n v="2"/>
    <x v="0"/>
    <x v="3"/>
    <x v="7"/>
  </r>
  <r>
    <n v="1"/>
    <n v="2016"/>
    <s v="3059731"/>
    <s v="20122"/>
    <x v="0"/>
    <n v="1"/>
    <x v="1"/>
    <x v="16"/>
    <x v="6"/>
    <x v="2"/>
    <s v="Q12"/>
    <n v="3"/>
    <x v="0"/>
    <x v="3"/>
    <x v="6"/>
  </r>
  <r>
    <n v="1"/>
    <n v="2016"/>
    <s v="3698486"/>
    <s v="20122"/>
    <x v="0"/>
    <n v="1"/>
    <x v="1"/>
    <x v="7"/>
    <x v="7"/>
    <x v="4"/>
    <s v="Q12"/>
    <n v="1"/>
    <x v="0"/>
    <x v="3"/>
    <x v="5"/>
  </r>
  <r>
    <n v="1"/>
    <n v="2016"/>
    <s v="3303819"/>
    <s v="20114"/>
    <x v="0"/>
    <n v="1"/>
    <x v="1"/>
    <x v="22"/>
    <x v="18"/>
    <x v="2"/>
    <s v="Q12"/>
    <n v="2"/>
    <x v="0"/>
    <x v="3"/>
    <x v="7"/>
  </r>
  <r>
    <n v="1"/>
    <n v="2016"/>
    <s v="1846662"/>
    <s v="20122"/>
    <x v="0"/>
    <n v="1"/>
    <x v="1"/>
    <x v="44"/>
    <x v="29"/>
    <x v="3"/>
    <s v="Q12"/>
    <m/>
    <x v="0"/>
    <x v="3"/>
    <x v="2"/>
  </r>
  <r>
    <n v="1"/>
    <n v="2016"/>
    <s v="1896166"/>
    <s v="20114"/>
    <x v="0"/>
    <n v="1"/>
    <x v="1"/>
    <x v="45"/>
    <x v="13"/>
    <x v="3"/>
    <s v="Q12"/>
    <n v="1"/>
    <x v="0"/>
    <x v="3"/>
    <x v="5"/>
  </r>
  <r>
    <n v="1"/>
    <n v="2016"/>
    <s v="3646837"/>
    <s v="20122"/>
    <x v="0"/>
    <n v="1"/>
    <x v="1"/>
    <x v="46"/>
    <x v="30"/>
    <x v="0"/>
    <s v="Q12"/>
    <n v="1"/>
    <x v="0"/>
    <x v="3"/>
    <x v="5"/>
  </r>
  <r>
    <n v="1"/>
    <n v="2016"/>
    <s v="2855852"/>
    <s v="20122"/>
    <x v="0"/>
    <n v="1"/>
    <x v="1"/>
    <x v="47"/>
    <x v="15"/>
    <x v="0"/>
    <s v="Q12"/>
    <n v="2"/>
    <x v="0"/>
    <x v="3"/>
    <x v="7"/>
  </r>
  <r>
    <n v="1"/>
    <n v="2016"/>
    <s v="102088"/>
    <s v="20122"/>
    <x v="0"/>
    <n v="1"/>
    <x v="1"/>
    <x v="48"/>
    <x v="31"/>
    <x v="4"/>
    <s v="Q12"/>
    <n v="1"/>
    <x v="0"/>
    <x v="3"/>
    <x v="5"/>
  </r>
  <r>
    <n v="1"/>
    <n v="2016"/>
    <s v="3635722"/>
    <s v="20113"/>
    <x v="0"/>
    <n v="1"/>
    <x v="1"/>
    <x v="10"/>
    <x v="10"/>
    <x v="4"/>
    <s v="Q12"/>
    <n v="2"/>
    <x v="0"/>
    <x v="3"/>
    <x v="7"/>
  </r>
  <r>
    <n v="1"/>
    <n v="2016"/>
    <s v="2103425"/>
    <s v="20122"/>
    <x v="0"/>
    <n v="1"/>
    <x v="1"/>
    <x v="48"/>
    <x v="31"/>
    <x v="4"/>
    <s v="Q12"/>
    <m/>
    <x v="0"/>
    <x v="3"/>
    <x v="2"/>
  </r>
  <r>
    <n v="1"/>
    <n v="2016"/>
    <s v="91272"/>
    <s v="20122"/>
    <x v="0"/>
    <n v="1"/>
    <x v="1"/>
    <x v="45"/>
    <x v="13"/>
    <x v="3"/>
    <s v="Q12"/>
    <n v="2"/>
    <x v="0"/>
    <x v="3"/>
    <x v="7"/>
  </r>
  <r>
    <n v="1"/>
    <n v="2016"/>
    <s v="3466189"/>
    <s v="20122"/>
    <x v="0"/>
    <n v="1"/>
    <x v="1"/>
    <x v="49"/>
    <x v="32"/>
    <x v="2"/>
    <s v="Q12"/>
    <m/>
    <x v="0"/>
    <x v="3"/>
    <x v="2"/>
  </r>
  <r>
    <n v="1"/>
    <n v="2016"/>
    <s v="2890952"/>
    <m/>
    <x v="0"/>
    <n v="1"/>
    <x v="1"/>
    <x v="16"/>
    <x v="6"/>
    <x v="2"/>
    <s v="Q12"/>
    <n v="1"/>
    <x v="0"/>
    <x v="3"/>
    <x v="5"/>
  </r>
  <r>
    <n v="1"/>
    <n v="2016"/>
    <s v="3251520"/>
    <s v="20122"/>
    <x v="0"/>
    <n v="1"/>
    <x v="1"/>
    <x v="50"/>
    <x v="8"/>
    <x v="1"/>
    <s v="Q12"/>
    <n v="2"/>
    <x v="0"/>
    <x v="3"/>
    <x v="7"/>
  </r>
  <r>
    <n v="1"/>
    <n v="2016"/>
    <s v="2687229"/>
    <s v="20114"/>
    <x v="0"/>
    <n v="1"/>
    <x v="1"/>
    <x v="26"/>
    <x v="21"/>
    <x v="3"/>
    <s v="Q12"/>
    <n v="1"/>
    <x v="0"/>
    <x v="3"/>
    <x v="5"/>
  </r>
  <r>
    <n v="1"/>
    <n v="2016"/>
    <s v="2402399"/>
    <s v="20113"/>
    <x v="0"/>
    <n v="1"/>
    <x v="1"/>
    <x v="13"/>
    <x v="12"/>
    <x v="3"/>
    <s v="Q12"/>
    <n v="1"/>
    <x v="0"/>
    <x v="3"/>
    <x v="5"/>
  </r>
  <r>
    <n v="1"/>
    <n v="2016"/>
    <s v="110356"/>
    <s v="20121"/>
    <x v="0"/>
    <n v="1"/>
    <x v="1"/>
    <x v="23"/>
    <x v="19"/>
    <x v="4"/>
    <s v="Q12"/>
    <n v="2"/>
    <x v="0"/>
    <x v="3"/>
    <x v="7"/>
  </r>
  <r>
    <n v="1"/>
    <n v="2016"/>
    <s v="111773"/>
    <s v="20114"/>
    <x v="0"/>
    <n v="1"/>
    <x v="1"/>
    <x v="51"/>
    <x v="33"/>
    <x v="1"/>
    <s v="Q12"/>
    <n v="2"/>
    <x v="0"/>
    <x v="3"/>
    <x v="7"/>
  </r>
  <r>
    <n v="1"/>
    <n v="2016"/>
    <s v="3572321"/>
    <s v="20114"/>
    <x v="0"/>
    <n v="1"/>
    <x v="1"/>
    <x v="18"/>
    <x v="13"/>
    <x v="3"/>
    <s v="Q12"/>
    <m/>
    <x v="0"/>
    <x v="3"/>
    <x v="2"/>
  </r>
  <r>
    <n v="1"/>
    <n v="2016"/>
    <s v="2917134"/>
    <s v="20122"/>
    <x v="0"/>
    <n v="1"/>
    <x v="1"/>
    <x v="52"/>
    <x v="34"/>
    <x v="1"/>
    <s v="Q12"/>
    <n v="2"/>
    <x v="0"/>
    <x v="3"/>
    <x v="7"/>
  </r>
  <r>
    <n v="1"/>
    <n v="2016"/>
    <s v="2728400"/>
    <s v="20122"/>
    <x v="0"/>
    <n v="1"/>
    <x v="1"/>
    <x v="53"/>
    <x v="3"/>
    <x v="3"/>
    <s v="Q12"/>
    <n v="2"/>
    <x v="0"/>
    <x v="3"/>
    <x v="7"/>
  </r>
  <r>
    <n v="1"/>
    <n v="2016"/>
    <s v="2663842"/>
    <s v="20113"/>
    <x v="0"/>
    <n v="1"/>
    <x v="1"/>
    <x v="28"/>
    <x v="22"/>
    <x v="2"/>
    <s v="Q12"/>
    <n v="3"/>
    <x v="0"/>
    <x v="3"/>
    <x v="6"/>
  </r>
  <r>
    <n v="1"/>
    <n v="2016"/>
    <s v="3474223"/>
    <s v="20121"/>
    <x v="0"/>
    <n v="1"/>
    <x v="1"/>
    <x v="43"/>
    <x v="21"/>
    <x v="3"/>
    <s v="Q12"/>
    <n v="1"/>
    <x v="0"/>
    <x v="3"/>
    <x v="5"/>
  </r>
  <r>
    <n v="1"/>
    <n v="2016"/>
    <s v="2509740"/>
    <s v="20122"/>
    <x v="0"/>
    <n v="1"/>
    <x v="1"/>
    <x v="54"/>
    <x v="23"/>
    <x v="1"/>
    <s v="Q12"/>
    <n v="2"/>
    <x v="0"/>
    <x v="3"/>
    <x v="7"/>
  </r>
  <r>
    <n v="1"/>
    <n v="2016"/>
    <s v="3309409"/>
    <s v="20114"/>
    <x v="0"/>
    <n v="1"/>
    <x v="1"/>
    <x v="18"/>
    <x v="13"/>
    <x v="3"/>
    <s v="Q12"/>
    <m/>
    <x v="0"/>
    <x v="3"/>
    <x v="2"/>
  </r>
  <r>
    <n v="1"/>
    <n v="2016"/>
    <s v="2852914"/>
    <s v="20122"/>
    <x v="0"/>
    <n v="1"/>
    <x v="1"/>
    <x v="16"/>
    <x v="6"/>
    <x v="2"/>
    <s v="Q12"/>
    <n v="2"/>
    <x v="0"/>
    <x v="3"/>
    <x v="7"/>
  </r>
  <r>
    <n v="1"/>
    <n v="2016"/>
    <s v="3134273"/>
    <s v="20122"/>
    <x v="0"/>
    <n v="1"/>
    <x v="1"/>
    <x v="8"/>
    <x v="8"/>
    <x v="1"/>
    <s v="Q12"/>
    <n v="1"/>
    <x v="0"/>
    <x v="3"/>
    <x v="5"/>
  </r>
  <r>
    <n v="1"/>
    <n v="2016"/>
    <s v="2838783"/>
    <s v="20114"/>
    <x v="0"/>
    <n v="1"/>
    <x v="1"/>
    <x v="43"/>
    <x v="21"/>
    <x v="3"/>
    <s v="Q12"/>
    <n v="2"/>
    <x v="0"/>
    <x v="3"/>
    <x v="7"/>
  </r>
  <r>
    <n v="1"/>
    <n v="2016"/>
    <s v="2822832"/>
    <s v="20122"/>
    <x v="0"/>
    <n v="1"/>
    <x v="1"/>
    <x v="16"/>
    <x v="6"/>
    <x v="2"/>
    <s v="Q12"/>
    <n v="1"/>
    <x v="0"/>
    <x v="3"/>
    <x v="5"/>
  </r>
  <r>
    <n v="1"/>
    <n v="2016"/>
    <s v="3743583"/>
    <s v="20122"/>
    <x v="0"/>
    <n v="1"/>
    <x v="1"/>
    <x v="55"/>
    <x v="12"/>
    <x v="3"/>
    <s v="Q12"/>
    <m/>
    <x v="0"/>
    <x v="3"/>
    <x v="2"/>
  </r>
  <r>
    <n v="1"/>
    <n v="2016"/>
    <s v="3284969"/>
    <s v="20121"/>
    <x v="0"/>
    <n v="1"/>
    <x v="1"/>
    <x v="26"/>
    <x v="21"/>
    <x v="3"/>
    <s v="Q12"/>
    <n v="1"/>
    <x v="0"/>
    <x v="3"/>
    <x v="5"/>
  </r>
  <r>
    <n v="1"/>
    <n v="2016"/>
    <s v="3017338"/>
    <s v="20114"/>
    <x v="0"/>
    <n v="1"/>
    <x v="1"/>
    <x v="56"/>
    <x v="34"/>
    <x v="1"/>
    <s v="Q12"/>
    <n v="2"/>
    <x v="0"/>
    <x v="3"/>
    <x v="7"/>
  </r>
  <r>
    <n v="1"/>
    <n v="2016"/>
    <s v="2652909"/>
    <s v="20114"/>
    <x v="0"/>
    <n v="1"/>
    <x v="1"/>
    <x v="57"/>
    <x v="4"/>
    <x v="1"/>
    <s v="Q12"/>
    <n v="3"/>
    <x v="0"/>
    <x v="3"/>
    <x v="6"/>
  </r>
  <r>
    <n v="1"/>
    <n v="2016"/>
    <s v="3543357"/>
    <s v="20113"/>
    <x v="0"/>
    <n v="1"/>
    <x v="1"/>
    <x v="7"/>
    <x v="7"/>
    <x v="4"/>
    <s v="Q12"/>
    <m/>
    <x v="0"/>
    <x v="3"/>
    <x v="2"/>
  </r>
  <r>
    <n v="1"/>
    <n v="2016"/>
    <s v="2710369"/>
    <s v="20122"/>
    <x v="0"/>
    <n v="1"/>
    <x v="1"/>
    <x v="58"/>
    <x v="26"/>
    <x v="2"/>
    <s v="Q12"/>
    <n v="1"/>
    <x v="0"/>
    <x v="3"/>
    <x v="5"/>
  </r>
  <r>
    <n v="1"/>
    <n v="2016"/>
    <s v="2971773"/>
    <s v="20122"/>
    <x v="0"/>
    <n v="1"/>
    <x v="1"/>
    <x v="53"/>
    <x v="3"/>
    <x v="3"/>
    <s v="Q12"/>
    <n v="3"/>
    <x v="0"/>
    <x v="3"/>
    <x v="6"/>
  </r>
  <r>
    <n v="1"/>
    <n v="2016"/>
    <s v="2859362"/>
    <s v="20114"/>
    <x v="0"/>
    <n v="1"/>
    <x v="1"/>
    <x v="22"/>
    <x v="18"/>
    <x v="2"/>
    <s v="Q12"/>
    <n v="3"/>
    <x v="0"/>
    <x v="3"/>
    <x v="6"/>
  </r>
  <r>
    <n v="1"/>
    <n v="2016"/>
    <s v="3639817"/>
    <s v="20122"/>
    <x v="0"/>
    <n v="1"/>
    <x v="1"/>
    <x v="18"/>
    <x v="13"/>
    <x v="3"/>
    <s v="Q12"/>
    <n v="1"/>
    <x v="0"/>
    <x v="3"/>
    <x v="5"/>
  </r>
  <r>
    <n v="1"/>
    <n v="2016"/>
    <s v="2589872"/>
    <s v="20122"/>
    <x v="0"/>
    <n v="1"/>
    <x v="1"/>
    <x v="59"/>
    <x v="8"/>
    <x v="1"/>
    <s v="Q12"/>
    <n v="1"/>
    <x v="0"/>
    <x v="3"/>
    <x v="5"/>
  </r>
  <r>
    <n v="1"/>
    <n v="2016"/>
    <s v="3666259"/>
    <s v="20122"/>
    <x v="0"/>
    <n v="1"/>
    <x v="1"/>
    <x v="21"/>
    <x v="17"/>
    <x v="2"/>
    <s v="Q12"/>
    <n v="3"/>
    <x v="0"/>
    <x v="3"/>
    <x v="6"/>
  </r>
  <r>
    <n v="1"/>
    <n v="2016"/>
    <s v="2624608"/>
    <s v="20122"/>
    <x v="0"/>
    <n v="1"/>
    <x v="1"/>
    <x v="43"/>
    <x v="21"/>
    <x v="3"/>
    <s v="Q12"/>
    <n v="1"/>
    <x v="0"/>
    <x v="3"/>
    <x v="5"/>
  </r>
  <r>
    <n v="1"/>
    <n v="2016"/>
    <s v="3117633"/>
    <s v="20122"/>
    <x v="0"/>
    <n v="1"/>
    <x v="1"/>
    <x v="40"/>
    <x v="1"/>
    <x v="1"/>
    <s v="Q13"/>
    <n v="9"/>
    <x v="0"/>
    <x v="4"/>
    <x v="16"/>
  </r>
  <r>
    <n v="1"/>
    <n v="2016"/>
    <s v="3291742"/>
    <s v="20121"/>
    <x v="0"/>
    <n v="1"/>
    <x v="1"/>
    <x v="41"/>
    <x v="8"/>
    <x v="1"/>
    <s v="Q13"/>
    <m/>
    <x v="0"/>
    <x v="4"/>
    <x v="2"/>
  </r>
  <r>
    <n v="1"/>
    <n v="2016"/>
    <s v="3918277"/>
    <s v="20114"/>
    <x v="0"/>
    <n v="1"/>
    <x v="1"/>
    <x v="16"/>
    <x v="6"/>
    <x v="2"/>
    <s v="Q13"/>
    <n v="3"/>
    <x v="0"/>
    <x v="4"/>
    <x v="14"/>
  </r>
  <r>
    <n v="1"/>
    <n v="2016"/>
    <s v="2979105"/>
    <s v="20114"/>
    <x v="0"/>
    <n v="1"/>
    <x v="1"/>
    <x v="4"/>
    <x v="4"/>
    <x v="1"/>
    <s v="Q13"/>
    <m/>
    <x v="0"/>
    <x v="4"/>
    <x v="2"/>
  </r>
  <r>
    <n v="1"/>
    <n v="2016"/>
    <s v="1198248"/>
    <s v="20122"/>
    <x v="0"/>
    <n v="1"/>
    <x v="1"/>
    <x v="42"/>
    <x v="24"/>
    <x v="2"/>
    <s v="Q13"/>
    <n v="9"/>
    <x v="0"/>
    <x v="4"/>
    <x v="16"/>
  </r>
  <r>
    <n v="1"/>
    <n v="2016"/>
    <s v="3494529"/>
    <s v="20122"/>
    <x v="0"/>
    <n v="1"/>
    <x v="1"/>
    <x v="7"/>
    <x v="7"/>
    <x v="4"/>
    <s v="Q13"/>
    <n v="5"/>
    <x v="0"/>
    <x v="4"/>
    <x v="11"/>
  </r>
  <r>
    <n v="1"/>
    <n v="2016"/>
    <s v="1391727"/>
    <s v="20114"/>
    <x v="0"/>
    <n v="1"/>
    <x v="1"/>
    <x v="3"/>
    <x v="3"/>
    <x v="3"/>
    <s v="Q13"/>
    <n v="2"/>
    <x v="0"/>
    <x v="4"/>
    <x v="8"/>
  </r>
  <r>
    <n v="1"/>
    <n v="2016"/>
    <s v="107821"/>
    <s v="20121"/>
    <x v="0"/>
    <n v="1"/>
    <x v="1"/>
    <x v="43"/>
    <x v="21"/>
    <x v="3"/>
    <s v="Q13"/>
    <n v="3"/>
    <x v="0"/>
    <x v="4"/>
    <x v="14"/>
  </r>
  <r>
    <n v="1"/>
    <n v="2016"/>
    <s v="3059731"/>
    <s v="20122"/>
    <x v="0"/>
    <n v="1"/>
    <x v="1"/>
    <x v="16"/>
    <x v="6"/>
    <x v="2"/>
    <s v="Q13"/>
    <n v="7"/>
    <x v="0"/>
    <x v="4"/>
    <x v="10"/>
  </r>
  <r>
    <n v="1"/>
    <n v="2016"/>
    <s v="3698486"/>
    <s v="20122"/>
    <x v="0"/>
    <n v="1"/>
    <x v="1"/>
    <x v="7"/>
    <x v="7"/>
    <x v="4"/>
    <s v="Q13"/>
    <n v="3"/>
    <x v="0"/>
    <x v="4"/>
    <x v="14"/>
  </r>
  <r>
    <n v="1"/>
    <n v="2016"/>
    <s v="3303819"/>
    <s v="20114"/>
    <x v="0"/>
    <n v="1"/>
    <x v="1"/>
    <x v="22"/>
    <x v="18"/>
    <x v="2"/>
    <s v="Q13"/>
    <n v="4"/>
    <x v="0"/>
    <x v="4"/>
    <x v="12"/>
  </r>
  <r>
    <n v="1"/>
    <n v="2016"/>
    <s v="1846662"/>
    <s v="20122"/>
    <x v="0"/>
    <n v="1"/>
    <x v="1"/>
    <x v="44"/>
    <x v="29"/>
    <x v="3"/>
    <s v="Q13"/>
    <m/>
    <x v="0"/>
    <x v="4"/>
    <x v="2"/>
  </r>
  <r>
    <n v="1"/>
    <n v="2016"/>
    <s v="1896166"/>
    <s v="20114"/>
    <x v="0"/>
    <n v="1"/>
    <x v="1"/>
    <x v="45"/>
    <x v="13"/>
    <x v="3"/>
    <s v="Q13"/>
    <n v="6"/>
    <x v="0"/>
    <x v="4"/>
    <x v="9"/>
  </r>
  <r>
    <n v="1"/>
    <n v="2016"/>
    <s v="3646837"/>
    <s v="20122"/>
    <x v="0"/>
    <n v="1"/>
    <x v="1"/>
    <x v="46"/>
    <x v="30"/>
    <x v="0"/>
    <s v="Q13"/>
    <n v="9"/>
    <x v="0"/>
    <x v="4"/>
    <x v="16"/>
  </r>
  <r>
    <n v="1"/>
    <n v="2016"/>
    <s v="2855852"/>
    <s v="20122"/>
    <x v="0"/>
    <n v="1"/>
    <x v="1"/>
    <x v="47"/>
    <x v="15"/>
    <x v="0"/>
    <s v="Q13"/>
    <n v="5"/>
    <x v="0"/>
    <x v="4"/>
    <x v="11"/>
  </r>
  <r>
    <n v="1"/>
    <n v="2016"/>
    <s v="102088"/>
    <s v="20122"/>
    <x v="0"/>
    <n v="1"/>
    <x v="1"/>
    <x v="48"/>
    <x v="31"/>
    <x v="4"/>
    <s v="Q13"/>
    <n v="8"/>
    <x v="0"/>
    <x v="4"/>
    <x v="15"/>
  </r>
  <r>
    <n v="1"/>
    <n v="2016"/>
    <s v="3635722"/>
    <s v="20113"/>
    <x v="0"/>
    <n v="1"/>
    <x v="1"/>
    <x v="10"/>
    <x v="10"/>
    <x v="4"/>
    <s v="Q13"/>
    <n v="5"/>
    <x v="0"/>
    <x v="4"/>
    <x v="11"/>
  </r>
  <r>
    <n v="1"/>
    <n v="2016"/>
    <s v="2103425"/>
    <s v="20122"/>
    <x v="0"/>
    <n v="1"/>
    <x v="1"/>
    <x v="48"/>
    <x v="31"/>
    <x v="4"/>
    <s v="Q13"/>
    <m/>
    <x v="0"/>
    <x v="4"/>
    <x v="2"/>
  </r>
  <r>
    <n v="1"/>
    <n v="2016"/>
    <s v="91272"/>
    <s v="20122"/>
    <x v="0"/>
    <n v="1"/>
    <x v="1"/>
    <x v="45"/>
    <x v="13"/>
    <x v="3"/>
    <s v="Q13"/>
    <n v="5"/>
    <x v="0"/>
    <x v="4"/>
    <x v="11"/>
  </r>
  <r>
    <n v="1"/>
    <n v="2016"/>
    <s v="3466189"/>
    <s v="20122"/>
    <x v="0"/>
    <n v="1"/>
    <x v="1"/>
    <x v="49"/>
    <x v="32"/>
    <x v="2"/>
    <s v="Q13"/>
    <m/>
    <x v="0"/>
    <x v="4"/>
    <x v="2"/>
  </r>
  <r>
    <n v="1"/>
    <n v="2016"/>
    <s v="2890952"/>
    <m/>
    <x v="0"/>
    <n v="1"/>
    <x v="1"/>
    <x v="16"/>
    <x v="6"/>
    <x v="2"/>
    <s v="Q13"/>
    <n v="2"/>
    <x v="0"/>
    <x v="4"/>
    <x v="8"/>
  </r>
  <r>
    <n v="1"/>
    <n v="2016"/>
    <s v="3251520"/>
    <s v="20122"/>
    <x v="0"/>
    <n v="1"/>
    <x v="1"/>
    <x v="50"/>
    <x v="8"/>
    <x v="1"/>
    <s v="Q13"/>
    <n v="1"/>
    <x v="0"/>
    <x v="4"/>
    <x v="13"/>
  </r>
  <r>
    <n v="1"/>
    <n v="2016"/>
    <s v="2687229"/>
    <s v="20114"/>
    <x v="0"/>
    <n v="1"/>
    <x v="1"/>
    <x v="26"/>
    <x v="21"/>
    <x v="3"/>
    <s v="Q13"/>
    <n v="4"/>
    <x v="0"/>
    <x v="4"/>
    <x v="12"/>
  </r>
  <r>
    <n v="1"/>
    <n v="2016"/>
    <s v="2402399"/>
    <s v="20113"/>
    <x v="0"/>
    <n v="1"/>
    <x v="1"/>
    <x v="13"/>
    <x v="12"/>
    <x v="3"/>
    <s v="Q13"/>
    <n v="1"/>
    <x v="0"/>
    <x v="4"/>
    <x v="13"/>
  </r>
  <r>
    <n v="1"/>
    <n v="2016"/>
    <s v="110356"/>
    <s v="20121"/>
    <x v="0"/>
    <n v="1"/>
    <x v="1"/>
    <x v="23"/>
    <x v="19"/>
    <x v="4"/>
    <s v="Q13"/>
    <n v="3"/>
    <x v="0"/>
    <x v="4"/>
    <x v="14"/>
  </r>
  <r>
    <n v="1"/>
    <n v="2016"/>
    <s v="111773"/>
    <s v="20114"/>
    <x v="0"/>
    <n v="1"/>
    <x v="1"/>
    <x v="51"/>
    <x v="33"/>
    <x v="1"/>
    <s v="Q13"/>
    <n v="6"/>
    <x v="0"/>
    <x v="4"/>
    <x v="9"/>
  </r>
  <r>
    <n v="1"/>
    <n v="2016"/>
    <s v="3572321"/>
    <s v="20114"/>
    <x v="0"/>
    <n v="1"/>
    <x v="1"/>
    <x v="18"/>
    <x v="13"/>
    <x v="3"/>
    <s v="Q13"/>
    <m/>
    <x v="0"/>
    <x v="4"/>
    <x v="2"/>
  </r>
  <r>
    <n v="1"/>
    <n v="2016"/>
    <s v="2917134"/>
    <s v="20122"/>
    <x v="0"/>
    <n v="1"/>
    <x v="1"/>
    <x v="52"/>
    <x v="34"/>
    <x v="1"/>
    <s v="Q13"/>
    <n v="4"/>
    <x v="0"/>
    <x v="4"/>
    <x v="12"/>
  </r>
  <r>
    <n v="1"/>
    <n v="2016"/>
    <s v="2728400"/>
    <s v="20122"/>
    <x v="0"/>
    <n v="1"/>
    <x v="1"/>
    <x v="53"/>
    <x v="3"/>
    <x v="3"/>
    <s v="Q13"/>
    <n v="4"/>
    <x v="0"/>
    <x v="4"/>
    <x v="12"/>
  </r>
  <r>
    <n v="1"/>
    <n v="2016"/>
    <s v="2663842"/>
    <s v="20113"/>
    <x v="0"/>
    <n v="1"/>
    <x v="1"/>
    <x v="28"/>
    <x v="22"/>
    <x v="2"/>
    <s v="Q13"/>
    <n v="6"/>
    <x v="0"/>
    <x v="4"/>
    <x v="9"/>
  </r>
  <r>
    <n v="1"/>
    <n v="2016"/>
    <s v="3474223"/>
    <s v="20121"/>
    <x v="0"/>
    <n v="1"/>
    <x v="1"/>
    <x v="43"/>
    <x v="21"/>
    <x v="3"/>
    <s v="Q13"/>
    <n v="5"/>
    <x v="0"/>
    <x v="4"/>
    <x v="11"/>
  </r>
  <r>
    <n v="1"/>
    <n v="2016"/>
    <s v="2509740"/>
    <s v="20122"/>
    <x v="0"/>
    <n v="1"/>
    <x v="1"/>
    <x v="54"/>
    <x v="23"/>
    <x v="1"/>
    <s v="Q13"/>
    <n v="5"/>
    <x v="0"/>
    <x v="4"/>
    <x v="11"/>
  </r>
  <r>
    <n v="1"/>
    <n v="2016"/>
    <s v="3309409"/>
    <s v="20114"/>
    <x v="0"/>
    <n v="1"/>
    <x v="1"/>
    <x v="18"/>
    <x v="13"/>
    <x v="3"/>
    <s v="Q13"/>
    <m/>
    <x v="0"/>
    <x v="4"/>
    <x v="2"/>
  </r>
  <r>
    <n v="1"/>
    <n v="2016"/>
    <s v="2852914"/>
    <s v="20122"/>
    <x v="0"/>
    <n v="1"/>
    <x v="1"/>
    <x v="16"/>
    <x v="6"/>
    <x v="2"/>
    <s v="Q13"/>
    <n v="2"/>
    <x v="0"/>
    <x v="4"/>
    <x v="8"/>
  </r>
  <r>
    <n v="1"/>
    <n v="2016"/>
    <s v="3134273"/>
    <s v="20122"/>
    <x v="0"/>
    <n v="1"/>
    <x v="1"/>
    <x v="8"/>
    <x v="8"/>
    <x v="1"/>
    <s v="Q13"/>
    <n v="1"/>
    <x v="0"/>
    <x v="4"/>
    <x v="13"/>
  </r>
  <r>
    <n v="1"/>
    <n v="2016"/>
    <s v="2838783"/>
    <s v="20114"/>
    <x v="0"/>
    <n v="1"/>
    <x v="1"/>
    <x v="43"/>
    <x v="21"/>
    <x v="3"/>
    <s v="Q13"/>
    <n v="5"/>
    <x v="0"/>
    <x v="4"/>
    <x v="11"/>
  </r>
  <r>
    <n v="1"/>
    <n v="2016"/>
    <s v="2822832"/>
    <s v="20122"/>
    <x v="0"/>
    <n v="1"/>
    <x v="1"/>
    <x v="16"/>
    <x v="6"/>
    <x v="2"/>
    <s v="Q13"/>
    <n v="1"/>
    <x v="0"/>
    <x v="4"/>
    <x v="13"/>
  </r>
  <r>
    <n v="1"/>
    <n v="2016"/>
    <s v="3743583"/>
    <s v="20122"/>
    <x v="0"/>
    <n v="1"/>
    <x v="1"/>
    <x v="55"/>
    <x v="12"/>
    <x v="3"/>
    <s v="Q13"/>
    <m/>
    <x v="0"/>
    <x v="4"/>
    <x v="2"/>
  </r>
  <r>
    <n v="1"/>
    <n v="2016"/>
    <s v="3284969"/>
    <s v="20121"/>
    <x v="0"/>
    <n v="1"/>
    <x v="1"/>
    <x v="26"/>
    <x v="21"/>
    <x v="3"/>
    <s v="Q13"/>
    <n v="5"/>
    <x v="0"/>
    <x v="4"/>
    <x v="11"/>
  </r>
  <r>
    <n v="1"/>
    <n v="2016"/>
    <s v="3017338"/>
    <s v="20114"/>
    <x v="0"/>
    <n v="1"/>
    <x v="1"/>
    <x v="56"/>
    <x v="34"/>
    <x v="1"/>
    <s v="Q13"/>
    <n v="2"/>
    <x v="0"/>
    <x v="4"/>
    <x v="8"/>
  </r>
  <r>
    <n v="1"/>
    <n v="2016"/>
    <s v="2652909"/>
    <s v="20114"/>
    <x v="0"/>
    <n v="1"/>
    <x v="1"/>
    <x v="57"/>
    <x v="4"/>
    <x v="1"/>
    <s v="Q13"/>
    <n v="1"/>
    <x v="0"/>
    <x v="4"/>
    <x v="13"/>
  </r>
  <r>
    <n v="1"/>
    <n v="2016"/>
    <s v="3543357"/>
    <s v="20113"/>
    <x v="0"/>
    <n v="1"/>
    <x v="1"/>
    <x v="7"/>
    <x v="7"/>
    <x v="4"/>
    <s v="Q13"/>
    <m/>
    <x v="0"/>
    <x v="4"/>
    <x v="2"/>
  </r>
  <r>
    <n v="1"/>
    <n v="2016"/>
    <s v="2710369"/>
    <s v="20122"/>
    <x v="0"/>
    <n v="1"/>
    <x v="1"/>
    <x v="58"/>
    <x v="26"/>
    <x v="2"/>
    <s v="Q13"/>
    <n v="5"/>
    <x v="0"/>
    <x v="4"/>
    <x v="11"/>
  </r>
  <r>
    <n v="1"/>
    <n v="2016"/>
    <s v="2971773"/>
    <s v="20122"/>
    <x v="0"/>
    <n v="1"/>
    <x v="1"/>
    <x v="53"/>
    <x v="3"/>
    <x v="3"/>
    <s v="Q13"/>
    <n v="3"/>
    <x v="0"/>
    <x v="4"/>
    <x v="14"/>
  </r>
  <r>
    <n v="1"/>
    <n v="2016"/>
    <s v="2859362"/>
    <s v="20114"/>
    <x v="0"/>
    <n v="1"/>
    <x v="1"/>
    <x v="22"/>
    <x v="18"/>
    <x v="2"/>
    <s v="Q13"/>
    <n v="5"/>
    <x v="0"/>
    <x v="4"/>
    <x v="11"/>
  </r>
  <r>
    <n v="1"/>
    <n v="2016"/>
    <s v="3639817"/>
    <s v="20122"/>
    <x v="0"/>
    <n v="1"/>
    <x v="1"/>
    <x v="18"/>
    <x v="13"/>
    <x v="3"/>
    <s v="Q13"/>
    <n v="5"/>
    <x v="0"/>
    <x v="4"/>
    <x v="11"/>
  </r>
  <r>
    <n v="1"/>
    <n v="2016"/>
    <s v="2589872"/>
    <s v="20122"/>
    <x v="0"/>
    <n v="1"/>
    <x v="1"/>
    <x v="59"/>
    <x v="8"/>
    <x v="1"/>
    <s v="Q13"/>
    <n v="5"/>
    <x v="0"/>
    <x v="4"/>
    <x v="11"/>
  </r>
  <r>
    <n v="1"/>
    <n v="2016"/>
    <s v="3666259"/>
    <s v="20122"/>
    <x v="0"/>
    <n v="1"/>
    <x v="1"/>
    <x v="21"/>
    <x v="17"/>
    <x v="2"/>
    <s v="Q13"/>
    <n v="2"/>
    <x v="0"/>
    <x v="4"/>
    <x v="8"/>
  </r>
  <r>
    <n v="1"/>
    <n v="2016"/>
    <s v="2624608"/>
    <s v="20122"/>
    <x v="0"/>
    <n v="1"/>
    <x v="1"/>
    <x v="43"/>
    <x v="21"/>
    <x v="3"/>
    <s v="Q13"/>
    <n v="4"/>
    <x v="0"/>
    <x v="4"/>
    <x v="12"/>
  </r>
  <r>
    <n v="1"/>
    <n v="2016"/>
    <s v="3117633"/>
    <s v="20122"/>
    <x v="0"/>
    <n v="1"/>
    <x v="1"/>
    <x v="40"/>
    <x v="1"/>
    <x v="1"/>
    <s v="Q7"/>
    <n v="1"/>
    <x v="0"/>
    <x v="5"/>
    <x v="17"/>
  </r>
  <r>
    <n v="1"/>
    <n v="2016"/>
    <s v="3291742"/>
    <s v="20121"/>
    <x v="0"/>
    <n v="1"/>
    <x v="1"/>
    <x v="41"/>
    <x v="8"/>
    <x v="1"/>
    <s v="Q7"/>
    <n v="3"/>
    <x v="0"/>
    <x v="5"/>
    <x v="20"/>
  </r>
  <r>
    <n v="1"/>
    <n v="2016"/>
    <s v="3918277"/>
    <s v="20114"/>
    <x v="0"/>
    <n v="1"/>
    <x v="1"/>
    <x v="16"/>
    <x v="6"/>
    <x v="2"/>
    <s v="Q7"/>
    <n v="1"/>
    <x v="0"/>
    <x v="5"/>
    <x v="17"/>
  </r>
  <r>
    <n v="1"/>
    <n v="2016"/>
    <s v="2979105"/>
    <s v="20114"/>
    <x v="0"/>
    <n v="1"/>
    <x v="1"/>
    <x v="4"/>
    <x v="4"/>
    <x v="1"/>
    <s v="Q7"/>
    <n v="4"/>
    <x v="0"/>
    <x v="5"/>
    <x v="34"/>
  </r>
  <r>
    <n v="1"/>
    <n v="2016"/>
    <s v="1198248"/>
    <s v="20122"/>
    <x v="0"/>
    <n v="1"/>
    <x v="1"/>
    <x v="42"/>
    <x v="24"/>
    <x v="2"/>
    <s v="Q7"/>
    <n v="1"/>
    <x v="0"/>
    <x v="5"/>
    <x v="17"/>
  </r>
  <r>
    <n v="1"/>
    <n v="2016"/>
    <s v="3494529"/>
    <s v="20122"/>
    <x v="0"/>
    <n v="1"/>
    <x v="1"/>
    <x v="7"/>
    <x v="7"/>
    <x v="4"/>
    <s v="Q7"/>
    <n v="1"/>
    <x v="0"/>
    <x v="5"/>
    <x v="17"/>
  </r>
  <r>
    <n v="1"/>
    <n v="2016"/>
    <s v="1391727"/>
    <s v="20114"/>
    <x v="0"/>
    <n v="1"/>
    <x v="1"/>
    <x v="3"/>
    <x v="3"/>
    <x v="3"/>
    <s v="Q7"/>
    <n v="1"/>
    <x v="0"/>
    <x v="5"/>
    <x v="17"/>
  </r>
  <r>
    <n v="1"/>
    <n v="2016"/>
    <s v="107821"/>
    <s v="20121"/>
    <x v="0"/>
    <n v="1"/>
    <x v="1"/>
    <x v="43"/>
    <x v="21"/>
    <x v="3"/>
    <s v="Q7"/>
    <n v="1"/>
    <x v="0"/>
    <x v="5"/>
    <x v="17"/>
  </r>
  <r>
    <n v="1"/>
    <n v="2016"/>
    <s v="3059731"/>
    <s v="20122"/>
    <x v="0"/>
    <n v="1"/>
    <x v="1"/>
    <x v="16"/>
    <x v="6"/>
    <x v="2"/>
    <s v="Q7"/>
    <n v="1"/>
    <x v="0"/>
    <x v="5"/>
    <x v="17"/>
  </r>
  <r>
    <n v="1"/>
    <n v="2016"/>
    <s v="3698486"/>
    <s v="20122"/>
    <x v="0"/>
    <n v="1"/>
    <x v="1"/>
    <x v="7"/>
    <x v="7"/>
    <x v="4"/>
    <s v="Q7"/>
    <n v="2"/>
    <x v="0"/>
    <x v="5"/>
    <x v="18"/>
  </r>
  <r>
    <n v="1"/>
    <n v="2016"/>
    <s v="3303819"/>
    <s v="20114"/>
    <x v="0"/>
    <n v="1"/>
    <x v="1"/>
    <x v="22"/>
    <x v="18"/>
    <x v="2"/>
    <s v="Q7"/>
    <n v="1"/>
    <x v="0"/>
    <x v="5"/>
    <x v="17"/>
  </r>
  <r>
    <n v="1"/>
    <n v="2016"/>
    <s v="1846662"/>
    <s v="20122"/>
    <x v="0"/>
    <n v="1"/>
    <x v="1"/>
    <x v="44"/>
    <x v="29"/>
    <x v="3"/>
    <s v="Q7"/>
    <m/>
    <x v="0"/>
    <x v="5"/>
    <x v="2"/>
  </r>
  <r>
    <n v="1"/>
    <n v="2016"/>
    <s v="1896166"/>
    <s v="20114"/>
    <x v="0"/>
    <n v="1"/>
    <x v="1"/>
    <x v="45"/>
    <x v="13"/>
    <x v="3"/>
    <s v="Q7"/>
    <n v="1"/>
    <x v="0"/>
    <x v="5"/>
    <x v="17"/>
  </r>
  <r>
    <n v="1"/>
    <n v="2016"/>
    <s v="3646837"/>
    <s v="20122"/>
    <x v="0"/>
    <n v="1"/>
    <x v="1"/>
    <x v="46"/>
    <x v="30"/>
    <x v="0"/>
    <s v="Q7"/>
    <n v="1"/>
    <x v="0"/>
    <x v="5"/>
    <x v="17"/>
  </r>
  <r>
    <n v="1"/>
    <n v="2016"/>
    <s v="2855852"/>
    <s v="20122"/>
    <x v="0"/>
    <n v="1"/>
    <x v="1"/>
    <x v="47"/>
    <x v="15"/>
    <x v="0"/>
    <s v="Q7"/>
    <n v="1"/>
    <x v="0"/>
    <x v="5"/>
    <x v="17"/>
  </r>
  <r>
    <n v="1"/>
    <n v="2016"/>
    <s v="102088"/>
    <s v="20122"/>
    <x v="0"/>
    <n v="1"/>
    <x v="1"/>
    <x v="48"/>
    <x v="31"/>
    <x v="4"/>
    <s v="Q7"/>
    <n v="1"/>
    <x v="0"/>
    <x v="5"/>
    <x v="17"/>
  </r>
  <r>
    <n v="1"/>
    <n v="2016"/>
    <s v="3635722"/>
    <s v="20113"/>
    <x v="0"/>
    <n v="1"/>
    <x v="1"/>
    <x v="10"/>
    <x v="10"/>
    <x v="4"/>
    <s v="Q7"/>
    <n v="1"/>
    <x v="0"/>
    <x v="5"/>
    <x v="17"/>
  </r>
  <r>
    <n v="1"/>
    <n v="2016"/>
    <s v="2103425"/>
    <s v="20122"/>
    <x v="0"/>
    <n v="1"/>
    <x v="1"/>
    <x v="48"/>
    <x v="31"/>
    <x v="4"/>
    <s v="Q7"/>
    <m/>
    <x v="0"/>
    <x v="5"/>
    <x v="2"/>
  </r>
  <r>
    <n v="1"/>
    <n v="2016"/>
    <s v="91272"/>
    <s v="20122"/>
    <x v="0"/>
    <n v="1"/>
    <x v="1"/>
    <x v="45"/>
    <x v="13"/>
    <x v="3"/>
    <s v="Q7"/>
    <n v="1"/>
    <x v="0"/>
    <x v="5"/>
    <x v="17"/>
  </r>
  <r>
    <n v="1"/>
    <n v="2016"/>
    <s v="3466189"/>
    <s v="20122"/>
    <x v="0"/>
    <n v="1"/>
    <x v="1"/>
    <x v="49"/>
    <x v="32"/>
    <x v="2"/>
    <s v="Q7"/>
    <m/>
    <x v="0"/>
    <x v="5"/>
    <x v="2"/>
  </r>
  <r>
    <n v="1"/>
    <n v="2016"/>
    <s v="2890952"/>
    <m/>
    <x v="0"/>
    <n v="1"/>
    <x v="1"/>
    <x v="16"/>
    <x v="6"/>
    <x v="2"/>
    <s v="Q7"/>
    <n v="1"/>
    <x v="0"/>
    <x v="5"/>
    <x v="17"/>
  </r>
  <r>
    <n v="1"/>
    <n v="2016"/>
    <s v="3251520"/>
    <s v="20122"/>
    <x v="0"/>
    <n v="1"/>
    <x v="1"/>
    <x v="50"/>
    <x v="8"/>
    <x v="1"/>
    <s v="Q7"/>
    <n v="3"/>
    <x v="0"/>
    <x v="5"/>
    <x v="20"/>
  </r>
  <r>
    <n v="1"/>
    <n v="2016"/>
    <s v="2687229"/>
    <s v="20114"/>
    <x v="0"/>
    <n v="1"/>
    <x v="1"/>
    <x v="26"/>
    <x v="21"/>
    <x v="3"/>
    <s v="Q7"/>
    <n v="1"/>
    <x v="0"/>
    <x v="5"/>
    <x v="17"/>
  </r>
  <r>
    <n v="1"/>
    <n v="2016"/>
    <s v="2402399"/>
    <s v="20113"/>
    <x v="0"/>
    <n v="1"/>
    <x v="1"/>
    <x v="13"/>
    <x v="12"/>
    <x v="3"/>
    <s v="Q7"/>
    <n v="2"/>
    <x v="0"/>
    <x v="5"/>
    <x v="18"/>
  </r>
  <r>
    <n v="1"/>
    <n v="2016"/>
    <s v="110356"/>
    <s v="20121"/>
    <x v="0"/>
    <n v="1"/>
    <x v="1"/>
    <x v="23"/>
    <x v="19"/>
    <x v="4"/>
    <s v="Q7"/>
    <n v="1"/>
    <x v="0"/>
    <x v="5"/>
    <x v="17"/>
  </r>
  <r>
    <n v="1"/>
    <n v="2016"/>
    <s v="111773"/>
    <s v="20114"/>
    <x v="0"/>
    <n v="1"/>
    <x v="1"/>
    <x v="51"/>
    <x v="33"/>
    <x v="1"/>
    <s v="Q7"/>
    <n v="1"/>
    <x v="0"/>
    <x v="5"/>
    <x v="17"/>
  </r>
  <r>
    <n v="1"/>
    <n v="2016"/>
    <s v="3572321"/>
    <s v="20114"/>
    <x v="0"/>
    <n v="1"/>
    <x v="1"/>
    <x v="18"/>
    <x v="13"/>
    <x v="3"/>
    <s v="Q7"/>
    <m/>
    <x v="0"/>
    <x v="5"/>
    <x v="2"/>
  </r>
  <r>
    <n v="1"/>
    <n v="2016"/>
    <s v="2917134"/>
    <s v="20122"/>
    <x v="0"/>
    <n v="1"/>
    <x v="1"/>
    <x v="52"/>
    <x v="34"/>
    <x v="1"/>
    <s v="Q7"/>
    <n v="2"/>
    <x v="0"/>
    <x v="5"/>
    <x v="18"/>
  </r>
  <r>
    <n v="1"/>
    <n v="2016"/>
    <s v="2728400"/>
    <s v="20122"/>
    <x v="0"/>
    <n v="1"/>
    <x v="1"/>
    <x v="53"/>
    <x v="3"/>
    <x v="3"/>
    <s v="Q7"/>
    <n v="1"/>
    <x v="0"/>
    <x v="5"/>
    <x v="17"/>
  </r>
  <r>
    <n v="1"/>
    <n v="2016"/>
    <s v="2663842"/>
    <s v="20113"/>
    <x v="0"/>
    <n v="1"/>
    <x v="1"/>
    <x v="28"/>
    <x v="22"/>
    <x v="2"/>
    <s v="Q7"/>
    <n v="1"/>
    <x v="0"/>
    <x v="5"/>
    <x v="17"/>
  </r>
  <r>
    <n v="1"/>
    <n v="2016"/>
    <s v="3474223"/>
    <s v="20121"/>
    <x v="0"/>
    <n v="1"/>
    <x v="1"/>
    <x v="43"/>
    <x v="21"/>
    <x v="3"/>
    <s v="Q7"/>
    <n v="1"/>
    <x v="0"/>
    <x v="5"/>
    <x v="17"/>
  </r>
  <r>
    <n v="1"/>
    <n v="2016"/>
    <s v="2509740"/>
    <s v="20122"/>
    <x v="0"/>
    <n v="1"/>
    <x v="1"/>
    <x v="54"/>
    <x v="23"/>
    <x v="1"/>
    <s v="Q7"/>
    <n v="1"/>
    <x v="0"/>
    <x v="5"/>
    <x v="17"/>
  </r>
  <r>
    <n v="1"/>
    <n v="2016"/>
    <s v="3309409"/>
    <s v="20114"/>
    <x v="0"/>
    <n v="1"/>
    <x v="1"/>
    <x v="18"/>
    <x v="13"/>
    <x v="3"/>
    <s v="Q7"/>
    <m/>
    <x v="0"/>
    <x v="5"/>
    <x v="2"/>
  </r>
  <r>
    <n v="1"/>
    <n v="2016"/>
    <s v="2852914"/>
    <s v="20122"/>
    <x v="0"/>
    <n v="1"/>
    <x v="1"/>
    <x v="16"/>
    <x v="6"/>
    <x v="2"/>
    <s v="Q7"/>
    <n v="1"/>
    <x v="0"/>
    <x v="5"/>
    <x v="17"/>
  </r>
  <r>
    <n v="1"/>
    <n v="2016"/>
    <s v="3134273"/>
    <s v="20122"/>
    <x v="0"/>
    <n v="1"/>
    <x v="1"/>
    <x v="8"/>
    <x v="8"/>
    <x v="1"/>
    <s v="Q7"/>
    <n v="5"/>
    <x v="0"/>
    <x v="5"/>
    <x v="19"/>
  </r>
  <r>
    <n v="1"/>
    <n v="2016"/>
    <s v="2838783"/>
    <s v="20114"/>
    <x v="0"/>
    <n v="1"/>
    <x v="1"/>
    <x v="43"/>
    <x v="21"/>
    <x v="3"/>
    <s v="Q7"/>
    <n v="1"/>
    <x v="0"/>
    <x v="5"/>
    <x v="17"/>
  </r>
  <r>
    <n v="1"/>
    <n v="2016"/>
    <s v="2822832"/>
    <s v="20122"/>
    <x v="0"/>
    <n v="1"/>
    <x v="1"/>
    <x v="16"/>
    <x v="6"/>
    <x v="2"/>
    <s v="Q7"/>
    <n v="1"/>
    <x v="0"/>
    <x v="5"/>
    <x v="17"/>
  </r>
  <r>
    <n v="1"/>
    <n v="2016"/>
    <s v="3743583"/>
    <s v="20122"/>
    <x v="0"/>
    <n v="1"/>
    <x v="1"/>
    <x v="55"/>
    <x v="12"/>
    <x v="3"/>
    <s v="Q7"/>
    <n v="2"/>
    <x v="0"/>
    <x v="5"/>
    <x v="18"/>
  </r>
  <r>
    <n v="1"/>
    <n v="2016"/>
    <s v="3284969"/>
    <s v="20121"/>
    <x v="0"/>
    <n v="1"/>
    <x v="1"/>
    <x v="26"/>
    <x v="21"/>
    <x v="3"/>
    <s v="Q7"/>
    <n v="1"/>
    <x v="0"/>
    <x v="5"/>
    <x v="17"/>
  </r>
  <r>
    <n v="1"/>
    <n v="2016"/>
    <s v="3017338"/>
    <s v="20114"/>
    <x v="0"/>
    <n v="1"/>
    <x v="1"/>
    <x v="56"/>
    <x v="34"/>
    <x v="1"/>
    <s v="Q7"/>
    <n v="3"/>
    <x v="0"/>
    <x v="5"/>
    <x v="20"/>
  </r>
  <r>
    <n v="1"/>
    <n v="2016"/>
    <s v="2652909"/>
    <s v="20114"/>
    <x v="0"/>
    <n v="1"/>
    <x v="1"/>
    <x v="57"/>
    <x v="4"/>
    <x v="1"/>
    <s v="Q7"/>
    <n v="5"/>
    <x v="0"/>
    <x v="5"/>
    <x v="19"/>
  </r>
  <r>
    <n v="1"/>
    <n v="2016"/>
    <s v="3543357"/>
    <s v="20113"/>
    <x v="0"/>
    <n v="1"/>
    <x v="1"/>
    <x v="7"/>
    <x v="7"/>
    <x v="4"/>
    <s v="Q7"/>
    <m/>
    <x v="0"/>
    <x v="5"/>
    <x v="2"/>
  </r>
  <r>
    <n v="1"/>
    <n v="2016"/>
    <s v="2710369"/>
    <s v="20122"/>
    <x v="0"/>
    <n v="1"/>
    <x v="1"/>
    <x v="58"/>
    <x v="26"/>
    <x v="2"/>
    <s v="Q7"/>
    <n v="1"/>
    <x v="0"/>
    <x v="5"/>
    <x v="17"/>
  </r>
  <r>
    <n v="1"/>
    <n v="2016"/>
    <s v="2971773"/>
    <s v="20122"/>
    <x v="0"/>
    <n v="1"/>
    <x v="1"/>
    <x v="53"/>
    <x v="3"/>
    <x v="3"/>
    <s v="Q7"/>
    <n v="1"/>
    <x v="0"/>
    <x v="5"/>
    <x v="17"/>
  </r>
  <r>
    <n v="1"/>
    <n v="2016"/>
    <s v="2859362"/>
    <s v="20114"/>
    <x v="0"/>
    <n v="1"/>
    <x v="1"/>
    <x v="22"/>
    <x v="18"/>
    <x v="2"/>
    <s v="Q7"/>
    <n v="1"/>
    <x v="0"/>
    <x v="5"/>
    <x v="17"/>
  </r>
  <r>
    <n v="1"/>
    <n v="2016"/>
    <s v="3639817"/>
    <s v="20122"/>
    <x v="0"/>
    <n v="1"/>
    <x v="1"/>
    <x v="18"/>
    <x v="13"/>
    <x v="3"/>
    <s v="Q7"/>
    <n v="1"/>
    <x v="0"/>
    <x v="5"/>
    <x v="17"/>
  </r>
  <r>
    <n v="1"/>
    <n v="2016"/>
    <s v="2589872"/>
    <s v="20122"/>
    <x v="0"/>
    <n v="1"/>
    <x v="1"/>
    <x v="59"/>
    <x v="8"/>
    <x v="1"/>
    <s v="Q7"/>
    <n v="1"/>
    <x v="0"/>
    <x v="5"/>
    <x v="17"/>
  </r>
  <r>
    <n v="1"/>
    <n v="2016"/>
    <s v="3666259"/>
    <s v="20122"/>
    <x v="0"/>
    <n v="1"/>
    <x v="1"/>
    <x v="21"/>
    <x v="17"/>
    <x v="2"/>
    <s v="Q7"/>
    <n v="1"/>
    <x v="0"/>
    <x v="5"/>
    <x v="17"/>
  </r>
  <r>
    <n v="1"/>
    <n v="2016"/>
    <s v="2624608"/>
    <s v="20122"/>
    <x v="0"/>
    <n v="1"/>
    <x v="1"/>
    <x v="43"/>
    <x v="21"/>
    <x v="3"/>
    <s v="Q7"/>
    <n v="1"/>
    <x v="0"/>
    <x v="5"/>
    <x v="17"/>
  </r>
  <r>
    <n v="1"/>
    <n v="2016"/>
    <s v="3117633"/>
    <s v="20122"/>
    <x v="0"/>
    <n v="1"/>
    <x v="1"/>
    <x v="40"/>
    <x v="1"/>
    <x v="1"/>
    <s v="Q8"/>
    <n v="7"/>
    <x v="0"/>
    <x v="6"/>
    <x v="25"/>
  </r>
  <r>
    <n v="1"/>
    <n v="2016"/>
    <s v="3291742"/>
    <s v="20121"/>
    <x v="0"/>
    <n v="1"/>
    <x v="1"/>
    <x v="41"/>
    <x v="8"/>
    <x v="1"/>
    <s v="Q8"/>
    <m/>
    <x v="0"/>
    <x v="6"/>
    <x v="2"/>
  </r>
  <r>
    <n v="1"/>
    <n v="2016"/>
    <s v="3918277"/>
    <s v="20114"/>
    <x v="0"/>
    <n v="1"/>
    <x v="1"/>
    <x v="16"/>
    <x v="6"/>
    <x v="2"/>
    <s v="Q8"/>
    <n v="7"/>
    <x v="0"/>
    <x v="6"/>
    <x v="25"/>
  </r>
  <r>
    <n v="1"/>
    <n v="2016"/>
    <s v="2979105"/>
    <s v="20114"/>
    <x v="0"/>
    <n v="1"/>
    <x v="1"/>
    <x v="4"/>
    <x v="4"/>
    <x v="1"/>
    <s v="Q8"/>
    <n v="1"/>
    <x v="0"/>
    <x v="6"/>
    <x v="21"/>
  </r>
  <r>
    <n v="1"/>
    <n v="2016"/>
    <s v="1198248"/>
    <s v="20122"/>
    <x v="0"/>
    <n v="1"/>
    <x v="1"/>
    <x v="42"/>
    <x v="24"/>
    <x v="2"/>
    <s v="Q8"/>
    <n v="5"/>
    <x v="0"/>
    <x v="6"/>
    <x v="23"/>
  </r>
  <r>
    <n v="1"/>
    <n v="2016"/>
    <s v="3494529"/>
    <s v="20122"/>
    <x v="0"/>
    <n v="1"/>
    <x v="1"/>
    <x v="7"/>
    <x v="7"/>
    <x v="4"/>
    <s v="Q8"/>
    <n v="5"/>
    <x v="0"/>
    <x v="6"/>
    <x v="23"/>
  </r>
  <r>
    <n v="1"/>
    <n v="2016"/>
    <s v="1391727"/>
    <s v="20114"/>
    <x v="0"/>
    <n v="1"/>
    <x v="1"/>
    <x v="3"/>
    <x v="3"/>
    <x v="3"/>
    <s v="Q8"/>
    <n v="1"/>
    <x v="0"/>
    <x v="6"/>
    <x v="21"/>
  </r>
  <r>
    <n v="1"/>
    <n v="2016"/>
    <s v="107821"/>
    <s v="20121"/>
    <x v="0"/>
    <n v="1"/>
    <x v="1"/>
    <x v="43"/>
    <x v="21"/>
    <x v="3"/>
    <s v="Q8"/>
    <n v="5"/>
    <x v="0"/>
    <x v="6"/>
    <x v="23"/>
  </r>
  <r>
    <n v="1"/>
    <n v="2016"/>
    <s v="3059731"/>
    <s v="20122"/>
    <x v="0"/>
    <n v="1"/>
    <x v="1"/>
    <x v="16"/>
    <x v="6"/>
    <x v="2"/>
    <s v="Q8"/>
    <n v="1"/>
    <x v="0"/>
    <x v="6"/>
    <x v="21"/>
  </r>
  <r>
    <n v="1"/>
    <n v="2016"/>
    <s v="3698486"/>
    <s v="20122"/>
    <x v="0"/>
    <n v="1"/>
    <x v="1"/>
    <x v="7"/>
    <x v="7"/>
    <x v="4"/>
    <s v="Q8"/>
    <n v="1"/>
    <x v="0"/>
    <x v="6"/>
    <x v="21"/>
  </r>
  <r>
    <n v="1"/>
    <n v="2016"/>
    <s v="3303819"/>
    <s v="20114"/>
    <x v="0"/>
    <n v="1"/>
    <x v="1"/>
    <x v="22"/>
    <x v="18"/>
    <x v="2"/>
    <s v="Q8"/>
    <n v="5"/>
    <x v="0"/>
    <x v="6"/>
    <x v="23"/>
  </r>
  <r>
    <n v="1"/>
    <n v="2016"/>
    <s v="1846662"/>
    <s v="20122"/>
    <x v="0"/>
    <n v="1"/>
    <x v="1"/>
    <x v="44"/>
    <x v="29"/>
    <x v="3"/>
    <s v="Q8"/>
    <m/>
    <x v="0"/>
    <x v="6"/>
    <x v="2"/>
  </r>
  <r>
    <n v="1"/>
    <n v="2016"/>
    <s v="1896166"/>
    <s v="20114"/>
    <x v="0"/>
    <n v="1"/>
    <x v="1"/>
    <x v="45"/>
    <x v="13"/>
    <x v="3"/>
    <s v="Q8"/>
    <n v="3"/>
    <x v="0"/>
    <x v="6"/>
    <x v="24"/>
  </r>
  <r>
    <n v="1"/>
    <n v="2016"/>
    <s v="3646837"/>
    <s v="20122"/>
    <x v="0"/>
    <n v="1"/>
    <x v="1"/>
    <x v="46"/>
    <x v="30"/>
    <x v="0"/>
    <s v="Q8"/>
    <n v="1"/>
    <x v="0"/>
    <x v="6"/>
    <x v="21"/>
  </r>
  <r>
    <n v="1"/>
    <n v="2016"/>
    <s v="2855852"/>
    <s v="20122"/>
    <x v="0"/>
    <n v="1"/>
    <x v="1"/>
    <x v="47"/>
    <x v="15"/>
    <x v="0"/>
    <s v="Q8"/>
    <n v="7"/>
    <x v="0"/>
    <x v="6"/>
    <x v="25"/>
  </r>
  <r>
    <n v="1"/>
    <n v="2016"/>
    <s v="102088"/>
    <s v="20122"/>
    <x v="0"/>
    <n v="1"/>
    <x v="1"/>
    <x v="48"/>
    <x v="31"/>
    <x v="4"/>
    <s v="Q8"/>
    <n v="5"/>
    <x v="0"/>
    <x v="6"/>
    <x v="23"/>
  </r>
  <r>
    <n v="1"/>
    <n v="2016"/>
    <s v="3635722"/>
    <s v="20113"/>
    <x v="0"/>
    <n v="1"/>
    <x v="1"/>
    <x v="10"/>
    <x v="10"/>
    <x v="4"/>
    <s v="Q8"/>
    <n v="7"/>
    <x v="0"/>
    <x v="6"/>
    <x v="25"/>
  </r>
  <r>
    <n v="1"/>
    <n v="2016"/>
    <s v="2103425"/>
    <s v="20122"/>
    <x v="0"/>
    <n v="1"/>
    <x v="1"/>
    <x v="48"/>
    <x v="31"/>
    <x v="4"/>
    <s v="Q8"/>
    <m/>
    <x v="0"/>
    <x v="6"/>
    <x v="2"/>
  </r>
  <r>
    <n v="1"/>
    <n v="2016"/>
    <s v="91272"/>
    <s v="20122"/>
    <x v="0"/>
    <n v="1"/>
    <x v="1"/>
    <x v="45"/>
    <x v="13"/>
    <x v="3"/>
    <s v="Q8"/>
    <n v="4"/>
    <x v="0"/>
    <x v="6"/>
    <x v="22"/>
  </r>
  <r>
    <n v="1"/>
    <n v="2016"/>
    <s v="3466189"/>
    <s v="20122"/>
    <x v="0"/>
    <n v="1"/>
    <x v="1"/>
    <x v="49"/>
    <x v="32"/>
    <x v="2"/>
    <s v="Q8"/>
    <m/>
    <x v="0"/>
    <x v="6"/>
    <x v="2"/>
  </r>
  <r>
    <n v="1"/>
    <n v="2016"/>
    <s v="2890952"/>
    <m/>
    <x v="0"/>
    <n v="1"/>
    <x v="1"/>
    <x v="16"/>
    <x v="6"/>
    <x v="2"/>
    <s v="Q8"/>
    <n v="8"/>
    <x v="0"/>
    <x v="6"/>
    <x v="19"/>
  </r>
  <r>
    <n v="1"/>
    <n v="2016"/>
    <s v="3251520"/>
    <s v="20122"/>
    <x v="0"/>
    <n v="1"/>
    <x v="1"/>
    <x v="50"/>
    <x v="8"/>
    <x v="1"/>
    <s v="Q8"/>
    <n v="7"/>
    <x v="0"/>
    <x v="6"/>
    <x v="25"/>
  </r>
  <r>
    <n v="1"/>
    <n v="2016"/>
    <s v="2687229"/>
    <s v="20114"/>
    <x v="0"/>
    <n v="1"/>
    <x v="1"/>
    <x v="26"/>
    <x v="21"/>
    <x v="3"/>
    <s v="Q8"/>
    <n v="3"/>
    <x v="0"/>
    <x v="6"/>
    <x v="24"/>
  </r>
  <r>
    <n v="1"/>
    <n v="2016"/>
    <s v="2402399"/>
    <s v="20113"/>
    <x v="0"/>
    <n v="1"/>
    <x v="1"/>
    <x v="13"/>
    <x v="12"/>
    <x v="3"/>
    <s v="Q8"/>
    <n v="4"/>
    <x v="0"/>
    <x v="6"/>
    <x v="22"/>
  </r>
  <r>
    <n v="1"/>
    <n v="2016"/>
    <s v="110356"/>
    <s v="20121"/>
    <x v="0"/>
    <n v="1"/>
    <x v="1"/>
    <x v="23"/>
    <x v="19"/>
    <x v="4"/>
    <s v="Q8"/>
    <n v="8"/>
    <x v="0"/>
    <x v="6"/>
    <x v="19"/>
  </r>
  <r>
    <n v="1"/>
    <n v="2016"/>
    <s v="111773"/>
    <s v="20114"/>
    <x v="0"/>
    <n v="1"/>
    <x v="1"/>
    <x v="51"/>
    <x v="33"/>
    <x v="1"/>
    <s v="Q8"/>
    <n v="6"/>
    <x v="0"/>
    <x v="6"/>
    <x v="27"/>
  </r>
  <r>
    <n v="1"/>
    <n v="2016"/>
    <s v="3572321"/>
    <s v="20114"/>
    <x v="0"/>
    <n v="1"/>
    <x v="1"/>
    <x v="18"/>
    <x v="13"/>
    <x v="3"/>
    <s v="Q8"/>
    <m/>
    <x v="0"/>
    <x v="6"/>
    <x v="2"/>
  </r>
  <r>
    <n v="1"/>
    <n v="2016"/>
    <s v="2917134"/>
    <s v="20122"/>
    <x v="0"/>
    <n v="1"/>
    <x v="1"/>
    <x v="52"/>
    <x v="34"/>
    <x v="1"/>
    <s v="Q8"/>
    <n v="1"/>
    <x v="0"/>
    <x v="6"/>
    <x v="21"/>
  </r>
  <r>
    <n v="1"/>
    <n v="2016"/>
    <s v="2728400"/>
    <s v="20122"/>
    <x v="0"/>
    <n v="1"/>
    <x v="1"/>
    <x v="53"/>
    <x v="3"/>
    <x v="3"/>
    <s v="Q8"/>
    <n v="8"/>
    <x v="0"/>
    <x v="6"/>
    <x v="19"/>
  </r>
  <r>
    <n v="1"/>
    <n v="2016"/>
    <s v="2663842"/>
    <s v="20113"/>
    <x v="0"/>
    <n v="1"/>
    <x v="1"/>
    <x v="28"/>
    <x v="22"/>
    <x v="2"/>
    <s v="Q8"/>
    <n v="3"/>
    <x v="0"/>
    <x v="6"/>
    <x v="24"/>
  </r>
  <r>
    <n v="1"/>
    <n v="2016"/>
    <s v="3474223"/>
    <s v="20121"/>
    <x v="0"/>
    <n v="1"/>
    <x v="1"/>
    <x v="43"/>
    <x v="21"/>
    <x v="3"/>
    <s v="Q8"/>
    <n v="3"/>
    <x v="0"/>
    <x v="6"/>
    <x v="24"/>
  </r>
  <r>
    <n v="1"/>
    <n v="2016"/>
    <s v="2509740"/>
    <s v="20122"/>
    <x v="0"/>
    <n v="1"/>
    <x v="1"/>
    <x v="54"/>
    <x v="23"/>
    <x v="1"/>
    <s v="Q8"/>
    <n v="4"/>
    <x v="0"/>
    <x v="6"/>
    <x v="22"/>
  </r>
  <r>
    <n v="1"/>
    <n v="2016"/>
    <s v="3309409"/>
    <s v="20114"/>
    <x v="0"/>
    <n v="1"/>
    <x v="1"/>
    <x v="18"/>
    <x v="13"/>
    <x v="3"/>
    <s v="Q8"/>
    <m/>
    <x v="0"/>
    <x v="6"/>
    <x v="2"/>
  </r>
  <r>
    <n v="1"/>
    <n v="2016"/>
    <s v="2852914"/>
    <s v="20122"/>
    <x v="0"/>
    <n v="1"/>
    <x v="1"/>
    <x v="16"/>
    <x v="6"/>
    <x v="2"/>
    <s v="Q8"/>
    <n v="7"/>
    <x v="0"/>
    <x v="6"/>
    <x v="25"/>
  </r>
  <r>
    <n v="1"/>
    <n v="2016"/>
    <s v="3134273"/>
    <s v="20122"/>
    <x v="0"/>
    <n v="1"/>
    <x v="1"/>
    <x v="8"/>
    <x v="8"/>
    <x v="1"/>
    <s v="Q8"/>
    <n v="6"/>
    <x v="0"/>
    <x v="6"/>
    <x v="27"/>
  </r>
  <r>
    <n v="1"/>
    <n v="2016"/>
    <s v="2838783"/>
    <s v="20114"/>
    <x v="0"/>
    <n v="1"/>
    <x v="1"/>
    <x v="43"/>
    <x v="21"/>
    <x v="3"/>
    <s v="Q8"/>
    <n v="3"/>
    <x v="0"/>
    <x v="6"/>
    <x v="24"/>
  </r>
  <r>
    <n v="1"/>
    <n v="2016"/>
    <s v="2822832"/>
    <s v="20122"/>
    <x v="0"/>
    <n v="1"/>
    <x v="1"/>
    <x v="16"/>
    <x v="6"/>
    <x v="2"/>
    <s v="Q8"/>
    <n v="3"/>
    <x v="0"/>
    <x v="6"/>
    <x v="24"/>
  </r>
  <r>
    <n v="1"/>
    <n v="2016"/>
    <s v="3743583"/>
    <s v="20122"/>
    <x v="0"/>
    <n v="1"/>
    <x v="1"/>
    <x v="55"/>
    <x v="12"/>
    <x v="3"/>
    <s v="Q8"/>
    <n v="7"/>
    <x v="0"/>
    <x v="6"/>
    <x v="25"/>
  </r>
  <r>
    <n v="1"/>
    <n v="2016"/>
    <s v="3284969"/>
    <s v="20121"/>
    <x v="0"/>
    <n v="1"/>
    <x v="1"/>
    <x v="26"/>
    <x v="21"/>
    <x v="3"/>
    <s v="Q8"/>
    <n v="3"/>
    <x v="0"/>
    <x v="6"/>
    <x v="24"/>
  </r>
  <r>
    <n v="1"/>
    <n v="2016"/>
    <s v="3017338"/>
    <s v="20114"/>
    <x v="0"/>
    <n v="1"/>
    <x v="1"/>
    <x v="56"/>
    <x v="34"/>
    <x v="1"/>
    <s v="Q8"/>
    <n v="1"/>
    <x v="0"/>
    <x v="6"/>
    <x v="21"/>
  </r>
  <r>
    <n v="1"/>
    <n v="2016"/>
    <s v="2652909"/>
    <s v="20114"/>
    <x v="0"/>
    <n v="1"/>
    <x v="1"/>
    <x v="57"/>
    <x v="4"/>
    <x v="1"/>
    <s v="Q8"/>
    <n v="8"/>
    <x v="0"/>
    <x v="6"/>
    <x v="19"/>
  </r>
  <r>
    <n v="1"/>
    <n v="2016"/>
    <s v="3543357"/>
    <s v="20113"/>
    <x v="0"/>
    <n v="1"/>
    <x v="1"/>
    <x v="7"/>
    <x v="7"/>
    <x v="4"/>
    <s v="Q8"/>
    <m/>
    <x v="0"/>
    <x v="6"/>
    <x v="2"/>
  </r>
  <r>
    <n v="1"/>
    <n v="2016"/>
    <s v="2710369"/>
    <s v="20122"/>
    <x v="0"/>
    <n v="1"/>
    <x v="1"/>
    <x v="58"/>
    <x v="26"/>
    <x v="2"/>
    <s v="Q8"/>
    <n v="5"/>
    <x v="0"/>
    <x v="6"/>
    <x v="23"/>
  </r>
  <r>
    <n v="1"/>
    <n v="2016"/>
    <s v="2971773"/>
    <s v="20122"/>
    <x v="0"/>
    <n v="1"/>
    <x v="1"/>
    <x v="53"/>
    <x v="3"/>
    <x v="3"/>
    <s v="Q8"/>
    <n v="5"/>
    <x v="0"/>
    <x v="6"/>
    <x v="23"/>
  </r>
  <r>
    <n v="1"/>
    <n v="2016"/>
    <s v="2859362"/>
    <s v="20114"/>
    <x v="0"/>
    <n v="1"/>
    <x v="1"/>
    <x v="22"/>
    <x v="18"/>
    <x v="2"/>
    <s v="Q8"/>
    <n v="3"/>
    <x v="0"/>
    <x v="6"/>
    <x v="24"/>
  </r>
  <r>
    <n v="1"/>
    <n v="2016"/>
    <s v="3639817"/>
    <s v="20122"/>
    <x v="0"/>
    <n v="1"/>
    <x v="1"/>
    <x v="18"/>
    <x v="13"/>
    <x v="3"/>
    <s v="Q8"/>
    <n v="4"/>
    <x v="0"/>
    <x v="6"/>
    <x v="22"/>
  </r>
  <r>
    <n v="1"/>
    <n v="2016"/>
    <s v="2589872"/>
    <s v="20122"/>
    <x v="0"/>
    <n v="1"/>
    <x v="1"/>
    <x v="59"/>
    <x v="8"/>
    <x v="1"/>
    <s v="Q8"/>
    <n v="5"/>
    <x v="0"/>
    <x v="6"/>
    <x v="23"/>
  </r>
  <r>
    <n v="1"/>
    <n v="2016"/>
    <s v="3666259"/>
    <s v="20122"/>
    <x v="0"/>
    <n v="1"/>
    <x v="1"/>
    <x v="21"/>
    <x v="17"/>
    <x v="2"/>
    <s v="Q8"/>
    <n v="5"/>
    <x v="0"/>
    <x v="6"/>
    <x v="23"/>
  </r>
  <r>
    <n v="1"/>
    <n v="2016"/>
    <s v="2624608"/>
    <s v="20122"/>
    <x v="0"/>
    <n v="1"/>
    <x v="1"/>
    <x v="43"/>
    <x v="21"/>
    <x v="3"/>
    <s v="Q8"/>
    <n v="3"/>
    <x v="0"/>
    <x v="6"/>
    <x v="24"/>
  </r>
  <r>
    <n v="1"/>
    <n v="2016"/>
    <s v="3117633"/>
    <s v="20122"/>
    <x v="0"/>
    <n v="1"/>
    <x v="1"/>
    <x v="40"/>
    <x v="1"/>
    <x v="1"/>
    <s v="Q9"/>
    <n v="2"/>
    <x v="0"/>
    <x v="7"/>
    <x v="29"/>
  </r>
  <r>
    <n v="1"/>
    <n v="2016"/>
    <s v="3291742"/>
    <s v="20121"/>
    <x v="0"/>
    <n v="1"/>
    <x v="1"/>
    <x v="41"/>
    <x v="8"/>
    <x v="1"/>
    <s v="Q9"/>
    <m/>
    <x v="0"/>
    <x v="7"/>
    <x v="2"/>
  </r>
  <r>
    <n v="1"/>
    <n v="2016"/>
    <s v="3918277"/>
    <s v="20114"/>
    <x v="0"/>
    <n v="1"/>
    <x v="1"/>
    <x v="16"/>
    <x v="6"/>
    <x v="2"/>
    <s v="Q9"/>
    <n v="5"/>
    <x v="0"/>
    <x v="7"/>
    <x v="31"/>
  </r>
  <r>
    <n v="1"/>
    <n v="2016"/>
    <s v="2979105"/>
    <s v="20114"/>
    <x v="0"/>
    <n v="1"/>
    <x v="1"/>
    <x v="4"/>
    <x v="4"/>
    <x v="1"/>
    <s v="Q9"/>
    <m/>
    <x v="0"/>
    <x v="7"/>
    <x v="2"/>
  </r>
  <r>
    <n v="1"/>
    <n v="2016"/>
    <s v="1198248"/>
    <s v="20122"/>
    <x v="0"/>
    <n v="1"/>
    <x v="1"/>
    <x v="42"/>
    <x v="24"/>
    <x v="2"/>
    <s v="Q9"/>
    <n v="3"/>
    <x v="0"/>
    <x v="7"/>
    <x v="30"/>
  </r>
  <r>
    <n v="1"/>
    <n v="2016"/>
    <s v="3494529"/>
    <s v="20122"/>
    <x v="0"/>
    <n v="1"/>
    <x v="1"/>
    <x v="7"/>
    <x v="7"/>
    <x v="4"/>
    <s v="Q9"/>
    <n v="2"/>
    <x v="0"/>
    <x v="7"/>
    <x v="29"/>
  </r>
  <r>
    <n v="1"/>
    <n v="2016"/>
    <s v="1391727"/>
    <s v="20114"/>
    <x v="0"/>
    <n v="1"/>
    <x v="1"/>
    <x v="3"/>
    <x v="3"/>
    <x v="3"/>
    <s v="Q9"/>
    <n v="6"/>
    <x v="0"/>
    <x v="7"/>
    <x v="32"/>
  </r>
  <r>
    <n v="1"/>
    <n v="2016"/>
    <s v="107821"/>
    <s v="20121"/>
    <x v="0"/>
    <n v="1"/>
    <x v="1"/>
    <x v="43"/>
    <x v="21"/>
    <x v="3"/>
    <s v="Q9"/>
    <n v="5"/>
    <x v="0"/>
    <x v="7"/>
    <x v="31"/>
  </r>
  <r>
    <n v="1"/>
    <n v="2016"/>
    <s v="3059731"/>
    <s v="20122"/>
    <x v="0"/>
    <n v="1"/>
    <x v="1"/>
    <x v="16"/>
    <x v="6"/>
    <x v="2"/>
    <s v="Q9"/>
    <n v="3"/>
    <x v="0"/>
    <x v="7"/>
    <x v="30"/>
  </r>
  <r>
    <n v="1"/>
    <n v="2016"/>
    <s v="3698486"/>
    <s v="20122"/>
    <x v="0"/>
    <n v="1"/>
    <x v="1"/>
    <x v="7"/>
    <x v="7"/>
    <x v="4"/>
    <s v="Q9"/>
    <n v="1"/>
    <x v="0"/>
    <x v="7"/>
    <x v="28"/>
  </r>
  <r>
    <n v="1"/>
    <n v="2016"/>
    <s v="3303819"/>
    <s v="20114"/>
    <x v="0"/>
    <n v="1"/>
    <x v="1"/>
    <x v="22"/>
    <x v="18"/>
    <x v="2"/>
    <s v="Q9"/>
    <n v="2"/>
    <x v="0"/>
    <x v="7"/>
    <x v="29"/>
  </r>
  <r>
    <n v="1"/>
    <n v="2016"/>
    <s v="1846662"/>
    <s v="20122"/>
    <x v="0"/>
    <n v="1"/>
    <x v="1"/>
    <x v="44"/>
    <x v="29"/>
    <x v="3"/>
    <s v="Q9"/>
    <m/>
    <x v="0"/>
    <x v="7"/>
    <x v="2"/>
  </r>
  <r>
    <n v="1"/>
    <n v="2016"/>
    <s v="1896166"/>
    <s v="20114"/>
    <x v="0"/>
    <n v="1"/>
    <x v="1"/>
    <x v="45"/>
    <x v="13"/>
    <x v="3"/>
    <s v="Q9"/>
    <n v="1"/>
    <x v="0"/>
    <x v="7"/>
    <x v="28"/>
  </r>
  <r>
    <n v="1"/>
    <n v="2016"/>
    <s v="3646837"/>
    <s v="20122"/>
    <x v="0"/>
    <n v="1"/>
    <x v="1"/>
    <x v="46"/>
    <x v="30"/>
    <x v="0"/>
    <s v="Q9"/>
    <n v="1"/>
    <x v="0"/>
    <x v="7"/>
    <x v="28"/>
  </r>
  <r>
    <n v="1"/>
    <n v="2016"/>
    <s v="2855852"/>
    <s v="20122"/>
    <x v="0"/>
    <n v="1"/>
    <x v="1"/>
    <x v="47"/>
    <x v="15"/>
    <x v="0"/>
    <s v="Q9"/>
    <n v="1"/>
    <x v="0"/>
    <x v="7"/>
    <x v="28"/>
  </r>
  <r>
    <n v="1"/>
    <n v="2016"/>
    <s v="102088"/>
    <s v="20122"/>
    <x v="0"/>
    <n v="1"/>
    <x v="1"/>
    <x v="48"/>
    <x v="31"/>
    <x v="4"/>
    <s v="Q9"/>
    <n v="1"/>
    <x v="0"/>
    <x v="7"/>
    <x v="28"/>
  </r>
  <r>
    <n v="1"/>
    <n v="2016"/>
    <s v="3635722"/>
    <s v="20113"/>
    <x v="0"/>
    <n v="1"/>
    <x v="1"/>
    <x v="10"/>
    <x v="10"/>
    <x v="4"/>
    <s v="Q9"/>
    <n v="1"/>
    <x v="0"/>
    <x v="7"/>
    <x v="28"/>
  </r>
  <r>
    <n v="1"/>
    <n v="2016"/>
    <s v="2103425"/>
    <s v="20122"/>
    <x v="0"/>
    <n v="1"/>
    <x v="1"/>
    <x v="48"/>
    <x v="31"/>
    <x v="4"/>
    <s v="Q9"/>
    <m/>
    <x v="0"/>
    <x v="7"/>
    <x v="2"/>
  </r>
  <r>
    <n v="1"/>
    <n v="2016"/>
    <s v="91272"/>
    <s v="20122"/>
    <x v="0"/>
    <n v="1"/>
    <x v="1"/>
    <x v="45"/>
    <x v="13"/>
    <x v="3"/>
    <s v="Q9"/>
    <n v="1"/>
    <x v="0"/>
    <x v="7"/>
    <x v="28"/>
  </r>
  <r>
    <n v="1"/>
    <n v="2016"/>
    <s v="3466189"/>
    <s v="20122"/>
    <x v="0"/>
    <n v="1"/>
    <x v="1"/>
    <x v="49"/>
    <x v="32"/>
    <x v="2"/>
    <s v="Q9"/>
    <m/>
    <x v="0"/>
    <x v="7"/>
    <x v="2"/>
  </r>
  <r>
    <n v="1"/>
    <n v="2016"/>
    <s v="2890952"/>
    <m/>
    <x v="0"/>
    <n v="1"/>
    <x v="1"/>
    <x v="16"/>
    <x v="6"/>
    <x v="2"/>
    <s v="Q9"/>
    <n v="2"/>
    <x v="0"/>
    <x v="7"/>
    <x v="29"/>
  </r>
  <r>
    <n v="1"/>
    <n v="2016"/>
    <s v="3251520"/>
    <s v="20122"/>
    <x v="0"/>
    <n v="1"/>
    <x v="1"/>
    <x v="50"/>
    <x v="8"/>
    <x v="1"/>
    <s v="Q9"/>
    <n v="1"/>
    <x v="0"/>
    <x v="7"/>
    <x v="28"/>
  </r>
  <r>
    <n v="1"/>
    <n v="2016"/>
    <s v="2687229"/>
    <s v="20114"/>
    <x v="0"/>
    <n v="1"/>
    <x v="1"/>
    <x v="26"/>
    <x v="21"/>
    <x v="3"/>
    <s v="Q9"/>
    <n v="2"/>
    <x v="0"/>
    <x v="7"/>
    <x v="29"/>
  </r>
  <r>
    <n v="1"/>
    <n v="2016"/>
    <s v="2402399"/>
    <s v="20113"/>
    <x v="0"/>
    <n v="1"/>
    <x v="1"/>
    <x v="13"/>
    <x v="12"/>
    <x v="3"/>
    <s v="Q9"/>
    <n v="2"/>
    <x v="0"/>
    <x v="7"/>
    <x v="29"/>
  </r>
  <r>
    <n v="1"/>
    <n v="2016"/>
    <s v="110356"/>
    <s v="20121"/>
    <x v="0"/>
    <n v="1"/>
    <x v="1"/>
    <x v="23"/>
    <x v="19"/>
    <x v="4"/>
    <s v="Q9"/>
    <n v="1"/>
    <x v="0"/>
    <x v="7"/>
    <x v="28"/>
  </r>
  <r>
    <n v="1"/>
    <n v="2016"/>
    <s v="111773"/>
    <s v="20114"/>
    <x v="0"/>
    <n v="1"/>
    <x v="1"/>
    <x v="51"/>
    <x v="33"/>
    <x v="1"/>
    <s v="Q9"/>
    <n v="3"/>
    <x v="0"/>
    <x v="7"/>
    <x v="30"/>
  </r>
  <r>
    <n v="1"/>
    <n v="2016"/>
    <s v="3572321"/>
    <s v="20114"/>
    <x v="0"/>
    <n v="1"/>
    <x v="1"/>
    <x v="18"/>
    <x v="13"/>
    <x v="3"/>
    <s v="Q9"/>
    <m/>
    <x v="0"/>
    <x v="7"/>
    <x v="2"/>
  </r>
  <r>
    <n v="1"/>
    <n v="2016"/>
    <s v="2917134"/>
    <s v="20122"/>
    <x v="0"/>
    <n v="1"/>
    <x v="1"/>
    <x v="52"/>
    <x v="34"/>
    <x v="1"/>
    <s v="Q9"/>
    <n v="5"/>
    <x v="0"/>
    <x v="7"/>
    <x v="31"/>
  </r>
  <r>
    <n v="1"/>
    <n v="2016"/>
    <s v="2728400"/>
    <s v="20122"/>
    <x v="0"/>
    <n v="1"/>
    <x v="1"/>
    <x v="53"/>
    <x v="3"/>
    <x v="3"/>
    <s v="Q9"/>
    <n v="2"/>
    <x v="0"/>
    <x v="7"/>
    <x v="29"/>
  </r>
  <r>
    <n v="1"/>
    <n v="2016"/>
    <s v="2663842"/>
    <s v="20113"/>
    <x v="0"/>
    <n v="1"/>
    <x v="1"/>
    <x v="28"/>
    <x v="22"/>
    <x v="2"/>
    <s v="Q9"/>
    <n v="5"/>
    <x v="0"/>
    <x v="7"/>
    <x v="31"/>
  </r>
  <r>
    <n v="1"/>
    <n v="2016"/>
    <s v="3474223"/>
    <s v="20121"/>
    <x v="0"/>
    <n v="1"/>
    <x v="1"/>
    <x v="43"/>
    <x v="21"/>
    <x v="3"/>
    <s v="Q9"/>
    <n v="1"/>
    <x v="0"/>
    <x v="7"/>
    <x v="28"/>
  </r>
  <r>
    <n v="1"/>
    <n v="2016"/>
    <s v="2509740"/>
    <s v="20122"/>
    <x v="0"/>
    <n v="1"/>
    <x v="1"/>
    <x v="54"/>
    <x v="23"/>
    <x v="1"/>
    <s v="Q9"/>
    <n v="2"/>
    <x v="0"/>
    <x v="7"/>
    <x v="29"/>
  </r>
  <r>
    <n v="1"/>
    <n v="2016"/>
    <s v="3309409"/>
    <s v="20114"/>
    <x v="0"/>
    <n v="1"/>
    <x v="1"/>
    <x v="18"/>
    <x v="13"/>
    <x v="3"/>
    <s v="Q9"/>
    <m/>
    <x v="0"/>
    <x v="7"/>
    <x v="2"/>
  </r>
  <r>
    <n v="1"/>
    <n v="2016"/>
    <s v="2852914"/>
    <s v="20122"/>
    <x v="0"/>
    <n v="1"/>
    <x v="1"/>
    <x v="16"/>
    <x v="6"/>
    <x v="2"/>
    <s v="Q9"/>
    <n v="6"/>
    <x v="0"/>
    <x v="7"/>
    <x v="32"/>
  </r>
  <r>
    <n v="1"/>
    <n v="2016"/>
    <s v="3134273"/>
    <s v="20122"/>
    <x v="0"/>
    <n v="1"/>
    <x v="1"/>
    <x v="8"/>
    <x v="8"/>
    <x v="1"/>
    <s v="Q9"/>
    <n v="7"/>
    <x v="0"/>
    <x v="7"/>
    <x v="35"/>
  </r>
  <r>
    <n v="1"/>
    <n v="2016"/>
    <s v="2838783"/>
    <s v="20114"/>
    <x v="0"/>
    <n v="1"/>
    <x v="1"/>
    <x v="43"/>
    <x v="21"/>
    <x v="3"/>
    <s v="Q9"/>
    <n v="3"/>
    <x v="0"/>
    <x v="7"/>
    <x v="30"/>
  </r>
  <r>
    <n v="1"/>
    <n v="2016"/>
    <s v="2822832"/>
    <s v="20122"/>
    <x v="0"/>
    <n v="1"/>
    <x v="1"/>
    <x v="16"/>
    <x v="6"/>
    <x v="2"/>
    <s v="Q9"/>
    <n v="1"/>
    <x v="0"/>
    <x v="7"/>
    <x v="28"/>
  </r>
  <r>
    <n v="1"/>
    <n v="2016"/>
    <s v="3743583"/>
    <s v="20122"/>
    <x v="0"/>
    <n v="1"/>
    <x v="1"/>
    <x v="55"/>
    <x v="12"/>
    <x v="3"/>
    <s v="Q9"/>
    <n v="6"/>
    <x v="0"/>
    <x v="7"/>
    <x v="32"/>
  </r>
  <r>
    <n v="1"/>
    <n v="2016"/>
    <s v="3284969"/>
    <s v="20121"/>
    <x v="0"/>
    <n v="1"/>
    <x v="1"/>
    <x v="26"/>
    <x v="21"/>
    <x v="3"/>
    <s v="Q9"/>
    <n v="1"/>
    <x v="0"/>
    <x v="7"/>
    <x v="28"/>
  </r>
  <r>
    <n v="1"/>
    <n v="2016"/>
    <s v="3017338"/>
    <s v="20114"/>
    <x v="0"/>
    <n v="1"/>
    <x v="1"/>
    <x v="56"/>
    <x v="34"/>
    <x v="1"/>
    <s v="Q9"/>
    <n v="6"/>
    <x v="0"/>
    <x v="7"/>
    <x v="32"/>
  </r>
  <r>
    <n v="1"/>
    <n v="2016"/>
    <s v="2652909"/>
    <s v="20114"/>
    <x v="0"/>
    <n v="1"/>
    <x v="1"/>
    <x v="57"/>
    <x v="4"/>
    <x v="1"/>
    <s v="Q9"/>
    <n v="3"/>
    <x v="0"/>
    <x v="7"/>
    <x v="30"/>
  </r>
  <r>
    <n v="1"/>
    <n v="2016"/>
    <s v="3543357"/>
    <s v="20113"/>
    <x v="0"/>
    <n v="1"/>
    <x v="1"/>
    <x v="7"/>
    <x v="7"/>
    <x v="4"/>
    <s v="Q9"/>
    <m/>
    <x v="0"/>
    <x v="7"/>
    <x v="2"/>
  </r>
  <r>
    <n v="1"/>
    <n v="2016"/>
    <s v="2710369"/>
    <s v="20122"/>
    <x v="0"/>
    <n v="1"/>
    <x v="1"/>
    <x v="58"/>
    <x v="26"/>
    <x v="2"/>
    <s v="Q9"/>
    <n v="1"/>
    <x v="0"/>
    <x v="7"/>
    <x v="28"/>
  </r>
  <r>
    <n v="1"/>
    <n v="2016"/>
    <s v="2971773"/>
    <s v="20122"/>
    <x v="0"/>
    <n v="1"/>
    <x v="1"/>
    <x v="53"/>
    <x v="3"/>
    <x v="3"/>
    <s v="Q9"/>
    <n v="2"/>
    <x v="0"/>
    <x v="7"/>
    <x v="29"/>
  </r>
  <r>
    <n v="1"/>
    <n v="2016"/>
    <s v="2859362"/>
    <s v="20114"/>
    <x v="0"/>
    <n v="1"/>
    <x v="1"/>
    <x v="22"/>
    <x v="18"/>
    <x v="2"/>
    <s v="Q9"/>
    <n v="5"/>
    <x v="0"/>
    <x v="7"/>
    <x v="31"/>
  </r>
  <r>
    <n v="1"/>
    <n v="2016"/>
    <s v="3639817"/>
    <s v="20122"/>
    <x v="0"/>
    <n v="1"/>
    <x v="1"/>
    <x v="18"/>
    <x v="13"/>
    <x v="3"/>
    <s v="Q9"/>
    <n v="2"/>
    <x v="0"/>
    <x v="7"/>
    <x v="29"/>
  </r>
  <r>
    <n v="1"/>
    <n v="2016"/>
    <s v="2589872"/>
    <s v="20122"/>
    <x v="0"/>
    <n v="1"/>
    <x v="1"/>
    <x v="59"/>
    <x v="8"/>
    <x v="1"/>
    <s v="Q9"/>
    <n v="1"/>
    <x v="0"/>
    <x v="7"/>
    <x v="28"/>
  </r>
  <r>
    <n v="1"/>
    <n v="2016"/>
    <s v="3666259"/>
    <s v="20122"/>
    <x v="0"/>
    <n v="1"/>
    <x v="1"/>
    <x v="21"/>
    <x v="17"/>
    <x v="2"/>
    <s v="Q9"/>
    <n v="3"/>
    <x v="0"/>
    <x v="7"/>
    <x v="30"/>
  </r>
  <r>
    <n v="1"/>
    <n v="2016"/>
    <s v="2624608"/>
    <s v="20122"/>
    <x v="0"/>
    <n v="1"/>
    <x v="1"/>
    <x v="43"/>
    <x v="21"/>
    <x v="3"/>
    <s v="Q9"/>
    <n v="1"/>
    <x v="0"/>
    <x v="7"/>
    <x v="28"/>
  </r>
  <r>
    <n v="1"/>
    <n v="2016"/>
    <s v="3887168"/>
    <s v="20122"/>
    <x v="1"/>
    <n v="0"/>
    <x v="0"/>
    <x v="16"/>
    <x v="6"/>
    <x v="2"/>
    <s v="Q11_1"/>
    <n v="4"/>
    <x v="0"/>
    <x v="0"/>
    <x v="0"/>
  </r>
  <r>
    <n v="1"/>
    <n v="2016"/>
    <s v="3332770"/>
    <s v="20122"/>
    <x v="1"/>
    <n v="0"/>
    <x v="0"/>
    <x v="17"/>
    <x v="15"/>
    <x v="0"/>
    <s v="Q11_1"/>
    <n v="1"/>
    <x v="0"/>
    <x v="0"/>
    <x v="4"/>
  </r>
  <r>
    <n v="1"/>
    <n v="2016"/>
    <s v="3742114"/>
    <s v="20122"/>
    <x v="1"/>
    <n v="0"/>
    <x v="0"/>
    <x v="32"/>
    <x v="24"/>
    <x v="2"/>
    <s v="Q11_1"/>
    <n v="2"/>
    <x v="0"/>
    <x v="0"/>
    <x v="3"/>
  </r>
  <r>
    <n v="1"/>
    <n v="2016"/>
    <s v="4150457"/>
    <s v="20122"/>
    <x v="1"/>
    <n v="0"/>
    <x v="0"/>
    <x v="60"/>
    <x v="35"/>
    <x v="0"/>
    <s v="Q11_1"/>
    <n v="4"/>
    <x v="0"/>
    <x v="0"/>
    <x v="0"/>
  </r>
  <r>
    <n v="1"/>
    <n v="2016"/>
    <s v="3910542"/>
    <s v="20122"/>
    <x v="1"/>
    <n v="0"/>
    <x v="0"/>
    <x v="5"/>
    <x v="5"/>
    <x v="2"/>
    <s v="Q11_1"/>
    <n v="4"/>
    <x v="0"/>
    <x v="0"/>
    <x v="0"/>
  </r>
  <r>
    <n v="1"/>
    <n v="2016"/>
    <s v="2694392"/>
    <s v="20121"/>
    <x v="1"/>
    <n v="0"/>
    <x v="0"/>
    <x v="30"/>
    <x v="12"/>
    <x v="3"/>
    <s v="Q11_1"/>
    <n v="4"/>
    <x v="0"/>
    <x v="0"/>
    <x v="0"/>
  </r>
  <r>
    <n v="1"/>
    <n v="2016"/>
    <s v="3376320"/>
    <s v="20113"/>
    <x v="1"/>
    <n v="0"/>
    <x v="0"/>
    <x v="22"/>
    <x v="18"/>
    <x v="2"/>
    <s v="Q11_1"/>
    <n v="3"/>
    <x v="0"/>
    <x v="0"/>
    <x v="1"/>
  </r>
  <r>
    <n v="1"/>
    <n v="2016"/>
    <s v="38804"/>
    <s v="20122"/>
    <x v="1"/>
    <n v="0"/>
    <x v="0"/>
    <x v="61"/>
    <x v="36"/>
    <x v="0"/>
    <s v="Q11_1"/>
    <n v="3"/>
    <x v="0"/>
    <x v="0"/>
    <x v="1"/>
  </r>
  <r>
    <n v="1"/>
    <n v="2016"/>
    <s v="1067377"/>
    <s v="20122"/>
    <x v="1"/>
    <n v="0"/>
    <x v="0"/>
    <x v="62"/>
    <x v="31"/>
    <x v="4"/>
    <s v="Q11_1"/>
    <n v="3"/>
    <x v="0"/>
    <x v="0"/>
    <x v="1"/>
  </r>
  <r>
    <n v="1"/>
    <n v="2016"/>
    <s v="3405674"/>
    <s v="20122"/>
    <x v="1"/>
    <n v="0"/>
    <x v="0"/>
    <x v="21"/>
    <x v="17"/>
    <x v="2"/>
    <s v="Q11_1"/>
    <n v="2"/>
    <x v="0"/>
    <x v="0"/>
    <x v="3"/>
  </r>
  <r>
    <n v="1"/>
    <n v="2016"/>
    <s v="1134847"/>
    <s v="20122"/>
    <x v="1"/>
    <n v="0"/>
    <x v="0"/>
    <x v="32"/>
    <x v="24"/>
    <x v="2"/>
    <s v="Q11_1"/>
    <n v="3"/>
    <x v="0"/>
    <x v="0"/>
    <x v="1"/>
  </r>
  <r>
    <n v="1"/>
    <n v="2016"/>
    <s v="2773991"/>
    <s v="20121"/>
    <x v="1"/>
    <n v="0"/>
    <x v="0"/>
    <x v="63"/>
    <x v="37"/>
    <x v="2"/>
    <s v="Q11_1"/>
    <m/>
    <x v="0"/>
    <x v="0"/>
    <x v="2"/>
  </r>
  <r>
    <n v="1"/>
    <n v="2016"/>
    <s v="3678310"/>
    <s v="20122"/>
    <x v="1"/>
    <n v="0"/>
    <x v="0"/>
    <x v="16"/>
    <x v="6"/>
    <x v="2"/>
    <s v="Q11_1"/>
    <n v="4"/>
    <x v="0"/>
    <x v="0"/>
    <x v="0"/>
  </r>
  <r>
    <n v="1"/>
    <n v="2016"/>
    <s v="2740646"/>
    <s v="20121"/>
    <x v="1"/>
    <n v="0"/>
    <x v="0"/>
    <x v="4"/>
    <x v="4"/>
    <x v="1"/>
    <s v="Q11_1"/>
    <n v="4"/>
    <x v="0"/>
    <x v="0"/>
    <x v="0"/>
  </r>
  <r>
    <n v="1"/>
    <n v="2016"/>
    <s v="3375215"/>
    <s v="20122"/>
    <x v="1"/>
    <n v="0"/>
    <x v="0"/>
    <x v="64"/>
    <x v="0"/>
    <x v="0"/>
    <s v="Q11_1"/>
    <n v="4"/>
    <x v="0"/>
    <x v="0"/>
    <x v="0"/>
  </r>
  <r>
    <n v="1"/>
    <n v="2016"/>
    <s v="3044612"/>
    <s v="20122"/>
    <x v="1"/>
    <n v="0"/>
    <x v="0"/>
    <x v="21"/>
    <x v="17"/>
    <x v="2"/>
    <s v="Q11_1"/>
    <n v="2"/>
    <x v="0"/>
    <x v="0"/>
    <x v="3"/>
  </r>
  <r>
    <n v="1"/>
    <n v="2016"/>
    <s v="3910217"/>
    <s v="20122"/>
    <x v="1"/>
    <n v="0"/>
    <x v="0"/>
    <x v="23"/>
    <x v="19"/>
    <x v="4"/>
    <s v="Q11_1"/>
    <n v="3"/>
    <x v="0"/>
    <x v="0"/>
    <x v="1"/>
  </r>
  <r>
    <n v="1"/>
    <n v="2016"/>
    <s v="3575480"/>
    <s v="20122"/>
    <x v="1"/>
    <n v="0"/>
    <x v="0"/>
    <x v="29"/>
    <x v="1"/>
    <x v="1"/>
    <s v="Q11_1"/>
    <n v="4"/>
    <x v="0"/>
    <x v="0"/>
    <x v="0"/>
  </r>
  <r>
    <n v="1"/>
    <n v="2016"/>
    <s v="3974008"/>
    <s v="20122"/>
    <x v="1"/>
    <n v="0"/>
    <x v="0"/>
    <x v="22"/>
    <x v="18"/>
    <x v="2"/>
    <s v="Q11_1"/>
    <n v="4"/>
    <x v="0"/>
    <x v="0"/>
    <x v="0"/>
  </r>
  <r>
    <n v="1"/>
    <n v="2016"/>
    <s v="3591132"/>
    <s v="20122"/>
    <x v="1"/>
    <n v="0"/>
    <x v="0"/>
    <x v="8"/>
    <x v="8"/>
    <x v="1"/>
    <s v="Q11_1"/>
    <n v="3"/>
    <x v="0"/>
    <x v="0"/>
    <x v="1"/>
  </r>
  <r>
    <n v="1"/>
    <n v="2016"/>
    <s v="2899766"/>
    <s v="20113"/>
    <x v="1"/>
    <n v="0"/>
    <x v="0"/>
    <x v="65"/>
    <x v="25"/>
    <x v="1"/>
    <s v="Q11_1"/>
    <n v="3"/>
    <x v="0"/>
    <x v="0"/>
    <x v="1"/>
  </r>
  <r>
    <n v="1"/>
    <n v="2016"/>
    <s v="3404114"/>
    <s v="20121"/>
    <x v="1"/>
    <n v="0"/>
    <x v="0"/>
    <x v="24"/>
    <x v="20"/>
    <x v="2"/>
    <s v="Q11_1"/>
    <n v="4"/>
    <x v="0"/>
    <x v="0"/>
    <x v="0"/>
  </r>
  <r>
    <n v="1"/>
    <n v="2016"/>
    <s v="3197778"/>
    <s v="20114"/>
    <x v="1"/>
    <n v="0"/>
    <x v="0"/>
    <x v="66"/>
    <x v="38"/>
    <x v="1"/>
    <s v="Q11_1"/>
    <n v="4"/>
    <x v="0"/>
    <x v="0"/>
    <x v="0"/>
  </r>
  <r>
    <n v="1"/>
    <n v="2016"/>
    <s v="3003844"/>
    <s v="20114"/>
    <x v="1"/>
    <n v="0"/>
    <x v="0"/>
    <x v="7"/>
    <x v="7"/>
    <x v="4"/>
    <s v="Q11_1"/>
    <n v="3"/>
    <x v="0"/>
    <x v="0"/>
    <x v="1"/>
  </r>
  <r>
    <n v="1"/>
    <n v="2016"/>
    <s v="3668729"/>
    <s v="20122"/>
    <x v="1"/>
    <n v="0"/>
    <x v="0"/>
    <x v="67"/>
    <x v="39"/>
    <x v="2"/>
    <s v="Q11_1"/>
    <n v="1"/>
    <x v="0"/>
    <x v="0"/>
    <x v="4"/>
  </r>
  <r>
    <n v="1"/>
    <n v="2016"/>
    <s v="3140747"/>
    <s v="20122"/>
    <x v="1"/>
    <n v="0"/>
    <x v="0"/>
    <x v="25"/>
    <x v="13"/>
    <x v="3"/>
    <s v="Q11_1"/>
    <n v="4"/>
    <x v="0"/>
    <x v="0"/>
    <x v="0"/>
  </r>
  <r>
    <n v="1"/>
    <n v="2016"/>
    <s v="3407156"/>
    <s v="20122"/>
    <x v="1"/>
    <n v="0"/>
    <x v="0"/>
    <x v="39"/>
    <x v="28"/>
    <x v="4"/>
    <s v="Q11_1"/>
    <n v="3"/>
    <x v="0"/>
    <x v="0"/>
    <x v="1"/>
  </r>
  <r>
    <n v="1"/>
    <n v="2016"/>
    <s v="3822896"/>
    <s v="20122"/>
    <x v="1"/>
    <n v="0"/>
    <x v="0"/>
    <x v="22"/>
    <x v="18"/>
    <x v="2"/>
    <s v="Q11_1"/>
    <m/>
    <x v="0"/>
    <x v="0"/>
    <x v="2"/>
  </r>
  <r>
    <n v="1"/>
    <n v="2016"/>
    <s v="3454125"/>
    <s v="20114"/>
    <x v="1"/>
    <n v="0"/>
    <x v="0"/>
    <x v="63"/>
    <x v="37"/>
    <x v="2"/>
    <s v="Q11_1"/>
    <n v="3"/>
    <x v="0"/>
    <x v="0"/>
    <x v="1"/>
  </r>
  <r>
    <n v="1"/>
    <n v="2016"/>
    <s v="3401228"/>
    <s v="20113"/>
    <x v="1"/>
    <n v="0"/>
    <x v="0"/>
    <x v="53"/>
    <x v="3"/>
    <x v="3"/>
    <s v="Q11_1"/>
    <n v="4"/>
    <x v="0"/>
    <x v="0"/>
    <x v="0"/>
  </r>
  <r>
    <n v="1"/>
    <n v="2016"/>
    <s v="2465215"/>
    <s v="20121"/>
    <x v="1"/>
    <n v="0"/>
    <x v="0"/>
    <x v="3"/>
    <x v="3"/>
    <x v="3"/>
    <s v="Q11_1"/>
    <n v="3"/>
    <x v="0"/>
    <x v="0"/>
    <x v="1"/>
  </r>
  <r>
    <n v="1"/>
    <n v="2016"/>
    <s v="3861480"/>
    <s v="20122"/>
    <x v="1"/>
    <n v="0"/>
    <x v="0"/>
    <x v="2"/>
    <x v="2"/>
    <x v="2"/>
    <s v="Q11_1"/>
    <n v="4"/>
    <x v="0"/>
    <x v="0"/>
    <x v="0"/>
  </r>
  <r>
    <n v="1"/>
    <n v="2016"/>
    <s v="3619524"/>
    <s v="20122"/>
    <x v="1"/>
    <n v="0"/>
    <x v="0"/>
    <x v="63"/>
    <x v="37"/>
    <x v="2"/>
    <s v="Q11_1"/>
    <n v="4"/>
    <x v="0"/>
    <x v="0"/>
    <x v="0"/>
  </r>
  <r>
    <n v="1"/>
    <n v="2016"/>
    <s v="3337710"/>
    <s v="20122"/>
    <x v="1"/>
    <n v="0"/>
    <x v="0"/>
    <x v="68"/>
    <x v="40"/>
    <x v="0"/>
    <s v="Q11_1"/>
    <n v="2"/>
    <x v="0"/>
    <x v="0"/>
    <x v="3"/>
  </r>
  <r>
    <n v="1"/>
    <n v="2016"/>
    <s v="3600440"/>
    <s v="20122"/>
    <x v="1"/>
    <n v="0"/>
    <x v="0"/>
    <x v="23"/>
    <x v="19"/>
    <x v="4"/>
    <s v="Q11_1"/>
    <n v="3"/>
    <x v="0"/>
    <x v="0"/>
    <x v="1"/>
  </r>
  <r>
    <n v="1"/>
    <n v="2016"/>
    <s v="3642560"/>
    <s v="20122"/>
    <x v="1"/>
    <n v="0"/>
    <x v="0"/>
    <x v="69"/>
    <x v="25"/>
    <x v="1"/>
    <s v="Q11_1"/>
    <n v="1"/>
    <x v="0"/>
    <x v="0"/>
    <x v="4"/>
  </r>
  <r>
    <n v="1"/>
    <n v="2016"/>
    <s v="3155658"/>
    <s v="20122"/>
    <x v="1"/>
    <n v="0"/>
    <x v="0"/>
    <x v="3"/>
    <x v="3"/>
    <x v="3"/>
    <s v="Q11_1"/>
    <n v="4"/>
    <x v="0"/>
    <x v="0"/>
    <x v="0"/>
  </r>
  <r>
    <n v="1"/>
    <n v="2016"/>
    <s v="3285996"/>
    <s v="20122"/>
    <x v="1"/>
    <n v="0"/>
    <x v="0"/>
    <x v="4"/>
    <x v="4"/>
    <x v="1"/>
    <s v="Q11_1"/>
    <n v="4"/>
    <x v="0"/>
    <x v="0"/>
    <x v="0"/>
  </r>
  <r>
    <n v="1"/>
    <n v="2016"/>
    <s v="3887168"/>
    <s v="20122"/>
    <x v="1"/>
    <n v="0"/>
    <x v="0"/>
    <x v="16"/>
    <x v="6"/>
    <x v="2"/>
    <s v="Q11_2"/>
    <n v="4"/>
    <x v="0"/>
    <x v="1"/>
    <x v="0"/>
  </r>
  <r>
    <n v="1"/>
    <n v="2016"/>
    <s v="3332770"/>
    <s v="20122"/>
    <x v="1"/>
    <n v="0"/>
    <x v="0"/>
    <x v="17"/>
    <x v="15"/>
    <x v="0"/>
    <s v="Q11_2"/>
    <n v="1"/>
    <x v="0"/>
    <x v="1"/>
    <x v="2"/>
  </r>
  <r>
    <n v="1"/>
    <n v="2016"/>
    <s v="3742114"/>
    <s v="20122"/>
    <x v="1"/>
    <n v="0"/>
    <x v="0"/>
    <x v="32"/>
    <x v="24"/>
    <x v="2"/>
    <s v="Q11_2"/>
    <n v="2"/>
    <x v="0"/>
    <x v="1"/>
    <x v="3"/>
  </r>
  <r>
    <n v="1"/>
    <n v="2016"/>
    <s v="4150457"/>
    <s v="20122"/>
    <x v="1"/>
    <n v="0"/>
    <x v="0"/>
    <x v="60"/>
    <x v="35"/>
    <x v="0"/>
    <s v="Q11_2"/>
    <n v="4"/>
    <x v="0"/>
    <x v="1"/>
    <x v="0"/>
  </r>
  <r>
    <n v="1"/>
    <n v="2016"/>
    <s v="3910542"/>
    <s v="20122"/>
    <x v="1"/>
    <n v="0"/>
    <x v="0"/>
    <x v="5"/>
    <x v="5"/>
    <x v="2"/>
    <s v="Q11_2"/>
    <n v="3"/>
    <x v="0"/>
    <x v="1"/>
    <x v="1"/>
  </r>
  <r>
    <n v="1"/>
    <n v="2016"/>
    <s v="2694392"/>
    <s v="20121"/>
    <x v="1"/>
    <n v="0"/>
    <x v="0"/>
    <x v="30"/>
    <x v="12"/>
    <x v="3"/>
    <s v="Q11_2"/>
    <n v="2"/>
    <x v="0"/>
    <x v="1"/>
    <x v="3"/>
  </r>
  <r>
    <n v="1"/>
    <n v="2016"/>
    <s v="3376320"/>
    <s v="20113"/>
    <x v="1"/>
    <n v="0"/>
    <x v="0"/>
    <x v="22"/>
    <x v="18"/>
    <x v="2"/>
    <s v="Q11_2"/>
    <n v="2"/>
    <x v="0"/>
    <x v="1"/>
    <x v="3"/>
  </r>
  <r>
    <n v="1"/>
    <n v="2016"/>
    <s v="38804"/>
    <s v="20122"/>
    <x v="1"/>
    <n v="0"/>
    <x v="0"/>
    <x v="61"/>
    <x v="36"/>
    <x v="0"/>
    <s v="Q11_2"/>
    <n v="4"/>
    <x v="0"/>
    <x v="1"/>
    <x v="0"/>
  </r>
  <r>
    <n v="1"/>
    <n v="2016"/>
    <s v="1067377"/>
    <s v="20122"/>
    <x v="1"/>
    <n v="0"/>
    <x v="0"/>
    <x v="62"/>
    <x v="31"/>
    <x v="4"/>
    <s v="Q11_2"/>
    <m/>
    <x v="0"/>
    <x v="1"/>
    <x v="2"/>
  </r>
  <r>
    <n v="1"/>
    <n v="2016"/>
    <s v="3405674"/>
    <s v="20122"/>
    <x v="1"/>
    <n v="0"/>
    <x v="0"/>
    <x v="21"/>
    <x v="17"/>
    <x v="2"/>
    <s v="Q11_2"/>
    <n v="1"/>
    <x v="0"/>
    <x v="1"/>
    <x v="2"/>
  </r>
  <r>
    <n v="1"/>
    <n v="2016"/>
    <s v="1134847"/>
    <s v="20122"/>
    <x v="1"/>
    <n v="0"/>
    <x v="0"/>
    <x v="32"/>
    <x v="24"/>
    <x v="2"/>
    <s v="Q11_2"/>
    <n v="3"/>
    <x v="0"/>
    <x v="1"/>
    <x v="1"/>
  </r>
  <r>
    <n v="1"/>
    <n v="2016"/>
    <s v="2773991"/>
    <s v="20121"/>
    <x v="1"/>
    <n v="0"/>
    <x v="0"/>
    <x v="63"/>
    <x v="37"/>
    <x v="2"/>
    <s v="Q11_2"/>
    <m/>
    <x v="0"/>
    <x v="1"/>
    <x v="2"/>
  </r>
  <r>
    <n v="1"/>
    <n v="2016"/>
    <s v="3678310"/>
    <s v="20122"/>
    <x v="1"/>
    <n v="0"/>
    <x v="0"/>
    <x v="16"/>
    <x v="6"/>
    <x v="2"/>
    <s v="Q11_2"/>
    <m/>
    <x v="0"/>
    <x v="1"/>
    <x v="2"/>
  </r>
  <r>
    <n v="1"/>
    <n v="2016"/>
    <s v="2740646"/>
    <s v="20121"/>
    <x v="1"/>
    <n v="0"/>
    <x v="0"/>
    <x v="4"/>
    <x v="4"/>
    <x v="1"/>
    <s v="Q11_2"/>
    <n v="4"/>
    <x v="0"/>
    <x v="1"/>
    <x v="0"/>
  </r>
  <r>
    <n v="1"/>
    <n v="2016"/>
    <s v="3375215"/>
    <s v="20122"/>
    <x v="1"/>
    <n v="0"/>
    <x v="0"/>
    <x v="64"/>
    <x v="0"/>
    <x v="0"/>
    <s v="Q11_2"/>
    <n v="4"/>
    <x v="0"/>
    <x v="1"/>
    <x v="0"/>
  </r>
  <r>
    <n v="1"/>
    <n v="2016"/>
    <s v="3044612"/>
    <s v="20122"/>
    <x v="1"/>
    <n v="0"/>
    <x v="0"/>
    <x v="21"/>
    <x v="17"/>
    <x v="2"/>
    <s v="Q11_2"/>
    <n v="2"/>
    <x v="0"/>
    <x v="1"/>
    <x v="3"/>
  </r>
  <r>
    <n v="1"/>
    <n v="2016"/>
    <s v="3910217"/>
    <s v="20122"/>
    <x v="1"/>
    <n v="0"/>
    <x v="0"/>
    <x v="23"/>
    <x v="19"/>
    <x v="4"/>
    <s v="Q11_2"/>
    <n v="2"/>
    <x v="0"/>
    <x v="1"/>
    <x v="3"/>
  </r>
  <r>
    <n v="1"/>
    <n v="2016"/>
    <s v="3575480"/>
    <s v="20122"/>
    <x v="1"/>
    <n v="0"/>
    <x v="0"/>
    <x v="29"/>
    <x v="1"/>
    <x v="1"/>
    <s v="Q11_2"/>
    <n v="4"/>
    <x v="0"/>
    <x v="1"/>
    <x v="0"/>
  </r>
  <r>
    <n v="1"/>
    <n v="2016"/>
    <s v="3974008"/>
    <s v="20122"/>
    <x v="1"/>
    <n v="0"/>
    <x v="0"/>
    <x v="22"/>
    <x v="18"/>
    <x v="2"/>
    <s v="Q11_2"/>
    <n v="2"/>
    <x v="0"/>
    <x v="1"/>
    <x v="3"/>
  </r>
  <r>
    <n v="1"/>
    <n v="2016"/>
    <s v="3591132"/>
    <s v="20122"/>
    <x v="1"/>
    <n v="0"/>
    <x v="0"/>
    <x v="8"/>
    <x v="8"/>
    <x v="1"/>
    <s v="Q11_2"/>
    <m/>
    <x v="0"/>
    <x v="1"/>
    <x v="2"/>
  </r>
  <r>
    <n v="1"/>
    <n v="2016"/>
    <s v="2899766"/>
    <s v="20113"/>
    <x v="1"/>
    <n v="0"/>
    <x v="0"/>
    <x v="65"/>
    <x v="25"/>
    <x v="1"/>
    <s v="Q11_2"/>
    <n v="3"/>
    <x v="0"/>
    <x v="1"/>
    <x v="1"/>
  </r>
  <r>
    <n v="1"/>
    <n v="2016"/>
    <s v="3404114"/>
    <s v="20121"/>
    <x v="1"/>
    <n v="0"/>
    <x v="0"/>
    <x v="24"/>
    <x v="20"/>
    <x v="2"/>
    <s v="Q11_2"/>
    <n v="4"/>
    <x v="0"/>
    <x v="1"/>
    <x v="0"/>
  </r>
  <r>
    <n v="1"/>
    <n v="2016"/>
    <s v="3197778"/>
    <s v="20114"/>
    <x v="1"/>
    <n v="0"/>
    <x v="0"/>
    <x v="66"/>
    <x v="38"/>
    <x v="1"/>
    <s v="Q11_2"/>
    <n v="4"/>
    <x v="0"/>
    <x v="1"/>
    <x v="0"/>
  </r>
  <r>
    <n v="1"/>
    <n v="2016"/>
    <s v="3003844"/>
    <s v="20114"/>
    <x v="1"/>
    <n v="0"/>
    <x v="0"/>
    <x v="7"/>
    <x v="7"/>
    <x v="4"/>
    <s v="Q11_2"/>
    <n v="3"/>
    <x v="0"/>
    <x v="1"/>
    <x v="1"/>
  </r>
  <r>
    <n v="1"/>
    <n v="2016"/>
    <s v="3668729"/>
    <s v="20122"/>
    <x v="1"/>
    <n v="0"/>
    <x v="0"/>
    <x v="67"/>
    <x v="39"/>
    <x v="2"/>
    <s v="Q11_2"/>
    <n v="1"/>
    <x v="0"/>
    <x v="1"/>
    <x v="2"/>
  </r>
  <r>
    <n v="1"/>
    <n v="2016"/>
    <s v="3140747"/>
    <s v="20122"/>
    <x v="1"/>
    <n v="0"/>
    <x v="0"/>
    <x v="25"/>
    <x v="13"/>
    <x v="3"/>
    <s v="Q11_2"/>
    <n v="3"/>
    <x v="0"/>
    <x v="1"/>
    <x v="1"/>
  </r>
  <r>
    <n v="1"/>
    <n v="2016"/>
    <s v="3407156"/>
    <s v="20122"/>
    <x v="1"/>
    <n v="0"/>
    <x v="0"/>
    <x v="39"/>
    <x v="28"/>
    <x v="4"/>
    <s v="Q11_2"/>
    <n v="4"/>
    <x v="0"/>
    <x v="1"/>
    <x v="0"/>
  </r>
  <r>
    <n v="1"/>
    <n v="2016"/>
    <s v="3822896"/>
    <s v="20122"/>
    <x v="1"/>
    <n v="0"/>
    <x v="0"/>
    <x v="22"/>
    <x v="18"/>
    <x v="2"/>
    <s v="Q11_2"/>
    <m/>
    <x v="0"/>
    <x v="1"/>
    <x v="2"/>
  </r>
  <r>
    <n v="1"/>
    <n v="2016"/>
    <s v="3454125"/>
    <s v="20114"/>
    <x v="1"/>
    <n v="0"/>
    <x v="0"/>
    <x v="63"/>
    <x v="37"/>
    <x v="2"/>
    <s v="Q11_2"/>
    <n v="3"/>
    <x v="0"/>
    <x v="1"/>
    <x v="1"/>
  </r>
  <r>
    <n v="1"/>
    <n v="2016"/>
    <s v="3401228"/>
    <s v="20113"/>
    <x v="1"/>
    <n v="0"/>
    <x v="0"/>
    <x v="53"/>
    <x v="3"/>
    <x v="3"/>
    <s v="Q11_2"/>
    <n v="4"/>
    <x v="0"/>
    <x v="1"/>
    <x v="0"/>
  </r>
  <r>
    <n v="1"/>
    <n v="2016"/>
    <s v="2465215"/>
    <s v="20121"/>
    <x v="1"/>
    <n v="0"/>
    <x v="0"/>
    <x v="3"/>
    <x v="3"/>
    <x v="3"/>
    <s v="Q11_2"/>
    <n v="3"/>
    <x v="0"/>
    <x v="1"/>
    <x v="1"/>
  </r>
  <r>
    <n v="1"/>
    <n v="2016"/>
    <s v="3861480"/>
    <s v="20122"/>
    <x v="1"/>
    <n v="0"/>
    <x v="0"/>
    <x v="2"/>
    <x v="2"/>
    <x v="2"/>
    <s v="Q11_2"/>
    <n v="4"/>
    <x v="0"/>
    <x v="1"/>
    <x v="0"/>
  </r>
  <r>
    <n v="1"/>
    <n v="2016"/>
    <s v="3619524"/>
    <s v="20122"/>
    <x v="1"/>
    <n v="0"/>
    <x v="0"/>
    <x v="63"/>
    <x v="37"/>
    <x v="2"/>
    <s v="Q11_2"/>
    <n v="4"/>
    <x v="0"/>
    <x v="1"/>
    <x v="0"/>
  </r>
  <r>
    <n v="1"/>
    <n v="2016"/>
    <s v="3337710"/>
    <s v="20122"/>
    <x v="1"/>
    <n v="0"/>
    <x v="0"/>
    <x v="68"/>
    <x v="40"/>
    <x v="0"/>
    <s v="Q11_2"/>
    <n v="3"/>
    <x v="0"/>
    <x v="1"/>
    <x v="1"/>
  </r>
  <r>
    <n v="1"/>
    <n v="2016"/>
    <s v="3600440"/>
    <s v="20122"/>
    <x v="1"/>
    <n v="0"/>
    <x v="0"/>
    <x v="23"/>
    <x v="19"/>
    <x v="4"/>
    <s v="Q11_2"/>
    <n v="2"/>
    <x v="0"/>
    <x v="1"/>
    <x v="3"/>
  </r>
  <r>
    <n v="1"/>
    <n v="2016"/>
    <s v="3642560"/>
    <s v="20122"/>
    <x v="1"/>
    <n v="0"/>
    <x v="0"/>
    <x v="69"/>
    <x v="25"/>
    <x v="1"/>
    <s v="Q11_2"/>
    <n v="1"/>
    <x v="0"/>
    <x v="1"/>
    <x v="2"/>
  </r>
  <r>
    <n v="1"/>
    <n v="2016"/>
    <s v="3155658"/>
    <s v="20122"/>
    <x v="1"/>
    <n v="0"/>
    <x v="0"/>
    <x v="3"/>
    <x v="3"/>
    <x v="3"/>
    <s v="Q11_2"/>
    <n v="4"/>
    <x v="0"/>
    <x v="1"/>
    <x v="0"/>
  </r>
  <r>
    <n v="1"/>
    <n v="2016"/>
    <s v="3285996"/>
    <s v="20122"/>
    <x v="1"/>
    <n v="0"/>
    <x v="0"/>
    <x v="4"/>
    <x v="4"/>
    <x v="1"/>
    <s v="Q11_2"/>
    <n v="4"/>
    <x v="0"/>
    <x v="1"/>
    <x v="0"/>
  </r>
  <r>
    <n v="1"/>
    <n v="2016"/>
    <s v="3887168"/>
    <s v="20122"/>
    <x v="1"/>
    <n v="0"/>
    <x v="0"/>
    <x v="16"/>
    <x v="6"/>
    <x v="2"/>
    <s v="Q11_3"/>
    <n v="3"/>
    <x v="0"/>
    <x v="2"/>
    <x v="1"/>
  </r>
  <r>
    <n v="1"/>
    <n v="2016"/>
    <s v="3332770"/>
    <s v="20122"/>
    <x v="1"/>
    <n v="0"/>
    <x v="0"/>
    <x v="17"/>
    <x v="15"/>
    <x v="0"/>
    <s v="Q11_3"/>
    <n v="1"/>
    <x v="0"/>
    <x v="2"/>
    <x v="4"/>
  </r>
  <r>
    <n v="1"/>
    <n v="2016"/>
    <s v="3742114"/>
    <s v="20122"/>
    <x v="1"/>
    <n v="0"/>
    <x v="0"/>
    <x v="32"/>
    <x v="24"/>
    <x v="2"/>
    <s v="Q11_3"/>
    <n v="3"/>
    <x v="0"/>
    <x v="2"/>
    <x v="1"/>
  </r>
  <r>
    <n v="1"/>
    <n v="2016"/>
    <s v="4150457"/>
    <s v="20122"/>
    <x v="1"/>
    <n v="0"/>
    <x v="0"/>
    <x v="60"/>
    <x v="35"/>
    <x v="0"/>
    <s v="Q11_3"/>
    <n v="4"/>
    <x v="0"/>
    <x v="2"/>
    <x v="0"/>
  </r>
  <r>
    <n v="1"/>
    <n v="2016"/>
    <s v="3910542"/>
    <s v="20122"/>
    <x v="1"/>
    <n v="0"/>
    <x v="0"/>
    <x v="5"/>
    <x v="5"/>
    <x v="2"/>
    <s v="Q11_3"/>
    <n v="3"/>
    <x v="0"/>
    <x v="2"/>
    <x v="1"/>
  </r>
  <r>
    <n v="1"/>
    <n v="2016"/>
    <s v="2694392"/>
    <s v="20121"/>
    <x v="1"/>
    <n v="0"/>
    <x v="0"/>
    <x v="30"/>
    <x v="12"/>
    <x v="3"/>
    <s v="Q11_3"/>
    <n v="2"/>
    <x v="0"/>
    <x v="2"/>
    <x v="3"/>
  </r>
  <r>
    <n v="1"/>
    <n v="2016"/>
    <s v="3376320"/>
    <s v="20113"/>
    <x v="1"/>
    <n v="0"/>
    <x v="0"/>
    <x v="22"/>
    <x v="18"/>
    <x v="2"/>
    <s v="Q11_3"/>
    <n v="2"/>
    <x v="0"/>
    <x v="2"/>
    <x v="3"/>
  </r>
  <r>
    <n v="1"/>
    <n v="2016"/>
    <s v="38804"/>
    <s v="20122"/>
    <x v="1"/>
    <n v="0"/>
    <x v="0"/>
    <x v="61"/>
    <x v="36"/>
    <x v="0"/>
    <s v="Q11_3"/>
    <n v="3"/>
    <x v="0"/>
    <x v="2"/>
    <x v="1"/>
  </r>
  <r>
    <n v="1"/>
    <n v="2016"/>
    <s v="1067377"/>
    <s v="20122"/>
    <x v="1"/>
    <n v="0"/>
    <x v="0"/>
    <x v="62"/>
    <x v="31"/>
    <x v="4"/>
    <s v="Q11_3"/>
    <n v="4"/>
    <x v="0"/>
    <x v="2"/>
    <x v="0"/>
  </r>
  <r>
    <n v="1"/>
    <n v="2016"/>
    <s v="3405674"/>
    <s v="20122"/>
    <x v="1"/>
    <n v="0"/>
    <x v="0"/>
    <x v="21"/>
    <x v="17"/>
    <x v="2"/>
    <s v="Q11_3"/>
    <n v="3"/>
    <x v="0"/>
    <x v="2"/>
    <x v="1"/>
  </r>
  <r>
    <n v="1"/>
    <n v="2016"/>
    <s v="1134847"/>
    <s v="20122"/>
    <x v="1"/>
    <n v="0"/>
    <x v="0"/>
    <x v="32"/>
    <x v="24"/>
    <x v="2"/>
    <s v="Q11_3"/>
    <n v="2"/>
    <x v="0"/>
    <x v="2"/>
    <x v="3"/>
  </r>
  <r>
    <n v="1"/>
    <n v="2016"/>
    <s v="2773991"/>
    <s v="20121"/>
    <x v="1"/>
    <n v="0"/>
    <x v="0"/>
    <x v="63"/>
    <x v="37"/>
    <x v="2"/>
    <s v="Q11_3"/>
    <m/>
    <x v="0"/>
    <x v="2"/>
    <x v="2"/>
  </r>
  <r>
    <n v="1"/>
    <n v="2016"/>
    <s v="3678310"/>
    <s v="20122"/>
    <x v="1"/>
    <n v="0"/>
    <x v="0"/>
    <x v="16"/>
    <x v="6"/>
    <x v="2"/>
    <s v="Q11_3"/>
    <m/>
    <x v="0"/>
    <x v="2"/>
    <x v="2"/>
  </r>
  <r>
    <n v="1"/>
    <n v="2016"/>
    <s v="2740646"/>
    <s v="20121"/>
    <x v="1"/>
    <n v="0"/>
    <x v="0"/>
    <x v="4"/>
    <x v="4"/>
    <x v="1"/>
    <s v="Q11_3"/>
    <n v="2"/>
    <x v="0"/>
    <x v="2"/>
    <x v="3"/>
  </r>
  <r>
    <n v="1"/>
    <n v="2016"/>
    <s v="3375215"/>
    <s v="20122"/>
    <x v="1"/>
    <n v="0"/>
    <x v="0"/>
    <x v="64"/>
    <x v="0"/>
    <x v="0"/>
    <s v="Q11_3"/>
    <n v="4"/>
    <x v="0"/>
    <x v="2"/>
    <x v="0"/>
  </r>
  <r>
    <n v="1"/>
    <n v="2016"/>
    <s v="3044612"/>
    <s v="20122"/>
    <x v="1"/>
    <n v="0"/>
    <x v="0"/>
    <x v="21"/>
    <x v="17"/>
    <x v="2"/>
    <s v="Q11_3"/>
    <n v="3"/>
    <x v="0"/>
    <x v="2"/>
    <x v="1"/>
  </r>
  <r>
    <n v="1"/>
    <n v="2016"/>
    <s v="3910217"/>
    <s v="20122"/>
    <x v="1"/>
    <n v="0"/>
    <x v="0"/>
    <x v="23"/>
    <x v="19"/>
    <x v="4"/>
    <s v="Q11_3"/>
    <n v="2"/>
    <x v="0"/>
    <x v="2"/>
    <x v="3"/>
  </r>
  <r>
    <n v="1"/>
    <n v="2016"/>
    <s v="3575480"/>
    <s v="20122"/>
    <x v="1"/>
    <n v="0"/>
    <x v="0"/>
    <x v="29"/>
    <x v="1"/>
    <x v="1"/>
    <s v="Q11_3"/>
    <n v="4"/>
    <x v="0"/>
    <x v="2"/>
    <x v="0"/>
  </r>
  <r>
    <n v="1"/>
    <n v="2016"/>
    <s v="3974008"/>
    <s v="20122"/>
    <x v="1"/>
    <n v="0"/>
    <x v="0"/>
    <x v="22"/>
    <x v="18"/>
    <x v="2"/>
    <s v="Q11_3"/>
    <n v="1"/>
    <x v="0"/>
    <x v="2"/>
    <x v="4"/>
  </r>
  <r>
    <n v="1"/>
    <n v="2016"/>
    <s v="3591132"/>
    <s v="20122"/>
    <x v="1"/>
    <n v="0"/>
    <x v="0"/>
    <x v="8"/>
    <x v="8"/>
    <x v="1"/>
    <s v="Q11_3"/>
    <m/>
    <x v="0"/>
    <x v="2"/>
    <x v="2"/>
  </r>
  <r>
    <n v="1"/>
    <n v="2016"/>
    <s v="2899766"/>
    <s v="20113"/>
    <x v="1"/>
    <n v="0"/>
    <x v="0"/>
    <x v="65"/>
    <x v="25"/>
    <x v="1"/>
    <s v="Q11_3"/>
    <n v="3"/>
    <x v="0"/>
    <x v="2"/>
    <x v="1"/>
  </r>
  <r>
    <n v="1"/>
    <n v="2016"/>
    <s v="3404114"/>
    <s v="20121"/>
    <x v="1"/>
    <n v="0"/>
    <x v="0"/>
    <x v="24"/>
    <x v="20"/>
    <x v="2"/>
    <s v="Q11_3"/>
    <n v="4"/>
    <x v="0"/>
    <x v="2"/>
    <x v="0"/>
  </r>
  <r>
    <n v="1"/>
    <n v="2016"/>
    <s v="3197778"/>
    <s v="20114"/>
    <x v="1"/>
    <n v="0"/>
    <x v="0"/>
    <x v="66"/>
    <x v="38"/>
    <x v="1"/>
    <s v="Q11_3"/>
    <n v="4"/>
    <x v="0"/>
    <x v="2"/>
    <x v="0"/>
  </r>
  <r>
    <n v="1"/>
    <n v="2016"/>
    <s v="3003844"/>
    <s v="20114"/>
    <x v="1"/>
    <n v="0"/>
    <x v="0"/>
    <x v="7"/>
    <x v="7"/>
    <x v="4"/>
    <s v="Q11_3"/>
    <n v="3"/>
    <x v="0"/>
    <x v="2"/>
    <x v="1"/>
  </r>
  <r>
    <n v="1"/>
    <n v="2016"/>
    <s v="3668729"/>
    <s v="20122"/>
    <x v="1"/>
    <n v="0"/>
    <x v="0"/>
    <x v="67"/>
    <x v="39"/>
    <x v="2"/>
    <s v="Q11_3"/>
    <n v="1"/>
    <x v="0"/>
    <x v="2"/>
    <x v="4"/>
  </r>
  <r>
    <n v="1"/>
    <n v="2016"/>
    <s v="3140747"/>
    <s v="20122"/>
    <x v="1"/>
    <n v="0"/>
    <x v="0"/>
    <x v="25"/>
    <x v="13"/>
    <x v="3"/>
    <s v="Q11_3"/>
    <n v="3"/>
    <x v="0"/>
    <x v="2"/>
    <x v="1"/>
  </r>
  <r>
    <n v="1"/>
    <n v="2016"/>
    <s v="3407156"/>
    <s v="20122"/>
    <x v="1"/>
    <n v="0"/>
    <x v="0"/>
    <x v="39"/>
    <x v="28"/>
    <x v="4"/>
    <s v="Q11_3"/>
    <n v="3"/>
    <x v="0"/>
    <x v="2"/>
    <x v="1"/>
  </r>
  <r>
    <n v="1"/>
    <n v="2016"/>
    <s v="3822896"/>
    <s v="20122"/>
    <x v="1"/>
    <n v="0"/>
    <x v="0"/>
    <x v="22"/>
    <x v="18"/>
    <x v="2"/>
    <s v="Q11_3"/>
    <m/>
    <x v="0"/>
    <x v="2"/>
    <x v="2"/>
  </r>
  <r>
    <n v="1"/>
    <n v="2016"/>
    <s v="3454125"/>
    <s v="20114"/>
    <x v="1"/>
    <n v="0"/>
    <x v="0"/>
    <x v="63"/>
    <x v="37"/>
    <x v="2"/>
    <s v="Q11_3"/>
    <n v="3"/>
    <x v="0"/>
    <x v="2"/>
    <x v="1"/>
  </r>
  <r>
    <n v="1"/>
    <n v="2016"/>
    <s v="3401228"/>
    <s v="20113"/>
    <x v="1"/>
    <n v="0"/>
    <x v="0"/>
    <x v="53"/>
    <x v="3"/>
    <x v="3"/>
    <s v="Q11_3"/>
    <n v="4"/>
    <x v="0"/>
    <x v="2"/>
    <x v="0"/>
  </r>
  <r>
    <n v="1"/>
    <n v="2016"/>
    <s v="2465215"/>
    <s v="20121"/>
    <x v="1"/>
    <n v="0"/>
    <x v="0"/>
    <x v="3"/>
    <x v="3"/>
    <x v="3"/>
    <s v="Q11_3"/>
    <n v="3"/>
    <x v="0"/>
    <x v="2"/>
    <x v="1"/>
  </r>
  <r>
    <n v="1"/>
    <n v="2016"/>
    <s v="3861480"/>
    <s v="20122"/>
    <x v="1"/>
    <n v="0"/>
    <x v="0"/>
    <x v="2"/>
    <x v="2"/>
    <x v="2"/>
    <s v="Q11_3"/>
    <n v="2"/>
    <x v="0"/>
    <x v="2"/>
    <x v="3"/>
  </r>
  <r>
    <n v="1"/>
    <n v="2016"/>
    <s v="3619524"/>
    <s v="20122"/>
    <x v="1"/>
    <n v="0"/>
    <x v="0"/>
    <x v="63"/>
    <x v="37"/>
    <x v="2"/>
    <s v="Q11_3"/>
    <n v="4"/>
    <x v="0"/>
    <x v="2"/>
    <x v="0"/>
  </r>
  <r>
    <n v="1"/>
    <n v="2016"/>
    <s v="3337710"/>
    <s v="20122"/>
    <x v="1"/>
    <n v="0"/>
    <x v="0"/>
    <x v="68"/>
    <x v="40"/>
    <x v="0"/>
    <s v="Q11_3"/>
    <n v="3"/>
    <x v="0"/>
    <x v="2"/>
    <x v="1"/>
  </r>
  <r>
    <n v="1"/>
    <n v="2016"/>
    <s v="3600440"/>
    <s v="20122"/>
    <x v="1"/>
    <n v="0"/>
    <x v="0"/>
    <x v="23"/>
    <x v="19"/>
    <x v="4"/>
    <s v="Q11_3"/>
    <n v="3"/>
    <x v="0"/>
    <x v="2"/>
    <x v="1"/>
  </r>
  <r>
    <n v="1"/>
    <n v="2016"/>
    <s v="3642560"/>
    <s v="20122"/>
    <x v="1"/>
    <n v="0"/>
    <x v="0"/>
    <x v="69"/>
    <x v="25"/>
    <x v="1"/>
    <s v="Q11_3"/>
    <n v="1"/>
    <x v="0"/>
    <x v="2"/>
    <x v="4"/>
  </r>
  <r>
    <n v="1"/>
    <n v="2016"/>
    <s v="3155658"/>
    <s v="20122"/>
    <x v="1"/>
    <n v="0"/>
    <x v="0"/>
    <x v="3"/>
    <x v="3"/>
    <x v="3"/>
    <s v="Q11_3"/>
    <n v="4"/>
    <x v="0"/>
    <x v="2"/>
    <x v="0"/>
  </r>
  <r>
    <n v="1"/>
    <n v="2016"/>
    <s v="3285996"/>
    <s v="20122"/>
    <x v="1"/>
    <n v="0"/>
    <x v="0"/>
    <x v="4"/>
    <x v="4"/>
    <x v="1"/>
    <s v="Q11_3"/>
    <n v="3"/>
    <x v="0"/>
    <x v="2"/>
    <x v="1"/>
  </r>
  <r>
    <n v="1"/>
    <n v="2016"/>
    <s v="3887168"/>
    <s v="20122"/>
    <x v="1"/>
    <n v="0"/>
    <x v="0"/>
    <x v="16"/>
    <x v="6"/>
    <x v="2"/>
    <s v="Q12"/>
    <n v="1"/>
    <x v="0"/>
    <x v="3"/>
    <x v="5"/>
  </r>
  <r>
    <n v="1"/>
    <n v="2016"/>
    <s v="3332770"/>
    <s v="20122"/>
    <x v="1"/>
    <n v="0"/>
    <x v="0"/>
    <x v="17"/>
    <x v="15"/>
    <x v="0"/>
    <s v="Q12"/>
    <n v="1"/>
    <x v="0"/>
    <x v="3"/>
    <x v="5"/>
  </r>
  <r>
    <n v="1"/>
    <n v="2016"/>
    <s v="3742114"/>
    <s v="20122"/>
    <x v="1"/>
    <n v="0"/>
    <x v="0"/>
    <x v="32"/>
    <x v="24"/>
    <x v="2"/>
    <s v="Q12"/>
    <n v="3"/>
    <x v="0"/>
    <x v="3"/>
    <x v="6"/>
  </r>
  <r>
    <n v="1"/>
    <n v="2016"/>
    <s v="4150457"/>
    <s v="20122"/>
    <x v="1"/>
    <n v="0"/>
    <x v="0"/>
    <x v="60"/>
    <x v="35"/>
    <x v="0"/>
    <s v="Q12"/>
    <n v="1"/>
    <x v="0"/>
    <x v="3"/>
    <x v="5"/>
  </r>
  <r>
    <n v="1"/>
    <n v="2016"/>
    <s v="3910542"/>
    <s v="20122"/>
    <x v="1"/>
    <n v="0"/>
    <x v="0"/>
    <x v="5"/>
    <x v="5"/>
    <x v="2"/>
    <s v="Q12"/>
    <n v="1"/>
    <x v="0"/>
    <x v="3"/>
    <x v="5"/>
  </r>
  <r>
    <n v="1"/>
    <n v="2016"/>
    <s v="2694392"/>
    <s v="20121"/>
    <x v="1"/>
    <n v="0"/>
    <x v="0"/>
    <x v="30"/>
    <x v="12"/>
    <x v="3"/>
    <s v="Q12"/>
    <n v="3"/>
    <x v="0"/>
    <x v="3"/>
    <x v="6"/>
  </r>
  <r>
    <n v="1"/>
    <n v="2016"/>
    <s v="3376320"/>
    <s v="20113"/>
    <x v="1"/>
    <n v="0"/>
    <x v="0"/>
    <x v="22"/>
    <x v="18"/>
    <x v="2"/>
    <s v="Q12"/>
    <n v="2"/>
    <x v="0"/>
    <x v="3"/>
    <x v="7"/>
  </r>
  <r>
    <n v="1"/>
    <n v="2016"/>
    <s v="38804"/>
    <s v="20122"/>
    <x v="1"/>
    <n v="0"/>
    <x v="0"/>
    <x v="61"/>
    <x v="36"/>
    <x v="0"/>
    <s v="Q12"/>
    <n v="1"/>
    <x v="0"/>
    <x v="3"/>
    <x v="5"/>
  </r>
  <r>
    <n v="1"/>
    <n v="2016"/>
    <s v="1067377"/>
    <s v="20122"/>
    <x v="1"/>
    <n v="0"/>
    <x v="0"/>
    <x v="62"/>
    <x v="31"/>
    <x v="4"/>
    <s v="Q12"/>
    <n v="2"/>
    <x v="0"/>
    <x v="3"/>
    <x v="7"/>
  </r>
  <r>
    <n v="1"/>
    <n v="2016"/>
    <s v="3405674"/>
    <s v="20122"/>
    <x v="1"/>
    <n v="0"/>
    <x v="0"/>
    <x v="21"/>
    <x v="17"/>
    <x v="2"/>
    <s v="Q12"/>
    <n v="3"/>
    <x v="0"/>
    <x v="3"/>
    <x v="6"/>
  </r>
  <r>
    <n v="1"/>
    <n v="2016"/>
    <s v="1134847"/>
    <s v="20122"/>
    <x v="1"/>
    <n v="0"/>
    <x v="0"/>
    <x v="32"/>
    <x v="24"/>
    <x v="2"/>
    <s v="Q12"/>
    <n v="2"/>
    <x v="0"/>
    <x v="3"/>
    <x v="7"/>
  </r>
  <r>
    <n v="1"/>
    <n v="2016"/>
    <s v="2773991"/>
    <s v="20121"/>
    <x v="1"/>
    <n v="0"/>
    <x v="0"/>
    <x v="63"/>
    <x v="37"/>
    <x v="2"/>
    <s v="Q12"/>
    <n v="3"/>
    <x v="0"/>
    <x v="3"/>
    <x v="6"/>
  </r>
  <r>
    <n v="1"/>
    <n v="2016"/>
    <s v="3678310"/>
    <s v="20122"/>
    <x v="1"/>
    <n v="0"/>
    <x v="0"/>
    <x v="16"/>
    <x v="6"/>
    <x v="2"/>
    <s v="Q12"/>
    <n v="1"/>
    <x v="0"/>
    <x v="3"/>
    <x v="5"/>
  </r>
  <r>
    <n v="1"/>
    <n v="2016"/>
    <s v="2740646"/>
    <s v="20121"/>
    <x v="1"/>
    <n v="0"/>
    <x v="0"/>
    <x v="4"/>
    <x v="4"/>
    <x v="1"/>
    <s v="Q12"/>
    <n v="2"/>
    <x v="0"/>
    <x v="3"/>
    <x v="7"/>
  </r>
  <r>
    <n v="1"/>
    <n v="2016"/>
    <s v="3375215"/>
    <s v="20122"/>
    <x v="1"/>
    <n v="0"/>
    <x v="0"/>
    <x v="64"/>
    <x v="0"/>
    <x v="0"/>
    <s v="Q12"/>
    <n v="3"/>
    <x v="0"/>
    <x v="3"/>
    <x v="6"/>
  </r>
  <r>
    <n v="1"/>
    <n v="2016"/>
    <s v="3044612"/>
    <s v="20122"/>
    <x v="1"/>
    <n v="0"/>
    <x v="0"/>
    <x v="21"/>
    <x v="17"/>
    <x v="2"/>
    <s v="Q12"/>
    <n v="3"/>
    <x v="0"/>
    <x v="3"/>
    <x v="6"/>
  </r>
  <r>
    <n v="1"/>
    <n v="2016"/>
    <s v="3910217"/>
    <s v="20122"/>
    <x v="1"/>
    <n v="0"/>
    <x v="0"/>
    <x v="23"/>
    <x v="19"/>
    <x v="4"/>
    <s v="Q12"/>
    <n v="1"/>
    <x v="0"/>
    <x v="3"/>
    <x v="5"/>
  </r>
  <r>
    <n v="1"/>
    <n v="2016"/>
    <s v="3575480"/>
    <s v="20122"/>
    <x v="1"/>
    <n v="0"/>
    <x v="0"/>
    <x v="29"/>
    <x v="1"/>
    <x v="1"/>
    <s v="Q12"/>
    <n v="1"/>
    <x v="0"/>
    <x v="3"/>
    <x v="5"/>
  </r>
  <r>
    <n v="1"/>
    <n v="2016"/>
    <s v="3974008"/>
    <s v="20122"/>
    <x v="1"/>
    <n v="0"/>
    <x v="0"/>
    <x v="22"/>
    <x v="18"/>
    <x v="2"/>
    <s v="Q12"/>
    <n v="3"/>
    <x v="0"/>
    <x v="3"/>
    <x v="6"/>
  </r>
  <r>
    <n v="1"/>
    <n v="2016"/>
    <s v="3591132"/>
    <s v="20122"/>
    <x v="1"/>
    <n v="0"/>
    <x v="0"/>
    <x v="8"/>
    <x v="8"/>
    <x v="1"/>
    <s v="Q12"/>
    <n v="1"/>
    <x v="0"/>
    <x v="3"/>
    <x v="5"/>
  </r>
  <r>
    <n v="1"/>
    <n v="2016"/>
    <s v="2899766"/>
    <s v="20113"/>
    <x v="1"/>
    <n v="0"/>
    <x v="0"/>
    <x v="65"/>
    <x v="25"/>
    <x v="1"/>
    <s v="Q12"/>
    <n v="2"/>
    <x v="0"/>
    <x v="3"/>
    <x v="7"/>
  </r>
  <r>
    <n v="1"/>
    <n v="2016"/>
    <s v="3404114"/>
    <s v="20121"/>
    <x v="1"/>
    <n v="0"/>
    <x v="0"/>
    <x v="24"/>
    <x v="20"/>
    <x v="2"/>
    <s v="Q12"/>
    <n v="3"/>
    <x v="0"/>
    <x v="3"/>
    <x v="6"/>
  </r>
  <r>
    <n v="1"/>
    <n v="2016"/>
    <s v="3197778"/>
    <s v="20114"/>
    <x v="1"/>
    <n v="0"/>
    <x v="0"/>
    <x v="66"/>
    <x v="38"/>
    <x v="1"/>
    <s v="Q12"/>
    <n v="2"/>
    <x v="0"/>
    <x v="3"/>
    <x v="7"/>
  </r>
  <r>
    <n v="1"/>
    <n v="2016"/>
    <s v="3003844"/>
    <s v="20114"/>
    <x v="1"/>
    <n v="0"/>
    <x v="0"/>
    <x v="7"/>
    <x v="7"/>
    <x v="4"/>
    <s v="Q12"/>
    <n v="1"/>
    <x v="0"/>
    <x v="3"/>
    <x v="5"/>
  </r>
  <r>
    <n v="1"/>
    <n v="2016"/>
    <s v="3668729"/>
    <s v="20122"/>
    <x v="1"/>
    <n v="0"/>
    <x v="0"/>
    <x v="67"/>
    <x v="39"/>
    <x v="2"/>
    <s v="Q12"/>
    <n v="3"/>
    <x v="0"/>
    <x v="3"/>
    <x v="6"/>
  </r>
  <r>
    <n v="1"/>
    <n v="2016"/>
    <s v="3140747"/>
    <s v="20122"/>
    <x v="1"/>
    <n v="0"/>
    <x v="0"/>
    <x v="25"/>
    <x v="13"/>
    <x v="3"/>
    <s v="Q12"/>
    <n v="1"/>
    <x v="0"/>
    <x v="3"/>
    <x v="5"/>
  </r>
  <r>
    <n v="1"/>
    <n v="2016"/>
    <s v="3407156"/>
    <s v="20122"/>
    <x v="1"/>
    <n v="0"/>
    <x v="0"/>
    <x v="39"/>
    <x v="28"/>
    <x v="4"/>
    <s v="Q12"/>
    <n v="1"/>
    <x v="0"/>
    <x v="3"/>
    <x v="5"/>
  </r>
  <r>
    <n v="1"/>
    <n v="2016"/>
    <s v="3822896"/>
    <s v="20122"/>
    <x v="1"/>
    <n v="0"/>
    <x v="0"/>
    <x v="22"/>
    <x v="18"/>
    <x v="2"/>
    <s v="Q12"/>
    <m/>
    <x v="0"/>
    <x v="3"/>
    <x v="2"/>
  </r>
  <r>
    <n v="1"/>
    <n v="2016"/>
    <s v="3454125"/>
    <s v="20114"/>
    <x v="1"/>
    <n v="0"/>
    <x v="0"/>
    <x v="63"/>
    <x v="37"/>
    <x v="2"/>
    <s v="Q12"/>
    <n v="2"/>
    <x v="0"/>
    <x v="3"/>
    <x v="7"/>
  </r>
  <r>
    <n v="1"/>
    <n v="2016"/>
    <s v="3401228"/>
    <s v="20113"/>
    <x v="1"/>
    <n v="0"/>
    <x v="0"/>
    <x v="53"/>
    <x v="3"/>
    <x v="3"/>
    <s v="Q12"/>
    <n v="3"/>
    <x v="0"/>
    <x v="3"/>
    <x v="6"/>
  </r>
  <r>
    <n v="1"/>
    <n v="2016"/>
    <s v="2465215"/>
    <s v="20121"/>
    <x v="1"/>
    <n v="0"/>
    <x v="0"/>
    <x v="3"/>
    <x v="3"/>
    <x v="3"/>
    <s v="Q12"/>
    <n v="2"/>
    <x v="0"/>
    <x v="3"/>
    <x v="7"/>
  </r>
  <r>
    <n v="1"/>
    <n v="2016"/>
    <s v="3861480"/>
    <s v="20122"/>
    <x v="1"/>
    <n v="0"/>
    <x v="0"/>
    <x v="2"/>
    <x v="2"/>
    <x v="2"/>
    <s v="Q12"/>
    <n v="1"/>
    <x v="0"/>
    <x v="3"/>
    <x v="5"/>
  </r>
  <r>
    <n v="1"/>
    <n v="2016"/>
    <s v="3619524"/>
    <s v="20122"/>
    <x v="1"/>
    <n v="0"/>
    <x v="0"/>
    <x v="63"/>
    <x v="37"/>
    <x v="2"/>
    <s v="Q12"/>
    <n v="2"/>
    <x v="0"/>
    <x v="3"/>
    <x v="7"/>
  </r>
  <r>
    <n v="1"/>
    <n v="2016"/>
    <s v="3337710"/>
    <s v="20122"/>
    <x v="1"/>
    <n v="0"/>
    <x v="0"/>
    <x v="68"/>
    <x v="40"/>
    <x v="0"/>
    <s v="Q12"/>
    <n v="1"/>
    <x v="0"/>
    <x v="3"/>
    <x v="5"/>
  </r>
  <r>
    <n v="1"/>
    <n v="2016"/>
    <s v="3600440"/>
    <s v="20122"/>
    <x v="1"/>
    <n v="0"/>
    <x v="0"/>
    <x v="23"/>
    <x v="19"/>
    <x v="4"/>
    <s v="Q12"/>
    <n v="2"/>
    <x v="0"/>
    <x v="3"/>
    <x v="7"/>
  </r>
  <r>
    <n v="1"/>
    <n v="2016"/>
    <s v="3642560"/>
    <s v="20122"/>
    <x v="1"/>
    <n v="0"/>
    <x v="0"/>
    <x v="69"/>
    <x v="25"/>
    <x v="1"/>
    <s v="Q12"/>
    <n v="2"/>
    <x v="0"/>
    <x v="3"/>
    <x v="7"/>
  </r>
  <r>
    <n v="1"/>
    <n v="2016"/>
    <s v="3155658"/>
    <s v="20122"/>
    <x v="1"/>
    <n v="0"/>
    <x v="0"/>
    <x v="3"/>
    <x v="3"/>
    <x v="3"/>
    <s v="Q12"/>
    <n v="1"/>
    <x v="0"/>
    <x v="3"/>
    <x v="5"/>
  </r>
  <r>
    <n v="1"/>
    <n v="2016"/>
    <s v="3285996"/>
    <s v="20122"/>
    <x v="1"/>
    <n v="0"/>
    <x v="0"/>
    <x v="4"/>
    <x v="4"/>
    <x v="1"/>
    <s v="Q12"/>
    <n v="2"/>
    <x v="0"/>
    <x v="3"/>
    <x v="7"/>
  </r>
  <r>
    <n v="1"/>
    <n v="2016"/>
    <s v="3887168"/>
    <s v="20122"/>
    <x v="1"/>
    <n v="0"/>
    <x v="0"/>
    <x v="16"/>
    <x v="6"/>
    <x v="2"/>
    <s v="Q13"/>
    <m/>
    <x v="0"/>
    <x v="4"/>
    <x v="2"/>
  </r>
  <r>
    <n v="1"/>
    <n v="2016"/>
    <s v="3332770"/>
    <s v="20122"/>
    <x v="1"/>
    <n v="0"/>
    <x v="0"/>
    <x v="17"/>
    <x v="15"/>
    <x v="0"/>
    <s v="Q13"/>
    <n v="5"/>
    <x v="0"/>
    <x v="4"/>
    <x v="11"/>
  </r>
  <r>
    <n v="1"/>
    <n v="2016"/>
    <s v="3742114"/>
    <s v="20122"/>
    <x v="1"/>
    <n v="0"/>
    <x v="0"/>
    <x v="32"/>
    <x v="24"/>
    <x v="2"/>
    <s v="Q13"/>
    <n v="3"/>
    <x v="0"/>
    <x v="4"/>
    <x v="14"/>
  </r>
  <r>
    <n v="1"/>
    <n v="2016"/>
    <s v="4150457"/>
    <s v="20122"/>
    <x v="1"/>
    <n v="0"/>
    <x v="0"/>
    <x v="60"/>
    <x v="35"/>
    <x v="0"/>
    <s v="Q13"/>
    <n v="9"/>
    <x v="0"/>
    <x v="4"/>
    <x v="16"/>
  </r>
  <r>
    <n v="1"/>
    <n v="2016"/>
    <s v="3910542"/>
    <s v="20122"/>
    <x v="1"/>
    <n v="0"/>
    <x v="0"/>
    <x v="5"/>
    <x v="5"/>
    <x v="2"/>
    <s v="Q13"/>
    <n v="7"/>
    <x v="0"/>
    <x v="4"/>
    <x v="10"/>
  </r>
  <r>
    <n v="1"/>
    <n v="2016"/>
    <s v="2694392"/>
    <s v="20121"/>
    <x v="1"/>
    <n v="0"/>
    <x v="0"/>
    <x v="30"/>
    <x v="12"/>
    <x v="3"/>
    <s v="Q13"/>
    <n v="3"/>
    <x v="0"/>
    <x v="4"/>
    <x v="14"/>
  </r>
  <r>
    <n v="1"/>
    <n v="2016"/>
    <s v="3376320"/>
    <s v="20113"/>
    <x v="1"/>
    <n v="0"/>
    <x v="0"/>
    <x v="22"/>
    <x v="18"/>
    <x v="2"/>
    <s v="Q13"/>
    <n v="1"/>
    <x v="0"/>
    <x v="4"/>
    <x v="13"/>
  </r>
  <r>
    <n v="1"/>
    <n v="2016"/>
    <s v="38804"/>
    <s v="20122"/>
    <x v="1"/>
    <n v="0"/>
    <x v="0"/>
    <x v="61"/>
    <x v="36"/>
    <x v="0"/>
    <s v="Q13"/>
    <n v="4"/>
    <x v="0"/>
    <x v="4"/>
    <x v="12"/>
  </r>
  <r>
    <n v="1"/>
    <n v="2016"/>
    <s v="1067377"/>
    <s v="20122"/>
    <x v="1"/>
    <n v="0"/>
    <x v="0"/>
    <x v="62"/>
    <x v="31"/>
    <x v="4"/>
    <s v="Q13"/>
    <n v="9"/>
    <x v="0"/>
    <x v="4"/>
    <x v="16"/>
  </r>
  <r>
    <n v="1"/>
    <n v="2016"/>
    <s v="3405674"/>
    <s v="20122"/>
    <x v="1"/>
    <n v="0"/>
    <x v="0"/>
    <x v="21"/>
    <x v="17"/>
    <x v="2"/>
    <s v="Q13"/>
    <n v="6"/>
    <x v="0"/>
    <x v="4"/>
    <x v="9"/>
  </r>
  <r>
    <n v="1"/>
    <n v="2016"/>
    <s v="1134847"/>
    <s v="20122"/>
    <x v="1"/>
    <n v="0"/>
    <x v="0"/>
    <x v="32"/>
    <x v="24"/>
    <x v="2"/>
    <s v="Q13"/>
    <n v="2"/>
    <x v="0"/>
    <x v="4"/>
    <x v="8"/>
  </r>
  <r>
    <n v="1"/>
    <n v="2016"/>
    <s v="2773991"/>
    <s v="20121"/>
    <x v="1"/>
    <n v="0"/>
    <x v="0"/>
    <x v="63"/>
    <x v="37"/>
    <x v="2"/>
    <s v="Q13"/>
    <m/>
    <x v="0"/>
    <x v="4"/>
    <x v="2"/>
  </r>
  <r>
    <n v="1"/>
    <n v="2016"/>
    <s v="3678310"/>
    <s v="20122"/>
    <x v="1"/>
    <n v="0"/>
    <x v="0"/>
    <x v="16"/>
    <x v="6"/>
    <x v="2"/>
    <s v="Q13"/>
    <n v="3"/>
    <x v="0"/>
    <x v="4"/>
    <x v="14"/>
  </r>
  <r>
    <n v="1"/>
    <n v="2016"/>
    <s v="2740646"/>
    <s v="20121"/>
    <x v="1"/>
    <n v="0"/>
    <x v="0"/>
    <x v="4"/>
    <x v="4"/>
    <x v="1"/>
    <s v="Q13"/>
    <n v="2"/>
    <x v="0"/>
    <x v="4"/>
    <x v="8"/>
  </r>
  <r>
    <n v="1"/>
    <n v="2016"/>
    <s v="3375215"/>
    <s v="20122"/>
    <x v="1"/>
    <n v="0"/>
    <x v="0"/>
    <x v="64"/>
    <x v="0"/>
    <x v="0"/>
    <s v="Q13"/>
    <n v="9"/>
    <x v="0"/>
    <x v="4"/>
    <x v="16"/>
  </r>
  <r>
    <n v="1"/>
    <n v="2016"/>
    <s v="3044612"/>
    <s v="20122"/>
    <x v="1"/>
    <n v="0"/>
    <x v="0"/>
    <x v="21"/>
    <x v="17"/>
    <x v="2"/>
    <s v="Q13"/>
    <n v="4"/>
    <x v="0"/>
    <x v="4"/>
    <x v="12"/>
  </r>
  <r>
    <n v="1"/>
    <n v="2016"/>
    <s v="3910217"/>
    <s v="20122"/>
    <x v="1"/>
    <n v="0"/>
    <x v="0"/>
    <x v="23"/>
    <x v="19"/>
    <x v="4"/>
    <s v="Q13"/>
    <n v="3"/>
    <x v="0"/>
    <x v="4"/>
    <x v="14"/>
  </r>
  <r>
    <n v="1"/>
    <n v="2016"/>
    <s v="3575480"/>
    <s v="20122"/>
    <x v="1"/>
    <n v="0"/>
    <x v="0"/>
    <x v="29"/>
    <x v="1"/>
    <x v="1"/>
    <s v="Q13"/>
    <n v="9"/>
    <x v="0"/>
    <x v="4"/>
    <x v="16"/>
  </r>
  <r>
    <n v="1"/>
    <n v="2016"/>
    <s v="3974008"/>
    <s v="20122"/>
    <x v="1"/>
    <n v="0"/>
    <x v="0"/>
    <x v="22"/>
    <x v="18"/>
    <x v="2"/>
    <s v="Q13"/>
    <n v="3"/>
    <x v="0"/>
    <x v="4"/>
    <x v="14"/>
  </r>
  <r>
    <n v="1"/>
    <n v="2016"/>
    <s v="3591132"/>
    <s v="20122"/>
    <x v="1"/>
    <n v="0"/>
    <x v="0"/>
    <x v="8"/>
    <x v="8"/>
    <x v="1"/>
    <s v="Q13"/>
    <n v="5"/>
    <x v="0"/>
    <x v="4"/>
    <x v="11"/>
  </r>
  <r>
    <n v="1"/>
    <n v="2016"/>
    <s v="2899766"/>
    <s v="20113"/>
    <x v="1"/>
    <n v="0"/>
    <x v="0"/>
    <x v="65"/>
    <x v="25"/>
    <x v="1"/>
    <s v="Q13"/>
    <n v="5"/>
    <x v="0"/>
    <x v="4"/>
    <x v="11"/>
  </r>
  <r>
    <n v="1"/>
    <n v="2016"/>
    <s v="3404114"/>
    <s v="20121"/>
    <x v="1"/>
    <n v="0"/>
    <x v="0"/>
    <x v="24"/>
    <x v="20"/>
    <x v="2"/>
    <s v="Q13"/>
    <n v="5"/>
    <x v="0"/>
    <x v="4"/>
    <x v="11"/>
  </r>
  <r>
    <n v="1"/>
    <n v="2016"/>
    <s v="3197778"/>
    <s v="20114"/>
    <x v="1"/>
    <n v="0"/>
    <x v="0"/>
    <x v="66"/>
    <x v="38"/>
    <x v="1"/>
    <s v="Q13"/>
    <n v="9"/>
    <x v="0"/>
    <x v="4"/>
    <x v="16"/>
  </r>
  <r>
    <n v="1"/>
    <n v="2016"/>
    <s v="3003844"/>
    <s v="20114"/>
    <x v="1"/>
    <n v="0"/>
    <x v="0"/>
    <x v="7"/>
    <x v="7"/>
    <x v="4"/>
    <s v="Q13"/>
    <n v="5"/>
    <x v="0"/>
    <x v="4"/>
    <x v="11"/>
  </r>
  <r>
    <n v="1"/>
    <n v="2016"/>
    <s v="3668729"/>
    <s v="20122"/>
    <x v="1"/>
    <n v="0"/>
    <x v="0"/>
    <x v="67"/>
    <x v="39"/>
    <x v="2"/>
    <s v="Q13"/>
    <n v="1"/>
    <x v="0"/>
    <x v="4"/>
    <x v="13"/>
  </r>
  <r>
    <n v="1"/>
    <n v="2016"/>
    <s v="3140747"/>
    <s v="20122"/>
    <x v="1"/>
    <n v="0"/>
    <x v="0"/>
    <x v="25"/>
    <x v="13"/>
    <x v="3"/>
    <s v="Q13"/>
    <n v="5"/>
    <x v="0"/>
    <x v="4"/>
    <x v="11"/>
  </r>
  <r>
    <n v="1"/>
    <n v="2016"/>
    <s v="3407156"/>
    <s v="20122"/>
    <x v="1"/>
    <n v="0"/>
    <x v="0"/>
    <x v="39"/>
    <x v="28"/>
    <x v="4"/>
    <s v="Q13"/>
    <n v="9"/>
    <x v="0"/>
    <x v="4"/>
    <x v="16"/>
  </r>
  <r>
    <n v="1"/>
    <n v="2016"/>
    <s v="3822896"/>
    <s v="20122"/>
    <x v="1"/>
    <n v="0"/>
    <x v="0"/>
    <x v="22"/>
    <x v="18"/>
    <x v="2"/>
    <s v="Q13"/>
    <m/>
    <x v="0"/>
    <x v="4"/>
    <x v="2"/>
  </r>
  <r>
    <n v="1"/>
    <n v="2016"/>
    <s v="3454125"/>
    <s v="20114"/>
    <x v="1"/>
    <n v="0"/>
    <x v="0"/>
    <x v="63"/>
    <x v="37"/>
    <x v="2"/>
    <s v="Q13"/>
    <n v="6"/>
    <x v="0"/>
    <x v="4"/>
    <x v="9"/>
  </r>
  <r>
    <n v="1"/>
    <n v="2016"/>
    <s v="3401228"/>
    <s v="20113"/>
    <x v="1"/>
    <n v="0"/>
    <x v="0"/>
    <x v="53"/>
    <x v="3"/>
    <x v="3"/>
    <s v="Q13"/>
    <n v="5"/>
    <x v="0"/>
    <x v="4"/>
    <x v="11"/>
  </r>
  <r>
    <n v="1"/>
    <n v="2016"/>
    <s v="2465215"/>
    <s v="20121"/>
    <x v="1"/>
    <n v="0"/>
    <x v="0"/>
    <x v="3"/>
    <x v="3"/>
    <x v="3"/>
    <s v="Q13"/>
    <n v="6"/>
    <x v="0"/>
    <x v="4"/>
    <x v="9"/>
  </r>
  <r>
    <n v="1"/>
    <n v="2016"/>
    <s v="3861480"/>
    <s v="20122"/>
    <x v="1"/>
    <n v="0"/>
    <x v="0"/>
    <x v="2"/>
    <x v="2"/>
    <x v="2"/>
    <s v="Q13"/>
    <n v="4"/>
    <x v="0"/>
    <x v="4"/>
    <x v="12"/>
  </r>
  <r>
    <n v="1"/>
    <n v="2016"/>
    <s v="3619524"/>
    <s v="20122"/>
    <x v="1"/>
    <n v="0"/>
    <x v="0"/>
    <x v="63"/>
    <x v="37"/>
    <x v="2"/>
    <s v="Q13"/>
    <n v="9"/>
    <x v="0"/>
    <x v="4"/>
    <x v="16"/>
  </r>
  <r>
    <n v="1"/>
    <n v="2016"/>
    <s v="3337710"/>
    <s v="20122"/>
    <x v="1"/>
    <n v="0"/>
    <x v="0"/>
    <x v="68"/>
    <x v="40"/>
    <x v="0"/>
    <s v="Q13"/>
    <n v="5"/>
    <x v="0"/>
    <x v="4"/>
    <x v="11"/>
  </r>
  <r>
    <n v="1"/>
    <n v="2016"/>
    <s v="3600440"/>
    <s v="20122"/>
    <x v="1"/>
    <n v="0"/>
    <x v="0"/>
    <x v="23"/>
    <x v="19"/>
    <x v="4"/>
    <s v="Q13"/>
    <n v="3"/>
    <x v="0"/>
    <x v="4"/>
    <x v="14"/>
  </r>
  <r>
    <n v="1"/>
    <n v="2016"/>
    <s v="3642560"/>
    <s v="20122"/>
    <x v="1"/>
    <n v="0"/>
    <x v="0"/>
    <x v="69"/>
    <x v="25"/>
    <x v="1"/>
    <s v="Q13"/>
    <n v="1"/>
    <x v="0"/>
    <x v="4"/>
    <x v="13"/>
  </r>
  <r>
    <n v="1"/>
    <n v="2016"/>
    <s v="3155658"/>
    <s v="20122"/>
    <x v="1"/>
    <n v="0"/>
    <x v="0"/>
    <x v="3"/>
    <x v="3"/>
    <x v="3"/>
    <s v="Q13"/>
    <n v="1"/>
    <x v="0"/>
    <x v="4"/>
    <x v="13"/>
  </r>
  <r>
    <n v="1"/>
    <n v="2016"/>
    <s v="3285996"/>
    <s v="20122"/>
    <x v="1"/>
    <n v="0"/>
    <x v="0"/>
    <x v="4"/>
    <x v="4"/>
    <x v="1"/>
    <s v="Q13"/>
    <n v="3"/>
    <x v="0"/>
    <x v="4"/>
    <x v="14"/>
  </r>
  <r>
    <n v="1"/>
    <n v="2016"/>
    <s v="3887168"/>
    <s v="20122"/>
    <x v="1"/>
    <n v="0"/>
    <x v="0"/>
    <x v="16"/>
    <x v="6"/>
    <x v="2"/>
    <s v="Q7"/>
    <n v="1"/>
    <x v="0"/>
    <x v="5"/>
    <x v="17"/>
  </r>
  <r>
    <n v="1"/>
    <n v="2016"/>
    <s v="3332770"/>
    <s v="20122"/>
    <x v="1"/>
    <n v="0"/>
    <x v="0"/>
    <x v="17"/>
    <x v="15"/>
    <x v="0"/>
    <s v="Q7"/>
    <n v="1"/>
    <x v="0"/>
    <x v="5"/>
    <x v="17"/>
  </r>
  <r>
    <n v="1"/>
    <n v="2016"/>
    <s v="3742114"/>
    <s v="20122"/>
    <x v="1"/>
    <n v="0"/>
    <x v="0"/>
    <x v="32"/>
    <x v="24"/>
    <x v="2"/>
    <s v="Q7"/>
    <n v="1"/>
    <x v="0"/>
    <x v="5"/>
    <x v="17"/>
  </r>
  <r>
    <n v="1"/>
    <n v="2016"/>
    <s v="4150457"/>
    <s v="20122"/>
    <x v="1"/>
    <n v="0"/>
    <x v="0"/>
    <x v="60"/>
    <x v="35"/>
    <x v="0"/>
    <s v="Q7"/>
    <n v="1"/>
    <x v="0"/>
    <x v="5"/>
    <x v="17"/>
  </r>
  <r>
    <n v="1"/>
    <n v="2016"/>
    <s v="3910542"/>
    <s v="20122"/>
    <x v="1"/>
    <n v="0"/>
    <x v="0"/>
    <x v="5"/>
    <x v="5"/>
    <x v="2"/>
    <s v="Q7"/>
    <n v="1"/>
    <x v="0"/>
    <x v="5"/>
    <x v="17"/>
  </r>
  <r>
    <n v="1"/>
    <n v="2016"/>
    <s v="2694392"/>
    <s v="20121"/>
    <x v="1"/>
    <n v="0"/>
    <x v="0"/>
    <x v="30"/>
    <x v="12"/>
    <x v="3"/>
    <s v="Q7"/>
    <n v="1"/>
    <x v="0"/>
    <x v="5"/>
    <x v="17"/>
  </r>
  <r>
    <n v="1"/>
    <n v="2016"/>
    <s v="3376320"/>
    <s v="20113"/>
    <x v="1"/>
    <n v="0"/>
    <x v="0"/>
    <x v="22"/>
    <x v="18"/>
    <x v="2"/>
    <s v="Q7"/>
    <n v="5"/>
    <x v="0"/>
    <x v="5"/>
    <x v="19"/>
  </r>
  <r>
    <n v="1"/>
    <n v="2016"/>
    <s v="38804"/>
    <s v="20122"/>
    <x v="1"/>
    <n v="0"/>
    <x v="0"/>
    <x v="61"/>
    <x v="36"/>
    <x v="0"/>
    <s v="Q7"/>
    <n v="1"/>
    <x v="0"/>
    <x v="5"/>
    <x v="17"/>
  </r>
  <r>
    <n v="1"/>
    <n v="2016"/>
    <s v="1067377"/>
    <s v="20122"/>
    <x v="1"/>
    <n v="0"/>
    <x v="0"/>
    <x v="62"/>
    <x v="31"/>
    <x v="4"/>
    <s v="Q7"/>
    <n v="1"/>
    <x v="0"/>
    <x v="5"/>
    <x v="17"/>
  </r>
  <r>
    <n v="1"/>
    <n v="2016"/>
    <s v="3405674"/>
    <s v="20122"/>
    <x v="1"/>
    <n v="0"/>
    <x v="0"/>
    <x v="21"/>
    <x v="17"/>
    <x v="2"/>
    <s v="Q7"/>
    <n v="1"/>
    <x v="0"/>
    <x v="5"/>
    <x v="17"/>
  </r>
  <r>
    <n v="1"/>
    <n v="2016"/>
    <s v="1134847"/>
    <s v="20122"/>
    <x v="1"/>
    <n v="0"/>
    <x v="0"/>
    <x v="32"/>
    <x v="24"/>
    <x v="2"/>
    <s v="Q7"/>
    <n v="2"/>
    <x v="0"/>
    <x v="5"/>
    <x v="18"/>
  </r>
  <r>
    <n v="1"/>
    <n v="2016"/>
    <s v="2773991"/>
    <s v="20121"/>
    <x v="1"/>
    <n v="0"/>
    <x v="0"/>
    <x v="63"/>
    <x v="37"/>
    <x v="2"/>
    <s v="Q7"/>
    <n v="3"/>
    <x v="0"/>
    <x v="5"/>
    <x v="20"/>
  </r>
  <r>
    <n v="1"/>
    <n v="2016"/>
    <s v="3678310"/>
    <s v="20122"/>
    <x v="1"/>
    <n v="0"/>
    <x v="0"/>
    <x v="16"/>
    <x v="6"/>
    <x v="2"/>
    <s v="Q7"/>
    <n v="5"/>
    <x v="0"/>
    <x v="5"/>
    <x v="19"/>
  </r>
  <r>
    <n v="1"/>
    <n v="2016"/>
    <s v="2740646"/>
    <s v="20121"/>
    <x v="1"/>
    <n v="0"/>
    <x v="0"/>
    <x v="4"/>
    <x v="4"/>
    <x v="1"/>
    <s v="Q7"/>
    <n v="1"/>
    <x v="0"/>
    <x v="5"/>
    <x v="17"/>
  </r>
  <r>
    <n v="1"/>
    <n v="2016"/>
    <s v="3375215"/>
    <s v="20122"/>
    <x v="1"/>
    <n v="0"/>
    <x v="0"/>
    <x v="64"/>
    <x v="0"/>
    <x v="0"/>
    <s v="Q7"/>
    <n v="5"/>
    <x v="0"/>
    <x v="5"/>
    <x v="19"/>
  </r>
  <r>
    <n v="1"/>
    <n v="2016"/>
    <s v="3044612"/>
    <s v="20122"/>
    <x v="1"/>
    <n v="0"/>
    <x v="0"/>
    <x v="21"/>
    <x v="17"/>
    <x v="2"/>
    <s v="Q7"/>
    <n v="1"/>
    <x v="0"/>
    <x v="5"/>
    <x v="17"/>
  </r>
  <r>
    <n v="1"/>
    <n v="2016"/>
    <s v="3910217"/>
    <s v="20122"/>
    <x v="1"/>
    <n v="0"/>
    <x v="0"/>
    <x v="23"/>
    <x v="19"/>
    <x v="4"/>
    <s v="Q7"/>
    <n v="1"/>
    <x v="0"/>
    <x v="5"/>
    <x v="17"/>
  </r>
  <r>
    <n v="1"/>
    <n v="2016"/>
    <s v="3575480"/>
    <s v="20122"/>
    <x v="1"/>
    <n v="0"/>
    <x v="0"/>
    <x v="29"/>
    <x v="1"/>
    <x v="1"/>
    <s v="Q7"/>
    <n v="1"/>
    <x v="0"/>
    <x v="5"/>
    <x v="17"/>
  </r>
  <r>
    <n v="1"/>
    <n v="2016"/>
    <s v="3974008"/>
    <s v="20122"/>
    <x v="1"/>
    <n v="0"/>
    <x v="0"/>
    <x v="22"/>
    <x v="18"/>
    <x v="2"/>
    <s v="Q7"/>
    <n v="1"/>
    <x v="0"/>
    <x v="5"/>
    <x v="17"/>
  </r>
  <r>
    <n v="1"/>
    <n v="2016"/>
    <s v="3591132"/>
    <s v="20122"/>
    <x v="1"/>
    <n v="0"/>
    <x v="0"/>
    <x v="8"/>
    <x v="8"/>
    <x v="1"/>
    <s v="Q7"/>
    <n v="1"/>
    <x v="0"/>
    <x v="5"/>
    <x v="17"/>
  </r>
  <r>
    <n v="1"/>
    <n v="2016"/>
    <s v="2899766"/>
    <s v="20113"/>
    <x v="1"/>
    <n v="0"/>
    <x v="0"/>
    <x v="65"/>
    <x v="25"/>
    <x v="1"/>
    <s v="Q7"/>
    <n v="1"/>
    <x v="0"/>
    <x v="5"/>
    <x v="17"/>
  </r>
  <r>
    <n v="1"/>
    <n v="2016"/>
    <s v="3404114"/>
    <s v="20121"/>
    <x v="1"/>
    <n v="0"/>
    <x v="0"/>
    <x v="24"/>
    <x v="20"/>
    <x v="2"/>
    <s v="Q7"/>
    <n v="1"/>
    <x v="0"/>
    <x v="5"/>
    <x v="17"/>
  </r>
  <r>
    <n v="1"/>
    <n v="2016"/>
    <s v="3197778"/>
    <s v="20114"/>
    <x v="1"/>
    <n v="0"/>
    <x v="0"/>
    <x v="66"/>
    <x v="38"/>
    <x v="1"/>
    <s v="Q7"/>
    <n v="1"/>
    <x v="0"/>
    <x v="5"/>
    <x v="17"/>
  </r>
  <r>
    <n v="1"/>
    <n v="2016"/>
    <s v="3003844"/>
    <s v="20114"/>
    <x v="1"/>
    <n v="0"/>
    <x v="0"/>
    <x v="7"/>
    <x v="7"/>
    <x v="4"/>
    <s v="Q7"/>
    <n v="1"/>
    <x v="0"/>
    <x v="5"/>
    <x v="17"/>
  </r>
  <r>
    <n v="1"/>
    <n v="2016"/>
    <s v="3668729"/>
    <s v="20122"/>
    <x v="1"/>
    <n v="0"/>
    <x v="0"/>
    <x v="67"/>
    <x v="39"/>
    <x v="2"/>
    <s v="Q7"/>
    <n v="3"/>
    <x v="0"/>
    <x v="5"/>
    <x v="20"/>
  </r>
  <r>
    <n v="1"/>
    <n v="2016"/>
    <s v="3140747"/>
    <s v="20122"/>
    <x v="1"/>
    <n v="0"/>
    <x v="0"/>
    <x v="25"/>
    <x v="13"/>
    <x v="3"/>
    <s v="Q7"/>
    <n v="1"/>
    <x v="0"/>
    <x v="5"/>
    <x v="17"/>
  </r>
  <r>
    <n v="1"/>
    <n v="2016"/>
    <s v="3407156"/>
    <s v="20122"/>
    <x v="1"/>
    <n v="0"/>
    <x v="0"/>
    <x v="39"/>
    <x v="28"/>
    <x v="4"/>
    <s v="Q7"/>
    <n v="1"/>
    <x v="0"/>
    <x v="5"/>
    <x v="17"/>
  </r>
  <r>
    <n v="1"/>
    <n v="2016"/>
    <s v="3822896"/>
    <s v="20122"/>
    <x v="1"/>
    <n v="0"/>
    <x v="0"/>
    <x v="22"/>
    <x v="18"/>
    <x v="2"/>
    <s v="Q7"/>
    <n v="2"/>
    <x v="0"/>
    <x v="5"/>
    <x v="18"/>
  </r>
  <r>
    <n v="1"/>
    <n v="2016"/>
    <s v="3454125"/>
    <s v="20114"/>
    <x v="1"/>
    <n v="0"/>
    <x v="0"/>
    <x v="63"/>
    <x v="37"/>
    <x v="2"/>
    <s v="Q7"/>
    <n v="1"/>
    <x v="0"/>
    <x v="5"/>
    <x v="17"/>
  </r>
  <r>
    <n v="1"/>
    <n v="2016"/>
    <s v="3401228"/>
    <s v="20113"/>
    <x v="1"/>
    <n v="0"/>
    <x v="0"/>
    <x v="53"/>
    <x v="3"/>
    <x v="3"/>
    <s v="Q7"/>
    <n v="1"/>
    <x v="0"/>
    <x v="5"/>
    <x v="17"/>
  </r>
  <r>
    <n v="1"/>
    <n v="2016"/>
    <s v="2465215"/>
    <s v="20121"/>
    <x v="1"/>
    <n v="0"/>
    <x v="0"/>
    <x v="3"/>
    <x v="3"/>
    <x v="3"/>
    <s v="Q7"/>
    <n v="1"/>
    <x v="0"/>
    <x v="5"/>
    <x v="17"/>
  </r>
  <r>
    <n v="1"/>
    <n v="2016"/>
    <s v="3861480"/>
    <s v="20122"/>
    <x v="1"/>
    <n v="0"/>
    <x v="0"/>
    <x v="2"/>
    <x v="2"/>
    <x v="2"/>
    <s v="Q7"/>
    <n v="1"/>
    <x v="0"/>
    <x v="5"/>
    <x v="17"/>
  </r>
  <r>
    <n v="1"/>
    <n v="2016"/>
    <s v="3619524"/>
    <s v="20122"/>
    <x v="1"/>
    <n v="0"/>
    <x v="0"/>
    <x v="63"/>
    <x v="37"/>
    <x v="2"/>
    <s v="Q7"/>
    <n v="1"/>
    <x v="0"/>
    <x v="5"/>
    <x v="17"/>
  </r>
  <r>
    <n v="1"/>
    <n v="2016"/>
    <s v="3337710"/>
    <s v="20122"/>
    <x v="1"/>
    <n v="0"/>
    <x v="0"/>
    <x v="68"/>
    <x v="40"/>
    <x v="0"/>
    <s v="Q7"/>
    <n v="1"/>
    <x v="0"/>
    <x v="5"/>
    <x v="17"/>
  </r>
  <r>
    <n v="1"/>
    <n v="2016"/>
    <s v="3600440"/>
    <s v="20122"/>
    <x v="1"/>
    <n v="0"/>
    <x v="0"/>
    <x v="23"/>
    <x v="19"/>
    <x v="4"/>
    <s v="Q7"/>
    <n v="1"/>
    <x v="0"/>
    <x v="5"/>
    <x v="17"/>
  </r>
  <r>
    <n v="1"/>
    <n v="2016"/>
    <s v="3642560"/>
    <s v="20122"/>
    <x v="1"/>
    <n v="0"/>
    <x v="0"/>
    <x v="69"/>
    <x v="25"/>
    <x v="1"/>
    <s v="Q7"/>
    <n v="2"/>
    <x v="0"/>
    <x v="5"/>
    <x v="18"/>
  </r>
  <r>
    <n v="1"/>
    <n v="2016"/>
    <s v="3155658"/>
    <s v="20122"/>
    <x v="1"/>
    <n v="0"/>
    <x v="0"/>
    <x v="3"/>
    <x v="3"/>
    <x v="3"/>
    <s v="Q7"/>
    <n v="5"/>
    <x v="0"/>
    <x v="5"/>
    <x v="19"/>
  </r>
  <r>
    <n v="1"/>
    <n v="2016"/>
    <s v="3285996"/>
    <s v="20122"/>
    <x v="1"/>
    <n v="0"/>
    <x v="0"/>
    <x v="4"/>
    <x v="4"/>
    <x v="1"/>
    <s v="Q7"/>
    <n v="5"/>
    <x v="0"/>
    <x v="5"/>
    <x v="19"/>
  </r>
  <r>
    <n v="1"/>
    <n v="2016"/>
    <s v="3887168"/>
    <s v="20122"/>
    <x v="1"/>
    <n v="0"/>
    <x v="0"/>
    <x v="16"/>
    <x v="6"/>
    <x v="2"/>
    <s v="Q8"/>
    <n v="1"/>
    <x v="0"/>
    <x v="6"/>
    <x v="21"/>
  </r>
  <r>
    <n v="1"/>
    <n v="2016"/>
    <s v="3332770"/>
    <s v="20122"/>
    <x v="1"/>
    <n v="0"/>
    <x v="0"/>
    <x v="17"/>
    <x v="15"/>
    <x v="0"/>
    <s v="Q8"/>
    <n v="4"/>
    <x v="0"/>
    <x v="6"/>
    <x v="22"/>
  </r>
  <r>
    <n v="1"/>
    <n v="2016"/>
    <s v="3742114"/>
    <s v="20122"/>
    <x v="1"/>
    <n v="0"/>
    <x v="0"/>
    <x v="32"/>
    <x v="24"/>
    <x v="2"/>
    <s v="Q8"/>
    <n v="3"/>
    <x v="0"/>
    <x v="6"/>
    <x v="24"/>
  </r>
  <r>
    <n v="1"/>
    <n v="2016"/>
    <s v="4150457"/>
    <s v="20122"/>
    <x v="1"/>
    <n v="0"/>
    <x v="0"/>
    <x v="60"/>
    <x v="35"/>
    <x v="0"/>
    <s v="Q8"/>
    <n v="3"/>
    <x v="0"/>
    <x v="6"/>
    <x v="24"/>
  </r>
  <r>
    <n v="1"/>
    <n v="2016"/>
    <s v="3910542"/>
    <s v="20122"/>
    <x v="1"/>
    <n v="0"/>
    <x v="0"/>
    <x v="5"/>
    <x v="5"/>
    <x v="2"/>
    <s v="Q8"/>
    <n v="1"/>
    <x v="0"/>
    <x v="6"/>
    <x v="21"/>
  </r>
  <r>
    <n v="1"/>
    <n v="2016"/>
    <s v="2694392"/>
    <s v="20121"/>
    <x v="1"/>
    <n v="0"/>
    <x v="0"/>
    <x v="30"/>
    <x v="12"/>
    <x v="3"/>
    <s v="Q8"/>
    <n v="7"/>
    <x v="0"/>
    <x v="6"/>
    <x v="25"/>
  </r>
  <r>
    <n v="1"/>
    <n v="2016"/>
    <s v="3376320"/>
    <s v="20113"/>
    <x v="1"/>
    <n v="0"/>
    <x v="0"/>
    <x v="22"/>
    <x v="18"/>
    <x v="2"/>
    <s v="Q8"/>
    <n v="1"/>
    <x v="0"/>
    <x v="6"/>
    <x v="21"/>
  </r>
  <r>
    <n v="1"/>
    <n v="2016"/>
    <s v="38804"/>
    <s v="20122"/>
    <x v="1"/>
    <n v="0"/>
    <x v="0"/>
    <x v="61"/>
    <x v="36"/>
    <x v="0"/>
    <s v="Q8"/>
    <n v="2"/>
    <x v="0"/>
    <x v="6"/>
    <x v="26"/>
  </r>
  <r>
    <n v="1"/>
    <n v="2016"/>
    <s v="1067377"/>
    <s v="20122"/>
    <x v="1"/>
    <n v="0"/>
    <x v="0"/>
    <x v="62"/>
    <x v="31"/>
    <x v="4"/>
    <s v="Q8"/>
    <n v="7"/>
    <x v="0"/>
    <x v="6"/>
    <x v="25"/>
  </r>
  <r>
    <n v="1"/>
    <n v="2016"/>
    <s v="3405674"/>
    <s v="20122"/>
    <x v="1"/>
    <n v="0"/>
    <x v="0"/>
    <x v="21"/>
    <x v="17"/>
    <x v="2"/>
    <s v="Q8"/>
    <n v="1"/>
    <x v="0"/>
    <x v="6"/>
    <x v="21"/>
  </r>
  <r>
    <n v="1"/>
    <n v="2016"/>
    <s v="1134847"/>
    <s v="20122"/>
    <x v="1"/>
    <n v="0"/>
    <x v="0"/>
    <x v="32"/>
    <x v="24"/>
    <x v="2"/>
    <s v="Q8"/>
    <n v="3"/>
    <x v="0"/>
    <x v="6"/>
    <x v="24"/>
  </r>
  <r>
    <n v="1"/>
    <n v="2016"/>
    <s v="2773991"/>
    <s v="20121"/>
    <x v="1"/>
    <n v="0"/>
    <x v="0"/>
    <x v="63"/>
    <x v="37"/>
    <x v="2"/>
    <s v="Q8"/>
    <n v="6"/>
    <x v="0"/>
    <x v="6"/>
    <x v="27"/>
  </r>
  <r>
    <n v="1"/>
    <n v="2016"/>
    <s v="3678310"/>
    <s v="20122"/>
    <x v="1"/>
    <n v="0"/>
    <x v="0"/>
    <x v="16"/>
    <x v="6"/>
    <x v="2"/>
    <s v="Q8"/>
    <n v="1"/>
    <x v="0"/>
    <x v="6"/>
    <x v="21"/>
  </r>
  <r>
    <n v="1"/>
    <n v="2016"/>
    <s v="2740646"/>
    <s v="20121"/>
    <x v="1"/>
    <n v="0"/>
    <x v="0"/>
    <x v="4"/>
    <x v="4"/>
    <x v="1"/>
    <s v="Q8"/>
    <n v="1"/>
    <x v="0"/>
    <x v="6"/>
    <x v="21"/>
  </r>
  <r>
    <n v="1"/>
    <n v="2016"/>
    <s v="3375215"/>
    <s v="20122"/>
    <x v="1"/>
    <n v="0"/>
    <x v="0"/>
    <x v="64"/>
    <x v="0"/>
    <x v="0"/>
    <s v="Q8"/>
    <n v="5"/>
    <x v="0"/>
    <x v="6"/>
    <x v="23"/>
  </r>
  <r>
    <n v="1"/>
    <n v="2016"/>
    <s v="3044612"/>
    <s v="20122"/>
    <x v="1"/>
    <n v="0"/>
    <x v="0"/>
    <x v="21"/>
    <x v="17"/>
    <x v="2"/>
    <s v="Q8"/>
    <n v="8"/>
    <x v="0"/>
    <x v="6"/>
    <x v="19"/>
  </r>
  <r>
    <n v="1"/>
    <n v="2016"/>
    <s v="3910217"/>
    <s v="20122"/>
    <x v="1"/>
    <n v="0"/>
    <x v="0"/>
    <x v="23"/>
    <x v="19"/>
    <x v="4"/>
    <s v="Q8"/>
    <n v="7"/>
    <x v="0"/>
    <x v="6"/>
    <x v="25"/>
  </r>
  <r>
    <n v="1"/>
    <n v="2016"/>
    <s v="3575480"/>
    <s v="20122"/>
    <x v="1"/>
    <n v="0"/>
    <x v="0"/>
    <x v="29"/>
    <x v="1"/>
    <x v="1"/>
    <s v="Q8"/>
    <n v="7"/>
    <x v="0"/>
    <x v="6"/>
    <x v="25"/>
  </r>
  <r>
    <n v="1"/>
    <n v="2016"/>
    <s v="3974008"/>
    <s v="20122"/>
    <x v="1"/>
    <n v="0"/>
    <x v="0"/>
    <x v="22"/>
    <x v="18"/>
    <x v="2"/>
    <s v="Q8"/>
    <n v="1"/>
    <x v="0"/>
    <x v="6"/>
    <x v="21"/>
  </r>
  <r>
    <n v="1"/>
    <n v="2016"/>
    <s v="3591132"/>
    <s v="20122"/>
    <x v="1"/>
    <n v="0"/>
    <x v="0"/>
    <x v="8"/>
    <x v="8"/>
    <x v="1"/>
    <s v="Q8"/>
    <n v="7"/>
    <x v="0"/>
    <x v="6"/>
    <x v="25"/>
  </r>
  <r>
    <n v="1"/>
    <n v="2016"/>
    <s v="2899766"/>
    <s v="20113"/>
    <x v="1"/>
    <n v="0"/>
    <x v="0"/>
    <x v="65"/>
    <x v="25"/>
    <x v="1"/>
    <s v="Q8"/>
    <n v="6"/>
    <x v="0"/>
    <x v="6"/>
    <x v="27"/>
  </r>
  <r>
    <n v="1"/>
    <n v="2016"/>
    <s v="3404114"/>
    <s v="20121"/>
    <x v="1"/>
    <n v="0"/>
    <x v="0"/>
    <x v="24"/>
    <x v="20"/>
    <x v="2"/>
    <s v="Q8"/>
    <n v="1"/>
    <x v="0"/>
    <x v="6"/>
    <x v="21"/>
  </r>
  <r>
    <n v="1"/>
    <n v="2016"/>
    <s v="3197778"/>
    <s v="20114"/>
    <x v="1"/>
    <n v="0"/>
    <x v="0"/>
    <x v="66"/>
    <x v="38"/>
    <x v="1"/>
    <s v="Q8"/>
    <n v="1"/>
    <x v="0"/>
    <x v="6"/>
    <x v="21"/>
  </r>
  <r>
    <n v="1"/>
    <n v="2016"/>
    <s v="3003844"/>
    <s v="20114"/>
    <x v="1"/>
    <n v="0"/>
    <x v="0"/>
    <x v="7"/>
    <x v="7"/>
    <x v="4"/>
    <s v="Q8"/>
    <n v="1"/>
    <x v="0"/>
    <x v="6"/>
    <x v="21"/>
  </r>
  <r>
    <n v="1"/>
    <n v="2016"/>
    <s v="3668729"/>
    <s v="20122"/>
    <x v="1"/>
    <n v="0"/>
    <x v="0"/>
    <x v="67"/>
    <x v="39"/>
    <x v="2"/>
    <s v="Q8"/>
    <n v="1"/>
    <x v="0"/>
    <x v="6"/>
    <x v="21"/>
  </r>
  <r>
    <n v="1"/>
    <n v="2016"/>
    <s v="3140747"/>
    <s v="20122"/>
    <x v="1"/>
    <n v="0"/>
    <x v="0"/>
    <x v="25"/>
    <x v="13"/>
    <x v="3"/>
    <s v="Q8"/>
    <n v="3"/>
    <x v="0"/>
    <x v="6"/>
    <x v="24"/>
  </r>
  <r>
    <n v="1"/>
    <n v="2016"/>
    <s v="3407156"/>
    <s v="20122"/>
    <x v="1"/>
    <n v="0"/>
    <x v="0"/>
    <x v="39"/>
    <x v="28"/>
    <x v="4"/>
    <s v="Q8"/>
    <n v="7"/>
    <x v="0"/>
    <x v="6"/>
    <x v="25"/>
  </r>
  <r>
    <n v="1"/>
    <n v="2016"/>
    <s v="3822896"/>
    <s v="20122"/>
    <x v="1"/>
    <n v="0"/>
    <x v="0"/>
    <x v="22"/>
    <x v="18"/>
    <x v="2"/>
    <s v="Q8"/>
    <m/>
    <x v="0"/>
    <x v="6"/>
    <x v="2"/>
  </r>
  <r>
    <n v="1"/>
    <n v="2016"/>
    <s v="3454125"/>
    <s v="20114"/>
    <x v="1"/>
    <n v="0"/>
    <x v="0"/>
    <x v="63"/>
    <x v="37"/>
    <x v="2"/>
    <s v="Q8"/>
    <n v="5"/>
    <x v="0"/>
    <x v="6"/>
    <x v="23"/>
  </r>
  <r>
    <n v="1"/>
    <n v="2016"/>
    <s v="3401228"/>
    <s v="20113"/>
    <x v="1"/>
    <n v="0"/>
    <x v="0"/>
    <x v="53"/>
    <x v="3"/>
    <x v="3"/>
    <s v="Q8"/>
    <n v="3"/>
    <x v="0"/>
    <x v="6"/>
    <x v="24"/>
  </r>
  <r>
    <n v="1"/>
    <n v="2016"/>
    <s v="2465215"/>
    <s v="20121"/>
    <x v="1"/>
    <n v="0"/>
    <x v="0"/>
    <x v="3"/>
    <x v="3"/>
    <x v="3"/>
    <s v="Q8"/>
    <n v="1"/>
    <x v="0"/>
    <x v="6"/>
    <x v="21"/>
  </r>
  <r>
    <n v="1"/>
    <n v="2016"/>
    <s v="3861480"/>
    <s v="20122"/>
    <x v="1"/>
    <n v="0"/>
    <x v="0"/>
    <x v="2"/>
    <x v="2"/>
    <x v="2"/>
    <s v="Q8"/>
    <n v="7"/>
    <x v="0"/>
    <x v="6"/>
    <x v="25"/>
  </r>
  <r>
    <n v="1"/>
    <n v="2016"/>
    <s v="3619524"/>
    <s v="20122"/>
    <x v="1"/>
    <n v="0"/>
    <x v="0"/>
    <x v="63"/>
    <x v="37"/>
    <x v="2"/>
    <s v="Q8"/>
    <n v="5"/>
    <x v="0"/>
    <x v="6"/>
    <x v="23"/>
  </r>
  <r>
    <n v="1"/>
    <n v="2016"/>
    <s v="3337710"/>
    <s v="20122"/>
    <x v="1"/>
    <n v="0"/>
    <x v="0"/>
    <x v="68"/>
    <x v="40"/>
    <x v="0"/>
    <s v="Q8"/>
    <n v="3"/>
    <x v="0"/>
    <x v="6"/>
    <x v="24"/>
  </r>
  <r>
    <n v="1"/>
    <n v="2016"/>
    <s v="3600440"/>
    <s v="20122"/>
    <x v="1"/>
    <n v="0"/>
    <x v="0"/>
    <x v="23"/>
    <x v="19"/>
    <x v="4"/>
    <s v="Q8"/>
    <n v="1"/>
    <x v="0"/>
    <x v="6"/>
    <x v="21"/>
  </r>
  <r>
    <n v="1"/>
    <n v="2016"/>
    <s v="3642560"/>
    <s v="20122"/>
    <x v="1"/>
    <n v="0"/>
    <x v="0"/>
    <x v="69"/>
    <x v="25"/>
    <x v="1"/>
    <s v="Q8"/>
    <n v="4"/>
    <x v="0"/>
    <x v="6"/>
    <x v="22"/>
  </r>
  <r>
    <n v="1"/>
    <n v="2016"/>
    <s v="3155658"/>
    <s v="20122"/>
    <x v="1"/>
    <n v="0"/>
    <x v="0"/>
    <x v="3"/>
    <x v="3"/>
    <x v="3"/>
    <s v="Q8"/>
    <n v="4"/>
    <x v="0"/>
    <x v="6"/>
    <x v="22"/>
  </r>
  <r>
    <n v="1"/>
    <n v="2016"/>
    <s v="3285996"/>
    <s v="20122"/>
    <x v="1"/>
    <n v="0"/>
    <x v="0"/>
    <x v="4"/>
    <x v="4"/>
    <x v="1"/>
    <s v="Q8"/>
    <n v="8"/>
    <x v="0"/>
    <x v="6"/>
    <x v="19"/>
  </r>
  <r>
    <n v="1"/>
    <n v="2016"/>
    <s v="3887168"/>
    <s v="20122"/>
    <x v="1"/>
    <n v="0"/>
    <x v="0"/>
    <x v="16"/>
    <x v="6"/>
    <x v="2"/>
    <s v="Q9"/>
    <n v="2"/>
    <x v="0"/>
    <x v="7"/>
    <x v="29"/>
  </r>
  <r>
    <n v="1"/>
    <n v="2016"/>
    <s v="3332770"/>
    <s v="20122"/>
    <x v="1"/>
    <n v="0"/>
    <x v="0"/>
    <x v="17"/>
    <x v="15"/>
    <x v="0"/>
    <s v="Q9"/>
    <n v="1"/>
    <x v="0"/>
    <x v="7"/>
    <x v="28"/>
  </r>
  <r>
    <n v="1"/>
    <n v="2016"/>
    <s v="3742114"/>
    <s v="20122"/>
    <x v="1"/>
    <n v="0"/>
    <x v="0"/>
    <x v="32"/>
    <x v="24"/>
    <x v="2"/>
    <s v="Q9"/>
    <n v="7"/>
    <x v="0"/>
    <x v="7"/>
    <x v="35"/>
  </r>
  <r>
    <n v="1"/>
    <n v="2016"/>
    <s v="4150457"/>
    <s v="20122"/>
    <x v="1"/>
    <n v="0"/>
    <x v="0"/>
    <x v="60"/>
    <x v="35"/>
    <x v="0"/>
    <s v="Q9"/>
    <n v="2"/>
    <x v="0"/>
    <x v="7"/>
    <x v="29"/>
  </r>
  <r>
    <n v="1"/>
    <n v="2016"/>
    <s v="3910542"/>
    <s v="20122"/>
    <x v="1"/>
    <n v="0"/>
    <x v="0"/>
    <x v="5"/>
    <x v="5"/>
    <x v="2"/>
    <s v="Q9"/>
    <n v="1"/>
    <x v="0"/>
    <x v="7"/>
    <x v="28"/>
  </r>
  <r>
    <n v="1"/>
    <n v="2016"/>
    <s v="2694392"/>
    <s v="20121"/>
    <x v="1"/>
    <n v="0"/>
    <x v="0"/>
    <x v="30"/>
    <x v="12"/>
    <x v="3"/>
    <s v="Q9"/>
    <n v="5"/>
    <x v="0"/>
    <x v="7"/>
    <x v="31"/>
  </r>
  <r>
    <n v="1"/>
    <n v="2016"/>
    <s v="3376320"/>
    <s v="20113"/>
    <x v="1"/>
    <n v="0"/>
    <x v="0"/>
    <x v="22"/>
    <x v="18"/>
    <x v="2"/>
    <s v="Q9"/>
    <n v="1"/>
    <x v="0"/>
    <x v="7"/>
    <x v="28"/>
  </r>
  <r>
    <n v="1"/>
    <n v="2016"/>
    <s v="38804"/>
    <s v="20122"/>
    <x v="1"/>
    <n v="0"/>
    <x v="0"/>
    <x v="61"/>
    <x v="36"/>
    <x v="0"/>
    <s v="Q9"/>
    <n v="7"/>
    <x v="0"/>
    <x v="7"/>
    <x v="35"/>
  </r>
  <r>
    <n v="1"/>
    <n v="2016"/>
    <s v="1067377"/>
    <s v="20122"/>
    <x v="1"/>
    <n v="0"/>
    <x v="0"/>
    <x v="62"/>
    <x v="31"/>
    <x v="4"/>
    <s v="Q9"/>
    <n v="6"/>
    <x v="0"/>
    <x v="7"/>
    <x v="32"/>
  </r>
  <r>
    <n v="1"/>
    <n v="2016"/>
    <s v="3405674"/>
    <s v="20122"/>
    <x v="1"/>
    <n v="0"/>
    <x v="0"/>
    <x v="21"/>
    <x v="17"/>
    <x v="2"/>
    <s v="Q9"/>
    <n v="2"/>
    <x v="0"/>
    <x v="7"/>
    <x v="29"/>
  </r>
  <r>
    <n v="1"/>
    <n v="2016"/>
    <s v="1134847"/>
    <s v="20122"/>
    <x v="1"/>
    <n v="0"/>
    <x v="0"/>
    <x v="32"/>
    <x v="24"/>
    <x v="2"/>
    <s v="Q9"/>
    <n v="2"/>
    <x v="0"/>
    <x v="7"/>
    <x v="29"/>
  </r>
  <r>
    <n v="1"/>
    <n v="2016"/>
    <s v="2773991"/>
    <s v="20121"/>
    <x v="1"/>
    <n v="0"/>
    <x v="0"/>
    <x v="63"/>
    <x v="37"/>
    <x v="2"/>
    <s v="Q9"/>
    <m/>
    <x v="0"/>
    <x v="7"/>
    <x v="2"/>
  </r>
  <r>
    <n v="1"/>
    <n v="2016"/>
    <s v="3678310"/>
    <s v="20122"/>
    <x v="1"/>
    <n v="0"/>
    <x v="0"/>
    <x v="16"/>
    <x v="6"/>
    <x v="2"/>
    <s v="Q9"/>
    <m/>
    <x v="0"/>
    <x v="7"/>
    <x v="2"/>
  </r>
  <r>
    <n v="1"/>
    <n v="2016"/>
    <s v="2740646"/>
    <s v="20121"/>
    <x v="1"/>
    <n v="0"/>
    <x v="0"/>
    <x v="4"/>
    <x v="4"/>
    <x v="1"/>
    <s v="Q9"/>
    <n v="5"/>
    <x v="0"/>
    <x v="7"/>
    <x v="31"/>
  </r>
  <r>
    <n v="1"/>
    <n v="2016"/>
    <s v="3375215"/>
    <s v="20122"/>
    <x v="1"/>
    <n v="0"/>
    <x v="0"/>
    <x v="64"/>
    <x v="0"/>
    <x v="0"/>
    <s v="Q9"/>
    <m/>
    <x v="0"/>
    <x v="7"/>
    <x v="2"/>
  </r>
  <r>
    <n v="1"/>
    <n v="2016"/>
    <s v="3044612"/>
    <s v="20122"/>
    <x v="1"/>
    <n v="0"/>
    <x v="0"/>
    <x v="21"/>
    <x v="17"/>
    <x v="2"/>
    <s v="Q9"/>
    <n v="6"/>
    <x v="0"/>
    <x v="7"/>
    <x v="32"/>
  </r>
  <r>
    <n v="1"/>
    <n v="2016"/>
    <s v="3910217"/>
    <s v="20122"/>
    <x v="1"/>
    <n v="0"/>
    <x v="0"/>
    <x v="23"/>
    <x v="19"/>
    <x v="4"/>
    <s v="Q9"/>
    <n v="1"/>
    <x v="0"/>
    <x v="7"/>
    <x v="28"/>
  </r>
  <r>
    <n v="1"/>
    <n v="2016"/>
    <s v="3575480"/>
    <s v="20122"/>
    <x v="1"/>
    <n v="0"/>
    <x v="0"/>
    <x v="29"/>
    <x v="1"/>
    <x v="1"/>
    <s v="Q9"/>
    <n v="2"/>
    <x v="0"/>
    <x v="7"/>
    <x v="29"/>
  </r>
  <r>
    <n v="1"/>
    <n v="2016"/>
    <s v="3974008"/>
    <s v="20122"/>
    <x v="1"/>
    <n v="0"/>
    <x v="0"/>
    <x v="22"/>
    <x v="18"/>
    <x v="2"/>
    <s v="Q9"/>
    <n v="3"/>
    <x v="0"/>
    <x v="7"/>
    <x v="30"/>
  </r>
  <r>
    <n v="1"/>
    <n v="2016"/>
    <s v="3591132"/>
    <s v="20122"/>
    <x v="1"/>
    <n v="0"/>
    <x v="0"/>
    <x v="8"/>
    <x v="8"/>
    <x v="1"/>
    <s v="Q9"/>
    <n v="3"/>
    <x v="0"/>
    <x v="7"/>
    <x v="30"/>
  </r>
  <r>
    <n v="1"/>
    <n v="2016"/>
    <s v="2899766"/>
    <s v="20113"/>
    <x v="1"/>
    <n v="0"/>
    <x v="0"/>
    <x v="65"/>
    <x v="25"/>
    <x v="1"/>
    <s v="Q9"/>
    <n v="6"/>
    <x v="0"/>
    <x v="7"/>
    <x v="32"/>
  </r>
  <r>
    <n v="1"/>
    <n v="2016"/>
    <s v="3404114"/>
    <s v="20121"/>
    <x v="1"/>
    <n v="0"/>
    <x v="0"/>
    <x v="24"/>
    <x v="20"/>
    <x v="2"/>
    <s v="Q9"/>
    <n v="5"/>
    <x v="0"/>
    <x v="7"/>
    <x v="31"/>
  </r>
  <r>
    <n v="1"/>
    <n v="2016"/>
    <s v="3197778"/>
    <s v="20114"/>
    <x v="1"/>
    <n v="0"/>
    <x v="0"/>
    <x v="66"/>
    <x v="38"/>
    <x v="1"/>
    <s v="Q9"/>
    <n v="6"/>
    <x v="0"/>
    <x v="7"/>
    <x v="32"/>
  </r>
  <r>
    <n v="1"/>
    <n v="2016"/>
    <s v="3003844"/>
    <s v="20114"/>
    <x v="1"/>
    <n v="0"/>
    <x v="0"/>
    <x v="7"/>
    <x v="7"/>
    <x v="4"/>
    <s v="Q9"/>
    <n v="2"/>
    <x v="0"/>
    <x v="7"/>
    <x v="29"/>
  </r>
  <r>
    <n v="1"/>
    <n v="2016"/>
    <s v="3668729"/>
    <s v="20122"/>
    <x v="1"/>
    <n v="0"/>
    <x v="0"/>
    <x v="67"/>
    <x v="39"/>
    <x v="2"/>
    <s v="Q9"/>
    <n v="1"/>
    <x v="0"/>
    <x v="7"/>
    <x v="28"/>
  </r>
  <r>
    <n v="1"/>
    <n v="2016"/>
    <s v="3140747"/>
    <s v="20122"/>
    <x v="1"/>
    <n v="0"/>
    <x v="0"/>
    <x v="25"/>
    <x v="13"/>
    <x v="3"/>
    <s v="Q9"/>
    <n v="2"/>
    <x v="0"/>
    <x v="7"/>
    <x v="29"/>
  </r>
  <r>
    <n v="1"/>
    <n v="2016"/>
    <s v="3407156"/>
    <s v="20122"/>
    <x v="1"/>
    <n v="0"/>
    <x v="0"/>
    <x v="39"/>
    <x v="28"/>
    <x v="4"/>
    <s v="Q9"/>
    <n v="5"/>
    <x v="0"/>
    <x v="7"/>
    <x v="31"/>
  </r>
  <r>
    <n v="1"/>
    <n v="2016"/>
    <s v="3822896"/>
    <s v="20122"/>
    <x v="1"/>
    <n v="0"/>
    <x v="0"/>
    <x v="22"/>
    <x v="18"/>
    <x v="2"/>
    <s v="Q9"/>
    <m/>
    <x v="0"/>
    <x v="7"/>
    <x v="2"/>
  </r>
  <r>
    <n v="1"/>
    <n v="2016"/>
    <s v="3454125"/>
    <s v="20114"/>
    <x v="1"/>
    <n v="0"/>
    <x v="0"/>
    <x v="63"/>
    <x v="37"/>
    <x v="2"/>
    <s v="Q9"/>
    <n v="1"/>
    <x v="0"/>
    <x v="7"/>
    <x v="28"/>
  </r>
  <r>
    <n v="1"/>
    <n v="2016"/>
    <s v="3401228"/>
    <s v="20113"/>
    <x v="1"/>
    <n v="0"/>
    <x v="0"/>
    <x v="53"/>
    <x v="3"/>
    <x v="3"/>
    <s v="Q9"/>
    <n v="1"/>
    <x v="0"/>
    <x v="7"/>
    <x v="28"/>
  </r>
  <r>
    <n v="1"/>
    <n v="2016"/>
    <s v="2465215"/>
    <s v="20121"/>
    <x v="1"/>
    <n v="0"/>
    <x v="0"/>
    <x v="3"/>
    <x v="3"/>
    <x v="3"/>
    <s v="Q9"/>
    <n v="3"/>
    <x v="0"/>
    <x v="7"/>
    <x v="30"/>
  </r>
  <r>
    <n v="1"/>
    <n v="2016"/>
    <s v="3861480"/>
    <s v="20122"/>
    <x v="1"/>
    <n v="0"/>
    <x v="0"/>
    <x v="2"/>
    <x v="2"/>
    <x v="2"/>
    <s v="Q9"/>
    <n v="1"/>
    <x v="0"/>
    <x v="7"/>
    <x v="28"/>
  </r>
  <r>
    <n v="1"/>
    <n v="2016"/>
    <s v="3619524"/>
    <s v="20122"/>
    <x v="1"/>
    <n v="0"/>
    <x v="0"/>
    <x v="63"/>
    <x v="37"/>
    <x v="2"/>
    <s v="Q9"/>
    <n v="3"/>
    <x v="0"/>
    <x v="7"/>
    <x v="30"/>
  </r>
  <r>
    <n v="1"/>
    <n v="2016"/>
    <s v="3337710"/>
    <s v="20122"/>
    <x v="1"/>
    <n v="0"/>
    <x v="0"/>
    <x v="68"/>
    <x v="40"/>
    <x v="0"/>
    <s v="Q9"/>
    <n v="1"/>
    <x v="0"/>
    <x v="7"/>
    <x v="28"/>
  </r>
  <r>
    <n v="1"/>
    <n v="2016"/>
    <s v="3600440"/>
    <s v="20122"/>
    <x v="1"/>
    <n v="0"/>
    <x v="0"/>
    <x v="23"/>
    <x v="19"/>
    <x v="4"/>
    <s v="Q9"/>
    <n v="1"/>
    <x v="0"/>
    <x v="7"/>
    <x v="28"/>
  </r>
  <r>
    <n v="1"/>
    <n v="2016"/>
    <s v="3642560"/>
    <s v="20122"/>
    <x v="1"/>
    <n v="0"/>
    <x v="0"/>
    <x v="69"/>
    <x v="25"/>
    <x v="1"/>
    <s v="Q9"/>
    <n v="2"/>
    <x v="0"/>
    <x v="7"/>
    <x v="29"/>
  </r>
  <r>
    <n v="1"/>
    <n v="2016"/>
    <s v="3155658"/>
    <s v="20122"/>
    <x v="1"/>
    <n v="0"/>
    <x v="0"/>
    <x v="3"/>
    <x v="3"/>
    <x v="3"/>
    <s v="Q9"/>
    <n v="6"/>
    <x v="0"/>
    <x v="7"/>
    <x v="32"/>
  </r>
  <r>
    <n v="1"/>
    <n v="2016"/>
    <s v="3285996"/>
    <s v="20122"/>
    <x v="1"/>
    <n v="0"/>
    <x v="0"/>
    <x v="4"/>
    <x v="4"/>
    <x v="1"/>
    <s v="Q9"/>
    <n v="5"/>
    <x v="0"/>
    <x v="7"/>
    <x v="31"/>
  </r>
  <r>
    <n v="1"/>
    <n v="2016"/>
    <s v="3574193"/>
    <s v="20121"/>
    <x v="1"/>
    <n v="1"/>
    <x v="1"/>
    <x v="70"/>
    <x v="10"/>
    <x v="4"/>
    <s v="Q11_1"/>
    <n v="2"/>
    <x v="0"/>
    <x v="0"/>
    <x v="3"/>
  </r>
  <r>
    <n v="1"/>
    <n v="2016"/>
    <s v="3003441"/>
    <s v="20121"/>
    <x v="1"/>
    <n v="1"/>
    <x v="1"/>
    <x v="24"/>
    <x v="20"/>
    <x v="2"/>
    <s v="Q11_1"/>
    <n v="3"/>
    <x v="0"/>
    <x v="0"/>
    <x v="1"/>
  </r>
  <r>
    <n v="1"/>
    <n v="2016"/>
    <s v="853891"/>
    <s v="20113"/>
    <x v="1"/>
    <n v="1"/>
    <x v="1"/>
    <x v="60"/>
    <x v="35"/>
    <x v="0"/>
    <s v="Q11_1"/>
    <n v="4"/>
    <x v="0"/>
    <x v="0"/>
    <x v="0"/>
  </r>
  <r>
    <n v="1"/>
    <n v="2016"/>
    <s v="3671680"/>
    <s v="20122"/>
    <x v="1"/>
    <n v="1"/>
    <x v="1"/>
    <x v="22"/>
    <x v="18"/>
    <x v="2"/>
    <s v="Q11_1"/>
    <n v="1"/>
    <x v="0"/>
    <x v="0"/>
    <x v="4"/>
  </r>
  <r>
    <n v="1"/>
    <n v="2016"/>
    <s v="3672785"/>
    <s v="20122"/>
    <x v="1"/>
    <n v="1"/>
    <x v="1"/>
    <x v="71"/>
    <x v="39"/>
    <x v="2"/>
    <s v="Q11_1"/>
    <n v="2"/>
    <x v="0"/>
    <x v="0"/>
    <x v="3"/>
  </r>
  <r>
    <n v="1"/>
    <n v="2016"/>
    <s v="3628494"/>
    <s v="20114"/>
    <x v="1"/>
    <n v="1"/>
    <x v="1"/>
    <x v="22"/>
    <x v="18"/>
    <x v="2"/>
    <s v="Q11_1"/>
    <n v="4"/>
    <x v="0"/>
    <x v="0"/>
    <x v="0"/>
  </r>
  <r>
    <n v="1"/>
    <n v="2016"/>
    <s v="3358016"/>
    <s v="20114"/>
    <x v="1"/>
    <n v="1"/>
    <x v="1"/>
    <x v="29"/>
    <x v="1"/>
    <x v="1"/>
    <s v="Q11_1"/>
    <n v="4"/>
    <x v="0"/>
    <x v="0"/>
    <x v="0"/>
  </r>
  <r>
    <n v="1"/>
    <n v="2016"/>
    <s v="1481739"/>
    <s v="20121"/>
    <x v="1"/>
    <n v="1"/>
    <x v="1"/>
    <x v="10"/>
    <x v="10"/>
    <x v="4"/>
    <s v="Q11_1"/>
    <n v="1"/>
    <x v="0"/>
    <x v="0"/>
    <x v="4"/>
  </r>
  <r>
    <n v="1"/>
    <n v="2016"/>
    <s v="1743793"/>
    <s v="20121"/>
    <x v="1"/>
    <n v="1"/>
    <x v="1"/>
    <x v="17"/>
    <x v="15"/>
    <x v="0"/>
    <s v="Q11_1"/>
    <n v="3"/>
    <x v="0"/>
    <x v="0"/>
    <x v="1"/>
  </r>
  <r>
    <n v="1"/>
    <n v="2016"/>
    <s v="3599686"/>
    <s v="20122"/>
    <x v="1"/>
    <n v="1"/>
    <x v="1"/>
    <x v="54"/>
    <x v="23"/>
    <x v="1"/>
    <s v="Q11_1"/>
    <n v="4"/>
    <x v="0"/>
    <x v="0"/>
    <x v="0"/>
  </r>
  <r>
    <n v="1"/>
    <n v="2016"/>
    <s v="3629755"/>
    <s v="20114"/>
    <x v="1"/>
    <n v="1"/>
    <x v="1"/>
    <x v="10"/>
    <x v="10"/>
    <x v="4"/>
    <s v="Q11_1"/>
    <n v="4"/>
    <x v="0"/>
    <x v="0"/>
    <x v="0"/>
  </r>
  <r>
    <n v="1"/>
    <n v="2016"/>
    <s v="3346589"/>
    <s v="20114"/>
    <x v="1"/>
    <n v="1"/>
    <x v="1"/>
    <x v="71"/>
    <x v="39"/>
    <x v="2"/>
    <s v="Q11_1"/>
    <n v="4"/>
    <x v="0"/>
    <x v="0"/>
    <x v="0"/>
  </r>
  <r>
    <n v="1"/>
    <n v="2016"/>
    <s v="1869464"/>
    <s v="20122"/>
    <x v="1"/>
    <n v="1"/>
    <x v="1"/>
    <x v="43"/>
    <x v="21"/>
    <x v="3"/>
    <s v="Q11_1"/>
    <n v="1"/>
    <x v="0"/>
    <x v="0"/>
    <x v="4"/>
  </r>
  <r>
    <n v="1"/>
    <n v="2016"/>
    <s v="3696770"/>
    <s v="20122"/>
    <x v="1"/>
    <n v="1"/>
    <x v="1"/>
    <x v="22"/>
    <x v="18"/>
    <x v="2"/>
    <s v="Q11_1"/>
    <n v="3"/>
    <x v="0"/>
    <x v="0"/>
    <x v="1"/>
  </r>
  <r>
    <n v="1"/>
    <n v="2016"/>
    <s v="3577469"/>
    <s v="20114"/>
    <x v="1"/>
    <n v="1"/>
    <x v="1"/>
    <x v="72"/>
    <x v="29"/>
    <x v="3"/>
    <s v="Q11_1"/>
    <n v="3"/>
    <x v="0"/>
    <x v="0"/>
    <x v="1"/>
  </r>
  <r>
    <n v="1"/>
    <n v="2016"/>
    <s v="333"/>
    <s v="20121"/>
    <x v="1"/>
    <n v="1"/>
    <x v="1"/>
    <x v="61"/>
    <x v="36"/>
    <x v="0"/>
    <s v="Q11_1"/>
    <n v="4"/>
    <x v="0"/>
    <x v="0"/>
    <x v="0"/>
  </r>
  <r>
    <n v="1"/>
    <n v="2016"/>
    <s v="3550325"/>
    <s v="20114"/>
    <x v="1"/>
    <n v="1"/>
    <x v="1"/>
    <x v="63"/>
    <x v="37"/>
    <x v="2"/>
    <s v="Q11_1"/>
    <n v="3"/>
    <x v="0"/>
    <x v="0"/>
    <x v="1"/>
  </r>
  <r>
    <n v="1"/>
    <n v="2016"/>
    <s v="2916783"/>
    <s v="20122"/>
    <x v="1"/>
    <n v="1"/>
    <x v="1"/>
    <x v="71"/>
    <x v="39"/>
    <x v="2"/>
    <s v="Q11_1"/>
    <n v="3"/>
    <x v="0"/>
    <x v="0"/>
    <x v="1"/>
  </r>
  <r>
    <n v="1"/>
    <n v="2016"/>
    <s v="3553302"/>
    <s v="20113"/>
    <x v="1"/>
    <n v="1"/>
    <x v="1"/>
    <x v="22"/>
    <x v="18"/>
    <x v="2"/>
    <s v="Q11_1"/>
    <n v="3"/>
    <x v="0"/>
    <x v="0"/>
    <x v="1"/>
  </r>
  <r>
    <n v="1"/>
    <n v="2016"/>
    <s v="3000568"/>
    <s v="20122"/>
    <x v="1"/>
    <n v="1"/>
    <x v="1"/>
    <x v="22"/>
    <x v="18"/>
    <x v="2"/>
    <s v="Q11_1"/>
    <n v="3"/>
    <x v="0"/>
    <x v="0"/>
    <x v="1"/>
  </r>
  <r>
    <n v="1"/>
    <n v="2016"/>
    <s v="2718858"/>
    <s v="20122"/>
    <x v="1"/>
    <n v="1"/>
    <x v="1"/>
    <x v="10"/>
    <x v="10"/>
    <x v="4"/>
    <s v="Q11_1"/>
    <n v="3"/>
    <x v="0"/>
    <x v="0"/>
    <x v="1"/>
  </r>
  <r>
    <n v="1"/>
    <n v="2016"/>
    <s v="3435301"/>
    <s v="20121"/>
    <x v="1"/>
    <n v="1"/>
    <x v="1"/>
    <x v="10"/>
    <x v="10"/>
    <x v="4"/>
    <s v="Q11_1"/>
    <n v="2"/>
    <x v="0"/>
    <x v="0"/>
    <x v="3"/>
  </r>
  <r>
    <n v="1"/>
    <n v="2016"/>
    <s v="2733613"/>
    <s v="20114"/>
    <x v="1"/>
    <n v="1"/>
    <x v="1"/>
    <x v="7"/>
    <x v="7"/>
    <x v="4"/>
    <s v="Q11_1"/>
    <m/>
    <x v="0"/>
    <x v="0"/>
    <x v="2"/>
  </r>
  <r>
    <n v="1"/>
    <n v="2016"/>
    <s v="3356638"/>
    <s v="20122"/>
    <x v="1"/>
    <n v="1"/>
    <x v="1"/>
    <x v="43"/>
    <x v="21"/>
    <x v="3"/>
    <s v="Q11_1"/>
    <n v="1"/>
    <x v="0"/>
    <x v="0"/>
    <x v="4"/>
  </r>
  <r>
    <n v="1"/>
    <n v="2016"/>
    <s v="2567096"/>
    <s v="20114"/>
    <x v="1"/>
    <n v="1"/>
    <x v="1"/>
    <x v="73"/>
    <x v="34"/>
    <x v="1"/>
    <s v="Q11_1"/>
    <n v="2"/>
    <x v="0"/>
    <x v="0"/>
    <x v="3"/>
  </r>
  <r>
    <n v="1"/>
    <n v="2016"/>
    <s v="3409288"/>
    <s v="20122"/>
    <x v="1"/>
    <n v="1"/>
    <x v="1"/>
    <x v="74"/>
    <x v="10"/>
    <x v="4"/>
    <s v="Q11_1"/>
    <n v="3"/>
    <x v="0"/>
    <x v="0"/>
    <x v="1"/>
  </r>
  <r>
    <n v="1"/>
    <n v="2016"/>
    <s v="3119609"/>
    <s v="20122"/>
    <x v="1"/>
    <n v="1"/>
    <x v="1"/>
    <x v="75"/>
    <x v="33"/>
    <x v="1"/>
    <s v="Q11_1"/>
    <m/>
    <x v="0"/>
    <x v="0"/>
    <x v="2"/>
  </r>
  <r>
    <n v="1"/>
    <n v="2016"/>
    <s v="3574193"/>
    <s v="20121"/>
    <x v="1"/>
    <n v="1"/>
    <x v="1"/>
    <x v="70"/>
    <x v="10"/>
    <x v="4"/>
    <s v="Q11_2"/>
    <n v="1"/>
    <x v="0"/>
    <x v="1"/>
    <x v="2"/>
  </r>
  <r>
    <n v="1"/>
    <n v="2016"/>
    <s v="3003441"/>
    <s v="20121"/>
    <x v="1"/>
    <n v="1"/>
    <x v="1"/>
    <x v="24"/>
    <x v="20"/>
    <x v="2"/>
    <s v="Q11_2"/>
    <n v="3"/>
    <x v="0"/>
    <x v="1"/>
    <x v="1"/>
  </r>
  <r>
    <n v="1"/>
    <n v="2016"/>
    <s v="853891"/>
    <s v="20113"/>
    <x v="1"/>
    <n v="1"/>
    <x v="1"/>
    <x v="60"/>
    <x v="35"/>
    <x v="0"/>
    <s v="Q11_2"/>
    <n v="3"/>
    <x v="0"/>
    <x v="1"/>
    <x v="1"/>
  </r>
  <r>
    <n v="1"/>
    <n v="2016"/>
    <s v="3671680"/>
    <s v="20122"/>
    <x v="1"/>
    <n v="1"/>
    <x v="1"/>
    <x v="22"/>
    <x v="18"/>
    <x v="2"/>
    <s v="Q11_2"/>
    <n v="1"/>
    <x v="0"/>
    <x v="1"/>
    <x v="2"/>
  </r>
  <r>
    <n v="1"/>
    <n v="2016"/>
    <s v="3672785"/>
    <s v="20122"/>
    <x v="1"/>
    <n v="1"/>
    <x v="1"/>
    <x v="71"/>
    <x v="39"/>
    <x v="2"/>
    <s v="Q11_2"/>
    <n v="2"/>
    <x v="0"/>
    <x v="1"/>
    <x v="3"/>
  </r>
  <r>
    <n v="1"/>
    <n v="2016"/>
    <s v="3628494"/>
    <s v="20114"/>
    <x v="1"/>
    <n v="1"/>
    <x v="1"/>
    <x v="22"/>
    <x v="18"/>
    <x v="2"/>
    <s v="Q11_2"/>
    <n v="3"/>
    <x v="0"/>
    <x v="1"/>
    <x v="1"/>
  </r>
  <r>
    <n v="1"/>
    <n v="2016"/>
    <s v="3358016"/>
    <s v="20114"/>
    <x v="1"/>
    <n v="1"/>
    <x v="1"/>
    <x v="29"/>
    <x v="1"/>
    <x v="1"/>
    <s v="Q11_2"/>
    <n v="4"/>
    <x v="0"/>
    <x v="1"/>
    <x v="0"/>
  </r>
  <r>
    <n v="1"/>
    <n v="2016"/>
    <s v="1481739"/>
    <s v="20121"/>
    <x v="1"/>
    <n v="1"/>
    <x v="1"/>
    <x v="10"/>
    <x v="10"/>
    <x v="4"/>
    <s v="Q11_2"/>
    <n v="1"/>
    <x v="0"/>
    <x v="1"/>
    <x v="2"/>
  </r>
  <r>
    <n v="1"/>
    <n v="2016"/>
    <s v="1743793"/>
    <s v="20121"/>
    <x v="1"/>
    <n v="1"/>
    <x v="1"/>
    <x v="17"/>
    <x v="15"/>
    <x v="0"/>
    <s v="Q11_2"/>
    <n v="3"/>
    <x v="0"/>
    <x v="1"/>
    <x v="1"/>
  </r>
  <r>
    <n v="1"/>
    <n v="2016"/>
    <s v="3599686"/>
    <s v="20122"/>
    <x v="1"/>
    <n v="1"/>
    <x v="1"/>
    <x v="54"/>
    <x v="23"/>
    <x v="1"/>
    <s v="Q11_2"/>
    <n v="4"/>
    <x v="0"/>
    <x v="1"/>
    <x v="0"/>
  </r>
  <r>
    <n v="1"/>
    <n v="2016"/>
    <s v="3629755"/>
    <s v="20114"/>
    <x v="1"/>
    <n v="1"/>
    <x v="1"/>
    <x v="10"/>
    <x v="10"/>
    <x v="4"/>
    <s v="Q11_2"/>
    <n v="4"/>
    <x v="0"/>
    <x v="1"/>
    <x v="0"/>
  </r>
  <r>
    <n v="1"/>
    <n v="2016"/>
    <s v="3346589"/>
    <s v="20114"/>
    <x v="1"/>
    <n v="1"/>
    <x v="1"/>
    <x v="71"/>
    <x v="39"/>
    <x v="2"/>
    <s v="Q11_2"/>
    <n v="4"/>
    <x v="0"/>
    <x v="1"/>
    <x v="0"/>
  </r>
  <r>
    <n v="1"/>
    <n v="2016"/>
    <s v="1869464"/>
    <s v="20122"/>
    <x v="1"/>
    <n v="1"/>
    <x v="1"/>
    <x v="43"/>
    <x v="21"/>
    <x v="3"/>
    <s v="Q11_2"/>
    <n v="1"/>
    <x v="0"/>
    <x v="1"/>
    <x v="2"/>
  </r>
  <r>
    <n v="1"/>
    <n v="2016"/>
    <s v="3696770"/>
    <s v="20122"/>
    <x v="1"/>
    <n v="1"/>
    <x v="1"/>
    <x v="22"/>
    <x v="18"/>
    <x v="2"/>
    <s v="Q11_2"/>
    <n v="3"/>
    <x v="0"/>
    <x v="1"/>
    <x v="1"/>
  </r>
  <r>
    <n v="1"/>
    <n v="2016"/>
    <s v="3577469"/>
    <s v="20114"/>
    <x v="1"/>
    <n v="1"/>
    <x v="1"/>
    <x v="72"/>
    <x v="29"/>
    <x v="3"/>
    <s v="Q11_2"/>
    <n v="3"/>
    <x v="0"/>
    <x v="1"/>
    <x v="1"/>
  </r>
  <r>
    <n v="1"/>
    <n v="2016"/>
    <s v="333"/>
    <s v="20121"/>
    <x v="1"/>
    <n v="1"/>
    <x v="1"/>
    <x v="61"/>
    <x v="36"/>
    <x v="0"/>
    <s v="Q11_2"/>
    <n v="3"/>
    <x v="0"/>
    <x v="1"/>
    <x v="1"/>
  </r>
  <r>
    <n v="1"/>
    <n v="2016"/>
    <s v="3550325"/>
    <s v="20114"/>
    <x v="1"/>
    <n v="1"/>
    <x v="1"/>
    <x v="63"/>
    <x v="37"/>
    <x v="2"/>
    <s v="Q11_2"/>
    <n v="4"/>
    <x v="0"/>
    <x v="1"/>
    <x v="0"/>
  </r>
  <r>
    <n v="1"/>
    <n v="2016"/>
    <s v="2916783"/>
    <s v="20122"/>
    <x v="1"/>
    <n v="1"/>
    <x v="1"/>
    <x v="71"/>
    <x v="39"/>
    <x v="2"/>
    <s v="Q11_2"/>
    <n v="3"/>
    <x v="0"/>
    <x v="1"/>
    <x v="1"/>
  </r>
  <r>
    <n v="1"/>
    <n v="2016"/>
    <s v="3553302"/>
    <s v="20113"/>
    <x v="1"/>
    <n v="1"/>
    <x v="1"/>
    <x v="22"/>
    <x v="18"/>
    <x v="2"/>
    <s v="Q11_2"/>
    <n v="3"/>
    <x v="0"/>
    <x v="1"/>
    <x v="1"/>
  </r>
  <r>
    <n v="1"/>
    <n v="2016"/>
    <s v="3000568"/>
    <s v="20122"/>
    <x v="1"/>
    <n v="1"/>
    <x v="1"/>
    <x v="22"/>
    <x v="18"/>
    <x v="2"/>
    <s v="Q11_2"/>
    <n v="1"/>
    <x v="0"/>
    <x v="1"/>
    <x v="2"/>
  </r>
  <r>
    <n v="1"/>
    <n v="2016"/>
    <s v="2718858"/>
    <s v="20122"/>
    <x v="1"/>
    <n v="1"/>
    <x v="1"/>
    <x v="10"/>
    <x v="10"/>
    <x v="4"/>
    <s v="Q11_2"/>
    <n v="3"/>
    <x v="0"/>
    <x v="1"/>
    <x v="1"/>
  </r>
  <r>
    <n v="1"/>
    <n v="2016"/>
    <s v="3435301"/>
    <s v="20121"/>
    <x v="1"/>
    <n v="1"/>
    <x v="1"/>
    <x v="10"/>
    <x v="10"/>
    <x v="4"/>
    <s v="Q11_2"/>
    <n v="2"/>
    <x v="0"/>
    <x v="1"/>
    <x v="3"/>
  </r>
  <r>
    <n v="1"/>
    <n v="2016"/>
    <s v="2733613"/>
    <s v="20114"/>
    <x v="1"/>
    <n v="1"/>
    <x v="1"/>
    <x v="7"/>
    <x v="7"/>
    <x v="4"/>
    <s v="Q11_2"/>
    <m/>
    <x v="0"/>
    <x v="1"/>
    <x v="2"/>
  </r>
  <r>
    <n v="1"/>
    <n v="2016"/>
    <s v="3356638"/>
    <s v="20122"/>
    <x v="1"/>
    <n v="1"/>
    <x v="1"/>
    <x v="43"/>
    <x v="21"/>
    <x v="3"/>
    <s v="Q11_2"/>
    <n v="1"/>
    <x v="0"/>
    <x v="1"/>
    <x v="2"/>
  </r>
  <r>
    <n v="1"/>
    <n v="2016"/>
    <s v="2567096"/>
    <s v="20114"/>
    <x v="1"/>
    <n v="1"/>
    <x v="1"/>
    <x v="73"/>
    <x v="34"/>
    <x v="1"/>
    <s v="Q11_2"/>
    <n v="1"/>
    <x v="0"/>
    <x v="1"/>
    <x v="2"/>
  </r>
  <r>
    <n v="1"/>
    <n v="2016"/>
    <s v="3409288"/>
    <s v="20122"/>
    <x v="1"/>
    <n v="1"/>
    <x v="1"/>
    <x v="74"/>
    <x v="10"/>
    <x v="4"/>
    <s v="Q11_2"/>
    <n v="2"/>
    <x v="0"/>
    <x v="1"/>
    <x v="3"/>
  </r>
  <r>
    <n v="1"/>
    <n v="2016"/>
    <s v="3119609"/>
    <s v="20122"/>
    <x v="1"/>
    <n v="1"/>
    <x v="1"/>
    <x v="75"/>
    <x v="33"/>
    <x v="1"/>
    <s v="Q11_2"/>
    <m/>
    <x v="0"/>
    <x v="1"/>
    <x v="2"/>
  </r>
  <r>
    <n v="1"/>
    <n v="2016"/>
    <s v="3574193"/>
    <s v="20121"/>
    <x v="1"/>
    <n v="1"/>
    <x v="1"/>
    <x v="70"/>
    <x v="10"/>
    <x v="4"/>
    <s v="Q11_3"/>
    <n v="1"/>
    <x v="0"/>
    <x v="2"/>
    <x v="4"/>
  </r>
  <r>
    <n v="1"/>
    <n v="2016"/>
    <s v="3003441"/>
    <s v="20121"/>
    <x v="1"/>
    <n v="1"/>
    <x v="1"/>
    <x v="24"/>
    <x v="20"/>
    <x v="2"/>
    <s v="Q11_3"/>
    <n v="3"/>
    <x v="0"/>
    <x v="2"/>
    <x v="1"/>
  </r>
  <r>
    <n v="1"/>
    <n v="2016"/>
    <s v="853891"/>
    <s v="20113"/>
    <x v="1"/>
    <n v="1"/>
    <x v="1"/>
    <x v="60"/>
    <x v="35"/>
    <x v="0"/>
    <s v="Q11_3"/>
    <n v="3"/>
    <x v="0"/>
    <x v="2"/>
    <x v="1"/>
  </r>
  <r>
    <n v="1"/>
    <n v="2016"/>
    <s v="3671680"/>
    <s v="20122"/>
    <x v="1"/>
    <n v="1"/>
    <x v="1"/>
    <x v="22"/>
    <x v="18"/>
    <x v="2"/>
    <s v="Q11_3"/>
    <n v="2"/>
    <x v="0"/>
    <x v="2"/>
    <x v="3"/>
  </r>
  <r>
    <n v="1"/>
    <n v="2016"/>
    <s v="3672785"/>
    <s v="20122"/>
    <x v="1"/>
    <n v="1"/>
    <x v="1"/>
    <x v="71"/>
    <x v="39"/>
    <x v="2"/>
    <s v="Q11_3"/>
    <n v="3"/>
    <x v="0"/>
    <x v="2"/>
    <x v="1"/>
  </r>
  <r>
    <n v="1"/>
    <n v="2016"/>
    <s v="3628494"/>
    <s v="20114"/>
    <x v="1"/>
    <n v="1"/>
    <x v="1"/>
    <x v="22"/>
    <x v="18"/>
    <x v="2"/>
    <s v="Q11_3"/>
    <n v="3"/>
    <x v="0"/>
    <x v="2"/>
    <x v="1"/>
  </r>
  <r>
    <n v="1"/>
    <n v="2016"/>
    <s v="3358016"/>
    <s v="20114"/>
    <x v="1"/>
    <n v="1"/>
    <x v="1"/>
    <x v="29"/>
    <x v="1"/>
    <x v="1"/>
    <s v="Q11_3"/>
    <n v="4"/>
    <x v="0"/>
    <x v="2"/>
    <x v="0"/>
  </r>
  <r>
    <n v="1"/>
    <n v="2016"/>
    <s v="1481739"/>
    <s v="20121"/>
    <x v="1"/>
    <n v="1"/>
    <x v="1"/>
    <x v="10"/>
    <x v="10"/>
    <x v="4"/>
    <s v="Q11_3"/>
    <n v="1"/>
    <x v="0"/>
    <x v="2"/>
    <x v="4"/>
  </r>
  <r>
    <n v="1"/>
    <n v="2016"/>
    <s v="1743793"/>
    <s v="20121"/>
    <x v="1"/>
    <n v="1"/>
    <x v="1"/>
    <x v="17"/>
    <x v="15"/>
    <x v="0"/>
    <s v="Q11_3"/>
    <n v="3"/>
    <x v="0"/>
    <x v="2"/>
    <x v="1"/>
  </r>
  <r>
    <n v="1"/>
    <n v="2016"/>
    <s v="3599686"/>
    <s v="20122"/>
    <x v="1"/>
    <n v="1"/>
    <x v="1"/>
    <x v="54"/>
    <x v="23"/>
    <x v="1"/>
    <s v="Q11_3"/>
    <n v="4"/>
    <x v="0"/>
    <x v="2"/>
    <x v="0"/>
  </r>
  <r>
    <n v="1"/>
    <n v="2016"/>
    <s v="3629755"/>
    <s v="20114"/>
    <x v="1"/>
    <n v="1"/>
    <x v="1"/>
    <x v="10"/>
    <x v="10"/>
    <x v="4"/>
    <s v="Q11_3"/>
    <n v="3"/>
    <x v="0"/>
    <x v="2"/>
    <x v="1"/>
  </r>
  <r>
    <n v="1"/>
    <n v="2016"/>
    <s v="3346589"/>
    <s v="20114"/>
    <x v="1"/>
    <n v="1"/>
    <x v="1"/>
    <x v="71"/>
    <x v="39"/>
    <x v="2"/>
    <s v="Q11_3"/>
    <n v="3"/>
    <x v="0"/>
    <x v="2"/>
    <x v="1"/>
  </r>
  <r>
    <n v="1"/>
    <n v="2016"/>
    <s v="1869464"/>
    <s v="20122"/>
    <x v="1"/>
    <n v="1"/>
    <x v="1"/>
    <x v="43"/>
    <x v="21"/>
    <x v="3"/>
    <s v="Q11_3"/>
    <n v="1"/>
    <x v="0"/>
    <x v="2"/>
    <x v="4"/>
  </r>
  <r>
    <n v="1"/>
    <n v="2016"/>
    <s v="3696770"/>
    <s v="20122"/>
    <x v="1"/>
    <n v="1"/>
    <x v="1"/>
    <x v="22"/>
    <x v="18"/>
    <x v="2"/>
    <s v="Q11_3"/>
    <n v="2"/>
    <x v="0"/>
    <x v="2"/>
    <x v="3"/>
  </r>
  <r>
    <n v="1"/>
    <n v="2016"/>
    <s v="3577469"/>
    <s v="20114"/>
    <x v="1"/>
    <n v="1"/>
    <x v="1"/>
    <x v="72"/>
    <x v="29"/>
    <x v="3"/>
    <s v="Q11_3"/>
    <n v="4"/>
    <x v="0"/>
    <x v="2"/>
    <x v="0"/>
  </r>
  <r>
    <n v="1"/>
    <n v="2016"/>
    <s v="333"/>
    <s v="20121"/>
    <x v="1"/>
    <n v="1"/>
    <x v="1"/>
    <x v="61"/>
    <x v="36"/>
    <x v="0"/>
    <s v="Q11_3"/>
    <n v="3"/>
    <x v="0"/>
    <x v="2"/>
    <x v="1"/>
  </r>
  <r>
    <n v="1"/>
    <n v="2016"/>
    <s v="3550325"/>
    <s v="20114"/>
    <x v="1"/>
    <n v="1"/>
    <x v="1"/>
    <x v="63"/>
    <x v="37"/>
    <x v="2"/>
    <s v="Q11_3"/>
    <n v="3"/>
    <x v="0"/>
    <x v="2"/>
    <x v="1"/>
  </r>
  <r>
    <n v="1"/>
    <n v="2016"/>
    <s v="2916783"/>
    <s v="20122"/>
    <x v="1"/>
    <n v="1"/>
    <x v="1"/>
    <x v="71"/>
    <x v="39"/>
    <x v="2"/>
    <s v="Q11_3"/>
    <n v="3"/>
    <x v="0"/>
    <x v="2"/>
    <x v="1"/>
  </r>
  <r>
    <n v="1"/>
    <n v="2016"/>
    <s v="3553302"/>
    <s v="20113"/>
    <x v="1"/>
    <n v="1"/>
    <x v="1"/>
    <x v="22"/>
    <x v="18"/>
    <x v="2"/>
    <s v="Q11_3"/>
    <n v="3"/>
    <x v="0"/>
    <x v="2"/>
    <x v="1"/>
  </r>
  <r>
    <n v="1"/>
    <n v="2016"/>
    <s v="3000568"/>
    <s v="20122"/>
    <x v="1"/>
    <n v="1"/>
    <x v="1"/>
    <x v="22"/>
    <x v="18"/>
    <x v="2"/>
    <s v="Q11_3"/>
    <n v="2"/>
    <x v="0"/>
    <x v="2"/>
    <x v="3"/>
  </r>
  <r>
    <n v="1"/>
    <n v="2016"/>
    <s v="2718858"/>
    <s v="20122"/>
    <x v="1"/>
    <n v="1"/>
    <x v="1"/>
    <x v="10"/>
    <x v="10"/>
    <x v="4"/>
    <s v="Q11_3"/>
    <n v="3"/>
    <x v="0"/>
    <x v="2"/>
    <x v="1"/>
  </r>
  <r>
    <n v="1"/>
    <n v="2016"/>
    <s v="3435301"/>
    <s v="20121"/>
    <x v="1"/>
    <n v="1"/>
    <x v="1"/>
    <x v="10"/>
    <x v="10"/>
    <x v="4"/>
    <s v="Q11_3"/>
    <n v="2"/>
    <x v="0"/>
    <x v="2"/>
    <x v="3"/>
  </r>
  <r>
    <n v="1"/>
    <n v="2016"/>
    <s v="2733613"/>
    <s v="20114"/>
    <x v="1"/>
    <n v="1"/>
    <x v="1"/>
    <x v="7"/>
    <x v="7"/>
    <x v="4"/>
    <s v="Q11_3"/>
    <m/>
    <x v="0"/>
    <x v="2"/>
    <x v="2"/>
  </r>
  <r>
    <n v="1"/>
    <n v="2016"/>
    <s v="3356638"/>
    <s v="20122"/>
    <x v="1"/>
    <n v="1"/>
    <x v="1"/>
    <x v="43"/>
    <x v="21"/>
    <x v="3"/>
    <s v="Q11_3"/>
    <n v="4"/>
    <x v="0"/>
    <x v="2"/>
    <x v="0"/>
  </r>
  <r>
    <n v="1"/>
    <n v="2016"/>
    <s v="2567096"/>
    <s v="20114"/>
    <x v="1"/>
    <n v="1"/>
    <x v="1"/>
    <x v="73"/>
    <x v="34"/>
    <x v="1"/>
    <s v="Q11_3"/>
    <n v="1"/>
    <x v="0"/>
    <x v="2"/>
    <x v="4"/>
  </r>
  <r>
    <n v="1"/>
    <n v="2016"/>
    <s v="3409288"/>
    <s v="20122"/>
    <x v="1"/>
    <n v="1"/>
    <x v="1"/>
    <x v="74"/>
    <x v="10"/>
    <x v="4"/>
    <s v="Q11_3"/>
    <n v="1"/>
    <x v="0"/>
    <x v="2"/>
    <x v="4"/>
  </r>
  <r>
    <n v="1"/>
    <n v="2016"/>
    <s v="3119609"/>
    <s v="20122"/>
    <x v="1"/>
    <n v="1"/>
    <x v="1"/>
    <x v="75"/>
    <x v="33"/>
    <x v="1"/>
    <s v="Q11_3"/>
    <m/>
    <x v="0"/>
    <x v="2"/>
    <x v="2"/>
  </r>
  <r>
    <n v="1"/>
    <n v="2016"/>
    <s v="3574193"/>
    <s v="20121"/>
    <x v="1"/>
    <n v="1"/>
    <x v="1"/>
    <x v="70"/>
    <x v="10"/>
    <x v="4"/>
    <s v="Q12"/>
    <n v="2"/>
    <x v="0"/>
    <x v="3"/>
    <x v="7"/>
  </r>
  <r>
    <n v="1"/>
    <n v="2016"/>
    <s v="3003441"/>
    <s v="20121"/>
    <x v="1"/>
    <n v="1"/>
    <x v="1"/>
    <x v="24"/>
    <x v="20"/>
    <x v="2"/>
    <s v="Q12"/>
    <n v="2"/>
    <x v="0"/>
    <x v="3"/>
    <x v="7"/>
  </r>
  <r>
    <n v="1"/>
    <n v="2016"/>
    <s v="853891"/>
    <s v="20113"/>
    <x v="1"/>
    <n v="1"/>
    <x v="1"/>
    <x v="60"/>
    <x v="35"/>
    <x v="0"/>
    <s v="Q12"/>
    <n v="1"/>
    <x v="0"/>
    <x v="3"/>
    <x v="5"/>
  </r>
  <r>
    <n v="1"/>
    <n v="2016"/>
    <s v="3671680"/>
    <s v="20122"/>
    <x v="1"/>
    <n v="1"/>
    <x v="1"/>
    <x v="22"/>
    <x v="18"/>
    <x v="2"/>
    <s v="Q12"/>
    <n v="3"/>
    <x v="0"/>
    <x v="3"/>
    <x v="6"/>
  </r>
  <r>
    <n v="1"/>
    <n v="2016"/>
    <s v="3672785"/>
    <s v="20122"/>
    <x v="1"/>
    <n v="1"/>
    <x v="1"/>
    <x v="71"/>
    <x v="39"/>
    <x v="2"/>
    <s v="Q12"/>
    <n v="1"/>
    <x v="0"/>
    <x v="3"/>
    <x v="5"/>
  </r>
  <r>
    <n v="1"/>
    <n v="2016"/>
    <s v="3628494"/>
    <s v="20114"/>
    <x v="1"/>
    <n v="1"/>
    <x v="1"/>
    <x v="22"/>
    <x v="18"/>
    <x v="2"/>
    <s v="Q12"/>
    <n v="3"/>
    <x v="0"/>
    <x v="3"/>
    <x v="6"/>
  </r>
  <r>
    <n v="1"/>
    <n v="2016"/>
    <s v="3358016"/>
    <s v="20114"/>
    <x v="1"/>
    <n v="1"/>
    <x v="1"/>
    <x v="29"/>
    <x v="1"/>
    <x v="1"/>
    <s v="Q12"/>
    <n v="1"/>
    <x v="0"/>
    <x v="3"/>
    <x v="5"/>
  </r>
  <r>
    <n v="1"/>
    <n v="2016"/>
    <s v="1481739"/>
    <s v="20121"/>
    <x v="1"/>
    <n v="1"/>
    <x v="1"/>
    <x v="10"/>
    <x v="10"/>
    <x v="4"/>
    <s v="Q12"/>
    <n v="3"/>
    <x v="0"/>
    <x v="3"/>
    <x v="6"/>
  </r>
  <r>
    <n v="1"/>
    <n v="2016"/>
    <s v="1743793"/>
    <s v="20121"/>
    <x v="1"/>
    <n v="1"/>
    <x v="1"/>
    <x v="17"/>
    <x v="15"/>
    <x v="0"/>
    <s v="Q12"/>
    <n v="1"/>
    <x v="0"/>
    <x v="3"/>
    <x v="5"/>
  </r>
  <r>
    <n v="1"/>
    <n v="2016"/>
    <s v="3599686"/>
    <s v="20122"/>
    <x v="1"/>
    <n v="1"/>
    <x v="1"/>
    <x v="54"/>
    <x v="23"/>
    <x v="1"/>
    <s v="Q12"/>
    <n v="2"/>
    <x v="0"/>
    <x v="3"/>
    <x v="7"/>
  </r>
  <r>
    <n v="1"/>
    <n v="2016"/>
    <s v="3629755"/>
    <s v="20114"/>
    <x v="1"/>
    <n v="1"/>
    <x v="1"/>
    <x v="10"/>
    <x v="10"/>
    <x v="4"/>
    <s v="Q12"/>
    <n v="1"/>
    <x v="0"/>
    <x v="3"/>
    <x v="5"/>
  </r>
  <r>
    <n v="1"/>
    <n v="2016"/>
    <s v="3346589"/>
    <s v="20114"/>
    <x v="1"/>
    <n v="1"/>
    <x v="1"/>
    <x v="71"/>
    <x v="39"/>
    <x v="2"/>
    <s v="Q12"/>
    <n v="2"/>
    <x v="0"/>
    <x v="3"/>
    <x v="7"/>
  </r>
  <r>
    <n v="1"/>
    <n v="2016"/>
    <s v="1869464"/>
    <s v="20122"/>
    <x v="1"/>
    <n v="1"/>
    <x v="1"/>
    <x v="43"/>
    <x v="21"/>
    <x v="3"/>
    <s v="Q12"/>
    <n v="2"/>
    <x v="0"/>
    <x v="3"/>
    <x v="7"/>
  </r>
  <r>
    <n v="1"/>
    <n v="2016"/>
    <s v="3696770"/>
    <s v="20122"/>
    <x v="1"/>
    <n v="1"/>
    <x v="1"/>
    <x v="22"/>
    <x v="18"/>
    <x v="2"/>
    <s v="Q12"/>
    <n v="1"/>
    <x v="0"/>
    <x v="3"/>
    <x v="5"/>
  </r>
  <r>
    <n v="1"/>
    <n v="2016"/>
    <s v="3577469"/>
    <s v="20114"/>
    <x v="1"/>
    <n v="1"/>
    <x v="1"/>
    <x v="72"/>
    <x v="29"/>
    <x v="3"/>
    <s v="Q12"/>
    <n v="3"/>
    <x v="0"/>
    <x v="3"/>
    <x v="6"/>
  </r>
  <r>
    <n v="1"/>
    <n v="2016"/>
    <s v="333"/>
    <s v="20121"/>
    <x v="1"/>
    <n v="1"/>
    <x v="1"/>
    <x v="61"/>
    <x v="36"/>
    <x v="0"/>
    <s v="Q12"/>
    <n v="1"/>
    <x v="0"/>
    <x v="3"/>
    <x v="5"/>
  </r>
  <r>
    <n v="1"/>
    <n v="2016"/>
    <s v="3550325"/>
    <s v="20114"/>
    <x v="1"/>
    <n v="1"/>
    <x v="1"/>
    <x v="63"/>
    <x v="37"/>
    <x v="2"/>
    <s v="Q12"/>
    <n v="1"/>
    <x v="0"/>
    <x v="3"/>
    <x v="5"/>
  </r>
  <r>
    <n v="1"/>
    <n v="2016"/>
    <s v="2916783"/>
    <s v="20122"/>
    <x v="1"/>
    <n v="1"/>
    <x v="1"/>
    <x v="71"/>
    <x v="39"/>
    <x v="2"/>
    <s v="Q12"/>
    <n v="2"/>
    <x v="0"/>
    <x v="3"/>
    <x v="7"/>
  </r>
  <r>
    <n v="1"/>
    <n v="2016"/>
    <s v="3553302"/>
    <s v="20113"/>
    <x v="1"/>
    <n v="1"/>
    <x v="1"/>
    <x v="22"/>
    <x v="18"/>
    <x v="2"/>
    <s v="Q12"/>
    <n v="1"/>
    <x v="0"/>
    <x v="3"/>
    <x v="5"/>
  </r>
  <r>
    <n v="1"/>
    <n v="2016"/>
    <s v="3000568"/>
    <s v="20122"/>
    <x v="1"/>
    <n v="1"/>
    <x v="1"/>
    <x v="22"/>
    <x v="18"/>
    <x v="2"/>
    <s v="Q12"/>
    <n v="3"/>
    <x v="0"/>
    <x v="3"/>
    <x v="6"/>
  </r>
  <r>
    <n v="1"/>
    <n v="2016"/>
    <s v="2718858"/>
    <s v="20122"/>
    <x v="1"/>
    <n v="1"/>
    <x v="1"/>
    <x v="10"/>
    <x v="10"/>
    <x v="4"/>
    <s v="Q12"/>
    <n v="2"/>
    <x v="0"/>
    <x v="3"/>
    <x v="7"/>
  </r>
  <r>
    <n v="1"/>
    <n v="2016"/>
    <s v="3435301"/>
    <s v="20121"/>
    <x v="1"/>
    <n v="1"/>
    <x v="1"/>
    <x v="10"/>
    <x v="10"/>
    <x v="4"/>
    <s v="Q12"/>
    <n v="2"/>
    <x v="0"/>
    <x v="3"/>
    <x v="7"/>
  </r>
  <r>
    <n v="1"/>
    <n v="2016"/>
    <s v="2733613"/>
    <s v="20114"/>
    <x v="1"/>
    <n v="1"/>
    <x v="1"/>
    <x v="7"/>
    <x v="7"/>
    <x v="4"/>
    <s v="Q12"/>
    <m/>
    <x v="0"/>
    <x v="3"/>
    <x v="2"/>
  </r>
  <r>
    <n v="1"/>
    <n v="2016"/>
    <s v="3356638"/>
    <s v="20122"/>
    <x v="1"/>
    <n v="1"/>
    <x v="1"/>
    <x v="43"/>
    <x v="21"/>
    <x v="3"/>
    <s v="Q12"/>
    <n v="3"/>
    <x v="0"/>
    <x v="3"/>
    <x v="6"/>
  </r>
  <r>
    <n v="1"/>
    <n v="2016"/>
    <s v="2567096"/>
    <s v="20114"/>
    <x v="1"/>
    <n v="1"/>
    <x v="1"/>
    <x v="73"/>
    <x v="34"/>
    <x v="1"/>
    <s v="Q12"/>
    <n v="2"/>
    <x v="0"/>
    <x v="3"/>
    <x v="7"/>
  </r>
  <r>
    <n v="1"/>
    <n v="2016"/>
    <s v="3409288"/>
    <s v="20122"/>
    <x v="1"/>
    <n v="1"/>
    <x v="1"/>
    <x v="74"/>
    <x v="10"/>
    <x v="4"/>
    <s v="Q12"/>
    <n v="2"/>
    <x v="0"/>
    <x v="3"/>
    <x v="7"/>
  </r>
  <r>
    <n v="1"/>
    <n v="2016"/>
    <s v="3119609"/>
    <s v="20122"/>
    <x v="1"/>
    <n v="1"/>
    <x v="1"/>
    <x v="75"/>
    <x v="33"/>
    <x v="1"/>
    <s v="Q12"/>
    <m/>
    <x v="0"/>
    <x v="3"/>
    <x v="2"/>
  </r>
  <r>
    <n v="1"/>
    <n v="2016"/>
    <s v="3574193"/>
    <s v="20121"/>
    <x v="1"/>
    <n v="1"/>
    <x v="1"/>
    <x v="70"/>
    <x v="10"/>
    <x v="4"/>
    <s v="Q13"/>
    <n v="4"/>
    <x v="0"/>
    <x v="4"/>
    <x v="12"/>
  </r>
  <r>
    <n v="1"/>
    <n v="2016"/>
    <s v="3003441"/>
    <s v="20121"/>
    <x v="1"/>
    <n v="1"/>
    <x v="1"/>
    <x v="24"/>
    <x v="20"/>
    <x v="2"/>
    <s v="Q13"/>
    <n v="3"/>
    <x v="0"/>
    <x v="4"/>
    <x v="14"/>
  </r>
  <r>
    <n v="1"/>
    <n v="2016"/>
    <s v="853891"/>
    <s v="20113"/>
    <x v="1"/>
    <n v="1"/>
    <x v="1"/>
    <x v="60"/>
    <x v="35"/>
    <x v="0"/>
    <s v="Q13"/>
    <n v="9"/>
    <x v="0"/>
    <x v="4"/>
    <x v="16"/>
  </r>
  <r>
    <n v="1"/>
    <n v="2016"/>
    <s v="3671680"/>
    <s v="20122"/>
    <x v="1"/>
    <n v="1"/>
    <x v="1"/>
    <x v="22"/>
    <x v="18"/>
    <x v="2"/>
    <s v="Q13"/>
    <n v="1"/>
    <x v="0"/>
    <x v="4"/>
    <x v="13"/>
  </r>
  <r>
    <n v="1"/>
    <n v="2016"/>
    <s v="3672785"/>
    <s v="20122"/>
    <x v="1"/>
    <n v="1"/>
    <x v="1"/>
    <x v="71"/>
    <x v="39"/>
    <x v="2"/>
    <s v="Q13"/>
    <n v="5"/>
    <x v="0"/>
    <x v="4"/>
    <x v="11"/>
  </r>
  <r>
    <n v="1"/>
    <n v="2016"/>
    <s v="3628494"/>
    <s v="20114"/>
    <x v="1"/>
    <n v="1"/>
    <x v="1"/>
    <x v="22"/>
    <x v="18"/>
    <x v="2"/>
    <s v="Q13"/>
    <n v="4"/>
    <x v="0"/>
    <x v="4"/>
    <x v="12"/>
  </r>
  <r>
    <n v="1"/>
    <n v="2016"/>
    <s v="3358016"/>
    <s v="20114"/>
    <x v="1"/>
    <n v="1"/>
    <x v="1"/>
    <x v="29"/>
    <x v="1"/>
    <x v="1"/>
    <s v="Q13"/>
    <n v="7"/>
    <x v="0"/>
    <x v="4"/>
    <x v="10"/>
  </r>
  <r>
    <n v="1"/>
    <n v="2016"/>
    <s v="1481739"/>
    <s v="20121"/>
    <x v="1"/>
    <n v="1"/>
    <x v="1"/>
    <x v="10"/>
    <x v="10"/>
    <x v="4"/>
    <s v="Q13"/>
    <n v="3"/>
    <x v="0"/>
    <x v="4"/>
    <x v="14"/>
  </r>
  <r>
    <n v="1"/>
    <n v="2016"/>
    <s v="1743793"/>
    <s v="20121"/>
    <x v="1"/>
    <n v="1"/>
    <x v="1"/>
    <x v="17"/>
    <x v="15"/>
    <x v="0"/>
    <s v="Q13"/>
    <n v="9"/>
    <x v="0"/>
    <x v="4"/>
    <x v="16"/>
  </r>
  <r>
    <n v="1"/>
    <n v="2016"/>
    <s v="3599686"/>
    <s v="20122"/>
    <x v="1"/>
    <n v="1"/>
    <x v="1"/>
    <x v="54"/>
    <x v="23"/>
    <x v="1"/>
    <s v="Q13"/>
    <n v="9"/>
    <x v="0"/>
    <x v="4"/>
    <x v="16"/>
  </r>
  <r>
    <n v="1"/>
    <n v="2016"/>
    <s v="3629755"/>
    <s v="20114"/>
    <x v="1"/>
    <n v="1"/>
    <x v="1"/>
    <x v="10"/>
    <x v="10"/>
    <x v="4"/>
    <s v="Q13"/>
    <n v="8"/>
    <x v="0"/>
    <x v="4"/>
    <x v="15"/>
  </r>
  <r>
    <n v="1"/>
    <n v="2016"/>
    <s v="3346589"/>
    <s v="20114"/>
    <x v="1"/>
    <n v="1"/>
    <x v="1"/>
    <x v="71"/>
    <x v="39"/>
    <x v="2"/>
    <s v="Q13"/>
    <n v="5"/>
    <x v="0"/>
    <x v="4"/>
    <x v="11"/>
  </r>
  <r>
    <n v="1"/>
    <n v="2016"/>
    <s v="1869464"/>
    <s v="20122"/>
    <x v="1"/>
    <n v="1"/>
    <x v="1"/>
    <x v="43"/>
    <x v="21"/>
    <x v="3"/>
    <s v="Q13"/>
    <n v="1"/>
    <x v="0"/>
    <x v="4"/>
    <x v="13"/>
  </r>
  <r>
    <n v="1"/>
    <n v="2016"/>
    <s v="3696770"/>
    <s v="20122"/>
    <x v="1"/>
    <n v="1"/>
    <x v="1"/>
    <x v="22"/>
    <x v="18"/>
    <x v="2"/>
    <s v="Q13"/>
    <n v="3"/>
    <x v="0"/>
    <x v="4"/>
    <x v="14"/>
  </r>
  <r>
    <n v="1"/>
    <n v="2016"/>
    <s v="3577469"/>
    <s v="20114"/>
    <x v="1"/>
    <n v="1"/>
    <x v="1"/>
    <x v="72"/>
    <x v="29"/>
    <x v="3"/>
    <s v="Q13"/>
    <n v="6"/>
    <x v="0"/>
    <x v="4"/>
    <x v="9"/>
  </r>
  <r>
    <n v="1"/>
    <n v="2016"/>
    <s v="333"/>
    <s v="20121"/>
    <x v="1"/>
    <n v="1"/>
    <x v="1"/>
    <x v="61"/>
    <x v="36"/>
    <x v="0"/>
    <s v="Q13"/>
    <n v="3"/>
    <x v="0"/>
    <x v="4"/>
    <x v="14"/>
  </r>
  <r>
    <n v="1"/>
    <n v="2016"/>
    <s v="3550325"/>
    <s v="20114"/>
    <x v="1"/>
    <n v="1"/>
    <x v="1"/>
    <x v="63"/>
    <x v="37"/>
    <x v="2"/>
    <s v="Q13"/>
    <n v="5"/>
    <x v="0"/>
    <x v="4"/>
    <x v="11"/>
  </r>
  <r>
    <n v="1"/>
    <n v="2016"/>
    <s v="2916783"/>
    <s v="20122"/>
    <x v="1"/>
    <n v="1"/>
    <x v="1"/>
    <x v="71"/>
    <x v="39"/>
    <x v="2"/>
    <s v="Q13"/>
    <n v="4"/>
    <x v="0"/>
    <x v="4"/>
    <x v="12"/>
  </r>
  <r>
    <n v="1"/>
    <n v="2016"/>
    <s v="3553302"/>
    <s v="20113"/>
    <x v="1"/>
    <n v="1"/>
    <x v="1"/>
    <x v="22"/>
    <x v="18"/>
    <x v="2"/>
    <s v="Q13"/>
    <n v="8"/>
    <x v="0"/>
    <x v="4"/>
    <x v="15"/>
  </r>
  <r>
    <n v="1"/>
    <n v="2016"/>
    <s v="3000568"/>
    <s v="20122"/>
    <x v="1"/>
    <n v="1"/>
    <x v="1"/>
    <x v="22"/>
    <x v="18"/>
    <x v="2"/>
    <s v="Q13"/>
    <n v="2"/>
    <x v="0"/>
    <x v="4"/>
    <x v="8"/>
  </r>
  <r>
    <n v="1"/>
    <n v="2016"/>
    <s v="2718858"/>
    <s v="20122"/>
    <x v="1"/>
    <n v="1"/>
    <x v="1"/>
    <x v="10"/>
    <x v="10"/>
    <x v="4"/>
    <s v="Q13"/>
    <n v="4"/>
    <x v="0"/>
    <x v="4"/>
    <x v="12"/>
  </r>
  <r>
    <n v="1"/>
    <n v="2016"/>
    <s v="3435301"/>
    <s v="20121"/>
    <x v="1"/>
    <n v="1"/>
    <x v="1"/>
    <x v="10"/>
    <x v="10"/>
    <x v="4"/>
    <s v="Q13"/>
    <n v="2"/>
    <x v="0"/>
    <x v="4"/>
    <x v="8"/>
  </r>
  <r>
    <n v="1"/>
    <n v="2016"/>
    <s v="2733613"/>
    <s v="20114"/>
    <x v="1"/>
    <n v="1"/>
    <x v="1"/>
    <x v="7"/>
    <x v="7"/>
    <x v="4"/>
    <s v="Q13"/>
    <m/>
    <x v="0"/>
    <x v="4"/>
    <x v="2"/>
  </r>
  <r>
    <n v="1"/>
    <n v="2016"/>
    <s v="3356638"/>
    <s v="20122"/>
    <x v="1"/>
    <n v="1"/>
    <x v="1"/>
    <x v="43"/>
    <x v="21"/>
    <x v="3"/>
    <s v="Q13"/>
    <n v="5"/>
    <x v="0"/>
    <x v="4"/>
    <x v="11"/>
  </r>
  <r>
    <n v="1"/>
    <n v="2016"/>
    <s v="2567096"/>
    <s v="20114"/>
    <x v="1"/>
    <n v="1"/>
    <x v="1"/>
    <x v="73"/>
    <x v="34"/>
    <x v="1"/>
    <s v="Q13"/>
    <n v="2"/>
    <x v="0"/>
    <x v="4"/>
    <x v="8"/>
  </r>
  <r>
    <n v="1"/>
    <n v="2016"/>
    <s v="3409288"/>
    <s v="20122"/>
    <x v="1"/>
    <n v="1"/>
    <x v="1"/>
    <x v="74"/>
    <x v="10"/>
    <x v="4"/>
    <s v="Q13"/>
    <n v="4"/>
    <x v="0"/>
    <x v="4"/>
    <x v="12"/>
  </r>
  <r>
    <n v="1"/>
    <n v="2016"/>
    <s v="3119609"/>
    <s v="20122"/>
    <x v="1"/>
    <n v="1"/>
    <x v="1"/>
    <x v="75"/>
    <x v="33"/>
    <x v="1"/>
    <s v="Q13"/>
    <m/>
    <x v="0"/>
    <x v="4"/>
    <x v="2"/>
  </r>
  <r>
    <n v="1"/>
    <n v="2016"/>
    <s v="3574193"/>
    <s v="20121"/>
    <x v="1"/>
    <n v="1"/>
    <x v="1"/>
    <x v="70"/>
    <x v="10"/>
    <x v="4"/>
    <s v="Q7"/>
    <n v="1"/>
    <x v="0"/>
    <x v="5"/>
    <x v="17"/>
  </r>
  <r>
    <n v="1"/>
    <n v="2016"/>
    <s v="3003441"/>
    <s v="20121"/>
    <x v="1"/>
    <n v="1"/>
    <x v="1"/>
    <x v="24"/>
    <x v="20"/>
    <x v="2"/>
    <s v="Q7"/>
    <n v="1"/>
    <x v="0"/>
    <x v="5"/>
    <x v="17"/>
  </r>
  <r>
    <n v="1"/>
    <n v="2016"/>
    <s v="853891"/>
    <s v="20113"/>
    <x v="1"/>
    <n v="1"/>
    <x v="1"/>
    <x v="60"/>
    <x v="35"/>
    <x v="0"/>
    <s v="Q7"/>
    <n v="1"/>
    <x v="0"/>
    <x v="5"/>
    <x v="17"/>
  </r>
  <r>
    <n v="1"/>
    <n v="2016"/>
    <s v="3671680"/>
    <s v="20122"/>
    <x v="1"/>
    <n v="1"/>
    <x v="1"/>
    <x v="22"/>
    <x v="18"/>
    <x v="2"/>
    <s v="Q7"/>
    <n v="2"/>
    <x v="0"/>
    <x v="5"/>
    <x v="18"/>
  </r>
  <r>
    <n v="1"/>
    <n v="2016"/>
    <s v="3672785"/>
    <s v="20122"/>
    <x v="1"/>
    <n v="1"/>
    <x v="1"/>
    <x v="71"/>
    <x v="39"/>
    <x v="2"/>
    <s v="Q7"/>
    <n v="1"/>
    <x v="0"/>
    <x v="5"/>
    <x v="17"/>
  </r>
  <r>
    <n v="1"/>
    <n v="2016"/>
    <s v="3628494"/>
    <s v="20114"/>
    <x v="1"/>
    <n v="1"/>
    <x v="1"/>
    <x v="22"/>
    <x v="18"/>
    <x v="2"/>
    <s v="Q7"/>
    <n v="1"/>
    <x v="0"/>
    <x v="5"/>
    <x v="17"/>
  </r>
  <r>
    <n v="1"/>
    <n v="2016"/>
    <s v="3358016"/>
    <s v="20114"/>
    <x v="1"/>
    <n v="1"/>
    <x v="1"/>
    <x v="29"/>
    <x v="1"/>
    <x v="1"/>
    <s v="Q7"/>
    <n v="1"/>
    <x v="0"/>
    <x v="5"/>
    <x v="17"/>
  </r>
  <r>
    <n v="1"/>
    <n v="2016"/>
    <s v="1481739"/>
    <s v="20121"/>
    <x v="1"/>
    <n v="1"/>
    <x v="1"/>
    <x v="10"/>
    <x v="10"/>
    <x v="4"/>
    <s v="Q7"/>
    <n v="1"/>
    <x v="0"/>
    <x v="5"/>
    <x v="17"/>
  </r>
  <r>
    <n v="1"/>
    <n v="2016"/>
    <s v="1743793"/>
    <s v="20121"/>
    <x v="1"/>
    <n v="1"/>
    <x v="1"/>
    <x v="17"/>
    <x v="15"/>
    <x v="0"/>
    <s v="Q7"/>
    <n v="1"/>
    <x v="0"/>
    <x v="5"/>
    <x v="17"/>
  </r>
  <r>
    <n v="1"/>
    <n v="2016"/>
    <s v="3599686"/>
    <s v="20122"/>
    <x v="1"/>
    <n v="1"/>
    <x v="1"/>
    <x v="54"/>
    <x v="23"/>
    <x v="1"/>
    <s v="Q7"/>
    <n v="1"/>
    <x v="0"/>
    <x v="5"/>
    <x v="17"/>
  </r>
  <r>
    <n v="1"/>
    <n v="2016"/>
    <s v="3629755"/>
    <s v="20114"/>
    <x v="1"/>
    <n v="1"/>
    <x v="1"/>
    <x v="10"/>
    <x v="10"/>
    <x v="4"/>
    <s v="Q7"/>
    <n v="1"/>
    <x v="0"/>
    <x v="5"/>
    <x v="17"/>
  </r>
  <r>
    <n v="1"/>
    <n v="2016"/>
    <s v="3346589"/>
    <s v="20114"/>
    <x v="1"/>
    <n v="1"/>
    <x v="1"/>
    <x v="71"/>
    <x v="39"/>
    <x v="2"/>
    <s v="Q7"/>
    <n v="1"/>
    <x v="0"/>
    <x v="5"/>
    <x v="17"/>
  </r>
  <r>
    <n v="1"/>
    <n v="2016"/>
    <s v="1869464"/>
    <s v="20122"/>
    <x v="1"/>
    <n v="1"/>
    <x v="1"/>
    <x v="43"/>
    <x v="21"/>
    <x v="3"/>
    <s v="Q7"/>
    <n v="3"/>
    <x v="0"/>
    <x v="5"/>
    <x v="20"/>
  </r>
  <r>
    <n v="1"/>
    <n v="2016"/>
    <s v="3696770"/>
    <s v="20122"/>
    <x v="1"/>
    <n v="1"/>
    <x v="1"/>
    <x v="22"/>
    <x v="18"/>
    <x v="2"/>
    <s v="Q7"/>
    <n v="1"/>
    <x v="0"/>
    <x v="5"/>
    <x v="17"/>
  </r>
  <r>
    <n v="1"/>
    <n v="2016"/>
    <s v="3577469"/>
    <s v="20114"/>
    <x v="1"/>
    <n v="1"/>
    <x v="1"/>
    <x v="72"/>
    <x v="29"/>
    <x v="3"/>
    <s v="Q7"/>
    <n v="1"/>
    <x v="0"/>
    <x v="5"/>
    <x v="17"/>
  </r>
  <r>
    <n v="1"/>
    <n v="2016"/>
    <s v="333"/>
    <s v="20121"/>
    <x v="1"/>
    <n v="1"/>
    <x v="1"/>
    <x v="61"/>
    <x v="36"/>
    <x v="0"/>
    <s v="Q7"/>
    <n v="5"/>
    <x v="0"/>
    <x v="5"/>
    <x v="19"/>
  </r>
  <r>
    <n v="1"/>
    <n v="2016"/>
    <s v="3550325"/>
    <s v="20114"/>
    <x v="1"/>
    <n v="1"/>
    <x v="1"/>
    <x v="63"/>
    <x v="37"/>
    <x v="2"/>
    <s v="Q7"/>
    <n v="1"/>
    <x v="0"/>
    <x v="5"/>
    <x v="17"/>
  </r>
  <r>
    <n v="1"/>
    <n v="2016"/>
    <s v="2916783"/>
    <s v="20122"/>
    <x v="1"/>
    <n v="1"/>
    <x v="1"/>
    <x v="71"/>
    <x v="39"/>
    <x v="2"/>
    <s v="Q7"/>
    <n v="1"/>
    <x v="0"/>
    <x v="5"/>
    <x v="17"/>
  </r>
  <r>
    <n v="1"/>
    <n v="2016"/>
    <s v="3553302"/>
    <s v="20113"/>
    <x v="1"/>
    <n v="1"/>
    <x v="1"/>
    <x v="22"/>
    <x v="18"/>
    <x v="2"/>
    <s v="Q7"/>
    <n v="1"/>
    <x v="0"/>
    <x v="5"/>
    <x v="17"/>
  </r>
  <r>
    <n v="1"/>
    <n v="2016"/>
    <s v="3000568"/>
    <s v="20122"/>
    <x v="1"/>
    <n v="1"/>
    <x v="1"/>
    <x v="22"/>
    <x v="18"/>
    <x v="2"/>
    <s v="Q7"/>
    <n v="1"/>
    <x v="0"/>
    <x v="5"/>
    <x v="17"/>
  </r>
  <r>
    <n v="1"/>
    <n v="2016"/>
    <s v="2718858"/>
    <s v="20122"/>
    <x v="1"/>
    <n v="1"/>
    <x v="1"/>
    <x v="10"/>
    <x v="10"/>
    <x v="4"/>
    <s v="Q7"/>
    <n v="1"/>
    <x v="0"/>
    <x v="5"/>
    <x v="17"/>
  </r>
  <r>
    <n v="1"/>
    <n v="2016"/>
    <s v="3435301"/>
    <s v="20121"/>
    <x v="1"/>
    <n v="1"/>
    <x v="1"/>
    <x v="10"/>
    <x v="10"/>
    <x v="4"/>
    <s v="Q7"/>
    <n v="1"/>
    <x v="0"/>
    <x v="5"/>
    <x v="17"/>
  </r>
  <r>
    <n v="1"/>
    <n v="2016"/>
    <s v="2733613"/>
    <s v="20114"/>
    <x v="1"/>
    <n v="1"/>
    <x v="1"/>
    <x v="7"/>
    <x v="7"/>
    <x v="4"/>
    <s v="Q7"/>
    <m/>
    <x v="0"/>
    <x v="5"/>
    <x v="2"/>
  </r>
  <r>
    <n v="1"/>
    <n v="2016"/>
    <s v="3356638"/>
    <s v="20122"/>
    <x v="1"/>
    <n v="1"/>
    <x v="1"/>
    <x v="43"/>
    <x v="21"/>
    <x v="3"/>
    <s v="Q7"/>
    <n v="3"/>
    <x v="0"/>
    <x v="5"/>
    <x v="20"/>
  </r>
  <r>
    <n v="1"/>
    <n v="2016"/>
    <s v="2567096"/>
    <s v="20114"/>
    <x v="1"/>
    <n v="1"/>
    <x v="1"/>
    <x v="73"/>
    <x v="34"/>
    <x v="1"/>
    <s v="Q7"/>
    <n v="2"/>
    <x v="0"/>
    <x v="5"/>
    <x v="18"/>
  </r>
  <r>
    <n v="1"/>
    <n v="2016"/>
    <s v="3409288"/>
    <s v="20122"/>
    <x v="1"/>
    <n v="1"/>
    <x v="1"/>
    <x v="74"/>
    <x v="10"/>
    <x v="4"/>
    <s v="Q7"/>
    <n v="1"/>
    <x v="0"/>
    <x v="5"/>
    <x v="17"/>
  </r>
  <r>
    <n v="1"/>
    <n v="2016"/>
    <s v="3119609"/>
    <s v="20122"/>
    <x v="1"/>
    <n v="1"/>
    <x v="1"/>
    <x v="75"/>
    <x v="33"/>
    <x v="1"/>
    <s v="Q7"/>
    <m/>
    <x v="0"/>
    <x v="5"/>
    <x v="2"/>
  </r>
  <r>
    <n v="1"/>
    <n v="2016"/>
    <s v="3574193"/>
    <s v="20121"/>
    <x v="1"/>
    <n v="1"/>
    <x v="1"/>
    <x v="70"/>
    <x v="10"/>
    <x v="4"/>
    <s v="Q8"/>
    <n v="1"/>
    <x v="0"/>
    <x v="6"/>
    <x v="21"/>
  </r>
  <r>
    <n v="1"/>
    <n v="2016"/>
    <s v="3003441"/>
    <s v="20121"/>
    <x v="1"/>
    <n v="1"/>
    <x v="1"/>
    <x v="24"/>
    <x v="20"/>
    <x v="2"/>
    <s v="Q8"/>
    <n v="1"/>
    <x v="0"/>
    <x v="6"/>
    <x v="21"/>
  </r>
  <r>
    <n v="1"/>
    <n v="2016"/>
    <s v="853891"/>
    <s v="20113"/>
    <x v="1"/>
    <n v="1"/>
    <x v="1"/>
    <x v="60"/>
    <x v="35"/>
    <x v="0"/>
    <s v="Q8"/>
    <n v="3"/>
    <x v="0"/>
    <x v="6"/>
    <x v="24"/>
  </r>
  <r>
    <n v="1"/>
    <n v="2016"/>
    <s v="3671680"/>
    <s v="20122"/>
    <x v="1"/>
    <n v="1"/>
    <x v="1"/>
    <x v="22"/>
    <x v="18"/>
    <x v="2"/>
    <s v="Q8"/>
    <n v="1"/>
    <x v="0"/>
    <x v="6"/>
    <x v="21"/>
  </r>
  <r>
    <n v="1"/>
    <n v="2016"/>
    <s v="3672785"/>
    <s v="20122"/>
    <x v="1"/>
    <n v="1"/>
    <x v="1"/>
    <x v="71"/>
    <x v="39"/>
    <x v="2"/>
    <s v="Q8"/>
    <n v="1"/>
    <x v="0"/>
    <x v="6"/>
    <x v="21"/>
  </r>
  <r>
    <n v="1"/>
    <n v="2016"/>
    <s v="3628494"/>
    <s v="20114"/>
    <x v="1"/>
    <n v="1"/>
    <x v="1"/>
    <x v="22"/>
    <x v="18"/>
    <x v="2"/>
    <s v="Q8"/>
    <n v="1"/>
    <x v="0"/>
    <x v="6"/>
    <x v="21"/>
  </r>
  <r>
    <n v="1"/>
    <n v="2016"/>
    <s v="3358016"/>
    <s v="20114"/>
    <x v="1"/>
    <n v="1"/>
    <x v="1"/>
    <x v="29"/>
    <x v="1"/>
    <x v="1"/>
    <s v="Q8"/>
    <n v="5"/>
    <x v="0"/>
    <x v="6"/>
    <x v="23"/>
  </r>
  <r>
    <n v="1"/>
    <n v="2016"/>
    <s v="1481739"/>
    <s v="20121"/>
    <x v="1"/>
    <n v="1"/>
    <x v="1"/>
    <x v="10"/>
    <x v="10"/>
    <x v="4"/>
    <s v="Q8"/>
    <n v="1"/>
    <x v="0"/>
    <x v="6"/>
    <x v="21"/>
  </r>
  <r>
    <n v="1"/>
    <n v="2016"/>
    <s v="1743793"/>
    <s v="20121"/>
    <x v="1"/>
    <n v="1"/>
    <x v="1"/>
    <x v="17"/>
    <x v="15"/>
    <x v="0"/>
    <s v="Q8"/>
    <n v="3"/>
    <x v="0"/>
    <x v="6"/>
    <x v="24"/>
  </r>
  <r>
    <n v="1"/>
    <n v="2016"/>
    <s v="3599686"/>
    <s v="20122"/>
    <x v="1"/>
    <n v="1"/>
    <x v="1"/>
    <x v="54"/>
    <x v="23"/>
    <x v="1"/>
    <s v="Q8"/>
    <n v="1"/>
    <x v="0"/>
    <x v="6"/>
    <x v="21"/>
  </r>
  <r>
    <n v="1"/>
    <n v="2016"/>
    <s v="3629755"/>
    <s v="20114"/>
    <x v="1"/>
    <n v="1"/>
    <x v="1"/>
    <x v="10"/>
    <x v="10"/>
    <x v="4"/>
    <s v="Q8"/>
    <n v="1"/>
    <x v="0"/>
    <x v="6"/>
    <x v="21"/>
  </r>
  <r>
    <n v="1"/>
    <n v="2016"/>
    <s v="3346589"/>
    <s v="20114"/>
    <x v="1"/>
    <n v="1"/>
    <x v="1"/>
    <x v="71"/>
    <x v="39"/>
    <x v="2"/>
    <s v="Q8"/>
    <n v="3"/>
    <x v="0"/>
    <x v="6"/>
    <x v="24"/>
  </r>
  <r>
    <n v="1"/>
    <n v="2016"/>
    <s v="1869464"/>
    <s v="20122"/>
    <x v="1"/>
    <n v="1"/>
    <x v="1"/>
    <x v="43"/>
    <x v="21"/>
    <x v="3"/>
    <s v="Q8"/>
    <n v="3"/>
    <x v="0"/>
    <x v="6"/>
    <x v="24"/>
  </r>
  <r>
    <n v="1"/>
    <n v="2016"/>
    <s v="3696770"/>
    <s v="20122"/>
    <x v="1"/>
    <n v="1"/>
    <x v="1"/>
    <x v="22"/>
    <x v="18"/>
    <x v="2"/>
    <s v="Q8"/>
    <n v="8"/>
    <x v="0"/>
    <x v="6"/>
    <x v="19"/>
  </r>
  <r>
    <n v="1"/>
    <n v="2016"/>
    <s v="3577469"/>
    <s v="20114"/>
    <x v="1"/>
    <n v="1"/>
    <x v="1"/>
    <x v="72"/>
    <x v="29"/>
    <x v="3"/>
    <s v="Q8"/>
    <n v="3"/>
    <x v="0"/>
    <x v="6"/>
    <x v="24"/>
  </r>
  <r>
    <n v="1"/>
    <n v="2016"/>
    <s v="333"/>
    <s v="20121"/>
    <x v="1"/>
    <n v="1"/>
    <x v="1"/>
    <x v="61"/>
    <x v="36"/>
    <x v="0"/>
    <s v="Q8"/>
    <n v="8"/>
    <x v="0"/>
    <x v="6"/>
    <x v="19"/>
  </r>
  <r>
    <n v="1"/>
    <n v="2016"/>
    <s v="3550325"/>
    <s v="20114"/>
    <x v="1"/>
    <n v="1"/>
    <x v="1"/>
    <x v="63"/>
    <x v="37"/>
    <x v="2"/>
    <s v="Q8"/>
    <n v="6"/>
    <x v="0"/>
    <x v="6"/>
    <x v="27"/>
  </r>
  <r>
    <n v="1"/>
    <n v="2016"/>
    <s v="2916783"/>
    <s v="20122"/>
    <x v="1"/>
    <n v="1"/>
    <x v="1"/>
    <x v="71"/>
    <x v="39"/>
    <x v="2"/>
    <s v="Q8"/>
    <n v="5"/>
    <x v="0"/>
    <x v="6"/>
    <x v="23"/>
  </r>
  <r>
    <n v="1"/>
    <n v="2016"/>
    <s v="3553302"/>
    <s v="20113"/>
    <x v="1"/>
    <n v="1"/>
    <x v="1"/>
    <x v="22"/>
    <x v="18"/>
    <x v="2"/>
    <s v="Q8"/>
    <n v="5"/>
    <x v="0"/>
    <x v="6"/>
    <x v="23"/>
  </r>
  <r>
    <n v="1"/>
    <n v="2016"/>
    <s v="3000568"/>
    <s v="20122"/>
    <x v="1"/>
    <n v="1"/>
    <x v="1"/>
    <x v="22"/>
    <x v="18"/>
    <x v="2"/>
    <s v="Q8"/>
    <n v="1"/>
    <x v="0"/>
    <x v="6"/>
    <x v="21"/>
  </r>
  <r>
    <n v="1"/>
    <n v="2016"/>
    <s v="2718858"/>
    <s v="20122"/>
    <x v="1"/>
    <n v="1"/>
    <x v="1"/>
    <x v="10"/>
    <x v="10"/>
    <x v="4"/>
    <s v="Q8"/>
    <n v="1"/>
    <x v="0"/>
    <x v="6"/>
    <x v="21"/>
  </r>
  <r>
    <n v="1"/>
    <n v="2016"/>
    <s v="3435301"/>
    <s v="20121"/>
    <x v="1"/>
    <n v="1"/>
    <x v="1"/>
    <x v="10"/>
    <x v="10"/>
    <x v="4"/>
    <s v="Q8"/>
    <n v="1"/>
    <x v="0"/>
    <x v="6"/>
    <x v="21"/>
  </r>
  <r>
    <n v="1"/>
    <n v="2016"/>
    <s v="2733613"/>
    <s v="20114"/>
    <x v="1"/>
    <n v="1"/>
    <x v="1"/>
    <x v="7"/>
    <x v="7"/>
    <x v="4"/>
    <s v="Q8"/>
    <m/>
    <x v="0"/>
    <x v="6"/>
    <x v="2"/>
  </r>
  <r>
    <n v="1"/>
    <n v="2016"/>
    <s v="3356638"/>
    <s v="20122"/>
    <x v="1"/>
    <n v="1"/>
    <x v="1"/>
    <x v="43"/>
    <x v="21"/>
    <x v="3"/>
    <s v="Q8"/>
    <n v="1"/>
    <x v="0"/>
    <x v="6"/>
    <x v="21"/>
  </r>
  <r>
    <n v="1"/>
    <n v="2016"/>
    <s v="2567096"/>
    <s v="20114"/>
    <x v="1"/>
    <n v="1"/>
    <x v="1"/>
    <x v="73"/>
    <x v="34"/>
    <x v="1"/>
    <s v="Q8"/>
    <n v="4"/>
    <x v="0"/>
    <x v="6"/>
    <x v="22"/>
  </r>
  <r>
    <n v="1"/>
    <n v="2016"/>
    <s v="3409288"/>
    <s v="20122"/>
    <x v="1"/>
    <n v="1"/>
    <x v="1"/>
    <x v="74"/>
    <x v="10"/>
    <x v="4"/>
    <s v="Q8"/>
    <n v="7"/>
    <x v="0"/>
    <x v="6"/>
    <x v="25"/>
  </r>
  <r>
    <n v="1"/>
    <n v="2016"/>
    <s v="3119609"/>
    <s v="20122"/>
    <x v="1"/>
    <n v="1"/>
    <x v="1"/>
    <x v="75"/>
    <x v="33"/>
    <x v="1"/>
    <s v="Q8"/>
    <m/>
    <x v="0"/>
    <x v="6"/>
    <x v="2"/>
  </r>
  <r>
    <n v="1"/>
    <n v="2016"/>
    <s v="3574193"/>
    <s v="20121"/>
    <x v="1"/>
    <n v="1"/>
    <x v="1"/>
    <x v="70"/>
    <x v="10"/>
    <x v="4"/>
    <s v="Q9"/>
    <n v="3"/>
    <x v="0"/>
    <x v="7"/>
    <x v="30"/>
  </r>
  <r>
    <n v="1"/>
    <n v="2016"/>
    <s v="3003441"/>
    <s v="20121"/>
    <x v="1"/>
    <n v="1"/>
    <x v="1"/>
    <x v="24"/>
    <x v="20"/>
    <x v="2"/>
    <s v="Q9"/>
    <n v="1"/>
    <x v="0"/>
    <x v="7"/>
    <x v="28"/>
  </r>
  <r>
    <n v="1"/>
    <n v="2016"/>
    <s v="853891"/>
    <s v="20113"/>
    <x v="1"/>
    <n v="1"/>
    <x v="1"/>
    <x v="60"/>
    <x v="35"/>
    <x v="0"/>
    <s v="Q9"/>
    <n v="2"/>
    <x v="0"/>
    <x v="7"/>
    <x v="29"/>
  </r>
  <r>
    <n v="1"/>
    <n v="2016"/>
    <s v="3671680"/>
    <s v="20122"/>
    <x v="1"/>
    <n v="1"/>
    <x v="1"/>
    <x v="22"/>
    <x v="18"/>
    <x v="2"/>
    <s v="Q9"/>
    <n v="1"/>
    <x v="0"/>
    <x v="7"/>
    <x v="28"/>
  </r>
  <r>
    <n v="1"/>
    <n v="2016"/>
    <s v="3672785"/>
    <s v="20122"/>
    <x v="1"/>
    <n v="1"/>
    <x v="1"/>
    <x v="71"/>
    <x v="39"/>
    <x v="2"/>
    <s v="Q9"/>
    <n v="4"/>
    <x v="0"/>
    <x v="7"/>
    <x v="33"/>
  </r>
  <r>
    <n v="1"/>
    <n v="2016"/>
    <s v="3628494"/>
    <s v="20114"/>
    <x v="1"/>
    <n v="1"/>
    <x v="1"/>
    <x v="22"/>
    <x v="18"/>
    <x v="2"/>
    <s v="Q9"/>
    <n v="3"/>
    <x v="0"/>
    <x v="7"/>
    <x v="30"/>
  </r>
  <r>
    <n v="1"/>
    <n v="2016"/>
    <s v="3358016"/>
    <s v="20114"/>
    <x v="1"/>
    <n v="1"/>
    <x v="1"/>
    <x v="29"/>
    <x v="1"/>
    <x v="1"/>
    <s v="Q9"/>
    <n v="3"/>
    <x v="0"/>
    <x v="7"/>
    <x v="30"/>
  </r>
  <r>
    <n v="1"/>
    <n v="2016"/>
    <s v="1481739"/>
    <s v="20121"/>
    <x v="1"/>
    <n v="1"/>
    <x v="1"/>
    <x v="10"/>
    <x v="10"/>
    <x v="4"/>
    <s v="Q9"/>
    <n v="1"/>
    <x v="0"/>
    <x v="7"/>
    <x v="28"/>
  </r>
  <r>
    <n v="1"/>
    <n v="2016"/>
    <s v="1743793"/>
    <s v="20121"/>
    <x v="1"/>
    <n v="1"/>
    <x v="1"/>
    <x v="17"/>
    <x v="15"/>
    <x v="0"/>
    <s v="Q9"/>
    <n v="1"/>
    <x v="0"/>
    <x v="7"/>
    <x v="28"/>
  </r>
  <r>
    <n v="1"/>
    <n v="2016"/>
    <s v="3599686"/>
    <s v="20122"/>
    <x v="1"/>
    <n v="1"/>
    <x v="1"/>
    <x v="54"/>
    <x v="23"/>
    <x v="1"/>
    <s v="Q9"/>
    <n v="6"/>
    <x v="0"/>
    <x v="7"/>
    <x v="32"/>
  </r>
  <r>
    <n v="1"/>
    <n v="2016"/>
    <s v="3629755"/>
    <s v="20114"/>
    <x v="1"/>
    <n v="1"/>
    <x v="1"/>
    <x v="10"/>
    <x v="10"/>
    <x v="4"/>
    <s v="Q9"/>
    <n v="2"/>
    <x v="0"/>
    <x v="7"/>
    <x v="29"/>
  </r>
  <r>
    <n v="1"/>
    <n v="2016"/>
    <s v="3346589"/>
    <s v="20114"/>
    <x v="1"/>
    <n v="1"/>
    <x v="1"/>
    <x v="71"/>
    <x v="39"/>
    <x v="2"/>
    <s v="Q9"/>
    <n v="2"/>
    <x v="0"/>
    <x v="7"/>
    <x v="29"/>
  </r>
  <r>
    <n v="1"/>
    <n v="2016"/>
    <s v="1869464"/>
    <s v="20122"/>
    <x v="1"/>
    <n v="1"/>
    <x v="1"/>
    <x v="43"/>
    <x v="21"/>
    <x v="3"/>
    <s v="Q9"/>
    <n v="1"/>
    <x v="0"/>
    <x v="7"/>
    <x v="28"/>
  </r>
  <r>
    <n v="1"/>
    <n v="2016"/>
    <s v="3696770"/>
    <s v="20122"/>
    <x v="1"/>
    <n v="1"/>
    <x v="1"/>
    <x v="22"/>
    <x v="18"/>
    <x v="2"/>
    <s v="Q9"/>
    <n v="1"/>
    <x v="0"/>
    <x v="7"/>
    <x v="28"/>
  </r>
  <r>
    <n v="1"/>
    <n v="2016"/>
    <s v="3577469"/>
    <s v="20114"/>
    <x v="1"/>
    <n v="1"/>
    <x v="1"/>
    <x v="72"/>
    <x v="29"/>
    <x v="3"/>
    <s v="Q9"/>
    <n v="2"/>
    <x v="0"/>
    <x v="7"/>
    <x v="29"/>
  </r>
  <r>
    <n v="1"/>
    <n v="2016"/>
    <s v="333"/>
    <s v="20121"/>
    <x v="1"/>
    <n v="1"/>
    <x v="1"/>
    <x v="61"/>
    <x v="36"/>
    <x v="0"/>
    <s v="Q9"/>
    <n v="7"/>
    <x v="0"/>
    <x v="7"/>
    <x v="35"/>
  </r>
  <r>
    <n v="1"/>
    <n v="2016"/>
    <s v="3550325"/>
    <s v="20114"/>
    <x v="1"/>
    <n v="1"/>
    <x v="1"/>
    <x v="63"/>
    <x v="37"/>
    <x v="2"/>
    <s v="Q9"/>
    <n v="6"/>
    <x v="0"/>
    <x v="7"/>
    <x v="32"/>
  </r>
  <r>
    <n v="1"/>
    <n v="2016"/>
    <s v="2916783"/>
    <s v="20122"/>
    <x v="1"/>
    <n v="1"/>
    <x v="1"/>
    <x v="71"/>
    <x v="39"/>
    <x v="2"/>
    <s v="Q9"/>
    <n v="2"/>
    <x v="0"/>
    <x v="7"/>
    <x v="29"/>
  </r>
  <r>
    <n v="1"/>
    <n v="2016"/>
    <s v="3553302"/>
    <s v="20113"/>
    <x v="1"/>
    <n v="1"/>
    <x v="1"/>
    <x v="22"/>
    <x v="18"/>
    <x v="2"/>
    <s v="Q9"/>
    <n v="2"/>
    <x v="0"/>
    <x v="7"/>
    <x v="29"/>
  </r>
  <r>
    <n v="1"/>
    <n v="2016"/>
    <s v="3000568"/>
    <s v="20122"/>
    <x v="1"/>
    <n v="1"/>
    <x v="1"/>
    <x v="22"/>
    <x v="18"/>
    <x v="2"/>
    <s v="Q9"/>
    <n v="2"/>
    <x v="0"/>
    <x v="7"/>
    <x v="29"/>
  </r>
  <r>
    <n v="1"/>
    <n v="2016"/>
    <s v="2718858"/>
    <s v="20122"/>
    <x v="1"/>
    <n v="1"/>
    <x v="1"/>
    <x v="10"/>
    <x v="10"/>
    <x v="4"/>
    <s v="Q9"/>
    <n v="4"/>
    <x v="0"/>
    <x v="7"/>
    <x v="33"/>
  </r>
  <r>
    <n v="1"/>
    <n v="2016"/>
    <s v="3435301"/>
    <s v="20121"/>
    <x v="1"/>
    <n v="1"/>
    <x v="1"/>
    <x v="10"/>
    <x v="10"/>
    <x v="4"/>
    <s v="Q9"/>
    <n v="2"/>
    <x v="0"/>
    <x v="7"/>
    <x v="29"/>
  </r>
  <r>
    <n v="1"/>
    <n v="2016"/>
    <s v="2733613"/>
    <s v="20114"/>
    <x v="1"/>
    <n v="1"/>
    <x v="1"/>
    <x v="7"/>
    <x v="7"/>
    <x v="4"/>
    <s v="Q9"/>
    <m/>
    <x v="0"/>
    <x v="7"/>
    <x v="2"/>
  </r>
  <r>
    <n v="1"/>
    <n v="2016"/>
    <s v="3356638"/>
    <s v="20122"/>
    <x v="1"/>
    <n v="1"/>
    <x v="1"/>
    <x v="43"/>
    <x v="21"/>
    <x v="3"/>
    <s v="Q9"/>
    <n v="4"/>
    <x v="0"/>
    <x v="7"/>
    <x v="33"/>
  </r>
  <r>
    <n v="1"/>
    <n v="2016"/>
    <s v="2567096"/>
    <s v="20114"/>
    <x v="1"/>
    <n v="1"/>
    <x v="1"/>
    <x v="73"/>
    <x v="34"/>
    <x v="1"/>
    <s v="Q9"/>
    <n v="1"/>
    <x v="0"/>
    <x v="7"/>
    <x v="28"/>
  </r>
  <r>
    <n v="1"/>
    <n v="2016"/>
    <s v="3409288"/>
    <s v="20122"/>
    <x v="1"/>
    <n v="1"/>
    <x v="1"/>
    <x v="74"/>
    <x v="10"/>
    <x v="4"/>
    <s v="Q9"/>
    <n v="2"/>
    <x v="0"/>
    <x v="7"/>
    <x v="29"/>
  </r>
  <r>
    <n v="1"/>
    <n v="2016"/>
    <s v="3119609"/>
    <s v="20122"/>
    <x v="1"/>
    <n v="1"/>
    <x v="1"/>
    <x v="75"/>
    <x v="33"/>
    <x v="1"/>
    <s v="Q9"/>
    <m/>
    <x v="0"/>
    <x v="7"/>
    <x v="2"/>
  </r>
  <r>
    <m/>
    <m/>
    <m/>
    <m/>
    <x v="2"/>
    <m/>
    <x v="2"/>
    <x v="76"/>
    <x v="41"/>
    <x v="5"/>
    <m/>
    <m/>
    <x v="1"/>
    <x v="8"/>
    <x v="2"/>
  </r>
</pivotCacheRecords>
</file>

<file path=xl/pivotCache/pivotCacheRecords3.xml><?xml version="1.0" encoding="utf-8"?>
<pivotCacheRecords xmlns="http://schemas.openxmlformats.org/spreadsheetml/2006/main" xmlns:r="http://schemas.openxmlformats.org/officeDocument/2006/relationships" count="1184">
  <r>
    <n v="1"/>
    <n v="2016"/>
    <s v="3887168"/>
    <s v="20122"/>
    <x v="0"/>
    <n v="0"/>
    <x v="0"/>
    <x v="0"/>
    <x v="0"/>
    <x v="0"/>
    <s v="Q15"/>
    <n v="5"/>
    <x v="0"/>
    <x v="0"/>
    <x v="0"/>
  </r>
  <r>
    <n v="1"/>
    <n v="2016"/>
    <s v="3887168"/>
    <s v="20122"/>
    <x v="0"/>
    <n v="0"/>
    <x v="0"/>
    <x v="0"/>
    <x v="0"/>
    <x v="0"/>
    <s v="Q16"/>
    <n v="3"/>
    <x v="0"/>
    <x v="1"/>
    <x v="1"/>
  </r>
  <r>
    <n v="1"/>
    <n v="2016"/>
    <s v="3887168"/>
    <s v="20122"/>
    <x v="0"/>
    <n v="0"/>
    <x v="0"/>
    <x v="0"/>
    <x v="0"/>
    <x v="0"/>
    <s v="Q14"/>
    <n v="1"/>
    <x v="0"/>
    <x v="2"/>
    <x v="2"/>
  </r>
  <r>
    <n v="1"/>
    <n v="2016"/>
    <s v="3887168"/>
    <s v="20122"/>
    <x v="0"/>
    <n v="0"/>
    <x v="0"/>
    <x v="0"/>
    <x v="0"/>
    <x v="0"/>
    <s v="Q17"/>
    <m/>
    <x v="0"/>
    <x v="3"/>
    <x v="3"/>
  </r>
  <r>
    <n v="1"/>
    <n v="2016"/>
    <s v="3887168"/>
    <s v="20122"/>
    <x v="0"/>
    <n v="0"/>
    <x v="0"/>
    <x v="0"/>
    <x v="0"/>
    <x v="0"/>
    <s v="Q18"/>
    <m/>
    <x v="0"/>
    <x v="4"/>
    <x v="3"/>
  </r>
  <r>
    <n v="1"/>
    <n v="2016"/>
    <s v="3887168"/>
    <s v="20122"/>
    <x v="0"/>
    <n v="0"/>
    <x v="0"/>
    <x v="0"/>
    <x v="0"/>
    <x v="0"/>
    <s v="Q23"/>
    <n v="9"/>
    <x v="0"/>
    <x v="5"/>
    <x v="4"/>
  </r>
  <r>
    <n v="1"/>
    <n v="2016"/>
    <s v="3887168"/>
    <s v="20122"/>
    <x v="0"/>
    <n v="0"/>
    <x v="0"/>
    <x v="0"/>
    <x v="0"/>
    <x v="0"/>
    <s v="Q19"/>
    <n v="1"/>
    <x v="0"/>
    <x v="6"/>
    <x v="5"/>
  </r>
  <r>
    <n v="1"/>
    <n v="2016"/>
    <s v="3332770"/>
    <s v="20122"/>
    <x v="0"/>
    <n v="0"/>
    <x v="0"/>
    <x v="1"/>
    <x v="1"/>
    <x v="1"/>
    <s v="Q15"/>
    <n v="5"/>
    <x v="0"/>
    <x v="0"/>
    <x v="0"/>
  </r>
  <r>
    <n v="1"/>
    <n v="2016"/>
    <s v="3332770"/>
    <s v="20122"/>
    <x v="0"/>
    <n v="0"/>
    <x v="0"/>
    <x v="1"/>
    <x v="1"/>
    <x v="1"/>
    <s v="Q16"/>
    <n v="2"/>
    <x v="0"/>
    <x v="1"/>
    <x v="6"/>
  </r>
  <r>
    <n v="1"/>
    <n v="2016"/>
    <s v="3332770"/>
    <s v="20122"/>
    <x v="0"/>
    <n v="0"/>
    <x v="0"/>
    <x v="1"/>
    <x v="1"/>
    <x v="1"/>
    <s v="Q14"/>
    <n v="1"/>
    <x v="0"/>
    <x v="2"/>
    <x v="2"/>
  </r>
  <r>
    <n v="1"/>
    <n v="2016"/>
    <s v="3332770"/>
    <s v="20122"/>
    <x v="0"/>
    <n v="0"/>
    <x v="0"/>
    <x v="1"/>
    <x v="1"/>
    <x v="1"/>
    <s v="Q17"/>
    <m/>
    <x v="0"/>
    <x v="3"/>
    <x v="3"/>
  </r>
  <r>
    <n v="1"/>
    <n v="2016"/>
    <s v="3332770"/>
    <s v="20122"/>
    <x v="0"/>
    <n v="0"/>
    <x v="0"/>
    <x v="1"/>
    <x v="1"/>
    <x v="1"/>
    <s v="Q18"/>
    <n v="6"/>
    <x v="0"/>
    <x v="4"/>
    <x v="7"/>
  </r>
  <r>
    <n v="1"/>
    <n v="2016"/>
    <s v="3332770"/>
    <s v="20122"/>
    <x v="0"/>
    <n v="0"/>
    <x v="0"/>
    <x v="1"/>
    <x v="1"/>
    <x v="1"/>
    <s v="Q23"/>
    <m/>
    <x v="0"/>
    <x v="5"/>
    <x v="3"/>
  </r>
  <r>
    <n v="1"/>
    <n v="2016"/>
    <s v="3332770"/>
    <s v="20122"/>
    <x v="0"/>
    <n v="0"/>
    <x v="0"/>
    <x v="1"/>
    <x v="1"/>
    <x v="1"/>
    <s v="Q19"/>
    <n v="1"/>
    <x v="0"/>
    <x v="6"/>
    <x v="5"/>
  </r>
  <r>
    <n v="1"/>
    <n v="2016"/>
    <s v="3742114"/>
    <s v="20122"/>
    <x v="0"/>
    <n v="0"/>
    <x v="0"/>
    <x v="2"/>
    <x v="2"/>
    <x v="0"/>
    <s v="Q15"/>
    <m/>
    <x v="0"/>
    <x v="0"/>
    <x v="3"/>
  </r>
  <r>
    <n v="1"/>
    <n v="2016"/>
    <s v="3742114"/>
    <s v="20122"/>
    <x v="0"/>
    <n v="0"/>
    <x v="0"/>
    <x v="2"/>
    <x v="2"/>
    <x v="0"/>
    <s v="Q16"/>
    <m/>
    <x v="0"/>
    <x v="1"/>
    <x v="3"/>
  </r>
  <r>
    <n v="1"/>
    <n v="2016"/>
    <s v="3742114"/>
    <s v="20122"/>
    <x v="0"/>
    <n v="0"/>
    <x v="0"/>
    <x v="2"/>
    <x v="2"/>
    <x v="0"/>
    <s v="Q14"/>
    <n v="2"/>
    <x v="0"/>
    <x v="2"/>
    <x v="8"/>
  </r>
  <r>
    <n v="1"/>
    <n v="2016"/>
    <s v="3742114"/>
    <s v="20122"/>
    <x v="0"/>
    <n v="0"/>
    <x v="0"/>
    <x v="2"/>
    <x v="2"/>
    <x v="0"/>
    <s v="Q17"/>
    <m/>
    <x v="0"/>
    <x v="3"/>
    <x v="3"/>
  </r>
  <r>
    <n v="1"/>
    <n v="2016"/>
    <s v="3742114"/>
    <s v="20122"/>
    <x v="0"/>
    <n v="0"/>
    <x v="0"/>
    <x v="2"/>
    <x v="2"/>
    <x v="0"/>
    <s v="Q18"/>
    <m/>
    <x v="0"/>
    <x v="4"/>
    <x v="3"/>
  </r>
  <r>
    <n v="1"/>
    <n v="2016"/>
    <s v="3742114"/>
    <s v="20122"/>
    <x v="0"/>
    <n v="0"/>
    <x v="0"/>
    <x v="2"/>
    <x v="2"/>
    <x v="0"/>
    <s v="Q23"/>
    <m/>
    <x v="0"/>
    <x v="5"/>
    <x v="3"/>
  </r>
  <r>
    <n v="1"/>
    <n v="2016"/>
    <s v="3742114"/>
    <s v="20122"/>
    <x v="0"/>
    <n v="0"/>
    <x v="0"/>
    <x v="2"/>
    <x v="2"/>
    <x v="0"/>
    <s v="Q19"/>
    <n v="2"/>
    <x v="0"/>
    <x v="6"/>
    <x v="2"/>
  </r>
  <r>
    <n v="1"/>
    <n v="2016"/>
    <s v="4150457"/>
    <s v="20122"/>
    <x v="0"/>
    <n v="0"/>
    <x v="0"/>
    <x v="3"/>
    <x v="3"/>
    <x v="1"/>
    <s v="Q15"/>
    <m/>
    <x v="0"/>
    <x v="0"/>
    <x v="3"/>
  </r>
  <r>
    <n v="1"/>
    <n v="2016"/>
    <s v="4150457"/>
    <s v="20122"/>
    <x v="0"/>
    <n v="0"/>
    <x v="0"/>
    <x v="3"/>
    <x v="3"/>
    <x v="1"/>
    <s v="Q16"/>
    <m/>
    <x v="0"/>
    <x v="1"/>
    <x v="3"/>
  </r>
  <r>
    <n v="1"/>
    <n v="2016"/>
    <s v="4150457"/>
    <s v="20122"/>
    <x v="0"/>
    <n v="0"/>
    <x v="0"/>
    <x v="3"/>
    <x v="3"/>
    <x v="1"/>
    <s v="Q14"/>
    <n v="2"/>
    <x v="0"/>
    <x v="2"/>
    <x v="8"/>
  </r>
  <r>
    <n v="1"/>
    <n v="2016"/>
    <s v="4150457"/>
    <s v="20122"/>
    <x v="0"/>
    <n v="0"/>
    <x v="0"/>
    <x v="3"/>
    <x v="3"/>
    <x v="1"/>
    <s v="Q17"/>
    <m/>
    <x v="0"/>
    <x v="3"/>
    <x v="3"/>
  </r>
  <r>
    <n v="1"/>
    <n v="2016"/>
    <s v="4150457"/>
    <s v="20122"/>
    <x v="0"/>
    <n v="0"/>
    <x v="0"/>
    <x v="3"/>
    <x v="3"/>
    <x v="1"/>
    <s v="Q18"/>
    <m/>
    <x v="0"/>
    <x v="4"/>
    <x v="3"/>
  </r>
  <r>
    <n v="1"/>
    <n v="2016"/>
    <s v="4150457"/>
    <s v="20122"/>
    <x v="0"/>
    <n v="0"/>
    <x v="0"/>
    <x v="3"/>
    <x v="3"/>
    <x v="1"/>
    <s v="Q23"/>
    <m/>
    <x v="0"/>
    <x v="5"/>
    <x v="3"/>
  </r>
  <r>
    <n v="1"/>
    <n v="2016"/>
    <s v="4150457"/>
    <s v="20122"/>
    <x v="0"/>
    <n v="0"/>
    <x v="0"/>
    <x v="3"/>
    <x v="3"/>
    <x v="1"/>
    <s v="Q19"/>
    <n v="2"/>
    <x v="0"/>
    <x v="6"/>
    <x v="2"/>
  </r>
  <r>
    <n v="1"/>
    <n v="2016"/>
    <s v="3910542"/>
    <s v="20122"/>
    <x v="0"/>
    <n v="0"/>
    <x v="0"/>
    <x v="4"/>
    <x v="4"/>
    <x v="0"/>
    <s v="Q15"/>
    <m/>
    <x v="0"/>
    <x v="0"/>
    <x v="3"/>
  </r>
  <r>
    <n v="1"/>
    <n v="2016"/>
    <s v="3910542"/>
    <s v="20122"/>
    <x v="0"/>
    <n v="0"/>
    <x v="0"/>
    <x v="4"/>
    <x v="4"/>
    <x v="0"/>
    <s v="Q16"/>
    <m/>
    <x v="0"/>
    <x v="1"/>
    <x v="3"/>
  </r>
  <r>
    <n v="1"/>
    <n v="2016"/>
    <s v="3910542"/>
    <s v="20122"/>
    <x v="0"/>
    <n v="0"/>
    <x v="0"/>
    <x v="4"/>
    <x v="4"/>
    <x v="0"/>
    <s v="Q14"/>
    <n v="2"/>
    <x v="0"/>
    <x v="2"/>
    <x v="8"/>
  </r>
  <r>
    <n v="1"/>
    <n v="2016"/>
    <s v="3910542"/>
    <s v="20122"/>
    <x v="0"/>
    <n v="0"/>
    <x v="0"/>
    <x v="4"/>
    <x v="4"/>
    <x v="0"/>
    <s v="Q17"/>
    <m/>
    <x v="0"/>
    <x v="3"/>
    <x v="3"/>
  </r>
  <r>
    <n v="1"/>
    <n v="2016"/>
    <s v="3910542"/>
    <s v="20122"/>
    <x v="0"/>
    <n v="0"/>
    <x v="0"/>
    <x v="4"/>
    <x v="4"/>
    <x v="0"/>
    <s v="Q18"/>
    <m/>
    <x v="0"/>
    <x v="4"/>
    <x v="3"/>
  </r>
  <r>
    <n v="1"/>
    <n v="2016"/>
    <s v="3910542"/>
    <s v="20122"/>
    <x v="0"/>
    <n v="0"/>
    <x v="0"/>
    <x v="4"/>
    <x v="4"/>
    <x v="0"/>
    <s v="Q23"/>
    <m/>
    <x v="0"/>
    <x v="5"/>
    <x v="3"/>
  </r>
  <r>
    <n v="1"/>
    <n v="2016"/>
    <s v="3910542"/>
    <s v="20122"/>
    <x v="0"/>
    <n v="0"/>
    <x v="0"/>
    <x v="4"/>
    <x v="4"/>
    <x v="0"/>
    <s v="Q19"/>
    <n v="2"/>
    <x v="0"/>
    <x v="6"/>
    <x v="2"/>
  </r>
  <r>
    <n v="1"/>
    <n v="2016"/>
    <s v="2694392"/>
    <s v="20121"/>
    <x v="0"/>
    <n v="0"/>
    <x v="0"/>
    <x v="5"/>
    <x v="5"/>
    <x v="2"/>
    <s v="Q15"/>
    <m/>
    <x v="0"/>
    <x v="0"/>
    <x v="3"/>
  </r>
  <r>
    <n v="1"/>
    <n v="2016"/>
    <s v="2694392"/>
    <s v="20121"/>
    <x v="0"/>
    <n v="0"/>
    <x v="0"/>
    <x v="5"/>
    <x v="5"/>
    <x v="2"/>
    <s v="Q16"/>
    <m/>
    <x v="0"/>
    <x v="1"/>
    <x v="3"/>
  </r>
  <r>
    <n v="1"/>
    <n v="2016"/>
    <s v="2694392"/>
    <s v="20121"/>
    <x v="0"/>
    <n v="0"/>
    <x v="0"/>
    <x v="5"/>
    <x v="5"/>
    <x v="2"/>
    <s v="Q14"/>
    <n v="2"/>
    <x v="0"/>
    <x v="2"/>
    <x v="8"/>
  </r>
  <r>
    <n v="1"/>
    <n v="2016"/>
    <s v="2694392"/>
    <s v="20121"/>
    <x v="0"/>
    <n v="0"/>
    <x v="0"/>
    <x v="5"/>
    <x v="5"/>
    <x v="2"/>
    <s v="Q17"/>
    <m/>
    <x v="0"/>
    <x v="3"/>
    <x v="3"/>
  </r>
  <r>
    <n v="1"/>
    <n v="2016"/>
    <s v="2694392"/>
    <s v="20121"/>
    <x v="0"/>
    <n v="0"/>
    <x v="0"/>
    <x v="5"/>
    <x v="5"/>
    <x v="2"/>
    <s v="Q18"/>
    <m/>
    <x v="0"/>
    <x v="4"/>
    <x v="3"/>
  </r>
  <r>
    <n v="1"/>
    <n v="2016"/>
    <s v="2694392"/>
    <s v="20121"/>
    <x v="0"/>
    <n v="0"/>
    <x v="0"/>
    <x v="5"/>
    <x v="5"/>
    <x v="2"/>
    <s v="Q23"/>
    <m/>
    <x v="0"/>
    <x v="5"/>
    <x v="3"/>
  </r>
  <r>
    <n v="1"/>
    <n v="2016"/>
    <s v="2694392"/>
    <s v="20121"/>
    <x v="0"/>
    <n v="0"/>
    <x v="0"/>
    <x v="5"/>
    <x v="5"/>
    <x v="2"/>
    <s v="Q19"/>
    <n v="3"/>
    <x v="0"/>
    <x v="6"/>
    <x v="8"/>
  </r>
  <r>
    <n v="1"/>
    <n v="2016"/>
    <s v="3376320"/>
    <s v="20113"/>
    <x v="0"/>
    <n v="0"/>
    <x v="0"/>
    <x v="6"/>
    <x v="6"/>
    <x v="0"/>
    <s v="Q15"/>
    <n v="4"/>
    <x v="0"/>
    <x v="0"/>
    <x v="9"/>
  </r>
  <r>
    <n v="1"/>
    <n v="2016"/>
    <s v="3376320"/>
    <s v="20113"/>
    <x v="0"/>
    <n v="0"/>
    <x v="0"/>
    <x v="6"/>
    <x v="6"/>
    <x v="0"/>
    <s v="Q16"/>
    <n v="3"/>
    <x v="0"/>
    <x v="1"/>
    <x v="1"/>
  </r>
  <r>
    <n v="1"/>
    <n v="2016"/>
    <s v="3376320"/>
    <s v="20113"/>
    <x v="0"/>
    <n v="0"/>
    <x v="0"/>
    <x v="6"/>
    <x v="6"/>
    <x v="0"/>
    <s v="Q14"/>
    <n v="1"/>
    <x v="0"/>
    <x v="2"/>
    <x v="2"/>
  </r>
  <r>
    <n v="1"/>
    <n v="2016"/>
    <s v="3376320"/>
    <s v="20113"/>
    <x v="0"/>
    <n v="0"/>
    <x v="0"/>
    <x v="6"/>
    <x v="6"/>
    <x v="0"/>
    <s v="Q17"/>
    <m/>
    <x v="0"/>
    <x v="3"/>
    <x v="3"/>
  </r>
  <r>
    <n v="1"/>
    <n v="2016"/>
    <s v="3376320"/>
    <s v="20113"/>
    <x v="0"/>
    <n v="0"/>
    <x v="0"/>
    <x v="6"/>
    <x v="6"/>
    <x v="0"/>
    <s v="Q18"/>
    <m/>
    <x v="0"/>
    <x v="4"/>
    <x v="3"/>
  </r>
  <r>
    <n v="1"/>
    <n v="2016"/>
    <s v="3376320"/>
    <s v="20113"/>
    <x v="0"/>
    <n v="0"/>
    <x v="0"/>
    <x v="6"/>
    <x v="6"/>
    <x v="0"/>
    <s v="Q23"/>
    <n v="10"/>
    <x v="0"/>
    <x v="5"/>
    <x v="10"/>
  </r>
  <r>
    <n v="1"/>
    <n v="2016"/>
    <s v="3376320"/>
    <s v="20113"/>
    <x v="0"/>
    <n v="0"/>
    <x v="0"/>
    <x v="6"/>
    <x v="6"/>
    <x v="0"/>
    <s v="Q19"/>
    <n v="2"/>
    <x v="0"/>
    <x v="6"/>
    <x v="2"/>
  </r>
  <r>
    <n v="1"/>
    <n v="2016"/>
    <s v="38804"/>
    <s v="20122"/>
    <x v="0"/>
    <n v="0"/>
    <x v="0"/>
    <x v="7"/>
    <x v="7"/>
    <x v="1"/>
    <s v="Q15"/>
    <m/>
    <x v="0"/>
    <x v="0"/>
    <x v="3"/>
  </r>
  <r>
    <n v="1"/>
    <n v="2016"/>
    <s v="38804"/>
    <s v="20122"/>
    <x v="0"/>
    <n v="0"/>
    <x v="0"/>
    <x v="7"/>
    <x v="7"/>
    <x v="1"/>
    <s v="Q16"/>
    <m/>
    <x v="0"/>
    <x v="1"/>
    <x v="3"/>
  </r>
  <r>
    <n v="1"/>
    <n v="2016"/>
    <s v="38804"/>
    <s v="20122"/>
    <x v="0"/>
    <n v="0"/>
    <x v="0"/>
    <x v="7"/>
    <x v="7"/>
    <x v="1"/>
    <s v="Q14"/>
    <n v="2"/>
    <x v="0"/>
    <x v="2"/>
    <x v="8"/>
  </r>
  <r>
    <n v="1"/>
    <n v="2016"/>
    <s v="38804"/>
    <s v="20122"/>
    <x v="0"/>
    <n v="0"/>
    <x v="0"/>
    <x v="7"/>
    <x v="7"/>
    <x v="1"/>
    <s v="Q17"/>
    <m/>
    <x v="0"/>
    <x v="3"/>
    <x v="3"/>
  </r>
  <r>
    <n v="1"/>
    <n v="2016"/>
    <s v="38804"/>
    <s v="20122"/>
    <x v="0"/>
    <n v="0"/>
    <x v="0"/>
    <x v="7"/>
    <x v="7"/>
    <x v="1"/>
    <s v="Q18"/>
    <m/>
    <x v="0"/>
    <x v="4"/>
    <x v="3"/>
  </r>
  <r>
    <n v="1"/>
    <n v="2016"/>
    <s v="38804"/>
    <s v="20122"/>
    <x v="0"/>
    <n v="0"/>
    <x v="0"/>
    <x v="7"/>
    <x v="7"/>
    <x v="1"/>
    <s v="Q23"/>
    <m/>
    <x v="0"/>
    <x v="5"/>
    <x v="3"/>
  </r>
  <r>
    <n v="1"/>
    <n v="2016"/>
    <s v="38804"/>
    <s v="20122"/>
    <x v="0"/>
    <n v="0"/>
    <x v="0"/>
    <x v="7"/>
    <x v="7"/>
    <x v="1"/>
    <s v="Q19"/>
    <n v="3"/>
    <x v="0"/>
    <x v="6"/>
    <x v="8"/>
  </r>
  <r>
    <n v="1"/>
    <n v="2016"/>
    <s v="1067377"/>
    <s v="20122"/>
    <x v="0"/>
    <n v="0"/>
    <x v="0"/>
    <x v="8"/>
    <x v="8"/>
    <x v="3"/>
    <s v="Q15"/>
    <m/>
    <x v="0"/>
    <x v="0"/>
    <x v="3"/>
  </r>
  <r>
    <n v="1"/>
    <n v="2016"/>
    <s v="1067377"/>
    <s v="20122"/>
    <x v="0"/>
    <n v="0"/>
    <x v="0"/>
    <x v="8"/>
    <x v="8"/>
    <x v="3"/>
    <s v="Q16"/>
    <m/>
    <x v="0"/>
    <x v="1"/>
    <x v="3"/>
  </r>
  <r>
    <n v="1"/>
    <n v="2016"/>
    <s v="1067377"/>
    <s v="20122"/>
    <x v="0"/>
    <n v="0"/>
    <x v="0"/>
    <x v="8"/>
    <x v="8"/>
    <x v="3"/>
    <s v="Q14"/>
    <n v="2"/>
    <x v="0"/>
    <x v="2"/>
    <x v="8"/>
  </r>
  <r>
    <n v="1"/>
    <n v="2016"/>
    <s v="1067377"/>
    <s v="20122"/>
    <x v="0"/>
    <n v="0"/>
    <x v="0"/>
    <x v="8"/>
    <x v="8"/>
    <x v="3"/>
    <s v="Q17"/>
    <m/>
    <x v="0"/>
    <x v="3"/>
    <x v="3"/>
  </r>
  <r>
    <n v="1"/>
    <n v="2016"/>
    <s v="1067377"/>
    <s v="20122"/>
    <x v="0"/>
    <n v="0"/>
    <x v="0"/>
    <x v="8"/>
    <x v="8"/>
    <x v="3"/>
    <s v="Q18"/>
    <m/>
    <x v="0"/>
    <x v="4"/>
    <x v="3"/>
  </r>
  <r>
    <n v="1"/>
    <n v="2016"/>
    <s v="1067377"/>
    <s v="20122"/>
    <x v="0"/>
    <n v="0"/>
    <x v="0"/>
    <x v="8"/>
    <x v="8"/>
    <x v="3"/>
    <s v="Q23"/>
    <m/>
    <x v="0"/>
    <x v="5"/>
    <x v="3"/>
  </r>
  <r>
    <n v="1"/>
    <n v="2016"/>
    <s v="1067377"/>
    <s v="20122"/>
    <x v="0"/>
    <n v="0"/>
    <x v="0"/>
    <x v="8"/>
    <x v="8"/>
    <x v="3"/>
    <s v="Q19"/>
    <n v="1"/>
    <x v="0"/>
    <x v="6"/>
    <x v="5"/>
  </r>
  <r>
    <n v="1"/>
    <n v="2016"/>
    <s v="3405674"/>
    <s v="20122"/>
    <x v="0"/>
    <n v="0"/>
    <x v="0"/>
    <x v="9"/>
    <x v="9"/>
    <x v="0"/>
    <s v="Q15"/>
    <m/>
    <x v="0"/>
    <x v="0"/>
    <x v="3"/>
  </r>
  <r>
    <n v="1"/>
    <n v="2016"/>
    <s v="3405674"/>
    <s v="20122"/>
    <x v="0"/>
    <n v="0"/>
    <x v="0"/>
    <x v="9"/>
    <x v="9"/>
    <x v="0"/>
    <s v="Q16"/>
    <m/>
    <x v="0"/>
    <x v="1"/>
    <x v="3"/>
  </r>
  <r>
    <n v="1"/>
    <n v="2016"/>
    <s v="3405674"/>
    <s v="20122"/>
    <x v="0"/>
    <n v="0"/>
    <x v="0"/>
    <x v="9"/>
    <x v="9"/>
    <x v="0"/>
    <s v="Q14"/>
    <n v="2"/>
    <x v="0"/>
    <x v="2"/>
    <x v="8"/>
  </r>
  <r>
    <n v="1"/>
    <n v="2016"/>
    <s v="3405674"/>
    <s v="20122"/>
    <x v="0"/>
    <n v="0"/>
    <x v="0"/>
    <x v="9"/>
    <x v="9"/>
    <x v="0"/>
    <s v="Q17"/>
    <m/>
    <x v="0"/>
    <x v="3"/>
    <x v="3"/>
  </r>
  <r>
    <n v="1"/>
    <n v="2016"/>
    <s v="3405674"/>
    <s v="20122"/>
    <x v="0"/>
    <n v="0"/>
    <x v="0"/>
    <x v="9"/>
    <x v="9"/>
    <x v="0"/>
    <s v="Q18"/>
    <m/>
    <x v="0"/>
    <x v="4"/>
    <x v="3"/>
  </r>
  <r>
    <n v="1"/>
    <n v="2016"/>
    <s v="3405674"/>
    <s v="20122"/>
    <x v="0"/>
    <n v="0"/>
    <x v="0"/>
    <x v="9"/>
    <x v="9"/>
    <x v="0"/>
    <s v="Q23"/>
    <m/>
    <x v="0"/>
    <x v="5"/>
    <x v="3"/>
  </r>
  <r>
    <n v="1"/>
    <n v="2016"/>
    <s v="3405674"/>
    <s v="20122"/>
    <x v="0"/>
    <n v="0"/>
    <x v="0"/>
    <x v="9"/>
    <x v="9"/>
    <x v="0"/>
    <s v="Q19"/>
    <n v="1"/>
    <x v="0"/>
    <x v="6"/>
    <x v="5"/>
  </r>
  <r>
    <n v="1"/>
    <n v="2016"/>
    <s v="1134847"/>
    <s v="20122"/>
    <x v="0"/>
    <n v="0"/>
    <x v="0"/>
    <x v="2"/>
    <x v="2"/>
    <x v="0"/>
    <s v="Q15"/>
    <m/>
    <x v="0"/>
    <x v="0"/>
    <x v="3"/>
  </r>
  <r>
    <n v="1"/>
    <n v="2016"/>
    <s v="1134847"/>
    <s v="20122"/>
    <x v="0"/>
    <n v="0"/>
    <x v="0"/>
    <x v="2"/>
    <x v="2"/>
    <x v="0"/>
    <s v="Q16"/>
    <m/>
    <x v="0"/>
    <x v="1"/>
    <x v="3"/>
  </r>
  <r>
    <n v="1"/>
    <n v="2016"/>
    <s v="1134847"/>
    <s v="20122"/>
    <x v="0"/>
    <n v="0"/>
    <x v="0"/>
    <x v="2"/>
    <x v="2"/>
    <x v="0"/>
    <s v="Q14"/>
    <n v="2"/>
    <x v="0"/>
    <x v="2"/>
    <x v="8"/>
  </r>
  <r>
    <n v="1"/>
    <n v="2016"/>
    <s v="1134847"/>
    <s v="20122"/>
    <x v="0"/>
    <n v="0"/>
    <x v="0"/>
    <x v="2"/>
    <x v="2"/>
    <x v="0"/>
    <s v="Q17"/>
    <m/>
    <x v="0"/>
    <x v="3"/>
    <x v="3"/>
  </r>
  <r>
    <n v="1"/>
    <n v="2016"/>
    <s v="1134847"/>
    <s v="20122"/>
    <x v="0"/>
    <n v="0"/>
    <x v="0"/>
    <x v="2"/>
    <x v="2"/>
    <x v="0"/>
    <s v="Q18"/>
    <m/>
    <x v="0"/>
    <x v="4"/>
    <x v="3"/>
  </r>
  <r>
    <n v="1"/>
    <n v="2016"/>
    <s v="1134847"/>
    <s v="20122"/>
    <x v="0"/>
    <n v="0"/>
    <x v="0"/>
    <x v="2"/>
    <x v="2"/>
    <x v="0"/>
    <s v="Q23"/>
    <m/>
    <x v="0"/>
    <x v="5"/>
    <x v="3"/>
  </r>
  <r>
    <n v="1"/>
    <n v="2016"/>
    <s v="1134847"/>
    <s v="20122"/>
    <x v="0"/>
    <n v="0"/>
    <x v="0"/>
    <x v="2"/>
    <x v="2"/>
    <x v="0"/>
    <s v="Q19"/>
    <n v="2"/>
    <x v="0"/>
    <x v="6"/>
    <x v="2"/>
  </r>
  <r>
    <n v="1"/>
    <n v="2016"/>
    <s v="2773991"/>
    <s v="20121"/>
    <x v="0"/>
    <n v="0"/>
    <x v="0"/>
    <x v="10"/>
    <x v="10"/>
    <x v="0"/>
    <s v="Q15"/>
    <m/>
    <x v="0"/>
    <x v="0"/>
    <x v="3"/>
  </r>
  <r>
    <n v="1"/>
    <n v="2016"/>
    <s v="2773991"/>
    <s v="20121"/>
    <x v="0"/>
    <n v="0"/>
    <x v="0"/>
    <x v="10"/>
    <x v="10"/>
    <x v="0"/>
    <s v="Q16"/>
    <m/>
    <x v="0"/>
    <x v="1"/>
    <x v="3"/>
  </r>
  <r>
    <n v="1"/>
    <n v="2016"/>
    <s v="2773991"/>
    <s v="20121"/>
    <x v="0"/>
    <n v="0"/>
    <x v="0"/>
    <x v="10"/>
    <x v="10"/>
    <x v="0"/>
    <s v="Q14"/>
    <n v="2"/>
    <x v="0"/>
    <x v="2"/>
    <x v="8"/>
  </r>
  <r>
    <n v="1"/>
    <n v="2016"/>
    <s v="2773991"/>
    <s v="20121"/>
    <x v="0"/>
    <n v="0"/>
    <x v="0"/>
    <x v="10"/>
    <x v="10"/>
    <x v="0"/>
    <s v="Q17"/>
    <m/>
    <x v="0"/>
    <x v="3"/>
    <x v="3"/>
  </r>
  <r>
    <n v="1"/>
    <n v="2016"/>
    <s v="2773991"/>
    <s v="20121"/>
    <x v="0"/>
    <n v="0"/>
    <x v="0"/>
    <x v="10"/>
    <x v="10"/>
    <x v="0"/>
    <s v="Q18"/>
    <m/>
    <x v="0"/>
    <x v="4"/>
    <x v="3"/>
  </r>
  <r>
    <n v="1"/>
    <n v="2016"/>
    <s v="2773991"/>
    <s v="20121"/>
    <x v="0"/>
    <n v="0"/>
    <x v="0"/>
    <x v="10"/>
    <x v="10"/>
    <x v="0"/>
    <s v="Q23"/>
    <m/>
    <x v="0"/>
    <x v="5"/>
    <x v="3"/>
  </r>
  <r>
    <n v="1"/>
    <n v="2016"/>
    <s v="2773991"/>
    <s v="20121"/>
    <x v="0"/>
    <n v="0"/>
    <x v="0"/>
    <x v="10"/>
    <x v="10"/>
    <x v="0"/>
    <s v="Q19"/>
    <n v="2"/>
    <x v="0"/>
    <x v="6"/>
    <x v="2"/>
  </r>
  <r>
    <n v="1"/>
    <n v="2016"/>
    <s v="3678310"/>
    <s v="20122"/>
    <x v="0"/>
    <n v="0"/>
    <x v="0"/>
    <x v="0"/>
    <x v="0"/>
    <x v="0"/>
    <s v="Q15"/>
    <m/>
    <x v="0"/>
    <x v="0"/>
    <x v="3"/>
  </r>
  <r>
    <n v="1"/>
    <n v="2016"/>
    <s v="3678310"/>
    <s v="20122"/>
    <x v="0"/>
    <n v="0"/>
    <x v="0"/>
    <x v="0"/>
    <x v="0"/>
    <x v="0"/>
    <s v="Q16"/>
    <m/>
    <x v="0"/>
    <x v="1"/>
    <x v="3"/>
  </r>
  <r>
    <n v="1"/>
    <n v="2016"/>
    <s v="3678310"/>
    <s v="20122"/>
    <x v="0"/>
    <n v="0"/>
    <x v="0"/>
    <x v="0"/>
    <x v="0"/>
    <x v="0"/>
    <s v="Q14"/>
    <n v="2"/>
    <x v="0"/>
    <x v="2"/>
    <x v="8"/>
  </r>
  <r>
    <n v="1"/>
    <n v="2016"/>
    <s v="3678310"/>
    <s v="20122"/>
    <x v="0"/>
    <n v="0"/>
    <x v="0"/>
    <x v="0"/>
    <x v="0"/>
    <x v="0"/>
    <s v="Q17"/>
    <m/>
    <x v="0"/>
    <x v="3"/>
    <x v="3"/>
  </r>
  <r>
    <n v="1"/>
    <n v="2016"/>
    <s v="3678310"/>
    <s v="20122"/>
    <x v="0"/>
    <n v="0"/>
    <x v="0"/>
    <x v="0"/>
    <x v="0"/>
    <x v="0"/>
    <s v="Q18"/>
    <m/>
    <x v="0"/>
    <x v="4"/>
    <x v="3"/>
  </r>
  <r>
    <n v="1"/>
    <n v="2016"/>
    <s v="3678310"/>
    <s v="20122"/>
    <x v="0"/>
    <n v="0"/>
    <x v="0"/>
    <x v="0"/>
    <x v="0"/>
    <x v="0"/>
    <s v="Q23"/>
    <m/>
    <x v="0"/>
    <x v="5"/>
    <x v="3"/>
  </r>
  <r>
    <n v="1"/>
    <n v="2016"/>
    <s v="3678310"/>
    <s v="20122"/>
    <x v="0"/>
    <n v="0"/>
    <x v="0"/>
    <x v="0"/>
    <x v="0"/>
    <x v="0"/>
    <s v="Q19"/>
    <n v="1"/>
    <x v="0"/>
    <x v="6"/>
    <x v="5"/>
  </r>
  <r>
    <n v="1"/>
    <n v="2016"/>
    <s v="2740646"/>
    <s v="20121"/>
    <x v="0"/>
    <n v="0"/>
    <x v="0"/>
    <x v="11"/>
    <x v="11"/>
    <x v="4"/>
    <s v="Q15"/>
    <m/>
    <x v="0"/>
    <x v="0"/>
    <x v="3"/>
  </r>
  <r>
    <n v="1"/>
    <n v="2016"/>
    <s v="2740646"/>
    <s v="20121"/>
    <x v="0"/>
    <n v="0"/>
    <x v="0"/>
    <x v="11"/>
    <x v="11"/>
    <x v="4"/>
    <s v="Q16"/>
    <m/>
    <x v="0"/>
    <x v="1"/>
    <x v="3"/>
  </r>
  <r>
    <n v="1"/>
    <n v="2016"/>
    <s v="2740646"/>
    <s v="20121"/>
    <x v="0"/>
    <n v="0"/>
    <x v="0"/>
    <x v="11"/>
    <x v="11"/>
    <x v="4"/>
    <s v="Q14"/>
    <n v="2"/>
    <x v="0"/>
    <x v="2"/>
    <x v="8"/>
  </r>
  <r>
    <n v="1"/>
    <n v="2016"/>
    <s v="2740646"/>
    <s v="20121"/>
    <x v="0"/>
    <n v="0"/>
    <x v="0"/>
    <x v="11"/>
    <x v="11"/>
    <x v="4"/>
    <s v="Q17"/>
    <m/>
    <x v="0"/>
    <x v="3"/>
    <x v="3"/>
  </r>
  <r>
    <n v="1"/>
    <n v="2016"/>
    <s v="2740646"/>
    <s v="20121"/>
    <x v="0"/>
    <n v="0"/>
    <x v="0"/>
    <x v="11"/>
    <x v="11"/>
    <x v="4"/>
    <s v="Q18"/>
    <m/>
    <x v="0"/>
    <x v="4"/>
    <x v="3"/>
  </r>
  <r>
    <n v="1"/>
    <n v="2016"/>
    <s v="2740646"/>
    <s v="20121"/>
    <x v="0"/>
    <n v="0"/>
    <x v="0"/>
    <x v="11"/>
    <x v="11"/>
    <x v="4"/>
    <s v="Q23"/>
    <m/>
    <x v="0"/>
    <x v="5"/>
    <x v="3"/>
  </r>
  <r>
    <n v="1"/>
    <n v="2016"/>
    <s v="2740646"/>
    <s v="20121"/>
    <x v="0"/>
    <n v="0"/>
    <x v="0"/>
    <x v="11"/>
    <x v="11"/>
    <x v="4"/>
    <s v="Q19"/>
    <n v="1"/>
    <x v="0"/>
    <x v="6"/>
    <x v="5"/>
  </r>
  <r>
    <n v="1"/>
    <n v="2016"/>
    <s v="3375215"/>
    <s v="20122"/>
    <x v="0"/>
    <n v="0"/>
    <x v="0"/>
    <x v="12"/>
    <x v="12"/>
    <x v="1"/>
    <s v="Q15"/>
    <m/>
    <x v="0"/>
    <x v="0"/>
    <x v="3"/>
  </r>
  <r>
    <n v="1"/>
    <n v="2016"/>
    <s v="3375215"/>
    <s v="20122"/>
    <x v="0"/>
    <n v="0"/>
    <x v="0"/>
    <x v="12"/>
    <x v="12"/>
    <x v="1"/>
    <s v="Q16"/>
    <m/>
    <x v="0"/>
    <x v="1"/>
    <x v="3"/>
  </r>
  <r>
    <n v="1"/>
    <n v="2016"/>
    <s v="3375215"/>
    <s v="20122"/>
    <x v="0"/>
    <n v="0"/>
    <x v="0"/>
    <x v="12"/>
    <x v="12"/>
    <x v="1"/>
    <s v="Q14"/>
    <n v="2"/>
    <x v="0"/>
    <x v="2"/>
    <x v="8"/>
  </r>
  <r>
    <n v="1"/>
    <n v="2016"/>
    <s v="3375215"/>
    <s v="20122"/>
    <x v="0"/>
    <n v="0"/>
    <x v="0"/>
    <x v="12"/>
    <x v="12"/>
    <x v="1"/>
    <s v="Q17"/>
    <m/>
    <x v="0"/>
    <x v="3"/>
    <x v="3"/>
  </r>
  <r>
    <n v="1"/>
    <n v="2016"/>
    <s v="3375215"/>
    <s v="20122"/>
    <x v="0"/>
    <n v="0"/>
    <x v="0"/>
    <x v="12"/>
    <x v="12"/>
    <x v="1"/>
    <s v="Q18"/>
    <m/>
    <x v="0"/>
    <x v="4"/>
    <x v="3"/>
  </r>
  <r>
    <n v="1"/>
    <n v="2016"/>
    <s v="3375215"/>
    <s v="20122"/>
    <x v="0"/>
    <n v="0"/>
    <x v="0"/>
    <x v="12"/>
    <x v="12"/>
    <x v="1"/>
    <s v="Q23"/>
    <m/>
    <x v="0"/>
    <x v="5"/>
    <x v="3"/>
  </r>
  <r>
    <n v="1"/>
    <n v="2016"/>
    <s v="3375215"/>
    <s v="20122"/>
    <x v="0"/>
    <n v="0"/>
    <x v="0"/>
    <x v="12"/>
    <x v="12"/>
    <x v="1"/>
    <s v="Q19"/>
    <n v="1"/>
    <x v="0"/>
    <x v="6"/>
    <x v="5"/>
  </r>
  <r>
    <n v="1"/>
    <n v="2016"/>
    <s v="3044612"/>
    <s v="20122"/>
    <x v="0"/>
    <n v="0"/>
    <x v="0"/>
    <x v="9"/>
    <x v="9"/>
    <x v="0"/>
    <s v="Q15"/>
    <m/>
    <x v="0"/>
    <x v="0"/>
    <x v="3"/>
  </r>
  <r>
    <n v="1"/>
    <n v="2016"/>
    <s v="3044612"/>
    <s v="20122"/>
    <x v="0"/>
    <n v="0"/>
    <x v="0"/>
    <x v="9"/>
    <x v="9"/>
    <x v="0"/>
    <s v="Q16"/>
    <m/>
    <x v="0"/>
    <x v="1"/>
    <x v="3"/>
  </r>
  <r>
    <n v="1"/>
    <n v="2016"/>
    <s v="3044612"/>
    <s v="20122"/>
    <x v="0"/>
    <n v="0"/>
    <x v="0"/>
    <x v="9"/>
    <x v="9"/>
    <x v="0"/>
    <s v="Q14"/>
    <n v="2"/>
    <x v="0"/>
    <x v="2"/>
    <x v="8"/>
  </r>
  <r>
    <n v="1"/>
    <n v="2016"/>
    <s v="3044612"/>
    <s v="20122"/>
    <x v="0"/>
    <n v="0"/>
    <x v="0"/>
    <x v="9"/>
    <x v="9"/>
    <x v="0"/>
    <s v="Q17"/>
    <m/>
    <x v="0"/>
    <x v="3"/>
    <x v="3"/>
  </r>
  <r>
    <n v="1"/>
    <n v="2016"/>
    <s v="3044612"/>
    <s v="20122"/>
    <x v="0"/>
    <n v="0"/>
    <x v="0"/>
    <x v="9"/>
    <x v="9"/>
    <x v="0"/>
    <s v="Q18"/>
    <m/>
    <x v="0"/>
    <x v="4"/>
    <x v="3"/>
  </r>
  <r>
    <n v="1"/>
    <n v="2016"/>
    <s v="3044612"/>
    <s v="20122"/>
    <x v="0"/>
    <n v="0"/>
    <x v="0"/>
    <x v="9"/>
    <x v="9"/>
    <x v="0"/>
    <s v="Q23"/>
    <m/>
    <x v="0"/>
    <x v="5"/>
    <x v="3"/>
  </r>
  <r>
    <n v="1"/>
    <n v="2016"/>
    <s v="3044612"/>
    <s v="20122"/>
    <x v="0"/>
    <n v="0"/>
    <x v="0"/>
    <x v="9"/>
    <x v="9"/>
    <x v="0"/>
    <s v="Q19"/>
    <n v="1"/>
    <x v="0"/>
    <x v="6"/>
    <x v="5"/>
  </r>
  <r>
    <n v="1"/>
    <n v="2016"/>
    <s v="3910217"/>
    <s v="20122"/>
    <x v="0"/>
    <n v="0"/>
    <x v="0"/>
    <x v="13"/>
    <x v="13"/>
    <x v="3"/>
    <s v="Q15"/>
    <m/>
    <x v="0"/>
    <x v="0"/>
    <x v="3"/>
  </r>
  <r>
    <n v="1"/>
    <n v="2016"/>
    <s v="3910217"/>
    <s v="20122"/>
    <x v="0"/>
    <n v="0"/>
    <x v="0"/>
    <x v="13"/>
    <x v="13"/>
    <x v="3"/>
    <s v="Q16"/>
    <m/>
    <x v="0"/>
    <x v="1"/>
    <x v="3"/>
  </r>
  <r>
    <n v="1"/>
    <n v="2016"/>
    <s v="3910217"/>
    <s v="20122"/>
    <x v="0"/>
    <n v="0"/>
    <x v="0"/>
    <x v="13"/>
    <x v="13"/>
    <x v="3"/>
    <s v="Q14"/>
    <n v="2"/>
    <x v="0"/>
    <x v="2"/>
    <x v="8"/>
  </r>
  <r>
    <n v="1"/>
    <n v="2016"/>
    <s v="3910217"/>
    <s v="20122"/>
    <x v="0"/>
    <n v="0"/>
    <x v="0"/>
    <x v="13"/>
    <x v="13"/>
    <x v="3"/>
    <s v="Q17"/>
    <m/>
    <x v="0"/>
    <x v="3"/>
    <x v="3"/>
  </r>
  <r>
    <n v="1"/>
    <n v="2016"/>
    <s v="3910217"/>
    <s v="20122"/>
    <x v="0"/>
    <n v="0"/>
    <x v="0"/>
    <x v="13"/>
    <x v="13"/>
    <x v="3"/>
    <s v="Q18"/>
    <m/>
    <x v="0"/>
    <x v="4"/>
    <x v="3"/>
  </r>
  <r>
    <n v="1"/>
    <n v="2016"/>
    <s v="3910217"/>
    <s v="20122"/>
    <x v="0"/>
    <n v="0"/>
    <x v="0"/>
    <x v="13"/>
    <x v="13"/>
    <x v="3"/>
    <s v="Q23"/>
    <m/>
    <x v="0"/>
    <x v="5"/>
    <x v="3"/>
  </r>
  <r>
    <n v="1"/>
    <n v="2016"/>
    <s v="3910217"/>
    <s v="20122"/>
    <x v="0"/>
    <n v="0"/>
    <x v="0"/>
    <x v="13"/>
    <x v="13"/>
    <x v="3"/>
    <s v="Q19"/>
    <n v="2"/>
    <x v="0"/>
    <x v="6"/>
    <x v="2"/>
  </r>
  <r>
    <n v="1"/>
    <n v="2016"/>
    <s v="3575480"/>
    <s v="20122"/>
    <x v="0"/>
    <n v="0"/>
    <x v="0"/>
    <x v="14"/>
    <x v="14"/>
    <x v="4"/>
    <s v="Q15"/>
    <m/>
    <x v="0"/>
    <x v="0"/>
    <x v="3"/>
  </r>
  <r>
    <n v="1"/>
    <n v="2016"/>
    <s v="3575480"/>
    <s v="20122"/>
    <x v="0"/>
    <n v="0"/>
    <x v="0"/>
    <x v="14"/>
    <x v="14"/>
    <x v="4"/>
    <s v="Q16"/>
    <m/>
    <x v="0"/>
    <x v="1"/>
    <x v="3"/>
  </r>
  <r>
    <n v="1"/>
    <n v="2016"/>
    <s v="3575480"/>
    <s v="20122"/>
    <x v="0"/>
    <n v="0"/>
    <x v="0"/>
    <x v="14"/>
    <x v="14"/>
    <x v="4"/>
    <s v="Q14"/>
    <n v="2"/>
    <x v="0"/>
    <x v="2"/>
    <x v="8"/>
  </r>
  <r>
    <n v="1"/>
    <n v="2016"/>
    <s v="3575480"/>
    <s v="20122"/>
    <x v="0"/>
    <n v="0"/>
    <x v="0"/>
    <x v="14"/>
    <x v="14"/>
    <x v="4"/>
    <s v="Q17"/>
    <m/>
    <x v="0"/>
    <x v="3"/>
    <x v="3"/>
  </r>
  <r>
    <n v="1"/>
    <n v="2016"/>
    <s v="3575480"/>
    <s v="20122"/>
    <x v="0"/>
    <n v="0"/>
    <x v="0"/>
    <x v="14"/>
    <x v="14"/>
    <x v="4"/>
    <s v="Q18"/>
    <m/>
    <x v="0"/>
    <x v="4"/>
    <x v="3"/>
  </r>
  <r>
    <n v="1"/>
    <n v="2016"/>
    <s v="3575480"/>
    <s v="20122"/>
    <x v="0"/>
    <n v="0"/>
    <x v="0"/>
    <x v="14"/>
    <x v="14"/>
    <x v="4"/>
    <s v="Q23"/>
    <m/>
    <x v="0"/>
    <x v="5"/>
    <x v="3"/>
  </r>
  <r>
    <n v="1"/>
    <n v="2016"/>
    <s v="3575480"/>
    <s v="20122"/>
    <x v="0"/>
    <n v="0"/>
    <x v="0"/>
    <x v="14"/>
    <x v="14"/>
    <x v="4"/>
    <s v="Q19"/>
    <n v="1"/>
    <x v="0"/>
    <x v="6"/>
    <x v="5"/>
  </r>
  <r>
    <n v="1"/>
    <n v="2016"/>
    <s v="3974008"/>
    <s v="20122"/>
    <x v="0"/>
    <n v="0"/>
    <x v="0"/>
    <x v="6"/>
    <x v="6"/>
    <x v="0"/>
    <s v="Q15"/>
    <m/>
    <x v="0"/>
    <x v="0"/>
    <x v="3"/>
  </r>
  <r>
    <n v="1"/>
    <n v="2016"/>
    <s v="3974008"/>
    <s v="20122"/>
    <x v="0"/>
    <n v="0"/>
    <x v="0"/>
    <x v="6"/>
    <x v="6"/>
    <x v="0"/>
    <s v="Q16"/>
    <m/>
    <x v="0"/>
    <x v="1"/>
    <x v="3"/>
  </r>
  <r>
    <n v="1"/>
    <n v="2016"/>
    <s v="3974008"/>
    <s v="20122"/>
    <x v="0"/>
    <n v="0"/>
    <x v="0"/>
    <x v="6"/>
    <x v="6"/>
    <x v="0"/>
    <s v="Q14"/>
    <n v="2"/>
    <x v="0"/>
    <x v="2"/>
    <x v="8"/>
  </r>
  <r>
    <n v="1"/>
    <n v="2016"/>
    <s v="3974008"/>
    <s v="20122"/>
    <x v="0"/>
    <n v="0"/>
    <x v="0"/>
    <x v="6"/>
    <x v="6"/>
    <x v="0"/>
    <s v="Q17"/>
    <m/>
    <x v="0"/>
    <x v="3"/>
    <x v="3"/>
  </r>
  <r>
    <n v="1"/>
    <n v="2016"/>
    <s v="3974008"/>
    <s v="20122"/>
    <x v="0"/>
    <n v="0"/>
    <x v="0"/>
    <x v="6"/>
    <x v="6"/>
    <x v="0"/>
    <s v="Q18"/>
    <m/>
    <x v="0"/>
    <x v="4"/>
    <x v="3"/>
  </r>
  <r>
    <n v="1"/>
    <n v="2016"/>
    <s v="3974008"/>
    <s v="20122"/>
    <x v="0"/>
    <n v="0"/>
    <x v="0"/>
    <x v="6"/>
    <x v="6"/>
    <x v="0"/>
    <s v="Q23"/>
    <m/>
    <x v="0"/>
    <x v="5"/>
    <x v="3"/>
  </r>
  <r>
    <n v="1"/>
    <n v="2016"/>
    <s v="3974008"/>
    <s v="20122"/>
    <x v="0"/>
    <n v="0"/>
    <x v="0"/>
    <x v="6"/>
    <x v="6"/>
    <x v="0"/>
    <s v="Q19"/>
    <n v="1"/>
    <x v="0"/>
    <x v="6"/>
    <x v="5"/>
  </r>
  <r>
    <n v="1"/>
    <n v="2016"/>
    <s v="3591132"/>
    <s v="20122"/>
    <x v="0"/>
    <n v="0"/>
    <x v="0"/>
    <x v="15"/>
    <x v="15"/>
    <x v="4"/>
    <s v="Q15"/>
    <n v="5"/>
    <x v="0"/>
    <x v="0"/>
    <x v="0"/>
  </r>
  <r>
    <n v="1"/>
    <n v="2016"/>
    <s v="3591132"/>
    <s v="20122"/>
    <x v="0"/>
    <n v="0"/>
    <x v="0"/>
    <x v="15"/>
    <x v="15"/>
    <x v="4"/>
    <s v="Q16"/>
    <n v="1"/>
    <x v="0"/>
    <x v="1"/>
    <x v="2"/>
  </r>
  <r>
    <n v="1"/>
    <n v="2016"/>
    <s v="3591132"/>
    <s v="20122"/>
    <x v="0"/>
    <n v="0"/>
    <x v="0"/>
    <x v="15"/>
    <x v="15"/>
    <x v="4"/>
    <s v="Q14"/>
    <n v="1"/>
    <x v="0"/>
    <x v="2"/>
    <x v="2"/>
  </r>
  <r>
    <n v="1"/>
    <n v="2016"/>
    <s v="3591132"/>
    <s v="20122"/>
    <x v="0"/>
    <n v="0"/>
    <x v="0"/>
    <x v="15"/>
    <x v="15"/>
    <x v="4"/>
    <s v="Q17"/>
    <n v="9"/>
    <x v="0"/>
    <x v="3"/>
    <x v="4"/>
  </r>
  <r>
    <n v="1"/>
    <n v="2016"/>
    <s v="3591132"/>
    <s v="20122"/>
    <x v="0"/>
    <n v="0"/>
    <x v="0"/>
    <x v="15"/>
    <x v="15"/>
    <x v="4"/>
    <s v="Q18"/>
    <m/>
    <x v="0"/>
    <x v="4"/>
    <x v="3"/>
  </r>
  <r>
    <n v="1"/>
    <n v="2016"/>
    <s v="3591132"/>
    <s v="20122"/>
    <x v="0"/>
    <n v="0"/>
    <x v="0"/>
    <x v="15"/>
    <x v="15"/>
    <x v="4"/>
    <s v="Q23"/>
    <m/>
    <x v="0"/>
    <x v="5"/>
    <x v="3"/>
  </r>
  <r>
    <n v="1"/>
    <n v="2016"/>
    <s v="3591132"/>
    <s v="20122"/>
    <x v="0"/>
    <n v="0"/>
    <x v="0"/>
    <x v="15"/>
    <x v="15"/>
    <x v="4"/>
    <s v="Q19"/>
    <n v="1"/>
    <x v="0"/>
    <x v="6"/>
    <x v="5"/>
  </r>
  <r>
    <n v="1"/>
    <n v="2016"/>
    <s v="2899766"/>
    <s v="20113"/>
    <x v="0"/>
    <n v="0"/>
    <x v="0"/>
    <x v="16"/>
    <x v="16"/>
    <x v="4"/>
    <s v="Q15"/>
    <m/>
    <x v="0"/>
    <x v="0"/>
    <x v="3"/>
  </r>
  <r>
    <n v="1"/>
    <n v="2016"/>
    <s v="2899766"/>
    <s v="20113"/>
    <x v="0"/>
    <n v="0"/>
    <x v="0"/>
    <x v="16"/>
    <x v="16"/>
    <x v="4"/>
    <s v="Q16"/>
    <m/>
    <x v="0"/>
    <x v="1"/>
    <x v="3"/>
  </r>
  <r>
    <n v="1"/>
    <n v="2016"/>
    <s v="2899766"/>
    <s v="20113"/>
    <x v="0"/>
    <n v="0"/>
    <x v="0"/>
    <x v="16"/>
    <x v="16"/>
    <x v="4"/>
    <s v="Q14"/>
    <n v="2"/>
    <x v="0"/>
    <x v="2"/>
    <x v="8"/>
  </r>
  <r>
    <n v="1"/>
    <n v="2016"/>
    <s v="2899766"/>
    <s v="20113"/>
    <x v="0"/>
    <n v="0"/>
    <x v="0"/>
    <x v="16"/>
    <x v="16"/>
    <x v="4"/>
    <s v="Q17"/>
    <m/>
    <x v="0"/>
    <x v="3"/>
    <x v="3"/>
  </r>
  <r>
    <n v="1"/>
    <n v="2016"/>
    <s v="2899766"/>
    <s v="20113"/>
    <x v="0"/>
    <n v="0"/>
    <x v="0"/>
    <x v="16"/>
    <x v="16"/>
    <x v="4"/>
    <s v="Q18"/>
    <m/>
    <x v="0"/>
    <x v="4"/>
    <x v="3"/>
  </r>
  <r>
    <n v="1"/>
    <n v="2016"/>
    <s v="2899766"/>
    <s v="20113"/>
    <x v="0"/>
    <n v="0"/>
    <x v="0"/>
    <x v="16"/>
    <x v="16"/>
    <x v="4"/>
    <s v="Q23"/>
    <m/>
    <x v="0"/>
    <x v="5"/>
    <x v="3"/>
  </r>
  <r>
    <n v="1"/>
    <n v="2016"/>
    <s v="2899766"/>
    <s v="20113"/>
    <x v="0"/>
    <n v="0"/>
    <x v="0"/>
    <x v="16"/>
    <x v="16"/>
    <x v="4"/>
    <s v="Q19"/>
    <m/>
    <x v="0"/>
    <x v="6"/>
    <x v="3"/>
  </r>
  <r>
    <n v="1"/>
    <n v="2016"/>
    <s v="3404114"/>
    <s v="20121"/>
    <x v="0"/>
    <n v="0"/>
    <x v="0"/>
    <x v="17"/>
    <x v="17"/>
    <x v="0"/>
    <s v="Q15"/>
    <n v="2"/>
    <x v="0"/>
    <x v="0"/>
    <x v="11"/>
  </r>
  <r>
    <n v="1"/>
    <n v="2016"/>
    <s v="3404114"/>
    <s v="20121"/>
    <x v="0"/>
    <n v="0"/>
    <x v="0"/>
    <x v="17"/>
    <x v="17"/>
    <x v="0"/>
    <s v="Q16"/>
    <n v="1"/>
    <x v="0"/>
    <x v="1"/>
    <x v="2"/>
  </r>
  <r>
    <n v="1"/>
    <n v="2016"/>
    <s v="3404114"/>
    <s v="20121"/>
    <x v="0"/>
    <n v="0"/>
    <x v="0"/>
    <x v="17"/>
    <x v="17"/>
    <x v="0"/>
    <s v="Q14"/>
    <n v="1"/>
    <x v="0"/>
    <x v="2"/>
    <x v="2"/>
  </r>
  <r>
    <n v="1"/>
    <n v="2016"/>
    <s v="3404114"/>
    <s v="20121"/>
    <x v="0"/>
    <n v="0"/>
    <x v="0"/>
    <x v="17"/>
    <x v="17"/>
    <x v="0"/>
    <s v="Q17"/>
    <n v="9"/>
    <x v="0"/>
    <x v="3"/>
    <x v="4"/>
  </r>
  <r>
    <n v="1"/>
    <n v="2016"/>
    <s v="3404114"/>
    <s v="20121"/>
    <x v="0"/>
    <n v="0"/>
    <x v="0"/>
    <x v="17"/>
    <x v="17"/>
    <x v="0"/>
    <s v="Q18"/>
    <m/>
    <x v="0"/>
    <x v="4"/>
    <x v="3"/>
  </r>
  <r>
    <n v="1"/>
    <n v="2016"/>
    <s v="3404114"/>
    <s v="20121"/>
    <x v="0"/>
    <n v="0"/>
    <x v="0"/>
    <x v="17"/>
    <x v="17"/>
    <x v="0"/>
    <s v="Q23"/>
    <m/>
    <x v="0"/>
    <x v="5"/>
    <x v="3"/>
  </r>
  <r>
    <n v="1"/>
    <n v="2016"/>
    <s v="3404114"/>
    <s v="20121"/>
    <x v="0"/>
    <n v="0"/>
    <x v="0"/>
    <x v="17"/>
    <x v="17"/>
    <x v="0"/>
    <s v="Q19"/>
    <n v="2"/>
    <x v="0"/>
    <x v="6"/>
    <x v="2"/>
  </r>
  <r>
    <n v="1"/>
    <n v="2016"/>
    <s v="3197778"/>
    <s v="20114"/>
    <x v="0"/>
    <n v="0"/>
    <x v="0"/>
    <x v="18"/>
    <x v="18"/>
    <x v="4"/>
    <s v="Q15"/>
    <m/>
    <x v="0"/>
    <x v="0"/>
    <x v="3"/>
  </r>
  <r>
    <n v="1"/>
    <n v="2016"/>
    <s v="3197778"/>
    <s v="20114"/>
    <x v="0"/>
    <n v="0"/>
    <x v="0"/>
    <x v="18"/>
    <x v="18"/>
    <x v="4"/>
    <s v="Q16"/>
    <m/>
    <x v="0"/>
    <x v="1"/>
    <x v="3"/>
  </r>
  <r>
    <n v="1"/>
    <n v="2016"/>
    <s v="3197778"/>
    <s v="20114"/>
    <x v="0"/>
    <n v="0"/>
    <x v="0"/>
    <x v="18"/>
    <x v="18"/>
    <x v="4"/>
    <s v="Q14"/>
    <n v="2"/>
    <x v="0"/>
    <x v="2"/>
    <x v="8"/>
  </r>
  <r>
    <n v="1"/>
    <n v="2016"/>
    <s v="3197778"/>
    <s v="20114"/>
    <x v="0"/>
    <n v="0"/>
    <x v="0"/>
    <x v="18"/>
    <x v="18"/>
    <x v="4"/>
    <s v="Q17"/>
    <m/>
    <x v="0"/>
    <x v="3"/>
    <x v="3"/>
  </r>
  <r>
    <n v="1"/>
    <n v="2016"/>
    <s v="3197778"/>
    <s v="20114"/>
    <x v="0"/>
    <n v="0"/>
    <x v="0"/>
    <x v="18"/>
    <x v="18"/>
    <x v="4"/>
    <s v="Q18"/>
    <m/>
    <x v="0"/>
    <x v="4"/>
    <x v="3"/>
  </r>
  <r>
    <n v="1"/>
    <n v="2016"/>
    <s v="3197778"/>
    <s v="20114"/>
    <x v="0"/>
    <n v="0"/>
    <x v="0"/>
    <x v="18"/>
    <x v="18"/>
    <x v="4"/>
    <s v="Q23"/>
    <m/>
    <x v="0"/>
    <x v="5"/>
    <x v="3"/>
  </r>
  <r>
    <n v="1"/>
    <n v="2016"/>
    <s v="3197778"/>
    <s v="20114"/>
    <x v="0"/>
    <n v="0"/>
    <x v="0"/>
    <x v="18"/>
    <x v="18"/>
    <x v="4"/>
    <s v="Q19"/>
    <n v="1"/>
    <x v="0"/>
    <x v="6"/>
    <x v="5"/>
  </r>
  <r>
    <n v="1"/>
    <n v="2016"/>
    <s v="3003844"/>
    <s v="20114"/>
    <x v="0"/>
    <n v="0"/>
    <x v="0"/>
    <x v="19"/>
    <x v="19"/>
    <x v="3"/>
    <s v="Q15"/>
    <m/>
    <x v="0"/>
    <x v="0"/>
    <x v="3"/>
  </r>
  <r>
    <n v="1"/>
    <n v="2016"/>
    <s v="3003844"/>
    <s v="20114"/>
    <x v="0"/>
    <n v="0"/>
    <x v="0"/>
    <x v="19"/>
    <x v="19"/>
    <x v="3"/>
    <s v="Q16"/>
    <m/>
    <x v="0"/>
    <x v="1"/>
    <x v="3"/>
  </r>
  <r>
    <n v="1"/>
    <n v="2016"/>
    <s v="3003844"/>
    <s v="20114"/>
    <x v="0"/>
    <n v="0"/>
    <x v="0"/>
    <x v="19"/>
    <x v="19"/>
    <x v="3"/>
    <s v="Q14"/>
    <n v="2"/>
    <x v="0"/>
    <x v="2"/>
    <x v="8"/>
  </r>
  <r>
    <n v="1"/>
    <n v="2016"/>
    <s v="3003844"/>
    <s v="20114"/>
    <x v="0"/>
    <n v="0"/>
    <x v="0"/>
    <x v="19"/>
    <x v="19"/>
    <x v="3"/>
    <s v="Q17"/>
    <m/>
    <x v="0"/>
    <x v="3"/>
    <x v="3"/>
  </r>
  <r>
    <n v="1"/>
    <n v="2016"/>
    <s v="3003844"/>
    <s v="20114"/>
    <x v="0"/>
    <n v="0"/>
    <x v="0"/>
    <x v="19"/>
    <x v="19"/>
    <x v="3"/>
    <s v="Q18"/>
    <m/>
    <x v="0"/>
    <x v="4"/>
    <x v="3"/>
  </r>
  <r>
    <n v="1"/>
    <n v="2016"/>
    <s v="3003844"/>
    <s v="20114"/>
    <x v="0"/>
    <n v="0"/>
    <x v="0"/>
    <x v="19"/>
    <x v="19"/>
    <x v="3"/>
    <s v="Q23"/>
    <m/>
    <x v="0"/>
    <x v="5"/>
    <x v="3"/>
  </r>
  <r>
    <n v="1"/>
    <n v="2016"/>
    <s v="3003844"/>
    <s v="20114"/>
    <x v="0"/>
    <n v="0"/>
    <x v="0"/>
    <x v="19"/>
    <x v="19"/>
    <x v="3"/>
    <s v="Q19"/>
    <n v="1"/>
    <x v="0"/>
    <x v="6"/>
    <x v="5"/>
  </r>
  <r>
    <n v="1"/>
    <n v="2016"/>
    <s v="3668729"/>
    <s v="20122"/>
    <x v="0"/>
    <n v="0"/>
    <x v="0"/>
    <x v="20"/>
    <x v="20"/>
    <x v="0"/>
    <s v="Q15"/>
    <m/>
    <x v="0"/>
    <x v="0"/>
    <x v="3"/>
  </r>
  <r>
    <n v="1"/>
    <n v="2016"/>
    <s v="3668729"/>
    <s v="20122"/>
    <x v="0"/>
    <n v="0"/>
    <x v="0"/>
    <x v="20"/>
    <x v="20"/>
    <x v="0"/>
    <s v="Q16"/>
    <m/>
    <x v="0"/>
    <x v="1"/>
    <x v="3"/>
  </r>
  <r>
    <n v="1"/>
    <n v="2016"/>
    <s v="3668729"/>
    <s v="20122"/>
    <x v="0"/>
    <n v="0"/>
    <x v="0"/>
    <x v="20"/>
    <x v="20"/>
    <x v="0"/>
    <s v="Q14"/>
    <n v="2"/>
    <x v="0"/>
    <x v="2"/>
    <x v="8"/>
  </r>
  <r>
    <n v="1"/>
    <n v="2016"/>
    <s v="3668729"/>
    <s v="20122"/>
    <x v="0"/>
    <n v="0"/>
    <x v="0"/>
    <x v="20"/>
    <x v="20"/>
    <x v="0"/>
    <s v="Q17"/>
    <m/>
    <x v="0"/>
    <x v="3"/>
    <x v="3"/>
  </r>
  <r>
    <n v="1"/>
    <n v="2016"/>
    <s v="3668729"/>
    <s v="20122"/>
    <x v="0"/>
    <n v="0"/>
    <x v="0"/>
    <x v="20"/>
    <x v="20"/>
    <x v="0"/>
    <s v="Q18"/>
    <m/>
    <x v="0"/>
    <x v="4"/>
    <x v="3"/>
  </r>
  <r>
    <n v="1"/>
    <n v="2016"/>
    <s v="3668729"/>
    <s v="20122"/>
    <x v="0"/>
    <n v="0"/>
    <x v="0"/>
    <x v="20"/>
    <x v="20"/>
    <x v="0"/>
    <s v="Q23"/>
    <m/>
    <x v="0"/>
    <x v="5"/>
    <x v="3"/>
  </r>
  <r>
    <n v="1"/>
    <n v="2016"/>
    <s v="3668729"/>
    <s v="20122"/>
    <x v="0"/>
    <n v="0"/>
    <x v="0"/>
    <x v="20"/>
    <x v="20"/>
    <x v="0"/>
    <s v="Q19"/>
    <n v="4"/>
    <x v="0"/>
    <x v="6"/>
    <x v="12"/>
  </r>
  <r>
    <n v="1"/>
    <n v="2016"/>
    <s v="3140747"/>
    <s v="20122"/>
    <x v="0"/>
    <n v="0"/>
    <x v="0"/>
    <x v="21"/>
    <x v="21"/>
    <x v="2"/>
    <s v="Q15"/>
    <n v="1"/>
    <x v="0"/>
    <x v="0"/>
    <x v="13"/>
  </r>
  <r>
    <n v="1"/>
    <n v="2016"/>
    <s v="3140747"/>
    <s v="20122"/>
    <x v="0"/>
    <n v="0"/>
    <x v="0"/>
    <x v="21"/>
    <x v="21"/>
    <x v="2"/>
    <s v="Q16"/>
    <n v="1"/>
    <x v="0"/>
    <x v="1"/>
    <x v="2"/>
  </r>
  <r>
    <n v="1"/>
    <n v="2016"/>
    <s v="3140747"/>
    <s v="20122"/>
    <x v="0"/>
    <n v="0"/>
    <x v="0"/>
    <x v="21"/>
    <x v="21"/>
    <x v="2"/>
    <s v="Q14"/>
    <n v="1"/>
    <x v="0"/>
    <x v="2"/>
    <x v="2"/>
  </r>
  <r>
    <n v="1"/>
    <n v="2016"/>
    <s v="3140747"/>
    <s v="20122"/>
    <x v="0"/>
    <n v="0"/>
    <x v="0"/>
    <x v="21"/>
    <x v="21"/>
    <x v="2"/>
    <s v="Q17"/>
    <n v="9"/>
    <x v="0"/>
    <x v="3"/>
    <x v="4"/>
  </r>
  <r>
    <n v="1"/>
    <n v="2016"/>
    <s v="3140747"/>
    <s v="20122"/>
    <x v="0"/>
    <n v="0"/>
    <x v="0"/>
    <x v="21"/>
    <x v="21"/>
    <x v="2"/>
    <s v="Q18"/>
    <m/>
    <x v="0"/>
    <x v="4"/>
    <x v="3"/>
  </r>
  <r>
    <n v="1"/>
    <n v="2016"/>
    <s v="3140747"/>
    <s v="20122"/>
    <x v="0"/>
    <n v="0"/>
    <x v="0"/>
    <x v="21"/>
    <x v="21"/>
    <x v="2"/>
    <s v="Q23"/>
    <m/>
    <x v="0"/>
    <x v="5"/>
    <x v="3"/>
  </r>
  <r>
    <n v="1"/>
    <n v="2016"/>
    <s v="3140747"/>
    <s v="20122"/>
    <x v="0"/>
    <n v="0"/>
    <x v="0"/>
    <x v="21"/>
    <x v="21"/>
    <x v="2"/>
    <s v="Q19"/>
    <n v="2"/>
    <x v="0"/>
    <x v="6"/>
    <x v="2"/>
  </r>
  <r>
    <n v="1"/>
    <n v="2016"/>
    <s v="3407156"/>
    <s v="20122"/>
    <x v="0"/>
    <n v="0"/>
    <x v="0"/>
    <x v="22"/>
    <x v="22"/>
    <x v="3"/>
    <s v="Q15"/>
    <m/>
    <x v="0"/>
    <x v="0"/>
    <x v="3"/>
  </r>
  <r>
    <n v="1"/>
    <n v="2016"/>
    <s v="3407156"/>
    <s v="20122"/>
    <x v="0"/>
    <n v="0"/>
    <x v="0"/>
    <x v="22"/>
    <x v="22"/>
    <x v="3"/>
    <s v="Q16"/>
    <m/>
    <x v="0"/>
    <x v="1"/>
    <x v="3"/>
  </r>
  <r>
    <n v="1"/>
    <n v="2016"/>
    <s v="3407156"/>
    <s v="20122"/>
    <x v="0"/>
    <n v="0"/>
    <x v="0"/>
    <x v="22"/>
    <x v="22"/>
    <x v="3"/>
    <s v="Q14"/>
    <n v="2"/>
    <x v="0"/>
    <x v="2"/>
    <x v="8"/>
  </r>
  <r>
    <n v="1"/>
    <n v="2016"/>
    <s v="3407156"/>
    <s v="20122"/>
    <x v="0"/>
    <n v="0"/>
    <x v="0"/>
    <x v="22"/>
    <x v="22"/>
    <x v="3"/>
    <s v="Q17"/>
    <m/>
    <x v="0"/>
    <x v="3"/>
    <x v="3"/>
  </r>
  <r>
    <n v="1"/>
    <n v="2016"/>
    <s v="3407156"/>
    <s v="20122"/>
    <x v="0"/>
    <n v="0"/>
    <x v="0"/>
    <x v="22"/>
    <x v="22"/>
    <x v="3"/>
    <s v="Q18"/>
    <m/>
    <x v="0"/>
    <x v="4"/>
    <x v="3"/>
  </r>
  <r>
    <n v="1"/>
    <n v="2016"/>
    <s v="3407156"/>
    <s v="20122"/>
    <x v="0"/>
    <n v="0"/>
    <x v="0"/>
    <x v="22"/>
    <x v="22"/>
    <x v="3"/>
    <s v="Q23"/>
    <m/>
    <x v="0"/>
    <x v="5"/>
    <x v="3"/>
  </r>
  <r>
    <n v="1"/>
    <n v="2016"/>
    <s v="3407156"/>
    <s v="20122"/>
    <x v="0"/>
    <n v="0"/>
    <x v="0"/>
    <x v="22"/>
    <x v="22"/>
    <x v="3"/>
    <s v="Q19"/>
    <n v="2"/>
    <x v="0"/>
    <x v="6"/>
    <x v="2"/>
  </r>
  <r>
    <n v="1"/>
    <n v="2016"/>
    <s v="3822896"/>
    <s v="20122"/>
    <x v="0"/>
    <n v="0"/>
    <x v="0"/>
    <x v="6"/>
    <x v="6"/>
    <x v="0"/>
    <s v="Q15"/>
    <m/>
    <x v="0"/>
    <x v="0"/>
    <x v="3"/>
  </r>
  <r>
    <n v="1"/>
    <n v="2016"/>
    <s v="3822896"/>
    <s v="20122"/>
    <x v="0"/>
    <n v="0"/>
    <x v="0"/>
    <x v="6"/>
    <x v="6"/>
    <x v="0"/>
    <s v="Q16"/>
    <m/>
    <x v="0"/>
    <x v="1"/>
    <x v="3"/>
  </r>
  <r>
    <n v="1"/>
    <n v="2016"/>
    <s v="3822896"/>
    <s v="20122"/>
    <x v="0"/>
    <n v="0"/>
    <x v="0"/>
    <x v="6"/>
    <x v="6"/>
    <x v="0"/>
    <s v="Q14"/>
    <m/>
    <x v="0"/>
    <x v="2"/>
    <x v="3"/>
  </r>
  <r>
    <n v="1"/>
    <n v="2016"/>
    <s v="3822896"/>
    <s v="20122"/>
    <x v="0"/>
    <n v="0"/>
    <x v="0"/>
    <x v="6"/>
    <x v="6"/>
    <x v="0"/>
    <s v="Q17"/>
    <m/>
    <x v="0"/>
    <x v="3"/>
    <x v="3"/>
  </r>
  <r>
    <n v="1"/>
    <n v="2016"/>
    <s v="3822896"/>
    <s v="20122"/>
    <x v="0"/>
    <n v="0"/>
    <x v="0"/>
    <x v="6"/>
    <x v="6"/>
    <x v="0"/>
    <s v="Q18"/>
    <m/>
    <x v="0"/>
    <x v="4"/>
    <x v="3"/>
  </r>
  <r>
    <n v="1"/>
    <n v="2016"/>
    <s v="3822896"/>
    <s v="20122"/>
    <x v="0"/>
    <n v="0"/>
    <x v="0"/>
    <x v="6"/>
    <x v="6"/>
    <x v="0"/>
    <s v="Q23"/>
    <m/>
    <x v="0"/>
    <x v="5"/>
    <x v="3"/>
  </r>
  <r>
    <n v="1"/>
    <n v="2016"/>
    <s v="3822896"/>
    <s v="20122"/>
    <x v="0"/>
    <n v="0"/>
    <x v="0"/>
    <x v="6"/>
    <x v="6"/>
    <x v="0"/>
    <s v="Q19"/>
    <m/>
    <x v="0"/>
    <x v="6"/>
    <x v="3"/>
  </r>
  <r>
    <n v="1"/>
    <n v="2016"/>
    <s v="3454125"/>
    <s v="20114"/>
    <x v="0"/>
    <n v="0"/>
    <x v="0"/>
    <x v="10"/>
    <x v="10"/>
    <x v="0"/>
    <s v="Q15"/>
    <m/>
    <x v="0"/>
    <x v="0"/>
    <x v="3"/>
  </r>
  <r>
    <n v="1"/>
    <n v="2016"/>
    <s v="3454125"/>
    <s v="20114"/>
    <x v="0"/>
    <n v="0"/>
    <x v="0"/>
    <x v="10"/>
    <x v="10"/>
    <x v="0"/>
    <s v="Q16"/>
    <m/>
    <x v="0"/>
    <x v="1"/>
    <x v="3"/>
  </r>
  <r>
    <n v="1"/>
    <n v="2016"/>
    <s v="3454125"/>
    <s v="20114"/>
    <x v="0"/>
    <n v="0"/>
    <x v="0"/>
    <x v="10"/>
    <x v="10"/>
    <x v="0"/>
    <s v="Q14"/>
    <n v="2"/>
    <x v="0"/>
    <x v="2"/>
    <x v="8"/>
  </r>
  <r>
    <n v="1"/>
    <n v="2016"/>
    <s v="3454125"/>
    <s v="20114"/>
    <x v="0"/>
    <n v="0"/>
    <x v="0"/>
    <x v="10"/>
    <x v="10"/>
    <x v="0"/>
    <s v="Q17"/>
    <m/>
    <x v="0"/>
    <x v="3"/>
    <x v="3"/>
  </r>
  <r>
    <n v="1"/>
    <n v="2016"/>
    <s v="3454125"/>
    <s v="20114"/>
    <x v="0"/>
    <n v="0"/>
    <x v="0"/>
    <x v="10"/>
    <x v="10"/>
    <x v="0"/>
    <s v="Q18"/>
    <m/>
    <x v="0"/>
    <x v="4"/>
    <x v="3"/>
  </r>
  <r>
    <n v="1"/>
    <n v="2016"/>
    <s v="3454125"/>
    <s v="20114"/>
    <x v="0"/>
    <n v="0"/>
    <x v="0"/>
    <x v="10"/>
    <x v="10"/>
    <x v="0"/>
    <s v="Q23"/>
    <m/>
    <x v="0"/>
    <x v="5"/>
    <x v="3"/>
  </r>
  <r>
    <n v="1"/>
    <n v="2016"/>
    <s v="3454125"/>
    <s v="20114"/>
    <x v="0"/>
    <n v="0"/>
    <x v="0"/>
    <x v="10"/>
    <x v="10"/>
    <x v="0"/>
    <s v="Q19"/>
    <n v="1"/>
    <x v="0"/>
    <x v="6"/>
    <x v="5"/>
  </r>
  <r>
    <n v="1"/>
    <n v="2016"/>
    <s v="3401228"/>
    <s v="20113"/>
    <x v="0"/>
    <n v="0"/>
    <x v="0"/>
    <x v="23"/>
    <x v="23"/>
    <x v="2"/>
    <s v="Q15"/>
    <n v="5"/>
    <x v="0"/>
    <x v="0"/>
    <x v="0"/>
  </r>
  <r>
    <n v="1"/>
    <n v="2016"/>
    <s v="3401228"/>
    <s v="20113"/>
    <x v="0"/>
    <n v="0"/>
    <x v="0"/>
    <x v="23"/>
    <x v="23"/>
    <x v="2"/>
    <s v="Q16"/>
    <n v="1"/>
    <x v="0"/>
    <x v="1"/>
    <x v="2"/>
  </r>
  <r>
    <n v="1"/>
    <n v="2016"/>
    <s v="3401228"/>
    <s v="20113"/>
    <x v="0"/>
    <n v="0"/>
    <x v="0"/>
    <x v="23"/>
    <x v="23"/>
    <x v="2"/>
    <s v="Q14"/>
    <n v="1"/>
    <x v="0"/>
    <x v="2"/>
    <x v="2"/>
  </r>
  <r>
    <n v="1"/>
    <n v="2016"/>
    <s v="3401228"/>
    <s v="20113"/>
    <x v="0"/>
    <n v="0"/>
    <x v="0"/>
    <x v="23"/>
    <x v="23"/>
    <x v="2"/>
    <s v="Q17"/>
    <n v="9"/>
    <x v="0"/>
    <x v="3"/>
    <x v="4"/>
  </r>
  <r>
    <n v="1"/>
    <n v="2016"/>
    <s v="3401228"/>
    <s v="20113"/>
    <x v="0"/>
    <n v="0"/>
    <x v="0"/>
    <x v="23"/>
    <x v="23"/>
    <x v="2"/>
    <s v="Q18"/>
    <m/>
    <x v="0"/>
    <x v="4"/>
    <x v="3"/>
  </r>
  <r>
    <n v="1"/>
    <n v="2016"/>
    <s v="3401228"/>
    <s v="20113"/>
    <x v="0"/>
    <n v="0"/>
    <x v="0"/>
    <x v="23"/>
    <x v="23"/>
    <x v="2"/>
    <s v="Q23"/>
    <m/>
    <x v="0"/>
    <x v="5"/>
    <x v="3"/>
  </r>
  <r>
    <n v="1"/>
    <n v="2016"/>
    <s v="3401228"/>
    <s v="20113"/>
    <x v="0"/>
    <n v="0"/>
    <x v="0"/>
    <x v="23"/>
    <x v="23"/>
    <x v="2"/>
    <s v="Q19"/>
    <n v="2"/>
    <x v="0"/>
    <x v="6"/>
    <x v="2"/>
  </r>
  <r>
    <n v="1"/>
    <n v="2016"/>
    <s v="2465215"/>
    <s v="20121"/>
    <x v="0"/>
    <n v="0"/>
    <x v="0"/>
    <x v="24"/>
    <x v="23"/>
    <x v="2"/>
    <s v="Q15"/>
    <m/>
    <x v="0"/>
    <x v="0"/>
    <x v="3"/>
  </r>
  <r>
    <n v="1"/>
    <n v="2016"/>
    <s v="2465215"/>
    <s v="20121"/>
    <x v="0"/>
    <n v="0"/>
    <x v="0"/>
    <x v="24"/>
    <x v="23"/>
    <x v="2"/>
    <s v="Q16"/>
    <m/>
    <x v="0"/>
    <x v="1"/>
    <x v="3"/>
  </r>
  <r>
    <n v="1"/>
    <n v="2016"/>
    <s v="2465215"/>
    <s v="20121"/>
    <x v="0"/>
    <n v="0"/>
    <x v="0"/>
    <x v="24"/>
    <x v="23"/>
    <x v="2"/>
    <s v="Q14"/>
    <n v="2"/>
    <x v="0"/>
    <x v="2"/>
    <x v="8"/>
  </r>
  <r>
    <n v="1"/>
    <n v="2016"/>
    <s v="2465215"/>
    <s v="20121"/>
    <x v="0"/>
    <n v="0"/>
    <x v="0"/>
    <x v="24"/>
    <x v="23"/>
    <x v="2"/>
    <s v="Q17"/>
    <m/>
    <x v="0"/>
    <x v="3"/>
    <x v="3"/>
  </r>
  <r>
    <n v="1"/>
    <n v="2016"/>
    <s v="2465215"/>
    <s v="20121"/>
    <x v="0"/>
    <n v="0"/>
    <x v="0"/>
    <x v="24"/>
    <x v="23"/>
    <x v="2"/>
    <s v="Q18"/>
    <m/>
    <x v="0"/>
    <x v="4"/>
    <x v="3"/>
  </r>
  <r>
    <n v="1"/>
    <n v="2016"/>
    <s v="2465215"/>
    <s v="20121"/>
    <x v="0"/>
    <n v="0"/>
    <x v="0"/>
    <x v="24"/>
    <x v="23"/>
    <x v="2"/>
    <s v="Q23"/>
    <m/>
    <x v="0"/>
    <x v="5"/>
    <x v="3"/>
  </r>
  <r>
    <n v="1"/>
    <n v="2016"/>
    <s v="2465215"/>
    <s v="20121"/>
    <x v="0"/>
    <n v="0"/>
    <x v="0"/>
    <x v="24"/>
    <x v="23"/>
    <x v="2"/>
    <s v="Q19"/>
    <n v="1"/>
    <x v="0"/>
    <x v="6"/>
    <x v="5"/>
  </r>
  <r>
    <n v="1"/>
    <n v="2016"/>
    <s v="3861480"/>
    <s v="20122"/>
    <x v="0"/>
    <n v="0"/>
    <x v="0"/>
    <x v="25"/>
    <x v="24"/>
    <x v="0"/>
    <s v="Q15"/>
    <m/>
    <x v="0"/>
    <x v="0"/>
    <x v="3"/>
  </r>
  <r>
    <n v="1"/>
    <n v="2016"/>
    <s v="3861480"/>
    <s v="20122"/>
    <x v="0"/>
    <n v="0"/>
    <x v="0"/>
    <x v="25"/>
    <x v="24"/>
    <x v="0"/>
    <s v="Q16"/>
    <m/>
    <x v="0"/>
    <x v="1"/>
    <x v="3"/>
  </r>
  <r>
    <n v="1"/>
    <n v="2016"/>
    <s v="3861480"/>
    <s v="20122"/>
    <x v="0"/>
    <n v="0"/>
    <x v="0"/>
    <x v="25"/>
    <x v="24"/>
    <x v="0"/>
    <s v="Q14"/>
    <n v="2"/>
    <x v="0"/>
    <x v="2"/>
    <x v="8"/>
  </r>
  <r>
    <n v="1"/>
    <n v="2016"/>
    <s v="3861480"/>
    <s v="20122"/>
    <x v="0"/>
    <n v="0"/>
    <x v="0"/>
    <x v="25"/>
    <x v="24"/>
    <x v="0"/>
    <s v="Q17"/>
    <m/>
    <x v="0"/>
    <x v="3"/>
    <x v="3"/>
  </r>
  <r>
    <n v="1"/>
    <n v="2016"/>
    <s v="3861480"/>
    <s v="20122"/>
    <x v="0"/>
    <n v="0"/>
    <x v="0"/>
    <x v="25"/>
    <x v="24"/>
    <x v="0"/>
    <s v="Q18"/>
    <m/>
    <x v="0"/>
    <x v="4"/>
    <x v="3"/>
  </r>
  <r>
    <n v="1"/>
    <n v="2016"/>
    <s v="3861480"/>
    <s v="20122"/>
    <x v="0"/>
    <n v="0"/>
    <x v="0"/>
    <x v="25"/>
    <x v="24"/>
    <x v="0"/>
    <s v="Q23"/>
    <m/>
    <x v="0"/>
    <x v="5"/>
    <x v="3"/>
  </r>
  <r>
    <n v="1"/>
    <n v="2016"/>
    <s v="3861480"/>
    <s v="20122"/>
    <x v="0"/>
    <n v="0"/>
    <x v="0"/>
    <x v="25"/>
    <x v="24"/>
    <x v="0"/>
    <s v="Q19"/>
    <n v="2"/>
    <x v="0"/>
    <x v="6"/>
    <x v="2"/>
  </r>
  <r>
    <n v="1"/>
    <n v="2016"/>
    <s v="3619524"/>
    <s v="20122"/>
    <x v="0"/>
    <n v="0"/>
    <x v="0"/>
    <x v="10"/>
    <x v="10"/>
    <x v="0"/>
    <s v="Q15"/>
    <m/>
    <x v="0"/>
    <x v="0"/>
    <x v="3"/>
  </r>
  <r>
    <n v="1"/>
    <n v="2016"/>
    <s v="3619524"/>
    <s v="20122"/>
    <x v="0"/>
    <n v="0"/>
    <x v="0"/>
    <x v="10"/>
    <x v="10"/>
    <x v="0"/>
    <s v="Q16"/>
    <m/>
    <x v="0"/>
    <x v="1"/>
    <x v="3"/>
  </r>
  <r>
    <n v="1"/>
    <n v="2016"/>
    <s v="3619524"/>
    <s v="20122"/>
    <x v="0"/>
    <n v="0"/>
    <x v="0"/>
    <x v="10"/>
    <x v="10"/>
    <x v="0"/>
    <s v="Q14"/>
    <n v="2"/>
    <x v="0"/>
    <x v="2"/>
    <x v="8"/>
  </r>
  <r>
    <n v="1"/>
    <n v="2016"/>
    <s v="3619524"/>
    <s v="20122"/>
    <x v="0"/>
    <n v="0"/>
    <x v="0"/>
    <x v="10"/>
    <x v="10"/>
    <x v="0"/>
    <s v="Q17"/>
    <m/>
    <x v="0"/>
    <x v="3"/>
    <x v="3"/>
  </r>
  <r>
    <n v="1"/>
    <n v="2016"/>
    <s v="3619524"/>
    <s v="20122"/>
    <x v="0"/>
    <n v="0"/>
    <x v="0"/>
    <x v="10"/>
    <x v="10"/>
    <x v="0"/>
    <s v="Q18"/>
    <m/>
    <x v="0"/>
    <x v="4"/>
    <x v="3"/>
  </r>
  <r>
    <n v="1"/>
    <n v="2016"/>
    <s v="3619524"/>
    <s v="20122"/>
    <x v="0"/>
    <n v="0"/>
    <x v="0"/>
    <x v="10"/>
    <x v="10"/>
    <x v="0"/>
    <s v="Q23"/>
    <m/>
    <x v="0"/>
    <x v="5"/>
    <x v="3"/>
  </r>
  <r>
    <n v="1"/>
    <n v="2016"/>
    <s v="3619524"/>
    <s v="20122"/>
    <x v="0"/>
    <n v="0"/>
    <x v="0"/>
    <x v="10"/>
    <x v="10"/>
    <x v="0"/>
    <s v="Q19"/>
    <n v="1"/>
    <x v="0"/>
    <x v="6"/>
    <x v="5"/>
  </r>
  <r>
    <n v="1"/>
    <n v="2016"/>
    <s v="3337710"/>
    <s v="20122"/>
    <x v="0"/>
    <n v="0"/>
    <x v="0"/>
    <x v="26"/>
    <x v="25"/>
    <x v="1"/>
    <s v="Q15"/>
    <n v="3"/>
    <x v="0"/>
    <x v="0"/>
    <x v="14"/>
  </r>
  <r>
    <n v="1"/>
    <n v="2016"/>
    <s v="3337710"/>
    <s v="20122"/>
    <x v="0"/>
    <n v="0"/>
    <x v="0"/>
    <x v="26"/>
    <x v="25"/>
    <x v="1"/>
    <s v="Q16"/>
    <n v="1"/>
    <x v="0"/>
    <x v="1"/>
    <x v="2"/>
  </r>
  <r>
    <n v="1"/>
    <n v="2016"/>
    <s v="3337710"/>
    <s v="20122"/>
    <x v="0"/>
    <n v="0"/>
    <x v="0"/>
    <x v="26"/>
    <x v="25"/>
    <x v="1"/>
    <s v="Q14"/>
    <n v="1"/>
    <x v="0"/>
    <x v="2"/>
    <x v="2"/>
  </r>
  <r>
    <n v="1"/>
    <n v="2016"/>
    <s v="3337710"/>
    <s v="20122"/>
    <x v="0"/>
    <n v="0"/>
    <x v="0"/>
    <x v="26"/>
    <x v="25"/>
    <x v="1"/>
    <s v="Q17"/>
    <n v="11"/>
    <x v="0"/>
    <x v="3"/>
    <x v="15"/>
  </r>
  <r>
    <n v="1"/>
    <n v="2016"/>
    <s v="3337710"/>
    <s v="20122"/>
    <x v="0"/>
    <n v="0"/>
    <x v="0"/>
    <x v="26"/>
    <x v="25"/>
    <x v="1"/>
    <s v="Q18"/>
    <m/>
    <x v="0"/>
    <x v="4"/>
    <x v="3"/>
  </r>
  <r>
    <n v="1"/>
    <n v="2016"/>
    <s v="3337710"/>
    <s v="20122"/>
    <x v="0"/>
    <n v="0"/>
    <x v="0"/>
    <x v="26"/>
    <x v="25"/>
    <x v="1"/>
    <s v="Q23"/>
    <m/>
    <x v="0"/>
    <x v="5"/>
    <x v="3"/>
  </r>
  <r>
    <n v="1"/>
    <n v="2016"/>
    <s v="3337710"/>
    <s v="20122"/>
    <x v="0"/>
    <n v="0"/>
    <x v="0"/>
    <x v="26"/>
    <x v="25"/>
    <x v="1"/>
    <s v="Q19"/>
    <n v="1"/>
    <x v="0"/>
    <x v="6"/>
    <x v="5"/>
  </r>
  <r>
    <n v="1"/>
    <n v="2016"/>
    <s v="3600440"/>
    <s v="20122"/>
    <x v="0"/>
    <n v="0"/>
    <x v="0"/>
    <x v="13"/>
    <x v="13"/>
    <x v="3"/>
    <s v="Q15"/>
    <n v="5"/>
    <x v="0"/>
    <x v="0"/>
    <x v="0"/>
  </r>
  <r>
    <n v="1"/>
    <n v="2016"/>
    <s v="3600440"/>
    <s v="20122"/>
    <x v="0"/>
    <n v="0"/>
    <x v="0"/>
    <x v="13"/>
    <x v="13"/>
    <x v="3"/>
    <s v="Q16"/>
    <n v="1"/>
    <x v="0"/>
    <x v="1"/>
    <x v="2"/>
  </r>
  <r>
    <n v="1"/>
    <n v="2016"/>
    <s v="3600440"/>
    <s v="20122"/>
    <x v="0"/>
    <n v="0"/>
    <x v="0"/>
    <x v="13"/>
    <x v="13"/>
    <x v="3"/>
    <s v="Q14"/>
    <n v="1"/>
    <x v="0"/>
    <x v="2"/>
    <x v="2"/>
  </r>
  <r>
    <n v="1"/>
    <n v="2016"/>
    <s v="3600440"/>
    <s v="20122"/>
    <x v="0"/>
    <n v="0"/>
    <x v="0"/>
    <x v="13"/>
    <x v="13"/>
    <x v="3"/>
    <s v="Q17"/>
    <n v="11"/>
    <x v="0"/>
    <x v="3"/>
    <x v="15"/>
  </r>
  <r>
    <n v="1"/>
    <n v="2016"/>
    <s v="3600440"/>
    <s v="20122"/>
    <x v="0"/>
    <n v="0"/>
    <x v="0"/>
    <x v="13"/>
    <x v="13"/>
    <x v="3"/>
    <s v="Q18"/>
    <m/>
    <x v="0"/>
    <x v="4"/>
    <x v="3"/>
  </r>
  <r>
    <n v="1"/>
    <n v="2016"/>
    <s v="3600440"/>
    <s v="20122"/>
    <x v="0"/>
    <n v="0"/>
    <x v="0"/>
    <x v="13"/>
    <x v="13"/>
    <x v="3"/>
    <s v="Q23"/>
    <m/>
    <x v="0"/>
    <x v="5"/>
    <x v="3"/>
  </r>
  <r>
    <n v="1"/>
    <n v="2016"/>
    <s v="3600440"/>
    <s v="20122"/>
    <x v="0"/>
    <n v="0"/>
    <x v="0"/>
    <x v="13"/>
    <x v="13"/>
    <x v="3"/>
    <s v="Q19"/>
    <n v="1"/>
    <x v="0"/>
    <x v="6"/>
    <x v="5"/>
  </r>
  <r>
    <n v="1"/>
    <n v="2016"/>
    <s v="3642560"/>
    <s v="20122"/>
    <x v="0"/>
    <n v="0"/>
    <x v="0"/>
    <x v="27"/>
    <x v="16"/>
    <x v="4"/>
    <s v="Q15"/>
    <n v="1"/>
    <x v="0"/>
    <x v="0"/>
    <x v="13"/>
  </r>
  <r>
    <n v="1"/>
    <n v="2016"/>
    <s v="3642560"/>
    <s v="20122"/>
    <x v="0"/>
    <n v="0"/>
    <x v="0"/>
    <x v="27"/>
    <x v="16"/>
    <x v="4"/>
    <s v="Q16"/>
    <n v="2"/>
    <x v="0"/>
    <x v="1"/>
    <x v="6"/>
  </r>
  <r>
    <n v="1"/>
    <n v="2016"/>
    <s v="3642560"/>
    <s v="20122"/>
    <x v="0"/>
    <n v="0"/>
    <x v="0"/>
    <x v="27"/>
    <x v="16"/>
    <x v="4"/>
    <s v="Q14"/>
    <n v="1"/>
    <x v="0"/>
    <x v="2"/>
    <x v="2"/>
  </r>
  <r>
    <n v="1"/>
    <n v="2016"/>
    <s v="3642560"/>
    <s v="20122"/>
    <x v="0"/>
    <n v="0"/>
    <x v="0"/>
    <x v="27"/>
    <x v="16"/>
    <x v="4"/>
    <s v="Q17"/>
    <m/>
    <x v="0"/>
    <x v="3"/>
    <x v="3"/>
  </r>
  <r>
    <n v="1"/>
    <n v="2016"/>
    <s v="3642560"/>
    <s v="20122"/>
    <x v="0"/>
    <n v="0"/>
    <x v="0"/>
    <x v="27"/>
    <x v="16"/>
    <x v="4"/>
    <s v="Q18"/>
    <n v="6"/>
    <x v="0"/>
    <x v="4"/>
    <x v="7"/>
  </r>
  <r>
    <n v="1"/>
    <n v="2016"/>
    <s v="3642560"/>
    <s v="20122"/>
    <x v="0"/>
    <n v="0"/>
    <x v="0"/>
    <x v="27"/>
    <x v="16"/>
    <x v="4"/>
    <s v="Q23"/>
    <m/>
    <x v="0"/>
    <x v="5"/>
    <x v="3"/>
  </r>
  <r>
    <n v="1"/>
    <n v="2016"/>
    <s v="3642560"/>
    <s v="20122"/>
    <x v="0"/>
    <n v="0"/>
    <x v="0"/>
    <x v="27"/>
    <x v="16"/>
    <x v="4"/>
    <s v="Q19"/>
    <n v="4"/>
    <x v="0"/>
    <x v="6"/>
    <x v="12"/>
  </r>
  <r>
    <n v="1"/>
    <n v="2016"/>
    <s v="3155658"/>
    <s v="20122"/>
    <x v="0"/>
    <n v="0"/>
    <x v="0"/>
    <x v="24"/>
    <x v="23"/>
    <x v="2"/>
    <s v="Q15"/>
    <n v="6"/>
    <x v="0"/>
    <x v="0"/>
    <x v="16"/>
  </r>
  <r>
    <n v="1"/>
    <n v="2016"/>
    <s v="3155658"/>
    <s v="20122"/>
    <x v="0"/>
    <n v="0"/>
    <x v="0"/>
    <x v="24"/>
    <x v="23"/>
    <x v="2"/>
    <s v="Q16"/>
    <n v="1"/>
    <x v="0"/>
    <x v="1"/>
    <x v="2"/>
  </r>
  <r>
    <n v="1"/>
    <n v="2016"/>
    <s v="3155658"/>
    <s v="20122"/>
    <x v="0"/>
    <n v="0"/>
    <x v="0"/>
    <x v="24"/>
    <x v="23"/>
    <x v="2"/>
    <s v="Q14"/>
    <n v="1"/>
    <x v="0"/>
    <x v="2"/>
    <x v="2"/>
  </r>
  <r>
    <n v="1"/>
    <n v="2016"/>
    <s v="3155658"/>
    <s v="20122"/>
    <x v="0"/>
    <n v="0"/>
    <x v="0"/>
    <x v="24"/>
    <x v="23"/>
    <x v="2"/>
    <s v="Q17"/>
    <n v="9"/>
    <x v="0"/>
    <x v="3"/>
    <x v="4"/>
  </r>
  <r>
    <n v="1"/>
    <n v="2016"/>
    <s v="3155658"/>
    <s v="20122"/>
    <x v="0"/>
    <n v="0"/>
    <x v="0"/>
    <x v="24"/>
    <x v="23"/>
    <x v="2"/>
    <s v="Q18"/>
    <m/>
    <x v="0"/>
    <x v="4"/>
    <x v="3"/>
  </r>
  <r>
    <n v="1"/>
    <n v="2016"/>
    <s v="3155658"/>
    <s v="20122"/>
    <x v="0"/>
    <n v="0"/>
    <x v="0"/>
    <x v="24"/>
    <x v="23"/>
    <x v="2"/>
    <s v="Q23"/>
    <m/>
    <x v="0"/>
    <x v="5"/>
    <x v="3"/>
  </r>
  <r>
    <n v="1"/>
    <n v="2016"/>
    <s v="3155658"/>
    <s v="20122"/>
    <x v="0"/>
    <n v="0"/>
    <x v="0"/>
    <x v="24"/>
    <x v="23"/>
    <x v="2"/>
    <s v="Q19"/>
    <n v="2"/>
    <x v="0"/>
    <x v="6"/>
    <x v="2"/>
  </r>
  <r>
    <n v="1"/>
    <n v="2016"/>
    <s v="3285996"/>
    <s v="20122"/>
    <x v="0"/>
    <n v="0"/>
    <x v="0"/>
    <x v="11"/>
    <x v="11"/>
    <x v="4"/>
    <s v="Q15"/>
    <n v="3"/>
    <x v="0"/>
    <x v="0"/>
    <x v="14"/>
  </r>
  <r>
    <n v="1"/>
    <n v="2016"/>
    <s v="3285996"/>
    <s v="20122"/>
    <x v="0"/>
    <n v="0"/>
    <x v="0"/>
    <x v="11"/>
    <x v="11"/>
    <x v="4"/>
    <s v="Q16"/>
    <n v="2"/>
    <x v="0"/>
    <x v="1"/>
    <x v="6"/>
  </r>
  <r>
    <n v="1"/>
    <n v="2016"/>
    <s v="3285996"/>
    <s v="20122"/>
    <x v="0"/>
    <n v="0"/>
    <x v="0"/>
    <x v="11"/>
    <x v="11"/>
    <x v="4"/>
    <s v="Q14"/>
    <n v="1"/>
    <x v="0"/>
    <x v="2"/>
    <x v="2"/>
  </r>
  <r>
    <n v="1"/>
    <n v="2016"/>
    <s v="3285996"/>
    <s v="20122"/>
    <x v="0"/>
    <n v="0"/>
    <x v="0"/>
    <x v="11"/>
    <x v="11"/>
    <x v="4"/>
    <s v="Q17"/>
    <m/>
    <x v="0"/>
    <x v="3"/>
    <x v="3"/>
  </r>
  <r>
    <n v="1"/>
    <n v="2016"/>
    <s v="3285996"/>
    <s v="20122"/>
    <x v="0"/>
    <n v="0"/>
    <x v="0"/>
    <x v="11"/>
    <x v="11"/>
    <x v="4"/>
    <s v="Q18"/>
    <n v="6"/>
    <x v="0"/>
    <x v="4"/>
    <x v="7"/>
  </r>
  <r>
    <n v="1"/>
    <n v="2016"/>
    <s v="3285996"/>
    <s v="20122"/>
    <x v="0"/>
    <n v="0"/>
    <x v="0"/>
    <x v="11"/>
    <x v="11"/>
    <x v="4"/>
    <s v="Q23"/>
    <m/>
    <x v="0"/>
    <x v="5"/>
    <x v="3"/>
  </r>
  <r>
    <n v="1"/>
    <n v="2016"/>
    <s v="3285996"/>
    <s v="20122"/>
    <x v="0"/>
    <n v="0"/>
    <x v="0"/>
    <x v="11"/>
    <x v="11"/>
    <x v="4"/>
    <s v="Q19"/>
    <n v="2"/>
    <x v="0"/>
    <x v="6"/>
    <x v="2"/>
  </r>
  <r>
    <n v="1"/>
    <n v="2016"/>
    <s v="2630926"/>
    <s v="20122"/>
    <x v="1"/>
    <n v="0"/>
    <x v="0"/>
    <x v="28"/>
    <x v="12"/>
    <x v="1"/>
    <s v="Q15"/>
    <m/>
    <x v="0"/>
    <x v="0"/>
    <x v="3"/>
  </r>
  <r>
    <n v="1"/>
    <n v="2016"/>
    <s v="2630926"/>
    <s v="20122"/>
    <x v="1"/>
    <n v="0"/>
    <x v="0"/>
    <x v="28"/>
    <x v="12"/>
    <x v="1"/>
    <s v="Q16"/>
    <m/>
    <x v="0"/>
    <x v="1"/>
    <x v="3"/>
  </r>
  <r>
    <n v="1"/>
    <n v="2016"/>
    <s v="2630926"/>
    <s v="20122"/>
    <x v="1"/>
    <n v="0"/>
    <x v="0"/>
    <x v="28"/>
    <x v="12"/>
    <x v="1"/>
    <s v="Q14"/>
    <n v="2"/>
    <x v="0"/>
    <x v="2"/>
    <x v="8"/>
  </r>
  <r>
    <n v="1"/>
    <n v="2016"/>
    <s v="2630926"/>
    <s v="20122"/>
    <x v="1"/>
    <n v="0"/>
    <x v="0"/>
    <x v="28"/>
    <x v="12"/>
    <x v="1"/>
    <s v="Q17"/>
    <m/>
    <x v="0"/>
    <x v="3"/>
    <x v="3"/>
  </r>
  <r>
    <n v="1"/>
    <n v="2016"/>
    <s v="2630926"/>
    <s v="20122"/>
    <x v="1"/>
    <n v="0"/>
    <x v="0"/>
    <x v="28"/>
    <x v="12"/>
    <x v="1"/>
    <s v="Q18"/>
    <m/>
    <x v="0"/>
    <x v="4"/>
    <x v="3"/>
  </r>
  <r>
    <n v="1"/>
    <n v="2016"/>
    <s v="2630926"/>
    <s v="20122"/>
    <x v="1"/>
    <n v="0"/>
    <x v="0"/>
    <x v="28"/>
    <x v="12"/>
    <x v="1"/>
    <s v="Q23"/>
    <m/>
    <x v="0"/>
    <x v="5"/>
    <x v="3"/>
  </r>
  <r>
    <n v="1"/>
    <n v="2016"/>
    <s v="2630926"/>
    <s v="20122"/>
    <x v="1"/>
    <n v="0"/>
    <x v="0"/>
    <x v="28"/>
    <x v="12"/>
    <x v="1"/>
    <s v="Q19"/>
    <n v="1"/>
    <x v="0"/>
    <x v="6"/>
    <x v="5"/>
  </r>
  <r>
    <n v="1"/>
    <n v="2016"/>
    <s v="2743454"/>
    <s v="20114"/>
    <x v="1"/>
    <n v="0"/>
    <x v="0"/>
    <x v="29"/>
    <x v="14"/>
    <x v="4"/>
    <s v="Q15"/>
    <n v="6"/>
    <x v="0"/>
    <x v="0"/>
    <x v="16"/>
  </r>
  <r>
    <n v="1"/>
    <n v="2016"/>
    <s v="2743454"/>
    <s v="20114"/>
    <x v="1"/>
    <n v="0"/>
    <x v="0"/>
    <x v="29"/>
    <x v="14"/>
    <x v="4"/>
    <s v="Q16"/>
    <n v="2"/>
    <x v="0"/>
    <x v="1"/>
    <x v="6"/>
  </r>
  <r>
    <n v="1"/>
    <n v="2016"/>
    <s v="2743454"/>
    <s v="20114"/>
    <x v="1"/>
    <n v="0"/>
    <x v="0"/>
    <x v="29"/>
    <x v="14"/>
    <x v="4"/>
    <s v="Q14"/>
    <n v="1"/>
    <x v="0"/>
    <x v="2"/>
    <x v="2"/>
  </r>
  <r>
    <n v="1"/>
    <n v="2016"/>
    <s v="2743454"/>
    <s v="20114"/>
    <x v="1"/>
    <n v="0"/>
    <x v="0"/>
    <x v="29"/>
    <x v="14"/>
    <x v="4"/>
    <s v="Q17"/>
    <m/>
    <x v="0"/>
    <x v="3"/>
    <x v="3"/>
  </r>
  <r>
    <n v="1"/>
    <n v="2016"/>
    <s v="2743454"/>
    <s v="20114"/>
    <x v="1"/>
    <n v="0"/>
    <x v="0"/>
    <x v="29"/>
    <x v="14"/>
    <x v="4"/>
    <s v="Q18"/>
    <n v="2"/>
    <x v="0"/>
    <x v="4"/>
    <x v="17"/>
  </r>
  <r>
    <n v="1"/>
    <n v="2016"/>
    <s v="2743454"/>
    <s v="20114"/>
    <x v="1"/>
    <n v="0"/>
    <x v="0"/>
    <x v="29"/>
    <x v="14"/>
    <x v="4"/>
    <s v="Q23"/>
    <m/>
    <x v="0"/>
    <x v="5"/>
    <x v="3"/>
  </r>
  <r>
    <n v="1"/>
    <n v="2016"/>
    <s v="2743454"/>
    <s v="20114"/>
    <x v="1"/>
    <n v="0"/>
    <x v="0"/>
    <x v="29"/>
    <x v="14"/>
    <x v="4"/>
    <s v="Q19"/>
    <n v="2"/>
    <x v="0"/>
    <x v="6"/>
    <x v="2"/>
  </r>
  <r>
    <n v="1"/>
    <n v="2016"/>
    <s v="3568798"/>
    <s v="20122"/>
    <x v="1"/>
    <n v="0"/>
    <x v="0"/>
    <x v="25"/>
    <x v="24"/>
    <x v="0"/>
    <s v="Q15"/>
    <m/>
    <x v="0"/>
    <x v="0"/>
    <x v="3"/>
  </r>
  <r>
    <n v="1"/>
    <n v="2016"/>
    <s v="3568798"/>
    <s v="20122"/>
    <x v="1"/>
    <n v="0"/>
    <x v="0"/>
    <x v="25"/>
    <x v="24"/>
    <x v="0"/>
    <s v="Q16"/>
    <m/>
    <x v="0"/>
    <x v="1"/>
    <x v="3"/>
  </r>
  <r>
    <n v="1"/>
    <n v="2016"/>
    <s v="3568798"/>
    <s v="20122"/>
    <x v="1"/>
    <n v="0"/>
    <x v="0"/>
    <x v="25"/>
    <x v="24"/>
    <x v="0"/>
    <s v="Q14"/>
    <n v="2"/>
    <x v="0"/>
    <x v="2"/>
    <x v="8"/>
  </r>
  <r>
    <n v="1"/>
    <n v="2016"/>
    <s v="3568798"/>
    <s v="20122"/>
    <x v="1"/>
    <n v="0"/>
    <x v="0"/>
    <x v="25"/>
    <x v="24"/>
    <x v="0"/>
    <s v="Q17"/>
    <m/>
    <x v="0"/>
    <x v="3"/>
    <x v="3"/>
  </r>
  <r>
    <n v="1"/>
    <n v="2016"/>
    <s v="3568798"/>
    <s v="20122"/>
    <x v="1"/>
    <n v="0"/>
    <x v="0"/>
    <x v="25"/>
    <x v="24"/>
    <x v="0"/>
    <s v="Q18"/>
    <m/>
    <x v="0"/>
    <x v="4"/>
    <x v="3"/>
  </r>
  <r>
    <n v="1"/>
    <n v="2016"/>
    <s v="3568798"/>
    <s v="20122"/>
    <x v="1"/>
    <n v="0"/>
    <x v="0"/>
    <x v="25"/>
    <x v="24"/>
    <x v="0"/>
    <s v="Q23"/>
    <m/>
    <x v="0"/>
    <x v="5"/>
    <x v="3"/>
  </r>
  <r>
    <n v="1"/>
    <n v="2016"/>
    <s v="3568798"/>
    <s v="20122"/>
    <x v="1"/>
    <n v="0"/>
    <x v="0"/>
    <x v="25"/>
    <x v="24"/>
    <x v="0"/>
    <s v="Q19"/>
    <n v="2"/>
    <x v="0"/>
    <x v="6"/>
    <x v="2"/>
  </r>
  <r>
    <n v="1"/>
    <n v="2016"/>
    <s v="3581577"/>
    <s v="20122"/>
    <x v="1"/>
    <n v="0"/>
    <x v="0"/>
    <x v="24"/>
    <x v="23"/>
    <x v="2"/>
    <s v="Q15"/>
    <m/>
    <x v="0"/>
    <x v="0"/>
    <x v="3"/>
  </r>
  <r>
    <n v="1"/>
    <n v="2016"/>
    <s v="3581577"/>
    <s v="20122"/>
    <x v="1"/>
    <n v="0"/>
    <x v="0"/>
    <x v="24"/>
    <x v="23"/>
    <x v="2"/>
    <s v="Q16"/>
    <m/>
    <x v="0"/>
    <x v="1"/>
    <x v="3"/>
  </r>
  <r>
    <n v="1"/>
    <n v="2016"/>
    <s v="3581577"/>
    <s v="20122"/>
    <x v="1"/>
    <n v="0"/>
    <x v="0"/>
    <x v="24"/>
    <x v="23"/>
    <x v="2"/>
    <s v="Q14"/>
    <m/>
    <x v="0"/>
    <x v="2"/>
    <x v="3"/>
  </r>
  <r>
    <n v="1"/>
    <n v="2016"/>
    <s v="3581577"/>
    <s v="20122"/>
    <x v="1"/>
    <n v="0"/>
    <x v="0"/>
    <x v="24"/>
    <x v="23"/>
    <x v="2"/>
    <s v="Q17"/>
    <m/>
    <x v="0"/>
    <x v="3"/>
    <x v="3"/>
  </r>
  <r>
    <n v="1"/>
    <n v="2016"/>
    <s v="3581577"/>
    <s v="20122"/>
    <x v="1"/>
    <n v="0"/>
    <x v="0"/>
    <x v="24"/>
    <x v="23"/>
    <x v="2"/>
    <s v="Q18"/>
    <m/>
    <x v="0"/>
    <x v="4"/>
    <x v="3"/>
  </r>
  <r>
    <n v="1"/>
    <n v="2016"/>
    <s v="3581577"/>
    <s v="20122"/>
    <x v="1"/>
    <n v="0"/>
    <x v="0"/>
    <x v="24"/>
    <x v="23"/>
    <x v="2"/>
    <s v="Q23"/>
    <m/>
    <x v="0"/>
    <x v="5"/>
    <x v="3"/>
  </r>
  <r>
    <n v="1"/>
    <n v="2016"/>
    <s v="3581577"/>
    <s v="20122"/>
    <x v="1"/>
    <n v="0"/>
    <x v="0"/>
    <x v="24"/>
    <x v="23"/>
    <x v="2"/>
    <s v="Q19"/>
    <m/>
    <x v="0"/>
    <x v="6"/>
    <x v="3"/>
  </r>
  <r>
    <n v="1"/>
    <n v="2016"/>
    <s v="3680117"/>
    <s v="20122"/>
    <x v="1"/>
    <n v="0"/>
    <x v="0"/>
    <x v="11"/>
    <x v="11"/>
    <x v="4"/>
    <s v="Q15"/>
    <m/>
    <x v="0"/>
    <x v="0"/>
    <x v="3"/>
  </r>
  <r>
    <n v="1"/>
    <n v="2016"/>
    <s v="3680117"/>
    <s v="20122"/>
    <x v="1"/>
    <n v="0"/>
    <x v="0"/>
    <x v="11"/>
    <x v="11"/>
    <x v="4"/>
    <s v="Q16"/>
    <m/>
    <x v="0"/>
    <x v="1"/>
    <x v="3"/>
  </r>
  <r>
    <n v="1"/>
    <n v="2016"/>
    <s v="3680117"/>
    <s v="20122"/>
    <x v="1"/>
    <n v="0"/>
    <x v="0"/>
    <x v="11"/>
    <x v="11"/>
    <x v="4"/>
    <s v="Q14"/>
    <n v="2"/>
    <x v="0"/>
    <x v="2"/>
    <x v="8"/>
  </r>
  <r>
    <n v="1"/>
    <n v="2016"/>
    <s v="3680117"/>
    <s v="20122"/>
    <x v="1"/>
    <n v="0"/>
    <x v="0"/>
    <x v="11"/>
    <x v="11"/>
    <x v="4"/>
    <s v="Q17"/>
    <m/>
    <x v="0"/>
    <x v="3"/>
    <x v="3"/>
  </r>
  <r>
    <n v="1"/>
    <n v="2016"/>
    <s v="3680117"/>
    <s v="20122"/>
    <x v="1"/>
    <n v="0"/>
    <x v="0"/>
    <x v="11"/>
    <x v="11"/>
    <x v="4"/>
    <s v="Q18"/>
    <m/>
    <x v="0"/>
    <x v="4"/>
    <x v="3"/>
  </r>
  <r>
    <n v="1"/>
    <n v="2016"/>
    <s v="3680117"/>
    <s v="20122"/>
    <x v="1"/>
    <n v="0"/>
    <x v="0"/>
    <x v="11"/>
    <x v="11"/>
    <x v="4"/>
    <s v="Q23"/>
    <m/>
    <x v="0"/>
    <x v="5"/>
    <x v="3"/>
  </r>
  <r>
    <n v="1"/>
    <n v="2016"/>
    <s v="3680117"/>
    <s v="20122"/>
    <x v="1"/>
    <n v="0"/>
    <x v="0"/>
    <x v="11"/>
    <x v="11"/>
    <x v="4"/>
    <s v="Q19"/>
    <n v="2"/>
    <x v="0"/>
    <x v="6"/>
    <x v="2"/>
  </r>
  <r>
    <n v="1"/>
    <n v="2016"/>
    <s v="3729166"/>
    <s v="20122"/>
    <x v="1"/>
    <n v="0"/>
    <x v="0"/>
    <x v="4"/>
    <x v="4"/>
    <x v="0"/>
    <s v="Q15"/>
    <n v="5"/>
    <x v="0"/>
    <x v="0"/>
    <x v="0"/>
  </r>
  <r>
    <n v="1"/>
    <n v="2016"/>
    <s v="3729166"/>
    <s v="20122"/>
    <x v="1"/>
    <n v="0"/>
    <x v="0"/>
    <x v="4"/>
    <x v="4"/>
    <x v="0"/>
    <s v="Q16"/>
    <n v="1"/>
    <x v="0"/>
    <x v="1"/>
    <x v="2"/>
  </r>
  <r>
    <n v="1"/>
    <n v="2016"/>
    <s v="3729166"/>
    <s v="20122"/>
    <x v="1"/>
    <n v="0"/>
    <x v="0"/>
    <x v="4"/>
    <x v="4"/>
    <x v="0"/>
    <s v="Q14"/>
    <n v="1"/>
    <x v="0"/>
    <x v="2"/>
    <x v="2"/>
  </r>
  <r>
    <n v="1"/>
    <n v="2016"/>
    <s v="3729166"/>
    <s v="20122"/>
    <x v="1"/>
    <n v="0"/>
    <x v="0"/>
    <x v="4"/>
    <x v="4"/>
    <x v="0"/>
    <s v="Q17"/>
    <n v="9"/>
    <x v="0"/>
    <x v="3"/>
    <x v="4"/>
  </r>
  <r>
    <n v="1"/>
    <n v="2016"/>
    <s v="3729166"/>
    <s v="20122"/>
    <x v="1"/>
    <n v="0"/>
    <x v="0"/>
    <x v="4"/>
    <x v="4"/>
    <x v="0"/>
    <s v="Q18"/>
    <m/>
    <x v="0"/>
    <x v="4"/>
    <x v="3"/>
  </r>
  <r>
    <n v="1"/>
    <n v="2016"/>
    <s v="3729166"/>
    <s v="20122"/>
    <x v="1"/>
    <n v="0"/>
    <x v="0"/>
    <x v="4"/>
    <x v="4"/>
    <x v="0"/>
    <s v="Q23"/>
    <m/>
    <x v="0"/>
    <x v="5"/>
    <x v="3"/>
  </r>
  <r>
    <n v="1"/>
    <n v="2016"/>
    <s v="3729166"/>
    <s v="20122"/>
    <x v="1"/>
    <n v="0"/>
    <x v="0"/>
    <x v="4"/>
    <x v="4"/>
    <x v="0"/>
    <s v="Q19"/>
    <n v="1"/>
    <x v="0"/>
    <x v="6"/>
    <x v="5"/>
  </r>
  <r>
    <n v="1"/>
    <n v="2016"/>
    <s v="2877068"/>
    <s v="20122"/>
    <x v="1"/>
    <n v="0"/>
    <x v="0"/>
    <x v="30"/>
    <x v="0"/>
    <x v="0"/>
    <s v="Q15"/>
    <m/>
    <x v="0"/>
    <x v="0"/>
    <x v="3"/>
  </r>
  <r>
    <n v="1"/>
    <n v="2016"/>
    <s v="2877068"/>
    <s v="20122"/>
    <x v="1"/>
    <n v="0"/>
    <x v="0"/>
    <x v="30"/>
    <x v="0"/>
    <x v="0"/>
    <s v="Q16"/>
    <m/>
    <x v="0"/>
    <x v="1"/>
    <x v="3"/>
  </r>
  <r>
    <n v="1"/>
    <n v="2016"/>
    <s v="2877068"/>
    <s v="20122"/>
    <x v="1"/>
    <n v="0"/>
    <x v="0"/>
    <x v="30"/>
    <x v="0"/>
    <x v="0"/>
    <s v="Q14"/>
    <n v="2"/>
    <x v="0"/>
    <x v="2"/>
    <x v="8"/>
  </r>
  <r>
    <n v="1"/>
    <n v="2016"/>
    <s v="2877068"/>
    <s v="20122"/>
    <x v="1"/>
    <n v="0"/>
    <x v="0"/>
    <x v="30"/>
    <x v="0"/>
    <x v="0"/>
    <s v="Q17"/>
    <m/>
    <x v="0"/>
    <x v="3"/>
    <x v="3"/>
  </r>
  <r>
    <n v="1"/>
    <n v="2016"/>
    <s v="2877068"/>
    <s v="20122"/>
    <x v="1"/>
    <n v="0"/>
    <x v="0"/>
    <x v="30"/>
    <x v="0"/>
    <x v="0"/>
    <s v="Q18"/>
    <m/>
    <x v="0"/>
    <x v="4"/>
    <x v="3"/>
  </r>
  <r>
    <n v="1"/>
    <n v="2016"/>
    <s v="2877068"/>
    <s v="20122"/>
    <x v="1"/>
    <n v="0"/>
    <x v="0"/>
    <x v="30"/>
    <x v="0"/>
    <x v="0"/>
    <s v="Q23"/>
    <m/>
    <x v="0"/>
    <x v="5"/>
    <x v="3"/>
  </r>
  <r>
    <n v="1"/>
    <n v="2016"/>
    <s v="2877068"/>
    <s v="20122"/>
    <x v="1"/>
    <n v="0"/>
    <x v="0"/>
    <x v="30"/>
    <x v="0"/>
    <x v="0"/>
    <s v="Q19"/>
    <n v="2"/>
    <x v="0"/>
    <x v="6"/>
    <x v="2"/>
  </r>
  <r>
    <n v="1"/>
    <n v="2016"/>
    <s v="2678948"/>
    <s v="20122"/>
    <x v="1"/>
    <n v="0"/>
    <x v="0"/>
    <x v="19"/>
    <x v="19"/>
    <x v="3"/>
    <s v="Q15"/>
    <m/>
    <x v="0"/>
    <x v="0"/>
    <x v="3"/>
  </r>
  <r>
    <n v="1"/>
    <n v="2016"/>
    <s v="2678948"/>
    <s v="20122"/>
    <x v="1"/>
    <n v="0"/>
    <x v="0"/>
    <x v="19"/>
    <x v="19"/>
    <x v="3"/>
    <s v="Q16"/>
    <m/>
    <x v="0"/>
    <x v="1"/>
    <x v="3"/>
  </r>
  <r>
    <n v="1"/>
    <n v="2016"/>
    <s v="2678948"/>
    <s v="20122"/>
    <x v="1"/>
    <n v="0"/>
    <x v="0"/>
    <x v="19"/>
    <x v="19"/>
    <x v="3"/>
    <s v="Q14"/>
    <m/>
    <x v="0"/>
    <x v="2"/>
    <x v="3"/>
  </r>
  <r>
    <n v="1"/>
    <n v="2016"/>
    <s v="2678948"/>
    <s v="20122"/>
    <x v="1"/>
    <n v="0"/>
    <x v="0"/>
    <x v="19"/>
    <x v="19"/>
    <x v="3"/>
    <s v="Q17"/>
    <m/>
    <x v="0"/>
    <x v="3"/>
    <x v="3"/>
  </r>
  <r>
    <n v="1"/>
    <n v="2016"/>
    <s v="2678948"/>
    <s v="20122"/>
    <x v="1"/>
    <n v="0"/>
    <x v="0"/>
    <x v="19"/>
    <x v="19"/>
    <x v="3"/>
    <s v="Q18"/>
    <m/>
    <x v="0"/>
    <x v="4"/>
    <x v="3"/>
  </r>
  <r>
    <n v="1"/>
    <n v="2016"/>
    <s v="2678948"/>
    <s v="20122"/>
    <x v="1"/>
    <n v="0"/>
    <x v="0"/>
    <x v="19"/>
    <x v="19"/>
    <x v="3"/>
    <s v="Q23"/>
    <m/>
    <x v="0"/>
    <x v="5"/>
    <x v="3"/>
  </r>
  <r>
    <n v="1"/>
    <n v="2016"/>
    <s v="2678948"/>
    <s v="20122"/>
    <x v="1"/>
    <n v="0"/>
    <x v="0"/>
    <x v="19"/>
    <x v="19"/>
    <x v="3"/>
    <s v="Q19"/>
    <m/>
    <x v="0"/>
    <x v="6"/>
    <x v="3"/>
  </r>
  <r>
    <n v="1"/>
    <n v="2016"/>
    <s v="3670198"/>
    <s v="20122"/>
    <x v="1"/>
    <n v="0"/>
    <x v="0"/>
    <x v="15"/>
    <x v="15"/>
    <x v="4"/>
    <s v="Q15"/>
    <n v="6"/>
    <x v="0"/>
    <x v="0"/>
    <x v="16"/>
  </r>
  <r>
    <n v="1"/>
    <n v="2016"/>
    <s v="3670198"/>
    <s v="20122"/>
    <x v="1"/>
    <n v="0"/>
    <x v="0"/>
    <x v="15"/>
    <x v="15"/>
    <x v="4"/>
    <s v="Q16"/>
    <n v="1"/>
    <x v="0"/>
    <x v="1"/>
    <x v="2"/>
  </r>
  <r>
    <n v="1"/>
    <n v="2016"/>
    <s v="3670198"/>
    <s v="20122"/>
    <x v="1"/>
    <n v="0"/>
    <x v="0"/>
    <x v="15"/>
    <x v="15"/>
    <x v="4"/>
    <s v="Q14"/>
    <n v="1"/>
    <x v="0"/>
    <x v="2"/>
    <x v="2"/>
  </r>
  <r>
    <n v="1"/>
    <n v="2016"/>
    <s v="3670198"/>
    <s v="20122"/>
    <x v="1"/>
    <n v="0"/>
    <x v="0"/>
    <x v="15"/>
    <x v="15"/>
    <x v="4"/>
    <s v="Q17"/>
    <n v="12"/>
    <x v="0"/>
    <x v="3"/>
    <x v="18"/>
  </r>
  <r>
    <n v="1"/>
    <n v="2016"/>
    <s v="3670198"/>
    <s v="20122"/>
    <x v="1"/>
    <n v="0"/>
    <x v="0"/>
    <x v="15"/>
    <x v="15"/>
    <x v="4"/>
    <s v="Q18"/>
    <m/>
    <x v="0"/>
    <x v="4"/>
    <x v="3"/>
  </r>
  <r>
    <n v="1"/>
    <n v="2016"/>
    <s v="3670198"/>
    <s v="20122"/>
    <x v="1"/>
    <n v="0"/>
    <x v="0"/>
    <x v="15"/>
    <x v="15"/>
    <x v="4"/>
    <s v="Q23"/>
    <m/>
    <x v="0"/>
    <x v="5"/>
    <x v="3"/>
  </r>
  <r>
    <n v="1"/>
    <n v="2016"/>
    <s v="3670198"/>
    <s v="20122"/>
    <x v="1"/>
    <n v="0"/>
    <x v="0"/>
    <x v="15"/>
    <x v="15"/>
    <x v="4"/>
    <s v="Q19"/>
    <n v="1"/>
    <x v="0"/>
    <x v="6"/>
    <x v="5"/>
  </r>
  <r>
    <n v="1"/>
    <n v="2016"/>
    <s v="721486"/>
    <s v="20122"/>
    <x v="1"/>
    <n v="0"/>
    <x v="0"/>
    <x v="31"/>
    <x v="26"/>
    <x v="1"/>
    <s v="Q15"/>
    <m/>
    <x v="0"/>
    <x v="0"/>
    <x v="3"/>
  </r>
  <r>
    <n v="1"/>
    <n v="2016"/>
    <s v="721486"/>
    <s v="20122"/>
    <x v="1"/>
    <n v="0"/>
    <x v="0"/>
    <x v="31"/>
    <x v="26"/>
    <x v="1"/>
    <s v="Q16"/>
    <m/>
    <x v="0"/>
    <x v="1"/>
    <x v="3"/>
  </r>
  <r>
    <n v="1"/>
    <n v="2016"/>
    <s v="721486"/>
    <s v="20122"/>
    <x v="1"/>
    <n v="0"/>
    <x v="0"/>
    <x v="31"/>
    <x v="26"/>
    <x v="1"/>
    <s v="Q14"/>
    <n v="2"/>
    <x v="0"/>
    <x v="2"/>
    <x v="8"/>
  </r>
  <r>
    <n v="1"/>
    <n v="2016"/>
    <s v="721486"/>
    <s v="20122"/>
    <x v="1"/>
    <n v="0"/>
    <x v="0"/>
    <x v="31"/>
    <x v="26"/>
    <x v="1"/>
    <s v="Q17"/>
    <m/>
    <x v="0"/>
    <x v="3"/>
    <x v="3"/>
  </r>
  <r>
    <n v="1"/>
    <n v="2016"/>
    <s v="721486"/>
    <s v="20122"/>
    <x v="1"/>
    <n v="0"/>
    <x v="0"/>
    <x v="31"/>
    <x v="26"/>
    <x v="1"/>
    <s v="Q18"/>
    <m/>
    <x v="0"/>
    <x v="4"/>
    <x v="3"/>
  </r>
  <r>
    <n v="1"/>
    <n v="2016"/>
    <s v="721486"/>
    <s v="20122"/>
    <x v="1"/>
    <n v="0"/>
    <x v="0"/>
    <x v="31"/>
    <x v="26"/>
    <x v="1"/>
    <s v="Q23"/>
    <m/>
    <x v="0"/>
    <x v="5"/>
    <x v="3"/>
  </r>
  <r>
    <n v="1"/>
    <n v="2016"/>
    <s v="721486"/>
    <s v="20122"/>
    <x v="1"/>
    <n v="0"/>
    <x v="0"/>
    <x v="31"/>
    <x v="26"/>
    <x v="1"/>
    <s v="Q19"/>
    <n v="1"/>
    <x v="0"/>
    <x v="6"/>
    <x v="5"/>
  </r>
  <r>
    <n v="1"/>
    <n v="2016"/>
    <s v="8566"/>
    <s v="20122"/>
    <x v="1"/>
    <n v="0"/>
    <x v="0"/>
    <x v="28"/>
    <x v="12"/>
    <x v="1"/>
    <s v="Q15"/>
    <n v="1"/>
    <x v="0"/>
    <x v="0"/>
    <x v="13"/>
  </r>
  <r>
    <n v="1"/>
    <n v="2016"/>
    <s v="8566"/>
    <s v="20122"/>
    <x v="1"/>
    <n v="0"/>
    <x v="0"/>
    <x v="28"/>
    <x v="12"/>
    <x v="1"/>
    <s v="Q16"/>
    <n v="2"/>
    <x v="0"/>
    <x v="1"/>
    <x v="6"/>
  </r>
  <r>
    <n v="1"/>
    <n v="2016"/>
    <s v="8566"/>
    <s v="20122"/>
    <x v="1"/>
    <n v="0"/>
    <x v="0"/>
    <x v="28"/>
    <x v="12"/>
    <x v="1"/>
    <s v="Q14"/>
    <n v="1"/>
    <x v="0"/>
    <x v="2"/>
    <x v="2"/>
  </r>
  <r>
    <n v="1"/>
    <n v="2016"/>
    <s v="8566"/>
    <s v="20122"/>
    <x v="1"/>
    <n v="0"/>
    <x v="0"/>
    <x v="28"/>
    <x v="12"/>
    <x v="1"/>
    <s v="Q17"/>
    <m/>
    <x v="0"/>
    <x v="3"/>
    <x v="3"/>
  </r>
  <r>
    <n v="1"/>
    <n v="2016"/>
    <s v="8566"/>
    <s v="20122"/>
    <x v="1"/>
    <n v="0"/>
    <x v="0"/>
    <x v="28"/>
    <x v="12"/>
    <x v="1"/>
    <s v="Q18"/>
    <n v="9"/>
    <x v="0"/>
    <x v="4"/>
    <x v="4"/>
  </r>
  <r>
    <n v="1"/>
    <n v="2016"/>
    <s v="8566"/>
    <s v="20122"/>
    <x v="1"/>
    <n v="0"/>
    <x v="0"/>
    <x v="28"/>
    <x v="12"/>
    <x v="1"/>
    <s v="Q23"/>
    <m/>
    <x v="0"/>
    <x v="5"/>
    <x v="3"/>
  </r>
  <r>
    <n v="1"/>
    <n v="2016"/>
    <s v="8566"/>
    <s v="20122"/>
    <x v="1"/>
    <n v="0"/>
    <x v="0"/>
    <x v="28"/>
    <x v="12"/>
    <x v="1"/>
    <s v="Q19"/>
    <n v="1"/>
    <x v="0"/>
    <x v="6"/>
    <x v="5"/>
  </r>
  <r>
    <n v="1"/>
    <n v="2016"/>
    <s v="2971123"/>
    <s v="20122"/>
    <x v="1"/>
    <n v="0"/>
    <x v="0"/>
    <x v="32"/>
    <x v="27"/>
    <x v="3"/>
    <s v="Q15"/>
    <m/>
    <x v="0"/>
    <x v="0"/>
    <x v="3"/>
  </r>
  <r>
    <n v="1"/>
    <n v="2016"/>
    <s v="2971123"/>
    <s v="20122"/>
    <x v="1"/>
    <n v="0"/>
    <x v="0"/>
    <x v="32"/>
    <x v="27"/>
    <x v="3"/>
    <s v="Q16"/>
    <m/>
    <x v="0"/>
    <x v="1"/>
    <x v="3"/>
  </r>
  <r>
    <n v="1"/>
    <n v="2016"/>
    <s v="2971123"/>
    <s v="20122"/>
    <x v="1"/>
    <n v="0"/>
    <x v="0"/>
    <x v="32"/>
    <x v="27"/>
    <x v="3"/>
    <s v="Q14"/>
    <n v="2"/>
    <x v="0"/>
    <x v="2"/>
    <x v="8"/>
  </r>
  <r>
    <n v="1"/>
    <n v="2016"/>
    <s v="2971123"/>
    <s v="20122"/>
    <x v="1"/>
    <n v="0"/>
    <x v="0"/>
    <x v="32"/>
    <x v="27"/>
    <x v="3"/>
    <s v="Q17"/>
    <m/>
    <x v="0"/>
    <x v="3"/>
    <x v="3"/>
  </r>
  <r>
    <n v="1"/>
    <n v="2016"/>
    <s v="2971123"/>
    <s v="20122"/>
    <x v="1"/>
    <n v="0"/>
    <x v="0"/>
    <x v="32"/>
    <x v="27"/>
    <x v="3"/>
    <s v="Q18"/>
    <m/>
    <x v="0"/>
    <x v="4"/>
    <x v="3"/>
  </r>
  <r>
    <n v="1"/>
    <n v="2016"/>
    <s v="2971123"/>
    <s v="20122"/>
    <x v="1"/>
    <n v="0"/>
    <x v="0"/>
    <x v="32"/>
    <x v="27"/>
    <x v="3"/>
    <s v="Q23"/>
    <m/>
    <x v="0"/>
    <x v="5"/>
    <x v="3"/>
  </r>
  <r>
    <n v="1"/>
    <n v="2016"/>
    <s v="2971123"/>
    <s v="20122"/>
    <x v="1"/>
    <n v="0"/>
    <x v="0"/>
    <x v="32"/>
    <x v="27"/>
    <x v="3"/>
    <s v="Q19"/>
    <n v="1"/>
    <x v="0"/>
    <x v="6"/>
    <x v="5"/>
  </r>
  <r>
    <n v="1"/>
    <n v="2016"/>
    <s v="3662411"/>
    <s v="20122"/>
    <x v="1"/>
    <n v="0"/>
    <x v="0"/>
    <x v="33"/>
    <x v="27"/>
    <x v="3"/>
    <s v="Q15"/>
    <m/>
    <x v="0"/>
    <x v="0"/>
    <x v="3"/>
  </r>
  <r>
    <n v="1"/>
    <n v="2016"/>
    <s v="3662411"/>
    <s v="20122"/>
    <x v="1"/>
    <n v="0"/>
    <x v="0"/>
    <x v="33"/>
    <x v="27"/>
    <x v="3"/>
    <s v="Q16"/>
    <m/>
    <x v="0"/>
    <x v="1"/>
    <x v="3"/>
  </r>
  <r>
    <n v="1"/>
    <n v="2016"/>
    <s v="3662411"/>
    <s v="20122"/>
    <x v="1"/>
    <n v="0"/>
    <x v="0"/>
    <x v="33"/>
    <x v="27"/>
    <x v="3"/>
    <s v="Q14"/>
    <n v="2"/>
    <x v="0"/>
    <x v="2"/>
    <x v="8"/>
  </r>
  <r>
    <n v="1"/>
    <n v="2016"/>
    <s v="3662411"/>
    <s v="20122"/>
    <x v="1"/>
    <n v="0"/>
    <x v="0"/>
    <x v="33"/>
    <x v="27"/>
    <x v="3"/>
    <s v="Q17"/>
    <m/>
    <x v="0"/>
    <x v="3"/>
    <x v="3"/>
  </r>
  <r>
    <n v="1"/>
    <n v="2016"/>
    <s v="3662411"/>
    <s v="20122"/>
    <x v="1"/>
    <n v="0"/>
    <x v="0"/>
    <x v="33"/>
    <x v="27"/>
    <x v="3"/>
    <s v="Q18"/>
    <m/>
    <x v="0"/>
    <x v="4"/>
    <x v="3"/>
  </r>
  <r>
    <n v="1"/>
    <n v="2016"/>
    <s v="3662411"/>
    <s v="20122"/>
    <x v="1"/>
    <n v="0"/>
    <x v="0"/>
    <x v="33"/>
    <x v="27"/>
    <x v="3"/>
    <s v="Q23"/>
    <m/>
    <x v="0"/>
    <x v="5"/>
    <x v="3"/>
  </r>
  <r>
    <n v="1"/>
    <n v="2016"/>
    <s v="3662411"/>
    <s v="20122"/>
    <x v="1"/>
    <n v="0"/>
    <x v="0"/>
    <x v="33"/>
    <x v="27"/>
    <x v="3"/>
    <s v="Q19"/>
    <n v="1"/>
    <x v="0"/>
    <x v="6"/>
    <x v="5"/>
  </r>
  <r>
    <n v="1"/>
    <n v="2016"/>
    <s v="3057495"/>
    <s v="20121"/>
    <x v="1"/>
    <n v="0"/>
    <x v="0"/>
    <x v="34"/>
    <x v="28"/>
    <x v="1"/>
    <s v="Q15"/>
    <n v="1"/>
    <x v="0"/>
    <x v="0"/>
    <x v="13"/>
  </r>
  <r>
    <n v="1"/>
    <n v="2016"/>
    <s v="3057495"/>
    <s v="20121"/>
    <x v="1"/>
    <n v="0"/>
    <x v="0"/>
    <x v="34"/>
    <x v="28"/>
    <x v="1"/>
    <s v="Q16"/>
    <n v="1"/>
    <x v="0"/>
    <x v="1"/>
    <x v="2"/>
  </r>
  <r>
    <n v="1"/>
    <n v="2016"/>
    <s v="3057495"/>
    <s v="20121"/>
    <x v="1"/>
    <n v="0"/>
    <x v="0"/>
    <x v="34"/>
    <x v="28"/>
    <x v="1"/>
    <s v="Q14"/>
    <n v="1"/>
    <x v="0"/>
    <x v="2"/>
    <x v="2"/>
  </r>
  <r>
    <n v="1"/>
    <n v="2016"/>
    <s v="3057495"/>
    <s v="20121"/>
    <x v="1"/>
    <n v="0"/>
    <x v="0"/>
    <x v="34"/>
    <x v="28"/>
    <x v="1"/>
    <s v="Q17"/>
    <n v="9"/>
    <x v="0"/>
    <x v="3"/>
    <x v="4"/>
  </r>
  <r>
    <n v="1"/>
    <n v="2016"/>
    <s v="3057495"/>
    <s v="20121"/>
    <x v="1"/>
    <n v="0"/>
    <x v="0"/>
    <x v="34"/>
    <x v="28"/>
    <x v="1"/>
    <s v="Q18"/>
    <m/>
    <x v="0"/>
    <x v="4"/>
    <x v="3"/>
  </r>
  <r>
    <n v="1"/>
    <n v="2016"/>
    <s v="3057495"/>
    <s v="20121"/>
    <x v="1"/>
    <n v="0"/>
    <x v="0"/>
    <x v="34"/>
    <x v="28"/>
    <x v="1"/>
    <s v="Q23"/>
    <m/>
    <x v="0"/>
    <x v="5"/>
    <x v="3"/>
  </r>
  <r>
    <n v="1"/>
    <n v="2016"/>
    <s v="3057495"/>
    <s v="20121"/>
    <x v="1"/>
    <n v="0"/>
    <x v="0"/>
    <x v="34"/>
    <x v="28"/>
    <x v="1"/>
    <s v="Q19"/>
    <n v="2"/>
    <x v="0"/>
    <x v="6"/>
    <x v="2"/>
  </r>
  <r>
    <n v="1"/>
    <n v="2016"/>
    <s v="2787394"/>
    <s v="20114"/>
    <x v="1"/>
    <n v="0"/>
    <x v="0"/>
    <x v="35"/>
    <x v="5"/>
    <x v="2"/>
    <s v="Q15"/>
    <n v="1"/>
    <x v="0"/>
    <x v="0"/>
    <x v="13"/>
  </r>
  <r>
    <n v="1"/>
    <n v="2016"/>
    <s v="2787394"/>
    <s v="20114"/>
    <x v="1"/>
    <n v="0"/>
    <x v="0"/>
    <x v="35"/>
    <x v="5"/>
    <x v="2"/>
    <s v="Q16"/>
    <n v="4"/>
    <x v="0"/>
    <x v="1"/>
    <x v="19"/>
  </r>
  <r>
    <n v="1"/>
    <n v="2016"/>
    <s v="2787394"/>
    <s v="20114"/>
    <x v="1"/>
    <n v="0"/>
    <x v="0"/>
    <x v="35"/>
    <x v="5"/>
    <x v="2"/>
    <s v="Q14"/>
    <n v="1"/>
    <x v="0"/>
    <x v="2"/>
    <x v="2"/>
  </r>
  <r>
    <n v="1"/>
    <n v="2016"/>
    <s v="2787394"/>
    <s v="20114"/>
    <x v="1"/>
    <n v="0"/>
    <x v="0"/>
    <x v="35"/>
    <x v="5"/>
    <x v="2"/>
    <s v="Q17"/>
    <m/>
    <x v="0"/>
    <x v="3"/>
    <x v="3"/>
  </r>
  <r>
    <n v="1"/>
    <n v="2016"/>
    <s v="2787394"/>
    <s v="20114"/>
    <x v="1"/>
    <n v="0"/>
    <x v="0"/>
    <x v="35"/>
    <x v="5"/>
    <x v="2"/>
    <s v="Q18"/>
    <m/>
    <x v="0"/>
    <x v="4"/>
    <x v="3"/>
  </r>
  <r>
    <n v="1"/>
    <n v="2016"/>
    <s v="2787394"/>
    <s v="20114"/>
    <x v="1"/>
    <n v="0"/>
    <x v="0"/>
    <x v="35"/>
    <x v="5"/>
    <x v="2"/>
    <s v="Q23"/>
    <n v="9"/>
    <x v="0"/>
    <x v="5"/>
    <x v="4"/>
  </r>
  <r>
    <n v="1"/>
    <n v="2016"/>
    <s v="2787394"/>
    <s v="20114"/>
    <x v="1"/>
    <n v="0"/>
    <x v="0"/>
    <x v="35"/>
    <x v="5"/>
    <x v="2"/>
    <s v="Q19"/>
    <n v="2"/>
    <x v="0"/>
    <x v="6"/>
    <x v="2"/>
  </r>
  <r>
    <n v="1"/>
    <n v="2016"/>
    <s v="876524"/>
    <s v="20114"/>
    <x v="1"/>
    <n v="0"/>
    <x v="0"/>
    <x v="36"/>
    <x v="21"/>
    <x v="2"/>
    <s v="Q15"/>
    <n v="5"/>
    <x v="0"/>
    <x v="0"/>
    <x v="0"/>
  </r>
  <r>
    <n v="1"/>
    <n v="2016"/>
    <s v="876524"/>
    <s v="20114"/>
    <x v="1"/>
    <n v="0"/>
    <x v="0"/>
    <x v="36"/>
    <x v="21"/>
    <x v="2"/>
    <s v="Q16"/>
    <n v="2"/>
    <x v="0"/>
    <x v="1"/>
    <x v="6"/>
  </r>
  <r>
    <n v="1"/>
    <n v="2016"/>
    <s v="876524"/>
    <s v="20114"/>
    <x v="1"/>
    <n v="0"/>
    <x v="0"/>
    <x v="36"/>
    <x v="21"/>
    <x v="2"/>
    <s v="Q14"/>
    <n v="1"/>
    <x v="0"/>
    <x v="2"/>
    <x v="2"/>
  </r>
  <r>
    <n v="1"/>
    <n v="2016"/>
    <s v="876524"/>
    <s v="20114"/>
    <x v="1"/>
    <n v="0"/>
    <x v="0"/>
    <x v="36"/>
    <x v="21"/>
    <x v="2"/>
    <s v="Q17"/>
    <m/>
    <x v="0"/>
    <x v="3"/>
    <x v="3"/>
  </r>
  <r>
    <n v="1"/>
    <n v="2016"/>
    <s v="876524"/>
    <s v="20114"/>
    <x v="1"/>
    <n v="0"/>
    <x v="0"/>
    <x v="36"/>
    <x v="21"/>
    <x v="2"/>
    <s v="Q18"/>
    <n v="6"/>
    <x v="0"/>
    <x v="4"/>
    <x v="7"/>
  </r>
  <r>
    <n v="1"/>
    <n v="2016"/>
    <s v="876524"/>
    <s v="20114"/>
    <x v="1"/>
    <n v="0"/>
    <x v="0"/>
    <x v="36"/>
    <x v="21"/>
    <x v="2"/>
    <s v="Q23"/>
    <m/>
    <x v="0"/>
    <x v="5"/>
    <x v="3"/>
  </r>
  <r>
    <n v="1"/>
    <n v="2016"/>
    <s v="876524"/>
    <s v="20114"/>
    <x v="1"/>
    <n v="0"/>
    <x v="0"/>
    <x v="36"/>
    <x v="21"/>
    <x v="2"/>
    <s v="Q19"/>
    <n v="1"/>
    <x v="0"/>
    <x v="6"/>
    <x v="5"/>
  </r>
  <r>
    <n v="1"/>
    <n v="2016"/>
    <s v="3909853"/>
    <s v="20122"/>
    <x v="1"/>
    <n v="0"/>
    <x v="0"/>
    <x v="37"/>
    <x v="29"/>
    <x v="1"/>
    <s v="Q15"/>
    <n v="1"/>
    <x v="0"/>
    <x v="0"/>
    <x v="13"/>
  </r>
  <r>
    <n v="1"/>
    <n v="2016"/>
    <s v="3909853"/>
    <s v="20122"/>
    <x v="1"/>
    <n v="0"/>
    <x v="0"/>
    <x v="37"/>
    <x v="29"/>
    <x v="1"/>
    <s v="Q16"/>
    <n v="2"/>
    <x v="0"/>
    <x v="1"/>
    <x v="6"/>
  </r>
  <r>
    <n v="1"/>
    <n v="2016"/>
    <s v="3909853"/>
    <s v="20122"/>
    <x v="1"/>
    <n v="0"/>
    <x v="0"/>
    <x v="37"/>
    <x v="29"/>
    <x v="1"/>
    <s v="Q14"/>
    <n v="1"/>
    <x v="0"/>
    <x v="2"/>
    <x v="2"/>
  </r>
  <r>
    <n v="1"/>
    <n v="2016"/>
    <s v="3909853"/>
    <s v="20122"/>
    <x v="1"/>
    <n v="0"/>
    <x v="0"/>
    <x v="37"/>
    <x v="29"/>
    <x v="1"/>
    <s v="Q17"/>
    <m/>
    <x v="0"/>
    <x v="3"/>
    <x v="3"/>
  </r>
  <r>
    <n v="1"/>
    <n v="2016"/>
    <s v="3909853"/>
    <s v="20122"/>
    <x v="1"/>
    <n v="0"/>
    <x v="0"/>
    <x v="37"/>
    <x v="29"/>
    <x v="1"/>
    <s v="Q18"/>
    <n v="9"/>
    <x v="0"/>
    <x v="4"/>
    <x v="4"/>
  </r>
  <r>
    <n v="1"/>
    <n v="2016"/>
    <s v="3909853"/>
    <s v="20122"/>
    <x v="1"/>
    <n v="0"/>
    <x v="0"/>
    <x v="37"/>
    <x v="29"/>
    <x v="1"/>
    <s v="Q23"/>
    <m/>
    <x v="0"/>
    <x v="5"/>
    <x v="3"/>
  </r>
  <r>
    <n v="1"/>
    <n v="2016"/>
    <s v="3909853"/>
    <s v="20122"/>
    <x v="1"/>
    <n v="0"/>
    <x v="0"/>
    <x v="37"/>
    <x v="29"/>
    <x v="1"/>
    <s v="Q19"/>
    <n v="2"/>
    <x v="0"/>
    <x v="6"/>
    <x v="2"/>
  </r>
  <r>
    <n v="1"/>
    <n v="2016"/>
    <s v="3662775"/>
    <s v="20122"/>
    <x v="1"/>
    <n v="0"/>
    <x v="0"/>
    <x v="0"/>
    <x v="0"/>
    <x v="0"/>
    <s v="Q15"/>
    <n v="3"/>
    <x v="0"/>
    <x v="0"/>
    <x v="14"/>
  </r>
  <r>
    <n v="1"/>
    <n v="2016"/>
    <s v="3662775"/>
    <s v="20122"/>
    <x v="1"/>
    <n v="0"/>
    <x v="0"/>
    <x v="0"/>
    <x v="0"/>
    <x v="0"/>
    <s v="Q16"/>
    <n v="1"/>
    <x v="0"/>
    <x v="1"/>
    <x v="2"/>
  </r>
  <r>
    <n v="1"/>
    <n v="2016"/>
    <s v="3662775"/>
    <s v="20122"/>
    <x v="1"/>
    <n v="0"/>
    <x v="0"/>
    <x v="0"/>
    <x v="0"/>
    <x v="0"/>
    <s v="Q14"/>
    <n v="1"/>
    <x v="0"/>
    <x v="2"/>
    <x v="2"/>
  </r>
  <r>
    <n v="1"/>
    <n v="2016"/>
    <s v="3662775"/>
    <s v="20122"/>
    <x v="1"/>
    <n v="0"/>
    <x v="0"/>
    <x v="0"/>
    <x v="0"/>
    <x v="0"/>
    <s v="Q17"/>
    <n v="9"/>
    <x v="0"/>
    <x v="3"/>
    <x v="4"/>
  </r>
  <r>
    <n v="1"/>
    <n v="2016"/>
    <s v="3662775"/>
    <s v="20122"/>
    <x v="1"/>
    <n v="0"/>
    <x v="0"/>
    <x v="0"/>
    <x v="0"/>
    <x v="0"/>
    <s v="Q18"/>
    <m/>
    <x v="0"/>
    <x v="4"/>
    <x v="3"/>
  </r>
  <r>
    <n v="1"/>
    <n v="2016"/>
    <s v="3662775"/>
    <s v="20122"/>
    <x v="1"/>
    <n v="0"/>
    <x v="0"/>
    <x v="0"/>
    <x v="0"/>
    <x v="0"/>
    <s v="Q23"/>
    <m/>
    <x v="0"/>
    <x v="5"/>
    <x v="3"/>
  </r>
  <r>
    <n v="1"/>
    <n v="2016"/>
    <s v="3662775"/>
    <s v="20122"/>
    <x v="1"/>
    <n v="0"/>
    <x v="0"/>
    <x v="0"/>
    <x v="0"/>
    <x v="0"/>
    <s v="Q19"/>
    <n v="1"/>
    <x v="0"/>
    <x v="6"/>
    <x v="5"/>
  </r>
  <r>
    <n v="1"/>
    <n v="2016"/>
    <s v="1144545"/>
    <s v="20121"/>
    <x v="1"/>
    <n v="0"/>
    <x v="0"/>
    <x v="1"/>
    <x v="1"/>
    <x v="1"/>
    <s v="Q15"/>
    <m/>
    <x v="0"/>
    <x v="0"/>
    <x v="3"/>
  </r>
  <r>
    <n v="1"/>
    <n v="2016"/>
    <s v="1144545"/>
    <s v="20121"/>
    <x v="1"/>
    <n v="0"/>
    <x v="0"/>
    <x v="1"/>
    <x v="1"/>
    <x v="1"/>
    <s v="Q16"/>
    <m/>
    <x v="0"/>
    <x v="1"/>
    <x v="3"/>
  </r>
  <r>
    <n v="1"/>
    <n v="2016"/>
    <s v="1144545"/>
    <s v="20121"/>
    <x v="1"/>
    <n v="0"/>
    <x v="0"/>
    <x v="1"/>
    <x v="1"/>
    <x v="1"/>
    <s v="Q14"/>
    <n v="2"/>
    <x v="0"/>
    <x v="2"/>
    <x v="8"/>
  </r>
  <r>
    <n v="1"/>
    <n v="2016"/>
    <s v="1144545"/>
    <s v="20121"/>
    <x v="1"/>
    <n v="0"/>
    <x v="0"/>
    <x v="1"/>
    <x v="1"/>
    <x v="1"/>
    <s v="Q17"/>
    <m/>
    <x v="0"/>
    <x v="3"/>
    <x v="3"/>
  </r>
  <r>
    <n v="1"/>
    <n v="2016"/>
    <s v="1144545"/>
    <s v="20121"/>
    <x v="1"/>
    <n v="0"/>
    <x v="0"/>
    <x v="1"/>
    <x v="1"/>
    <x v="1"/>
    <s v="Q18"/>
    <m/>
    <x v="0"/>
    <x v="4"/>
    <x v="3"/>
  </r>
  <r>
    <n v="1"/>
    <n v="2016"/>
    <s v="1144545"/>
    <s v="20121"/>
    <x v="1"/>
    <n v="0"/>
    <x v="0"/>
    <x v="1"/>
    <x v="1"/>
    <x v="1"/>
    <s v="Q23"/>
    <m/>
    <x v="0"/>
    <x v="5"/>
    <x v="3"/>
  </r>
  <r>
    <n v="1"/>
    <n v="2016"/>
    <s v="1144545"/>
    <s v="20121"/>
    <x v="1"/>
    <n v="0"/>
    <x v="0"/>
    <x v="1"/>
    <x v="1"/>
    <x v="1"/>
    <s v="Q19"/>
    <n v="1"/>
    <x v="0"/>
    <x v="6"/>
    <x v="5"/>
  </r>
  <r>
    <n v="1"/>
    <n v="2016"/>
    <s v="12011"/>
    <s v="20121"/>
    <x v="1"/>
    <n v="0"/>
    <x v="0"/>
    <x v="38"/>
    <x v="21"/>
    <x v="2"/>
    <s v="Q15"/>
    <n v="5"/>
    <x v="0"/>
    <x v="0"/>
    <x v="0"/>
  </r>
  <r>
    <n v="1"/>
    <n v="2016"/>
    <s v="12011"/>
    <s v="20121"/>
    <x v="1"/>
    <n v="0"/>
    <x v="0"/>
    <x v="38"/>
    <x v="21"/>
    <x v="2"/>
    <s v="Q16"/>
    <n v="1"/>
    <x v="0"/>
    <x v="1"/>
    <x v="2"/>
  </r>
  <r>
    <n v="1"/>
    <n v="2016"/>
    <s v="12011"/>
    <s v="20121"/>
    <x v="1"/>
    <n v="0"/>
    <x v="0"/>
    <x v="38"/>
    <x v="21"/>
    <x v="2"/>
    <s v="Q14"/>
    <n v="1"/>
    <x v="0"/>
    <x v="2"/>
    <x v="2"/>
  </r>
  <r>
    <n v="1"/>
    <n v="2016"/>
    <s v="12011"/>
    <s v="20121"/>
    <x v="1"/>
    <n v="0"/>
    <x v="0"/>
    <x v="38"/>
    <x v="21"/>
    <x v="2"/>
    <s v="Q17"/>
    <n v="9"/>
    <x v="0"/>
    <x v="3"/>
    <x v="4"/>
  </r>
  <r>
    <n v="1"/>
    <n v="2016"/>
    <s v="12011"/>
    <s v="20121"/>
    <x v="1"/>
    <n v="0"/>
    <x v="0"/>
    <x v="38"/>
    <x v="21"/>
    <x v="2"/>
    <s v="Q18"/>
    <m/>
    <x v="0"/>
    <x v="4"/>
    <x v="3"/>
  </r>
  <r>
    <n v="1"/>
    <n v="2016"/>
    <s v="12011"/>
    <s v="20121"/>
    <x v="1"/>
    <n v="0"/>
    <x v="0"/>
    <x v="38"/>
    <x v="21"/>
    <x v="2"/>
    <s v="Q23"/>
    <m/>
    <x v="0"/>
    <x v="5"/>
    <x v="3"/>
  </r>
  <r>
    <n v="1"/>
    <n v="2016"/>
    <s v="12011"/>
    <s v="20121"/>
    <x v="1"/>
    <n v="0"/>
    <x v="0"/>
    <x v="38"/>
    <x v="21"/>
    <x v="2"/>
    <s v="Q19"/>
    <n v="2"/>
    <x v="0"/>
    <x v="6"/>
    <x v="2"/>
  </r>
  <r>
    <n v="1"/>
    <n v="2016"/>
    <s v="3379765"/>
    <s v="20122"/>
    <x v="1"/>
    <n v="0"/>
    <x v="0"/>
    <x v="34"/>
    <x v="28"/>
    <x v="1"/>
    <s v="Q15"/>
    <n v="5"/>
    <x v="0"/>
    <x v="0"/>
    <x v="0"/>
  </r>
  <r>
    <n v="1"/>
    <n v="2016"/>
    <s v="3379765"/>
    <s v="20122"/>
    <x v="1"/>
    <n v="0"/>
    <x v="0"/>
    <x v="34"/>
    <x v="28"/>
    <x v="1"/>
    <s v="Q16"/>
    <n v="1"/>
    <x v="0"/>
    <x v="1"/>
    <x v="2"/>
  </r>
  <r>
    <n v="1"/>
    <n v="2016"/>
    <s v="3379765"/>
    <s v="20122"/>
    <x v="1"/>
    <n v="0"/>
    <x v="0"/>
    <x v="34"/>
    <x v="28"/>
    <x v="1"/>
    <s v="Q14"/>
    <n v="1"/>
    <x v="0"/>
    <x v="2"/>
    <x v="2"/>
  </r>
  <r>
    <n v="1"/>
    <n v="2016"/>
    <s v="3379765"/>
    <s v="20122"/>
    <x v="1"/>
    <n v="0"/>
    <x v="0"/>
    <x v="34"/>
    <x v="28"/>
    <x v="1"/>
    <s v="Q17"/>
    <n v="9"/>
    <x v="0"/>
    <x v="3"/>
    <x v="4"/>
  </r>
  <r>
    <n v="1"/>
    <n v="2016"/>
    <s v="3379765"/>
    <s v="20122"/>
    <x v="1"/>
    <n v="0"/>
    <x v="0"/>
    <x v="34"/>
    <x v="28"/>
    <x v="1"/>
    <s v="Q18"/>
    <m/>
    <x v="0"/>
    <x v="4"/>
    <x v="3"/>
  </r>
  <r>
    <n v="1"/>
    <n v="2016"/>
    <s v="3379765"/>
    <s v="20122"/>
    <x v="1"/>
    <n v="0"/>
    <x v="0"/>
    <x v="34"/>
    <x v="28"/>
    <x v="1"/>
    <s v="Q23"/>
    <m/>
    <x v="0"/>
    <x v="5"/>
    <x v="3"/>
  </r>
  <r>
    <n v="1"/>
    <n v="2016"/>
    <s v="3379765"/>
    <s v="20122"/>
    <x v="1"/>
    <n v="0"/>
    <x v="0"/>
    <x v="34"/>
    <x v="28"/>
    <x v="1"/>
    <s v="Q19"/>
    <n v="1"/>
    <x v="0"/>
    <x v="6"/>
    <x v="5"/>
  </r>
  <r>
    <n v="1"/>
    <n v="2016"/>
    <s v="3744181"/>
    <s v="20122"/>
    <x v="1"/>
    <n v="0"/>
    <x v="0"/>
    <x v="39"/>
    <x v="5"/>
    <x v="2"/>
    <s v="Q15"/>
    <m/>
    <x v="0"/>
    <x v="0"/>
    <x v="3"/>
  </r>
  <r>
    <n v="1"/>
    <n v="2016"/>
    <s v="3744181"/>
    <s v="20122"/>
    <x v="1"/>
    <n v="0"/>
    <x v="0"/>
    <x v="39"/>
    <x v="5"/>
    <x v="2"/>
    <s v="Q16"/>
    <m/>
    <x v="0"/>
    <x v="1"/>
    <x v="3"/>
  </r>
  <r>
    <n v="1"/>
    <n v="2016"/>
    <s v="3744181"/>
    <s v="20122"/>
    <x v="1"/>
    <n v="0"/>
    <x v="0"/>
    <x v="39"/>
    <x v="5"/>
    <x v="2"/>
    <s v="Q14"/>
    <n v="2"/>
    <x v="0"/>
    <x v="2"/>
    <x v="8"/>
  </r>
  <r>
    <n v="1"/>
    <n v="2016"/>
    <s v="3744181"/>
    <s v="20122"/>
    <x v="1"/>
    <n v="0"/>
    <x v="0"/>
    <x v="39"/>
    <x v="5"/>
    <x v="2"/>
    <s v="Q17"/>
    <m/>
    <x v="0"/>
    <x v="3"/>
    <x v="3"/>
  </r>
  <r>
    <n v="1"/>
    <n v="2016"/>
    <s v="3744181"/>
    <s v="20122"/>
    <x v="1"/>
    <n v="0"/>
    <x v="0"/>
    <x v="39"/>
    <x v="5"/>
    <x v="2"/>
    <s v="Q18"/>
    <m/>
    <x v="0"/>
    <x v="4"/>
    <x v="3"/>
  </r>
  <r>
    <n v="1"/>
    <n v="2016"/>
    <s v="3744181"/>
    <s v="20122"/>
    <x v="1"/>
    <n v="0"/>
    <x v="0"/>
    <x v="39"/>
    <x v="5"/>
    <x v="2"/>
    <s v="Q23"/>
    <m/>
    <x v="0"/>
    <x v="5"/>
    <x v="3"/>
  </r>
  <r>
    <n v="1"/>
    <n v="2016"/>
    <s v="3744181"/>
    <s v="20122"/>
    <x v="1"/>
    <n v="0"/>
    <x v="0"/>
    <x v="39"/>
    <x v="5"/>
    <x v="2"/>
    <s v="Q19"/>
    <n v="4"/>
    <x v="0"/>
    <x v="6"/>
    <x v="12"/>
  </r>
  <r>
    <n v="1"/>
    <n v="2016"/>
    <s v="4110313"/>
    <s v="20122"/>
    <x v="1"/>
    <n v="0"/>
    <x v="0"/>
    <x v="40"/>
    <x v="30"/>
    <x v="3"/>
    <s v="Q15"/>
    <m/>
    <x v="0"/>
    <x v="0"/>
    <x v="3"/>
  </r>
  <r>
    <n v="1"/>
    <n v="2016"/>
    <s v="4110313"/>
    <s v="20122"/>
    <x v="1"/>
    <n v="0"/>
    <x v="0"/>
    <x v="40"/>
    <x v="30"/>
    <x v="3"/>
    <s v="Q16"/>
    <m/>
    <x v="0"/>
    <x v="1"/>
    <x v="3"/>
  </r>
  <r>
    <n v="1"/>
    <n v="2016"/>
    <s v="4110313"/>
    <s v="20122"/>
    <x v="1"/>
    <n v="0"/>
    <x v="0"/>
    <x v="40"/>
    <x v="30"/>
    <x v="3"/>
    <s v="Q14"/>
    <n v="2"/>
    <x v="0"/>
    <x v="2"/>
    <x v="8"/>
  </r>
  <r>
    <n v="1"/>
    <n v="2016"/>
    <s v="4110313"/>
    <s v="20122"/>
    <x v="1"/>
    <n v="0"/>
    <x v="0"/>
    <x v="40"/>
    <x v="30"/>
    <x v="3"/>
    <s v="Q17"/>
    <m/>
    <x v="0"/>
    <x v="3"/>
    <x v="3"/>
  </r>
  <r>
    <n v="1"/>
    <n v="2016"/>
    <s v="4110313"/>
    <s v="20122"/>
    <x v="1"/>
    <n v="0"/>
    <x v="0"/>
    <x v="40"/>
    <x v="30"/>
    <x v="3"/>
    <s v="Q18"/>
    <m/>
    <x v="0"/>
    <x v="4"/>
    <x v="3"/>
  </r>
  <r>
    <n v="1"/>
    <n v="2016"/>
    <s v="4110313"/>
    <s v="20122"/>
    <x v="1"/>
    <n v="0"/>
    <x v="0"/>
    <x v="40"/>
    <x v="30"/>
    <x v="3"/>
    <s v="Q23"/>
    <m/>
    <x v="0"/>
    <x v="5"/>
    <x v="3"/>
  </r>
  <r>
    <n v="1"/>
    <n v="2016"/>
    <s v="4110313"/>
    <s v="20122"/>
    <x v="1"/>
    <n v="0"/>
    <x v="0"/>
    <x v="40"/>
    <x v="30"/>
    <x v="3"/>
    <s v="Q19"/>
    <n v="1"/>
    <x v="0"/>
    <x v="6"/>
    <x v="5"/>
  </r>
  <r>
    <n v="1"/>
    <n v="2016"/>
    <s v="3393792"/>
    <s v="20121"/>
    <x v="1"/>
    <n v="0"/>
    <x v="0"/>
    <x v="9"/>
    <x v="9"/>
    <x v="0"/>
    <s v="Q15"/>
    <n v="1"/>
    <x v="0"/>
    <x v="0"/>
    <x v="13"/>
  </r>
  <r>
    <n v="1"/>
    <n v="2016"/>
    <s v="3393792"/>
    <s v="20121"/>
    <x v="1"/>
    <n v="0"/>
    <x v="0"/>
    <x v="9"/>
    <x v="9"/>
    <x v="0"/>
    <s v="Q16"/>
    <n v="1"/>
    <x v="0"/>
    <x v="1"/>
    <x v="2"/>
  </r>
  <r>
    <n v="1"/>
    <n v="2016"/>
    <s v="3393792"/>
    <s v="20121"/>
    <x v="1"/>
    <n v="0"/>
    <x v="0"/>
    <x v="9"/>
    <x v="9"/>
    <x v="0"/>
    <s v="Q14"/>
    <n v="1"/>
    <x v="0"/>
    <x v="2"/>
    <x v="2"/>
  </r>
  <r>
    <n v="1"/>
    <n v="2016"/>
    <s v="3393792"/>
    <s v="20121"/>
    <x v="1"/>
    <n v="0"/>
    <x v="0"/>
    <x v="9"/>
    <x v="9"/>
    <x v="0"/>
    <s v="Q17"/>
    <n v="9"/>
    <x v="0"/>
    <x v="3"/>
    <x v="4"/>
  </r>
  <r>
    <n v="1"/>
    <n v="2016"/>
    <s v="3393792"/>
    <s v="20121"/>
    <x v="1"/>
    <n v="0"/>
    <x v="0"/>
    <x v="9"/>
    <x v="9"/>
    <x v="0"/>
    <s v="Q18"/>
    <m/>
    <x v="0"/>
    <x v="4"/>
    <x v="3"/>
  </r>
  <r>
    <n v="1"/>
    <n v="2016"/>
    <s v="3393792"/>
    <s v="20121"/>
    <x v="1"/>
    <n v="0"/>
    <x v="0"/>
    <x v="9"/>
    <x v="9"/>
    <x v="0"/>
    <s v="Q23"/>
    <m/>
    <x v="0"/>
    <x v="5"/>
    <x v="3"/>
  </r>
  <r>
    <n v="1"/>
    <n v="2016"/>
    <s v="3393792"/>
    <s v="20121"/>
    <x v="1"/>
    <n v="0"/>
    <x v="0"/>
    <x v="9"/>
    <x v="9"/>
    <x v="0"/>
    <s v="Q19"/>
    <n v="1"/>
    <x v="0"/>
    <x v="6"/>
    <x v="5"/>
  </r>
  <r>
    <n v="1"/>
    <n v="2016"/>
    <s v="3659421"/>
    <s v="20114"/>
    <x v="1"/>
    <n v="0"/>
    <x v="0"/>
    <x v="0"/>
    <x v="0"/>
    <x v="0"/>
    <s v="Q15"/>
    <m/>
    <x v="0"/>
    <x v="0"/>
    <x v="3"/>
  </r>
  <r>
    <n v="1"/>
    <n v="2016"/>
    <s v="3659421"/>
    <s v="20114"/>
    <x v="1"/>
    <n v="0"/>
    <x v="0"/>
    <x v="0"/>
    <x v="0"/>
    <x v="0"/>
    <s v="Q16"/>
    <m/>
    <x v="0"/>
    <x v="1"/>
    <x v="3"/>
  </r>
  <r>
    <n v="1"/>
    <n v="2016"/>
    <s v="3659421"/>
    <s v="20114"/>
    <x v="1"/>
    <n v="0"/>
    <x v="0"/>
    <x v="0"/>
    <x v="0"/>
    <x v="0"/>
    <s v="Q14"/>
    <m/>
    <x v="0"/>
    <x v="2"/>
    <x v="3"/>
  </r>
  <r>
    <n v="1"/>
    <n v="2016"/>
    <s v="3659421"/>
    <s v="20114"/>
    <x v="1"/>
    <n v="0"/>
    <x v="0"/>
    <x v="0"/>
    <x v="0"/>
    <x v="0"/>
    <s v="Q17"/>
    <m/>
    <x v="0"/>
    <x v="3"/>
    <x v="3"/>
  </r>
  <r>
    <n v="1"/>
    <n v="2016"/>
    <s v="3659421"/>
    <s v="20114"/>
    <x v="1"/>
    <n v="0"/>
    <x v="0"/>
    <x v="0"/>
    <x v="0"/>
    <x v="0"/>
    <s v="Q18"/>
    <m/>
    <x v="0"/>
    <x v="4"/>
    <x v="3"/>
  </r>
  <r>
    <n v="1"/>
    <n v="2016"/>
    <s v="3659421"/>
    <s v="20114"/>
    <x v="1"/>
    <n v="0"/>
    <x v="0"/>
    <x v="0"/>
    <x v="0"/>
    <x v="0"/>
    <s v="Q23"/>
    <m/>
    <x v="0"/>
    <x v="5"/>
    <x v="3"/>
  </r>
  <r>
    <n v="1"/>
    <n v="2016"/>
    <s v="3659421"/>
    <s v="20114"/>
    <x v="1"/>
    <n v="0"/>
    <x v="0"/>
    <x v="0"/>
    <x v="0"/>
    <x v="0"/>
    <s v="Q19"/>
    <m/>
    <x v="0"/>
    <x v="6"/>
    <x v="3"/>
  </r>
  <r>
    <n v="1"/>
    <n v="2016"/>
    <s v="1972814"/>
    <s v="20113"/>
    <x v="1"/>
    <n v="0"/>
    <x v="0"/>
    <x v="25"/>
    <x v="24"/>
    <x v="0"/>
    <s v="Q15"/>
    <m/>
    <x v="0"/>
    <x v="0"/>
    <x v="3"/>
  </r>
  <r>
    <n v="1"/>
    <n v="2016"/>
    <s v="1972814"/>
    <s v="20113"/>
    <x v="1"/>
    <n v="0"/>
    <x v="0"/>
    <x v="25"/>
    <x v="24"/>
    <x v="0"/>
    <s v="Q16"/>
    <m/>
    <x v="0"/>
    <x v="1"/>
    <x v="3"/>
  </r>
  <r>
    <n v="1"/>
    <n v="2016"/>
    <s v="1972814"/>
    <s v="20113"/>
    <x v="1"/>
    <n v="0"/>
    <x v="0"/>
    <x v="25"/>
    <x v="24"/>
    <x v="0"/>
    <s v="Q14"/>
    <n v="2"/>
    <x v="0"/>
    <x v="2"/>
    <x v="8"/>
  </r>
  <r>
    <n v="1"/>
    <n v="2016"/>
    <s v="1972814"/>
    <s v="20113"/>
    <x v="1"/>
    <n v="0"/>
    <x v="0"/>
    <x v="25"/>
    <x v="24"/>
    <x v="0"/>
    <s v="Q17"/>
    <m/>
    <x v="0"/>
    <x v="3"/>
    <x v="3"/>
  </r>
  <r>
    <n v="1"/>
    <n v="2016"/>
    <s v="1972814"/>
    <s v="20113"/>
    <x v="1"/>
    <n v="0"/>
    <x v="0"/>
    <x v="25"/>
    <x v="24"/>
    <x v="0"/>
    <s v="Q18"/>
    <m/>
    <x v="0"/>
    <x v="4"/>
    <x v="3"/>
  </r>
  <r>
    <n v="1"/>
    <n v="2016"/>
    <s v="1972814"/>
    <s v="20113"/>
    <x v="1"/>
    <n v="0"/>
    <x v="0"/>
    <x v="25"/>
    <x v="24"/>
    <x v="0"/>
    <s v="Q23"/>
    <m/>
    <x v="0"/>
    <x v="5"/>
    <x v="3"/>
  </r>
  <r>
    <n v="1"/>
    <n v="2016"/>
    <s v="1972814"/>
    <s v="20113"/>
    <x v="1"/>
    <n v="0"/>
    <x v="0"/>
    <x v="25"/>
    <x v="24"/>
    <x v="0"/>
    <s v="Q19"/>
    <n v="1"/>
    <x v="0"/>
    <x v="6"/>
    <x v="5"/>
  </r>
  <r>
    <n v="1"/>
    <n v="2016"/>
    <s v="3288570"/>
    <s v="20113"/>
    <x v="1"/>
    <n v="0"/>
    <x v="0"/>
    <x v="38"/>
    <x v="21"/>
    <x v="2"/>
    <s v="Q15"/>
    <n v="5"/>
    <x v="0"/>
    <x v="0"/>
    <x v="0"/>
  </r>
  <r>
    <n v="1"/>
    <n v="2016"/>
    <s v="3288570"/>
    <s v="20113"/>
    <x v="1"/>
    <n v="0"/>
    <x v="0"/>
    <x v="38"/>
    <x v="21"/>
    <x v="2"/>
    <s v="Q16"/>
    <n v="2"/>
    <x v="0"/>
    <x v="1"/>
    <x v="6"/>
  </r>
  <r>
    <n v="1"/>
    <n v="2016"/>
    <s v="3288570"/>
    <s v="20113"/>
    <x v="1"/>
    <n v="0"/>
    <x v="0"/>
    <x v="38"/>
    <x v="21"/>
    <x v="2"/>
    <s v="Q14"/>
    <n v="1"/>
    <x v="0"/>
    <x v="2"/>
    <x v="2"/>
  </r>
  <r>
    <n v="1"/>
    <n v="2016"/>
    <s v="3288570"/>
    <s v="20113"/>
    <x v="1"/>
    <n v="0"/>
    <x v="0"/>
    <x v="38"/>
    <x v="21"/>
    <x v="2"/>
    <s v="Q17"/>
    <m/>
    <x v="0"/>
    <x v="3"/>
    <x v="3"/>
  </r>
  <r>
    <n v="1"/>
    <n v="2016"/>
    <s v="3288570"/>
    <s v="20113"/>
    <x v="1"/>
    <n v="0"/>
    <x v="0"/>
    <x v="38"/>
    <x v="21"/>
    <x v="2"/>
    <s v="Q18"/>
    <n v="4"/>
    <x v="0"/>
    <x v="4"/>
    <x v="20"/>
  </r>
  <r>
    <n v="1"/>
    <n v="2016"/>
    <s v="3288570"/>
    <s v="20113"/>
    <x v="1"/>
    <n v="0"/>
    <x v="0"/>
    <x v="38"/>
    <x v="21"/>
    <x v="2"/>
    <s v="Q23"/>
    <m/>
    <x v="0"/>
    <x v="5"/>
    <x v="3"/>
  </r>
  <r>
    <n v="1"/>
    <n v="2016"/>
    <s v="3288570"/>
    <s v="20113"/>
    <x v="1"/>
    <n v="0"/>
    <x v="0"/>
    <x v="38"/>
    <x v="21"/>
    <x v="2"/>
    <s v="Q19"/>
    <n v="1"/>
    <x v="0"/>
    <x v="6"/>
    <x v="5"/>
  </r>
  <r>
    <n v="1"/>
    <n v="2016"/>
    <s v="3662814"/>
    <s v="20122"/>
    <x v="1"/>
    <n v="0"/>
    <x v="0"/>
    <x v="6"/>
    <x v="6"/>
    <x v="0"/>
    <s v="Q15"/>
    <n v="1"/>
    <x v="0"/>
    <x v="0"/>
    <x v="13"/>
  </r>
  <r>
    <n v="1"/>
    <n v="2016"/>
    <s v="3662814"/>
    <s v="20122"/>
    <x v="1"/>
    <n v="0"/>
    <x v="0"/>
    <x v="6"/>
    <x v="6"/>
    <x v="0"/>
    <s v="Q16"/>
    <n v="1"/>
    <x v="0"/>
    <x v="1"/>
    <x v="2"/>
  </r>
  <r>
    <n v="1"/>
    <n v="2016"/>
    <s v="3662814"/>
    <s v="20122"/>
    <x v="1"/>
    <n v="0"/>
    <x v="0"/>
    <x v="6"/>
    <x v="6"/>
    <x v="0"/>
    <s v="Q14"/>
    <n v="1"/>
    <x v="0"/>
    <x v="2"/>
    <x v="2"/>
  </r>
  <r>
    <n v="1"/>
    <n v="2016"/>
    <s v="3662814"/>
    <s v="20122"/>
    <x v="1"/>
    <n v="0"/>
    <x v="0"/>
    <x v="6"/>
    <x v="6"/>
    <x v="0"/>
    <s v="Q17"/>
    <n v="9"/>
    <x v="0"/>
    <x v="3"/>
    <x v="4"/>
  </r>
  <r>
    <n v="1"/>
    <n v="2016"/>
    <s v="3662814"/>
    <s v="20122"/>
    <x v="1"/>
    <n v="0"/>
    <x v="0"/>
    <x v="6"/>
    <x v="6"/>
    <x v="0"/>
    <s v="Q18"/>
    <m/>
    <x v="0"/>
    <x v="4"/>
    <x v="3"/>
  </r>
  <r>
    <n v="1"/>
    <n v="2016"/>
    <s v="3662814"/>
    <s v="20122"/>
    <x v="1"/>
    <n v="0"/>
    <x v="0"/>
    <x v="6"/>
    <x v="6"/>
    <x v="0"/>
    <s v="Q23"/>
    <m/>
    <x v="0"/>
    <x v="5"/>
    <x v="3"/>
  </r>
  <r>
    <n v="1"/>
    <n v="2016"/>
    <s v="3662814"/>
    <s v="20122"/>
    <x v="1"/>
    <n v="0"/>
    <x v="0"/>
    <x v="6"/>
    <x v="6"/>
    <x v="0"/>
    <s v="Q19"/>
    <n v="3"/>
    <x v="0"/>
    <x v="6"/>
    <x v="8"/>
  </r>
  <r>
    <n v="1"/>
    <n v="2016"/>
    <s v="3881097"/>
    <s v="20122"/>
    <x v="1"/>
    <n v="0"/>
    <x v="0"/>
    <x v="13"/>
    <x v="13"/>
    <x v="3"/>
    <s v="Q15"/>
    <n v="5"/>
    <x v="0"/>
    <x v="0"/>
    <x v="0"/>
  </r>
  <r>
    <n v="1"/>
    <n v="2016"/>
    <s v="3881097"/>
    <s v="20122"/>
    <x v="1"/>
    <n v="0"/>
    <x v="0"/>
    <x v="13"/>
    <x v="13"/>
    <x v="3"/>
    <s v="Q16"/>
    <n v="2"/>
    <x v="0"/>
    <x v="1"/>
    <x v="6"/>
  </r>
  <r>
    <n v="1"/>
    <n v="2016"/>
    <s v="3881097"/>
    <s v="20122"/>
    <x v="1"/>
    <n v="0"/>
    <x v="0"/>
    <x v="13"/>
    <x v="13"/>
    <x v="3"/>
    <s v="Q14"/>
    <n v="1"/>
    <x v="0"/>
    <x v="2"/>
    <x v="2"/>
  </r>
  <r>
    <n v="1"/>
    <n v="2016"/>
    <s v="3881097"/>
    <s v="20122"/>
    <x v="1"/>
    <n v="0"/>
    <x v="0"/>
    <x v="13"/>
    <x v="13"/>
    <x v="3"/>
    <s v="Q17"/>
    <m/>
    <x v="0"/>
    <x v="3"/>
    <x v="3"/>
  </r>
  <r>
    <n v="1"/>
    <n v="2016"/>
    <s v="3881097"/>
    <s v="20122"/>
    <x v="1"/>
    <n v="0"/>
    <x v="0"/>
    <x v="13"/>
    <x v="13"/>
    <x v="3"/>
    <s v="Q18"/>
    <n v="6"/>
    <x v="0"/>
    <x v="4"/>
    <x v="7"/>
  </r>
  <r>
    <n v="1"/>
    <n v="2016"/>
    <s v="3881097"/>
    <s v="20122"/>
    <x v="1"/>
    <n v="0"/>
    <x v="0"/>
    <x v="13"/>
    <x v="13"/>
    <x v="3"/>
    <s v="Q23"/>
    <m/>
    <x v="0"/>
    <x v="5"/>
    <x v="3"/>
  </r>
  <r>
    <n v="1"/>
    <n v="2016"/>
    <s v="3881097"/>
    <s v="20122"/>
    <x v="1"/>
    <n v="0"/>
    <x v="0"/>
    <x v="13"/>
    <x v="13"/>
    <x v="3"/>
    <s v="Q19"/>
    <n v="1"/>
    <x v="0"/>
    <x v="6"/>
    <x v="5"/>
  </r>
  <r>
    <n v="1"/>
    <n v="2016"/>
    <s v="3584671"/>
    <s v="20122"/>
    <x v="1"/>
    <n v="0"/>
    <x v="0"/>
    <x v="17"/>
    <x v="17"/>
    <x v="0"/>
    <s v="Q15"/>
    <m/>
    <x v="0"/>
    <x v="0"/>
    <x v="3"/>
  </r>
  <r>
    <n v="1"/>
    <n v="2016"/>
    <s v="3584671"/>
    <s v="20122"/>
    <x v="1"/>
    <n v="0"/>
    <x v="0"/>
    <x v="17"/>
    <x v="17"/>
    <x v="0"/>
    <s v="Q16"/>
    <m/>
    <x v="0"/>
    <x v="1"/>
    <x v="3"/>
  </r>
  <r>
    <n v="1"/>
    <n v="2016"/>
    <s v="3584671"/>
    <s v="20122"/>
    <x v="1"/>
    <n v="0"/>
    <x v="0"/>
    <x v="17"/>
    <x v="17"/>
    <x v="0"/>
    <s v="Q14"/>
    <n v="2"/>
    <x v="0"/>
    <x v="2"/>
    <x v="8"/>
  </r>
  <r>
    <n v="1"/>
    <n v="2016"/>
    <s v="3584671"/>
    <s v="20122"/>
    <x v="1"/>
    <n v="0"/>
    <x v="0"/>
    <x v="17"/>
    <x v="17"/>
    <x v="0"/>
    <s v="Q17"/>
    <m/>
    <x v="0"/>
    <x v="3"/>
    <x v="3"/>
  </r>
  <r>
    <n v="1"/>
    <n v="2016"/>
    <s v="3584671"/>
    <s v="20122"/>
    <x v="1"/>
    <n v="0"/>
    <x v="0"/>
    <x v="17"/>
    <x v="17"/>
    <x v="0"/>
    <s v="Q18"/>
    <m/>
    <x v="0"/>
    <x v="4"/>
    <x v="3"/>
  </r>
  <r>
    <n v="1"/>
    <n v="2016"/>
    <s v="3584671"/>
    <s v="20122"/>
    <x v="1"/>
    <n v="0"/>
    <x v="0"/>
    <x v="17"/>
    <x v="17"/>
    <x v="0"/>
    <s v="Q23"/>
    <m/>
    <x v="0"/>
    <x v="5"/>
    <x v="3"/>
  </r>
  <r>
    <n v="1"/>
    <n v="2016"/>
    <s v="3584671"/>
    <s v="20122"/>
    <x v="1"/>
    <n v="0"/>
    <x v="0"/>
    <x v="17"/>
    <x v="17"/>
    <x v="0"/>
    <s v="Q19"/>
    <n v="3"/>
    <x v="0"/>
    <x v="6"/>
    <x v="8"/>
  </r>
  <r>
    <n v="1"/>
    <n v="2016"/>
    <s v="3047355"/>
    <s v="20122"/>
    <x v="1"/>
    <n v="0"/>
    <x v="0"/>
    <x v="19"/>
    <x v="19"/>
    <x v="3"/>
    <s v="Q15"/>
    <m/>
    <x v="0"/>
    <x v="0"/>
    <x v="3"/>
  </r>
  <r>
    <n v="1"/>
    <n v="2016"/>
    <s v="3047355"/>
    <s v="20122"/>
    <x v="1"/>
    <n v="0"/>
    <x v="0"/>
    <x v="19"/>
    <x v="19"/>
    <x v="3"/>
    <s v="Q16"/>
    <m/>
    <x v="0"/>
    <x v="1"/>
    <x v="3"/>
  </r>
  <r>
    <n v="1"/>
    <n v="2016"/>
    <s v="3047355"/>
    <s v="20122"/>
    <x v="1"/>
    <n v="0"/>
    <x v="0"/>
    <x v="19"/>
    <x v="19"/>
    <x v="3"/>
    <s v="Q14"/>
    <n v="2"/>
    <x v="0"/>
    <x v="2"/>
    <x v="8"/>
  </r>
  <r>
    <n v="1"/>
    <n v="2016"/>
    <s v="3047355"/>
    <s v="20122"/>
    <x v="1"/>
    <n v="0"/>
    <x v="0"/>
    <x v="19"/>
    <x v="19"/>
    <x v="3"/>
    <s v="Q17"/>
    <m/>
    <x v="0"/>
    <x v="3"/>
    <x v="3"/>
  </r>
  <r>
    <n v="1"/>
    <n v="2016"/>
    <s v="3047355"/>
    <s v="20122"/>
    <x v="1"/>
    <n v="0"/>
    <x v="0"/>
    <x v="19"/>
    <x v="19"/>
    <x v="3"/>
    <s v="Q18"/>
    <m/>
    <x v="0"/>
    <x v="4"/>
    <x v="3"/>
  </r>
  <r>
    <n v="1"/>
    <n v="2016"/>
    <s v="3047355"/>
    <s v="20122"/>
    <x v="1"/>
    <n v="0"/>
    <x v="0"/>
    <x v="19"/>
    <x v="19"/>
    <x v="3"/>
    <s v="Q23"/>
    <m/>
    <x v="0"/>
    <x v="5"/>
    <x v="3"/>
  </r>
  <r>
    <n v="1"/>
    <n v="2016"/>
    <s v="3047355"/>
    <s v="20122"/>
    <x v="1"/>
    <n v="0"/>
    <x v="0"/>
    <x v="19"/>
    <x v="19"/>
    <x v="3"/>
    <s v="Q19"/>
    <n v="1"/>
    <x v="0"/>
    <x v="6"/>
    <x v="5"/>
  </r>
  <r>
    <n v="1"/>
    <n v="2016"/>
    <s v="2792217"/>
    <m/>
    <x v="1"/>
    <n v="0"/>
    <x v="0"/>
    <x v="21"/>
    <x v="21"/>
    <x v="2"/>
    <s v="Q15"/>
    <m/>
    <x v="0"/>
    <x v="0"/>
    <x v="3"/>
  </r>
  <r>
    <n v="1"/>
    <n v="2016"/>
    <s v="2792217"/>
    <m/>
    <x v="1"/>
    <n v="0"/>
    <x v="0"/>
    <x v="21"/>
    <x v="21"/>
    <x v="2"/>
    <s v="Q16"/>
    <m/>
    <x v="0"/>
    <x v="1"/>
    <x v="3"/>
  </r>
  <r>
    <n v="1"/>
    <n v="2016"/>
    <s v="2792217"/>
    <m/>
    <x v="1"/>
    <n v="0"/>
    <x v="0"/>
    <x v="21"/>
    <x v="21"/>
    <x v="2"/>
    <s v="Q14"/>
    <n v="2"/>
    <x v="0"/>
    <x v="2"/>
    <x v="8"/>
  </r>
  <r>
    <n v="1"/>
    <n v="2016"/>
    <s v="2792217"/>
    <m/>
    <x v="1"/>
    <n v="0"/>
    <x v="0"/>
    <x v="21"/>
    <x v="21"/>
    <x v="2"/>
    <s v="Q17"/>
    <m/>
    <x v="0"/>
    <x v="3"/>
    <x v="3"/>
  </r>
  <r>
    <n v="1"/>
    <n v="2016"/>
    <s v="2792217"/>
    <m/>
    <x v="1"/>
    <n v="0"/>
    <x v="0"/>
    <x v="21"/>
    <x v="21"/>
    <x v="2"/>
    <s v="Q18"/>
    <m/>
    <x v="0"/>
    <x v="4"/>
    <x v="3"/>
  </r>
  <r>
    <n v="1"/>
    <n v="2016"/>
    <s v="2792217"/>
    <m/>
    <x v="1"/>
    <n v="0"/>
    <x v="0"/>
    <x v="21"/>
    <x v="21"/>
    <x v="2"/>
    <s v="Q23"/>
    <m/>
    <x v="0"/>
    <x v="5"/>
    <x v="3"/>
  </r>
  <r>
    <n v="1"/>
    <n v="2016"/>
    <s v="2792217"/>
    <m/>
    <x v="1"/>
    <n v="0"/>
    <x v="0"/>
    <x v="21"/>
    <x v="21"/>
    <x v="2"/>
    <s v="Q19"/>
    <n v="2"/>
    <x v="0"/>
    <x v="6"/>
    <x v="2"/>
  </r>
  <r>
    <n v="1"/>
    <n v="2016"/>
    <s v="3107688"/>
    <s v="20121"/>
    <x v="1"/>
    <n v="0"/>
    <x v="0"/>
    <x v="34"/>
    <x v="28"/>
    <x v="1"/>
    <s v="Q15"/>
    <m/>
    <x v="0"/>
    <x v="0"/>
    <x v="3"/>
  </r>
  <r>
    <n v="1"/>
    <n v="2016"/>
    <s v="3107688"/>
    <s v="20121"/>
    <x v="1"/>
    <n v="0"/>
    <x v="0"/>
    <x v="34"/>
    <x v="28"/>
    <x v="1"/>
    <s v="Q16"/>
    <m/>
    <x v="0"/>
    <x v="1"/>
    <x v="3"/>
  </r>
  <r>
    <n v="1"/>
    <n v="2016"/>
    <s v="3107688"/>
    <s v="20121"/>
    <x v="1"/>
    <n v="0"/>
    <x v="0"/>
    <x v="34"/>
    <x v="28"/>
    <x v="1"/>
    <s v="Q14"/>
    <n v="2"/>
    <x v="0"/>
    <x v="2"/>
    <x v="8"/>
  </r>
  <r>
    <n v="1"/>
    <n v="2016"/>
    <s v="3107688"/>
    <s v="20121"/>
    <x v="1"/>
    <n v="0"/>
    <x v="0"/>
    <x v="34"/>
    <x v="28"/>
    <x v="1"/>
    <s v="Q17"/>
    <m/>
    <x v="0"/>
    <x v="3"/>
    <x v="3"/>
  </r>
  <r>
    <n v="1"/>
    <n v="2016"/>
    <s v="3107688"/>
    <s v="20121"/>
    <x v="1"/>
    <n v="0"/>
    <x v="0"/>
    <x v="34"/>
    <x v="28"/>
    <x v="1"/>
    <s v="Q18"/>
    <m/>
    <x v="0"/>
    <x v="4"/>
    <x v="3"/>
  </r>
  <r>
    <n v="1"/>
    <n v="2016"/>
    <s v="3107688"/>
    <s v="20121"/>
    <x v="1"/>
    <n v="0"/>
    <x v="0"/>
    <x v="34"/>
    <x v="28"/>
    <x v="1"/>
    <s v="Q23"/>
    <m/>
    <x v="0"/>
    <x v="5"/>
    <x v="3"/>
  </r>
  <r>
    <n v="1"/>
    <n v="2016"/>
    <s v="3107688"/>
    <s v="20121"/>
    <x v="1"/>
    <n v="0"/>
    <x v="0"/>
    <x v="34"/>
    <x v="28"/>
    <x v="1"/>
    <s v="Q19"/>
    <n v="1"/>
    <x v="0"/>
    <x v="6"/>
    <x v="5"/>
  </r>
  <r>
    <n v="1"/>
    <n v="2016"/>
    <s v="3421976"/>
    <s v="20122"/>
    <x v="1"/>
    <n v="0"/>
    <x v="0"/>
    <x v="41"/>
    <x v="31"/>
    <x v="2"/>
    <s v="Q15"/>
    <n v="3"/>
    <x v="0"/>
    <x v="0"/>
    <x v="14"/>
  </r>
  <r>
    <n v="1"/>
    <n v="2016"/>
    <s v="3421976"/>
    <s v="20122"/>
    <x v="1"/>
    <n v="0"/>
    <x v="0"/>
    <x v="41"/>
    <x v="31"/>
    <x v="2"/>
    <s v="Q16"/>
    <n v="2"/>
    <x v="0"/>
    <x v="1"/>
    <x v="6"/>
  </r>
  <r>
    <n v="1"/>
    <n v="2016"/>
    <s v="3421976"/>
    <s v="20122"/>
    <x v="1"/>
    <n v="0"/>
    <x v="0"/>
    <x v="41"/>
    <x v="31"/>
    <x v="2"/>
    <s v="Q14"/>
    <n v="1"/>
    <x v="0"/>
    <x v="2"/>
    <x v="2"/>
  </r>
  <r>
    <n v="1"/>
    <n v="2016"/>
    <s v="3421976"/>
    <s v="20122"/>
    <x v="1"/>
    <n v="0"/>
    <x v="0"/>
    <x v="41"/>
    <x v="31"/>
    <x v="2"/>
    <s v="Q17"/>
    <m/>
    <x v="0"/>
    <x v="3"/>
    <x v="3"/>
  </r>
  <r>
    <n v="1"/>
    <n v="2016"/>
    <s v="3421976"/>
    <s v="20122"/>
    <x v="1"/>
    <n v="0"/>
    <x v="0"/>
    <x v="41"/>
    <x v="31"/>
    <x v="2"/>
    <s v="Q18"/>
    <n v="11"/>
    <x v="0"/>
    <x v="4"/>
    <x v="15"/>
  </r>
  <r>
    <n v="1"/>
    <n v="2016"/>
    <s v="3421976"/>
    <s v="20122"/>
    <x v="1"/>
    <n v="0"/>
    <x v="0"/>
    <x v="41"/>
    <x v="31"/>
    <x v="2"/>
    <s v="Q23"/>
    <m/>
    <x v="0"/>
    <x v="5"/>
    <x v="3"/>
  </r>
  <r>
    <n v="1"/>
    <n v="2016"/>
    <s v="3421976"/>
    <s v="20122"/>
    <x v="1"/>
    <n v="0"/>
    <x v="0"/>
    <x v="41"/>
    <x v="31"/>
    <x v="2"/>
    <s v="Q19"/>
    <n v="2"/>
    <x v="0"/>
    <x v="6"/>
    <x v="2"/>
  </r>
  <r>
    <n v="1"/>
    <n v="2016"/>
    <s v="2761277"/>
    <s v="20121"/>
    <x v="1"/>
    <n v="0"/>
    <x v="0"/>
    <x v="42"/>
    <x v="0"/>
    <x v="0"/>
    <s v="Q15"/>
    <n v="2"/>
    <x v="0"/>
    <x v="0"/>
    <x v="11"/>
  </r>
  <r>
    <n v="1"/>
    <n v="2016"/>
    <s v="2761277"/>
    <s v="20121"/>
    <x v="1"/>
    <n v="0"/>
    <x v="0"/>
    <x v="42"/>
    <x v="0"/>
    <x v="0"/>
    <s v="Q16"/>
    <n v="1"/>
    <x v="0"/>
    <x v="1"/>
    <x v="2"/>
  </r>
  <r>
    <n v="1"/>
    <n v="2016"/>
    <s v="2761277"/>
    <s v="20121"/>
    <x v="1"/>
    <n v="0"/>
    <x v="0"/>
    <x v="42"/>
    <x v="0"/>
    <x v="0"/>
    <s v="Q14"/>
    <n v="1"/>
    <x v="0"/>
    <x v="2"/>
    <x v="2"/>
  </r>
  <r>
    <n v="1"/>
    <n v="2016"/>
    <s v="2761277"/>
    <s v="20121"/>
    <x v="1"/>
    <n v="0"/>
    <x v="0"/>
    <x v="42"/>
    <x v="0"/>
    <x v="0"/>
    <s v="Q17"/>
    <n v="11"/>
    <x v="0"/>
    <x v="3"/>
    <x v="15"/>
  </r>
  <r>
    <n v="1"/>
    <n v="2016"/>
    <s v="2761277"/>
    <s v="20121"/>
    <x v="1"/>
    <n v="0"/>
    <x v="0"/>
    <x v="42"/>
    <x v="0"/>
    <x v="0"/>
    <s v="Q18"/>
    <m/>
    <x v="0"/>
    <x v="4"/>
    <x v="3"/>
  </r>
  <r>
    <n v="1"/>
    <n v="2016"/>
    <s v="2761277"/>
    <s v="20121"/>
    <x v="1"/>
    <n v="0"/>
    <x v="0"/>
    <x v="42"/>
    <x v="0"/>
    <x v="0"/>
    <s v="Q23"/>
    <m/>
    <x v="0"/>
    <x v="5"/>
    <x v="3"/>
  </r>
  <r>
    <n v="1"/>
    <n v="2016"/>
    <s v="2761277"/>
    <s v="20121"/>
    <x v="1"/>
    <n v="0"/>
    <x v="0"/>
    <x v="42"/>
    <x v="0"/>
    <x v="0"/>
    <s v="Q19"/>
    <n v="4"/>
    <x v="0"/>
    <x v="6"/>
    <x v="12"/>
  </r>
  <r>
    <n v="1"/>
    <n v="2016"/>
    <s v="3531852"/>
    <s v="20114"/>
    <x v="1"/>
    <n v="0"/>
    <x v="0"/>
    <x v="43"/>
    <x v="32"/>
    <x v="0"/>
    <s v="Q15"/>
    <n v="1"/>
    <x v="0"/>
    <x v="0"/>
    <x v="13"/>
  </r>
  <r>
    <n v="1"/>
    <n v="2016"/>
    <s v="3531852"/>
    <s v="20114"/>
    <x v="1"/>
    <n v="0"/>
    <x v="0"/>
    <x v="43"/>
    <x v="32"/>
    <x v="0"/>
    <s v="Q16"/>
    <n v="1"/>
    <x v="0"/>
    <x v="1"/>
    <x v="2"/>
  </r>
  <r>
    <n v="1"/>
    <n v="2016"/>
    <s v="3531852"/>
    <s v="20114"/>
    <x v="1"/>
    <n v="0"/>
    <x v="0"/>
    <x v="43"/>
    <x v="32"/>
    <x v="0"/>
    <s v="Q14"/>
    <n v="1"/>
    <x v="0"/>
    <x v="2"/>
    <x v="2"/>
  </r>
  <r>
    <n v="1"/>
    <n v="2016"/>
    <s v="3531852"/>
    <s v="20114"/>
    <x v="1"/>
    <n v="0"/>
    <x v="0"/>
    <x v="43"/>
    <x v="32"/>
    <x v="0"/>
    <s v="Q17"/>
    <n v="10"/>
    <x v="0"/>
    <x v="3"/>
    <x v="10"/>
  </r>
  <r>
    <n v="1"/>
    <n v="2016"/>
    <s v="3531852"/>
    <s v="20114"/>
    <x v="1"/>
    <n v="0"/>
    <x v="0"/>
    <x v="43"/>
    <x v="32"/>
    <x v="0"/>
    <s v="Q18"/>
    <m/>
    <x v="0"/>
    <x v="4"/>
    <x v="3"/>
  </r>
  <r>
    <n v="1"/>
    <n v="2016"/>
    <s v="3531852"/>
    <s v="20114"/>
    <x v="1"/>
    <n v="0"/>
    <x v="0"/>
    <x v="43"/>
    <x v="32"/>
    <x v="0"/>
    <s v="Q23"/>
    <m/>
    <x v="0"/>
    <x v="5"/>
    <x v="3"/>
  </r>
  <r>
    <n v="1"/>
    <n v="2016"/>
    <s v="3531852"/>
    <s v="20114"/>
    <x v="1"/>
    <n v="0"/>
    <x v="0"/>
    <x v="43"/>
    <x v="32"/>
    <x v="0"/>
    <s v="Q19"/>
    <n v="3"/>
    <x v="0"/>
    <x v="6"/>
    <x v="8"/>
  </r>
  <r>
    <n v="1"/>
    <n v="2016"/>
    <s v="2942159"/>
    <s v="20113"/>
    <x v="1"/>
    <n v="0"/>
    <x v="0"/>
    <x v="32"/>
    <x v="27"/>
    <x v="3"/>
    <s v="Q15"/>
    <n v="1"/>
    <x v="0"/>
    <x v="0"/>
    <x v="13"/>
  </r>
  <r>
    <n v="1"/>
    <n v="2016"/>
    <s v="2942159"/>
    <s v="20113"/>
    <x v="1"/>
    <n v="0"/>
    <x v="0"/>
    <x v="32"/>
    <x v="27"/>
    <x v="3"/>
    <s v="Q16"/>
    <n v="1"/>
    <x v="0"/>
    <x v="1"/>
    <x v="2"/>
  </r>
  <r>
    <n v="1"/>
    <n v="2016"/>
    <s v="2942159"/>
    <s v="20113"/>
    <x v="1"/>
    <n v="0"/>
    <x v="0"/>
    <x v="32"/>
    <x v="27"/>
    <x v="3"/>
    <s v="Q14"/>
    <n v="1"/>
    <x v="0"/>
    <x v="2"/>
    <x v="2"/>
  </r>
  <r>
    <n v="1"/>
    <n v="2016"/>
    <s v="2942159"/>
    <s v="20113"/>
    <x v="1"/>
    <n v="0"/>
    <x v="0"/>
    <x v="32"/>
    <x v="27"/>
    <x v="3"/>
    <s v="Q17"/>
    <n v="9"/>
    <x v="0"/>
    <x v="3"/>
    <x v="4"/>
  </r>
  <r>
    <n v="1"/>
    <n v="2016"/>
    <s v="2942159"/>
    <s v="20113"/>
    <x v="1"/>
    <n v="0"/>
    <x v="0"/>
    <x v="32"/>
    <x v="27"/>
    <x v="3"/>
    <s v="Q18"/>
    <m/>
    <x v="0"/>
    <x v="4"/>
    <x v="3"/>
  </r>
  <r>
    <n v="1"/>
    <n v="2016"/>
    <s v="2942159"/>
    <s v="20113"/>
    <x v="1"/>
    <n v="0"/>
    <x v="0"/>
    <x v="32"/>
    <x v="27"/>
    <x v="3"/>
    <s v="Q23"/>
    <m/>
    <x v="0"/>
    <x v="5"/>
    <x v="3"/>
  </r>
  <r>
    <n v="1"/>
    <n v="2016"/>
    <s v="2942159"/>
    <s v="20113"/>
    <x v="1"/>
    <n v="0"/>
    <x v="0"/>
    <x v="32"/>
    <x v="27"/>
    <x v="3"/>
    <s v="Q19"/>
    <n v="1"/>
    <x v="0"/>
    <x v="6"/>
    <x v="5"/>
  </r>
  <r>
    <n v="1"/>
    <n v="2016"/>
    <s v="3112511"/>
    <s v="20122"/>
    <x v="1"/>
    <n v="0"/>
    <x v="0"/>
    <x v="14"/>
    <x v="14"/>
    <x v="4"/>
    <s v="Q15"/>
    <m/>
    <x v="0"/>
    <x v="0"/>
    <x v="3"/>
  </r>
  <r>
    <n v="1"/>
    <n v="2016"/>
    <s v="3112511"/>
    <s v="20122"/>
    <x v="1"/>
    <n v="0"/>
    <x v="0"/>
    <x v="14"/>
    <x v="14"/>
    <x v="4"/>
    <s v="Q16"/>
    <m/>
    <x v="0"/>
    <x v="1"/>
    <x v="3"/>
  </r>
  <r>
    <n v="1"/>
    <n v="2016"/>
    <s v="3112511"/>
    <s v="20122"/>
    <x v="1"/>
    <n v="0"/>
    <x v="0"/>
    <x v="14"/>
    <x v="14"/>
    <x v="4"/>
    <s v="Q14"/>
    <n v="2"/>
    <x v="0"/>
    <x v="2"/>
    <x v="8"/>
  </r>
  <r>
    <n v="1"/>
    <n v="2016"/>
    <s v="3112511"/>
    <s v="20122"/>
    <x v="1"/>
    <n v="0"/>
    <x v="0"/>
    <x v="14"/>
    <x v="14"/>
    <x v="4"/>
    <s v="Q17"/>
    <m/>
    <x v="0"/>
    <x v="3"/>
    <x v="3"/>
  </r>
  <r>
    <n v="1"/>
    <n v="2016"/>
    <s v="3112511"/>
    <s v="20122"/>
    <x v="1"/>
    <n v="0"/>
    <x v="0"/>
    <x v="14"/>
    <x v="14"/>
    <x v="4"/>
    <s v="Q18"/>
    <m/>
    <x v="0"/>
    <x v="4"/>
    <x v="3"/>
  </r>
  <r>
    <n v="1"/>
    <n v="2016"/>
    <s v="3112511"/>
    <s v="20122"/>
    <x v="1"/>
    <n v="0"/>
    <x v="0"/>
    <x v="14"/>
    <x v="14"/>
    <x v="4"/>
    <s v="Q23"/>
    <m/>
    <x v="0"/>
    <x v="5"/>
    <x v="3"/>
  </r>
  <r>
    <n v="1"/>
    <n v="2016"/>
    <s v="3112511"/>
    <s v="20122"/>
    <x v="1"/>
    <n v="0"/>
    <x v="0"/>
    <x v="14"/>
    <x v="14"/>
    <x v="4"/>
    <s v="Q19"/>
    <n v="2"/>
    <x v="0"/>
    <x v="6"/>
    <x v="2"/>
  </r>
  <r>
    <n v="1"/>
    <n v="2016"/>
    <s v="3294316"/>
    <s v="20121"/>
    <x v="1"/>
    <n v="0"/>
    <x v="0"/>
    <x v="5"/>
    <x v="5"/>
    <x v="2"/>
    <s v="Q15"/>
    <m/>
    <x v="0"/>
    <x v="0"/>
    <x v="3"/>
  </r>
  <r>
    <n v="1"/>
    <n v="2016"/>
    <s v="3294316"/>
    <s v="20121"/>
    <x v="1"/>
    <n v="0"/>
    <x v="0"/>
    <x v="5"/>
    <x v="5"/>
    <x v="2"/>
    <s v="Q16"/>
    <m/>
    <x v="0"/>
    <x v="1"/>
    <x v="3"/>
  </r>
  <r>
    <n v="1"/>
    <n v="2016"/>
    <s v="3294316"/>
    <s v="20121"/>
    <x v="1"/>
    <n v="0"/>
    <x v="0"/>
    <x v="5"/>
    <x v="5"/>
    <x v="2"/>
    <s v="Q14"/>
    <n v="2"/>
    <x v="0"/>
    <x v="2"/>
    <x v="8"/>
  </r>
  <r>
    <n v="1"/>
    <n v="2016"/>
    <s v="3294316"/>
    <s v="20121"/>
    <x v="1"/>
    <n v="0"/>
    <x v="0"/>
    <x v="5"/>
    <x v="5"/>
    <x v="2"/>
    <s v="Q17"/>
    <m/>
    <x v="0"/>
    <x v="3"/>
    <x v="3"/>
  </r>
  <r>
    <n v="1"/>
    <n v="2016"/>
    <s v="3294316"/>
    <s v="20121"/>
    <x v="1"/>
    <n v="0"/>
    <x v="0"/>
    <x v="5"/>
    <x v="5"/>
    <x v="2"/>
    <s v="Q18"/>
    <m/>
    <x v="0"/>
    <x v="4"/>
    <x v="3"/>
  </r>
  <r>
    <n v="1"/>
    <n v="2016"/>
    <s v="3294316"/>
    <s v="20121"/>
    <x v="1"/>
    <n v="0"/>
    <x v="0"/>
    <x v="5"/>
    <x v="5"/>
    <x v="2"/>
    <s v="Q23"/>
    <m/>
    <x v="0"/>
    <x v="5"/>
    <x v="3"/>
  </r>
  <r>
    <n v="1"/>
    <n v="2016"/>
    <s v="3294316"/>
    <s v="20121"/>
    <x v="1"/>
    <n v="0"/>
    <x v="0"/>
    <x v="5"/>
    <x v="5"/>
    <x v="2"/>
    <s v="Q19"/>
    <n v="3"/>
    <x v="0"/>
    <x v="6"/>
    <x v="8"/>
  </r>
  <r>
    <n v="1"/>
    <n v="2016"/>
    <s v="2721952"/>
    <s v="20121"/>
    <x v="1"/>
    <n v="0"/>
    <x v="0"/>
    <x v="44"/>
    <x v="33"/>
    <x v="4"/>
    <s v="Q15"/>
    <n v="3"/>
    <x v="0"/>
    <x v="0"/>
    <x v="14"/>
  </r>
  <r>
    <n v="1"/>
    <n v="2016"/>
    <s v="2721952"/>
    <s v="20121"/>
    <x v="1"/>
    <n v="0"/>
    <x v="0"/>
    <x v="44"/>
    <x v="33"/>
    <x v="4"/>
    <s v="Q16"/>
    <n v="1"/>
    <x v="0"/>
    <x v="1"/>
    <x v="2"/>
  </r>
  <r>
    <n v="1"/>
    <n v="2016"/>
    <s v="2721952"/>
    <s v="20121"/>
    <x v="1"/>
    <n v="0"/>
    <x v="0"/>
    <x v="44"/>
    <x v="33"/>
    <x v="4"/>
    <s v="Q14"/>
    <n v="1"/>
    <x v="0"/>
    <x v="2"/>
    <x v="2"/>
  </r>
  <r>
    <n v="1"/>
    <n v="2016"/>
    <s v="2721952"/>
    <s v="20121"/>
    <x v="1"/>
    <n v="0"/>
    <x v="0"/>
    <x v="44"/>
    <x v="33"/>
    <x v="4"/>
    <s v="Q17"/>
    <n v="11"/>
    <x v="0"/>
    <x v="3"/>
    <x v="15"/>
  </r>
  <r>
    <n v="1"/>
    <n v="2016"/>
    <s v="2721952"/>
    <s v="20121"/>
    <x v="1"/>
    <n v="0"/>
    <x v="0"/>
    <x v="44"/>
    <x v="33"/>
    <x v="4"/>
    <s v="Q18"/>
    <m/>
    <x v="0"/>
    <x v="4"/>
    <x v="3"/>
  </r>
  <r>
    <n v="1"/>
    <n v="2016"/>
    <s v="2721952"/>
    <s v="20121"/>
    <x v="1"/>
    <n v="0"/>
    <x v="0"/>
    <x v="44"/>
    <x v="33"/>
    <x v="4"/>
    <s v="Q23"/>
    <m/>
    <x v="0"/>
    <x v="5"/>
    <x v="3"/>
  </r>
  <r>
    <n v="1"/>
    <n v="2016"/>
    <s v="2721952"/>
    <s v="20121"/>
    <x v="1"/>
    <n v="0"/>
    <x v="0"/>
    <x v="44"/>
    <x v="33"/>
    <x v="4"/>
    <s v="Q19"/>
    <n v="3"/>
    <x v="0"/>
    <x v="6"/>
    <x v="8"/>
  </r>
  <r>
    <n v="1"/>
    <n v="2016"/>
    <s v="2730142"/>
    <s v="20122"/>
    <x v="1"/>
    <n v="0"/>
    <x v="0"/>
    <x v="2"/>
    <x v="2"/>
    <x v="0"/>
    <s v="Q15"/>
    <n v="6"/>
    <x v="0"/>
    <x v="0"/>
    <x v="16"/>
  </r>
  <r>
    <n v="1"/>
    <n v="2016"/>
    <s v="2730142"/>
    <s v="20122"/>
    <x v="1"/>
    <n v="0"/>
    <x v="0"/>
    <x v="2"/>
    <x v="2"/>
    <x v="0"/>
    <s v="Q16"/>
    <n v="1"/>
    <x v="0"/>
    <x v="1"/>
    <x v="2"/>
  </r>
  <r>
    <n v="1"/>
    <n v="2016"/>
    <s v="2730142"/>
    <s v="20122"/>
    <x v="1"/>
    <n v="0"/>
    <x v="0"/>
    <x v="2"/>
    <x v="2"/>
    <x v="0"/>
    <s v="Q14"/>
    <n v="1"/>
    <x v="0"/>
    <x v="2"/>
    <x v="2"/>
  </r>
  <r>
    <n v="1"/>
    <n v="2016"/>
    <s v="2730142"/>
    <s v="20122"/>
    <x v="1"/>
    <n v="0"/>
    <x v="0"/>
    <x v="2"/>
    <x v="2"/>
    <x v="0"/>
    <s v="Q17"/>
    <n v="9"/>
    <x v="0"/>
    <x v="3"/>
    <x v="4"/>
  </r>
  <r>
    <n v="1"/>
    <n v="2016"/>
    <s v="2730142"/>
    <s v="20122"/>
    <x v="1"/>
    <n v="0"/>
    <x v="0"/>
    <x v="2"/>
    <x v="2"/>
    <x v="0"/>
    <s v="Q18"/>
    <m/>
    <x v="0"/>
    <x v="4"/>
    <x v="3"/>
  </r>
  <r>
    <n v="1"/>
    <n v="2016"/>
    <s v="2730142"/>
    <s v="20122"/>
    <x v="1"/>
    <n v="0"/>
    <x v="0"/>
    <x v="2"/>
    <x v="2"/>
    <x v="0"/>
    <s v="Q23"/>
    <m/>
    <x v="0"/>
    <x v="5"/>
    <x v="3"/>
  </r>
  <r>
    <n v="1"/>
    <n v="2016"/>
    <s v="2730142"/>
    <s v="20122"/>
    <x v="1"/>
    <n v="0"/>
    <x v="0"/>
    <x v="2"/>
    <x v="2"/>
    <x v="0"/>
    <s v="Q19"/>
    <n v="2"/>
    <x v="0"/>
    <x v="6"/>
    <x v="2"/>
  </r>
  <r>
    <n v="1"/>
    <n v="2016"/>
    <s v="3427397"/>
    <s v="20121"/>
    <x v="1"/>
    <n v="0"/>
    <x v="0"/>
    <x v="45"/>
    <x v="21"/>
    <x v="2"/>
    <s v="Q15"/>
    <m/>
    <x v="0"/>
    <x v="0"/>
    <x v="3"/>
  </r>
  <r>
    <n v="1"/>
    <n v="2016"/>
    <s v="3427397"/>
    <s v="20121"/>
    <x v="1"/>
    <n v="0"/>
    <x v="0"/>
    <x v="45"/>
    <x v="21"/>
    <x v="2"/>
    <s v="Q16"/>
    <m/>
    <x v="0"/>
    <x v="1"/>
    <x v="3"/>
  </r>
  <r>
    <n v="1"/>
    <n v="2016"/>
    <s v="3427397"/>
    <s v="20121"/>
    <x v="1"/>
    <n v="0"/>
    <x v="0"/>
    <x v="45"/>
    <x v="21"/>
    <x v="2"/>
    <s v="Q14"/>
    <n v="2"/>
    <x v="0"/>
    <x v="2"/>
    <x v="8"/>
  </r>
  <r>
    <n v="1"/>
    <n v="2016"/>
    <s v="3427397"/>
    <s v="20121"/>
    <x v="1"/>
    <n v="0"/>
    <x v="0"/>
    <x v="45"/>
    <x v="21"/>
    <x v="2"/>
    <s v="Q17"/>
    <m/>
    <x v="0"/>
    <x v="3"/>
    <x v="3"/>
  </r>
  <r>
    <n v="1"/>
    <n v="2016"/>
    <s v="3427397"/>
    <s v="20121"/>
    <x v="1"/>
    <n v="0"/>
    <x v="0"/>
    <x v="45"/>
    <x v="21"/>
    <x v="2"/>
    <s v="Q18"/>
    <m/>
    <x v="0"/>
    <x v="4"/>
    <x v="3"/>
  </r>
  <r>
    <n v="1"/>
    <n v="2016"/>
    <s v="3427397"/>
    <s v="20121"/>
    <x v="1"/>
    <n v="0"/>
    <x v="0"/>
    <x v="45"/>
    <x v="21"/>
    <x v="2"/>
    <s v="Q23"/>
    <m/>
    <x v="0"/>
    <x v="5"/>
    <x v="3"/>
  </r>
  <r>
    <n v="1"/>
    <n v="2016"/>
    <s v="3427397"/>
    <s v="20121"/>
    <x v="1"/>
    <n v="0"/>
    <x v="0"/>
    <x v="45"/>
    <x v="21"/>
    <x v="2"/>
    <s v="Q19"/>
    <n v="2"/>
    <x v="0"/>
    <x v="6"/>
    <x v="2"/>
  </r>
  <r>
    <n v="1"/>
    <n v="2016"/>
    <s v="3669834"/>
    <s v="20122"/>
    <x v="1"/>
    <n v="0"/>
    <x v="0"/>
    <x v="0"/>
    <x v="0"/>
    <x v="0"/>
    <s v="Q15"/>
    <n v="5"/>
    <x v="0"/>
    <x v="0"/>
    <x v="0"/>
  </r>
  <r>
    <n v="1"/>
    <n v="2016"/>
    <s v="3669834"/>
    <s v="20122"/>
    <x v="1"/>
    <n v="0"/>
    <x v="0"/>
    <x v="0"/>
    <x v="0"/>
    <x v="0"/>
    <s v="Q16"/>
    <n v="3"/>
    <x v="0"/>
    <x v="1"/>
    <x v="1"/>
  </r>
  <r>
    <n v="1"/>
    <n v="2016"/>
    <s v="3669834"/>
    <s v="20122"/>
    <x v="1"/>
    <n v="0"/>
    <x v="0"/>
    <x v="0"/>
    <x v="0"/>
    <x v="0"/>
    <s v="Q14"/>
    <n v="1"/>
    <x v="0"/>
    <x v="2"/>
    <x v="2"/>
  </r>
  <r>
    <n v="1"/>
    <n v="2016"/>
    <s v="3669834"/>
    <s v="20122"/>
    <x v="1"/>
    <n v="0"/>
    <x v="0"/>
    <x v="0"/>
    <x v="0"/>
    <x v="0"/>
    <s v="Q17"/>
    <m/>
    <x v="0"/>
    <x v="3"/>
    <x v="3"/>
  </r>
  <r>
    <n v="1"/>
    <n v="2016"/>
    <s v="3669834"/>
    <s v="20122"/>
    <x v="1"/>
    <n v="0"/>
    <x v="0"/>
    <x v="0"/>
    <x v="0"/>
    <x v="0"/>
    <s v="Q18"/>
    <m/>
    <x v="0"/>
    <x v="4"/>
    <x v="3"/>
  </r>
  <r>
    <n v="1"/>
    <n v="2016"/>
    <s v="3669834"/>
    <s v="20122"/>
    <x v="1"/>
    <n v="0"/>
    <x v="0"/>
    <x v="0"/>
    <x v="0"/>
    <x v="0"/>
    <s v="Q23"/>
    <n v="9"/>
    <x v="0"/>
    <x v="5"/>
    <x v="4"/>
  </r>
  <r>
    <n v="1"/>
    <n v="2016"/>
    <s v="3669834"/>
    <s v="20122"/>
    <x v="1"/>
    <n v="0"/>
    <x v="0"/>
    <x v="0"/>
    <x v="0"/>
    <x v="0"/>
    <s v="Q19"/>
    <n v="1"/>
    <x v="0"/>
    <x v="6"/>
    <x v="5"/>
  </r>
  <r>
    <n v="1"/>
    <n v="2016"/>
    <s v="2641313"/>
    <s v="20113"/>
    <x v="1"/>
    <n v="0"/>
    <x v="0"/>
    <x v="46"/>
    <x v="16"/>
    <x v="4"/>
    <s v="Q15"/>
    <n v="5"/>
    <x v="0"/>
    <x v="0"/>
    <x v="0"/>
  </r>
  <r>
    <n v="1"/>
    <n v="2016"/>
    <s v="2641313"/>
    <s v="20113"/>
    <x v="1"/>
    <n v="0"/>
    <x v="0"/>
    <x v="46"/>
    <x v="16"/>
    <x v="4"/>
    <s v="Q16"/>
    <n v="1"/>
    <x v="0"/>
    <x v="1"/>
    <x v="2"/>
  </r>
  <r>
    <n v="1"/>
    <n v="2016"/>
    <s v="2641313"/>
    <s v="20113"/>
    <x v="1"/>
    <n v="0"/>
    <x v="0"/>
    <x v="46"/>
    <x v="16"/>
    <x v="4"/>
    <s v="Q14"/>
    <n v="1"/>
    <x v="0"/>
    <x v="2"/>
    <x v="2"/>
  </r>
  <r>
    <n v="1"/>
    <n v="2016"/>
    <s v="2641313"/>
    <s v="20113"/>
    <x v="1"/>
    <n v="0"/>
    <x v="0"/>
    <x v="46"/>
    <x v="16"/>
    <x v="4"/>
    <s v="Q17"/>
    <n v="9"/>
    <x v="0"/>
    <x v="3"/>
    <x v="4"/>
  </r>
  <r>
    <n v="1"/>
    <n v="2016"/>
    <s v="2641313"/>
    <s v="20113"/>
    <x v="1"/>
    <n v="0"/>
    <x v="0"/>
    <x v="46"/>
    <x v="16"/>
    <x v="4"/>
    <s v="Q18"/>
    <m/>
    <x v="0"/>
    <x v="4"/>
    <x v="3"/>
  </r>
  <r>
    <n v="1"/>
    <n v="2016"/>
    <s v="2641313"/>
    <s v="20113"/>
    <x v="1"/>
    <n v="0"/>
    <x v="0"/>
    <x v="46"/>
    <x v="16"/>
    <x v="4"/>
    <s v="Q23"/>
    <m/>
    <x v="0"/>
    <x v="5"/>
    <x v="3"/>
  </r>
  <r>
    <n v="1"/>
    <n v="2016"/>
    <s v="2641313"/>
    <s v="20113"/>
    <x v="1"/>
    <n v="0"/>
    <x v="0"/>
    <x v="46"/>
    <x v="16"/>
    <x v="4"/>
    <s v="Q19"/>
    <n v="1"/>
    <x v="0"/>
    <x v="6"/>
    <x v="5"/>
  </r>
  <r>
    <n v="1"/>
    <n v="2016"/>
    <s v="3373161"/>
    <s v="20114"/>
    <x v="1"/>
    <n v="0"/>
    <x v="0"/>
    <x v="47"/>
    <x v="34"/>
    <x v="0"/>
    <s v="Q15"/>
    <n v="1"/>
    <x v="0"/>
    <x v="0"/>
    <x v="13"/>
  </r>
  <r>
    <n v="1"/>
    <n v="2016"/>
    <s v="3373161"/>
    <s v="20114"/>
    <x v="1"/>
    <n v="0"/>
    <x v="0"/>
    <x v="47"/>
    <x v="34"/>
    <x v="0"/>
    <s v="Q16"/>
    <n v="2"/>
    <x v="0"/>
    <x v="1"/>
    <x v="6"/>
  </r>
  <r>
    <n v="1"/>
    <n v="2016"/>
    <s v="3373161"/>
    <s v="20114"/>
    <x v="1"/>
    <n v="0"/>
    <x v="0"/>
    <x v="47"/>
    <x v="34"/>
    <x v="0"/>
    <s v="Q14"/>
    <n v="1"/>
    <x v="0"/>
    <x v="2"/>
    <x v="2"/>
  </r>
  <r>
    <n v="1"/>
    <n v="2016"/>
    <s v="3373161"/>
    <s v="20114"/>
    <x v="1"/>
    <n v="0"/>
    <x v="0"/>
    <x v="47"/>
    <x v="34"/>
    <x v="0"/>
    <s v="Q17"/>
    <m/>
    <x v="0"/>
    <x v="3"/>
    <x v="3"/>
  </r>
  <r>
    <n v="1"/>
    <n v="2016"/>
    <s v="3373161"/>
    <s v="20114"/>
    <x v="1"/>
    <n v="0"/>
    <x v="0"/>
    <x v="47"/>
    <x v="34"/>
    <x v="0"/>
    <s v="Q18"/>
    <n v="9"/>
    <x v="0"/>
    <x v="4"/>
    <x v="4"/>
  </r>
  <r>
    <n v="1"/>
    <n v="2016"/>
    <s v="3373161"/>
    <s v="20114"/>
    <x v="1"/>
    <n v="0"/>
    <x v="0"/>
    <x v="47"/>
    <x v="34"/>
    <x v="0"/>
    <s v="Q23"/>
    <m/>
    <x v="0"/>
    <x v="5"/>
    <x v="3"/>
  </r>
  <r>
    <n v="1"/>
    <n v="2016"/>
    <s v="3373161"/>
    <s v="20114"/>
    <x v="1"/>
    <n v="0"/>
    <x v="0"/>
    <x v="47"/>
    <x v="34"/>
    <x v="0"/>
    <s v="Q19"/>
    <n v="2"/>
    <x v="0"/>
    <x v="6"/>
    <x v="2"/>
  </r>
  <r>
    <n v="1"/>
    <n v="2016"/>
    <s v="3652687"/>
    <s v="20114"/>
    <x v="1"/>
    <n v="0"/>
    <x v="0"/>
    <x v="48"/>
    <x v="27"/>
    <x v="3"/>
    <s v="Q15"/>
    <m/>
    <x v="0"/>
    <x v="0"/>
    <x v="3"/>
  </r>
  <r>
    <n v="1"/>
    <n v="2016"/>
    <s v="3652687"/>
    <s v="20114"/>
    <x v="1"/>
    <n v="0"/>
    <x v="0"/>
    <x v="48"/>
    <x v="27"/>
    <x v="3"/>
    <s v="Q16"/>
    <m/>
    <x v="0"/>
    <x v="1"/>
    <x v="3"/>
  </r>
  <r>
    <n v="1"/>
    <n v="2016"/>
    <s v="3652687"/>
    <s v="20114"/>
    <x v="1"/>
    <n v="0"/>
    <x v="0"/>
    <x v="48"/>
    <x v="27"/>
    <x v="3"/>
    <s v="Q14"/>
    <m/>
    <x v="0"/>
    <x v="2"/>
    <x v="3"/>
  </r>
  <r>
    <n v="1"/>
    <n v="2016"/>
    <s v="3652687"/>
    <s v="20114"/>
    <x v="1"/>
    <n v="0"/>
    <x v="0"/>
    <x v="48"/>
    <x v="27"/>
    <x v="3"/>
    <s v="Q17"/>
    <m/>
    <x v="0"/>
    <x v="3"/>
    <x v="3"/>
  </r>
  <r>
    <n v="1"/>
    <n v="2016"/>
    <s v="3652687"/>
    <s v="20114"/>
    <x v="1"/>
    <n v="0"/>
    <x v="0"/>
    <x v="48"/>
    <x v="27"/>
    <x v="3"/>
    <s v="Q18"/>
    <m/>
    <x v="0"/>
    <x v="4"/>
    <x v="3"/>
  </r>
  <r>
    <n v="1"/>
    <n v="2016"/>
    <s v="3652687"/>
    <s v="20114"/>
    <x v="1"/>
    <n v="0"/>
    <x v="0"/>
    <x v="48"/>
    <x v="27"/>
    <x v="3"/>
    <s v="Q23"/>
    <m/>
    <x v="0"/>
    <x v="5"/>
    <x v="3"/>
  </r>
  <r>
    <n v="1"/>
    <n v="2016"/>
    <s v="3652687"/>
    <s v="20114"/>
    <x v="1"/>
    <n v="0"/>
    <x v="0"/>
    <x v="48"/>
    <x v="27"/>
    <x v="3"/>
    <s v="Q19"/>
    <m/>
    <x v="0"/>
    <x v="6"/>
    <x v="3"/>
  </r>
  <r>
    <n v="1"/>
    <n v="2016"/>
    <s v="2856931"/>
    <s v="20122"/>
    <x v="1"/>
    <n v="0"/>
    <x v="0"/>
    <x v="17"/>
    <x v="17"/>
    <x v="0"/>
    <s v="Q15"/>
    <m/>
    <x v="0"/>
    <x v="0"/>
    <x v="3"/>
  </r>
  <r>
    <n v="1"/>
    <n v="2016"/>
    <s v="2856931"/>
    <s v="20122"/>
    <x v="1"/>
    <n v="0"/>
    <x v="0"/>
    <x v="17"/>
    <x v="17"/>
    <x v="0"/>
    <s v="Q16"/>
    <m/>
    <x v="0"/>
    <x v="1"/>
    <x v="3"/>
  </r>
  <r>
    <n v="1"/>
    <n v="2016"/>
    <s v="2856931"/>
    <s v="20122"/>
    <x v="1"/>
    <n v="0"/>
    <x v="0"/>
    <x v="17"/>
    <x v="17"/>
    <x v="0"/>
    <s v="Q14"/>
    <n v="2"/>
    <x v="0"/>
    <x v="2"/>
    <x v="8"/>
  </r>
  <r>
    <n v="1"/>
    <n v="2016"/>
    <s v="2856931"/>
    <s v="20122"/>
    <x v="1"/>
    <n v="0"/>
    <x v="0"/>
    <x v="17"/>
    <x v="17"/>
    <x v="0"/>
    <s v="Q17"/>
    <m/>
    <x v="0"/>
    <x v="3"/>
    <x v="3"/>
  </r>
  <r>
    <n v="1"/>
    <n v="2016"/>
    <s v="2856931"/>
    <s v="20122"/>
    <x v="1"/>
    <n v="0"/>
    <x v="0"/>
    <x v="17"/>
    <x v="17"/>
    <x v="0"/>
    <s v="Q18"/>
    <m/>
    <x v="0"/>
    <x v="4"/>
    <x v="3"/>
  </r>
  <r>
    <n v="1"/>
    <n v="2016"/>
    <s v="2856931"/>
    <s v="20122"/>
    <x v="1"/>
    <n v="0"/>
    <x v="0"/>
    <x v="17"/>
    <x v="17"/>
    <x v="0"/>
    <s v="Q23"/>
    <m/>
    <x v="0"/>
    <x v="5"/>
    <x v="3"/>
  </r>
  <r>
    <n v="1"/>
    <n v="2016"/>
    <s v="2856931"/>
    <s v="20122"/>
    <x v="1"/>
    <n v="0"/>
    <x v="0"/>
    <x v="17"/>
    <x v="17"/>
    <x v="0"/>
    <s v="Q19"/>
    <n v="1"/>
    <x v="0"/>
    <x v="6"/>
    <x v="5"/>
  </r>
  <r>
    <n v="1"/>
    <n v="2016"/>
    <s v="3270396"/>
    <s v="20121"/>
    <x v="1"/>
    <n v="0"/>
    <x v="0"/>
    <x v="21"/>
    <x v="21"/>
    <x v="2"/>
    <s v="Q15"/>
    <n v="5"/>
    <x v="0"/>
    <x v="0"/>
    <x v="0"/>
  </r>
  <r>
    <n v="1"/>
    <n v="2016"/>
    <s v="3270396"/>
    <s v="20121"/>
    <x v="1"/>
    <n v="0"/>
    <x v="0"/>
    <x v="21"/>
    <x v="21"/>
    <x v="2"/>
    <s v="Q16"/>
    <n v="2"/>
    <x v="0"/>
    <x v="1"/>
    <x v="6"/>
  </r>
  <r>
    <n v="1"/>
    <n v="2016"/>
    <s v="3270396"/>
    <s v="20121"/>
    <x v="1"/>
    <n v="0"/>
    <x v="0"/>
    <x v="21"/>
    <x v="21"/>
    <x v="2"/>
    <s v="Q14"/>
    <n v="1"/>
    <x v="0"/>
    <x v="2"/>
    <x v="2"/>
  </r>
  <r>
    <n v="1"/>
    <n v="2016"/>
    <s v="3270396"/>
    <s v="20121"/>
    <x v="1"/>
    <n v="0"/>
    <x v="0"/>
    <x v="21"/>
    <x v="21"/>
    <x v="2"/>
    <s v="Q17"/>
    <m/>
    <x v="0"/>
    <x v="3"/>
    <x v="3"/>
  </r>
  <r>
    <n v="1"/>
    <n v="2016"/>
    <s v="3270396"/>
    <s v="20121"/>
    <x v="1"/>
    <n v="0"/>
    <x v="0"/>
    <x v="21"/>
    <x v="21"/>
    <x v="2"/>
    <s v="Q18"/>
    <n v="9"/>
    <x v="0"/>
    <x v="4"/>
    <x v="4"/>
  </r>
  <r>
    <n v="1"/>
    <n v="2016"/>
    <s v="3270396"/>
    <s v="20121"/>
    <x v="1"/>
    <n v="0"/>
    <x v="0"/>
    <x v="21"/>
    <x v="21"/>
    <x v="2"/>
    <s v="Q23"/>
    <m/>
    <x v="0"/>
    <x v="5"/>
    <x v="3"/>
  </r>
  <r>
    <n v="1"/>
    <n v="2016"/>
    <s v="3270396"/>
    <s v="20121"/>
    <x v="1"/>
    <n v="0"/>
    <x v="0"/>
    <x v="21"/>
    <x v="21"/>
    <x v="2"/>
    <s v="Q19"/>
    <n v="2"/>
    <x v="0"/>
    <x v="6"/>
    <x v="2"/>
  </r>
  <r>
    <n v="1"/>
    <n v="2016"/>
    <s v="2918148"/>
    <s v="20122"/>
    <x v="1"/>
    <n v="0"/>
    <x v="0"/>
    <x v="49"/>
    <x v="35"/>
    <x v="2"/>
    <s v="Q15"/>
    <n v="5"/>
    <x v="0"/>
    <x v="0"/>
    <x v="0"/>
  </r>
  <r>
    <n v="1"/>
    <n v="2016"/>
    <s v="2918148"/>
    <s v="20122"/>
    <x v="1"/>
    <n v="0"/>
    <x v="0"/>
    <x v="49"/>
    <x v="35"/>
    <x v="2"/>
    <s v="Q16"/>
    <n v="2"/>
    <x v="0"/>
    <x v="1"/>
    <x v="6"/>
  </r>
  <r>
    <n v="1"/>
    <n v="2016"/>
    <s v="2918148"/>
    <s v="20122"/>
    <x v="1"/>
    <n v="0"/>
    <x v="0"/>
    <x v="49"/>
    <x v="35"/>
    <x v="2"/>
    <s v="Q14"/>
    <n v="1"/>
    <x v="0"/>
    <x v="2"/>
    <x v="2"/>
  </r>
  <r>
    <n v="1"/>
    <n v="2016"/>
    <s v="2918148"/>
    <s v="20122"/>
    <x v="1"/>
    <n v="0"/>
    <x v="0"/>
    <x v="49"/>
    <x v="35"/>
    <x v="2"/>
    <s v="Q17"/>
    <m/>
    <x v="0"/>
    <x v="3"/>
    <x v="3"/>
  </r>
  <r>
    <n v="1"/>
    <n v="2016"/>
    <s v="2918148"/>
    <s v="20122"/>
    <x v="1"/>
    <n v="0"/>
    <x v="0"/>
    <x v="49"/>
    <x v="35"/>
    <x v="2"/>
    <s v="Q18"/>
    <n v="9"/>
    <x v="0"/>
    <x v="4"/>
    <x v="4"/>
  </r>
  <r>
    <n v="1"/>
    <n v="2016"/>
    <s v="2918148"/>
    <s v="20122"/>
    <x v="1"/>
    <n v="0"/>
    <x v="0"/>
    <x v="49"/>
    <x v="35"/>
    <x v="2"/>
    <s v="Q23"/>
    <m/>
    <x v="0"/>
    <x v="5"/>
    <x v="3"/>
  </r>
  <r>
    <n v="1"/>
    <n v="2016"/>
    <s v="2918148"/>
    <s v="20122"/>
    <x v="1"/>
    <n v="0"/>
    <x v="0"/>
    <x v="49"/>
    <x v="35"/>
    <x v="2"/>
    <s v="Q19"/>
    <n v="1"/>
    <x v="0"/>
    <x v="6"/>
    <x v="5"/>
  </r>
  <r>
    <n v="1"/>
    <n v="2016"/>
    <s v="3081610"/>
    <s v="20114"/>
    <x v="1"/>
    <n v="0"/>
    <x v="0"/>
    <x v="50"/>
    <x v="33"/>
    <x v="4"/>
    <s v="Q15"/>
    <m/>
    <x v="0"/>
    <x v="0"/>
    <x v="3"/>
  </r>
  <r>
    <n v="1"/>
    <n v="2016"/>
    <s v="3081610"/>
    <s v="20114"/>
    <x v="1"/>
    <n v="0"/>
    <x v="0"/>
    <x v="50"/>
    <x v="33"/>
    <x v="4"/>
    <s v="Q16"/>
    <m/>
    <x v="0"/>
    <x v="1"/>
    <x v="3"/>
  </r>
  <r>
    <n v="1"/>
    <n v="2016"/>
    <s v="3081610"/>
    <s v="20114"/>
    <x v="1"/>
    <n v="0"/>
    <x v="0"/>
    <x v="50"/>
    <x v="33"/>
    <x v="4"/>
    <s v="Q14"/>
    <n v="2"/>
    <x v="0"/>
    <x v="2"/>
    <x v="8"/>
  </r>
  <r>
    <n v="1"/>
    <n v="2016"/>
    <s v="3081610"/>
    <s v="20114"/>
    <x v="1"/>
    <n v="0"/>
    <x v="0"/>
    <x v="50"/>
    <x v="33"/>
    <x v="4"/>
    <s v="Q17"/>
    <m/>
    <x v="0"/>
    <x v="3"/>
    <x v="3"/>
  </r>
  <r>
    <n v="1"/>
    <n v="2016"/>
    <s v="3081610"/>
    <s v="20114"/>
    <x v="1"/>
    <n v="0"/>
    <x v="0"/>
    <x v="50"/>
    <x v="33"/>
    <x v="4"/>
    <s v="Q18"/>
    <m/>
    <x v="0"/>
    <x v="4"/>
    <x v="3"/>
  </r>
  <r>
    <n v="1"/>
    <n v="2016"/>
    <s v="3081610"/>
    <s v="20114"/>
    <x v="1"/>
    <n v="0"/>
    <x v="0"/>
    <x v="50"/>
    <x v="33"/>
    <x v="4"/>
    <s v="Q23"/>
    <m/>
    <x v="0"/>
    <x v="5"/>
    <x v="3"/>
  </r>
  <r>
    <n v="1"/>
    <n v="2016"/>
    <s v="3081610"/>
    <s v="20114"/>
    <x v="1"/>
    <n v="0"/>
    <x v="0"/>
    <x v="50"/>
    <x v="33"/>
    <x v="4"/>
    <s v="Q19"/>
    <n v="1"/>
    <x v="0"/>
    <x v="6"/>
    <x v="5"/>
  </r>
  <r>
    <n v="1"/>
    <n v="2016"/>
    <s v="3369391"/>
    <s v="20113"/>
    <x v="1"/>
    <n v="0"/>
    <x v="0"/>
    <x v="0"/>
    <x v="0"/>
    <x v="0"/>
    <s v="Q15"/>
    <n v="4"/>
    <x v="0"/>
    <x v="0"/>
    <x v="9"/>
  </r>
  <r>
    <n v="1"/>
    <n v="2016"/>
    <s v="3369391"/>
    <s v="20113"/>
    <x v="1"/>
    <n v="0"/>
    <x v="0"/>
    <x v="0"/>
    <x v="0"/>
    <x v="0"/>
    <s v="Q16"/>
    <n v="4"/>
    <x v="0"/>
    <x v="1"/>
    <x v="19"/>
  </r>
  <r>
    <n v="1"/>
    <n v="2016"/>
    <s v="3369391"/>
    <s v="20113"/>
    <x v="1"/>
    <n v="0"/>
    <x v="0"/>
    <x v="0"/>
    <x v="0"/>
    <x v="0"/>
    <s v="Q14"/>
    <n v="1"/>
    <x v="0"/>
    <x v="2"/>
    <x v="2"/>
  </r>
  <r>
    <n v="1"/>
    <n v="2016"/>
    <s v="3369391"/>
    <s v="20113"/>
    <x v="1"/>
    <n v="0"/>
    <x v="0"/>
    <x v="0"/>
    <x v="0"/>
    <x v="0"/>
    <s v="Q17"/>
    <m/>
    <x v="0"/>
    <x v="3"/>
    <x v="3"/>
  </r>
  <r>
    <n v="1"/>
    <n v="2016"/>
    <s v="3369391"/>
    <s v="20113"/>
    <x v="1"/>
    <n v="0"/>
    <x v="0"/>
    <x v="0"/>
    <x v="0"/>
    <x v="0"/>
    <s v="Q18"/>
    <m/>
    <x v="0"/>
    <x v="4"/>
    <x v="3"/>
  </r>
  <r>
    <n v="1"/>
    <n v="2016"/>
    <s v="3369391"/>
    <s v="20113"/>
    <x v="1"/>
    <n v="0"/>
    <x v="0"/>
    <x v="0"/>
    <x v="0"/>
    <x v="0"/>
    <s v="Q23"/>
    <n v="9"/>
    <x v="0"/>
    <x v="5"/>
    <x v="4"/>
  </r>
  <r>
    <n v="1"/>
    <n v="2016"/>
    <s v="3369391"/>
    <s v="20113"/>
    <x v="1"/>
    <n v="0"/>
    <x v="0"/>
    <x v="0"/>
    <x v="0"/>
    <x v="0"/>
    <s v="Q19"/>
    <n v="1"/>
    <x v="0"/>
    <x v="6"/>
    <x v="5"/>
  </r>
  <r>
    <n v="1"/>
    <n v="2016"/>
    <s v="3301180"/>
    <s v="20114"/>
    <x v="1"/>
    <n v="0"/>
    <x v="0"/>
    <x v="43"/>
    <x v="32"/>
    <x v="0"/>
    <s v="Q15"/>
    <n v="6"/>
    <x v="0"/>
    <x v="0"/>
    <x v="16"/>
  </r>
  <r>
    <n v="1"/>
    <n v="2016"/>
    <s v="3301180"/>
    <s v="20114"/>
    <x v="1"/>
    <n v="0"/>
    <x v="0"/>
    <x v="43"/>
    <x v="32"/>
    <x v="0"/>
    <s v="Q16"/>
    <n v="2"/>
    <x v="0"/>
    <x v="1"/>
    <x v="6"/>
  </r>
  <r>
    <n v="1"/>
    <n v="2016"/>
    <s v="3301180"/>
    <s v="20114"/>
    <x v="1"/>
    <n v="0"/>
    <x v="0"/>
    <x v="43"/>
    <x v="32"/>
    <x v="0"/>
    <s v="Q14"/>
    <n v="1"/>
    <x v="0"/>
    <x v="2"/>
    <x v="2"/>
  </r>
  <r>
    <n v="1"/>
    <n v="2016"/>
    <s v="3301180"/>
    <s v="20114"/>
    <x v="1"/>
    <n v="0"/>
    <x v="0"/>
    <x v="43"/>
    <x v="32"/>
    <x v="0"/>
    <s v="Q17"/>
    <m/>
    <x v="0"/>
    <x v="3"/>
    <x v="3"/>
  </r>
  <r>
    <n v="1"/>
    <n v="2016"/>
    <s v="3301180"/>
    <s v="20114"/>
    <x v="1"/>
    <n v="0"/>
    <x v="0"/>
    <x v="43"/>
    <x v="32"/>
    <x v="0"/>
    <s v="Q18"/>
    <n v="9"/>
    <x v="0"/>
    <x v="4"/>
    <x v="4"/>
  </r>
  <r>
    <n v="1"/>
    <n v="2016"/>
    <s v="3301180"/>
    <s v="20114"/>
    <x v="1"/>
    <n v="0"/>
    <x v="0"/>
    <x v="43"/>
    <x v="32"/>
    <x v="0"/>
    <s v="Q23"/>
    <m/>
    <x v="0"/>
    <x v="5"/>
    <x v="3"/>
  </r>
  <r>
    <n v="1"/>
    <n v="2016"/>
    <s v="3301180"/>
    <s v="20114"/>
    <x v="1"/>
    <n v="0"/>
    <x v="0"/>
    <x v="43"/>
    <x v="32"/>
    <x v="0"/>
    <s v="Q19"/>
    <n v="1"/>
    <x v="0"/>
    <x v="6"/>
    <x v="5"/>
  </r>
  <r>
    <n v="1"/>
    <n v="2016"/>
    <s v="2825315"/>
    <s v="20122"/>
    <x v="1"/>
    <n v="0"/>
    <x v="0"/>
    <x v="22"/>
    <x v="22"/>
    <x v="3"/>
    <s v="Q15"/>
    <n v="6"/>
    <x v="0"/>
    <x v="0"/>
    <x v="16"/>
  </r>
  <r>
    <n v="1"/>
    <n v="2016"/>
    <s v="2825315"/>
    <s v="20122"/>
    <x v="1"/>
    <n v="0"/>
    <x v="0"/>
    <x v="22"/>
    <x v="22"/>
    <x v="3"/>
    <s v="Q16"/>
    <n v="1"/>
    <x v="0"/>
    <x v="1"/>
    <x v="2"/>
  </r>
  <r>
    <n v="1"/>
    <n v="2016"/>
    <s v="2825315"/>
    <s v="20122"/>
    <x v="1"/>
    <n v="0"/>
    <x v="0"/>
    <x v="22"/>
    <x v="22"/>
    <x v="3"/>
    <s v="Q14"/>
    <n v="1"/>
    <x v="0"/>
    <x v="2"/>
    <x v="2"/>
  </r>
  <r>
    <n v="1"/>
    <n v="2016"/>
    <s v="2825315"/>
    <s v="20122"/>
    <x v="1"/>
    <n v="0"/>
    <x v="0"/>
    <x v="22"/>
    <x v="22"/>
    <x v="3"/>
    <s v="Q17"/>
    <n v="9"/>
    <x v="0"/>
    <x v="3"/>
    <x v="4"/>
  </r>
  <r>
    <n v="1"/>
    <n v="2016"/>
    <s v="2825315"/>
    <s v="20122"/>
    <x v="1"/>
    <n v="0"/>
    <x v="0"/>
    <x v="22"/>
    <x v="22"/>
    <x v="3"/>
    <s v="Q18"/>
    <m/>
    <x v="0"/>
    <x v="4"/>
    <x v="3"/>
  </r>
  <r>
    <n v="1"/>
    <n v="2016"/>
    <s v="2825315"/>
    <s v="20122"/>
    <x v="1"/>
    <n v="0"/>
    <x v="0"/>
    <x v="22"/>
    <x v="22"/>
    <x v="3"/>
    <s v="Q23"/>
    <m/>
    <x v="0"/>
    <x v="5"/>
    <x v="3"/>
  </r>
  <r>
    <n v="1"/>
    <n v="2016"/>
    <s v="2825315"/>
    <s v="20122"/>
    <x v="1"/>
    <n v="0"/>
    <x v="0"/>
    <x v="22"/>
    <x v="22"/>
    <x v="3"/>
    <s v="Q19"/>
    <n v="1"/>
    <x v="0"/>
    <x v="6"/>
    <x v="5"/>
  </r>
  <r>
    <n v="1"/>
    <n v="2016"/>
    <s v="3167267"/>
    <s v="20122"/>
    <x v="1"/>
    <n v="0"/>
    <x v="0"/>
    <x v="32"/>
    <x v="27"/>
    <x v="3"/>
    <s v="Q15"/>
    <n v="5"/>
    <x v="0"/>
    <x v="0"/>
    <x v="0"/>
  </r>
  <r>
    <n v="1"/>
    <n v="2016"/>
    <s v="3167267"/>
    <s v="20122"/>
    <x v="1"/>
    <n v="0"/>
    <x v="0"/>
    <x v="32"/>
    <x v="27"/>
    <x v="3"/>
    <s v="Q16"/>
    <n v="1"/>
    <x v="0"/>
    <x v="1"/>
    <x v="2"/>
  </r>
  <r>
    <n v="1"/>
    <n v="2016"/>
    <s v="3167267"/>
    <s v="20122"/>
    <x v="1"/>
    <n v="0"/>
    <x v="0"/>
    <x v="32"/>
    <x v="27"/>
    <x v="3"/>
    <s v="Q14"/>
    <n v="1"/>
    <x v="0"/>
    <x v="2"/>
    <x v="2"/>
  </r>
  <r>
    <n v="1"/>
    <n v="2016"/>
    <s v="3167267"/>
    <s v="20122"/>
    <x v="1"/>
    <n v="0"/>
    <x v="0"/>
    <x v="32"/>
    <x v="27"/>
    <x v="3"/>
    <s v="Q17"/>
    <n v="9"/>
    <x v="0"/>
    <x v="3"/>
    <x v="4"/>
  </r>
  <r>
    <n v="1"/>
    <n v="2016"/>
    <s v="3167267"/>
    <s v="20122"/>
    <x v="1"/>
    <n v="0"/>
    <x v="0"/>
    <x v="32"/>
    <x v="27"/>
    <x v="3"/>
    <s v="Q18"/>
    <m/>
    <x v="0"/>
    <x v="4"/>
    <x v="3"/>
  </r>
  <r>
    <n v="1"/>
    <n v="2016"/>
    <s v="3167267"/>
    <s v="20122"/>
    <x v="1"/>
    <n v="0"/>
    <x v="0"/>
    <x v="32"/>
    <x v="27"/>
    <x v="3"/>
    <s v="Q23"/>
    <m/>
    <x v="0"/>
    <x v="5"/>
    <x v="3"/>
  </r>
  <r>
    <n v="1"/>
    <n v="2016"/>
    <s v="3167267"/>
    <s v="20122"/>
    <x v="1"/>
    <n v="0"/>
    <x v="0"/>
    <x v="32"/>
    <x v="27"/>
    <x v="3"/>
    <s v="Q19"/>
    <n v="2"/>
    <x v="0"/>
    <x v="6"/>
    <x v="2"/>
  </r>
  <r>
    <n v="1"/>
    <n v="2016"/>
    <s v="3162626"/>
    <s v="20122"/>
    <x v="1"/>
    <n v="0"/>
    <x v="0"/>
    <x v="9"/>
    <x v="9"/>
    <x v="0"/>
    <s v="Q15"/>
    <n v="2"/>
    <x v="0"/>
    <x v="0"/>
    <x v="11"/>
  </r>
  <r>
    <n v="1"/>
    <n v="2016"/>
    <s v="3162626"/>
    <s v="20122"/>
    <x v="1"/>
    <n v="0"/>
    <x v="0"/>
    <x v="9"/>
    <x v="9"/>
    <x v="0"/>
    <s v="Q16"/>
    <n v="1"/>
    <x v="0"/>
    <x v="1"/>
    <x v="2"/>
  </r>
  <r>
    <n v="1"/>
    <n v="2016"/>
    <s v="3162626"/>
    <s v="20122"/>
    <x v="1"/>
    <n v="0"/>
    <x v="0"/>
    <x v="9"/>
    <x v="9"/>
    <x v="0"/>
    <s v="Q14"/>
    <n v="1"/>
    <x v="0"/>
    <x v="2"/>
    <x v="2"/>
  </r>
  <r>
    <n v="1"/>
    <n v="2016"/>
    <s v="3162626"/>
    <s v="20122"/>
    <x v="1"/>
    <n v="0"/>
    <x v="0"/>
    <x v="9"/>
    <x v="9"/>
    <x v="0"/>
    <s v="Q17"/>
    <n v="10"/>
    <x v="0"/>
    <x v="3"/>
    <x v="10"/>
  </r>
  <r>
    <n v="1"/>
    <n v="2016"/>
    <s v="3162626"/>
    <s v="20122"/>
    <x v="1"/>
    <n v="0"/>
    <x v="0"/>
    <x v="9"/>
    <x v="9"/>
    <x v="0"/>
    <s v="Q18"/>
    <m/>
    <x v="0"/>
    <x v="4"/>
    <x v="3"/>
  </r>
  <r>
    <n v="1"/>
    <n v="2016"/>
    <s v="3162626"/>
    <s v="20122"/>
    <x v="1"/>
    <n v="0"/>
    <x v="0"/>
    <x v="9"/>
    <x v="9"/>
    <x v="0"/>
    <s v="Q23"/>
    <m/>
    <x v="0"/>
    <x v="5"/>
    <x v="3"/>
  </r>
  <r>
    <n v="1"/>
    <n v="2016"/>
    <s v="3162626"/>
    <s v="20122"/>
    <x v="1"/>
    <n v="0"/>
    <x v="0"/>
    <x v="9"/>
    <x v="9"/>
    <x v="0"/>
    <s v="Q19"/>
    <n v="4"/>
    <x v="0"/>
    <x v="6"/>
    <x v="12"/>
  </r>
  <r>
    <n v="1"/>
    <n v="2016"/>
    <s v="3574193"/>
    <s v="20121"/>
    <x v="0"/>
    <n v="1"/>
    <x v="1"/>
    <x v="51"/>
    <x v="27"/>
    <x v="3"/>
    <s v="Q15"/>
    <n v="5"/>
    <x v="0"/>
    <x v="0"/>
    <x v="0"/>
  </r>
  <r>
    <n v="1"/>
    <n v="2016"/>
    <s v="3574193"/>
    <s v="20121"/>
    <x v="0"/>
    <n v="1"/>
    <x v="1"/>
    <x v="51"/>
    <x v="27"/>
    <x v="3"/>
    <s v="Q16"/>
    <n v="1"/>
    <x v="0"/>
    <x v="1"/>
    <x v="2"/>
  </r>
  <r>
    <n v="1"/>
    <n v="2016"/>
    <s v="3574193"/>
    <s v="20121"/>
    <x v="0"/>
    <n v="1"/>
    <x v="1"/>
    <x v="51"/>
    <x v="27"/>
    <x v="3"/>
    <s v="Q14"/>
    <n v="1"/>
    <x v="0"/>
    <x v="2"/>
    <x v="2"/>
  </r>
  <r>
    <n v="1"/>
    <n v="2016"/>
    <s v="3574193"/>
    <s v="20121"/>
    <x v="0"/>
    <n v="1"/>
    <x v="1"/>
    <x v="51"/>
    <x v="27"/>
    <x v="3"/>
    <s v="Q17"/>
    <n v="9"/>
    <x v="0"/>
    <x v="3"/>
    <x v="4"/>
  </r>
  <r>
    <n v="1"/>
    <n v="2016"/>
    <s v="3574193"/>
    <s v="20121"/>
    <x v="0"/>
    <n v="1"/>
    <x v="1"/>
    <x v="51"/>
    <x v="27"/>
    <x v="3"/>
    <s v="Q18"/>
    <m/>
    <x v="0"/>
    <x v="4"/>
    <x v="3"/>
  </r>
  <r>
    <n v="1"/>
    <n v="2016"/>
    <s v="3574193"/>
    <s v="20121"/>
    <x v="0"/>
    <n v="1"/>
    <x v="1"/>
    <x v="51"/>
    <x v="27"/>
    <x v="3"/>
    <s v="Q23"/>
    <m/>
    <x v="0"/>
    <x v="5"/>
    <x v="3"/>
  </r>
  <r>
    <n v="1"/>
    <n v="2016"/>
    <s v="3574193"/>
    <s v="20121"/>
    <x v="0"/>
    <n v="1"/>
    <x v="1"/>
    <x v="51"/>
    <x v="27"/>
    <x v="3"/>
    <s v="Q19"/>
    <n v="2"/>
    <x v="0"/>
    <x v="6"/>
    <x v="2"/>
  </r>
  <r>
    <n v="1"/>
    <n v="2016"/>
    <s v="3003441"/>
    <s v="20121"/>
    <x v="0"/>
    <n v="1"/>
    <x v="1"/>
    <x v="17"/>
    <x v="17"/>
    <x v="0"/>
    <s v="Q15"/>
    <n v="1"/>
    <x v="0"/>
    <x v="0"/>
    <x v="13"/>
  </r>
  <r>
    <n v="1"/>
    <n v="2016"/>
    <s v="3003441"/>
    <s v="20121"/>
    <x v="0"/>
    <n v="1"/>
    <x v="1"/>
    <x v="17"/>
    <x v="17"/>
    <x v="0"/>
    <s v="Q16"/>
    <n v="1"/>
    <x v="0"/>
    <x v="1"/>
    <x v="2"/>
  </r>
  <r>
    <n v="1"/>
    <n v="2016"/>
    <s v="3003441"/>
    <s v="20121"/>
    <x v="0"/>
    <n v="1"/>
    <x v="1"/>
    <x v="17"/>
    <x v="17"/>
    <x v="0"/>
    <s v="Q14"/>
    <n v="1"/>
    <x v="0"/>
    <x v="2"/>
    <x v="2"/>
  </r>
  <r>
    <n v="1"/>
    <n v="2016"/>
    <s v="3003441"/>
    <s v="20121"/>
    <x v="0"/>
    <n v="1"/>
    <x v="1"/>
    <x v="17"/>
    <x v="17"/>
    <x v="0"/>
    <s v="Q17"/>
    <n v="9"/>
    <x v="0"/>
    <x v="3"/>
    <x v="4"/>
  </r>
  <r>
    <n v="1"/>
    <n v="2016"/>
    <s v="3003441"/>
    <s v="20121"/>
    <x v="0"/>
    <n v="1"/>
    <x v="1"/>
    <x v="17"/>
    <x v="17"/>
    <x v="0"/>
    <s v="Q18"/>
    <m/>
    <x v="0"/>
    <x v="4"/>
    <x v="3"/>
  </r>
  <r>
    <n v="1"/>
    <n v="2016"/>
    <s v="3003441"/>
    <s v="20121"/>
    <x v="0"/>
    <n v="1"/>
    <x v="1"/>
    <x v="17"/>
    <x v="17"/>
    <x v="0"/>
    <s v="Q23"/>
    <m/>
    <x v="0"/>
    <x v="5"/>
    <x v="3"/>
  </r>
  <r>
    <n v="1"/>
    <n v="2016"/>
    <s v="3003441"/>
    <s v="20121"/>
    <x v="0"/>
    <n v="1"/>
    <x v="1"/>
    <x v="17"/>
    <x v="17"/>
    <x v="0"/>
    <s v="Q19"/>
    <n v="1"/>
    <x v="0"/>
    <x v="6"/>
    <x v="5"/>
  </r>
  <r>
    <n v="1"/>
    <n v="2016"/>
    <s v="853891"/>
    <s v="20113"/>
    <x v="0"/>
    <n v="1"/>
    <x v="1"/>
    <x v="3"/>
    <x v="3"/>
    <x v="1"/>
    <s v="Q15"/>
    <n v="5"/>
    <x v="0"/>
    <x v="0"/>
    <x v="0"/>
  </r>
  <r>
    <n v="1"/>
    <n v="2016"/>
    <s v="853891"/>
    <s v="20113"/>
    <x v="0"/>
    <n v="1"/>
    <x v="1"/>
    <x v="3"/>
    <x v="3"/>
    <x v="1"/>
    <s v="Q16"/>
    <n v="1"/>
    <x v="0"/>
    <x v="1"/>
    <x v="2"/>
  </r>
  <r>
    <n v="1"/>
    <n v="2016"/>
    <s v="853891"/>
    <s v="20113"/>
    <x v="0"/>
    <n v="1"/>
    <x v="1"/>
    <x v="3"/>
    <x v="3"/>
    <x v="1"/>
    <s v="Q14"/>
    <n v="1"/>
    <x v="0"/>
    <x v="2"/>
    <x v="2"/>
  </r>
  <r>
    <n v="1"/>
    <n v="2016"/>
    <s v="853891"/>
    <s v="20113"/>
    <x v="0"/>
    <n v="1"/>
    <x v="1"/>
    <x v="3"/>
    <x v="3"/>
    <x v="1"/>
    <s v="Q17"/>
    <n v="9"/>
    <x v="0"/>
    <x v="3"/>
    <x v="4"/>
  </r>
  <r>
    <n v="1"/>
    <n v="2016"/>
    <s v="853891"/>
    <s v="20113"/>
    <x v="0"/>
    <n v="1"/>
    <x v="1"/>
    <x v="3"/>
    <x v="3"/>
    <x v="1"/>
    <s v="Q18"/>
    <m/>
    <x v="0"/>
    <x v="4"/>
    <x v="3"/>
  </r>
  <r>
    <n v="1"/>
    <n v="2016"/>
    <s v="853891"/>
    <s v="20113"/>
    <x v="0"/>
    <n v="1"/>
    <x v="1"/>
    <x v="3"/>
    <x v="3"/>
    <x v="1"/>
    <s v="Q23"/>
    <m/>
    <x v="0"/>
    <x v="5"/>
    <x v="3"/>
  </r>
  <r>
    <n v="1"/>
    <n v="2016"/>
    <s v="853891"/>
    <s v="20113"/>
    <x v="0"/>
    <n v="1"/>
    <x v="1"/>
    <x v="3"/>
    <x v="3"/>
    <x v="1"/>
    <s v="Q19"/>
    <n v="1"/>
    <x v="0"/>
    <x v="6"/>
    <x v="5"/>
  </r>
  <r>
    <n v="1"/>
    <n v="2016"/>
    <s v="3671680"/>
    <s v="20122"/>
    <x v="0"/>
    <n v="1"/>
    <x v="1"/>
    <x v="6"/>
    <x v="6"/>
    <x v="0"/>
    <s v="Q15"/>
    <m/>
    <x v="0"/>
    <x v="0"/>
    <x v="3"/>
  </r>
  <r>
    <n v="1"/>
    <n v="2016"/>
    <s v="3671680"/>
    <s v="20122"/>
    <x v="0"/>
    <n v="1"/>
    <x v="1"/>
    <x v="6"/>
    <x v="6"/>
    <x v="0"/>
    <s v="Q16"/>
    <m/>
    <x v="0"/>
    <x v="1"/>
    <x v="3"/>
  </r>
  <r>
    <n v="1"/>
    <n v="2016"/>
    <s v="3671680"/>
    <s v="20122"/>
    <x v="0"/>
    <n v="1"/>
    <x v="1"/>
    <x v="6"/>
    <x v="6"/>
    <x v="0"/>
    <s v="Q14"/>
    <n v="2"/>
    <x v="0"/>
    <x v="2"/>
    <x v="8"/>
  </r>
  <r>
    <n v="1"/>
    <n v="2016"/>
    <s v="3671680"/>
    <s v="20122"/>
    <x v="0"/>
    <n v="1"/>
    <x v="1"/>
    <x v="6"/>
    <x v="6"/>
    <x v="0"/>
    <s v="Q17"/>
    <m/>
    <x v="0"/>
    <x v="3"/>
    <x v="3"/>
  </r>
  <r>
    <n v="1"/>
    <n v="2016"/>
    <s v="3671680"/>
    <s v="20122"/>
    <x v="0"/>
    <n v="1"/>
    <x v="1"/>
    <x v="6"/>
    <x v="6"/>
    <x v="0"/>
    <s v="Q18"/>
    <m/>
    <x v="0"/>
    <x v="4"/>
    <x v="3"/>
  </r>
  <r>
    <n v="1"/>
    <n v="2016"/>
    <s v="3671680"/>
    <s v="20122"/>
    <x v="0"/>
    <n v="1"/>
    <x v="1"/>
    <x v="6"/>
    <x v="6"/>
    <x v="0"/>
    <s v="Q23"/>
    <m/>
    <x v="0"/>
    <x v="5"/>
    <x v="3"/>
  </r>
  <r>
    <n v="1"/>
    <n v="2016"/>
    <s v="3671680"/>
    <s v="20122"/>
    <x v="0"/>
    <n v="1"/>
    <x v="1"/>
    <x v="6"/>
    <x v="6"/>
    <x v="0"/>
    <s v="Q19"/>
    <n v="2"/>
    <x v="0"/>
    <x v="6"/>
    <x v="2"/>
  </r>
  <r>
    <n v="1"/>
    <n v="2016"/>
    <s v="3672785"/>
    <s v="20122"/>
    <x v="0"/>
    <n v="1"/>
    <x v="1"/>
    <x v="52"/>
    <x v="20"/>
    <x v="0"/>
    <s v="Q15"/>
    <n v="2"/>
    <x v="0"/>
    <x v="0"/>
    <x v="11"/>
  </r>
  <r>
    <n v="1"/>
    <n v="2016"/>
    <s v="3672785"/>
    <s v="20122"/>
    <x v="0"/>
    <n v="1"/>
    <x v="1"/>
    <x v="52"/>
    <x v="20"/>
    <x v="0"/>
    <s v="Q16"/>
    <n v="1"/>
    <x v="0"/>
    <x v="1"/>
    <x v="2"/>
  </r>
  <r>
    <n v="1"/>
    <n v="2016"/>
    <s v="3672785"/>
    <s v="20122"/>
    <x v="0"/>
    <n v="1"/>
    <x v="1"/>
    <x v="52"/>
    <x v="20"/>
    <x v="0"/>
    <s v="Q14"/>
    <n v="1"/>
    <x v="0"/>
    <x v="2"/>
    <x v="2"/>
  </r>
  <r>
    <n v="1"/>
    <n v="2016"/>
    <s v="3672785"/>
    <s v="20122"/>
    <x v="0"/>
    <n v="1"/>
    <x v="1"/>
    <x v="52"/>
    <x v="20"/>
    <x v="0"/>
    <s v="Q17"/>
    <n v="12"/>
    <x v="0"/>
    <x v="3"/>
    <x v="18"/>
  </r>
  <r>
    <n v="1"/>
    <n v="2016"/>
    <s v="3672785"/>
    <s v="20122"/>
    <x v="0"/>
    <n v="1"/>
    <x v="1"/>
    <x v="52"/>
    <x v="20"/>
    <x v="0"/>
    <s v="Q18"/>
    <m/>
    <x v="0"/>
    <x v="4"/>
    <x v="3"/>
  </r>
  <r>
    <n v="1"/>
    <n v="2016"/>
    <s v="3672785"/>
    <s v="20122"/>
    <x v="0"/>
    <n v="1"/>
    <x v="1"/>
    <x v="52"/>
    <x v="20"/>
    <x v="0"/>
    <s v="Q23"/>
    <m/>
    <x v="0"/>
    <x v="5"/>
    <x v="3"/>
  </r>
  <r>
    <n v="1"/>
    <n v="2016"/>
    <s v="3672785"/>
    <s v="20122"/>
    <x v="0"/>
    <n v="1"/>
    <x v="1"/>
    <x v="52"/>
    <x v="20"/>
    <x v="0"/>
    <s v="Q19"/>
    <n v="1"/>
    <x v="0"/>
    <x v="6"/>
    <x v="5"/>
  </r>
  <r>
    <n v="1"/>
    <n v="2016"/>
    <s v="3628494"/>
    <s v="20114"/>
    <x v="0"/>
    <n v="1"/>
    <x v="1"/>
    <x v="6"/>
    <x v="6"/>
    <x v="0"/>
    <s v="Q15"/>
    <m/>
    <x v="0"/>
    <x v="0"/>
    <x v="3"/>
  </r>
  <r>
    <n v="1"/>
    <n v="2016"/>
    <s v="3628494"/>
    <s v="20114"/>
    <x v="0"/>
    <n v="1"/>
    <x v="1"/>
    <x v="6"/>
    <x v="6"/>
    <x v="0"/>
    <s v="Q16"/>
    <m/>
    <x v="0"/>
    <x v="1"/>
    <x v="3"/>
  </r>
  <r>
    <n v="1"/>
    <n v="2016"/>
    <s v="3628494"/>
    <s v="20114"/>
    <x v="0"/>
    <n v="1"/>
    <x v="1"/>
    <x v="6"/>
    <x v="6"/>
    <x v="0"/>
    <s v="Q14"/>
    <n v="2"/>
    <x v="0"/>
    <x v="2"/>
    <x v="8"/>
  </r>
  <r>
    <n v="1"/>
    <n v="2016"/>
    <s v="3628494"/>
    <s v="20114"/>
    <x v="0"/>
    <n v="1"/>
    <x v="1"/>
    <x v="6"/>
    <x v="6"/>
    <x v="0"/>
    <s v="Q17"/>
    <m/>
    <x v="0"/>
    <x v="3"/>
    <x v="3"/>
  </r>
  <r>
    <n v="1"/>
    <n v="2016"/>
    <s v="3628494"/>
    <s v="20114"/>
    <x v="0"/>
    <n v="1"/>
    <x v="1"/>
    <x v="6"/>
    <x v="6"/>
    <x v="0"/>
    <s v="Q18"/>
    <m/>
    <x v="0"/>
    <x v="4"/>
    <x v="3"/>
  </r>
  <r>
    <n v="1"/>
    <n v="2016"/>
    <s v="3628494"/>
    <s v="20114"/>
    <x v="0"/>
    <n v="1"/>
    <x v="1"/>
    <x v="6"/>
    <x v="6"/>
    <x v="0"/>
    <s v="Q23"/>
    <m/>
    <x v="0"/>
    <x v="5"/>
    <x v="3"/>
  </r>
  <r>
    <n v="1"/>
    <n v="2016"/>
    <s v="3628494"/>
    <s v="20114"/>
    <x v="0"/>
    <n v="1"/>
    <x v="1"/>
    <x v="6"/>
    <x v="6"/>
    <x v="0"/>
    <s v="Q19"/>
    <n v="4"/>
    <x v="0"/>
    <x v="6"/>
    <x v="12"/>
  </r>
  <r>
    <n v="1"/>
    <n v="2016"/>
    <s v="3358016"/>
    <s v="20114"/>
    <x v="0"/>
    <n v="1"/>
    <x v="1"/>
    <x v="14"/>
    <x v="14"/>
    <x v="4"/>
    <s v="Q15"/>
    <m/>
    <x v="0"/>
    <x v="0"/>
    <x v="3"/>
  </r>
  <r>
    <n v="1"/>
    <n v="2016"/>
    <s v="3358016"/>
    <s v="20114"/>
    <x v="0"/>
    <n v="1"/>
    <x v="1"/>
    <x v="14"/>
    <x v="14"/>
    <x v="4"/>
    <s v="Q16"/>
    <m/>
    <x v="0"/>
    <x v="1"/>
    <x v="3"/>
  </r>
  <r>
    <n v="1"/>
    <n v="2016"/>
    <s v="3358016"/>
    <s v="20114"/>
    <x v="0"/>
    <n v="1"/>
    <x v="1"/>
    <x v="14"/>
    <x v="14"/>
    <x v="4"/>
    <s v="Q14"/>
    <n v="2"/>
    <x v="0"/>
    <x v="2"/>
    <x v="8"/>
  </r>
  <r>
    <n v="1"/>
    <n v="2016"/>
    <s v="3358016"/>
    <s v="20114"/>
    <x v="0"/>
    <n v="1"/>
    <x v="1"/>
    <x v="14"/>
    <x v="14"/>
    <x v="4"/>
    <s v="Q17"/>
    <m/>
    <x v="0"/>
    <x v="3"/>
    <x v="3"/>
  </r>
  <r>
    <n v="1"/>
    <n v="2016"/>
    <s v="3358016"/>
    <s v="20114"/>
    <x v="0"/>
    <n v="1"/>
    <x v="1"/>
    <x v="14"/>
    <x v="14"/>
    <x v="4"/>
    <s v="Q18"/>
    <m/>
    <x v="0"/>
    <x v="4"/>
    <x v="3"/>
  </r>
  <r>
    <n v="1"/>
    <n v="2016"/>
    <s v="3358016"/>
    <s v="20114"/>
    <x v="0"/>
    <n v="1"/>
    <x v="1"/>
    <x v="14"/>
    <x v="14"/>
    <x v="4"/>
    <s v="Q23"/>
    <m/>
    <x v="0"/>
    <x v="5"/>
    <x v="3"/>
  </r>
  <r>
    <n v="1"/>
    <n v="2016"/>
    <s v="3358016"/>
    <s v="20114"/>
    <x v="0"/>
    <n v="1"/>
    <x v="1"/>
    <x v="14"/>
    <x v="14"/>
    <x v="4"/>
    <s v="Q19"/>
    <n v="2"/>
    <x v="0"/>
    <x v="6"/>
    <x v="2"/>
  </r>
  <r>
    <n v="1"/>
    <n v="2016"/>
    <s v="1481739"/>
    <s v="20121"/>
    <x v="0"/>
    <n v="1"/>
    <x v="1"/>
    <x v="32"/>
    <x v="27"/>
    <x v="3"/>
    <s v="Q15"/>
    <m/>
    <x v="0"/>
    <x v="0"/>
    <x v="3"/>
  </r>
  <r>
    <n v="1"/>
    <n v="2016"/>
    <s v="1481739"/>
    <s v="20121"/>
    <x v="0"/>
    <n v="1"/>
    <x v="1"/>
    <x v="32"/>
    <x v="27"/>
    <x v="3"/>
    <s v="Q16"/>
    <m/>
    <x v="0"/>
    <x v="1"/>
    <x v="3"/>
  </r>
  <r>
    <n v="1"/>
    <n v="2016"/>
    <s v="1481739"/>
    <s v="20121"/>
    <x v="0"/>
    <n v="1"/>
    <x v="1"/>
    <x v="32"/>
    <x v="27"/>
    <x v="3"/>
    <s v="Q14"/>
    <n v="2"/>
    <x v="0"/>
    <x v="2"/>
    <x v="8"/>
  </r>
  <r>
    <n v="1"/>
    <n v="2016"/>
    <s v="1481739"/>
    <s v="20121"/>
    <x v="0"/>
    <n v="1"/>
    <x v="1"/>
    <x v="32"/>
    <x v="27"/>
    <x v="3"/>
    <s v="Q17"/>
    <m/>
    <x v="0"/>
    <x v="3"/>
    <x v="3"/>
  </r>
  <r>
    <n v="1"/>
    <n v="2016"/>
    <s v="1481739"/>
    <s v="20121"/>
    <x v="0"/>
    <n v="1"/>
    <x v="1"/>
    <x v="32"/>
    <x v="27"/>
    <x v="3"/>
    <s v="Q18"/>
    <m/>
    <x v="0"/>
    <x v="4"/>
    <x v="3"/>
  </r>
  <r>
    <n v="1"/>
    <n v="2016"/>
    <s v="1481739"/>
    <s v="20121"/>
    <x v="0"/>
    <n v="1"/>
    <x v="1"/>
    <x v="32"/>
    <x v="27"/>
    <x v="3"/>
    <s v="Q23"/>
    <m/>
    <x v="0"/>
    <x v="5"/>
    <x v="3"/>
  </r>
  <r>
    <n v="1"/>
    <n v="2016"/>
    <s v="1481739"/>
    <s v="20121"/>
    <x v="0"/>
    <n v="1"/>
    <x v="1"/>
    <x v="32"/>
    <x v="27"/>
    <x v="3"/>
    <s v="Q19"/>
    <n v="3"/>
    <x v="0"/>
    <x v="6"/>
    <x v="8"/>
  </r>
  <r>
    <n v="1"/>
    <n v="2016"/>
    <s v="1743793"/>
    <s v="20121"/>
    <x v="0"/>
    <n v="1"/>
    <x v="1"/>
    <x v="1"/>
    <x v="1"/>
    <x v="1"/>
    <s v="Q15"/>
    <m/>
    <x v="0"/>
    <x v="0"/>
    <x v="3"/>
  </r>
  <r>
    <n v="1"/>
    <n v="2016"/>
    <s v="1743793"/>
    <s v="20121"/>
    <x v="0"/>
    <n v="1"/>
    <x v="1"/>
    <x v="1"/>
    <x v="1"/>
    <x v="1"/>
    <s v="Q16"/>
    <m/>
    <x v="0"/>
    <x v="1"/>
    <x v="3"/>
  </r>
  <r>
    <n v="1"/>
    <n v="2016"/>
    <s v="1743793"/>
    <s v="20121"/>
    <x v="0"/>
    <n v="1"/>
    <x v="1"/>
    <x v="1"/>
    <x v="1"/>
    <x v="1"/>
    <s v="Q14"/>
    <n v="2"/>
    <x v="0"/>
    <x v="2"/>
    <x v="8"/>
  </r>
  <r>
    <n v="1"/>
    <n v="2016"/>
    <s v="1743793"/>
    <s v="20121"/>
    <x v="0"/>
    <n v="1"/>
    <x v="1"/>
    <x v="1"/>
    <x v="1"/>
    <x v="1"/>
    <s v="Q17"/>
    <m/>
    <x v="0"/>
    <x v="3"/>
    <x v="3"/>
  </r>
  <r>
    <n v="1"/>
    <n v="2016"/>
    <s v="1743793"/>
    <s v="20121"/>
    <x v="0"/>
    <n v="1"/>
    <x v="1"/>
    <x v="1"/>
    <x v="1"/>
    <x v="1"/>
    <s v="Q18"/>
    <m/>
    <x v="0"/>
    <x v="4"/>
    <x v="3"/>
  </r>
  <r>
    <n v="1"/>
    <n v="2016"/>
    <s v="1743793"/>
    <s v="20121"/>
    <x v="0"/>
    <n v="1"/>
    <x v="1"/>
    <x v="1"/>
    <x v="1"/>
    <x v="1"/>
    <s v="Q23"/>
    <m/>
    <x v="0"/>
    <x v="5"/>
    <x v="3"/>
  </r>
  <r>
    <n v="1"/>
    <n v="2016"/>
    <s v="1743793"/>
    <s v="20121"/>
    <x v="0"/>
    <n v="1"/>
    <x v="1"/>
    <x v="1"/>
    <x v="1"/>
    <x v="1"/>
    <s v="Q19"/>
    <n v="2"/>
    <x v="0"/>
    <x v="6"/>
    <x v="2"/>
  </r>
  <r>
    <n v="1"/>
    <n v="2016"/>
    <s v="3599686"/>
    <s v="20122"/>
    <x v="0"/>
    <n v="1"/>
    <x v="1"/>
    <x v="53"/>
    <x v="33"/>
    <x v="4"/>
    <s v="Q15"/>
    <n v="5"/>
    <x v="0"/>
    <x v="0"/>
    <x v="0"/>
  </r>
  <r>
    <n v="1"/>
    <n v="2016"/>
    <s v="3599686"/>
    <s v="20122"/>
    <x v="0"/>
    <n v="1"/>
    <x v="1"/>
    <x v="53"/>
    <x v="33"/>
    <x v="4"/>
    <s v="Q16"/>
    <n v="1"/>
    <x v="0"/>
    <x v="1"/>
    <x v="2"/>
  </r>
  <r>
    <n v="1"/>
    <n v="2016"/>
    <s v="3599686"/>
    <s v="20122"/>
    <x v="0"/>
    <n v="1"/>
    <x v="1"/>
    <x v="53"/>
    <x v="33"/>
    <x v="4"/>
    <s v="Q14"/>
    <n v="1"/>
    <x v="0"/>
    <x v="2"/>
    <x v="2"/>
  </r>
  <r>
    <n v="1"/>
    <n v="2016"/>
    <s v="3599686"/>
    <s v="20122"/>
    <x v="0"/>
    <n v="1"/>
    <x v="1"/>
    <x v="53"/>
    <x v="33"/>
    <x v="4"/>
    <s v="Q17"/>
    <n v="1"/>
    <x v="0"/>
    <x v="3"/>
    <x v="21"/>
  </r>
  <r>
    <n v="1"/>
    <n v="2016"/>
    <s v="3599686"/>
    <s v="20122"/>
    <x v="0"/>
    <n v="1"/>
    <x v="1"/>
    <x v="53"/>
    <x v="33"/>
    <x v="4"/>
    <s v="Q18"/>
    <m/>
    <x v="0"/>
    <x v="4"/>
    <x v="3"/>
  </r>
  <r>
    <n v="1"/>
    <n v="2016"/>
    <s v="3599686"/>
    <s v="20122"/>
    <x v="0"/>
    <n v="1"/>
    <x v="1"/>
    <x v="53"/>
    <x v="33"/>
    <x v="4"/>
    <s v="Q23"/>
    <m/>
    <x v="0"/>
    <x v="5"/>
    <x v="3"/>
  </r>
  <r>
    <n v="1"/>
    <n v="2016"/>
    <s v="3599686"/>
    <s v="20122"/>
    <x v="0"/>
    <n v="1"/>
    <x v="1"/>
    <x v="53"/>
    <x v="33"/>
    <x v="4"/>
    <s v="Q19"/>
    <n v="1"/>
    <x v="0"/>
    <x v="6"/>
    <x v="5"/>
  </r>
  <r>
    <n v="1"/>
    <n v="2016"/>
    <s v="3629755"/>
    <s v="20114"/>
    <x v="0"/>
    <n v="1"/>
    <x v="1"/>
    <x v="32"/>
    <x v="27"/>
    <x v="3"/>
    <s v="Q15"/>
    <m/>
    <x v="0"/>
    <x v="0"/>
    <x v="3"/>
  </r>
  <r>
    <n v="1"/>
    <n v="2016"/>
    <s v="3629755"/>
    <s v="20114"/>
    <x v="0"/>
    <n v="1"/>
    <x v="1"/>
    <x v="32"/>
    <x v="27"/>
    <x v="3"/>
    <s v="Q16"/>
    <m/>
    <x v="0"/>
    <x v="1"/>
    <x v="3"/>
  </r>
  <r>
    <n v="1"/>
    <n v="2016"/>
    <s v="3629755"/>
    <s v="20114"/>
    <x v="0"/>
    <n v="1"/>
    <x v="1"/>
    <x v="32"/>
    <x v="27"/>
    <x v="3"/>
    <s v="Q14"/>
    <n v="2"/>
    <x v="0"/>
    <x v="2"/>
    <x v="8"/>
  </r>
  <r>
    <n v="1"/>
    <n v="2016"/>
    <s v="3629755"/>
    <s v="20114"/>
    <x v="0"/>
    <n v="1"/>
    <x v="1"/>
    <x v="32"/>
    <x v="27"/>
    <x v="3"/>
    <s v="Q17"/>
    <m/>
    <x v="0"/>
    <x v="3"/>
    <x v="3"/>
  </r>
  <r>
    <n v="1"/>
    <n v="2016"/>
    <s v="3629755"/>
    <s v="20114"/>
    <x v="0"/>
    <n v="1"/>
    <x v="1"/>
    <x v="32"/>
    <x v="27"/>
    <x v="3"/>
    <s v="Q18"/>
    <m/>
    <x v="0"/>
    <x v="4"/>
    <x v="3"/>
  </r>
  <r>
    <n v="1"/>
    <n v="2016"/>
    <s v="3629755"/>
    <s v="20114"/>
    <x v="0"/>
    <n v="1"/>
    <x v="1"/>
    <x v="32"/>
    <x v="27"/>
    <x v="3"/>
    <s v="Q23"/>
    <m/>
    <x v="0"/>
    <x v="5"/>
    <x v="3"/>
  </r>
  <r>
    <n v="1"/>
    <n v="2016"/>
    <s v="3629755"/>
    <s v="20114"/>
    <x v="0"/>
    <n v="1"/>
    <x v="1"/>
    <x v="32"/>
    <x v="27"/>
    <x v="3"/>
    <s v="Q19"/>
    <n v="1"/>
    <x v="0"/>
    <x v="6"/>
    <x v="5"/>
  </r>
  <r>
    <n v="1"/>
    <n v="2016"/>
    <s v="3346589"/>
    <s v="20114"/>
    <x v="0"/>
    <n v="1"/>
    <x v="1"/>
    <x v="52"/>
    <x v="20"/>
    <x v="0"/>
    <s v="Q15"/>
    <n v="1"/>
    <x v="0"/>
    <x v="0"/>
    <x v="13"/>
  </r>
  <r>
    <n v="1"/>
    <n v="2016"/>
    <s v="3346589"/>
    <s v="20114"/>
    <x v="0"/>
    <n v="1"/>
    <x v="1"/>
    <x v="52"/>
    <x v="20"/>
    <x v="0"/>
    <s v="Q16"/>
    <n v="1"/>
    <x v="0"/>
    <x v="1"/>
    <x v="2"/>
  </r>
  <r>
    <n v="1"/>
    <n v="2016"/>
    <s v="3346589"/>
    <s v="20114"/>
    <x v="0"/>
    <n v="1"/>
    <x v="1"/>
    <x v="52"/>
    <x v="20"/>
    <x v="0"/>
    <s v="Q14"/>
    <n v="1"/>
    <x v="0"/>
    <x v="2"/>
    <x v="2"/>
  </r>
  <r>
    <n v="1"/>
    <n v="2016"/>
    <s v="3346589"/>
    <s v="20114"/>
    <x v="0"/>
    <n v="1"/>
    <x v="1"/>
    <x v="52"/>
    <x v="20"/>
    <x v="0"/>
    <s v="Q17"/>
    <n v="10"/>
    <x v="0"/>
    <x v="3"/>
    <x v="10"/>
  </r>
  <r>
    <n v="1"/>
    <n v="2016"/>
    <s v="3346589"/>
    <s v="20114"/>
    <x v="0"/>
    <n v="1"/>
    <x v="1"/>
    <x v="52"/>
    <x v="20"/>
    <x v="0"/>
    <s v="Q18"/>
    <m/>
    <x v="0"/>
    <x v="4"/>
    <x v="3"/>
  </r>
  <r>
    <n v="1"/>
    <n v="2016"/>
    <s v="3346589"/>
    <s v="20114"/>
    <x v="0"/>
    <n v="1"/>
    <x v="1"/>
    <x v="52"/>
    <x v="20"/>
    <x v="0"/>
    <s v="Q23"/>
    <m/>
    <x v="0"/>
    <x v="5"/>
    <x v="3"/>
  </r>
  <r>
    <n v="1"/>
    <n v="2016"/>
    <s v="3346589"/>
    <s v="20114"/>
    <x v="0"/>
    <n v="1"/>
    <x v="1"/>
    <x v="52"/>
    <x v="20"/>
    <x v="0"/>
    <s v="Q19"/>
    <n v="1"/>
    <x v="0"/>
    <x v="6"/>
    <x v="5"/>
  </r>
  <r>
    <n v="1"/>
    <n v="2016"/>
    <s v="1869464"/>
    <s v="20122"/>
    <x v="0"/>
    <n v="1"/>
    <x v="1"/>
    <x v="54"/>
    <x v="31"/>
    <x v="2"/>
    <s v="Q15"/>
    <m/>
    <x v="0"/>
    <x v="0"/>
    <x v="3"/>
  </r>
  <r>
    <n v="1"/>
    <n v="2016"/>
    <s v="1869464"/>
    <s v="20122"/>
    <x v="0"/>
    <n v="1"/>
    <x v="1"/>
    <x v="54"/>
    <x v="31"/>
    <x v="2"/>
    <s v="Q16"/>
    <m/>
    <x v="0"/>
    <x v="1"/>
    <x v="3"/>
  </r>
  <r>
    <n v="1"/>
    <n v="2016"/>
    <s v="1869464"/>
    <s v="20122"/>
    <x v="0"/>
    <n v="1"/>
    <x v="1"/>
    <x v="54"/>
    <x v="31"/>
    <x v="2"/>
    <s v="Q14"/>
    <n v="2"/>
    <x v="0"/>
    <x v="2"/>
    <x v="8"/>
  </r>
  <r>
    <n v="1"/>
    <n v="2016"/>
    <s v="1869464"/>
    <s v="20122"/>
    <x v="0"/>
    <n v="1"/>
    <x v="1"/>
    <x v="54"/>
    <x v="31"/>
    <x v="2"/>
    <s v="Q17"/>
    <m/>
    <x v="0"/>
    <x v="3"/>
    <x v="3"/>
  </r>
  <r>
    <n v="1"/>
    <n v="2016"/>
    <s v="1869464"/>
    <s v="20122"/>
    <x v="0"/>
    <n v="1"/>
    <x v="1"/>
    <x v="54"/>
    <x v="31"/>
    <x v="2"/>
    <s v="Q18"/>
    <m/>
    <x v="0"/>
    <x v="4"/>
    <x v="3"/>
  </r>
  <r>
    <n v="1"/>
    <n v="2016"/>
    <s v="1869464"/>
    <s v="20122"/>
    <x v="0"/>
    <n v="1"/>
    <x v="1"/>
    <x v="54"/>
    <x v="31"/>
    <x v="2"/>
    <s v="Q23"/>
    <m/>
    <x v="0"/>
    <x v="5"/>
    <x v="3"/>
  </r>
  <r>
    <n v="1"/>
    <n v="2016"/>
    <s v="1869464"/>
    <s v="20122"/>
    <x v="0"/>
    <n v="1"/>
    <x v="1"/>
    <x v="54"/>
    <x v="31"/>
    <x v="2"/>
    <s v="Q19"/>
    <n v="4"/>
    <x v="0"/>
    <x v="6"/>
    <x v="12"/>
  </r>
  <r>
    <n v="1"/>
    <n v="2016"/>
    <s v="3696770"/>
    <s v="20122"/>
    <x v="0"/>
    <n v="1"/>
    <x v="1"/>
    <x v="6"/>
    <x v="6"/>
    <x v="0"/>
    <s v="Q15"/>
    <m/>
    <x v="0"/>
    <x v="0"/>
    <x v="3"/>
  </r>
  <r>
    <n v="1"/>
    <n v="2016"/>
    <s v="3696770"/>
    <s v="20122"/>
    <x v="0"/>
    <n v="1"/>
    <x v="1"/>
    <x v="6"/>
    <x v="6"/>
    <x v="0"/>
    <s v="Q16"/>
    <m/>
    <x v="0"/>
    <x v="1"/>
    <x v="3"/>
  </r>
  <r>
    <n v="1"/>
    <n v="2016"/>
    <s v="3696770"/>
    <s v="20122"/>
    <x v="0"/>
    <n v="1"/>
    <x v="1"/>
    <x v="6"/>
    <x v="6"/>
    <x v="0"/>
    <s v="Q14"/>
    <n v="2"/>
    <x v="0"/>
    <x v="2"/>
    <x v="8"/>
  </r>
  <r>
    <n v="1"/>
    <n v="2016"/>
    <s v="3696770"/>
    <s v="20122"/>
    <x v="0"/>
    <n v="1"/>
    <x v="1"/>
    <x v="6"/>
    <x v="6"/>
    <x v="0"/>
    <s v="Q17"/>
    <m/>
    <x v="0"/>
    <x v="3"/>
    <x v="3"/>
  </r>
  <r>
    <n v="1"/>
    <n v="2016"/>
    <s v="3696770"/>
    <s v="20122"/>
    <x v="0"/>
    <n v="1"/>
    <x v="1"/>
    <x v="6"/>
    <x v="6"/>
    <x v="0"/>
    <s v="Q18"/>
    <m/>
    <x v="0"/>
    <x v="4"/>
    <x v="3"/>
  </r>
  <r>
    <n v="1"/>
    <n v="2016"/>
    <s v="3696770"/>
    <s v="20122"/>
    <x v="0"/>
    <n v="1"/>
    <x v="1"/>
    <x v="6"/>
    <x v="6"/>
    <x v="0"/>
    <s v="Q23"/>
    <m/>
    <x v="0"/>
    <x v="5"/>
    <x v="3"/>
  </r>
  <r>
    <n v="1"/>
    <n v="2016"/>
    <s v="3696770"/>
    <s v="20122"/>
    <x v="0"/>
    <n v="1"/>
    <x v="1"/>
    <x v="6"/>
    <x v="6"/>
    <x v="0"/>
    <s v="Q19"/>
    <n v="2"/>
    <x v="0"/>
    <x v="6"/>
    <x v="2"/>
  </r>
  <r>
    <n v="1"/>
    <n v="2016"/>
    <s v="3577469"/>
    <s v="20114"/>
    <x v="0"/>
    <n v="1"/>
    <x v="1"/>
    <x v="55"/>
    <x v="36"/>
    <x v="2"/>
    <s v="Q15"/>
    <n v="6"/>
    <x v="0"/>
    <x v="0"/>
    <x v="16"/>
  </r>
  <r>
    <n v="1"/>
    <n v="2016"/>
    <s v="3577469"/>
    <s v="20114"/>
    <x v="0"/>
    <n v="1"/>
    <x v="1"/>
    <x v="55"/>
    <x v="36"/>
    <x v="2"/>
    <s v="Q16"/>
    <n v="1"/>
    <x v="0"/>
    <x v="1"/>
    <x v="2"/>
  </r>
  <r>
    <n v="1"/>
    <n v="2016"/>
    <s v="3577469"/>
    <s v="20114"/>
    <x v="0"/>
    <n v="1"/>
    <x v="1"/>
    <x v="55"/>
    <x v="36"/>
    <x v="2"/>
    <s v="Q14"/>
    <n v="1"/>
    <x v="0"/>
    <x v="2"/>
    <x v="2"/>
  </r>
  <r>
    <n v="1"/>
    <n v="2016"/>
    <s v="3577469"/>
    <s v="20114"/>
    <x v="0"/>
    <n v="1"/>
    <x v="1"/>
    <x v="55"/>
    <x v="36"/>
    <x v="2"/>
    <s v="Q17"/>
    <n v="10"/>
    <x v="0"/>
    <x v="3"/>
    <x v="10"/>
  </r>
  <r>
    <n v="1"/>
    <n v="2016"/>
    <s v="3577469"/>
    <s v="20114"/>
    <x v="0"/>
    <n v="1"/>
    <x v="1"/>
    <x v="55"/>
    <x v="36"/>
    <x v="2"/>
    <s v="Q18"/>
    <m/>
    <x v="0"/>
    <x v="4"/>
    <x v="3"/>
  </r>
  <r>
    <n v="1"/>
    <n v="2016"/>
    <s v="3577469"/>
    <s v="20114"/>
    <x v="0"/>
    <n v="1"/>
    <x v="1"/>
    <x v="55"/>
    <x v="36"/>
    <x v="2"/>
    <s v="Q23"/>
    <m/>
    <x v="0"/>
    <x v="5"/>
    <x v="3"/>
  </r>
  <r>
    <n v="1"/>
    <n v="2016"/>
    <s v="3577469"/>
    <s v="20114"/>
    <x v="0"/>
    <n v="1"/>
    <x v="1"/>
    <x v="55"/>
    <x v="36"/>
    <x v="2"/>
    <s v="Q19"/>
    <n v="2"/>
    <x v="0"/>
    <x v="6"/>
    <x v="2"/>
  </r>
  <r>
    <n v="1"/>
    <n v="2016"/>
    <s v="333"/>
    <s v="20121"/>
    <x v="0"/>
    <n v="1"/>
    <x v="1"/>
    <x v="7"/>
    <x v="7"/>
    <x v="1"/>
    <s v="Q15"/>
    <m/>
    <x v="0"/>
    <x v="0"/>
    <x v="3"/>
  </r>
  <r>
    <n v="1"/>
    <n v="2016"/>
    <s v="333"/>
    <s v="20121"/>
    <x v="0"/>
    <n v="1"/>
    <x v="1"/>
    <x v="7"/>
    <x v="7"/>
    <x v="1"/>
    <s v="Q16"/>
    <m/>
    <x v="0"/>
    <x v="1"/>
    <x v="3"/>
  </r>
  <r>
    <n v="1"/>
    <n v="2016"/>
    <s v="333"/>
    <s v="20121"/>
    <x v="0"/>
    <n v="1"/>
    <x v="1"/>
    <x v="7"/>
    <x v="7"/>
    <x v="1"/>
    <s v="Q14"/>
    <n v="2"/>
    <x v="0"/>
    <x v="2"/>
    <x v="8"/>
  </r>
  <r>
    <n v="1"/>
    <n v="2016"/>
    <s v="333"/>
    <s v="20121"/>
    <x v="0"/>
    <n v="1"/>
    <x v="1"/>
    <x v="7"/>
    <x v="7"/>
    <x v="1"/>
    <s v="Q17"/>
    <m/>
    <x v="0"/>
    <x v="3"/>
    <x v="3"/>
  </r>
  <r>
    <n v="1"/>
    <n v="2016"/>
    <s v="333"/>
    <s v="20121"/>
    <x v="0"/>
    <n v="1"/>
    <x v="1"/>
    <x v="7"/>
    <x v="7"/>
    <x v="1"/>
    <s v="Q18"/>
    <m/>
    <x v="0"/>
    <x v="4"/>
    <x v="3"/>
  </r>
  <r>
    <n v="1"/>
    <n v="2016"/>
    <s v="333"/>
    <s v="20121"/>
    <x v="0"/>
    <n v="1"/>
    <x v="1"/>
    <x v="7"/>
    <x v="7"/>
    <x v="1"/>
    <s v="Q23"/>
    <m/>
    <x v="0"/>
    <x v="5"/>
    <x v="3"/>
  </r>
  <r>
    <n v="1"/>
    <n v="2016"/>
    <s v="333"/>
    <s v="20121"/>
    <x v="0"/>
    <n v="1"/>
    <x v="1"/>
    <x v="7"/>
    <x v="7"/>
    <x v="1"/>
    <s v="Q19"/>
    <n v="2"/>
    <x v="0"/>
    <x v="6"/>
    <x v="2"/>
  </r>
  <r>
    <n v="1"/>
    <n v="2016"/>
    <s v="3550325"/>
    <s v="20114"/>
    <x v="0"/>
    <n v="1"/>
    <x v="1"/>
    <x v="10"/>
    <x v="10"/>
    <x v="0"/>
    <s v="Q15"/>
    <n v="6"/>
    <x v="0"/>
    <x v="0"/>
    <x v="16"/>
  </r>
  <r>
    <n v="1"/>
    <n v="2016"/>
    <s v="3550325"/>
    <s v="20114"/>
    <x v="0"/>
    <n v="1"/>
    <x v="1"/>
    <x v="10"/>
    <x v="10"/>
    <x v="0"/>
    <s v="Q16"/>
    <n v="4"/>
    <x v="0"/>
    <x v="1"/>
    <x v="19"/>
  </r>
  <r>
    <n v="1"/>
    <n v="2016"/>
    <s v="3550325"/>
    <s v="20114"/>
    <x v="0"/>
    <n v="1"/>
    <x v="1"/>
    <x v="10"/>
    <x v="10"/>
    <x v="0"/>
    <s v="Q14"/>
    <n v="1"/>
    <x v="0"/>
    <x v="2"/>
    <x v="2"/>
  </r>
  <r>
    <n v="1"/>
    <n v="2016"/>
    <s v="3550325"/>
    <s v="20114"/>
    <x v="0"/>
    <n v="1"/>
    <x v="1"/>
    <x v="10"/>
    <x v="10"/>
    <x v="0"/>
    <s v="Q17"/>
    <m/>
    <x v="0"/>
    <x v="3"/>
    <x v="3"/>
  </r>
  <r>
    <n v="1"/>
    <n v="2016"/>
    <s v="3550325"/>
    <s v="20114"/>
    <x v="0"/>
    <n v="1"/>
    <x v="1"/>
    <x v="10"/>
    <x v="10"/>
    <x v="0"/>
    <s v="Q18"/>
    <m/>
    <x v="0"/>
    <x v="4"/>
    <x v="3"/>
  </r>
  <r>
    <n v="1"/>
    <n v="2016"/>
    <s v="3550325"/>
    <s v="20114"/>
    <x v="0"/>
    <n v="1"/>
    <x v="1"/>
    <x v="10"/>
    <x v="10"/>
    <x v="0"/>
    <s v="Q23"/>
    <n v="12"/>
    <x v="0"/>
    <x v="5"/>
    <x v="18"/>
  </r>
  <r>
    <n v="1"/>
    <n v="2016"/>
    <s v="3550325"/>
    <s v="20114"/>
    <x v="0"/>
    <n v="1"/>
    <x v="1"/>
    <x v="10"/>
    <x v="10"/>
    <x v="0"/>
    <s v="Q19"/>
    <n v="1"/>
    <x v="0"/>
    <x v="6"/>
    <x v="5"/>
  </r>
  <r>
    <n v="1"/>
    <n v="2016"/>
    <s v="2916783"/>
    <s v="20122"/>
    <x v="0"/>
    <n v="1"/>
    <x v="1"/>
    <x v="52"/>
    <x v="20"/>
    <x v="0"/>
    <s v="Q15"/>
    <m/>
    <x v="0"/>
    <x v="0"/>
    <x v="3"/>
  </r>
  <r>
    <n v="1"/>
    <n v="2016"/>
    <s v="2916783"/>
    <s v="20122"/>
    <x v="0"/>
    <n v="1"/>
    <x v="1"/>
    <x v="52"/>
    <x v="20"/>
    <x v="0"/>
    <s v="Q16"/>
    <m/>
    <x v="0"/>
    <x v="1"/>
    <x v="3"/>
  </r>
  <r>
    <n v="1"/>
    <n v="2016"/>
    <s v="2916783"/>
    <s v="20122"/>
    <x v="0"/>
    <n v="1"/>
    <x v="1"/>
    <x v="52"/>
    <x v="20"/>
    <x v="0"/>
    <s v="Q14"/>
    <n v="2"/>
    <x v="0"/>
    <x v="2"/>
    <x v="8"/>
  </r>
  <r>
    <n v="1"/>
    <n v="2016"/>
    <s v="2916783"/>
    <s v="20122"/>
    <x v="0"/>
    <n v="1"/>
    <x v="1"/>
    <x v="52"/>
    <x v="20"/>
    <x v="0"/>
    <s v="Q17"/>
    <m/>
    <x v="0"/>
    <x v="3"/>
    <x v="3"/>
  </r>
  <r>
    <n v="1"/>
    <n v="2016"/>
    <s v="2916783"/>
    <s v="20122"/>
    <x v="0"/>
    <n v="1"/>
    <x v="1"/>
    <x v="52"/>
    <x v="20"/>
    <x v="0"/>
    <s v="Q18"/>
    <m/>
    <x v="0"/>
    <x v="4"/>
    <x v="3"/>
  </r>
  <r>
    <n v="1"/>
    <n v="2016"/>
    <s v="2916783"/>
    <s v="20122"/>
    <x v="0"/>
    <n v="1"/>
    <x v="1"/>
    <x v="52"/>
    <x v="20"/>
    <x v="0"/>
    <s v="Q23"/>
    <m/>
    <x v="0"/>
    <x v="5"/>
    <x v="3"/>
  </r>
  <r>
    <n v="1"/>
    <n v="2016"/>
    <s v="2916783"/>
    <s v="20122"/>
    <x v="0"/>
    <n v="1"/>
    <x v="1"/>
    <x v="52"/>
    <x v="20"/>
    <x v="0"/>
    <s v="Q19"/>
    <n v="1"/>
    <x v="0"/>
    <x v="6"/>
    <x v="5"/>
  </r>
  <r>
    <n v="1"/>
    <n v="2016"/>
    <s v="3553302"/>
    <s v="20113"/>
    <x v="0"/>
    <n v="1"/>
    <x v="1"/>
    <x v="6"/>
    <x v="6"/>
    <x v="0"/>
    <s v="Q15"/>
    <n v="6"/>
    <x v="0"/>
    <x v="0"/>
    <x v="16"/>
  </r>
  <r>
    <n v="1"/>
    <n v="2016"/>
    <s v="3553302"/>
    <s v="20113"/>
    <x v="0"/>
    <n v="1"/>
    <x v="1"/>
    <x v="6"/>
    <x v="6"/>
    <x v="0"/>
    <s v="Q16"/>
    <n v="1"/>
    <x v="0"/>
    <x v="1"/>
    <x v="2"/>
  </r>
  <r>
    <n v="1"/>
    <n v="2016"/>
    <s v="3553302"/>
    <s v="20113"/>
    <x v="0"/>
    <n v="1"/>
    <x v="1"/>
    <x v="6"/>
    <x v="6"/>
    <x v="0"/>
    <s v="Q14"/>
    <n v="1"/>
    <x v="0"/>
    <x v="2"/>
    <x v="2"/>
  </r>
  <r>
    <n v="1"/>
    <n v="2016"/>
    <s v="3553302"/>
    <s v="20113"/>
    <x v="0"/>
    <n v="1"/>
    <x v="1"/>
    <x v="6"/>
    <x v="6"/>
    <x v="0"/>
    <s v="Q17"/>
    <n v="9"/>
    <x v="0"/>
    <x v="3"/>
    <x v="4"/>
  </r>
  <r>
    <n v="1"/>
    <n v="2016"/>
    <s v="3553302"/>
    <s v="20113"/>
    <x v="0"/>
    <n v="1"/>
    <x v="1"/>
    <x v="6"/>
    <x v="6"/>
    <x v="0"/>
    <s v="Q18"/>
    <m/>
    <x v="0"/>
    <x v="4"/>
    <x v="3"/>
  </r>
  <r>
    <n v="1"/>
    <n v="2016"/>
    <s v="3553302"/>
    <s v="20113"/>
    <x v="0"/>
    <n v="1"/>
    <x v="1"/>
    <x v="6"/>
    <x v="6"/>
    <x v="0"/>
    <s v="Q23"/>
    <m/>
    <x v="0"/>
    <x v="5"/>
    <x v="3"/>
  </r>
  <r>
    <n v="1"/>
    <n v="2016"/>
    <s v="3553302"/>
    <s v="20113"/>
    <x v="0"/>
    <n v="1"/>
    <x v="1"/>
    <x v="6"/>
    <x v="6"/>
    <x v="0"/>
    <s v="Q19"/>
    <n v="2"/>
    <x v="0"/>
    <x v="6"/>
    <x v="2"/>
  </r>
  <r>
    <n v="1"/>
    <n v="2016"/>
    <s v="3000568"/>
    <s v="20122"/>
    <x v="0"/>
    <n v="1"/>
    <x v="1"/>
    <x v="6"/>
    <x v="6"/>
    <x v="0"/>
    <s v="Q15"/>
    <m/>
    <x v="0"/>
    <x v="0"/>
    <x v="3"/>
  </r>
  <r>
    <n v="1"/>
    <n v="2016"/>
    <s v="3000568"/>
    <s v="20122"/>
    <x v="0"/>
    <n v="1"/>
    <x v="1"/>
    <x v="6"/>
    <x v="6"/>
    <x v="0"/>
    <s v="Q16"/>
    <m/>
    <x v="0"/>
    <x v="1"/>
    <x v="3"/>
  </r>
  <r>
    <n v="1"/>
    <n v="2016"/>
    <s v="3000568"/>
    <s v="20122"/>
    <x v="0"/>
    <n v="1"/>
    <x v="1"/>
    <x v="6"/>
    <x v="6"/>
    <x v="0"/>
    <s v="Q14"/>
    <n v="2"/>
    <x v="0"/>
    <x v="2"/>
    <x v="8"/>
  </r>
  <r>
    <n v="1"/>
    <n v="2016"/>
    <s v="3000568"/>
    <s v="20122"/>
    <x v="0"/>
    <n v="1"/>
    <x v="1"/>
    <x v="6"/>
    <x v="6"/>
    <x v="0"/>
    <s v="Q17"/>
    <m/>
    <x v="0"/>
    <x v="3"/>
    <x v="3"/>
  </r>
  <r>
    <n v="1"/>
    <n v="2016"/>
    <s v="3000568"/>
    <s v="20122"/>
    <x v="0"/>
    <n v="1"/>
    <x v="1"/>
    <x v="6"/>
    <x v="6"/>
    <x v="0"/>
    <s v="Q18"/>
    <m/>
    <x v="0"/>
    <x v="4"/>
    <x v="3"/>
  </r>
  <r>
    <n v="1"/>
    <n v="2016"/>
    <s v="3000568"/>
    <s v="20122"/>
    <x v="0"/>
    <n v="1"/>
    <x v="1"/>
    <x v="6"/>
    <x v="6"/>
    <x v="0"/>
    <s v="Q23"/>
    <m/>
    <x v="0"/>
    <x v="5"/>
    <x v="3"/>
  </r>
  <r>
    <n v="1"/>
    <n v="2016"/>
    <s v="3000568"/>
    <s v="20122"/>
    <x v="0"/>
    <n v="1"/>
    <x v="1"/>
    <x v="6"/>
    <x v="6"/>
    <x v="0"/>
    <s v="Q19"/>
    <n v="1"/>
    <x v="0"/>
    <x v="6"/>
    <x v="5"/>
  </r>
  <r>
    <n v="1"/>
    <n v="2016"/>
    <s v="2718858"/>
    <s v="20122"/>
    <x v="0"/>
    <n v="1"/>
    <x v="1"/>
    <x v="32"/>
    <x v="27"/>
    <x v="3"/>
    <s v="Q15"/>
    <m/>
    <x v="0"/>
    <x v="0"/>
    <x v="3"/>
  </r>
  <r>
    <n v="1"/>
    <n v="2016"/>
    <s v="2718858"/>
    <s v="20122"/>
    <x v="0"/>
    <n v="1"/>
    <x v="1"/>
    <x v="32"/>
    <x v="27"/>
    <x v="3"/>
    <s v="Q16"/>
    <m/>
    <x v="0"/>
    <x v="1"/>
    <x v="3"/>
  </r>
  <r>
    <n v="1"/>
    <n v="2016"/>
    <s v="2718858"/>
    <s v="20122"/>
    <x v="0"/>
    <n v="1"/>
    <x v="1"/>
    <x v="32"/>
    <x v="27"/>
    <x v="3"/>
    <s v="Q14"/>
    <n v="2"/>
    <x v="0"/>
    <x v="2"/>
    <x v="8"/>
  </r>
  <r>
    <n v="1"/>
    <n v="2016"/>
    <s v="2718858"/>
    <s v="20122"/>
    <x v="0"/>
    <n v="1"/>
    <x v="1"/>
    <x v="32"/>
    <x v="27"/>
    <x v="3"/>
    <s v="Q17"/>
    <m/>
    <x v="0"/>
    <x v="3"/>
    <x v="3"/>
  </r>
  <r>
    <n v="1"/>
    <n v="2016"/>
    <s v="2718858"/>
    <s v="20122"/>
    <x v="0"/>
    <n v="1"/>
    <x v="1"/>
    <x v="32"/>
    <x v="27"/>
    <x v="3"/>
    <s v="Q18"/>
    <m/>
    <x v="0"/>
    <x v="4"/>
    <x v="3"/>
  </r>
  <r>
    <n v="1"/>
    <n v="2016"/>
    <s v="2718858"/>
    <s v="20122"/>
    <x v="0"/>
    <n v="1"/>
    <x v="1"/>
    <x v="32"/>
    <x v="27"/>
    <x v="3"/>
    <s v="Q23"/>
    <m/>
    <x v="0"/>
    <x v="5"/>
    <x v="3"/>
  </r>
  <r>
    <n v="1"/>
    <n v="2016"/>
    <s v="2718858"/>
    <s v="20122"/>
    <x v="0"/>
    <n v="1"/>
    <x v="1"/>
    <x v="32"/>
    <x v="27"/>
    <x v="3"/>
    <s v="Q19"/>
    <n v="3"/>
    <x v="0"/>
    <x v="6"/>
    <x v="8"/>
  </r>
  <r>
    <n v="1"/>
    <n v="2016"/>
    <s v="3435301"/>
    <s v="20121"/>
    <x v="0"/>
    <n v="1"/>
    <x v="1"/>
    <x v="32"/>
    <x v="27"/>
    <x v="3"/>
    <s v="Q15"/>
    <m/>
    <x v="0"/>
    <x v="0"/>
    <x v="3"/>
  </r>
  <r>
    <n v="1"/>
    <n v="2016"/>
    <s v="3435301"/>
    <s v="20121"/>
    <x v="0"/>
    <n v="1"/>
    <x v="1"/>
    <x v="32"/>
    <x v="27"/>
    <x v="3"/>
    <s v="Q16"/>
    <m/>
    <x v="0"/>
    <x v="1"/>
    <x v="3"/>
  </r>
  <r>
    <n v="1"/>
    <n v="2016"/>
    <s v="3435301"/>
    <s v="20121"/>
    <x v="0"/>
    <n v="1"/>
    <x v="1"/>
    <x v="32"/>
    <x v="27"/>
    <x v="3"/>
    <s v="Q14"/>
    <n v="2"/>
    <x v="0"/>
    <x v="2"/>
    <x v="8"/>
  </r>
  <r>
    <n v="1"/>
    <n v="2016"/>
    <s v="3435301"/>
    <s v="20121"/>
    <x v="0"/>
    <n v="1"/>
    <x v="1"/>
    <x v="32"/>
    <x v="27"/>
    <x v="3"/>
    <s v="Q17"/>
    <m/>
    <x v="0"/>
    <x v="3"/>
    <x v="3"/>
  </r>
  <r>
    <n v="1"/>
    <n v="2016"/>
    <s v="3435301"/>
    <s v="20121"/>
    <x v="0"/>
    <n v="1"/>
    <x v="1"/>
    <x v="32"/>
    <x v="27"/>
    <x v="3"/>
    <s v="Q18"/>
    <m/>
    <x v="0"/>
    <x v="4"/>
    <x v="3"/>
  </r>
  <r>
    <n v="1"/>
    <n v="2016"/>
    <s v="3435301"/>
    <s v="20121"/>
    <x v="0"/>
    <n v="1"/>
    <x v="1"/>
    <x v="32"/>
    <x v="27"/>
    <x v="3"/>
    <s v="Q23"/>
    <m/>
    <x v="0"/>
    <x v="5"/>
    <x v="3"/>
  </r>
  <r>
    <n v="1"/>
    <n v="2016"/>
    <s v="3435301"/>
    <s v="20121"/>
    <x v="0"/>
    <n v="1"/>
    <x v="1"/>
    <x v="32"/>
    <x v="27"/>
    <x v="3"/>
    <s v="Q19"/>
    <n v="1"/>
    <x v="0"/>
    <x v="6"/>
    <x v="5"/>
  </r>
  <r>
    <n v="1"/>
    <n v="2016"/>
    <s v="2733613"/>
    <s v="20114"/>
    <x v="0"/>
    <n v="1"/>
    <x v="1"/>
    <x v="19"/>
    <x v="19"/>
    <x v="3"/>
    <s v="Q15"/>
    <m/>
    <x v="0"/>
    <x v="0"/>
    <x v="3"/>
  </r>
  <r>
    <n v="1"/>
    <n v="2016"/>
    <s v="2733613"/>
    <s v="20114"/>
    <x v="0"/>
    <n v="1"/>
    <x v="1"/>
    <x v="19"/>
    <x v="19"/>
    <x v="3"/>
    <s v="Q16"/>
    <m/>
    <x v="0"/>
    <x v="1"/>
    <x v="3"/>
  </r>
  <r>
    <n v="1"/>
    <n v="2016"/>
    <s v="2733613"/>
    <s v="20114"/>
    <x v="0"/>
    <n v="1"/>
    <x v="1"/>
    <x v="19"/>
    <x v="19"/>
    <x v="3"/>
    <s v="Q14"/>
    <m/>
    <x v="0"/>
    <x v="2"/>
    <x v="3"/>
  </r>
  <r>
    <n v="1"/>
    <n v="2016"/>
    <s v="2733613"/>
    <s v="20114"/>
    <x v="0"/>
    <n v="1"/>
    <x v="1"/>
    <x v="19"/>
    <x v="19"/>
    <x v="3"/>
    <s v="Q17"/>
    <m/>
    <x v="0"/>
    <x v="3"/>
    <x v="3"/>
  </r>
  <r>
    <n v="1"/>
    <n v="2016"/>
    <s v="2733613"/>
    <s v="20114"/>
    <x v="0"/>
    <n v="1"/>
    <x v="1"/>
    <x v="19"/>
    <x v="19"/>
    <x v="3"/>
    <s v="Q18"/>
    <m/>
    <x v="0"/>
    <x v="4"/>
    <x v="3"/>
  </r>
  <r>
    <n v="1"/>
    <n v="2016"/>
    <s v="2733613"/>
    <s v="20114"/>
    <x v="0"/>
    <n v="1"/>
    <x v="1"/>
    <x v="19"/>
    <x v="19"/>
    <x v="3"/>
    <s v="Q23"/>
    <m/>
    <x v="0"/>
    <x v="5"/>
    <x v="3"/>
  </r>
  <r>
    <n v="1"/>
    <n v="2016"/>
    <s v="2733613"/>
    <s v="20114"/>
    <x v="0"/>
    <n v="1"/>
    <x v="1"/>
    <x v="19"/>
    <x v="19"/>
    <x v="3"/>
    <s v="Q19"/>
    <m/>
    <x v="0"/>
    <x v="6"/>
    <x v="3"/>
  </r>
  <r>
    <n v="1"/>
    <n v="2016"/>
    <s v="3356638"/>
    <s v="20122"/>
    <x v="0"/>
    <n v="1"/>
    <x v="1"/>
    <x v="54"/>
    <x v="31"/>
    <x v="2"/>
    <s v="Q15"/>
    <m/>
    <x v="0"/>
    <x v="0"/>
    <x v="3"/>
  </r>
  <r>
    <n v="1"/>
    <n v="2016"/>
    <s v="3356638"/>
    <s v="20122"/>
    <x v="0"/>
    <n v="1"/>
    <x v="1"/>
    <x v="54"/>
    <x v="31"/>
    <x v="2"/>
    <s v="Q16"/>
    <m/>
    <x v="0"/>
    <x v="1"/>
    <x v="3"/>
  </r>
  <r>
    <n v="1"/>
    <n v="2016"/>
    <s v="3356638"/>
    <s v="20122"/>
    <x v="0"/>
    <n v="1"/>
    <x v="1"/>
    <x v="54"/>
    <x v="31"/>
    <x v="2"/>
    <s v="Q14"/>
    <n v="2"/>
    <x v="0"/>
    <x v="2"/>
    <x v="8"/>
  </r>
  <r>
    <n v="1"/>
    <n v="2016"/>
    <s v="3356638"/>
    <s v="20122"/>
    <x v="0"/>
    <n v="1"/>
    <x v="1"/>
    <x v="54"/>
    <x v="31"/>
    <x v="2"/>
    <s v="Q17"/>
    <m/>
    <x v="0"/>
    <x v="3"/>
    <x v="3"/>
  </r>
  <r>
    <n v="1"/>
    <n v="2016"/>
    <s v="3356638"/>
    <s v="20122"/>
    <x v="0"/>
    <n v="1"/>
    <x v="1"/>
    <x v="54"/>
    <x v="31"/>
    <x v="2"/>
    <s v="Q18"/>
    <m/>
    <x v="0"/>
    <x v="4"/>
    <x v="3"/>
  </r>
  <r>
    <n v="1"/>
    <n v="2016"/>
    <s v="3356638"/>
    <s v="20122"/>
    <x v="0"/>
    <n v="1"/>
    <x v="1"/>
    <x v="54"/>
    <x v="31"/>
    <x v="2"/>
    <s v="Q23"/>
    <m/>
    <x v="0"/>
    <x v="5"/>
    <x v="3"/>
  </r>
  <r>
    <n v="1"/>
    <n v="2016"/>
    <s v="3356638"/>
    <s v="20122"/>
    <x v="0"/>
    <n v="1"/>
    <x v="1"/>
    <x v="54"/>
    <x v="31"/>
    <x v="2"/>
    <s v="Q19"/>
    <n v="3"/>
    <x v="0"/>
    <x v="6"/>
    <x v="8"/>
  </r>
  <r>
    <n v="1"/>
    <n v="2016"/>
    <s v="2567096"/>
    <s v="20114"/>
    <x v="0"/>
    <n v="1"/>
    <x v="1"/>
    <x v="56"/>
    <x v="37"/>
    <x v="4"/>
    <s v="Q15"/>
    <m/>
    <x v="0"/>
    <x v="0"/>
    <x v="3"/>
  </r>
  <r>
    <n v="1"/>
    <n v="2016"/>
    <s v="2567096"/>
    <s v="20114"/>
    <x v="0"/>
    <n v="1"/>
    <x v="1"/>
    <x v="56"/>
    <x v="37"/>
    <x v="4"/>
    <s v="Q16"/>
    <m/>
    <x v="0"/>
    <x v="1"/>
    <x v="3"/>
  </r>
  <r>
    <n v="1"/>
    <n v="2016"/>
    <s v="2567096"/>
    <s v="20114"/>
    <x v="0"/>
    <n v="1"/>
    <x v="1"/>
    <x v="56"/>
    <x v="37"/>
    <x v="4"/>
    <s v="Q14"/>
    <n v="2"/>
    <x v="0"/>
    <x v="2"/>
    <x v="8"/>
  </r>
  <r>
    <n v="1"/>
    <n v="2016"/>
    <s v="2567096"/>
    <s v="20114"/>
    <x v="0"/>
    <n v="1"/>
    <x v="1"/>
    <x v="56"/>
    <x v="37"/>
    <x v="4"/>
    <s v="Q17"/>
    <m/>
    <x v="0"/>
    <x v="3"/>
    <x v="3"/>
  </r>
  <r>
    <n v="1"/>
    <n v="2016"/>
    <s v="2567096"/>
    <s v="20114"/>
    <x v="0"/>
    <n v="1"/>
    <x v="1"/>
    <x v="56"/>
    <x v="37"/>
    <x v="4"/>
    <s v="Q18"/>
    <m/>
    <x v="0"/>
    <x v="4"/>
    <x v="3"/>
  </r>
  <r>
    <n v="1"/>
    <n v="2016"/>
    <s v="2567096"/>
    <s v="20114"/>
    <x v="0"/>
    <n v="1"/>
    <x v="1"/>
    <x v="56"/>
    <x v="37"/>
    <x v="4"/>
    <s v="Q23"/>
    <m/>
    <x v="0"/>
    <x v="5"/>
    <x v="3"/>
  </r>
  <r>
    <n v="1"/>
    <n v="2016"/>
    <s v="2567096"/>
    <s v="20114"/>
    <x v="0"/>
    <n v="1"/>
    <x v="1"/>
    <x v="56"/>
    <x v="37"/>
    <x v="4"/>
    <s v="Q19"/>
    <n v="2"/>
    <x v="0"/>
    <x v="6"/>
    <x v="2"/>
  </r>
  <r>
    <n v="1"/>
    <n v="2016"/>
    <s v="3409288"/>
    <s v="20122"/>
    <x v="0"/>
    <n v="1"/>
    <x v="1"/>
    <x v="57"/>
    <x v="27"/>
    <x v="3"/>
    <s v="Q15"/>
    <m/>
    <x v="0"/>
    <x v="0"/>
    <x v="3"/>
  </r>
  <r>
    <n v="1"/>
    <n v="2016"/>
    <s v="3409288"/>
    <s v="20122"/>
    <x v="0"/>
    <n v="1"/>
    <x v="1"/>
    <x v="57"/>
    <x v="27"/>
    <x v="3"/>
    <s v="Q16"/>
    <m/>
    <x v="0"/>
    <x v="1"/>
    <x v="3"/>
  </r>
  <r>
    <n v="1"/>
    <n v="2016"/>
    <s v="3409288"/>
    <s v="20122"/>
    <x v="0"/>
    <n v="1"/>
    <x v="1"/>
    <x v="57"/>
    <x v="27"/>
    <x v="3"/>
    <s v="Q14"/>
    <n v="2"/>
    <x v="0"/>
    <x v="2"/>
    <x v="8"/>
  </r>
  <r>
    <n v="1"/>
    <n v="2016"/>
    <s v="3409288"/>
    <s v="20122"/>
    <x v="0"/>
    <n v="1"/>
    <x v="1"/>
    <x v="57"/>
    <x v="27"/>
    <x v="3"/>
    <s v="Q17"/>
    <m/>
    <x v="0"/>
    <x v="3"/>
    <x v="3"/>
  </r>
  <r>
    <n v="1"/>
    <n v="2016"/>
    <s v="3409288"/>
    <s v="20122"/>
    <x v="0"/>
    <n v="1"/>
    <x v="1"/>
    <x v="57"/>
    <x v="27"/>
    <x v="3"/>
    <s v="Q18"/>
    <m/>
    <x v="0"/>
    <x v="4"/>
    <x v="3"/>
  </r>
  <r>
    <n v="1"/>
    <n v="2016"/>
    <s v="3409288"/>
    <s v="20122"/>
    <x v="0"/>
    <n v="1"/>
    <x v="1"/>
    <x v="57"/>
    <x v="27"/>
    <x v="3"/>
    <s v="Q23"/>
    <m/>
    <x v="0"/>
    <x v="5"/>
    <x v="3"/>
  </r>
  <r>
    <n v="1"/>
    <n v="2016"/>
    <s v="3409288"/>
    <s v="20122"/>
    <x v="0"/>
    <n v="1"/>
    <x v="1"/>
    <x v="57"/>
    <x v="27"/>
    <x v="3"/>
    <s v="Q19"/>
    <n v="1"/>
    <x v="0"/>
    <x v="6"/>
    <x v="5"/>
  </r>
  <r>
    <n v="1"/>
    <n v="2016"/>
    <s v="3119609"/>
    <s v="20122"/>
    <x v="0"/>
    <n v="1"/>
    <x v="1"/>
    <x v="58"/>
    <x v="38"/>
    <x v="4"/>
    <s v="Q15"/>
    <m/>
    <x v="0"/>
    <x v="0"/>
    <x v="3"/>
  </r>
  <r>
    <n v="1"/>
    <n v="2016"/>
    <s v="3119609"/>
    <s v="20122"/>
    <x v="0"/>
    <n v="1"/>
    <x v="1"/>
    <x v="58"/>
    <x v="38"/>
    <x v="4"/>
    <s v="Q16"/>
    <m/>
    <x v="0"/>
    <x v="1"/>
    <x v="3"/>
  </r>
  <r>
    <n v="1"/>
    <n v="2016"/>
    <s v="3119609"/>
    <s v="20122"/>
    <x v="0"/>
    <n v="1"/>
    <x v="1"/>
    <x v="58"/>
    <x v="38"/>
    <x v="4"/>
    <s v="Q14"/>
    <m/>
    <x v="0"/>
    <x v="2"/>
    <x v="3"/>
  </r>
  <r>
    <n v="1"/>
    <n v="2016"/>
    <s v="3119609"/>
    <s v="20122"/>
    <x v="0"/>
    <n v="1"/>
    <x v="1"/>
    <x v="58"/>
    <x v="38"/>
    <x v="4"/>
    <s v="Q17"/>
    <m/>
    <x v="0"/>
    <x v="3"/>
    <x v="3"/>
  </r>
  <r>
    <n v="1"/>
    <n v="2016"/>
    <s v="3119609"/>
    <s v="20122"/>
    <x v="0"/>
    <n v="1"/>
    <x v="1"/>
    <x v="58"/>
    <x v="38"/>
    <x v="4"/>
    <s v="Q18"/>
    <m/>
    <x v="0"/>
    <x v="4"/>
    <x v="3"/>
  </r>
  <r>
    <n v="1"/>
    <n v="2016"/>
    <s v="3119609"/>
    <s v="20122"/>
    <x v="0"/>
    <n v="1"/>
    <x v="1"/>
    <x v="58"/>
    <x v="38"/>
    <x v="4"/>
    <s v="Q23"/>
    <m/>
    <x v="0"/>
    <x v="5"/>
    <x v="3"/>
  </r>
  <r>
    <n v="1"/>
    <n v="2016"/>
    <s v="3119609"/>
    <s v="20122"/>
    <x v="0"/>
    <n v="1"/>
    <x v="1"/>
    <x v="58"/>
    <x v="38"/>
    <x v="4"/>
    <s v="Q19"/>
    <m/>
    <x v="0"/>
    <x v="6"/>
    <x v="3"/>
  </r>
  <r>
    <n v="1"/>
    <n v="2016"/>
    <s v="3117633"/>
    <s v="20122"/>
    <x v="1"/>
    <n v="1"/>
    <x v="1"/>
    <x v="59"/>
    <x v="14"/>
    <x v="4"/>
    <s v="Q15"/>
    <n v="5"/>
    <x v="0"/>
    <x v="0"/>
    <x v="0"/>
  </r>
  <r>
    <n v="1"/>
    <n v="2016"/>
    <s v="3117633"/>
    <s v="20122"/>
    <x v="1"/>
    <n v="1"/>
    <x v="1"/>
    <x v="59"/>
    <x v="14"/>
    <x v="4"/>
    <s v="Q16"/>
    <n v="1"/>
    <x v="0"/>
    <x v="1"/>
    <x v="2"/>
  </r>
  <r>
    <n v="1"/>
    <n v="2016"/>
    <s v="3117633"/>
    <s v="20122"/>
    <x v="1"/>
    <n v="1"/>
    <x v="1"/>
    <x v="59"/>
    <x v="14"/>
    <x v="4"/>
    <s v="Q14"/>
    <n v="1"/>
    <x v="0"/>
    <x v="2"/>
    <x v="2"/>
  </r>
  <r>
    <n v="1"/>
    <n v="2016"/>
    <s v="3117633"/>
    <s v="20122"/>
    <x v="1"/>
    <n v="1"/>
    <x v="1"/>
    <x v="59"/>
    <x v="14"/>
    <x v="4"/>
    <s v="Q17"/>
    <n v="2"/>
    <x v="0"/>
    <x v="3"/>
    <x v="17"/>
  </r>
  <r>
    <n v="1"/>
    <n v="2016"/>
    <s v="3117633"/>
    <s v="20122"/>
    <x v="1"/>
    <n v="1"/>
    <x v="1"/>
    <x v="59"/>
    <x v="14"/>
    <x v="4"/>
    <s v="Q18"/>
    <m/>
    <x v="0"/>
    <x v="4"/>
    <x v="3"/>
  </r>
  <r>
    <n v="1"/>
    <n v="2016"/>
    <s v="3117633"/>
    <s v="20122"/>
    <x v="1"/>
    <n v="1"/>
    <x v="1"/>
    <x v="59"/>
    <x v="14"/>
    <x v="4"/>
    <s v="Q23"/>
    <m/>
    <x v="0"/>
    <x v="5"/>
    <x v="3"/>
  </r>
  <r>
    <n v="1"/>
    <n v="2016"/>
    <s v="3117633"/>
    <s v="20122"/>
    <x v="1"/>
    <n v="1"/>
    <x v="1"/>
    <x v="59"/>
    <x v="14"/>
    <x v="4"/>
    <s v="Q19"/>
    <n v="1"/>
    <x v="0"/>
    <x v="6"/>
    <x v="5"/>
  </r>
  <r>
    <n v="1"/>
    <n v="2016"/>
    <s v="3291742"/>
    <s v="20121"/>
    <x v="1"/>
    <n v="1"/>
    <x v="1"/>
    <x v="60"/>
    <x v="15"/>
    <x v="4"/>
    <s v="Q15"/>
    <n v="5"/>
    <x v="0"/>
    <x v="0"/>
    <x v="0"/>
  </r>
  <r>
    <n v="1"/>
    <n v="2016"/>
    <s v="3291742"/>
    <s v="20121"/>
    <x v="1"/>
    <n v="1"/>
    <x v="1"/>
    <x v="60"/>
    <x v="15"/>
    <x v="4"/>
    <s v="Q16"/>
    <n v="2"/>
    <x v="0"/>
    <x v="1"/>
    <x v="6"/>
  </r>
  <r>
    <n v="1"/>
    <n v="2016"/>
    <s v="3291742"/>
    <s v="20121"/>
    <x v="1"/>
    <n v="1"/>
    <x v="1"/>
    <x v="60"/>
    <x v="15"/>
    <x v="4"/>
    <s v="Q14"/>
    <n v="1"/>
    <x v="0"/>
    <x v="2"/>
    <x v="2"/>
  </r>
  <r>
    <n v="1"/>
    <n v="2016"/>
    <s v="3291742"/>
    <s v="20121"/>
    <x v="1"/>
    <n v="1"/>
    <x v="1"/>
    <x v="60"/>
    <x v="15"/>
    <x v="4"/>
    <s v="Q17"/>
    <m/>
    <x v="0"/>
    <x v="3"/>
    <x v="3"/>
  </r>
  <r>
    <n v="1"/>
    <n v="2016"/>
    <s v="3291742"/>
    <s v="20121"/>
    <x v="1"/>
    <n v="1"/>
    <x v="1"/>
    <x v="60"/>
    <x v="15"/>
    <x v="4"/>
    <s v="Q18"/>
    <n v="9"/>
    <x v="0"/>
    <x v="4"/>
    <x v="4"/>
  </r>
  <r>
    <n v="1"/>
    <n v="2016"/>
    <s v="3291742"/>
    <s v="20121"/>
    <x v="1"/>
    <n v="1"/>
    <x v="1"/>
    <x v="60"/>
    <x v="15"/>
    <x v="4"/>
    <s v="Q23"/>
    <m/>
    <x v="0"/>
    <x v="5"/>
    <x v="3"/>
  </r>
  <r>
    <n v="1"/>
    <n v="2016"/>
    <s v="3291742"/>
    <s v="20121"/>
    <x v="1"/>
    <n v="1"/>
    <x v="1"/>
    <x v="60"/>
    <x v="15"/>
    <x v="4"/>
    <s v="Q19"/>
    <n v="3"/>
    <x v="0"/>
    <x v="6"/>
    <x v="8"/>
  </r>
  <r>
    <n v="1"/>
    <n v="2016"/>
    <s v="3918277"/>
    <s v="20114"/>
    <x v="1"/>
    <n v="1"/>
    <x v="1"/>
    <x v="0"/>
    <x v="0"/>
    <x v="0"/>
    <s v="Q15"/>
    <n v="5"/>
    <x v="0"/>
    <x v="0"/>
    <x v="0"/>
  </r>
  <r>
    <n v="1"/>
    <n v="2016"/>
    <s v="3918277"/>
    <s v="20114"/>
    <x v="1"/>
    <n v="1"/>
    <x v="1"/>
    <x v="0"/>
    <x v="0"/>
    <x v="0"/>
    <s v="Q16"/>
    <n v="1"/>
    <x v="0"/>
    <x v="1"/>
    <x v="2"/>
  </r>
  <r>
    <n v="1"/>
    <n v="2016"/>
    <s v="3918277"/>
    <s v="20114"/>
    <x v="1"/>
    <n v="1"/>
    <x v="1"/>
    <x v="0"/>
    <x v="0"/>
    <x v="0"/>
    <s v="Q14"/>
    <n v="1"/>
    <x v="0"/>
    <x v="2"/>
    <x v="2"/>
  </r>
  <r>
    <n v="1"/>
    <n v="2016"/>
    <s v="3918277"/>
    <s v="20114"/>
    <x v="1"/>
    <n v="1"/>
    <x v="1"/>
    <x v="0"/>
    <x v="0"/>
    <x v="0"/>
    <s v="Q17"/>
    <n v="9"/>
    <x v="0"/>
    <x v="3"/>
    <x v="4"/>
  </r>
  <r>
    <n v="1"/>
    <n v="2016"/>
    <s v="3918277"/>
    <s v="20114"/>
    <x v="1"/>
    <n v="1"/>
    <x v="1"/>
    <x v="0"/>
    <x v="0"/>
    <x v="0"/>
    <s v="Q18"/>
    <m/>
    <x v="0"/>
    <x v="4"/>
    <x v="3"/>
  </r>
  <r>
    <n v="1"/>
    <n v="2016"/>
    <s v="3918277"/>
    <s v="20114"/>
    <x v="1"/>
    <n v="1"/>
    <x v="1"/>
    <x v="0"/>
    <x v="0"/>
    <x v="0"/>
    <s v="Q23"/>
    <m/>
    <x v="0"/>
    <x v="5"/>
    <x v="3"/>
  </r>
  <r>
    <n v="1"/>
    <n v="2016"/>
    <s v="3918277"/>
    <s v="20114"/>
    <x v="1"/>
    <n v="1"/>
    <x v="1"/>
    <x v="0"/>
    <x v="0"/>
    <x v="0"/>
    <s v="Q19"/>
    <n v="2"/>
    <x v="0"/>
    <x v="6"/>
    <x v="2"/>
  </r>
  <r>
    <n v="1"/>
    <n v="2016"/>
    <s v="2979105"/>
    <s v="20114"/>
    <x v="1"/>
    <n v="1"/>
    <x v="1"/>
    <x v="11"/>
    <x v="11"/>
    <x v="4"/>
    <s v="Q15"/>
    <m/>
    <x v="0"/>
    <x v="0"/>
    <x v="3"/>
  </r>
  <r>
    <n v="1"/>
    <n v="2016"/>
    <s v="2979105"/>
    <s v="20114"/>
    <x v="1"/>
    <n v="1"/>
    <x v="1"/>
    <x v="11"/>
    <x v="11"/>
    <x v="4"/>
    <s v="Q16"/>
    <m/>
    <x v="0"/>
    <x v="1"/>
    <x v="3"/>
  </r>
  <r>
    <n v="1"/>
    <n v="2016"/>
    <s v="2979105"/>
    <s v="20114"/>
    <x v="1"/>
    <n v="1"/>
    <x v="1"/>
    <x v="11"/>
    <x v="11"/>
    <x v="4"/>
    <s v="Q14"/>
    <n v="2"/>
    <x v="0"/>
    <x v="2"/>
    <x v="8"/>
  </r>
  <r>
    <n v="1"/>
    <n v="2016"/>
    <s v="2979105"/>
    <s v="20114"/>
    <x v="1"/>
    <n v="1"/>
    <x v="1"/>
    <x v="11"/>
    <x v="11"/>
    <x v="4"/>
    <s v="Q17"/>
    <m/>
    <x v="0"/>
    <x v="3"/>
    <x v="3"/>
  </r>
  <r>
    <n v="1"/>
    <n v="2016"/>
    <s v="2979105"/>
    <s v="20114"/>
    <x v="1"/>
    <n v="1"/>
    <x v="1"/>
    <x v="11"/>
    <x v="11"/>
    <x v="4"/>
    <s v="Q18"/>
    <m/>
    <x v="0"/>
    <x v="4"/>
    <x v="3"/>
  </r>
  <r>
    <n v="1"/>
    <n v="2016"/>
    <s v="2979105"/>
    <s v="20114"/>
    <x v="1"/>
    <n v="1"/>
    <x v="1"/>
    <x v="11"/>
    <x v="11"/>
    <x v="4"/>
    <s v="Q23"/>
    <m/>
    <x v="0"/>
    <x v="5"/>
    <x v="3"/>
  </r>
  <r>
    <n v="1"/>
    <n v="2016"/>
    <s v="2979105"/>
    <s v="20114"/>
    <x v="1"/>
    <n v="1"/>
    <x v="1"/>
    <x v="11"/>
    <x v="11"/>
    <x v="4"/>
    <s v="Q19"/>
    <n v="2"/>
    <x v="0"/>
    <x v="6"/>
    <x v="2"/>
  </r>
  <r>
    <n v="1"/>
    <n v="2016"/>
    <s v="1198248"/>
    <s v="20122"/>
    <x v="1"/>
    <n v="1"/>
    <x v="1"/>
    <x v="61"/>
    <x v="2"/>
    <x v="0"/>
    <s v="Q15"/>
    <m/>
    <x v="0"/>
    <x v="0"/>
    <x v="3"/>
  </r>
  <r>
    <n v="1"/>
    <n v="2016"/>
    <s v="1198248"/>
    <s v="20122"/>
    <x v="1"/>
    <n v="1"/>
    <x v="1"/>
    <x v="61"/>
    <x v="2"/>
    <x v="0"/>
    <s v="Q16"/>
    <m/>
    <x v="0"/>
    <x v="1"/>
    <x v="3"/>
  </r>
  <r>
    <n v="1"/>
    <n v="2016"/>
    <s v="1198248"/>
    <s v="20122"/>
    <x v="1"/>
    <n v="1"/>
    <x v="1"/>
    <x v="61"/>
    <x v="2"/>
    <x v="0"/>
    <s v="Q14"/>
    <n v="2"/>
    <x v="0"/>
    <x v="2"/>
    <x v="8"/>
  </r>
  <r>
    <n v="1"/>
    <n v="2016"/>
    <s v="1198248"/>
    <s v="20122"/>
    <x v="1"/>
    <n v="1"/>
    <x v="1"/>
    <x v="61"/>
    <x v="2"/>
    <x v="0"/>
    <s v="Q17"/>
    <m/>
    <x v="0"/>
    <x v="3"/>
    <x v="3"/>
  </r>
  <r>
    <n v="1"/>
    <n v="2016"/>
    <s v="1198248"/>
    <s v="20122"/>
    <x v="1"/>
    <n v="1"/>
    <x v="1"/>
    <x v="61"/>
    <x v="2"/>
    <x v="0"/>
    <s v="Q18"/>
    <m/>
    <x v="0"/>
    <x v="4"/>
    <x v="3"/>
  </r>
  <r>
    <n v="1"/>
    <n v="2016"/>
    <s v="1198248"/>
    <s v="20122"/>
    <x v="1"/>
    <n v="1"/>
    <x v="1"/>
    <x v="61"/>
    <x v="2"/>
    <x v="0"/>
    <s v="Q23"/>
    <m/>
    <x v="0"/>
    <x v="5"/>
    <x v="3"/>
  </r>
  <r>
    <n v="1"/>
    <n v="2016"/>
    <s v="1198248"/>
    <s v="20122"/>
    <x v="1"/>
    <n v="1"/>
    <x v="1"/>
    <x v="61"/>
    <x v="2"/>
    <x v="0"/>
    <s v="Q19"/>
    <n v="1"/>
    <x v="0"/>
    <x v="6"/>
    <x v="5"/>
  </r>
  <r>
    <n v="1"/>
    <n v="2016"/>
    <s v="3494529"/>
    <s v="20122"/>
    <x v="1"/>
    <n v="1"/>
    <x v="1"/>
    <x v="19"/>
    <x v="19"/>
    <x v="3"/>
    <s v="Q15"/>
    <m/>
    <x v="0"/>
    <x v="0"/>
    <x v="3"/>
  </r>
  <r>
    <n v="1"/>
    <n v="2016"/>
    <s v="3494529"/>
    <s v="20122"/>
    <x v="1"/>
    <n v="1"/>
    <x v="1"/>
    <x v="19"/>
    <x v="19"/>
    <x v="3"/>
    <s v="Q16"/>
    <m/>
    <x v="0"/>
    <x v="1"/>
    <x v="3"/>
  </r>
  <r>
    <n v="1"/>
    <n v="2016"/>
    <s v="3494529"/>
    <s v="20122"/>
    <x v="1"/>
    <n v="1"/>
    <x v="1"/>
    <x v="19"/>
    <x v="19"/>
    <x v="3"/>
    <s v="Q14"/>
    <n v="2"/>
    <x v="0"/>
    <x v="2"/>
    <x v="8"/>
  </r>
  <r>
    <n v="1"/>
    <n v="2016"/>
    <s v="3494529"/>
    <s v="20122"/>
    <x v="1"/>
    <n v="1"/>
    <x v="1"/>
    <x v="19"/>
    <x v="19"/>
    <x v="3"/>
    <s v="Q17"/>
    <m/>
    <x v="0"/>
    <x v="3"/>
    <x v="3"/>
  </r>
  <r>
    <n v="1"/>
    <n v="2016"/>
    <s v="3494529"/>
    <s v="20122"/>
    <x v="1"/>
    <n v="1"/>
    <x v="1"/>
    <x v="19"/>
    <x v="19"/>
    <x v="3"/>
    <s v="Q18"/>
    <m/>
    <x v="0"/>
    <x v="4"/>
    <x v="3"/>
  </r>
  <r>
    <n v="1"/>
    <n v="2016"/>
    <s v="3494529"/>
    <s v="20122"/>
    <x v="1"/>
    <n v="1"/>
    <x v="1"/>
    <x v="19"/>
    <x v="19"/>
    <x v="3"/>
    <s v="Q23"/>
    <m/>
    <x v="0"/>
    <x v="5"/>
    <x v="3"/>
  </r>
  <r>
    <n v="1"/>
    <n v="2016"/>
    <s v="3494529"/>
    <s v="20122"/>
    <x v="1"/>
    <n v="1"/>
    <x v="1"/>
    <x v="19"/>
    <x v="19"/>
    <x v="3"/>
    <s v="Q19"/>
    <n v="1"/>
    <x v="0"/>
    <x v="6"/>
    <x v="5"/>
  </r>
  <r>
    <n v="1"/>
    <n v="2016"/>
    <s v="1391727"/>
    <s v="20114"/>
    <x v="1"/>
    <n v="1"/>
    <x v="1"/>
    <x v="24"/>
    <x v="23"/>
    <x v="2"/>
    <s v="Q15"/>
    <m/>
    <x v="0"/>
    <x v="0"/>
    <x v="3"/>
  </r>
  <r>
    <n v="1"/>
    <n v="2016"/>
    <s v="1391727"/>
    <s v="20114"/>
    <x v="1"/>
    <n v="1"/>
    <x v="1"/>
    <x v="24"/>
    <x v="23"/>
    <x v="2"/>
    <s v="Q16"/>
    <m/>
    <x v="0"/>
    <x v="1"/>
    <x v="3"/>
  </r>
  <r>
    <n v="1"/>
    <n v="2016"/>
    <s v="1391727"/>
    <s v="20114"/>
    <x v="1"/>
    <n v="1"/>
    <x v="1"/>
    <x v="24"/>
    <x v="23"/>
    <x v="2"/>
    <s v="Q14"/>
    <n v="2"/>
    <x v="0"/>
    <x v="2"/>
    <x v="8"/>
  </r>
  <r>
    <n v="1"/>
    <n v="2016"/>
    <s v="1391727"/>
    <s v="20114"/>
    <x v="1"/>
    <n v="1"/>
    <x v="1"/>
    <x v="24"/>
    <x v="23"/>
    <x v="2"/>
    <s v="Q17"/>
    <m/>
    <x v="0"/>
    <x v="3"/>
    <x v="3"/>
  </r>
  <r>
    <n v="1"/>
    <n v="2016"/>
    <s v="1391727"/>
    <s v="20114"/>
    <x v="1"/>
    <n v="1"/>
    <x v="1"/>
    <x v="24"/>
    <x v="23"/>
    <x v="2"/>
    <s v="Q18"/>
    <m/>
    <x v="0"/>
    <x v="4"/>
    <x v="3"/>
  </r>
  <r>
    <n v="1"/>
    <n v="2016"/>
    <s v="1391727"/>
    <s v="20114"/>
    <x v="1"/>
    <n v="1"/>
    <x v="1"/>
    <x v="24"/>
    <x v="23"/>
    <x v="2"/>
    <s v="Q23"/>
    <m/>
    <x v="0"/>
    <x v="5"/>
    <x v="3"/>
  </r>
  <r>
    <n v="1"/>
    <n v="2016"/>
    <s v="1391727"/>
    <s v="20114"/>
    <x v="1"/>
    <n v="1"/>
    <x v="1"/>
    <x v="24"/>
    <x v="23"/>
    <x v="2"/>
    <s v="Q19"/>
    <n v="1"/>
    <x v="0"/>
    <x v="6"/>
    <x v="5"/>
  </r>
  <r>
    <n v="1"/>
    <n v="2016"/>
    <s v="107821"/>
    <s v="20121"/>
    <x v="1"/>
    <n v="1"/>
    <x v="1"/>
    <x v="54"/>
    <x v="31"/>
    <x v="2"/>
    <s v="Q15"/>
    <m/>
    <x v="0"/>
    <x v="0"/>
    <x v="3"/>
  </r>
  <r>
    <n v="1"/>
    <n v="2016"/>
    <s v="107821"/>
    <s v="20121"/>
    <x v="1"/>
    <n v="1"/>
    <x v="1"/>
    <x v="54"/>
    <x v="31"/>
    <x v="2"/>
    <s v="Q16"/>
    <m/>
    <x v="0"/>
    <x v="1"/>
    <x v="3"/>
  </r>
  <r>
    <n v="1"/>
    <n v="2016"/>
    <s v="107821"/>
    <s v="20121"/>
    <x v="1"/>
    <n v="1"/>
    <x v="1"/>
    <x v="54"/>
    <x v="31"/>
    <x v="2"/>
    <s v="Q14"/>
    <n v="2"/>
    <x v="0"/>
    <x v="2"/>
    <x v="8"/>
  </r>
  <r>
    <n v="1"/>
    <n v="2016"/>
    <s v="107821"/>
    <s v="20121"/>
    <x v="1"/>
    <n v="1"/>
    <x v="1"/>
    <x v="54"/>
    <x v="31"/>
    <x v="2"/>
    <s v="Q17"/>
    <m/>
    <x v="0"/>
    <x v="3"/>
    <x v="3"/>
  </r>
  <r>
    <n v="1"/>
    <n v="2016"/>
    <s v="107821"/>
    <s v="20121"/>
    <x v="1"/>
    <n v="1"/>
    <x v="1"/>
    <x v="54"/>
    <x v="31"/>
    <x v="2"/>
    <s v="Q18"/>
    <m/>
    <x v="0"/>
    <x v="4"/>
    <x v="3"/>
  </r>
  <r>
    <n v="1"/>
    <n v="2016"/>
    <s v="107821"/>
    <s v="20121"/>
    <x v="1"/>
    <n v="1"/>
    <x v="1"/>
    <x v="54"/>
    <x v="31"/>
    <x v="2"/>
    <s v="Q23"/>
    <m/>
    <x v="0"/>
    <x v="5"/>
    <x v="3"/>
  </r>
  <r>
    <n v="1"/>
    <n v="2016"/>
    <s v="107821"/>
    <s v="20121"/>
    <x v="1"/>
    <n v="1"/>
    <x v="1"/>
    <x v="54"/>
    <x v="31"/>
    <x v="2"/>
    <s v="Q19"/>
    <n v="1"/>
    <x v="0"/>
    <x v="6"/>
    <x v="5"/>
  </r>
  <r>
    <n v="1"/>
    <n v="2016"/>
    <s v="3059731"/>
    <s v="20122"/>
    <x v="1"/>
    <n v="1"/>
    <x v="1"/>
    <x v="0"/>
    <x v="0"/>
    <x v="0"/>
    <s v="Q15"/>
    <m/>
    <x v="0"/>
    <x v="0"/>
    <x v="3"/>
  </r>
  <r>
    <n v="1"/>
    <n v="2016"/>
    <s v="3059731"/>
    <s v="20122"/>
    <x v="1"/>
    <n v="1"/>
    <x v="1"/>
    <x v="0"/>
    <x v="0"/>
    <x v="0"/>
    <s v="Q16"/>
    <m/>
    <x v="0"/>
    <x v="1"/>
    <x v="3"/>
  </r>
  <r>
    <n v="1"/>
    <n v="2016"/>
    <s v="3059731"/>
    <s v="20122"/>
    <x v="1"/>
    <n v="1"/>
    <x v="1"/>
    <x v="0"/>
    <x v="0"/>
    <x v="0"/>
    <s v="Q14"/>
    <n v="2"/>
    <x v="0"/>
    <x v="2"/>
    <x v="8"/>
  </r>
  <r>
    <n v="1"/>
    <n v="2016"/>
    <s v="3059731"/>
    <s v="20122"/>
    <x v="1"/>
    <n v="1"/>
    <x v="1"/>
    <x v="0"/>
    <x v="0"/>
    <x v="0"/>
    <s v="Q17"/>
    <m/>
    <x v="0"/>
    <x v="3"/>
    <x v="3"/>
  </r>
  <r>
    <n v="1"/>
    <n v="2016"/>
    <s v="3059731"/>
    <s v="20122"/>
    <x v="1"/>
    <n v="1"/>
    <x v="1"/>
    <x v="0"/>
    <x v="0"/>
    <x v="0"/>
    <s v="Q18"/>
    <m/>
    <x v="0"/>
    <x v="4"/>
    <x v="3"/>
  </r>
  <r>
    <n v="1"/>
    <n v="2016"/>
    <s v="3059731"/>
    <s v="20122"/>
    <x v="1"/>
    <n v="1"/>
    <x v="1"/>
    <x v="0"/>
    <x v="0"/>
    <x v="0"/>
    <s v="Q23"/>
    <m/>
    <x v="0"/>
    <x v="5"/>
    <x v="3"/>
  </r>
  <r>
    <n v="1"/>
    <n v="2016"/>
    <s v="3059731"/>
    <s v="20122"/>
    <x v="1"/>
    <n v="1"/>
    <x v="1"/>
    <x v="0"/>
    <x v="0"/>
    <x v="0"/>
    <s v="Q19"/>
    <n v="1"/>
    <x v="0"/>
    <x v="6"/>
    <x v="5"/>
  </r>
  <r>
    <n v="1"/>
    <n v="2016"/>
    <s v="3698486"/>
    <s v="20122"/>
    <x v="1"/>
    <n v="1"/>
    <x v="1"/>
    <x v="19"/>
    <x v="19"/>
    <x v="3"/>
    <s v="Q15"/>
    <m/>
    <x v="0"/>
    <x v="0"/>
    <x v="3"/>
  </r>
  <r>
    <n v="1"/>
    <n v="2016"/>
    <s v="3698486"/>
    <s v="20122"/>
    <x v="1"/>
    <n v="1"/>
    <x v="1"/>
    <x v="19"/>
    <x v="19"/>
    <x v="3"/>
    <s v="Q16"/>
    <m/>
    <x v="0"/>
    <x v="1"/>
    <x v="3"/>
  </r>
  <r>
    <n v="1"/>
    <n v="2016"/>
    <s v="3698486"/>
    <s v="20122"/>
    <x v="1"/>
    <n v="1"/>
    <x v="1"/>
    <x v="19"/>
    <x v="19"/>
    <x v="3"/>
    <s v="Q14"/>
    <n v="2"/>
    <x v="0"/>
    <x v="2"/>
    <x v="8"/>
  </r>
  <r>
    <n v="1"/>
    <n v="2016"/>
    <s v="3698486"/>
    <s v="20122"/>
    <x v="1"/>
    <n v="1"/>
    <x v="1"/>
    <x v="19"/>
    <x v="19"/>
    <x v="3"/>
    <s v="Q17"/>
    <m/>
    <x v="0"/>
    <x v="3"/>
    <x v="3"/>
  </r>
  <r>
    <n v="1"/>
    <n v="2016"/>
    <s v="3698486"/>
    <s v="20122"/>
    <x v="1"/>
    <n v="1"/>
    <x v="1"/>
    <x v="19"/>
    <x v="19"/>
    <x v="3"/>
    <s v="Q18"/>
    <m/>
    <x v="0"/>
    <x v="4"/>
    <x v="3"/>
  </r>
  <r>
    <n v="1"/>
    <n v="2016"/>
    <s v="3698486"/>
    <s v="20122"/>
    <x v="1"/>
    <n v="1"/>
    <x v="1"/>
    <x v="19"/>
    <x v="19"/>
    <x v="3"/>
    <s v="Q23"/>
    <m/>
    <x v="0"/>
    <x v="5"/>
    <x v="3"/>
  </r>
  <r>
    <n v="1"/>
    <n v="2016"/>
    <s v="3698486"/>
    <s v="20122"/>
    <x v="1"/>
    <n v="1"/>
    <x v="1"/>
    <x v="19"/>
    <x v="19"/>
    <x v="3"/>
    <s v="Q19"/>
    <n v="1"/>
    <x v="0"/>
    <x v="6"/>
    <x v="5"/>
  </r>
  <r>
    <n v="1"/>
    <n v="2016"/>
    <s v="3303819"/>
    <s v="20114"/>
    <x v="1"/>
    <n v="1"/>
    <x v="1"/>
    <x v="6"/>
    <x v="6"/>
    <x v="0"/>
    <s v="Q15"/>
    <m/>
    <x v="0"/>
    <x v="0"/>
    <x v="3"/>
  </r>
  <r>
    <n v="1"/>
    <n v="2016"/>
    <s v="3303819"/>
    <s v="20114"/>
    <x v="1"/>
    <n v="1"/>
    <x v="1"/>
    <x v="6"/>
    <x v="6"/>
    <x v="0"/>
    <s v="Q16"/>
    <m/>
    <x v="0"/>
    <x v="1"/>
    <x v="3"/>
  </r>
  <r>
    <n v="1"/>
    <n v="2016"/>
    <s v="3303819"/>
    <s v="20114"/>
    <x v="1"/>
    <n v="1"/>
    <x v="1"/>
    <x v="6"/>
    <x v="6"/>
    <x v="0"/>
    <s v="Q14"/>
    <n v="2"/>
    <x v="0"/>
    <x v="2"/>
    <x v="8"/>
  </r>
  <r>
    <n v="1"/>
    <n v="2016"/>
    <s v="3303819"/>
    <s v="20114"/>
    <x v="1"/>
    <n v="1"/>
    <x v="1"/>
    <x v="6"/>
    <x v="6"/>
    <x v="0"/>
    <s v="Q17"/>
    <m/>
    <x v="0"/>
    <x v="3"/>
    <x v="3"/>
  </r>
  <r>
    <n v="1"/>
    <n v="2016"/>
    <s v="3303819"/>
    <s v="20114"/>
    <x v="1"/>
    <n v="1"/>
    <x v="1"/>
    <x v="6"/>
    <x v="6"/>
    <x v="0"/>
    <s v="Q18"/>
    <m/>
    <x v="0"/>
    <x v="4"/>
    <x v="3"/>
  </r>
  <r>
    <n v="1"/>
    <n v="2016"/>
    <s v="3303819"/>
    <s v="20114"/>
    <x v="1"/>
    <n v="1"/>
    <x v="1"/>
    <x v="6"/>
    <x v="6"/>
    <x v="0"/>
    <s v="Q23"/>
    <m/>
    <x v="0"/>
    <x v="5"/>
    <x v="3"/>
  </r>
  <r>
    <n v="1"/>
    <n v="2016"/>
    <s v="3303819"/>
    <s v="20114"/>
    <x v="1"/>
    <n v="1"/>
    <x v="1"/>
    <x v="6"/>
    <x v="6"/>
    <x v="0"/>
    <s v="Q19"/>
    <n v="1"/>
    <x v="0"/>
    <x v="6"/>
    <x v="5"/>
  </r>
  <r>
    <n v="1"/>
    <n v="2016"/>
    <s v="1846662"/>
    <s v="20122"/>
    <x v="1"/>
    <n v="1"/>
    <x v="1"/>
    <x v="62"/>
    <x v="36"/>
    <x v="2"/>
    <s v="Q15"/>
    <m/>
    <x v="0"/>
    <x v="0"/>
    <x v="3"/>
  </r>
  <r>
    <n v="1"/>
    <n v="2016"/>
    <s v="1846662"/>
    <s v="20122"/>
    <x v="1"/>
    <n v="1"/>
    <x v="1"/>
    <x v="62"/>
    <x v="36"/>
    <x v="2"/>
    <s v="Q16"/>
    <m/>
    <x v="0"/>
    <x v="1"/>
    <x v="3"/>
  </r>
  <r>
    <n v="1"/>
    <n v="2016"/>
    <s v="1846662"/>
    <s v="20122"/>
    <x v="1"/>
    <n v="1"/>
    <x v="1"/>
    <x v="62"/>
    <x v="36"/>
    <x v="2"/>
    <s v="Q14"/>
    <m/>
    <x v="0"/>
    <x v="2"/>
    <x v="3"/>
  </r>
  <r>
    <n v="1"/>
    <n v="2016"/>
    <s v="1846662"/>
    <s v="20122"/>
    <x v="1"/>
    <n v="1"/>
    <x v="1"/>
    <x v="62"/>
    <x v="36"/>
    <x v="2"/>
    <s v="Q17"/>
    <m/>
    <x v="0"/>
    <x v="3"/>
    <x v="3"/>
  </r>
  <r>
    <n v="1"/>
    <n v="2016"/>
    <s v="1846662"/>
    <s v="20122"/>
    <x v="1"/>
    <n v="1"/>
    <x v="1"/>
    <x v="62"/>
    <x v="36"/>
    <x v="2"/>
    <s v="Q18"/>
    <m/>
    <x v="0"/>
    <x v="4"/>
    <x v="3"/>
  </r>
  <r>
    <n v="1"/>
    <n v="2016"/>
    <s v="1846662"/>
    <s v="20122"/>
    <x v="1"/>
    <n v="1"/>
    <x v="1"/>
    <x v="62"/>
    <x v="36"/>
    <x v="2"/>
    <s v="Q23"/>
    <m/>
    <x v="0"/>
    <x v="5"/>
    <x v="3"/>
  </r>
  <r>
    <n v="1"/>
    <n v="2016"/>
    <s v="1846662"/>
    <s v="20122"/>
    <x v="1"/>
    <n v="1"/>
    <x v="1"/>
    <x v="62"/>
    <x v="36"/>
    <x v="2"/>
    <s v="Q19"/>
    <m/>
    <x v="0"/>
    <x v="6"/>
    <x v="3"/>
  </r>
  <r>
    <n v="1"/>
    <n v="2016"/>
    <s v="1896166"/>
    <s v="20114"/>
    <x v="1"/>
    <n v="1"/>
    <x v="1"/>
    <x v="63"/>
    <x v="21"/>
    <x v="2"/>
    <s v="Q15"/>
    <n v="1"/>
    <x v="0"/>
    <x v="0"/>
    <x v="13"/>
  </r>
  <r>
    <n v="1"/>
    <n v="2016"/>
    <s v="1896166"/>
    <s v="20114"/>
    <x v="1"/>
    <n v="1"/>
    <x v="1"/>
    <x v="63"/>
    <x v="21"/>
    <x v="2"/>
    <s v="Q16"/>
    <n v="1"/>
    <x v="0"/>
    <x v="1"/>
    <x v="2"/>
  </r>
  <r>
    <n v="1"/>
    <n v="2016"/>
    <s v="1896166"/>
    <s v="20114"/>
    <x v="1"/>
    <n v="1"/>
    <x v="1"/>
    <x v="63"/>
    <x v="21"/>
    <x v="2"/>
    <s v="Q14"/>
    <n v="1"/>
    <x v="0"/>
    <x v="2"/>
    <x v="2"/>
  </r>
  <r>
    <n v="1"/>
    <n v="2016"/>
    <s v="1896166"/>
    <s v="20114"/>
    <x v="1"/>
    <n v="1"/>
    <x v="1"/>
    <x v="63"/>
    <x v="21"/>
    <x v="2"/>
    <s v="Q17"/>
    <n v="12"/>
    <x v="0"/>
    <x v="3"/>
    <x v="18"/>
  </r>
  <r>
    <n v="1"/>
    <n v="2016"/>
    <s v="1896166"/>
    <s v="20114"/>
    <x v="1"/>
    <n v="1"/>
    <x v="1"/>
    <x v="63"/>
    <x v="21"/>
    <x v="2"/>
    <s v="Q18"/>
    <m/>
    <x v="0"/>
    <x v="4"/>
    <x v="3"/>
  </r>
  <r>
    <n v="1"/>
    <n v="2016"/>
    <s v="1896166"/>
    <s v="20114"/>
    <x v="1"/>
    <n v="1"/>
    <x v="1"/>
    <x v="63"/>
    <x v="21"/>
    <x v="2"/>
    <s v="Q23"/>
    <m/>
    <x v="0"/>
    <x v="5"/>
    <x v="3"/>
  </r>
  <r>
    <n v="1"/>
    <n v="2016"/>
    <s v="1896166"/>
    <s v="20114"/>
    <x v="1"/>
    <n v="1"/>
    <x v="1"/>
    <x v="63"/>
    <x v="21"/>
    <x v="2"/>
    <s v="Q19"/>
    <n v="1"/>
    <x v="0"/>
    <x v="6"/>
    <x v="5"/>
  </r>
  <r>
    <n v="1"/>
    <n v="2016"/>
    <s v="3646837"/>
    <s v="20122"/>
    <x v="1"/>
    <n v="1"/>
    <x v="1"/>
    <x v="64"/>
    <x v="39"/>
    <x v="1"/>
    <s v="Q15"/>
    <n v="2"/>
    <x v="0"/>
    <x v="0"/>
    <x v="11"/>
  </r>
  <r>
    <n v="1"/>
    <n v="2016"/>
    <s v="3646837"/>
    <s v="20122"/>
    <x v="1"/>
    <n v="1"/>
    <x v="1"/>
    <x v="64"/>
    <x v="39"/>
    <x v="1"/>
    <s v="Q16"/>
    <n v="1"/>
    <x v="0"/>
    <x v="1"/>
    <x v="2"/>
  </r>
  <r>
    <n v="1"/>
    <n v="2016"/>
    <s v="3646837"/>
    <s v="20122"/>
    <x v="1"/>
    <n v="1"/>
    <x v="1"/>
    <x v="64"/>
    <x v="39"/>
    <x v="1"/>
    <s v="Q14"/>
    <n v="1"/>
    <x v="0"/>
    <x v="2"/>
    <x v="2"/>
  </r>
  <r>
    <n v="1"/>
    <n v="2016"/>
    <s v="3646837"/>
    <s v="20122"/>
    <x v="1"/>
    <n v="1"/>
    <x v="1"/>
    <x v="64"/>
    <x v="39"/>
    <x v="1"/>
    <s v="Q17"/>
    <n v="11"/>
    <x v="0"/>
    <x v="3"/>
    <x v="15"/>
  </r>
  <r>
    <n v="1"/>
    <n v="2016"/>
    <s v="3646837"/>
    <s v="20122"/>
    <x v="1"/>
    <n v="1"/>
    <x v="1"/>
    <x v="64"/>
    <x v="39"/>
    <x v="1"/>
    <s v="Q18"/>
    <m/>
    <x v="0"/>
    <x v="4"/>
    <x v="3"/>
  </r>
  <r>
    <n v="1"/>
    <n v="2016"/>
    <s v="3646837"/>
    <s v="20122"/>
    <x v="1"/>
    <n v="1"/>
    <x v="1"/>
    <x v="64"/>
    <x v="39"/>
    <x v="1"/>
    <s v="Q23"/>
    <m/>
    <x v="0"/>
    <x v="5"/>
    <x v="3"/>
  </r>
  <r>
    <n v="1"/>
    <n v="2016"/>
    <s v="3646837"/>
    <s v="20122"/>
    <x v="1"/>
    <n v="1"/>
    <x v="1"/>
    <x v="64"/>
    <x v="39"/>
    <x v="1"/>
    <s v="Q19"/>
    <n v="1"/>
    <x v="0"/>
    <x v="6"/>
    <x v="5"/>
  </r>
  <r>
    <n v="1"/>
    <n v="2016"/>
    <s v="2855852"/>
    <s v="20122"/>
    <x v="1"/>
    <n v="1"/>
    <x v="1"/>
    <x v="65"/>
    <x v="1"/>
    <x v="1"/>
    <s v="Q15"/>
    <m/>
    <x v="0"/>
    <x v="0"/>
    <x v="3"/>
  </r>
  <r>
    <n v="1"/>
    <n v="2016"/>
    <s v="2855852"/>
    <s v="20122"/>
    <x v="1"/>
    <n v="1"/>
    <x v="1"/>
    <x v="65"/>
    <x v="1"/>
    <x v="1"/>
    <s v="Q16"/>
    <m/>
    <x v="0"/>
    <x v="1"/>
    <x v="3"/>
  </r>
  <r>
    <n v="1"/>
    <n v="2016"/>
    <s v="2855852"/>
    <s v="20122"/>
    <x v="1"/>
    <n v="1"/>
    <x v="1"/>
    <x v="65"/>
    <x v="1"/>
    <x v="1"/>
    <s v="Q14"/>
    <n v="2"/>
    <x v="0"/>
    <x v="2"/>
    <x v="8"/>
  </r>
  <r>
    <n v="1"/>
    <n v="2016"/>
    <s v="2855852"/>
    <s v="20122"/>
    <x v="1"/>
    <n v="1"/>
    <x v="1"/>
    <x v="65"/>
    <x v="1"/>
    <x v="1"/>
    <s v="Q17"/>
    <m/>
    <x v="0"/>
    <x v="3"/>
    <x v="3"/>
  </r>
  <r>
    <n v="1"/>
    <n v="2016"/>
    <s v="2855852"/>
    <s v="20122"/>
    <x v="1"/>
    <n v="1"/>
    <x v="1"/>
    <x v="65"/>
    <x v="1"/>
    <x v="1"/>
    <s v="Q18"/>
    <m/>
    <x v="0"/>
    <x v="4"/>
    <x v="3"/>
  </r>
  <r>
    <n v="1"/>
    <n v="2016"/>
    <s v="2855852"/>
    <s v="20122"/>
    <x v="1"/>
    <n v="1"/>
    <x v="1"/>
    <x v="65"/>
    <x v="1"/>
    <x v="1"/>
    <s v="Q23"/>
    <m/>
    <x v="0"/>
    <x v="5"/>
    <x v="3"/>
  </r>
  <r>
    <n v="1"/>
    <n v="2016"/>
    <s v="2855852"/>
    <s v="20122"/>
    <x v="1"/>
    <n v="1"/>
    <x v="1"/>
    <x v="65"/>
    <x v="1"/>
    <x v="1"/>
    <s v="Q19"/>
    <n v="1"/>
    <x v="0"/>
    <x v="6"/>
    <x v="5"/>
  </r>
  <r>
    <n v="1"/>
    <n v="2016"/>
    <s v="102088"/>
    <s v="20122"/>
    <x v="1"/>
    <n v="1"/>
    <x v="1"/>
    <x v="66"/>
    <x v="8"/>
    <x v="3"/>
    <s v="Q15"/>
    <m/>
    <x v="0"/>
    <x v="0"/>
    <x v="3"/>
  </r>
  <r>
    <n v="1"/>
    <n v="2016"/>
    <s v="102088"/>
    <s v="20122"/>
    <x v="1"/>
    <n v="1"/>
    <x v="1"/>
    <x v="66"/>
    <x v="8"/>
    <x v="3"/>
    <s v="Q16"/>
    <m/>
    <x v="0"/>
    <x v="1"/>
    <x v="3"/>
  </r>
  <r>
    <n v="1"/>
    <n v="2016"/>
    <s v="102088"/>
    <s v="20122"/>
    <x v="1"/>
    <n v="1"/>
    <x v="1"/>
    <x v="66"/>
    <x v="8"/>
    <x v="3"/>
    <s v="Q14"/>
    <n v="2"/>
    <x v="0"/>
    <x v="2"/>
    <x v="8"/>
  </r>
  <r>
    <n v="1"/>
    <n v="2016"/>
    <s v="102088"/>
    <s v="20122"/>
    <x v="1"/>
    <n v="1"/>
    <x v="1"/>
    <x v="66"/>
    <x v="8"/>
    <x v="3"/>
    <s v="Q17"/>
    <m/>
    <x v="0"/>
    <x v="3"/>
    <x v="3"/>
  </r>
  <r>
    <n v="1"/>
    <n v="2016"/>
    <s v="102088"/>
    <s v="20122"/>
    <x v="1"/>
    <n v="1"/>
    <x v="1"/>
    <x v="66"/>
    <x v="8"/>
    <x v="3"/>
    <s v="Q18"/>
    <m/>
    <x v="0"/>
    <x v="4"/>
    <x v="3"/>
  </r>
  <r>
    <n v="1"/>
    <n v="2016"/>
    <s v="102088"/>
    <s v="20122"/>
    <x v="1"/>
    <n v="1"/>
    <x v="1"/>
    <x v="66"/>
    <x v="8"/>
    <x v="3"/>
    <s v="Q23"/>
    <m/>
    <x v="0"/>
    <x v="5"/>
    <x v="3"/>
  </r>
  <r>
    <n v="1"/>
    <n v="2016"/>
    <s v="102088"/>
    <s v="20122"/>
    <x v="1"/>
    <n v="1"/>
    <x v="1"/>
    <x v="66"/>
    <x v="8"/>
    <x v="3"/>
    <s v="Q19"/>
    <n v="1"/>
    <x v="0"/>
    <x v="6"/>
    <x v="5"/>
  </r>
  <r>
    <n v="1"/>
    <n v="2016"/>
    <s v="3635722"/>
    <s v="20113"/>
    <x v="1"/>
    <n v="1"/>
    <x v="1"/>
    <x v="32"/>
    <x v="27"/>
    <x v="3"/>
    <s v="Q15"/>
    <m/>
    <x v="0"/>
    <x v="0"/>
    <x v="3"/>
  </r>
  <r>
    <n v="1"/>
    <n v="2016"/>
    <s v="3635722"/>
    <s v="20113"/>
    <x v="1"/>
    <n v="1"/>
    <x v="1"/>
    <x v="32"/>
    <x v="27"/>
    <x v="3"/>
    <s v="Q16"/>
    <m/>
    <x v="0"/>
    <x v="1"/>
    <x v="3"/>
  </r>
  <r>
    <n v="1"/>
    <n v="2016"/>
    <s v="3635722"/>
    <s v="20113"/>
    <x v="1"/>
    <n v="1"/>
    <x v="1"/>
    <x v="32"/>
    <x v="27"/>
    <x v="3"/>
    <s v="Q14"/>
    <n v="2"/>
    <x v="0"/>
    <x v="2"/>
    <x v="8"/>
  </r>
  <r>
    <n v="1"/>
    <n v="2016"/>
    <s v="3635722"/>
    <s v="20113"/>
    <x v="1"/>
    <n v="1"/>
    <x v="1"/>
    <x v="32"/>
    <x v="27"/>
    <x v="3"/>
    <s v="Q17"/>
    <m/>
    <x v="0"/>
    <x v="3"/>
    <x v="3"/>
  </r>
  <r>
    <n v="1"/>
    <n v="2016"/>
    <s v="3635722"/>
    <s v="20113"/>
    <x v="1"/>
    <n v="1"/>
    <x v="1"/>
    <x v="32"/>
    <x v="27"/>
    <x v="3"/>
    <s v="Q18"/>
    <m/>
    <x v="0"/>
    <x v="4"/>
    <x v="3"/>
  </r>
  <r>
    <n v="1"/>
    <n v="2016"/>
    <s v="3635722"/>
    <s v="20113"/>
    <x v="1"/>
    <n v="1"/>
    <x v="1"/>
    <x v="32"/>
    <x v="27"/>
    <x v="3"/>
    <s v="Q23"/>
    <m/>
    <x v="0"/>
    <x v="5"/>
    <x v="3"/>
  </r>
  <r>
    <n v="1"/>
    <n v="2016"/>
    <s v="3635722"/>
    <s v="20113"/>
    <x v="1"/>
    <n v="1"/>
    <x v="1"/>
    <x v="32"/>
    <x v="27"/>
    <x v="3"/>
    <s v="Q19"/>
    <n v="1"/>
    <x v="0"/>
    <x v="6"/>
    <x v="5"/>
  </r>
  <r>
    <n v="1"/>
    <n v="2016"/>
    <s v="2103425"/>
    <s v="20122"/>
    <x v="1"/>
    <n v="1"/>
    <x v="1"/>
    <x v="66"/>
    <x v="8"/>
    <x v="3"/>
    <s v="Q15"/>
    <m/>
    <x v="0"/>
    <x v="0"/>
    <x v="3"/>
  </r>
  <r>
    <n v="1"/>
    <n v="2016"/>
    <s v="2103425"/>
    <s v="20122"/>
    <x v="1"/>
    <n v="1"/>
    <x v="1"/>
    <x v="66"/>
    <x v="8"/>
    <x v="3"/>
    <s v="Q16"/>
    <m/>
    <x v="0"/>
    <x v="1"/>
    <x v="3"/>
  </r>
  <r>
    <n v="1"/>
    <n v="2016"/>
    <s v="2103425"/>
    <s v="20122"/>
    <x v="1"/>
    <n v="1"/>
    <x v="1"/>
    <x v="66"/>
    <x v="8"/>
    <x v="3"/>
    <s v="Q14"/>
    <m/>
    <x v="0"/>
    <x v="2"/>
    <x v="3"/>
  </r>
  <r>
    <n v="1"/>
    <n v="2016"/>
    <s v="2103425"/>
    <s v="20122"/>
    <x v="1"/>
    <n v="1"/>
    <x v="1"/>
    <x v="66"/>
    <x v="8"/>
    <x v="3"/>
    <s v="Q17"/>
    <m/>
    <x v="0"/>
    <x v="3"/>
    <x v="3"/>
  </r>
  <r>
    <n v="1"/>
    <n v="2016"/>
    <s v="2103425"/>
    <s v="20122"/>
    <x v="1"/>
    <n v="1"/>
    <x v="1"/>
    <x v="66"/>
    <x v="8"/>
    <x v="3"/>
    <s v="Q18"/>
    <m/>
    <x v="0"/>
    <x v="4"/>
    <x v="3"/>
  </r>
  <r>
    <n v="1"/>
    <n v="2016"/>
    <s v="2103425"/>
    <s v="20122"/>
    <x v="1"/>
    <n v="1"/>
    <x v="1"/>
    <x v="66"/>
    <x v="8"/>
    <x v="3"/>
    <s v="Q23"/>
    <m/>
    <x v="0"/>
    <x v="5"/>
    <x v="3"/>
  </r>
  <r>
    <n v="1"/>
    <n v="2016"/>
    <s v="2103425"/>
    <s v="20122"/>
    <x v="1"/>
    <n v="1"/>
    <x v="1"/>
    <x v="66"/>
    <x v="8"/>
    <x v="3"/>
    <s v="Q19"/>
    <m/>
    <x v="0"/>
    <x v="6"/>
    <x v="3"/>
  </r>
  <r>
    <n v="1"/>
    <n v="2016"/>
    <s v="91272"/>
    <s v="20122"/>
    <x v="1"/>
    <n v="1"/>
    <x v="1"/>
    <x v="63"/>
    <x v="21"/>
    <x v="2"/>
    <s v="Q15"/>
    <n v="1"/>
    <x v="0"/>
    <x v="0"/>
    <x v="13"/>
  </r>
  <r>
    <n v="1"/>
    <n v="2016"/>
    <s v="91272"/>
    <s v="20122"/>
    <x v="1"/>
    <n v="1"/>
    <x v="1"/>
    <x v="63"/>
    <x v="21"/>
    <x v="2"/>
    <s v="Q16"/>
    <n v="1"/>
    <x v="0"/>
    <x v="1"/>
    <x v="2"/>
  </r>
  <r>
    <n v="1"/>
    <n v="2016"/>
    <s v="91272"/>
    <s v="20122"/>
    <x v="1"/>
    <n v="1"/>
    <x v="1"/>
    <x v="63"/>
    <x v="21"/>
    <x v="2"/>
    <s v="Q14"/>
    <n v="1"/>
    <x v="0"/>
    <x v="2"/>
    <x v="2"/>
  </r>
  <r>
    <n v="1"/>
    <n v="2016"/>
    <s v="91272"/>
    <s v="20122"/>
    <x v="1"/>
    <n v="1"/>
    <x v="1"/>
    <x v="63"/>
    <x v="21"/>
    <x v="2"/>
    <s v="Q17"/>
    <n v="9"/>
    <x v="0"/>
    <x v="3"/>
    <x v="4"/>
  </r>
  <r>
    <n v="1"/>
    <n v="2016"/>
    <s v="91272"/>
    <s v="20122"/>
    <x v="1"/>
    <n v="1"/>
    <x v="1"/>
    <x v="63"/>
    <x v="21"/>
    <x v="2"/>
    <s v="Q18"/>
    <m/>
    <x v="0"/>
    <x v="4"/>
    <x v="3"/>
  </r>
  <r>
    <n v="1"/>
    <n v="2016"/>
    <s v="91272"/>
    <s v="20122"/>
    <x v="1"/>
    <n v="1"/>
    <x v="1"/>
    <x v="63"/>
    <x v="21"/>
    <x v="2"/>
    <s v="Q23"/>
    <m/>
    <x v="0"/>
    <x v="5"/>
    <x v="3"/>
  </r>
  <r>
    <n v="1"/>
    <n v="2016"/>
    <s v="91272"/>
    <s v="20122"/>
    <x v="1"/>
    <n v="1"/>
    <x v="1"/>
    <x v="63"/>
    <x v="21"/>
    <x v="2"/>
    <s v="Q19"/>
    <n v="1"/>
    <x v="0"/>
    <x v="6"/>
    <x v="5"/>
  </r>
  <r>
    <n v="1"/>
    <n v="2016"/>
    <s v="3466189"/>
    <s v="20122"/>
    <x v="1"/>
    <n v="1"/>
    <x v="1"/>
    <x v="67"/>
    <x v="40"/>
    <x v="0"/>
    <s v="Q15"/>
    <m/>
    <x v="0"/>
    <x v="0"/>
    <x v="3"/>
  </r>
  <r>
    <n v="1"/>
    <n v="2016"/>
    <s v="3466189"/>
    <s v="20122"/>
    <x v="1"/>
    <n v="1"/>
    <x v="1"/>
    <x v="67"/>
    <x v="40"/>
    <x v="0"/>
    <s v="Q16"/>
    <m/>
    <x v="0"/>
    <x v="1"/>
    <x v="3"/>
  </r>
  <r>
    <n v="1"/>
    <n v="2016"/>
    <s v="3466189"/>
    <s v="20122"/>
    <x v="1"/>
    <n v="1"/>
    <x v="1"/>
    <x v="67"/>
    <x v="40"/>
    <x v="0"/>
    <s v="Q14"/>
    <m/>
    <x v="0"/>
    <x v="2"/>
    <x v="3"/>
  </r>
  <r>
    <n v="1"/>
    <n v="2016"/>
    <s v="3466189"/>
    <s v="20122"/>
    <x v="1"/>
    <n v="1"/>
    <x v="1"/>
    <x v="67"/>
    <x v="40"/>
    <x v="0"/>
    <s v="Q17"/>
    <m/>
    <x v="0"/>
    <x v="3"/>
    <x v="3"/>
  </r>
  <r>
    <n v="1"/>
    <n v="2016"/>
    <s v="3466189"/>
    <s v="20122"/>
    <x v="1"/>
    <n v="1"/>
    <x v="1"/>
    <x v="67"/>
    <x v="40"/>
    <x v="0"/>
    <s v="Q18"/>
    <m/>
    <x v="0"/>
    <x v="4"/>
    <x v="3"/>
  </r>
  <r>
    <n v="1"/>
    <n v="2016"/>
    <s v="3466189"/>
    <s v="20122"/>
    <x v="1"/>
    <n v="1"/>
    <x v="1"/>
    <x v="67"/>
    <x v="40"/>
    <x v="0"/>
    <s v="Q23"/>
    <m/>
    <x v="0"/>
    <x v="5"/>
    <x v="3"/>
  </r>
  <r>
    <n v="1"/>
    <n v="2016"/>
    <s v="3466189"/>
    <s v="20122"/>
    <x v="1"/>
    <n v="1"/>
    <x v="1"/>
    <x v="67"/>
    <x v="40"/>
    <x v="0"/>
    <s v="Q19"/>
    <m/>
    <x v="0"/>
    <x v="6"/>
    <x v="3"/>
  </r>
  <r>
    <n v="1"/>
    <n v="2016"/>
    <s v="2890952"/>
    <m/>
    <x v="1"/>
    <n v="1"/>
    <x v="1"/>
    <x v="0"/>
    <x v="0"/>
    <x v="0"/>
    <s v="Q15"/>
    <m/>
    <x v="0"/>
    <x v="0"/>
    <x v="3"/>
  </r>
  <r>
    <n v="1"/>
    <n v="2016"/>
    <s v="2890952"/>
    <m/>
    <x v="1"/>
    <n v="1"/>
    <x v="1"/>
    <x v="0"/>
    <x v="0"/>
    <x v="0"/>
    <s v="Q16"/>
    <m/>
    <x v="0"/>
    <x v="1"/>
    <x v="3"/>
  </r>
  <r>
    <n v="1"/>
    <n v="2016"/>
    <s v="2890952"/>
    <m/>
    <x v="1"/>
    <n v="1"/>
    <x v="1"/>
    <x v="0"/>
    <x v="0"/>
    <x v="0"/>
    <s v="Q14"/>
    <n v="2"/>
    <x v="0"/>
    <x v="2"/>
    <x v="8"/>
  </r>
  <r>
    <n v="1"/>
    <n v="2016"/>
    <s v="2890952"/>
    <m/>
    <x v="1"/>
    <n v="1"/>
    <x v="1"/>
    <x v="0"/>
    <x v="0"/>
    <x v="0"/>
    <s v="Q17"/>
    <m/>
    <x v="0"/>
    <x v="3"/>
    <x v="3"/>
  </r>
  <r>
    <n v="1"/>
    <n v="2016"/>
    <s v="2890952"/>
    <m/>
    <x v="1"/>
    <n v="1"/>
    <x v="1"/>
    <x v="0"/>
    <x v="0"/>
    <x v="0"/>
    <s v="Q18"/>
    <m/>
    <x v="0"/>
    <x v="4"/>
    <x v="3"/>
  </r>
  <r>
    <n v="1"/>
    <n v="2016"/>
    <s v="2890952"/>
    <m/>
    <x v="1"/>
    <n v="1"/>
    <x v="1"/>
    <x v="0"/>
    <x v="0"/>
    <x v="0"/>
    <s v="Q23"/>
    <m/>
    <x v="0"/>
    <x v="5"/>
    <x v="3"/>
  </r>
  <r>
    <n v="1"/>
    <n v="2016"/>
    <s v="2890952"/>
    <m/>
    <x v="1"/>
    <n v="1"/>
    <x v="1"/>
    <x v="0"/>
    <x v="0"/>
    <x v="0"/>
    <s v="Q19"/>
    <n v="1"/>
    <x v="0"/>
    <x v="6"/>
    <x v="5"/>
  </r>
  <r>
    <n v="1"/>
    <n v="2016"/>
    <s v="3251520"/>
    <s v="20122"/>
    <x v="1"/>
    <n v="1"/>
    <x v="1"/>
    <x v="68"/>
    <x v="15"/>
    <x v="4"/>
    <s v="Q15"/>
    <n v="4"/>
    <x v="0"/>
    <x v="0"/>
    <x v="9"/>
  </r>
  <r>
    <n v="1"/>
    <n v="2016"/>
    <s v="3251520"/>
    <s v="20122"/>
    <x v="1"/>
    <n v="1"/>
    <x v="1"/>
    <x v="68"/>
    <x v="15"/>
    <x v="4"/>
    <s v="Q16"/>
    <n v="1"/>
    <x v="0"/>
    <x v="1"/>
    <x v="2"/>
  </r>
  <r>
    <n v="1"/>
    <n v="2016"/>
    <s v="3251520"/>
    <s v="20122"/>
    <x v="1"/>
    <n v="1"/>
    <x v="1"/>
    <x v="68"/>
    <x v="15"/>
    <x v="4"/>
    <s v="Q14"/>
    <n v="1"/>
    <x v="0"/>
    <x v="2"/>
    <x v="2"/>
  </r>
  <r>
    <n v="1"/>
    <n v="2016"/>
    <s v="3251520"/>
    <s v="20122"/>
    <x v="1"/>
    <n v="1"/>
    <x v="1"/>
    <x v="68"/>
    <x v="15"/>
    <x v="4"/>
    <s v="Q17"/>
    <n v="11"/>
    <x v="0"/>
    <x v="3"/>
    <x v="15"/>
  </r>
  <r>
    <n v="1"/>
    <n v="2016"/>
    <s v="3251520"/>
    <s v="20122"/>
    <x v="1"/>
    <n v="1"/>
    <x v="1"/>
    <x v="68"/>
    <x v="15"/>
    <x v="4"/>
    <s v="Q18"/>
    <m/>
    <x v="0"/>
    <x v="4"/>
    <x v="3"/>
  </r>
  <r>
    <n v="1"/>
    <n v="2016"/>
    <s v="3251520"/>
    <s v="20122"/>
    <x v="1"/>
    <n v="1"/>
    <x v="1"/>
    <x v="68"/>
    <x v="15"/>
    <x v="4"/>
    <s v="Q23"/>
    <m/>
    <x v="0"/>
    <x v="5"/>
    <x v="3"/>
  </r>
  <r>
    <n v="1"/>
    <n v="2016"/>
    <s v="3251520"/>
    <s v="20122"/>
    <x v="1"/>
    <n v="1"/>
    <x v="1"/>
    <x v="68"/>
    <x v="15"/>
    <x v="4"/>
    <s v="Q19"/>
    <n v="1"/>
    <x v="0"/>
    <x v="6"/>
    <x v="5"/>
  </r>
  <r>
    <n v="1"/>
    <n v="2016"/>
    <s v="2687229"/>
    <s v="20114"/>
    <x v="1"/>
    <n v="1"/>
    <x v="1"/>
    <x v="41"/>
    <x v="31"/>
    <x v="2"/>
    <s v="Q15"/>
    <m/>
    <x v="0"/>
    <x v="0"/>
    <x v="3"/>
  </r>
  <r>
    <n v="1"/>
    <n v="2016"/>
    <s v="2687229"/>
    <s v="20114"/>
    <x v="1"/>
    <n v="1"/>
    <x v="1"/>
    <x v="41"/>
    <x v="31"/>
    <x v="2"/>
    <s v="Q16"/>
    <m/>
    <x v="0"/>
    <x v="1"/>
    <x v="3"/>
  </r>
  <r>
    <n v="1"/>
    <n v="2016"/>
    <s v="2687229"/>
    <s v="20114"/>
    <x v="1"/>
    <n v="1"/>
    <x v="1"/>
    <x v="41"/>
    <x v="31"/>
    <x v="2"/>
    <s v="Q14"/>
    <n v="2"/>
    <x v="0"/>
    <x v="2"/>
    <x v="8"/>
  </r>
  <r>
    <n v="1"/>
    <n v="2016"/>
    <s v="2687229"/>
    <s v="20114"/>
    <x v="1"/>
    <n v="1"/>
    <x v="1"/>
    <x v="41"/>
    <x v="31"/>
    <x v="2"/>
    <s v="Q17"/>
    <m/>
    <x v="0"/>
    <x v="3"/>
    <x v="3"/>
  </r>
  <r>
    <n v="1"/>
    <n v="2016"/>
    <s v="2687229"/>
    <s v="20114"/>
    <x v="1"/>
    <n v="1"/>
    <x v="1"/>
    <x v="41"/>
    <x v="31"/>
    <x v="2"/>
    <s v="Q18"/>
    <m/>
    <x v="0"/>
    <x v="4"/>
    <x v="3"/>
  </r>
  <r>
    <n v="1"/>
    <n v="2016"/>
    <s v="2687229"/>
    <s v="20114"/>
    <x v="1"/>
    <n v="1"/>
    <x v="1"/>
    <x v="41"/>
    <x v="31"/>
    <x v="2"/>
    <s v="Q23"/>
    <m/>
    <x v="0"/>
    <x v="5"/>
    <x v="3"/>
  </r>
  <r>
    <n v="1"/>
    <n v="2016"/>
    <s v="2687229"/>
    <s v="20114"/>
    <x v="1"/>
    <n v="1"/>
    <x v="1"/>
    <x v="41"/>
    <x v="31"/>
    <x v="2"/>
    <s v="Q19"/>
    <n v="1"/>
    <x v="0"/>
    <x v="6"/>
    <x v="5"/>
  </r>
  <r>
    <n v="1"/>
    <n v="2016"/>
    <s v="2402399"/>
    <s v="20113"/>
    <x v="1"/>
    <n v="1"/>
    <x v="1"/>
    <x v="35"/>
    <x v="5"/>
    <x v="2"/>
    <s v="Q15"/>
    <n v="6"/>
    <x v="0"/>
    <x v="0"/>
    <x v="16"/>
  </r>
  <r>
    <n v="1"/>
    <n v="2016"/>
    <s v="2402399"/>
    <s v="20113"/>
    <x v="1"/>
    <n v="1"/>
    <x v="1"/>
    <x v="35"/>
    <x v="5"/>
    <x v="2"/>
    <s v="Q16"/>
    <n v="1"/>
    <x v="0"/>
    <x v="1"/>
    <x v="2"/>
  </r>
  <r>
    <n v="1"/>
    <n v="2016"/>
    <s v="2402399"/>
    <s v="20113"/>
    <x v="1"/>
    <n v="1"/>
    <x v="1"/>
    <x v="35"/>
    <x v="5"/>
    <x v="2"/>
    <s v="Q14"/>
    <n v="1"/>
    <x v="0"/>
    <x v="2"/>
    <x v="2"/>
  </r>
  <r>
    <n v="1"/>
    <n v="2016"/>
    <s v="2402399"/>
    <s v="20113"/>
    <x v="1"/>
    <n v="1"/>
    <x v="1"/>
    <x v="35"/>
    <x v="5"/>
    <x v="2"/>
    <s v="Q17"/>
    <n v="9"/>
    <x v="0"/>
    <x v="3"/>
    <x v="4"/>
  </r>
  <r>
    <n v="1"/>
    <n v="2016"/>
    <s v="2402399"/>
    <s v="20113"/>
    <x v="1"/>
    <n v="1"/>
    <x v="1"/>
    <x v="35"/>
    <x v="5"/>
    <x v="2"/>
    <s v="Q18"/>
    <m/>
    <x v="0"/>
    <x v="4"/>
    <x v="3"/>
  </r>
  <r>
    <n v="1"/>
    <n v="2016"/>
    <s v="2402399"/>
    <s v="20113"/>
    <x v="1"/>
    <n v="1"/>
    <x v="1"/>
    <x v="35"/>
    <x v="5"/>
    <x v="2"/>
    <s v="Q23"/>
    <m/>
    <x v="0"/>
    <x v="5"/>
    <x v="3"/>
  </r>
  <r>
    <n v="1"/>
    <n v="2016"/>
    <s v="2402399"/>
    <s v="20113"/>
    <x v="1"/>
    <n v="1"/>
    <x v="1"/>
    <x v="35"/>
    <x v="5"/>
    <x v="2"/>
    <s v="Q19"/>
    <n v="1"/>
    <x v="0"/>
    <x v="6"/>
    <x v="5"/>
  </r>
  <r>
    <n v="1"/>
    <n v="2016"/>
    <s v="110356"/>
    <s v="20121"/>
    <x v="1"/>
    <n v="1"/>
    <x v="1"/>
    <x v="13"/>
    <x v="13"/>
    <x v="3"/>
    <s v="Q15"/>
    <n v="1"/>
    <x v="0"/>
    <x v="0"/>
    <x v="13"/>
  </r>
  <r>
    <n v="1"/>
    <n v="2016"/>
    <s v="110356"/>
    <s v="20121"/>
    <x v="1"/>
    <n v="1"/>
    <x v="1"/>
    <x v="13"/>
    <x v="13"/>
    <x v="3"/>
    <s v="Q16"/>
    <n v="1"/>
    <x v="0"/>
    <x v="1"/>
    <x v="2"/>
  </r>
  <r>
    <n v="1"/>
    <n v="2016"/>
    <s v="110356"/>
    <s v="20121"/>
    <x v="1"/>
    <n v="1"/>
    <x v="1"/>
    <x v="13"/>
    <x v="13"/>
    <x v="3"/>
    <s v="Q14"/>
    <n v="1"/>
    <x v="0"/>
    <x v="2"/>
    <x v="2"/>
  </r>
  <r>
    <n v="1"/>
    <n v="2016"/>
    <s v="110356"/>
    <s v="20121"/>
    <x v="1"/>
    <n v="1"/>
    <x v="1"/>
    <x v="13"/>
    <x v="13"/>
    <x v="3"/>
    <s v="Q17"/>
    <n v="9"/>
    <x v="0"/>
    <x v="3"/>
    <x v="4"/>
  </r>
  <r>
    <n v="1"/>
    <n v="2016"/>
    <s v="110356"/>
    <s v="20121"/>
    <x v="1"/>
    <n v="1"/>
    <x v="1"/>
    <x v="13"/>
    <x v="13"/>
    <x v="3"/>
    <s v="Q18"/>
    <m/>
    <x v="0"/>
    <x v="4"/>
    <x v="3"/>
  </r>
  <r>
    <n v="1"/>
    <n v="2016"/>
    <s v="110356"/>
    <s v="20121"/>
    <x v="1"/>
    <n v="1"/>
    <x v="1"/>
    <x v="13"/>
    <x v="13"/>
    <x v="3"/>
    <s v="Q23"/>
    <m/>
    <x v="0"/>
    <x v="5"/>
    <x v="3"/>
  </r>
  <r>
    <n v="1"/>
    <n v="2016"/>
    <s v="110356"/>
    <s v="20121"/>
    <x v="1"/>
    <n v="1"/>
    <x v="1"/>
    <x v="13"/>
    <x v="13"/>
    <x v="3"/>
    <s v="Q19"/>
    <n v="1"/>
    <x v="0"/>
    <x v="6"/>
    <x v="5"/>
  </r>
  <r>
    <n v="1"/>
    <n v="2016"/>
    <s v="111773"/>
    <s v="20114"/>
    <x v="1"/>
    <n v="1"/>
    <x v="1"/>
    <x v="69"/>
    <x v="38"/>
    <x v="4"/>
    <s v="Q15"/>
    <m/>
    <x v="0"/>
    <x v="0"/>
    <x v="3"/>
  </r>
  <r>
    <n v="1"/>
    <n v="2016"/>
    <s v="111773"/>
    <s v="20114"/>
    <x v="1"/>
    <n v="1"/>
    <x v="1"/>
    <x v="69"/>
    <x v="38"/>
    <x v="4"/>
    <s v="Q16"/>
    <m/>
    <x v="0"/>
    <x v="1"/>
    <x v="3"/>
  </r>
  <r>
    <n v="1"/>
    <n v="2016"/>
    <s v="111773"/>
    <s v="20114"/>
    <x v="1"/>
    <n v="1"/>
    <x v="1"/>
    <x v="69"/>
    <x v="38"/>
    <x v="4"/>
    <s v="Q14"/>
    <n v="2"/>
    <x v="0"/>
    <x v="2"/>
    <x v="8"/>
  </r>
  <r>
    <n v="1"/>
    <n v="2016"/>
    <s v="111773"/>
    <s v="20114"/>
    <x v="1"/>
    <n v="1"/>
    <x v="1"/>
    <x v="69"/>
    <x v="38"/>
    <x v="4"/>
    <s v="Q17"/>
    <m/>
    <x v="0"/>
    <x v="3"/>
    <x v="3"/>
  </r>
  <r>
    <n v="1"/>
    <n v="2016"/>
    <s v="111773"/>
    <s v="20114"/>
    <x v="1"/>
    <n v="1"/>
    <x v="1"/>
    <x v="69"/>
    <x v="38"/>
    <x v="4"/>
    <s v="Q18"/>
    <m/>
    <x v="0"/>
    <x v="4"/>
    <x v="3"/>
  </r>
  <r>
    <n v="1"/>
    <n v="2016"/>
    <s v="111773"/>
    <s v="20114"/>
    <x v="1"/>
    <n v="1"/>
    <x v="1"/>
    <x v="69"/>
    <x v="38"/>
    <x v="4"/>
    <s v="Q23"/>
    <m/>
    <x v="0"/>
    <x v="5"/>
    <x v="3"/>
  </r>
  <r>
    <n v="1"/>
    <n v="2016"/>
    <s v="111773"/>
    <s v="20114"/>
    <x v="1"/>
    <n v="1"/>
    <x v="1"/>
    <x v="69"/>
    <x v="38"/>
    <x v="4"/>
    <s v="Q19"/>
    <n v="1"/>
    <x v="0"/>
    <x v="6"/>
    <x v="5"/>
  </r>
  <r>
    <n v="1"/>
    <n v="2016"/>
    <s v="3572321"/>
    <s v="20114"/>
    <x v="1"/>
    <n v="1"/>
    <x v="1"/>
    <x v="38"/>
    <x v="21"/>
    <x v="2"/>
    <s v="Q15"/>
    <m/>
    <x v="0"/>
    <x v="0"/>
    <x v="3"/>
  </r>
  <r>
    <n v="1"/>
    <n v="2016"/>
    <s v="3572321"/>
    <s v="20114"/>
    <x v="1"/>
    <n v="1"/>
    <x v="1"/>
    <x v="38"/>
    <x v="21"/>
    <x v="2"/>
    <s v="Q16"/>
    <m/>
    <x v="0"/>
    <x v="1"/>
    <x v="3"/>
  </r>
  <r>
    <n v="1"/>
    <n v="2016"/>
    <s v="3572321"/>
    <s v="20114"/>
    <x v="1"/>
    <n v="1"/>
    <x v="1"/>
    <x v="38"/>
    <x v="21"/>
    <x v="2"/>
    <s v="Q14"/>
    <m/>
    <x v="0"/>
    <x v="2"/>
    <x v="3"/>
  </r>
  <r>
    <n v="1"/>
    <n v="2016"/>
    <s v="3572321"/>
    <s v="20114"/>
    <x v="1"/>
    <n v="1"/>
    <x v="1"/>
    <x v="38"/>
    <x v="21"/>
    <x v="2"/>
    <s v="Q17"/>
    <m/>
    <x v="0"/>
    <x v="3"/>
    <x v="3"/>
  </r>
  <r>
    <n v="1"/>
    <n v="2016"/>
    <s v="3572321"/>
    <s v="20114"/>
    <x v="1"/>
    <n v="1"/>
    <x v="1"/>
    <x v="38"/>
    <x v="21"/>
    <x v="2"/>
    <s v="Q18"/>
    <m/>
    <x v="0"/>
    <x v="4"/>
    <x v="3"/>
  </r>
  <r>
    <n v="1"/>
    <n v="2016"/>
    <s v="3572321"/>
    <s v="20114"/>
    <x v="1"/>
    <n v="1"/>
    <x v="1"/>
    <x v="38"/>
    <x v="21"/>
    <x v="2"/>
    <s v="Q23"/>
    <m/>
    <x v="0"/>
    <x v="5"/>
    <x v="3"/>
  </r>
  <r>
    <n v="1"/>
    <n v="2016"/>
    <s v="3572321"/>
    <s v="20114"/>
    <x v="1"/>
    <n v="1"/>
    <x v="1"/>
    <x v="38"/>
    <x v="21"/>
    <x v="2"/>
    <s v="Q19"/>
    <m/>
    <x v="0"/>
    <x v="6"/>
    <x v="3"/>
  </r>
  <r>
    <n v="1"/>
    <n v="2016"/>
    <s v="2917134"/>
    <s v="20122"/>
    <x v="1"/>
    <n v="1"/>
    <x v="1"/>
    <x v="70"/>
    <x v="37"/>
    <x v="4"/>
    <s v="Q15"/>
    <n v="3"/>
    <x v="0"/>
    <x v="0"/>
    <x v="14"/>
  </r>
  <r>
    <n v="1"/>
    <n v="2016"/>
    <s v="2917134"/>
    <s v="20122"/>
    <x v="1"/>
    <n v="1"/>
    <x v="1"/>
    <x v="70"/>
    <x v="37"/>
    <x v="4"/>
    <s v="Q16"/>
    <n v="2"/>
    <x v="0"/>
    <x v="1"/>
    <x v="6"/>
  </r>
  <r>
    <n v="1"/>
    <n v="2016"/>
    <s v="2917134"/>
    <s v="20122"/>
    <x v="1"/>
    <n v="1"/>
    <x v="1"/>
    <x v="70"/>
    <x v="37"/>
    <x v="4"/>
    <s v="Q14"/>
    <n v="1"/>
    <x v="0"/>
    <x v="2"/>
    <x v="2"/>
  </r>
  <r>
    <n v="1"/>
    <n v="2016"/>
    <s v="2917134"/>
    <s v="20122"/>
    <x v="1"/>
    <n v="1"/>
    <x v="1"/>
    <x v="70"/>
    <x v="37"/>
    <x v="4"/>
    <s v="Q17"/>
    <m/>
    <x v="0"/>
    <x v="3"/>
    <x v="3"/>
  </r>
  <r>
    <n v="1"/>
    <n v="2016"/>
    <s v="2917134"/>
    <s v="20122"/>
    <x v="1"/>
    <n v="1"/>
    <x v="1"/>
    <x v="70"/>
    <x v="37"/>
    <x v="4"/>
    <s v="Q18"/>
    <n v="7"/>
    <x v="0"/>
    <x v="4"/>
    <x v="22"/>
  </r>
  <r>
    <n v="1"/>
    <n v="2016"/>
    <s v="2917134"/>
    <s v="20122"/>
    <x v="1"/>
    <n v="1"/>
    <x v="1"/>
    <x v="70"/>
    <x v="37"/>
    <x v="4"/>
    <s v="Q23"/>
    <m/>
    <x v="0"/>
    <x v="5"/>
    <x v="3"/>
  </r>
  <r>
    <n v="1"/>
    <n v="2016"/>
    <s v="2917134"/>
    <s v="20122"/>
    <x v="1"/>
    <n v="1"/>
    <x v="1"/>
    <x v="70"/>
    <x v="37"/>
    <x v="4"/>
    <s v="Q19"/>
    <n v="1"/>
    <x v="0"/>
    <x v="6"/>
    <x v="5"/>
  </r>
  <r>
    <n v="1"/>
    <n v="2016"/>
    <s v="2728400"/>
    <s v="20122"/>
    <x v="1"/>
    <n v="1"/>
    <x v="1"/>
    <x v="23"/>
    <x v="23"/>
    <x v="2"/>
    <s v="Q15"/>
    <m/>
    <x v="0"/>
    <x v="0"/>
    <x v="3"/>
  </r>
  <r>
    <n v="1"/>
    <n v="2016"/>
    <s v="2728400"/>
    <s v="20122"/>
    <x v="1"/>
    <n v="1"/>
    <x v="1"/>
    <x v="23"/>
    <x v="23"/>
    <x v="2"/>
    <s v="Q16"/>
    <m/>
    <x v="0"/>
    <x v="1"/>
    <x v="3"/>
  </r>
  <r>
    <n v="1"/>
    <n v="2016"/>
    <s v="2728400"/>
    <s v="20122"/>
    <x v="1"/>
    <n v="1"/>
    <x v="1"/>
    <x v="23"/>
    <x v="23"/>
    <x v="2"/>
    <s v="Q14"/>
    <n v="2"/>
    <x v="0"/>
    <x v="2"/>
    <x v="8"/>
  </r>
  <r>
    <n v="1"/>
    <n v="2016"/>
    <s v="2728400"/>
    <s v="20122"/>
    <x v="1"/>
    <n v="1"/>
    <x v="1"/>
    <x v="23"/>
    <x v="23"/>
    <x v="2"/>
    <s v="Q17"/>
    <m/>
    <x v="0"/>
    <x v="3"/>
    <x v="3"/>
  </r>
  <r>
    <n v="1"/>
    <n v="2016"/>
    <s v="2728400"/>
    <s v="20122"/>
    <x v="1"/>
    <n v="1"/>
    <x v="1"/>
    <x v="23"/>
    <x v="23"/>
    <x v="2"/>
    <s v="Q18"/>
    <m/>
    <x v="0"/>
    <x v="4"/>
    <x v="3"/>
  </r>
  <r>
    <n v="1"/>
    <n v="2016"/>
    <s v="2728400"/>
    <s v="20122"/>
    <x v="1"/>
    <n v="1"/>
    <x v="1"/>
    <x v="23"/>
    <x v="23"/>
    <x v="2"/>
    <s v="Q23"/>
    <m/>
    <x v="0"/>
    <x v="5"/>
    <x v="3"/>
  </r>
  <r>
    <n v="1"/>
    <n v="2016"/>
    <s v="2728400"/>
    <s v="20122"/>
    <x v="1"/>
    <n v="1"/>
    <x v="1"/>
    <x v="23"/>
    <x v="23"/>
    <x v="2"/>
    <s v="Q19"/>
    <n v="2"/>
    <x v="0"/>
    <x v="6"/>
    <x v="2"/>
  </r>
  <r>
    <n v="1"/>
    <n v="2016"/>
    <s v="2663842"/>
    <s v="20113"/>
    <x v="1"/>
    <n v="1"/>
    <x v="1"/>
    <x v="43"/>
    <x v="32"/>
    <x v="0"/>
    <s v="Q15"/>
    <n v="5"/>
    <x v="0"/>
    <x v="0"/>
    <x v="0"/>
  </r>
  <r>
    <n v="1"/>
    <n v="2016"/>
    <s v="2663842"/>
    <s v="20113"/>
    <x v="1"/>
    <n v="1"/>
    <x v="1"/>
    <x v="43"/>
    <x v="32"/>
    <x v="0"/>
    <s v="Q16"/>
    <n v="2"/>
    <x v="0"/>
    <x v="1"/>
    <x v="6"/>
  </r>
  <r>
    <n v="1"/>
    <n v="2016"/>
    <s v="2663842"/>
    <s v="20113"/>
    <x v="1"/>
    <n v="1"/>
    <x v="1"/>
    <x v="43"/>
    <x v="32"/>
    <x v="0"/>
    <s v="Q14"/>
    <n v="1"/>
    <x v="0"/>
    <x v="2"/>
    <x v="2"/>
  </r>
  <r>
    <n v="1"/>
    <n v="2016"/>
    <s v="2663842"/>
    <s v="20113"/>
    <x v="1"/>
    <n v="1"/>
    <x v="1"/>
    <x v="43"/>
    <x v="32"/>
    <x v="0"/>
    <s v="Q17"/>
    <m/>
    <x v="0"/>
    <x v="3"/>
    <x v="3"/>
  </r>
  <r>
    <n v="1"/>
    <n v="2016"/>
    <s v="2663842"/>
    <s v="20113"/>
    <x v="1"/>
    <n v="1"/>
    <x v="1"/>
    <x v="43"/>
    <x v="32"/>
    <x v="0"/>
    <s v="Q18"/>
    <n v="11"/>
    <x v="0"/>
    <x v="4"/>
    <x v="15"/>
  </r>
  <r>
    <n v="1"/>
    <n v="2016"/>
    <s v="2663842"/>
    <s v="20113"/>
    <x v="1"/>
    <n v="1"/>
    <x v="1"/>
    <x v="43"/>
    <x v="32"/>
    <x v="0"/>
    <s v="Q23"/>
    <m/>
    <x v="0"/>
    <x v="5"/>
    <x v="3"/>
  </r>
  <r>
    <n v="1"/>
    <n v="2016"/>
    <s v="2663842"/>
    <s v="20113"/>
    <x v="1"/>
    <n v="1"/>
    <x v="1"/>
    <x v="43"/>
    <x v="32"/>
    <x v="0"/>
    <s v="Q19"/>
    <n v="2"/>
    <x v="0"/>
    <x v="6"/>
    <x v="2"/>
  </r>
  <r>
    <n v="1"/>
    <n v="2016"/>
    <s v="3474223"/>
    <s v="20121"/>
    <x v="1"/>
    <n v="1"/>
    <x v="1"/>
    <x v="54"/>
    <x v="31"/>
    <x v="2"/>
    <s v="Q15"/>
    <n v="1"/>
    <x v="0"/>
    <x v="0"/>
    <x v="13"/>
  </r>
  <r>
    <n v="1"/>
    <n v="2016"/>
    <s v="3474223"/>
    <s v="20121"/>
    <x v="1"/>
    <n v="1"/>
    <x v="1"/>
    <x v="54"/>
    <x v="31"/>
    <x v="2"/>
    <s v="Q16"/>
    <n v="1"/>
    <x v="0"/>
    <x v="1"/>
    <x v="2"/>
  </r>
  <r>
    <n v="1"/>
    <n v="2016"/>
    <s v="3474223"/>
    <s v="20121"/>
    <x v="1"/>
    <n v="1"/>
    <x v="1"/>
    <x v="54"/>
    <x v="31"/>
    <x v="2"/>
    <s v="Q14"/>
    <n v="1"/>
    <x v="0"/>
    <x v="2"/>
    <x v="2"/>
  </r>
  <r>
    <n v="1"/>
    <n v="2016"/>
    <s v="3474223"/>
    <s v="20121"/>
    <x v="1"/>
    <n v="1"/>
    <x v="1"/>
    <x v="54"/>
    <x v="31"/>
    <x v="2"/>
    <s v="Q17"/>
    <n v="10"/>
    <x v="0"/>
    <x v="3"/>
    <x v="10"/>
  </r>
  <r>
    <n v="1"/>
    <n v="2016"/>
    <s v="3474223"/>
    <s v="20121"/>
    <x v="1"/>
    <n v="1"/>
    <x v="1"/>
    <x v="54"/>
    <x v="31"/>
    <x v="2"/>
    <s v="Q18"/>
    <m/>
    <x v="0"/>
    <x v="4"/>
    <x v="3"/>
  </r>
  <r>
    <n v="1"/>
    <n v="2016"/>
    <s v="3474223"/>
    <s v="20121"/>
    <x v="1"/>
    <n v="1"/>
    <x v="1"/>
    <x v="54"/>
    <x v="31"/>
    <x v="2"/>
    <s v="Q23"/>
    <m/>
    <x v="0"/>
    <x v="5"/>
    <x v="3"/>
  </r>
  <r>
    <n v="1"/>
    <n v="2016"/>
    <s v="3474223"/>
    <s v="20121"/>
    <x v="1"/>
    <n v="1"/>
    <x v="1"/>
    <x v="54"/>
    <x v="31"/>
    <x v="2"/>
    <s v="Q19"/>
    <n v="1"/>
    <x v="0"/>
    <x v="6"/>
    <x v="5"/>
  </r>
  <r>
    <n v="1"/>
    <n v="2016"/>
    <s v="2509740"/>
    <s v="20122"/>
    <x v="1"/>
    <n v="1"/>
    <x v="1"/>
    <x v="53"/>
    <x v="33"/>
    <x v="4"/>
    <s v="Q15"/>
    <n v="4"/>
    <x v="0"/>
    <x v="0"/>
    <x v="9"/>
  </r>
  <r>
    <n v="1"/>
    <n v="2016"/>
    <s v="2509740"/>
    <s v="20122"/>
    <x v="1"/>
    <n v="1"/>
    <x v="1"/>
    <x v="53"/>
    <x v="33"/>
    <x v="4"/>
    <s v="Q16"/>
    <n v="2"/>
    <x v="0"/>
    <x v="1"/>
    <x v="6"/>
  </r>
  <r>
    <n v="1"/>
    <n v="2016"/>
    <s v="2509740"/>
    <s v="20122"/>
    <x v="1"/>
    <n v="1"/>
    <x v="1"/>
    <x v="53"/>
    <x v="33"/>
    <x v="4"/>
    <s v="Q14"/>
    <n v="1"/>
    <x v="0"/>
    <x v="2"/>
    <x v="2"/>
  </r>
  <r>
    <n v="1"/>
    <n v="2016"/>
    <s v="2509740"/>
    <s v="20122"/>
    <x v="1"/>
    <n v="1"/>
    <x v="1"/>
    <x v="53"/>
    <x v="33"/>
    <x v="4"/>
    <s v="Q17"/>
    <m/>
    <x v="0"/>
    <x v="3"/>
    <x v="3"/>
  </r>
  <r>
    <n v="1"/>
    <n v="2016"/>
    <s v="2509740"/>
    <s v="20122"/>
    <x v="1"/>
    <n v="1"/>
    <x v="1"/>
    <x v="53"/>
    <x v="33"/>
    <x v="4"/>
    <s v="Q18"/>
    <n v="9"/>
    <x v="0"/>
    <x v="4"/>
    <x v="4"/>
  </r>
  <r>
    <n v="1"/>
    <n v="2016"/>
    <s v="2509740"/>
    <s v="20122"/>
    <x v="1"/>
    <n v="1"/>
    <x v="1"/>
    <x v="53"/>
    <x v="33"/>
    <x v="4"/>
    <s v="Q23"/>
    <m/>
    <x v="0"/>
    <x v="5"/>
    <x v="3"/>
  </r>
  <r>
    <n v="1"/>
    <n v="2016"/>
    <s v="2509740"/>
    <s v="20122"/>
    <x v="1"/>
    <n v="1"/>
    <x v="1"/>
    <x v="53"/>
    <x v="33"/>
    <x v="4"/>
    <s v="Q19"/>
    <n v="1"/>
    <x v="0"/>
    <x v="6"/>
    <x v="5"/>
  </r>
  <r>
    <n v="1"/>
    <n v="2016"/>
    <s v="3309409"/>
    <s v="20114"/>
    <x v="1"/>
    <n v="1"/>
    <x v="1"/>
    <x v="38"/>
    <x v="21"/>
    <x v="2"/>
    <s v="Q15"/>
    <m/>
    <x v="0"/>
    <x v="0"/>
    <x v="3"/>
  </r>
  <r>
    <n v="1"/>
    <n v="2016"/>
    <s v="3309409"/>
    <s v="20114"/>
    <x v="1"/>
    <n v="1"/>
    <x v="1"/>
    <x v="38"/>
    <x v="21"/>
    <x v="2"/>
    <s v="Q16"/>
    <m/>
    <x v="0"/>
    <x v="1"/>
    <x v="3"/>
  </r>
  <r>
    <n v="1"/>
    <n v="2016"/>
    <s v="3309409"/>
    <s v="20114"/>
    <x v="1"/>
    <n v="1"/>
    <x v="1"/>
    <x v="38"/>
    <x v="21"/>
    <x v="2"/>
    <s v="Q14"/>
    <m/>
    <x v="0"/>
    <x v="2"/>
    <x v="3"/>
  </r>
  <r>
    <n v="1"/>
    <n v="2016"/>
    <s v="3309409"/>
    <s v="20114"/>
    <x v="1"/>
    <n v="1"/>
    <x v="1"/>
    <x v="38"/>
    <x v="21"/>
    <x v="2"/>
    <s v="Q17"/>
    <m/>
    <x v="0"/>
    <x v="3"/>
    <x v="3"/>
  </r>
  <r>
    <n v="1"/>
    <n v="2016"/>
    <s v="3309409"/>
    <s v="20114"/>
    <x v="1"/>
    <n v="1"/>
    <x v="1"/>
    <x v="38"/>
    <x v="21"/>
    <x v="2"/>
    <s v="Q18"/>
    <m/>
    <x v="0"/>
    <x v="4"/>
    <x v="3"/>
  </r>
  <r>
    <n v="1"/>
    <n v="2016"/>
    <s v="3309409"/>
    <s v="20114"/>
    <x v="1"/>
    <n v="1"/>
    <x v="1"/>
    <x v="38"/>
    <x v="21"/>
    <x v="2"/>
    <s v="Q23"/>
    <m/>
    <x v="0"/>
    <x v="5"/>
    <x v="3"/>
  </r>
  <r>
    <n v="1"/>
    <n v="2016"/>
    <s v="3309409"/>
    <s v="20114"/>
    <x v="1"/>
    <n v="1"/>
    <x v="1"/>
    <x v="38"/>
    <x v="21"/>
    <x v="2"/>
    <s v="Q19"/>
    <m/>
    <x v="0"/>
    <x v="6"/>
    <x v="3"/>
  </r>
  <r>
    <n v="1"/>
    <n v="2016"/>
    <s v="2852914"/>
    <s v="20122"/>
    <x v="1"/>
    <n v="1"/>
    <x v="1"/>
    <x v="0"/>
    <x v="0"/>
    <x v="0"/>
    <s v="Q15"/>
    <m/>
    <x v="0"/>
    <x v="0"/>
    <x v="3"/>
  </r>
  <r>
    <n v="1"/>
    <n v="2016"/>
    <s v="2852914"/>
    <s v="20122"/>
    <x v="1"/>
    <n v="1"/>
    <x v="1"/>
    <x v="0"/>
    <x v="0"/>
    <x v="0"/>
    <s v="Q16"/>
    <m/>
    <x v="0"/>
    <x v="1"/>
    <x v="3"/>
  </r>
  <r>
    <n v="1"/>
    <n v="2016"/>
    <s v="2852914"/>
    <s v="20122"/>
    <x v="1"/>
    <n v="1"/>
    <x v="1"/>
    <x v="0"/>
    <x v="0"/>
    <x v="0"/>
    <s v="Q14"/>
    <n v="2"/>
    <x v="0"/>
    <x v="2"/>
    <x v="8"/>
  </r>
  <r>
    <n v="1"/>
    <n v="2016"/>
    <s v="2852914"/>
    <s v="20122"/>
    <x v="1"/>
    <n v="1"/>
    <x v="1"/>
    <x v="0"/>
    <x v="0"/>
    <x v="0"/>
    <s v="Q17"/>
    <m/>
    <x v="0"/>
    <x v="3"/>
    <x v="3"/>
  </r>
  <r>
    <n v="1"/>
    <n v="2016"/>
    <s v="2852914"/>
    <s v="20122"/>
    <x v="1"/>
    <n v="1"/>
    <x v="1"/>
    <x v="0"/>
    <x v="0"/>
    <x v="0"/>
    <s v="Q18"/>
    <m/>
    <x v="0"/>
    <x v="4"/>
    <x v="3"/>
  </r>
  <r>
    <n v="1"/>
    <n v="2016"/>
    <s v="2852914"/>
    <s v="20122"/>
    <x v="1"/>
    <n v="1"/>
    <x v="1"/>
    <x v="0"/>
    <x v="0"/>
    <x v="0"/>
    <s v="Q23"/>
    <m/>
    <x v="0"/>
    <x v="5"/>
    <x v="3"/>
  </r>
  <r>
    <n v="1"/>
    <n v="2016"/>
    <s v="2852914"/>
    <s v="20122"/>
    <x v="1"/>
    <n v="1"/>
    <x v="1"/>
    <x v="0"/>
    <x v="0"/>
    <x v="0"/>
    <s v="Q19"/>
    <n v="1"/>
    <x v="0"/>
    <x v="6"/>
    <x v="5"/>
  </r>
  <r>
    <n v="1"/>
    <n v="2016"/>
    <s v="3134273"/>
    <s v="20122"/>
    <x v="1"/>
    <n v="1"/>
    <x v="1"/>
    <x v="15"/>
    <x v="15"/>
    <x v="4"/>
    <s v="Q15"/>
    <n v="1"/>
    <x v="0"/>
    <x v="0"/>
    <x v="13"/>
  </r>
  <r>
    <n v="1"/>
    <n v="2016"/>
    <s v="3134273"/>
    <s v="20122"/>
    <x v="1"/>
    <n v="1"/>
    <x v="1"/>
    <x v="15"/>
    <x v="15"/>
    <x v="4"/>
    <s v="Q16"/>
    <n v="1"/>
    <x v="0"/>
    <x v="1"/>
    <x v="2"/>
  </r>
  <r>
    <n v="1"/>
    <n v="2016"/>
    <s v="3134273"/>
    <s v="20122"/>
    <x v="1"/>
    <n v="1"/>
    <x v="1"/>
    <x v="15"/>
    <x v="15"/>
    <x v="4"/>
    <s v="Q14"/>
    <n v="1"/>
    <x v="0"/>
    <x v="2"/>
    <x v="2"/>
  </r>
  <r>
    <n v="1"/>
    <n v="2016"/>
    <s v="3134273"/>
    <s v="20122"/>
    <x v="1"/>
    <n v="1"/>
    <x v="1"/>
    <x v="15"/>
    <x v="15"/>
    <x v="4"/>
    <s v="Q17"/>
    <n v="8"/>
    <x v="0"/>
    <x v="3"/>
    <x v="23"/>
  </r>
  <r>
    <n v="1"/>
    <n v="2016"/>
    <s v="3134273"/>
    <s v="20122"/>
    <x v="1"/>
    <n v="1"/>
    <x v="1"/>
    <x v="15"/>
    <x v="15"/>
    <x v="4"/>
    <s v="Q18"/>
    <m/>
    <x v="0"/>
    <x v="4"/>
    <x v="3"/>
  </r>
  <r>
    <n v="1"/>
    <n v="2016"/>
    <s v="3134273"/>
    <s v="20122"/>
    <x v="1"/>
    <n v="1"/>
    <x v="1"/>
    <x v="15"/>
    <x v="15"/>
    <x v="4"/>
    <s v="Q23"/>
    <m/>
    <x v="0"/>
    <x v="5"/>
    <x v="3"/>
  </r>
  <r>
    <n v="1"/>
    <n v="2016"/>
    <s v="3134273"/>
    <s v="20122"/>
    <x v="1"/>
    <n v="1"/>
    <x v="1"/>
    <x v="15"/>
    <x v="15"/>
    <x v="4"/>
    <s v="Q19"/>
    <n v="1"/>
    <x v="0"/>
    <x v="6"/>
    <x v="5"/>
  </r>
  <r>
    <n v="1"/>
    <n v="2016"/>
    <s v="2838783"/>
    <s v="20114"/>
    <x v="1"/>
    <n v="1"/>
    <x v="1"/>
    <x v="54"/>
    <x v="31"/>
    <x v="2"/>
    <s v="Q15"/>
    <n v="2"/>
    <x v="0"/>
    <x v="0"/>
    <x v="11"/>
  </r>
  <r>
    <n v="1"/>
    <n v="2016"/>
    <s v="2838783"/>
    <s v="20114"/>
    <x v="1"/>
    <n v="1"/>
    <x v="1"/>
    <x v="54"/>
    <x v="31"/>
    <x v="2"/>
    <s v="Q16"/>
    <n v="1"/>
    <x v="0"/>
    <x v="1"/>
    <x v="2"/>
  </r>
  <r>
    <n v="1"/>
    <n v="2016"/>
    <s v="2838783"/>
    <s v="20114"/>
    <x v="1"/>
    <n v="1"/>
    <x v="1"/>
    <x v="54"/>
    <x v="31"/>
    <x v="2"/>
    <s v="Q14"/>
    <n v="1"/>
    <x v="0"/>
    <x v="2"/>
    <x v="2"/>
  </r>
  <r>
    <n v="1"/>
    <n v="2016"/>
    <s v="2838783"/>
    <s v="20114"/>
    <x v="1"/>
    <n v="1"/>
    <x v="1"/>
    <x v="54"/>
    <x v="31"/>
    <x v="2"/>
    <s v="Q17"/>
    <n v="10"/>
    <x v="0"/>
    <x v="3"/>
    <x v="10"/>
  </r>
  <r>
    <n v="1"/>
    <n v="2016"/>
    <s v="2838783"/>
    <s v="20114"/>
    <x v="1"/>
    <n v="1"/>
    <x v="1"/>
    <x v="54"/>
    <x v="31"/>
    <x v="2"/>
    <s v="Q18"/>
    <m/>
    <x v="0"/>
    <x v="4"/>
    <x v="3"/>
  </r>
  <r>
    <n v="1"/>
    <n v="2016"/>
    <s v="2838783"/>
    <s v="20114"/>
    <x v="1"/>
    <n v="1"/>
    <x v="1"/>
    <x v="54"/>
    <x v="31"/>
    <x v="2"/>
    <s v="Q23"/>
    <m/>
    <x v="0"/>
    <x v="5"/>
    <x v="3"/>
  </r>
  <r>
    <n v="1"/>
    <n v="2016"/>
    <s v="2838783"/>
    <s v="20114"/>
    <x v="1"/>
    <n v="1"/>
    <x v="1"/>
    <x v="54"/>
    <x v="31"/>
    <x v="2"/>
    <s v="Q19"/>
    <n v="1"/>
    <x v="0"/>
    <x v="6"/>
    <x v="5"/>
  </r>
  <r>
    <n v="1"/>
    <n v="2016"/>
    <s v="2822832"/>
    <s v="20122"/>
    <x v="1"/>
    <n v="1"/>
    <x v="1"/>
    <x v="0"/>
    <x v="0"/>
    <x v="0"/>
    <s v="Q15"/>
    <m/>
    <x v="0"/>
    <x v="0"/>
    <x v="3"/>
  </r>
  <r>
    <n v="1"/>
    <n v="2016"/>
    <s v="2822832"/>
    <s v="20122"/>
    <x v="1"/>
    <n v="1"/>
    <x v="1"/>
    <x v="0"/>
    <x v="0"/>
    <x v="0"/>
    <s v="Q16"/>
    <m/>
    <x v="0"/>
    <x v="1"/>
    <x v="3"/>
  </r>
  <r>
    <n v="1"/>
    <n v="2016"/>
    <s v="2822832"/>
    <s v="20122"/>
    <x v="1"/>
    <n v="1"/>
    <x v="1"/>
    <x v="0"/>
    <x v="0"/>
    <x v="0"/>
    <s v="Q14"/>
    <n v="2"/>
    <x v="0"/>
    <x v="2"/>
    <x v="8"/>
  </r>
  <r>
    <n v="1"/>
    <n v="2016"/>
    <s v="2822832"/>
    <s v="20122"/>
    <x v="1"/>
    <n v="1"/>
    <x v="1"/>
    <x v="0"/>
    <x v="0"/>
    <x v="0"/>
    <s v="Q17"/>
    <m/>
    <x v="0"/>
    <x v="3"/>
    <x v="3"/>
  </r>
  <r>
    <n v="1"/>
    <n v="2016"/>
    <s v="2822832"/>
    <s v="20122"/>
    <x v="1"/>
    <n v="1"/>
    <x v="1"/>
    <x v="0"/>
    <x v="0"/>
    <x v="0"/>
    <s v="Q18"/>
    <m/>
    <x v="0"/>
    <x v="4"/>
    <x v="3"/>
  </r>
  <r>
    <n v="1"/>
    <n v="2016"/>
    <s v="2822832"/>
    <s v="20122"/>
    <x v="1"/>
    <n v="1"/>
    <x v="1"/>
    <x v="0"/>
    <x v="0"/>
    <x v="0"/>
    <s v="Q23"/>
    <m/>
    <x v="0"/>
    <x v="5"/>
    <x v="3"/>
  </r>
  <r>
    <n v="1"/>
    <n v="2016"/>
    <s v="2822832"/>
    <s v="20122"/>
    <x v="1"/>
    <n v="1"/>
    <x v="1"/>
    <x v="0"/>
    <x v="0"/>
    <x v="0"/>
    <s v="Q19"/>
    <n v="1"/>
    <x v="0"/>
    <x v="6"/>
    <x v="5"/>
  </r>
  <r>
    <n v="1"/>
    <n v="2016"/>
    <s v="3743583"/>
    <s v="20122"/>
    <x v="1"/>
    <n v="1"/>
    <x v="1"/>
    <x v="71"/>
    <x v="5"/>
    <x v="2"/>
    <s v="Q15"/>
    <n v="6"/>
    <x v="0"/>
    <x v="0"/>
    <x v="16"/>
  </r>
  <r>
    <n v="1"/>
    <n v="2016"/>
    <s v="3743583"/>
    <s v="20122"/>
    <x v="1"/>
    <n v="1"/>
    <x v="1"/>
    <x v="71"/>
    <x v="5"/>
    <x v="2"/>
    <s v="Q16"/>
    <n v="2"/>
    <x v="0"/>
    <x v="1"/>
    <x v="6"/>
  </r>
  <r>
    <n v="1"/>
    <n v="2016"/>
    <s v="3743583"/>
    <s v="20122"/>
    <x v="1"/>
    <n v="1"/>
    <x v="1"/>
    <x v="71"/>
    <x v="5"/>
    <x v="2"/>
    <s v="Q14"/>
    <n v="1"/>
    <x v="0"/>
    <x v="2"/>
    <x v="2"/>
  </r>
  <r>
    <n v="1"/>
    <n v="2016"/>
    <s v="3743583"/>
    <s v="20122"/>
    <x v="1"/>
    <n v="1"/>
    <x v="1"/>
    <x v="71"/>
    <x v="5"/>
    <x v="2"/>
    <s v="Q17"/>
    <m/>
    <x v="0"/>
    <x v="3"/>
    <x v="3"/>
  </r>
  <r>
    <n v="1"/>
    <n v="2016"/>
    <s v="3743583"/>
    <s v="20122"/>
    <x v="1"/>
    <n v="1"/>
    <x v="1"/>
    <x v="71"/>
    <x v="5"/>
    <x v="2"/>
    <s v="Q18"/>
    <n v="9"/>
    <x v="0"/>
    <x v="4"/>
    <x v="4"/>
  </r>
  <r>
    <n v="1"/>
    <n v="2016"/>
    <s v="3743583"/>
    <s v="20122"/>
    <x v="1"/>
    <n v="1"/>
    <x v="1"/>
    <x v="71"/>
    <x v="5"/>
    <x v="2"/>
    <s v="Q23"/>
    <m/>
    <x v="0"/>
    <x v="5"/>
    <x v="3"/>
  </r>
  <r>
    <n v="1"/>
    <n v="2016"/>
    <s v="3743583"/>
    <s v="20122"/>
    <x v="1"/>
    <n v="1"/>
    <x v="1"/>
    <x v="71"/>
    <x v="5"/>
    <x v="2"/>
    <s v="Q19"/>
    <n v="2"/>
    <x v="0"/>
    <x v="6"/>
    <x v="2"/>
  </r>
  <r>
    <n v="1"/>
    <n v="2016"/>
    <s v="3284969"/>
    <s v="20121"/>
    <x v="1"/>
    <n v="1"/>
    <x v="1"/>
    <x v="41"/>
    <x v="31"/>
    <x v="2"/>
    <s v="Q15"/>
    <m/>
    <x v="0"/>
    <x v="0"/>
    <x v="3"/>
  </r>
  <r>
    <n v="1"/>
    <n v="2016"/>
    <s v="3284969"/>
    <s v="20121"/>
    <x v="1"/>
    <n v="1"/>
    <x v="1"/>
    <x v="41"/>
    <x v="31"/>
    <x v="2"/>
    <s v="Q16"/>
    <m/>
    <x v="0"/>
    <x v="1"/>
    <x v="3"/>
  </r>
  <r>
    <n v="1"/>
    <n v="2016"/>
    <s v="3284969"/>
    <s v="20121"/>
    <x v="1"/>
    <n v="1"/>
    <x v="1"/>
    <x v="41"/>
    <x v="31"/>
    <x v="2"/>
    <s v="Q14"/>
    <n v="2"/>
    <x v="0"/>
    <x v="2"/>
    <x v="8"/>
  </r>
  <r>
    <n v="1"/>
    <n v="2016"/>
    <s v="3284969"/>
    <s v="20121"/>
    <x v="1"/>
    <n v="1"/>
    <x v="1"/>
    <x v="41"/>
    <x v="31"/>
    <x v="2"/>
    <s v="Q17"/>
    <m/>
    <x v="0"/>
    <x v="3"/>
    <x v="3"/>
  </r>
  <r>
    <n v="1"/>
    <n v="2016"/>
    <s v="3284969"/>
    <s v="20121"/>
    <x v="1"/>
    <n v="1"/>
    <x v="1"/>
    <x v="41"/>
    <x v="31"/>
    <x v="2"/>
    <s v="Q18"/>
    <m/>
    <x v="0"/>
    <x v="4"/>
    <x v="3"/>
  </r>
  <r>
    <n v="1"/>
    <n v="2016"/>
    <s v="3284969"/>
    <s v="20121"/>
    <x v="1"/>
    <n v="1"/>
    <x v="1"/>
    <x v="41"/>
    <x v="31"/>
    <x v="2"/>
    <s v="Q23"/>
    <m/>
    <x v="0"/>
    <x v="5"/>
    <x v="3"/>
  </r>
  <r>
    <n v="1"/>
    <n v="2016"/>
    <s v="3284969"/>
    <s v="20121"/>
    <x v="1"/>
    <n v="1"/>
    <x v="1"/>
    <x v="41"/>
    <x v="31"/>
    <x v="2"/>
    <s v="Q19"/>
    <n v="1"/>
    <x v="0"/>
    <x v="6"/>
    <x v="5"/>
  </r>
  <r>
    <n v="1"/>
    <n v="2016"/>
    <s v="3017338"/>
    <s v="20114"/>
    <x v="1"/>
    <n v="1"/>
    <x v="1"/>
    <x v="72"/>
    <x v="37"/>
    <x v="4"/>
    <s v="Q15"/>
    <n v="6"/>
    <x v="0"/>
    <x v="0"/>
    <x v="16"/>
  </r>
  <r>
    <n v="1"/>
    <n v="2016"/>
    <s v="3017338"/>
    <s v="20114"/>
    <x v="1"/>
    <n v="1"/>
    <x v="1"/>
    <x v="72"/>
    <x v="37"/>
    <x v="4"/>
    <s v="Q16"/>
    <n v="1"/>
    <x v="0"/>
    <x v="1"/>
    <x v="2"/>
  </r>
  <r>
    <n v="1"/>
    <n v="2016"/>
    <s v="3017338"/>
    <s v="20114"/>
    <x v="1"/>
    <n v="1"/>
    <x v="1"/>
    <x v="72"/>
    <x v="37"/>
    <x v="4"/>
    <s v="Q14"/>
    <n v="1"/>
    <x v="0"/>
    <x v="2"/>
    <x v="2"/>
  </r>
  <r>
    <n v="1"/>
    <n v="2016"/>
    <s v="3017338"/>
    <s v="20114"/>
    <x v="1"/>
    <n v="1"/>
    <x v="1"/>
    <x v="72"/>
    <x v="37"/>
    <x v="4"/>
    <s v="Q17"/>
    <n v="8"/>
    <x v="0"/>
    <x v="3"/>
    <x v="23"/>
  </r>
  <r>
    <n v="1"/>
    <n v="2016"/>
    <s v="3017338"/>
    <s v="20114"/>
    <x v="1"/>
    <n v="1"/>
    <x v="1"/>
    <x v="72"/>
    <x v="37"/>
    <x v="4"/>
    <s v="Q18"/>
    <m/>
    <x v="0"/>
    <x v="4"/>
    <x v="3"/>
  </r>
  <r>
    <n v="1"/>
    <n v="2016"/>
    <s v="3017338"/>
    <s v="20114"/>
    <x v="1"/>
    <n v="1"/>
    <x v="1"/>
    <x v="72"/>
    <x v="37"/>
    <x v="4"/>
    <s v="Q23"/>
    <m/>
    <x v="0"/>
    <x v="5"/>
    <x v="3"/>
  </r>
  <r>
    <n v="1"/>
    <n v="2016"/>
    <s v="3017338"/>
    <s v="20114"/>
    <x v="1"/>
    <n v="1"/>
    <x v="1"/>
    <x v="72"/>
    <x v="37"/>
    <x v="4"/>
    <s v="Q19"/>
    <n v="2"/>
    <x v="0"/>
    <x v="6"/>
    <x v="2"/>
  </r>
  <r>
    <n v="1"/>
    <n v="2016"/>
    <s v="2652909"/>
    <s v="20114"/>
    <x v="1"/>
    <n v="1"/>
    <x v="1"/>
    <x v="73"/>
    <x v="11"/>
    <x v="4"/>
    <s v="Q15"/>
    <m/>
    <x v="0"/>
    <x v="0"/>
    <x v="3"/>
  </r>
  <r>
    <n v="1"/>
    <n v="2016"/>
    <s v="2652909"/>
    <s v="20114"/>
    <x v="1"/>
    <n v="1"/>
    <x v="1"/>
    <x v="73"/>
    <x v="11"/>
    <x v="4"/>
    <s v="Q16"/>
    <m/>
    <x v="0"/>
    <x v="1"/>
    <x v="3"/>
  </r>
  <r>
    <n v="1"/>
    <n v="2016"/>
    <s v="2652909"/>
    <s v="20114"/>
    <x v="1"/>
    <n v="1"/>
    <x v="1"/>
    <x v="73"/>
    <x v="11"/>
    <x v="4"/>
    <s v="Q14"/>
    <n v="2"/>
    <x v="0"/>
    <x v="2"/>
    <x v="8"/>
  </r>
  <r>
    <n v="1"/>
    <n v="2016"/>
    <s v="2652909"/>
    <s v="20114"/>
    <x v="1"/>
    <n v="1"/>
    <x v="1"/>
    <x v="73"/>
    <x v="11"/>
    <x v="4"/>
    <s v="Q17"/>
    <m/>
    <x v="0"/>
    <x v="3"/>
    <x v="3"/>
  </r>
  <r>
    <n v="1"/>
    <n v="2016"/>
    <s v="2652909"/>
    <s v="20114"/>
    <x v="1"/>
    <n v="1"/>
    <x v="1"/>
    <x v="73"/>
    <x v="11"/>
    <x v="4"/>
    <s v="Q18"/>
    <m/>
    <x v="0"/>
    <x v="4"/>
    <x v="3"/>
  </r>
  <r>
    <n v="1"/>
    <n v="2016"/>
    <s v="2652909"/>
    <s v="20114"/>
    <x v="1"/>
    <n v="1"/>
    <x v="1"/>
    <x v="73"/>
    <x v="11"/>
    <x v="4"/>
    <s v="Q23"/>
    <m/>
    <x v="0"/>
    <x v="5"/>
    <x v="3"/>
  </r>
  <r>
    <n v="1"/>
    <n v="2016"/>
    <s v="2652909"/>
    <s v="20114"/>
    <x v="1"/>
    <n v="1"/>
    <x v="1"/>
    <x v="73"/>
    <x v="11"/>
    <x v="4"/>
    <s v="Q19"/>
    <n v="2"/>
    <x v="0"/>
    <x v="6"/>
    <x v="2"/>
  </r>
  <r>
    <n v="1"/>
    <n v="2016"/>
    <s v="3543357"/>
    <s v="20113"/>
    <x v="1"/>
    <n v="1"/>
    <x v="1"/>
    <x v="19"/>
    <x v="19"/>
    <x v="3"/>
    <s v="Q15"/>
    <m/>
    <x v="0"/>
    <x v="0"/>
    <x v="3"/>
  </r>
  <r>
    <n v="1"/>
    <n v="2016"/>
    <s v="3543357"/>
    <s v="20113"/>
    <x v="1"/>
    <n v="1"/>
    <x v="1"/>
    <x v="19"/>
    <x v="19"/>
    <x v="3"/>
    <s v="Q16"/>
    <m/>
    <x v="0"/>
    <x v="1"/>
    <x v="3"/>
  </r>
  <r>
    <n v="1"/>
    <n v="2016"/>
    <s v="3543357"/>
    <s v="20113"/>
    <x v="1"/>
    <n v="1"/>
    <x v="1"/>
    <x v="19"/>
    <x v="19"/>
    <x v="3"/>
    <s v="Q14"/>
    <m/>
    <x v="0"/>
    <x v="2"/>
    <x v="3"/>
  </r>
  <r>
    <n v="1"/>
    <n v="2016"/>
    <s v="3543357"/>
    <s v="20113"/>
    <x v="1"/>
    <n v="1"/>
    <x v="1"/>
    <x v="19"/>
    <x v="19"/>
    <x v="3"/>
    <s v="Q17"/>
    <m/>
    <x v="0"/>
    <x v="3"/>
    <x v="3"/>
  </r>
  <r>
    <n v="1"/>
    <n v="2016"/>
    <s v="3543357"/>
    <s v="20113"/>
    <x v="1"/>
    <n v="1"/>
    <x v="1"/>
    <x v="19"/>
    <x v="19"/>
    <x v="3"/>
    <s v="Q18"/>
    <m/>
    <x v="0"/>
    <x v="4"/>
    <x v="3"/>
  </r>
  <r>
    <n v="1"/>
    <n v="2016"/>
    <s v="3543357"/>
    <s v="20113"/>
    <x v="1"/>
    <n v="1"/>
    <x v="1"/>
    <x v="19"/>
    <x v="19"/>
    <x v="3"/>
    <s v="Q23"/>
    <m/>
    <x v="0"/>
    <x v="5"/>
    <x v="3"/>
  </r>
  <r>
    <n v="1"/>
    <n v="2016"/>
    <s v="3543357"/>
    <s v="20113"/>
    <x v="1"/>
    <n v="1"/>
    <x v="1"/>
    <x v="19"/>
    <x v="19"/>
    <x v="3"/>
    <s v="Q19"/>
    <m/>
    <x v="0"/>
    <x v="6"/>
    <x v="3"/>
  </r>
  <r>
    <n v="1"/>
    <n v="2016"/>
    <s v="2710369"/>
    <s v="20122"/>
    <x v="1"/>
    <n v="1"/>
    <x v="1"/>
    <x v="74"/>
    <x v="34"/>
    <x v="0"/>
    <s v="Q15"/>
    <m/>
    <x v="0"/>
    <x v="0"/>
    <x v="3"/>
  </r>
  <r>
    <n v="1"/>
    <n v="2016"/>
    <s v="2710369"/>
    <s v="20122"/>
    <x v="1"/>
    <n v="1"/>
    <x v="1"/>
    <x v="74"/>
    <x v="34"/>
    <x v="0"/>
    <s v="Q16"/>
    <m/>
    <x v="0"/>
    <x v="1"/>
    <x v="3"/>
  </r>
  <r>
    <n v="1"/>
    <n v="2016"/>
    <s v="2710369"/>
    <s v="20122"/>
    <x v="1"/>
    <n v="1"/>
    <x v="1"/>
    <x v="74"/>
    <x v="34"/>
    <x v="0"/>
    <s v="Q14"/>
    <n v="2"/>
    <x v="0"/>
    <x v="2"/>
    <x v="8"/>
  </r>
  <r>
    <n v="1"/>
    <n v="2016"/>
    <s v="2710369"/>
    <s v="20122"/>
    <x v="1"/>
    <n v="1"/>
    <x v="1"/>
    <x v="74"/>
    <x v="34"/>
    <x v="0"/>
    <s v="Q17"/>
    <m/>
    <x v="0"/>
    <x v="3"/>
    <x v="3"/>
  </r>
  <r>
    <n v="1"/>
    <n v="2016"/>
    <s v="2710369"/>
    <s v="20122"/>
    <x v="1"/>
    <n v="1"/>
    <x v="1"/>
    <x v="74"/>
    <x v="34"/>
    <x v="0"/>
    <s v="Q18"/>
    <m/>
    <x v="0"/>
    <x v="4"/>
    <x v="3"/>
  </r>
  <r>
    <n v="1"/>
    <n v="2016"/>
    <s v="2710369"/>
    <s v="20122"/>
    <x v="1"/>
    <n v="1"/>
    <x v="1"/>
    <x v="74"/>
    <x v="34"/>
    <x v="0"/>
    <s v="Q23"/>
    <m/>
    <x v="0"/>
    <x v="5"/>
    <x v="3"/>
  </r>
  <r>
    <n v="1"/>
    <n v="2016"/>
    <s v="2710369"/>
    <s v="20122"/>
    <x v="1"/>
    <n v="1"/>
    <x v="1"/>
    <x v="74"/>
    <x v="34"/>
    <x v="0"/>
    <s v="Q19"/>
    <n v="1"/>
    <x v="0"/>
    <x v="6"/>
    <x v="5"/>
  </r>
  <r>
    <n v="1"/>
    <n v="2016"/>
    <s v="2971773"/>
    <s v="20122"/>
    <x v="1"/>
    <n v="1"/>
    <x v="1"/>
    <x v="23"/>
    <x v="23"/>
    <x v="2"/>
    <s v="Q15"/>
    <n v="3"/>
    <x v="0"/>
    <x v="0"/>
    <x v="14"/>
  </r>
  <r>
    <n v="1"/>
    <n v="2016"/>
    <s v="2971773"/>
    <s v="20122"/>
    <x v="1"/>
    <n v="1"/>
    <x v="1"/>
    <x v="23"/>
    <x v="23"/>
    <x v="2"/>
    <s v="Q16"/>
    <n v="1"/>
    <x v="0"/>
    <x v="1"/>
    <x v="2"/>
  </r>
  <r>
    <n v="1"/>
    <n v="2016"/>
    <s v="2971773"/>
    <s v="20122"/>
    <x v="1"/>
    <n v="1"/>
    <x v="1"/>
    <x v="23"/>
    <x v="23"/>
    <x v="2"/>
    <s v="Q14"/>
    <n v="1"/>
    <x v="0"/>
    <x v="2"/>
    <x v="2"/>
  </r>
  <r>
    <n v="1"/>
    <n v="2016"/>
    <s v="2971773"/>
    <s v="20122"/>
    <x v="1"/>
    <n v="1"/>
    <x v="1"/>
    <x v="23"/>
    <x v="23"/>
    <x v="2"/>
    <s v="Q17"/>
    <n v="11"/>
    <x v="0"/>
    <x v="3"/>
    <x v="15"/>
  </r>
  <r>
    <n v="1"/>
    <n v="2016"/>
    <s v="2971773"/>
    <s v="20122"/>
    <x v="1"/>
    <n v="1"/>
    <x v="1"/>
    <x v="23"/>
    <x v="23"/>
    <x v="2"/>
    <s v="Q18"/>
    <m/>
    <x v="0"/>
    <x v="4"/>
    <x v="3"/>
  </r>
  <r>
    <n v="1"/>
    <n v="2016"/>
    <s v="2971773"/>
    <s v="20122"/>
    <x v="1"/>
    <n v="1"/>
    <x v="1"/>
    <x v="23"/>
    <x v="23"/>
    <x v="2"/>
    <s v="Q23"/>
    <m/>
    <x v="0"/>
    <x v="5"/>
    <x v="3"/>
  </r>
  <r>
    <n v="1"/>
    <n v="2016"/>
    <s v="2971773"/>
    <s v="20122"/>
    <x v="1"/>
    <n v="1"/>
    <x v="1"/>
    <x v="23"/>
    <x v="23"/>
    <x v="2"/>
    <s v="Q19"/>
    <n v="3"/>
    <x v="0"/>
    <x v="6"/>
    <x v="8"/>
  </r>
  <r>
    <n v="1"/>
    <n v="2016"/>
    <s v="2859362"/>
    <s v="20114"/>
    <x v="1"/>
    <n v="1"/>
    <x v="1"/>
    <x v="6"/>
    <x v="6"/>
    <x v="0"/>
    <s v="Q15"/>
    <n v="1"/>
    <x v="0"/>
    <x v="0"/>
    <x v="13"/>
  </r>
  <r>
    <n v="1"/>
    <n v="2016"/>
    <s v="2859362"/>
    <s v="20114"/>
    <x v="1"/>
    <n v="1"/>
    <x v="1"/>
    <x v="6"/>
    <x v="6"/>
    <x v="0"/>
    <s v="Q16"/>
    <n v="1"/>
    <x v="0"/>
    <x v="1"/>
    <x v="2"/>
  </r>
  <r>
    <n v="1"/>
    <n v="2016"/>
    <s v="2859362"/>
    <s v="20114"/>
    <x v="1"/>
    <n v="1"/>
    <x v="1"/>
    <x v="6"/>
    <x v="6"/>
    <x v="0"/>
    <s v="Q14"/>
    <n v="1"/>
    <x v="0"/>
    <x v="2"/>
    <x v="2"/>
  </r>
  <r>
    <n v="1"/>
    <n v="2016"/>
    <s v="2859362"/>
    <s v="20114"/>
    <x v="1"/>
    <n v="1"/>
    <x v="1"/>
    <x v="6"/>
    <x v="6"/>
    <x v="0"/>
    <s v="Q17"/>
    <n v="9"/>
    <x v="0"/>
    <x v="3"/>
    <x v="4"/>
  </r>
  <r>
    <n v="1"/>
    <n v="2016"/>
    <s v="2859362"/>
    <s v="20114"/>
    <x v="1"/>
    <n v="1"/>
    <x v="1"/>
    <x v="6"/>
    <x v="6"/>
    <x v="0"/>
    <s v="Q18"/>
    <m/>
    <x v="0"/>
    <x v="4"/>
    <x v="3"/>
  </r>
  <r>
    <n v="1"/>
    <n v="2016"/>
    <s v="2859362"/>
    <s v="20114"/>
    <x v="1"/>
    <n v="1"/>
    <x v="1"/>
    <x v="6"/>
    <x v="6"/>
    <x v="0"/>
    <s v="Q23"/>
    <m/>
    <x v="0"/>
    <x v="5"/>
    <x v="3"/>
  </r>
  <r>
    <n v="1"/>
    <n v="2016"/>
    <s v="2859362"/>
    <s v="20114"/>
    <x v="1"/>
    <n v="1"/>
    <x v="1"/>
    <x v="6"/>
    <x v="6"/>
    <x v="0"/>
    <s v="Q19"/>
    <n v="1"/>
    <x v="0"/>
    <x v="6"/>
    <x v="5"/>
  </r>
  <r>
    <n v="1"/>
    <n v="2016"/>
    <s v="3639817"/>
    <s v="20122"/>
    <x v="1"/>
    <n v="1"/>
    <x v="1"/>
    <x v="38"/>
    <x v="21"/>
    <x v="2"/>
    <s v="Q15"/>
    <n v="1"/>
    <x v="0"/>
    <x v="0"/>
    <x v="13"/>
  </r>
  <r>
    <n v="1"/>
    <n v="2016"/>
    <s v="3639817"/>
    <s v="20122"/>
    <x v="1"/>
    <n v="1"/>
    <x v="1"/>
    <x v="38"/>
    <x v="21"/>
    <x v="2"/>
    <s v="Q16"/>
    <n v="1"/>
    <x v="0"/>
    <x v="1"/>
    <x v="2"/>
  </r>
  <r>
    <n v="1"/>
    <n v="2016"/>
    <s v="3639817"/>
    <s v="20122"/>
    <x v="1"/>
    <n v="1"/>
    <x v="1"/>
    <x v="38"/>
    <x v="21"/>
    <x v="2"/>
    <s v="Q14"/>
    <n v="1"/>
    <x v="0"/>
    <x v="2"/>
    <x v="2"/>
  </r>
  <r>
    <n v="1"/>
    <n v="2016"/>
    <s v="3639817"/>
    <s v="20122"/>
    <x v="1"/>
    <n v="1"/>
    <x v="1"/>
    <x v="38"/>
    <x v="21"/>
    <x v="2"/>
    <s v="Q17"/>
    <n v="9"/>
    <x v="0"/>
    <x v="3"/>
    <x v="4"/>
  </r>
  <r>
    <n v="1"/>
    <n v="2016"/>
    <s v="3639817"/>
    <s v="20122"/>
    <x v="1"/>
    <n v="1"/>
    <x v="1"/>
    <x v="38"/>
    <x v="21"/>
    <x v="2"/>
    <s v="Q18"/>
    <m/>
    <x v="0"/>
    <x v="4"/>
    <x v="3"/>
  </r>
  <r>
    <n v="1"/>
    <n v="2016"/>
    <s v="3639817"/>
    <s v="20122"/>
    <x v="1"/>
    <n v="1"/>
    <x v="1"/>
    <x v="38"/>
    <x v="21"/>
    <x v="2"/>
    <s v="Q23"/>
    <m/>
    <x v="0"/>
    <x v="5"/>
    <x v="3"/>
  </r>
  <r>
    <n v="1"/>
    <n v="2016"/>
    <s v="3639817"/>
    <s v="20122"/>
    <x v="1"/>
    <n v="1"/>
    <x v="1"/>
    <x v="38"/>
    <x v="21"/>
    <x v="2"/>
    <s v="Q19"/>
    <n v="1"/>
    <x v="0"/>
    <x v="6"/>
    <x v="5"/>
  </r>
  <r>
    <n v="1"/>
    <n v="2016"/>
    <s v="2589872"/>
    <s v="20122"/>
    <x v="1"/>
    <n v="1"/>
    <x v="1"/>
    <x v="75"/>
    <x v="15"/>
    <x v="4"/>
    <s v="Q15"/>
    <m/>
    <x v="0"/>
    <x v="0"/>
    <x v="3"/>
  </r>
  <r>
    <n v="1"/>
    <n v="2016"/>
    <s v="2589872"/>
    <s v="20122"/>
    <x v="1"/>
    <n v="1"/>
    <x v="1"/>
    <x v="75"/>
    <x v="15"/>
    <x v="4"/>
    <s v="Q16"/>
    <m/>
    <x v="0"/>
    <x v="1"/>
    <x v="3"/>
  </r>
  <r>
    <n v="1"/>
    <n v="2016"/>
    <s v="2589872"/>
    <s v="20122"/>
    <x v="1"/>
    <n v="1"/>
    <x v="1"/>
    <x v="75"/>
    <x v="15"/>
    <x v="4"/>
    <s v="Q14"/>
    <n v="2"/>
    <x v="0"/>
    <x v="2"/>
    <x v="8"/>
  </r>
  <r>
    <n v="1"/>
    <n v="2016"/>
    <s v="2589872"/>
    <s v="20122"/>
    <x v="1"/>
    <n v="1"/>
    <x v="1"/>
    <x v="75"/>
    <x v="15"/>
    <x v="4"/>
    <s v="Q17"/>
    <m/>
    <x v="0"/>
    <x v="3"/>
    <x v="3"/>
  </r>
  <r>
    <n v="1"/>
    <n v="2016"/>
    <s v="2589872"/>
    <s v="20122"/>
    <x v="1"/>
    <n v="1"/>
    <x v="1"/>
    <x v="75"/>
    <x v="15"/>
    <x v="4"/>
    <s v="Q18"/>
    <m/>
    <x v="0"/>
    <x v="4"/>
    <x v="3"/>
  </r>
  <r>
    <n v="1"/>
    <n v="2016"/>
    <s v="2589872"/>
    <s v="20122"/>
    <x v="1"/>
    <n v="1"/>
    <x v="1"/>
    <x v="75"/>
    <x v="15"/>
    <x v="4"/>
    <s v="Q23"/>
    <m/>
    <x v="0"/>
    <x v="5"/>
    <x v="3"/>
  </r>
  <r>
    <n v="1"/>
    <n v="2016"/>
    <s v="2589872"/>
    <s v="20122"/>
    <x v="1"/>
    <n v="1"/>
    <x v="1"/>
    <x v="75"/>
    <x v="15"/>
    <x v="4"/>
    <s v="Q19"/>
    <m/>
    <x v="0"/>
    <x v="6"/>
    <x v="3"/>
  </r>
  <r>
    <n v="1"/>
    <n v="2016"/>
    <s v="3666259"/>
    <s v="20122"/>
    <x v="1"/>
    <n v="1"/>
    <x v="1"/>
    <x v="9"/>
    <x v="9"/>
    <x v="0"/>
    <s v="Q15"/>
    <m/>
    <x v="0"/>
    <x v="0"/>
    <x v="3"/>
  </r>
  <r>
    <n v="1"/>
    <n v="2016"/>
    <s v="3666259"/>
    <s v="20122"/>
    <x v="1"/>
    <n v="1"/>
    <x v="1"/>
    <x v="9"/>
    <x v="9"/>
    <x v="0"/>
    <s v="Q16"/>
    <m/>
    <x v="0"/>
    <x v="1"/>
    <x v="3"/>
  </r>
  <r>
    <n v="1"/>
    <n v="2016"/>
    <s v="3666259"/>
    <s v="20122"/>
    <x v="1"/>
    <n v="1"/>
    <x v="1"/>
    <x v="9"/>
    <x v="9"/>
    <x v="0"/>
    <s v="Q14"/>
    <n v="2"/>
    <x v="0"/>
    <x v="2"/>
    <x v="8"/>
  </r>
  <r>
    <n v="1"/>
    <n v="2016"/>
    <s v="3666259"/>
    <s v="20122"/>
    <x v="1"/>
    <n v="1"/>
    <x v="1"/>
    <x v="9"/>
    <x v="9"/>
    <x v="0"/>
    <s v="Q17"/>
    <m/>
    <x v="0"/>
    <x v="3"/>
    <x v="3"/>
  </r>
  <r>
    <n v="1"/>
    <n v="2016"/>
    <s v="3666259"/>
    <s v="20122"/>
    <x v="1"/>
    <n v="1"/>
    <x v="1"/>
    <x v="9"/>
    <x v="9"/>
    <x v="0"/>
    <s v="Q18"/>
    <m/>
    <x v="0"/>
    <x v="4"/>
    <x v="3"/>
  </r>
  <r>
    <n v="1"/>
    <n v="2016"/>
    <s v="3666259"/>
    <s v="20122"/>
    <x v="1"/>
    <n v="1"/>
    <x v="1"/>
    <x v="9"/>
    <x v="9"/>
    <x v="0"/>
    <s v="Q23"/>
    <m/>
    <x v="0"/>
    <x v="5"/>
    <x v="3"/>
  </r>
  <r>
    <n v="1"/>
    <n v="2016"/>
    <s v="3666259"/>
    <s v="20122"/>
    <x v="1"/>
    <n v="1"/>
    <x v="1"/>
    <x v="9"/>
    <x v="9"/>
    <x v="0"/>
    <s v="Q19"/>
    <n v="2"/>
    <x v="0"/>
    <x v="6"/>
    <x v="2"/>
  </r>
  <r>
    <n v="1"/>
    <n v="2016"/>
    <s v="2624608"/>
    <s v="20122"/>
    <x v="1"/>
    <n v="1"/>
    <x v="1"/>
    <x v="54"/>
    <x v="31"/>
    <x v="2"/>
    <s v="Q15"/>
    <m/>
    <x v="0"/>
    <x v="0"/>
    <x v="3"/>
  </r>
  <r>
    <n v="1"/>
    <n v="2016"/>
    <s v="2624608"/>
    <s v="20122"/>
    <x v="1"/>
    <n v="1"/>
    <x v="1"/>
    <x v="54"/>
    <x v="31"/>
    <x v="2"/>
    <s v="Q16"/>
    <m/>
    <x v="0"/>
    <x v="1"/>
    <x v="3"/>
  </r>
  <r>
    <n v="1"/>
    <n v="2016"/>
    <s v="2624608"/>
    <s v="20122"/>
    <x v="1"/>
    <n v="1"/>
    <x v="1"/>
    <x v="54"/>
    <x v="31"/>
    <x v="2"/>
    <s v="Q14"/>
    <n v="2"/>
    <x v="0"/>
    <x v="2"/>
    <x v="8"/>
  </r>
  <r>
    <n v="1"/>
    <n v="2016"/>
    <s v="2624608"/>
    <s v="20122"/>
    <x v="1"/>
    <n v="1"/>
    <x v="1"/>
    <x v="54"/>
    <x v="31"/>
    <x v="2"/>
    <s v="Q17"/>
    <m/>
    <x v="0"/>
    <x v="3"/>
    <x v="3"/>
  </r>
  <r>
    <n v="1"/>
    <n v="2016"/>
    <s v="2624608"/>
    <s v="20122"/>
    <x v="1"/>
    <n v="1"/>
    <x v="1"/>
    <x v="54"/>
    <x v="31"/>
    <x v="2"/>
    <s v="Q18"/>
    <m/>
    <x v="0"/>
    <x v="4"/>
    <x v="3"/>
  </r>
  <r>
    <n v="1"/>
    <n v="2016"/>
    <s v="2624608"/>
    <s v="20122"/>
    <x v="1"/>
    <n v="1"/>
    <x v="1"/>
    <x v="54"/>
    <x v="31"/>
    <x v="2"/>
    <s v="Q23"/>
    <m/>
    <x v="0"/>
    <x v="5"/>
    <x v="3"/>
  </r>
  <r>
    <n v="1"/>
    <n v="2016"/>
    <s v="2624608"/>
    <s v="20122"/>
    <x v="1"/>
    <n v="1"/>
    <x v="1"/>
    <x v="54"/>
    <x v="31"/>
    <x v="2"/>
    <s v="Q19"/>
    <n v="1"/>
    <x v="0"/>
    <x v="6"/>
    <x v="5"/>
  </r>
  <r>
    <m/>
    <m/>
    <m/>
    <m/>
    <x v="2"/>
    <m/>
    <x v="2"/>
    <x v="76"/>
    <x v="41"/>
    <x v="5"/>
    <m/>
    <m/>
    <x v="1"/>
    <x v="7"/>
    <x v="3"/>
  </r>
</pivotCacheRecords>
</file>

<file path=xl/pivotCache/pivotCacheRecords4.xml><?xml version="1.0" encoding="utf-8"?>
<pivotCacheRecords xmlns="http://schemas.openxmlformats.org/spreadsheetml/2006/main" xmlns:r="http://schemas.openxmlformats.org/officeDocument/2006/relationships" count="1522">
  <r>
    <n v="1"/>
    <n v="2016"/>
    <s v="3574193"/>
    <x v="0"/>
    <x v="0"/>
    <n v="1"/>
    <x v="0"/>
    <x v="0"/>
    <x v="0"/>
    <x v="0"/>
    <s v="Q5"/>
    <n v="2"/>
    <x v="0"/>
    <x v="0"/>
    <x v="0"/>
  </r>
  <r>
    <n v="1"/>
    <n v="2016"/>
    <s v="3003441"/>
    <x v="0"/>
    <x v="0"/>
    <n v="1"/>
    <x v="0"/>
    <x v="1"/>
    <x v="1"/>
    <x v="1"/>
    <s v="Q5"/>
    <n v="2"/>
    <x v="0"/>
    <x v="0"/>
    <x v="0"/>
  </r>
  <r>
    <n v="1"/>
    <n v="2016"/>
    <s v="853891"/>
    <x v="1"/>
    <x v="0"/>
    <n v="1"/>
    <x v="0"/>
    <x v="2"/>
    <x v="2"/>
    <x v="2"/>
    <s v="Q5"/>
    <n v="2"/>
    <x v="0"/>
    <x v="0"/>
    <x v="0"/>
  </r>
  <r>
    <n v="1"/>
    <n v="2016"/>
    <s v="3671680"/>
    <x v="2"/>
    <x v="0"/>
    <n v="1"/>
    <x v="0"/>
    <x v="3"/>
    <x v="3"/>
    <x v="1"/>
    <s v="Q5"/>
    <n v="2"/>
    <x v="0"/>
    <x v="0"/>
    <x v="0"/>
  </r>
  <r>
    <n v="1"/>
    <n v="2016"/>
    <s v="3672785"/>
    <x v="2"/>
    <x v="0"/>
    <n v="1"/>
    <x v="0"/>
    <x v="4"/>
    <x v="4"/>
    <x v="1"/>
    <s v="Q5"/>
    <n v="2"/>
    <x v="0"/>
    <x v="0"/>
    <x v="0"/>
  </r>
  <r>
    <n v="1"/>
    <n v="2016"/>
    <s v="3628494"/>
    <x v="3"/>
    <x v="0"/>
    <n v="1"/>
    <x v="0"/>
    <x v="3"/>
    <x v="3"/>
    <x v="1"/>
    <s v="Q5"/>
    <n v="2"/>
    <x v="0"/>
    <x v="0"/>
    <x v="0"/>
  </r>
  <r>
    <n v="1"/>
    <n v="2016"/>
    <s v="3358016"/>
    <x v="3"/>
    <x v="0"/>
    <n v="1"/>
    <x v="0"/>
    <x v="5"/>
    <x v="5"/>
    <x v="3"/>
    <s v="Q5"/>
    <n v="1"/>
    <x v="0"/>
    <x v="0"/>
    <x v="1"/>
  </r>
  <r>
    <n v="1"/>
    <n v="2016"/>
    <s v="1481739"/>
    <x v="0"/>
    <x v="0"/>
    <n v="1"/>
    <x v="0"/>
    <x v="6"/>
    <x v="0"/>
    <x v="0"/>
    <s v="Q5"/>
    <n v="2"/>
    <x v="0"/>
    <x v="0"/>
    <x v="0"/>
  </r>
  <r>
    <n v="1"/>
    <n v="2016"/>
    <s v="1743793"/>
    <x v="0"/>
    <x v="0"/>
    <n v="1"/>
    <x v="0"/>
    <x v="7"/>
    <x v="6"/>
    <x v="2"/>
    <s v="Q5"/>
    <n v="2"/>
    <x v="0"/>
    <x v="0"/>
    <x v="0"/>
  </r>
  <r>
    <n v="1"/>
    <n v="2016"/>
    <s v="3599686"/>
    <x v="2"/>
    <x v="0"/>
    <n v="1"/>
    <x v="0"/>
    <x v="8"/>
    <x v="7"/>
    <x v="3"/>
    <s v="Q5"/>
    <n v="1"/>
    <x v="0"/>
    <x v="0"/>
    <x v="1"/>
  </r>
  <r>
    <n v="1"/>
    <n v="2016"/>
    <s v="3629755"/>
    <x v="3"/>
    <x v="0"/>
    <n v="1"/>
    <x v="0"/>
    <x v="6"/>
    <x v="0"/>
    <x v="0"/>
    <s v="Q5"/>
    <n v="2"/>
    <x v="0"/>
    <x v="0"/>
    <x v="0"/>
  </r>
  <r>
    <n v="1"/>
    <n v="2016"/>
    <s v="3346589"/>
    <x v="3"/>
    <x v="0"/>
    <n v="1"/>
    <x v="0"/>
    <x v="4"/>
    <x v="4"/>
    <x v="1"/>
    <s v="Q5"/>
    <n v="2"/>
    <x v="0"/>
    <x v="0"/>
    <x v="0"/>
  </r>
  <r>
    <n v="1"/>
    <n v="2016"/>
    <s v="1869464"/>
    <x v="2"/>
    <x v="0"/>
    <n v="1"/>
    <x v="0"/>
    <x v="9"/>
    <x v="8"/>
    <x v="4"/>
    <s v="Q5"/>
    <n v="2"/>
    <x v="0"/>
    <x v="0"/>
    <x v="0"/>
  </r>
  <r>
    <n v="1"/>
    <n v="2016"/>
    <s v="3696770"/>
    <x v="2"/>
    <x v="0"/>
    <n v="1"/>
    <x v="0"/>
    <x v="3"/>
    <x v="3"/>
    <x v="1"/>
    <s v="Q5"/>
    <n v="2"/>
    <x v="0"/>
    <x v="0"/>
    <x v="0"/>
  </r>
  <r>
    <n v="1"/>
    <n v="2016"/>
    <s v="3577469"/>
    <x v="3"/>
    <x v="0"/>
    <n v="1"/>
    <x v="0"/>
    <x v="10"/>
    <x v="9"/>
    <x v="4"/>
    <s v="Q5"/>
    <n v="2"/>
    <x v="0"/>
    <x v="0"/>
    <x v="0"/>
  </r>
  <r>
    <n v="1"/>
    <n v="2016"/>
    <s v="333"/>
    <x v="0"/>
    <x v="0"/>
    <n v="1"/>
    <x v="0"/>
    <x v="11"/>
    <x v="10"/>
    <x v="2"/>
    <s v="Q5"/>
    <n v="2"/>
    <x v="0"/>
    <x v="0"/>
    <x v="0"/>
  </r>
  <r>
    <n v="1"/>
    <n v="2016"/>
    <s v="3550325"/>
    <x v="3"/>
    <x v="0"/>
    <n v="1"/>
    <x v="0"/>
    <x v="12"/>
    <x v="11"/>
    <x v="1"/>
    <s v="Q5"/>
    <n v="1"/>
    <x v="0"/>
    <x v="0"/>
    <x v="1"/>
  </r>
  <r>
    <n v="1"/>
    <n v="2016"/>
    <s v="2916783"/>
    <x v="2"/>
    <x v="0"/>
    <n v="1"/>
    <x v="0"/>
    <x v="4"/>
    <x v="4"/>
    <x v="1"/>
    <s v="Q5"/>
    <n v="2"/>
    <x v="0"/>
    <x v="0"/>
    <x v="0"/>
  </r>
  <r>
    <n v="1"/>
    <n v="2016"/>
    <s v="3553302"/>
    <x v="1"/>
    <x v="0"/>
    <n v="1"/>
    <x v="0"/>
    <x v="3"/>
    <x v="3"/>
    <x v="1"/>
    <s v="Q5"/>
    <n v="2"/>
    <x v="0"/>
    <x v="0"/>
    <x v="0"/>
  </r>
  <r>
    <n v="1"/>
    <n v="2016"/>
    <s v="3000568"/>
    <x v="2"/>
    <x v="0"/>
    <n v="1"/>
    <x v="0"/>
    <x v="3"/>
    <x v="3"/>
    <x v="1"/>
    <s v="Q5"/>
    <n v="2"/>
    <x v="0"/>
    <x v="0"/>
    <x v="0"/>
  </r>
  <r>
    <n v="1"/>
    <n v="2016"/>
    <s v="2718858"/>
    <x v="2"/>
    <x v="0"/>
    <n v="1"/>
    <x v="0"/>
    <x v="6"/>
    <x v="0"/>
    <x v="0"/>
    <s v="Q5"/>
    <n v="2"/>
    <x v="0"/>
    <x v="0"/>
    <x v="0"/>
  </r>
  <r>
    <n v="1"/>
    <n v="2016"/>
    <s v="3435301"/>
    <x v="0"/>
    <x v="0"/>
    <n v="1"/>
    <x v="0"/>
    <x v="6"/>
    <x v="0"/>
    <x v="0"/>
    <s v="Q5"/>
    <n v="2"/>
    <x v="0"/>
    <x v="0"/>
    <x v="0"/>
  </r>
  <r>
    <n v="1"/>
    <n v="2016"/>
    <s v="2733613"/>
    <x v="3"/>
    <x v="0"/>
    <n v="1"/>
    <x v="0"/>
    <x v="13"/>
    <x v="12"/>
    <x v="0"/>
    <s v="Q5"/>
    <m/>
    <x v="0"/>
    <x v="0"/>
    <x v="2"/>
  </r>
  <r>
    <n v="1"/>
    <n v="2016"/>
    <s v="3356638"/>
    <x v="2"/>
    <x v="0"/>
    <n v="1"/>
    <x v="0"/>
    <x v="9"/>
    <x v="8"/>
    <x v="4"/>
    <s v="Q5"/>
    <n v="2"/>
    <x v="0"/>
    <x v="0"/>
    <x v="0"/>
  </r>
  <r>
    <n v="1"/>
    <n v="2016"/>
    <s v="2567096"/>
    <x v="3"/>
    <x v="0"/>
    <n v="1"/>
    <x v="0"/>
    <x v="14"/>
    <x v="13"/>
    <x v="3"/>
    <s v="Q5"/>
    <n v="2"/>
    <x v="0"/>
    <x v="0"/>
    <x v="0"/>
  </r>
  <r>
    <n v="1"/>
    <n v="2016"/>
    <s v="3409288"/>
    <x v="2"/>
    <x v="0"/>
    <n v="1"/>
    <x v="0"/>
    <x v="15"/>
    <x v="0"/>
    <x v="0"/>
    <s v="Q5"/>
    <n v="2"/>
    <x v="0"/>
    <x v="0"/>
    <x v="0"/>
  </r>
  <r>
    <n v="1"/>
    <n v="2016"/>
    <s v="3119609"/>
    <x v="2"/>
    <x v="0"/>
    <n v="1"/>
    <x v="0"/>
    <x v="16"/>
    <x v="14"/>
    <x v="3"/>
    <s v="Q5"/>
    <m/>
    <x v="0"/>
    <x v="0"/>
    <x v="2"/>
  </r>
  <r>
    <n v="1"/>
    <n v="2016"/>
    <s v="3574193"/>
    <x v="0"/>
    <x v="0"/>
    <n v="1"/>
    <x v="0"/>
    <x v="0"/>
    <x v="0"/>
    <x v="0"/>
    <s v="Q6_1"/>
    <m/>
    <x v="0"/>
    <x v="1"/>
    <x v="2"/>
  </r>
  <r>
    <n v="1"/>
    <n v="2016"/>
    <s v="3003441"/>
    <x v="0"/>
    <x v="0"/>
    <n v="1"/>
    <x v="0"/>
    <x v="1"/>
    <x v="1"/>
    <x v="1"/>
    <s v="Q6_1"/>
    <m/>
    <x v="0"/>
    <x v="1"/>
    <x v="2"/>
  </r>
  <r>
    <n v="1"/>
    <n v="2016"/>
    <s v="853891"/>
    <x v="1"/>
    <x v="0"/>
    <n v="1"/>
    <x v="0"/>
    <x v="2"/>
    <x v="2"/>
    <x v="2"/>
    <s v="Q6_1"/>
    <m/>
    <x v="0"/>
    <x v="1"/>
    <x v="2"/>
  </r>
  <r>
    <n v="1"/>
    <n v="2016"/>
    <s v="3671680"/>
    <x v="2"/>
    <x v="0"/>
    <n v="1"/>
    <x v="0"/>
    <x v="3"/>
    <x v="3"/>
    <x v="1"/>
    <s v="Q6_1"/>
    <m/>
    <x v="0"/>
    <x v="1"/>
    <x v="2"/>
  </r>
  <r>
    <n v="1"/>
    <n v="2016"/>
    <s v="3672785"/>
    <x v="2"/>
    <x v="0"/>
    <n v="1"/>
    <x v="0"/>
    <x v="4"/>
    <x v="4"/>
    <x v="1"/>
    <s v="Q6_1"/>
    <m/>
    <x v="0"/>
    <x v="1"/>
    <x v="2"/>
  </r>
  <r>
    <n v="1"/>
    <n v="2016"/>
    <s v="3628494"/>
    <x v="3"/>
    <x v="0"/>
    <n v="1"/>
    <x v="0"/>
    <x v="3"/>
    <x v="3"/>
    <x v="1"/>
    <s v="Q6_1"/>
    <m/>
    <x v="0"/>
    <x v="1"/>
    <x v="2"/>
  </r>
  <r>
    <n v="1"/>
    <n v="2016"/>
    <s v="3358016"/>
    <x v="3"/>
    <x v="0"/>
    <n v="1"/>
    <x v="0"/>
    <x v="5"/>
    <x v="5"/>
    <x v="3"/>
    <s v="Q6_1"/>
    <m/>
    <x v="0"/>
    <x v="1"/>
    <x v="2"/>
  </r>
  <r>
    <n v="1"/>
    <n v="2016"/>
    <s v="1481739"/>
    <x v="0"/>
    <x v="0"/>
    <n v="1"/>
    <x v="0"/>
    <x v="6"/>
    <x v="0"/>
    <x v="0"/>
    <s v="Q6_1"/>
    <m/>
    <x v="0"/>
    <x v="1"/>
    <x v="2"/>
  </r>
  <r>
    <n v="1"/>
    <n v="2016"/>
    <s v="1743793"/>
    <x v="0"/>
    <x v="0"/>
    <n v="1"/>
    <x v="0"/>
    <x v="7"/>
    <x v="6"/>
    <x v="2"/>
    <s v="Q6_1"/>
    <m/>
    <x v="0"/>
    <x v="1"/>
    <x v="2"/>
  </r>
  <r>
    <n v="1"/>
    <n v="2016"/>
    <s v="3599686"/>
    <x v="2"/>
    <x v="0"/>
    <n v="1"/>
    <x v="0"/>
    <x v="8"/>
    <x v="7"/>
    <x v="3"/>
    <s v="Q6_1"/>
    <m/>
    <x v="0"/>
    <x v="1"/>
    <x v="2"/>
  </r>
  <r>
    <n v="1"/>
    <n v="2016"/>
    <s v="3629755"/>
    <x v="3"/>
    <x v="0"/>
    <n v="1"/>
    <x v="0"/>
    <x v="6"/>
    <x v="0"/>
    <x v="0"/>
    <s v="Q6_1"/>
    <m/>
    <x v="0"/>
    <x v="1"/>
    <x v="2"/>
  </r>
  <r>
    <n v="1"/>
    <n v="2016"/>
    <s v="3346589"/>
    <x v="3"/>
    <x v="0"/>
    <n v="1"/>
    <x v="0"/>
    <x v="4"/>
    <x v="4"/>
    <x v="1"/>
    <s v="Q6_1"/>
    <m/>
    <x v="0"/>
    <x v="1"/>
    <x v="2"/>
  </r>
  <r>
    <n v="1"/>
    <n v="2016"/>
    <s v="1869464"/>
    <x v="2"/>
    <x v="0"/>
    <n v="1"/>
    <x v="0"/>
    <x v="9"/>
    <x v="8"/>
    <x v="4"/>
    <s v="Q6_1"/>
    <m/>
    <x v="0"/>
    <x v="1"/>
    <x v="2"/>
  </r>
  <r>
    <n v="1"/>
    <n v="2016"/>
    <s v="3696770"/>
    <x v="2"/>
    <x v="0"/>
    <n v="1"/>
    <x v="0"/>
    <x v="3"/>
    <x v="3"/>
    <x v="1"/>
    <s v="Q6_1"/>
    <m/>
    <x v="0"/>
    <x v="1"/>
    <x v="2"/>
  </r>
  <r>
    <n v="1"/>
    <n v="2016"/>
    <s v="3577469"/>
    <x v="3"/>
    <x v="0"/>
    <n v="1"/>
    <x v="0"/>
    <x v="10"/>
    <x v="9"/>
    <x v="4"/>
    <s v="Q6_1"/>
    <m/>
    <x v="0"/>
    <x v="1"/>
    <x v="2"/>
  </r>
  <r>
    <n v="1"/>
    <n v="2016"/>
    <s v="333"/>
    <x v="0"/>
    <x v="0"/>
    <n v="1"/>
    <x v="0"/>
    <x v="11"/>
    <x v="10"/>
    <x v="2"/>
    <s v="Q6_1"/>
    <m/>
    <x v="0"/>
    <x v="1"/>
    <x v="2"/>
  </r>
  <r>
    <n v="1"/>
    <n v="2016"/>
    <s v="3550325"/>
    <x v="3"/>
    <x v="0"/>
    <n v="1"/>
    <x v="0"/>
    <x v="12"/>
    <x v="11"/>
    <x v="1"/>
    <s v="Q6_1"/>
    <m/>
    <x v="0"/>
    <x v="1"/>
    <x v="2"/>
  </r>
  <r>
    <n v="1"/>
    <n v="2016"/>
    <s v="2916783"/>
    <x v="2"/>
    <x v="0"/>
    <n v="1"/>
    <x v="0"/>
    <x v="4"/>
    <x v="4"/>
    <x v="1"/>
    <s v="Q6_1"/>
    <m/>
    <x v="0"/>
    <x v="1"/>
    <x v="2"/>
  </r>
  <r>
    <n v="1"/>
    <n v="2016"/>
    <s v="3553302"/>
    <x v="1"/>
    <x v="0"/>
    <n v="1"/>
    <x v="0"/>
    <x v="3"/>
    <x v="3"/>
    <x v="1"/>
    <s v="Q6_1"/>
    <m/>
    <x v="0"/>
    <x v="1"/>
    <x v="2"/>
  </r>
  <r>
    <n v="1"/>
    <n v="2016"/>
    <s v="3000568"/>
    <x v="2"/>
    <x v="0"/>
    <n v="1"/>
    <x v="0"/>
    <x v="3"/>
    <x v="3"/>
    <x v="1"/>
    <s v="Q6_1"/>
    <m/>
    <x v="0"/>
    <x v="1"/>
    <x v="2"/>
  </r>
  <r>
    <n v="1"/>
    <n v="2016"/>
    <s v="2718858"/>
    <x v="2"/>
    <x v="0"/>
    <n v="1"/>
    <x v="0"/>
    <x v="6"/>
    <x v="0"/>
    <x v="0"/>
    <s v="Q6_1"/>
    <m/>
    <x v="0"/>
    <x v="1"/>
    <x v="2"/>
  </r>
  <r>
    <n v="1"/>
    <n v="2016"/>
    <s v="3435301"/>
    <x v="0"/>
    <x v="0"/>
    <n v="1"/>
    <x v="0"/>
    <x v="6"/>
    <x v="0"/>
    <x v="0"/>
    <s v="Q6_1"/>
    <m/>
    <x v="0"/>
    <x v="1"/>
    <x v="2"/>
  </r>
  <r>
    <n v="1"/>
    <n v="2016"/>
    <s v="2733613"/>
    <x v="3"/>
    <x v="0"/>
    <n v="1"/>
    <x v="0"/>
    <x v="13"/>
    <x v="12"/>
    <x v="0"/>
    <s v="Q6_1"/>
    <m/>
    <x v="0"/>
    <x v="1"/>
    <x v="2"/>
  </r>
  <r>
    <n v="1"/>
    <n v="2016"/>
    <s v="3356638"/>
    <x v="2"/>
    <x v="0"/>
    <n v="1"/>
    <x v="0"/>
    <x v="9"/>
    <x v="8"/>
    <x v="4"/>
    <s v="Q6_1"/>
    <m/>
    <x v="0"/>
    <x v="1"/>
    <x v="2"/>
  </r>
  <r>
    <n v="1"/>
    <n v="2016"/>
    <s v="2567096"/>
    <x v="3"/>
    <x v="0"/>
    <n v="1"/>
    <x v="0"/>
    <x v="14"/>
    <x v="13"/>
    <x v="3"/>
    <s v="Q6_1"/>
    <m/>
    <x v="0"/>
    <x v="1"/>
    <x v="2"/>
  </r>
  <r>
    <n v="1"/>
    <n v="2016"/>
    <s v="3409288"/>
    <x v="2"/>
    <x v="0"/>
    <n v="1"/>
    <x v="0"/>
    <x v="15"/>
    <x v="0"/>
    <x v="0"/>
    <s v="Q6_1"/>
    <m/>
    <x v="0"/>
    <x v="1"/>
    <x v="2"/>
  </r>
  <r>
    <n v="1"/>
    <n v="2016"/>
    <s v="3119609"/>
    <x v="2"/>
    <x v="0"/>
    <n v="1"/>
    <x v="0"/>
    <x v="16"/>
    <x v="14"/>
    <x v="3"/>
    <s v="Q6_1"/>
    <m/>
    <x v="0"/>
    <x v="1"/>
    <x v="2"/>
  </r>
  <r>
    <n v="1"/>
    <n v="2016"/>
    <s v="3574193"/>
    <x v="0"/>
    <x v="0"/>
    <n v="1"/>
    <x v="0"/>
    <x v="0"/>
    <x v="0"/>
    <x v="0"/>
    <s v="Q6_2"/>
    <m/>
    <x v="0"/>
    <x v="2"/>
    <x v="2"/>
  </r>
  <r>
    <n v="1"/>
    <n v="2016"/>
    <s v="3003441"/>
    <x v="0"/>
    <x v="0"/>
    <n v="1"/>
    <x v="0"/>
    <x v="1"/>
    <x v="1"/>
    <x v="1"/>
    <s v="Q6_2"/>
    <m/>
    <x v="0"/>
    <x v="2"/>
    <x v="2"/>
  </r>
  <r>
    <n v="1"/>
    <n v="2016"/>
    <s v="853891"/>
    <x v="1"/>
    <x v="0"/>
    <n v="1"/>
    <x v="0"/>
    <x v="2"/>
    <x v="2"/>
    <x v="2"/>
    <s v="Q6_2"/>
    <m/>
    <x v="0"/>
    <x v="2"/>
    <x v="2"/>
  </r>
  <r>
    <n v="1"/>
    <n v="2016"/>
    <s v="3671680"/>
    <x v="2"/>
    <x v="0"/>
    <n v="1"/>
    <x v="0"/>
    <x v="3"/>
    <x v="3"/>
    <x v="1"/>
    <s v="Q6_2"/>
    <m/>
    <x v="0"/>
    <x v="2"/>
    <x v="2"/>
  </r>
  <r>
    <n v="1"/>
    <n v="2016"/>
    <s v="3672785"/>
    <x v="2"/>
    <x v="0"/>
    <n v="1"/>
    <x v="0"/>
    <x v="4"/>
    <x v="4"/>
    <x v="1"/>
    <s v="Q6_2"/>
    <m/>
    <x v="0"/>
    <x v="2"/>
    <x v="2"/>
  </r>
  <r>
    <n v="1"/>
    <n v="2016"/>
    <s v="3628494"/>
    <x v="3"/>
    <x v="0"/>
    <n v="1"/>
    <x v="0"/>
    <x v="3"/>
    <x v="3"/>
    <x v="1"/>
    <s v="Q6_2"/>
    <m/>
    <x v="0"/>
    <x v="2"/>
    <x v="2"/>
  </r>
  <r>
    <n v="1"/>
    <n v="2016"/>
    <s v="3358016"/>
    <x v="3"/>
    <x v="0"/>
    <n v="1"/>
    <x v="0"/>
    <x v="5"/>
    <x v="5"/>
    <x v="3"/>
    <s v="Q6_2"/>
    <m/>
    <x v="0"/>
    <x v="2"/>
    <x v="2"/>
  </r>
  <r>
    <n v="1"/>
    <n v="2016"/>
    <s v="1481739"/>
    <x v="0"/>
    <x v="0"/>
    <n v="1"/>
    <x v="0"/>
    <x v="6"/>
    <x v="0"/>
    <x v="0"/>
    <s v="Q6_2"/>
    <m/>
    <x v="0"/>
    <x v="2"/>
    <x v="2"/>
  </r>
  <r>
    <n v="1"/>
    <n v="2016"/>
    <s v="1743793"/>
    <x v="0"/>
    <x v="0"/>
    <n v="1"/>
    <x v="0"/>
    <x v="7"/>
    <x v="6"/>
    <x v="2"/>
    <s v="Q6_2"/>
    <m/>
    <x v="0"/>
    <x v="2"/>
    <x v="2"/>
  </r>
  <r>
    <n v="1"/>
    <n v="2016"/>
    <s v="3599686"/>
    <x v="2"/>
    <x v="0"/>
    <n v="1"/>
    <x v="0"/>
    <x v="8"/>
    <x v="7"/>
    <x v="3"/>
    <s v="Q6_2"/>
    <n v="1"/>
    <x v="0"/>
    <x v="2"/>
    <x v="3"/>
  </r>
  <r>
    <n v="1"/>
    <n v="2016"/>
    <s v="3629755"/>
    <x v="3"/>
    <x v="0"/>
    <n v="1"/>
    <x v="0"/>
    <x v="6"/>
    <x v="0"/>
    <x v="0"/>
    <s v="Q6_2"/>
    <m/>
    <x v="0"/>
    <x v="2"/>
    <x v="2"/>
  </r>
  <r>
    <n v="1"/>
    <n v="2016"/>
    <s v="3346589"/>
    <x v="3"/>
    <x v="0"/>
    <n v="1"/>
    <x v="0"/>
    <x v="4"/>
    <x v="4"/>
    <x v="1"/>
    <s v="Q6_2"/>
    <m/>
    <x v="0"/>
    <x v="2"/>
    <x v="2"/>
  </r>
  <r>
    <n v="1"/>
    <n v="2016"/>
    <s v="1869464"/>
    <x v="2"/>
    <x v="0"/>
    <n v="1"/>
    <x v="0"/>
    <x v="9"/>
    <x v="8"/>
    <x v="4"/>
    <s v="Q6_2"/>
    <m/>
    <x v="0"/>
    <x v="2"/>
    <x v="2"/>
  </r>
  <r>
    <n v="1"/>
    <n v="2016"/>
    <s v="3696770"/>
    <x v="2"/>
    <x v="0"/>
    <n v="1"/>
    <x v="0"/>
    <x v="3"/>
    <x v="3"/>
    <x v="1"/>
    <s v="Q6_2"/>
    <m/>
    <x v="0"/>
    <x v="2"/>
    <x v="2"/>
  </r>
  <r>
    <n v="1"/>
    <n v="2016"/>
    <s v="3577469"/>
    <x v="3"/>
    <x v="0"/>
    <n v="1"/>
    <x v="0"/>
    <x v="10"/>
    <x v="9"/>
    <x v="4"/>
    <s v="Q6_2"/>
    <m/>
    <x v="0"/>
    <x v="2"/>
    <x v="2"/>
  </r>
  <r>
    <n v="1"/>
    <n v="2016"/>
    <s v="333"/>
    <x v="0"/>
    <x v="0"/>
    <n v="1"/>
    <x v="0"/>
    <x v="11"/>
    <x v="10"/>
    <x v="2"/>
    <s v="Q6_2"/>
    <m/>
    <x v="0"/>
    <x v="2"/>
    <x v="2"/>
  </r>
  <r>
    <n v="1"/>
    <n v="2016"/>
    <s v="3550325"/>
    <x v="3"/>
    <x v="0"/>
    <n v="1"/>
    <x v="0"/>
    <x v="12"/>
    <x v="11"/>
    <x v="1"/>
    <s v="Q6_2"/>
    <m/>
    <x v="0"/>
    <x v="2"/>
    <x v="2"/>
  </r>
  <r>
    <n v="1"/>
    <n v="2016"/>
    <s v="2916783"/>
    <x v="2"/>
    <x v="0"/>
    <n v="1"/>
    <x v="0"/>
    <x v="4"/>
    <x v="4"/>
    <x v="1"/>
    <s v="Q6_2"/>
    <m/>
    <x v="0"/>
    <x v="2"/>
    <x v="2"/>
  </r>
  <r>
    <n v="1"/>
    <n v="2016"/>
    <s v="3553302"/>
    <x v="1"/>
    <x v="0"/>
    <n v="1"/>
    <x v="0"/>
    <x v="3"/>
    <x v="3"/>
    <x v="1"/>
    <s v="Q6_2"/>
    <m/>
    <x v="0"/>
    <x v="2"/>
    <x v="2"/>
  </r>
  <r>
    <n v="1"/>
    <n v="2016"/>
    <s v="3000568"/>
    <x v="2"/>
    <x v="0"/>
    <n v="1"/>
    <x v="0"/>
    <x v="3"/>
    <x v="3"/>
    <x v="1"/>
    <s v="Q6_2"/>
    <m/>
    <x v="0"/>
    <x v="2"/>
    <x v="2"/>
  </r>
  <r>
    <n v="1"/>
    <n v="2016"/>
    <s v="2718858"/>
    <x v="2"/>
    <x v="0"/>
    <n v="1"/>
    <x v="0"/>
    <x v="6"/>
    <x v="0"/>
    <x v="0"/>
    <s v="Q6_2"/>
    <m/>
    <x v="0"/>
    <x v="2"/>
    <x v="2"/>
  </r>
  <r>
    <n v="1"/>
    <n v="2016"/>
    <s v="3435301"/>
    <x v="0"/>
    <x v="0"/>
    <n v="1"/>
    <x v="0"/>
    <x v="6"/>
    <x v="0"/>
    <x v="0"/>
    <s v="Q6_2"/>
    <m/>
    <x v="0"/>
    <x v="2"/>
    <x v="2"/>
  </r>
  <r>
    <n v="1"/>
    <n v="2016"/>
    <s v="2733613"/>
    <x v="3"/>
    <x v="0"/>
    <n v="1"/>
    <x v="0"/>
    <x v="13"/>
    <x v="12"/>
    <x v="0"/>
    <s v="Q6_2"/>
    <m/>
    <x v="0"/>
    <x v="2"/>
    <x v="2"/>
  </r>
  <r>
    <n v="1"/>
    <n v="2016"/>
    <s v="3356638"/>
    <x v="2"/>
    <x v="0"/>
    <n v="1"/>
    <x v="0"/>
    <x v="9"/>
    <x v="8"/>
    <x v="4"/>
    <s v="Q6_2"/>
    <m/>
    <x v="0"/>
    <x v="2"/>
    <x v="2"/>
  </r>
  <r>
    <n v="1"/>
    <n v="2016"/>
    <s v="2567096"/>
    <x v="3"/>
    <x v="0"/>
    <n v="1"/>
    <x v="0"/>
    <x v="14"/>
    <x v="13"/>
    <x v="3"/>
    <s v="Q6_2"/>
    <m/>
    <x v="0"/>
    <x v="2"/>
    <x v="2"/>
  </r>
  <r>
    <n v="1"/>
    <n v="2016"/>
    <s v="3409288"/>
    <x v="2"/>
    <x v="0"/>
    <n v="1"/>
    <x v="0"/>
    <x v="15"/>
    <x v="0"/>
    <x v="0"/>
    <s v="Q6_2"/>
    <m/>
    <x v="0"/>
    <x v="2"/>
    <x v="2"/>
  </r>
  <r>
    <n v="1"/>
    <n v="2016"/>
    <s v="3119609"/>
    <x v="2"/>
    <x v="0"/>
    <n v="1"/>
    <x v="0"/>
    <x v="16"/>
    <x v="14"/>
    <x v="3"/>
    <s v="Q6_2"/>
    <m/>
    <x v="0"/>
    <x v="2"/>
    <x v="2"/>
  </r>
  <r>
    <n v="1"/>
    <n v="2016"/>
    <s v="3574193"/>
    <x v="0"/>
    <x v="0"/>
    <n v="1"/>
    <x v="0"/>
    <x v="0"/>
    <x v="0"/>
    <x v="0"/>
    <s v="Q6_3"/>
    <m/>
    <x v="0"/>
    <x v="3"/>
    <x v="2"/>
  </r>
  <r>
    <n v="1"/>
    <n v="2016"/>
    <s v="3003441"/>
    <x v="0"/>
    <x v="0"/>
    <n v="1"/>
    <x v="0"/>
    <x v="1"/>
    <x v="1"/>
    <x v="1"/>
    <s v="Q6_3"/>
    <m/>
    <x v="0"/>
    <x v="3"/>
    <x v="2"/>
  </r>
  <r>
    <n v="1"/>
    <n v="2016"/>
    <s v="853891"/>
    <x v="1"/>
    <x v="0"/>
    <n v="1"/>
    <x v="0"/>
    <x v="2"/>
    <x v="2"/>
    <x v="2"/>
    <s v="Q6_3"/>
    <m/>
    <x v="0"/>
    <x v="3"/>
    <x v="2"/>
  </r>
  <r>
    <n v="1"/>
    <n v="2016"/>
    <s v="3671680"/>
    <x v="2"/>
    <x v="0"/>
    <n v="1"/>
    <x v="0"/>
    <x v="3"/>
    <x v="3"/>
    <x v="1"/>
    <s v="Q6_3"/>
    <m/>
    <x v="0"/>
    <x v="3"/>
    <x v="2"/>
  </r>
  <r>
    <n v="1"/>
    <n v="2016"/>
    <s v="3672785"/>
    <x v="2"/>
    <x v="0"/>
    <n v="1"/>
    <x v="0"/>
    <x v="4"/>
    <x v="4"/>
    <x v="1"/>
    <s v="Q6_3"/>
    <m/>
    <x v="0"/>
    <x v="3"/>
    <x v="2"/>
  </r>
  <r>
    <n v="1"/>
    <n v="2016"/>
    <s v="3628494"/>
    <x v="3"/>
    <x v="0"/>
    <n v="1"/>
    <x v="0"/>
    <x v="3"/>
    <x v="3"/>
    <x v="1"/>
    <s v="Q6_3"/>
    <m/>
    <x v="0"/>
    <x v="3"/>
    <x v="2"/>
  </r>
  <r>
    <n v="1"/>
    <n v="2016"/>
    <s v="3358016"/>
    <x v="3"/>
    <x v="0"/>
    <n v="1"/>
    <x v="0"/>
    <x v="5"/>
    <x v="5"/>
    <x v="3"/>
    <s v="Q6_3"/>
    <m/>
    <x v="0"/>
    <x v="3"/>
    <x v="2"/>
  </r>
  <r>
    <n v="1"/>
    <n v="2016"/>
    <s v="1481739"/>
    <x v="0"/>
    <x v="0"/>
    <n v="1"/>
    <x v="0"/>
    <x v="6"/>
    <x v="0"/>
    <x v="0"/>
    <s v="Q6_3"/>
    <m/>
    <x v="0"/>
    <x v="3"/>
    <x v="2"/>
  </r>
  <r>
    <n v="1"/>
    <n v="2016"/>
    <s v="1743793"/>
    <x v="0"/>
    <x v="0"/>
    <n v="1"/>
    <x v="0"/>
    <x v="7"/>
    <x v="6"/>
    <x v="2"/>
    <s v="Q6_3"/>
    <m/>
    <x v="0"/>
    <x v="3"/>
    <x v="2"/>
  </r>
  <r>
    <n v="1"/>
    <n v="2016"/>
    <s v="3599686"/>
    <x v="2"/>
    <x v="0"/>
    <n v="1"/>
    <x v="0"/>
    <x v="8"/>
    <x v="7"/>
    <x v="3"/>
    <s v="Q6_3"/>
    <n v="1"/>
    <x v="0"/>
    <x v="3"/>
    <x v="4"/>
  </r>
  <r>
    <n v="1"/>
    <n v="2016"/>
    <s v="3629755"/>
    <x v="3"/>
    <x v="0"/>
    <n v="1"/>
    <x v="0"/>
    <x v="6"/>
    <x v="0"/>
    <x v="0"/>
    <s v="Q6_3"/>
    <m/>
    <x v="0"/>
    <x v="3"/>
    <x v="2"/>
  </r>
  <r>
    <n v="1"/>
    <n v="2016"/>
    <s v="3346589"/>
    <x v="3"/>
    <x v="0"/>
    <n v="1"/>
    <x v="0"/>
    <x v="4"/>
    <x v="4"/>
    <x v="1"/>
    <s v="Q6_3"/>
    <m/>
    <x v="0"/>
    <x v="3"/>
    <x v="2"/>
  </r>
  <r>
    <n v="1"/>
    <n v="2016"/>
    <s v="1869464"/>
    <x v="2"/>
    <x v="0"/>
    <n v="1"/>
    <x v="0"/>
    <x v="9"/>
    <x v="8"/>
    <x v="4"/>
    <s v="Q6_3"/>
    <m/>
    <x v="0"/>
    <x v="3"/>
    <x v="2"/>
  </r>
  <r>
    <n v="1"/>
    <n v="2016"/>
    <s v="3696770"/>
    <x v="2"/>
    <x v="0"/>
    <n v="1"/>
    <x v="0"/>
    <x v="3"/>
    <x v="3"/>
    <x v="1"/>
    <s v="Q6_3"/>
    <m/>
    <x v="0"/>
    <x v="3"/>
    <x v="2"/>
  </r>
  <r>
    <n v="1"/>
    <n v="2016"/>
    <s v="3577469"/>
    <x v="3"/>
    <x v="0"/>
    <n v="1"/>
    <x v="0"/>
    <x v="10"/>
    <x v="9"/>
    <x v="4"/>
    <s v="Q6_3"/>
    <m/>
    <x v="0"/>
    <x v="3"/>
    <x v="2"/>
  </r>
  <r>
    <n v="1"/>
    <n v="2016"/>
    <s v="333"/>
    <x v="0"/>
    <x v="0"/>
    <n v="1"/>
    <x v="0"/>
    <x v="11"/>
    <x v="10"/>
    <x v="2"/>
    <s v="Q6_3"/>
    <m/>
    <x v="0"/>
    <x v="3"/>
    <x v="2"/>
  </r>
  <r>
    <n v="1"/>
    <n v="2016"/>
    <s v="3550325"/>
    <x v="3"/>
    <x v="0"/>
    <n v="1"/>
    <x v="0"/>
    <x v="12"/>
    <x v="11"/>
    <x v="1"/>
    <s v="Q6_3"/>
    <m/>
    <x v="0"/>
    <x v="3"/>
    <x v="2"/>
  </r>
  <r>
    <n v="1"/>
    <n v="2016"/>
    <s v="2916783"/>
    <x v="2"/>
    <x v="0"/>
    <n v="1"/>
    <x v="0"/>
    <x v="4"/>
    <x v="4"/>
    <x v="1"/>
    <s v="Q6_3"/>
    <m/>
    <x v="0"/>
    <x v="3"/>
    <x v="2"/>
  </r>
  <r>
    <n v="1"/>
    <n v="2016"/>
    <s v="3553302"/>
    <x v="1"/>
    <x v="0"/>
    <n v="1"/>
    <x v="0"/>
    <x v="3"/>
    <x v="3"/>
    <x v="1"/>
    <s v="Q6_3"/>
    <m/>
    <x v="0"/>
    <x v="3"/>
    <x v="2"/>
  </r>
  <r>
    <n v="1"/>
    <n v="2016"/>
    <s v="3000568"/>
    <x v="2"/>
    <x v="0"/>
    <n v="1"/>
    <x v="0"/>
    <x v="3"/>
    <x v="3"/>
    <x v="1"/>
    <s v="Q6_3"/>
    <m/>
    <x v="0"/>
    <x v="3"/>
    <x v="2"/>
  </r>
  <r>
    <n v="1"/>
    <n v="2016"/>
    <s v="2718858"/>
    <x v="2"/>
    <x v="0"/>
    <n v="1"/>
    <x v="0"/>
    <x v="6"/>
    <x v="0"/>
    <x v="0"/>
    <s v="Q6_3"/>
    <m/>
    <x v="0"/>
    <x v="3"/>
    <x v="2"/>
  </r>
  <r>
    <n v="1"/>
    <n v="2016"/>
    <s v="3435301"/>
    <x v="0"/>
    <x v="0"/>
    <n v="1"/>
    <x v="0"/>
    <x v="6"/>
    <x v="0"/>
    <x v="0"/>
    <s v="Q6_3"/>
    <m/>
    <x v="0"/>
    <x v="3"/>
    <x v="2"/>
  </r>
  <r>
    <n v="1"/>
    <n v="2016"/>
    <s v="2733613"/>
    <x v="3"/>
    <x v="0"/>
    <n v="1"/>
    <x v="0"/>
    <x v="13"/>
    <x v="12"/>
    <x v="0"/>
    <s v="Q6_3"/>
    <m/>
    <x v="0"/>
    <x v="3"/>
    <x v="2"/>
  </r>
  <r>
    <n v="1"/>
    <n v="2016"/>
    <s v="3356638"/>
    <x v="2"/>
    <x v="0"/>
    <n v="1"/>
    <x v="0"/>
    <x v="9"/>
    <x v="8"/>
    <x v="4"/>
    <s v="Q6_3"/>
    <m/>
    <x v="0"/>
    <x v="3"/>
    <x v="2"/>
  </r>
  <r>
    <n v="1"/>
    <n v="2016"/>
    <s v="2567096"/>
    <x v="3"/>
    <x v="0"/>
    <n v="1"/>
    <x v="0"/>
    <x v="14"/>
    <x v="13"/>
    <x v="3"/>
    <s v="Q6_3"/>
    <m/>
    <x v="0"/>
    <x v="3"/>
    <x v="2"/>
  </r>
  <r>
    <n v="1"/>
    <n v="2016"/>
    <s v="3409288"/>
    <x v="2"/>
    <x v="0"/>
    <n v="1"/>
    <x v="0"/>
    <x v="15"/>
    <x v="0"/>
    <x v="0"/>
    <s v="Q6_3"/>
    <m/>
    <x v="0"/>
    <x v="3"/>
    <x v="2"/>
  </r>
  <r>
    <n v="1"/>
    <n v="2016"/>
    <s v="3119609"/>
    <x v="2"/>
    <x v="0"/>
    <n v="1"/>
    <x v="0"/>
    <x v="16"/>
    <x v="14"/>
    <x v="3"/>
    <s v="Q6_3"/>
    <m/>
    <x v="0"/>
    <x v="3"/>
    <x v="2"/>
  </r>
  <r>
    <n v="1"/>
    <n v="2016"/>
    <s v="3574193"/>
    <x v="0"/>
    <x v="0"/>
    <n v="1"/>
    <x v="0"/>
    <x v="0"/>
    <x v="0"/>
    <x v="0"/>
    <s v="Q6_4"/>
    <m/>
    <x v="0"/>
    <x v="4"/>
    <x v="2"/>
  </r>
  <r>
    <n v="1"/>
    <n v="2016"/>
    <s v="3003441"/>
    <x v="0"/>
    <x v="0"/>
    <n v="1"/>
    <x v="0"/>
    <x v="1"/>
    <x v="1"/>
    <x v="1"/>
    <s v="Q6_4"/>
    <m/>
    <x v="0"/>
    <x v="4"/>
    <x v="2"/>
  </r>
  <r>
    <n v="1"/>
    <n v="2016"/>
    <s v="853891"/>
    <x v="1"/>
    <x v="0"/>
    <n v="1"/>
    <x v="0"/>
    <x v="2"/>
    <x v="2"/>
    <x v="2"/>
    <s v="Q6_4"/>
    <m/>
    <x v="0"/>
    <x v="4"/>
    <x v="2"/>
  </r>
  <r>
    <n v="1"/>
    <n v="2016"/>
    <s v="3671680"/>
    <x v="2"/>
    <x v="0"/>
    <n v="1"/>
    <x v="0"/>
    <x v="3"/>
    <x v="3"/>
    <x v="1"/>
    <s v="Q6_4"/>
    <m/>
    <x v="0"/>
    <x v="4"/>
    <x v="2"/>
  </r>
  <r>
    <n v="1"/>
    <n v="2016"/>
    <s v="3672785"/>
    <x v="2"/>
    <x v="0"/>
    <n v="1"/>
    <x v="0"/>
    <x v="4"/>
    <x v="4"/>
    <x v="1"/>
    <s v="Q6_4"/>
    <m/>
    <x v="0"/>
    <x v="4"/>
    <x v="2"/>
  </r>
  <r>
    <n v="1"/>
    <n v="2016"/>
    <s v="3628494"/>
    <x v="3"/>
    <x v="0"/>
    <n v="1"/>
    <x v="0"/>
    <x v="3"/>
    <x v="3"/>
    <x v="1"/>
    <s v="Q6_4"/>
    <m/>
    <x v="0"/>
    <x v="4"/>
    <x v="2"/>
  </r>
  <r>
    <n v="1"/>
    <n v="2016"/>
    <s v="3358016"/>
    <x v="3"/>
    <x v="0"/>
    <n v="1"/>
    <x v="0"/>
    <x v="5"/>
    <x v="5"/>
    <x v="3"/>
    <s v="Q6_4"/>
    <m/>
    <x v="0"/>
    <x v="4"/>
    <x v="2"/>
  </r>
  <r>
    <n v="1"/>
    <n v="2016"/>
    <s v="1481739"/>
    <x v="0"/>
    <x v="0"/>
    <n v="1"/>
    <x v="0"/>
    <x v="6"/>
    <x v="0"/>
    <x v="0"/>
    <s v="Q6_4"/>
    <m/>
    <x v="0"/>
    <x v="4"/>
    <x v="2"/>
  </r>
  <r>
    <n v="1"/>
    <n v="2016"/>
    <s v="1743793"/>
    <x v="0"/>
    <x v="0"/>
    <n v="1"/>
    <x v="0"/>
    <x v="7"/>
    <x v="6"/>
    <x v="2"/>
    <s v="Q6_4"/>
    <m/>
    <x v="0"/>
    <x v="4"/>
    <x v="2"/>
  </r>
  <r>
    <n v="1"/>
    <n v="2016"/>
    <s v="3599686"/>
    <x v="2"/>
    <x v="0"/>
    <n v="1"/>
    <x v="0"/>
    <x v="8"/>
    <x v="7"/>
    <x v="3"/>
    <s v="Q6_4"/>
    <n v="1"/>
    <x v="0"/>
    <x v="4"/>
    <x v="5"/>
  </r>
  <r>
    <n v="1"/>
    <n v="2016"/>
    <s v="3629755"/>
    <x v="3"/>
    <x v="0"/>
    <n v="1"/>
    <x v="0"/>
    <x v="6"/>
    <x v="0"/>
    <x v="0"/>
    <s v="Q6_4"/>
    <m/>
    <x v="0"/>
    <x v="4"/>
    <x v="2"/>
  </r>
  <r>
    <n v="1"/>
    <n v="2016"/>
    <s v="3346589"/>
    <x v="3"/>
    <x v="0"/>
    <n v="1"/>
    <x v="0"/>
    <x v="4"/>
    <x v="4"/>
    <x v="1"/>
    <s v="Q6_4"/>
    <m/>
    <x v="0"/>
    <x v="4"/>
    <x v="2"/>
  </r>
  <r>
    <n v="1"/>
    <n v="2016"/>
    <s v="1869464"/>
    <x v="2"/>
    <x v="0"/>
    <n v="1"/>
    <x v="0"/>
    <x v="9"/>
    <x v="8"/>
    <x v="4"/>
    <s v="Q6_4"/>
    <m/>
    <x v="0"/>
    <x v="4"/>
    <x v="2"/>
  </r>
  <r>
    <n v="1"/>
    <n v="2016"/>
    <s v="3696770"/>
    <x v="2"/>
    <x v="0"/>
    <n v="1"/>
    <x v="0"/>
    <x v="3"/>
    <x v="3"/>
    <x v="1"/>
    <s v="Q6_4"/>
    <m/>
    <x v="0"/>
    <x v="4"/>
    <x v="2"/>
  </r>
  <r>
    <n v="1"/>
    <n v="2016"/>
    <s v="3577469"/>
    <x v="3"/>
    <x v="0"/>
    <n v="1"/>
    <x v="0"/>
    <x v="10"/>
    <x v="9"/>
    <x v="4"/>
    <s v="Q6_4"/>
    <m/>
    <x v="0"/>
    <x v="4"/>
    <x v="2"/>
  </r>
  <r>
    <n v="1"/>
    <n v="2016"/>
    <s v="333"/>
    <x v="0"/>
    <x v="0"/>
    <n v="1"/>
    <x v="0"/>
    <x v="11"/>
    <x v="10"/>
    <x v="2"/>
    <s v="Q6_4"/>
    <m/>
    <x v="0"/>
    <x v="4"/>
    <x v="2"/>
  </r>
  <r>
    <n v="1"/>
    <n v="2016"/>
    <s v="3550325"/>
    <x v="3"/>
    <x v="0"/>
    <n v="1"/>
    <x v="0"/>
    <x v="12"/>
    <x v="11"/>
    <x v="1"/>
    <s v="Q6_4"/>
    <m/>
    <x v="0"/>
    <x v="4"/>
    <x v="2"/>
  </r>
  <r>
    <n v="1"/>
    <n v="2016"/>
    <s v="2916783"/>
    <x v="2"/>
    <x v="0"/>
    <n v="1"/>
    <x v="0"/>
    <x v="4"/>
    <x v="4"/>
    <x v="1"/>
    <s v="Q6_4"/>
    <m/>
    <x v="0"/>
    <x v="4"/>
    <x v="2"/>
  </r>
  <r>
    <n v="1"/>
    <n v="2016"/>
    <s v="3553302"/>
    <x v="1"/>
    <x v="0"/>
    <n v="1"/>
    <x v="0"/>
    <x v="3"/>
    <x v="3"/>
    <x v="1"/>
    <s v="Q6_4"/>
    <m/>
    <x v="0"/>
    <x v="4"/>
    <x v="2"/>
  </r>
  <r>
    <n v="1"/>
    <n v="2016"/>
    <s v="3000568"/>
    <x v="2"/>
    <x v="0"/>
    <n v="1"/>
    <x v="0"/>
    <x v="3"/>
    <x v="3"/>
    <x v="1"/>
    <s v="Q6_4"/>
    <m/>
    <x v="0"/>
    <x v="4"/>
    <x v="2"/>
  </r>
  <r>
    <n v="1"/>
    <n v="2016"/>
    <s v="2718858"/>
    <x v="2"/>
    <x v="0"/>
    <n v="1"/>
    <x v="0"/>
    <x v="6"/>
    <x v="0"/>
    <x v="0"/>
    <s v="Q6_4"/>
    <m/>
    <x v="0"/>
    <x v="4"/>
    <x v="2"/>
  </r>
  <r>
    <n v="1"/>
    <n v="2016"/>
    <s v="3435301"/>
    <x v="0"/>
    <x v="0"/>
    <n v="1"/>
    <x v="0"/>
    <x v="6"/>
    <x v="0"/>
    <x v="0"/>
    <s v="Q6_4"/>
    <m/>
    <x v="0"/>
    <x v="4"/>
    <x v="2"/>
  </r>
  <r>
    <n v="1"/>
    <n v="2016"/>
    <s v="2733613"/>
    <x v="3"/>
    <x v="0"/>
    <n v="1"/>
    <x v="0"/>
    <x v="13"/>
    <x v="12"/>
    <x v="0"/>
    <s v="Q6_4"/>
    <m/>
    <x v="0"/>
    <x v="4"/>
    <x v="2"/>
  </r>
  <r>
    <n v="1"/>
    <n v="2016"/>
    <s v="3356638"/>
    <x v="2"/>
    <x v="0"/>
    <n v="1"/>
    <x v="0"/>
    <x v="9"/>
    <x v="8"/>
    <x v="4"/>
    <s v="Q6_4"/>
    <m/>
    <x v="0"/>
    <x v="4"/>
    <x v="2"/>
  </r>
  <r>
    <n v="1"/>
    <n v="2016"/>
    <s v="2567096"/>
    <x v="3"/>
    <x v="0"/>
    <n v="1"/>
    <x v="0"/>
    <x v="14"/>
    <x v="13"/>
    <x v="3"/>
    <s v="Q6_4"/>
    <m/>
    <x v="0"/>
    <x v="4"/>
    <x v="2"/>
  </r>
  <r>
    <n v="1"/>
    <n v="2016"/>
    <s v="3409288"/>
    <x v="2"/>
    <x v="0"/>
    <n v="1"/>
    <x v="0"/>
    <x v="15"/>
    <x v="0"/>
    <x v="0"/>
    <s v="Q6_4"/>
    <m/>
    <x v="0"/>
    <x v="4"/>
    <x v="2"/>
  </r>
  <r>
    <n v="1"/>
    <n v="2016"/>
    <s v="3119609"/>
    <x v="2"/>
    <x v="0"/>
    <n v="1"/>
    <x v="0"/>
    <x v="16"/>
    <x v="14"/>
    <x v="3"/>
    <s v="Q6_4"/>
    <m/>
    <x v="0"/>
    <x v="4"/>
    <x v="2"/>
  </r>
  <r>
    <n v="1"/>
    <n v="2016"/>
    <s v="3574193"/>
    <x v="0"/>
    <x v="0"/>
    <n v="1"/>
    <x v="0"/>
    <x v="0"/>
    <x v="0"/>
    <x v="0"/>
    <s v="Q6_5"/>
    <m/>
    <x v="0"/>
    <x v="5"/>
    <x v="2"/>
  </r>
  <r>
    <n v="1"/>
    <n v="2016"/>
    <s v="3003441"/>
    <x v="0"/>
    <x v="0"/>
    <n v="1"/>
    <x v="0"/>
    <x v="1"/>
    <x v="1"/>
    <x v="1"/>
    <s v="Q6_5"/>
    <m/>
    <x v="0"/>
    <x v="5"/>
    <x v="2"/>
  </r>
  <r>
    <n v="1"/>
    <n v="2016"/>
    <s v="853891"/>
    <x v="1"/>
    <x v="0"/>
    <n v="1"/>
    <x v="0"/>
    <x v="2"/>
    <x v="2"/>
    <x v="2"/>
    <s v="Q6_5"/>
    <m/>
    <x v="0"/>
    <x v="5"/>
    <x v="2"/>
  </r>
  <r>
    <n v="1"/>
    <n v="2016"/>
    <s v="3671680"/>
    <x v="2"/>
    <x v="0"/>
    <n v="1"/>
    <x v="0"/>
    <x v="3"/>
    <x v="3"/>
    <x v="1"/>
    <s v="Q6_5"/>
    <m/>
    <x v="0"/>
    <x v="5"/>
    <x v="2"/>
  </r>
  <r>
    <n v="1"/>
    <n v="2016"/>
    <s v="3672785"/>
    <x v="2"/>
    <x v="0"/>
    <n v="1"/>
    <x v="0"/>
    <x v="4"/>
    <x v="4"/>
    <x v="1"/>
    <s v="Q6_5"/>
    <m/>
    <x v="0"/>
    <x v="5"/>
    <x v="2"/>
  </r>
  <r>
    <n v="1"/>
    <n v="2016"/>
    <s v="3628494"/>
    <x v="3"/>
    <x v="0"/>
    <n v="1"/>
    <x v="0"/>
    <x v="3"/>
    <x v="3"/>
    <x v="1"/>
    <s v="Q6_5"/>
    <m/>
    <x v="0"/>
    <x v="5"/>
    <x v="2"/>
  </r>
  <r>
    <n v="1"/>
    <n v="2016"/>
    <s v="3358016"/>
    <x v="3"/>
    <x v="0"/>
    <n v="1"/>
    <x v="0"/>
    <x v="5"/>
    <x v="5"/>
    <x v="3"/>
    <s v="Q6_5"/>
    <m/>
    <x v="0"/>
    <x v="5"/>
    <x v="2"/>
  </r>
  <r>
    <n v="1"/>
    <n v="2016"/>
    <s v="1481739"/>
    <x v="0"/>
    <x v="0"/>
    <n v="1"/>
    <x v="0"/>
    <x v="6"/>
    <x v="0"/>
    <x v="0"/>
    <s v="Q6_5"/>
    <m/>
    <x v="0"/>
    <x v="5"/>
    <x v="2"/>
  </r>
  <r>
    <n v="1"/>
    <n v="2016"/>
    <s v="1743793"/>
    <x v="0"/>
    <x v="0"/>
    <n v="1"/>
    <x v="0"/>
    <x v="7"/>
    <x v="6"/>
    <x v="2"/>
    <s v="Q6_5"/>
    <m/>
    <x v="0"/>
    <x v="5"/>
    <x v="2"/>
  </r>
  <r>
    <n v="1"/>
    <n v="2016"/>
    <s v="3599686"/>
    <x v="2"/>
    <x v="0"/>
    <n v="1"/>
    <x v="0"/>
    <x v="8"/>
    <x v="7"/>
    <x v="3"/>
    <s v="Q6_5"/>
    <m/>
    <x v="0"/>
    <x v="5"/>
    <x v="2"/>
  </r>
  <r>
    <n v="1"/>
    <n v="2016"/>
    <s v="3629755"/>
    <x v="3"/>
    <x v="0"/>
    <n v="1"/>
    <x v="0"/>
    <x v="6"/>
    <x v="0"/>
    <x v="0"/>
    <s v="Q6_5"/>
    <m/>
    <x v="0"/>
    <x v="5"/>
    <x v="2"/>
  </r>
  <r>
    <n v="1"/>
    <n v="2016"/>
    <s v="3346589"/>
    <x v="3"/>
    <x v="0"/>
    <n v="1"/>
    <x v="0"/>
    <x v="4"/>
    <x v="4"/>
    <x v="1"/>
    <s v="Q6_5"/>
    <m/>
    <x v="0"/>
    <x v="5"/>
    <x v="2"/>
  </r>
  <r>
    <n v="1"/>
    <n v="2016"/>
    <s v="1869464"/>
    <x v="2"/>
    <x v="0"/>
    <n v="1"/>
    <x v="0"/>
    <x v="9"/>
    <x v="8"/>
    <x v="4"/>
    <s v="Q6_5"/>
    <m/>
    <x v="0"/>
    <x v="5"/>
    <x v="2"/>
  </r>
  <r>
    <n v="1"/>
    <n v="2016"/>
    <s v="3696770"/>
    <x v="2"/>
    <x v="0"/>
    <n v="1"/>
    <x v="0"/>
    <x v="3"/>
    <x v="3"/>
    <x v="1"/>
    <s v="Q6_5"/>
    <m/>
    <x v="0"/>
    <x v="5"/>
    <x v="2"/>
  </r>
  <r>
    <n v="1"/>
    <n v="2016"/>
    <s v="3577469"/>
    <x v="3"/>
    <x v="0"/>
    <n v="1"/>
    <x v="0"/>
    <x v="10"/>
    <x v="9"/>
    <x v="4"/>
    <s v="Q6_5"/>
    <m/>
    <x v="0"/>
    <x v="5"/>
    <x v="2"/>
  </r>
  <r>
    <n v="1"/>
    <n v="2016"/>
    <s v="333"/>
    <x v="0"/>
    <x v="0"/>
    <n v="1"/>
    <x v="0"/>
    <x v="11"/>
    <x v="10"/>
    <x v="2"/>
    <s v="Q6_5"/>
    <m/>
    <x v="0"/>
    <x v="5"/>
    <x v="2"/>
  </r>
  <r>
    <n v="1"/>
    <n v="2016"/>
    <s v="3550325"/>
    <x v="3"/>
    <x v="0"/>
    <n v="1"/>
    <x v="0"/>
    <x v="12"/>
    <x v="11"/>
    <x v="1"/>
    <s v="Q6_5"/>
    <n v="1"/>
    <x v="0"/>
    <x v="5"/>
    <x v="6"/>
  </r>
  <r>
    <n v="1"/>
    <n v="2016"/>
    <s v="2916783"/>
    <x v="2"/>
    <x v="0"/>
    <n v="1"/>
    <x v="0"/>
    <x v="4"/>
    <x v="4"/>
    <x v="1"/>
    <s v="Q6_5"/>
    <m/>
    <x v="0"/>
    <x v="5"/>
    <x v="2"/>
  </r>
  <r>
    <n v="1"/>
    <n v="2016"/>
    <s v="3553302"/>
    <x v="1"/>
    <x v="0"/>
    <n v="1"/>
    <x v="0"/>
    <x v="3"/>
    <x v="3"/>
    <x v="1"/>
    <s v="Q6_5"/>
    <m/>
    <x v="0"/>
    <x v="5"/>
    <x v="2"/>
  </r>
  <r>
    <n v="1"/>
    <n v="2016"/>
    <s v="3000568"/>
    <x v="2"/>
    <x v="0"/>
    <n v="1"/>
    <x v="0"/>
    <x v="3"/>
    <x v="3"/>
    <x v="1"/>
    <s v="Q6_5"/>
    <m/>
    <x v="0"/>
    <x v="5"/>
    <x v="2"/>
  </r>
  <r>
    <n v="1"/>
    <n v="2016"/>
    <s v="2718858"/>
    <x v="2"/>
    <x v="0"/>
    <n v="1"/>
    <x v="0"/>
    <x v="6"/>
    <x v="0"/>
    <x v="0"/>
    <s v="Q6_5"/>
    <m/>
    <x v="0"/>
    <x v="5"/>
    <x v="2"/>
  </r>
  <r>
    <n v="1"/>
    <n v="2016"/>
    <s v="3435301"/>
    <x v="0"/>
    <x v="0"/>
    <n v="1"/>
    <x v="0"/>
    <x v="6"/>
    <x v="0"/>
    <x v="0"/>
    <s v="Q6_5"/>
    <m/>
    <x v="0"/>
    <x v="5"/>
    <x v="2"/>
  </r>
  <r>
    <n v="1"/>
    <n v="2016"/>
    <s v="2733613"/>
    <x v="3"/>
    <x v="0"/>
    <n v="1"/>
    <x v="0"/>
    <x v="13"/>
    <x v="12"/>
    <x v="0"/>
    <s v="Q6_5"/>
    <m/>
    <x v="0"/>
    <x v="5"/>
    <x v="2"/>
  </r>
  <r>
    <n v="1"/>
    <n v="2016"/>
    <s v="3356638"/>
    <x v="2"/>
    <x v="0"/>
    <n v="1"/>
    <x v="0"/>
    <x v="9"/>
    <x v="8"/>
    <x v="4"/>
    <s v="Q6_5"/>
    <m/>
    <x v="0"/>
    <x v="5"/>
    <x v="2"/>
  </r>
  <r>
    <n v="1"/>
    <n v="2016"/>
    <s v="2567096"/>
    <x v="3"/>
    <x v="0"/>
    <n v="1"/>
    <x v="0"/>
    <x v="14"/>
    <x v="13"/>
    <x v="3"/>
    <s v="Q6_5"/>
    <m/>
    <x v="0"/>
    <x v="5"/>
    <x v="2"/>
  </r>
  <r>
    <n v="1"/>
    <n v="2016"/>
    <s v="3409288"/>
    <x v="2"/>
    <x v="0"/>
    <n v="1"/>
    <x v="0"/>
    <x v="15"/>
    <x v="0"/>
    <x v="0"/>
    <s v="Q6_5"/>
    <m/>
    <x v="0"/>
    <x v="5"/>
    <x v="2"/>
  </r>
  <r>
    <n v="1"/>
    <n v="2016"/>
    <s v="3119609"/>
    <x v="2"/>
    <x v="0"/>
    <n v="1"/>
    <x v="0"/>
    <x v="16"/>
    <x v="14"/>
    <x v="3"/>
    <s v="Q6_5"/>
    <m/>
    <x v="0"/>
    <x v="5"/>
    <x v="2"/>
  </r>
  <r>
    <n v="1"/>
    <n v="2016"/>
    <s v="3574193"/>
    <x v="0"/>
    <x v="0"/>
    <n v="1"/>
    <x v="0"/>
    <x v="0"/>
    <x v="0"/>
    <x v="0"/>
    <s v="Q6_6"/>
    <m/>
    <x v="0"/>
    <x v="6"/>
    <x v="2"/>
  </r>
  <r>
    <n v="1"/>
    <n v="2016"/>
    <s v="3003441"/>
    <x v="0"/>
    <x v="0"/>
    <n v="1"/>
    <x v="0"/>
    <x v="1"/>
    <x v="1"/>
    <x v="1"/>
    <s v="Q6_6"/>
    <m/>
    <x v="0"/>
    <x v="6"/>
    <x v="2"/>
  </r>
  <r>
    <n v="1"/>
    <n v="2016"/>
    <s v="853891"/>
    <x v="1"/>
    <x v="0"/>
    <n v="1"/>
    <x v="0"/>
    <x v="2"/>
    <x v="2"/>
    <x v="2"/>
    <s v="Q6_6"/>
    <m/>
    <x v="0"/>
    <x v="6"/>
    <x v="2"/>
  </r>
  <r>
    <n v="1"/>
    <n v="2016"/>
    <s v="3671680"/>
    <x v="2"/>
    <x v="0"/>
    <n v="1"/>
    <x v="0"/>
    <x v="3"/>
    <x v="3"/>
    <x v="1"/>
    <s v="Q6_6"/>
    <m/>
    <x v="0"/>
    <x v="6"/>
    <x v="2"/>
  </r>
  <r>
    <n v="1"/>
    <n v="2016"/>
    <s v="3672785"/>
    <x v="2"/>
    <x v="0"/>
    <n v="1"/>
    <x v="0"/>
    <x v="4"/>
    <x v="4"/>
    <x v="1"/>
    <s v="Q6_6"/>
    <m/>
    <x v="0"/>
    <x v="6"/>
    <x v="2"/>
  </r>
  <r>
    <n v="1"/>
    <n v="2016"/>
    <s v="3628494"/>
    <x v="3"/>
    <x v="0"/>
    <n v="1"/>
    <x v="0"/>
    <x v="3"/>
    <x v="3"/>
    <x v="1"/>
    <s v="Q6_6"/>
    <m/>
    <x v="0"/>
    <x v="6"/>
    <x v="2"/>
  </r>
  <r>
    <n v="1"/>
    <n v="2016"/>
    <s v="3358016"/>
    <x v="3"/>
    <x v="0"/>
    <n v="1"/>
    <x v="0"/>
    <x v="5"/>
    <x v="5"/>
    <x v="3"/>
    <s v="Q6_6"/>
    <m/>
    <x v="0"/>
    <x v="6"/>
    <x v="2"/>
  </r>
  <r>
    <n v="1"/>
    <n v="2016"/>
    <s v="1481739"/>
    <x v="0"/>
    <x v="0"/>
    <n v="1"/>
    <x v="0"/>
    <x v="6"/>
    <x v="0"/>
    <x v="0"/>
    <s v="Q6_6"/>
    <m/>
    <x v="0"/>
    <x v="6"/>
    <x v="2"/>
  </r>
  <r>
    <n v="1"/>
    <n v="2016"/>
    <s v="1743793"/>
    <x v="0"/>
    <x v="0"/>
    <n v="1"/>
    <x v="0"/>
    <x v="7"/>
    <x v="6"/>
    <x v="2"/>
    <s v="Q6_6"/>
    <m/>
    <x v="0"/>
    <x v="6"/>
    <x v="2"/>
  </r>
  <r>
    <n v="1"/>
    <n v="2016"/>
    <s v="3599686"/>
    <x v="2"/>
    <x v="0"/>
    <n v="1"/>
    <x v="0"/>
    <x v="8"/>
    <x v="7"/>
    <x v="3"/>
    <s v="Q6_6"/>
    <m/>
    <x v="0"/>
    <x v="6"/>
    <x v="2"/>
  </r>
  <r>
    <n v="1"/>
    <n v="2016"/>
    <s v="3629755"/>
    <x v="3"/>
    <x v="0"/>
    <n v="1"/>
    <x v="0"/>
    <x v="6"/>
    <x v="0"/>
    <x v="0"/>
    <s v="Q6_6"/>
    <m/>
    <x v="0"/>
    <x v="6"/>
    <x v="2"/>
  </r>
  <r>
    <n v="1"/>
    <n v="2016"/>
    <s v="3346589"/>
    <x v="3"/>
    <x v="0"/>
    <n v="1"/>
    <x v="0"/>
    <x v="4"/>
    <x v="4"/>
    <x v="1"/>
    <s v="Q6_6"/>
    <m/>
    <x v="0"/>
    <x v="6"/>
    <x v="2"/>
  </r>
  <r>
    <n v="1"/>
    <n v="2016"/>
    <s v="1869464"/>
    <x v="2"/>
    <x v="0"/>
    <n v="1"/>
    <x v="0"/>
    <x v="9"/>
    <x v="8"/>
    <x v="4"/>
    <s v="Q6_6"/>
    <m/>
    <x v="0"/>
    <x v="6"/>
    <x v="2"/>
  </r>
  <r>
    <n v="1"/>
    <n v="2016"/>
    <s v="3696770"/>
    <x v="2"/>
    <x v="0"/>
    <n v="1"/>
    <x v="0"/>
    <x v="3"/>
    <x v="3"/>
    <x v="1"/>
    <s v="Q6_6"/>
    <m/>
    <x v="0"/>
    <x v="6"/>
    <x v="2"/>
  </r>
  <r>
    <n v="1"/>
    <n v="2016"/>
    <s v="3577469"/>
    <x v="3"/>
    <x v="0"/>
    <n v="1"/>
    <x v="0"/>
    <x v="10"/>
    <x v="9"/>
    <x v="4"/>
    <s v="Q6_6"/>
    <m/>
    <x v="0"/>
    <x v="6"/>
    <x v="2"/>
  </r>
  <r>
    <n v="1"/>
    <n v="2016"/>
    <s v="333"/>
    <x v="0"/>
    <x v="0"/>
    <n v="1"/>
    <x v="0"/>
    <x v="11"/>
    <x v="10"/>
    <x v="2"/>
    <s v="Q6_6"/>
    <m/>
    <x v="0"/>
    <x v="6"/>
    <x v="2"/>
  </r>
  <r>
    <n v="1"/>
    <n v="2016"/>
    <s v="3550325"/>
    <x v="3"/>
    <x v="0"/>
    <n v="1"/>
    <x v="0"/>
    <x v="12"/>
    <x v="11"/>
    <x v="1"/>
    <s v="Q6_6"/>
    <m/>
    <x v="0"/>
    <x v="6"/>
    <x v="2"/>
  </r>
  <r>
    <n v="1"/>
    <n v="2016"/>
    <s v="2916783"/>
    <x v="2"/>
    <x v="0"/>
    <n v="1"/>
    <x v="0"/>
    <x v="4"/>
    <x v="4"/>
    <x v="1"/>
    <s v="Q6_6"/>
    <m/>
    <x v="0"/>
    <x v="6"/>
    <x v="2"/>
  </r>
  <r>
    <n v="1"/>
    <n v="2016"/>
    <s v="3553302"/>
    <x v="1"/>
    <x v="0"/>
    <n v="1"/>
    <x v="0"/>
    <x v="3"/>
    <x v="3"/>
    <x v="1"/>
    <s v="Q6_6"/>
    <m/>
    <x v="0"/>
    <x v="6"/>
    <x v="2"/>
  </r>
  <r>
    <n v="1"/>
    <n v="2016"/>
    <s v="3000568"/>
    <x v="2"/>
    <x v="0"/>
    <n v="1"/>
    <x v="0"/>
    <x v="3"/>
    <x v="3"/>
    <x v="1"/>
    <s v="Q6_6"/>
    <m/>
    <x v="0"/>
    <x v="6"/>
    <x v="2"/>
  </r>
  <r>
    <n v="1"/>
    <n v="2016"/>
    <s v="2718858"/>
    <x v="2"/>
    <x v="0"/>
    <n v="1"/>
    <x v="0"/>
    <x v="6"/>
    <x v="0"/>
    <x v="0"/>
    <s v="Q6_6"/>
    <m/>
    <x v="0"/>
    <x v="6"/>
    <x v="2"/>
  </r>
  <r>
    <n v="1"/>
    <n v="2016"/>
    <s v="3435301"/>
    <x v="0"/>
    <x v="0"/>
    <n v="1"/>
    <x v="0"/>
    <x v="6"/>
    <x v="0"/>
    <x v="0"/>
    <s v="Q6_6"/>
    <m/>
    <x v="0"/>
    <x v="6"/>
    <x v="2"/>
  </r>
  <r>
    <n v="1"/>
    <n v="2016"/>
    <s v="2733613"/>
    <x v="3"/>
    <x v="0"/>
    <n v="1"/>
    <x v="0"/>
    <x v="13"/>
    <x v="12"/>
    <x v="0"/>
    <s v="Q6_6"/>
    <m/>
    <x v="0"/>
    <x v="6"/>
    <x v="2"/>
  </r>
  <r>
    <n v="1"/>
    <n v="2016"/>
    <s v="3356638"/>
    <x v="2"/>
    <x v="0"/>
    <n v="1"/>
    <x v="0"/>
    <x v="9"/>
    <x v="8"/>
    <x v="4"/>
    <s v="Q6_6"/>
    <m/>
    <x v="0"/>
    <x v="6"/>
    <x v="2"/>
  </r>
  <r>
    <n v="1"/>
    <n v="2016"/>
    <s v="2567096"/>
    <x v="3"/>
    <x v="0"/>
    <n v="1"/>
    <x v="0"/>
    <x v="14"/>
    <x v="13"/>
    <x v="3"/>
    <s v="Q6_6"/>
    <m/>
    <x v="0"/>
    <x v="6"/>
    <x v="2"/>
  </r>
  <r>
    <n v="1"/>
    <n v="2016"/>
    <s v="3409288"/>
    <x v="2"/>
    <x v="0"/>
    <n v="1"/>
    <x v="0"/>
    <x v="15"/>
    <x v="0"/>
    <x v="0"/>
    <s v="Q6_6"/>
    <m/>
    <x v="0"/>
    <x v="6"/>
    <x v="2"/>
  </r>
  <r>
    <n v="1"/>
    <n v="2016"/>
    <s v="3119609"/>
    <x v="2"/>
    <x v="0"/>
    <n v="1"/>
    <x v="0"/>
    <x v="16"/>
    <x v="14"/>
    <x v="3"/>
    <s v="Q6_6"/>
    <m/>
    <x v="0"/>
    <x v="6"/>
    <x v="2"/>
  </r>
  <r>
    <n v="1"/>
    <n v="2016"/>
    <s v="3574193"/>
    <x v="0"/>
    <x v="0"/>
    <n v="1"/>
    <x v="0"/>
    <x v="0"/>
    <x v="0"/>
    <x v="0"/>
    <s v="Q6_7"/>
    <m/>
    <x v="0"/>
    <x v="7"/>
    <x v="2"/>
  </r>
  <r>
    <n v="1"/>
    <n v="2016"/>
    <s v="3003441"/>
    <x v="0"/>
    <x v="0"/>
    <n v="1"/>
    <x v="0"/>
    <x v="1"/>
    <x v="1"/>
    <x v="1"/>
    <s v="Q6_7"/>
    <m/>
    <x v="0"/>
    <x v="7"/>
    <x v="2"/>
  </r>
  <r>
    <n v="1"/>
    <n v="2016"/>
    <s v="853891"/>
    <x v="1"/>
    <x v="0"/>
    <n v="1"/>
    <x v="0"/>
    <x v="2"/>
    <x v="2"/>
    <x v="2"/>
    <s v="Q6_7"/>
    <m/>
    <x v="0"/>
    <x v="7"/>
    <x v="2"/>
  </r>
  <r>
    <n v="1"/>
    <n v="2016"/>
    <s v="3671680"/>
    <x v="2"/>
    <x v="0"/>
    <n v="1"/>
    <x v="0"/>
    <x v="3"/>
    <x v="3"/>
    <x v="1"/>
    <s v="Q6_7"/>
    <m/>
    <x v="0"/>
    <x v="7"/>
    <x v="2"/>
  </r>
  <r>
    <n v="1"/>
    <n v="2016"/>
    <s v="3672785"/>
    <x v="2"/>
    <x v="0"/>
    <n v="1"/>
    <x v="0"/>
    <x v="4"/>
    <x v="4"/>
    <x v="1"/>
    <s v="Q6_7"/>
    <m/>
    <x v="0"/>
    <x v="7"/>
    <x v="2"/>
  </r>
  <r>
    <n v="1"/>
    <n v="2016"/>
    <s v="3628494"/>
    <x v="3"/>
    <x v="0"/>
    <n v="1"/>
    <x v="0"/>
    <x v="3"/>
    <x v="3"/>
    <x v="1"/>
    <s v="Q6_7"/>
    <m/>
    <x v="0"/>
    <x v="7"/>
    <x v="2"/>
  </r>
  <r>
    <n v="1"/>
    <n v="2016"/>
    <s v="3358016"/>
    <x v="3"/>
    <x v="0"/>
    <n v="1"/>
    <x v="0"/>
    <x v="5"/>
    <x v="5"/>
    <x v="3"/>
    <s v="Q6_7"/>
    <n v="1"/>
    <x v="0"/>
    <x v="7"/>
    <x v="7"/>
  </r>
  <r>
    <n v="1"/>
    <n v="2016"/>
    <s v="1481739"/>
    <x v="0"/>
    <x v="0"/>
    <n v="1"/>
    <x v="0"/>
    <x v="6"/>
    <x v="0"/>
    <x v="0"/>
    <s v="Q6_7"/>
    <m/>
    <x v="0"/>
    <x v="7"/>
    <x v="2"/>
  </r>
  <r>
    <n v="1"/>
    <n v="2016"/>
    <s v="1743793"/>
    <x v="0"/>
    <x v="0"/>
    <n v="1"/>
    <x v="0"/>
    <x v="7"/>
    <x v="6"/>
    <x v="2"/>
    <s v="Q6_7"/>
    <m/>
    <x v="0"/>
    <x v="7"/>
    <x v="2"/>
  </r>
  <r>
    <n v="1"/>
    <n v="2016"/>
    <s v="3599686"/>
    <x v="2"/>
    <x v="0"/>
    <n v="1"/>
    <x v="0"/>
    <x v="8"/>
    <x v="7"/>
    <x v="3"/>
    <s v="Q6_7"/>
    <m/>
    <x v="0"/>
    <x v="7"/>
    <x v="2"/>
  </r>
  <r>
    <n v="1"/>
    <n v="2016"/>
    <s v="3629755"/>
    <x v="3"/>
    <x v="0"/>
    <n v="1"/>
    <x v="0"/>
    <x v="6"/>
    <x v="0"/>
    <x v="0"/>
    <s v="Q6_7"/>
    <m/>
    <x v="0"/>
    <x v="7"/>
    <x v="2"/>
  </r>
  <r>
    <n v="1"/>
    <n v="2016"/>
    <s v="3346589"/>
    <x v="3"/>
    <x v="0"/>
    <n v="1"/>
    <x v="0"/>
    <x v="4"/>
    <x v="4"/>
    <x v="1"/>
    <s v="Q6_7"/>
    <m/>
    <x v="0"/>
    <x v="7"/>
    <x v="2"/>
  </r>
  <r>
    <n v="1"/>
    <n v="2016"/>
    <s v="1869464"/>
    <x v="2"/>
    <x v="0"/>
    <n v="1"/>
    <x v="0"/>
    <x v="9"/>
    <x v="8"/>
    <x v="4"/>
    <s v="Q6_7"/>
    <m/>
    <x v="0"/>
    <x v="7"/>
    <x v="2"/>
  </r>
  <r>
    <n v="1"/>
    <n v="2016"/>
    <s v="3696770"/>
    <x v="2"/>
    <x v="0"/>
    <n v="1"/>
    <x v="0"/>
    <x v="3"/>
    <x v="3"/>
    <x v="1"/>
    <s v="Q6_7"/>
    <m/>
    <x v="0"/>
    <x v="7"/>
    <x v="2"/>
  </r>
  <r>
    <n v="1"/>
    <n v="2016"/>
    <s v="3577469"/>
    <x v="3"/>
    <x v="0"/>
    <n v="1"/>
    <x v="0"/>
    <x v="10"/>
    <x v="9"/>
    <x v="4"/>
    <s v="Q6_7"/>
    <m/>
    <x v="0"/>
    <x v="7"/>
    <x v="2"/>
  </r>
  <r>
    <n v="1"/>
    <n v="2016"/>
    <s v="333"/>
    <x v="0"/>
    <x v="0"/>
    <n v="1"/>
    <x v="0"/>
    <x v="11"/>
    <x v="10"/>
    <x v="2"/>
    <s v="Q6_7"/>
    <m/>
    <x v="0"/>
    <x v="7"/>
    <x v="2"/>
  </r>
  <r>
    <n v="1"/>
    <n v="2016"/>
    <s v="3550325"/>
    <x v="3"/>
    <x v="0"/>
    <n v="1"/>
    <x v="0"/>
    <x v="12"/>
    <x v="11"/>
    <x v="1"/>
    <s v="Q6_7"/>
    <m/>
    <x v="0"/>
    <x v="7"/>
    <x v="2"/>
  </r>
  <r>
    <n v="1"/>
    <n v="2016"/>
    <s v="2916783"/>
    <x v="2"/>
    <x v="0"/>
    <n v="1"/>
    <x v="0"/>
    <x v="4"/>
    <x v="4"/>
    <x v="1"/>
    <s v="Q6_7"/>
    <m/>
    <x v="0"/>
    <x v="7"/>
    <x v="2"/>
  </r>
  <r>
    <n v="1"/>
    <n v="2016"/>
    <s v="3553302"/>
    <x v="1"/>
    <x v="0"/>
    <n v="1"/>
    <x v="0"/>
    <x v="3"/>
    <x v="3"/>
    <x v="1"/>
    <s v="Q6_7"/>
    <m/>
    <x v="0"/>
    <x v="7"/>
    <x v="2"/>
  </r>
  <r>
    <n v="1"/>
    <n v="2016"/>
    <s v="3000568"/>
    <x v="2"/>
    <x v="0"/>
    <n v="1"/>
    <x v="0"/>
    <x v="3"/>
    <x v="3"/>
    <x v="1"/>
    <s v="Q6_7"/>
    <m/>
    <x v="0"/>
    <x v="7"/>
    <x v="2"/>
  </r>
  <r>
    <n v="1"/>
    <n v="2016"/>
    <s v="2718858"/>
    <x v="2"/>
    <x v="0"/>
    <n v="1"/>
    <x v="0"/>
    <x v="6"/>
    <x v="0"/>
    <x v="0"/>
    <s v="Q6_7"/>
    <m/>
    <x v="0"/>
    <x v="7"/>
    <x v="2"/>
  </r>
  <r>
    <n v="1"/>
    <n v="2016"/>
    <s v="3435301"/>
    <x v="0"/>
    <x v="0"/>
    <n v="1"/>
    <x v="0"/>
    <x v="6"/>
    <x v="0"/>
    <x v="0"/>
    <s v="Q6_7"/>
    <m/>
    <x v="0"/>
    <x v="7"/>
    <x v="2"/>
  </r>
  <r>
    <n v="1"/>
    <n v="2016"/>
    <s v="2733613"/>
    <x v="3"/>
    <x v="0"/>
    <n v="1"/>
    <x v="0"/>
    <x v="13"/>
    <x v="12"/>
    <x v="0"/>
    <s v="Q6_7"/>
    <m/>
    <x v="0"/>
    <x v="7"/>
    <x v="2"/>
  </r>
  <r>
    <n v="1"/>
    <n v="2016"/>
    <s v="3356638"/>
    <x v="2"/>
    <x v="0"/>
    <n v="1"/>
    <x v="0"/>
    <x v="9"/>
    <x v="8"/>
    <x v="4"/>
    <s v="Q6_7"/>
    <m/>
    <x v="0"/>
    <x v="7"/>
    <x v="2"/>
  </r>
  <r>
    <n v="1"/>
    <n v="2016"/>
    <s v="2567096"/>
    <x v="3"/>
    <x v="0"/>
    <n v="1"/>
    <x v="0"/>
    <x v="14"/>
    <x v="13"/>
    <x v="3"/>
    <s v="Q6_7"/>
    <m/>
    <x v="0"/>
    <x v="7"/>
    <x v="2"/>
  </r>
  <r>
    <n v="1"/>
    <n v="2016"/>
    <s v="3409288"/>
    <x v="2"/>
    <x v="0"/>
    <n v="1"/>
    <x v="0"/>
    <x v="15"/>
    <x v="0"/>
    <x v="0"/>
    <s v="Q6_7"/>
    <m/>
    <x v="0"/>
    <x v="7"/>
    <x v="2"/>
  </r>
  <r>
    <n v="1"/>
    <n v="2016"/>
    <s v="3119609"/>
    <x v="2"/>
    <x v="0"/>
    <n v="1"/>
    <x v="0"/>
    <x v="16"/>
    <x v="14"/>
    <x v="3"/>
    <s v="Q6_7"/>
    <m/>
    <x v="0"/>
    <x v="7"/>
    <x v="2"/>
  </r>
  <r>
    <n v="1"/>
    <n v="2016"/>
    <s v="3574193"/>
    <x v="0"/>
    <x v="0"/>
    <n v="1"/>
    <x v="0"/>
    <x v="0"/>
    <x v="0"/>
    <x v="0"/>
    <s v="Q6_8"/>
    <m/>
    <x v="0"/>
    <x v="8"/>
    <x v="2"/>
  </r>
  <r>
    <n v="1"/>
    <n v="2016"/>
    <s v="3003441"/>
    <x v="0"/>
    <x v="0"/>
    <n v="1"/>
    <x v="0"/>
    <x v="1"/>
    <x v="1"/>
    <x v="1"/>
    <s v="Q6_8"/>
    <m/>
    <x v="0"/>
    <x v="8"/>
    <x v="2"/>
  </r>
  <r>
    <n v="1"/>
    <n v="2016"/>
    <s v="853891"/>
    <x v="1"/>
    <x v="0"/>
    <n v="1"/>
    <x v="0"/>
    <x v="2"/>
    <x v="2"/>
    <x v="2"/>
    <s v="Q6_8"/>
    <m/>
    <x v="0"/>
    <x v="8"/>
    <x v="2"/>
  </r>
  <r>
    <n v="1"/>
    <n v="2016"/>
    <s v="3671680"/>
    <x v="2"/>
    <x v="0"/>
    <n v="1"/>
    <x v="0"/>
    <x v="3"/>
    <x v="3"/>
    <x v="1"/>
    <s v="Q6_8"/>
    <m/>
    <x v="0"/>
    <x v="8"/>
    <x v="2"/>
  </r>
  <r>
    <n v="1"/>
    <n v="2016"/>
    <s v="3672785"/>
    <x v="2"/>
    <x v="0"/>
    <n v="1"/>
    <x v="0"/>
    <x v="4"/>
    <x v="4"/>
    <x v="1"/>
    <s v="Q6_8"/>
    <m/>
    <x v="0"/>
    <x v="8"/>
    <x v="2"/>
  </r>
  <r>
    <n v="1"/>
    <n v="2016"/>
    <s v="3628494"/>
    <x v="3"/>
    <x v="0"/>
    <n v="1"/>
    <x v="0"/>
    <x v="3"/>
    <x v="3"/>
    <x v="1"/>
    <s v="Q6_8"/>
    <m/>
    <x v="0"/>
    <x v="8"/>
    <x v="2"/>
  </r>
  <r>
    <n v="1"/>
    <n v="2016"/>
    <s v="3358016"/>
    <x v="3"/>
    <x v="0"/>
    <n v="1"/>
    <x v="0"/>
    <x v="5"/>
    <x v="5"/>
    <x v="3"/>
    <s v="Q6_8"/>
    <m/>
    <x v="0"/>
    <x v="8"/>
    <x v="2"/>
  </r>
  <r>
    <n v="1"/>
    <n v="2016"/>
    <s v="1481739"/>
    <x v="0"/>
    <x v="0"/>
    <n v="1"/>
    <x v="0"/>
    <x v="6"/>
    <x v="0"/>
    <x v="0"/>
    <s v="Q6_8"/>
    <m/>
    <x v="0"/>
    <x v="8"/>
    <x v="2"/>
  </r>
  <r>
    <n v="1"/>
    <n v="2016"/>
    <s v="1743793"/>
    <x v="0"/>
    <x v="0"/>
    <n v="1"/>
    <x v="0"/>
    <x v="7"/>
    <x v="6"/>
    <x v="2"/>
    <s v="Q6_8"/>
    <m/>
    <x v="0"/>
    <x v="8"/>
    <x v="2"/>
  </r>
  <r>
    <n v="1"/>
    <n v="2016"/>
    <s v="3599686"/>
    <x v="2"/>
    <x v="0"/>
    <n v="1"/>
    <x v="0"/>
    <x v="8"/>
    <x v="7"/>
    <x v="3"/>
    <s v="Q6_8"/>
    <m/>
    <x v="0"/>
    <x v="8"/>
    <x v="2"/>
  </r>
  <r>
    <n v="1"/>
    <n v="2016"/>
    <s v="3629755"/>
    <x v="3"/>
    <x v="0"/>
    <n v="1"/>
    <x v="0"/>
    <x v="6"/>
    <x v="0"/>
    <x v="0"/>
    <s v="Q6_8"/>
    <m/>
    <x v="0"/>
    <x v="8"/>
    <x v="2"/>
  </r>
  <r>
    <n v="1"/>
    <n v="2016"/>
    <s v="3346589"/>
    <x v="3"/>
    <x v="0"/>
    <n v="1"/>
    <x v="0"/>
    <x v="4"/>
    <x v="4"/>
    <x v="1"/>
    <s v="Q6_8"/>
    <m/>
    <x v="0"/>
    <x v="8"/>
    <x v="2"/>
  </r>
  <r>
    <n v="1"/>
    <n v="2016"/>
    <s v="1869464"/>
    <x v="2"/>
    <x v="0"/>
    <n v="1"/>
    <x v="0"/>
    <x v="9"/>
    <x v="8"/>
    <x v="4"/>
    <s v="Q6_8"/>
    <m/>
    <x v="0"/>
    <x v="8"/>
    <x v="2"/>
  </r>
  <r>
    <n v="1"/>
    <n v="2016"/>
    <s v="3696770"/>
    <x v="2"/>
    <x v="0"/>
    <n v="1"/>
    <x v="0"/>
    <x v="3"/>
    <x v="3"/>
    <x v="1"/>
    <s v="Q6_8"/>
    <m/>
    <x v="0"/>
    <x v="8"/>
    <x v="2"/>
  </r>
  <r>
    <n v="1"/>
    <n v="2016"/>
    <s v="3577469"/>
    <x v="3"/>
    <x v="0"/>
    <n v="1"/>
    <x v="0"/>
    <x v="10"/>
    <x v="9"/>
    <x v="4"/>
    <s v="Q6_8"/>
    <m/>
    <x v="0"/>
    <x v="8"/>
    <x v="2"/>
  </r>
  <r>
    <n v="1"/>
    <n v="2016"/>
    <s v="333"/>
    <x v="0"/>
    <x v="0"/>
    <n v="1"/>
    <x v="0"/>
    <x v="11"/>
    <x v="10"/>
    <x v="2"/>
    <s v="Q6_8"/>
    <m/>
    <x v="0"/>
    <x v="8"/>
    <x v="2"/>
  </r>
  <r>
    <n v="1"/>
    <n v="2016"/>
    <s v="3550325"/>
    <x v="3"/>
    <x v="0"/>
    <n v="1"/>
    <x v="0"/>
    <x v="12"/>
    <x v="11"/>
    <x v="1"/>
    <s v="Q6_8"/>
    <m/>
    <x v="0"/>
    <x v="8"/>
    <x v="2"/>
  </r>
  <r>
    <n v="1"/>
    <n v="2016"/>
    <s v="2916783"/>
    <x v="2"/>
    <x v="0"/>
    <n v="1"/>
    <x v="0"/>
    <x v="4"/>
    <x v="4"/>
    <x v="1"/>
    <s v="Q6_8"/>
    <m/>
    <x v="0"/>
    <x v="8"/>
    <x v="2"/>
  </r>
  <r>
    <n v="1"/>
    <n v="2016"/>
    <s v="3553302"/>
    <x v="1"/>
    <x v="0"/>
    <n v="1"/>
    <x v="0"/>
    <x v="3"/>
    <x v="3"/>
    <x v="1"/>
    <s v="Q6_8"/>
    <m/>
    <x v="0"/>
    <x v="8"/>
    <x v="2"/>
  </r>
  <r>
    <n v="1"/>
    <n v="2016"/>
    <s v="3000568"/>
    <x v="2"/>
    <x v="0"/>
    <n v="1"/>
    <x v="0"/>
    <x v="3"/>
    <x v="3"/>
    <x v="1"/>
    <s v="Q6_8"/>
    <m/>
    <x v="0"/>
    <x v="8"/>
    <x v="2"/>
  </r>
  <r>
    <n v="1"/>
    <n v="2016"/>
    <s v="2718858"/>
    <x v="2"/>
    <x v="0"/>
    <n v="1"/>
    <x v="0"/>
    <x v="6"/>
    <x v="0"/>
    <x v="0"/>
    <s v="Q6_8"/>
    <m/>
    <x v="0"/>
    <x v="8"/>
    <x v="2"/>
  </r>
  <r>
    <n v="1"/>
    <n v="2016"/>
    <s v="3435301"/>
    <x v="0"/>
    <x v="0"/>
    <n v="1"/>
    <x v="0"/>
    <x v="6"/>
    <x v="0"/>
    <x v="0"/>
    <s v="Q6_8"/>
    <m/>
    <x v="0"/>
    <x v="8"/>
    <x v="2"/>
  </r>
  <r>
    <n v="1"/>
    <n v="2016"/>
    <s v="2733613"/>
    <x v="3"/>
    <x v="0"/>
    <n v="1"/>
    <x v="0"/>
    <x v="13"/>
    <x v="12"/>
    <x v="0"/>
    <s v="Q6_8"/>
    <m/>
    <x v="0"/>
    <x v="8"/>
    <x v="2"/>
  </r>
  <r>
    <n v="1"/>
    <n v="2016"/>
    <s v="3356638"/>
    <x v="2"/>
    <x v="0"/>
    <n v="1"/>
    <x v="0"/>
    <x v="9"/>
    <x v="8"/>
    <x v="4"/>
    <s v="Q6_8"/>
    <m/>
    <x v="0"/>
    <x v="8"/>
    <x v="2"/>
  </r>
  <r>
    <n v="1"/>
    <n v="2016"/>
    <s v="2567096"/>
    <x v="3"/>
    <x v="0"/>
    <n v="1"/>
    <x v="0"/>
    <x v="14"/>
    <x v="13"/>
    <x v="3"/>
    <s v="Q6_8"/>
    <m/>
    <x v="0"/>
    <x v="8"/>
    <x v="2"/>
  </r>
  <r>
    <n v="1"/>
    <n v="2016"/>
    <s v="3409288"/>
    <x v="2"/>
    <x v="0"/>
    <n v="1"/>
    <x v="0"/>
    <x v="15"/>
    <x v="0"/>
    <x v="0"/>
    <s v="Q6_8"/>
    <m/>
    <x v="0"/>
    <x v="8"/>
    <x v="2"/>
  </r>
  <r>
    <n v="1"/>
    <n v="2016"/>
    <s v="3119609"/>
    <x v="2"/>
    <x v="0"/>
    <n v="1"/>
    <x v="0"/>
    <x v="16"/>
    <x v="14"/>
    <x v="3"/>
    <s v="Q6_8"/>
    <m/>
    <x v="0"/>
    <x v="8"/>
    <x v="2"/>
  </r>
  <r>
    <n v="1"/>
    <n v="2016"/>
    <s v="3117633"/>
    <x v="2"/>
    <x v="1"/>
    <n v="1"/>
    <x v="0"/>
    <x v="17"/>
    <x v="5"/>
    <x v="3"/>
    <s v="Q5"/>
    <n v="2"/>
    <x v="0"/>
    <x v="0"/>
    <x v="0"/>
  </r>
  <r>
    <n v="1"/>
    <n v="2016"/>
    <s v="3291742"/>
    <x v="0"/>
    <x v="1"/>
    <n v="1"/>
    <x v="0"/>
    <x v="18"/>
    <x v="15"/>
    <x v="3"/>
    <s v="Q5"/>
    <n v="2"/>
    <x v="0"/>
    <x v="0"/>
    <x v="0"/>
  </r>
  <r>
    <n v="1"/>
    <n v="2016"/>
    <s v="3918277"/>
    <x v="3"/>
    <x v="1"/>
    <n v="1"/>
    <x v="0"/>
    <x v="19"/>
    <x v="16"/>
    <x v="1"/>
    <s v="Q5"/>
    <n v="1"/>
    <x v="0"/>
    <x v="0"/>
    <x v="1"/>
  </r>
  <r>
    <n v="1"/>
    <n v="2016"/>
    <s v="2979105"/>
    <x v="3"/>
    <x v="1"/>
    <n v="1"/>
    <x v="0"/>
    <x v="20"/>
    <x v="17"/>
    <x v="3"/>
    <s v="Q5"/>
    <n v="2"/>
    <x v="0"/>
    <x v="0"/>
    <x v="0"/>
  </r>
  <r>
    <n v="1"/>
    <n v="2016"/>
    <s v="1198248"/>
    <x v="2"/>
    <x v="1"/>
    <n v="1"/>
    <x v="0"/>
    <x v="21"/>
    <x v="18"/>
    <x v="1"/>
    <s v="Q5"/>
    <n v="2"/>
    <x v="0"/>
    <x v="0"/>
    <x v="0"/>
  </r>
  <r>
    <n v="1"/>
    <n v="2016"/>
    <s v="3494529"/>
    <x v="2"/>
    <x v="1"/>
    <n v="1"/>
    <x v="0"/>
    <x v="13"/>
    <x v="12"/>
    <x v="0"/>
    <s v="Q5"/>
    <n v="2"/>
    <x v="0"/>
    <x v="0"/>
    <x v="0"/>
  </r>
  <r>
    <n v="1"/>
    <n v="2016"/>
    <s v="1391727"/>
    <x v="3"/>
    <x v="1"/>
    <n v="1"/>
    <x v="0"/>
    <x v="22"/>
    <x v="19"/>
    <x v="4"/>
    <s v="Q5"/>
    <n v="2"/>
    <x v="0"/>
    <x v="0"/>
    <x v="0"/>
  </r>
  <r>
    <n v="1"/>
    <n v="2016"/>
    <s v="107821"/>
    <x v="0"/>
    <x v="1"/>
    <n v="1"/>
    <x v="0"/>
    <x v="9"/>
    <x v="8"/>
    <x v="4"/>
    <s v="Q5"/>
    <n v="2"/>
    <x v="0"/>
    <x v="0"/>
    <x v="0"/>
  </r>
  <r>
    <n v="1"/>
    <n v="2016"/>
    <s v="3059731"/>
    <x v="2"/>
    <x v="1"/>
    <n v="1"/>
    <x v="0"/>
    <x v="19"/>
    <x v="16"/>
    <x v="1"/>
    <s v="Q5"/>
    <n v="2"/>
    <x v="0"/>
    <x v="0"/>
    <x v="0"/>
  </r>
  <r>
    <n v="1"/>
    <n v="2016"/>
    <s v="3698486"/>
    <x v="2"/>
    <x v="1"/>
    <n v="1"/>
    <x v="0"/>
    <x v="13"/>
    <x v="12"/>
    <x v="0"/>
    <s v="Q5"/>
    <n v="2"/>
    <x v="0"/>
    <x v="0"/>
    <x v="0"/>
  </r>
  <r>
    <n v="1"/>
    <n v="2016"/>
    <s v="3303819"/>
    <x v="3"/>
    <x v="1"/>
    <n v="1"/>
    <x v="0"/>
    <x v="3"/>
    <x v="3"/>
    <x v="1"/>
    <s v="Q5"/>
    <n v="2"/>
    <x v="0"/>
    <x v="0"/>
    <x v="0"/>
  </r>
  <r>
    <n v="1"/>
    <n v="2016"/>
    <s v="1846662"/>
    <x v="2"/>
    <x v="1"/>
    <n v="1"/>
    <x v="0"/>
    <x v="23"/>
    <x v="9"/>
    <x v="4"/>
    <s v="Q5"/>
    <m/>
    <x v="0"/>
    <x v="0"/>
    <x v="2"/>
  </r>
  <r>
    <n v="1"/>
    <n v="2016"/>
    <s v="1896166"/>
    <x v="3"/>
    <x v="1"/>
    <n v="1"/>
    <x v="0"/>
    <x v="24"/>
    <x v="20"/>
    <x v="4"/>
    <s v="Q5"/>
    <n v="2"/>
    <x v="0"/>
    <x v="0"/>
    <x v="0"/>
  </r>
  <r>
    <n v="1"/>
    <n v="2016"/>
    <s v="3646837"/>
    <x v="2"/>
    <x v="1"/>
    <n v="1"/>
    <x v="0"/>
    <x v="25"/>
    <x v="21"/>
    <x v="2"/>
    <s v="Q5"/>
    <n v="2"/>
    <x v="0"/>
    <x v="0"/>
    <x v="0"/>
  </r>
  <r>
    <n v="1"/>
    <n v="2016"/>
    <s v="2855852"/>
    <x v="2"/>
    <x v="1"/>
    <n v="1"/>
    <x v="0"/>
    <x v="26"/>
    <x v="6"/>
    <x v="2"/>
    <s v="Q5"/>
    <n v="1"/>
    <x v="0"/>
    <x v="0"/>
    <x v="1"/>
  </r>
  <r>
    <n v="1"/>
    <n v="2016"/>
    <s v="102088"/>
    <x v="2"/>
    <x v="1"/>
    <n v="1"/>
    <x v="0"/>
    <x v="27"/>
    <x v="22"/>
    <x v="0"/>
    <s v="Q5"/>
    <n v="2"/>
    <x v="0"/>
    <x v="0"/>
    <x v="0"/>
  </r>
  <r>
    <n v="1"/>
    <n v="2016"/>
    <s v="3635722"/>
    <x v="1"/>
    <x v="1"/>
    <n v="1"/>
    <x v="0"/>
    <x v="6"/>
    <x v="0"/>
    <x v="0"/>
    <s v="Q5"/>
    <n v="2"/>
    <x v="0"/>
    <x v="0"/>
    <x v="0"/>
  </r>
  <r>
    <n v="1"/>
    <n v="2016"/>
    <s v="2103425"/>
    <x v="2"/>
    <x v="1"/>
    <n v="1"/>
    <x v="0"/>
    <x v="27"/>
    <x v="22"/>
    <x v="0"/>
    <s v="Q5"/>
    <m/>
    <x v="0"/>
    <x v="0"/>
    <x v="2"/>
  </r>
  <r>
    <n v="1"/>
    <n v="2016"/>
    <s v="91272"/>
    <x v="2"/>
    <x v="1"/>
    <n v="1"/>
    <x v="0"/>
    <x v="24"/>
    <x v="20"/>
    <x v="4"/>
    <s v="Q5"/>
    <n v="1"/>
    <x v="0"/>
    <x v="0"/>
    <x v="1"/>
  </r>
  <r>
    <n v="1"/>
    <n v="2016"/>
    <s v="3466189"/>
    <x v="2"/>
    <x v="1"/>
    <n v="1"/>
    <x v="0"/>
    <x v="28"/>
    <x v="23"/>
    <x v="1"/>
    <s v="Q5"/>
    <m/>
    <x v="0"/>
    <x v="0"/>
    <x v="2"/>
  </r>
  <r>
    <n v="1"/>
    <n v="2016"/>
    <s v="2890952"/>
    <x v="4"/>
    <x v="1"/>
    <n v="1"/>
    <x v="0"/>
    <x v="19"/>
    <x v="16"/>
    <x v="1"/>
    <s v="Q5"/>
    <n v="2"/>
    <x v="0"/>
    <x v="0"/>
    <x v="0"/>
  </r>
  <r>
    <n v="1"/>
    <n v="2016"/>
    <s v="3251520"/>
    <x v="2"/>
    <x v="1"/>
    <n v="1"/>
    <x v="0"/>
    <x v="29"/>
    <x v="15"/>
    <x v="3"/>
    <s v="Q5"/>
    <n v="2"/>
    <x v="0"/>
    <x v="0"/>
    <x v="0"/>
  </r>
  <r>
    <n v="1"/>
    <n v="2016"/>
    <s v="2687229"/>
    <x v="3"/>
    <x v="1"/>
    <n v="1"/>
    <x v="0"/>
    <x v="30"/>
    <x v="8"/>
    <x v="4"/>
    <s v="Q5"/>
    <n v="2"/>
    <x v="0"/>
    <x v="0"/>
    <x v="0"/>
  </r>
  <r>
    <n v="1"/>
    <n v="2016"/>
    <s v="2402399"/>
    <x v="1"/>
    <x v="1"/>
    <n v="1"/>
    <x v="0"/>
    <x v="31"/>
    <x v="24"/>
    <x v="4"/>
    <s v="Q5"/>
    <n v="2"/>
    <x v="0"/>
    <x v="0"/>
    <x v="0"/>
  </r>
  <r>
    <n v="1"/>
    <n v="2016"/>
    <s v="110356"/>
    <x v="0"/>
    <x v="1"/>
    <n v="1"/>
    <x v="0"/>
    <x v="32"/>
    <x v="25"/>
    <x v="0"/>
    <s v="Q5"/>
    <n v="2"/>
    <x v="0"/>
    <x v="0"/>
    <x v="0"/>
  </r>
  <r>
    <n v="1"/>
    <n v="2016"/>
    <s v="111773"/>
    <x v="3"/>
    <x v="1"/>
    <n v="1"/>
    <x v="0"/>
    <x v="33"/>
    <x v="14"/>
    <x v="3"/>
    <s v="Q5"/>
    <n v="2"/>
    <x v="0"/>
    <x v="0"/>
    <x v="0"/>
  </r>
  <r>
    <n v="1"/>
    <n v="2016"/>
    <s v="3572321"/>
    <x v="3"/>
    <x v="1"/>
    <n v="1"/>
    <x v="0"/>
    <x v="34"/>
    <x v="20"/>
    <x v="4"/>
    <s v="Q5"/>
    <m/>
    <x v="0"/>
    <x v="0"/>
    <x v="2"/>
  </r>
  <r>
    <n v="1"/>
    <n v="2016"/>
    <s v="2917134"/>
    <x v="2"/>
    <x v="1"/>
    <n v="1"/>
    <x v="0"/>
    <x v="35"/>
    <x v="13"/>
    <x v="3"/>
    <s v="Q5"/>
    <n v="2"/>
    <x v="0"/>
    <x v="0"/>
    <x v="0"/>
  </r>
  <r>
    <n v="1"/>
    <n v="2016"/>
    <s v="2728400"/>
    <x v="2"/>
    <x v="1"/>
    <n v="1"/>
    <x v="0"/>
    <x v="36"/>
    <x v="19"/>
    <x v="4"/>
    <s v="Q5"/>
    <n v="2"/>
    <x v="0"/>
    <x v="0"/>
    <x v="0"/>
  </r>
  <r>
    <n v="1"/>
    <n v="2016"/>
    <s v="2663842"/>
    <x v="1"/>
    <x v="1"/>
    <n v="1"/>
    <x v="0"/>
    <x v="37"/>
    <x v="26"/>
    <x v="1"/>
    <s v="Q5"/>
    <n v="2"/>
    <x v="0"/>
    <x v="0"/>
    <x v="0"/>
  </r>
  <r>
    <n v="1"/>
    <n v="2016"/>
    <s v="3474223"/>
    <x v="0"/>
    <x v="1"/>
    <n v="1"/>
    <x v="0"/>
    <x v="9"/>
    <x v="8"/>
    <x v="4"/>
    <s v="Q5"/>
    <n v="2"/>
    <x v="0"/>
    <x v="0"/>
    <x v="0"/>
  </r>
  <r>
    <n v="1"/>
    <n v="2016"/>
    <s v="2509740"/>
    <x v="2"/>
    <x v="1"/>
    <n v="1"/>
    <x v="0"/>
    <x v="8"/>
    <x v="7"/>
    <x v="3"/>
    <s v="Q5"/>
    <n v="2"/>
    <x v="0"/>
    <x v="0"/>
    <x v="0"/>
  </r>
  <r>
    <n v="1"/>
    <n v="2016"/>
    <s v="3309409"/>
    <x v="3"/>
    <x v="1"/>
    <n v="1"/>
    <x v="0"/>
    <x v="34"/>
    <x v="20"/>
    <x v="4"/>
    <s v="Q5"/>
    <m/>
    <x v="0"/>
    <x v="0"/>
    <x v="2"/>
  </r>
  <r>
    <n v="1"/>
    <n v="2016"/>
    <s v="2852914"/>
    <x v="2"/>
    <x v="1"/>
    <n v="1"/>
    <x v="0"/>
    <x v="19"/>
    <x v="16"/>
    <x v="1"/>
    <s v="Q5"/>
    <n v="2"/>
    <x v="0"/>
    <x v="0"/>
    <x v="0"/>
  </r>
  <r>
    <n v="1"/>
    <n v="2016"/>
    <s v="3134273"/>
    <x v="2"/>
    <x v="1"/>
    <n v="1"/>
    <x v="0"/>
    <x v="38"/>
    <x v="15"/>
    <x v="3"/>
    <s v="Q5"/>
    <n v="2"/>
    <x v="0"/>
    <x v="0"/>
    <x v="0"/>
  </r>
  <r>
    <n v="1"/>
    <n v="2016"/>
    <s v="2838783"/>
    <x v="3"/>
    <x v="1"/>
    <n v="1"/>
    <x v="0"/>
    <x v="9"/>
    <x v="8"/>
    <x v="4"/>
    <s v="Q5"/>
    <n v="2"/>
    <x v="0"/>
    <x v="0"/>
    <x v="0"/>
  </r>
  <r>
    <n v="1"/>
    <n v="2016"/>
    <s v="2822832"/>
    <x v="2"/>
    <x v="1"/>
    <n v="1"/>
    <x v="0"/>
    <x v="19"/>
    <x v="16"/>
    <x v="1"/>
    <s v="Q5"/>
    <n v="2"/>
    <x v="0"/>
    <x v="0"/>
    <x v="0"/>
  </r>
  <r>
    <n v="1"/>
    <n v="2016"/>
    <s v="3743583"/>
    <x v="2"/>
    <x v="1"/>
    <n v="1"/>
    <x v="0"/>
    <x v="39"/>
    <x v="24"/>
    <x v="4"/>
    <s v="Q5"/>
    <n v="2"/>
    <x v="0"/>
    <x v="0"/>
    <x v="0"/>
  </r>
  <r>
    <n v="1"/>
    <n v="2016"/>
    <s v="3284969"/>
    <x v="0"/>
    <x v="1"/>
    <n v="1"/>
    <x v="0"/>
    <x v="30"/>
    <x v="8"/>
    <x v="4"/>
    <s v="Q5"/>
    <n v="2"/>
    <x v="0"/>
    <x v="0"/>
    <x v="0"/>
  </r>
  <r>
    <n v="1"/>
    <n v="2016"/>
    <s v="3017338"/>
    <x v="3"/>
    <x v="1"/>
    <n v="1"/>
    <x v="0"/>
    <x v="40"/>
    <x v="13"/>
    <x v="3"/>
    <s v="Q5"/>
    <n v="2"/>
    <x v="0"/>
    <x v="0"/>
    <x v="0"/>
  </r>
  <r>
    <n v="1"/>
    <n v="2016"/>
    <s v="2652909"/>
    <x v="3"/>
    <x v="1"/>
    <n v="1"/>
    <x v="0"/>
    <x v="41"/>
    <x v="17"/>
    <x v="3"/>
    <s v="Q5"/>
    <n v="2"/>
    <x v="0"/>
    <x v="0"/>
    <x v="0"/>
  </r>
  <r>
    <n v="1"/>
    <n v="2016"/>
    <s v="3543357"/>
    <x v="1"/>
    <x v="1"/>
    <n v="1"/>
    <x v="0"/>
    <x v="13"/>
    <x v="12"/>
    <x v="0"/>
    <s v="Q5"/>
    <m/>
    <x v="0"/>
    <x v="0"/>
    <x v="2"/>
  </r>
  <r>
    <n v="1"/>
    <n v="2016"/>
    <s v="2710369"/>
    <x v="2"/>
    <x v="1"/>
    <n v="1"/>
    <x v="0"/>
    <x v="42"/>
    <x v="27"/>
    <x v="1"/>
    <s v="Q5"/>
    <n v="2"/>
    <x v="0"/>
    <x v="0"/>
    <x v="0"/>
  </r>
  <r>
    <n v="1"/>
    <n v="2016"/>
    <s v="2971773"/>
    <x v="2"/>
    <x v="1"/>
    <n v="1"/>
    <x v="0"/>
    <x v="36"/>
    <x v="19"/>
    <x v="4"/>
    <s v="Q5"/>
    <n v="2"/>
    <x v="0"/>
    <x v="0"/>
    <x v="0"/>
  </r>
  <r>
    <n v="1"/>
    <n v="2016"/>
    <s v="2859362"/>
    <x v="3"/>
    <x v="1"/>
    <n v="1"/>
    <x v="0"/>
    <x v="3"/>
    <x v="3"/>
    <x v="1"/>
    <s v="Q5"/>
    <n v="2"/>
    <x v="0"/>
    <x v="0"/>
    <x v="0"/>
  </r>
  <r>
    <n v="1"/>
    <n v="2016"/>
    <s v="3639817"/>
    <x v="2"/>
    <x v="1"/>
    <n v="1"/>
    <x v="0"/>
    <x v="34"/>
    <x v="20"/>
    <x v="4"/>
    <s v="Q5"/>
    <n v="2"/>
    <x v="0"/>
    <x v="0"/>
    <x v="0"/>
  </r>
  <r>
    <n v="1"/>
    <n v="2016"/>
    <s v="2589872"/>
    <x v="2"/>
    <x v="1"/>
    <n v="1"/>
    <x v="0"/>
    <x v="43"/>
    <x v="15"/>
    <x v="3"/>
    <s v="Q5"/>
    <n v="2"/>
    <x v="0"/>
    <x v="0"/>
    <x v="0"/>
  </r>
  <r>
    <n v="1"/>
    <n v="2016"/>
    <s v="3666259"/>
    <x v="2"/>
    <x v="1"/>
    <n v="1"/>
    <x v="0"/>
    <x v="44"/>
    <x v="28"/>
    <x v="1"/>
    <s v="Q5"/>
    <n v="2"/>
    <x v="0"/>
    <x v="0"/>
    <x v="0"/>
  </r>
  <r>
    <n v="1"/>
    <n v="2016"/>
    <s v="2624608"/>
    <x v="2"/>
    <x v="1"/>
    <n v="1"/>
    <x v="0"/>
    <x v="9"/>
    <x v="8"/>
    <x v="4"/>
    <s v="Q5"/>
    <n v="2"/>
    <x v="0"/>
    <x v="0"/>
    <x v="0"/>
  </r>
  <r>
    <n v="1"/>
    <n v="2016"/>
    <s v="3117633"/>
    <x v="2"/>
    <x v="1"/>
    <n v="1"/>
    <x v="0"/>
    <x v="17"/>
    <x v="5"/>
    <x v="3"/>
    <s v="Q6_1"/>
    <m/>
    <x v="0"/>
    <x v="1"/>
    <x v="2"/>
  </r>
  <r>
    <n v="1"/>
    <n v="2016"/>
    <s v="3291742"/>
    <x v="0"/>
    <x v="1"/>
    <n v="1"/>
    <x v="0"/>
    <x v="18"/>
    <x v="15"/>
    <x v="3"/>
    <s v="Q6_1"/>
    <m/>
    <x v="0"/>
    <x v="1"/>
    <x v="2"/>
  </r>
  <r>
    <n v="1"/>
    <n v="2016"/>
    <s v="3918277"/>
    <x v="3"/>
    <x v="1"/>
    <n v="1"/>
    <x v="0"/>
    <x v="19"/>
    <x v="16"/>
    <x v="1"/>
    <s v="Q6_1"/>
    <m/>
    <x v="0"/>
    <x v="1"/>
    <x v="2"/>
  </r>
  <r>
    <n v="1"/>
    <n v="2016"/>
    <s v="2979105"/>
    <x v="3"/>
    <x v="1"/>
    <n v="1"/>
    <x v="0"/>
    <x v="20"/>
    <x v="17"/>
    <x v="3"/>
    <s v="Q6_1"/>
    <m/>
    <x v="0"/>
    <x v="1"/>
    <x v="2"/>
  </r>
  <r>
    <n v="1"/>
    <n v="2016"/>
    <s v="1198248"/>
    <x v="2"/>
    <x v="1"/>
    <n v="1"/>
    <x v="0"/>
    <x v="21"/>
    <x v="18"/>
    <x v="1"/>
    <s v="Q6_1"/>
    <m/>
    <x v="0"/>
    <x v="1"/>
    <x v="2"/>
  </r>
  <r>
    <n v="1"/>
    <n v="2016"/>
    <s v="3494529"/>
    <x v="2"/>
    <x v="1"/>
    <n v="1"/>
    <x v="0"/>
    <x v="13"/>
    <x v="12"/>
    <x v="0"/>
    <s v="Q6_1"/>
    <m/>
    <x v="0"/>
    <x v="1"/>
    <x v="2"/>
  </r>
  <r>
    <n v="1"/>
    <n v="2016"/>
    <s v="1391727"/>
    <x v="3"/>
    <x v="1"/>
    <n v="1"/>
    <x v="0"/>
    <x v="22"/>
    <x v="19"/>
    <x v="4"/>
    <s v="Q6_1"/>
    <m/>
    <x v="0"/>
    <x v="1"/>
    <x v="2"/>
  </r>
  <r>
    <n v="1"/>
    <n v="2016"/>
    <s v="107821"/>
    <x v="0"/>
    <x v="1"/>
    <n v="1"/>
    <x v="0"/>
    <x v="9"/>
    <x v="8"/>
    <x v="4"/>
    <s v="Q6_1"/>
    <m/>
    <x v="0"/>
    <x v="1"/>
    <x v="2"/>
  </r>
  <r>
    <n v="1"/>
    <n v="2016"/>
    <s v="3059731"/>
    <x v="2"/>
    <x v="1"/>
    <n v="1"/>
    <x v="0"/>
    <x v="19"/>
    <x v="16"/>
    <x v="1"/>
    <s v="Q6_1"/>
    <m/>
    <x v="0"/>
    <x v="1"/>
    <x v="2"/>
  </r>
  <r>
    <n v="1"/>
    <n v="2016"/>
    <s v="3698486"/>
    <x v="2"/>
    <x v="1"/>
    <n v="1"/>
    <x v="0"/>
    <x v="13"/>
    <x v="12"/>
    <x v="0"/>
    <s v="Q6_1"/>
    <m/>
    <x v="0"/>
    <x v="1"/>
    <x v="2"/>
  </r>
  <r>
    <n v="1"/>
    <n v="2016"/>
    <s v="3303819"/>
    <x v="3"/>
    <x v="1"/>
    <n v="1"/>
    <x v="0"/>
    <x v="3"/>
    <x v="3"/>
    <x v="1"/>
    <s v="Q6_1"/>
    <m/>
    <x v="0"/>
    <x v="1"/>
    <x v="2"/>
  </r>
  <r>
    <n v="1"/>
    <n v="2016"/>
    <s v="1846662"/>
    <x v="2"/>
    <x v="1"/>
    <n v="1"/>
    <x v="0"/>
    <x v="23"/>
    <x v="9"/>
    <x v="4"/>
    <s v="Q6_1"/>
    <m/>
    <x v="0"/>
    <x v="1"/>
    <x v="2"/>
  </r>
  <r>
    <n v="1"/>
    <n v="2016"/>
    <s v="1896166"/>
    <x v="3"/>
    <x v="1"/>
    <n v="1"/>
    <x v="0"/>
    <x v="24"/>
    <x v="20"/>
    <x v="4"/>
    <s v="Q6_1"/>
    <m/>
    <x v="0"/>
    <x v="1"/>
    <x v="2"/>
  </r>
  <r>
    <n v="1"/>
    <n v="2016"/>
    <s v="3646837"/>
    <x v="2"/>
    <x v="1"/>
    <n v="1"/>
    <x v="0"/>
    <x v="25"/>
    <x v="21"/>
    <x v="2"/>
    <s v="Q6_1"/>
    <m/>
    <x v="0"/>
    <x v="1"/>
    <x v="2"/>
  </r>
  <r>
    <n v="1"/>
    <n v="2016"/>
    <s v="2855852"/>
    <x v="2"/>
    <x v="1"/>
    <n v="1"/>
    <x v="0"/>
    <x v="26"/>
    <x v="6"/>
    <x v="2"/>
    <s v="Q6_1"/>
    <m/>
    <x v="0"/>
    <x v="1"/>
    <x v="2"/>
  </r>
  <r>
    <n v="1"/>
    <n v="2016"/>
    <s v="102088"/>
    <x v="2"/>
    <x v="1"/>
    <n v="1"/>
    <x v="0"/>
    <x v="27"/>
    <x v="22"/>
    <x v="0"/>
    <s v="Q6_1"/>
    <m/>
    <x v="0"/>
    <x v="1"/>
    <x v="2"/>
  </r>
  <r>
    <n v="1"/>
    <n v="2016"/>
    <s v="3635722"/>
    <x v="1"/>
    <x v="1"/>
    <n v="1"/>
    <x v="0"/>
    <x v="6"/>
    <x v="0"/>
    <x v="0"/>
    <s v="Q6_1"/>
    <m/>
    <x v="0"/>
    <x v="1"/>
    <x v="2"/>
  </r>
  <r>
    <n v="1"/>
    <n v="2016"/>
    <s v="2103425"/>
    <x v="2"/>
    <x v="1"/>
    <n v="1"/>
    <x v="0"/>
    <x v="27"/>
    <x v="22"/>
    <x v="0"/>
    <s v="Q6_1"/>
    <m/>
    <x v="0"/>
    <x v="1"/>
    <x v="2"/>
  </r>
  <r>
    <n v="1"/>
    <n v="2016"/>
    <s v="91272"/>
    <x v="2"/>
    <x v="1"/>
    <n v="1"/>
    <x v="0"/>
    <x v="24"/>
    <x v="20"/>
    <x v="4"/>
    <s v="Q6_1"/>
    <m/>
    <x v="0"/>
    <x v="1"/>
    <x v="2"/>
  </r>
  <r>
    <n v="1"/>
    <n v="2016"/>
    <s v="3466189"/>
    <x v="2"/>
    <x v="1"/>
    <n v="1"/>
    <x v="0"/>
    <x v="28"/>
    <x v="23"/>
    <x v="1"/>
    <s v="Q6_1"/>
    <m/>
    <x v="0"/>
    <x v="1"/>
    <x v="2"/>
  </r>
  <r>
    <n v="1"/>
    <n v="2016"/>
    <s v="2890952"/>
    <x v="4"/>
    <x v="1"/>
    <n v="1"/>
    <x v="0"/>
    <x v="19"/>
    <x v="16"/>
    <x v="1"/>
    <s v="Q6_1"/>
    <m/>
    <x v="0"/>
    <x v="1"/>
    <x v="2"/>
  </r>
  <r>
    <n v="1"/>
    <n v="2016"/>
    <s v="3251520"/>
    <x v="2"/>
    <x v="1"/>
    <n v="1"/>
    <x v="0"/>
    <x v="29"/>
    <x v="15"/>
    <x v="3"/>
    <s v="Q6_1"/>
    <m/>
    <x v="0"/>
    <x v="1"/>
    <x v="2"/>
  </r>
  <r>
    <n v="1"/>
    <n v="2016"/>
    <s v="2687229"/>
    <x v="3"/>
    <x v="1"/>
    <n v="1"/>
    <x v="0"/>
    <x v="30"/>
    <x v="8"/>
    <x v="4"/>
    <s v="Q6_1"/>
    <m/>
    <x v="0"/>
    <x v="1"/>
    <x v="2"/>
  </r>
  <r>
    <n v="1"/>
    <n v="2016"/>
    <s v="2402399"/>
    <x v="1"/>
    <x v="1"/>
    <n v="1"/>
    <x v="0"/>
    <x v="31"/>
    <x v="24"/>
    <x v="4"/>
    <s v="Q6_1"/>
    <m/>
    <x v="0"/>
    <x v="1"/>
    <x v="2"/>
  </r>
  <r>
    <n v="1"/>
    <n v="2016"/>
    <s v="110356"/>
    <x v="0"/>
    <x v="1"/>
    <n v="1"/>
    <x v="0"/>
    <x v="32"/>
    <x v="25"/>
    <x v="0"/>
    <s v="Q6_1"/>
    <m/>
    <x v="0"/>
    <x v="1"/>
    <x v="2"/>
  </r>
  <r>
    <n v="1"/>
    <n v="2016"/>
    <s v="111773"/>
    <x v="3"/>
    <x v="1"/>
    <n v="1"/>
    <x v="0"/>
    <x v="33"/>
    <x v="14"/>
    <x v="3"/>
    <s v="Q6_1"/>
    <m/>
    <x v="0"/>
    <x v="1"/>
    <x v="2"/>
  </r>
  <r>
    <n v="1"/>
    <n v="2016"/>
    <s v="3572321"/>
    <x v="3"/>
    <x v="1"/>
    <n v="1"/>
    <x v="0"/>
    <x v="34"/>
    <x v="20"/>
    <x v="4"/>
    <s v="Q6_1"/>
    <m/>
    <x v="0"/>
    <x v="1"/>
    <x v="2"/>
  </r>
  <r>
    <n v="1"/>
    <n v="2016"/>
    <s v="2917134"/>
    <x v="2"/>
    <x v="1"/>
    <n v="1"/>
    <x v="0"/>
    <x v="35"/>
    <x v="13"/>
    <x v="3"/>
    <s v="Q6_1"/>
    <m/>
    <x v="0"/>
    <x v="1"/>
    <x v="2"/>
  </r>
  <r>
    <n v="1"/>
    <n v="2016"/>
    <s v="2728400"/>
    <x v="2"/>
    <x v="1"/>
    <n v="1"/>
    <x v="0"/>
    <x v="36"/>
    <x v="19"/>
    <x v="4"/>
    <s v="Q6_1"/>
    <m/>
    <x v="0"/>
    <x v="1"/>
    <x v="2"/>
  </r>
  <r>
    <n v="1"/>
    <n v="2016"/>
    <s v="2663842"/>
    <x v="1"/>
    <x v="1"/>
    <n v="1"/>
    <x v="0"/>
    <x v="37"/>
    <x v="26"/>
    <x v="1"/>
    <s v="Q6_1"/>
    <m/>
    <x v="0"/>
    <x v="1"/>
    <x v="2"/>
  </r>
  <r>
    <n v="1"/>
    <n v="2016"/>
    <s v="3474223"/>
    <x v="0"/>
    <x v="1"/>
    <n v="1"/>
    <x v="0"/>
    <x v="9"/>
    <x v="8"/>
    <x v="4"/>
    <s v="Q6_1"/>
    <m/>
    <x v="0"/>
    <x v="1"/>
    <x v="2"/>
  </r>
  <r>
    <n v="1"/>
    <n v="2016"/>
    <s v="2509740"/>
    <x v="2"/>
    <x v="1"/>
    <n v="1"/>
    <x v="0"/>
    <x v="8"/>
    <x v="7"/>
    <x v="3"/>
    <s v="Q6_1"/>
    <m/>
    <x v="0"/>
    <x v="1"/>
    <x v="2"/>
  </r>
  <r>
    <n v="1"/>
    <n v="2016"/>
    <s v="3309409"/>
    <x v="3"/>
    <x v="1"/>
    <n v="1"/>
    <x v="0"/>
    <x v="34"/>
    <x v="20"/>
    <x v="4"/>
    <s v="Q6_1"/>
    <m/>
    <x v="0"/>
    <x v="1"/>
    <x v="2"/>
  </r>
  <r>
    <n v="1"/>
    <n v="2016"/>
    <s v="2852914"/>
    <x v="2"/>
    <x v="1"/>
    <n v="1"/>
    <x v="0"/>
    <x v="19"/>
    <x v="16"/>
    <x v="1"/>
    <s v="Q6_1"/>
    <m/>
    <x v="0"/>
    <x v="1"/>
    <x v="2"/>
  </r>
  <r>
    <n v="1"/>
    <n v="2016"/>
    <s v="3134273"/>
    <x v="2"/>
    <x v="1"/>
    <n v="1"/>
    <x v="0"/>
    <x v="38"/>
    <x v="15"/>
    <x v="3"/>
    <s v="Q6_1"/>
    <m/>
    <x v="0"/>
    <x v="1"/>
    <x v="2"/>
  </r>
  <r>
    <n v="1"/>
    <n v="2016"/>
    <s v="2838783"/>
    <x v="3"/>
    <x v="1"/>
    <n v="1"/>
    <x v="0"/>
    <x v="9"/>
    <x v="8"/>
    <x v="4"/>
    <s v="Q6_1"/>
    <m/>
    <x v="0"/>
    <x v="1"/>
    <x v="2"/>
  </r>
  <r>
    <n v="1"/>
    <n v="2016"/>
    <s v="2822832"/>
    <x v="2"/>
    <x v="1"/>
    <n v="1"/>
    <x v="0"/>
    <x v="19"/>
    <x v="16"/>
    <x v="1"/>
    <s v="Q6_1"/>
    <m/>
    <x v="0"/>
    <x v="1"/>
    <x v="2"/>
  </r>
  <r>
    <n v="1"/>
    <n v="2016"/>
    <s v="3743583"/>
    <x v="2"/>
    <x v="1"/>
    <n v="1"/>
    <x v="0"/>
    <x v="39"/>
    <x v="24"/>
    <x v="4"/>
    <s v="Q6_1"/>
    <m/>
    <x v="0"/>
    <x v="1"/>
    <x v="2"/>
  </r>
  <r>
    <n v="1"/>
    <n v="2016"/>
    <s v="3284969"/>
    <x v="0"/>
    <x v="1"/>
    <n v="1"/>
    <x v="0"/>
    <x v="30"/>
    <x v="8"/>
    <x v="4"/>
    <s v="Q6_1"/>
    <m/>
    <x v="0"/>
    <x v="1"/>
    <x v="2"/>
  </r>
  <r>
    <n v="1"/>
    <n v="2016"/>
    <s v="3017338"/>
    <x v="3"/>
    <x v="1"/>
    <n v="1"/>
    <x v="0"/>
    <x v="40"/>
    <x v="13"/>
    <x v="3"/>
    <s v="Q6_1"/>
    <m/>
    <x v="0"/>
    <x v="1"/>
    <x v="2"/>
  </r>
  <r>
    <n v="1"/>
    <n v="2016"/>
    <s v="2652909"/>
    <x v="3"/>
    <x v="1"/>
    <n v="1"/>
    <x v="0"/>
    <x v="41"/>
    <x v="17"/>
    <x v="3"/>
    <s v="Q6_1"/>
    <m/>
    <x v="0"/>
    <x v="1"/>
    <x v="2"/>
  </r>
  <r>
    <n v="1"/>
    <n v="2016"/>
    <s v="3543357"/>
    <x v="1"/>
    <x v="1"/>
    <n v="1"/>
    <x v="0"/>
    <x v="13"/>
    <x v="12"/>
    <x v="0"/>
    <s v="Q6_1"/>
    <m/>
    <x v="0"/>
    <x v="1"/>
    <x v="2"/>
  </r>
  <r>
    <n v="1"/>
    <n v="2016"/>
    <s v="2710369"/>
    <x v="2"/>
    <x v="1"/>
    <n v="1"/>
    <x v="0"/>
    <x v="42"/>
    <x v="27"/>
    <x v="1"/>
    <s v="Q6_1"/>
    <m/>
    <x v="0"/>
    <x v="1"/>
    <x v="2"/>
  </r>
  <r>
    <n v="1"/>
    <n v="2016"/>
    <s v="2971773"/>
    <x v="2"/>
    <x v="1"/>
    <n v="1"/>
    <x v="0"/>
    <x v="36"/>
    <x v="19"/>
    <x v="4"/>
    <s v="Q6_1"/>
    <m/>
    <x v="0"/>
    <x v="1"/>
    <x v="2"/>
  </r>
  <r>
    <n v="1"/>
    <n v="2016"/>
    <s v="2859362"/>
    <x v="3"/>
    <x v="1"/>
    <n v="1"/>
    <x v="0"/>
    <x v="3"/>
    <x v="3"/>
    <x v="1"/>
    <s v="Q6_1"/>
    <m/>
    <x v="0"/>
    <x v="1"/>
    <x v="2"/>
  </r>
  <r>
    <n v="1"/>
    <n v="2016"/>
    <s v="3639817"/>
    <x v="2"/>
    <x v="1"/>
    <n v="1"/>
    <x v="0"/>
    <x v="34"/>
    <x v="20"/>
    <x v="4"/>
    <s v="Q6_1"/>
    <m/>
    <x v="0"/>
    <x v="1"/>
    <x v="2"/>
  </r>
  <r>
    <n v="1"/>
    <n v="2016"/>
    <s v="2589872"/>
    <x v="2"/>
    <x v="1"/>
    <n v="1"/>
    <x v="0"/>
    <x v="43"/>
    <x v="15"/>
    <x v="3"/>
    <s v="Q6_1"/>
    <m/>
    <x v="0"/>
    <x v="1"/>
    <x v="2"/>
  </r>
  <r>
    <n v="1"/>
    <n v="2016"/>
    <s v="3666259"/>
    <x v="2"/>
    <x v="1"/>
    <n v="1"/>
    <x v="0"/>
    <x v="44"/>
    <x v="28"/>
    <x v="1"/>
    <s v="Q6_1"/>
    <m/>
    <x v="0"/>
    <x v="1"/>
    <x v="2"/>
  </r>
  <r>
    <n v="1"/>
    <n v="2016"/>
    <s v="2624608"/>
    <x v="2"/>
    <x v="1"/>
    <n v="1"/>
    <x v="0"/>
    <x v="9"/>
    <x v="8"/>
    <x v="4"/>
    <s v="Q6_1"/>
    <m/>
    <x v="0"/>
    <x v="1"/>
    <x v="2"/>
  </r>
  <r>
    <n v="1"/>
    <n v="2016"/>
    <s v="3117633"/>
    <x v="2"/>
    <x v="1"/>
    <n v="1"/>
    <x v="0"/>
    <x v="17"/>
    <x v="5"/>
    <x v="3"/>
    <s v="Q6_2"/>
    <m/>
    <x v="0"/>
    <x v="2"/>
    <x v="2"/>
  </r>
  <r>
    <n v="1"/>
    <n v="2016"/>
    <s v="3291742"/>
    <x v="0"/>
    <x v="1"/>
    <n v="1"/>
    <x v="0"/>
    <x v="18"/>
    <x v="15"/>
    <x v="3"/>
    <s v="Q6_2"/>
    <m/>
    <x v="0"/>
    <x v="2"/>
    <x v="2"/>
  </r>
  <r>
    <n v="1"/>
    <n v="2016"/>
    <s v="3918277"/>
    <x v="3"/>
    <x v="1"/>
    <n v="1"/>
    <x v="0"/>
    <x v="19"/>
    <x v="16"/>
    <x v="1"/>
    <s v="Q6_2"/>
    <n v="1"/>
    <x v="0"/>
    <x v="2"/>
    <x v="3"/>
  </r>
  <r>
    <n v="1"/>
    <n v="2016"/>
    <s v="2979105"/>
    <x v="3"/>
    <x v="1"/>
    <n v="1"/>
    <x v="0"/>
    <x v="20"/>
    <x v="17"/>
    <x v="3"/>
    <s v="Q6_2"/>
    <m/>
    <x v="0"/>
    <x v="2"/>
    <x v="2"/>
  </r>
  <r>
    <n v="1"/>
    <n v="2016"/>
    <s v="1198248"/>
    <x v="2"/>
    <x v="1"/>
    <n v="1"/>
    <x v="0"/>
    <x v="21"/>
    <x v="18"/>
    <x v="1"/>
    <s v="Q6_2"/>
    <m/>
    <x v="0"/>
    <x v="2"/>
    <x v="2"/>
  </r>
  <r>
    <n v="1"/>
    <n v="2016"/>
    <s v="3494529"/>
    <x v="2"/>
    <x v="1"/>
    <n v="1"/>
    <x v="0"/>
    <x v="13"/>
    <x v="12"/>
    <x v="0"/>
    <s v="Q6_2"/>
    <m/>
    <x v="0"/>
    <x v="2"/>
    <x v="2"/>
  </r>
  <r>
    <n v="1"/>
    <n v="2016"/>
    <s v="1391727"/>
    <x v="3"/>
    <x v="1"/>
    <n v="1"/>
    <x v="0"/>
    <x v="22"/>
    <x v="19"/>
    <x v="4"/>
    <s v="Q6_2"/>
    <m/>
    <x v="0"/>
    <x v="2"/>
    <x v="2"/>
  </r>
  <r>
    <n v="1"/>
    <n v="2016"/>
    <s v="107821"/>
    <x v="0"/>
    <x v="1"/>
    <n v="1"/>
    <x v="0"/>
    <x v="9"/>
    <x v="8"/>
    <x v="4"/>
    <s v="Q6_2"/>
    <m/>
    <x v="0"/>
    <x v="2"/>
    <x v="2"/>
  </r>
  <r>
    <n v="1"/>
    <n v="2016"/>
    <s v="3059731"/>
    <x v="2"/>
    <x v="1"/>
    <n v="1"/>
    <x v="0"/>
    <x v="19"/>
    <x v="16"/>
    <x v="1"/>
    <s v="Q6_2"/>
    <m/>
    <x v="0"/>
    <x v="2"/>
    <x v="2"/>
  </r>
  <r>
    <n v="1"/>
    <n v="2016"/>
    <s v="3698486"/>
    <x v="2"/>
    <x v="1"/>
    <n v="1"/>
    <x v="0"/>
    <x v="13"/>
    <x v="12"/>
    <x v="0"/>
    <s v="Q6_2"/>
    <m/>
    <x v="0"/>
    <x v="2"/>
    <x v="2"/>
  </r>
  <r>
    <n v="1"/>
    <n v="2016"/>
    <s v="3303819"/>
    <x v="3"/>
    <x v="1"/>
    <n v="1"/>
    <x v="0"/>
    <x v="3"/>
    <x v="3"/>
    <x v="1"/>
    <s v="Q6_2"/>
    <m/>
    <x v="0"/>
    <x v="2"/>
    <x v="2"/>
  </r>
  <r>
    <n v="1"/>
    <n v="2016"/>
    <s v="1846662"/>
    <x v="2"/>
    <x v="1"/>
    <n v="1"/>
    <x v="0"/>
    <x v="23"/>
    <x v="9"/>
    <x v="4"/>
    <s v="Q6_2"/>
    <m/>
    <x v="0"/>
    <x v="2"/>
    <x v="2"/>
  </r>
  <r>
    <n v="1"/>
    <n v="2016"/>
    <s v="1896166"/>
    <x v="3"/>
    <x v="1"/>
    <n v="1"/>
    <x v="0"/>
    <x v="24"/>
    <x v="20"/>
    <x v="4"/>
    <s v="Q6_2"/>
    <m/>
    <x v="0"/>
    <x v="2"/>
    <x v="2"/>
  </r>
  <r>
    <n v="1"/>
    <n v="2016"/>
    <s v="3646837"/>
    <x v="2"/>
    <x v="1"/>
    <n v="1"/>
    <x v="0"/>
    <x v="25"/>
    <x v="21"/>
    <x v="2"/>
    <s v="Q6_2"/>
    <m/>
    <x v="0"/>
    <x v="2"/>
    <x v="2"/>
  </r>
  <r>
    <n v="1"/>
    <n v="2016"/>
    <s v="2855852"/>
    <x v="2"/>
    <x v="1"/>
    <n v="1"/>
    <x v="0"/>
    <x v="26"/>
    <x v="6"/>
    <x v="2"/>
    <s v="Q6_2"/>
    <n v="1"/>
    <x v="0"/>
    <x v="2"/>
    <x v="3"/>
  </r>
  <r>
    <n v="1"/>
    <n v="2016"/>
    <s v="102088"/>
    <x v="2"/>
    <x v="1"/>
    <n v="1"/>
    <x v="0"/>
    <x v="27"/>
    <x v="22"/>
    <x v="0"/>
    <s v="Q6_2"/>
    <m/>
    <x v="0"/>
    <x v="2"/>
    <x v="2"/>
  </r>
  <r>
    <n v="1"/>
    <n v="2016"/>
    <s v="3635722"/>
    <x v="1"/>
    <x v="1"/>
    <n v="1"/>
    <x v="0"/>
    <x v="6"/>
    <x v="0"/>
    <x v="0"/>
    <s v="Q6_2"/>
    <m/>
    <x v="0"/>
    <x v="2"/>
    <x v="2"/>
  </r>
  <r>
    <n v="1"/>
    <n v="2016"/>
    <s v="2103425"/>
    <x v="2"/>
    <x v="1"/>
    <n v="1"/>
    <x v="0"/>
    <x v="27"/>
    <x v="22"/>
    <x v="0"/>
    <s v="Q6_2"/>
    <m/>
    <x v="0"/>
    <x v="2"/>
    <x v="2"/>
  </r>
  <r>
    <n v="1"/>
    <n v="2016"/>
    <s v="91272"/>
    <x v="2"/>
    <x v="1"/>
    <n v="1"/>
    <x v="0"/>
    <x v="24"/>
    <x v="20"/>
    <x v="4"/>
    <s v="Q6_2"/>
    <n v="1"/>
    <x v="0"/>
    <x v="2"/>
    <x v="3"/>
  </r>
  <r>
    <n v="1"/>
    <n v="2016"/>
    <s v="3466189"/>
    <x v="2"/>
    <x v="1"/>
    <n v="1"/>
    <x v="0"/>
    <x v="28"/>
    <x v="23"/>
    <x v="1"/>
    <s v="Q6_2"/>
    <m/>
    <x v="0"/>
    <x v="2"/>
    <x v="2"/>
  </r>
  <r>
    <n v="1"/>
    <n v="2016"/>
    <s v="2890952"/>
    <x v="4"/>
    <x v="1"/>
    <n v="1"/>
    <x v="0"/>
    <x v="19"/>
    <x v="16"/>
    <x v="1"/>
    <s v="Q6_2"/>
    <m/>
    <x v="0"/>
    <x v="2"/>
    <x v="2"/>
  </r>
  <r>
    <n v="1"/>
    <n v="2016"/>
    <s v="3251520"/>
    <x v="2"/>
    <x v="1"/>
    <n v="1"/>
    <x v="0"/>
    <x v="29"/>
    <x v="15"/>
    <x v="3"/>
    <s v="Q6_2"/>
    <m/>
    <x v="0"/>
    <x v="2"/>
    <x v="2"/>
  </r>
  <r>
    <n v="1"/>
    <n v="2016"/>
    <s v="2687229"/>
    <x v="3"/>
    <x v="1"/>
    <n v="1"/>
    <x v="0"/>
    <x v="30"/>
    <x v="8"/>
    <x v="4"/>
    <s v="Q6_2"/>
    <m/>
    <x v="0"/>
    <x v="2"/>
    <x v="2"/>
  </r>
  <r>
    <n v="1"/>
    <n v="2016"/>
    <s v="2402399"/>
    <x v="1"/>
    <x v="1"/>
    <n v="1"/>
    <x v="0"/>
    <x v="31"/>
    <x v="24"/>
    <x v="4"/>
    <s v="Q6_2"/>
    <m/>
    <x v="0"/>
    <x v="2"/>
    <x v="2"/>
  </r>
  <r>
    <n v="1"/>
    <n v="2016"/>
    <s v="110356"/>
    <x v="0"/>
    <x v="1"/>
    <n v="1"/>
    <x v="0"/>
    <x v="32"/>
    <x v="25"/>
    <x v="0"/>
    <s v="Q6_2"/>
    <m/>
    <x v="0"/>
    <x v="2"/>
    <x v="2"/>
  </r>
  <r>
    <n v="1"/>
    <n v="2016"/>
    <s v="111773"/>
    <x v="3"/>
    <x v="1"/>
    <n v="1"/>
    <x v="0"/>
    <x v="33"/>
    <x v="14"/>
    <x v="3"/>
    <s v="Q6_2"/>
    <m/>
    <x v="0"/>
    <x v="2"/>
    <x v="2"/>
  </r>
  <r>
    <n v="1"/>
    <n v="2016"/>
    <s v="3572321"/>
    <x v="3"/>
    <x v="1"/>
    <n v="1"/>
    <x v="0"/>
    <x v="34"/>
    <x v="20"/>
    <x v="4"/>
    <s v="Q6_2"/>
    <m/>
    <x v="0"/>
    <x v="2"/>
    <x v="2"/>
  </r>
  <r>
    <n v="1"/>
    <n v="2016"/>
    <s v="2917134"/>
    <x v="2"/>
    <x v="1"/>
    <n v="1"/>
    <x v="0"/>
    <x v="35"/>
    <x v="13"/>
    <x v="3"/>
    <s v="Q6_2"/>
    <m/>
    <x v="0"/>
    <x v="2"/>
    <x v="2"/>
  </r>
  <r>
    <n v="1"/>
    <n v="2016"/>
    <s v="2728400"/>
    <x v="2"/>
    <x v="1"/>
    <n v="1"/>
    <x v="0"/>
    <x v="36"/>
    <x v="19"/>
    <x v="4"/>
    <s v="Q6_2"/>
    <m/>
    <x v="0"/>
    <x v="2"/>
    <x v="2"/>
  </r>
  <r>
    <n v="1"/>
    <n v="2016"/>
    <s v="2663842"/>
    <x v="1"/>
    <x v="1"/>
    <n v="1"/>
    <x v="0"/>
    <x v="37"/>
    <x v="26"/>
    <x v="1"/>
    <s v="Q6_2"/>
    <m/>
    <x v="0"/>
    <x v="2"/>
    <x v="2"/>
  </r>
  <r>
    <n v="1"/>
    <n v="2016"/>
    <s v="3474223"/>
    <x v="0"/>
    <x v="1"/>
    <n v="1"/>
    <x v="0"/>
    <x v="9"/>
    <x v="8"/>
    <x v="4"/>
    <s v="Q6_2"/>
    <m/>
    <x v="0"/>
    <x v="2"/>
    <x v="2"/>
  </r>
  <r>
    <n v="1"/>
    <n v="2016"/>
    <s v="2509740"/>
    <x v="2"/>
    <x v="1"/>
    <n v="1"/>
    <x v="0"/>
    <x v="8"/>
    <x v="7"/>
    <x v="3"/>
    <s v="Q6_2"/>
    <m/>
    <x v="0"/>
    <x v="2"/>
    <x v="2"/>
  </r>
  <r>
    <n v="1"/>
    <n v="2016"/>
    <s v="3309409"/>
    <x v="3"/>
    <x v="1"/>
    <n v="1"/>
    <x v="0"/>
    <x v="34"/>
    <x v="20"/>
    <x v="4"/>
    <s v="Q6_2"/>
    <m/>
    <x v="0"/>
    <x v="2"/>
    <x v="2"/>
  </r>
  <r>
    <n v="1"/>
    <n v="2016"/>
    <s v="2852914"/>
    <x v="2"/>
    <x v="1"/>
    <n v="1"/>
    <x v="0"/>
    <x v="19"/>
    <x v="16"/>
    <x v="1"/>
    <s v="Q6_2"/>
    <m/>
    <x v="0"/>
    <x v="2"/>
    <x v="2"/>
  </r>
  <r>
    <n v="1"/>
    <n v="2016"/>
    <s v="3134273"/>
    <x v="2"/>
    <x v="1"/>
    <n v="1"/>
    <x v="0"/>
    <x v="38"/>
    <x v="15"/>
    <x v="3"/>
    <s v="Q6_2"/>
    <m/>
    <x v="0"/>
    <x v="2"/>
    <x v="2"/>
  </r>
  <r>
    <n v="1"/>
    <n v="2016"/>
    <s v="2838783"/>
    <x v="3"/>
    <x v="1"/>
    <n v="1"/>
    <x v="0"/>
    <x v="9"/>
    <x v="8"/>
    <x v="4"/>
    <s v="Q6_2"/>
    <m/>
    <x v="0"/>
    <x v="2"/>
    <x v="2"/>
  </r>
  <r>
    <n v="1"/>
    <n v="2016"/>
    <s v="2822832"/>
    <x v="2"/>
    <x v="1"/>
    <n v="1"/>
    <x v="0"/>
    <x v="19"/>
    <x v="16"/>
    <x v="1"/>
    <s v="Q6_2"/>
    <m/>
    <x v="0"/>
    <x v="2"/>
    <x v="2"/>
  </r>
  <r>
    <n v="1"/>
    <n v="2016"/>
    <s v="3743583"/>
    <x v="2"/>
    <x v="1"/>
    <n v="1"/>
    <x v="0"/>
    <x v="39"/>
    <x v="24"/>
    <x v="4"/>
    <s v="Q6_2"/>
    <m/>
    <x v="0"/>
    <x v="2"/>
    <x v="2"/>
  </r>
  <r>
    <n v="1"/>
    <n v="2016"/>
    <s v="3284969"/>
    <x v="0"/>
    <x v="1"/>
    <n v="1"/>
    <x v="0"/>
    <x v="30"/>
    <x v="8"/>
    <x v="4"/>
    <s v="Q6_2"/>
    <m/>
    <x v="0"/>
    <x v="2"/>
    <x v="2"/>
  </r>
  <r>
    <n v="1"/>
    <n v="2016"/>
    <s v="3017338"/>
    <x v="3"/>
    <x v="1"/>
    <n v="1"/>
    <x v="0"/>
    <x v="40"/>
    <x v="13"/>
    <x v="3"/>
    <s v="Q6_2"/>
    <m/>
    <x v="0"/>
    <x v="2"/>
    <x v="2"/>
  </r>
  <r>
    <n v="1"/>
    <n v="2016"/>
    <s v="2652909"/>
    <x v="3"/>
    <x v="1"/>
    <n v="1"/>
    <x v="0"/>
    <x v="41"/>
    <x v="17"/>
    <x v="3"/>
    <s v="Q6_2"/>
    <m/>
    <x v="0"/>
    <x v="2"/>
    <x v="2"/>
  </r>
  <r>
    <n v="1"/>
    <n v="2016"/>
    <s v="3543357"/>
    <x v="1"/>
    <x v="1"/>
    <n v="1"/>
    <x v="0"/>
    <x v="13"/>
    <x v="12"/>
    <x v="0"/>
    <s v="Q6_2"/>
    <m/>
    <x v="0"/>
    <x v="2"/>
    <x v="2"/>
  </r>
  <r>
    <n v="1"/>
    <n v="2016"/>
    <s v="2710369"/>
    <x v="2"/>
    <x v="1"/>
    <n v="1"/>
    <x v="0"/>
    <x v="42"/>
    <x v="27"/>
    <x v="1"/>
    <s v="Q6_2"/>
    <m/>
    <x v="0"/>
    <x v="2"/>
    <x v="2"/>
  </r>
  <r>
    <n v="1"/>
    <n v="2016"/>
    <s v="2971773"/>
    <x v="2"/>
    <x v="1"/>
    <n v="1"/>
    <x v="0"/>
    <x v="36"/>
    <x v="19"/>
    <x v="4"/>
    <s v="Q6_2"/>
    <m/>
    <x v="0"/>
    <x v="2"/>
    <x v="2"/>
  </r>
  <r>
    <n v="1"/>
    <n v="2016"/>
    <s v="2859362"/>
    <x v="3"/>
    <x v="1"/>
    <n v="1"/>
    <x v="0"/>
    <x v="3"/>
    <x v="3"/>
    <x v="1"/>
    <s v="Q6_2"/>
    <m/>
    <x v="0"/>
    <x v="2"/>
    <x v="2"/>
  </r>
  <r>
    <n v="1"/>
    <n v="2016"/>
    <s v="3639817"/>
    <x v="2"/>
    <x v="1"/>
    <n v="1"/>
    <x v="0"/>
    <x v="34"/>
    <x v="20"/>
    <x v="4"/>
    <s v="Q6_2"/>
    <m/>
    <x v="0"/>
    <x v="2"/>
    <x v="2"/>
  </r>
  <r>
    <n v="1"/>
    <n v="2016"/>
    <s v="2589872"/>
    <x v="2"/>
    <x v="1"/>
    <n v="1"/>
    <x v="0"/>
    <x v="43"/>
    <x v="15"/>
    <x v="3"/>
    <s v="Q6_2"/>
    <m/>
    <x v="0"/>
    <x v="2"/>
    <x v="2"/>
  </r>
  <r>
    <n v="1"/>
    <n v="2016"/>
    <s v="3666259"/>
    <x v="2"/>
    <x v="1"/>
    <n v="1"/>
    <x v="0"/>
    <x v="44"/>
    <x v="28"/>
    <x v="1"/>
    <s v="Q6_2"/>
    <m/>
    <x v="0"/>
    <x v="2"/>
    <x v="2"/>
  </r>
  <r>
    <n v="1"/>
    <n v="2016"/>
    <s v="2624608"/>
    <x v="2"/>
    <x v="1"/>
    <n v="1"/>
    <x v="0"/>
    <x v="9"/>
    <x v="8"/>
    <x v="4"/>
    <s v="Q6_2"/>
    <m/>
    <x v="0"/>
    <x v="2"/>
    <x v="2"/>
  </r>
  <r>
    <n v="1"/>
    <n v="2016"/>
    <s v="3117633"/>
    <x v="2"/>
    <x v="1"/>
    <n v="1"/>
    <x v="0"/>
    <x v="17"/>
    <x v="5"/>
    <x v="3"/>
    <s v="Q6_3"/>
    <m/>
    <x v="0"/>
    <x v="3"/>
    <x v="2"/>
  </r>
  <r>
    <n v="1"/>
    <n v="2016"/>
    <s v="3291742"/>
    <x v="0"/>
    <x v="1"/>
    <n v="1"/>
    <x v="0"/>
    <x v="18"/>
    <x v="15"/>
    <x v="3"/>
    <s v="Q6_3"/>
    <m/>
    <x v="0"/>
    <x v="3"/>
    <x v="2"/>
  </r>
  <r>
    <n v="1"/>
    <n v="2016"/>
    <s v="3918277"/>
    <x v="3"/>
    <x v="1"/>
    <n v="1"/>
    <x v="0"/>
    <x v="19"/>
    <x v="16"/>
    <x v="1"/>
    <s v="Q6_3"/>
    <m/>
    <x v="0"/>
    <x v="3"/>
    <x v="2"/>
  </r>
  <r>
    <n v="1"/>
    <n v="2016"/>
    <s v="2979105"/>
    <x v="3"/>
    <x v="1"/>
    <n v="1"/>
    <x v="0"/>
    <x v="20"/>
    <x v="17"/>
    <x v="3"/>
    <s v="Q6_3"/>
    <m/>
    <x v="0"/>
    <x v="3"/>
    <x v="2"/>
  </r>
  <r>
    <n v="1"/>
    <n v="2016"/>
    <s v="1198248"/>
    <x v="2"/>
    <x v="1"/>
    <n v="1"/>
    <x v="0"/>
    <x v="21"/>
    <x v="18"/>
    <x v="1"/>
    <s v="Q6_3"/>
    <m/>
    <x v="0"/>
    <x v="3"/>
    <x v="2"/>
  </r>
  <r>
    <n v="1"/>
    <n v="2016"/>
    <s v="3494529"/>
    <x v="2"/>
    <x v="1"/>
    <n v="1"/>
    <x v="0"/>
    <x v="13"/>
    <x v="12"/>
    <x v="0"/>
    <s v="Q6_3"/>
    <m/>
    <x v="0"/>
    <x v="3"/>
    <x v="2"/>
  </r>
  <r>
    <n v="1"/>
    <n v="2016"/>
    <s v="1391727"/>
    <x v="3"/>
    <x v="1"/>
    <n v="1"/>
    <x v="0"/>
    <x v="22"/>
    <x v="19"/>
    <x v="4"/>
    <s v="Q6_3"/>
    <m/>
    <x v="0"/>
    <x v="3"/>
    <x v="2"/>
  </r>
  <r>
    <n v="1"/>
    <n v="2016"/>
    <s v="107821"/>
    <x v="0"/>
    <x v="1"/>
    <n v="1"/>
    <x v="0"/>
    <x v="9"/>
    <x v="8"/>
    <x v="4"/>
    <s v="Q6_3"/>
    <m/>
    <x v="0"/>
    <x v="3"/>
    <x v="2"/>
  </r>
  <r>
    <n v="1"/>
    <n v="2016"/>
    <s v="3059731"/>
    <x v="2"/>
    <x v="1"/>
    <n v="1"/>
    <x v="0"/>
    <x v="19"/>
    <x v="16"/>
    <x v="1"/>
    <s v="Q6_3"/>
    <m/>
    <x v="0"/>
    <x v="3"/>
    <x v="2"/>
  </r>
  <r>
    <n v="1"/>
    <n v="2016"/>
    <s v="3698486"/>
    <x v="2"/>
    <x v="1"/>
    <n v="1"/>
    <x v="0"/>
    <x v="13"/>
    <x v="12"/>
    <x v="0"/>
    <s v="Q6_3"/>
    <m/>
    <x v="0"/>
    <x v="3"/>
    <x v="2"/>
  </r>
  <r>
    <n v="1"/>
    <n v="2016"/>
    <s v="3303819"/>
    <x v="3"/>
    <x v="1"/>
    <n v="1"/>
    <x v="0"/>
    <x v="3"/>
    <x v="3"/>
    <x v="1"/>
    <s v="Q6_3"/>
    <m/>
    <x v="0"/>
    <x v="3"/>
    <x v="2"/>
  </r>
  <r>
    <n v="1"/>
    <n v="2016"/>
    <s v="1846662"/>
    <x v="2"/>
    <x v="1"/>
    <n v="1"/>
    <x v="0"/>
    <x v="23"/>
    <x v="9"/>
    <x v="4"/>
    <s v="Q6_3"/>
    <m/>
    <x v="0"/>
    <x v="3"/>
    <x v="2"/>
  </r>
  <r>
    <n v="1"/>
    <n v="2016"/>
    <s v="1896166"/>
    <x v="3"/>
    <x v="1"/>
    <n v="1"/>
    <x v="0"/>
    <x v="24"/>
    <x v="20"/>
    <x v="4"/>
    <s v="Q6_3"/>
    <m/>
    <x v="0"/>
    <x v="3"/>
    <x v="2"/>
  </r>
  <r>
    <n v="1"/>
    <n v="2016"/>
    <s v="3646837"/>
    <x v="2"/>
    <x v="1"/>
    <n v="1"/>
    <x v="0"/>
    <x v="25"/>
    <x v="21"/>
    <x v="2"/>
    <s v="Q6_3"/>
    <m/>
    <x v="0"/>
    <x v="3"/>
    <x v="2"/>
  </r>
  <r>
    <n v="1"/>
    <n v="2016"/>
    <s v="2855852"/>
    <x v="2"/>
    <x v="1"/>
    <n v="1"/>
    <x v="0"/>
    <x v="26"/>
    <x v="6"/>
    <x v="2"/>
    <s v="Q6_3"/>
    <m/>
    <x v="0"/>
    <x v="3"/>
    <x v="2"/>
  </r>
  <r>
    <n v="1"/>
    <n v="2016"/>
    <s v="102088"/>
    <x v="2"/>
    <x v="1"/>
    <n v="1"/>
    <x v="0"/>
    <x v="27"/>
    <x v="22"/>
    <x v="0"/>
    <s v="Q6_3"/>
    <m/>
    <x v="0"/>
    <x v="3"/>
    <x v="2"/>
  </r>
  <r>
    <n v="1"/>
    <n v="2016"/>
    <s v="3635722"/>
    <x v="1"/>
    <x v="1"/>
    <n v="1"/>
    <x v="0"/>
    <x v="6"/>
    <x v="0"/>
    <x v="0"/>
    <s v="Q6_3"/>
    <m/>
    <x v="0"/>
    <x v="3"/>
    <x v="2"/>
  </r>
  <r>
    <n v="1"/>
    <n v="2016"/>
    <s v="2103425"/>
    <x v="2"/>
    <x v="1"/>
    <n v="1"/>
    <x v="0"/>
    <x v="27"/>
    <x v="22"/>
    <x v="0"/>
    <s v="Q6_3"/>
    <m/>
    <x v="0"/>
    <x v="3"/>
    <x v="2"/>
  </r>
  <r>
    <n v="1"/>
    <n v="2016"/>
    <s v="91272"/>
    <x v="2"/>
    <x v="1"/>
    <n v="1"/>
    <x v="0"/>
    <x v="24"/>
    <x v="20"/>
    <x v="4"/>
    <s v="Q6_3"/>
    <m/>
    <x v="0"/>
    <x v="3"/>
    <x v="2"/>
  </r>
  <r>
    <n v="1"/>
    <n v="2016"/>
    <s v="3466189"/>
    <x v="2"/>
    <x v="1"/>
    <n v="1"/>
    <x v="0"/>
    <x v="28"/>
    <x v="23"/>
    <x v="1"/>
    <s v="Q6_3"/>
    <m/>
    <x v="0"/>
    <x v="3"/>
    <x v="2"/>
  </r>
  <r>
    <n v="1"/>
    <n v="2016"/>
    <s v="2890952"/>
    <x v="4"/>
    <x v="1"/>
    <n v="1"/>
    <x v="0"/>
    <x v="19"/>
    <x v="16"/>
    <x v="1"/>
    <s v="Q6_3"/>
    <m/>
    <x v="0"/>
    <x v="3"/>
    <x v="2"/>
  </r>
  <r>
    <n v="1"/>
    <n v="2016"/>
    <s v="3251520"/>
    <x v="2"/>
    <x v="1"/>
    <n v="1"/>
    <x v="0"/>
    <x v="29"/>
    <x v="15"/>
    <x v="3"/>
    <s v="Q6_3"/>
    <m/>
    <x v="0"/>
    <x v="3"/>
    <x v="2"/>
  </r>
  <r>
    <n v="1"/>
    <n v="2016"/>
    <s v="2687229"/>
    <x v="3"/>
    <x v="1"/>
    <n v="1"/>
    <x v="0"/>
    <x v="30"/>
    <x v="8"/>
    <x v="4"/>
    <s v="Q6_3"/>
    <m/>
    <x v="0"/>
    <x v="3"/>
    <x v="2"/>
  </r>
  <r>
    <n v="1"/>
    <n v="2016"/>
    <s v="2402399"/>
    <x v="1"/>
    <x v="1"/>
    <n v="1"/>
    <x v="0"/>
    <x v="31"/>
    <x v="24"/>
    <x v="4"/>
    <s v="Q6_3"/>
    <m/>
    <x v="0"/>
    <x v="3"/>
    <x v="2"/>
  </r>
  <r>
    <n v="1"/>
    <n v="2016"/>
    <s v="110356"/>
    <x v="0"/>
    <x v="1"/>
    <n v="1"/>
    <x v="0"/>
    <x v="32"/>
    <x v="25"/>
    <x v="0"/>
    <s v="Q6_3"/>
    <m/>
    <x v="0"/>
    <x v="3"/>
    <x v="2"/>
  </r>
  <r>
    <n v="1"/>
    <n v="2016"/>
    <s v="111773"/>
    <x v="3"/>
    <x v="1"/>
    <n v="1"/>
    <x v="0"/>
    <x v="33"/>
    <x v="14"/>
    <x v="3"/>
    <s v="Q6_3"/>
    <m/>
    <x v="0"/>
    <x v="3"/>
    <x v="2"/>
  </r>
  <r>
    <n v="1"/>
    <n v="2016"/>
    <s v="3572321"/>
    <x v="3"/>
    <x v="1"/>
    <n v="1"/>
    <x v="0"/>
    <x v="34"/>
    <x v="20"/>
    <x v="4"/>
    <s v="Q6_3"/>
    <m/>
    <x v="0"/>
    <x v="3"/>
    <x v="2"/>
  </r>
  <r>
    <n v="1"/>
    <n v="2016"/>
    <s v="2917134"/>
    <x v="2"/>
    <x v="1"/>
    <n v="1"/>
    <x v="0"/>
    <x v="35"/>
    <x v="13"/>
    <x v="3"/>
    <s v="Q6_3"/>
    <m/>
    <x v="0"/>
    <x v="3"/>
    <x v="2"/>
  </r>
  <r>
    <n v="1"/>
    <n v="2016"/>
    <s v="2728400"/>
    <x v="2"/>
    <x v="1"/>
    <n v="1"/>
    <x v="0"/>
    <x v="36"/>
    <x v="19"/>
    <x v="4"/>
    <s v="Q6_3"/>
    <m/>
    <x v="0"/>
    <x v="3"/>
    <x v="2"/>
  </r>
  <r>
    <n v="1"/>
    <n v="2016"/>
    <s v="2663842"/>
    <x v="1"/>
    <x v="1"/>
    <n v="1"/>
    <x v="0"/>
    <x v="37"/>
    <x v="26"/>
    <x v="1"/>
    <s v="Q6_3"/>
    <m/>
    <x v="0"/>
    <x v="3"/>
    <x v="2"/>
  </r>
  <r>
    <n v="1"/>
    <n v="2016"/>
    <s v="3474223"/>
    <x v="0"/>
    <x v="1"/>
    <n v="1"/>
    <x v="0"/>
    <x v="9"/>
    <x v="8"/>
    <x v="4"/>
    <s v="Q6_3"/>
    <m/>
    <x v="0"/>
    <x v="3"/>
    <x v="2"/>
  </r>
  <r>
    <n v="1"/>
    <n v="2016"/>
    <s v="2509740"/>
    <x v="2"/>
    <x v="1"/>
    <n v="1"/>
    <x v="0"/>
    <x v="8"/>
    <x v="7"/>
    <x v="3"/>
    <s v="Q6_3"/>
    <m/>
    <x v="0"/>
    <x v="3"/>
    <x v="2"/>
  </r>
  <r>
    <n v="1"/>
    <n v="2016"/>
    <s v="3309409"/>
    <x v="3"/>
    <x v="1"/>
    <n v="1"/>
    <x v="0"/>
    <x v="34"/>
    <x v="20"/>
    <x v="4"/>
    <s v="Q6_3"/>
    <m/>
    <x v="0"/>
    <x v="3"/>
    <x v="2"/>
  </r>
  <r>
    <n v="1"/>
    <n v="2016"/>
    <s v="2852914"/>
    <x v="2"/>
    <x v="1"/>
    <n v="1"/>
    <x v="0"/>
    <x v="19"/>
    <x v="16"/>
    <x v="1"/>
    <s v="Q6_3"/>
    <m/>
    <x v="0"/>
    <x v="3"/>
    <x v="2"/>
  </r>
  <r>
    <n v="1"/>
    <n v="2016"/>
    <s v="3134273"/>
    <x v="2"/>
    <x v="1"/>
    <n v="1"/>
    <x v="0"/>
    <x v="38"/>
    <x v="15"/>
    <x v="3"/>
    <s v="Q6_3"/>
    <m/>
    <x v="0"/>
    <x v="3"/>
    <x v="2"/>
  </r>
  <r>
    <n v="1"/>
    <n v="2016"/>
    <s v="2838783"/>
    <x v="3"/>
    <x v="1"/>
    <n v="1"/>
    <x v="0"/>
    <x v="9"/>
    <x v="8"/>
    <x v="4"/>
    <s v="Q6_3"/>
    <m/>
    <x v="0"/>
    <x v="3"/>
    <x v="2"/>
  </r>
  <r>
    <n v="1"/>
    <n v="2016"/>
    <s v="2822832"/>
    <x v="2"/>
    <x v="1"/>
    <n v="1"/>
    <x v="0"/>
    <x v="19"/>
    <x v="16"/>
    <x v="1"/>
    <s v="Q6_3"/>
    <m/>
    <x v="0"/>
    <x v="3"/>
    <x v="2"/>
  </r>
  <r>
    <n v="1"/>
    <n v="2016"/>
    <s v="3743583"/>
    <x v="2"/>
    <x v="1"/>
    <n v="1"/>
    <x v="0"/>
    <x v="39"/>
    <x v="24"/>
    <x v="4"/>
    <s v="Q6_3"/>
    <m/>
    <x v="0"/>
    <x v="3"/>
    <x v="2"/>
  </r>
  <r>
    <n v="1"/>
    <n v="2016"/>
    <s v="3284969"/>
    <x v="0"/>
    <x v="1"/>
    <n v="1"/>
    <x v="0"/>
    <x v="30"/>
    <x v="8"/>
    <x v="4"/>
    <s v="Q6_3"/>
    <m/>
    <x v="0"/>
    <x v="3"/>
    <x v="2"/>
  </r>
  <r>
    <n v="1"/>
    <n v="2016"/>
    <s v="3017338"/>
    <x v="3"/>
    <x v="1"/>
    <n v="1"/>
    <x v="0"/>
    <x v="40"/>
    <x v="13"/>
    <x v="3"/>
    <s v="Q6_3"/>
    <m/>
    <x v="0"/>
    <x v="3"/>
    <x v="2"/>
  </r>
  <r>
    <n v="1"/>
    <n v="2016"/>
    <s v="2652909"/>
    <x v="3"/>
    <x v="1"/>
    <n v="1"/>
    <x v="0"/>
    <x v="41"/>
    <x v="17"/>
    <x v="3"/>
    <s v="Q6_3"/>
    <m/>
    <x v="0"/>
    <x v="3"/>
    <x v="2"/>
  </r>
  <r>
    <n v="1"/>
    <n v="2016"/>
    <s v="3543357"/>
    <x v="1"/>
    <x v="1"/>
    <n v="1"/>
    <x v="0"/>
    <x v="13"/>
    <x v="12"/>
    <x v="0"/>
    <s v="Q6_3"/>
    <m/>
    <x v="0"/>
    <x v="3"/>
    <x v="2"/>
  </r>
  <r>
    <n v="1"/>
    <n v="2016"/>
    <s v="2710369"/>
    <x v="2"/>
    <x v="1"/>
    <n v="1"/>
    <x v="0"/>
    <x v="42"/>
    <x v="27"/>
    <x v="1"/>
    <s v="Q6_3"/>
    <m/>
    <x v="0"/>
    <x v="3"/>
    <x v="2"/>
  </r>
  <r>
    <n v="1"/>
    <n v="2016"/>
    <s v="2971773"/>
    <x v="2"/>
    <x v="1"/>
    <n v="1"/>
    <x v="0"/>
    <x v="36"/>
    <x v="19"/>
    <x v="4"/>
    <s v="Q6_3"/>
    <m/>
    <x v="0"/>
    <x v="3"/>
    <x v="2"/>
  </r>
  <r>
    <n v="1"/>
    <n v="2016"/>
    <s v="2859362"/>
    <x v="3"/>
    <x v="1"/>
    <n v="1"/>
    <x v="0"/>
    <x v="3"/>
    <x v="3"/>
    <x v="1"/>
    <s v="Q6_3"/>
    <m/>
    <x v="0"/>
    <x v="3"/>
    <x v="2"/>
  </r>
  <r>
    <n v="1"/>
    <n v="2016"/>
    <s v="3639817"/>
    <x v="2"/>
    <x v="1"/>
    <n v="1"/>
    <x v="0"/>
    <x v="34"/>
    <x v="20"/>
    <x v="4"/>
    <s v="Q6_3"/>
    <m/>
    <x v="0"/>
    <x v="3"/>
    <x v="2"/>
  </r>
  <r>
    <n v="1"/>
    <n v="2016"/>
    <s v="2589872"/>
    <x v="2"/>
    <x v="1"/>
    <n v="1"/>
    <x v="0"/>
    <x v="43"/>
    <x v="15"/>
    <x v="3"/>
    <s v="Q6_3"/>
    <m/>
    <x v="0"/>
    <x v="3"/>
    <x v="2"/>
  </r>
  <r>
    <n v="1"/>
    <n v="2016"/>
    <s v="3666259"/>
    <x v="2"/>
    <x v="1"/>
    <n v="1"/>
    <x v="0"/>
    <x v="44"/>
    <x v="28"/>
    <x v="1"/>
    <s v="Q6_3"/>
    <m/>
    <x v="0"/>
    <x v="3"/>
    <x v="2"/>
  </r>
  <r>
    <n v="1"/>
    <n v="2016"/>
    <s v="2624608"/>
    <x v="2"/>
    <x v="1"/>
    <n v="1"/>
    <x v="0"/>
    <x v="9"/>
    <x v="8"/>
    <x v="4"/>
    <s v="Q6_3"/>
    <m/>
    <x v="0"/>
    <x v="3"/>
    <x v="2"/>
  </r>
  <r>
    <n v="1"/>
    <n v="2016"/>
    <s v="3117633"/>
    <x v="2"/>
    <x v="1"/>
    <n v="1"/>
    <x v="0"/>
    <x v="17"/>
    <x v="5"/>
    <x v="3"/>
    <s v="Q6_4"/>
    <m/>
    <x v="0"/>
    <x v="4"/>
    <x v="2"/>
  </r>
  <r>
    <n v="1"/>
    <n v="2016"/>
    <s v="3291742"/>
    <x v="0"/>
    <x v="1"/>
    <n v="1"/>
    <x v="0"/>
    <x v="18"/>
    <x v="15"/>
    <x v="3"/>
    <s v="Q6_4"/>
    <m/>
    <x v="0"/>
    <x v="4"/>
    <x v="2"/>
  </r>
  <r>
    <n v="1"/>
    <n v="2016"/>
    <s v="3918277"/>
    <x v="3"/>
    <x v="1"/>
    <n v="1"/>
    <x v="0"/>
    <x v="19"/>
    <x v="16"/>
    <x v="1"/>
    <s v="Q6_4"/>
    <m/>
    <x v="0"/>
    <x v="4"/>
    <x v="2"/>
  </r>
  <r>
    <n v="1"/>
    <n v="2016"/>
    <s v="2979105"/>
    <x v="3"/>
    <x v="1"/>
    <n v="1"/>
    <x v="0"/>
    <x v="20"/>
    <x v="17"/>
    <x v="3"/>
    <s v="Q6_4"/>
    <m/>
    <x v="0"/>
    <x v="4"/>
    <x v="2"/>
  </r>
  <r>
    <n v="1"/>
    <n v="2016"/>
    <s v="1198248"/>
    <x v="2"/>
    <x v="1"/>
    <n v="1"/>
    <x v="0"/>
    <x v="21"/>
    <x v="18"/>
    <x v="1"/>
    <s v="Q6_4"/>
    <m/>
    <x v="0"/>
    <x v="4"/>
    <x v="2"/>
  </r>
  <r>
    <n v="1"/>
    <n v="2016"/>
    <s v="3494529"/>
    <x v="2"/>
    <x v="1"/>
    <n v="1"/>
    <x v="0"/>
    <x v="13"/>
    <x v="12"/>
    <x v="0"/>
    <s v="Q6_4"/>
    <m/>
    <x v="0"/>
    <x v="4"/>
    <x v="2"/>
  </r>
  <r>
    <n v="1"/>
    <n v="2016"/>
    <s v="1391727"/>
    <x v="3"/>
    <x v="1"/>
    <n v="1"/>
    <x v="0"/>
    <x v="22"/>
    <x v="19"/>
    <x v="4"/>
    <s v="Q6_4"/>
    <m/>
    <x v="0"/>
    <x v="4"/>
    <x v="2"/>
  </r>
  <r>
    <n v="1"/>
    <n v="2016"/>
    <s v="107821"/>
    <x v="0"/>
    <x v="1"/>
    <n v="1"/>
    <x v="0"/>
    <x v="9"/>
    <x v="8"/>
    <x v="4"/>
    <s v="Q6_4"/>
    <m/>
    <x v="0"/>
    <x v="4"/>
    <x v="2"/>
  </r>
  <r>
    <n v="1"/>
    <n v="2016"/>
    <s v="3059731"/>
    <x v="2"/>
    <x v="1"/>
    <n v="1"/>
    <x v="0"/>
    <x v="19"/>
    <x v="16"/>
    <x v="1"/>
    <s v="Q6_4"/>
    <m/>
    <x v="0"/>
    <x v="4"/>
    <x v="2"/>
  </r>
  <r>
    <n v="1"/>
    <n v="2016"/>
    <s v="3698486"/>
    <x v="2"/>
    <x v="1"/>
    <n v="1"/>
    <x v="0"/>
    <x v="13"/>
    <x v="12"/>
    <x v="0"/>
    <s v="Q6_4"/>
    <m/>
    <x v="0"/>
    <x v="4"/>
    <x v="2"/>
  </r>
  <r>
    <n v="1"/>
    <n v="2016"/>
    <s v="3303819"/>
    <x v="3"/>
    <x v="1"/>
    <n v="1"/>
    <x v="0"/>
    <x v="3"/>
    <x v="3"/>
    <x v="1"/>
    <s v="Q6_4"/>
    <m/>
    <x v="0"/>
    <x v="4"/>
    <x v="2"/>
  </r>
  <r>
    <n v="1"/>
    <n v="2016"/>
    <s v="1846662"/>
    <x v="2"/>
    <x v="1"/>
    <n v="1"/>
    <x v="0"/>
    <x v="23"/>
    <x v="9"/>
    <x v="4"/>
    <s v="Q6_4"/>
    <m/>
    <x v="0"/>
    <x v="4"/>
    <x v="2"/>
  </r>
  <r>
    <n v="1"/>
    <n v="2016"/>
    <s v="1896166"/>
    <x v="3"/>
    <x v="1"/>
    <n v="1"/>
    <x v="0"/>
    <x v="24"/>
    <x v="20"/>
    <x v="4"/>
    <s v="Q6_4"/>
    <m/>
    <x v="0"/>
    <x v="4"/>
    <x v="2"/>
  </r>
  <r>
    <n v="1"/>
    <n v="2016"/>
    <s v="3646837"/>
    <x v="2"/>
    <x v="1"/>
    <n v="1"/>
    <x v="0"/>
    <x v="25"/>
    <x v="21"/>
    <x v="2"/>
    <s v="Q6_4"/>
    <m/>
    <x v="0"/>
    <x v="4"/>
    <x v="2"/>
  </r>
  <r>
    <n v="1"/>
    <n v="2016"/>
    <s v="2855852"/>
    <x v="2"/>
    <x v="1"/>
    <n v="1"/>
    <x v="0"/>
    <x v="26"/>
    <x v="6"/>
    <x v="2"/>
    <s v="Q6_4"/>
    <m/>
    <x v="0"/>
    <x v="4"/>
    <x v="2"/>
  </r>
  <r>
    <n v="1"/>
    <n v="2016"/>
    <s v="102088"/>
    <x v="2"/>
    <x v="1"/>
    <n v="1"/>
    <x v="0"/>
    <x v="27"/>
    <x v="22"/>
    <x v="0"/>
    <s v="Q6_4"/>
    <m/>
    <x v="0"/>
    <x v="4"/>
    <x v="2"/>
  </r>
  <r>
    <n v="1"/>
    <n v="2016"/>
    <s v="3635722"/>
    <x v="1"/>
    <x v="1"/>
    <n v="1"/>
    <x v="0"/>
    <x v="6"/>
    <x v="0"/>
    <x v="0"/>
    <s v="Q6_4"/>
    <m/>
    <x v="0"/>
    <x v="4"/>
    <x v="2"/>
  </r>
  <r>
    <n v="1"/>
    <n v="2016"/>
    <s v="2103425"/>
    <x v="2"/>
    <x v="1"/>
    <n v="1"/>
    <x v="0"/>
    <x v="27"/>
    <x v="22"/>
    <x v="0"/>
    <s v="Q6_4"/>
    <m/>
    <x v="0"/>
    <x v="4"/>
    <x v="2"/>
  </r>
  <r>
    <n v="1"/>
    <n v="2016"/>
    <s v="91272"/>
    <x v="2"/>
    <x v="1"/>
    <n v="1"/>
    <x v="0"/>
    <x v="24"/>
    <x v="20"/>
    <x v="4"/>
    <s v="Q6_4"/>
    <m/>
    <x v="0"/>
    <x v="4"/>
    <x v="2"/>
  </r>
  <r>
    <n v="1"/>
    <n v="2016"/>
    <s v="3466189"/>
    <x v="2"/>
    <x v="1"/>
    <n v="1"/>
    <x v="0"/>
    <x v="28"/>
    <x v="23"/>
    <x v="1"/>
    <s v="Q6_4"/>
    <m/>
    <x v="0"/>
    <x v="4"/>
    <x v="2"/>
  </r>
  <r>
    <n v="1"/>
    <n v="2016"/>
    <s v="2890952"/>
    <x v="4"/>
    <x v="1"/>
    <n v="1"/>
    <x v="0"/>
    <x v="19"/>
    <x v="16"/>
    <x v="1"/>
    <s v="Q6_4"/>
    <m/>
    <x v="0"/>
    <x v="4"/>
    <x v="2"/>
  </r>
  <r>
    <n v="1"/>
    <n v="2016"/>
    <s v="3251520"/>
    <x v="2"/>
    <x v="1"/>
    <n v="1"/>
    <x v="0"/>
    <x v="29"/>
    <x v="15"/>
    <x v="3"/>
    <s v="Q6_4"/>
    <m/>
    <x v="0"/>
    <x v="4"/>
    <x v="2"/>
  </r>
  <r>
    <n v="1"/>
    <n v="2016"/>
    <s v="2687229"/>
    <x v="3"/>
    <x v="1"/>
    <n v="1"/>
    <x v="0"/>
    <x v="30"/>
    <x v="8"/>
    <x v="4"/>
    <s v="Q6_4"/>
    <m/>
    <x v="0"/>
    <x v="4"/>
    <x v="2"/>
  </r>
  <r>
    <n v="1"/>
    <n v="2016"/>
    <s v="2402399"/>
    <x v="1"/>
    <x v="1"/>
    <n v="1"/>
    <x v="0"/>
    <x v="31"/>
    <x v="24"/>
    <x v="4"/>
    <s v="Q6_4"/>
    <m/>
    <x v="0"/>
    <x v="4"/>
    <x v="2"/>
  </r>
  <r>
    <n v="1"/>
    <n v="2016"/>
    <s v="110356"/>
    <x v="0"/>
    <x v="1"/>
    <n v="1"/>
    <x v="0"/>
    <x v="32"/>
    <x v="25"/>
    <x v="0"/>
    <s v="Q6_4"/>
    <m/>
    <x v="0"/>
    <x v="4"/>
    <x v="2"/>
  </r>
  <r>
    <n v="1"/>
    <n v="2016"/>
    <s v="111773"/>
    <x v="3"/>
    <x v="1"/>
    <n v="1"/>
    <x v="0"/>
    <x v="33"/>
    <x v="14"/>
    <x v="3"/>
    <s v="Q6_4"/>
    <m/>
    <x v="0"/>
    <x v="4"/>
    <x v="2"/>
  </r>
  <r>
    <n v="1"/>
    <n v="2016"/>
    <s v="3572321"/>
    <x v="3"/>
    <x v="1"/>
    <n v="1"/>
    <x v="0"/>
    <x v="34"/>
    <x v="20"/>
    <x v="4"/>
    <s v="Q6_4"/>
    <m/>
    <x v="0"/>
    <x v="4"/>
    <x v="2"/>
  </r>
  <r>
    <n v="1"/>
    <n v="2016"/>
    <s v="2917134"/>
    <x v="2"/>
    <x v="1"/>
    <n v="1"/>
    <x v="0"/>
    <x v="35"/>
    <x v="13"/>
    <x v="3"/>
    <s v="Q6_4"/>
    <m/>
    <x v="0"/>
    <x v="4"/>
    <x v="2"/>
  </r>
  <r>
    <n v="1"/>
    <n v="2016"/>
    <s v="2728400"/>
    <x v="2"/>
    <x v="1"/>
    <n v="1"/>
    <x v="0"/>
    <x v="36"/>
    <x v="19"/>
    <x v="4"/>
    <s v="Q6_4"/>
    <m/>
    <x v="0"/>
    <x v="4"/>
    <x v="2"/>
  </r>
  <r>
    <n v="1"/>
    <n v="2016"/>
    <s v="2663842"/>
    <x v="1"/>
    <x v="1"/>
    <n v="1"/>
    <x v="0"/>
    <x v="37"/>
    <x v="26"/>
    <x v="1"/>
    <s v="Q6_4"/>
    <m/>
    <x v="0"/>
    <x v="4"/>
    <x v="2"/>
  </r>
  <r>
    <n v="1"/>
    <n v="2016"/>
    <s v="3474223"/>
    <x v="0"/>
    <x v="1"/>
    <n v="1"/>
    <x v="0"/>
    <x v="9"/>
    <x v="8"/>
    <x v="4"/>
    <s v="Q6_4"/>
    <m/>
    <x v="0"/>
    <x v="4"/>
    <x v="2"/>
  </r>
  <r>
    <n v="1"/>
    <n v="2016"/>
    <s v="2509740"/>
    <x v="2"/>
    <x v="1"/>
    <n v="1"/>
    <x v="0"/>
    <x v="8"/>
    <x v="7"/>
    <x v="3"/>
    <s v="Q6_4"/>
    <m/>
    <x v="0"/>
    <x v="4"/>
    <x v="2"/>
  </r>
  <r>
    <n v="1"/>
    <n v="2016"/>
    <s v="3309409"/>
    <x v="3"/>
    <x v="1"/>
    <n v="1"/>
    <x v="0"/>
    <x v="34"/>
    <x v="20"/>
    <x v="4"/>
    <s v="Q6_4"/>
    <m/>
    <x v="0"/>
    <x v="4"/>
    <x v="2"/>
  </r>
  <r>
    <n v="1"/>
    <n v="2016"/>
    <s v="2852914"/>
    <x v="2"/>
    <x v="1"/>
    <n v="1"/>
    <x v="0"/>
    <x v="19"/>
    <x v="16"/>
    <x v="1"/>
    <s v="Q6_4"/>
    <m/>
    <x v="0"/>
    <x v="4"/>
    <x v="2"/>
  </r>
  <r>
    <n v="1"/>
    <n v="2016"/>
    <s v="3134273"/>
    <x v="2"/>
    <x v="1"/>
    <n v="1"/>
    <x v="0"/>
    <x v="38"/>
    <x v="15"/>
    <x v="3"/>
    <s v="Q6_4"/>
    <m/>
    <x v="0"/>
    <x v="4"/>
    <x v="2"/>
  </r>
  <r>
    <n v="1"/>
    <n v="2016"/>
    <s v="2838783"/>
    <x v="3"/>
    <x v="1"/>
    <n v="1"/>
    <x v="0"/>
    <x v="9"/>
    <x v="8"/>
    <x v="4"/>
    <s v="Q6_4"/>
    <m/>
    <x v="0"/>
    <x v="4"/>
    <x v="2"/>
  </r>
  <r>
    <n v="1"/>
    <n v="2016"/>
    <s v="2822832"/>
    <x v="2"/>
    <x v="1"/>
    <n v="1"/>
    <x v="0"/>
    <x v="19"/>
    <x v="16"/>
    <x v="1"/>
    <s v="Q6_4"/>
    <m/>
    <x v="0"/>
    <x v="4"/>
    <x v="2"/>
  </r>
  <r>
    <n v="1"/>
    <n v="2016"/>
    <s v="3743583"/>
    <x v="2"/>
    <x v="1"/>
    <n v="1"/>
    <x v="0"/>
    <x v="39"/>
    <x v="24"/>
    <x v="4"/>
    <s v="Q6_4"/>
    <m/>
    <x v="0"/>
    <x v="4"/>
    <x v="2"/>
  </r>
  <r>
    <n v="1"/>
    <n v="2016"/>
    <s v="3284969"/>
    <x v="0"/>
    <x v="1"/>
    <n v="1"/>
    <x v="0"/>
    <x v="30"/>
    <x v="8"/>
    <x v="4"/>
    <s v="Q6_4"/>
    <m/>
    <x v="0"/>
    <x v="4"/>
    <x v="2"/>
  </r>
  <r>
    <n v="1"/>
    <n v="2016"/>
    <s v="3017338"/>
    <x v="3"/>
    <x v="1"/>
    <n v="1"/>
    <x v="0"/>
    <x v="40"/>
    <x v="13"/>
    <x v="3"/>
    <s v="Q6_4"/>
    <m/>
    <x v="0"/>
    <x v="4"/>
    <x v="2"/>
  </r>
  <r>
    <n v="1"/>
    <n v="2016"/>
    <s v="2652909"/>
    <x v="3"/>
    <x v="1"/>
    <n v="1"/>
    <x v="0"/>
    <x v="41"/>
    <x v="17"/>
    <x v="3"/>
    <s v="Q6_4"/>
    <m/>
    <x v="0"/>
    <x v="4"/>
    <x v="2"/>
  </r>
  <r>
    <n v="1"/>
    <n v="2016"/>
    <s v="3543357"/>
    <x v="1"/>
    <x v="1"/>
    <n v="1"/>
    <x v="0"/>
    <x v="13"/>
    <x v="12"/>
    <x v="0"/>
    <s v="Q6_4"/>
    <m/>
    <x v="0"/>
    <x v="4"/>
    <x v="2"/>
  </r>
  <r>
    <n v="1"/>
    <n v="2016"/>
    <s v="2710369"/>
    <x v="2"/>
    <x v="1"/>
    <n v="1"/>
    <x v="0"/>
    <x v="42"/>
    <x v="27"/>
    <x v="1"/>
    <s v="Q6_4"/>
    <m/>
    <x v="0"/>
    <x v="4"/>
    <x v="2"/>
  </r>
  <r>
    <n v="1"/>
    <n v="2016"/>
    <s v="2971773"/>
    <x v="2"/>
    <x v="1"/>
    <n v="1"/>
    <x v="0"/>
    <x v="36"/>
    <x v="19"/>
    <x v="4"/>
    <s v="Q6_4"/>
    <m/>
    <x v="0"/>
    <x v="4"/>
    <x v="2"/>
  </r>
  <r>
    <n v="1"/>
    <n v="2016"/>
    <s v="2859362"/>
    <x v="3"/>
    <x v="1"/>
    <n v="1"/>
    <x v="0"/>
    <x v="3"/>
    <x v="3"/>
    <x v="1"/>
    <s v="Q6_4"/>
    <m/>
    <x v="0"/>
    <x v="4"/>
    <x v="2"/>
  </r>
  <r>
    <n v="1"/>
    <n v="2016"/>
    <s v="3639817"/>
    <x v="2"/>
    <x v="1"/>
    <n v="1"/>
    <x v="0"/>
    <x v="34"/>
    <x v="20"/>
    <x v="4"/>
    <s v="Q6_4"/>
    <m/>
    <x v="0"/>
    <x v="4"/>
    <x v="2"/>
  </r>
  <r>
    <n v="1"/>
    <n v="2016"/>
    <s v="2589872"/>
    <x v="2"/>
    <x v="1"/>
    <n v="1"/>
    <x v="0"/>
    <x v="43"/>
    <x v="15"/>
    <x v="3"/>
    <s v="Q6_4"/>
    <m/>
    <x v="0"/>
    <x v="4"/>
    <x v="2"/>
  </r>
  <r>
    <n v="1"/>
    <n v="2016"/>
    <s v="3666259"/>
    <x v="2"/>
    <x v="1"/>
    <n v="1"/>
    <x v="0"/>
    <x v="44"/>
    <x v="28"/>
    <x v="1"/>
    <s v="Q6_4"/>
    <m/>
    <x v="0"/>
    <x v="4"/>
    <x v="2"/>
  </r>
  <r>
    <n v="1"/>
    <n v="2016"/>
    <s v="2624608"/>
    <x v="2"/>
    <x v="1"/>
    <n v="1"/>
    <x v="0"/>
    <x v="9"/>
    <x v="8"/>
    <x v="4"/>
    <s v="Q6_4"/>
    <m/>
    <x v="0"/>
    <x v="4"/>
    <x v="2"/>
  </r>
  <r>
    <n v="1"/>
    <n v="2016"/>
    <s v="3117633"/>
    <x v="2"/>
    <x v="1"/>
    <n v="1"/>
    <x v="0"/>
    <x v="17"/>
    <x v="5"/>
    <x v="3"/>
    <s v="Q6_5"/>
    <m/>
    <x v="0"/>
    <x v="5"/>
    <x v="2"/>
  </r>
  <r>
    <n v="1"/>
    <n v="2016"/>
    <s v="3291742"/>
    <x v="0"/>
    <x v="1"/>
    <n v="1"/>
    <x v="0"/>
    <x v="18"/>
    <x v="15"/>
    <x v="3"/>
    <s v="Q6_5"/>
    <m/>
    <x v="0"/>
    <x v="5"/>
    <x v="2"/>
  </r>
  <r>
    <n v="1"/>
    <n v="2016"/>
    <s v="3918277"/>
    <x v="3"/>
    <x v="1"/>
    <n v="1"/>
    <x v="0"/>
    <x v="19"/>
    <x v="16"/>
    <x v="1"/>
    <s v="Q6_5"/>
    <m/>
    <x v="0"/>
    <x v="5"/>
    <x v="2"/>
  </r>
  <r>
    <n v="1"/>
    <n v="2016"/>
    <s v="2979105"/>
    <x v="3"/>
    <x v="1"/>
    <n v="1"/>
    <x v="0"/>
    <x v="20"/>
    <x v="17"/>
    <x v="3"/>
    <s v="Q6_5"/>
    <m/>
    <x v="0"/>
    <x v="5"/>
    <x v="2"/>
  </r>
  <r>
    <n v="1"/>
    <n v="2016"/>
    <s v="1198248"/>
    <x v="2"/>
    <x v="1"/>
    <n v="1"/>
    <x v="0"/>
    <x v="21"/>
    <x v="18"/>
    <x v="1"/>
    <s v="Q6_5"/>
    <m/>
    <x v="0"/>
    <x v="5"/>
    <x v="2"/>
  </r>
  <r>
    <n v="1"/>
    <n v="2016"/>
    <s v="3494529"/>
    <x v="2"/>
    <x v="1"/>
    <n v="1"/>
    <x v="0"/>
    <x v="13"/>
    <x v="12"/>
    <x v="0"/>
    <s v="Q6_5"/>
    <m/>
    <x v="0"/>
    <x v="5"/>
    <x v="2"/>
  </r>
  <r>
    <n v="1"/>
    <n v="2016"/>
    <s v="1391727"/>
    <x v="3"/>
    <x v="1"/>
    <n v="1"/>
    <x v="0"/>
    <x v="22"/>
    <x v="19"/>
    <x v="4"/>
    <s v="Q6_5"/>
    <m/>
    <x v="0"/>
    <x v="5"/>
    <x v="2"/>
  </r>
  <r>
    <n v="1"/>
    <n v="2016"/>
    <s v="107821"/>
    <x v="0"/>
    <x v="1"/>
    <n v="1"/>
    <x v="0"/>
    <x v="9"/>
    <x v="8"/>
    <x v="4"/>
    <s v="Q6_5"/>
    <m/>
    <x v="0"/>
    <x v="5"/>
    <x v="2"/>
  </r>
  <r>
    <n v="1"/>
    <n v="2016"/>
    <s v="3059731"/>
    <x v="2"/>
    <x v="1"/>
    <n v="1"/>
    <x v="0"/>
    <x v="19"/>
    <x v="16"/>
    <x v="1"/>
    <s v="Q6_5"/>
    <m/>
    <x v="0"/>
    <x v="5"/>
    <x v="2"/>
  </r>
  <r>
    <n v="1"/>
    <n v="2016"/>
    <s v="3698486"/>
    <x v="2"/>
    <x v="1"/>
    <n v="1"/>
    <x v="0"/>
    <x v="13"/>
    <x v="12"/>
    <x v="0"/>
    <s v="Q6_5"/>
    <m/>
    <x v="0"/>
    <x v="5"/>
    <x v="2"/>
  </r>
  <r>
    <n v="1"/>
    <n v="2016"/>
    <s v="3303819"/>
    <x v="3"/>
    <x v="1"/>
    <n v="1"/>
    <x v="0"/>
    <x v="3"/>
    <x v="3"/>
    <x v="1"/>
    <s v="Q6_5"/>
    <m/>
    <x v="0"/>
    <x v="5"/>
    <x v="2"/>
  </r>
  <r>
    <n v="1"/>
    <n v="2016"/>
    <s v="1846662"/>
    <x v="2"/>
    <x v="1"/>
    <n v="1"/>
    <x v="0"/>
    <x v="23"/>
    <x v="9"/>
    <x v="4"/>
    <s v="Q6_5"/>
    <m/>
    <x v="0"/>
    <x v="5"/>
    <x v="2"/>
  </r>
  <r>
    <n v="1"/>
    <n v="2016"/>
    <s v="1896166"/>
    <x v="3"/>
    <x v="1"/>
    <n v="1"/>
    <x v="0"/>
    <x v="24"/>
    <x v="20"/>
    <x v="4"/>
    <s v="Q6_5"/>
    <m/>
    <x v="0"/>
    <x v="5"/>
    <x v="2"/>
  </r>
  <r>
    <n v="1"/>
    <n v="2016"/>
    <s v="3646837"/>
    <x v="2"/>
    <x v="1"/>
    <n v="1"/>
    <x v="0"/>
    <x v="25"/>
    <x v="21"/>
    <x v="2"/>
    <s v="Q6_5"/>
    <m/>
    <x v="0"/>
    <x v="5"/>
    <x v="2"/>
  </r>
  <r>
    <n v="1"/>
    <n v="2016"/>
    <s v="2855852"/>
    <x v="2"/>
    <x v="1"/>
    <n v="1"/>
    <x v="0"/>
    <x v="26"/>
    <x v="6"/>
    <x v="2"/>
    <s v="Q6_5"/>
    <m/>
    <x v="0"/>
    <x v="5"/>
    <x v="2"/>
  </r>
  <r>
    <n v="1"/>
    <n v="2016"/>
    <s v="102088"/>
    <x v="2"/>
    <x v="1"/>
    <n v="1"/>
    <x v="0"/>
    <x v="27"/>
    <x v="22"/>
    <x v="0"/>
    <s v="Q6_5"/>
    <m/>
    <x v="0"/>
    <x v="5"/>
    <x v="2"/>
  </r>
  <r>
    <n v="1"/>
    <n v="2016"/>
    <s v="3635722"/>
    <x v="1"/>
    <x v="1"/>
    <n v="1"/>
    <x v="0"/>
    <x v="6"/>
    <x v="0"/>
    <x v="0"/>
    <s v="Q6_5"/>
    <m/>
    <x v="0"/>
    <x v="5"/>
    <x v="2"/>
  </r>
  <r>
    <n v="1"/>
    <n v="2016"/>
    <s v="2103425"/>
    <x v="2"/>
    <x v="1"/>
    <n v="1"/>
    <x v="0"/>
    <x v="27"/>
    <x v="22"/>
    <x v="0"/>
    <s v="Q6_5"/>
    <m/>
    <x v="0"/>
    <x v="5"/>
    <x v="2"/>
  </r>
  <r>
    <n v="1"/>
    <n v="2016"/>
    <s v="91272"/>
    <x v="2"/>
    <x v="1"/>
    <n v="1"/>
    <x v="0"/>
    <x v="24"/>
    <x v="20"/>
    <x v="4"/>
    <s v="Q6_5"/>
    <m/>
    <x v="0"/>
    <x v="5"/>
    <x v="2"/>
  </r>
  <r>
    <n v="1"/>
    <n v="2016"/>
    <s v="3466189"/>
    <x v="2"/>
    <x v="1"/>
    <n v="1"/>
    <x v="0"/>
    <x v="28"/>
    <x v="23"/>
    <x v="1"/>
    <s v="Q6_5"/>
    <m/>
    <x v="0"/>
    <x v="5"/>
    <x v="2"/>
  </r>
  <r>
    <n v="1"/>
    <n v="2016"/>
    <s v="2890952"/>
    <x v="4"/>
    <x v="1"/>
    <n v="1"/>
    <x v="0"/>
    <x v="19"/>
    <x v="16"/>
    <x v="1"/>
    <s v="Q6_5"/>
    <m/>
    <x v="0"/>
    <x v="5"/>
    <x v="2"/>
  </r>
  <r>
    <n v="1"/>
    <n v="2016"/>
    <s v="3251520"/>
    <x v="2"/>
    <x v="1"/>
    <n v="1"/>
    <x v="0"/>
    <x v="29"/>
    <x v="15"/>
    <x v="3"/>
    <s v="Q6_5"/>
    <m/>
    <x v="0"/>
    <x v="5"/>
    <x v="2"/>
  </r>
  <r>
    <n v="1"/>
    <n v="2016"/>
    <s v="2687229"/>
    <x v="3"/>
    <x v="1"/>
    <n v="1"/>
    <x v="0"/>
    <x v="30"/>
    <x v="8"/>
    <x v="4"/>
    <s v="Q6_5"/>
    <m/>
    <x v="0"/>
    <x v="5"/>
    <x v="2"/>
  </r>
  <r>
    <n v="1"/>
    <n v="2016"/>
    <s v="2402399"/>
    <x v="1"/>
    <x v="1"/>
    <n v="1"/>
    <x v="0"/>
    <x v="31"/>
    <x v="24"/>
    <x v="4"/>
    <s v="Q6_5"/>
    <m/>
    <x v="0"/>
    <x v="5"/>
    <x v="2"/>
  </r>
  <r>
    <n v="1"/>
    <n v="2016"/>
    <s v="110356"/>
    <x v="0"/>
    <x v="1"/>
    <n v="1"/>
    <x v="0"/>
    <x v="32"/>
    <x v="25"/>
    <x v="0"/>
    <s v="Q6_5"/>
    <m/>
    <x v="0"/>
    <x v="5"/>
    <x v="2"/>
  </r>
  <r>
    <n v="1"/>
    <n v="2016"/>
    <s v="111773"/>
    <x v="3"/>
    <x v="1"/>
    <n v="1"/>
    <x v="0"/>
    <x v="33"/>
    <x v="14"/>
    <x v="3"/>
    <s v="Q6_5"/>
    <m/>
    <x v="0"/>
    <x v="5"/>
    <x v="2"/>
  </r>
  <r>
    <n v="1"/>
    <n v="2016"/>
    <s v="3572321"/>
    <x v="3"/>
    <x v="1"/>
    <n v="1"/>
    <x v="0"/>
    <x v="34"/>
    <x v="20"/>
    <x v="4"/>
    <s v="Q6_5"/>
    <m/>
    <x v="0"/>
    <x v="5"/>
    <x v="2"/>
  </r>
  <r>
    <n v="1"/>
    <n v="2016"/>
    <s v="2917134"/>
    <x v="2"/>
    <x v="1"/>
    <n v="1"/>
    <x v="0"/>
    <x v="35"/>
    <x v="13"/>
    <x v="3"/>
    <s v="Q6_5"/>
    <m/>
    <x v="0"/>
    <x v="5"/>
    <x v="2"/>
  </r>
  <r>
    <n v="1"/>
    <n v="2016"/>
    <s v="2728400"/>
    <x v="2"/>
    <x v="1"/>
    <n v="1"/>
    <x v="0"/>
    <x v="36"/>
    <x v="19"/>
    <x v="4"/>
    <s v="Q6_5"/>
    <m/>
    <x v="0"/>
    <x v="5"/>
    <x v="2"/>
  </r>
  <r>
    <n v="1"/>
    <n v="2016"/>
    <s v="2663842"/>
    <x v="1"/>
    <x v="1"/>
    <n v="1"/>
    <x v="0"/>
    <x v="37"/>
    <x v="26"/>
    <x v="1"/>
    <s v="Q6_5"/>
    <m/>
    <x v="0"/>
    <x v="5"/>
    <x v="2"/>
  </r>
  <r>
    <n v="1"/>
    <n v="2016"/>
    <s v="3474223"/>
    <x v="0"/>
    <x v="1"/>
    <n v="1"/>
    <x v="0"/>
    <x v="9"/>
    <x v="8"/>
    <x v="4"/>
    <s v="Q6_5"/>
    <m/>
    <x v="0"/>
    <x v="5"/>
    <x v="2"/>
  </r>
  <r>
    <n v="1"/>
    <n v="2016"/>
    <s v="2509740"/>
    <x v="2"/>
    <x v="1"/>
    <n v="1"/>
    <x v="0"/>
    <x v="8"/>
    <x v="7"/>
    <x v="3"/>
    <s v="Q6_5"/>
    <m/>
    <x v="0"/>
    <x v="5"/>
    <x v="2"/>
  </r>
  <r>
    <n v="1"/>
    <n v="2016"/>
    <s v="3309409"/>
    <x v="3"/>
    <x v="1"/>
    <n v="1"/>
    <x v="0"/>
    <x v="34"/>
    <x v="20"/>
    <x v="4"/>
    <s v="Q6_5"/>
    <m/>
    <x v="0"/>
    <x v="5"/>
    <x v="2"/>
  </r>
  <r>
    <n v="1"/>
    <n v="2016"/>
    <s v="2852914"/>
    <x v="2"/>
    <x v="1"/>
    <n v="1"/>
    <x v="0"/>
    <x v="19"/>
    <x v="16"/>
    <x v="1"/>
    <s v="Q6_5"/>
    <m/>
    <x v="0"/>
    <x v="5"/>
    <x v="2"/>
  </r>
  <r>
    <n v="1"/>
    <n v="2016"/>
    <s v="3134273"/>
    <x v="2"/>
    <x v="1"/>
    <n v="1"/>
    <x v="0"/>
    <x v="38"/>
    <x v="15"/>
    <x v="3"/>
    <s v="Q6_5"/>
    <m/>
    <x v="0"/>
    <x v="5"/>
    <x v="2"/>
  </r>
  <r>
    <n v="1"/>
    <n v="2016"/>
    <s v="2838783"/>
    <x v="3"/>
    <x v="1"/>
    <n v="1"/>
    <x v="0"/>
    <x v="9"/>
    <x v="8"/>
    <x v="4"/>
    <s v="Q6_5"/>
    <m/>
    <x v="0"/>
    <x v="5"/>
    <x v="2"/>
  </r>
  <r>
    <n v="1"/>
    <n v="2016"/>
    <s v="2822832"/>
    <x v="2"/>
    <x v="1"/>
    <n v="1"/>
    <x v="0"/>
    <x v="19"/>
    <x v="16"/>
    <x v="1"/>
    <s v="Q6_5"/>
    <m/>
    <x v="0"/>
    <x v="5"/>
    <x v="2"/>
  </r>
  <r>
    <n v="1"/>
    <n v="2016"/>
    <s v="3743583"/>
    <x v="2"/>
    <x v="1"/>
    <n v="1"/>
    <x v="0"/>
    <x v="39"/>
    <x v="24"/>
    <x v="4"/>
    <s v="Q6_5"/>
    <m/>
    <x v="0"/>
    <x v="5"/>
    <x v="2"/>
  </r>
  <r>
    <n v="1"/>
    <n v="2016"/>
    <s v="3284969"/>
    <x v="0"/>
    <x v="1"/>
    <n v="1"/>
    <x v="0"/>
    <x v="30"/>
    <x v="8"/>
    <x v="4"/>
    <s v="Q6_5"/>
    <m/>
    <x v="0"/>
    <x v="5"/>
    <x v="2"/>
  </r>
  <r>
    <n v="1"/>
    <n v="2016"/>
    <s v="3017338"/>
    <x v="3"/>
    <x v="1"/>
    <n v="1"/>
    <x v="0"/>
    <x v="40"/>
    <x v="13"/>
    <x v="3"/>
    <s v="Q6_5"/>
    <m/>
    <x v="0"/>
    <x v="5"/>
    <x v="2"/>
  </r>
  <r>
    <n v="1"/>
    <n v="2016"/>
    <s v="2652909"/>
    <x v="3"/>
    <x v="1"/>
    <n v="1"/>
    <x v="0"/>
    <x v="41"/>
    <x v="17"/>
    <x v="3"/>
    <s v="Q6_5"/>
    <m/>
    <x v="0"/>
    <x v="5"/>
    <x v="2"/>
  </r>
  <r>
    <n v="1"/>
    <n v="2016"/>
    <s v="3543357"/>
    <x v="1"/>
    <x v="1"/>
    <n v="1"/>
    <x v="0"/>
    <x v="13"/>
    <x v="12"/>
    <x v="0"/>
    <s v="Q6_5"/>
    <m/>
    <x v="0"/>
    <x v="5"/>
    <x v="2"/>
  </r>
  <r>
    <n v="1"/>
    <n v="2016"/>
    <s v="2710369"/>
    <x v="2"/>
    <x v="1"/>
    <n v="1"/>
    <x v="0"/>
    <x v="42"/>
    <x v="27"/>
    <x v="1"/>
    <s v="Q6_5"/>
    <m/>
    <x v="0"/>
    <x v="5"/>
    <x v="2"/>
  </r>
  <r>
    <n v="1"/>
    <n v="2016"/>
    <s v="2971773"/>
    <x v="2"/>
    <x v="1"/>
    <n v="1"/>
    <x v="0"/>
    <x v="36"/>
    <x v="19"/>
    <x v="4"/>
    <s v="Q6_5"/>
    <m/>
    <x v="0"/>
    <x v="5"/>
    <x v="2"/>
  </r>
  <r>
    <n v="1"/>
    <n v="2016"/>
    <s v="2859362"/>
    <x v="3"/>
    <x v="1"/>
    <n v="1"/>
    <x v="0"/>
    <x v="3"/>
    <x v="3"/>
    <x v="1"/>
    <s v="Q6_5"/>
    <m/>
    <x v="0"/>
    <x v="5"/>
    <x v="2"/>
  </r>
  <r>
    <n v="1"/>
    <n v="2016"/>
    <s v="3639817"/>
    <x v="2"/>
    <x v="1"/>
    <n v="1"/>
    <x v="0"/>
    <x v="34"/>
    <x v="20"/>
    <x v="4"/>
    <s v="Q6_5"/>
    <m/>
    <x v="0"/>
    <x v="5"/>
    <x v="2"/>
  </r>
  <r>
    <n v="1"/>
    <n v="2016"/>
    <s v="2589872"/>
    <x v="2"/>
    <x v="1"/>
    <n v="1"/>
    <x v="0"/>
    <x v="43"/>
    <x v="15"/>
    <x v="3"/>
    <s v="Q6_5"/>
    <m/>
    <x v="0"/>
    <x v="5"/>
    <x v="2"/>
  </r>
  <r>
    <n v="1"/>
    <n v="2016"/>
    <s v="3666259"/>
    <x v="2"/>
    <x v="1"/>
    <n v="1"/>
    <x v="0"/>
    <x v="44"/>
    <x v="28"/>
    <x v="1"/>
    <s v="Q6_5"/>
    <m/>
    <x v="0"/>
    <x v="5"/>
    <x v="2"/>
  </r>
  <r>
    <n v="1"/>
    <n v="2016"/>
    <s v="2624608"/>
    <x v="2"/>
    <x v="1"/>
    <n v="1"/>
    <x v="0"/>
    <x v="9"/>
    <x v="8"/>
    <x v="4"/>
    <s v="Q6_5"/>
    <m/>
    <x v="0"/>
    <x v="5"/>
    <x v="2"/>
  </r>
  <r>
    <n v="1"/>
    <n v="2016"/>
    <s v="3117633"/>
    <x v="2"/>
    <x v="1"/>
    <n v="1"/>
    <x v="0"/>
    <x v="17"/>
    <x v="5"/>
    <x v="3"/>
    <s v="Q6_6"/>
    <m/>
    <x v="0"/>
    <x v="6"/>
    <x v="2"/>
  </r>
  <r>
    <n v="1"/>
    <n v="2016"/>
    <s v="3291742"/>
    <x v="0"/>
    <x v="1"/>
    <n v="1"/>
    <x v="0"/>
    <x v="18"/>
    <x v="15"/>
    <x v="3"/>
    <s v="Q6_6"/>
    <m/>
    <x v="0"/>
    <x v="6"/>
    <x v="2"/>
  </r>
  <r>
    <n v="1"/>
    <n v="2016"/>
    <s v="3918277"/>
    <x v="3"/>
    <x v="1"/>
    <n v="1"/>
    <x v="0"/>
    <x v="19"/>
    <x v="16"/>
    <x v="1"/>
    <s v="Q6_6"/>
    <m/>
    <x v="0"/>
    <x v="6"/>
    <x v="2"/>
  </r>
  <r>
    <n v="1"/>
    <n v="2016"/>
    <s v="2979105"/>
    <x v="3"/>
    <x v="1"/>
    <n v="1"/>
    <x v="0"/>
    <x v="20"/>
    <x v="17"/>
    <x v="3"/>
    <s v="Q6_6"/>
    <m/>
    <x v="0"/>
    <x v="6"/>
    <x v="2"/>
  </r>
  <r>
    <n v="1"/>
    <n v="2016"/>
    <s v="1198248"/>
    <x v="2"/>
    <x v="1"/>
    <n v="1"/>
    <x v="0"/>
    <x v="21"/>
    <x v="18"/>
    <x v="1"/>
    <s v="Q6_6"/>
    <m/>
    <x v="0"/>
    <x v="6"/>
    <x v="2"/>
  </r>
  <r>
    <n v="1"/>
    <n v="2016"/>
    <s v="3494529"/>
    <x v="2"/>
    <x v="1"/>
    <n v="1"/>
    <x v="0"/>
    <x v="13"/>
    <x v="12"/>
    <x v="0"/>
    <s v="Q6_6"/>
    <m/>
    <x v="0"/>
    <x v="6"/>
    <x v="2"/>
  </r>
  <r>
    <n v="1"/>
    <n v="2016"/>
    <s v="1391727"/>
    <x v="3"/>
    <x v="1"/>
    <n v="1"/>
    <x v="0"/>
    <x v="22"/>
    <x v="19"/>
    <x v="4"/>
    <s v="Q6_6"/>
    <m/>
    <x v="0"/>
    <x v="6"/>
    <x v="2"/>
  </r>
  <r>
    <n v="1"/>
    <n v="2016"/>
    <s v="107821"/>
    <x v="0"/>
    <x v="1"/>
    <n v="1"/>
    <x v="0"/>
    <x v="9"/>
    <x v="8"/>
    <x v="4"/>
    <s v="Q6_6"/>
    <m/>
    <x v="0"/>
    <x v="6"/>
    <x v="2"/>
  </r>
  <r>
    <n v="1"/>
    <n v="2016"/>
    <s v="3059731"/>
    <x v="2"/>
    <x v="1"/>
    <n v="1"/>
    <x v="0"/>
    <x v="19"/>
    <x v="16"/>
    <x v="1"/>
    <s v="Q6_6"/>
    <m/>
    <x v="0"/>
    <x v="6"/>
    <x v="2"/>
  </r>
  <r>
    <n v="1"/>
    <n v="2016"/>
    <s v="3698486"/>
    <x v="2"/>
    <x v="1"/>
    <n v="1"/>
    <x v="0"/>
    <x v="13"/>
    <x v="12"/>
    <x v="0"/>
    <s v="Q6_6"/>
    <m/>
    <x v="0"/>
    <x v="6"/>
    <x v="2"/>
  </r>
  <r>
    <n v="1"/>
    <n v="2016"/>
    <s v="3303819"/>
    <x v="3"/>
    <x v="1"/>
    <n v="1"/>
    <x v="0"/>
    <x v="3"/>
    <x v="3"/>
    <x v="1"/>
    <s v="Q6_6"/>
    <m/>
    <x v="0"/>
    <x v="6"/>
    <x v="2"/>
  </r>
  <r>
    <n v="1"/>
    <n v="2016"/>
    <s v="1846662"/>
    <x v="2"/>
    <x v="1"/>
    <n v="1"/>
    <x v="0"/>
    <x v="23"/>
    <x v="9"/>
    <x v="4"/>
    <s v="Q6_6"/>
    <m/>
    <x v="0"/>
    <x v="6"/>
    <x v="2"/>
  </r>
  <r>
    <n v="1"/>
    <n v="2016"/>
    <s v="1896166"/>
    <x v="3"/>
    <x v="1"/>
    <n v="1"/>
    <x v="0"/>
    <x v="24"/>
    <x v="20"/>
    <x v="4"/>
    <s v="Q6_6"/>
    <m/>
    <x v="0"/>
    <x v="6"/>
    <x v="2"/>
  </r>
  <r>
    <n v="1"/>
    <n v="2016"/>
    <s v="3646837"/>
    <x v="2"/>
    <x v="1"/>
    <n v="1"/>
    <x v="0"/>
    <x v="25"/>
    <x v="21"/>
    <x v="2"/>
    <s v="Q6_6"/>
    <m/>
    <x v="0"/>
    <x v="6"/>
    <x v="2"/>
  </r>
  <r>
    <n v="1"/>
    <n v="2016"/>
    <s v="2855852"/>
    <x v="2"/>
    <x v="1"/>
    <n v="1"/>
    <x v="0"/>
    <x v="26"/>
    <x v="6"/>
    <x v="2"/>
    <s v="Q6_6"/>
    <m/>
    <x v="0"/>
    <x v="6"/>
    <x v="2"/>
  </r>
  <r>
    <n v="1"/>
    <n v="2016"/>
    <s v="102088"/>
    <x v="2"/>
    <x v="1"/>
    <n v="1"/>
    <x v="0"/>
    <x v="27"/>
    <x v="22"/>
    <x v="0"/>
    <s v="Q6_6"/>
    <m/>
    <x v="0"/>
    <x v="6"/>
    <x v="2"/>
  </r>
  <r>
    <n v="1"/>
    <n v="2016"/>
    <s v="3635722"/>
    <x v="1"/>
    <x v="1"/>
    <n v="1"/>
    <x v="0"/>
    <x v="6"/>
    <x v="0"/>
    <x v="0"/>
    <s v="Q6_6"/>
    <m/>
    <x v="0"/>
    <x v="6"/>
    <x v="2"/>
  </r>
  <r>
    <n v="1"/>
    <n v="2016"/>
    <s v="2103425"/>
    <x v="2"/>
    <x v="1"/>
    <n v="1"/>
    <x v="0"/>
    <x v="27"/>
    <x v="22"/>
    <x v="0"/>
    <s v="Q6_6"/>
    <m/>
    <x v="0"/>
    <x v="6"/>
    <x v="2"/>
  </r>
  <r>
    <n v="1"/>
    <n v="2016"/>
    <s v="91272"/>
    <x v="2"/>
    <x v="1"/>
    <n v="1"/>
    <x v="0"/>
    <x v="24"/>
    <x v="20"/>
    <x v="4"/>
    <s v="Q6_6"/>
    <m/>
    <x v="0"/>
    <x v="6"/>
    <x v="2"/>
  </r>
  <r>
    <n v="1"/>
    <n v="2016"/>
    <s v="3466189"/>
    <x v="2"/>
    <x v="1"/>
    <n v="1"/>
    <x v="0"/>
    <x v="28"/>
    <x v="23"/>
    <x v="1"/>
    <s v="Q6_6"/>
    <m/>
    <x v="0"/>
    <x v="6"/>
    <x v="2"/>
  </r>
  <r>
    <n v="1"/>
    <n v="2016"/>
    <s v="2890952"/>
    <x v="4"/>
    <x v="1"/>
    <n v="1"/>
    <x v="0"/>
    <x v="19"/>
    <x v="16"/>
    <x v="1"/>
    <s v="Q6_6"/>
    <m/>
    <x v="0"/>
    <x v="6"/>
    <x v="2"/>
  </r>
  <r>
    <n v="1"/>
    <n v="2016"/>
    <s v="3251520"/>
    <x v="2"/>
    <x v="1"/>
    <n v="1"/>
    <x v="0"/>
    <x v="29"/>
    <x v="15"/>
    <x v="3"/>
    <s v="Q6_6"/>
    <m/>
    <x v="0"/>
    <x v="6"/>
    <x v="2"/>
  </r>
  <r>
    <n v="1"/>
    <n v="2016"/>
    <s v="2687229"/>
    <x v="3"/>
    <x v="1"/>
    <n v="1"/>
    <x v="0"/>
    <x v="30"/>
    <x v="8"/>
    <x v="4"/>
    <s v="Q6_6"/>
    <m/>
    <x v="0"/>
    <x v="6"/>
    <x v="2"/>
  </r>
  <r>
    <n v="1"/>
    <n v="2016"/>
    <s v="2402399"/>
    <x v="1"/>
    <x v="1"/>
    <n v="1"/>
    <x v="0"/>
    <x v="31"/>
    <x v="24"/>
    <x v="4"/>
    <s v="Q6_6"/>
    <m/>
    <x v="0"/>
    <x v="6"/>
    <x v="2"/>
  </r>
  <r>
    <n v="1"/>
    <n v="2016"/>
    <s v="110356"/>
    <x v="0"/>
    <x v="1"/>
    <n v="1"/>
    <x v="0"/>
    <x v="32"/>
    <x v="25"/>
    <x v="0"/>
    <s v="Q6_6"/>
    <m/>
    <x v="0"/>
    <x v="6"/>
    <x v="2"/>
  </r>
  <r>
    <n v="1"/>
    <n v="2016"/>
    <s v="111773"/>
    <x v="3"/>
    <x v="1"/>
    <n v="1"/>
    <x v="0"/>
    <x v="33"/>
    <x v="14"/>
    <x v="3"/>
    <s v="Q6_6"/>
    <m/>
    <x v="0"/>
    <x v="6"/>
    <x v="2"/>
  </r>
  <r>
    <n v="1"/>
    <n v="2016"/>
    <s v="3572321"/>
    <x v="3"/>
    <x v="1"/>
    <n v="1"/>
    <x v="0"/>
    <x v="34"/>
    <x v="20"/>
    <x v="4"/>
    <s v="Q6_6"/>
    <m/>
    <x v="0"/>
    <x v="6"/>
    <x v="2"/>
  </r>
  <r>
    <n v="1"/>
    <n v="2016"/>
    <s v="2917134"/>
    <x v="2"/>
    <x v="1"/>
    <n v="1"/>
    <x v="0"/>
    <x v="35"/>
    <x v="13"/>
    <x v="3"/>
    <s v="Q6_6"/>
    <m/>
    <x v="0"/>
    <x v="6"/>
    <x v="2"/>
  </r>
  <r>
    <n v="1"/>
    <n v="2016"/>
    <s v="2728400"/>
    <x v="2"/>
    <x v="1"/>
    <n v="1"/>
    <x v="0"/>
    <x v="36"/>
    <x v="19"/>
    <x v="4"/>
    <s v="Q6_6"/>
    <m/>
    <x v="0"/>
    <x v="6"/>
    <x v="2"/>
  </r>
  <r>
    <n v="1"/>
    <n v="2016"/>
    <s v="2663842"/>
    <x v="1"/>
    <x v="1"/>
    <n v="1"/>
    <x v="0"/>
    <x v="37"/>
    <x v="26"/>
    <x v="1"/>
    <s v="Q6_6"/>
    <m/>
    <x v="0"/>
    <x v="6"/>
    <x v="2"/>
  </r>
  <r>
    <n v="1"/>
    <n v="2016"/>
    <s v="3474223"/>
    <x v="0"/>
    <x v="1"/>
    <n v="1"/>
    <x v="0"/>
    <x v="9"/>
    <x v="8"/>
    <x v="4"/>
    <s v="Q6_6"/>
    <m/>
    <x v="0"/>
    <x v="6"/>
    <x v="2"/>
  </r>
  <r>
    <n v="1"/>
    <n v="2016"/>
    <s v="2509740"/>
    <x v="2"/>
    <x v="1"/>
    <n v="1"/>
    <x v="0"/>
    <x v="8"/>
    <x v="7"/>
    <x v="3"/>
    <s v="Q6_6"/>
    <m/>
    <x v="0"/>
    <x v="6"/>
    <x v="2"/>
  </r>
  <r>
    <n v="1"/>
    <n v="2016"/>
    <s v="3309409"/>
    <x v="3"/>
    <x v="1"/>
    <n v="1"/>
    <x v="0"/>
    <x v="34"/>
    <x v="20"/>
    <x v="4"/>
    <s v="Q6_6"/>
    <m/>
    <x v="0"/>
    <x v="6"/>
    <x v="2"/>
  </r>
  <r>
    <n v="1"/>
    <n v="2016"/>
    <s v="2852914"/>
    <x v="2"/>
    <x v="1"/>
    <n v="1"/>
    <x v="0"/>
    <x v="19"/>
    <x v="16"/>
    <x v="1"/>
    <s v="Q6_6"/>
    <m/>
    <x v="0"/>
    <x v="6"/>
    <x v="2"/>
  </r>
  <r>
    <n v="1"/>
    <n v="2016"/>
    <s v="3134273"/>
    <x v="2"/>
    <x v="1"/>
    <n v="1"/>
    <x v="0"/>
    <x v="38"/>
    <x v="15"/>
    <x v="3"/>
    <s v="Q6_6"/>
    <m/>
    <x v="0"/>
    <x v="6"/>
    <x v="2"/>
  </r>
  <r>
    <n v="1"/>
    <n v="2016"/>
    <s v="2838783"/>
    <x v="3"/>
    <x v="1"/>
    <n v="1"/>
    <x v="0"/>
    <x v="9"/>
    <x v="8"/>
    <x v="4"/>
    <s v="Q6_6"/>
    <m/>
    <x v="0"/>
    <x v="6"/>
    <x v="2"/>
  </r>
  <r>
    <n v="1"/>
    <n v="2016"/>
    <s v="2822832"/>
    <x v="2"/>
    <x v="1"/>
    <n v="1"/>
    <x v="0"/>
    <x v="19"/>
    <x v="16"/>
    <x v="1"/>
    <s v="Q6_6"/>
    <m/>
    <x v="0"/>
    <x v="6"/>
    <x v="2"/>
  </r>
  <r>
    <n v="1"/>
    <n v="2016"/>
    <s v="3743583"/>
    <x v="2"/>
    <x v="1"/>
    <n v="1"/>
    <x v="0"/>
    <x v="39"/>
    <x v="24"/>
    <x v="4"/>
    <s v="Q6_6"/>
    <m/>
    <x v="0"/>
    <x v="6"/>
    <x v="2"/>
  </r>
  <r>
    <n v="1"/>
    <n v="2016"/>
    <s v="3284969"/>
    <x v="0"/>
    <x v="1"/>
    <n v="1"/>
    <x v="0"/>
    <x v="30"/>
    <x v="8"/>
    <x v="4"/>
    <s v="Q6_6"/>
    <m/>
    <x v="0"/>
    <x v="6"/>
    <x v="2"/>
  </r>
  <r>
    <n v="1"/>
    <n v="2016"/>
    <s v="3017338"/>
    <x v="3"/>
    <x v="1"/>
    <n v="1"/>
    <x v="0"/>
    <x v="40"/>
    <x v="13"/>
    <x v="3"/>
    <s v="Q6_6"/>
    <m/>
    <x v="0"/>
    <x v="6"/>
    <x v="2"/>
  </r>
  <r>
    <n v="1"/>
    <n v="2016"/>
    <s v="2652909"/>
    <x v="3"/>
    <x v="1"/>
    <n v="1"/>
    <x v="0"/>
    <x v="41"/>
    <x v="17"/>
    <x v="3"/>
    <s v="Q6_6"/>
    <m/>
    <x v="0"/>
    <x v="6"/>
    <x v="2"/>
  </r>
  <r>
    <n v="1"/>
    <n v="2016"/>
    <s v="3543357"/>
    <x v="1"/>
    <x v="1"/>
    <n v="1"/>
    <x v="0"/>
    <x v="13"/>
    <x v="12"/>
    <x v="0"/>
    <s v="Q6_6"/>
    <m/>
    <x v="0"/>
    <x v="6"/>
    <x v="2"/>
  </r>
  <r>
    <n v="1"/>
    <n v="2016"/>
    <s v="2710369"/>
    <x v="2"/>
    <x v="1"/>
    <n v="1"/>
    <x v="0"/>
    <x v="42"/>
    <x v="27"/>
    <x v="1"/>
    <s v="Q6_6"/>
    <m/>
    <x v="0"/>
    <x v="6"/>
    <x v="2"/>
  </r>
  <r>
    <n v="1"/>
    <n v="2016"/>
    <s v="2971773"/>
    <x v="2"/>
    <x v="1"/>
    <n v="1"/>
    <x v="0"/>
    <x v="36"/>
    <x v="19"/>
    <x v="4"/>
    <s v="Q6_6"/>
    <m/>
    <x v="0"/>
    <x v="6"/>
    <x v="2"/>
  </r>
  <r>
    <n v="1"/>
    <n v="2016"/>
    <s v="2859362"/>
    <x v="3"/>
    <x v="1"/>
    <n v="1"/>
    <x v="0"/>
    <x v="3"/>
    <x v="3"/>
    <x v="1"/>
    <s v="Q6_6"/>
    <m/>
    <x v="0"/>
    <x v="6"/>
    <x v="2"/>
  </r>
  <r>
    <n v="1"/>
    <n v="2016"/>
    <s v="3639817"/>
    <x v="2"/>
    <x v="1"/>
    <n v="1"/>
    <x v="0"/>
    <x v="34"/>
    <x v="20"/>
    <x v="4"/>
    <s v="Q6_6"/>
    <m/>
    <x v="0"/>
    <x v="6"/>
    <x v="2"/>
  </r>
  <r>
    <n v="1"/>
    <n v="2016"/>
    <s v="2589872"/>
    <x v="2"/>
    <x v="1"/>
    <n v="1"/>
    <x v="0"/>
    <x v="43"/>
    <x v="15"/>
    <x v="3"/>
    <s v="Q6_6"/>
    <m/>
    <x v="0"/>
    <x v="6"/>
    <x v="2"/>
  </r>
  <r>
    <n v="1"/>
    <n v="2016"/>
    <s v="3666259"/>
    <x v="2"/>
    <x v="1"/>
    <n v="1"/>
    <x v="0"/>
    <x v="44"/>
    <x v="28"/>
    <x v="1"/>
    <s v="Q6_6"/>
    <m/>
    <x v="0"/>
    <x v="6"/>
    <x v="2"/>
  </r>
  <r>
    <n v="1"/>
    <n v="2016"/>
    <s v="2624608"/>
    <x v="2"/>
    <x v="1"/>
    <n v="1"/>
    <x v="0"/>
    <x v="9"/>
    <x v="8"/>
    <x v="4"/>
    <s v="Q6_6"/>
    <m/>
    <x v="0"/>
    <x v="6"/>
    <x v="2"/>
  </r>
  <r>
    <n v="1"/>
    <n v="2016"/>
    <s v="3117633"/>
    <x v="2"/>
    <x v="1"/>
    <n v="1"/>
    <x v="0"/>
    <x v="17"/>
    <x v="5"/>
    <x v="3"/>
    <s v="Q6_7"/>
    <m/>
    <x v="0"/>
    <x v="7"/>
    <x v="2"/>
  </r>
  <r>
    <n v="1"/>
    <n v="2016"/>
    <s v="3291742"/>
    <x v="0"/>
    <x v="1"/>
    <n v="1"/>
    <x v="0"/>
    <x v="18"/>
    <x v="15"/>
    <x v="3"/>
    <s v="Q6_7"/>
    <m/>
    <x v="0"/>
    <x v="7"/>
    <x v="2"/>
  </r>
  <r>
    <n v="1"/>
    <n v="2016"/>
    <s v="3918277"/>
    <x v="3"/>
    <x v="1"/>
    <n v="1"/>
    <x v="0"/>
    <x v="19"/>
    <x v="16"/>
    <x v="1"/>
    <s v="Q6_7"/>
    <m/>
    <x v="0"/>
    <x v="7"/>
    <x v="2"/>
  </r>
  <r>
    <n v="1"/>
    <n v="2016"/>
    <s v="2979105"/>
    <x v="3"/>
    <x v="1"/>
    <n v="1"/>
    <x v="0"/>
    <x v="20"/>
    <x v="17"/>
    <x v="3"/>
    <s v="Q6_7"/>
    <m/>
    <x v="0"/>
    <x v="7"/>
    <x v="2"/>
  </r>
  <r>
    <n v="1"/>
    <n v="2016"/>
    <s v="1198248"/>
    <x v="2"/>
    <x v="1"/>
    <n v="1"/>
    <x v="0"/>
    <x v="21"/>
    <x v="18"/>
    <x v="1"/>
    <s v="Q6_7"/>
    <m/>
    <x v="0"/>
    <x v="7"/>
    <x v="2"/>
  </r>
  <r>
    <n v="1"/>
    <n v="2016"/>
    <s v="3494529"/>
    <x v="2"/>
    <x v="1"/>
    <n v="1"/>
    <x v="0"/>
    <x v="13"/>
    <x v="12"/>
    <x v="0"/>
    <s v="Q6_7"/>
    <m/>
    <x v="0"/>
    <x v="7"/>
    <x v="2"/>
  </r>
  <r>
    <n v="1"/>
    <n v="2016"/>
    <s v="1391727"/>
    <x v="3"/>
    <x v="1"/>
    <n v="1"/>
    <x v="0"/>
    <x v="22"/>
    <x v="19"/>
    <x v="4"/>
    <s v="Q6_7"/>
    <m/>
    <x v="0"/>
    <x v="7"/>
    <x v="2"/>
  </r>
  <r>
    <n v="1"/>
    <n v="2016"/>
    <s v="107821"/>
    <x v="0"/>
    <x v="1"/>
    <n v="1"/>
    <x v="0"/>
    <x v="9"/>
    <x v="8"/>
    <x v="4"/>
    <s v="Q6_7"/>
    <m/>
    <x v="0"/>
    <x v="7"/>
    <x v="2"/>
  </r>
  <r>
    <n v="1"/>
    <n v="2016"/>
    <s v="3059731"/>
    <x v="2"/>
    <x v="1"/>
    <n v="1"/>
    <x v="0"/>
    <x v="19"/>
    <x v="16"/>
    <x v="1"/>
    <s v="Q6_7"/>
    <m/>
    <x v="0"/>
    <x v="7"/>
    <x v="2"/>
  </r>
  <r>
    <n v="1"/>
    <n v="2016"/>
    <s v="3698486"/>
    <x v="2"/>
    <x v="1"/>
    <n v="1"/>
    <x v="0"/>
    <x v="13"/>
    <x v="12"/>
    <x v="0"/>
    <s v="Q6_7"/>
    <m/>
    <x v="0"/>
    <x v="7"/>
    <x v="2"/>
  </r>
  <r>
    <n v="1"/>
    <n v="2016"/>
    <s v="3303819"/>
    <x v="3"/>
    <x v="1"/>
    <n v="1"/>
    <x v="0"/>
    <x v="3"/>
    <x v="3"/>
    <x v="1"/>
    <s v="Q6_7"/>
    <m/>
    <x v="0"/>
    <x v="7"/>
    <x v="2"/>
  </r>
  <r>
    <n v="1"/>
    <n v="2016"/>
    <s v="1846662"/>
    <x v="2"/>
    <x v="1"/>
    <n v="1"/>
    <x v="0"/>
    <x v="23"/>
    <x v="9"/>
    <x v="4"/>
    <s v="Q6_7"/>
    <m/>
    <x v="0"/>
    <x v="7"/>
    <x v="2"/>
  </r>
  <r>
    <n v="1"/>
    <n v="2016"/>
    <s v="1896166"/>
    <x v="3"/>
    <x v="1"/>
    <n v="1"/>
    <x v="0"/>
    <x v="24"/>
    <x v="20"/>
    <x v="4"/>
    <s v="Q6_7"/>
    <m/>
    <x v="0"/>
    <x v="7"/>
    <x v="2"/>
  </r>
  <r>
    <n v="1"/>
    <n v="2016"/>
    <s v="3646837"/>
    <x v="2"/>
    <x v="1"/>
    <n v="1"/>
    <x v="0"/>
    <x v="25"/>
    <x v="21"/>
    <x v="2"/>
    <s v="Q6_7"/>
    <m/>
    <x v="0"/>
    <x v="7"/>
    <x v="2"/>
  </r>
  <r>
    <n v="1"/>
    <n v="2016"/>
    <s v="2855852"/>
    <x v="2"/>
    <x v="1"/>
    <n v="1"/>
    <x v="0"/>
    <x v="26"/>
    <x v="6"/>
    <x v="2"/>
    <s v="Q6_7"/>
    <m/>
    <x v="0"/>
    <x v="7"/>
    <x v="2"/>
  </r>
  <r>
    <n v="1"/>
    <n v="2016"/>
    <s v="102088"/>
    <x v="2"/>
    <x v="1"/>
    <n v="1"/>
    <x v="0"/>
    <x v="27"/>
    <x v="22"/>
    <x v="0"/>
    <s v="Q6_7"/>
    <m/>
    <x v="0"/>
    <x v="7"/>
    <x v="2"/>
  </r>
  <r>
    <n v="1"/>
    <n v="2016"/>
    <s v="3635722"/>
    <x v="1"/>
    <x v="1"/>
    <n v="1"/>
    <x v="0"/>
    <x v="6"/>
    <x v="0"/>
    <x v="0"/>
    <s v="Q6_7"/>
    <m/>
    <x v="0"/>
    <x v="7"/>
    <x v="2"/>
  </r>
  <r>
    <n v="1"/>
    <n v="2016"/>
    <s v="2103425"/>
    <x v="2"/>
    <x v="1"/>
    <n v="1"/>
    <x v="0"/>
    <x v="27"/>
    <x v="22"/>
    <x v="0"/>
    <s v="Q6_7"/>
    <m/>
    <x v="0"/>
    <x v="7"/>
    <x v="2"/>
  </r>
  <r>
    <n v="1"/>
    <n v="2016"/>
    <s v="91272"/>
    <x v="2"/>
    <x v="1"/>
    <n v="1"/>
    <x v="0"/>
    <x v="24"/>
    <x v="20"/>
    <x v="4"/>
    <s v="Q6_7"/>
    <m/>
    <x v="0"/>
    <x v="7"/>
    <x v="2"/>
  </r>
  <r>
    <n v="1"/>
    <n v="2016"/>
    <s v="3466189"/>
    <x v="2"/>
    <x v="1"/>
    <n v="1"/>
    <x v="0"/>
    <x v="28"/>
    <x v="23"/>
    <x v="1"/>
    <s v="Q6_7"/>
    <m/>
    <x v="0"/>
    <x v="7"/>
    <x v="2"/>
  </r>
  <r>
    <n v="1"/>
    <n v="2016"/>
    <s v="2890952"/>
    <x v="4"/>
    <x v="1"/>
    <n v="1"/>
    <x v="0"/>
    <x v="19"/>
    <x v="16"/>
    <x v="1"/>
    <s v="Q6_7"/>
    <m/>
    <x v="0"/>
    <x v="7"/>
    <x v="2"/>
  </r>
  <r>
    <n v="1"/>
    <n v="2016"/>
    <s v="3251520"/>
    <x v="2"/>
    <x v="1"/>
    <n v="1"/>
    <x v="0"/>
    <x v="29"/>
    <x v="15"/>
    <x v="3"/>
    <s v="Q6_7"/>
    <m/>
    <x v="0"/>
    <x v="7"/>
    <x v="2"/>
  </r>
  <r>
    <n v="1"/>
    <n v="2016"/>
    <s v="2687229"/>
    <x v="3"/>
    <x v="1"/>
    <n v="1"/>
    <x v="0"/>
    <x v="30"/>
    <x v="8"/>
    <x v="4"/>
    <s v="Q6_7"/>
    <m/>
    <x v="0"/>
    <x v="7"/>
    <x v="2"/>
  </r>
  <r>
    <n v="1"/>
    <n v="2016"/>
    <s v="2402399"/>
    <x v="1"/>
    <x v="1"/>
    <n v="1"/>
    <x v="0"/>
    <x v="31"/>
    <x v="24"/>
    <x v="4"/>
    <s v="Q6_7"/>
    <m/>
    <x v="0"/>
    <x v="7"/>
    <x v="2"/>
  </r>
  <r>
    <n v="1"/>
    <n v="2016"/>
    <s v="110356"/>
    <x v="0"/>
    <x v="1"/>
    <n v="1"/>
    <x v="0"/>
    <x v="32"/>
    <x v="25"/>
    <x v="0"/>
    <s v="Q6_7"/>
    <m/>
    <x v="0"/>
    <x v="7"/>
    <x v="2"/>
  </r>
  <r>
    <n v="1"/>
    <n v="2016"/>
    <s v="111773"/>
    <x v="3"/>
    <x v="1"/>
    <n v="1"/>
    <x v="0"/>
    <x v="33"/>
    <x v="14"/>
    <x v="3"/>
    <s v="Q6_7"/>
    <m/>
    <x v="0"/>
    <x v="7"/>
    <x v="2"/>
  </r>
  <r>
    <n v="1"/>
    <n v="2016"/>
    <s v="3572321"/>
    <x v="3"/>
    <x v="1"/>
    <n v="1"/>
    <x v="0"/>
    <x v="34"/>
    <x v="20"/>
    <x v="4"/>
    <s v="Q6_7"/>
    <m/>
    <x v="0"/>
    <x v="7"/>
    <x v="2"/>
  </r>
  <r>
    <n v="1"/>
    <n v="2016"/>
    <s v="2917134"/>
    <x v="2"/>
    <x v="1"/>
    <n v="1"/>
    <x v="0"/>
    <x v="35"/>
    <x v="13"/>
    <x v="3"/>
    <s v="Q6_7"/>
    <m/>
    <x v="0"/>
    <x v="7"/>
    <x v="2"/>
  </r>
  <r>
    <n v="1"/>
    <n v="2016"/>
    <s v="2728400"/>
    <x v="2"/>
    <x v="1"/>
    <n v="1"/>
    <x v="0"/>
    <x v="36"/>
    <x v="19"/>
    <x v="4"/>
    <s v="Q6_7"/>
    <m/>
    <x v="0"/>
    <x v="7"/>
    <x v="2"/>
  </r>
  <r>
    <n v="1"/>
    <n v="2016"/>
    <s v="2663842"/>
    <x v="1"/>
    <x v="1"/>
    <n v="1"/>
    <x v="0"/>
    <x v="37"/>
    <x v="26"/>
    <x v="1"/>
    <s v="Q6_7"/>
    <m/>
    <x v="0"/>
    <x v="7"/>
    <x v="2"/>
  </r>
  <r>
    <n v="1"/>
    <n v="2016"/>
    <s v="3474223"/>
    <x v="0"/>
    <x v="1"/>
    <n v="1"/>
    <x v="0"/>
    <x v="9"/>
    <x v="8"/>
    <x v="4"/>
    <s v="Q6_7"/>
    <m/>
    <x v="0"/>
    <x v="7"/>
    <x v="2"/>
  </r>
  <r>
    <n v="1"/>
    <n v="2016"/>
    <s v="2509740"/>
    <x v="2"/>
    <x v="1"/>
    <n v="1"/>
    <x v="0"/>
    <x v="8"/>
    <x v="7"/>
    <x v="3"/>
    <s v="Q6_7"/>
    <m/>
    <x v="0"/>
    <x v="7"/>
    <x v="2"/>
  </r>
  <r>
    <n v="1"/>
    <n v="2016"/>
    <s v="3309409"/>
    <x v="3"/>
    <x v="1"/>
    <n v="1"/>
    <x v="0"/>
    <x v="34"/>
    <x v="20"/>
    <x v="4"/>
    <s v="Q6_7"/>
    <m/>
    <x v="0"/>
    <x v="7"/>
    <x v="2"/>
  </r>
  <r>
    <n v="1"/>
    <n v="2016"/>
    <s v="2852914"/>
    <x v="2"/>
    <x v="1"/>
    <n v="1"/>
    <x v="0"/>
    <x v="19"/>
    <x v="16"/>
    <x v="1"/>
    <s v="Q6_7"/>
    <m/>
    <x v="0"/>
    <x v="7"/>
    <x v="2"/>
  </r>
  <r>
    <n v="1"/>
    <n v="2016"/>
    <s v="3134273"/>
    <x v="2"/>
    <x v="1"/>
    <n v="1"/>
    <x v="0"/>
    <x v="38"/>
    <x v="15"/>
    <x v="3"/>
    <s v="Q6_7"/>
    <m/>
    <x v="0"/>
    <x v="7"/>
    <x v="2"/>
  </r>
  <r>
    <n v="1"/>
    <n v="2016"/>
    <s v="2838783"/>
    <x v="3"/>
    <x v="1"/>
    <n v="1"/>
    <x v="0"/>
    <x v="9"/>
    <x v="8"/>
    <x v="4"/>
    <s v="Q6_7"/>
    <m/>
    <x v="0"/>
    <x v="7"/>
    <x v="2"/>
  </r>
  <r>
    <n v="1"/>
    <n v="2016"/>
    <s v="2822832"/>
    <x v="2"/>
    <x v="1"/>
    <n v="1"/>
    <x v="0"/>
    <x v="19"/>
    <x v="16"/>
    <x v="1"/>
    <s v="Q6_7"/>
    <m/>
    <x v="0"/>
    <x v="7"/>
    <x v="2"/>
  </r>
  <r>
    <n v="1"/>
    <n v="2016"/>
    <s v="3743583"/>
    <x v="2"/>
    <x v="1"/>
    <n v="1"/>
    <x v="0"/>
    <x v="39"/>
    <x v="24"/>
    <x v="4"/>
    <s v="Q6_7"/>
    <m/>
    <x v="0"/>
    <x v="7"/>
    <x v="2"/>
  </r>
  <r>
    <n v="1"/>
    <n v="2016"/>
    <s v="3284969"/>
    <x v="0"/>
    <x v="1"/>
    <n v="1"/>
    <x v="0"/>
    <x v="30"/>
    <x v="8"/>
    <x v="4"/>
    <s v="Q6_7"/>
    <m/>
    <x v="0"/>
    <x v="7"/>
    <x v="2"/>
  </r>
  <r>
    <n v="1"/>
    <n v="2016"/>
    <s v="3017338"/>
    <x v="3"/>
    <x v="1"/>
    <n v="1"/>
    <x v="0"/>
    <x v="40"/>
    <x v="13"/>
    <x v="3"/>
    <s v="Q6_7"/>
    <m/>
    <x v="0"/>
    <x v="7"/>
    <x v="2"/>
  </r>
  <r>
    <n v="1"/>
    <n v="2016"/>
    <s v="2652909"/>
    <x v="3"/>
    <x v="1"/>
    <n v="1"/>
    <x v="0"/>
    <x v="41"/>
    <x v="17"/>
    <x v="3"/>
    <s v="Q6_7"/>
    <m/>
    <x v="0"/>
    <x v="7"/>
    <x v="2"/>
  </r>
  <r>
    <n v="1"/>
    <n v="2016"/>
    <s v="3543357"/>
    <x v="1"/>
    <x v="1"/>
    <n v="1"/>
    <x v="0"/>
    <x v="13"/>
    <x v="12"/>
    <x v="0"/>
    <s v="Q6_7"/>
    <m/>
    <x v="0"/>
    <x v="7"/>
    <x v="2"/>
  </r>
  <r>
    <n v="1"/>
    <n v="2016"/>
    <s v="2710369"/>
    <x v="2"/>
    <x v="1"/>
    <n v="1"/>
    <x v="0"/>
    <x v="42"/>
    <x v="27"/>
    <x v="1"/>
    <s v="Q6_7"/>
    <m/>
    <x v="0"/>
    <x v="7"/>
    <x v="2"/>
  </r>
  <r>
    <n v="1"/>
    <n v="2016"/>
    <s v="2971773"/>
    <x v="2"/>
    <x v="1"/>
    <n v="1"/>
    <x v="0"/>
    <x v="36"/>
    <x v="19"/>
    <x v="4"/>
    <s v="Q6_7"/>
    <m/>
    <x v="0"/>
    <x v="7"/>
    <x v="2"/>
  </r>
  <r>
    <n v="1"/>
    <n v="2016"/>
    <s v="2859362"/>
    <x v="3"/>
    <x v="1"/>
    <n v="1"/>
    <x v="0"/>
    <x v="3"/>
    <x v="3"/>
    <x v="1"/>
    <s v="Q6_7"/>
    <m/>
    <x v="0"/>
    <x v="7"/>
    <x v="2"/>
  </r>
  <r>
    <n v="1"/>
    <n v="2016"/>
    <s v="3639817"/>
    <x v="2"/>
    <x v="1"/>
    <n v="1"/>
    <x v="0"/>
    <x v="34"/>
    <x v="20"/>
    <x v="4"/>
    <s v="Q6_7"/>
    <m/>
    <x v="0"/>
    <x v="7"/>
    <x v="2"/>
  </r>
  <r>
    <n v="1"/>
    <n v="2016"/>
    <s v="2589872"/>
    <x v="2"/>
    <x v="1"/>
    <n v="1"/>
    <x v="0"/>
    <x v="43"/>
    <x v="15"/>
    <x v="3"/>
    <s v="Q6_7"/>
    <m/>
    <x v="0"/>
    <x v="7"/>
    <x v="2"/>
  </r>
  <r>
    <n v="1"/>
    <n v="2016"/>
    <s v="3666259"/>
    <x v="2"/>
    <x v="1"/>
    <n v="1"/>
    <x v="0"/>
    <x v="44"/>
    <x v="28"/>
    <x v="1"/>
    <s v="Q6_7"/>
    <m/>
    <x v="0"/>
    <x v="7"/>
    <x v="2"/>
  </r>
  <r>
    <n v="1"/>
    <n v="2016"/>
    <s v="2624608"/>
    <x v="2"/>
    <x v="1"/>
    <n v="1"/>
    <x v="0"/>
    <x v="9"/>
    <x v="8"/>
    <x v="4"/>
    <s v="Q6_7"/>
    <m/>
    <x v="0"/>
    <x v="7"/>
    <x v="2"/>
  </r>
  <r>
    <n v="1"/>
    <n v="2016"/>
    <s v="3117633"/>
    <x v="2"/>
    <x v="1"/>
    <n v="1"/>
    <x v="0"/>
    <x v="17"/>
    <x v="5"/>
    <x v="3"/>
    <s v="Q6_8"/>
    <m/>
    <x v="0"/>
    <x v="8"/>
    <x v="2"/>
  </r>
  <r>
    <n v="1"/>
    <n v="2016"/>
    <s v="3291742"/>
    <x v="0"/>
    <x v="1"/>
    <n v="1"/>
    <x v="0"/>
    <x v="18"/>
    <x v="15"/>
    <x v="3"/>
    <s v="Q6_8"/>
    <m/>
    <x v="0"/>
    <x v="8"/>
    <x v="2"/>
  </r>
  <r>
    <n v="1"/>
    <n v="2016"/>
    <s v="3918277"/>
    <x v="3"/>
    <x v="1"/>
    <n v="1"/>
    <x v="0"/>
    <x v="19"/>
    <x v="16"/>
    <x v="1"/>
    <s v="Q6_8"/>
    <m/>
    <x v="0"/>
    <x v="8"/>
    <x v="2"/>
  </r>
  <r>
    <n v="1"/>
    <n v="2016"/>
    <s v="2979105"/>
    <x v="3"/>
    <x v="1"/>
    <n v="1"/>
    <x v="0"/>
    <x v="20"/>
    <x v="17"/>
    <x v="3"/>
    <s v="Q6_8"/>
    <m/>
    <x v="0"/>
    <x v="8"/>
    <x v="2"/>
  </r>
  <r>
    <n v="1"/>
    <n v="2016"/>
    <s v="1198248"/>
    <x v="2"/>
    <x v="1"/>
    <n v="1"/>
    <x v="0"/>
    <x v="21"/>
    <x v="18"/>
    <x v="1"/>
    <s v="Q6_8"/>
    <m/>
    <x v="0"/>
    <x v="8"/>
    <x v="2"/>
  </r>
  <r>
    <n v="1"/>
    <n v="2016"/>
    <s v="3494529"/>
    <x v="2"/>
    <x v="1"/>
    <n v="1"/>
    <x v="0"/>
    <x v="13"/>
    <x v="12"/>
    <x v="0"/>
    <s v="Q6_8"/>
    <m/>
    <x v="0"/>
    <x v="8"/>
    <x v="2"/>
  </r>
  <r>
    <n v="1"/>
    <n v="2016"/>
    <s v="1391727"/>
    <x v="3"/>
    <x v="1"/>
    <n v="1"/>
    <x v="0"/>
    <x v="22"/>
    <x v="19"/>
    <x v="4"/>
    <s v="Q6_8"/>
    <m/>
    <x v="0"/>
    <x v="8"/>
    <x v="2"/>
  </r>
  <r>
    <n v="1"/>
    <n v="2016"/>
    <s v="107821"/>
    <x v="0"/>
    <x v="1"/>
    <n v="1"/>
    <x v="0"/>
    <x v="9"/>
    <x v="8"/>
    <x v="4"/>
    <s v="Q6_8"/>
    <m/>
    <x v="0"/>
    <x v="8"/>
    <x v="2"/>
  </r>
  <r>
    <n v="1"/>
    <n v="2016"/>
    <s v="3059731"/>
    <x v="2"/>
    <x v="1"/>
    <n v="1"/>
    <x v="0"/>
    <x v="19"/>
    <x v="16"/>
    <x v="1"/>
    <s v="Q6_8"/>
    <m/>
    <x v="0"/>
    <x v="8"/>
    <x v="2"/>
  </r>
  <r>
    <n v="1"/>
    <n v="2016"/>
    <s v="3698486"/>
    <x v="2"/>
    <x v="1"/>
    <n v="1"/>
    <x v="0"/>
    <x v="13"/>
    <x v="12"/>
    <x v="0"/>
    <s v="Q6_8"/>
    <m/>
    <x v="0"/>
    <x v="8"/>
    <x v="2"/>
  </r>
  <r>
    <n v="1"/>
    <n v="2016"/>
    <s v="3303819"/>
    <x v="3"/>
    <x v="1"/>
    <n v="1"/>
    <x v="0"/>
    <x v="3"/>
    <x v="3"/>
    <x v="1"/>
    <s v="Q6_8"/>
    <m/>
    <x v="0"/>
    <x v="8"/>
    <x v="2"/>
  </r>
  <r>
    <n v="1"/>
    <n v="2016"/>
    <s v="1846662"/>
    <x v="2"/>
    <x v="1"/>
    <n v="1"/>
    <x v="0"/>
    <x v="23"/>
    <x v="9"/>
    <x v="4"/>
    <s v="Q6_8"/>
    <m/>
    <x v="0"/>
    <x v="8"/>
    <x v="2"/>
  </r>
  <r>
    <n v="1"/>
    <n v="2016"/>
    <s v="1896166"/>
    <x v="3"/>
    <x v="1"/>
    <n v="1"/>
    <x v="0"/>
    <x v="24"/>
    <x v="20"/>
    <x v="4"/>
    <s v="Q6_8"/>
    <m/>
    <x v="0"/>
    <x v="8"/>
    <x v="2"/>
  </r>
  <r>
    <n v="1"/>
    <n v="2016"/>
    <s v="3646837"/>
    <x v="2"/>
    <x v="1"/>
    <n v="1"/>
    <x v="0"/>
    <x v="25"/>
    <x v="21"/>
    <x v="2"/>
    <s v="Q6_8"/>
    <m/>
    <x v="0"/>
    <x v="8"/>
    <x v="2"/>
  </r>
  <r>
    <n v="1"/>
    <n v="2016"/>
    <s v="2855852"/>
    <x v="2"/>
    <x v="1"/>
    <n v="1"/>
    <x v="0"/>
    <x v="26"/>
    <x v="6"/>
    <x v="2"/>
    <s v="Q6_8"/>
    <m/>
    <x v="0"/>
    <x v="8"/>
    <x v="2"/>
  </r>
  <r>
    <n v="1"/>
    <n v="2016"/>
    <s v="102088"/>
    <x v="2"/>
    <x v="1"/>
    <n v="1"/>
    <x v="0"/>
    <x v="27"/>
    <x v="22"/>
    <x v="0"/>
    <s v="Q6_8"/>
    <m/>
    <x v="0"/>
    <x v="8"/>
    <x v="2"/>
  </r>
  <r>
    <n v="1"/>
    <n v="2016"/>
    <s v="3635722"/>
    <x v="1"/>
    <x v="1"/>
    <n v="1"/>
    <x v="0"/>
    <x v="6"/>
    <x v="0"/>
    <x v="0"/>
    <s v="Q6_8"/>
    <m/>
    <x v="0"/>
    <x v="8"/>
    <x v="2"/>
  </r>
  <r>
    <n v="1"/>
    <n v="2016"/>
    <s v="2103425"/>
    <x v="2"/>
    <x v="1"/>
    <n v="1"/>
    <x v="0"/>
    <x v="27"/>
    <x v="22"/>
    <x v="0"/>
    <s v="Q6_8"/>
    <m/>
    <x v="0"/>
    <x v="8"/>
    <x v="2"/>
  </r>
  <r>
    <n v="1"/>
    <n v="2016"/>
    <s v="91272"/>
    <x v="2"/>
    <x v="1"/>
    <n v="1"/>
    <x v="0"/>
    <x v="24"/>
    <x v="20"/>
    <x v="4"/>
    <s v="Q6_8"/>
    <m/>
    <x v="0"/>
    <x v="8"/>
    <x v="2"/>
  </r>
  <r>
    <n v="1"/>
    <n v="2016"/>
    <s v="3466189"/>
    <x v="2"/>
    <x v="1"/>
    <n v="1"/>
    <x v="0"/>
    <x v="28"/>
    <x v="23"/>
    <x v="1"/>
    <s v="Q6_8"/>
    <m/>
    <x v="0"/>
    <x v="8"/>
    <x v="2"/>
  </r>
  <r>
    <n v="1"/>
    <n v="2016"/>
    <s v="2890952"/>
    <x v="4"/>
    <x v="1"/>
    <n v="1"/>
    <x v="0"/>
    <x v="19"/>
    <x v="16"/>
    <x v="1"/>
    <s v="Q6_8"/>
    <m/>
    <x v="0"/>
    <x v="8"/>
    <x v="2"/>
  </r>
  <r>
    <n v="1"/>
    <n v="2016"/>
    <s v="3251520"/>
    <x v="2"/>
    <x v="1"/>
    <n v="1"/>
    <x v="0"/>
    <x v="29"/>
    <x v="15"/>
    <x v="3"/>
    <s v="Q6_8"/>
    <m/>
    <x v="0"/>
    <x v="8"/>
    <x v="2"/>
  </r>
  <r>
    <n v="1"/>
    <n v="2016"/>
    <s v="2687229"/>
    <x v="3"/>
    <x v="1"/>
    <n v="1"/>
    <x v="0"/>
    <x v="30"/>
    <x v="8"/>
    <x v="4"/>
    <s v="Q6_8"/>
    <m/>
    <x v="0"/>
    <x v="8"/>
    <x v="2"/>
  </r>
  <r>
    <n v="1"/>
    <n v="2016"/>
    <s v="2402399"/>
    <x v="1"/>
    <x v="1"/>
    <n v="1"/>
    <x v="0"/>
    <x v="31"/>
    <x v="24"/>
    <x v="4"/>
    <s v="Q6_8"/>
    <m/>
    <x v="0"/>
    <x v="8"/>
    <x v="2"/>
  </r>
  <r>
    <n v="1"/>
    <n v="2016"/>
    <s v="110356"/>
    <x v="0"/>
    <x v="1"/>
    <n v="1"/>
    <x v="0"/>
    <x v="32"/>
    <x v="25"/>
    <x v="0"/>
    <s v="Q6_8"/>
    <m/>
    <x v="0"/>
    <x v="8"/>
    <x v="2"/>
  </r>
  <r>
    <n v="1"/>
    <n v="2016"/>
    <s v="111773"/>
    <x v="3"/>
    <x v="1"/>
    <n v="1"/>
    <x v="0"/>
    <x v="33"/>
    <x v="14"/>
    <x v="3"/>
    <s v="Q6_8"/>
    <m/>
    <x v="0"/>
    <x v="8"/>
    <x v="2"/>
  </r>
  <r>
    <n v="1"/>
    <n v="2016"/>
    <s v="3572321"/>
    <x v="3"/>
    <x v="1"/>
    <n v="1"/>
    <x v="0"/>
    <x v="34"/>
    <x v="20"/>
    <x v="4"/>
    <s v="Q6_8"/>
    <m/>
    <x v="0"/>
    <x v="8"/>
    <x v="2"/>
  </r>
  <r>
    <n v="1"/>
    <n v="2016"/>
    <s v="2917134"/>
    <x v="2"/>
    <x v="1"/>
    <n v="1"/>
    <x v="0"/>
    <x v="35"/>
    <x v="13"/>
    <x v="3"/>
    <s v="Q6_8"/>
    <m/>
    <x v="0"/>
    <x v="8"/>
    <x v="2"/>
  </r>
  <r>
    <n v="1"/>
    <n v="2016"/>
    <s v="2728400"/>
    <x v="2"/>
    <x v="1"/>
    <n v="1"/>
    <x v="0"/>
    <x v="36"/>
    <x v="19"/>
    <x v="4"/>
    <s v="Q6_8"/>
    <m/>
    <x v="0"/>
    <x v="8"/>
    <x v="2"/>
  </r>
  <r>
    <n v="1"/>
    <n v="2016"/>
    <s v="2663842"/>
    <x v="1"/>
    <x v="1"/>
    <n v="1"/>
    <x v="0"/>
    <x v="37"/>
    <x v="26"/>
    <x v="1"/>
    <s v="Q6_8"/>
    <m/>
    <x v="0"/>
    <x v="8"/>
    <x v="2"/>
  </r>
  <r>
    <n v="1"/>
    <n v="2016"/>
    <s v="3474223"/>
    <x v="0"/>
    <x v="1"/>
    <n v="1"/>
    <x v="0"/>
    <x v="9"/>
    <x v="8"/>
    <x v="4"/>
    <s v="Q6_8"/>
    <m/>
    <x v="0"/>
    <x v="8"/>
    <x v="2"/>
  </r>
  <r>
    <n v="1"/>
    <n v="2016"/>
    <s v="2509740"/>
    <x v="2"/>
    <x v="1"/>
    <n v="1"/>
    <x v="0"/>
    <x v="8"/>
    <x v="7"/>
    <x v="3"/>
    <s v="Q6_8"/>
    <m/>
    <x v="0"/>
    <x v="8"/>
    <x v="2"/>
  </r>
  <r>
    <n v="1"/>
    <n v="2016"/>
    <s v="3309409"/>
    <x v="3"/>
    <x v="1"/>
    <n v="1"/>
    <x v="0"/>
    <x v="34"/>
    <x v="20"/>
    <x v="4"/>
    <s v="Q6_8"/>
    <m/>
    <x v="0"/>
    <x v="8"/>
    <x v="2"/>
  </r>
  <r>
    <n v="1"/>
    <n v="2016"/>
    <s v="2852914"/>
    <x v="2"/>
    <x v="1"/>
    <n v="1"/>
    <x v="0"/>
    <x v="19"/>
    <x v="16"/>
    <x v="1"/>
    <s v="Q6_8"/>
    <m/>
    <x v="0"/>
    <x v="8"/>
    <x v="2"/>
  </r>
  <r>
    <n v="1"/>
    <n v="2016"/>
    <s v="3134273"/>
    <x v="2"/>
    <x v="1"/>
    <n v="1"/>
    <x v="0"/>
    <x v="38"/>
    <x v="15"/>
    <x v="3"/>
    <s v="Q6_8"/>
    <m/>
    <x v="0"/>
    <x v="8"/>
    <x v="2"/>
  </r>
  <r>
    <n v="1"/>
    <n v="2016"/>
    <s v="2838783"/>
    <x v="3"/>
    <x v="1"/>
    <n v="1"/>
    <x v="0"/>
    <x v="9"/>
    <x v="8"/>
    <x v="4"/>
    <s v="Q6_8"/>
    <m/>
    <x v="0"/>
    <x v="8"/>
    <x v="2"/>
  </r>
  <r>
    <n v="1"/>
    <n v="2016"/>
    <s v="2822832"/>
    <x v="2"/>
    <x v="1"/>
    <n v="1"/>
    <x v="0"/>
    <x v="19"/>
    <x v="16"/>
    <x v="1"/>
    <s v="Q6_8"/>
    <m/>
    <x v="0"/>
    <x v="8"/>
    <x v="2"/>
  </r>
  <r>
    <n v="1"/>
    <n v="2016"/>
    <s v="3743583"/>
    <x v="2"/>
    <x v="1"/>
    <n v="1"/>
    <x v="0"/>
    <x v="39"/>
    <x v="24"/>
    <x v="4"/>
    <s v="Q6_8"/>
    <m/>
    <x v="0"/>
    <x v="8"/>
    <x v="2"/>
  </r>
  <r>
    <n v="1"/>
    <n v="2016"/>
    <s v="3284969"/>
    <x v="0"/>
    <x v="1"/>
    <n v="1"/>
    <x v="0"/>
    <x v="30"/>
    <x v="8"/>
    <x v="4"/>
    <s v="Q6_8"/>
    <m/>
    <x v="0"/>
    <x v="8"/>
    <x v="2"/>
  </r>
  <r>
    <n v="1"/>
    <n v="2016"/>
    <s v="3017338"/>
    <x v="3"/>
    <x v="1"/>
    <n v="1"/>
    <x v="0"/>
    <x v="40"/>
    <x v="13"/>
    <x v="3"/>
    <s v="Q6_8"/>
    <m/>
    <x v="0"/>
    <x v="8"/>
    <x v="2"/>
  </r>
  <r>
    <n v="1"/>
    <n v="2016"/>
    <s v="2652909"/>
    <x v="3"/>
    <x v="1"/>
    <n v="1"/>
    <x v="0"/>
    <x v="41"/>
    <x v="17"/>
    <x v="3"/>
    <s v="Q6_8"/>
    <m/>
    <x v="0"/>
    <x v="8"/>
    <x v="2"/>
  </r>
  <r>
    <n v="1"/>
    <n v="2016"/>
    <s v="3543357"/>
    <x v="1"/>
    <x v="1"/>
    <n v="1"/>
    <x v="0"/>
    <x v="13"/>
    <x v="12"/>
    <x v="0"/>
    <s v="Q6_8"/>
    <m/>
    <x v="0"/>
    <x v="8"/>
    <x v="2"/>
  </r>
  <r>
    <n v="1"/>
    <n v="2016"/>
    <s v="2710369"/>
    <x v="2"/>
    <x v="1"/>
    <n v="1"/>
    <x v="0"/>
    <x v="42"/>
    <x v="27"/>
    <x v="1"/>
    <s v="Q6_8"/>
    <m/>
    <x v="0"/>
    <x v="8"/>
    <x v="2"/>
  </r>
  <r>
    <n v="1"/>
    <n v="2016"/>
    <s v="2971773"/>
    <x v="2"/>
    <x v="1"/>
    <n v="1"/>
    <x v="0"/>
    <x v="36"/>
    <x v="19"/>
    <x v="4"/>
    <s v="Q6_8"/>
    <m/>
    <x v="0"/>
    <x v="8"/>
    <x v="2"/>
  </r>
  <r>
    <n v="1"/>
    <n v="2016"/>
    <s v="2859362"/>
    <x v="3"/>
    <x v="1"/>
    <n v="1"/>
    <x v="0"/>
    <x v="3"/>
    <x v="3"/>
    <x v="1"/>
    <s v="Q6_8"/>
    <m/>
    <x v="0"/>
    <x v="8"/>
    <x v="2"/>
  </r>
  <r>
    <n v="1"/>
    <n v="2016"/>
    <s v="3639817"/>
    <x v="2"/>
    <x v="1"/>
    <n v="1"/>
    <x v="0"/>
    <x v="34"/>
    <x v="20"/>
    <x v="4"/>
    <s v="Q6_8"/>
    <m/>
    <x v="0"/>
    <x v="8"/>
    <x v="2"/>
  </r>
  <r>
    <n v="1"/>
    <n v="2016"/>
    <s v="2589872"/>
    <x v="2"/>
    <x v="1"/>
    <n v="1"/>
    <x v="0"/>
    <x v="43"/>
    <x v="15"/>
    <x v="3"/>
    <s v="Q6_8"/>
    <m/>
    <x v="0"/>
    <x v="8"/>
    <x v="2"/>
  </r>
  <r>
    <n v="1"/>
    <n v="2016"/>
    <s v="3666259"/>
    <x v="2"/>
    <x v="1"/>
    <n v="1"/>
    <x v="0"/>
    <x v="44"/>
    <x v="28"/>
    <x v="1"/>
    <s v="Q6_8"/>
    <m/>
    <x v="0"/>
    <x v="8"/>
    <x v="2"/>
  </r>
  <r>
    <n v="1"/>
    <n v="2016"/>
    <s v="2624608"/>
    <x v="2"/>
    <x v="1"/>
    <n v="1"/>
    <x v="0"/>
    <x v="9"/>
    <x v="8"/>
    <x v="4"/>
    <s v="Q6_8"/>
    <m/>
    <x v="0"/>
    <x v="8"/>
    <x v="2"/>
  </r>
  <r>
    <n v="1"/>
    <n v="2016"/>
    <s v="3887168"/>
    <x v="2"/>
    <x v="0"/>
    <n v="0"/>
    <x v="1"/>
    <x v="19"/>
    <x v="16"/>
    <x v="1"/>
    <s v="Q5"/>
    <n v="2"/>
    <x v="0"/>
    <x v="0"/>
    <x v="0"/>
  </r>
  <r>
    <n v="1"/>
    <n v="2016"/>
    <s v="3332770"/>
    <x v="2"/>
    <x v="0"/>
    <n v="0"/>
    <x v="1"/>
    <x v="7"/>
    <x v="6"/>
    <x v="2"/>
    <s v="Q5"/>
    <n v="2"/>
    <x v="0"/>
    <x v="0"/>
    <x v="0"/>
  </r>
  <r>
    <n v="1"/>
    <n v="2016"/>
    <s v="3742114"/>
    <x v="2"/>
    <x v="0"/>
    <n v="0"/>
    <x v="1"/>
    <x v="45"/>
    <x v="18"/>
    <x v="1"/>
    <s v="Q5"/>
    <n v="2"/>
    <x v="0"/>
    <x v="0"/>
    <x v="0"/>
  </r>
  <r>
    <n v="1"/>
    <n v="2016"/>
    <s v="4150457"/>
    <x v="2"/>
    <x v="0"/>
    <n v="0"/>
    <x v="1"/>
    <x v="2"/>
    <x v="2"/>
    <x v="2"/>
    <s v="Q5"/>
    <n v="2"/>
    <x v="0"/>
    <x v="0"/>
    <x v="0"/>
  </r>
  <r>
    <n v="1"/>
    <n v="2016"/>
    <s v="3910542"/>
    <x v="2"/>
    <x v="0"/>
    <n v="0"/>
    <x v="1"/>
    <x v="46"/>
    <x v="29"/>
    <x v="1"/>
    <s v="Q5"/>
    <n v="2"/>
    <x v="0"/>
    <x v="0"/>
    <x v="0"/>
  </r>
  <r>
    <n v="1"/>
    <n v="2016"/>
    <s v="2694392"/>
    <x v="0"/>
    <x v="0"/>
    <n v="0"/>
    <x v="1"/>
    <x v="47"/>
    <x v="24"/>
    <x v="4"/>
    <s v="Q5"/>
    <n v="2"/>
    <x v="0"/>
    <x v="0"/>
    <x v="0"/>
  </r>
  <r>
    <n v="1"/>
    <n v="2016"/>
    <s v="3376320"/>
    <x v="1"/>
    <x v="0"/>
    <n v="0"/>
    <x v="1"/>
    <x v="3"/>
    <x v="3"/>
    <x v="1"/>
    <s v="Q5"/>
    <n v="2"/>
    <x v="0"/>
    <x v="0"/>
    <x v="0"/>
  </r>
  <r>
    <n v="1"/>
    <n v="2016"/>
    <s v="38804"/>
    <x v="2"/>
    <x v="0"/>
    <n v="0"/>
    <x v="1"/>
    <x v="11"/>
    <x v="10"/>
    <x v="2"/>
    <s v="Q5"/>
    <n v="2"/>
    <x v="0"/>
    <x v="0"/>
    <x v="0"/>
  </r>
  <r>
    <n v="1"/>
    <n v="2016"/>
    <s v="1067377"/>
    <x v="2"/>
    <x v="0"/>
    <n v="0"/>
    <x v="1"/>
    <x v="48"/>
    <x v="22"/>
    <x v="0"/>
    <s v="Q5"/>
    <n v="2"/>
    <x v="0"/>
    <x v="0"/>
    <x v="0"/>
  </r>
  <r>
    <n v="1"/>
    <n v="2016"/>
    <s v="3405674"/>
    <x v="2"/>
    <x v="0"/>
    <n v="0"/>
    <x v="1"/>
    <x v="44"/>
    <x v="28"/>
    <x v="1"/>
    <s v="Q5"/>
    <n v="2"/>
    <x v="0"/>
    <x v="0"/>
    <x v="0"/>
  </r>
  <r>
    <n v="1"/>
    <n v="2016"/>
    <s v="1134847"/>
    <x v="2"/>
    <x v="0"/>
    <n v="0"/>
    <x v="1"/>
    <x v="45"/>
    <x v="18"/>
    <x v="1"/>
    <s v="Q5"/>
    <n v="2"/>
    <x v="0"/>
    <x v="0"/>
    <x v="0"/>
  </r>
  <r>
    <n v="1"/>
    <n v="2016"/>
    <s v="2773991"/>
    <x v="0"/>
    <x v="0"/>
    <n v="0"/>
    <x v="1"/>
    <x v="12"/>
    <x v="11"/>
    <x v="1"/>
    <s v="Q5"/>
    <n v="1"/>
    <x v="0"/>
    <x v="0"/>
    <x v="1"/>
  </r>
  <r>
    <n v="1"/>
    <n v="2016"/>
    <s v="3678310"/>
    <x v="2"/>
    <x v="0"/>
    <n v="0"/>
    <x v="1"/>
    <x v="19"/>
    <x v="16"/>
    <x v="1"/>
    <s v="Q5"/>
    <n v="1"/>
    <x v="0"/>
    <x v="0"/>
    <x v="1"/>
  </r>
  <r>
    <n v="1"/>
    <n v="2016"/>
    <s v="2740646"/>
    <x v="0"/>
    <x v="0"/>
    <n v="0"/>
    <x v="1"/>
    <x v="20"/>
    <x v="17"/>
    <x v="3"/>
    <s v="Q5"/>
    <n v="1"/>
    <x v="0"/>
    <x v="0"/>
    <x v="1"/>
  </r>
  <r>
    <n v="1"/>
    <n v="2016"/>
    <s v="3375215"/>
    <x v="2"/>
    <x v="0"/>
    <n v="0"/>
    <x v="1"/>
    <x v="49"/>
    <x v="30"/>
    <x v="2"/>
    <s v="Q5"/>
    <n v="2"/>
    <x v="0"/>
    <x v="0"/>
    <x v="0"/>
  </r>
  <r>
    <n v="1"/>
    <n v="2016"/>
    <s v="3044612"/>
    <x v="2"/>
    <x v="0"/>
    <n v="0"/>
    <x v="1"/>
    <x v="44"/>
    <x v="28"/>
    <x v="1"/>
    <s v="Q5"/>
    <n v="2"/>
    <x v="0"/>
    <x v="0"/>
    <x v="0"/>
  </r>
  <r>
    <n v="1"/>
    <n v="2016"/>
    <s v="3910217"/>
    <x v="2"/>
    <x v="0"/>
    <n v="0"/>
    <x v="1"/>
    <x v="32"/>
    <x v="25"/>
    <x v="0"/>
    <s v="Q5"/>
    <n v="2"/>
    <x v="0"/>
    <x v="0"/>
    <x v="0"/>
  </r>
  <r>
    <n v="1"/>
    <n v="2016"/>
    <s v="3575480"/>
    <x v="2"/>
    <x v="0"/>
    <n v="0"/>
    <x v="1"/>
    <x v="5"/>
    <x v="5"/>
    <x v="3"/>
    <s v="Q5"/>
    <n v="2"/>
    <x v="0"/>
    <x v="0"/>
    <x v="0"/>
  </r>
  <r>
    <n v="1"/>
    <n v="2016"/>
    <s v="3974008"/>
    <x v="2"/>
    <x v="0"/>
    <n v="0"/>
    <x v="1"/>
    <x v="3"/>
    <x v="3"/>
    <x v="1"/>
    <s v="Q5"/>
    <n v="2"/>
    <x v="0"/>
    <x v="0"/>
    <x v="0"/>
  </r>
  <r>
    <n v="1"/>
    <n v="2016"/>
    <s v="3591132"/>
    <x v="2"/>
    <x v="0"/>
    <n v="0"/>
    <x v="1"/>
    <x v="38"/>
    <x v="15"/>
    <x v="3"/>
    <s v="Q5"/>
    <n v="1"/>
    <x v="0"/>
    <x v="0"/>
    <x v="1"/>
  </r>
  <r>
    <n v="1"/>
    <n v="2016"/>
    <s v="2899766"/>
    <x v="1"/>
    <x v="0"/>
    <n v="0"/>
    <x v="1"/>
    <x v="50"/>
    <x v="31"/>
    <x v="3"/>
    <s v="Q5"/>
    <n v="2"/>
    <x v="0"/>
    <x v="0"/>
    <x v="0"/>
  </r>
  <r>
    <n v="1"/>
    <n v="2016"/>
    <s v="3404114"/>
    <x v="0"/>
    <x v="0"/>
    <n v="0"/>
    <x v="1"/>
    <x v="1"/>
    <x v="1"/>
    <x v="1"/>
    <s v="Q5"/>
    <n v="2"/>
    <x v="0"/>
    <x v="0"/>
    <x v="0"/>
  </r>
  <r>
    <n v="1"/>
    <n v="2016"/>
    <s v="3197778"/>
    <x v="3"/>
    <x v="0"/>
    <n v="0"/>
    <x v="1"/>
    <x v="51"/>
    <x v="32"/>
    <x v="3"/>
    <s v="Q5"/>
    <n v="1"/>
    <x v="0"/>
    <x v="0"/>
    <x v="1"/>
  </r>
  <r>
    <n v="1"/>
    <n v="2016"/>
    <s v="3003844"/>
    <x v="3"/>
    <x v="0"/>
    <n v="0"/>
    <x v="1"/>
    <x v="13"/>
    <x v="12"/>
    <x v="0"/>
    <s v="Q5"/>
    <n v="1"/>
    <x v="0"/>
    <x v="0"/>
    <x v="1"/>
  </r>
  <r>
    <n v="1"/>
    <n v="2016"/>
    <s v="3668729"/>
    <x v="2"/>
    <x v="0"/>
    <n v="0"/>
    <x v="1"/>
    <x v="52"/>
    <x v="4"/>
    <x v="1"/>
    <s v="Q5"/>
    <n v="2"/>
    <x v="0"/>
    <x v="0"/>
    <x v="0"/>
  </r>
  <r>
    <n v="1"/>
    <n v="2016"/>
    <s v="3140747"/>
    <x v="2"/>
    <x v="0"/>
    <n v="0"/>
    <x v="1"/>
    <x v="53"/>
    <x v="20"/>
    <x v="4"/>
    <s v="Q5"/>
    <n v="2"/>
    <x v="0"/>
    <x v="0"/>
    <x v="0"/>
  </r>
  <r>
    <n v="1"/>
    <n v="2016"/>
    <s v="3407156"/>
    <x v="2"/>
    <x v="0"/>
    <n v="0"/>
    <x v="1"/>
    <x v="54"/>
    <x v="33"/>
    <x v="0"/>
    <s v="Q5"/>
    <n v="2"/>
    <x v="0"/>
    <x v="0"/>
    <x v="0"/>
  </r>
  <r>
    <n v="1"/>
    <n v="2016"/>
    <s v="3822896"/>
    <x v="2"/>
    <x v="0"/>
    <n v="0"/>
    <x v="1"/>
    <x v="3"/>
    <x v="3"/>
    <x v="1"/>
    <s v="Q5"/>
    <n v="2"/>
    <x v="0"/>
    <x v="0"/>
    <x v="0"/>
  </r>
  <r>
    <n v="1"/>
    <n v="2016"/>
    <s v="3454125"/>
    <x v="3"/>
    <x v="0"/>
    <n v="0"/>
    <x v="1"/>
    <x v="12"/>
    <x v="11"/>
    <x v="1"/>
    <s v="Q5"/>
    <n v="2"/>
    <x v="0"/>
    <x v="0"/>
    <x v="0"/>
  </r>
  <r>
    <n v="1"/>
    <n v="2016"/>
    <s v="3401228"/>
    <x v="1"/>
    <x v="0"/>
    <n v="0"/>
    <x v="1"/>
    <x v="36"/>
    <x v="19"/>
    <x v="4"/>
    <s v="Q5"/>
    <n v="2"/>
    <x v="0"/>
    <x v="0"/>
    <x v="0"/>
  </r>
  <r>
    <n v="1"/>
    <n v="2016"/>
    <s v="2465215"/>
    <x v="0"/>
    <x v="0"/>
    <n v="0"/>
    <x v="1"/>
    <x v="22"/>
    <x v="19"/>
    <x v="4"/>
    <s v="Q5"/>
    <n v="2"/>
    <x v="0"/>
    <x v="0"/>
    <x v="0"/>
  </r>
  <r>
    <n v="1"/>
    <n v="2016"/>
    <s v="3861480"/>
    <x v="2"/>
    <x v="0"/>
    <n v="0"/>
    <x v="1"/>
    <x v="55"/>
    <x v="34"/>
    <x v="1"/>
    <s v="Q5"/>
    <n v="2"/>
    <x v="0"/>
    <x v="0"/>
    <x v="0"/>
  </r>
  <r>
    <n v="1"/>
    <n v="2016"/>
    <s v="3619524"/>
    <x v="2"/>
    <x v="0"/>
    <n v="0"/>
    <x v="1"/>
    <x v="12"/>
    <x v="11"/>
    <x v="1"/>
    <s v="Q5"/>
    <n v="2"/>
    <x v="0"/>
    <x v="0"/>
    <x v="0"/>
  </r>
  <r>
    <n v="1"/>
    <n v="2016"/>
    <s v="3337710"/>
    <x v="2"/>
    <x v="0"/>
    <n v="0"/>
    <x v="1"/>
    <x v="56"/>
    <x v="35"/>
    <x v="2"/>
    <s v="Q5"/>
    <n v="2"/>
    <x v="0"/>
    <x v="0"/>
    <x v="0"/>
  </r>
  <r>
    <n v="1"/>
    <n v="2016"/>
    <s v="3600440"/>
    <x v="2"/>
    <x v="0"/>
    <n v="0"/>
    <x v="1"/>
    <x v="32"/>
    <x v="25"/>
    <x v="0"/>
    <s v="Q5"/>
    <n v="2"/>
    <x v="0"/>
    <x v="0"/>
    <x v="0"/>
  </r>
  <r>
    <n v="1"/>
    <n v="2016"/>
    <s v="3642560"/>
    <x v="2"/>
    <x v="0"/>
    <n v="0"/>
    <x v="1"/>
    <x v="57"/>
    <x v="31"/>
    <x v="3"/>
    <s v="Q5"/>
    <n v="2"/>
    <x v="0"/>
    <x v="0"/>
    <x v="0"/>
  </r>
  <r>
    <n v="1"/>
    <n v="2016"/>
    <s v="3155658"/>
    <x v="2"/>
    <x v="0"/>
    <n v="0"/>
    <x v="1"/>
    <x v="22"/>
    <x v="19"/>
    <x v="4"/>
    <s v="Q5"/>
    <n v="2"/>
    <x v="0"/>
    <x v="0"/>
    <x v="0"/>
  </r>
  <r>
    <n v="1"/>
    <n v="2016"/>
    <s v="3285996"/>
    <x v="2"/>
    <x v="0"/>
    <n v="0"/>
    <x v="1"/>
    <x v="20"/>
    <x v="17"/>
    <x v="3"/>
    <s v="Q5"/>
    <n v="2"/>
    <x v="0"/>
    <x v="0"/>
    <x v="0"/>
  </r>
  <r>
    <n v="1"/>
    <n v="2016"/>
    <s v="3887168"/>
    <x v="2"/>
    <x v="0"/>
    <n v="0"/>
    <x v="1"/>
    <x v="19"/>
    <x v="16"/>
    <x v="1"/>
    <s v="Q6_1"/>
    <m/>
    <x v="0"/>
    <x v="1"/>
    <x v="2"/>
  </r>
  <r>
    <n v="1"/>
    <n v="2016"/>
    <s v="3332770"/>
    <x v="2"/>
    <x v="0"/>
    <n v="0"/>
    <x v="1"/>
    <x v="7"/>
    <x v="6"/>
    <x v="2"/>
    <s v="Q6_1"/>
    <m/>
    <x v="0"/>
    <x v="1"/>
    <x v="2"/>
  </r>
  <r>
    <n v="1"/>
    <n v="2016"/>
    <s v="3742114"/>
    <x v="2"/>
    <x v="0"/>
    <n v="0"/>
    <x v="1"/>
    <x v="45"/>
    <x v="18"/>
    <x v="1"/>
    <s v="Q6_1"/>
    <m/>
    <x v="0"/>
    <x v="1"/>
    <x v="2"/>
  </r>
  <r>
    <n v="1"/>
    <n v="2016"/>
    <s v="4150457"/>
    <x v="2"/>
    <x v="0"/>
    <n v="0"/>
    <x v="1"/>
    <x v="2"/>
    <x v="2"/>
    <x v="2"/>
    <s v="Q6_1"/>
    <m/>
    <x v="0"/>
    <x v="1"/>
    <x v="2"/>
  </r>
  <r>
    <n v="1"/>
    <n v="2016"/>
    <s v="3910542"/>
    <x v="2"/>
    <x v="0"/>
    <n v="0"/>
    <x v="1"/>
    <x v="46"/>
    <x v="29"/>
    <x v="1"/>
    <s v="Q6_1"/>
    <m/>
    <x v="0"/>
    <x v="1"/>
    <x v="2"/>
  </r>
  <r>
    <n v="1"/>
    <n v="2016"/>
    <s v="2694392"/>
    <x v="0"/>
    <x v="0"/>
    <n v="0"/>
    <x v="1"/>
    <x v="47"/>
    <x v="24"/>
    <x v="4"/>
    <s v="Q6_1"/>
    <m/>
    <x v="0"/>
    <x v="1"/>
    <x v="2"/>
  </r>
  <r>
    <n v="1"/>
    <n v="2016"/>
    <s v="3376320"/>
    <x v="1"/>
    <x v="0"/>
    <n v="0"/>
    <x v="1"/>
    <x v="3"/>
    <x v="3"/>
    <x v="1"/>
    <s v="Q6_1"/>
    <m/>
    <x v="0"/>
    <x v="1"/>
    <x v="2"/>
  </r>
  <r>
    <n v="1"/>
    <n v="2016"/>
    <s v="38804"/>
    <x v="2"/>
    <x v="0"/>
    <n v="0"/>
    <x v="1"/>
    <x v="11"/>
    <x v="10"/>
    <x v="2"/>
    <s v="Q6_1"/>
    <m/>
    <x v="0"/>
    <x v="1"/>
    <x v="2"/>
  </r>
  <r>
    <n v="1"/>
    <n v="2016"/>
    <s v="1067377"/>
    <x v="2"/>
    <x v="0"/>
    <n v="0"/>
    <x v="1"/>
    <x v="48"/>
    <x v="22"/>
    <x v="0"/>
    <s v="Q6_1"/>
    <m/>
    <x v="0"/>
    <x v="1"/>
    <x v="2"/>
  </r>
  <r>
    <n v="1"/>
    <n v="2016"/>
    <s v="3405674"/>
    <x v="2"/>
    <x v="0"/>
    <n v="0"/>
    <x v="1"/>
    <x v="44"/>
    <x v="28"/>
    <x v="1"/>
    <s v="Q6_1"/>
    <m/>
    <x v="0"/>
    <x v="1"/>
    <x v="2"/>
  </r>
  <r>
    <n v="1"/>
    <n v="2016"/>
    <s v="1134847"/>
    <x v="2"/>
    <x v="0"/>
    <n v="0"/>
    <x v="1"/>
    <x v="45"/>
    <x v="18"/>
    <x v="1"/>
    <s v="Q6_1"/>
    <m/>
    <x v="0"/>
    <x v="1"/>
    <x v="2"/>
  </r>
  <r>
    <n v="1"/>
    <n v="2016"/>
    <s v="2773991"/>
    <x v="0"/>
    <x v="0"/>
    <n v="0"/>
    <x v="1"/>
    <x v="12"/>
    <x v="11"/>
    <x v="1"/>
    <s v="Q6_1"/>
    <m/>
    <x v="0"/>
    <x v="1"/>
    <x v="2"/>
  </r>
  <r>
    <n v="1"/>
    <n v="2016"/>
    <s v="3678310"/>
    <x v="2"/>
    <x v="0"/>
    <n v="0"/>
    <x v="1"/>
    <x v="19"/>
    <x v="16"/>
    <x v="1"/>
    <s v="Q6_1"/>
    <m/>
    <x v="0"/>
    <x v="1"/>
    <x v="2"/>
  </r>
  <r>
    <n v="1"/>
    <n v="2016"/>
    <s v="2740646"/>
    <x v="0"/>
    <x v="0"/>
    <n v="0"/>
    <x v="1"/>
    <x v="20"/>
    <x v="17"/>
    <x v="3"/>
    <s v="Q6_1"/>
    <m/>
    <x v="0"/>
    <x v="1"/>
    <x v="2"/>
  </r>
  <r>
    <n v="1"/>
    <n v="2016"/>
    <s v="3375215"/>
    <x v="2"/>
    <x v="0"/>
    <n v="0"/>
    <x v="1"/>
    <x v="49"/>
    <x v="30"/>
    <x v="2"/>
    <s v="Q6_1"/>
    <m/>
    <x v="0"/>
    <x v="1"/>
    <x v="2"/>
  </r>
  <r>
    <n v="1"/>
    <n v="2016"/>
    <s v="3044612"/>
    <x v="2"/>
    <x v="0"/>
    <n v="0"/>
    <x v="1"/>
    <x v="44"/>
    <x v="28"/>
    <x v="1"/>
    <s v="Q6_1"/>
    <m/>
    <x v="0"/>
    <x v="1"/>
    <x v="2"/>
  </r>
  <r>
    <n v="1"/>
    <n v="2016"/>
    <s v="3910217"/>
    <x v="2"/>
    <x v="0"/>
    <n v="0"/>
    <x v="1"/>
    <x v="32"/>
    <x v="25"/>
    <x v="0"/>
    <s v="Q6_1"/>
    <m/>
    <x v="0"/>
    <x v="1"/>
    <x v="2"/>
  </r>
  <r>
    <n v="1"/>
    <n v="2016"/>
    <s v="3575480"/>
    <x v="2"/>
    <x v="0"/>
    <n v="0"/>
    <x v="1"/>
    <x v="5"/>
    <x v="5"/>
    <x v="3"/>
    <s v="Q6_1"/>
    <m/>
    <x v="0"/>
    <x v="1"/>
    <x v="2"/>
  </r>
  <r>
    <n v="1"/>
    <n v="2016"/>
    <s v="3974008"/>
    <x v="2"/>
    <x v="0"/>
    <n v="0"/>
    <x v="1"/>
    <x v="3"/>
    <x v="3"/>
    <x v="1"/>
    <s v="Q6_1"/>
    <m/>
    <x v="0"/>
    <x v="1"/>
    <x v="2"/>
  </r>
  <r>
    <n v="1"/>
    <n v="2016"/>
    <s v="3591132"/>
    <x v="2"/>
    <x v="0"/>
    <n v="0"/>
    <x v="1"/>
    <x v="38"/>
    <x v="15"/>
    <x v="3"/>
    <s v="Q6_1"/>
    <m/>
    <x v="0"/>
    <x v="1"/>
    <x v="2"/>
  </r>
  <r>
    <n v="1"/>
    <n v="2016"/>
    <s v="2899766"/>
    <x v="1"/>
    <x v="0"/>
    <n v="0"/>
    <x v="1"/>
    <x v="50"/>
    <x v="31"/>
    <x v="3"/>
    <s v="Q6_1"/>
    <m/>
    <x v="0"/>
    <x v="1"/>
    <x v="2"/>
  </r>
  <r>
    <n v="1"/>
    <n v="2016"/>
    <s v="3404114"/>
    <x v="0"/>
    <x v="0"/>
    <n v="0"/>
    <x v="1"/>
    <x v="1"/>
    <x v="1"/>
    <x v="1"/>
    <s v="Q6_1"/>
    <m/>
    <x v="0"/>
    <x v="1"/>
    <x v="2"/>
  </r>
  <r>
    <n v="1"/>
    <n v="2016"/>
    <s v="3197778"/>
    <x v="3"/>
    <x v="0"/>
    <n v="0"/>
    <x v="1"/>
    <x v="51"/>
    <x v="32"/>
    <x v="3"/>
    <s v="Q6_1"/>
    <m/>
    <x v="0"/>
    <x v="1"/>
    <x v="2"/>
  </r>
  <r>
    <n v="1"/>
    <n v="2016"/>
    <s v="3003844"/>
    <x v="3"/>
    <x v="0"/>
    <n v="0"/>
    <x v="1"/>
    <x v="13"/>
    <x v="12"/>
    <x v="0"/>
    <s v="Q6_1"/>
    <m/>
    <x v="0"/>
    <x v="1"/>
    <x v="2"/>
  </r>
  <r>
    <n v="1"/>
    <n v="2016"/>
    <s v="3668729"/>
    <x v="2"/>
    <x v="0"/>
    <n v="0"/>
    <x v="1"/>
    <x v="52"/>
    <x v="4"/>
    <x v="1"/>
    <s v="Q6_1"/>
    <m/>
    <x v="0"/>
    <x v="1"/>
    <x v="2"/>
  </r>
  <r>
    <n v="1"/>
    <n v="2016"/>
    <s v="3140747"/>
    <x v="2"/>
    <x v="0"/>
    <n v="0"/>
    <x v="1"/>
    <x v="53"/>
    <x v="20"/>
    <x v="4"/>
    <s v="Q6_1"/>
    <m/>
    <x v="0"/>
    <x v="1"/>
    <x v="2"/>
  </r>
  <r>
    <n v="1"/>
    <n v="2016"/>
    <s v="3407156"/>
    <x v="2"/>
    <x v="0"/>
    <n v="0"/>
    <x v="1"/>
    <x v="54"/>
    <x v="33"/>
    <x v="0"/>
    <s v="Q6_1"/>
    <m/>
    <x v="0"/>
    <x v="1"/>
    <x v="2"/>
  </r>
  <r>
    <n v="1"/>
    <n v="2016"/>
    <s v="3822896"/>
    <x v="2"/>
    <x v="0"/>
    <n v="0"/>
    <x v="1"/>
    <x v="3"/>
    <x v="3"/>
    <x v="1"/>
    <s v="Q6_1"/>
    <m/>
    <x v="0"/>
    <x v="1"/>
    <x v="2"/>
  </r>
  <r>
    <n v="1"/>
    <n v="2016"/>
    <s v="3454125"/>
    <x v="3"/>
    <x v="0"/>
    <n v="0"/>
    <x v="1"/>
    <x v="12"/>
    <x v="11"/>
    <x v="1"/>
    <s v="Q6_1"/>
    <m/>
    <x v="0"/>
    <x v="1"/>
    <x v="2"/>
  </r>
  <r>
    <n v="1"/>
    <n v="2016"/>
    <s v="3401228"/>
    <x v="1"/>
    <x v="0"/>
    <n v="0"/>
    <x v="1"/>
    <x v="36"/>
    <x v="19"/>
    <x v="4"/>
    <s v="Q6_1"/>
    <m/>
    <x v="0"/>
    <x v="1"/>
    <x v="2"/>
  </r>
  <r>
    <n v="1"/>
    <n v="2016"/>
    <s v="2465215"/>
    <x v="0"/>
    <x v="0"/>
    <n v="0"/>
    <x v="1"/>
    <x v="22"/>
    <x v="19"/>
    <x v="4"/>
    <s v="Q6_1"/>
    <m/>
    <x v="0"/>
    <x v="1"/>
    <x v="2"/>
  </r>
  <r>
    <n v="1"/>
    <n v="2016"/>
    <s v="3861480"/>
    <x v="2"/>
    <x v="0"/>
    <n v="0"/>
    <x v="1"/>
    <x v="55"/>
    <x v="34"/>
    <x v="1"/>
    <s v="Q6_1"/>
    <m/>
    <x v="0"/>
    <x v="1"/>
    <x v="2"/>
  </r>
  <r>
    <n v="1"/>
    <n v="2016"/>
    <s v="3619524"/>
    <x v="2"/>
    <x v="0"/>
    <n v="0"/>
    <x v="1"/>
    <x v="12"/>
    <x v="11"/>
    <x v="1"/>
    <s v="Q6_1"/>
    <m/>
    <x v="0"/>
    <x v="1"/>
    <x v="2"/>
  </r>
  <r>
    <n v="1"/>
    <n v="2016"/>
    <s v="3337710"/>
    <x v="2"/>
    <x v="0"/>
    <n v="0"/>
    <x v="1"/>
    <x v="56"/>
    <x v="35"/>
    <x v="2"/>
    <s v="Q6_1"/>
    <m/>
    <x v="0"/>
    <x v="1"/>
    <x v="2"/>
  </r>
  <r>
    <n v="1"/>
    <n v="2016"/>
    <s v="3600440"/>
    <x v="2"/>
    <x v="0"/>
    <n v="0"/>
    <x v="1"/>
    <x v="32"/>
    <x v="25"/>
    <x v="0"/>
    <s v="Q6_1"/>
    <m/>
    <x v="0"/>
    <x v="1"/>
    <x v="2"/>
  </r>
  <r>
    <n v="1"/>
    <n v="2016"/>
    <s v="3642560"/>
    <x v="2"/>
    <x v="0"/>
    <n v="0"/>
    <x v="1"/>
    <x v="57"/>
    <x v="31"/>
    <x v="3"/>
    <s v="Q6_1"/>
    <m/>
    <x v="0"/>
    <x v="1"/>
    <x v="2"/>
  </r>
  <r>
    <n v="1"/>
    <n v="2016"/>
    <s v="3155658"/>
    <x v="2"/>
    <x v="0"/>
    <n v="0"/>
    <x v="1"/>
    <x v="22"/>
    <x v="19"/>
    <x v="4"/>
    <s v="Q6_1"/>
    <m/>
    <x v="0"/>
    <x v="1"/>
    <x v="2"/>
  </r>
  <r>
    <n v="1"/>
    <n v="2016"/>
    <s v="3285996"/>
    <x v="2"/>
    <x v="0"/>
    <n v="0"/>
    <x v="1"/>
    <x v="20"/>
    <x v="17"/>
    <x v="3"/>
    <s v="Q6_1"/>
    <m/>
    <x v="0"/>
    <x v="1"/>
    <x v="2"/>
  </r>
  <r>
    <n v="1"/>
    <n v="2016"/>
    <s v="3887168"/>
    <x v="2"/>
    <x v="0"/>
    <n v="0"/>
    <x v="1"/>
    <x v="19"/>
    <x v="16"/>
    <x v="1"/>
    <s v="Q6_2"/>
    <m/>
    <x v="0"/>
    <x v="2"/>
    <x v="2"/>
  </r>
  <r>
    <n v="1"/>
    <n v="2016"/>
    <s v="3332770"/>
    <x v="2"/>
    <x v="0"/>
    <n v="0"/>
    <x v="1"/>
    <x v="7"/>
    <x v="6"/>
    <x v="2"/>
    <s v="Q6_2"/>
    <m/>
    <x v="0"/>
    <x v="2"/>
    <x v="2"/>
  </r>
  <r>
    <n v="1"/>
    <n v="2016"/>
    <s v="3742114"/>
    <x v="2"/>
    <x v="0"/>
    <n v="0"/>
    <x v="1"/>
    <x v="45"/>
    <x v="18"/>
    <x v="1"/>
    <s v="Q6_2"/>
    <m/>
    <x v="0"/>
    <x v="2"/>
    <x v="2"/>
  </r>
  <r>
    <n v="1"/>
    <n v="2016"/>
    <s v="4150457"/>
    <x v="2"/>
    <x v="0"/>
    <n v="0"/>
    <x v="1"/>
    <x v="2"/>
    <x v="2"/>
    <x v="2"/>
    <s v="Q6_2"/>
    <m/>
    <x v="0"/>
    <x v="2"/>
    <x v="2"/>
  </r>
  <r>
    <n v="1"/>
    <n v="2016"/>
    <s v="3910542"/>
    <x v="2"/>
    <x v="0"/>
    <n v="0"/>
    <x v="1"/>
    <x v="46"/>
    <x v="29"/>
    <x v="1"/>
    <s v="Q6_2"/>
    <m/>
    <x v="0"/>
    <x v="2"/>
    <x v="2"/>
  </r>
  <r>
    <n v="1"/>
    <n v="2016"/>
    <s v="2694392"/>
    <x v="0"/>
    <x v="0"/>
    <n v="0"/>
    <x v="1"/>
    <x v="47"/>
    <x v="24"/>
    <x v="4"/>
    <s v="Q6_2"/>
    <m/>
    <x v="0"/>
    <x v="2"/>
    <x v="2"/>
  </r>
  <r>
    <n v="1"/>
    <n v="2016"/>
    <s v="3376320"/>
    <x v="1"/>
    <x v="0"/>
    <n v="0"/>
    <x v="1"/>
    <x v="3"/>
    <x v="3"/>
    <x v="1"/>
    <s v="Q6_2"/>
    <m/>
    <x v="0"/>
    <x v="2"/>
    <x v="2"/>
  </r>
  <r>
    <n v="1"/>
    <n v="2016"/>
    <s v="38804"/>
    <x v="2"/>
    <x v="0"/>
    <n v="0"/>
    <x v="1"/>
    <x v="11"/>
    <x v="10"/>
    <x v="2"/>
    <s v="Q6_2"/>
    <m/>
    <x v="0"/>
    <x v="2"/>
    <x v="2"/>
  </r>
  <r>
    <n v="1"/>
    <n v="2016"/>
    <s v="1067377"/>
    <x v="2"/>
    <x v="0"/>
    <n v="0"/>
    <x v="1"/>
    <x v="48"/>
    <x v="22"/>
    <x v="0"/>
    <s v="Q6_2"/>
    <m/>
    <x v="0"/>
    <x v="2"/>
    <x v="2"/>
  </r>
  <r>
    <n v="1"/>
    <n v="2016"/>
    <s v="3405674"/>
    <x v="2"/>
    <x v="0"/>
    <n v="0"/>
    <x v="1"/>
    <x v="44"/>
    <x v="28"/>
    <x v="1"/>
    <s v="Q6_2"/>
    <m/>
    <x v="0"/>
    <x v="2"/>
    <x v="2"/>
  </r>
  <r>
    <n v="1"/>
    <n v="2016"/>
    <s v="1134847"/>
    <x v="2"/>
    <x v="0"/>
    <n v="0"/>
    <x v="1"/>
    <x v="45"/>
    <x v="18"/>
    <x v="1"/>
    <s v="Q6_2"/>
    <m/>
    <x v="0"/>
    <x v="2"/>
    <x v="2"/>
  </r>
  <r>
    <n v="1"/>
    <n v="2016"/>
    <s v="2773991"/>
    <x v="0"/>
    <x v="0"/>
    <n v="0"/>
    <x v="1"/>
    <x v="12"/>
    <x v="11"/>
    <x v="1"/>
    <s v="Q6_2"/>
    <m/>
    <x v="0"/>
    <x v="2"/>
    <x v="2"/>
  </r>
  <r>
    <n v="1"/>
    <n v="2016"/>
    <s v="3678310"/>
    <x v="2"/>
    <x v="0"/>
    <n v="0"/>
    <x v="1"/>
    <x v="19"/>
    <x v="16"/>
    <x v="1"/>
    <s v="Q6_2"/>
    <n v="1"/>
    <x v="0"/>
    <x v="2"/>
    <x v="3"/>
  </r>
  <r>
    <n v="1"/>
    <n v="2016"/>
    <s v="2740646"/>
    <x v="0"/>
    <x v="0"/>
    <n v="0"/>
    <x v="1"/>
    <x v="20"/>
    <x v="17"/>
    <x v="3"/>
    <s v="Q6_2"/>
    <n v="1"/>
    <x v="0"/>
    <x v="2"/>
    <x v="3"/>
  </r>
  <r>
    <n v="1"/>
    <n v="2016"/>
    <s v="3375215"/>
    <x v="2"/>
    <x v="0"/>
    <n v="0"/>
    <x v="1"/>
    <x v="49"/>
    <x v="30"/>
    <x v="2"/>
    <s v="Q6_2"/>
    <m/>
    <x v="0"/>
    <x v="2"/>
    <x v="2"/>
  </r>
  <r>
    <n v="1"/>
    <n v="2016"/>
    <s v="3044612"/>
    <x v="2"/>
    <x v="0"/>
    <n v="0"/>
    <x v="1"/>
    <x v="44"/>
    <x v="28"/>
    <x v="1"/>
    <s v="Q6_2"/>
    <m/>
    <x v="0"/>
    <x v="2"/>
    <x v="2"/>
  </r>
  <r>
    <n v="1"/>
    <n v="2016"/>
    <s v="3910217"/>
    <x v="2"/>
    <x v="0"/>
    <n v="0"/>
    <x v="1"/>
    <x v="32"/>
    <x v="25"/>
    <x v="0"/>
    <s v="Q6_2"/>
    <m/>
    <x v="0"/>
    <x v="2"/>
    <x v="2"/>
  </r>
  <r>
    <n v="1"/>
    <n v="2016"/>
    <s v="3575480"/>
    <x v="2"/>
    <x v="0"/>
    <n v="0"/>
    <x v="1"/>
    <x v="5"/>
    <x v="5"/>
    <x v="3"/>
    <s v="Q6_2"/>
    <m/>
    <x v="0"/>
    <x v="2"/>
    <x v="2"/>
  </r>
  <r>
    <n v="1"/>
    <n v="2016"/>
    <s v="3974008"/>
    <x v="2"/>
    <x v="0"/>
    <n v="0"/>
    <x v="1"/>
    <x v="3"/>
    <x v="3"/>
    <x v="1"/>
    <s v="Q6_2"/>
    <m/>
    <x v="0"/>
    <x v="2"/>
    <x v="2"/>
  </r>
  <r>
    <n v="1"/>
    <n v="2016"/>
    <s v="3591132"/>
    <x v="2"/>
    <x v="0"/>
    <n v="0"/>
    <x v="1"/>
    <x v="38"/>
    <x v="15"/>
    <x v="3"/>
    <s v="Q6_2"/>
    <n v="1"/>
    <x v="0"/>
    <x v="2"/>
    <x v="3"/>
  </r>
  <r>
    <n v="1"/>
    <n v="2016"/>
    <s v="2899766"/>
    <x v="1"/>
    <x v="0"/>
    <n v="0"/>
    <x v="1"/>
    <x v="50"/>
    <x v="31"/>
    <x v="3"/>
    <s v="Q6_2"/>
    <m/>
    <x v="0"/>
    <x v="2"/>
    <x v="2"/>
  </r>
  <r>
    <n v="1"/>
    <n v="2016"/>
    <s v="3404114"/>
    <x v="0"/>
    <x v="0"/>
    <n v="0"/>
    <x v="1"/>
    <x v="1"/>
    <x v="1"/>
    <x v="1"/>
    <s v="Q6_2"/>
    <m/>
    <x v="0"/>
    <x v="2"/>
    <x v="2"/>
  </r>
  <r>
    <n v="1"/>
    <n v="2016"/>
    <s v="3197778"/>
    <x v="3"/>
    <x v="0"/>
    <n v="0"/>
    <x v="1"/>
    <x v="51"/>
    <x v="32"/>
    <x v="3"/>
    <s v="Q6_2"/>
    <m/>
    <x v="0"/>
    <x v="2"/>
    <x v="2"/>
  </r>
  <r>
    <n v="1"/>
    <n v="2016"/>
    <s v="3003844"/>
    <x v="3"/>
    <x v="0"/>
    <n v="0"/>
    <x v="1"/>
    <x v="13"/>
    <x v="12"/>
    <x v="0"/>
    <s v="Q6_2"/>
    <n v="1"/>
    <x v="0"/>
    <x v="2"/>
    <x v="3"/>
  </r>
  <r>
    <n v="1"/>
    <n v="2016"/>
    <s v="3668729"/>
    <x v="2"/>
    <x v="0"/>
    <n v="0"/>
    <x v="1"/>
    <x v="52"/>
    <x v="4"/>
    <x v="1"/>
    <s v="Q6_2"/>
    <m/>
    <x v="0"/>
    <x v="2"/>
    <x v="2"/>
  </r>
  <r>
    <n v="1"/>
    <n v="2016"/>
    <s v="3140747"/>
    <x v="2"/>
    <x v="0"/>
    <n v="0"/>
    <x v="1"/>
    <x v="53"/>
    <x v="20"/>
    <x v="4"/>
    <s v="Q6_2"/>
    <m/>
    <x v="0"/>
    <x v="2"/>
    <x v="2"/>
  </r>
  <r>
    <n v="1"/>
    <n v="2016"/>
    <s v="3407156"/>
    <x v="2"/>
    <x v="0"/>
    <n v="0"/>
    <x v="1"/>
    <x v="54"/>
    <x v="33"/>
    <x v="0"/>
    <s v="Q6_2"/>
    <m/>
    <x v="0"/>
    <x v="2"/>
    <x v="2"/>
  </r>
  <r>
    <n v="1"/>
    <n v="2016"/>
    <s v="3822896"/>
    <x v="2"/>
    <x v="0"/>
    <n v="0"/>
    <x v="1"/>
    <x v="3"/>
    <x v="3"/>
    <x v="1"/>
    <s v="Q6_2"/>
    <m/>
    <x v="0"/>
    <x v="2"/>
    <x v="2"/>
  </r>
  <r>
    <n v="1"/>
    <n v="2016"/>
    <s v="3454125"/>
    <x v="3"/>
    <x v="0"/>
    <n v="0"/>
    <x v="1"/>
    <x v="12"/>
    <x v="11"/>
    <x v="1"/>
    <s v="Q6_2"/>
    <m/>
    <x v="0"/>
    <x v="2"/>
    <x v="2"/>
  </r>
  <r>
    <n v="1"/>
    <n v="2016"/>
    <s v="3401228"/>
    <x v="1"/>
    <x v="0"/>
    <n v="0"/>
    <x v="1"/>
    <x v="36"/>
    <x v="19"/>
    <x v="4"/>
    <s v="Q6_2"/>
    <m/>
    <x v="0"/>
    <x v="2"/>
    <x v="2"/>
  </r>
  <r>
    <n v="1"/>
    <n v="2016"/>
    <s v="2465215"/>
    <x v="0"/>
    <x v="0"/>
    <n v="0"/>
    <x v="1"/>
    <x v="22"/>
    <x v="19"/>
    <x v="4"/>
    <s v="Q6_2"/>
    <m/>
    <x v="0"/>
    <x v="2"/>
    <x v="2"/>
  </r>
  <r>
    <n v="1"/>
    <n v="2016"/>
    <s v="3861480"/>
    <x v="2"/>
    <x v="0"/>
    <n v="0"/>
    <x v="1"/>
    <x v="55"/>
    <x v="34"/>
    <x v="1"/>
    <s v="Q6_2"/>
    <m/>
    <x v="0"/>
    <x v="2"/>
    <x v="2"/>
  </r>
  <r>
    <n v="1"/>
    <n v="2016"/>
    <s v="3619524"/>
    <x v="2"/>
    <x v="0"/>
    <n v="0"/>
    <x v="1"/>
    <x v="12"/>
    <x v="11"/>
    <x v="1"/>
    <s v="Q6_2"/>
    <m/>
    <x v="0"/>
    <x v="2"/>
    <x v="2"/>
  </r>
  <r>
    <n v="1"/>
    <n v="2016"/>
    <s v="3337710"/>
    <x v="2"/>
    <x v="0"/>
    <n v="0"/>
    <x v="1"/>
    <x v="56"/>
    <x v="35"/>
    <x v="2"/>
    <s v="Q6_2"/>
    <m/>
    <x v="0"/>
    <x v="2"/>
    <x v="2"/>
  </r>
  <r>
    <n v="1"/>
    <n v="2016"/>
    <s v="3600440"/>
    <x v="2"/>
    <x v="0"/>
    <n v="0"/>
    <x v="1"/>
    <x v="32"/>
    <x v="25"/>
    <x v="0"/>
    <s v="Q6_2"/>
    <m/>
    <x v="0"/>
    <x v="2"/>
    <x v="2"/>
  </r>
  <r>
    <n v="1"/>
    <n v="2016"/>
    <s v="3642560"/>
    <x v="2"/>
    <x v="0"/>
    <n v="0"/>
    <x v="1"/>
    <x v="57"/>
    <x v="31"/>
    <x v="3"/>
    <s v="Q6_2"/>
    <m/>
    <x v="0"/>
    <x v="2"/>
    <x v="2"/>
  </r>
  <r>
    <n v="1"/>
    <n v="2016"/>
    <s v="3155658"/>
    <x v="2"/>
    <x v="0"/>
    <n v="0"/>
    <x v="1"/>
    <x v="22"/>
    <x v="19"/>
    <x v="4"/>
    <s v="Q6_2"/>
    <m/>
    <x v="0"/>
    <x v="2"/>
    <x v="2"/>
  </r>
  <r>
    <n v="1"/>
    <n v="2016"/>
    <s v="3285996"/>
    <x v="2"/>
    <x v="0"/>
    <n v="0"/>
    <x v="1"/>
    <x v="20"/>
    <x v="17"/>
    <x v="3"/>
    <s v="Q6_2"/>
    <m/>
    <x v="0"/>
    <x v="2"/>
    <x v="2"/>
  </r>
  <r>
    <n v="1"/>
    <n v="2016"/>
    <s v="3887168"/>
    <x v="2"/>
    <x v="0"/>
    <n v="0"/>
    <x v="1"/>
    <x v="19"/>
    <x v="16"/>
    <x v="1"/>
    <s v="Q6_3"/>
    <m/>
    <x v="0"/>
    <x v="3"/>
    <x v="2"/>
  </r>
  <r>
    <n v="1"/>
    <n v="2016"/>
    <s v="3332770"/>
    <x v="2"/>
    <x v="0"/>
    <n v="0"/>
    <x v="1"/>
    <x v="7"/>
    <x v="6"/>
    <x v="2"/>
    <s v="Q6_3"/>
    <m/>
    <x v="0"/>
    <x v="3"/>
    <x v="2"/>
  </r>
  <r>
    <n v="1"/>
    <n v="2016"/>
    <s v="3742114"/>
    <x v="2"/>
    <x v="0"/>
    <n v="0"/>
    <x v="1"/>
    <x v="45"/>
    <x v="18"/>
    <x v="1"/>
    <s v="Q6_3"/>
    <m/>
    <x v="0"/>
    <x v="3"/>
    <x v="2"/>
  </r>
  <r>
    <n v="1"/>
    <n v="2016"/>
    <s v="4150457"/>
    <x v="2"/>
    <x v="0"/>
    <n v="0"/>
    <x v="1"/>
    <x v="2"/>
    <x v="2"/>
    <x v="2"/>
    <s v="Q6_3"/>
    <m/>
    <x v="0"/>
    <x v="3"/>
    <x v="2"/>
  </r>
  <r>
    <n v="1"/>
    <n v="2016"/>
    <s v="3910542"/>
    <x v="2"/>
    <x v="0"/>
    <n v="0"/>
    <x v="1"/>
    <x v="46"/>
    <x v="29"/>
    <x v="1"/>
    <s v="Q6_3"/>
    <m/>
    <x v="0"/>
    <x v="3"/>
    <x v="2"/>
  </r>
  <r>
    <n v="1"/>
    <n v="2016"/>
    <s v="2694392"/>
    <x v="0"/>
    <x v="0"/>
    <n v="0"/>
    <x v="1"/>
    <x v="47"/>
    <x v="24"/>
    <x v="4"/>
    <s v="Q6_3"/>
    <m/>
    <x v="0"/>
    <x v="3"/>
    <x v="2"/>
  </r>
  <r>
    <n v="1"/>
    <n v="2016"/>
    <s v="3376320"/>
    <x v="1"/>
    <x v="0"/>
    <n v="0"/>
    <x v="1"/>
    <x v="3"/>
    <x v="3"/>
    <x v="1"/>
    <s v="Q6_3"/>
    <m/>
    <x v="0"/>
    <x v="3"/>
    <x v="2"/>
  </r>
  <r>
    <n v="1"/>
    <n v="2016"/>
    <s v="38804"/>
    <x v="2"/>
    <x v="0"/>
    <n v="0"/>
    <x v="1"/>
    <x v="11"/>
    <x v="10"/>
    <x v="2"/>
    <s v="Q6_3"/>
    <m/>
    <x v="0"/>
    <x v="3"/>
    <x v="2"/>
  </r>
  <r>
    <n v="1"/>
    <n v="2016"/>
    <s v="1067377"/>
    <x v="2"/>
    <x v="0"/>
    <n v="0"/>
    <x v="1"/>
    <x v="48"/>
    <x v="22"/>
    <x v="0"/>
    <s v="Q6_3"/>
    <m/>
    <x v="0"/>
    <x v="3"/>
    <x v="2"/>
  </r>
  <r>
    <n v="1"/>
    <n v="2016"/>
    <s v="3405674"/>
    <x v="2"/>
    <x v="0"/>
    <n v="0"/>
    <x v="1"/>
    <x v="44"/>
    <x v="28"/>
    <x v="1"/>
    <s v="Q6_3"/>
    <m/>
    <x v="0"/>
    <x v="3"/>
    <x v="2"/>
  </r>
  <r>
    <n v="1"/>
    <n v="2016"/>
    <s v="1134847"/>
    <x v="2"/>
    <x v="0"/>
    <n v="0"/>
    <x v="1"/>
    <x v="45"/>
    <x v="18"/>
    <x v="1"/>
    <s v="Q6_3"/>
    <m/>
    <x v="0"/>
    <x v="3"/>
    <x v="2"/>
  </r>
  <r>
    <n v="1"/>
    <n v="2016"/>
    <s v="2773991"/>
    <x v="0"/>
    <x v="0"/>
    <n v="0"/>
    <x v="1"/>
    <x v="12"/>
    <x v="11"/>
    <x v="1"/>
    <s v="Q6_3"/>
    <m/>
    <x v="0"/>
    <x v="3"/>
    <x v="2"/>
  </r>
  <r>
    <n v="1"/>
    <n v="2016"/>
    <s v="3678310"/>
    <x v="2"/>
    <x v="0"/>
    <n v="0"/>
    <x v="1"/>
    <x v="19"/>
    <x v="16"/>
    <x v="1"/>
    <s v="Q6_3"/>
    <m/>
    <x v="0"/>
    <x v="3"/>
    <x v="2"/>
  </r>
  <r>
    <n v="1"/>
    <n v="2016"/>
    <s v="2740646"/>
    <x v="0"/>
    <x v="0"/>
    <n v="0"/>
    <x v="1"/>
    <x v="20"/>
    <x v="17"/>
    <x v="3"/>
    <s v="Q6_3"/>
    <m/>
    <x v="0"/>
    <x v="3"/>
    <x v="2"/>
  </r>
  <r>
    <n v="1"/>
    <n v="2016"/>
    <s v="3375215"/>
    <x v="2"/>
    <x v="0"/>
    <n v="0"/>
    <x v="1"/>
    <x v="49"/>
    <x v="30"/>
    <x v="2"/>
    <s v="Q6_3"/>
    <m/>
    <x v="0"/>
    <x v="3"/>
    <x v="2"/>
  </r>
  <r>
    <n v="1"/>
    <n v="2016"/>
    <s v="3044612"/>
    <x v="2"/>
    <x v="0"/>
    <n v="0"/>
    <x v="1"/>
    <x v="44"/>
    <x v="28"/>
    <x v="1"/>
    <s v="Q6_3"/>
    <m/>
    <x v="0"/>
    <x v="3"/>
    <x v="2"/>
  </r>
  <r>
    <n v="1"/>
    <n v="2016"/>
    <s v="3910217"/>
    <x v="2"/>
    <x v="0"/>
    <n v="0"/>
    <x v="1"/>
    <x v="32"/>
    <x v="25"/>
    <x v="0"/>
    <s v="Q6_3"/>
    <m/>
    <x v="0"/>
    <x v="3"/>
    <x v="2"/>
  </r>
  <r>
    <n v="1"/>
    <n v="2016"/>
    <s v="3575480"/>
    <x v="2"/>
    <x v="0"/>
    <n v="0"/>
    <x v="1"/>
    <x v="5"/>
    <x v="5"/>
    <x v="3"/>
    <s v="Q6_3"/>
    <m/>
    <x v="0"/>
    <x v="3"/>
    <x v="2"/>
  </r>
  <r>
    <n v="1"/>
    <n v="2016"/>
    <s v="3974008"/>
    <x v="2"/>
    <x v="0"/>
    <n v="0"/>
    <x v="1"/>
    <x v="3"/>
    <x v="3"/>
    <x v="1"/>
    <s v="Q6_3"/>
    <m/>
    <x v="0"/>
    <x v="3"/>
    <x v="2"/>
  </r>
  <r>
    <n v="1"/>
    <n v="2016"/>
    <s v="3591132"/>
    <x v="2"/>
    <x v="0"/>
    <n v="0"/>
    <x v="1"/>
    <x v="38"/>
    <x v="15"/>
    <x v="3"/>
    <s v="Q6_3"/>
    <m/>
    <x v="0"/>
    <x v="3"/>
    <x v="2"/>
  </r>
  <r>
    <n v="1"/>
    <n v="2016"/>
    <s v="2899766"/>
    <x v="1"/>
    <x v="0"/>
    <n v="0"/>
    <x v="1"/>
    <x v="50"/>
    <x v="31"/>
    <x v="3"/>
    <s v="Q6_3"/>
    <m/>
    <x v="0"/>
    <x v="3"/>
    <x v="2"/>
  </r>
  <r>
    <n v="1"/>
    <n v="2016"/>
    <s v="3404114"/>
    <x v="0"/>
    <x v="0"/>
    <n v="0"/>
    <x v="1"/>
    <x v="1"/>
    <x v="1"/>
    <x v="1"/>
    <s v="Q6_3"/>
    <m/>
    <x v="0"/>
    <x v="3"/>
    <x v="2"/>
  </r>
  <r>
    <n v="1"/>
    <n v="2016"/>
    <s v="3197778"/>
    <x v="3"/>
    <x v="0"/>
    <n v="0"/>
    <x v="1"/>
    <x v="51"/>
    <x v="32"/>
    <x v="3"/>
    <s v="Q6_3"/>
    <n v="1"/>
    <x v="0"/>
    <x v="3"/>
    <x v="4"/>
  </r>
  <r>
    <n v="1"/>
    <n v="2016"/>
    <s v="3003844"/>
    <x v="3"/>
    <x v="0"/>
    <n v="0"/>
    <x v="1"/>
    <x v="13"/>
    <x v="12"/>
    <x v="0"/>
    <s v="Q6_3"/>
    <m/>
    <x v="0"/>
    <x v="3"/>
    <x v="2"/>
  </r>
  <r>
    <n v="1"/>
    <n v="2016"/>
    <s v="3668729"/>
    <x v="2"/>
    <x v="0"/>
    <n v="0"/>
    <x v="1"/>
    <x v="52"/>
    <x v="4"/>
    <x v="1"/>
    <s v="Q6_3"/>
    <m/>
    <x v="0"/>
    <x v="3"/>
    <x v="2"/>
  </r>
  <r>
    <n v="1"/>
    <n v="2016"/>
    <s v="3140747"/>
    <x v="2"/>
    <x v="0"/>
    <n v="0"/>
    <x v="1"/>
    <x v="53"/>
    <x v="20"/>
    <x v="4"/>
    <s v="Q6_3"/>
    <m/>
    <x v="0"/>
    <x v="3"/>
    <x v="2"/>
  </r>
  <r>
    <n v="1"/>
    <n v="2016"/>
    <s v="3407156"/>
    <x v="2"/>
    <x v="0"/>
    <n v="0"/>
    <x v="1"/>
    <x v="54"/>
    <x v="33"/>
    <x v="0"/>
    <s v="Q6_3"/>
    <m/>
    <x v="0"/>
    <x v="3"/>
    <x v="2"/>
  </r>
  <r>
    <n v="1"/>
    <n v="2016"/>
    <s v="3822896"/>
    <x v="2"/>
    <x v="0"/>
    <n v="0"/>
    <x v="1"/>
    <x v="3"/>
    <x v="3"/>
    <x v="1"/>
    <s v="Q6_3"/>
    <m/>
    <x v="0"/>
    <x v="3"/>
    <x v="2"/>
  </r>
  <r>
    <n v="1"/>
    <n v="2016"/>
    <s v="3454125"/>
    <x v="3"/>
    <x v="0"/>
    <n v="0"/>
    <x v="1"/>
    <x v="12"/>
    <x v="11"/>
    <x v="1"/>
    <s v="Q6_3"/>
    <m/>
    <x v="0"/>
    <x v="3"/>
    <x v="2"/>
  </r>
  <r>
    <n v="1"/>
    <n v="2016"/>
    <s v="3401228"/>
    <x v="1"/>
    <x v="0"/>
    <n v="0"/>
    <x v="1"/>
    <x v="36"/>
    <x v="19"/>
    <x v="4"/>
    <s v="Q6_3"/>
    <m/>
    <x v="0"/>
    <x v="3"/>
    <x v="2"/>
  </r>
  <r>
    <n v="1"/>
    <n v="2016"/>
    <s v="2465215"/>
    <x v="0"/>
    <x v="0"/>
    <n v="0"/>
    <x v="1"/>
    <x v="22"/>
    <x v="19"/>
    <x v="4"/>
    <s v="Q6_3"/>
    <m/>
    <x v="0"/>
    <x v="3"/>
    <x v="2"/>
  </r>
  <r>
    <n v="1"/>
    <n v="2016"/>
    <s v="3861480"/>
    <x v="2"/>
    <x v="0"/>
    <n v="0"/>
    <x v="1"/>
    <x v="55"/>
    <x v="34"/>
    <x v="1"/>
    <s v="Q6_3"/>
    <m/>
    <x v="0"/>
    <x v="3"/>
    <x v="2"/>
  </r>
  <r>
    <n v="1"/>
    <n v="2016"/>
    <s v="3619524"/>
    <x v="2"/>
    <x v="0"/>
    <n v="0"/>
    <x v="1"/>
    <x v="12"/>
    <x v="11"/>
    <x v="1"/>
    <s v="Q6_3"/>
    <m/>
    <x v="0"/>
    <x v="3"/>
    <x v="2"/>
  </r>
  <r>
    <n v="1"/>
    <n v="2016"/>
    <s v="3337710"/>
    <x v="2"/>
    <x v="0"/>
    <n v="0"/>
    <x v="1"/>
    <x v="56"/>
    <x v="35"/>
    <x v="2"/>
    <s v="Q6_3"/>
    <m/>
    <x v="0"/>
    <x v="3"/>
    <x v="2"/>
  </r>
  <r>
    <n v="1"/>
    <n v="2016"/>
    <s v="3600440"/>
    <x v="2"/>
    <x v="0"/>
    <n v="0"/>
    <x v="1"/>
    <x v="32"/>
    <x v="25"/>
    <x v="0"/>
    <s v="Q6_3"/>
    <m/>
    <x v="0"/>
    <x v="3"/>
    <x v="2"/>
  </r>
  <r>
    <n v="1"/>
    <n v="2016"/>
    <s v="3642560"/>
    <x v="2"/>
    <x v="0"/>
    <n v="0"/>
    <x v="1"/>
    <x v="57"/>
    <x v="31"/>
    <x v="3"/>
    <s v="Q6_3"/>
    <m/>
    <x v="0"/>
    <x v="3"/>
    <x v="2"/>
  </r>
  <r>
    <n v="1"/>
    <n v="2016"/>
    <s v="3155658"/>
    <x v="2"/>
    <x v="0"/>
    <n v="0"/>
    <x v="1"/>
    <x v="22"/>
    <x v="19"/>
    <x v="4"/>
    <s v="Q6_3"/>
    <m/>
    <x v="0"/>
    <x v="3"/>
    <x v="2"/>
  </r>
  <r>
    <n v="1"/>
    <n v="2016"/>
    <s v="3285996"/>
    <x v="2"/>
    <x v="0"/>
    <n v="0"/>
    <x v="1"/>
    <x v="20"/>
    <x v="17"/>
    <x v="3"/>
    <s v="Q6_3"/>
    <m/>
    <x v="0"/>
    <x v="3"/>
    <x v="2"/>
  </r>
  <r>
    <n v="1"/>
    <n v="2016"/>
    <s v="3887168"/>
    <x v="2"/>
    <x v="0"/>
    <n v="0"/>
    <x v="1"/>
    <x v="19"/>
    <x v="16"/>
    <x v="1"/>
    <s v="Q6_4"/>
    <m/>
    <x v="0"/>
    <x v="4"/>
    <x v="2"/>
  </r>
  <r>
    <n v="1"/>
    <n v="2016"/>
    <s v="3332770"/>
    <x v="2"/>
    <x v="0"/>
    <n v="0"/>
    <x v="1"/>
    <x v="7"/>
    <x v="6"/>
    <x v="2"/>
    <s v="Q6_4"/>
    <m/>
    <x v="0"/>
    <x v="4"/>
    <x v="2"/>
  </r>
  <r>
    <n v="1"/>
    <n v="2016"/>
    <s v="3742114"/>
    <x v="2"/>
    <x v="0"/>
    <n v="0"/>
    <x v="1"/>
    <x v="45"/>
    <x v="18"/>
    <x v="1"/>
    <s v="Q6_4"/>
    <m/>
    <x v="0"/>
    <x v="4"/>
    <x v="2"/>
  </r>
  <r>
    <n v="1"/>
    <n v="2016"/>
    <s v="4150457"/>
    <x v="2"/>
    <x v="0"/>
    <n v="0"/>
    <x v="1"/>
    <x v="2"/>
    <x v="2"/>
    <x v="2"/>
    <s v="Q6_4"/>
    <m/>
    <x v="0"/>
    <x v="4"/>
    <x v="2"/>
  </r>
  <r>
    <n v="1"/>
    <n v="2016"/>
    <s v="3910542"/>
    <x v="2"/>
    <x v="0"/>
    <n v="0"/>
    <x v="1"/>
    <x v="46"/>
    <x v="29"/>
    <x v="1"/>
    <s v="Q6_4"/>
    <m/>
    <x v="0"/>
    <x v="4"/>
    <x v="2"/>
  </r>
  <r>
    <n v="1"/>
    <n v="2016"/>
    <s v="2694392"/>
    <x v="0"/>
    <x v="0"/>
    <n v="0"/>
    <x v="1"/>
    <x v="47"/>
    <x v="24"/>
    <x v="4"/>
    <s v="Q6_4"/>
    <m/>
    <x v="0"/>
    <x v="4"/>
    <x v="2"/>
  </r>
  <r>
    <n v="1"/>
    <n v="2016"/>
    <s v="3376320"/>
    <x v="1"/>
    <x v="0"/>
    <n v="0"/>
    <x v="1"/>
    <x v="3"/>
    <x v="3"/>
    <x v="1"/>
    <s v="Q6_4"/>
    <m/>
    <x v="0"/>
    <x v="4"/>
    <x v="2"/>
  </r>
  <r>
    <n v="1"/>
    <n v="2016"/>
    <s v="38804"/>
    <x v="2"/>
    <x v="0"/>
    <n v="0"/>
    <x v="1"/>
    <x v="11"/>
    <x v="10"/>
    <x v="2"/>
    <s v="Q6_4"/>
    <m/>
    <x v="0"/>
    <x v="4"/>
    <x v="2"/>
  </r>
  <r>
    <n v="1"/>
    <n v="2016"/>
    <s v="1067377"/>
    <x v="2"/>
    <x v="0"/>
    <n v="0"/>
    <x v="1"/>
    <x v="48"/>
    <x v="22"/>
    <x v="0"/>
    <s v="Q6_4"/>
    <m/>
    <x v="0"/>
    <x v="4"/>
    <x v="2"/>
  </r>
  <r>
    <n v="1"/>
    <n v="2016"/>
    <s v="3405674"/>
    <x v="2"/>
    <x v="0"/>
    <n v="0"/>
    <x v="1"/>
    <x v="44"/>
    <x v="28"/>
    <x v="1"/>
    <s v="Q6_4"/>
    <m/>
    <x v="0"/>
    <x v="4"/>
    <x v="2"/>
  </r>
  <r>
    <n v="1"/>
    <n v="2016"/>
    <s v="1134847"/>
    <x v="2"/>
    <x v="0"/>
    <n v="0"/>
    <x v="1"/>
    <x v="45"/>
    <x v="18"/>
    <x v="1"/>
    <s v="Q6_4"/>
    <m/>
    <x v="0"/>
    <x v="4"/>
    <x v="2"/>
  </r>
  <r>
    <n v="1"/>
    <n v="2016"/>
    <s v="2773991"/>
    <x v="0"/>
    <x v="0"/>
    <n v="0"/>
    <x v="1"/>
    <x v="12"/>
    <x v="11"/>
    <x v="1"/>
    <s v="Q6_4"/>
    <m/>
    <x v="0"/>
    <x v="4"/>
    <x v="2"/>
  </r>
  <r>
    <n v="1"/>
    <n v="2016"/>
    <s v="3678310"/>
    <x v="2"/>
    <x v="0"/>
    <n v="0"/>
    <x v="1"/>
    <x v="19"/>
    <x v="16"/>
    <x v="1"/>
    <s v="Q6_4"/>
    <m/>
    <x v="0"/>
    <x v="4"/>
    <x v="2"/>
  </r>
  <r>
    <n v="1"/>
    <n v="2016"/>
    <s v="2740646"/>
    <x v="0"/>
    <x v="0"/>
    <n v="0"/>
    <x v="1"/>
    <x v="20"/>
    <x v="17"/>
    <x v="3"/>
    <s v="Q6_4"/>
    <m/>
    <x v="0"/>
    <x v="4"/>
    <x v="2"/>
  </r>
  <r>
    <n v="1"/>
    <n v="2016"/>
    <s v="3375215"/>
    <x v="2"/>
    <x v="0"/>
    <n v="0"/>
    <x v="1"/>
    <x v="49"/>
    <x v="30"/>
    <x v="2"/>
    <s v="Q6_4"/>
    <m/>
    <x v="0"/>
    <x v="4"/>
    <x v="2"/>
  </r>
  <r>
    <n v="1"/>
    <n v="2016"/>
    <s v="3044612"/>
    <x v="2"/>
    <x v="0"/>
    <n v="0"/>
    <x v="1"/>
    <x v="44"/>
    <x v="28"/>
    <x v="1"/>
    <s v="Q6_4"/>
    <m/>
    <x v="0"/>
    <x v="4"/>
    <x v="2"/>
  </r>
  <r>
    <n v="1"/>
    <n v="2016"/>
    <s v="3910217"/>
    <x v="2"/>
    <x v="0"/>
    <n v="0"/>
    <x v="1"/>
    <x v="32"/>
    <x v="25"/>
    <x v="0"/>
    <s v="Q6_4"/>
    <m/>
    <x v="0"/>
    <x v="4"/>
    <x v="2"/>
  </r>
  <r>
    <n v="1"/>
    <n v="2016"/>
    <s v="3575480"/>
    <x v="2"/>
    <x v="0"/>
    <n v="0"/>
    <x v="1"/>
    <x v="5"/>
    <x v="5"/>
    <x v="3"/>
    <s v="Q6_4"/>
    <m/>
    <x v="0"/>
    <x v="4"/>
    <x v="2"/>
  </r>
  <r>
    <n v="1"/>
    <n v="2016"/>
    <s v="3974008"/>
    <x v="2"/>
    <x v="0"/>
    <n v="0"/>
    <x v="1"/>
    <x v="3"/>
    <x v="3"/>
    <x v="1"/>
    <s v="Q6_4"/>
    <m/>
    <x v="0"/>
    <x v="4"/>
    <x v="2"/>
  </r>
  <r>
    <n v="1"/>
    <n v="2016"/>
    <s v="3591132"/>
    <x v="2"/>
    <x v="0"/>
    <n v="0"/>
    <x v="1"/>
    <x v="38"/>
    <x v="15"/>
    <x v="3"/>
    <s v="Q6_4"/>
    <m/>
    <x v="0"/>
    <x v="4"/>
    <x v="2"/>
  </r>
  <r>
    <n v="1"/>
    <n v="2016"/>
    <s v="2899766"/>
    <x v="1"/>
    <x v="0"/>
    <n v="0"/>
    <x v="1"/>
    <x v="50"/>
    <x v="31"/>
    <x v="3"/>
    <s v="Q6_4"/>
    <m/>
    <x v="0"/>
    <x v="4"/>
    <x v="2"/>
  </r>
  <r>
    <n v="1"/>
    <n v="2016"/>
    <s v="3404114"/>
    <x v="0"/>
    <x v="0"/>
    <n v="0"/>
    <x v="1"/>
    <x v="1"/>
    <x v="1"/>
    <x v="1"/>
    <s v="Q6_4"/>
    <m/>
    <x v="0"/>
    <x v="4"/>
    <x v="2"/>
  </r>
  <r>
    <n v="1"/>
    <n v="2016"/>
    <s v="3197778"/>
    <x v="3"/>
    <x v="0"/>
    <n v="0"/>
    <x v="1"/>
    <x v="51"/>
    <x v="32"/>
    <x v="3"/>
    <s v="Q6_4"/>
    <m/>
    <x v="0"/>
    <x v="4"/>
    <x v="2"/>
  </r>
  <r>
    <n v="1"/>
    <n v="2016"/>
    <s v="3003844"/>
    <x v="3"/>
    <x v="0"/>
    <n v="0"/>
    <x v="1"/>
    <x v="13"/>
    <x v="12"/>
    <x v="0"/>
    <s v="Q6_4"/>
    <m/>
    <x v="0"/>
    <x v="4"/>
    <x v="2"/>
  </r>
  <r>
    <n v="1"/>
    <n v="2016"/>
    <s v="3668729"/>
    <x v="2"/>
    <x v="0"/>
    <n v="0"/>
    <x v="1"/>
    <x v="52"/>
    <x v="4"/>
    <x v="1"/>
    <s v="Q6_4"/>
    <m/>
    <x v="0"/>
    <x v="4"/>
    <x v="2"/>
  </r>
  <r>
    <n v="1"/>
    <n v="2016"/>
    <s v="3140747"/>
    <x v="2"/>
    <x v="0"/>
    <n v="0"/>
    <x v="1"/>
    <x v="53"/>
    <x v="20"/>
    <x v="4"/>
    <s v="Q6_4"/>
    <m/>
    <x v="0"/>
    <x v="4"/>
    <x v="2"/>
  </r>
  <r>
    <n v="1"/>
    <n v="2016"/>
    <s v="3407156"/>
    <x v="2"/>
    <x v="0"/>
    <n v="0"/>
    <x v="1"/>
    <x v="54"/>
    <x v="33"/>
    <x v="0"/>
    <s v="Q6_4"/>
    <m/>
    <x v="0"/>
    <x v="4"/>
    <x v="2"/>
  </r>
  <r>
    <n v="1"/>
    <n v="2016"/>
    <s v="3822896"/>
    <x v="2"/>
    <x v="0"/>
    <n v="0"/>
    <x v="1"/>
    <x v="3"/>
    <x v="3"/>
    <x v="1"/>
    <s v="Q6_4"/>
    <m/>
    <x v="0"/>
    <x v="4"/>
    <x v="2"/>
  </r>
  <r>
    <n v="1"/>
    <n v="2016"/>
    <s v="3454125"/>
    <x v="3"/>
    <x v="0"/>
    <n v="0"/>
    <x v="1"/>
    <x v="12"/>
    <x v="11"/>
    <x v="1"/>
    <s v="Q6_4"/>
    <m/>
    <x v="0"/>
    <x v="4"/>
    <x v="2"/>
  </r>
  <r>
    <n v="1"/>
    <n v="2016"/>
    <s v="3401228"/>
    <x v="1"/>
    <x v="0"/>
    <n v="0"/>
    <x v="1"/>
    <x v="36"/>
    <x v="19"/>
    <x v="4"/>
    <s v="Q6_4"/>
    <m/>
    <x v="0"/>
    <x v="4"/>
    <x v="2"/>
  </r>
  <r>
    <n v="1"/>
    <n v="2016"/>
    <s v="2465215"/>
    <x v="0"/>
    <x v="0"/>
    <n v="0"/>
    <x v="1"/>
    <x v="22"/>
    <x v="19"/>
    <x v="4"/>
    <s v="Q6_4"/>
    <m/>
    <x v="0"/>
    <x v="4"/>
    <x v="2"/>
  </r>
  <r>
    <n v="1"/>
    <n v="2016"/>
    <s v="3861480"/>
    <x v="2"/>
    <x v="0"/>
    <n v="0"/>
    <x v="1"/>
    <x v="55"/>
    <x v="34"/>
    <x v="1"/>
    <s v="Q6_4"/>
    <m/>
    <x v="0"/>
    <x v="4"/>
    <x v="2"/>
  </r>
  <r>
    <n v="1"/>
    <n v="2016"/>
    <s v="3619524"/>
    <x v="2"/>
    <x v="0"/>
    <n v="0"/>
    <x v="1"/>
    <x v="12"/>
    <x v="11"/>
    <x v="1"/>
    <s v="Q6_4"/>
    <m/>
    <x v="0"/>
    <x v="4"/>
    <x v="2"/>
  </r>
  <r>
    <n v="1"/>
    <n v="2016"/>
    <s v="3337710"/>
    <x v="2"/>
    <x v="0"/>
    <n v="0"/>
    <x v="1"/>
    <x v="56"/>
    <x v="35"/>
    <x v="2"/>
    <s v="Q6_4"/>
    <m/>
    <x v="0"/>
    <x v="4"/>
    <x v="2"/>
  </r>
  <r>
    <n v="1"/>
    <n v="2016"/>
    <s v="3600440"/>
    <x v="2"/>
    <x v="0"/>
    <n v="0"/>
    <x v="1"/>
    <x v="32"/>
    <x v="25"/>
    <x v="0"/>
    <s v="Q6_4"/>
    <m/>
    <x v="0"/>
    <x v="4"/>
    <x v="2"/>
  </r>
  <r>
    <n v="1"/>
    <n v="2016"/>
    <s v="3642560"/>
    <x v="2"/>
    <x v="0"/>
    <n v="0"/>
    <x v="1"/>
    <x v="57"/>
    <x v="31"/>
    <x v="3"/>
    <s v="Q6_4"/>
    <m/>
    <x v="0"/>
    <x v="4"/>
    <x v="2"/>
  </r>
  <r>
    <n v="1"/>
    <n v="2016"/>
    <s v="3155658"/>
    <x v="2"/>
    <x v="0"/>
    <n v="0"/>
    <x v="1"/>
    <x v="22"/>
    <x v="19"/>
    <x v="4"/>
    <s v="Q6_4"/>
    <m/>
    <x v="0"/>
    <x v="4"/>
    <x v="2"/>
  </r>
  <r>
    <n v="1"/>
    <n v="2016"/>
    <s v="3285996"/>
    <x v="2"/>
    <x v="0"/>
    <n v="0"/>
    <x v="1"/>
    <x v="20"/>
    <x v="17"/>
    <x v="3"/>
    <s v="Q6_4"/>
    <m/>
    <x v="0"/>
    <x v="4"/>
    <x v="2"/>
  </r>
  <r>
    <n v="1"/>
    <n v="2016"/>
    <s v="3887168"/>
    <x v="2"/>
    <x v="0"/>
    <n v="0"/>
    <x v="1"/>
    <x v="19"/>
    <x v="16"/>
    <x v="1"/>
    <s v="Q6_5"/>
    <m/>
    <x v="0"/>
    <x v="5"/>
    <x v="2"/>
  </r>
  <r>
    <n v="1"/>
    <n v="2016"/>
    <s v="3332770"/>
    <x v="2"/>
    <x v="0"/>
    <n v="0"/>
    <x v="1"/>
    <x v="7"/>
    <x v="6"/>
    <x v="2"/>
    <s v="Q6_5"/>
    <m/>
    <x v="0"/>
    <x v="5"/>
    <x v="2"/>
  </r>
  <r>
    <n v="1"/>
    <n v="2016"/>
    <s v="3742114"/>
    <x v="2"/>
    <x v="0"/>
    <n v="0"/>
    <x v="1"/>
    <x v="45"/>
    <x v="18"/>
    <x v="1"/>
    <s v="Q6_5"/>
    <m/>
    <x v="0"/>
    <x v="5"/>
    <x v="2"/>
  </r>
  <r>
    <n v="1"/>
    <n v="2016"/>
    <s v="4150457"/>
    <x v="2"/>
    <x v="0"/>
    <n v="0"/>
    <x v="1"/>
    <x v="2"/>
    <x v="2"/>
    <x v="2"/>
    <s v="Q6_5"/>
    <m/>
    <x v="0"/>
    <x v="5"/>
    <x v="2"/>
  </r>
  <r>
    <n v="1"/>
    <n v="2016"/>
    <s v="3910542"/>
    <x v="2"/>
    <x v="0"/>
    <n v="0"/>
    <x v="1"/>
    <x v="46"/>
    <x v="29"/>
    <x v="1"/>
    <s v="Q6_5"/>
    <m/>
    <x v="0"/>
    <x v="5"/>
    <x v="2"/>
  </r>
  <r>
    <n v="1"/>
    <n v="2016"/>
    <s v="2694392"/>
    <x v="0"/>
    <x v="0"/>
    <n v="0"/>
    <x v="1"/>
    <x v="47"/>
    <x v="24"/>
    <x v="4"/>
    <s v="Q6_5"/>
    <m/>
    <x v="0"/>
    <x v="5"/>
    <x v="2"/>
  </r>
  <r>
    <n v="1"/>
    <n v="2016"/>
    <s v="3376320"/>
    <x v="1"/>
    <x v="0"/>
    <n v="0"/>
    <x v="1"/>
    <x v="3"/>
    <x v="3"/>
    <x v="1"/>
    <s v="Q6_5"/>
    <m/>
    <x v="0"/>
    <x v="5"/>
    <x v="2"/>
  </r>
  <r>
    <n v="1"/>
    <n v="2016"/>
    <s v="38804"/>
    <x v="2"/>
    <x v="0"/>
    <n v="0"/>
    <x v="1"/>
    <x v="11"/>
    <x v="10"/>
    <x v="2"/>
    <s v="Q6_5"/>
    <m/>
    <x v="0"/>
    <x v="5"/>
    <x v="2"/>
  </r>
  <r>
    <n v="1"/>
    <n v="2016"/>
    <s v="1067377"/>
    <x v="2"/>
    <x v="0"/>
    <n v="0"/>
    <x v="1"/>
    <x v="48"/>
    <x v="22"/>
    <x v="0"/>
    <s v="Q6_5"/>
    <m/>
    <x v="0"/>
    <x v="5"/>
    <x v="2"/>
  </r>
  <r>
    <n v="1"/>
    <n v="2016"/>
    <s v="3405674"/>
    <x v="2"/>
    <x v="0"/>
    <n v="0"/>
    <x v="1"/>
    <x v="44"/>
    <x v="28"/>
    <x v="1"/>
    <s v="Q6_5"/>
    <m/>
    <x v="0"/>
    <x v="5"/>
    <x v="2"/>
  </r>
  <r>
    <n v="1"/>
    <n v="2016"/>
    <s v="1134847"/>
    <x v="2"/>
    <x v="0"/>
    <n v="0"/>
    <x v="1"/>
    <x v="45"/>
    <x v="18"/>
    <x v="1"/>
    <s v="Q6_5"/>
    <m/>
    <x v="0"/>
    <x v="5"/>
    <x v="2"/>
  </r>
  <r>
    <n v="1"/>
    <n v="2016"/>
    <s v="2773991"/>
    <x v="0"/>
    <x v="0"/>
    <n v="0"/>
    <x v="1"/>
    <x v="12"/>
    <x v="11"/>
    <x v="1"/>
    <s v="Q6_5"/>
    <n v="1"/>
    <x v="0"/>
    <x v="5"/>
    <x v="6"/>
  </r>
  <r>
    <n v="1"/>
    <n v="2016"/>
    <s v="3678310"/>
    <x v="2"/>
    <x v="0"/>
    <n v="0"/>
    <x v="1"/>
    <x v="19"/>
    <x v="16"/>
    <x v="1"/>
    <s v="Q6_5"/>
    <m/>
    <x v="0"/>
    <x v="5"/>
    <x v="2"/>
  </r>
  <r>
    <n v="1"/>
    <n v="2016"/>
    <s v="2740646"/>
    <x v="0"/>
    <x v="0"/>
    <n v="0"/>
    <x v="1"/>
    <x v="20"/>
    <x v="17"/>
    <x v="3"/>
    <s v="Q6_5"/>
    <m/>
    <x v="0"/>
    <x v="5"/>
    <x v="2"/>
  </r>
  <r>
    <n v="1"/>
    <n v="2016"/>
    <s v="3375215"/>
    <x v="2"/>
    <x v="0"/>
    <n v="0"/>
    <x v="1"/>
    <x v="49"/>
    <x v="30"/>
    <x v="2"/>
    <s v="Q6_5"/>
    <m/>
    <x v="0"/>
    <x v="5"/>
    <x v="2"/>
  </r>
  <r>
    <n v="1"/>
    <n v="2016"/>
    <s v="3044612"/>
    <x v="2"/>
    <x v="0"/>
    <n v="0"/>
    <x v="1"/>
    <x v="44"/>
    <x v="28"/>
    <x v="1"/>
    <s v="Q6_5"/>
    <m/>
    <x v="0"/>
    <x v="5"/>
    <x v="2"/>
  </r>
  <r>
    <n v="1"/>
    <n v="2016"/>
    <s v="3910217"/>
    <x v="2"/>
    <x v="0"/>
    <n v="0"/>
    <x v="1"/>
    <x v="32"/>
    <x v="25"/>
    <x v="0"/>
    <s v="Q6_5"/>
    <m/>
    <x v="0"/>
    <x v="5"/>
    <x v="2"/>
  </r>
  <r>
    <n v="1"/>
    <n v="2016"/>
    <s v="3575480"/>
    <x v="2"/>
    <x v="0"/>
    <n v="0"/>
    <x v="1"/>
    <x v="5"/>
    <x v="5"/>
    <x v="3"/>
    <s v="Q6_5"/>
    <m/>
    <x v="0"/>
    <x v="5"/>
    <x v="2"/>
  </r>
  <r>
    <n v="1"/>
    <n v="2016"/>
    <s v="3974008"/>
    <x v="2"/>
    <x v="0"/>
    <n v="0"/>
    <x v="1"/>
    <x v="3"/>
    <x v="3"/>
    <x v="1"/>
    <s v="Q6_5"/>
    <m/>
    <x v="0"/>
    <x v="5"/>
    <x v="2"/>
  </r>
  <r>
    <n v="1"/>
    <n v="2016"/>
    <s v="3591132"/>
    <x v="2"/>
    <x v="0"/>
    <n v="0"/>
    <x v="1"/>
    <x v="38"/>
    <x v="15"/>
    <x v="3"/>
    <s v="Q6_5"/>
    <m/>
    <x v="0"/>
    <x v="5"/>
    <x v="2"/>
  </r>
  <r>
    <n v="1"/>
    <n v="2016"/>
    <s v="2899766"/>
    <x v="1"/>
    <x v="0"/>
    <n v="0"/>
    <x v="1"/>
    <x v="50"/>
    <x v="31"/>
    <x v="3"/>
    <s v="Q6_5"/>
    <m/>
    <x v="0"/>
    <x v="5"/>
    <x v="2"/>
  </r>
  <r>
    <n v="1"/>
    <n v="2016"/>
    <s v="3404114"/>
    <x v="0"/>
    <x v="0"/>
    <n v="0"/>
    <x v="1"/>
    <x v="1"/>
    <x v="1"/>
    <x v="1"/>
    <s v="Q6_5"/>
    <m/>
    <x v="0"/>
    <x v="5"/>
    <x v="2"/>
  </r>
  <r>
    <n v="1"/>
    <n v="2016"/>
    <s v="3197778"/>
    <x v="3"/>
    <x v="0"/>
    <n v="0"/>
    <x v="1"/>
    <x v="51"/>
    <x v="32"/>
    <x v="3"/>
    <s v="Q6_5"/>
    <m/>
    <x v="0"/>
    <x v="5"/>
    <x v="2"/>
  </r>
  <r>
    <n v="1"/>
    <n v="2016"/>
    <s v="3003844"/>
    <x v="3"/>
    <x v="0"/>
    <n v="0"/>
    <x v="1"/>
    <x v="13"/>
    <x v="12"/>
    <x v="0"/>
    <s v="Q6_5"/>
    <m/>
    <x v="0"/>
    <x v="5"/>
    <x v="2"/>
  </r>
  <r>
    <n v="1"/>
    <n v="2016"/>
    <s v="3668729"/>
    <x v="2"/>
    <x v="0"/>
    <n v="0"/>
    <x v="1"/>
    <x v="52"/>
    <x v="4"/>
    <x v="1"/>
    <s v="Q6_5"/>
    <m/>
    <x v="0"/>
    <x v="5"/>
    <x v="2"/>
  </r>
  <r>
    <n v="1"/>
    <n v="2016"/>
    <s v="3140747"/>
    <x v="2"/>
    <x v="0"/>
    <n v="0"/>
    <x v="1"/>
    <x v="53"/>
    <x v="20"/>
    <x v="4"/>
    <s v="Q6_5"/>
    <m/>
    <x v="0"/>
    <x v="5"/>
    <x v="2"/>
  </r>
  <r>
    <n v="1"/>
    <n v="2016"/>
    <s v="3407156"/>
    <x v="2"/>
    <x v="0"/>
    <n v="0"/>
    <x v="1"/>
    <x v="54"/>
    <x v="33"/>
    <x v="0"/>
    <s v="Q6_5"/>
    <m/>
    <x v="0"/>
    <x v="5"/>
    <x v="2"/>
  </r>
  <r>
    <n v="1"/>
    <n v="2016"/>
    <s v="3822896"/>
    <x v="2"/>
    <x v="0"/>
    <n v="0"/>
    <x v="1"/>
    <x v="3"/>
    <x v="3"/>
    <x v="1"/>
    <s v="Q6_5"/>
    <m/>
    <x v="0"/>
    <x v="5"/>
    <x v="2"/>
  </r>
  <r>
    <n v="1"/>
    <n v="2016"/>
    <s v="3454125"/>
    <x v="3"/>
    <x v="0"/>
    <n v="0"/>
    <x v="1"/>
    <x v="12"/>
    <x v="11"/>
    <x v="1"/>
    <s v="Q6_5"/>
    <m/>
    <x v="0"/>
    <x v="5"/>
    <x v="2"/>
  </r>
  <r>
    <n v="1"/>
    <n v="2016"/>
    <s v="3401228"/>
    <x v="1"/>
    <x v="0"/>
    <n v="0"/>
    <x v="1"/>
    <x v="36"/>
    <x v="19"/>
    <x v="4"/>
    <s v="Q6_5"/>
    <m/>
    <x v="0"/>
    <x v="5"/>
    <x v="2"/>
  </r>
  <r>
    <n v="1"/>
    <n v="2016"/>
    <s v="2465215"/>
    <x v="0"/>
    <x v="0"/>
    <n v="0"/>
    <x v="1"/>
    <x v="22"/>
    <x v="19"/>
    <x v="4"/>
    <s v="Q6_5"/>
    <m/>
    <x v="0"/>
    <x v="5"/>
    <x v="2"/>
  </r>
  <r>
    <n v="1"/>
    <n v="2016"/>
    <s v="3861480"/>
    <x v="2"/>
    <x v="0"/>
    <n v="0"/>
    <x v="1"/>
    <x v="55"/>
    <x v="34"/>
    <x v="1"/>
    <s v="Q6_5"/>
    <m/>
    <x v="0"/>
    <x v="5"/>
    <x v="2"/>
  </r>
  <r>
    <n v="1"/>
    <n v="2016"/>
    <s v="3619524"/>
    <x v="2"/>
    <x v="0"/>
    <n v="0"/>
    <x v="1"/>
    <x v="12"/>
    <x v="11"/>
    <x v="1"/>
    <s v="Q6_5"/>
    <m/>
    <x v="0"/>
    <x v="5"/>
    <x v="2"/>
  </r>
  <r>
    <n v="1"/>
    <n v="2016"/>
    <s v="3337710"/>
    <x v="2"/>
    <x v="0"/>
    <n v="0"/>
    <x v="1"/>
    <x v="56"/>
    <x v="35"/>
    <x v="2"/>
    <s v="Q6_5"/>
    <m/>
    <x v="0"/>
    <x v="5"/>
    <x v="2"/>
  </r>
  <r>
    <n v="1"/>
    <n v="2016"/>
    <s v="3600440"/>
    <x v="2"/>
    <x v="0"/>
    <n v="0"/>
    <x v="1"/>
    <x v="32"/>
    <x v="25"/>
    <x v="0"/>
    <s v="Q6_5"/>
    <m/>
    <x v="0"/>
    <x v="5"/>
    <x v="2"/>
  </r>
  <r>
    <n v="1"/>
    <n v="2016"/>
    <s v="3642560"/>
    <x v="2"/>
    <x v="0"/>
    <n v="0"/>
    <x v="1"/>
    <x v="57"/>
    <x v="31"/>
    <x v="3"/>
    <s v="Q6_5"/>
    <m/>
    <x v="0"/>
    <x v="5"/>
    <x v="2"/>
  </r>
  <r>
    <n v="1"/>
    <n v="2016"/>
    <s v="3155658"/>
    <x v="2"/>
    <x v="0"/>
    <n v="0"/>
    <x v="1"/>
    <x v="22"/>
    <x v="19"/>
    <x v="4"/>
    <s v="Q6_5"/>
    <m/>
    <x v="0"/>
    <x v="5"/>
    <x v="2"/>
  </r>
  <r>
    <n v="1"/>
    <n v="2016"/>
    <s v="3285996"/>
    <x v="2"/>
    <x v="0"/>
    <n v="0"/>
    <x v="1"/>
    <x v="20"/>
    <x v="17"/>
    <x v="3"/>
    <s v="Q6_5"/>
    <m/>
    <x v="0"/>
    <x v="5"/>
    <x v="2"/>
  </r>
  <r>
    <n v="1"/>
    <n v="2016"/>
    <s v="3887168"/>
    <x v="2"/>
    <x v="0"/>
    <n v="0"/>
    <x v="1"/>
    <x v="19"/>
    <x v="16"/>
    <x v="1"/>
    <s v="Q6_6"/>
    <m/>
    <x v="0"/>
    <x v="6"/>
    <x v="2"/>
  </r>
  <r>
    <n v="1"/>
    <n v="2016"/>
    <s v="3332770"/>
    <x v="2"/>
    <x v="0"/>
    <n v="0"/>
    <x v="1"/>
    <x v="7"/>
    <x v="6"/>
    <x v="2"/>
    <s v="Q6_6"/>
    <m/>
    <x v="0"/>
    <x v="6"/>
    <x v="2"/>
  </r>
  <r>
    <n v="1"/>
    <n v="2016"/>
    <s v="3742114"/>
    <x v="2"/>
    <x v="0"/>
    <n v="0"/>
    <x v="1"/>
    <x v="45"/>
    <x v="18"/>
    <x v="1"/>
    <s v="Q6_6"/>
    <m/>
    <x v="0"/>
    <x v="6"/>
    <x v="2"/>
  </r>
  <r>
    <n v="1"/>
    <n v="2016"/>
    <s v="4150457"/>
    <x v="2"/>
    <x v="0"/>
    <n v="0"/>
    <x v="1"/>
    <x v="2"/>
    <x v="2"/>
    <x v="2"/>
    <s v="Q6_6"/>
    <m/>
    <x v="0"/>
    <x v="6"/>
    <x v="2"/>
  </r>
  <r>
    <n v="1"/>
    <n v="2016"/>
    <s v="3910542"/>
    <x v="2"/>
    <x v="0"/>
    <n v="0"/>
    <x v="1"/>
    <x v="46"/>
    <x v="29"/>
    <x v="1"/>
    <s v="Q6_6"/>
    <m/>
    <x v="0"/>
    <x v="6"/>
    <x v="2"/>
  </r>
  <r>
    <n v="1"/>
    <n v="2016"/>
    <s v="2694392"/>
    <x v="0"/>
    <x v="0"/>
    <n v="0"/>
    <x v="1"/>
    <x v="47"/>
    <x v="24"/>
    <x v="4"/>
    <s v="Q6_6"/>
    <m/>
    <x v="0"/>
    <x v="6"/>
    <x v="2"/>
  </r>
  <r>
    <n v="1"/>
    <n v="2016"/>
    <s v="3376320"/>
    <x v="1"/>
    <x v="0"/>
    <n v="0"/>
    <x v="1"/>
    <x v="3"/>
    <x v="3"/>
    <x v="1"/>
    <s v="Q6_6"/>
    <m/>
    <x v="0"/>
    <x v="6"/>
    <x v="2"/>
  </r>
  <r>
    <n v="1"/>
    <n v="2016"/>
    <s v="38804"/>
    <x v="2"/>
    <x v="0"/>
    <n v="0"/>
    <x v="1"/>
    <x v="11"/>
    <x v="10"/>
    <x v="2"/>
    <s v="Q6_6"/>
    <m/>
    <x v="0"/>
    <x v="6"/>
    <x v="2"/>
  </r>
  <r>
    <n v="1"/>
    <n v="2016"/>
    <s v="1067377"/>
    <x v="2"/>
    <x v="0"/>
    <n v="0"/>
    <x v="1"/>
    <x v="48"/>
    <x v="22"/>
    <x v="0"/>
    <s v="Q6_6"/>
    <m/>
    <x v="0"/>
    <x v="6"/>
    <x v="2"/>
  </r>
  <r>
    <n v="1"/>
    <n v="2016"/>
    <s v="3405674"/>
    <x v="2"/>
    <x v="0"/>
    <n v="0"/>
    <x v="1"/>
    <x v="44"/>
    <x v="28"/>
    <x v="1"/>
    <s v="Q6_6"/>
    <m/>
    <x v="0"/>
    <x v="6"/>
    <x v="2"/>
  </r>
  <r>
    <n v="1"/>
    <n v="2016"/>
    <s v="1134847"/>
    <x v="2"/>
    <x v="0"/>
    <n v="0"/>
    <x v="1"/>
    <x v="45"/>
    <x v="18"/>
    <x v="1"/>
    <s v="Q6_6"/>
    <m/>
    <x v="0"/>
    <x v="6"/>
    <x v="2"/>
  </r>
  <r>
    <n v="1"/>
    <n v="2016"/>
    <s v="2773991"/>
    <x v="0"/>
    <x v="0"/>
    <n v="0"/>
    <x v="1"/>
    <x v="12"/>
    <x v="11"/>
    <x v="1"/>
    <s v="Q6_6"/>
    <m/>
    <x v="0"/>
    <x v="6"/>
    <x v="2"/>
  </r>
  <r>
    <n v="1"/>
    <n v="2016"/>
    <s v="3678310"/>
    <x v="2"/>
    <x v="0"/>
    <n v="0"/>
    <x v="1"/>
    <x v="19"/>
    <x v="16"/>
    <x v="1"/>
    <s v="Q6_6"/>
    <m/>
    <x v="0"/>
    <x v="6"/>
    <x v="2"/>
  </r>
  <r>
    <n v="1"/>
    <n v="2016"/>
    <s v="2740646"/>
    <x v="0"/>
    <x v="0"/>
    <n v="0"/>
    <x v="1"/>
    <x v="20"/>
    <x v="17"/>
    <x v="3"/>
    <s v="Q6_6"/>
    <m/>
    <x v="0"/>
    <x v="6"/>
    <x v="2"/>
  </r>
  <r>
    <n v="1"/>
    <n v="2016"/>
    <s v="3375215"/>
    <x v="2"/>
    <x v="0"/>
    <n v="0"/>
    <x v="1"/>
    <x v="49"/>
    <x v="30"/>
    <x v="2"/>
    <s v="Q6_6"/>
    <m/>
    <x v="0"/>
    <x v="6"/>
    <x v="2"/>
  </r>
  <r>
    <n v="1"/>
    <n v="2016"/>
    <s v="3044612"/>
    <x v="2"/>
    <x v="0"/>
    <n v="0"/>
    <x v="1"/>
    <x v="44"/>
    <x v="28"/>
    <x v="1"/>
    <s v="Q6_6"/>
    <m/>
    <x v="0"/>
    <x v="6"/>
    <x v="2"/>
  </r>
  <r>
    <n v="1"/>
    <n v="2016"/>
    <s v="3910217"/>
    <x v="2"/>
    <x v="0"/>
    <n v="0"/>
    <x v="1"/>
    <x v="32"/>
    <x v="25"/>
    <x v="0"/>
    <s v="Q6_6"/>
    <m/>
    <x v="0"/>
    <x v="6"/>
    <x v="2"/>
  </r>
  <r>
    <n v="1"/>
    <n v="2016"/>
    <s v="3575480"/>
    <x v="2"/>
    <x v="0"/>
    <n v="0"/>
    <x v="1"/>
    <x v="5"/>
    <x v="5"/>
    <x v="3"/>
    <s v="Q6_6"/>
    <m/>
    <x v="0"/>
    <x v="6"/>
    <x v="2"/>
  </r>
  <r>
    <n v="1"/>
    <n v="2016"/>
    <s v="3974008"/>
    <x v="2"/>
    <x v="0"/>
    <n v="0"/>
    <x v="1"/>
    <x v="3"/>
    <x v="3"/>
    <x v="1"/>
    <s v="Q6_6"/>
    <m/>
    <x v="0"/>
    <x v="6"/>
    <x v="2"/>
  </r>
  <r>
    <n v="1"/>
    <n v="2016"/>
    <s v="3591132"/>
    <x v="2"/>
    <x v="0"/>
    <n v="0"/>
    <x v="1"/>
    <x v="38"/>
    <x v="15"/>
    <x v="3"/>
    <s v="Q6_6"/>
    <m/>
    <x v="0"/>
    <x v="6"/>
    <x v="2"/>
  </r>
  <r>
    <n v="1"/>
    <n v="2016"/>
    <s v="2899766"/>
    <x v="1"/>
    <x v="0"/>
    <n v="0"/>
    <x v="1"/>
    <x v="50"/>
    <x v="31"/>
    <x v="3"/>
    <s v="Q6_6"/>
    <m/>
    <x v="0"/>
    <x v="6"/>
    <x v="2"/>
  </r>
  <r>
    <n v="1"/>
    <n v="2016"/>
    <s v="3404114"/>
    <x v="0"/>
    <x v="0"/>
    <n v="0"/>
    <x v="1"/>
    <x v="1"/>
    <x v="1"/>
    <x v="1"/>
    <s v="Q6_6"/>
    <m/>
    <x v="0"/>
    <x v="6"/>
    <x v="2"/>
  </r>
  <r>
    <n v="1"/>
    <n v="2016"/>
    <s v="3197778"/>
    <x v="3"/>
    <x v="0"/>
    <n v="0"/>
    <x v="1"/>
    <x v="51"/>
    <x v="32"/>
    <x v="3"/>
    <s v="Q6_6"/>
    <m/>
    <x v="0"/>
    <x v="6"/>
    <x v="2"/>
  </r>
  <r>
    <n v="1"/>
    <n v="2016"/>
    <s v="3003844"/>
    <x v="3"/>
    <x v="0"/>
    <n v="0"/>
    <x v="1"/>
    <x v="13"/>
    <x v="12"/>
    <x v="0"/>
    <s v="Q6_6"/>
    <m/>
    <x v="0"/>
    <x v="6"/>
    <x v="2"/>
  </r>
  <r>
    <n v="1"/>
    <n v="2016"/>
    <s v="3668729"/>
    <x v="2"/>
    <x v="0"/>
    <n v="0"/>
    <x v="1"/>
    <x v="52"/>
    <x v="4"/>
    <x v="1"/>
    <s v="Q6_6"/>
    <m/>
    <x v="0"/>
    <x v="6"/>
    <x v="2"/>
  </r>
  <r>
    <n v="1"/>
    <n v="2016"/>
    <s v="3140747"/>
    <x v="2"/>
    <x v="0"/>
    <n v="0"/>
    <x v="1"/>
    <x v="53"/>
    <x v="20"/>
    <x v="4"/>
    <s v="Q6_6"/>
    <m/>
    <x v="0"/>
    <x v="6"/>
    <x v="2"/>
  </r>
  <r>
    <n v="1"/>
    <n v="2016"/>
    <s v="3407156"/>
    <x v="2"/>
    <x v="0"/>
    <n v="0"/>
    <x v="1"/>
    <x v="54"/>
    <x v="33"/>
    <x v="0"/>
    <s v="Q6_6"/>
    <m/>
    <x v="0"/>
    <x v="6"/>
    <x v="2"/>
  </r>
  <r>
    <n v="1"/>
    <n v="2016"/>
    <s v="3822896"/>
    <x v="2"/>
    <x v="0"/>
    <n v="0"/>
    <x v="1"/>
    <x v="3"/>
    <x v="3"/>
    <x v="1"/>
    <s v="Q6_6"/>
    <m/>
    <x v="0"/>
    <x v="6"/>
    <x v="2"/>
  </r>
  <r>
    <n v="1"/>
    <n v="2016"/>
    <s v="3454125"/>
    <x v="3"/>
    <x v="0"/>
    <n v="0"/>
    <x v="1"/>
    <x v="12"/>
    <x v="11"/>
    <x v="1"/>
    <s v="Q6_6"/>
    <m/>
    <x v="0"/>
    <x v="6"/>
    <x v="2"/>
  </r>
  <r>
    <n v="1"/>
    <n v="2016"/>
    <s v="3401228"/>
    <x v="1"/>
    <x v="0"/>
    <n v="0"/>
    <x v="1"/>
    <x v="36"/>
    <x v="19"/>
    <x v="4"/>
    <s v="Q6_6"/>
    <m/>
    <x v="0"/>
    <x v="6"/>
    <x v="2"/>
  </r>
  <r>
    <n v="1"/>
    <n v="2016"/>
    <s v="2465215"/>
    <x v="0"/>
    <x v="0"/>
    <n v="0"/>
    <x v="1"/>
    <x v="22"/>
    <x v="19"/>
    <x v="4"/>
    <s v="Q6_6"/>
    <m/>
    <x v="0"/>
    <x v="6"/>
    <x v="2"/>
  </r>
  <r>
    <n v="1"/>
    <n v="2016"/>
    <s v="3861480"/>
    <x v="2"/>
    <x v="0"/>
    <n v="0"/>
    <x v="1"/>
    <x v="55"/>
    <x v="34"/>
    <x v="1"/>
    <s v="Q6_6"/>
    <m/>
    <x v="0"/>
    <x v="6"/>
    <x v="2"/>
  </r>
  <r>
    <n v="1"/>
    <n v="2016"/>
    <s v="3619524"/>
    <x v="2"/>
    <x v="0"/>
    <n v="0"/>
    <x v="1"/>
    <x v="12"/>
    <x v="11"/>
    <x v="1"/>
    <s v="Q6_6"/>
    <m/>
    <x v="0"/>
    <x v="6"/>
    <x v="2"/>
  </r>
  <r>
    <n v="1"/>
    <n v="2016"/>
    <s v="3337710"/>
    <x v="2"/>
    <x v="0"/>
    <n v="0"/>
    <x v="1"/>
    <x v="56"/>
    <x v="35"/>
    <x v="2"/>
    <s v="Q6_6"/>
    <m/>
    <x v="0"/>
    <x v="6"/>
    <x v="2"/>
  </r>
  <r>
    <n v="1"/>
    <n v="2016"/>
    <s v="3600440"/>
    <x v="2"/>
    <x v="0"/>
    <n v="0"/>
    <x v="1"/>
    <x v="32"/>
    <x v="25"/>
    <x v="0"/>
    <s v="Q6_6"/>
    <m/>
    <x v="0"/>
    <x v="6"/>
    <x v="2"/>
  </r>
  <r>
    <n v="1"/>
    <n v="2016"/>
    <s v="3642560"/>
    <x v="2"/>
    <x v="0"/>
    <n v="0"/>
    <x v="1"/>
    <x v="57"/>
    <x v="31"/>
    <x v="3"/>
    <s v="Q6_6"/>
    <m/>
    <x v="0"/>
    <x v="6"/>
    <x v="2"/>
  </r>
  <r>
    <n v="1"/>
    <n v="2016"/>
    <s v="3155658"/>
    <x v="2"/>
    <x v="0"/>
    <n v="0"/>
    <x v="1"/>
    <x v="22"/>
    <x v="19"/>
    <x v="4"/>
    <s v="Q6_6"/>
    <m/>
    <x v="0"/>
    <x v="6"/>
    <x v="2"/>
  </r>
  <r>
    <n v="1"/>
    <n v="2016"/>
    <s v="3285996"/>
    <x v="2"/>
    <x v="0"/>
    <n v="0"/>
    <x v="1"/>
    <x v="20"/>
    <x v="17"/>
    <x v="3"/>
    <s v="Q6_6"/>
    <m/>
    <x v="0"/>
    <x v="6"/>
    <x v="2"/>
  </r>
  <r>
    <n v="1"/>
    <n v="2016"/>
    <s v="3887168"/>
    <x v="2"/>
    <x v="0"/>
    <n v="0"/>
    <x v="1"/>
    <x v="19"/>
    <x v="16"/>
    <x v="1"/>
    <s v="Q6_7"/>
    <m/>
    <x v="0"/>
    <x v="7"/>
    <x v="2"/>
  </r>
  <r>
    <n v="1"/>
    <n v="2016"/>
    <s v="3332770"/>
    <x v="2"/>
    <x v="0"/>
    <n v="0"/>
    <x v="1"/>
    <x v="7"/>
    <x v="6"/>
    <x v="2"/>
    <s v="Q6_7"/>
    <m/>
    <x v="0"/>
    <x v="7"/>
    <x v="2"/>
  </r>
  <r>
    <n v="1"/>
    <n v="2016"/>
    <s v="3742114"/>
    <x v="2"/>
    <x v="0"/>
    <n v="0"/>
    <x v="1"/>
    <x v="45"/>
    <x v="18"/>
    <x v="1"/>
    <s v="Q6_7"/>
    <m/>
    <x v="0"/>
    <x v="7"/>
    <x v="2"/>
  </r>
  <r>
    <n v="1"/>
    <n v="2016"/>
    <s v="4150457"/>
    <x v="2"/>
    <x v="0"/>
    <n v="0"/>
    <x v="1"/>
    <x v="2"/>
    <x v="2"/>
    <x v="2"/>
    <s v="Q6_7"/>
    <m/>
    <x v="0"/>
    <x v="7"/>
    <x v="2"/>
  </r>
  <r>
    <n v="1"/>
    <n v="2016"/>
    <s v="3910542"/>
    <x v="2"/>
    <x v="0"/>
    <n v="0"/>
    <x v="1"/>
    <x v="46"/>
    <x v="29"/>
    <x v="1"/>
    <s v="Q6_7"/>
    <m/>
    <x v="0"/>
    <x v="7"/>
    <x v="2"/>
  </r>
  <r>
    <n v="1"/>
    <n v="2016"/>
    <s v="2694392"/>
    <x v="0"/>
    <x v="0"/>
    <n v="0"/>
    <x v="1"/>
    <x v="47"/>
    <x v="24"/>
    <x v="4"/>
    <s v="Q6_7"/>
    <m/>
    <x v="0"/>
    <x v="7"/>
    <x v="2"/>
  </r>
  <r>
    <n v="1"/>
    <n v="2016"/>
    <s v="3376320"/>
    <x v="1"/>
    <x v="0"/>
    <n v="0"/>
    <x v="1"/>
    <x v="3"/>
    <x v="3"/>
    <x v="1"/>
    <s v="Q6_7"/>
    <m/>
    <x v="0"/>
    <x v="7"/>
    <x v="2"/>
  </r>
  <r>
    <n v="1"/>
    <n v="2016"/>
    <s v="38804"/>
    <x v="2"/>
    <x v="0"/>
    <n v="0"/>
    <x v="1"/>
    <x v="11"/>
    <x v="10"/>
    <x v="2"/>
    <s v="Q6_7"/>
    <m/>
    <x v="0"/>
    <x v="7"/>
    <x v="2"/>
  </r>
  <r>
    <n v="1"/>
    <n v="2016"/>
    <s v="1067377"/>
    <x v="2"/>
    <x v="0"/>
    <n v="0"/>
    <x v="1"/>
    <x v="48"/>
    <x v="22"/>
    <x v="0"/>
    <s v="Q6_7"/>
    <m/>
    <x v="0"/>
    <x v="7"/>
    <x v="2"/>
  </r>
  <r>
    <n v="1"/>
    <n v="2016"/>
    <s v="3405674"/>
    <x v="2"/>
    <x v="0"/>
    <n v="0"/>
    <x v="1"/>
    <x v="44"/>
    <x v="28"/>
    <x v="1"/>
    <s v="Q6_7"/>
    <m/>
    <x v="0"/>
    <x v="7"/>
    <x v="2"/>
  </r>
  <r>
    <n v="1"/>
    <n v="2016"/>
    <s v="1134847"/>
    <x v="2"/>
    <x v="0"/>
    <n v="0"/>
    <x v="1"/>
    <x v="45"/>
    <x v="18"/>
    <x v="1"/>
    <s v="Q6_7"/>
    <m/>
    <x v="0"/>
    <x v="7"/>
    <x v="2"/>
  </r>
  <r>
    <n v="1"/>
    <n v="2016"/>
    <s v="2773991"/>
    <x v="0"/>
    <x v="0"/>
    <n v="0"/>
    <x v="1"/>
    <x v="12"/>
    <x v="11"/>
    <x v="1"/>
    <s v="Q6_7"/>
    <m/>
    <x v="0"/>
    <x v="7"/>
    <x v="2"/>
  </r>
  <r>
    <n v="1"/>
    <n v="2016"/>
    <s v="3678310"/>
    <x v="2"/>
    <x v="0"/>
    <n v="0"/>
    <x v="1"/>
    <x v="19"/>
    <x v="16"/>
    <x v="1"/>
    <s v="Q6_7"/>
    <m/>
    <x v="0"/>
    <x v="7"/>
    <x v="2"/>
  </r>
  <r>
    <n v="1"/>
    <n v="2016"/>
    <s v="2740646"/>
    <x v="0"/>
    <x v="0"/>
    <n v="0"/>
    <x v="1"/>
    <x v="20"/>
    <x v="17"/>
    <x v="3"/>
    <s v="Q6_7"/>
    <m/>
    <x v="0"/>
    <x v="7"/>
    <x v="2"/>
  </r>
  <r>
    <n v="1"/>
    <n v="2016"/>
    <s v="3375215"/>
    <x v="2"/>
    <x v="0"/>
    <n v="0"/>
    <x v="1"/>
    <x v="49"/>
    <x v="30"/>
    <x v="2"/>
    <s v="Q6_7"/>
    <m/>
    <x v="0"/>
    <x v="7"/>
    <x v="2"/>
  </r>
  <r>
    <n v="1"/>
    <n v="2016"/>
    <s v="3044612"/>
    <x v="2"/>
    <x v="0"/>
    <n v="0"/>
    <x v="1"/>
    <x v="44"/>
    <x v="28"/>
    <x v="1"/>
    <s v="Q6_7"/>
    <m/>
    <x v="0"/>
    <x v="7"/>
    <x v="2"/>
  </r>
  <r>
    <n v="1"/>
    <n v="2016"/>
    <s v="3910217"/>
    <x v="2"/>
    <x v="0"/>
    <n v="0"/>
    <x v="1"/>
    <x v="32"/>
    <x v="25"/>
    <x v="0"/>
    <s v="Q6_7"/>
    <m/>
    <x v="0"/>
    <x v="7"/>
    <x v="2"/>
  </r>
  <r>
    <n v="1"/>
    <n v="2016"/>
    <s v="3575480"/>
    <x v="2"/>
    <x v="0"/>
    <n v="0"/>
    <x v="1"/>
    <x v="5"/>
    <x v="5"/>
    <x v="3"/>
    <s v="Q6_7"/>
    <m/>
    <x v="0"/>
    <x v="7"/>
    <x v="2"/>
  </r>
  <r>
    <n v="1"/>
    <n v="2016"/>
    <s v="3974008"/>
    <x v="2"/>
    <x v="0"/>
    <n v="0"/>
    <x v="1"/>
    <x v="3"/>
    <x v="3"/>
    <x v="1"/>
    <s v="Q6_7"/>
    <m/>
    <x v="0"/>
    <x v="7"/>
    <x v="2"/>
  </r>
  <r>
    <n v="1"/>
    <n v="2016"/>
    <s v="3591132"/>
    <x v="2"/>
    <x v="0"/>
    <n v="0"/>
    <x v="1"/>
    <x v="38"/>
    <x v="15"/>
    <x v="3"/>
    <s v="Q6_7"/>
    <m/>
    <x v="0"/>
    <x v="7"/>
    <x v="2"/>
  </r>
  <r>
    <n v="1"/>
    <n v="2016"/>
    <s v="2899766"/>
    <x v="1"/>
    <x v="0"/>
    <n v="0"/>
    <x v="1"/>
    <x v="50"/>
    <x v="31"/>
    <x v="3"/>
    <s v="Q6_7"/>
    <m/>
    <x v="0"/>
    <x v="7"/>
    <x v="2"/>
  </r>
  <r>
    <n v="1"/>
    <n v="2016"/>
    <s v="3404114"/>
    <x v="0"/>
    <x v="0"/>
    <n v="0"/>
    <x v="1"/>
    <x v="1"/>
    <x v="1"/>
    <x v="1"/>
    <s v="Q6_7"/>
    <m/>
    <x v="0"/>
    <x v="7"/>
    <x v="2"/>
  </r>
  <r>
    <n v="1"/>
    <n v="2016"/>
    <s v="3197778"/>
    <x v="3"/>
    <x v="0"/>
    <n v="0"/>
    <x v="1"/>
    <x v="51"/>
    <x v="32"/>
    <x v="3"/>
    <s v="Q6_7"/>
    <m/>
    <x v="0"/>
    <x v="7"/>
    <x v="2"/>
  </r>
  <r>
    <n v="1"/>
    <n v="2016"/>
    <s v="3003844"/>
    <x v="3"/>
    <x v="0"/>
    <n v="0"/>
    <x v="1"/>
    <x v="13"/>
    <x v="12"/>
    <x v="0"/>
    <s v="Q6_7"/>
    <m/>
    <x v="0"/>
    <x v="7"/>
    <x v="2"/>
  </r>
  <r>
    <n v="1"/>
    <n v="2016"/>
    <s v="3668729"/>
    <x v="2"/>
    <x v="0"/>
    <n v="0"/>
    <x v="1"/>
    <x v="52"/>
    <x v="4"/>
    <x v="1"/>
    <s v="Q6_7"/>
    <m/>
    <x v="0"/>
    <x v="7"/>
    <x v="2"/>
  </r>
  <r>
    <n v="1"/>
    <n v="2016"/>
    <s v="3140747"/>
    <x v="2"/>
    <x v="0"/>
    <n v="0"/>
    <x v="1"/>
    <x v="53"/>
    <x v="20"/>
    <x v="4"/>
    <s v="Q6_7"/>
    <m/>
    <x v="0"/>
    <x v="7"/>
    <x v="2"/>
  </r>
  <r>
    <n v="1"/>
    <n v="2016"/>
    <s v="3407156"/>
    <x v="2"/>
    <x v="0"/>
    <n v="0"/>
    <x v="1"/>
    <x v="54"/>
    <x v="33"/>
    <x v="0"/>
    <s v="Q6_7"/>
    <m/>
    <x v="0"/>
    <x v="7"/>
    <x v="2"/>
  </r>
  <r>
    <n v="1"/>
    <n v="2016"/>
    <s v="3822896"/>
    <x v="2"/>
    <x v="0"/>
    <n v="0"/>
    <x v="1"/>
    <x v="3"/>
    <x v="3"/>
    <x v="1"/>
    <s v="Q6_7"/>
    <m/>
    <x v="0"/>
    <x v="7"/>
    <x v="2"/>
  </r>
  <r>
    <n v="1"/>
    <n v="2016"/>
    <s v="3454125"/>
    <x v="3"/>
    <x v="0"/>
    <n v="0"/>
    <x v="1"/>
    <x v="12"/>
    <x v="11"/>
    <x v="1"/>
    <s v="Q6_7"/>
    <m/>
    <x v="0"/>
    <x v="7"/>
    <x v="2"/>
  </r>
  <r>
    <n v="1"/>
    <n v="2016"/>
    <s v="3401228"/>
    <x v="1"/>
    <x v="0"/>
    <n v="0"/>
    <x v="1"/>
    <x v="36"/>
    <x v="19"/>
    <x v="4"/>
    <s v="Q6_7"/>
    <m/>
    <x v="0"/>
    <x v="7"/>
    <x v="2"/>
  </r>
  <r>
    <n v="1"/>
    <n v="2016"/>
    <s v="2465215"/>
    <x v="0"/>
    <x v="0"/>
    <n v="0"/>
    <x v="1"/>
    <x v="22"/>
    <x v="19"/>
    <x v="4"/>
    <s v="Q6_7"/>
    <m/>
    <x v="0"/>
    <x v="7"/>
    <x v="2"/>
  </r>
  <r>
    <n v="1"/>
    <n v="2016"/>
    <s v="3861480"/>
    <x v="2"/>
    <x v="0"/>
    <n v="0"/>
    <x v="1"/>
    <x v="55"/>
    <x v="34"/>
    <x v="1"/>
    <s v="Q6_7"/>
    <m/>
    <x v="0"/>
    <x v="7"/>
    <x v="2"/>
  </r>
  <r>
    <n v="1"/>
    <n v="2016"/>
    <s v="3619524"/>
    <x v="2"/>
    <x v="0"/>
    <n v="0"/>
    <x v="1"/>
    <x v="12"/>
    <x v="11"/>
    <x v="1"/>
    <s v="Q6_7"/>
    <m/>
    <x v="0"/>
    <x v="7"/>
    <x v="2"/>
  </r>
  <r>
    <n v="1"/>
    <n v="2016"/>
    <s v="3337710"/>
    <x v="2"/>
    <x v="0"/>
    <n v="0"/>
    <x v="1"/>
    <x v="56"/>
    <x v="35"/>
    <x v="2"/>
    <s v="Q6_7"/>
    <m/>
    <x v="0"/>
    <x v="7"/>
    <x v="2"/>
  </r>
  <r>
    <n v="1"/>
    <n v="2016"/>
    <s v="3600440"/>
    <x v="2"/>
    <x v="0"/>
    <n v="0"/>
    <x v="1"/>
    <x v="32"/>
    <x v="25"/>
    <x v="0"/>
    <s v="Q6_7"/>
    <m/>
    <x v="0"/>
    <x v="7"/>
    <x v="2"/>
  </r>
  <r>
    <n v="1"/>
    <n v="2016"/>
    <s v="3642560"/>
    <x v="2"/>
    <x v="0"/>
    <n v="0"/>
    <x v="1"/>
    <x v="57"/>
    <x v="31"/>
    <x v="3"/>
    <s v="Q6_7"/>
    <m/>
    <x v="0"/>
    <x v="7"/>
    <x v="2"/>
  </r>
  <r>
    <n v="1"/>
    <n v="2016"/>
    <s v="3155658"/>
    <x v="2"/>
    <x v="0"/>
    <n v="0"/>
    <x v="1"/>
    <x v="22"/>
    <x v="19"/>
    <x v="4"/>
    <s v="Q6_7"/>
    <m/>
    <x v="0"/>
    <x v="7"/>
    <x v="2"/>
  </r>
  <r>
    <n v="1"/>
    <n v="2016"/>
    <s v="3285996"/>
    <x v="2"/>
    <x v="0"/>
    <n v="0"/>
    <x v="1"/>
    <x v="20"/>
    <x v="17"/>
    <x v="3"/>
    <s v="Q6_7"/>
    <m/>
    <x v="0"/>
    <x v="7"/>
    <x v="2"/>
  </r>
  <r>
    <n v="1"/>
    <n v="2016"/>
    <s v="3887168"/>
    <x v="2"/>
    <x v="0"/>
    <n v="0"/>
    <x v="1"/>
    <x v="19"/>
    <x v="16"/>
    <x v="1"/>
    <s v="Q6_8"/>
    <m/>
    <x v="0"/>
    <x v="8"/>
    <x v="2"/>
  </r>
  <r>
    <n v="1"/>
    <n v="2016"/>
    <s v="3332770"/>
    <x v="2"/>
    <x v="0"/>
    <n v="0"/>
    <x v="1"/>
    <x v="7"/>
    <x v="6"/>
    <x v="2"/>
    <s v="Q6_8"/>
    <m/>
    <x v="0"/>
    <x v="8"/>
    <x v="2"/>
  </r>
  <r>
    <n v="1"/>
    <n v="2016"/>
    <s v="3742114"/>
    <x v="2"/>
    <x v="0"/>
    <n v="0"/>
    <x v="1"/>
    <x v="45"/>
    <x v="18"/>
    <x v="1"/>
    <s v="Q6_8"/>
    <m/>
    <x v="0"/>
    <x v="8"/>
    <x v="2"/>
  </r>
  <r>
    <n v="1"/>
    <n v="2016"/>
    <s v="4150457"/>
    <x v="2"/>
    <x v="0"/>
    <n v="0"/>
    <x v="1"/>
    <x v="2"/>
    <x v="2"/>
    <x v="2"/>
    <s v="Q6_8"/>
    <m/>
    <x v="0"/>
    <x v="8"/>
    <x v="2"/>
  </r>
  <r>
    <n v="1"/>
    <n v="2016"/>
    <s v="3910542"/>
    <x v="2"/>
    <x v="0"/>
    <n v="0"/>
    <x v="1"/>
    <x v="46"/>
    <x v="29"/>
    <x v="1"/>
    <s v="Q6_8"/>
    <m/>
    <x v="0"/>
    <x v="8"/>
    <x v="2"/>
  </r>
  <r>
    <n v="1"/>
    <n v="2016"/>
    <s v="2694392"/>
    <x v="0"/>
    <x v="0"/>
    <n v="0"/>
    <x v="1"/>
    <x v="47"/>
    <x v="24"/>
    <x v="4"/>
    <s v="Q6_8"/>
    <m/>
    <x v="0"/>
    <x v="8"/>
    <x v="2"/>
  </r>
  <r>
    <n v="1"/>
    <n v="2016"/>
    <s v="3376320"/>
    <x v="1"/>
    <x v="0"/>
    <n v="0"/>
    <x v="1"/>
    <x v="3"/>
    <x v="3"/>
    <x v="1"/>
    <s v="Q6_8"/>
    <m/>
    <x v="0"/>
    <x v="8"/>
    <x v="2"/>
  </r>
  <r>
    <n v="1"/>
    <n v="2016"/>
    <s v="38804"/>
    <x v="2"/>
    <x v="0"/>
    <n v="0"/>
    <x v="1"/>
    <x v="11"/>
    <x v="10"/>
    <x v="2"/>
    <s v="Q6_8"/>
    <m/>
    <x v="0"/>
    <x v="8"/>
    <x v="2"/>
  </r>
  <r>
    <n v="1"/>
    <n v="2016"/>
    <s v="1067377"/>
    <x v="2"/>
    <x v="0"/>
    <n v="0"/>
    <x v="1"/>
    <x v="48"/>
    <x v="22"/>
    <x v="0"/>
    <s v="Q6_8"/>
    <m/>
    <x v="0"/>
    <x v="8"/>
    <x v="2"/>
  </r>
  <r>
    <n v="1"/>
    <n v="2016"/>
    <s v="3405674"/>
    <x v="2"/>
    <x v="0"/>
    <n v="0"/>
    <x v="1"/>
    <x v="44"/>
    <x v="28"/>
    <x v="1"/>
    <s v="Q6_8"/>
    <m/>
    <x v="0"/>
    <x v="8"/>
    <x v="2"/>
  </r>
  <r>
    <n v="1"/>
    <n v="2016"/>
    <s v="1134847"/>
    <x v="2"/>
    <x v="0"/>
    <n v="0"/>
    <x v="1"/>
    <x v="45"/>
    <x v="18"/>
    <x v="1"/>
    <s v="Q6_8"/>
    <m/>
    <x v="0"/>
    <x v="8"/>
    <x v="2"/>
  </r>
  <r>
    <n v="1"/>
    <n v="2016"/>
    <s v="2773991"/>
    <x v="0"/>
    <x v="0"/>
    <n v="0"/>
    <x v="1"/>
    <x v="12"/>
    <x v="11"/>
    <x v="1"/>
    <s v="Q6_8"/>
    <m/>
    <x v="0"/>
    <x v="8"/>
    <x v="2"/>
  </r>
  <r>
    <n v="1"/>
    <n v="2016"/>
    <s v="3678310"/>
    <x v="2"/>
    <x v="0"/>
    <n v="0"/>
    <x v="1"/>
    <x v="19"/>
    <x v="16"/>
    <x v="1"/>
    <s v="Q6_8"/>
    <m/>
    <x v="0"/>
    <x v="8"/>
    <x v="2"/>
  </r>
  <r>
    <n v="1"/>
    <n v="2016"/>
    <s v="2740646"/>
    <x v="0"/>
    <x v="0"/>
    <n v="0"/>
    <x v="1"/>
    <x v="20"/>
    <x v="17"/>
    <x v="3"/>
    <s v="Q6_8"/>
    <m/>
    <x v="0"/>
    <x v="8"/>
    <x v="2"/>
  </r>
  <r>
    <n v="1"/>
    <n v="2016"/>
    <s v="3375215"/>
    <x v="2"/>
    <x v="0"/>
    <n v="0"/>
    <x v="1"/>
    <x v="49"/>
    <x v="30"/>
    <x v="2"/>
    <s v="Q6_8"/>
    <m/>
    <x v="0"/>
    <x v="8"/>
    <x v="2"/>
  </r>
  <r>
    <n v="1"/>
    <n v="2016"/>
    <s v="3044612"/>
    <x v="2"/>
    <x v="0"/>
    <n v="0"/>
    <x v="1"/>
    <x v="44"/>
    <x v="28"/>
    <x v="1"/>
    <s v="Q6_8"/>
    <m/>
    <x v="0"/>
    <x v="8"/>
    <x v="2"/>
  </r>
  <r>
    <n v="1"/>
    <n v="2016"/>
    <s v="3910217"/>
    <x v="2"/>
    <x v="0"/>
    <n v="0"/>
    <x v="1"/>
    <x v="32"/>
    <x v="25"/>
    <x v="0"/>
    <s v="Q6_8"/>
    <m/>
    <x v="0"/>
    <x v="8"/>
    <x v="2"/>
  </r>
  <r>
    <n v="1"/>
    <n v="2016"/>
    <s v="3575480"/>
    <x v="2"/>
    <x v="0"/>
    <n v="0"/>
    <x v="1"/>
    <x v="5"/>
    <x v="5"/>
    <x v="3"/>
    <s v="Q6_8"/>
    <m/>
    <x v="0"/>
    <x v="8"/>
    <x v="2"/>
  </r>
  <r>
    <n v="1"/>
    <n v="2016"/>
    <s v="3974008"/>
    <x v="2"/>
    <x v="0"/>
    <n v="0"/>
    <x v="1"/>
    <x v="3"/>
    <x v="3"/>
    <x v="1"/>
    <s v="Q6_8"/>
    <m/>
    <x v="0"/>
    <x v="8"/>
    <x v="2"/>
  </r>
  <r>
    <n v="1"/>
    <n v="2016"/>
    <s v="3591132"/>
    <x v="2"/>
    <x v="0"/>
    <n v="0"/>
    <x v="1"/>
    <x v="38"/>
    <x v="15"/>
    <x v="3"/>
    <s v="Q6_8"/>
    <m/>
    <x v="0"/>
    <x v="8"/>
    <x v="2"/>
  </r>
  <r>
    <n v="1"/>
    <n v="2016"/>
    <s v="2899766"/>
    <x v="1"/>
    <x v="0"/>
    <n v="0"/>
    <x v="1"/>
    <x v="50"/>
    <x v="31"/>
    <x v="3"/>
    <s v="Q6_8"/>
    <m/>
    <x v="0"/>
    <x v="8"/>
    <x v="2"/>
  </r>
  <r>
    <n v="1"/>
    <n v="2016"/>
    <s v="3404114"/>
    <x v="0"/>
    <x v="0"/>
    <n v="0"/>
    <x v="1"/>
    <x v="1"/>
    <x v="1"/>
    <x v="1"/>
    <s v="Q6_8"/>
    <m/>
    <x v="0"/>
    <x v="8"/>
    <x v="2"/>
  </r>
  <r>
    <n v="1"/>
    <n v="2016"/>
    <s v="3197778"/>
    <x v="3"/>
    <x v="0"/>
    <n v="0"/>
    <x v="1"/>
    <x v="51"/>
    <x v="32"/>
    <x v="3"/>
    <s v="Q6_8"/>
    <m/>
    <x v="0"/>
    <x v="8"/>
    <x v="2"/>
  </r>
  <r>
    <n v="1"/>
    <n v="2016"/>
    <s v="3003844"/>
    <x v="3"/>
    <x v="0"/>
    <n v="0"/>
    <x v="1"/>
    <x v="13"/>
    <x v="12"/>
    <x v="0"/>
    <s v="Q6_8"/>
    <m/>
    <x v="0"/>
    <x v="8"/>
    <x v="2"/>
  </r>
  <r>
    <n v="1"/>
    <n v="2016"/>
    <s v="3668729"/>
    <x v="2"/>
    <x v="0"/>
    <n v="0"/>
    <x v="1"/>
    <x v="52"/>
    <x v="4"/>
    <x v="1"/>
    <s v="Q6_8"/>
    <m/>
    <x v="0"/>
    <x v="8"/>
    <x v="2"/>
  </r>
  <r>
    <n v="1"/>
    <n v="2016"/>
    <s v="3140747"/>
    <x v="2"/>
    <x v="0"/>
    <n v="0"/>
    <x v="1"/>
    <x v="53"/>
    <x v="20"/>
    <x v="4"/>
    <s v="Q6_8"/>
    <m/>
    <x v="0"/>
    <x v="8"/>
    <x v="2"/>
  </r>
  <r>
    <n v="1"/>
    <n v="2016"/>
    <s v="3407156"/>
    <x v="2"/>
    <x v="0"/>
    <n v="0"/>
    <x v="1"/>
    <x v="54"/>
    <x v="33"/>
    <x v="0"/>
    <s v="Q6_8"/>
    <m/>
    <x v="0"/>
    <x v="8"/>
    <x v="2"/>
  </r>
  <r>
    <n v="1"/>
    <n v="2016"/>
    <s v="3822896"/>
    <x v="2"/>
    <x v="0"/>
    <n v="0"/>
    <x v="1"/>
    <x v="3"/>
    <x v="3"/>
    <x v="1"/>
    <s v="Q6_8"/>
    <m/>
    <x v="0"/>
    <x v="8"/>
    <x v="2"/>
  </r>
  <r>
    <n v="1"/>
    <n v="2016"/>
    <s v="3454125"/>
    <x v="3"/>
    <x v="0"/>
    <n v="0"/>
    <x v="1"/>
    <x v="12"/>
    <x v="11"/>
    <x v="1"/>
    <s v="Q6_8"/>
    <m/>
    <x v="0"/>
    <x v="8"/>
    <x v="2"/>
  </r>
  <r>
    <n v="1"/>
    <n v="2016"/>
    <s v="3401228"/>
    <x v="1"/>
    <x v="0"/>
    <n v="0"/>
    <x v="1"/>
    <x v="36"/>
    <x v="19"/>
    <x v="4"/>
    <s v="Q6_8"/>
    <m/>
    <x v="0"/>
    <x v="8"/>
    <x v="2"/>
  </r>
  <r>
    <n v="1"/>
    <n v="2016"/>
    <s v="2465215"/>
    <x v="0"/>
    <x v="0"/>
    <n v="0"/>
    <x v="1"/>
    <x v="22"/>
    <x v="19"/>
    <x v="4"/>
    <s v="Q6_8"/>
    <m/>
    <x v="0"/>
    <x v="8"/>
    <x v="2"/>
  </r>
  <r>
    <n v="1"/>
    <n v="2016"/>
    <s v="3861480"/>
    <x v="2"/>
    <x v="0"/>
    <n v="0"/>
    <x v="1"/>
    <x v="55"/>
    <x v="34"/>
    <x v="1"/>
    <s v="Q6_8"/>
    <m/>
    <x v="0"/>
    <x v="8"/>
    <x v="2"/>
  </r>
  <r>
    <n v="1"/>
    <n v="2016"/>
    <s v="3619524"/>
    <x v="2"/>
    <x v="0"/>
    <n v="0"/>
    <x v="1"/>
    <x v="12"/>
    <x v="11"/>
    <x v="1"/>
    <s v="Q6_8"/>
    <m/>
    <x v="0"/>
    <x v="8"/>
    <x v="2"/>
  </r>
  <r>
    <n v="1"/>
    <n v="2016"/>
    <s v="3337710"/>
    <x v="2"/>
    <x v="0"/>
    <n v="0"/>
    <x v="1"/>
    <x v="56"/>
    <x v="35"/>
    <x v="2"/>
    <s v="Q6_8"/>
    <m/>
    <x v="0"/>
    <x v="8"/>
    <x v="2"/>
  </r>
  <r>
    <n v="1"/>
    <n v="2016"/>
    <s v="3600440"/>
    <x v="2"/>
    <x v="0"/>
    <n v="0"/>
    <x v="1"/>
    <x v="32"/>
    <x v="25"/>
    <x v="0"/>
    <s v="Q6_8"/>
    <m/>
    <x v="0"/>
    <x v="8"/>
    <x v="2"/>
  </r>
  <r>
    <n v="1"/>
    <n v="2016"/>
    <s v="3642560"/>
    <x v="2"/>
    <x v="0"/>
    <n v="0"/>
    <x v="1"/>
    <x v="57"/>
    <x v="31"/>
    <x v="3"/>
    <s v="Q6_8"/>
    <m/>
    <x v="0"/>
    <x v="8"/>
    <x v="2"/>
  </r>
  <r>
    <n v="1"/>
    <n v="2016"/>
    <s v="3155658"/>
    <x v="2"/>
    <x v="0"/>
    <n v="0"/>
    <x v="1"/>
    <x v="22"/>
    <x v="19"/>
    <x v="4"/>
    <s v="Q6_8"/>
    <m/>
    <x v="0"/>
    <x v="8"/>
    <x v="2"/>
  </r>
  <r>
    <n v="1"/>
    <n v="2016"/>
    <s v="3285996"/>
    <x v="2"/>
    <x v="0"/>
    <n v="0"/>
    <x v="1"/>
    <x v="20"/>
    <x v="17"/>
    <x v="3"/>
    <s v="Q6_8"/>
    <m/>
    <x v="0"/>
    <x v="8"/>
    <x v="2"/>
  </r>
  <r>
    <n v="1"/>
    <n v="2016"/>
    <s v="2630926"/>
    <x v="2"/>
    <x v="1"/>
    <n v="0"/>
    <x v="1"/>
    <x v="58"/>
    <x v="30"/>
    <x v="2"/>
    <s v="Q5"/>
    <n v="2"/>
    <x v="0"/>
    <x v="0"/>
    <x v="0"/>
  </r>
  <r>
    <n v="1"/>
    <n v="2016"/>
    <s v="2743454"/>
    <x v="3"/>
    <x v="1"/>
    <n v="0"/>
    <x v="1"/>
    <x v="59"/>
    <x v="5"/>
    <x v="3"/>
    <s v="Q5"/>
    <n v="2"/>
    <x v="0"/>
    <x v="0"/>
    <x v="0"/>
  </r>
  <r>
    <n v="1"/>
    <n v="2016"/>
    <s v="3568798"/>
    <x v="2"/>
    <x v="1"/>
    <n v="0"/>
    <x v="1"/>
    <x v="55"/>
    <x v="34"/>
    <x v="1"/>
    <s v="Q5"/>
    <n v="2"/>
    <x v="0"/>
    <x v="0"/>
    <x v="0"/>
  </r>
  <r>
    <n v="1"/>
    <n v="2016"/>
    <s v="3581577"/>
    <x v="2"/>
    <x v="1"/>
    <n v="0"/>
    <x v="1"/>
    <x v="22"/>
    <x v="19"/>
    <x v="4"/>
    <s v="Q5"/>
    <m/>
    <x v="0"/>
    <x v="0"/>
    <x v="2"/>
  </r>
  <r>
    <n v="1"/>
    <n v="2016"/>
    <s v="3680117"/>
    <x v="2"/>
    <x v="1"/>
    <n v="0"/>
    <x v="1"/>
    <x v="20"/>
    <x v="17"/>
    <x v="3"/>
    <s v="Q5"/>
    <n v="2"/>
    <x v="0"/>
    <x v="0"/>
    <x v="0"/>
  </r>
  <r>
    <n v="1"/>
    <n v="2016"/>
    <s v="3729166"/>
    <x v="2"/>
    <x v="1"/>
    <n v="0"/>
    <x v="1"/>
    <x v="46"/>
    <x v="29"/>
    <x v="1"/>
    <s v="Q5"/>
    <n v="2"/>
    <x v="0"/>
    <x v="0"/>
    <x v="0"/>
  </r>
  <r>
    <n v="1"/>
    <n v="2016"/>
    <s v="2877068"/>
    <x v="2"/>
    <x v="1"/>
    <n v="0"/>
    <x v="1"/>
    <x v="60"/>
    <x v="16"/>
    <x v="1"/>
    <s v="Q5"/>
    <n v="2"/>
    <x v="0"/>
    <x v="0"/>
    <x v="0"/>
  </r>
  <r>
    <n v="1"/>
    <n v="2016"/>
    <s v="2678948"/>
    <x v="2"/>
    <x v="1"/>
    <n v="0"/>
    <x v="1"/>
    <x v="13"/>
    <x v="12"/>
    <x v="0"/>
    <s v="Q5"/>
    <m/>
    <x v="0"/>
    <x v="0"/>
    <x v="2"/>
  </r>
  <r>
    <n v="1"/>
    <n v="2016"/>
    <s v="3670198"/>
    <x v="2"/>
    <x v="1"/>
    <n v="0"/>
    <x v="1"/>
    <x v="38"/>
    <x v="15"/>
    <x v="3"/>
    <s v="Q5"/>
    <n v="2"/>
    <x v="0"/>
    <x v="0"/>
    <x v="0"/>
  </r>
  <r>
    <n v="1"/>
    <n v="2016"/>
    <s v="721486"/>
    <x v="2"/>
    <x v="1"/>
    <n v="0"/>
    <x v="1"/>
    <x v="61"/>
    <x v="36"/>
    <x v="2"/>
    <s v="Q5"/>
    <n v="2"/>
    <x v="0"/>
    <x v="0"/>
    <x v="0"/>
  </r>
  <r>
    <n v="1"/>
    <n v="2016"/>
    <s v="8566"/>
    <x v="2"/>
    <x v="1"/>
    <n v="0"/>
    <x v="1"/>
    <x v="58"/>
    <x v="30"/>
    <x v="2"/>
    <s v="Q5"/>
    <n v="2"/>
    <x v="0"/>
    <x v="0"/>
    <x v="0"/>
  </r>
  <r>
    <n v="1"/>
    <n v="2016"/>
    <s v="2971123"/>
    <x v="2"/>
    <x v="1"/>
    <n v="0"/>
    <x v="1"/>
    <x v="6"/>
    <x v="0"/>
    <x v="0"/>
    <s v="Q5"/>
    <n v="2"/>
    <x v="0"/>
    <x v="0"/>
    <x v="0"/>
  </r>
  <r>
    <n v="1"/>
    <n v="2016"/>
    <s v="3662411"/>
    <x v="2"/>
    <x v="1"/>
    <n v="0"/>
    <x v="1"/>
    <x v="62"/>
    <x v="0"/>
    <x v="0"/>
    <s v="Q5"/>
    <n v="2"/>
    <x v="0"/>
    <x v="0"/>
    <x v="0"/>
  </r>
  <r>
    <n v="1"/>
    <n v="2016"/>
    <s v="3057495"/>
    <x v="0"/>
    <x v="1"/>
    <n v="0"/>
    <x v="1"/>
    <x v="63"/>
    <x v="37"/>
    <x v="2"/>
    <s v="Q5"/>
    <n v="2"/>
    <x v="0"/>
    <x v="0"/>
    <x v="0"/>
  </r>
  <r>
    <n v="1"/>
    <n v="2016"/>
    <s v="2787394"/>
    <x v="3"/>
    <x v="1"/>
    <n v="0"/>
    <x v="1"/>
    <x v="31"/>
    <x v="24"/>
    <x v="4"/>
    <s v="Q5"/>
    <n v="2"/>
    <x v="0"/>
    <x v="0"/>
    <x v="0"/>
  </r>
  <r>
    <n v="1"/>
    <n v="2016"/>
    <s v="876524"/>
    <x v="3"/>
    <x v="1"/>
    <n v="0"/>
    <x v="1"/>
    <x v="64"/>
    <x v="20"/>
    <x v="4"/>
    <s v="Q5"/>
    <n v="2"/>
    <x v="0"/>
    <x v="0"/>
    <x v="0"/>
  </r>
  <r>
    <n v="1"/>
    <n v="2016"/>
    <s v="3909853"/>
    <x v="2"/>
    <x v="1"/>
    <n v="0"/>
    <x v="1"/>
    <x v="65"/>
    <x v="38"/>
    <x v="2"/>
    <s v="Q5"/>
    <n v="2"/>
    <x v="0"/>
    <x v="0"/>
    <x v="0"/>
  </r>
  <r>
    <n v="1"/>
    <n v="2016"/>
    <s v="3662775"/>
    <x v="2"/>
    <x v="1"/>
    <n v="0"/>
    <x v="1"/>
    <x v="19"/>
    <x v="16"/>
    <x v="1"/>
    <s v="Q5"/>
    <n v="2"/>
    <x v="0"/>
    <x v="0"/>
    <x v="0"/>
  </r>
  <r>
    <n v="1"/>
    <n v="2016"/>
    <s v="1144545"/>
    <x v="0"/>
    <x v="1"/>
    <n v="0"/>
    <x v="1"/>
    <x v="7"/>
    <x v="6"/>
    <x v="2"/>
    <s v="Q5"/>
    <n v="2"/>
    <x v="0"/>
    <x v="0"/>
    <x v="0"/>
  </r>
  <r>
    <n v="1"/>
    <n v="2016"/>
    <s v="12011"/>
    <x v="0"/>
    <x v="1"/>
    <n v="0"/>
    <x v="1"/>
    <x v="34"/>
    <x v="20"/>
    <x v="4"/>
    <s v="Q5"/>
    <n v="2"/>
    <x v="0"/>
    <x v="0"/>
    <x v="0"/>
  </r>
  <r>
    <n v="1"/>
    <n v="2016"/>
    <s v="3379765"/>
    <x v="2"/>
    <x v="1"/>
    <n v="0"/>
    <x v="1"/>
    <x v="63"/>
    <x v="37"/>
    <x v="2"/>
    <s v="Q5"/>
    <n v="2"/>
    <x v="0"/>
    <x v="0"/>
    <x v="0"/>
  </r>
  <r>
    <n v="1"/>
    <n v="2016"/>
    <s v="3744181"/>
    <x v="2"/>
    <x v="1"/>
    <n v="0"/>
    <x v="1"/>
    <x v="66"/>
    <x v="24"/>
    <x v="4"/>
    <s v="Q5"/>
    <n v="2"/>
    <x v="0"/>
    <x v="0"/>
    <x v="0"/>
  </r>
  <r>
    <n v="1"/>
    <n v="2016"/>
    <s v="4110313"/>
    <x v="2"/>
    <x v="1"/>
    <n v="0"/>
    <x v="1"/>
    <x v="67"/>
    <x v="39"/>
    <x v="0"/>
    <s v="Q5"/>
    <n v="2"/>
    <x v="0"/>
    <x v="0"/>
    <x v="0"/>
  </r>
  <r>
    <n v="1"/>
    <n v="2016"/>
    <s v="3393792"/>
    <x v="0"/>
    <x v="1"/>
    <n v="0"/>
    <x v="1"/>
    <x v="44"/>
    <x v="28"/>
    <x v="1"/>
    <s v="Q5"/>
    <n v="2"/>
    <x v="0"/>
    <x v="0"/>
    <x v="0"/>
  </r>
  <r>
    <n v="1"/>
    <n v="2016"/>
    <s v="3659421"/>
    <x v="3"/>
    <x v="1"/>
    <n v="0"/>
    <x v="1"/>
    <x v="19"/>
    <x v="16"/>
    <x v="1"/>
    <s v="Q5"/>
    <m/>
    <x v="0"/>
    <x v="0"/>
    <x v="2"/>
  </r>
  <r>
    <n v="1"/>
    <n v="2016"/>
    <s v="1972814"/>
    <x v="1"/>
    <x v="1"/>
    <n v="0"/>
    <x v="1"/>
    <x v="55"/>
    <x v="34"/>
    <x v="1"/>
    <s v="Q5"/>
    <n v="2"/>
    <x v="0"/>
    <x v="0"/>
    <x v="0"/>
  </r>
  <r>
    <n v="1"/>
    <n v="2016"/>
    <s v="3288570"/>
    <x v="1"/>
    <x v="1"/>
    <n v="0"/>
    <x v="1"/>
    <x v="34"/>
    <x v="20"/>
    <x v="4"/>
    <s v="Q5"/>
    <n v="2"/>
    <x v="0"/>
    <x v="0"/>
    <x v="0"/>
  </r>
  <r>
    <n v="1"/>
    <n v="2016"/>
    <s v="3662814"/>
    <x v="2"/>
    <x v="1"/>
    <n v="0"/>
    <x v="1"/>
    <x v="3"/>
    <x v="3"/>
    <x v="1"/>
    <s v="Q5"/>
    <n v="2"/>
    <x v="0"/>
    <x v="0"/>
    <x v="0"/>
  </r>
  <r>
    <n v="1"/>
    <n v="2016"/>
    <s v="3881097"/>
    <x v="2"/>
    <x v="1"/>
    <n v="0"/>
    <x v="1"/>
    <x v="32"/>
    <x v="25"/>
    <x v="0"/>
    <s v="Q5"/>
    <n v="2"/>
    <x v="0"/>
    <x v="0"/>
    <x v="0"/>
  </r>
  <r>
    <n v="1"/>
    <n v="2016"/>
    <s v="3584671"/>
    <x v="2"/>
    <x v="1"/>
    <n v="0"/>
    <x v="1"/>
    <x v="1"/>
    <x v="1"/>
    <x v="1"/>
    <s v="Q5"/>
    <n v="2"/>
    <x v="0"/>
    <x v="0"/>
    <x v="0"/>
  </r>
  <r>
    <n v="1"/>
    <n v="2016"/>
    <s v="3047355"/>
    <x v="2"/>
    <x v="1"/>
    <n v="0"/>
    <x v="1"/>
    <x v="13"/>
    <x v="12"/>
    <x v="0"/>
    <s v="Q5"/>
    <n v="2"/>
    <x v="0"/>
    <x v="0"/>
    <x v="0"/>
  </r>
  <r>
    <n v="1"/>
    <n v="2016"/>
    <s v="2792217"/>
    <x v="4"/>
    <x v="1"/>
    <n v="0"/>
    <x v="1"/>
    <x v="53"/>
    <x v="20"/>
    <x v="4"/>
    <s v="Q5"/>
    <n v="2"/>
    <x v="0"/>
    <x v="0"/>
    <x v="0"/>
  </r>
  <r>
    <n v="1"/>
    <n v="2016"/>
    <s v="3107688"/>
    <x v="0"/>
    <x v="1"/>
    <n v="0"/>
    <x v="1"/>
    <x v="63"/>
    <x v="37"/>
    <x v="2"/>
    <s v="Q5"/>
    <n v="2"/>
    <x v="0"/>
    <x v="0"/>
    <x v="0"/>
  </r>
  <r>
    <n v="1"/>
    <n v="2016"/>
    <s v="3421976"/>
    <x v="2"/>
    <x v="1"/>
    <n v="0"/>
    <x v="1"/>
    <x v="30"/>
    <x v="8"/>
    <x v="4"/>
    <s v="Q5"/>
    <n v="2"/>
    <x v="0"/>
    <x v="0"/>
    <x v="0"/>
  </r>
  <r>
    <n v="1"/>
    <n v="2016"/>
    <s v="2761277"/>
    <x v="0"/>
    <x v="1"/>
    <n v="0"/>
    <x v="1"/>
    <x v="68"/>
    <x v="16"/>
    <x v="1"/>
    <s v="Q5"/>
    <n v="2"/>
    <x v="0"/>
    <x v="0"/>
    <x v="0"/>
  </r>
  <r>
    <n v="1"/>
    <n v="2016"/>
    <s v="3531852"/>
    <x v="3"/>
    <x v="1"/>
    <n v="0"/>
    <x v="1"/>
    <x v="37"/>
    <x v="26"/>
    <x v="1"/>
    <s v="Q5"/>
    <n v="2"/>
    <x v="0"/>
    <x v="0"/>
    <x v="0"/>
  </r>
  <r>
    <n v="1"/>
    <n v="2016"/>
    <s v="2942159"/>
    <x v="1"/>
    <x v="1"/>
    <n v="0"/>
    <x v="1"/>
    <x v="6"/>
    <x v="0"/>
    <x v="0"/>
    <s v="Q5"/>
    <n v="2"/>
    <x v="0"/>
    <x v="0"/>
    <x v="0"/>
  </r>
  <r>
    <n v="1"/>
    <n v="2016"/>
    <s v="3112511"/>
    <x v="2"/>
    <x v="1"/>
    <n v="0"/>
    <x v="1"/>
    <x v="5"/>
    <x v="5"/>
    <x v="3"/>
    <s v="Q5"/>
    <n v="2"/>
    <x v="0"/>
    <x v="0"/>
    <x v="0"/>
  </r>
  <r>
    <n v="1"/>
    <n v="2016"/>
    <s v="3294316"/>
    <x v="0"/>
    <x v="1"/>
    <n v="0"/>
    <x v="1"/>
    <x v="47"/>
    <x v="24"/>
    <x v="4"/>
    <s v="Q5"/>
    <n v="2"/>
    <x v="0"/>
    <x v="0"/>
    <x v="0"/>
  </r>
  <r>
    <n v="1"/>
    <n v="2016"/>
    <s v="2721952"/>
    <x v="0"/>
    <x v="1"/>
    <n v="0"/>
    <x v="1"/>
    <x v="69"/>
    <x v="7"/>
    <x v="3"/>
    <s v="Q5"/>
    <n v="2"/>
    <x v="0"/>
    <x v="0"/>
    <x v="0"/>
  </r>
  <r>
    <n v="1"/>
    <n v="2016"/>
    <s v="2730142"/>
    <x v="2"/>
    <x v="1"/>
    <n v="0"/>
    <x v="1"/>
    <x v="45"/>
    <x v="18"/>
    <x v="1"/>
    <s v="Q5"/>
    <n v="2"/>
    <x v="0"/>
    <x v="0"/>
    <x v="0"/>
  </r>
  <r>
    <n v="1"/>
    <n v="2016"/>
    <s v="3427397"/>
    <x v="0"/>
    <x v="1"/>
    <n v="0"/>
    <x v="1"/>
    <x v="70"/>
    <x v="20"/>
    <x v="4"/>
    <s v="Q5"/>
    <n v="2"/>
    <x v="0"/>
    <x v="0"/>
    <x v="0"/>
  </r>
  <r>
    <n v="1"/>
    <n v="2016"/>
    <s v="3669834"/>
    <x v="2"/>
    <x v="1"/>
    <n v="0"/>
    <x v="1"/>
    <x v="19"/>
    <x v="16"/>
    <x v="1"/>
    <s v="Q5"/>
    <n v="2"/>
    <x v="0"/>
    <x v="0"/>
    <x v="0"/>
  </r>
  <r>
    <n v="1"/>
    <n v="2016"/>
    <s v="2641313"/>
    <x v="1"/>
    <x v="1"/>
    <n v="0"/>
    <x v="1"/>
    <x v="71"/>
    <x v="31"/>
    <x v="3"/>
    <s v="Q5"/>
    <n v="2"/>
    <x v="0"/>
    <x v="0"/>
    <x v="0"/>
  </r>
  <r>
    <n v="1"/>
    <n v="2016"/>
    <s v="3373161"/>
    <x v="3"/>
    <x v="1"/>
    <n v="0"/>
    <x v="1"/>
    <x v="72"/>
    <x v="27"/>
    <x v="1"/>
    <s v="Q5"/>
    <n v="2"/>
    <x v="0"/>
    <x v="0"/>
    <x v="0"/>
  </r>
  <r>
    <n v="1"/>
    <n v="2016"/>
    <s v="3652687"/>
    <x v="3"/>
    <x v="1"/>
    <n v="0"/>
    <x v="1"/>
    <x v="73"/>
    <x v="0"/>
    <x v="0"/>
    <s v="Q5"/>
    <m/>
    <x v="0"/>
    <x v="0"/>
    <x v="2"/>
  </r>
  <r>
    <n v="1"/>
    <n v="2016"/>
    <s v="2856931"/>
    <x v="2"/>
    <x v="1"/>
    <n v="0"/>
    <x v="1"/>
    <x v="1"/>
    <x v="1"/>
    <x v="1"/>
    <s v="Q5"/>
    <n v="2"/>
    <x v="0"/>
    <x v="0"/>
    <x v="0"/>
  </r>
  <r>
    <n v="1"/>
    <n v="2016"/>
    <s v="3270396"/>
    <x v="0"/>
    <x v="1"/>
    <n v="0"/>
    <x v="1"/>
    <x v="53"/>
    <x v="20"/>
    <x v="4"/>
    <s v="Q5"/>
    <n v="2"/>
    <x v="0"/>
    <x v="0"/>
    <x v="0"/>
  </r>
  <r>
    <n v="1"/>
    <n v="2016"/>
    <s v="2918148"/>
    <x v="2"/>
    <x v="1"/>
    <n v="0"/>
    <x v="1"/>
    <x v="74"/>
    <x v="40"/>
    <x v="4"/>
    <s v="Q5"/>
    <n v="2"/>
    <x v="0"/>
    <x v="0"/>
    <x v="0"/>
  </r>
  <r>
    <n v="1"/>
    <n v="2016"/>
    <s v="3081610"/>
    <x v="3"/>
    <x v="1"/>
    <n v="0"/>
    <x v="1"/>
    <x v="75"/>
    <x v="7"/>
    <x v="3"/>
    <s v="Q5"/>
    <n v="2"/>
    <x v="0"/>
    <x v="0"/>
    <x v="0"/>
  </r>
  <r>
    <n v="1"/>
    <n v="2016"/>
    <s v="3369391"/>
    <x v="1"/>
    <x v="1"/>
    <n v="0"/>
    <x v="1"/>
    <x v="19"/>
    <x v="16"/>
    <x v="1"/>
    <s v="Q5"/>
    <n v="2"/>
    <x v="0"/>
    <x v="0"/>
    <x v="0"/>
  </r>
  <r>
    <n v="1"/>
    <n v="2016"/>
    <s v="3301180"/>
    <x v="3"/>
    <x v="1"/>
    <n v="0"/>
    <x v="1"/>
    <x v="37"/>
    <x v="26"/>
    <x v="1"/>
    <s v="Q5"/>
    <n v="2"/>
    <x v="0"/>
    <x v="0"/>
    <x v="0"/>
  </r>
  <r>
    <n v="1"/>
    <n v="2016"/>
    <s v="2825315"/>
    <x v="2"/>
    <x v="1"/>
    <n v="0"/>
    <x v="1"/>
    <x v="54"/>
    <x v="33"/>
    <x v="0"/>
    <s v="Q5"/>
    <n v="2"/>
    <x v="0"/>
    <x v="0"/>
    <x v="0"/>
  </r>
  <r>
    <n v="1"/>
    <n v="2016"/>
    <s v="3167267"/>
    <x v="2"/>
    <x v="1"/>
    <n v="0"/>
    <x v="1"/>
    <x v="6"/>
    <x v="0"/>
    <x v="0"/>
    <s v="Q5"/>
    <n v="2"/>
    <x v="0"/>
    <x v="0"/>
    <x v="0"/>
  </r>
  <r>
    <n v="1"/>
    <n v="2016"/>
    <s v="3162626"/>
    <x v="2"/>
    <x v="1"/>
    <n v="0"/>
    <x v="1"/>
    <x v="44"/>
    <x v="28"/>
    <x v="1"/>
    <s v="Q5"/>
    <n v="2"/>
    <x v="0"/>
    <x v="0"/>
    <x v="0"/>
  </r>
  <r>
    <n v="1"/>
    <n v="2016"/>
    <s v="2630926"/>
    <x v="2"/>
    <x v="1"/>
    <n v="0"/>
    <x v="1"/>
    <x v="58"/>
    <x v="30"/>
    <x v="2"/>
    <s v="Q6_1"/>
    <m/>
    <x v="0"/>
    <x v="1"/>
    <x v="2"/>
  </r>
  <r>
    <n v="1"/>
    <n v="2016"/>
    <s v="2743454"/>
    <x v="3"/>
    <x v="1"/>
    <n v="0"/>
    <x v="1"/>
    <x v="59"/>
    <x v="5"/>
    <x v="3"/>
    <s v="Q6_1"/>
    <m/>
    <x v="0"/>
    <x v="1"/>
    <x v="2"/>
  </r>
  <r>
    <n v="1"/>
    <n v="2016"/>
    <s v="3568798"/>
    <x v="2"/>
    <x v="1"/>
    <n v="0"/>
    <x v="1"/>
    <x v="55"/>
    <x v="34"/>
    <x v="1"/>
    <s v="Q6_1"/>
    <m/>
    <x v="0"/>
    <x v="1"/>
    <x v="2"/>
  </r>
  <r>
    <n v="1"/>
    <n v="2016"/>
    <s v="3581577"/>
    <x v="2"/>
    <x v="1"/>
    <n v="0"/>
    <x v="1"/>
    <x v="22"/>
    <x v="19"/>
    <x v="4"/>
    <s v="Q6_1"/>
    <m/>
    <x v="0"/>
    <x v="1"/>
    <x v="2"/>
  </r>
  <r>
    <n v="1"/>
    <n v="2016"/>
    <s v="3680117"/>
    <x v="2"/>
    <x v="1"/>
    <n v="0"/>
    <x v="1"/>
    <x v="20"/>
    <x v="17"/>
    <x v="3"/>
    <s v="Q6_1"/>
    <m/>
    <x v="0"/>
    <x v="1"/>
    <x v="2"/>
  </r>
  <r>
    <n v="1"/>
    <n v="2016"/>
    <s v="3729166"/>
    <x v="2"/>
    <x v="1"/>
    <n v="0"/>
    <x v="1"/>
    <x v="46"/>
    <x v="29"/>
    <x v="1"/>
    <s v="Q6_1"/>
    <m/>
    <x v="0"/>
    <x v="1"/>
    <x v="2"/>
  </r>
  <r>
    <n v="1"/>
    <n v="2016"/>
    <s v="2877068"/>
    <x v="2"/>
    <x v="1"/>
    <n v="0"/>
    <x v="1"/>
    <x v="60"/>
    <x v="16"/>
    <x v="1"/>
    <s v="Q6_1"/>
    <m/>
    <x v="0"/>
    <x v="1"/>
    <x v="2"/>
  </r>
  <r>
    <n v="1"/>
    <n v="2016"/>
    <s v="2678948"/>
    <x v="2"/>
    <x v="1"/>
    <n v="0"/>
    <x v="1"/>
    <x v="13"/>
    <x v="12"/>
    <x v="0"/>
    <s v="Q6_1"/>
    <m/>
    <x v="0"/>
    <x v="1"/>
    <x v="2"/>
  </r>
  <r>
    <n v="1"/>
    <n v="2016"/>
    <s v="3670198"/>
    <x v="2"/>
    <x v="1"/>
    <n v="0"/>
    <x v="1"/>
    <x v="38"/>
    <x v="15"/>
    <x v="3"/>
    <s v="Q6_1"/>
    <m/>
    <x v="0"/>
    <x v="1"/>
    <x v="2"/>
  </r>
  <r>
    <n v="1"/>
    <n v="2016"/>
    <s v="721486"/>
    <x v="2"/>
    <x v="1"/>
    <n v="0"/>
    <x v="1"/>
    <x v="61"/>
    <x v="36"/>
    <x v="2"/>
    <s v="Q6_1"/>
    <m/>
    <x v="0"/>
    <x v="1"/>
    <x v="2"/>
  </r>
  <r>
    <n v="1"/>
    <n v="2016"/>
    <s v="8566"/>
    <x v="2"/>
    <x v="1"/>
    <n v="0"/>
    <x v="1"/>
    <x v="58"/>
    <x v="30"/>
    <x v="2"/>
    <s v="Q6_1"/>
    <m/>
    <x v="0"/>
    <x v="1"/>
    <x v="2"/>
  </r>
  <r>
    <n v="1"/>
    <n v="2016"/>
    <s v="2971123"/>
    <x v="2"/>
    <x v="1"/>
    <n v="0"/>
    <x v="1"/>
    <x v="6"/>
    <x v="0"/>
    <x v="0"/>
    <s v="Q6_1"/>
    <m/>
    <x v="0"/>
    <x v="1"/>
    <x v="2"/>
  </r>
  <r>
    <n v="1"/>
    <n v="2016"/>
    <s v="3662411"/>
    <x v="2"/>
    <x v="1"/>
    <n v="0"/>
    <x v="1"/>
    <x v="62"/>
    <x v="0"/>
    <x v="0"/>
    <s v="Q6_1"/>
    <m/>
    <x v="0"/>
    <x v="1"/>
    <x v="2"/>
  </r>
  <r>
    <n v="1"/>
    <n v="2016"/>
    <s v="3057495"/>
    <x v="0"/>
    <x v="1"/>
    <n v="0"/>
    <x v="1"/>
    <x v="63"/>
    <x v="37"/>
    <x v="2"/>
    <s v="Q6_1"/>
    <m/>
    <x v="0"/>
    <x v="1"/>
    <x v="2"/>
  </r>
  <r>
    <n v="1"/>
    <n v="2016"/>
    <s v="2787394"/>
    <x v="3"/>
    <x v="1"/>
    <n v="0"/>
    <x v="1"/>
    <x v="31"/>
    <x v="24"/>
    <x v="4"/>
    <s v="Q6_1"/>
    <m/>
    <x v="0"/>
    <x v="1"/>
    <x v="2"/>
  </r>
  <r>
    <n v="1"/>
    <n v="2016"/>
    <s v="876524"/>
    <x v="3"/>
    <x v="1"/>
    <n v="0"/>
    <x v="1"/>
    <x v="64"/>
    <x v="20"/>
    <x v="4"/>
    <s v="Q6_1"/>
    <m/>
    <x v="0"/>
    <x v="1"/>
    <x v="2"/>
  </r>
  <r>
    <n v="1"/>
    <n v="2016"/>
    <s v="3909853"/>
    <x v="2"/>
    <x v="1"/>
    <n v="0"/>
    <x v="1"/>
    <x v="65"/>
    <x v="38"/>
    <x v="2"/>
    <s v="Q6_1"/>
    <m/>
    <x v="0"/>
    <x v="1"/>
    <x v="2"/>
  </r>
  <r>
    <n v="1"/>
    <n v="2016"/>
    <s v="3662775"/>
    <x v="2"/>
    <x v="1"/>
    <n v="0"/>
    <x v="1"/>
    <x v="19"/>
    <x v="16"/>
    <x v="1"/>
    <s v="Q6_1"/>
    <m/>
    <x v="0"/>
    <x v="1"/>
    <x v="2"/>
  </r>
  <r>
    <n v="1"/>
    <n v="2016"/>
    <s v="1144545"/>
    <x v="0"/>
    <x v="1"/>
    <n v="0"/>
    <x v="1"/>
    <x v="7"/>
    <x v="6"/>
    <x v="2"/>
    <s v="Q6_1"/>
    <m/>
    <x v="0"/>
    <x v="1"/>
    <x v="2"/>
  </r>
  <r>
    <n v="1"/>
    <n v="2016"/>
    <s v="12011"/>
    <x v="0"/>
    <x v="1"/>
    <n v="0"/>
    <x v="1"/>
    <x v="34"/>
    <x v="20"/>
    <x v="4"/>
    <s v="Q6_1"/>
    <m/>
    <x v="0"/>
    <x v="1"/>
    <x v="2"/>
  </r>
  <r>
    <n v="1"/>
    <n v="2016"/>
    <s v="3379765"/>
    <x v="2"/>
    <x v="1"/>
    <n v="0"/>
    <x v="1"/>
    <x v="63"/>
    <x v="37"/>
    <x v="2"/>
    <s v="Q6_1"/>
    <m/>
    <x v="0"/>
    <x v="1"/>
    <x v="2"/>
  </r>
  <r>
    <n v="1"/>
    <n v="2016"/>
    <s v="3744181"/>
    <x v="2"/>
    <x v="1"/>
    <n v="0"/>
    <x v="1"/>
    <x v="66"/>
    <x v="24"/>
    <x v="4"/>
    <s v="Q6_1"/>
    <m/>
    <x v="0"/>
    <x v="1"/>
    <x v="2"/>
  </r>
  <r>
    <n v="1"/>
    <n v="2016"/>
    <s v="4110313"/>
    <x v="2"/>
    <x v="1"/>
    <n v="0"/>
    <x v="1"/>
    <x v="67"/>
    <x v="39"/>
    <x v="0"/>
    <s v="Q6_1"/>
    <m/>
    <x v="0"/>
    <x v="1"/>
    <x v="2"/>
  </r>
  <r>
    <n v="1"/>
    <n v="2016"/>
    <s v="3393792"/>
    <x v="0"/>
    <x v="1"/>
    <n v="0"/>
    <x v="1"/>
    <x v="44"/>
    <x v="28"/>
    <x v="1"/>
    <s v="Q6_1"/>
    <m/>
    <x v="0"/>
    <x v="1"/>
    <x v="2"/>
  </r>
  <r>
    <n v="1"/>
    <n v="2016"/>
    <s v="3659421"/>
    <x v="3"/>
    <x v="1"/>
    <n v="0"/>
    <x v="1"/>
    <x v="19"/>
    <x v="16"/>
    <x v="1"/>
    <s v="Q6_1"/>
    <m/>
    <x v="0"/>
    <x v="1"/>
    <x v="2"/>
  </r>
  <r>
    <n v="1"/>
    <n v="2016"/>
    <s v="1972814"/>
    <x v="1"/>
    <x v="1"/>
    <n v="0"/>
    <x v="1"/>
    <x v="55"/>
    <x v="34"/>
    <x v="1"/>
    <s v="Q6_1"/>
    <m/>
    <x v="0"/>
    <x v="1"/>
    <x v="2"/>
  </r>
  <r>
    <n v="1"/>
    <n v="2016"/>
    <s v="3288570"/>
    <x v="1"/>
    <x v="1"/>
    <n v="0"/>
    <x v="1"/>
    <x v="34"/>
    <x v="20"/>
    <x v="4"/>
    <s v="Q6_1"/>
    <m/>
    <x v="0"/>
    <x v="1"/>
    <x v="2"/>
  </r>
  <r>
    <n v="1"/>
    <n v="2016"/>
    <s v="3662814"/>
    <x v="2"/>
    <x v="1"/>
    <n v="0"/>
    <x v="1"/>
    <x v="3"/>
    <x v="3"/>
    <x v="1"/>
    <s v="Q6_1"/>
    <m/>
    <x v="0"/>
    <x v="1"/>
    <x v="2"/>
  </r>
  <r>
    <n v="1"/>
    <n v="2016"/>
    <s v="3881097"/>
    <x v="2"/>
    <x v="1"/>
    <n v="0"/>
    <x v="1"/>
    <x v="32"/>
    <x v="25"/>
    <x v="0"/>
    <s v="Q6_1"/>
    <m/>
    <x v="0"/>
    <x v="1"/>
    <x v="2"/>
  </r>
  <r>
    <n v="1"/>
    <n v="2016"/>
    <s v="3584671"/>
    <x v="2"/>
    <x v="1"/>
    <n v="0"/>
    <x v="1"/>
    <x v="1"/>
    <x v="1"/>
    <x v="1"/>
    <s v="Q6_1"/>
    <m/>
    <x v="0"/>
    <x v="1"/>
    <x v="2"/>
  </r>
  <r>
    <n v="1"/>
    <n v="2016"/>
    <s v="3047355"/>
    <x v="2"/>
    <x v="1"/>
    <n v="0"/>
    <x v="1"/>
    <x v="13"/>
    <x v="12"/>
    <x v="0"/>
    <s v="Q6_1"/>
    <m/>
    <x v="0"/>
    <x v="1"/>
    <x v="2"/>
  </r>
  <r>
    <n v="1"/>
    <n v="2016"/>
    <s v="2792217"/>
    <x v="4"/>
    <x v="1"/>
    <n v="0"/>
    <x v="1"/>
    <x v="53"/>
    <x v="20"/>
    <x v="4"/>
    <s v="Q6_1"/>
    <m/>
    <x v="0"/>
    <x v="1"/>
    <x v="2"/>
  </r>
  <r>
    <n v="1"/>
    <n v="2016"/>
    <s v="3107688"/>
    <x v="0"/>
    <x v="1"/>
    <n v="0"/>
    <x v="1"/>
    <x v="63"/>
    <x v="37"/>
    <x v="2"/>
    <s v="Q6_1"/>
    <m/>
    <x v="0"/>
    <x v="1"/>
    <x v="2"/>
  </r>
  <r>
    <n v="1"/>
    <n v="2016"/>
    <s v="3421976"/>
    <x v="2"/>
    <x v="1"/>
    <n v="0"/>
    <x v="1"/>
    <x v="30"/>
    <x v="8"/>
    <x v="4"/>
    <s v="Q6_1"/>
    <m/>
    <x v="0"/>
    <x v="1"/>
    <x v="2"/>
  </r>
  <r>
    <n v="1"/>
    <n v="2016"/>
    <s v="2761277"/>
    <x v="0"/>
    <x v="1"/>
    <n v="0"/>
    <x v="1"/>
    <x v="68"/>
    <x v="16"/>
    <x v="1"/>
    <s v="Q6_1"/>
    <m/>
    <x v="0"/>
    <x v="1"/>
    <x v="2"/>
  </r>
  <r>
    <n v="1"/>
    <n v="2016"/>
    <s v="3531852"/>
    <x v="3"/>
    <x v="1"/>
    <n v="0"/>
    <x v="1"/>
    <x v="37"/>
    <x v="26"/>
    <x v="1"/>
    <s v="Q6_1"/>
    <m/>
    <x v="0"/>
    <x v="1"/>
    <x v="2"/>
  </r>
  <r>
    <n v="1"/>
    <n v="2016"/>
    <s v="2942159"/>
    <x v="1"/>
    <x v="1"/>
    <n v="0"/>
    <x v="1"/>
    <x v="6"/>
    <x v="0"/>
    <x v="0"/>
    <s v="Q6_1"/>
    <m/>
    <x v="0"/>
    <x v="1"/>
    <x v="2"/>
  </r>
  <r>
    <n v="1"/>
    <n v="2016"/>
    <s v="3112511"/>
    <x v="2"/>
    <x v="1"/>
    <n v="0"/>
    <x v="1"/>
    <x v="5"/>
    <x v="5"/>
    <x v="3"/>
    <s v="Q6_1"/>
    <m/>
    <x v="0"/>
    <x v="1"/>
    <x v="2"/>
  </r>
  <r>
    <n v="1"/>
    <n v="2016"/>
    <s v="3294316"/>
    <x v="0"/>
    <x v="1"/>
    <n v="0"/>
    <x v="1"/>
    <x v="47"/>
    <x v="24"/>
    <x v="4"/>
    <s v="Q6_1"/>
    <m/>
    <x v="0"/>
    <x v="1"/>
    <x v="2"/>
  </r>
  <r>
    <n v="1"/>
    <n v="2016"/>
    <s v="2721952"/>
    <x v="0"/>
    <x v="1"/>
    <n v="0"/>
    <x v="1"/>
    <x v="69"/>
    <x v="7"/>
    <x v="3"/>
    <s v="Q6_1"/>
    <m/>
    <x v="0"/>
    <x v="1"/>
    <x v="2"/>
  </r>
  <r>
    <n v="1"/>
    <n v="2016"/>
    <s v="2730142"/>
    <x v="2"/>
    <x v="1"/>
    <n v="0"/>
    <x v="1"/>
    <x v="45"/>
    <x v="18"/>
    <x v="1"/>
    <s v="Q6_1"/>
    <m/>
    <x v="0"/>
    <x v="1"/>
    <x v="2"/>
  </r>
  <r>
    <n v="1"/>
    <n v="2016"/>
    <s v="3427397"/>
    <x v="0"/>
    <x v="1"/>
    <n v="0"/>
    <x v="1"/>
    <x v="70"/>
    <x v="20"/>
    <x v="4"/>
    <s v="Q6_1"/>
    <m/>
    <x v="0"/>
    <x v="1"/>
    <x v="2"/>
  </r>
  <r>
    <n v="1"/>
    <n v="2016"/>
    <s v="3669834"/>
    <x v="2"/>
    <x v="1"/>
    <n v="0"/>
    <x v="1"/>
    <x v="19"/>
    <x v="16"/>
    <x v="1"/>
    <s v="Q6_1"/>
    <m/>
    <x v="0"/>
    <x v="1"/>
    <x v="2"/>
  </r>
  <r>
    <n v="1"/>
    <n v="2016"/>
    <s v="2641313"/>
    <x v="1"/>
    <x v="1"/>
    <n v="0"/>
    <x v="1"/>
    <x v="71"/>
    <x v="31"/>
    <x v="3"/>
    <s v="Q6_1"/>
    <m/>
    <x v="0"/>
    <x v="1"/>
    <x v="2"/>
  </r>
  <r>
    <n v="1"/>
    <n v="2016"/>
    <s v="3373161"/>
    <x v="3"/>
    <x v="1"/>
    <n v="0"/>
    <x v="1"/>
    <x v="72"/>
    <x v="27"/>
    <x v="1"/>
    <s v="Q6_1"/>
    <m/>
    <x v="0"/>
    <x v="1"/>
    <x v="2"/>
  </r>
  <r>
    <n v="1"/>
    <n v="2016"/>
    <s v="3652687"/>
    <x v="3"/>
    <x v="1"/>
    <n v="0"/>
    <x v="1"/>
    <x v="73"/>
    <x v="0"/>
    <x v="0"/>
    <s v="Q6_1"/>
    <m/>
    <x v="0"/>
    <x v="1"/>
    <x v="2"/>
  </r>
  <r>
    <n v="1"/>
    <n v="2016"/>
    <s v="2856931"/>
    <x v="2"/>
    <x v="1"/>
    <n v="0"/>
    <x v="1"/>
    <x v="1"/>
    <x v="1"/>
    <x v="1"/>
    <s v="Q6_1"/>
    <m/>
    <x v="0"/>
    <x v="1"/>
    <x v="2"/>
  </r>
  <r>
    <n v="1"/>
    <n v="2016"/>
    <s v="3270396"/>
    <x v="0"/>
    <x v="1"/>
    <n v="0"/>
    <x v="1"/>
    <x v="53"/>
    <x v="20"/>
    <x v="4"/>
    <s v="Q6_1"/>
    <m/>
    <x v="0"/>
    <x v="1"/>
    <x v="2"/>
  </r>
  <r>
    <n v="1"/>
    <n v="2016"/>
    <s v="2918148"/>
    <x v="2"/>
    <x v="1"/>
    <n v="0"/>
    <x v="1"/>
    <x v="74"/>
    <x v="40"/>
    <x v="4"/>
    <s v="Q6_1"/>
    <m/>
    <x v="0"/>
    <x v="1"/>
    <x v="2"/>
  </r>
  <r>
    <n v="1"/>
    <n v="2016"/>
    <s v="3081610"/>
    <x v="3"/>
    <x v="1"/>
    <n v="0"/>
    <x v="1"/>
    <x v="75"/>
    <x v="7"/>
    <x v="3"/>
    <s v="Q6_1"/>
    <m/>
    <x v="0"/>
    <x v="1"/>
    <x v="2"/>
  </r>
  <r>
    <n v="1"/>
    <n v="2016"/>
    <s v="3369391"/>
    <x v="1"/>
    <x v="1"/>
    <n v="0"/>
    <x v="1"/>
    <x v="19"/>
    <x v="16"/>
    <x v="1"/>
    <s v="Q6_1"/>
    <m/>
    <x v="0"/>
    <x v="1"/>
    <x v="2"/>
  </r>
  <r>
    <n v="1"/>
    <n v="2016"/>
    <s v="3301180"/>
    <x v="3"/>
    <x v="1"/>
    <n v="0"/>
    <x v="1"/>
    <x v="37"/>
    <x v="26"/>
    <x v="1"/>
    <s v="Q6_1"/>
    <m/>
    <x v="0"/>
    <x v="1"/>
    <x v="2"/>
  </r>
  <r>
    <n v="1"/>
    <n v="2016"/>
    <s v="2825315"/>
    <x v="2"/>
    <x v="1"/>
    <n v="0"/>
    <x v="1"/>
    <x v="54"/>
    <x v="33"/>
    <x v="0"/>
    <s v="Q6_1"/>
    <m/>
    <x v="0"/>
    <x v="1"/>
    <x v="2"/>
  </r>
  <r>
    <n v="1"/>
    <n v="2016"/>
    <s v="3167267"/>
    <x v="2"/>
    <x v="1"/>
    <n v="0"/>
    <x v="1"/>
    <x v="6"/>
    <x v="0"/>
    <x v="0"/>
    <s v="Q6_1"/>
    <m/>
    <x v="0"/>
    <x v="1"/>
    <x v="2"/>
  </r>
  <r>
    <n v="1"/>
    <n v="2016"/>
    <s v="3162626"/>
    <x v="2"/>
    <x v="1"/>
    <n v="0"/>
    <x v="1"/>
    <x v="44"/>
    <x v="28"/>
    <x v="1"/>
    <s v="Q6_1"/>
    <m/>
    <x v="0"/>
    <x v="1"/>
    <x v="2"/>
  </r>
  <r>
    <n v="1"/>
    <n v="2016"/>
    <s v="2630926"/>
    <x v="2"/>
    <x v="1"/>
    <n v="0"/>
    <x v="1"/>
    <x v="58"/>
    <x v="30"/>
    <x v="2"/>
    <s v="Q6_2"/>
    <m/>
    <x v="0"/>
    <x v="2"/>
    <x v="2"/>
  </r>
  <r>
    <n v="1"/>
    <n v="2016"/>
    <s v="2743454"/>
    <x v="3"/>
    <x v="1"/>
    <n v="0"/>
    <x v="1"/>
    <x v="59"/>
    <x v="5"/>
    <x v="3"/>
    <s v="Q6_2"/>
    <m/>
    <x v="0"/>
    <x v="2"/>
    <x v="2"/>
  </r>
  <r>
    <n v="1"/>
    <n v="2016"/>
    <s v="3568798"/>
    <x v="2"/>
    <x v="1"/>
    <n v="0"/>
    <x v="1"/>
    <x v="55"/>
    <x v="34"/>
    <x v="1"/>
    <s v="Q6_2"/>
    <m/>
    <x v="0"/>
    <x v="2"/>
    <x v="2"/>
  </r>
  <r>
    <n v="1"/>
    <n v="2016"/>
    <s v="3581577"/>
    <x v="2"/>
    <x v="1"/>
    <n v="0"/>
    <x v="1"/>
    <x v="22"/>
    <x v="19"/>
    <x v="4"/>
    <s v="Q6_2"/>
    <m/>
    <x v="0"/>
    <x v="2"/>
    <x v="2"/>
  </r>
  <r>
    <n v="1"/>
    <n v="2016"/>
    <s v="3680117"/>
    <x v="2"/>
    <x v="1"/>
    <n v="0"/>
    <x v="1"/>
    <x v="20"/>
    <x v="17"/>
    <x v="3"/>
    <s v="Q6_2"/>
    <m/>
    <x v="0"/>
    <x v="2"/>
    <x v="2"/>
  </r>
  <r>
    <n v="1"/>
    <n v="2016"/>
    <s v="3729166"/>
    <x v="2"/>
    <x v="1"/>
    <n v="0"/>
    <x v="1"/>
    <x v="46"/>
    <x v="29"/>
    <x v="1"/>
    <s v="Q6_2"/>
    <m/>
    <x v="0"/>
    <x v="2"/>
    <x v="2"/>
  </r>
  <r>
    <n v="1"/>
    <n v="2016"/>
    <s v="2877068"/>
    <x v="2"/>
    <x v="1"/>
    <n v="0"/>
    <x v="1"/>
    <x v="60"/>
    <x v="16"/>
    <x v="1"/>
    <s v="Q6_2"/>
    <m/>
    <x v="0"/>
    <x v="2"/>
    <x v="2"/>
  </r>
  <r>
    <n v="1"/>
    <n v="2016"/>
    <s v="2678948"/>
    <x v="2"/>
    <x v="1"/>
    <n v="0"/>
    <x v="1"/>
    <x v="13"/>
    <x v="12"/>
    <x v="0"/>
    <s v="Q6_2"/>
    <m/>
    <x v="0"/>
    <x v="2"/>
    <x v="2"/>
  </r>
  <r>
    <n v="1"/>
    <n v="2016"/>
    <s v="3670198"/>
    <x v="2"/>
    <x v="1"/>
    <n v="0"/>
    <x v="1"/>
    <x v="38"/>
    <x v="15"/>
    <x v="3"/>
    <s v="Q6_2"/>
    <m/>
    <x v="0"/>
    <x v="2"/>
    <x v="2"/>
  </r>
  <r>
    <n v="1"/>
    <n v="2016"/>
    <s v="721486"/>
    <x v="2"/>
    <x v="1"/>
    <n v="0"/>
    <x v="1"/>
    <x v="61"/>
    <x v="36"/>
    <x v="2"/>
    <s v="Q6_2"/>
    <m/>
    <x v="0"/>
    <x v="2"/>
    <x v="2"/>
  </r>
  <r>
    <n v="1"/>
    <n v="2016"/>
    <s v="8566"/>
    <x v="2"/>
    <x v="1"/>
    <n v="0"/>
    <x v="1"/>
    <x v="58"/>
    <x v="30"/>
    <x v="2"/>
    <s v="Q6_2"/>
    <m/>
    <x v="0"/>
    <x v="2"/>
    <x v="2"/>
  </r>
  <r>
    <n v="1"/>
    <n v="2016"/>
    <s v="2971123"/>
    <x v="2"/>
    <x v="1"/>
    <n v="0"/>
    <x v="1"/>
    <x v="6"/>
    <x v="0"/>
    <x v="0"/>
    <s v="Q6_2"/>
    <m/>
    <x v="0"/>
    <x v="2"/>
    <x v="2"/>
  </r>
  <r>
    <n v="1"/>
    <n v="2016"/>
    <s v="3662411"/>
    <x v="2"/>
    <x v="1"/>
    <n v="0"/>
    <x v="1"/>
    <x v="62"/>
    <x v="0"/>
    <x v="0"/>
    <s v="Q6_2"/>
    <m/>
    <x v="0"/>
    <x v="2"/>
    <x v="2"/>
  </r>
  <r>
    <n v="1"/>
    <n v="2016"/>
    <s v="3057495"/>
    <x v="0"/>
    <x v="1"/>
    <n v="0"/>
    <x v="1"/>
    <x v="63"/>
    <x v="37"/>
    <x v="2"/>
    <s v="Q6_2"/>
    <m/>
    <x v="0"/>
    <x v="2"/>
    <x v="2"/>
  </r>
  <r>
    <n v="1"/>
    <n v="2016"/>
    <s v="2787394"/>
    <x v="3"/>
    <x v="1"/>
    <n v="0"/>
    <x v="1"/>
    <x v="31"/>
    <x v="24"/>
    <x v="4"/>
    <s v="Q6_2"/>
    <m/>
    <x v="0"/>
    <x v="2"/>
    <x v="2"/>
  </r>
  <r>
    <n v="1"/>
    <n v="2016"/>
    <s v="876524"/>
    <x v="3"/>
    <x v="1"/>
    <n v="0"/>
    <x v="1"/>
    <x v="64"/>
    <x v="20"/>
    <x v="4"/>
    <s v="Q6_2"/>
    <m/>
    <x v="0"/>
    <x v="2"/>
    <x v="2"/>
  </r>
  <r>
    <n v="1"/>
    <n v="2016"/>
    <s v="3909853"/>
    <x v="2"/>
    <x v="1"/>
    <n v="0"/>
    <x v="1"/>
    <x v="65"/>
    <x v="38"/>
    <x v="2"/>
    <s v="Q6_2"/>
    <m/>
    <x v="0"/>
    <x v="2"/>
    <x v="2"/>
  </r>
  <r>
    <n v="1"/>
    <n v="2016"/>
    <s v="3662775"/>
    <x v="2"/>
    <x v="1"/>
    <n v="0"/>
    <x v="1"/>
    <x v="19"/>
    <x v="16"/>
    <x v="1"/>
    <s v="Q6_2"/>
    <m/>
    <x v="0"/>
    <x v="2"/>
    <x v="2"/>
  </r>
  <r>
    <n v="1"/>
    <n v="2016"/>
    <s v="1144545"/>
    <x v="0"/>
    <x v="1"/>
    <n v="0"/>
    <x v="1"/>
    <x v="7"/>
    <x v="6"/>
    <x v="2"/>
    <s v="Q6_2"/>
    <m/>
    <x v="0"/>
    <x v="2"/>
    <x v="2"/>
  </r>
  <r>
    <n v="1"/>
    <n v="2016"/>
    <s v="12011"/>
    <x v="0"/>
    <x v="1"/>
    <n v="0"/>
    <x v="1"/>
    <x v="34"/>
    <x v="20"/>
    <x v="4"/>
    <s v="Q6_2"/>
    <m/>
    <x v="0"/>
    <x v="2"/>
    <x v="2"/>
  </r>
  <r>
    <n v="1"/>
    <n v="2016"/>
    <s v="3379765"/>
    <x v="2"/>
    <x v="1"/>
    <n v="0"/>
    <x v="1"/>
    <x v="63"/>
    <x v="37"/>
    <x v="2"/>
    <s v="Q6_2"/>
    <m/>
    <x v="0"/>
    <x v="2"/>
    <x v="2"/>
  </r>
  <r>
    <n v="1"/>
    <n v="2016"/>
    <s v="3744181"/>
    <x v="2"/>
    <x v="1"/>
    <n v="0"/>
    <x v="1"/>
    <x v="66"/>
    <x v="24"/>
    <x v="4"/>
    <s v="Q6_2"/>
    <m/>
    <x v="0"/>
    <x v="2"/>
    <x v="2"/>
  </r>
  <r>
    <n v="1"/>
    <n v="2016"/>
    <s v="4110313"/>
    <x v="2"/>
    <x v="1"/>
    <n v="0"/>
    <x v="1"/>
    <x v="67"/>
    <x v="39"/>
    <x v="0"/>
    <s v="Q6_2"/>
    <m/>
    <x v="0"/>
    <x v="2"/>
    <x v="2"/>
  </r>
  <r>
    <n v="1"/>
    <n v="2016"/>
    <s v="3393792"/>
    <x v="0"/>
    <x v="1"/>
    <n v="0"/>
    <x v="1"/>
    <x v="44"/>
    <x v="28"/>
    <x v="1"/>
    <s v="Q6_2"/>
    <m/>
    <x v="0"/>
    <x v="2"/>
    <x v="2"/>
  </r>
  <r>
    <n v="1"/>
    <n v="2016"/>
    <s v="3659421"/>
    <x v="3"/>
    <x v="1"/>
    <n v="0"/>
    <x v="1"/>
    <x v="19"/>
    <x v="16"/>
    <x v="1"/>
    <s v="Q6_2"/>
    <m/>
    <x v="0"/>
    <x v="2"/>
    <x v="2"/>
  </r>
  <r>
    <n v="1"/>
    <n v="2016"/>
    <s v="1972814"/>
    <x v="1"/>
    <x v="1"/>
    <n v="0"/>
    <x v="1"/>
    <x v="55"/>
    <x v="34"/>
    <x v="1"/>
    <s v="Q6_2"/>
    <m/>
    <x v="0"/>
    <x v="2"/>
    <x v="2"/>
  </r>
  <r>
    <n v="1"/>
    <n v="2016"/>
    <s v="3288570"/>
    <x v="1"/>
    <x v="1"/>
    <n v="0"/>
    <x v="1"/>
    <x v="34"/>
    <x v="20"/>
    <x v="4"/>
    <s v="Q6_2"/>
    <m/>
    <x v="0"/>
    <x v="2"/>
    <x v="2"/>
  </r>
  <r>
    <n v="1"/>
    <n v="2016"/>
    <s v="3662814"/>
    <x v="2"/>
    <x v="1"/>
    <n v="0"/>
    <x v="1"/>
    <x v="3"/>
    <x v="3"/>
    <x v="1"/>
    <s v="Q6_2"/>
    <m/>
    <x v="0"/>
    <x v="2"/>
    <x v="2"/>
  </r>
  <r>
    <n v="1"/>
    <n v="2016"/>
    <s v="3881097"/>
    <x v="2"/>
    <x v="1"/>
    <n v="0"/>
    <x v="1"/>
    <x v="32"/>
    <x v="25"/>
    <x v="0"/>
    <s v="Q6_2"/>
    <m/>
    <x v="0"/>
    <x v="2"/>
    <x v="2"/>
  </r>
  <r>
    <n v="1"/>
    <n v="2016"/>
    <s v="3584671"/>
    <x v="2"/>
    <x v="1"/>
    <n v="0"/>
    <x v="1"/>
    <x v="1"/>
    <x v="1"/>
    <x v="1"/>
    <s v="Q6_2"/>
    <m/>
    <x v="0"/>
    <x v="2"/>
    <x v="2"/>
  </r>
  <r>
    <n v="1"/>
    <n v="2016"/>
    <s v="3047355"/>
    <x v="2"/>
    <x v="1"/>
    <n v="0"/>
    <x v="1"/>
    <x v="13"/>
    <x v="12"/>
    <x v="0"/>
    <s v="Q6_2"/>
    <m/>
    <x v="0"/>
    <x v="2"/>
    <x v="2"/>
  </r>
  <r>
    <n v="1"/>
    <n v="2016"/>
    <s v="2792217"/>
    <x v="4"/>
    <x v="1"/>
    <n v="0"/>
    <x v="1"/>
    <x v="53"/>
    <x v="20"/>
    <x v="4"/>
    <s v="Q6_2"/>
    <m/>
    <x v="0"/>
    <x v="2"/>
    <x v="2"/>
  </r>
  <r>
    <n v="1"/>
    <n v="2016"/>
    <s v="3107688"/>
    <x v="0"/>
    <x v="1"/>
    <n v="0"/>
    <x v="1"/>
    <x v="63"/>
    <x v="37"/>
    <x v="2"/>
    <s v="Q6_2"/>
    <m/>
    <x v="0"/>
    <x v="2"/>
    <x v="2"/>
  </r>
  <r>
    <n v="1"/>
    <n v="2016"/>
    <s v="3421976"/>
    <x v="2"/>
    <x v="1"/>
    <n v="0"/>
    <x v="1"/>
    <x v="30"/>
    <x v="8"/>
    <x v="4"/>
    <s v="Q6_2"/>
    <m/>
    <x v="0"/>
    <x v="2"/>
    <x v="2"/>
  </r>
  <r>
    <n v="1"/>
    <n v="2016"/>
    <s v="2761277"/>
    <x v="0"/>
    <x v="1"/>
    <n v="0"/>
    <x v="1"/>
    <x v="68"/>
    <x v="16"/>
    <x v="1"/>
    <s v="Q6_2"/>
    <m/>
    <x v="0"/>
    <x v="2"/>
    <x v="2"/>
  </r>
  <r>
    <n v="1"/>
    <n v="2016"/>
    <s v="3531852"/>
    <x v="3"/>
    <x v="1"/>
    <n v="0"/>
    <x v="1"/>
    <x v="37"/>
    <x v="26"/>
    <x v="1"/>
    <s v="Q6_2"/>
    <m/>
    <x v="0"/>
    <x v="2"/>
    <x v="2"/>
  </r>
  <r>
    <n v="1"/>
    <n v="2016"/>
    <s v="2942159"/>
    <x v="1"/>
    <x v="1"/>
    <n v="0"/>
    <x v="1"/>
    <x v="6"/>
    <x v="0"/>
    <x v="0"/>
    <s v="Q6_2"/>
    <m/>
    <x v="0"/>
    <x v="2"/>
    <x v="2"/>
  </r>
  <r>
    <n v="1"/>
    <n v="2016"/>
    <s v="3112511"/>
    <x v="2"/>
    <x v="1"/>
    <n v="0"/>
    <x v="1"/>
    <x v="5"/>
    <x v="5"/>
    <x v="3"/>
    <s v="Q6_2"/>
    <m/>
    <x v="0"/>
    <x v="2"/>
    <x v="2"/>
  </r>
  <r>
    <n v="1"/>
    <n v="2016"/>
    <s v="3294316"/>
    <x v="0"/>
    <x v="1"/>
    <n v="0"/>
    <x v="1"/>
    <x v="47"/>
    <x v="24"/>
    <x v="4"/>
    <s v="Q6_2"/>
    <m/>
    <x v="0"/>
    <x v="2"/>
    <x v="2"/>
  </r>
  <r>
    <n v="1"/>
    <n v="2016"/>
    <s v="2721952"/>
    <x v="0"/>
    <x v="1"/>
    <n v="0"/>
    <x v="1"/>
    <x v="69"/>
    <x v="7"/>
    <x v="3"/>
    <s v="Q6_2"/>
    <m/>
    <x v="0"/>
    <x v="2"/>
    <x v="2"/>
  </r>
  <r>
    <n v="1"/>
    <n v="2016"/>
    <s v="2730142"/>
    <x v="2"/>
    <x v="1"/>
    <n v="0"/>
    <x v="1"/>
    <x v="45"/>
    <x v="18"/>
    <x v="1"/>
    <s v="Q6_2"/>
    <m/>
    <x v="0"/>
    <x v="2"/>
    <x v="2"/>
  </r>
  <r>
    <n v="1"/>
    <n v="2016"/>
    <s v="3427397"/>
    <x v="0"/>
    <x v="1"/>
    <n v="0"/>
    <x v="1"/>
    <x v="70"/>
    <x v="20"/>
    <x v="4"/>
    <s v="Q6_2"/>
    <m/>
    <x v="0"/>
    <x v="2"/>
    <x v="2"/>
  </r>
  <r>
    <n v="1"/>
    <n v="2016"/>
    <s v="3669834"/>
    <x v="2"/>
    <x v="1"/>
    <n v="0"/>
    <x v="1"/>
    <x v="19"/>
    <x v="16"/>
    <x v="1"/>
    <s v="Q6_2"/>
    <m/>
    <x v="0"/>
    <x v="2"/>
    <x v="2"/>
  </r>
  <r>
    <n v="1"/>
    <n v="2016"/>
    <s v="2641313"/>
    <x v="1"/>
    <x v="1"/>
    <n v="0"/>
    <x v="1"/>
    <x v="71"/>
    <x v="31"/>
    <x v="3"/>
    <s v="Q6_2"/>
    <m/>
    <x v="0"/>
    <x v="2"/>
    <x v="2"/>
  </r>
  <r>
    <n v="1"/>
    <n v="2016"/>
    <s v="3373161"/>
    <x v="3"/>
    <x v="1"/>
    <n v="0"/>
    <x v="1"/>
    <x v="72"/>
    <x v="27"/>
    <x v="1"/>
    <s v="Q6_2"/>
    <m/>
    <x v="0"/>
    <x v="2"/>
    <x v="2"/>
  </r>
  <r>
    <n v="1"/>
    <n v="2016"/>
    <s v="3652687"/>
    <x v="3"/>
    <x v="1"/>
    <n v="0"/>
    <x v="1"/>
    <x v="73"/>
    <x v="0"/>
    <x v="0"/>
    <s v="Q6_2"/>
    <m/>
    <x v="0"/>
    <x v="2"/>
    <x v="2"/>
  </r>
  <r>
    <n v="1"/>
    <n v="2016"/>
    <s v="2856931"/>
    <x v="2"/>
    <x v="1"/>
    <n v="0"/>
    <x v="1"/>
    <x v="1"/>
    <x v="1"/>
    <x v="1"/>
    <s v="Q6_2"/>
    <m/>
    <x v="0"/>
    <x v="2"/>
    <x v="2"/>
  </r>
  <r>
    <n v="1"/>
    <n v="2016"/>
    <s v="3270396"/>
    <x v="0"/>
    <x v="1"/>
    <n v="0"/>
    <x v="1"/>
    <x v="53"/>
    <x v="20"/>
    <x v="4"/>
    <s v="Q6_2"/>
    <m/>
    <x v="0"/>
    <x v="2"/>
    <x v="2"/>
  </r>
  <r>
    <n v="1"/>
    <n v="2016"/>
    <s v="2918148"/>
    <x v="2"/>
    <x v="1"/>
    <n v="0"/>
    <x v="1"/>
    <x v="74"/>
    <x v="40"/>
    <x v="4"/>
    <s v="Q6_2"/>
    <m/>
    <x v="0"/>
    <x v="2"/>
    <x v="2"/>
  </r>
  <r>
    <n v="1"/>
    <n v="2016"/>
    <s v="3081610"/>
    <x v="3"/>
    <x v="1"/>
    <n v="0"/>
    <x v="1"/>
    <x v="75"/>
    <x v="7"/>
    <x v="3"/>
    <s v="Q6_2"/>
    <m/>
    <x v="0"/>
    <x v="2"/>
    <x v="2"/>
  </r>
  <r>
    <n v="1"/>
    <n v="2016"/>
    <s v="3369391"/>
    <x v="1"/>
    <x v="1"/>
    <n v="0"/>
    <x v="1"/>
    <x v="19"/>
    <x v="16"/>
    <x v="1"/>
    <s v="Q6_2"/>
    <m/>
    <x v="0"/>
    <x v="2"/>
    <x v="2"/>
  </r>
  <r>
    <n v="1"/>
    <n v="2016"/>
    <s v="3301180"/>
    <x v="3"/>
    <x v="1"/>
    <n v="0"/>
    <x v="1"/>
    <x v="37"/>
    <x v="26"/>
    <x v="1"/>
    <s v="Q6_2"/>
    <m/>
    <x v="0"/>
    <x v="2"/>
    <x v="2"/>
  </r>
  <r>
    <n v="1"/>
    <n v="2016"/>
    <s v="2825315"/>
    <x v="2"/>
    <x v="1"/>
    <n v="0"/>
    <x v="1"/>
    <x v="54"/>
    <x v="33"/>
    <x v="0"/>
    <s v="Q6_2"/>
    <m/>
    <x v="0"/>
    <x v="2"/>
    <x v="2"/>
  </r>
  <r>
    <n v="1"/>
    <n v="2016"/>
    <s v="3167267"/>
    <x v="2"/>
    <x v="1"/>
    <n v="0"/>
    <x v="1"/>
    <x v="6"/>
    <x v="0"/>
    <x v="0"/>
    <s v="Q6_2"/>
    <m/>
    <x v="0"/>
    <x v="2"/>
    <x v="2"/>
  </r>
  <r>
    <n v="1"/>
    <n v="2016"/>
    <s v="3162626"/>
    <x v="2"/>
    <x v="1"/>
    <n v="0"/>
    <x v="1"/>
    <x v="44"/>
    <x v="28"/>
    <x v="1"/>
    <s v="Q6_2"/>
    <m/>
    <x v="0"/>
    <x v="2"/>
    <x v="2"/>
  </r>
  <r>
    <n v="1"/>
    <n v="2016"/>
    <s v="2630926"/>
    <x v="2"/>
    <x v="1"/>
    <n v="0"/>
    <x v="1"/>
    <x v="58"/>
    <x v="30"/>
    <x v="2"/>
    <s v="Q6_3"/>
    <m/>
    <x v="0"/>
    <x v="3"/>
    <x v="2"/>
  </r>
  <r>
    <n v="1"/>
    <n v="2016"/>
    <s v="2743454"/>
    <x v="3"/>
    <x v="1"/>
    <n v="0"/>
    <x v="1"/>
    <x v="59"/>
    <x v="5"/>
    <x v="3"/>
    <s v="Q6_3"/>
    <m/>
    <x v="0"/>
    <x v="3"/>
    <x v="2"/>
  </r>
  <r>
    <n v="1"/>
    <n v="2016"/>
    <s v="3568798"/>
    <x v="2"/>
    <x v="1"/>
    <n v="0"/>
    <x v="1"/>
    <x v="55"/>
    <x v="34"/>
    <x v="1"/>
    <s v="Q6_3"/>
    <m/>
    <x v="0"/>
    <x v="3"/>
    <x v="2"/>
  </r>
  <r>
    <n v="1"/>
    <n v="2016"/>
    <s v="3581577"/>
    <x v="2"/>
    <x v="1"/>
    <n v="0"/>
    <x v="1"/>
    <x v="22"/>
    <x v="19"/>
    <x v="4"/>
    <s v="Q6_3"/>
    <m/>
    <x v="0"/>
    <x v="3"/>
    <x v="2"/>
  </r>
  <r>
    <n v="1"/>
    <n v="2016"/>
    <s v="3680117"/>
    <x v="2"/>
    <x v="1"/>
    <n v="0"/>
    <x v="1"/>
    <x v="20"/>
    <x v="17"/>
    <x v="3"/>
    <s v="Q6_3"/>
    <m/>
    <x v="0"/>
    <x v="3"/>
    <x v="2"/>
  </r>
  <r>
    <n v="1"/>
    <n v="2016"/>
    <s v="3729166"/>
    <x v="2"/>
    <x v="1"/>
    <n v="0"/>
    <x v="1"/>
    <x v="46"/>
    <x v="29"/>
    <x v="1"/>
    <s v="Q6_3"/>
    <m/>
    <x v="0"/>
    <x v="3"/>
    <x v="2"/>
  </r>
  <r>
    <n v="1"/>
    <n v="2016"/>
    <s v="2877068"/>
    <x v="2"/>
    <x v="1"/>
    <n v="0"/>
    <x v="1"/>
    <x v="60"/>
    <x v="16"/>
    <x v="1"/>
    <s v="Q6_3"/>
    <m/>
    <x v="0"/>
    <x v="3"/>
    <x v="2"/>
  </r>
  <r>
    <n v="1"/>
    <n v="2016"/>
    <s v="2678948"/>
    <x v="2"/>
    <x v="1"/>
    <n v="0"/>
    <x v="1"/>
    <x v="13"/>
    <x v="12"/>
    <x v="0"/>
    <s v="Q6_3"/>
    <m/>
    <x v="0"/>
    <x v="3"/>
    <x v="2"/>
  </r>
  <r>
    <n v="1"/>
    <n v="2016"/>
    <s v="3670198"/>
    <x v="2"/>
    <x v="1"/>
    <n v="0"/>
    <x v="1"/>
    <x v="38"/>
    <x v="15"/>
    <x v="3"/>
    <s v="Q6_3"/>
    <m/>
    <x v="0"/>
    <x v="3"/>
    <x v="2"/>
  </r>
  <r>
    <n v="1"/>
    <n v="2016"/>
    <s v="721486"/>
    <x v="2"/>
    <x v="1"/>
    <n v="0"/>
    <x v="1"/>
    <x v="61"/>
    <x v="36"/>
    <x v="2"/>
    <s v="Q6_3"/>
    <m/>
    <x v="0"/>
    <x v="3"/>
    <x v="2"/>
  </r>
  <r>
    <n v="1"/>
    <n v="2016"/>
    <s v="8566"/>
    <x v="2"/>
    <x v="1"/>
    <n v="0"/>
    <x v="1"/>
    <x v="58"/>
    <x v="30"/>
    <x v="2"/>
    <s v="Q6_3"/>
    <m/>
    <x v="0"/>
    <x v="3"/>
    <x v="2"/>
  </r>
  <r>
    <n v="1"/>
    <n v="2016"/>
    <s v="2971123"/>
    <x v="2"/>
    <x v="1"/>
    <n v="0"/>
    <x v="1"/>
    <x v="6"/>
    <x v="0"/>
    <x v="0"/>
    <s v="Q6_3"/>
    <m/>
    <x v="0"/>
    <x v="3"/>
    <x v="2"/>
  </r>
  <r>
    <n v="1"/>
    <n v="2016"/>
    <s v="3662411"/>
    <x v="2"/>
    <x v="1"/>
    <n v="0"/>
    <x v="1"/>
    <x v="62"/>
    <x v="0"/>
    <x v="0"/>
    <s v="Q6_3"/>
    <m/>
    <x v="0"/>
    <x v="3"/>
    <x v="2"/>
  </r>
  <r>
    <n v="1"/>
    <n v="2016"/>
    <s v="3057495"/>
    <x v="0"/>
    <x v="1"/>
    <n v="0"/>
    <x v="1"/>
    <x v="63"/>
    <x v="37"/>
    <x v="2"/>
    <s v="Q6_3"/>
    <m/>
    <x v="0"/>
    <x v="3"/>
    <x v="2"/>
  </r>
  <r>
    <n v="1"/>
    <n v="2016"/>
    <s v="2787394"/>
    <x v="3"/>
    <x v="1"/>
    <n v="0"/>
    <x v="1"/>
    <x v="31"/>
    <x v="24"/>
    <x v="4"/>
    <s v="Q6_3"/>
    <m/>
    <x v="0"/>
    <x v="3"/>
    <x v="2"/>
  </r>
  <r>
    <n v="1"/>
    <n v="2016"/>
    <s v="876524"/>
    <x v="3"/>
    <x v="1"/>
    <n v="0"/>
    <x v="1"/>
    <x v="64"/>
    <x v="20"/>
    <x v="4"/>
    <s v="Q6_3"/>
    <m/>
    <x v="0"/>
    <x v="3"/>
    <x v="2"/>
  </r>
  <r>
    <n v="1"/>
    <n v="2016"/>
    <s v="3909853"/>
    <x v="2"/>
    <x v="1"/>
    <n v="0"/>
    <x v="1"/>
    <x v="65"/>
    <x v="38"/>
    <x v="2"/>
    <s v="Q6_3"/>
    <m/>
    <x v="0"/>
    <x v="3"/>
    <x v="2"/>
  </r>
  <r>
    <n v="1"/>
    <n v="2016"/>
    <s v="3662775"/>
    <x v="2"/>
    <x v="1"/>
    <n v="0"/>
    <x v="1"/>
    <x v="19"/>
    <x v="16"/>
    <x v="1"/>
    <s v="Q6_3"/>
    <m/>
    <x v="0"/>
    <x v="3"/>
    <x v="2"/>
  </r>
  <r>
    <n v="1"/>
    <n v="2016"/>
    <s v="1144545"/>
    <x v="0"/>
    <x v="1"/>
    <n v="0"/>
    <x v="1"/>
    <x v="7"/>
    <x v="6"/>
    <x v="2"/>
    <s v="Q6_3"/>
    <m/>
    <x v="0"/>
    <x v="3"/>
    <x v="2"/>
  </r>
  <r>
    <n v="1"/>
    <n v="2016"/>
    <s v="12011"/>
    <x v="0"/>
    <x v="1"/>
    <n v="0"/>
    <x v="1"/>
    <x v="34"/>
    <x v="20"/>
    <x v="4"/>
    <s v="Q6_3"/>
    <m/>
    <x v="0"/>
    <x v="3"/>
    <x v="2"/>
  </r>
  <r>
    <n v="1"/>
    <n v="2016"/>
    <s v="3379765"/>
    <x v="2"/>
    <x v="1"/>
    <n v="0"/>
    <x v="1"/>
    <x v="63"/>
    <x v="37"/>
    <x v="2"/>
    <s v="Q6_3"/>
    <m/>
    <x v="0"/>
    <x v="3"/>
    <x v="2"/>
  </r>
  <r>
    <n v="1"/>
    <n v="2016"/>
    <s v="3744181"/>
    <x v="2"/>
    <x v="1"/>
    <n v="0"/>
    <x v="1"/>
    <x v="66"/>
    <x v="24"/>
    <x v="4"/>
    <s v="Q6_3"/>
    <m/>
    <x v="0"/>
    <x v="3"/>
    <x v="2"/>
  </r>
  <r>
    <n v="1"/>
    <n v="2016"/>
    <s v="4110313"/>
    <x v="2"/>
    <x v="1"/>
    <n v="0"/>
    <x v="1"/>
    <x v="67"/>
    <x v="39"/>
    <x v="0"/>
    <s v="Q6_3"/>
    <m/>
    <x v="0"/>
    <x v="3"/>
    <x v="2"/>
  </r>
  <r>
    <n v="1"/>
    <n v="2016"/>
    <s v="3393792"/>
    <x v="0"/>
    <x v="1"/>
    <n v="0"/>
    <x v="1"/>
    <x v="44"/>
    <x v="28"/>
    <x v="1"/>
    <s v="Q6_3"/>
    <m/>
    <x v="0"/>
    <x v="3"/>
    <x v="2"/>
  </r>
  <r>
    <n v="1"/>
    <n v="2016"/>
    <s v="3659421"/>
    <x v="3"/>
    <x v="1"/>
    <n v="0"/>
    <x v="1"/>
    <x v="19"/>
    <x v="16"/>
    <x v="1"/>
    <s v="Q6_3"/>
    <m/>
    <x v="0"/>
    <x v="3"/>
    <x v="2"/>
  </r>
  <r>
    <n v="1"/>
    <n v="2016"/>
    <s v="1972814"/>
    <x v="1"/>
    <x v="1"/>
    <n v="0"/>
    <x v="1"/>
    <x v="55"/>
    <x v="34"/>
    <x v="1"/>
    <s v="Q6_3"/>
    <m/>
    <x v="0"/>
    <x v="3"/>
    <x v="2"/>
  </r>
  <r>
    <n v="1"/>
    <n v="2016"/>
    <s v="3288570"/>
    <x v="1"/>
    <x v="1"/>
    <n v="0"/>
    <x v="1"/>
    <x v="34"/>
    <x v="20"/>
    <x v="4"/>
    <s v="Q6_3"/>
    <m/>
    <x v="0"/>
    <x v="3"/>
    <x v="2"/>
  </r>
  <r>
    <n v="1"/>
    <n v="2016"/>
    <s v="3662814"/>
    <x v="2"/>
    <x v="1"/>
    <n v="0"/>
    <x v="1"/>
    <x v="3"/>
    <x v="3"/>
    <x v="1"/>
    <s v="Q6_3"/>
    <m/>
    <x v="0"/>
    <x v="3"/>
    <x v="2"/>
  </r>
  <r>
    <n v="1"/>
    <n v="2016"/>
    <s v="3881097"/>
    <x v="2"/>
    <x v="1"/>
    <n v="0"/>
    <x v="1"/>
    <x v="32"/>
    <x v="25"/>
    <x v="0"/>
    <s v="Q6_3"/>
    <m/>
    <x v="0"/>
    <x v="3"/>
    <x v="2"/>
  </r>
  <r>
    <n v="1"/>
    <n v="2016"/>
    <s v="3584671"/>
    <x v="2"/>
    <x v="1"/>
    <n v="0"/>
    <x v="1"/>
    <x v="1"/>
    <x v="1"/>
    <x v="1"/>
    <s v="Q6_3"/>
    <m/>
    <x v="0"/>
    <x v="3"/>
    <x v="2"/>
  </r>
  <r>
    <n v="1"/>
    <n v="2016"/>
    <s v="3047355"/>
    <x v="2"/>
    <x v="1"/>
    <n v="0"/>
    <x v="1"/>
    <x v="13"/>
    <x v="12"/>
    <x v="0"/>
    <s v="Q6_3"/>
    <m/>
    <x v="0"/>
    <x v="3"/>
    <x v="2"/>
  </r>
  <r>
    <n v="1"/>
    <n v="2016"/>
    <s v="2792217"/>
    <x v="4"/>
    <x v="1"/>
    <n v="0"/>
    <x v="1"/>
    <x v="53"/>
    <x v="20"/>
    <x v="4"/>
    <s v="Q6_3"/>
    <m/>
    <x v="0"/>
    <x v="3"/>
    <x v="2"/>
  </r>
  <r>
    <n v="1"/>
    <n v="2016"/>
    <s v="3107688"/>
    <x v="0"/>
    <x v="1"/>
    <n v="0"/>
    <x v="1"/>
    <x v="63"/>
    <x v="37"/>
    <x v="2"/>
    <s v="Q6_3"/>
    <m/>
    <x v="0"/>
    <x v="3"/>
    <x v="2"/>
  </r>
  <r>
    <n v="1"/>
    <n v="2016"/>
    <s v="3421976"/>
    <x v="2"/>
    <x v="1"/>
    <n v="0"/>
    <x v="1"/>
    <x v="30"/>
    <x v="8"/>
    <x v="4"/>
    <s v="Q6_3"/>
    <m/>
    <x v="0"/>
    <x v="3"/>
    <x v="2"/>
  </r>
  <r>
    <n v="1"/>
    <n v="2016"/>
    <s v="2761277"/>
    <x v="0"/>
    <x v="1"/>
    <n v="0"/>
    <x v="1"/>
    <x v="68"/>
    <x v="16"/>
    <x v="1"/>
    <s v="Q6_3"/>
    <m/>
    <x v="0"/>
    <x v="3"/>
    <x v="2"/>
  </r>
  <r>
    <n v="1"/>
    <n v="2016"/>
    <s v="3531852"/>
    <x v="3"/>
    <x v="1"/>
    <n v="0"/>
    <x v="1"/>
    <x v="37"/>
    <x v="26"/>
    <x v="1"/>
    <s v="Q6_3"/>
    <m/>
    <x v="0"/>
    <x v="3"/>
    <x v="2"/>
  </r>
  <r>
    <n v="1"/>
    <n v="2016"/>
    <s v="2942159"/>
    <x v="1"/>
    <x v="1"/>
    <n v="0"/>
    <x v="1"/>
    <x v="6"/>
    <x v="0"/>
    <x v="0"/>
    <s v="Q6_3"/>
    <m/>
    <x v="0"/>
    <x v="3"/>
    <x v="2"/>
  </r>
  <r>
    <n v="1"/>
    <n v="2016"/>
    <s v="3112511"/>
    <x v="2"/>
    <x v="1"/>
    <n v="0"/>
    <x v="1"/>
    <x v="5"/>
    <x v="5"/>
    <x v="3"/>
    <s v="Q6_3"/>
    <m/>
    <x v="0"/>
    <x v="3"/>
    <x v="2"/>
  </r>
  <r>
    <n v="1"/>
    <n v="2016"/>
    <s v="3294316"/>
    <x v="0"/>
    <x v="1"/>
    <n v="0"/>
    <x v="1"/>
    <x v="47"/>
    <x v="24"/>
    <x v="4"/>
    <s v="Q6_3"/>
    <m/>
    <x v="0"/>
    <x v="3"/>
    <x v="2"/>
  </r>
  <r>
    <n v="1"/>
    <n v="2016"/>
    <s v="2721952"/>
    <x v="0"/>
    <x v="1"/>
    <n v="0"/>
    <x v="1"/>
    <x v="69"/>
    <x v="7"/>
    <x v="3"/>
    <s v="Q6_3"/>
    <m/>
    <x v="0"/>
    <x v="3"/>
    <x v="2"/>
  </r>
  <r>
    <n v="1"/>
    <n v="2016"/>
    <s v="2730142"/>
    <x v="2"/>
    <x v="1"/>
    <n v="0"/>
    <x v="1"/>
    <x v="45"/>
    <x v="18"/>
    <x v="1"/>
    <s v="Q6_3"/>
    <m/>
    <x v="0"/>
    <x v="3"/>
    <x v="2"/>
  </r>
  <r>
    <n v="1"/>
    <n v="2016"/>
    <s v="3427397"/>
    <x v="0"/>
    <x v="1"/>
    <n v="0"/>
    <x v="1"/>
    <x v="70"/>
    <x v="20"/>
    <x v="4"/>
    <s v="Q6_3"/>
    <m/>
    <x v="0"/>
    <x v="3"/>
    <x v="2"/>
  </r>
  <r>
    <n v="1"/>
    <n v="2016"/>
    <s v="3669834"/>
    <x v="2"/>
    <x v="1"/>
    <n v="0"/>
    <x v="1"/>
    <x v="19"/>
    <x v="16"/>
    <x v="1"/>
    <s v="Q6_3"/>
    <m/>
    <x v="0"/>
    <x v="3"/>
    <x v="2"/>
  </r>
  <r>
    <n v="1"/>
    <n v="2016"/>
    <s v="2641313"/>
    <x v="1"/>
    <x v="1"/>
    <n v="0"/>
    <x v="1"/>
    <x v="71"/>
    <x v="31"/>
    <x v="3"/>
    <s v="Q6_3"/>
    <m/>
    <x v="0"/>
    <x v="3"/>
    <x v="2"/>
  </r>
  <r>
    <n v="1"/>
    <n v="2016"/>
    <s v="3373161"/>
    <x v="3"/>
    <x v="1"/>
    <n v="0"/>
    <x v="1"/>
    <x v="72"/>
    <x v="27"/>
    <x v="1"/>
    <s v="Q6_3"/>
    <m/>
    <x v="0"/>
    <x v="3"/>
    <x v="2"/>
  </r>
  <r>
    <n v="1"/>
    <n v="2016"/>
    <s v="3652687"/>
    <x v="3"/>
    <x v="1"/>
    <n v="0"/>
    <x v="1"/>
    <x v="73"/>
    <x v="0"/>
    <x v="0"/>
    <s v="Q6_3"/>
    <m/>
    <x v="0"/>
    <x v="3"/>
    <x v="2"/>
  </r>
  <r>
    <n v="1"/>
    <n v="2016"/>
    <s v="2856931"/>
    <x v="2"/>
    <x v="1"/>
    <n v="0"/>
    <x v="1"/>
    <x v="1"/>
    <x v="1"/>
    <x v="1"/>
    <s v="Q6_3"/>
    <m/>
    <x v="0"/>
    <x v="3"/>
    <x v="2"/>
  </r>
  <r>
    <n v="1"/>
    <n v="2016"/>
    <s v="3270396"/>
    <x v="0"/>
    <x v="1"/>
    <n v="0"/>
    <x v="1"/>
    <x v="53"/>
    <x v="20"/>
    <x v="4"/>
    <s v="Q6_3"/>
    <m/>
    <x v="0"/>
    <x v="3"/>
    <x v="2"/>
  </r>
  <r>
    <n v="1"/>
    <n v="2016"/>
    <s v="2918148"/>
    <x v="2"/>
    <x v="1"/>
    <n v="0"/>
    <x v="1"/>
    <x v="74"/>
    <x v="40"/>
    <x v="4"/>
    <s v="Q6_3"/>
    <m/>
    <x v="0"/>
    <x v="3"/>
    <x v="2"/>
  </r>
  <r>
    <n v="1"/>
    <n v="2016"/>
    <s v="3081610"/>
    <x v="3"/>
    <x v="1"/>
    <n v="0"/>
    <x v="1"/>
    <x v="75"/>
    <x v="7"/>
    <x v="3"/>
    <s v="Q6_3"/>
    <m/>
    <x v="0"/>
    <x v="3"/>
    <x v="2"/>
  </r>
  <r>
    <n v="1"/>
    <n v="2016"/>
    <s v="3369391"/>
    <x v="1"/>
    <x v="1"/>
    <n v="0"/>
    <x v="1"/>
    <x v="19"/>
    <x v="16"/>
    <x v="1"/>
    <s v="Q6_3"/>
    <m/>
    <x v="0"/>
    <x v="3"/>
    <x v="2"/>
  </r>
  <r>
    <n v="1"/>
    <n v="2016"/>
    <s v="3301180"/>
    <x v="3"/>
    <x v="1"/>
    <n v="0"/>
    <x v="1"/>
    <x v="37"/>
    <x v="26"/>
    <x v="1"/>
    <s v="Q6_3"/>
    <m/>
    <x v="0"/>
    <x v="3"/>
    <x v="2"/>
  </r>
  <r>
    <n v="1"/>
    <n v="2016"/>
    <s v="2825315"/>
    <x v="2"/>
    <x v="1"/>
    <n v="0"/>
    <x v="1"/>
    <x v="54"/>
    <x v="33"/>
    <x v="0"/>
    <s v="Q6_3"/>
    <m/>
    <x v="0"/>
    <x v="3"/>
    <x v="2"/>
  </r>
  <r>
    <n v="1"/>
    <n v="2016"/>
    <s v="3167267"/>
    <x v="2"/>
    <x v="1"/>
    <n v="0"/>
    <x v="1"/>
    <x v="6"/>
    <x v="0"/>
    <x v="0"/>
    <s v="Q6_3"/>
    <m/>
    <x v="0"/>
    <x v="3"/>
    <x v="2"/>
  </r>
  <r>
    <n v="1"/>
    <n v="2016"/>
    <s v="3162626"/>
    <x v="2"/>
    <x v="1"/>
    <n v="0"/>
    <x v="1"/>
    <x v="44"/>
    <x v="28"/>
    <x v="1"/>
    <s v="Q6_3"/>
    <m/>
    <x v="0"/>
    <x v="3"/>
    <x v="2"/>
  </r>
  <r>
    <n v="1"/>
    <n v="2016"/>
    <s v="2630926"/>
    <x v="2"/>
    <x v="1"/>
    <n v="0"/>
    <x v="1"/>
    <x v="58"/>
    <x v="30"/>
    <x v="2"/>
    <s v="Q6_4"/>
    <m/>
    <x v="0"/>
    <x v="4"/>
    <x v="2"/>
  </r>
  <r>
    <n v="1"/>
    <n v="2016"/>
    <s v="2743454"/>
    <x v="3"/>
    <x v="1"/>
    <n v="0"/>
    <x v="1"/>
    <x v="59"/>
    <x v="5"/>
    <x v="3"/>
    <s v="Q6_4"/>
    <m/>
    <x v="0"/>
    <x v="4"/>
    <x v="2"/>
  </r>
  <r>
    <n v="1"/>
    <n v="2016"/>
    <s v="3568798"/>
    <x v="2"/>
    <x v="1"/>
    <n v="0"/>
    <x v="1"/>
    <x v="55"/>
    <x v="34"/>
    <x v="1"/>
    <s v="Q6_4"/>
    <m/>
    <x v="0"/>
    <x v="4"/>
    <x v="2"/>
  </r>
  <r>
    <n v="1"/>
    <n v="2016"/>
    <s v="3581577"/>
    <x v="2"/>
    <x v="1"/>
    <n v="0"/>
    <x v="1"/>
    <x v="22"/>
    <x v="19"/>
    <x v="4"/>
    <s v="Q6_4"/>
    <m/>
    <x v="0"/>
    <x v="4"/>
    <x v="2"/>
  </r>
  <r>
    <n v="1"/>
    <n v="2016"/>
    <s v="3680117"/>
    <x v="2"/>
    <x v="1"/>
    <n v="0"/>
    <x v="1"/>
    <x v="20"/>
    <x v="17"/>
    <x v="3"/>
    <s v="Q6_4"/>
    <m/>
    <x v="0"/>
    <x v="4"/>
    <x v="2"/>
  </r>
  <r>
    <n v="1"/>
    <n v="2016"/>
    <s v="3729166"/>
    <x v="2"/>
    <x v="1"/>
    <n v="0"/>
    <x v="1"/>
    <x v="46"/>
    <x v="29"/>
    <x v="1"/>
    <s v="Q6_4"/>
    <m/>
    <x v="0"/>
    <x v="4"/>
    <x v="2"/>
  </r>
  <r>
    <n v="1"/>
    <n v="2016"/>
    <s v="2877068"/>
    <x v="2"/>
    <x v="1"/>
    <n v="0"/>
    <x v="1"/>
    <x v="60"/>
    <x v="16"/>
    <x v="1"/>
    <s v="Q6_4"/>
    <m/>
    <x v="0"/>
    <x v="4"/>
    <x v="2"/>
  </r>
  <r>
    <n v="1"/>
    <n v="2016"/>
    <s v="2678948"/>
    <x v="2"/>
    <x v="1"/>
    <n v="0"/>
    <x v="1"/>
    <x v="13"/>
    <x v="12"/>
    <x v="0"/>
    <s v="Q6_4"/>
    <m/>
    <x v="0"/>
    <x v="4"/>
    <x v="2"/>
  </r>
  <r>
    <n v="1"/>
    <n v="2016"/>
    <s v="3670198"/>
    <x v="2"/>
    <x v="1"/>
    <n v="0"/>
    <x v="1"/>
    <x v="38"/>
    <x v="15"/>
    <x v="3"/>
    <s v="Q6_4"/>
    <m/>
    <x v="0"/>
    <x v="4"/>
    <x v="2"/>
  </r>
  <r>
    <n v="1"/>
    <n v="2016"/>
    <s v="721486"/>
    <x v="2"/>
    <x v="1"/>
    <n v="0"/>
    <x v="1"/>
    <x v="61"/>
    <x v="36"/>
    <x v="2"/>
    <s v="Q6_4"/>
    <m/>
    <x v="0"/>
    <x v="4"/>
    <x v="2"/>
  </r>
  <r>
    <n v="1"/>
    <n v="2016"/>
    <s v="8566"/>
    <x v="2"/>
    <x v="1"/>
    <n v="0"/>
    <x v="1"/>
    <x v="58"/>
    <x v="30"/>
    <x v="2"/>
    <s v="Q6_4"/>
    <m/>
    <x v="0"/>
    <x v="4"/>
    <x v="2"/>
  </r>
  <r>
    <n v="1"/>
    <n v="2016"/>
    <s v="2971123"/>
    <x v="2"/>
    <x v="1"/>
    <n v="0"/>
    <x v="1"/>
    <x v="6"/>
    <x v="0"/>
    <x v="0"/>
    <s v="Q6_4"/>
    <m/>
    <x v="0"/>
    <x v="4"/>
    <x v="2"/>
  </r>
  <r>
    <n v="1"/>
    <n v="2016"/>
    <s v="3662411"/>
    <x v="2"/>
    <x v="1"/>
    <n v="0"/>
    <x v="1"/>
    <x v="62"/>
    <x v="0"/>
    <x v="0"/>
    <s v="Q6_4"/>
    <m/>
    <x v="0"/>
    <x v="4"/>
    <x v="2"/>
  </r>
  <r>
    <n v="1"/>
    <n v="2016"/>
    <s v="3057495"/>
    <x v="0"/>
    <x v="1"/>
    <n v="0"/>
    <x v="1"/>
    <x v="63"/>
    <x v="37"/>
    <x v="2"/>
    <s v="Q6_4"/>
    <m/>
    <x v="0"/>
    <x v="4"/>
    <x v="2"/>
  </r>
  <r>
    <n v="1"/>
    <n v="2016"/>
    <s v="2787394"/>
    <x v="3"/>
    <x v="1"/>
    <n v="0"/>
    <x v="1"/>
    <x v="31"/>
    <x v="24"/>
    <x v="4"/>
    <s v="Q6_4"/>
    <m/>
    <x v="0"/>
    <x v="4"/>
    <x v="2"/>
  </r>
  <r>
    <n v="1"/>
    <n v="2016"/>
    <s v="876524"/>
    <x v="3"/>
    <x v="1"/>
    <n v="0"/>
    <x v="1"/>
    <x v="64"/>
    <x v="20"/>
    <x v="4"/>
    <s v="Q6_4"/>
    <m/>
    <x v="0"/>
    <x v="4"/>
    <x v="2"/>
  </r>
  <r>
    <n v="1"/>
    <n v="2016"/>
    <s v="3909853"/>
    <x v="2"/>
    <x v="1"/>
    <n v="0"/>
    <x v="1"/>
    <x v="65"/>
    <x v="38"/>
    <x v="2"/>
    <s v="Q6_4"/>
    <m/>
    <x v="0"/>
    <x v="4"/>
    <x v="2"/>
  </r>
  <r>
    <n v="1"/>
    <n v="2016"/>
    <s v="3662775"/>
    <x v="2"/>
    <x v="1"/>
    <n v="0"/>
    <x v="1"/>
    <x v="19"/>
    <x v="16"/>
    <x v="1"/>
    <s v="Q6_4"/>
    <m/>
    <x v="0"/>
    <x v="4"/>
    <x v="2"/>
  </r>
  <r>
    <n v="1"/>
    <n v="2016"/>
    <s v="1144545"/>
    <x v="0"/>
    <x v="1"/>
    <n v="0"/>
    <x v="1"/>
    <x v="7"/>
    <x v="6"/>
    <x v="2"/>
    <s v="Q6_4"/>
    <m/>
    <x v="0"/>
    <x v="4"/>
    <x v="2"/>
  </r>
  <r>
    <n v="1"/>
    <n v="2016"/>
    <s v="12011"/>
    <x v="0"/>
    <x v="1"/>
    <n v="0"/>
    <x v="1"/>
    <x v="34"/>
    <x v="20"/>
    <x v="4"/>
    <s v="Q6_4"/>
    <m/>
    <x v="0"/>
    <x v="4"/>
    <x v="2"/>
  </r>
  <r>
    <n v="1"/>
    <n v="2016"/>
    <s v="3379765"/>
    <x v="2"/>
    <x v="1"/>
    <n v="0"/>
    <x v="1"/>
    <x v="63"/>
    <x v="37"/>
    <x v="2"/>
    <s v="Q6_4"/>
    <m/>
    <x v="0"/>
    <x v="4"/>
    <x v="2"/>
  </r>
  <r>
    <n v="1"/>
    <n v="2016"/>
    <s v="3744181"/>
    <x v="2"/>
    <x v="1"/>
    <n v="0"/>
    <x v="1"/>
    <x v="66"/>
    <x v="24"/>
    <x v="4"/>
    <s v="Q6_4"/>
    <m/>
    <x v="0"/>
    <x v="4"/>
    <x v="2"/>
  </r>
  <r>
    <n v="1"/>
    <n v="2016"/>
    <s v="4110313"/>
    <x v="2"/>
    <x v="1"/>
    <n v="0"/>
    <x v="1"/>
    <x v="67"/>
    <x v="39"/>
    <x v="0"/>
    <s v="Q6_4"/>
    <m/>
    <x v="0"/>
    <x v="4"/>
    <x v="2"/>
  </r>
  <r>
    <n v="1"/>
    <n v="2016"/>
    <s v="3393792"/>
    <x v="0"/>
    <x v="1"/>
    <n v="0"/>
    <x v="1"/>
    <x v="44"/>
    <x v="28"/>
    <x v="1"/>
    <s v="Q6_4"/>
    <m/>
    <x v="0"/>
    <x v="4"/>
    <x v="2"/>
  </r>
  <r>
    <n v="1"/>
    <n v="2016"/>
    <s v="3659421"/>
    <x v="3"/>
    <x v="1"/>
    <n v="0"/>
    <x v="1"/>
    <x v="19"/>
    <x v="16"/>
    <x v="1"/>
    <s v="Q6_4"/>
    <m/>
    <x v="0"/>
    <x v="4"/>
    <x v="2"/>
  </r>
  <r>
    <n v="1"/>
    <n v="2016"/>
    <s v="1972814"/>
    <x v="1"/>
    <x v="1"/>
    <n v="0"/>
    <x v="1"/>
    <x v="55"/>
    <x v="34"/>
    <x v="1"/>
    <s v="Q6_4"/>
    <m/>
    <x v="0"/>
    <x v="4"/>
    <x v="2"/>
  </r>
  <r>
    <n v="1"/>
    <n v="2016"/>
    <s v="3288570"/>
    <x v="1"/>
    <x v="1"/>
    <n v="0"/>
    <x v="1"/>
    <x v="34"/>
    <x v="20"/>
    <x v="4"/>
    <s v="Q6_4"/>
    <m/>
    <x v="0"/>
    <x v="4"/>
    <x v="2"/>
  </r>
  <r>
    <n v="1"/>
    <n v="2016"/>
    <s v="3662814"/>
    <x v="2"/>
    <x v="1"/>
    <n v="0"/>
    <x v="1"/>
    <x v="3"/>
    <x v="3"/>
    <x v="1"/>
    <s v="Q6_4"/>
    <m/>
    <x v="0"/>
    <x v="4"/>
    <x v="2"/>
  </r>
  <r>
    <n v="1"/>
    <n v="2016"/>
    <s v="3881097"/>
    <x v="2"/>
    <x v="1"/>
    <n v="0"/>
    <x v="1"/>
    <x v="32"/>
    <x v="25"/>
    <x v="0"/>
    <s v="Q6_4"/>
    <m/>
    <x v="0"/>
    <x v="4"/>
    <x v="2"/>
  </r>
  <r>
    <n v="1"/>
    <n v="2016"/>
    <s v="3584671"/>
    <x v="2"/>
    <x v="1"/>
    <n v="0"/>
    <x v="1"/>
    <x v="1"/>
    <x v="1"/>
    <x v="1"/>
    <s v="Q6_4"/>
    <m/>
    <x v="0"/>
    <x v="4"/>
    <x v="2"/>
  </r>
  <r>
    <n v="1"/>
    <n v="2016"/>
    <s v="3047355"/>
    <x v="2"/>
    <x v="1"/>
    <n v="0"/>
    <x v="1"/>
    <x v="13"/>
    <x v="12"/>
    <x v="0"/>
    <s v="Q6_4"/>
    <m/>
    <x v="0"/>
    <x v="4"/>
    <x v="2"/>
  </r>
  <r>
    <n v="1"/>
    <n v="2016"/>
    <s v="2792217"/>
    <x v="4"/>
    <x v="1"/>
    <n v="0"/>
    <x v="1"/>
    <x v="53"/>
    <x v="20"/>
    <x v="4"/>
    <s v="Q6_4"/>
    <m/>
    <x v="0"/>
    <x v="4"/>
    <x v="2"/>
  </r>
  <r>
    <n v="1"/>
    <n v="2016"/>
    <s v="3107688"/>
    <x v="0"/>
    <x v="1"/>
    <n v="0"/>
    <x v="1"/>
    <x v="63"/>
    <x v="37"/>
    <x v="2"/>
    <s v="Q6_4"/>
    <m/>
    <x v="0"/>
    <x v="4"/>
    <x v="2"/>
  </r>
  <r>
    <n v="1"/>
    <n v="2016"/>
    <s v="3421976"/>
    <x v="2"/>
    <x v="1"/>
    <n v="0"/>
    <x v="1"/>
    <x v="30"/>
    <x v="8"/>
    <x v="4"/>
    <s v="Q6_4"/>
    <m/>
    <x v="0"/>
    <x v="4"/>
    <x v="2"/>
  </r>
  <r>
    <n v="1"/>
    <n v="2016"/>
    <s v="2761277"/>
    <x v="0"/>
    <x v="1"/>
    <n v="0"/>
    <x v="1"/>
    <x v="68"/>
    <x v="16"/>
    <x v="1"/>
    <s v="Q6_4"/>
    <m/>
    <x v="0"/>
    <x v="4"/>
    <x v="2"/>
  </r>
  <r>
    <n v="1"/>
    <n v="2016"/>
    <s v="3531852"/>
    <x v="3"/>
    <x v="1"/>
    <n v="0"/>
    <x v="1"/>
    <x v="37"/>
    <x v="26"/>
    <x v="1"/>
    <s v="Q6_4"/>
    <m/>
    <x v="0"/>
    <x v="4"/>
    <x v="2"/>
  </r>
  <r>
    <n v="1"/>
    <n v="2016"/>
    <s v="2942159"/>
    <x v="1"/>
    <x v="1"/>
    <n v="0"/>
    <x v="1"/>
    <x v="6"/>
    <x v="0"/>
    <x v="0"/>
    <s v="Q6_4"/>
    <m/>
    <x v="0"/>
    <x v="4"/>
    <x v="2"/>
  </r>
  <r>
    <n v="1"/>
    <n v="2016"/>
    <s v="3112511"/>
    <x v="2"/>
    <x v="1"/>
    <n v="0"/>
    <x v="1"/>
    <x v="5"/>
    <x v="5"/>
    <x v="3"/>
    <s v="Q6_4"/>
    <m/>
    <x v="0"/>
    <x v="4"/>
    <x v="2"/>
  </r>
  <r>
    <n v="1"/>
    <n v="2016"/>
    <s v="3294316"/>
    <x v="0"/>
    <x v="1"/>
    <n v="0"/>
    <x v="1"/>
    <x v="47"/>
    <x v="24"/>
    <x v="4"/>
    <s v="Q6_4"/>
    <m/>
    <x v="0"/>
    <x v="4"/>
    <x v="2"/>
  </r>
  <r>
    <n v="1"/>
    <n v="2016"/>
    <s v="2721952"/>
    <x v="0"/>
    <x v="1"/>
    <n v="0"/>
    <x v="1"/>
    <x v="69"/>
    <x v="7"/>
    <x v="3"/>
    <s v="Q6_4"/>
    <m/>
    <x v="0"/>
    <x v="4"/>
    <x v="2"/>
  </r>
  <r>
    <n v="1"/>
    <n v="2016"/>
    <s v="2730142"/>
    <x v="2"/>
    <x v="1"/>
    <n v="0"/>
    <x v="1"/>
    <x v="45"/>
    <x v="18"/>
    <x v="1"/>
    <s v="Q6_4"/>
    <m/>
    <x v="0"/>
    <x v="4"/>
    <x v="2"/>
  </r>
  <r>
    <n v="1"/>
    <n v="2016"/>
    <s v="3427397"/>
    <x v="0"/>
    <x v="1"/>
    <n v="0"/>
    <x v="1"/>
    <x v="70"/>
    <x v="20"/>
    <x v="4"/>
    <s v="Q6_4"/>
    <m/>
    <x v="0"/>
    <x v="4"/>
    <x v="2"/>
  </r>
  <r>
    <n v="1"/>
    <n v="2016"/>
    <s v="3669834"/>
    <x v="2"/>
    <x v="1"/>
    <n v="0"/>
    <x v="1"/>
    <x v="19"/>
    <x v="16"/>
    <x v="1"/>
    <s v="Q6_4"/>
    <m/>
    <x v="0"/>
    <x v="4"/>
    <x v="2"/>
  </r>
  <r>
    <n v="1"/>
    <n v="2016"/>
    <s v="2641313"/>
    <x v="1"/>
    <x v="1"/>
    <n v="0"/>
    <x v="1"/>
    <x v="71"/>
    <x v="31"/>
    <x v="3"/>
    <s v="Q6_4"/>
    <m/>
    <x v="0"/>
    <x v="4"/>
    <x v="2"/>
  </r>
  <r>
    <n v="1"/>
    <n v="2016"/>
    <s v="3373161"/>
    <x v="3"/>
    <x v="1"/>
    <n v="0"/>
    <x v="1"/>
    <x v="72"/>
    <x v="27"/>
    <x v="1"/>
    <s v="Q6_4"/>
    <m/>
    <x v="0"/>
    <x v="4"/>
    <x v="2"/>
  </r>
  <r>
    <n v="1"/>
    <n v="2016"/>
    <s v="3652687"/>
    <x v="3"/>
    <x v="1"/>
    <n v="0"/>
    <x v="1"/>
    <x v="73"/>
    <x v="0"/>
    <x v="0"/>
    <s v="Q6_4"/>
    <m/>
    <x v="0"/>
    <x v="4"/>
    <x v="2"/>
  </r>
  <r>
    <n v="1"/>
    <n v="2016"/>
    <s v="2856931"/>
    <x v="2"/>
    <x v="1"/>
    <n v="0"/>
    <x v="1"/>
    <x v="1"/>
    <x v="1"/>
    <x v="1"/>
    <s v="Q6_4"/>
    <m/>
    <x v="0"/>
    <x v="4"/>
    <x v="2"/>
  </r>
  <r>
    <n v="1"/>
    <n v="2016"/>
    <s v="3270396"/>
    <x v="0"/>
    <x v="1"/>
    <n v="0"/>
    <x v="1"/>
    <x v="53"/>
    <x v="20"/>
    <x v="4"/>
    <s v="Q6_4"/>
    <m/>
    <x v="0"/>
    <x v="4"/>
    <x v="2"/>
  </r>
  <r>
    <n v="1"/>
    <n v="2016"/>
    <s v="2918148"/>
    <x v="2"/>
    <x v="1"/>
    <n v="0"/>
    <x v="1"/>
    <x v="74"/>
    <x v="40"/>
    <x v="4"/>
    <s v="Q6_4"/>
    <m/>
    <x v="0"/>
    <x v="4"/>
    <x v="2"/>
  </r>
  <r>
    <n v="1"/>
    <n v="2016"/>
    <s v="3081610"/>
    <x v="3"/>
    <x v="1"/>
    <n v="0"/>
    <x v="1"/>
    <x v="75"/>
    <x v="7"/>
    <x v="3"/>
    <s v="Q6_4"/>
    <m/>
    <x v="0"/>
    <x v="4"/>
    <x v="2"/>
  </r>
  <r>
    <n v="1"/>
    <n v="2016"/>
    <s v="3369391"/>
    <x v="1"/>
    <x v="1"/>
    <n v="0"/>
    <x v="1"/>
    <x v="19"/>
    <x v="16"/>
    <x v="1"/>
    <s v="Q6_4"/>
    <m/>
    <x v="0"/>
    <x v="4"/>
    <x v="2"/>
  </r>
  <r>
    <n v="1"/>
    <n v="2016"/>
    <s v="3301180"/>
    <x v="3"/>
    <x v="1"/>
    <n v="0"/>
    <x v="1"/>
    <x v="37"/>
    <x v="26"/>
    <x v="1"/>
    <s v="Q6_4"/>
    <m/>
    <x v="0"/>
    <x v="4"/>
    <x v="2"/>
  </r>
  <r>
    <n v="1"/>
    <n v="2016"/>
    <s v="2825315"/>
    <x v="2"/>
    <x v="1"/>
    <n v="0"/>
    <x v="1"/>
    <x v="54"/>
    <x v="33"/>
    <x v="0"/>
    <s v="Q6_4"/>
    <m/>
    <x v="0"/>
    <x v="4"/>
    <x v="2"/>
  </r>
  <r>
    <n v="1"/>
    <n v="2016"/>
    <s v="3167267"/>
    <x v="2"/>
    <x v="1"/>
    <n v="0"/>
    <x v="1"/>
    <x v="6"/>
    <x v="0"/>
    <x v="0"/>
    <s v="Q6_4"/>
    <m/>
    <x v="0"/>
    <x v="4"/>
    <x v="2"/>
  </r>
  <r>
    <n v="1"/>
    <n v="2016"/>
    <s v="3162626"/>
    <x v="2"/>
    <x v="1"/>
    <n v="0"/>
    <x v="1"/>
    <x v="44"/>
    <x v="28"/>
    <x v="1"/>
    <s v="Q6_4"/>
    <m/>
    <x v="0"/>
    <x v="4"/>
    <x v="2"/>
  </r>
  <r>
    <n v="1"/>
    <n v="2016"/>
    <s v="2630926"/>
    <x v="2"/>
    <x v="1"/>
    <n v="0"/>
    <x v="1"/>
    <x v="58"/>
    <x v="30"/>
    <x v="2"/>
    <s v="Q6_5"/>
    <m/>
    <x v="0"/>
    <x v="5"/>
    <x v="2"/>
  </r>
  <r>
    <n v="1"/>
    <n v="2016"/>
    <s v="2743454"/>
    <x v="3"/>
    <x v="1"/>
    <n v="0"/>
    <x v="1"/>
    <x v="59"/>
    <x v="5"/>
    <x v="3"/>
    <s v="Q6_5"/>
    <m/>
    <x v="0"/>
    <x v="5"/>
    <x v="2"/>
  </r>
  <r>
    <n v="1"/>
    <n v="2016"/>
    <s v="3568798"/>
    <x v="2"/>
    <x v="1"/>
    <n v="0"/>
    <x v="1"/>
    <x v="55"/>
    <x v="34"/>
    <x v="1"/>
    <s v="Q6_5"/>
    <m/>
    <x v="0"/>
    <x v="5"/>
    <x v="2"/>
  </r>
  <r>
    <n v="1"/>
    <n v="2016"/>
    <s v="3581577"/>
    <x v="2"/>
    <x v="1"/>
    <n v="0"/>
    <x v="1"/>
    <x v="22"/>
    <x v="19"/>
    <x v="4"/>
    <s v="Q6_5"/>
    <m/>
    <x v="0"/>
    <x v="5"/>
    <x v="2"/>
  </r>
  <r>
    <n v="1"/>
    <n v="2016"/>
    <s v="3680117"/>
    <x v="2"/>
    <x v="1"/>
    <n v="0"/>
    <x v="1"/>
    <x v="20"/>
    <x v="17"/>
    <x v="3"/>
    <s v="Q6_5"/>
    <m/>
    <x v="0"/>
    <x v="5"/>
    <x v="2"/>
  </r>
  <r>
    <n v="1"/>
    <n v="2016"/>
    <s v="3729166"/>
    <x v="2"/>
    <x v="1"/>
    <n v="0"/>
    <x v="1"/>
    <x v="46"/>
    <x v="29"/>
    <x v="1"/>
    <s v="Q6_5"/>
    <m/>
    <x v="0"/>
    <x v="5"/>
    <x v="2"/>
  </r>
  <r>
    <n v="1"/>
    <n v="2016"/>
    <s v="2877068"/>
    <x v="2"/>
    <x v="1"/>
    <n v="0"/>
    <x v="1"/>
    <x v="60"/>
    <x v="16"/>
    <x v="1"/>
    <s v="Q6_5"/>
    <m/>
    <x v="0"/>
    <x v="5"/>
    <x v="2"/>
  </r>
  <r>
    <n v="1"/>
    <n v="2016"/>
    <s v="2678948"/>
    <x v="2"/>
    <x v="1"/>
    <n v="0"/>
    <x v="1"/>
    <x v="13"/>
    <x v="12"/>
    <x v="0"/>
    <s v="Q6_5"/>
    <m/>
    <x v="0"/>
    <x v="5"/>
    <x v="2"/>
  </r>
  <r>
    <n v="1"/>
    <n v="2016"/>
    <s v="3670198"/>
    <x v="2"/>
    <x v="1"/>
    <n v="0"/>
    <x v="1"/>
    <x v="38"/>
    <x v="15"/>
    <x v="3"/>
    <s v="Q6_5"/>
    <m/>
    <x v="0"/>
    <x v="5"/>
    <x v="2"/>
  </r>
  <r>
    <n v="1"/>
    <n v="2016"/>
    <s v="721486"/>
    <x v="2"/>
    <x v="1"/>
    <n v="0"/>
    <x v="1"/>
    <x v="61"/>
    <x v="36"/>
    <x v="2"/>
    <s v="Q6_5"/>
    <m/>
    <x v="0"/>
    <x v="5"/>
    <x v="2"/>
  </r>
  <r>
    <n v="1"/>
    <n v="2016"/>
    <s v="8566"/>
    <x v="2"/>
    <x v="1"/>
    <n v="0"/>
    <x v="1"/>
    <x v="58"/>
    <x v="30"/>
    <x v="2"/>
    <s v="Q6_5"/>
    <m/>
    <x v="0"/>
    <x v="5"/>
    <x v="2"/>
  </r>
  <r>
    <n v="1"/>
    <n v="2016"/>
    <s v="2971123"/>
    <x v="2"/>
    <x v="1"/>
    <n v="0"/>
    <x v="1"/>
    <x v="6"/>
    <x v="0"/>
    <x v="0"/>
    <s v="Q6_5"/>
    <m/>
    <x v="0"/>
    <x v="5"/>
    <x v="2"/>
  </r>
  <r>
    <n v="1"/>
    <n v="2016"/>
    <s v="3662411"/>
    <x v="2"/>
    <x v="1"/>
    <n v="0"/>
    <x v="1"/>
    <x v="62"/>
    <x v="0"/>
    <x v="0"/>
    <s v="Q6_5"/>
    <m/>
    <x v="0"/>
    <x v="5"/>
    <x v="2"/>
  </r>
  <r>
    <n v="1"/>
    <n v="2016"/>
    <s v="3057495"/>
    <x v="0"/>
    <x v="1"/>
    <n v="0"/>
    <x v="1"/>
    <x v="63"/>
    <x v="37"/>
    <x v="2"/>
    <s v="Q6_5"/>
    <m/>
    <x v="0"/>
    <x v="5"/>
    <x v="2"/>
  </r>
  <r>
    <n v="1"/>
    <n v="2016"/>
    <s v="2787394"/>
    <x v="3"/>
    <x v="1"/>
    <n v="0"/>
    <x v="1"/>
    <x v="31"/>
    <x v="24"/>
    <x v="4"/>
    <s v="Q6_5"/>
    <m/>
    <x v="0"/>
    <x v="5"/>
    <x v="2"/>
  </r>
  <r>
    <n v="1"/>
    <n v="2016"/>
    <s v="876524"/>
    <x v="3"/>
    <x v="1"/>
    <n v="0"/>
    <x v="1"/>
    <x v="64"/>
    <x v="20"/>
    <x v="4"/>
    <s v="Q6_5"/>
    <m/>
    <x v="0"/>
    <x v="5"/>
    <x v="2"/>
  </r>
  <r>
    <n v="1"/>
    <n v="2016"/>
    <s v="3909853"/>
    <x v="2"/>
    <x v="1"/>
    <n v="0"/>
    <x v="1"/>
    <x v="65"/>
    <x v="38"/>
    <x v="2"/>
    <s v="Q6_5"/>
    <m/>
    <x v="0"/>
    <x v="5"/>
    <x v="2"/>
  </r>
  <r>
    <n v="1"/>
    <n v="2016"/>
    <s v="3662775"/>
    <x v="2"/>
    <x v="1"/>
    <n v="0"/>
    <x v="1"/>
    <x v="19"/>
    <x v="16"/>
    <x v="1"/>
    <s v="Q6_5"/>
    <m/>
    <x v="0"/>
    <x v="5"/>
    <x v="2"/>
  </r>
  <r>
    <n v="1"/>
    <n v="2016"/>
    <s v="1144545"/>
    <x v="0"/>
    <x v="1"/>
    <n v="0"/>
    <x v="1"/>
    <x v="7"/>
    <x v="6"/>
    <x v="2"/>
    <s v="Q6_5"/>
    <m/>
    <x v="0"/>
    <x v="5"/>
    <x v="2"/>
  </r>
  <r>
    <n v="1"/>
    <n v="2016"/>
    <s v="12011"/>
    <x v="0"/>
    <x v="1"/>
    <n v="0"/>
    <x v="1"/>
    <x v="34"/>
    <x v="20"/>
    <x v="4"/>
    <s v="Q6_5"/>
    <m/>
    <x v="0"/>
    <x v="5"/>
    <x v="2"/>
  </r>
  <r>
    <n v="1"/>
    <n v="2016"/>
    <s v="3379765"/>
    <x v="2"/>
    <x v="1"/>
    <n v="0"/>
    <x v="1"/>
    <x v="63"/>
    <x v="37"/>
    <x v="2"/>
    <s v="Q6_5"/>
    <m/>
    <x v="0"/>
    <x v="5"/>
    <x v="2"/>
  </r>
  <r>
    <n v="1"/>
    <n v="2016"/>
    <s v="3744181"/>
    <x v="2"/>
    <x v="1"/>
    <n v="0"/>
    <x v="1"/>
    <x v="66"/>
    <x v="24"/>
    <x v="4"/>
    <s v="Q6_5"/>
    <m/>
    <x v="0"/>
    <x v="5"/>
    <x v="2"/>
  </r>
  <r>
    <n v="1"/>
    <n v="2016"/>
    <s v="4110313"/>
    <x v="2"/>
    <x v="1"/>
    <n v="0"/>
    <x v="1"/>
    <x v="67"/>
    <x v="39"/>
    <x v="0"/>
    <s v="Q6_5"/>
    <m/>
    <x v="0"/>
    <x v="5"/>
    <x v="2"/>
  </r>
  <r>
    <n v="1"/>
    <n v="2016"/>
    <s v="3393792"/>
    <x v="0"/>
    <x v="1"/>
    <n v="0"/>
    <x v="1"/>
    <x v="44"/>
    <x v="28"/>
    <x v="1"/>
    <s v="Q6_5"/>
    <m/>
    <x v="0"/>
    <x v="5"/>
    <x v="2"/>
  </r>
  <r>
    <n v="1"/>
    <n v="2016"/>
    <s v="3659421"/>
    <x v="3"/>
    <x v="1"/>
    <n v="0"/>
    <x v="1"/>
    <x v="19"/>
    <x v="16"/>
    <x v="1"/>
    <s v="Q6_5"/>
    <m/>
    <x v="0"/>
    <x v="5"/>
    <x v="2"/>
  </r>
  <r>
    <n v="1"/>
    <n v="2016"/>
    <s v="1972814"/>
    <x v="1"/>
    <x v="1"/>
    <n v="0"/>
    <x v="1"/>
    <x v="55"/>
    <x v="34"/>
    <x v="1"/>
    <s v="Q6_5"/>
    <m/>
    <x v="0"/>
    <x v="5"/>
    <x v="2"/>
  </r>
  <r>
    <n v="1"/>
    <n v="2016"/>
    <s v="3288570"/>
    <x v="1"/>
    <x v="1"/>
    <n v="0"/>
    <x v="1"/>
    <x v="34"/>
    <x v="20"/>
    <x v="4"/>
    <s v="Q6_5"/>
    <m/>
    <x v="0"/>
    <x v="5"/>
    <x v="2"/>
  </r>
  <r>
    <n v="1"/>
    <n v="2016"/>
    <s v="3662814"/>
    <x v="2"/>
    <x v="1"/>
    <n v="0"/>
    <x v="1"/>
    <x v="3"/>
    <x v="3"/>
    <x v="1"/>
    <s v="Q6_5"/>
    <m/>
    <x v="0"/>
    <x v="5"/>
    <x v="2"/>
  </r>
  <r>
    <n v="1"/>
    <n v="2016"/>
    <s v="3881097"/>
    <x v="2"/>
    <x v="1"/>
    <n v="0"/>
    <x v="1"/>
    <x v="32"/>
    <x v="25"/>
    <x v="0"/>
    <s v="Q6_5"/>
    <m/>
    <x v="0"/>
    <x v="5"/>
    <x v="2"/>
  </r>
  <r>
    <n v="1"/>
    <n v="2016"/>
    <s v="3584671"/>
    <x v="2"/>
    <x v="1"/>
    <n v="0"/>
    <x v="1"/>
    <x v="1"/>
    <x v="1"/>
    <x v="1"/>
    <s v="Q6_5"/>
    <m/>
    <x v="0"/>
    <x v="5"/>
    <x v="2"/>
  </r>
  <r>
    <n v="1"/>
    <n v="2016"/>
    <s v="3047355"/>
    <x v="2"/>
    <x v="1"/>
    <n v="0"/>
    <x v="1"/>
    <x v="13"/>
    <x v="12"/>
    <x v="0"/>
    <s v="Q6_5"/>
    <m/>
    <x v="0"/>
    <x v="5"/>
    <x v="2"/>
  </r>
  <r>
    <n v="1"/>
    <n v="2016"/>
    <s v="2792217"/>
    <x v="4"/>
    <x v="1"/>
    <n v="0"/>
    <x v="1"/>
    <x v="53"/>
    <x v="20"/>
    <x v="4"/>
    <s v="Q6_5"/>
    <m/>
    <x v="0"/>
    <x v="5"/>
    <x v="2"/>
  </r>
  <r>
    <n v="1"/>
    <n v="2016"/>
    <s v="3107688"/>
    <x v="0"/>
    <x v="1"/>
    <n v="0"/>
    <x v="1"/>
    <x v="63"/>
    <x v="37"/>
    <x v="2"/>
    <s v="Q6_5"/>
    <m/>
    <x v="0"/>
    <x v="5"/>
    <x v="2"/>
  </r>
  <r>
    <n v="1"/>
    <n v="2016"/>
    <s v="3421976"/>
    <x v="2"/>
    <x v="1"/>
    <n v="0"/>
    <x v="1"/>
    <x v="30"/>
    <x v="8"/>
    <x v="4"/>
    <s v="Q6_5"/>
    <m/>
    <x v="0"/>
    <x v="5"/>
    <x v="2"/>
  </r>
  <r>
    <n v="1"/>
    <n v="2016"/>
    <s v="2761277"/>
    <x v="0"/>
    <x v="1"/>
    <n v="0"/>
    <x v="1"/>
    <x v="68"/>
    <x v="16"/>
    <x v="1"/>
    <s v="Q6_5"/>
    <m/>
    <x v="0"/>
    <x v="5"/>
    <x v="2"/>
  </r>
  <r>
    <n v="1"/>
    <n v="2016"/>
    <s v="3531852"/>
    <x v="3"/>
    <x v="1"/>
    <n v="0"/>
    <x v="1"/>
    <x v="37"/>
    <x v="26"/>
    <x v="1"/>
    <s v="Q6_5"/>
    <m/>
    <x v="0"/>
    <x v="5"/>
    <x v="2"/>
  </r>
  <r>
    <n v="1"/>
    <n v="2016"/>
    <s v="2942159"/>
    <x v="1"/>
    <x v="1"/>
    <n v="0"/>
    <x v="1"/>
    <x v="6"/>
    <x v="0"/>
    <x v="0"/>
    <s v="Q6_5"/>
    <m/>
    <x v="0"/>
    <x v="5"/>
    <x v="2"/>
  </r>
  <r>
    <n v="1"/>
    <n v="2016"/>
    <s v="3112511"/>
    <x v="2"/>
    <x v="1"/>
    <n v="0"/>
    <x v="1"/>
    <x v="5"/>
    <x v="5"/>
    <x v="3"/>
    <s v="Q6_5"/>
    <m/>
    <x v="0"/>
    <x v="5"/>
    <x v="2"/>
  </r>
  <r>
    <n v="1"/>
    <n v="2016"/>
    <s v="3294316"/>
    <x v="0"/>
    <x v="1"/>
    <n v="0"/>
    <x v="1"/>
    <x v="47"/>
    <x v="24"/>
    <x v="4"/>
    <s v="Q6_5"/>
    <m/>
    <x v="0"/>
    <x v="5"/>
    <x v="2"/>
  </r>
  <r>
    <n v="1"/>
    <n v="2016"/>
    <s v="2721952"/>
    <x v="0"/>
    <x v="1"/>
    <n v="0"/>
    <x v="1"/>
    <x v="69"/>
    <x v="7"/>
    <x v="3"/>
    <s v="Q6_5"/>
    <m/>
    <x v="0"/>
    <x v="5"/>
    <x v="2"/>
  </r>
  <r>
    <n v="1"/>
    <n v="2016"/>
    <s v="2730142"/>
    <x v="2"/>
    <x v="1"/>
    <n v="0"/>
    <x v="1"/>
    <x v="45"/>
    <x v="18"/>
    <x v="1"/>
    <s v="Q6_5"/>
    <m/>
    <x v="0"/>
    <x v="5"/>
    <x v="2"/>
  </r>
  <r>
    <n v="1"/>
    <n v="2016"/>
    <s v="3427397"/>
    <x v="0"/>
    <x v="1"/>
    <n v="0"/>
    <x v="1"/>
    <x v="70"/>
    <x v="20"/>
    <x v="4"/>
    <s v="Q6_5"/>
    <m/>
    <x v="0"/>
    <x v="5"/>
    <x v="2"/>
  </r>
  <r>
    <n v="1"/>
    <n v="2016"/>
    <s v="3669834"/>
    <x v="2"/>
    <x v="1"/>
    <n v="0"/>
    <x v="1"/>
    <x v="19"/>
    <x v="16"/>
    <x v="1"/>
    <s v="Q6_5"/>
    <m/>
    <x v="0"/>
    <x v="5"/>
    <x v="2"/>
  </r>
  <r>
    <n v="1"/>
    <n v="2016"/>
    <s v="2641313"/>
    <x v="1"/>
    <x v="1"/>
    <n v="0"/>
    <x v="1"/>
    <x v="71"/>
    <x v="31"/>
    <x v="3"/>
    <s v="Q6_5"/>
    <m/>
    <x v="0"/>
    <x v="5"/>
    <x v="2"/>
  </r>
  <r>
    <n v="1"/>
    <n v="2016"/>
    <s v="3373161"/>
    <x v="3"/>
    <x v="1"/>
    <n v="0"/>
    <x v="1"/>
    <x v="72"/>
    <x v="27"/>
    <x v="1"/>
    <s v="Q6_5"/>
    <m/>
    <x v="0"/>
    <x v="5"/>
    <x v="2"/>
  </r>
  <r>
    <n v="1"/>
    <n v="2016"/>
    <s v="3652687"/>
    <x v="3"/>
    <x v="1"/>
    <n v="0"/>
    <x v="1"/>
    <x v="73"/>
    <x v="0"/>
    <x v="0"/>
    <s v="Q6_5"/>
    <m/>
    <x v="0"/>
    <x v="5"/>
    <x v="2"/>
  </r>
  <r>
    <n v="1"/>
    <n v="2016"/>
    <s v="2856931"/>
    <x v="2"/>
    <x v="1"/>
    <n v="0"/>
    <x v="1"/>
    <x v="1"/>
    <x v="1"/>
    <x v="1"/>
    <s v="Q6_5"/>
    <m/>
    <x v="0"/>
    <x v="5"/>
    <x v="2"/>
  </r>
  <r>
    <n v="1"/>
    <n v="2016"/>
    <s v="3270396"/>
    <x v="0"/>
    <x v="1"/>
    <n v="0"/>
    <x v="1"/>
    <x v="53"/>
    <x v="20"/>
    <x v="4"/>
    <s v="Q6_5"/>
    <m/>
    <x v="0"/>
    <x v="5"/>
    <x v="2"/>
  </r>
  <r>
    <n v="1"/>
    <n v="2016"/>
    <s v="2918148"/>
    <x v="2"/>
    <x v="1"/>
    <n v="0"/>
    <x v="1"/>
    <x v="74"/>
    <x v="40"/>
    <x v="4"/>
    <s v="Q6_5"/>
    <m/>
    <x v="0"/>
    <x v="5"/>
    <x v="2"/>
  </r>
  <r>
    <n v="1"/>
    <n v="2016"/>
    <s v="3081610"/>
    <x v="3"/>
    <x v="1"/>
    <n v="0"/>
    <x v="1"/>
    <x v="75"/>
    <x v="7"/>
    <x v="3"/>
    <s v="Q6_5"/>
    <m/>
    <x v="0"/>
    <x v="5"/>
    <x v="2"/>
  </r>
  <r>
    <n v="1"/>
    <n v="2016"/>
    <s v="3369391"/>
    <x v="1"/>
    <x v="1"/>
    <n v="0"/>
    <x v="1"/>
    <x v="19"/>
    <x v="16"/>
    <x v="1"/>
    <s v="Q6_5"/>
    <m/>
    <x v="0"/>
    <x v="5"/>
    <x v="2"/>
  </r>
  <r>
    <n v="1"/>
    <n v="2016"/>
    <s v="3301180"/>
    <x v="3"/>
    <x v="1"/>
    <n v="0"/>
    <x v="1"/>
    <x v="37"/>
    <x v="26"/>
    <x v="1"/>
    <s v="Q6_5"/>
    <m/>
    <x v="0"/>
    <x v="5"/>
    <x v="2"/>
  </r>
  <r>
    <n v="1"/>
    <n v="2016"/>
    <s v="2825315"/>
    <x v="2"/>
    <x v="1"/>
    <n v="0"/>
    <x v="1"/>
    <x v="54"/>
    <x v="33"/>
    <x v="0"/>
    <s v="Q6_5"/>
    <m/>
    <x v="0"/>
    <x v="5"/>
    <x v="2"/>
  </r>
  <r>
    <n v="1"/>
    <n v="2016"/>
    <s v="3167267"/>
    <x v="2"/>
    <x v="1"/>
    <n v="0"/>
    <x v="1"/>
    <x v="6"/>
    <x v="0"/>
    <x v="0"/>
    <s v="Q6_5"/>
    <m/>
    <x v="0"/>
    <x v="5"/>
    <x v="2"/>
  </r>
  <r>
    <n v="1"/>
    <n v="2016"/>
    <s v="3162626"/>
    <x v="2"/>
    <x v="1"/>
    <n v="0"/>
    <x v="1"/>
    <x v="44"/>
    <x v="28"/>
    <x v="1"/>
    <s v="Q6_5"/>
    <m/>
    <x v="0"/>
    <x v="5"/>
    <x v="2"/>
  </r>
  <r>
    <n v="1"/>
    <n v="2016"/>
    <s v="2630926"/>
    <x v="2"/>
    <x v="1"/>
    <n v="0"/>
    <x v="1"/>
    <x v="58"/>
    <x v="30"/>
    <x v="2"/>
    <s v="Q6_6"/>
    <m/>
    <x v="0"/>
    <x v="6"/>
    <x v="2"/>
  </r>
  <r>
    <n v="1"/>
    <n v="2016"/>
    <s v="2743454"/>
    <x v="3"/>
    <x v="1"/>
    <n v="0"/>
    <x v="1"/>
    <x v="59"/>
    <x v="5"/>
    <x v="3"/>
    <s v="Q6_6"/>
    <m/>
    <x v="0"/>
    <x v="6"/>
    <x v="2"/>
  </r>
  <r>
    <n v="1"/>
    <n v="2016"/>
    <s v="3568798"/>
    <x v="2"/>
    <x v="1"/>
    <n v="0"/>
    <x v="1"/>
    <x v="55"/>
    <x v="34"/>
    <x v="1"/>
    <s v="Q6_6"/>
    <m/>
    <x v="0"/>
    <x v="6"/>
    <x v="2"/>
  </r>
  <r>
    <n v="1"/>
    <n v="2016"/>
    <s v="3581577"/>
    <x v="2"/>
    <x v="1"/>
    <n v="0"/>
    <x v="1"/>
    <x v="22"/>
    <x v="19"/>
    <x v="4"/>
    <s v="Q6_6"/>
    <m/>
    <x v="0"/>
    <x v="6"/>
    <x v="2"/>
  </r>
  <r>
    <n v="1"/>
    <n v="2016"/>
    <s v="3680117"/>
    <x v="2"/>
    <x v="1"/>
    <n v="0"/>
    <x v="1"/>
    <x v="20"/>
    <x v="17"/>
    <x v="3"/>
    <s v="Q6_6"/>
    <m/>
    <x v="0"/>
    <x v="6"/>
    <x v="2"/>
  </r>
  <r>
    <n v="1"/>
    <n v="2016"/>
    <s v="3729166"/>
    <x v="2"/>
    <x v="1"/>
    <n v="0"/>
    <x v="1"/>
    <x v="46"/>
    <x v="29"/>
    <x v="1"/>
    <s v="Q6_6"/>
    <m/>
    <x v="0"/>
    <x v="6"/>
    <x v="2"/>
  </r>
  <r>
    <n v="1"/>
    <n v="2016"/>
    <s v="2877068"/>
    <x v="2"/>
    <x v="1"/>
    <n v="0"/>
    <x v="1"/>
    <x v="60"/>
    <x v="16"/>
    <x v="1"/>
    <s v="Q6_6"/>
    <m/>
    <x v="0"/>
    <x v="6"/>
    <x v="2"/>
  </r>
  <r>
    <n v="1"/>
    <n v="2016"/>
    <s v="2678948"/>
    <x v="2"/>
    <x v="1"/>
    <n v="0"/>
    <x v="1"/>
    <x v="13"/>
    <x v="12"/>
    <x v="0"/>
    <s v="Q6_6"/>
    <m/>
    <x v="0"/>
    <x v="6"/>
    <x v="2"/>
  </r>
  <r>
    <n v="1"/>
    <n v="2016"/>
    <s v="3670198"/>
    <x v="2"/>
    <x v="1"/>
    <n v="0"/>
    <x v="1"/>
    <x v="38"/>
    <x v="15"/>
    <x v="3"/>
    <s v="Q6_6"/>
    <m/>
    <x v="0"/>
    <x v="6"/>
    <x v="2"/>
  </r>
  <r>
    <n v="1"/>
    <n v="2016"/>
    <s v="721486"/>
    <x v="2"/>
    <x v="1"/>
    <n v="0"/>
    <x v="1"/>
    <x v="61"/>
    <x v="36"/>
    <x v="2"/>
    <s v="Q6_6"/>
    <m/>
    <x v="0"/>
    <x v="6"/>
    <x v="2"/>
  </r>
  <r>
    <n v="1"/>
    <n v="2016"/>
    <s v="8566"/>
    <x v="2"/>
    <x v="1"/>
    <n v="0"/>
    <x v="1"/>
    <x v="58"/>
    <x v="30"/>
    <x v="2"/>
    <s v="Q6_6"/>
    <m/>
    <x v="0"/>
    <x v="6"/>
    <x v="2"/>
  </r>
  <r>
    <n v="1"/>
    <n v="2016"/>
    <s v="2971123"/>
    <x v="2"/>
    <x v="1"/>
    <n v="0"/>
    <x v="1"/>
    <x v="6"/>
    <x v="0"/>
    <x v="0"/>
    <s v="Q6_6"/>
    <m/>
    <x v="0"/>
    <x v="6"/>
    <x v="2"/>
  </r>
  <r>
    <n v="1"/>
    <n v="2016"/>
    <s v="3662411"/>
    <x v="2"/>
    <x v="1"/>
    <n v="0"/>
    <x v="1"/>
    <x v="62"/>
    <x v="0"/>
    <x v="0"/>
    <s v="Q6_6"/>
    <m/>
    <x v="0"/>
    <x v="6"/>
    <x v="2"/>
  </r>
  <r>
    <n v="1"/>
    <n v="2016"/>
    <s v="3057495"/>
    <x v="0"/>
    <x v="1"/>
    <n v="0"/>
    <x v="1"/>
    <x v="63"/>
    <x v="37"/>
    <x v="2"/>
    <s v="Q6_6"/>
    <m/>
    <x v="0"/>
    <x v="6"/>
    <x v="2"/>
  </r>
  <r>
    <n v="1"/>
    <n v="2016"/>
    <s v="2787394"/>
    <x v="3"/>
    <x v="1"/>
    <n v="0"/>
    <x v="1"/>
    <x v="31"/>
    <x v="24"/>
    <x v="4"/>
    <s v="Q6_6"/>
    <m/>
    <x v="0"/>
    <x v="6"/>
    <x v="2"/>
  </r>
  <r>
    <n v="1"/>
    <n v="2016"/>
    <s v="876524"/>
    <x v="3"/>
    <x v="1"/>
    <n v="0"/>
    <x v="1"/>
    <x v="64"/>
    <x v="20"/>
    <x v="4"/>
    <s v="Q6_6"/>
    <m/>
    <x v="0"/>
    <x v="6"/>
    <x v="2"/>
  </r>
  <r>
    <n v="1"/>
    <n v="2016"/>
    <s v="3909853"/>
    <x v="2"/>
    <x v="1"/>
    <n v="0"/>
    <x v="1"/>
    <x v="65"/>
    <x v="38"/>
    <x v="2"/>
    <s v="Q6_6"/>
    <m/>
    <x v="0"/>
    <x v="6"/>
    <x v="2"/>
  </r>
  <r>
    <n v="1"/>
    <n v="2016"/>
    <s v="3662775"/>
    <x v="2"/>
    <x v="1"/>
    <n v="0"/>
    <x v="1"/>
    <x v="19"/>
    <x v="16"/>
    <x v="1"/>
    <s v="Q6_6"/>
    <m/>
    <x v="0"/>
    <x v="6"/>
    <x v="2"/>
  </r>
  <r>
    <n v="1"/>
    <n v="2016"/>
    <s v="1144545"/>
    <x v="0"/>
    <x v="1"/>
    <n v="0"/>
    <x v="1"/>
    <x v="7"/>
    <x v="6"/>
    <x v="2"/>
    <s v="Q6_6"/>
    <m/>
    <x v="0"/>
    <x v="6"/>
    <x v="2"/>
  </r>
  <r>
    <n v="1"/>
    <n v="2016"/>
    <s v="12011"/>
    <x v="0"/>
    <x v="1"/>
    <n v="0"/>
    <x v="1"/>
    <x v="34"/>
    <x v="20"/>
    <x v="4"/>
    <s v="Q6_6"/>
    <m/>
    <x v="0"/>
    <x v="6"/>
    <x v="2"/>
  </r>
  <r>
    <n v="1"/>
    <n v="2016"/>
    <s v="3379765"/>
    <x v="2"/>
    <x v="1"/>
    <n v="0"/>
    <x v="1"/>
    <x v="63"/>
    <x v="37"/>
    <x v="2"/>
    <s v="Q6_6"/>
    <m/>
    <x v="0"/>
    <x v="6"/>
    <x v="2"/>
  </r>
  <r>
    <n v="1"/>
    <n v="2016"/>
    <s v="3744181"/>
    <x v="2"/>
    <x v="1"/>
    <n v="0"/>
    <x v="1"/>
    <x v="66"/>
    <x v="24"/>
    <x v="4"/>
    <s v="Q6_6"/>
    <m/>
    <x v="0"/>
    <x v="6"/>
    <x v="2"/>
  </r>
  <r>
    <n v="1"/>
    <n v="2016"/>
    <s v="4110313"/>
    <x v="2"/>
    <x v="1"/>
    <n v="0"/>
    <x v="1"/>
    <x v="67"/>
    <x v="39"/>
    <x v="0"/>
    <s v="Q6_6"/>
    <m/>
    <x v="0"/>
    <x v="6"/>
    <x v="2"/>
  </r>
  <r>
    <n v="1"/>
    <n v="2016"/>
    <s v="3393792"/>
    <x v="0"/>
    <x v="1"/>
    <n v="0"/>
    <x v="1"/>
    <x v="44"/>
    <x v="28"/>
    <x v="1"/>
    <s v="Q6_6"/>
    <m/>
    <x v="0"/>
    <x v="6"/>
    <x v="2"/>
  </r>
  <r>
    <n v="1"/>
    <n v="2016"/>
    <s v="3659421"/>
    <x v="3"/>
    <x v="1"/>
    <n v="0"/>
    <x v="1"/>
    <x v="19"/>
    <x v="16"/>
    <x v="1"/>
    <s v="Q6_6"/>
    <m/>
    <x v="0"/>
    <x v="6"/>
    <x v="2"/>
  </r>
  <r>
    <n v="1"/>
    <n v="2016"/>
    <s v="1972814"/>
    <x v="1"/>
    <x v="1"/>
    <n v="0"/>
    <x v="1"/>
    <x v="55"/>
    <x v="34"/>
    <x v="1"/>
    <s v="Q6_6"/>
    <m/>
    <x v="0"/>
    <x v="6"/>
    <x v="2"/>
  </r>
  <r>
    <n v="1"/>
    <n v="2016"/>
    <s v="3288570"/>
    <x v="1"/>
    <x v="1"/>
    <n v="0"/>
    <x v="1"/>
    <x v="34"/>
    <x v="20"/>
    <x v="4"/>
    <s v="Q6_6"/>
    <m/>
    <x v="0"/>
    <x v="6"/>
    <x v="2"/>
  </r>
  <r>
    <n v="1"/>
    <n v="2016"/>
    <s v="3662814"/>
    <x v="2"/>
    <x v="1"/>
    <n v="0"/>
    <x v="1"/>
    <x v="3"/>
    <x v="3"/>
    <x v="1"/>
    <s v="Q6_6"/>
    <m/>
    <x v="0"/>
    <x v="6"/>
    <x v="2"/>
  </r>
  <r>
    <n v="1"/>
    <n v="2016"/>
    <s v="3881097"/>
    <x v="2"/>
    <x v="1"/>
    <n v="0"/>
    <x v="1"/>
    <x v="32"/>
    <x v="25"/>
    <x v="0"/>
    <s v="Q6_6"/>
    <m/>
    <x v="0"/>
    <x v="6"/>
    <x v="2"/>
  </r>
  <r>
    <n v="1"/>
    <n v="2016"/>
    <s v="3584671"/>
    <x v="2"/>
    <x v="1"/>
    <n v="0"/>
    <x v="1"/>
    <x v="1"/>
    <x v="1"/>
    <x v="1"/>
    <s v="Q6_6"/>
    <m/>
    <x v="0"/>
    <x v="6"/>
    <x v="2"/>
  </r>
  <r>
    <n v="1"/>
    <n v="2016"/>
    <s v="3047355"/>
    <x v="2"/>
    <x v="1"/>
    <n v="0"/>
    <x v="1"/>
    <x v="13"/>
    <x v="12"/>
    <x v="0"/>
    <s v="Q6_6"/>
    <m/>
    <x v="0"/>
    <x v="6"/>
    <x v="2"/>
  </r>
  <r>
    <n v="1"/>
    <n v="2016"/>
    <s v="2792217"/>
    <x v="4"/>
    <x v="1"/>
    <n v="0"/>
    <x v="1"/>
    <x v="53"/>
    <x v="20"/>
    <x v="4"/>
    <s v="Q6_6"/>
    <m/>
    <x v="0"/>
    <x v="6"/>
    <x v="2"/>
  </r>
  <r>
    <n v="1"/>
    <n v="2016"/>
    <s v="3107688"/>
    <x v="0"/>
    <x v="1"/>
    <n v="0"/>
    <x v="1"/>
    <x v="63"/>
    <x v="37"/>
    <x v="2"/>
    <s v="Q6_6"/>
    <m/>
    <x v="0"/>
    <x v="6"/>
    <x v="2"/>
  </r>
  <r>
    <n v="1"/>
    <n v="2016"/>
    <s v="3421976"/>
    <x v="2"/>
    <x v="1"/>
    <n v="0"/>
    <x v="1"/>
    <x v="30"/>
    <x v="8"/>
    <x v="4"/>
    <s v="Q6_6"/>
    <m/>
    <x v="0"/>
    <x v="6"/>
    <x v="2"/>
  </r>
  <r>
    <n v="1"/>
    <n v="2016"/>
    <s v="2761277"/>
    <x v="0"/>
    <x v="1"/>
    <n v="0"/>
    <x v="1"/>
    <x v="68"/>
    <x v="16"/>
    <x v="1"/>
    <s v="Q6_6"/>
    <m/>
    <x v="0"/>
    <x v="6"/>
    <x v="2"/>
  </r>
  <r>
    <n v="1"/>
    <n v="2016"/>
    <s v="3531852"/>
    <x v="3"/>
    <x v="1"/>
    <n v="0"/>
    <x v="1"/>
    <x v="37"/>
    <x v="26"/>
    <x v="1"/>
    <s v="Q6_6"/>
    <m/>
    <x v="0"/>
    <x v="6"/>
    <x v="2"/>
  </r>
  <r>
    <n v="1"/>
    <n v="2016"/>
    <s v="2942159"/>
    <x v="1"/>
    <x v="1"/>
    <n v="0"/>
    <x v="1"/>
    <x v="6"/>
    <x v="0"/>
    <x v="0"/>
    <s v="Q6_6"/>
    <m/>
    <x v="0"/>
    <x v="6"/>
    <x v="2"/>
  </r>
  <r>
    <n v="1"/>
    <n v="2016"/>
    <s v="3112511"/>
    <x v="2"/>
    <x v="1"/>
    <n v="0"/>
    <x v="1"/>
    <x v="5"/>
    <x v="5"/>
    <x v="3"/>
    <s v="Q6_6"/>
    <m/>
    <x v="0"/>
    <x v="6"/>
    <x v="2"/>
  </r>
  <r>
    <n v="1"/>
    <n v="2016"/>
    <s v="3294316"/>
    <x v="0"/>
    <x v="1"/>
    <n v="0"/>
    <x v="1"/>
    <x v="47"/>
    <x v="24"/>
    <x v="4"/>
    <s v="Q6_6"/>
    <m/>
    <x v="0"/>
    <x v="6"/>
    <x v="2"/>
  </r>
  <r>
    <n v="1"/>
    <n v="2016"/>
    <s v="2721952"/>
    <x v="0"/>
    <x v="1"/>
    <n v="0"/>
    <x v="1"/>
    <x v="69"/>
    <x v="7"/>
    <x v="3"/>
    <s v="Q6_6"/>
    <m/>
    <x v="0"/>
    <x v="6"/>
    <x v="2"/>
  </r>
  <r>
    <n v="1"/>
    <n v="2016"/>
    <s v="2730142"/>
    <x v="2"/>
    <x v="1"/>
    <n v="0"/>
    <x v="1"/>
    <x v="45"/>
    <x v="18"/>
    <x v="1"/>
    <s v="Q6_6"/>
    <m/>
    <x v="0"/>
    <x v="6"/>
    <x v="2"/>
  </r>
  <r>
    <n v="1"/>
    <n v="2016"/>
    <s v="3427397"/>
    <x v="0"/>
    <x v="1"/>
    <n v="0"/>
    <x v="1"/>
    <x v="70"/>
    <x v="20"/>
    <x v="4"/>
    <s v="Q6_6"/>
    <m/>
    <x v="0"/>
    <x v="6"/>
    <x v="2"/>
  </r>
  <r>
    <n v="1"/>
    <n v="2016"/>
    <s v="3669834"/>
    <x v="2"/>
    <x v="1"/>
    <n v="0"/>
    <x v="1"/>
    <x v="19"/>
    <x v="16"/>
    <x v="1"/>
    <s v="Q6_6"/>
    <m/>
    <x v="0"/>
    <x v="6"/>
    <x v="2"/>
  </r>
  <r>
    <n v="1"/>
    <n v="2016"/>
    <s v="2641313"/>
    <x v="1"/>
    <x v="1"/>
    <n v="0"/>
    <x v="1"/>
    <x v="71"/>
    <x v="31"/>
    <x v="3"/>
    <s v="Q6_6"/>
    <m/>
    <x v="0"/>
    <x v="6"/>
    <x v="2"/>
  </r>
  <r>
    <n v="1"/>
    <n v="2016"/>
    <s v="3373161"/>
    <x v="3"/>
    <x v="1"/>
    <n v="0"/>
    <x v="1"/>
    <x v="72"/>
    <x v="27"/>
    <x v="1"/>
    <s v="Q6_6"/>
    <m/>
    <x v="0"/>
    <x v="6"/>
    <x v="2"/>
  </r>
  <r>
    <n v="1"/>
    <n v="2016"/>
    <s v="3652687"/>
    <x v="3"/>
    <x v="1"/>
    <n v="0"/>
    <x v="1"/>
    <x v="73"/>
    <x v="0"/>
    <x v="0"/>
    <s v="Q6_6"/>
    <m/>
    <x v="0"/>
    <x v="6"/>
    <x v="2"/>
  </r>
  <r>
    <n v="1"/>
    <n v="2016"/>
    <s v="2856931"/>
    <x v="2"/>
    <x v="1"/>
    <n v="0"/>
    <x v="1"/>
    <x v="1"/>
    <x v="1"/>
    <x v="1"/>
    <s v="Q6_6"/>
    <m/>
    <x v="0"/>
    <x v="6"/>
    <x v="2"/>
  </r>
  <r>
    <n v="1"/>
    <n v="2016"/>
    <s v="3270396"/>
    <x v="0"/>
    <x v="1"/>
    <n v="0"/>
    <x v="1"/>
    <x v="53"/>
    <x v="20"/>
    <x v="4"/>
    <s v="Q6_6"/>
    <m/>
    <x v="0"/>
    <x v="6"/>
    <x v="2"/>
  </r>
  <r>
    <n v="1"/>
    <n v="2016"/>
    <s v="2918148"/>
    <x v="2"/>
    <x v="1"/>
    <n v="0"/>
    <x v="1"/>
    <x v="74"/>
    <x v="40"/>
    <x v="4"/>
    <s v="Q6_6"/>
    <m/>
    <x v="0"/>
    <x v="6"/>
    <x v="2"/>
  </r>
  <r>
    <n v="1"/>
    <n v="2016"/>
    <s v="3081610"/>
    <x v="3"/>
    <x v="1"/>
    <n v="0"/>
    <x v="1"/>
    <x v="75"/>
    <x v="7"/>
    <x v="3"/>
    <s v="Q6_6"/>
    <m/>
    <x v="0"/>
    <x v="6"/>
    <x v="2"/>
  </r>
  <r>
    <n v="1"/>
    <n v="2016"/>
    <s v="3369391"/>
    <x v="1"/>
    <x v="1"/>
    <n v="0"/>
    <x v="1"/>
    <x v="19"/>
    <x v="16"/>
    <x v="1"/>
    <s v="Q6_6"/>
    <m/>
    <x v="0"/>
    <x v="6"/>
    <x v="2"/>
  </r>
  <r>
    <n v="1"/>
    <n v="2016"/>
    <s v="3301180"/>
    <x v="3"/>
    <x v="1"/>
    <n v="0"/>
    <x v="1"/>
    <x v="37"/>
    <x v="26"/>
    <x v="1"/>
    <s v="Q6_6"/>
    <m/>
    <x v="0"/>
    <x v="6"/>
    <x v="2"/>
  </r>
  <r>
    <n v="1"/>
    <n v="2016"/>
    <s v="2825315"/>
    <x v="2"/>
    <x v="1"/>
    <n v="0"/>
    <x v="1"/>
    <x v="54"/>
    <x v="33"/>
    <x v="0"/>
    <s v="Q6_6"/>
    <m/>
    <x v="0"/>
    <x v="6"/>
    <x v="2"/>
  </r>
  <r>
    <n v="1"/>
    <n v="2016"/>
    <s v="3167267"/>
    <x v="2"/>
    <x v="1"/>
    <n v="0"/>
    <x v="1"/>
    <x v="6"/>
    <x v="0"/>
    <x v="0"/>
    <s v="Q6_6"/>
    <m/>
    <x v="0"/>
    <x v="6"/>
    <x v="2"/>
  </r>
  <r>
    <n v="1"/>
    <n v="2016"/>
    <s v="3162626"/>
    <x v="2"/>
    <x v="1"/>
    <n v="0"/>
    <x v="1"/>
    <x v="44"/>
    <x v="28"/>
    <x v="1"/>
    <s v="Q6_6"/>
    <m/>
    <x v="0"/>
    <x v="6"/>
    <x v="2"/>
  </r>
  <r>
    <n v="1"/>
    <n v="2016"/>
    <s v="2630926"/>
    <x v="2"/>
    <x v="1"/>
    <n v="0"/>
    <x v="1"/>
    <x v="58"/>
    <x v="30"/>
    <x v="2"/>
    <s v="Q6_7"/>
    <m/>
    <x v="0"/>
    <x v="7"/>
    <x v="2"/>
  </r>
  <r>
    <n v="1"/>
    <n v="2016"/>
    <s v="2743454"/>
    <x v="3"/>
    <x v="1"/>
    <n v="0"/>
    <x v="1"/>
    <x v="59"/>
    <x v="5"/>
    <x v="3"/>
    <s v="Q6_7"/>
    <m/>
    <x v="0"/>
    <x v="7"/>
    <x v="2"/>
  </r>
  <r>
    <n v="1"/>
    <n v="2016"/>
    <s v="3568798"/>
    <x v="2"/>
    <x v="1"/>
    <n v="0"/>
    <x v="1"/>
    <x v="55"/>
    <x v="34"/>
    <x v="1"/>
    <s v="Q6_7"/>
    <m/>
    <x v="0"/>
    <x v="7"/>
    <x v="2"/>
  </r>
  <r>
    <n v="1"/>
    <n v="2016"/>
    <s v="3581577"/>
    <x v="2"/>
    <x v="1"/>
    <n v="0"/>
    <x v="1"/>
    <x v="22"/>
    <x v="19"/>
    <x v="4"/>
    <s v="Q6_7"/>
    <m/>
    <x v="0"/>
    <x v="7"/>
    <x v="2"/>
  </r>
  <r>
    <n v="1"/>
    <n v="2016"/>
    <s v="3680117"/>
    <x v="2"/>
    <x v="1"/>
    <n v="0"/>
    <x v="1"/>
    <x v="20"/>
    <x v="17"/>
    <x v="3"/>
    <s v="Q6_7"/>
    <m/>
    <x v="0"/>
    <x v="7"/>
    <x v="2"/>
  </r>
  <r>
    <n v="1"/>
    <n v="2016"/>
    <s v="3729166"/>
    <x v="2"/>
    <x v="1"/>
    <n v="0"/>
    <x v="1"/>
    <x v="46"/>
    <x v="29"/>
    <x v="1"/>
    <s v="Q6_7"/>
    <m/>
    <x v="0"/>
    <x v="7"/>
    <x v="2"/>
  </r>
  <r>
    <n v="1"/>
    <n v="2016"/>
    <s v="2877068"/>
    <x v="2"/>
    <x v="1"/>
    <n v="0"/>
    <x v="1"/>
    <x v="60"/>
    <x v="16"/>
    <x v="1"/>
    <s v="Q6_7"/>
    <m/>
    <x v="0"/>
    <x v="7"/>
    <x v="2"/>
  </r>
  <r>
    <n v="1"/>
    <n v="2016"/>
    <s v="2678948"/>
    <x v="2"/>
    <x v="1"/>
    <n v="0"/>
    <x v="1"/>
    <x v="13"/>
    <x v="12"/>
    <x v="0"/>
    <s v="Q6_7"/>
    <m/>
    <x v="0"/>
    <x v="7"/>
    <x v="2"/>
  </r>
  <r>
    <n v="1"/>
    <n v="2016"/>
    <s v="3670198"/>
    <x v="2"/>
    <x v="1"/>
    <n v="0"/>
    <x v="1"/>
    <x v="38"/>
    <x v="15"/>
    <x v="3"/>
    <s v="Q6_7"/>
    <m/>
    <x v="0"/>
    <x v="7"/>
    <x v="2"/>
  </r>
  <r>
    <n v="1"/>
    <n v="2016"/>
    <s v="721486"/>
    <x v="2"/>
    <x v="1"/>
    <n v="0"/>
    <x v="1"/>
    <x v="61"/>
    <x v="36"/>
    <x v="2"/>
    <s v="Q6_7"/>
    <m/>
    <x v="0"/>
    <x v="7"/>
    <x v="2"/>
  </r>
  <r>
    <n v="1"/>
    <n v="2016"/>
    <s v="8566"/>
    <x v="2"/>
    <x v="1"/>
    <n v="0"/>
    <x v="1"/>
    <x v="58"/>
    <x v="30"/>
    <x v="2"/>
    <s v="Q6_7"/>
    <m/>
    <x v="0"/>
    <x v="7"/>
    <x v="2"/>
  </r>
  <r>
    <n v="1"/>
    <n v="2016"/>
    <s v="2971123"/>
    <x v="2"/>
    <x v="1"/>
    <n v="0"/>
    <x v="1"/>
    <x v="6"/>
    <x v="0"/>
    <x v="0"/>
    <s v="Q6_7"/>
    <m/>
    <x v="0"/>
    <x v="7"/>
    <x v="2"/>
  </r>
  <r>
    <n v="1"/>
    <n v="2016"/>
    <s v="3662411"/>
    <x v="2"/>
    <x v="1"/>
    <n v="0"/>
    <x v="1"/>
    <x v="62"/>
    <x v="0"/>
    <x v="0"/>
    <s v="Q6_7"/>
    <m/>
    <x v="0"/>
    <x v="7"/>
    <x v="2"/>
  </r>
  <r>
    <n v="1"/>
    <n v="2016"/>
    <s v="3057495"/>
    <x v="0"/>
    <x v="1"/>
    <n v="0"/>
    <x v="1"/>
    <x v="63"/>
    <x v="37"/>
    <x v="2"/>
    <s v="Q6_7"/>
    <m/>
    <x v="0"/>
    <x v="7"/>
    <x v="2"/>
  </r>
  <r>
    <n v="1"/>
    <n v="2016"/>
    <s v="2787394"/>
    <x v="3"/>
    <x v="1"/>
    <n v="0"/>
    <x v="1"/>
    <x v="31"/>
    <x v="24"/>
    <x v="4"/>
    <s v="Q6_7"/>
    <m/>
    <x v="0"/>
    <x v="7"/>
    <x v="2"/>
  </r>
  <r>
    <n v="1"/>
    <n v="2016"/>
    <s v="876524"/>
    <x v="3"/>
    <x v="1"/>
    <n v="0"/>
    <x v="1"/>
    <x v="64"/>
    <x v="20"/>
    <x v="4"/>
    <s v="Q6_7"/>
    <m/>
    <x v="0"/>
    <x v="7"/>
    <x v="2"/>
  </r>
  <r>
    <n v="1"/>
    <n v="2016"/>
    <s v="3909853"/>
    <x v="2"/>
    <x v="1"/>
    <n v="0"/>
    <x v="1"/>
    <x v="65"/>
    <x v="38"/>
    <x v="2"/>
    <s v="Q6_7"/>
    <m/>
    <x v="0"/>
    <x v="7"/>
    <x v="2"/>
  </r>
  <r>
    <n v="1"/>
    <n v="2016"/>
    <s v="3662775"/>
    <x v="2"/>
    <x v="1"/>
    <n v="0"/>
    <x v="1"/>
    <x v="19"/>
    <x v="16"/>
    <x v="1"/>
    <s v="Q6_7"/>
    <m/>
    <x v="0"/>
    <x v="7"/>
    <x v="2"/>
  </r>
  <r>
    <n v="1"/>
    <n v="2016"/>
    <s v="1144545"/>
    <x v="0"/>
    <x v="1"/>
    <n v="0"/>
    <x v="1"/>
    <x v="7"/>
    <x v="6"/>
    <x v="2"/>
    <s v="Q6_7"/>
    <m/>
    <x v="0"/>
    <x v="7"/>
    <x v="2"/>
  </r>
  <r>
    <n v="1"/>
    <n v="2016"/>
    <s v="12011"/>
    <x v="0"/>
    <x v="1"/>
    <n v="0"/>
    <x v="1"/>
    <x v="34"/>
    <x v="20"/>
    <x v="4"/>
    <s v="Q6_7"/>
    <m/>
    <x v="0"/>
    <x v="7"/>
    <x v="2"/>
  </r>
  <r>
    <n v="1"/>
    <n v="2016"/>
    <s v="3379765"/>
    <x v="2"/>
    <x v="1"/>
    <n v="0"/>
    <x v="1"/>
    <x v="63"/>
    <x v="37"/>
    <x v="2"/>
    <s v="Q6_7"/>
    <m/>
    <x v="0"/>
    <x v="7"/>
    <x v="2"/>
  </r>
  <r>
    <n v="1"/>
    <n v="2016"/>
    <s v="3744181"/>
    <x v="2"/>
    <x v="1"/>
    <n v="0"/>
    <x v="1"/>
    <x v="66"/>
    <x v="24"/>
    <x v="4"/>
    <s v="Q6_7"/>
    <m/>
    <x v="0"/>
    <x v="7"/>
    <x v="2"/>
  </r>
  <r>
    <n v="1"/>
    <n v="2016"/>
    <s v="4110313"/>
    <x v="2"/>
    <x v="1"/>
    <n v="0"/>
    <x v="1"/>
    <x v="67"/>
    <x v="39"/>
    <x v="0"/>
    <s v="Q6_7"/>
    <m/>
    <x v="0"/>
    <x v="7"/>
    <x v="2"/>
  </r>
  <r>
    <n v="1"/>
    <n v="2016"/>
    <s v="3393792"/>
    <x v="0"/>
    <x v="1"/>
    <n v="0"/>
    <x v="1"/>
    <x v="44"/>
    <x v="28"/>
    <x v="1"/>
    <s v="Q6_7"/>
    <m/>
    <x v="0"/>
    <x v="7"/>
    <x v="2"/>
  </r>
  <r>
    <n v="1"/>
    <n v="2016"/>
    <s v="3659421"/>
    <x v="3"/>
    <x v="1"/>
    <n v="0"/>
    <x v="1"/>
    <x v="19"/>
    <x v="16"/>
    <x v="1"/>
    <s v="Q6_7"/>
    <m/>
    <x v="0"/>
    <x v="7"/>
    <x v="2"/>
  </r>
  <r>
    <n v="1"/>
    <n v="2016"/>
    <s v="1972814"/>
    <x v="1"/>
    <x v="1"/>
    <n v="0"/>
    <x v="1"/>
    <x v="55"/>
    <x v="34"/>
    <x v="1"/>
    <s v="Q6_7"/>
    <m/>
    <x v="0"/>
    <x v="7"/>
    <x v="2"/>
  </r>
  <r>
    <n v="1"/>
    <n v="2016"/>
    <s v="3288570"/>
    <x v="1"/>
    <x v="1"/>
    <n v="0"/>
    <x v="1"/>
    <x v="34"/>
    <x v="20"/>
    <x v="4"/>
    <s v="Q6_7"/>
    <m/>
    <x v="0"/>
    <x v="7"/>
    <x v="2"/>
  </r>
  <r>
    <n v="1"/>
    <n v="2016"/>
    <s v="3662814"/>
    <x v="2"/>
    <x v="1"/>
    <n v="0"/>
    <x v="1"/>
    <x v="3"/>
    <x v="3"/>
    <x v="1"/>
    <s v="Q6_7"/>
    <m/>
    <x v="0"/>
    <x v="7"/>
    <x v="2"/>
  </r>
  <r>
    <n v="1"/>
    <n v="2016"/>
    <s v="3881097"/>
    <x v="2"/>
    <x v="1"/>
    <n v="0"/>
    <x v="1"/>
    <x v="32"/>
    <x v="25"/>
    <x v="0"/>
    <s v="Q6_7"/>
    <m/>
    <x v="0"/>
    <x v="7"/>
    <x v="2"/>
  </r>
  <r>
    <n v="1"/>
    <n v="2016"/>
    <s v="3584671"/>
    <x v="2"/>
    <x v="1"/>
    <n v="0"/>
    <x v="1"/>
    <x v="1"/>
    <x v="1"/>
    <x v="1"/>
    <s v="Q6_7"/>
    <m/>
    <x v="0"/>
    <x v="7"/>
    <x v="2"/>
  </r>
  <r>
    <n v="1"/>
    <n v="2016"/>
    <s v="3047355"/>
    <x v="2"/>
    <x v="1"/>
    <n v="0"/>
    <x v="1"/>
    <x v="13"/>
    <x v="12"/>
    <x v="0"/>
    <s v="Q6_7"/>
    <m/>
    <x v="0"/>
    <x v="7"/>
    <x v="2"/>
  </r>
  <r>
    <n v="1"/>
    <n v="2016"/>
    <s v="2792217"/>
    <x v="4"/>
    <x v="1"/>
    <n v="0"/>
    <x v="1"/>
    <x v="53"/>
    <x v="20"/>
    <x v="4"/>
    <s v="Q6_7"/>
    <m/>
    <x v="0"/>
    <x v="7"/>
    <x v="2"/>
  </r>
  <r>
    <n v="1"/>
    <n v="2016"/>
    <s v="3107688"/>
    <x v="0"/>
    <x v="1"/>
    <n v="0"/>
    <x v="1"/>
    <x v="63"/>
    <x v="37"/>
    <x v="2"/>
    <s v="Q6_7"/>
    <m/>
    <x v="0"/>
    <x v="7"/>
    <x v="2"/>
  </r>
  <r>
    <n v="1"/>
    <n v="2016"/>
    <s v="3421976"/>
    <x v="2"/>
    <x v="1"/>
    <n v="0"/>
    <x v="1"/>
    <x v="30"/>
    <x v="8"/>
    <x v="4"/>
    <s v="Q6_7"/>
    <m/>
    <x v="0"/>
    <x v="7"/>
    <x v="2"/>
  </r>
  <r>
    <n v="1"/>
    <n v="2016"/>
    <s v="2761277"/>
    <x v="0"/>
    <x v="1"/>
    <n v="0"/>
    <x v="1"/>
    <x v="68"/>
    <x v="16"/>
    <x v="1"/>
    <s v="Q6_7"/>
    <m/>
    <x v="0"/>
    <x v="7"/>
    <x v="2"/>
  </r>
  <r>
    <n v="1"/>
    <n v="2016"/>
    <s v="3531852"/>
    <x v="3"/>
    <x v="1"/>
    <n v="0"/>
    <x v="1"/>
    <x v="37"/>
    <x v="26"/>
    <x v="1"/>
    <s v="Q6_7"/>
    <m/>
    <x v="0"/>
    <x v="7"/>
    <x v="2"/>
  </r>
  <r>
    <n v="1"/>
    <n v="2016"/>
    <s v="2942159"/>
    <x v="1"/>
    <x v="1"/>
    <n v="0"/>
    <x v="1"/>
    <x v="6"/>
    <x v="0"/>
    <x v="0"/>
    <s v="Q6_7"/>
    <m/>
    <x v="0"/>
    <x v="7"/>
    <x v="2"/>
  </r>
  <r>
    <n v="1"/>
    <n v="2016"/>
    <s v="3112511"/>
    <x v="2"/>
    <x v="1"/>
    <n v="0"/>
    <x v="1"/>
    <x v="5"/>
    <x v="5"/>
    <x v="3"/>
    <s v="Q6_7"/>
    <m/>
    <x v="0"/>
    <x v="7"/>
    <x v="2"/>
  </r>
  <r>
    <n v="1"/>
    <n v="2016"/>
    <s v="3294316"/>
    <x v="0"/>
    <x v="1"/>
    <n v="0"/>
    <x v="1"/>
    <x v="47"/>
    <x v="24"/>
    <x v="4"/>
    <s v="Q6_7"/>
    <m/>
    <x v="0"/>
    <x v="7"/>
    <x v="2"/>
  </r>
  <r>
    <n v="1"/>
    <n v="2016"/>
    <s v="2721952"/>
    <x v="0"/>
    <x v="1"/>
    <n v="0"/>
    <x v="1"/>
    <x v="69"/>
    <x v="7"/>
    <x v="3"/>
    <s v="Q6_7"/>
    <m/>
    <x v="0"/>
    <x v="7"/>
    <x v="2"/>
  </r>
  <r>
    <n v="1"/>
    <n v="2016"/>
    <s v="2730142"/>
    <x v="2"/>
    <x v="1"/>
    <n v="0"/>
    <x v="1"/>
    <x v="45"/>
    <x v="18"/>
    <x v="1"/>
    <s v="Q6_7"/>
    <m/>
    <x v="0"/>
    <x v="7"/>
    <x v="2"/>
  </r>
  <r>
    <n v="1"/>
    <n v="2016"/>
    <s v="3427397"/>
    <x v="0"/>
    <x v="1"/>
    <n v="0"/>
    <x v="1"/>
    <x v="70"/>
    <x v="20"/>
    <x v="4"/>
    <s v="Q6_7"/>
    <m/>
    <x v="0"/>
    <x v="7"/>
    <x v="2"/>
  </r>
  <r>
    <n v="1"/>
    <n v="2016"/>
    <s v="3669834"/>
    <x v="2"/>
    <x v="1"/>
    <n v="0"/>
    <x v="1"/>
    <x v="19"/>
    <x v="16"/>
    <x v="1"/>
    <s v="Q6_7"/>
    <m/>
    <x v="0"/>
    <x v="7"/>
    <x v="2"/>
  </r>
  <r>
    <n v="1"/>
    <n v="2016"/>
    <s v="2641313"/>
    <x v="1"/>
    <x v="1"/>
    <n v="0"/>
    <x v="1"/>
    <x v="71"/>
    <x v="31"/>
    <x v="3"/>
    <s v="Q6_7"/>
    <m/>
    <x v="0"/>
    <x v="7"/>
    <x v="2"/>
  </r>
  <r>
    <n v="1"/>
    <n v="2016"/>
    <s v="3373161"/>
    <x v="3"/>
    <x v="1"/>
    <n v="0"/>
    <x v="1"/>
    <x v="72"/>
    <x v="27"/>
    <x v="1"/>
    <s v="Q6_7"/>
    <m/>
    <x v="0"/>
    <x v="7"/>
    <x v="2"/>
  </r>
  <r>
    <n v="1"/>
    <n v="2016"/>
    <s v="3652687"/>
    <x v="3"/>
    <x v="1"/>
    <n v="0"/>
    <x v="1"/>
    <x v="73"/>
    <x v="0"/>
    <x v="0"/>
    <s v="Q6_7"/>
    <m/>
    <x v="0"/>
    <x v="7"/>
    <x v="2"/>
  </r>
  <r>
    <n v="1"/>
    <n v="2016"/>
    <s v="2856931"/>
    <x v="2"/>
    <x v="1"/>
    <n v="0"/>
    <x v="1"/>
    <x v="1"/>
    <x v="1"/>
    <x v="1"/>
    <s v="Q6_7"/>
    <m/>
    <x v="0"/>
    <x v="7"/>
    <x v="2"/>
  </r>
  <r>
    <n v="1"/>
    <n v="2016"/>
    <s v="3270396"/>
    <x v="0"/>
    <x v="1"/>
    <n v="0"/>
    <x v="1"/>
    <x v="53"/>
    <x v="20"/>
    <x v="4"/>
    <s v="Q6_7"/>
    <m/>
    <x v="0"/>
    <x v="7"/>
    <x v="2"/>
  </r>
  <r>
    <n v="1"/>
    <n v="2016"/>
    <s v="2918148"/>
    <x v="2"/>
    <x v="1"/>
    <n v="0"/>
    <x v="1"/>
    <x v="74"/>
    <x v="40"/>
    <x v="4"/>
    <s v="Q6_7"/>
    <m/>
    <x v="0"/>
    <x v="7"/>
    <x v="2"/>
  </r>
  <r>
    <n v="1"/>
    <n v="2016"/>
    <s v="3081610"/>
    <x v="3"/>
    <x v="1"/>
    <n v="0"/>
    <x v="1"/>
    <x v="75"/>
    <x v="7"/>
    <x v="3"/>
    <s v="Q6_7"/>
    <m/>
    <x v="0"/>
    <x v="7"/>
    <x v="2"/>
  </r>
  <r>
    <n v="1"/>
    <n v="2016"/>
    <s v="3369391"/>
    <x v="1"/>
    <x v="1"/>
    <n v="0"/>
    <x v="1"/>
    <x v="19"/>
    <x v="16"/>
    <x v="1"/>
    <s v="Q6_7"/>
    <m/>
    <x v="0"/>
    <x v="7"/>
    <x v="2"/>
  </r>
  <r>
    <n v="1"/>
    <n v="2016"/>
    <s v="3301180"/>
    <x v="3"/>
    <x v="1"/>
    <n v="0"/>
    <x v="1"/>
    <x v="37"/>
    <x v="26"/>
    <x v="1"/>
    <s v="Q6_7"/>
    <m/>
    <x v="0"/>
    <x v="7"/>
    <x v="2"/>
  </r>
  <r>
    <n v="1"/>
    <n v="2016"/>
    <s v="2825315"/>
    <x v="2"/>
    <x v="1"/>
    <n v="0"/>
    <x v="1"/>
    <x v="54"/>
    <x v="33"/>
    <x v="0"/>
    <s v="Q6_7"/>
    <m/>
    <x v="0"/>
    <x v="7"/>
    <x v="2"/>
  </r>
  <r>
    <n v="1"/>
    <n v="2016"/>
    <s v="3167267"/>
    <x v="2"/>
    <x v="1"/>
    <n v="0"/>
    <x v="1"/>
    <x v="6"/>
    <x v="0"/>
    <x v="0"/>
    <s v="Q6_7"/>
    <m/>
    <x v="0"/>
    <x v="7"/>
    <x v="2"/>
  </r>
  <r>
    <n v="1"/>
    <n v="2016"/>
    <s v="3162626"/>
    <x v="2"/>
    <x v="1"/>
    <n v="0"/>
    <x v="1"/>
    <x v="44"/>
    <x v="28"/>
    <x v="1"/>
    <s v="Q6_7"/>
    <m/>
    <x v="0"/>
    <x v="7"/>
    <x v="2"/>
  </r>
  <r>
    <n v="1"/>
    <n v="2016"/>
    <s v="2630926"/>
    <x v="2"/>
    <x v="1"/>
    <n v="0"/>
    <x v="1"/>
    <x v="58"/>
    <x v="30"/>
    <x v="2"/>
    <s v="Q6_8"/>
    <m/>
    <x v="0"/>
    <x v="8"/>
    <x v="2"/>
  </r>
  <r>
    <n v="1"/>
    <n v="2016"/>
    <s v="2743454"/>
    <x v="3"/>
    <x v="1"/>
    <n v="0"/>
    <x v="1"/>
    <x v="59"/>
    <x v="5"/>
    <x v="3"/>
    <s v="Q6_8"/>
    <m/>
    <x v="0"/>
    <x v="8"/>
    <x v="2"/>
  </r>
  <r>
    <n v="1"/>
    <n v="2016"/>
    <s v="3568798"/>
    <x v="2"/>
    <x v="1"/>
    <n v="0"/>
    <x v="1"/>
    <x v="55"/>
    <x v="34"/>
    <x v="1"/>
    <s v="Q6_8"/>
    <m/>
    <x v="0"/>
    <x v="8"/>
    <x v="2"/>
  </r>
  <r>
    <n v="1"/>
    <n v="2016"/>
    <s v="3581577"/>
    <x v="2"/>
    <x v="1"/>
    <n v="0"/>
    <x v="1"/>
    <x v="22"/>
    <x v="19"/>
    <x v="4"/>
    <s v="Q6_8"/>
    <m/>
    <x v="0"/>
    <x v="8"/>
    <x v="2"/>
  </r>
  <r>
    <n v="1"/>
    <n v="2016"/>
    <s v="3680117"/>
    <x v="2"/>
    <x v="1"/>
    <n v="0"/>
    <x v="1"/>
    <x v="20"/>
    <x v="17"/>
    <x v="3"/>
    <s v="Q6_8"/>
    <m/>
    <x v="0"/>
    <x v="8"/>
    <x v="2"/>
  </r>
  <r>
    <n v="1"/>
    <n v="2016"/>
    <s v="3729166"/>
    <x v="2"/>
    <x v="1"/>
    <n v="0"/>
    <x v="1"/>
    <x v="46"/>
    <x v="29"/>
    <x v="1"/>
    <s v="Q6_8"/>
    <m/>
    <x v="0"/>
    <x v="8"/>
    <x v="2"/>
  </r>
  <r>
    <n v="1"/>
    <n v="2016"/>
    <s v="2877068"/>
    <x v="2"/>
    <x v="1"/>
    <n v="0"/>
    <x v="1"/>
    <x v="60"/>
    <x v="16"/>
    <x v="1"/>
    <s v="Q6_8"/>
    <m/>
    <x v="0"/>
    <x v="8"/>
    <x v="2"/>
  </r>
  <r>
    <n v="1"/>
    <n v="2016"/>
    <s v="2678948"/>
    <x v="2"/>
    <x v="1"/>
    <n v="0"/>
    <x v="1"/>
    <x v="13"/>
    <x v="12"/>
    <x v="0"/>
    <s v="Q6_8"/>
    <m/>
    <x v="0"/>
    <x v="8"/>
    <x v="2"/>
  </r>
  <r>
    <n v="1"/>
    <n v="2016"/>
    <s v="3670198"/>
    <x v="2"/>
    <x v="1"/>
    <n v="0"/>
    <x v="1"/>
    <x v="38"/>
    <x v="15"/>
    <x v="3"/>
    <s v="Q6_8"/>
    <m/>
    <x v="0"/>
    <x v="8"/>
    <x v="2"/>
  </r>
  <r>
    <n v="1"/>
    <n v="2016"/>
    <s v="721486"/>
    <x v="2"/>
    <x v="1"/>
    <n v="0"/>
    <x v="1"/>
    <x v="61"/>
    <x v="36"/>
    <x v="2"/>
    <s v="Q6_8"/>
    <m/>
    <x v="0"/>
    <x v="8"/>
    <x v="2"/>
  </r>
  <r>
    <n v="1"/>
    <n v="2016"/>
    <s v="8566"/>
    <x v="2"/>
    <x v="1"/>
    <n v="0"/>
    <x v="1"/>
    <x v="58"/>
    <x v="30"/>
    <x v="2"/>
    <s v="Q6_8"/>
    <m/>
    <x v="0"/>
    <x v="8"/>
    <x v="2"/>
  </r>
  <r>
    <n v="1"/>
    <n v="2016"/>
    <s v="2971123"/>
    <x v="2"/>
    <x v="1"/>
    <n v="0"/>
    <x v="1"/>
    <x v="6"/>
    <x v="0"/>
    <x v="0"/>
    <s v="Q6_8"/>
    <m/>
    <x v="0"/>
    <x v="8"/>
    <x v="2"/>
  </r>
  <r>
    <n v="1"/>
    <n v="2016"/>
    <s v="3662411"/>
    <x v="2"/>
    <x v="1"/>
    <n v="0"/>
    <x v="1"/>
    <x v="62"/>
    <x v="0"/>
    <x v="0"/>
    <s v="Q6_8"/>
    <m/>
    <x v="0"/>
    <x v="8"/>
    <x v="2"/>
  </r>
  <r>
    <n v="1"/>
    <n v="2016"/>
    <s v="3057495"/>
    <x v="0"/>
    <x v="1"/>
    <n v="0"/>
    <x v="1"/>
    <x v="63"/>
    <x v="37"/>
    <x v="2"/>
    <s v="Q6_8"/>
    <m/>
    <x v="0"/>
    <x v="8"/>
    <x v="2"/>
  </r>
  <r>
    <n v="1"/>
    <n v="2016"/>
    <s v="2787394"/>
    <x v="3"/>
    <x v="1"/>
    <n v="0"/>
    <x v="1"/>
    <x v="31"/>
    <x v="24"/>
    <x v="4"/>
    <s v="Q6_8"/>
    <m/>
    <x v="0"/>
    <x v="8"/>
    <x v="2"/>
  </r>
  <r>
    <n v="1"/>
    <n v="2016"/>
    <s v="876524"/>
    <x v="3"/>
    <x v="1"/>
    <n v="0"/>
    <x v="1"/>
    <x v="64"/>
    <x v="20"/>
    <x v="4"/>
    <s v="Q6_8"/>
    <m/>
    <x v="0"/>
    <x v="8"/>
    <x v="2"/>
  </r>
  <r>
    <n v="1"/>
    <n v="2016"/>
    <s v="3909853"/>
    <x v="2"/>
    <x v="1"/>
    <n v="0"/>
    <x v="1"/>
    <x v="65"/>
    <x v="38"/>
    <x v="2"/>
    <s v="Q6_8"/>
    <m/>
    <x v="0"/>
    <x v="8"/>
    <x v="2"/>
  </r>
  <r>
    <n v="1"/>
    <n v="2016"/>
    <s v="3662775"/>
    <x v="2"/>
    <x v="1"/>
    <n v="0"/>
    <x v="1"/>
    <x v="19"/>
    <x v="16"/>
    <x v="1"/>
    <s v="Q6_8"/>
    <m/>
    <x v="0"/>
    <x v="8"/>
    <x v="2"/>
  </r>
  <r>
    <n v="1"/>
    <n v="2016"/>
    <s v="1144545"/>
    <x v="0"/>
    <x v="1"/>
    <n v="0"/>
    <x v="1"/>
    <x v="7"/>
    <x v="6"/>
    <x v="2"/>
    <s v="Q6_8"/>
    <m/>
    <x v="0"/>
    <x v="8"/>
    <x v="2"/>
  </r>
  <r>
    <n v="1"/>
    <n v="2016"/>
    <s v="12011"/>
    <x v="0"/>
    <x v="1"/>
    <n v="0"/>
    <x v="1"/>
    <x v="34"/>
    <x v="20"/>
    <x v="4"/>
    <s v="Q6_8"/>
    <m/>
    <x v="0"/>
    <x v="8"/>
    <x v="2"/>
  </r>
  <r>
    <n v="1"/>
    <n v="2016"/>
    <s v="3379765"/>
    <x v="2"/>
    <x v="1"/>
    <n v="0"/>
    <x v="1"/>
    <x v="63"/>
    <x v="37"/>
    <x v="2"/>
    <s v="Q6_8"/>
    <m/>
    <x v="0"/>
    <x v="8"/>
    <x v="2"/>
  </r>
  <r>
    <n v="1"/>
    <n v="2016"/>
    <s v="3744181"/>
    <x v="2"/>
    <x v="1"/>
    <n v="0"/>
    <x v="1"/>
    <x v="66"/>
    <x v="24"/>
    <x v="4"/>
    <s v="Q6_8"/>
    <m/>
    <x v="0"/>
    <x v="8"/>
    <x v="2"/>
  </r>
  <r>
    <n v="1"/>
    <n v="2016"/>
    <s v="4110313"/>
    <x v="2"/>
    <x v="1"/>
    <n v="0"/>
    <x v="1"/>
    <x v="67"/>
    <x v="39"/>
    <x v="0"/>
    <s v="Q6_8"/>
    <m/>
    <x v="0"/>
    <x v="8"/>
    <x v="2"/>
  </r>
  <r>
    <n v="1"/>
    <n v="2016"/>
    <s v="3393792"/>
    <x v="0"/>
    <x v="1"/>
    <n v="0"/>
    <x v="1"/>
    <x v="44"/>
    <x v="28"/>
    <x v="1"/>
    <s v="Q6_8"/>
    <m/>
    <x v="0"/>
    <x v="8"/>
    <x v="2"/>
  </r>
  <r>
    <n v="1"/>
    <n v="2016"/>
    <s v="3659421"/>
    <x v="3"/>
    <x v="1"/>
    <n v="0"/>
    <x v="1"/>
    <x v="19"/>
    <x v="16"/>
    <x v="1"/>
    <s v="Q6_8"/>
    <m/>
    <x v="0"/>
    <x v="8"/>
    <x v="2"/>
  </r>
  <r>
    <n v="1"/>
    <n v="2016"/>
    <s v="1972814"/>
    <x v="1"/>
    <x v="1"/>
    <n v="0"/>
    <x v="1"/>
    <x v="55"/>
    <x v="34"/>
    <x v="1"/>
    <s v="Q6_8"/>
    <m/>
    <x v="0"/>
    <x v="8"/>
    <x v="2"/>
  </r>
  <r>
    <n v="1"/>
    <n v="2016"/>
    <s v="3288570"/>
    <x v="1"/>
    <x v="1"/>
    <n v="0"/>
    <x v="1"/>
    <x v="34"/>
    <x v="20"/>
    <x v="4"/>
    <s v="Q6_8"/>
    <m/>
    <x v="0"/>
    <x v="8"/>
    <x v="2"/>
  </r>
  <r>
    <n v="1"/>
    <n v="2016"/>
    <s v="3662814"/>
    <x v="2"/>
    <x v="1"/>
    <n v="0"/>
    <x v="1"/>
    <x v="3"/>
    <x v="3"/>
    <x v="1"/>
    <s v="Q6_8"/>
    <m/>
    <x v="0"/>
    <x v="8"/>
    <x v="2"/>
  </r>
  <r>
    <n v="1"/>
    <n v="2016"/>
    <s v="3881097"/>
    <x v="2"/>
    <x v="1"/>
    <n v="0"/>
    <x v="1"/>
    <x v="32"/>
    <x v="25"/>
    <x v="0"/>
    <s v="Q6_8"/>
    <m/>
    <x v="0"/>
    <x v="8"/>
    <x v="2"/>
  </r>
  <r>
    <n v="1"/>
    <n v="2016"/>
    <s v="3584671"/>
    <x v="2"/>
    <x v="1"/>
    <n v="0"/>
    <x v="1"/>
    <x v="1"/>
    <x v="1"/>
    <x v="1"/>
    <s v="Q6_8"/>
    <m/>
    <x v="0"/>
    <x v="8"/>
    <x v="2"/>
  </r>
  <r>
    <n v="1"/>
    <n v="2016"/>
    <s v="3047355"/>
    <x v="2"/>
    <x v="1"/>
    <n v="0"/>
    <x v="1"/>
    <x v="13"/>
    <x v="12"/>
    <x v="0"/>
    <s v="Q6_8"/>
    <m/>
    <x v="0"/>
    <x v="8"/>
    <x v="2"/>
  </r>
  <r>
    <n v="1"/>
    <n v="2016"/>
    <s v="2792217"/>
    <x v="4"/>
    <x v="1"/>
    <n v="0"/>
    <x v="1"/>
    <x v="53"/>
    <x v="20"/>
    <x v="4"/>
    <s v="Q6_8"/>
    <m/>
    <x v="0"/>
    <x v="8"/>
    <x v="2"/>
  </r>
  <r>
    <n v="1"/>
    <n v="2016"/>
    <s v="3107688"/>
    <x v="0"/>
    <x v="1"/>
    <n v="0"/>
    <x v="1"/>
    <x v="63"/>
    <x v="37"/>
    <x v="2"/>
    <s v="Q6_8"/>
    <m/>
    <x v="0"/>
    <x v="8"/>
    <x v="2"/>
  </r>
  <r>
    <n v="1"/>
    <n v="2016"/>
    <s v="3421976"/>
    <x v="2"/>
    <x v="1"/>
    <n v="0"/>
    <x v="1"/>
    <x v="30"/>
    <x v="8"/>
    <x v="4"/>
    <s v="Q6_8"/>
    <m/>
    <x v="0"/>
    <x v="8"/>
    <x v="2"/>
  </r>
  <r>
    <n v="1"/>
    <n v="2016"/>
    <s v="2761277"/>
    <x v="0"/>
    <x v="1"/>
    <n v="0"/>
    <x v="1"/>
    <x v="68"/>
    <x v="16"/>
    <x v="1"/>
    <s v="Q6_8"/>
    <m/>
    <x v="0"/>
    <x v="8"/>
    <x v="2"/>
  </r>
  <r>
    <n v="1"/>
    <n v="2016"/>
    <s v="3531852"/>
    <x v="3"/>
    <x v="1"/>
    <n v="0"/>
    <x v="1"/>
    <x v="37"/>
    <x v="26"/>
    <x v="1"/>
    <s v="Q6_8"/>
    <m/>
    <x v="0"/>
    <x v="8"/>
    <x v="2"/>
  </r>
  <r>
    <n v="1"/>
    <n v="2016"/>
    <s v="2942159"/>
    <x v="1"/>
    <x v="1"/>
    <n v="0"/>
    <x v="1"/>
    <x v="6"/>
    <x v="0"/>
    <x v="0"/>
    <s v="Q6_8"/>
    <m/>
    <x v="0"/>
    <x v="8"/>
    <x v="2"/>
  </r>
  <r>
    <n v="1"/>
    <n v="2016"/>
    <s v="3112511"/>
    <x v="2"/>
    <x v="1"/>
    <n v="0"/>
    <x v="1"/>
    <x v="5"/>
    <x v="5"/>
    <x v="3"/>
    <s v="Q6_8"/>
    <m/>
    <x v="0"/>
    <x v="8"/>
    <x v="2"/>
  </r>
  <r>
    <n v="1"/>
    <n v="2016"/>
    <s v="3294316"/>
    <x v="0"/>
    <x v="1"/>
    <n v="0"/>
    <x v="1"/>
    <x v="47"/>
    <x v="24"/>
    <x v="4"/>
    <s v="Q6_8"/>
    <m/>
    <x v="0"/>
    <x v="8"/>
    <x v="2"/>
  </r>
  <r>
    <n v="1"/>
    <n v="2016"/>
    <s v="2721952"/>
    <x v="0"/>
    <x v="1"/>
    <n v="0"/>
    <x v="1"/>
    <x v="69"/>
    <x v="7"/>
    <x v="3"/>
    <s v="Q6_8"/>
    <m/>
    <x v="0"/>
    <x v="8"/>
    <x v="2"/>
  </r>
  <r>
    <n v="1"/>
    <n v="2016"/>
    <s v="2730142"/>
    <x v="2"/>
    <x v="1"/>
    <n v="0"/>
    <x v="1"/>
    <x v="45"/>
    <x v="18"/>
    <x v="1"/>
    <s v="Q6_8"/>
    <m/>
    <x v="0"/>
    <x v="8"/>
    <x v="2"/>
  </r>
  <r>
    <n v="1"/>
    <n v="2016"/>
    <s v="3427397"/>
    <x v="0"/>
    <x v="1"/>
    <n v="0"/>
    <x v="1"/>
    <x v="70"/>
    <x v="20"/>
    <x v="4"/>
    <s v="Q6_8"/>
    <m/>
    <x v="0"/>
    <x v="8"/>
    <x v="2"/>
  </r>
  <r>
    <n v="1"/>
    <n v="2016"/>
    <s v="3669834"/>
    <x v="2"/>
    <x v="1"/>
    <n v="0"/>
    <x v="1"/>
    <x v="19"/>
    <x v="16"/>
    <x v="1"/>
    <s v="Q6_8"/>
    <m/>
    <x v="0"/>
    <x v="8"/>
    <x v="2"/>
  </r>
  <r>
    <n v="1"/>
    <n v="2016"/>
    <s v="2641313"/>
    <x v="1"/>
    <x v="1"/>
    <n v="0"/>
    <x v="1"/>
    <x v="71"/>
    <x v="31"/>
    <x v="3"/>
    <s v="Q6_8"/>
    <m/>
    <x v="0"/>
    <x v="8"/>
    <x v="2"/>
  </r>
  <r>
    <n v="1"/>
    <n v="2016"/>
    <s v="3373161"/>
    <x v="3"/>
    <x v="1"/>
    <n v="0"/>
    <x v="1"/>
    <x v="72"/>
    <x v="27"/>
    <x v="1"/>
    <s v="Q6_8"/>
    <m/>
    <x v="0"/>
    <x v="8"/>
    <x v="2"/>
  </r>
  <r>
    <n v="1"/>
    <n v="2016"/>
    <s v="3652687"/>
    <x v="3"/>
    <x v="1"/>
    <n v="0"/>
    <x v="1"/>
    <x v="73"/>
    <x v="0"/>
    <x v="0"/>
    <s v="Q6_8"/>
    <m/>
    <x v="0"/>
    <x v="8"/>
    <x v="2"/>
  </r>
  <r>
    <n v="1"/>
    <n v="2016"/>
    <s v="2856931"/>
    <x v="2"/>
    <x v="1"/>
    <n v="0"/>
    <x v="1"/>
    <x v="1"/>
    <x v="1"/>
    <x v="1"/>
    <s v="Q6_8"/>
    <m/>
    <x v="0"/>
    <x v="8"/>
    <x v="2"/>
  </r>
  <r>
    <n v="1"/>
    <n v="2016"/>
    <s v="3270396"/>
    <x v="0"/>
    <x v="1"/>
    <n v="0"/>
    <x v="1"/>
    <x v="53"/>
    <x v="20"/>
    <x v="4"/>
    <s v="Q6_8"/>
    <m/>
    <x v="0"/>
    <x v="8"/>
    <x v="2"/>
  </r>
  <r>
    <n v="1"/>
    <n v="2016"/>
    <s v="2918148"/>
    <x v="2"/>
    <x v="1"/>
    <n v="0"/>
    <x v="1"/>
    <x v="74"/>
    <x v="40"/>
    <x v="4"/>
    <s v="Q6_8"/>
    <m/>
    <x v="0"/>
    <x v="8"/>
    <x v="2"/>
  </r>
  <r>
    <n v="1"/>
    <n v="2016"/>
    <s v="3081610"/>
    <x v="3"/>
    <x v="1"/>
    <n v="0"/>
    <x v="1"/>
    <x v="75"/>
    <x v="7"/>
    <x v="3"/>
    <s v="Q6_8"/>
    <m/>
    <x v="0"/>
    <x v="8"/>
    <x v="2"/>
  </r>
  <r>
    <n v="1"/>
    <n v="2016"/>
    <s v="3369391"/>
    <x v="1"/>
    <x v="1"/>
    <n v="0"/>
    <x v="1"/>
    <x v="19"/>
    <x v="16"/>
    <x v="1"/>
    <s v="Q6_8"/>
    <m/>
    <x v="0"/>
    <x v="8"/>
    <x v="2"/>
  </r>
  <r>
    <n v="1"/>
    <n v="2016"/>
    <s v="3301180"/>
    <x v="3"/>
    <x v="1"/>
    <n v="0"/>
    <x v="1"/>
    <x v="37"/>
    <x v="26"/>
    <x v="1"/>
    <s v="Q6_8"/>
    <m/>
    <x v="0"/>
    <x v="8"/>
    <x v="2"/>
  </r>
  <r>
    <n v="1"/>
    <n v="2016"/>
    <s v="2825315"/>
    <x v="2"/>
    <x v="1"/>
    <n v="0"/>
    <x v="1"/>
    <x v="54"/>
    <x v="33"/>
    <x v="0"/>
    <s v="Q6_8"/>
    <m/>
    <x v="0"/>
    <x v="8"/>
    <x v="2"/>
  </r>
  <r>
    <n v="1"/>
    <n v="2016"/>
    <s v="3167267"/>
    <x v="2"/>
    <x v="1"/>
    <n v="0"/>
    <x v="1"/>
    <x v="6"/>
    <x v="0"/>
    <x v="0"/>
    <s v="Q6_8"/>
    <m/>
    <x v="0"/>
    <x v="8"/>
    <x v="2"/>
  </r>
  <r>
    <n v="1"/>
    <n v="2016"/>
    <s v="3162626"/>
    <x v="2"/>
    <x v="1"/>
    <n v="0"/>
    <x v="1"/>
    <x v="44"/>
    <x v="28"/>
    <x v="1"/>
    <s v="Q6_8"/>
    <m/>
    <x v="0"/>
    <x v="8"/>
    <x v="2"/>
  </r>
  <r>
    <m/>
    <m/>
    <m/>
    <x v="4"/>
    <x v="2"/>
    <m/>
    <x v="2"/>
    <x v="76"/>
    <x v="41"/>
    <x v="5"/>
    <m/>
    <m/>
    <x v="1"/>
    <x v="9"/>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8" cacheId="8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R8:AJ36" firstHeaderRow="1" firstDataRow="2" firstDataCol="1" rowPageCount="6" colPageCount="1"/>
  <pivotFields count="15">
    <pivotField showAll="0"/>
    <pivotField showAll="0"/>
    <pivotField dataField="1" showAll="0"/>
    <pivotField showAll="0"/>
    <pivotField axis="axisPage" showAll="0">
      <items count="3">
        <item x="0"/>
        <item x="1"/>
        <item t="default"/>
      </items>
    </pivotField>
    <pivotField showAll="0" defaultSubtotal="0"/>
    <pivotField axis="axisPage" showAll="0">
      <items count="4">
        <item m="1" x="2"/>
        <item x="1"/>
        <item x="0"/>
        <item t="default"/>
      </items>
    </pivotField>
    <pivotField axis="axisPage" showAll="0">
      <items count="78">
        <item x="5"/>
        <item x="55"/>
        <item x="31"/>
        <item x="59"/>
        <item x="18"/>
        <item x="26"/>
        <item x="67"/>
        <item x="24"/>
        <item x="60"/>
        <item x="21"/>
        <item x="29"/>
        <item x="27"/>
        <item x="8"/>
        <item x="6"/>
        <item x="44"/>
        <item x="22"/>
        <item x="32"/>
        <item x="45"/>
        <item x="35"/>
        <item x="70"/>
        <item x="52"/>
        <item x="54"/>
        <item x="38"/>
        <item x="40"/>
        <item x="62"/>
        <item x="53"/>
        <item x="57"/>
        <item x="10"/>
        <item x="20"/>
        <item x="42"/>
        <item x="51"/>
        <item x="48"/>
        <item x="11"/>
        <item x="74"/>
        <item x="50"/>
        <item x="56"/>
        <item x="66"/>
        <item x="64"/>
        <item x="12"/>
        <item x="23"/>
        <item x="1"/>
        <item x="16"/>
        <item x="15"/>
        <item x="68"/>
        <item x="33"/>
        <item x="3"/>
        <item x="28"/>
        <item x="17"/>
        <item x="7"/>
        <item x="75"/>
        <item x="71"/>
        <item x="65"/>
        <item x="19"/>
        <item x="14"/>
        <item x="43"/>
        <item x="63"/>
        <item x="46"/>
        <item x="0"/>
        <item x="37"/>
        <item x="25"/>
        <item x="41"/>
        <item x="13"/>
        <item x="69"/>
        <item x="58"/>
        <item x="49"/>
        <item x="72"/>
        <item x="30"/>
        <item x="34"/>
        <item x="2"/>
        <item x="9"/>
        <item x="73"/>
        <item x="39"/>
        <item x="4"/>
        <item x="61"/>
        <item x="36"/>
        <item x="47"/>
        <item m="1" x="76"/>
        <item t="default"/>
      </items>
    </pivotField>
    <pivotField axis="axisPage" showAll="0">
      <items count="42">
        <item x="5"/>
        <item x="22"/>
        <item x="16"/>
        <item x="20"/>
        <item x="18"/>
        <item x="8"/>
        <item x="6"/>
        <item x="23"/>
        <item x="25"/>
        <item x="27"/>
        <item x="33"/>
        <item x="12"/>
        <item x="10"/>
        <item x="31"/>
        <item x="11"/>
        <item x="40"/>
        <item x="34"/>
        <item x="32"/>
        <item x="29"/>
        <item x="35"/>
        <item x="37"/>
        <item x="21"/>
        <item x="19"/>
        <item x="1"/>
        <item x="15"/>
        <item x="38"/>
        <item x="3"/>
        <item x="7"/>
        <item x="36"/>
        <item x="14"/>
        <item x="17"/>
        <item x="28"/>
        <item x="0"/>
        <item x="13"/>
        <item x="39"/>
        <item x="24"/>
        <item x="2"/>
        <item x="26"/>
        <item x="9"/>
        <item x="4"/>
        <item x="30"/>
        <item t="default"/>
      </items>
    </pivotField>
    <pivotField axis="axisPage" showAll="0">
      <items count="6">
        <item x="3"/>
        <item x="2"/>
        <item x="4"/>
        <item x="0"/>
        <item x="1"/>
        <item t="default"/>
      </items>
    </pivotField>
    <pivotField showAll="0"/>
    <pivotField showAll="0"/>
    <pivotField axis="axisPage" showAll="0">
      <items count="5">
        <item x="0"/>
        <item x="3"/>
        <item x="1"/>
        <item x="2"/>
        <item t="default"/>
      </items>
    </pivotField>
    <pivotField axis="axisRow">
      <items count="27">
        <item x="11"/>
        <item x="12"/>
        <item x="20"/>
        <item x="21"/>
        <item x="22"/>
        <item x="0"/>
        <item x="1"/>
        <item x="2"/>
        <item x="23"/>
        <item x="13"/>
        <item x="24"/>
        <item x="3"/>
        <item x="4"/>
        <item x="5"/>
        <item x="6"/>
        <item x="7"/>
        <item x="14"/>
        <item x="15"/>
        <item x="8"/>
        <item x="9"/>
        <item x="10"/>
        <item x="16"/>
        <item x="17"/>
        <item x="18"/>
        <item x="25"/>
        <item x="19"/>
        <item t="default"/>
      </items>
    </pivotField>
    <pivotField axis="axisCol">
      <items count="18">
        <item x="2"/>
        <item x="7"/>
        <item x="13"/>
        <item x="9"/>
        <item x="15"/>
        <item x="4"/>
        <item x="16"/>
        <item x="12"/>
        <item x="1"/>
        <item x="3"/>
        <item x="5"/>
        <item x="6"/>
        <item x="8"/>
        <item x="0"/>
        <item x="14"/>
        <item x="10"/>
        <item x="11"/>
        <item t="default"/>
      </items>
    </pivotField>
  </pivotFields>
  <rowFields count="1">
    <field x="13"/>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Fields count="1">
    <field x="14"/>
  </colFields>
  <colItems count="18">
    <i>
      <x/>
    </i>
    <i>
      <x v="1"/>
    </i>
    <i>
      <x v="2"/>
    </i>
    <i>
      <x v="3"/>
    </i>
    <i>
      <x v="4"/>
    </i>
    <i>
      <x v="5"/>
    </i>
    <i>
      <x v="6"/>
    </i>
    <i>
      <x v="7"/>
    </i>
    <i>
      <x v="8"/>
    </i>
    <i>
      <x v="9"/>
    </i>
    <i>
      <x v="10"/>
    </i>
    <i>
      <x v="11"/>
    </i>
    <i>
      <x v="12"/>
    </i>
    <i>
      <x v="13"/>
    </i>
    <i>
      <x v="14"/>
    </i>
    <i>
      <x v="15"/>
    </i>
    <i>
      <x v="16"/>
    </i>
    <i t="grand">
      <x/>
    </i>
  </colItems>
  <pageFields count="6">
    <pageField fld="4" hier="-1"/>
    <pageField fld="6" hier="-1"/>
    <pageField fld="7" hier="-1"/>
    <pageField fld="8" hier="-1"/>
    <pageField fld="9" hier="-1"/>
    <pageField fld="12" hier="-1"/>
  </pageFields>
  <dataFields count="1">
    <dataField name="Count of EMPLID"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9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R9:AA21" firstHeaderRow="1" firstDataRow="2" firstDataCol="1" rowPageCount="7" colPageCount="1"/>
  <pivotFields count="15">
    <pivotField showAll="0"/>
    <pivotField showAll="0"/>
    <pivotField dataField="1" showAll="0"/>
    <pivotField axis="axisPage" showAll="0">
      <items count="6">
        <item x="1"/>
        <item x="3"/>
        <item x="0"/>
        <item x="2"/>
        <item x="4"/>
        <item t="default"/>
      </items>
    </pivotField>
    <pivotField axis="axisPage" multipleItemSelectionAllowed="1" showAll="0">
      <items count="4">
        <item x="1"/>
        <item x="0"/>
        <item x="2"/>
        <item t="default"/>
      </items>
    </pivotField>
    <pivotField showAll="0" defaultSubtotal="0"/>
    <pivotField axis="axisPage" showAll="0">
      <items count="4">
        <item x="1"/>
        <item x="0"/>
        <item x="2"/>
        <item t="default"/>
      </items>
    </pivotField>
    <pivotField axis="axisPage" showAll="0">
      <items count="78">
        <item x="13"/>
        <item x="66"/>
        <item x="44"/>
        <item x="47"/>
        <item x="31"/>
        <item x="39"/>
        <item x="75"/>
        <item x="8"/>
        <item x="69"/>
        <item x="35"/>
        <item x="42"/>
        <item x="40"/>
        <item x="3"/>
        <item x="22"/>
        <item x="16"/>
        <item x="36"/>
        <item x="33"/>
        <item x="58"/>
        <item x="2"/>
        <item x="49"/>
        <item x="63"/>
        <item x="65"/>
        <item x="7"/>
        <item x="11"/>
        <item x="70"/>
        <item x="64"/>
        <item x="53"/>
        <item x="24"/>
        <item x="34"/>
        <item x="14"/>
        <item x="62"/>
        <item x="46"/>
        <item x="25"/>
        <item x="56"/>
        <item x="61"/>
        <item x="67"/>
        <item x="74"/>
        <item x="72"/>
        <item x="26"/>
        <item x="37"/>
        <item x="18"/>
        <item x="29"/>
        <item x="28"/>
        <item x="54"/>
        <item x="0"/>
        <item x="20"/>
        <item x="41"/>
        <item x="30"/>
        <item x="9"/>
        <item x="57"/>
        <item x="50"/>
        <item x="73"/>
        <item x="32"/>
        <item x="6"/>
        <item x="15"/>
        <item x="71"/>
        <item x="59"/>
        <item x="17"/>
        <item x="5"/>
        <item x="38"/>
        <item x="12"/>
        <item x="27"/>
        <item x="48"/>
        <item x="68"/>
        <item x="60"/>
        <item x="51"/>
        <item x="43"/>
        <item x="1"/>
        <item x="19"/>
        <item x="23"/>
        <item x="52"/>
        <item x="10"/>
        <item x="21"/>
        <item x="45"/>
        <item x="4"/>
        <item x="55"/>
        <item x="76"/>
        <item t="default"/>
      </items>
    </pivotField>
    <pivotField axis="axisPage" showAll="0">
      <items count="43">
        <item x="12"/>
        <item x="28"/>
        <item x="24"/>
        <item x="7"/>
        <item x="13"/>
        <item x="3"/>
        <item x="19"/>
        <item x="14"/>
        <item x="2"/>
        <item x="10"/>
        <item x="37"/>
        <item x="6"/>
        <item x="20"/>
        <item x="29"/>
        <item x="21"/>
        <item x="35"/>
        <item x="38"/>
        <item x="36"/>
        <item x="30"/>
        <item x="39"/>
        <item x="40"/>
        <item x="27"/>
        <item x="26"/>
        <item x="15"/>
        <item x="23"/>
        <item x="33"/>
        <item x="17"/>
        <item x="8"/>
        <item x="31"/>
        <item x="0"/>
        <item x="25"/>
        <item x="11"/>
        <item x="5"/>
        <item x="22"/>
        <item x="32"/>
        <item x="1"/>
        <item x="16"/>
        <item x="4"/>
        <item x="9"/>
        <item x="18"/>
        <item x="34"/>
        <item x="41"/>
        <item t="default"/>
      </items>
    </pivotField>
    <pivotField axis="axisPage" showAll="0">
      <items count="7">
        <item x="4"/>
        <item x="0"/>
        <item x="2"/>
        <item x="3"/>
        <item x="1"/>
        <item x="5"/>
        <item t="default"/>
      </items>
    </pivotField>
    <pivotField showAll="0"/>
    <pivotField showAll="0"/>
    <pivotField axis="axisPage" showAll="0">
      <items count="3">
        <item x="0"/>
        <item x="1"/>
        <item t="default"/>
      </items>
    </pivotField>
    <pivotField axis="axisRow">
      <items count="11">
        <item x="0"/>
        <item x="3"/>
        <item x="4"/>
        <item x="6"/>
        <item x="7"/>
        <item x="8"/>
        <item x="5"/>
        <item x="1"/>
        <item x="2"/>
        <item x="9"/>
        <item t="default"/>
      </items>
    </pivotField>
    <pivotField axis="axisCol">
      <items count="9">
        <item x="4"/>
        <item x="5"/>
        <item x="0"/>
        <item x="7"/>
        <item x="6"/>
        <item x="3"/>
        <item x="1"/>
        <item x="2"/>
        <item t="default"/>
      </items>
    </pivotField>
  </pivotFields>
  <rowFields count="1">
    <field x="13"/>
  </rowFields>
  <rowItems count="11">
    <i>
      <x/>
    </i>
    <i>
      <x v="1"/>
    </i>
    <i>
      <x v="2"/>
    </i>
    <i>
      <x v="3"/>
    </i>
    <i>
      <x v="4"/>
    </i>
    <i>
      <x v="5"/>
    </i>
    <i>
      <x v="6"/>
    </i>
    <i>
      <x v="7"/>
    </i>
    <i>
      <x v="8"/>
    </i>
    <i>
      <x v="9"/>
    </i>
    <i t="grand">
      <x/>
    </i>
  </rowItems>
  <colFields count="1">
    <field x="14"/>
  </colFields>
  <colItems count="9">
    <i>
      <x/>
    </i>
    <i>
      <x v="1"/>
    </i>
    <i>
      <x v="2"/>
    </i>
    <i>
      <x v="3"/>
    </i>
    <i>
      <x v="4"/>
    </i>
    <i>
      <x v="5"/>
    </i>
    <i>
      <x v="6"/>
    </i>
    <i>
      <x v="7"/>
    </i>
    <i t="grand">
      <x/>
    </i>
  </colItems>
  <pageFields count="7">
    <pageField fld="4" hier="-1"/>
    <pageField fld="3" hier="-1"/>
    <pageField fld="6" hier="-1"/>
    <pageField fld="7" hier="-1"/>
    <pageField fld="8" hier="-1"/>
    <pageField fld="9" hier="-1"/>
    <pageField fld="12" hier="-1"/>
  </pageFields>
  <dataFields count="1">
    <dataField name="Count of EMPLID"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8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R8:BC19" firstHeaderRow="1" firstDataRow="2" firstDataCol="1" rowPageCount="6" colPageCount="1"/>
  <pivotFields count="15">
    <pivotField showAll="0"/>
    <pivotField showAll="0"/>
    <pivotField dataField="1" showAll="0"/>
    <pivotField showAll="0"/>
    <pivotField axis="axisPage" showAll="0">
      <items count="4">
        <item x="0"/>
        <item x="1"/>
        <item x="2"/>
        <item t="default"/>
      </items>
    </pivotField>
    <pivotField showAll="0" defaultSubtotal="0"/>
    <pivotField axis="axisPage" showAll="0">
      <items count="4">
        <item x="0"/>
        <item x="1"/>
        <item x="2"/>
        <item t="default"/>
      </items>
    </pivotField>
    <pivotField axis="axisPage" showAll="0">
      <items count="78">
        <item x="7"/>
        <item x="19"/>
        <item x="21"/>
        <item x="30"/>
        <item x="13"/>
        <item x="55"/>
        <item x="38"/>
        <item x="54"/>
        <item x="31"/>
        <item x="52"/>
        <item x="58"/>
        <item x="56"/>
        <item x="22"/>
        <item x="3"/>
        <item x="75"/>
        <item x="53"/>
        <item x="51"/>
        <item x="0"/>
        <item x="60"/>
        <item x="64"/>
        <item x="12"/>
        <item x="15"/>
        <item x="17"/>
        <item x="61"/>
        <item x="33"/>
        <item x="14"/>
        <item x="25"/>
        <item x="45"/>
        <item x="18"/>
        <item x="73"/>
        <item x="11"/>
        <item x="5"/>
        <item x="46"/>
        <item x="68"/>
        <item x="9"/>
        <item x="20"/>
        <item x="37"/>
        <item x="35"/>
        <item x="47"/>
        <item x="28"/>
        <item x="41"/>
        <item x="50"/>
        <item x="49"/>
        <item x="39"/>
        <item x="70"/>
        <item x="4"/>
        <item x="57"/>
        <item x="26"/>
        <item x="43"/>
        <item x="69"/>
        <item x="65"/>
        <item x="36"/>
        <item x="23"/>
        <item x="10"/>
        <item x="74"/>
        <item x="34"/>
        <item x="1"/>
        <item x="40"/>
        <item x="29"/>
        <item x="8"/>
        <item x="63"/>
        <item x="48"/>
        <item x="62"/>
        <item x="27"/>
        <item x="6"/>
        <item x="66"/>
        <item x="59"/>
        <item x="24"/>
        <item x="16"/>
        <item x="44"/>
        <item x="67"/>
        <item x="72"/>
        <item x="42"/>
        <item x="32"/>
        <item x="71"/>
        <item x="2"/>
        <item x="76"/>
        <item t="default"/>
      </items>
    </pivotField>
    <pivotField axis="axisPage" showAll="0">
      <items count="43">
        <item x="7"/>
        <item x="17"/>
        <item x="12"/>
        <item x="23"/>
        <item x="34"/>
        <item x="18"/>
        <item x="3"/>
        <item x="33"/>
        <item x="35"/>
        <item x="36"/>
        <item x="11"/>
        <item x="15"/>
        <item x="13"/>
        <item x="5"/>
        <item x="30"/>
        <item x="40"/>
        <item x="14"/>
        <item x="9"/>
        <item x="0"/>
        <item x="16"/>
        <item x="27"/>
        <item x="26"/>
        <item x="22"/>
        <item x="8"/>
        <item x="32"/>
        <item x="28"/>
        <item x="4"/>
        <item x="21"/>
        <item x="25"/>
        <item x="10"/>
        <item x="19"/>
        <item x="37"/>
        <item x="1"/>
        <item x="31"/>
        <item x="38"/>
        <item x="20"/>
        <item x="6"/>
        <item x="39"/>
        <item x="29"/>
        <item x="24"/>
        <item x="2"/>
        <item x="41"/>
        <item t="default"/>
      </items>
    </pivotField>
    <pivotField axis="axisPage" showAll="0">
      <items count="7">
        <item x="3"/>
        <item x="4"/>
        <item x="0"/>
        <item x="1"/>
        <item x="2"/>
        <item x="5"/>
        <item t="default"/>
      </items>
    </pivotField>
    <pivotField showAll="0"/>
    <pivotField showAll="0"/>
    <pivotField axis="axisPage" showAll="0">
      <items count="3">
        <item x="0"/>
        <item x="1"/>
        <item t="default"/>
      </items>
    </pivotField>
    <pivotField axis="axisRow">
      <items count="10">
        <item x="3"/>
        <item x="6"/>
        <item x="7"/>
        <item x="0"/>
        <item x="2"/>
        <item x="1"/>
        <item x="4"/>
        <item x="5"/>
        <item x="8"/>
        <item t="default"/>
      </items>
    </pivotField>
    <pivotField axis="axisCol">
      <items count="37">
        <item x="8"/>
        <item x="14"/>
        <item x="12"/>
        <item x="11"/>
        <item x="9"/>
        <item x="10"/>
        <item x="15"/>
        <item x="31"/>
        <item x="32"/>
        <item x="5"/>
        <item x="3"/>
        <item x="24"/>
        <item x="17"/>
        <item x="18"/>
        <item x="27"/>
        <item x="0"/>
        <item x="30"/>
        <item x="1"/>
        <item x="6"/>
        <item x="33"/>
        <item x="19"/>
        <item x="25"/>
        <item x="35"/>
        <item x="16"/>
        <item x="22"/>
        <item x="21"/>
        <item x="29"/>
        <item x="28"/>
        <item x="26"/>
        <item x="7"/>
        <item x="23"/>
        <item x="13"/>
        <item x="34"/>
        <item x="20"/>
        <item x="4"/>
        <item x="2"/>
        <item t="default"/>
      </items>
    </pivotField>
  </pivotFields>
  <rowFields count="1">
    <field x="13"/>
  </rowFields>
  <rowItems count="10">
    <i>
      <x/>
    </i>
    <i>
      <x v="1"/>
    </i>
    <i>
      <x v="2"/>
    </i>
    <i>
      <x v="3"/>
    </i>
    <i>
      <x v="4"/>
    </i>
    <i>
      <x v="5"/>
    </i>
    <i>
      <x v="6"/>
    </i>
    <i>
      <x v="7"/>
    </i>
    <i>
      <x v="8"/>
    </i>
    <i t="grand">
      <x/>
    </i>
  </rowItems>
  <colFields count="1">
    <field x="14"/>
  </colFields>
  <col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colItems>
  <pageFields count="6">
    <pageField fld="4" hier="-1"/>
    <pageField fld="6" hier="-1"/>
    <pageField fld="7" hier="-1"/>
    <pageField fld="8" hier="-1"/>
    <pageField fld="9" hier="-1"/>
    <pageField fld="12" hier="-1"/>
  </pageFields>
  <dataFields count="1">
    <dataField name="Count of EMPLID"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89"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R8:AQ18" firstHeaderRow="1" firstDataRow="2" firstDataCol="1" rowPageCount="6" colPageCount="1"/>
  <pivotFields count="15">
    <pivotField showAll="0"/>
    <pivotField showAll="0"/>
    <pivotField dataField="1" showAll="0"/>
    <pivotField showAll="0"/>
    <pivotField axis="axisPage" showAll="0">
      <items count="4">
        <item x="1"/>
        <item x="0"/>
        <item x="2"/>
        <item t="default"/>
      </items>
    </pivotField>
    <pivotField showAll="0" defaultSubtotal="0"/>
    <pivotField axis="axisPage" showAll="0">
      <items count="5">
        <item m="1" x="3"/>
        <item x="1"/>
        <item x="2"/>
        <item x="0"/>
        <item t="default"/>
      </items>
    </pivotField>
    <pivotField axis="axisPage" showAll="0">
      <items count="78">
        <item x="19"/>
        <item x="39"/>
        <item x="9"/>
        <item x="5"/>
        <item x="35"/>
        <item x="71"/>
        <item x="50"/>
        <item x="53"/>
        <item x="44"/>
        <item x="70"/>
        <item x="74"/>
        <item x="72"/>
        <item x="6"/>
        <item x="24"/>
        <item x="58"/>
        <item x="23"/>
        <item x="69"/>
        <item x="28"/>
        <item x="3"/>
        <item x="12"/>
        <item x="34"/>
        <item x="37"/>
        <item x="1"/>
        <item x="7"/>
        <item x="45"/>
        <item x="36"/>
        <item x="21"/>
        <item x="63"/>
        <item x="38"/>
        <item x="56"/>
        <item x="33"/>
        <item x="4"/>
        <item x="64"/>
        <item x="26"/>
        <item x="31"/>
        <item x="40"/>
        <item x="49"/>
        <item x="47"/>
        <item x="65"/>
        <item x="43"/>
        <item x="60"/>
        <item x="68"/>
        <item x="67"/>
        <item x="22"/>
        <item x="51"/>
        <item x="11"/>
        <item x="73"/>
        <item x="41"/>
        <item x="54"/>
        <item x="27"/>
        <item x="16"/>
        <item x="48"/>
        <item x="13"/>
        <item x="32"/>
        <item x="57"/>
        <item x="46"/>
        <item x="29"/>
        <item x="59"/>
        <item x="14"/>
        <item x="15"/>
        <item x="10"/>
        <item x="66"/>
        <item x="8"/>
        <item x="42"/>
        <item x="30"/>
        <item x="18"/>
        <item x="75"/>
        <item x="17"/>
        <item x="0"/>
        <item x="62"/>
        <item x="20"/>
        <item x="55"/>
        <item x="61"/>
        <item x="2"/>
        <item x="52"/>
        <item x="25"/>
        <item x="76"/>
        <item t="default"/>
      </items>
    </pivotField>
    <pivotField axis="axisPage" showAll="0">
      <items count="43">
        <item x="19"/>
        <item x="9"/>
        <item x="5"/>
        <item x="33"/>
        <item x="37"/>
        <item x="6"/>
        <item x="23"/>
        <item x="38"/>
        <item x="3"/>
        <item x="7"/>
        <item x="28"/>
        <item x="1"/>
        <item x="21"/>
        <item x="4"/>
        <item x="39"/>
        <item x="25"/>
        <item x="29"/>
        <item x="26"/>
        <item x="12"/>
        <item x="30"/>
        <item x="35"/>
        <item x="34"/>
        <item x="32"/>
        <item x="15"/>
        <item x="40"/>
        <item x="22"/>
        <item x="11"/>
        <item x="31"/>
        <item x="16"/>
        <item x="27"/>
        <item x="13"/>
        <item x="10"/>
        <item x="14"/>
        <item x="8"/>
        <item x="18"/>
        <item x="17"/>
        <item x="0"/>
        <item x="20"/>
        <item x="36"/>
        <item x="2"/>
        <item x="24"/>
        <item x="41"/>
        <item t="default"/>
      </items>
    </pivotField>
    <pivotField axis="axisPage" showAll="0">
      <items count="7">
        <item x="2"/>
        <item x="3"/>
        <item x="1"/>
        <item x="4"/>
        <item x="0"/>
        <item x="5"/>
        <item t="default"/>
      </items>
    </pivotField>
    <pivotField showAll="0"/>
    <pivotField showAll="0"/>
    <pivotField axis="axisPage" showAll="0">
      <items count="3">
        <item x="0"/>
        <item x="1"/>
        <item t="default"/>
      </items>
    </pivotField>
    <pivotField axis="axisRow">
      <items count="9">
        <item x="0"/>
        <item x="1"/>
        <item x="2"/>
        <item x="3"/>
        <item x="4"/>
        <item x="5"/>
        <item x="6"/>
        <item x="7"/>
        <item t="default"/>
      </items>
    </pivotField>
    <pivotField axis="axisCol">
      <items count="25">
        <item x="23"/>
        <item x="11"/>
        <item x="15"/>
        <item x="9"/>
        <item x="13"/>
        <item x="21"/>
        <item x="17"/>
        <item x="20"/>
        <item x="4"/>
        <item x="8"/>
        <item x="12"/>
        <item x="19"/>
        <item x="6"/>
        <item x="1"/>
        <item x="18"/>
        <item x="16"/>
        <item x="7"/>
        <item x="22"/>
        <item x="0"/>
        <item x="10"/>
        <item x="14"/>
        <item x="2"/>
        <item x="5"/>
        <item x="3"/>
        <item t="default"/>
      </items>
    </pivotField>
  </pivotFields>
  <rowFields count="1">
    <field x="13"/>
  </rowFields>
  <rowItems count="9">
    <i>
      <x/>
    </i>
    <i>
      <x v="1"/>
    </i>
    <i>
      <x v="2"/>
    </i>
    <i>
      <x v="3"/>
    </i>
    <i>
      <x v="4"/>
    </i>
    <i>
      <x v="5"/>
    </i>
    <i>
      <x v="6"/>
    </i>
    <i>
      <x v="7"/>
    </i>
    <i t="grand">
      <x/>
    </i>
  </rowItems>
  <colFields count="1">
    <field x="14"/>
  </colFields>
  <colItems count="25">
    <i>
      <x/>
    </i>
    <i>
      <x v="1"/>
    </i>
    <i>
      <x v="2"/>
    </i>
    <i>
      <x v="3"/>
    </i>
    <i>
      <x v="4"/>
    </i>
    <i>
      <x v="5"/>
    </i>
    <i>
      <x v="6"/>
    </i>
    <i>
      <x v="7"/>
    </i>
    <i>
      <x v="8"/>
    </i>
    <i>
      <x v="9"/>
    </i>
    <i>
      <x v="10"/>
    </i>
    <i>
      <x v="11"/>
    </i>
    <i>
      <x v="12"/>
    </i>
    <i>
      <x v="13"/>
    </i>
    <i>
      <x v="14"/>
    </i>
    <i>
      <x v="15"/>
    </i>
    <i>
      <x v="16"/>
    </i>
    <i>
      <x v="17"/>
    </i>
    <i>
      <x v="18"/>
    </i>
    <i>
      <x v="19"/>
    </i>
    <i>
      <x v="20"/>
    </i>
    <i>
      <x v="21"/>
    </i>
    <i>
      <x v="22"/>
    </i>
    <i>
      <x v="23"/>
    </i>
    <i t="grand">
      <x/>
    </i>
  </colItems>
  <pageFields count="6">
    <pageField fld="4" hier="-1"/>
    <pageField fld="6" hier="-1"/>
    <pageField fld="7" hier="-1"/>
    <pageField fld="8" hier="-1"/>
    <pageField fld="9" hier="-1"/>
    <pageField fld="12" hier="-1"/>
  </pageFields>
  <dataFields count="1">
    <dataField name="Count of EMPLID"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Gender" sourceName="Gender">
  <pivotTables>
    <pivotTable tabId="7" name="PivotTable8"/>
  </pivotTables>
  <data>
    <tabular pivotCacheId="12">
      <items count="2">
        <i x="0" s="1"/>
        <i x="1"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URM_Status2" sourceName="URM_Status">
  <pivotTables>
    <pivotTable tabId="10" name="PivotTable5"/>
  </pivotTables>
  <data>
    <tabular pivotCacheId="11">
      <items count="3">
        <i x="0" s="1"/>
        <i x="1" s="1"/>
        <i x="2"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College2" sourceName="College">
  <pivotTables>
    <pivotTable tabId="10" name="PivotTable5"/>
  </pivotTables>
  <data>
    <tabular pivotCacheId="11">
      <items count="6">
        <i x="3" s="1"/>
        <i x="4" s="1"/>
        <i x="0" s="1"/>
        <i x="1" s="1"/>
        <i x="2" s="1"/>
        <i x="5"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Department2" sourceName="Department">
  <pivotTables>
    <pivotTable tabId="10" name="PivotTable5"/>
  </pivotTables>
  <data>
    <tabular pivotCacheId="11">
      <items count="42">
        <i x="7" s="1"/>
        <i x="17" s="1"/>
        <i x="12" s="1"/>
        <i x="23" s="1"/>
        <i x="34" s="1"/>
        <i x="18" s="1"/>
        <i x="3" s="1"/>
        <i x="33" s="1"/>
        <i x="35" s="1"/>
        <i x="36" s="1"/>
        <i x="11" s="1"/>
        <i x="15" s="1"/>
        <i x="13" s="1"/>
        <i x="5" s="1"/>
        <i x="30" s="1"/>
        <i x="40" s="1"/>
        <i x="14" s="1"/>
        <i x="9" s="1"/>
        <i x="0" s="1"/>
        <i x="16" s="1"/>
        <i x="27" s="1"/>
        <i x="26" s="1"/>
        <i x="22" s="1"/>
        <i x="8" s="1"/>
        <i x="32" s="1"/>
        <i x="28" s="1"/>
        <i x="4" s="1"/>
        <i x="21" s="1"/>
        <i x="25" s="1"/>
        <i x="10" s="1"/>
        <i x="19" s="1"/>
        <i x="37" s="1"/>
        <i x="1" s="1"/>
        <i x="31" s="1"/>
        <i x="38" s="1"/>
        <i x="20" s="1"/>
        <i x="6" s="1"/>
        <i x="39" s="1"/>
        <i x="29" s="1"/>
        <i x="24" s="1"/>
        <i x="2" s="1"/>
        <i x="41" s="1" nd="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Gender3" sourceName="Gender">
  <pivotTables>
    <pivotTable tabId="6" name="PivotTable2"/>
  </pivotTables>
  <data>
    <tabular pivotCacheId="13">
      <items count="3">
        <i x="1" s="1"/>
        <i x="0" s="1"/>
        <i x="2" s="1"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URM_Status3" sourceName="URM_Status">
  <pivotTables>
    <pivotTable tabId="6" name="PivotTable2"/>
  </pivotTables>
  <data>
    <tabular pivotCacheId="13">
      <items count="4">
        <i x="0" s="1"/>
        <i x="1" s="1"/>
        <i x="3" s="1" nd="1"/>
        <i x="2" s="1"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Department3" sourceName="Department">
  <pivotTables>
    <pivotTable tabId="6" name="PivotTable2"/>
  </pivotTables>
  <data>
    <tabular pivotCacheId="13">
      <items count="42">
        <i x="19" s="1"/>
        <i x="9" s="1"/>
        <i x="5" s="1"/>
        <i x="33" s="1"/>
        <i x="37" s="1"/>
        <i x="6" s="1"/>
        <i x="23" s="1"/>
        <i x="38" s="1"/>
        <i x="3" s="1"/>
        <i x="7" s="1"/>
        <i x="28" s="1"/>
        <i x="1" s="1"/>
        <i x="21" s="1"/>
        <i x="4" s="1"/>
        <i x="39" s="1"/>
        <i x="25" s="1"/>
        <i x="29" s="1"/>
        <i x="26" s="1"/>
        <i x="12" s="1"/>
        <i x="30" s="1"/>
        <i x="35" s="1"/>
        <i x="34" s="1"/>
        <i x="32" s="1"/>
        <i x="15" s="1"/>
        <i x="40" s="1"/>
        <i x="22" s="1"/>
        <i x="11" s="1"/>
        <i x="31" s="1"/>
        <i x="16" s="1"/>
        <i x="27" s="1"/>
        <i x="13" s="1"/>
        <i x="10" s="1"/>
        <i x="14" s="1"/>
        <i x="8" s="1"/>
        <i x="18" s="1"/>
        <i x="17" s="1"/>
        <i x="0" s="1"/>
        <i x="20" s="1"/>
        <i x="36" s="1"/>
        <i x="2" s="1"/>
        <i x="24" s="1"/>
        <i x="41" s="1" nd="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College3" sourceName="College">
  <pivotTables>
    <pivotTable tabId="6" name="PivotTable2"/>
  </pivotTables>
  <data>
    <tabular pivotCacheId="13">
      <items count="6">
        <i x="2" s="1"/>
        <i x="3" s="1"/>
        <i x="1" s="1"/>
        <i x="4" s="1"/>
        <i x="0" s="1"/>
        <i x="5"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URM_Status" sourceName="URM_Status">
  <pivotTables>
    <pivotTable tabId="7" name="PivotTable8"/>
  </pivotTables>
  <data>
    <tabular pivotCacheId="12">
      <items count="3">
        <i x="1" s="1"/>
        <i x="0" s="1"/>
        <i x="2"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Department" sourceName="Department">
  <pivotTables>
    <pivotTable tabId="7" name="PivotTable8"/>
  </pivotTables>
  <data>
    <tabular pivotCacheId="12">
      <items count="41">
        <i x="5" s="1"/>
        <i x="22" s="1"/>
        <i x="16" s="1"/>
        <i x="20" s="1"/>
        <i x="18" s="1"/>
        <i x="8" s="1"/>
        <i x="6" s="1"/>
        <i x="23" s="1"/>
        <i x="25" s="1"/>
        <i x="27" s="1"/>
        <i x="33" s="1"/>
        <i x="12" s="1"/>
        <i x="10" s="1"/>
        <i x="31" s="1"/>
        <i x="11" s="1"/>
        <i x="40" s="1"/>
        <i x="34" s="1"/>
        <i x="32" s="1"/>
        <i x="29" s="1"/>
        <i x="35" s="1"/>
        <i x="37" s="1"/>
        <i x="21" s="1"/>
        <i x="19" s="1"/>
        <i x="1" s="1"/>
        <i x="15" s="1"/>
        <i x="38" s="1"/>
        <i x="3" s="1"/>
        <i x="7" s="1"/>
        <i x="36" s="1"/>
        <i x="14" s="1"/>
        <i x="17" s="1"/>
        <i x="28" s="1"/>
        <i x="0" s="1"/>
        <i x="13" s="1"/>
        <i x="39" s="1"/>
        <i x="24" s="1"/>
        <i x="2" s="1"/>
        <i x="26" s="1"/>
        <i x="9" s="1"/>
        <i x="4" s="1"/>
        <i x="30"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College" sourceName="College">
  <pivotTables>
    <pivotTable tabId="7" name="PivotTable8"/>
  </pivotTables>
  <data>
    <tabular pivotCacheId="12">
      <items count="5">
        <i x="3" s="1"/>
        <i x="2" s="1"/>
        <i x="4" s="1"/>
        <i x="0" s="1"/>
        <i x="1"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Gender1" sourceName="Gender">
  <pivotTables>
    <pivotTable tabId="5" name="PivotTable2"/>
  </pivotTables>
  <data>
    <tabular pivotCacheId="10">
      <items count="3">
        <i x="1" s="1"/>
        <i x="0" s="1"/>
        <i x="2"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URM_Status1" sourceName="URM_Status">
  <pivotTables>
    <pivotTable tabId="5" name="PivotTable2"/>
  </pivotTables>
  <data>
    <tabular pivotCacheId="10">
      <items count="3">
        <i x="1" s="1"/>
        <i x="0" s="1"/>
        <i x="2"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Department1" sourceName="Department">
  <pivotTables>
    <pivotTable tabId="5" name="PivotTable2"/>
  </pivotTables>
  <data>
    <tabular pivotCacheId="10">
      <items count="42">
        <i x="12" s="1"/>
        <i x="28" s="1"/>
        <i x="24" s="1"/>
        <i x="7" s="1"/>
        <i x="13" s="1"/>
        <i x="3" s="1"/>
        <i x="19" s="1"/>
        <i x="14" s="1"/>
        <i x="2" s="1"/>
        <i x="10" s="1"/>
        <i x="37" s="1"/>
        <i x="6" s="1"/>
        <i x="20" s="1"/>
        <i x="29" s="1"/>
        <i x="21" s="1"/>
        <i x="35" s="1"/>
        <i x="38" s="1"/>
        <i x="36" s="1"/>
        <i x="30" s="1"/>
        <i x="39" s="1"/>
        <i x="40" s="1"/>
        <i x="27" s="1"/>
        <i x="26" s="1"/>
        <i x="15" s="1"/>
        <i x="23" s="1"/>
        <i x="33" s="1"/>
        <i x="17" s="1"/>
        <i x="8" s="1"/>
        <i x="31" s="1"/>
        <i x="0" s="1"/>
        <i x="25" s="1"/>
        <i x="11" s="1"/>
        <i x="5" s="1"/>
        <i x="22" s="1"/>
        <i x="32" s="1"/>
        <i x="1" s="1"/>
        <i x="16" s="1"/>
        <i x="4" s="1"/>
        <i x="9" s="1"/>
        <i x="18" s="1"/>
        <i x="34" s="1"/>
        <i x="41"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College1" sourceName="College">
  <pivotTables>
    <pivotTable tabId="5" name="PivotTable2"/>
  </pivotTables>
  <data>
    <tabular pivotCacheId="10">
      <items count="6">
        <i x="4" s="1"/>
        <i x="0" s="1"/>
        <i x="2" s="1"/>
        <i x="3" s="1"/>
        <i x="1" s="1"/>
        <i x="5"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Gender2" sourceName="Gender">
  <pivotTables>
    <pivotTable tabId="10" name="PivotTable5"/>
  </pivotTables>
  <data>
    <tabular pivotCacheId="11">
      <items count="3">
        <i x="0" s="1"/>
        <i x="1" s="1"/>
        <i x="2"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ender" cache="Slicer_Gender" caption="Gender" rowHeight="241300"/>
  <slicer name="URM_Status" cache="Slicer_URM_Status" caption="URM_Status" rowHeight="241300"/>
  <slicer name="Department" cache="Slicer_Department" caption="Department" rowHeight="241300"/>
  <slicer name="College" cache="Slicer_College" caption="Colleg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Gender 1" cache="Slicer_Gender1" caption="Gender" rowHeight="241300"/>
  <slicer name="URM_Status 1" cache="Slicer_URM_Status1" caption="URM_Status" rowHeight="241300"/>
  <slicer name="Department 1" cache="Slicer_Department1" caption="Department" rowHeight="241300"/>
  <slicer name="College 1" cache="Slicer_College1" caption="College"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Gender 2" cache="Slicer_Gender2" caption="Gender" rowHeight="241300"/>
  <slicer name="URM_Status 2" cache="Slicer_URM_Status2" caption="URM_Status" rowHeight="241300"/>
  <slicer name="College 2" cache="Slicer_College2" caption="College" rowHeight="241300"/>
  <slicer name="Department 2" cache="Slicer_Department2" caption="Department"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Gender 3" cache="Slicer_Gender3" caption="Gender" rowHeight="241300"/>
  <slicer name="URM_Status 3" cache="Slicer_URM_Status3" caption="URM_Status" rowHeight="241300"/>
  <slicer name="Department 3" cache="Slicer_Department3" caption="Department" rowHeight="241300"/>
  <slicer name="College 3" cache="Slicer_College3" caption="College"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N47"/>
  <sheetViews>
    <sheetView showGridLines="0" showRowColHeaders="0" tabSelected="1" workbookViewId="0"/>
  </sheetViews>
  <sheetFormatPr defaultRowHeight="15" x14ac:dyDescent="0.25"/>
  <cols>
    <col min="1" max="1" width="3.28515625" customWidth="1"/>
    <col min="2" max="2" width="43.85546875" customWidth="1"/>
    <col min="3" max="3" width="9.140625" customWidth="1"/>
    <col min="7" max="8" width="0" hidden="1" customWidth="1"/>
    <col min="10" max="10" width="10.5703125" bestFit="1" customWidth="1"/>
  </cols>
  <sheetData>
    <row r="6" spans="2:10" ht="15.75" customHeight="1" x14ac:dyDescent="0.25"/>
    <row r="7" spans="2:10" ht="15" customHeight="1" x14ac:dyDescent="0.25"/>
    <row r="8" spans="2:10" x14ac:dyDescent="0.25">
      <c r="B8" s="65" t="s">
        <v>604</v>
      </c>
    </row>
    <row r="9" spans="2:10" ht="15" customHeight="1" x14ac:dyDescent="0.25">
      <c r="B9" s="72" t="s">
        <v>623</v>
      </c>
      <c r="C9" s="72"/>
      <c r="D9" s="72"/>
      <c r="E9" s="72"/>
      <c r="F9" s="72"/>
    </row>
    <row r="10" spans="2:10" ht="15" customHeight="1" x14ac:dyDescent="0.25">
      <c r="B10" s="72"/>
      <c r="C10" s="72"/>
      <c r="D10" s="72"/>
      <c r="E10" s="72"/>
      <c r="F10" s="72"/>
      <c r="G10" s="57"/>
      <c r="H10" s="57"/>
      <c r="I10" s="57"/>
      <c r="J10" s="57"/>
    </row>
    <row r="11" spans="2:10" x14ac:dyDescent="0.25">
      <c r="B11" s="72"/>
      <c r="C11" s="72"/>
      <c r="D11" s="72"/>
      <c r="E11" s="72"/>
      <c r="F11" s="72"/>
      <c r="G11" s="57"/>
      <c r="H11" s="57"/>
      <c r="I11" s="57"/>
      <c r="J11" s="57"/>
    </row>
    <row r="12" spans="2:10" x14ac:dyDescent="0.25">
      <c r="B12" s="72"/>
      <c r="C12" s="72"/>
      <c r="D12" s="72"/>
      <c r="E12" s="72"/>
      <c r="F12" s="72"/>
      <c r="G12" s="57"/>
      <c r="H12" s="57"/>
      <c r="I12" s="57"/>
      <c r="J12" s="57"/>
    </row>
    <row r="13" spans="2:10" ht="15" customHeight="1" x14ac:dyDescent="0.25">
      <c r="B13" s="72" t="s">
        <v>622</v>
      </c>
      <c r="C13" s="72"/>
      <c r="D13" s="72"/>
      <c r="E13" s="72"/>
      <c r="F13" s="72"/>
      <c r="G13" s="66"/>
      <c r="H13" s="66"/>
      <c r="I13" s="66"/>
      <c r="J13" s="66"/>
    </row>
    <row r="14" spans="2:10" x14ac:dyDescent="0.25">
      <c r="B14" s="72"/>
      <c r="C14" s="72"/>
      <c r="D14" s="72"/>
      <c r="E14" s="72"/>
      <c r="F14" s="72"/>
      <c r="G14" s="66"/>
      <c r="H14" s="66"/>
      <c r="I14" s="66"/>
      <c r="J14" s="66"/>
    </row>
    <row r="15" spans="2:10" ht="15" customHeight="1" x14ac:dyDescent="0.25">
      <c r="B15" s="72"/>
      <c r="C15" s="72"/>
      <c r="D15" s="72"/>
      <c r="E15" s="72"/>
      <c r="F15" s="72"/>
      <c r="G15" s="66"/>
      <c r="H15" s="66"/>
      <c r="I15" s="66"/>
      <c r="J15" s="66"/>
    </row>
    <row r="16" spans="2:10" ht="15" customHeight="1" x14ac:dyDescent="0.25">
      <c r="B16" s="72"/>
      <c r="C16" s="72"/>
      <c r="D16" s="72"/>
      <c r="E16" s="72"/>
      <c r="F16" s="72"/>
      <c r="G16" s="66"/>
      <c r="H16" s="66"/>
      <c r="I16" s="66"/>
      <c r="J16" s="66"/>
    </row>
    <row r="17" spans="2:14" x14ac:dyDescent="0.25">
      <c r="B17" s="72"/>
      <c r="C17" s="72"/>
      <c r="D17" s="72"/>
      <c r="E17" s="72"/>
      <c r="F17" s="72"/>
      <c r="G17" s="66"/>
      <c r="H17" s="66"/>
      <c r="I17" s="66"/>
      <c r="J17" s="66"/>
    </row>
    <row r="18" spans="2:14" ht="15" customHeight="1" x14ac:dyDescent="0.25">
      <c r="B18" s="72" t="s">
        <v>624</v>
      </c>
      <c r="C18" s="72"/>
      <c r="D18" s="72"/>
      <c r="E18" s="72"/>
      <c r="F18" s="72"/>
      <c r="G18" s="66"/>
      <c r="H18" s="66"/>
      <c r="I18" s="66"/>
      <c r="J18" s="66"/>
    </row>
    <row r="19" spans="2:14" x14ac:dyDescent="0.25">
      <c r="B19" s="72"/>
      <c r="C19" s="72"/>
      <c r="D19" s="72"/>
      <c r="E19" s="72"/>
      <c r="F19" s="72"/>
      <c r="G19" s="66"/>
      <c r="H19" s="66"/>
      <c r="I19" s="66"/>
      <c r="J19" s="66"/>
    </row>
    <row r="20" spans="2:14" x14ac:dyDescent="0.25">
      <c r="B20" s="72"/>
      <c r="C20" s="72"/>
      <c r="D20" s="72"/>
      <c r="E20" s="72"/>
      <c r="F20" s="72"/>
      <c r="G20" s="66"/>
      <c r="H20" s="66"/>
      <c r="I20" s="66"/>
      <c r="J20" s="66"/>
    </row>
    <row r="21" spans="2:14" x14ac:dyDescent="0.25">
      <c r="B21" s="72"/>
      <c r="C21" s="72"/>
      <c r="D21" s="72"/>
      <c r="E21" s="72"/>
      <c r="F21" s="72"/>
      <c r="G21" s="66"/>
      <c r="H21" s="66"/>
      <c r="I21" s="66"/>
      <c r="J21" s="66"/>
    </row>
    <row r="22" spans="2:14" x14ac:dyDescent="0.25">
      <c r="B22" s="72"/>
      <c r="C22" s="72"/>
      <c r="D22" s="72"/>
      <c r="E22" s="72"/>
      <c r="F22" s="72"/>
      <c r="G22" s="66"/>
      <c r="H22" s="66"/>
      <c r="I22" s="66"/>
      <c r="J22" s="66"/>
    </row>
    <row r="23" spans="2:14" x14ac:dyDescent="0.25">
      <c r="B23" s="72"/>
      <c r="C23" s="72"/>
      <c r="D23" s="72"/>
      <c r="E23" s="72"/>
      <c r="F23" s="72"/>
      <c r="G23" s="66"/>
      <c r="H23" s="66"/>
      <c r="I23" s="66"/>
      <c r="J23" s="66"/>
    </row>
    <row r="24" spans="2:14" x14ac:dyDescent="0.25">
      <c r="B24" s="72"/>
      <c r="C24" s="72"/>
      <c r="D24" s="72"/>
      <c r="E24" s="72"/>
      <c r="F24" s="72"/>
      <c r="G24" s="66"/>
      <c r="H24" s="66"/>
      <c r="I24" s="66"/>
      <c r="J24" s="66"/>
    </row>
    <row r="25" spans="2:14" ht="15" customHeight="1" x14ac:dyDescent="0.25">
      <c r="B25" s="72" t="s">
        <v>605</v>
      </c>
      <c r="C25" s="72"/>
      <c r="D25" s="72"/>
      <c r="E25" s="72"/>
      <c r="F25" s="72"/>
      <c r="G25" s="66"/>
      <c r="H25" s="66"/>
      <c r="I25" s="66"/>
      <c r="J25" s="66"/>
    </row>
    <row r="26" spans="2:14" x14ac:dyDescent="0.25">
      <c r="B26" s="72"/>
      <c r="C26" s="72"/>
      <c r="D26" s="72"/>
      <c r="E26" s="72"/>
      <c r="F26" s="72"/>
      <c r="G26" s="66"/>
      <c r="H26" s="66"/>
      <c r="I26" s="66"/>
      <c r="J26" s="66"/>
    </row>
    <row r="27" spans="2:14" x14ac:dyDescent="0.25">
      <c r="B27" s="72"/>
      <c r="C27" s="72"/>
      <c r="D27" s="72"/>
      <c r="E27" s="72"/>
      <c r="F27" s="72"/>
    </row>
    <row r="28" spans="2:14" x14ac:dyDescent="0.25">
      <c r="C28" s="74"/>
      <c r="D28" s="74"/>
      <c r="E28" s="74"/>
      <c r="F28" s="74"/>
      <c r="K28" s="67"/>
      <c r="L28" s="67"/>
      <c r="M28" s="67"/>
      <c r="N28" s="67"/>
    </row>
    <row r="29" spans="2:14" x14ac:dyDescent="0.25">
      <c r="B29" s="75" t="s">
        <v>606</v>
      </c>
      <c r="C29" s="77" t="s">
        <v>607</v>
      </c>
      <c r="D29" s="77"/>
      <c r="E29" s="77" t="s">
        <v>608</v>
      </c>
      <c r="F29" s="77"/>
      <c r="K29" s="67"/>
      <c r="L29" s="67"/>
      <c r="M29" s="67"/>
      <c r="N29" s="67"/>
    </row>
    <row r="30" spans="2:14" x14ac:dyDescent="0.25">
      <c r="B30" s="76"/>
      <c r="C30" s="58" t="s">
        <v>609</v>
      </c>
      <c r="D30" s="58" t="s">
        <v>513</v>
      </c>
      <c r="E30" s="58" t="s">
        <v>609</v>
      </c>
      <c r="F30" s="58" t="s">
        <v>513</v>
      </c>
      <c r="K30" s="67"/>
      <c r="L30" s="67"/>
      <c r="M30" s="67"/>
      <c r="N30" s="67"/>
    </row>
    <row r="31" spans="2:14" x14ac:dyDescent="0.25">
      <c r="B31" s="56" t="s">
        <v>1</v>
      </c>
      <c r="C31" s="13"/>
      <c r="D31" s="13"/>
      <c r="E31" s="13"/>
      <c r="F31" s="13"/>
      <c r="G31" t="s">
        <v>620</v>
      </c>
      <c r="H31" t="s">
        <v>621</v>
      </c>
    </row>
    <row r="32" spans="2:14" x14ac:dyDescent="0.25">
      <c r="B32" s="53" t="s">
        <v>12</v>
      </c>
      <c r="C32" s="59">
        <v>1597</v>
      </c>
      <c r="D32" s="60">
        <v>0.629</v>
      </c>
      <c r="E32" s="13">
        <v>121</v>
      </c>
      <c r="F32" s="60">
        <f>E32/$E$44</f>
        <v>0.62371134020618557</v>
      </c>
      <c r="G32">
        <f>$E$44*D32</f>
        <v>122.026</v>
      </c>
      <c r="H32">
        <f>(E32-G32)^2/G32</f>
        <v>8.6266533361741959E-3</v>
      </c>
    </row>
    <row r="33" spans="2:8" x14ac:dyDescent="0.25">
      <c r="B33" s="53" t="s">
        <v>7</v>
      </c>
      <c r="C33" s="59">
        <v>941</v>
      </c>
      <c r="D33" s="60">
        <v>0.371</v>
      </c>
      <c r="E33" s="13">
        <v>73</v>
      </c>
      <c r="F33" s="60">
        <f>E33/$E$44</f>
        <v>0.37628865979381443</v>
      </c>
      <c r="G33">
        <f t="shared" ref="G33:G43" si="0">$E$44*D33</f>
        <v>71.974000000000004</v>
      </c>
      <c r="H33">
        <f>(E33-G33)^2/G33</f>
        <v>1.4625781532219861E-2</v>
      </c>
    </row>
    <row r="34" spans="2:8" x14ac:dyDescent="0.25">
      <c r="B34" s="56" t="s">
        <v>610</v>
      </c>
      <c r="C34" s="13"/>
      <c r="D34" s="13"/>
      <c r="E34" s="13"/>
      <c r="F34" s="60"/>
      <c r="G34">
        <f t="shared" si="0"/>
        <v>0</v>
      </c>
      <c r="H34">
        <f>SUM(H32:H33)</f>
        <v>2.3252434868394057E-2</v>
      </c>
    </row>
    <row r="35" spans="2:8" x14ac:dyDescent="0.25">
      <c r="B35" s="53" t="s">
        <v>611</v>
      </c>
      <c r="C35" s="59">
        <v>1242</v>
      </c>
      <c r="D35" s="60">
        <v>0.48899999999999999</v>
      </c>
      <c r="E35" s="13">
        <v>85</v>
      </c>
      <c r="F35" s="60">
        <f t="shared" ref="F35:F36" si="1">E35/$E$44</f>
        <v>0.43814432989690721</v>
      </c>
      <c r="G35">
        <f t="shared" si="0"/>
        <v>94.866</v>
      </c>
      <c r="H35">
        <f t="shared" ref="H35:H42" si="2">(E35-G35)^2/G35</f>
        <v>1.0260573440431766</v>
      </c>
    </row>
    <row r="36" spans="2:8" x14ac:dyDescent="0.25">
      <c r="B36" s="53" t="s">
        <v>612</v>
      </c>
      <c r="C36" s="59">
        <v>1296</v>
      </c>
      <c r="D36" s="60">
        <v>0.51100000000000001</v>
      </c>
      <c r="E36" s="18">
        <v>109</v>
      </c>
      <c r="F36" s="60">
        <f t="shared" si="1"/>
        <v>0.56185567010309279</v>
      </c>
      <c r="G36">
        <f t="shared" si="0"/>
        <v>99.134</v>
      </c>
      <c r="H36">
        <f t="shared" si="2"/>
        <v>0.98188266386910639</v>
      </c>
    </row>
    <row r="37" spans="2:8" x14ac:dyDescent="0.25">
      <c r="B37" s="56" t="s">
        <v>5</v>
      </c>
      <c r="C37" s="13"/>
      <c r="D37" s="13"/>
      <c r="E37" s="13"/>
      <c r="F37" s="60"/>
      <c r="G37">
        <f t="shared" si="0"/>
        <v>0</v>
      </c>
      <c r="H37">
        <f>SUM(H35:H36)</f>
        <v>2.0079400079122829</v>
      </c>
    </row>
    <row r="38" spans="2:8" x14ac:dyDescent="0.25">
      <c r="B38" s="53" t="s">
        <v>613</v>
      </c>
      <c r="C38" s="59">
        <v>537</v>
      </c>
      <c r="D38" s="60">
        <v>0.21199999999999999</v>
      </c>
      <c r="E38" s="18">
        <v>42</v>
      </c>
      <c r="F38" s="60">
        <f t="shared" ref="F38:F43" si="3">E38/$E$44</f>
        <v>0.21649484536082475</v>
      </c>
      <c r="G38">
        <f t="shared" si="0"/>
        <v>41.128</v>
      </c>
      <c r="H38">
        <f t="shared" si="2"/>
        <v>1.8488231861505541E-2</v>
      </c>
    </row>
    <row r="39" spans="2:8" x14ac:dyDescent="0.25">
      <c r="B39" s="53" t="s">
        <v>614</v>
      </c>
      <c r="C39" s="59">
        <v>541</v>
      </c>
      <c r="D39" s="60">
        <v>0.21299999999999999</v>
      </c>
      <c r="E39" s="18">
        <v>36</v>
      </c>
      <c r="F39" s="60">
        <f t="shared" si="3"/>
        <v>0.18556701030927836</v>
      </c>
      <c r="G39">
        <f t="shared" si="0"/>
        <v>41.321999999999996</v>
      </c>
      <c r="H39">
        <f t="shared" si="2"/>
        <v>0.68543836213155118</v>
      </c>
    </row>
    <row r="40" spans="2:8" x14ac:dyDescent="0.25">
      <c r="B40" s="53" t="s">
        <v>52</v>
      </c>
      <c r="C40" s="62">
        <v>166</v>
      </c>
      <c r="D40" s="60">
        <v>6.5000000000000002E-2</v>
      </c>
      <c r="E40" s="18">
        <v>21</v>
      </c>
      <c r="F40" s="60">
        <f t="shared" si="3"/>
        <v>0.10824742268041238</v>
      </c>
      <c r="G40">
        <f t="shared" si="0"/>
        <v>12.610000000000001</v>
      </c>
      <c r="H40">
        <f t="shared" si="2"/>
        <v>5.5822442505947647</v>
      </c>
    </row>
    <row r="41" spans="2:8" x14ac:dyDescent="0.25">
      <c r="B41" s="53" t="s">
        <v>615</v>
      </c>
      <c r="C41" s="59">
        <v>430</v>
      </c>
      <c r="D41" s="60">
        <v>0.16900000000000001</v>
      </c>
      <c r="E41" s="18">
        <v>34</v>
      </c>
      <c r="F41" s="60">
        <f t="shared" si="3"/>
        <v>0.17525773195876287</v>
      </c>
      <c r="G41">
        <f t="shared" si="0"/>
        <v>32.786000000000001</v>
      </c>
      <c r="H41">
        <f t="shared" si="2"/>
        <v>4.4951991703775902E-2</v>
      </c>
    </row>
    <row r="42" spans="2:8" x14ac:dyDescent="0.25">
      <c r="B42" s="53" t="s">
        <v>616</v>
      </c>
      <c r="C42" s="59">
        <v>864</v>
      </c>
      <c r="D42" s="60">
        <v>0.34</v>
      </c>
      <c r="E42" s="18">
        <v>61</v>
      </c>
      <c r="F42" s="60">
        <f t="shared" si="3"/>
        <v>0.31443298969072164</v>
      </c>
      <c r="G42">
        <f t="shared" si="0"/>
        <v>65.960000000000008</v>
      </c>
      <c r="H42">
        <f t="shared" si="2"/>
        <v>0.37297756215888533</v>
      </c>
    </row>
    <row r="43" spans="2:8" x14ac:dyDescent="0.25">
      <c r="B43" s="63" t="s">
        <v>617</v>
      </c>
      <c r="C43" s="14">
        <v>0</v>
      </c>
      <c r="D43" s="64">
        <v>0</v>
      </c>
      <c r="E43" s="14">
        <v>0</v>
      </c>
      <c r="F43" s="64">
        <f t="shared" si="3"/>
        <v>0</v>
      </c>
      <c r="G43">
        <f t="shared" si="0"/>
        <v>0</v>
      </c>
      <c r="H43" t="str">
        <f>IF(E43=0,"-",(E43-G43)^2/G43)</f>
        <v>-</v>
      </c>
    </row>
    <row r="44" spans="2:8" x14ac:dyDescent="0.25">
      <c r="B44" s="65" t="s">
        <v>500</v>
      </c>
      <c r="C44" s="61">
        <v>2538</v>
      </c>
      <c r="D44" s="56"/>
      <c r="E44" s="61">
        <v>194</v>
      </c>
      <c r="F44" s="60">
        <f>E44/$E$44</f>
        <v>1</v>
      </c>
      <c r="H44">
        <f>SUM(H38:H43)</f>
        <v>6.7041003984504828</v>
      </c>
    </row>
    <row r="45" spans="2:8" x14ac:dyDescent="0.25">
      <c r="B45" s="73" t="s">
        <v>618</v>
      </c>
      <c r="C45" s="73"/>
      <c r="D45" s="73"/>
      <c r="E45" s="73"/>
      <c r="F45" s="73"/>
    </row>
    <row r="46" spans="2:8" x14ac:dyDescent="0.25">
      <c r="B46" s="73"/>
      <c r="C46" s="73"/>
      <c r="D46" s="73"/>
      <c r="E46" s="73"/>
      <c r="F46" s="73"/>
    </row>
    <row r="47" spans="2:8" x14ac:dyDescent="0.25">
      <c r="G47" t="s">
        <v>619</v>
      </c>
    </row>
  </sheetData>
  <sheetProtection algorithmName="SHA-512" hashValue="NIekjQ+OzRgyPiO/5YaBisPYJQzDP8TvtXAxdMnGw3+v6PzdUKzNLFiw9e2+9hgtIQw1Y/J2unTTgBUoW+Qo2w==" saltValue="bYWtfZ9VeNNw00iwYUqC0Q==" spinCount="100000" sheet="1" objects="1" scenarios="1"/>
  <mergeCells count="9">
    <mergeCell ref="B9:F12"/>
    <mergeCell ref="B13:F17"/>
    <mergeCell ref="B18:F24"/>
    <mergeCell ref="B25:F27"/>
    <mergeCell ref="B45:F46"/>
    <mergeCell ref="C28:F28"/>
    <mergeCell ref="B29:B30"/>
    <mergeCell ref="C29:D29"/>
    <mergeCell ref="E29:F2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282"/>
  <sheetViews>
    <sheetView workbookViewId="0">
      <selection activeCell="T22" sqref="T22"/>
    </sheetView>
  </sheetViews>
  <sheetFormatPr defaultRowHeight="15" x14ac:dyDescent="0.25"/>
  <cols>
    <col min="6" max="6" width="10.140625" customWidth="1"/>
    <col min="11" max="11" width="17.7109375" customWidth="1"/>
  </cols>
  <sheetData>
    <row r="1" spans="1:14" x14ac:dyDescent="0.25">
      <c r="A1" t="s">
        <v>34</v>
      </c>
      <c r="B1" t="s">
        <v>35</v>
      </c>
      <c r="C1" t="s">
        <v>36</v>
      </c>
      <c r="D1" t="s">
        <v>37</v>
      </c>
      <c r="E1" t="s">
        <v>1</v>
      </c>
      <c r="F1" t="s">
        <v>38</v>
      </c>
      <c r="G1" t="s">
        <v>39</v>
      </c>
      <c r="H1" t="s">
        <v>40</v>
      </c>
      <c r="I1" t="s">
        <v>41</v>
      </c>
      <c r="J1" t="s">
        <v>42</v>
      </c>
      <c r="K1" t="s">
        <v>43</v>
      </c>
      <c r="L1" t="s">
        <v>44</v>
      </c>
      <c r="M1" t="s">
        <v>45</v>
      </c>
      <c r="N1" t="s">
        <v>46</v>
      </c>
    </row>
    <row r="2" spans="1:14" x14ac:dyDescent="0.25">
      <c r="A2" s="2">
        <v>1</v>
      </c>
      <c r="B2" s="2">
        <v>2016</v>
      </c>
      <c r="C2" t="s">
        <v>47</v>
      </c>
      <c r="D2" t="s">
        <v>48</v>
      </c>
      <c r="E2" s="2">
        <v>1</v>
      </c>
      <c r="F2" s="2">
        <v>0</v>
      </c>
      <c r="G2" t="s">
        <v>49</v>
      </c>
      <c r="H2" t="s">
        <v>50</v>
      </c>
      <c r="I2" t="s">
        <v>17</v>
      </c>
      <c r="J2" t="s">
        <v>51</v>
      </c>
      <c r="K2" s="3"/>
      <c r="L2" t="s">
        <v>52</v>
      </c>
      <c r="M2" t="s">
        <v>53</v>
      </c>
    </row>
    <row r="3" spans="1:14" x14ac:dyDescent="0.25">
      <c r="A3" s="2">
        <v>1</v>
      </c>
      <c r="B3" s="2">
        <v>2016</v>
      </c>
      <c r="C3" t="s">
        <v>47</v>
      </c>
      <c r="D3" t="s">
        <v>48</v>
      </c>
      <c r="E3" s="2">
        <v>1</v>
      </c>
      <c r="F3" s="2">
        <v>0</v>
      </c>
      <c r="G3" t="s">
        <v>49</v>
      </c>
      <c r="H3" t="s">
        <v>50</v>
      </c>
      <c r="I3" t="s">
        <v>17</v>
      </c>
      <c r="J3" t="s">
        <v>54</v>
      </c>
      <c r="K3" s="2">
        <v>4</v>
      </c>
      <c r="L3" t="s">
        <v>55</v>
      </c>
      <c r="M3" t="s">
        <v>56</v>
      </c>
      <c r="N3" t="s">
        <v>57</v>
      </c>
    </row>
    <row r="4" spans="1:14" x14ac:dyDescent="0.25">
      <c r="A4" s="2">
        <v>1</v>
      </c>
      <c r="B4" s="2">
        <v>2016</v>
      </c>
      <c r="C4" t="s">
        <v>47</v>
      </c>
      <c r="D4" t="s">
        <v>48</v>
      </c>
      <c r="E4" s="2">
        <v>1</v>
      </c>
      <c r="F4" s="2">
        <v>0</v>
      </c>
      <c r="G4" t="s">
        <v>49</v>
      </c>
      <c r="H4" t="s">
        <v>50</v>
      </c>
      <c r="I4" t="s">
        <v>17</v>
      </c>
      <c r="J4" t="s">
        <v>58</v>
      </c>
      <c r="K4" s="2">
        <v>4</v>
      </c>
      <c r="L4" t="s">
        <v>55</v>
      </c>
      <c r="M4" t="s">
        <v>59</v>
      </c>
      <c r="N4" t="s">
        <v>57</v>
      </c>
    </row>
    <row r="5" spans="1:14" x14ac:dyDescent="0.25">
      <c r="A5" s="2">
        <v>1</v>
      </c>
      <c r="B5" s="2">
        <v>2016</v>
      </c>
      <c r="C5" t="s">
        <v>47</v>
      </c>
      <c r="D5" t="s">
        <v>48</v>
      </c>
      <c r="E5" s="2">
        <v>1</v>
      </c>
      <c r="F5" s="2">
        <v>0</v>
      </c>
      <c r="G5" t="s">
        <v>49</v>
      </c>
      <c r="H5" t="s">
        <v>50</v>
      </c>
      <c r="I5" t="s">
        <v>17</v>
      </c>
      <c r="J5" t="s">
        <v>60</v>
      </c>
      <c r="K5" s="2">
        <v>2</v>
      </c>
      <c r="L5" t="s">
        <v>61</v>
      </c>
      <c r="M5" t="s">
        <v>62</v>
      </c>
      <c r="N5" t="s">
        <v>63</v>
      </c>
    </row>
    <row r="6" spans="1:14" x14ac:dyDescent="0.25">
      <c r="A6" s="2">
        <v>1</v>
      </c>
      <c r="B6" s="2">
        <v>2016</v>
      </c>
      <c r="C6" t="s">
        <v>47</v>
      </c>
      <c r="D6" t="s">
        <v>48</v>
      </c>
      <c r="E6" s="2">
        <v>1</v>
      </c>
      <c r="F6" s="2">
        <v>0</v>
      </c>
      <c r="G6" t="s">
        <v>49</v>
      </c>
      <c r="H6" t="s">
        <v>50</v>
      </c>
      <c r="I6" t="s">
        <v>17</v>
      </c>
      <c r="J6" t="s">
        <v>64</v>
      </c>
      <c r="K6" s="2">
        <v>3</v>
      </c>
      <c r="L6" t="s">
        <v>65</v>
      </c>
      <c r="M6" t="s">
        <v>66</v>
      </c>
      <c r="N6" t="s">
        <v>67</v>
      </c>
    </row>
    <row r="7" spans="1:14" x14ac:dyDescent="0.25">
      <c r="A7" s="2">
        <v>1</v>
      </c>
      <c r="B7" s="2">
        <v>2016</v>
      </c>
      <c r="C7" t="s">
        <v>47</v>
      </c>
      <c r="D7" t="s">
        <v>48</v>
      </c>
      <c r="E7" s="2">
        <v>1</v>
      </c>
      <c r="F7" s="2">
        <v>0</v>
      </c>
      <c r="G7" t="s">
        <v>49</v>
      </c>
      <c r="H7" t="s">
        <v>50</v>
      </c>
      <c r="I7" t="s">
        <v>17</v>
      </c>
      <c r="J7" t="s">
        <v>68</v>
      </c>
      <c r="K7" s="2">
        <v>3</v>
      </c>
      <c r="L7" t="s">
        <v>65</v>
      </c>
      <c r="M7" t="s">
        <v>69</v>
      </c>
      <c r="N7" t="s">
        <v>67</v>
      </c>
    </row>
    <row r="8" spans="1:14" x14ac:dyDescent="0.25">
      <c r="A8" s="2">
        <v>1</v>
      </c>
      <c r="B8" s="2">
        <v>2016</v>
      </c>
      <c r="C8" t="s">
        <v>47</v>
      </c>
      <c r="D8" t="s">
        <v>48</v>
      </c>
      <c r="E8" s="2">
        <v>1</v>
      </c>
      <c r="F8" s="2">
        <v>0</v>
      </c>
      <c r="G8" t="s">
        <v>49</v>
      </c>
      <c r="H8" t="s">
        <v>50</v>
      </c>
      <c r="I8" t="s">
        <v>17</v>
      </c>
      <c r="J8" t="s">
        <v>70</v>
      </c>
      <c r="K8" s="2">
        <v>3</v>
      </c>
      <c r="L8" t="s">
        <v>65</v>
      </c>
      <c r="M8" t="s">
        <v>71</v>
      </c>
      <c r="N8" t="s">
        <v>67</v>
      </c>
    </row>
    <row r="9" spans="1:14" x14ac:dyDescent="0.25">
      <c r="A9" s="2">
        <v>1</v>
      </c>
      <c r="B9" s="2">
        <v>2016</v>
      </c>
      <c r="C9" t="s">
        <v>47</v>
      </c>
      <c r="D9" t="s">
        <v>48</v>
      </c>
      <c r="E9" s="2">
        <v>1</v>
      </c>
      <c r="F9" s="2">
        <v>0</v>
      </c>
      <c r="G9" t="s">
        <v>49</v>
      </c>
      <c r="H9" t="s">
        <v>50</v>
      </c>
      <c r="I9" t="s">
        <v>17</v>
      </c>
      <c r="J9" t="s">
        <v>72</v>
      </c>
      <c r="K9" s="3"/>
      <c r="L9" t="s">
        <v>52</v>
      </c>
      <c r="M9" t="s">
        <v>73</v>
      </c>
    </row>
    <row r="10" spans="1:14" x14ac:dyDescent="0.25">
      <c r="A10" s="2">
        <v>1</v>
      </c>
      <c r="B10" s="2">
        <v>2016</v>
      </c>
      <c r="C10" t="s">
        <v>47</v>
      </c>
      <c r="D10" t="s">
        <v>48</v>
      </c>
      <c r="E10" s="2">
        <v>1</v>
      </c>
      <c r="F10" s="2">
        <v>0</v>
      </c>
      <c r="G10" t="s">
        <v>49</v>
      </c>
      <c r="H10" t="s">
        <v>50</v>
      </c>
      <c r="I10" t="s">
        <v>17</v>
      </c>
      <c r="J10" t="s">
        <v>74</v>
      </c>
      <c r="K10" s="2">
        <v>1</v>
      </c>
      <c r="L10" t="s">
        <v>75</v>
      </c>
      <c r="M10" t="s">
        <v>76</v>
      </c>
      <c r="N10" t="s">
        <v>77</v>
      </c>
    </row>
    <row r="11" spans="1:14" x14ac:dyDescent="0.25">
      <c r="A11" s="2">
        <v>1</v>
      </c>
      <c r="B11" s="2">
        <v>2016</v>
      </c>
      <c r="C11" t="s">
        <v>47</v>
      </c>
      <c r="D11" t="s">
        <v>48</v>
      </c>
      <c r="E11" s="2">
        <v>1</v>
      </c>
      <c r="F11" s="2">
        <v>0</v>
      </c>
      <c r="G11" t="s">
        <v>49</v>
      </c>
      <c r="H11" t="s">
        <v>50</v>
      </c>
      <c r="I11" t="s">
        <v>17</v>
      </c>
      <c r="J11" t="s">
        <v>78</v>
      </c>
      <c r="K11" s="2">
        <v>1</v>
      </c>
      <c r="L11" t="s">
        <v>75</v>
      </c>
      <c r="M11" t="s">
        <v>79</v>
      </c>
      <c r="N11" t="s">
        <v>80</v>
      </c>
    </row>
    <row r="12" spans="1:14" x14ac:dyDescent="0.25">
      <c r="A12" s="2">
        <v>1</v>
      </c>
      <c r="B12" s="2">
        <v>2016</v>
      </c>
      <c r="C12" t="s">
        <v>47</v>
      </c>
      <c r="D12" t="s">
        <v>48</v>
      </c>
      <c r="E12" s="2">
        <v>1</v>
      </c>
      <c r="F12" s="2">
        <v>0</v>
      </c>
      <c r="G12" t="s">
        <v>49</v>
      </c>
      <c r="H12" t="s">
        <v>50</v>
      </c>
      <c r="I12" t="s">
        <v>17</v>
      </c>
      <c r="J12" t="s">
        <v>81</v>
      </c>
      <c r="K12" s="2">
        <v>1</v>
      </c>
      <c r="L12" t="s">
        <v>75</v>
      </c>
      <c r="M12" t="s">
        <v>82</v>
      </c>
      <c r="N12" t="s">
        <v>83</v>
      </c>
    </row>
    <row r="13" spans="1:14" x14ac:dyDescent="0.25">
      <c r="A13" s="2">
        <v>1</v>
      </c>
      <c r="B13" s="2">
        <v>2016</v>
      </c>
      <c r="C13" t="s">
        <v>47</v>
      </c>
      <c r="D13" t="s">
        <v>48</v>
      </c>
      <c r="E13" s="2">
        <v>1</v>
      </c>
      <c r="F13" s="2">
        <v>0</v>
      </c>
      <c r="G13" t="s">
        <v>49</v>
      </c>
      <c r="H13" t="s">
        <v>50</v>
      </c>
      <c r="I13" t="s">
        <v>17</v>
      </c>
      <c r="J13" t="s">
        <v>84</v>
      </c>
      <c r="K13" s="2">
        <v>4</v>
      </c>
      <c r="L13" t="s">
        <v>85</v>
      </c>
      <c r="M13" t="s">
        <v>86</v>
      </c>
      <c r="N13" t="s">
        <v>87</v>
      </c>
    </row>
    <row r="14" spans="1:14" x14ac:dyDescent="0.25">
      <c r="A14" s="2">
        <v>1</v>
      </c>
      <c r="B14" s="2">
        <v>2016</v>
      </c>
      <c r="C14" t="s">
        <v>47</v>
      </c>
      <c r="D14" t="s">
        <v>48</v>
      </c>
      <c r="E14" s="2">
        <v>1</v>
      </c>
      <c r="F14" s="2">
        <v>0</v>
      </c>
      <c r="G14" t="s">
        <v>49</v>
      </c>
      <c r="H14" t="s">
        <v>50</v>
      </c>
      <c r="I14" t="s">
        <v>17</v>
      </c>
      <c r="J14" t="s">
        <v>88</v>
      </c>
      <c r="K14" s="2">
        <v>4</v>
      </c>
      <c r="L14" t="s">
        <v>85</v>
      </c>
      <c r="M14" t="s">
        <v>89</v>
      </c>
      <c r="N14" t="s">
        <v>87</v>
      </c>
    </row>
    <row r="15" spans="1:14" x14ac:dyDescent="0.25">
      <c r="A15" s="2">
        <v>1</v>
      </c>
      <c r="B15" s="2">
        <v>2016</v>
      </c>
      <c r="C15" t="s">
        <v>47</v>
      </c>
      <c r="D15" t="s">
        <v>48</v>
      </c>
      <c r="E15" s="2">
        <v>1</v>
      </c>
      <c r="F15" s="2">
        <v>0</v>
      </c>
      <c r="G15" t="s">
        <v>49</v>
      </c>
      <c r="H15" t="s">
        <v>50</v>
      </c>
      <c r="I15" t="s">
        <v>17</v>
      </c>
      <c r="J15" t="s">
        <v>90</v>
      </c>
      <c r="K15" s="2">
        <v>4</v>
      </c>
      <c r="L15" t="s">
        <v>75</v>
      </c>
      <c r="M15" t="s">
        <v>91</v>
      </c>
      <c r="N15" t="s">
        <v>92</v>
      </c>
    </row>
    <row r="16" spans="1:14" x14ac:dyDescent="0.25">
      <c r="A16" s="2">
        <v>1</v>
      </c>
      <c r="B16" s="2">
        <v>2016</v>
      </c>
      <c r="C16" t="s">
        <v>47</v>
      </c>
      <c r="D16" t="s">
        <v>48</v>
      </c>
      <c r="E16" s="2">
        <v>1</v>
      </c>
      <c r="F16" s="2">
        <v>0</v>
      </c>
      <c r="G16" t="s">
        <v>49</v>
      </c>
      <c r="H16" t="s">
        <v>50</v>
      </c>
      <c r="I16" t="s">
        <v>17</v>
      </c>
      <c r="J16" t="s">
        <v>93</v>
      </c>
      <c r="K16" s="2">
        <v>3</v>
      </c>
      <c r="L16" t="s">
        <v>75</v>
      </c>
      <c r="M16" t="s">
        <v>94</v>
      </c>
      <c r="N16" t="s">
        <v>95</v>
      </c>
    </row>
    <row r="17" spans="1:14" x14ac:dyDescent="0.25">
      <c r="A17" s="2">
        <v>1</v>
      </c>
      <c r="B17" s="2">
        <v>2016</v>
      </c>
      <c r="C17" t="s">
        <v>47</v>
      </c>
      <c r="D17" t="s">
        <v>48</v>
      </c>
      <c r="E17" s="2">
        <v>1</v>
      </c>
      <c r="F17" s="2">
        <v>0</v>
      </c>
      <c r="G17" t="s">
        <v>49</v>
      </c>
      <c r="H17" t="s">
        <v>50</v>
      </c>
      <c r="I17" t="s">
        <v>17</v>
      </c>
      <c r="J17" t="s">
        <v>96</v>
      </c>
      <c r="K17" s="2">
        <v>4</v>
      </c>
      <c r="L17" t="s">
        <v>75</v>
      </c>
      <c r="M17" t="s">
        <v>97</v>
      </c>
      <c r="N17" t="s">
        <v>92</v>
      </c>
    </row>
    <row r="18" spans="1:14" x14ac:dyDescent="0.25">
      <c r="A18" s="2">
        <v>1</v>
      </c>
      <c r="B18" s="2">
        <v>2016</v>
      </c>
      <c r="C18" t="s">
        <v>47</v>
      </c>
      <c r="D18" t="s">
        <v>48</v>
      </c>
      <c r="E18" s="2">
        <v>1</v>
      </c>
      <c r="F18" s="2">
        <v>0</v>
      </c>
      <c r="G18" t="s">
        <v>49</v>
      </c>
      <c r="H18" t="s">
        <v>50</v>
      </c>
      <c r="I18" t="s">
        <v>17</v>
      </c>
      <c r="J18" t="s">
        <v>98</v>
      </c>
      <c r="K18" s="2">
        <v>4</v>
      </c>
      <c r="L18" t="s">
        <v>85</v>
      </c>
      <c r="M18" t="s">
        <v>99</v>
      </c>
      <c r="N18" t="s">
        <v>87</v>
      </c>
    </row>
    <row r="19" spans="1:14" x14ac:dyDescent="0.25">
      <c r="A19" s="2">
        <v>1</v>
      </c>
      <c r="B19" s="2">
        <v>2016</v>
      </c>
      <c r="C19" t="s">
        <v>47</v>
      </c>
      <c r="D19" t="s">
        <v>48</v>
      </c>
      <c r="E19" s="2">
        <v>1</v>
      </c>
      <c r="F19" s="2">
        <v>0</v>
      </c>
      <c r="G19" t="s">
        <v>49</v>
      </c>
      <c r="H19" t="s">
        <v>50</v>
      </c>
      <c r="I19" t="s">
        <v>17</v>
      </c>
      <c r="J19" t="s">
        <v>100</v>
      </c>
      <c r="K19" s="3"/>
      <c r="L19" t="s">
        <v>61</v>
      </c>
      <c r="M19" t="s">
        <v>101</v>
      </c>
    </row>
    <row r="20" spans="1:14" x14ac:dyDescent="0.25">
      <c r="A20" s="2">
        <v>1</v>
      </c>
      <c r="B20" s="2">
        <v>2016</v>
      </c>
      <c r="C20" t="s">
        <v>47</v>
      </c>
      <c r="D20" t="s">
        <v>48</v>
      </c>
      <c r="E20" s="2">
        <v>1</v>
      </c>
      <c r="F20" s="2">
        <v>0</v>
      </c>
      <c r="G20" t="s">
        <v>49</v>
      </c>
      <c r="H20" t="s">
        <v>50</v>
      </c>
      <c r="I20" t="s">
        <v>17</v>
      </c>
      <c r="J20" t="s">
        <v>102</v>
      </c>
      <c r="K20" s="3"/>
      <c r="L20" t="s">
        <v>61</v>
      </c>
      <c r="M20" t="s">
        <v>103</v>
      </c>
    </row>
    <row r="21" spans="1:14" x14ac:dyDescent="0.25">
      <c r="A21" s="2">
        <v>1</v>
      </c>
      <c r="B21" s="2">
        <v>2016</v>
      </c>
      <c r="C21" t="s">
        <v>47</v>
      </c>
      <c r="D21" t="s">
        <v>48</v>
      </c>
      <c r="E21" s="2">
        <v>1</v>
      </c>
      <c r="F21" s="2">
        <v>0</v>
      </c>
      <c r="G21" t="s">
        <v>49</v>
      </c>
      <c r="H21" t="s">
        <v>50</v>
      </c>
      <c r="I21" t="s">
        <v>17</v>
      </c>
      <c r="J21" t="s">
        <v>104</v>
      </c>
      <c r="K21" s="3"/>
      <c r="L21" t="s">
        <v>61</v>
      </c>
      <c r="M21" t="s">
        <v>105</v>
      </c>
    </row>
    <row r="22" spans="1:14" x14ac:dyDescent="0.25">
      <c r="A22" s="2">
        <v>1</v>
      </c>
      <c r="B22" s="2">
        <v>2016</v>
      </c>
      <c r="C22" t="s">
        <v>47</v>
      </c>
      <c r="D22" t="s">
        <v>48</v>
      </c>
      <c r="E22" s="2">
        <v>1</v>
      </c>
      <c r="F22" s="2">
        <v>0</v>
      </c>
      <c r="G22" t="s">
        <v>49</v>
      </c>
      <c r="H22" t="s">
        <v>50</v>
      </c>
      <c r="I22" t="s">
        <v>17</v>
      </c>
      <c r="J22" t="s">
        <v>106</v>
      </c>
      <c r="K22" s="3"/>
      <c r="L22" t="s">
        <v>61</v>
      </c>
      <c r="M22" t="s">
        <v>107</v>
      </c>
    </row>
    <row r="23" spans="1:14" x14ac:dyDescent="0.25">
      <c r="A23" s="2">
        <v>1</v>
      </c>
      <c r="B23" s="2">
        <v>2016</v>
      </c>
      <c r="C23" t="s">
        <v>47</v>
      </c>
      <c r="D23" t="s">
        <v>48</v>
      </c>
      <c r="E23" s="2">
        <v>1</v>
      </c>
      <c r="F23" s="2">
        <v>0</v>
      </c>
      <c r="G23" t="s">
        <v>49</v>
      </c>
      <c r="H23" t="s">
        <v>50</v>
      </c>
      <c r="I23" t="s">
        <v>17</v>
      </c>
      <c r="J23" t="s">
        <v>108</v>
      </c>
      <c r="K23" s="3"/>
      <c r="L23" t="s">
        <v>61</v>
      </c>
      <c r="M23" t="s">
        <v>109</v>
      </c>
    </row>
    <row r="24" spans="1:14" x14ac:dyDescent="0.25">
      <c r="A24" s="2">
        <v>1</v>
      </c>
      <c r="B24" s="2">
        <v>2016</v>
      </c>
      <c r="C24" t="s">
        <v>47</v>
      </c>
      <c r="D24" t="s">
        <v>48</v>
      </c>
      <c r="E24" s="2">
        <v>1</v>
      </c>
      <c r="F24" s="2">
        <v>0</v>
      </c>
      <c r="G24" t="s">
        <v>49</v>
      </c>
      <c r="H24" t="s">
        <v>50</v>
      </c>
      <c r="I24" t="s">
        <v>17</v>
      </c>
      <c r="J24" t="s">
        <v>110</v>
      </c>
      <c r="K24" s="3"/>
      <c r="L24" t="s">
        <v>61</v>
      </c>
      <c r="M24" t="s">
        <v>111</v>
      </c>
    </row>
    <row r="25" spans="1:14" x14ac:dyDescent="0.25">
      <c r="A25" s="2">
        <v>1</v>
      </c>
      <c r="B25" s="2">
        <v>2016</v>
      </c>
      <c r="C25" t="s">
        <v>47</v>
      </c>
      <c r="D25" t="s">
        <v>48</v>
      </c>
      <c r="E25" s="2">
        <v>1</v>
      </c>
      <c r="F25" s="2">
        <v>0</v>
      </c>
      <c r="G25" t="s">
        <v>49</v>
      </c>
      <c r="H25" t="s">
        <v>50</v>
      </c>
      <c r="I25" t="s">
        <v>17</v>
      </c>
      <c r="J25" t="s">
        <v>112</v>
      </c>
      <c r="K25" s="3"/>
      <c r="L25" t="s">
        <v>61</v>
      </c>
      <c r="M25" t="s">
        <v>113</v>
      </c>
    </row>
    <row r="26" spans="1:14" x14ac:dyDescent="0.25">
      <c r="A26" s="2">
        <v>1</v>
      </c>
      <c r="B26" s="2">
        <v>2016</v>
      </c>
      <c r="C26" t="s">
        <v>47</v>
      </c>
      <c r="D26" t="s">
        <v>48</v>
      </c>
      <c r="E26" s="2">
        <v>1</v>
      </c>
      <c r="F26" s="2">
        <v>0</v>
      </c>
      <c r="G26" t="s">
        <v>49</v>
      </c>
      <c r="H26" t="s">
        <v>50</v>
      </c>
      <c r="I26" t="s">
        <v>17</v>
      </c>
      <c r="J26" t="s">
        <v>114</v>
      </c>
      <c r="K26" s="3"/>
      <c r="L26" t="s">
        <v>61</v>
      </c>
      <c r="M26" t="s">
        <v>115</v>
      </c>
    </row>
    <row r="27" spans="1:14" x14ac:dyDescent="0.25">
      <c r="A27" s="2">
        <v>1</v>
      </c>
      <c r="B27" s="2">
        <v>2016</v>
      </c>
      <c r="C27" t="s">
        <v>47</v>
      </c>
      <c r="D27" t="s">
        <v>48</v>
      </c>
      <c r="E27" s="2">
        <v>1</v>
      </c>
      <c r="F27" s="2">
        <v>0</v>
      </c>
      <c r="G27" t="s">
        <v>49</v>
      </c>
      <c r="H27" t="s">
        <v>50</v>
      </c>
      <c r="I27" t="s">
        <v>17</v>
      </c>
      <c r="J27" t="s">
        <v>116</v>
      </c>
      <c r="K27" s="2">
        <v>3</v>
      </c>
      <c r="L27" t="s">
        <v>65</v>
      </c>
      <c r="M27" t="s">
        <v>117</v>
      </c>
      <c r="N27" t="s">
        <v>67</v>
      </c>
    </row>
    <row r="28" spans="1:14" x14ac:dyDescent="0.25">
      <c r="A28" s="2">
        <v>1</v>
      </c>
      <c r="B28" s="2">
        <v>2016</v>
      </c>
      <c r="C28" t="s">
        <v>47</v>
      </c>
      <c r="D28" t="s">
        <v>48</v>
      </c>
      <c r="E28" s="2">
        <v>1</v>
      </c>
      <c r="F28" s="2">
        <v>0</v>
      </c>
      <c r="G28" t="s">
        <v>49</v>
      </c>
      <c r="H28" t="s">
        <v>50</v>
      </c>
      <c r="I28" t="s">
        <v>17</v>
      </c>
      <c r="J28" t="s">
        <v>118</v>
      </c>
      <c r="K28" s="2">
        <v>4</v>
      </c>
      <c r="L28" t="s">
        <v>55</v>
      </c>
      <c r="M28" t="s">
        <v>119</v>
      </c>
      <c r="N28" t="s">
        <v>57</v>
      </c>
    </row>
    <row r="29" spans="1:14" x14ac:dyDescent="0.25">
      <c r="A29" s="2">
        <v>1</v>
      </c>
      <c r="B29" s="2">
        <v>2016</v>
      </c>
      <c r="C29" t="s">
        <v>47</v>
      </c>
      <c r="D29" t="s">
        <v>48</v>
      </c>
      <c r="E29" s="2">
        <v>1</v>
      </c>
      <c r="F29" s="2">
        <v>0</v>
      </c>
      <c r="G29" t="s">
        <v>49</v>
      </c>
      <c r="H29" t="s">
        <v>50</v>
      </c>
      <c r="I29" t="s">
        <v>17</v>
      </c>
      <c r="J29" t="s">
        <v>120</v>
      </c>
      <c r="K29" s="2">
        <v>3</v>
      </c>
      <c r="L29" t="s">
        <v>65</v>
      </c>
      <c r="M29" t="s">
        <v>121</v>
      </c>
      <c r="N29" t="s">
        <v>67</v>
      </c>
    </row>
    <row r="30" spans="1:14" x14ac:dyDescent="0.25">
      <c r="A30" s="2">
        <v>1</v>
      </c>
      <c r="B30" s="2">
        <v>2016</v>
      </c>
      <c r="C30" t="s">
        <v>47</v>
      </c>
      <c r="D30" t="s">
        <v>48</v>
      </c>
      <c r="E30" s="2">
        <v>1</v>
      </c>
      <c r="F30" s="2">
        <v>0</v>
      </c>
      <c r="G30" t="s">
        <v>49</v>
      </c>
      <c r="H30" t="s">
        <v>50</v>
      </c>
      <c r="I30" t="s">
        <v>17</v>
      </c>
      <c r="J30" t="s">
        <v>122</v>
      </c>
      <c r="K30" s="2">
        <v>4</v>
      </c>
      <c r="L30" t="s">
        <v>85</v>
      </c>
      <c r="M30" t="s">
        <v>123</v>
      </c>
      <c r="N30" t="s">
        <v>87</v>
      </c>
    </row>
    <row r="31" spans="1:14" x14ac:dyDescent="0.25">
      <c r="A31" s="2">
        <v>1</v>
      </c>
      <c r="B31" s="2">
        <v>2016</v>
      </c>
      <c r="C31" t="s">
        <v>47</v>
      </c>
      <c r="D31" t="s">
        <v>48</v>
      </c>
      <c r="E31" s="2">
        <v>1</v>
      </c>
      <c r="F31" s="2">
        <v>0</v>
      </c>
      <c r="G31" t="s">
        <v>49</v>
      </c>
      <c r="H31" t="s">
        <v>50</v>
      </c>
      <c r="I31" t="s">
        <v>17</v>
      </c>
      <c r="J31" t="s">
        <v>124</v>
      </c>
      <c r="K31" s="2">
        <v>3</v>
      </c>
      <c r="L31" t="s">
        <v>85</v>
      </c>
      <c r="M31" t="s">
        <v>125</v>
      </c>
      <c r="N31" t="s">
        <v>126</v>
      </c>
    </row>
    <row r="32" spans="1:14" x14ac:dyDescent="0.25">
      <c r="A32" s="2">
        <v>1</v>
      </c>
      <c r="B32" s="2">
        <v>2016</v>
      </c>
      <c r="C32" t="s">
        <v>47</v>
      </c>
      <c r="D32" t="s">
        <v>48</v>
      </c>
      <c r="E32" s="2">
        <v>1</v>
      </c>
      <c r="F32" s="2">
        <v>0</v>
      </c>
      <c r="G32" t="s">
        <v>49</v>
      </c>
      <c r="H32" t="s">
        <v>50</v>
      </c>
      <c r="I32" t="s">
        <v>17</v>
      </c>
      <c r="J32" t="s">
        <v>127</v>
      </c>
      <c r="K32" s="2">
        <v>4</v>
      </c>
      <c r="L32" t="s">
        <v>85</v>
      </c>
      <c r="M32" t="s">
        <v>128</v>
      </c>
      <c r="N32" t="s">
        <v>87</v>
      </c>
    </row>
    <row r="33" spans="1:14" x14ac:dyDescent="0.25">
      <c r="A33" s="2">
        <v>1</v>
      </c>
      <c r="B33" s="2">
        <v>2016</v>
      </c>
      <c r="C33" t="s">
        <v>47</v>
      </c>
      <c r="D33" t="s">
        <v>48</v>
      </c>
      <c r="E33" s="2">
        <v>1</v>
      </c>
      <c r="F33" s="2">
        <v>0</v>
      </c>
      <c r="G33" t="s">
        <v>49</v>
      </c>
      <c r="H33" t="s">
        <v>50</v>
      </c>
      <c r="I33" t="s">
        <v>17</v>
      </c>
      <c r="J33" t="s">
        <v>129</v>
      </c>
      <c r="K33" s="2">
        <v>3</v>
      </c>
      <c r="L33" t="s">
        <v>85</v>
      </c>
      <c r="M33" t="s">
        <v>130</v>
      </c>
      <c r="N33" t="s">
        <v>126</v>
      </c>
    </row>
    <row r="34" spans="1:14" x14ac:dyDescent="0.25">
      <c r="A34" s="2">
        <v>1</v>
      </c>
      <c r="B34" s="2">
        <v>2016</v>
      </c>
      <c r="C34" t="s">
        <v>47</v>
      </c>
      <c r="D34" t="s">
        <v>48</v>
      </c>
      <c r="E34" s="2">
        <v>1</v>
      </c>
      <c r="F34" s="2">
        <v>0</v>
      </c>
      <c r="G34" t="s">
        <v>49</v>
      </c>
      <c r="H34" t="s">
        <v>50</v>
      </c>
      <c r="I34" t="s">
        <v>17</v>
      </c>
      <c r="J34" t="s">
        <v>131</v>
      </c>
      <c r="K34" s="2">
        <v>3</v>
      </c>
      <c r="L34" t="s">
        <v>85</v>
      </c>
      <c r="M34" t="s">
        <v>132</v>
      </c>
      <c r="N34" t="s">
        <v>126</v>
      </c>
    </row>
    <row r="35" spans="1:14" x14ac:dyDescent="0.25">
      <c r="A35" s="2">
        <v>1</v>
      </c>
      <c r="B35" s="2">
        <v>2016</v>
      </c>
      <c r="C35" t="s">
        <v>47</v>
      </c>
      <c r="D35" t="s">
        <v>48</v>
      </c>
      <c r="E35" s="2">
        <v>1</v>
      </c>
      <c r="F35" s="2">
        <v>0</v>
      </c>
      <c r="G35" t="s">
        <v>49</v>
      </c>
      <c r="H35" t="s">
        <v>50</v>
      </c>
      <c r="I35" t="s">
        <v>17</v>
      </c>
      <c r="J35" t="s">
        <v>133</v>
      </c>
      <c r="K35" s="2">
        <v>2</v>
      </c>
      <c r="L35" t="s">
        <v>52</v>
      </c>
      <c r="M35" t="s">
        <v>134</v>
      </c>
      <c r="N35" t="s">
        <v>63</v>
      </c>
    </row>
    <row r="36" spans="1:14" x14ac:dyDescent="0.25">
      <c r="A36" s="2">
        <v>1</v>
      </c>
      <c r="B36" s="2">
        <v>2016</v>
      </c>
      <c r="C36" t="s">
        <v>47</v>
      </c>
      <c r="D36" t="s">
        <v>48</v>
      </c>
      <c r="E36" s="2">
        <v>1</v>
      </c>
      <c r="F36" s="2">
        <v>0</v>
      </c>
      <c r="G36" t="s">
        <v>49</v>
      </c>
      <c r="H36" t="s">
        <v>50</v>
      </c>
      <c r="I36" t="s">
        <v>17</v>
      </c>
      <c r="J36" t="s">
        <v>135</v>
      </c>
      <c r="K36" s="2">
        <v>4</v>
      </c>
      <c r="L36" t="s">
        <v>55</v>
      </c>
      <c r="M36" t="s">
        <v>136</v>
      </c>
      <c r="N36" t="s">
        <v>57</v>
      </c>
    </row>
    <row r="37" spans="1:14" x14ac:dyDescent="0.25">
      <c r="A37" s="2">
        <v>1</v>
      </c>
      <c r="B37" s="2">
        <v>2016</v>
      </c>
      <c r="C37" t="s">
        <v>47</v>
      </c>
      <c r="D37" t="s">
        <v>48</v>
      </c>
      <c r="E37" s="2">
        <v>1</v>
      </c>
      <c r="F37" s="2">
        <v>0</v>
      </c>
      <c r="G37" t="s">
        <v>49</v>
      </c>
      <c r="H37" t="s">
        <v>50</v>
      </c>
      <c r="I37" t="s">
        <v>17</v>
      </c>
      <c r="J37" t="s">
        <v>137</v>
      </c>
      <c r="K37" s="2">
        <v>4</v>
      </c>
      <c r="L37" t="s">
        <v>55</v>
      </c>
      <c r="M37" t="s">
        <v>138</v>
      </c>
      <c r="N37" t="s">
        <v>57</v>
      </c>
    </row>
    <row r="38" spans="1:14" x14ac:dyDescent="0.25">
      <c r="A38" s="2">
        <v>1</v>
      </c>
      <c r="B38" s="2">
        <v>2016</v>
      </c>
      <c r="C38" t="s">
        <v>47</v>
      </c>
      <c r="D38" t="s">
        <v>48</v>
      </c>
      <c r="E38" s="2">
        <v>1</v>
      </c>
      <c r="F38" s="2">
        <v>0</v>
      </c>
      <c r="G38" t="s">
        <v>49</v>
      </c>
      <c r="H38" t="s">
        <v>50</v>
      </c>
      <c r="I38" t="s">
        <v>17</v>
      </c>
      <c r="J38" t="s">
        <v>139</v>
      </c>
      <c r="K38" s="2">
        <v>4</v>
      </c>
      <c r="L38" t="s">
        <v>85</v>
      </c>
      <c r="M38" t="s">
        <v>140</v>
      </c>
      <c r="N38" t="s">
        <v>87</v>
      </c>
    </row>
    <row r="39" spans="1:14" x14ac:dyDescent="0.25">
      <c r="A39" s="2">
        <v>1</v>
      </c>
      <c r="B39" s="2">
        <v>2016</v>
      </c>
      <c r="C39" t="s">
        <v>47</v>
      </c>
      <c r="D39" t="s">
        <v>48</v>
      </c>
      <c r="E39" s="2">
        <v>1</v>
      </c>
      <c r="F39" s="2">
        <v>0</v>
      </c>
      <c r="G39" t="s">
        <v>49</v>
      </c>
      <c r="H39" t="s">
        <v>50</v>
      </c>
      <c r="I39" t="s">
        <v>17</v>
      </c>
      <c r="J39" t="s">
        <v>141</v>
      </c>
      <c r="K39" s="2">
        <v>4</v>
      </c>
      <c r="L39" t="s">
        <v>85</v>
      </c>
      <c r="M39" t="s">
        <v>142</v>
      </c>
      <c r="N39" t="s">
        <v>87</v>
      </c>
    </row>
    <row r="40" spans="1:14" x14ac:dyDescent="0.25">
      <c r="A40" s="2">
        <v>1</v>
      </c>
      <c r="B40" s="2">
        <v>2016</v>
      </c>
      <c r="C40" t="s">
        <v>47</v>
      </c>
      <c r="D40" t="s">
        <v>48</v>
      </c>
      <c r="E40" s="2">
        <v>1</v>
      </c>
      <c r="F40" s="2">
        <v>0</v>
      </c>
      <c r="G40" t="s">
        <v>49</v>
      </c>
      <c r="H40" t="s">
        <v>50</v>
      </c>
      <c r="I40" t="s">
        <v>17</v>
      </c>
      <c r="J40" t="s">
        <v>143</v>
      </c>
      <c r="K40" s="2">
        <v>4</v>
      </c>
      <c r="L40" t="s">
        <v>85</v>
      </c>
      <c r="M40" t="s">
        <v>144</v>
      </c>
      <c r="N40" t="s">
        <v>87</v>
      </c>
    </row>
    <row r="41" spans="1:14" x14ac:dyDescent="0.25">
      <c r="A41" s="2">
        <v>1</v>
      </c>
      <c r="B41" s="2">
        <v>2016</v>
      </c>
      <c r="C41" t="s">
        <v>47</v>
      </c>
      <c r="D41" t="s">
        <v>48</v>
      </c>
      <c r="E41" s="2">
        <v>1</v>
      </c>
      <c r="F41" s="2">
        <v>0</v>
      </c>
      <c r="G41" t="s">
        <v>49</v>
      </c>
      <c r="H41" t="s">
        <v>50</v>
      </c>
      <c r="I41" t="s">
        <v>17</v>
      </c>
      <c r="J41" t="s">
        <v>145</v>
      </c>
      <c r="K41" s="2">
        <v>4</v>
      </c>
      <c r="L41" t="s">
        <v>55</v>
      </c>
      <c r="M41" t="s">
        <v>146</v>
      </c>
      <c r="N41" t="s">
        <v>57</v>
      </c>
    </row>
    <row r="42" spans="1:14" x14ac:dyDescent="0.25">
      <c r="A42" s="2">
        <v>1</v>
      </c>
      <c r="B42" s="2">
        <v>2016</v>
      </c>
      <c r="C42" t="s">
        <v>47</v>
      </c>
      <c r="D42" t="s">
        <v>48</v>
      </c>
      <c r="E42" s="2">
        <v>1</v>
      </c>
      <c r="F42" s="2">
        <v>0</v>
      </c>
      <c r="G42" t="s">
        <v>49</v>
      </c>
      <c r="H42" t="s">
        <v>50</v>
      </c>
      <c r="I42" t="s">
        <v>17</v>
      </c>
      <c r="J42" t="s">
        <v>147</v>
      </c>
      <c r="K42" s="2">
        <v>4</v>
      </c>
      <c r="L42" t="s">
        <v>55</v>
      </c>
      <c r="M42" t="s">
        <v>148</v>
      </c>
      <c r="N42" t="s">
        <v>57</v>
      </c>
    </row>
    <row r="43" spans="1:14" x14ac:dyDescent="0.25">
      <c r="A43" s="2">
        <v>1</v>
      </c>
      <c r="B43" s="2">
        <v>2016</v>
      </c>
      <c r="C43" t="s">
        <v>47</v>
      </c>
      <c r="D43" t="s">
        <v>48</v>
      </c>
      <c r="E43" s="2">
        <v>1</v>
      </c>
      <c r="F43" s="2">
        <v>0</v>
      </c>
      <c r="G43" t="s">
        <v>49</v>
      </c>
      <c r="H43" t="s">
        <v>50</v>
      </c>
      <c r="I43" t="s">
        <v>17</v>
      </c>
      <c r="J43" t="s">
        <v>149</v>
      </c>
      <c r="K43" s="2">
        <v>4</v>
      </c>
      <c r="L43" t="s">
        <v>55</v>
      </c>
      <c r="M43" t="s">
        <v>150</v>
      </c>
      <c r="N43" t="s">
        <v>57</v>
      </c>
    </row>
    <row r="44" spans="1:14" x14ac:dyDescent="0.25">
      <c r="A44" s="2">
        <v>1</v>
      </c>
      <c r="B44" s="2">
        <v>2016</v>
      </c>
      <c r="C44" t="s">
        <v>47</v>
      </c>
      <c r="D44" t="s">
        <v>48</v>
      </c>
      <c r="E44" s="2">
        <v>1</v>
      </c>
      <c r="F44" s="2">
        <v>0</v>
      </c>
      <c r="G44" t="s">
        <v>49</v>
      </c>
      <c r="H44" t="s">
        <v>50</v>
      </c>
      <c r="I44" t="s">
        <v>17</v>
      </c>
      <c r="J44" t="s">
        <v>151</v>
      </c>
      <c r="K44" s="3"/>
      <c r="L44" t="s">
        <v>52</v>
      </c>
      <c r="M44" t="s">
        <v>152</v>
      </c>
    </row>
    <row r="45" spans="1:14" x14ac:dyDescent="0.25">
      <c r="A45" s="2">
        <v>1</v>
      </c>
      <c r="B45" s="2">
        <v>2016</v>
      </c>
      <c r="C45" t="s">
        <v>47</v>
      </c>
      <c r="D45" t="s">
        <v>48</v>
      </c>
      <c r="E45" s="2">
        <v>1</v>
      </c>
      <c r="F45" s="2">
        <v>0</v>
      </c>
      <c r="G45" t="s">
        <v>49</v>
      </c>
      <c r="H45" t="s">
        <v>50</v>
      </c>
      <c r="I45" t="s">
        <v>17</v>
      </c>
      <c r="J45" t="s">
        <v>153</v>
      </c>
      <c r="K45" s="2">
        <v>2</v>
      </c>
      <c r="L45" t="s">
        <v>75</v>
      </c>
      <c r="M45" t="s">
        <v>154</v>
      </c>
      <c r="N45" t="s">
        <v>155</v>
      </c>
    </row>
    <row r="46" spans="1:14" x14ac:dyDescent="0.25">
      <c r="A46" s="2">
        <v>1</v>
      </c>
      <c r="B46" s="2">
        <v>2016</v>
      </c>
      <c r="C46" t="s">
        <v>47</v>
      </c>
      <c r="D46" t="s">
        <v>48</v>
      </c>
      <c r="E46" s="2">
        <v>1</v>
      </c>
      <c r="F46" s="2">
        <v>0</v>
      </c>
      <c r="G46" t="s">
        <v>49</v>
      </c>
      <c r="H46" t="s">
        <v>50</v>
      </c>
      <c r="I46" t="s">
        <v>17</v>
      </c>
      <c r="J46" t="s">
        <v>156</v>
      </c>
      <c r="K46" s="2">
        <v>1</v>
      </c>
      <c r="L46" t="s">
        <v>75</v>
      </c>
      <c r="M46" t="s">
        <v>157</v>
      </c>
      <c r="N46" t="s">
        <v>158</v>
      </c>
    </row>
    <row r="47" spans="1:14" x14ac:dyDescent="0.25">
      <c r="A47" s="2">
        <v>1</v>
      </c>
      <c r="B47" s="2">
        <v>2016</v>
      </c>
      <c r="C47" t="s">
        <v>47</v>
      </c>
      <c r="D47" t="s">
        <v>48</v>
      </c>
      <c r="E47" s="2">
        <v>1</v>
      </c>
      <c r="F47" s="2">
        <v>0</v>
      </c>
      <c r="G47" t="s">
        <v>49</v>
      </c>
      <c r="H47" t="s">
        <v>50</v>
      </c>
      <c r="I47" t="s">
        <v>17</v>
      </c>
      <c r="J47" t="s">
        <v>159</v>
      </c>
      <c r="K47" s="3"/>
      <c r="L47" t="s">
        <v>52</v>
      </c>
      <c r="M47" t="s">
        <v>160</v>
      </c>
    </row>
    <row r="48" spans="1:14" x14ac:dyDescent="0.25">
      <c r="A48" s="2">
        <v>1</v>
      </c>
      <c r="B48" s="2">
        <v>2016</v>
      </c>
      <c r="C48" t="s">
        <v>47</v>
      </c>
      <c r="D48" t="s">
        <v>48</v>
      </c>
      <c r="E48" s="2">
        <v>1</v>
      </c>
      <c r="F48" s="2">
        <v>0</v>
      </c>
      <c r="G48" t="s">
        <v>49</v>
      </c>
      <c r="H48" t="s">
        <v>50</v>
      </c>
      <c r="I48" t="s">
        <v>17</v>
      </c>
      <c r="J48" t="s">
        <v>161</v>
      </c>
      <c r="K48" s="3"/>
      <c r="L48" t="s">
        <v>52</v>
      </c>
      <c r="M48" t="s">
        <v>162</v>
      </c>
    </row>
    <row r="49" spans="1:14" x14ac:dyDescent="0.25">
      <c r="A49" s="2">
        <v>1</v>
      </c>
      <c r="B49" s="2">
        <v>2016</v>
      </c>
      <c r="C49" t="s">
        <v>47</v>
      </c>
      <c r="D49" t="s">
        <v>48</v>
      </c>
      <c r="E49" s="2">
        <v>1</v>
      </c>
      <c r="F49" s="2">
        <v>0</v>
      </c>
      <c r="G49" t="s">
        <v>49</v>
      </c>
      <c r="H49" t="s">
        <v>50</v>
      </c>
      <c r="I49" t="s">
        <v>17</v>
      </c>
      <c r="J49" t="s">
        <v>163</v>
      </c>
      <c r="K49" s="2">
        <v>1</v>
      </c>
      <c r="L49" t="s">
        <v>52</v>
      </c>
      <c r="M49" t="s">
        <v>164</v>
      </c>
      <c r="N49" t="s">
        <v>165</v>
      </c>
    </row>
    <row r="50" spans="1:14" x14ac:dyDescent="0.25">
      <c r="A50" s="2">
        <v>1</v>
      </c>
      <c r="B50" s="2">
        <v>2016</v>
      </c>
      <c r="C50" t="s">
        <v>47</v>
      </c>
      <c r="D50" t="s">
        <v>48</v>
      </c>
      <c r="E50" s="2">
        <v>1</v>
      </c>
      <c r="F50" s="2">
        <v>0</v>
      </c>
      <c r="G50" t="s">
        <v>49</v>
      </c>
      <c r="H50" t="s">
        <v>50</v>
      </c>
      <c r="I50" t="s">
        <v>17</v>
      </c>
      <c r="J50" t="s">
        <v>166</v>
      </c>
      <c r="K50" s="2">
        <v>4</v>
      </c>
      <c r="L50" t="s">
        <v>55</v>
      </c>
      <c r="M50" t="s">
        <v>167</v>
      </c>
      <c r="N50" t="s">
        <v>57</v>
      </c>
    </row>
    <row r="51" spans="1:14" x14ac:dyDescent="0.25">
      <c r="A51" s="2">
        <v>1</v>
      </c>
      <c r="B51" s="2">
        <v>2016</v>
      </c>
      <c r="C51" t="s">
        <v>168</v>
      </c>
      <c r="D51" t="s">
        <v>169</v>
      </c>
      <c r="E51" s="2">
        <v>1</v>
      </c>
      <c r="F51" s="2">
        <v>0</v>
      </c>
      <c r="G51" t="s">
        <v>170</v>
      </c>
      <c r="H51" t="s">
        <v>171</v>
      </c>
      <c r="I51" t="s">
        <v>19</v>
      </c>
      <c r="J51" t="s">
        <v>51</v>
      </c>
      <c r="K51" s="2">
        <v>6</v>
      </c>
      <c r="L51" t="s">
        <v>52</v>
      </c>
      <c r="M51" t="s">
        <v>53</v>
      </c>
      <c r="N51" t="s">
        <v>172</v>
      </c>
    </row>
    <row r="52" spans="1:14" x14ac:dyDescent="0.25">
      <c r="A52" s="2">
        <v>1</v>
      </c>
      <c r="B52" s="2">
        <v>2016</v>
      </c>
      <c r="C52" t="s">
        <v>168</v>
      </c>
      <c r="D52" t="s">
        <v>169</v>
      </c>
      <c r="E52" s="2">
        <v>1</v>
      </c>
      <c r="F52" s="2">
        <v>0</v>
      </c>
      <c r="G52" t="s">
        <v>170</v>
      </c>
      <c r="H52" t="s">
        <v>171</v>
      </c>
      <c r="I52" t="s">
        <v>19</v>
      </c>
      <c r="J52" t="s">
        <v>54</v>
      </c>
      <c r="K52" s="2">
        <v>4</v>
      </c>
      <c r="L52" t="s">
        <v>55</v>
      </c>
      <c r="M52" t="s">
        <v>56</v>
      </c>
      <c r="N52" t="s">
        <v>57</v>
      </c>
    </row>
    <row r="53" spans="1:14" x14ac:dyDescent="0.25">
      <c r="A53" s="2">
        <v>1</v>
      </c>
      <c r="B53" s="2">
        <v>2016</v>
      </c>
      <c r="C53" t="s">
        <v>168</v>
      </c>
      <c r="D53" t="s">
        <v>169</v>
      </c>
      <c r="E53" s="2">
        <v>1</v>
      </c>
      <c r="F53" s="2">
        <v>0</v>
      </c>
      <c r="G53" t="s">
        <v>170</v>
      </c>
      <c r="H53" t="s">
        <v>171</v>
      </c>
      <c r="I53" t="s">
        <v>19</v>
      </c>
      <c r="J53" t="s">
        <v>58</v>
      </c>
      <c r="K53" s="2">
        <v>4</v>
      </c>
      <c r="L53" t="s">
        <v>55</v>
      </c>
      <c r="M53" t="s">
        <v>59</v>
      </c>
      <c r="N53" t="s">
        <v>57</v>
      </c>
    </row>
    <row r="54" spans="1:14" x14ac:dyDescent="0.25">
      <c r="A54" s="2">
        <v>1</v>
      </c>
      <c r="B54" s="2">
        <v>2016</v>
      </c>
      <c r="C54" t="s">
        <v>168</v>
      </c>
      <c r="D54" t="s">
        <v>169</v>
      </c>
      <c r="E54" s="2">
        <v>1</v>
      </c>
      <c r="F54" s="2">
        <v>0</v>
      </c>
      <c r="G54" t="s">
        <v>170</v>
      </c>
      <c r="H54" t="s">
        <v>171</v>
      </c>
      <c r="I54" t="s">
        <v>19</v>
      </c>
      <c r="J54" t="s">
        <v>60</v>
      </c>
      <c r="K54" s="2">
        <v>2</v>
      </c>
      <c r="L54" t="s">
        <v>61</v>
      </c>
      <c r="M54" t="s">
        <v>62</v>
      </c>
      <c r="N54" t="s">
        <v>63</v>
      </c>
    </row>
    <row r="55" spans="1:14" x14ac:dyDescent="0.25">
      <c r="A55" s="2">
        <v>1</v>
      </c>
      <c r="B55" s="2">
        <v>2016</v>
      </c>
      <c r="C55" t="s">
        <v>168</v>
      </c>
      <c r="D55" t="s">
        <v>169</v>
      </c>
      <c r="E55" s="2">
        <v>1</v>
      </c>
      <c r="F55" s="2">
        <v>0</v>
      </c>
      <c r="G55" t="s">
        <v>170</v>
      </c>
      <c r="H55" t="s">
        <v>171</v>
      </c>
      <c r="I55" t="s">
        <v>19</v>
      </c>
      <c r="J55" t="s">
        <v>64</v>
      </c>
      <c r="K55" s="2">
        <v>3</v>
      </c>
      <c r="L55" t="s">
        <v>65</v>
      </c>
      <c r="M55" t="s">
        <v>66</v>
      </c>
      <c r="N55" t="s">
        <v>67</v>
      </c>
    </row>
    <row r="56" spans="1:14" x14ac:dyDescent="0.25">
      <c r="A56" s="2">
        <v>1</v>
      </c>
      <c r="B56" s="2">
        <v>2016</v>
      </c>
      <c r="C56" t="s">
        <v>168</v>
      </c>
      <c r="D56" t="s">
        <v>169</v>
      </c>
      <c r="E56" s="2">
        <v>1</v>
      </c>
      <c r="F56" s="2">
        <v>0</v>
      </c>
      <c r="G56" t="s">
        <v>170</v>
      </c>
      <c r="H56" t="s">
        <v>171</v>
      </c>
      <c r="I56" t="s">
        <v>19</v>
      </c>
      <c r="J56" t="s">
        <v>68</v>
      </c>
      <c r="K56" s="2">
        <v>3</v>
      </c>
      <c r="L56" t="s">
        <v>65</v>
      </c>
      <c r="M56" t="s">
        <v>69</v>
      </c>
      <c r="N56" t="s">
        <v>67</v>
      </c>
    </row>
    <row r="57" spans="1:14" x14ac:dyDescent="0.25">
      <c r="A57" s="2">
        <v>1</v>
      </c>
      <c r="B57" s="2">
        <v>2016</v>
      </c>
      <c r="C57" t="s">
        <v>168</v>
      </c>
      <c r="D57" t="s">
        <v>169</v>
      </c>
      <c r="E57" s="2">
        <v>1</v>
      </c>
      <c r="F57" s="2">
        <v>0</v>
      </c>
      <c r="G57" t="s">
        <v>170</v>
      </c>
      <c r="H57" t="s">
        <v>171</v>
      </c>
      <c r="I57" t="s">
        <v>19</v>
      </c>
      <c r="J57" t="s">
        <v>70</v>
      </c>
      <c r="K57" s="2">
        <v>3</v>
      </c>
      <c r="L57" t="s">
        <v>65</v>
      </c>
      <c r="M57" t="s">
        <v>71</v>
      </c>
      <c r="N57" t="s">
        <v>67</v>
      </c>
    </row>
    <row r="58" spans="1:14" x14ac:dyDescent="0.25">
      <c r="A58" s="2">
        <v>1</v>
      </c>
      <c r="B58" s="2">
        <v>2016</v>
      </c>
      <c r="C58" t="s">
        <v>168</v>
      </c>
      <c r="D58" t="s">
        <v>169</v>
      </c>
      <c r="E58" s="2">
        <v>1</v>
      </c>
      <c r="F58" s="2">
        <v>0</v>
      </c>
      <c r="G58" t="s">
        <v>170</v>
      </c>
      <c r="H58" t="s">
        <v>171</v>
      </c>
      <c r="I58" t="s">
        <v>19</v>
      </c>
      <c r="J58" t="s">
        <v>72</v>
      </c>
      <c r="K58" s="2">
        <v>2</v>
      </c>
      <c r="L58" t="s">
        <v>52</v>
      </c>
      <c r="M58" t="s">
        <v>73</v>
      </c>
      <c r="N58" t="s">
        <v>173</v>
      </c>
    </row>
    <row r="59" spans="1:14" x14ac:dyDescent="0.25">
      <c r="A59" s="2">
        <v>1</v>
      </c>
      <c r="B59" s="2">
        <v>2016</v>
      </c>
      <c r="C59" t="s">
        <v>168</v>
      </c>
      <c r="D59" t="s">
        <v>169</v>
      </c>
      <c r="E59" s="2">
        <v>1</v>
      </c>
      <c r="F59" s="2">
        <v>0</v>
      </c>
      <c r="G59" t="s">
        <v>170</v>
      </c>
      <c r="H59" t="s">
        <v>171</v>
      </c>
      <c r="I59" t="s">
        <v>19</v>
      </c>
      <c r="J59" t="s">
        <v>74</v>
      </c>
      <c r="K59" s="2">
        <v>1</v>
      </c>
      <c r="L59" t="s">
        <v>75</v>
      </c>
      <c r="M59" t="s">
        <v>76</v>
      </c>
      <c r="N59" t="s">
        <v>77</v>
      </c>
    </row>
    <row r="60" spans="1:14" x14ac:dyDescent="0.25">
      <c r="A60" s="2">
        <v>1</v>
      </c>
      <c r="B60" s="2">
        <v>2016</v>
      </c>
      <c r="C60" t="s">
        <v>168</v>
      </c>
      <c r="D60" t="s">
        <v>169</v>
      </c>
      <c r="E60" s="2">
        <v>1</v>
      </c>
      <c r="F60" s="2">
        <v>0</v>
      </c>
      <c r="G60" t="s">
        <v>170</v>
      </c>
      <c r="H60" t="s">
        <v>171</v>
      </c>
      <c r="I60" t="s">
        <v>19</v>
      </c>
      <c r="J60" t="s">
        <v>78</v>
      </c>
      <c r="K60" s="2">
        <v>4</v>
      </c>
      <c r="L60" t="s">
        <v>75</v>
      </c>
      <c r="M60" t="s">
        <v>79</v>
      </c>
      <c r="N60" t="s">
        <v>174</v>
      </c>
    </row>
    <row r="61" spans="1:14" x14ac:dyDescent="0.25">
      <c r="A61" s="2">
        <v>1</v>
      </c>
      <c r="B61" s="2">
        <v>2016</v>
      </c>
      <c r="C61" t="s">
        <v>168</v>
      </c>
      <c r="D61" t="s">
        <v>169</v>
      </c>
      <c r="E61" s="2">
        <v>1</v>
      </c>
      <c r="F61" s="2">
        <v>0</v>
      </c>
      <c r="G61" t="s">
        <v>170</v>
      </c>
      <c r="H61" t="s">
        <v>171</v>
      </c>
      <c r="I61" t="s">
        <v>19</v>
      </c>
      <c r="J61" t="s">
        <v>81</v>
      </c>
      <c r="K61" s="2">
        <v>2</v>
      </c>
      <c r="L61" t="s">
        <v>75</v>
      </c>
      <c r="M61" t="s">
        <v>82</v>
      </c>
      <c r="N61" t="s">
        <v>175</v>
      </c>
    </row>
    <row r="62" spans="1:14" x14ac:dyDescent="0.25">
      <c r="A62" s="2">
        <v>1</v>
      </c>
      <c r="B62" s="2">
        <v>2016</v>
      </c>
      <c r="C62" t="s">
        <v>168</v>
      </c>
      <c r="D62" t="s">
        <v>169</v>
      </c>
      <c r="E62" s="2">
        <v>1</v>
      </c>
      <c r="F62" s="2">
        <v>0</v>
      </c>
      <c r="G62" t="s">
        <v>170</v>
      </c>
      <c r="H62" t="s">
        <v>171</v>
      </c>
      <c r="I62" t="s">
        <v>19</v>
      </c>
      <c r="J62" t="s">
        <v>84</v>
      </c>
      <c r="K62" s="2">
        <v>4</v>
      </c>
      <c r="L62" t="s">
        <v>85</v>
      </c>
      <c r="M62" t="s">
        <v>86</v>
      </c>
      <c r="N62" t="s">
        <v>87</v>
      </c>
    </row>
    <row r="63" spans="1:14" x14ac:dyDescent="0.25">
      <c r="A63" s="2">
        <v>1</v>
      </c>
      <c r="B63" s="2">
        <v>2016</v>
      </c>
      <c r="C63" t="s">
        <v>168</v>
      </c>
      <c r="D63" t="s">
        <v>169</v>
      </c>
      <c r="E63" s="2">
        <v>1</v>
      </c>
      <c r="F63" s="2">
        <v>0</v>
      </c>
      <c r="G63" t="s">
        <v>170</v>
      </c>
      <c r="H63" t="s">
        <v>171</v>
      </c>
      <c r="I63" t="s">
        <v>19</v>
      </c>
      <c r="J63" t="s">
        <v>88</v>
      </c>
      <c r="K63" s="2">
        <v>4</v>
      </c>
      <c r="L63" t="s">
        <v>85</v>
      </c>
      <c r="M63" t="s">
        <v>89</v>
      </c>
      <c r="N63" t="s">
        <v>87</v>
      </c>
    </row>
    <row r="64" spans="1:14" x14ac:dyDescent="0.25">
      <c r="A64" s="2">
        <v>1</v>
      </c>
      <c r="B64" s="2">
        <v>2016</v>
      </c>
      <c r="C64" t="s">
        <v>168</v>
      </c>
      <c r="D64" t="s">
        <v>169</v>
      </c>
      <c r="E64" s="2">
        <v>1</v>
      </c>
      <c r="F64" s="2">
        <v>0</v>
      </c>
      <c r="G64" t="s">
        <v>170</v>
      </c>
      <c r="H64" t="s">
        <v>171</v>
      </c>
      <c r="I64" t="s">
        <v>19</v>
      </c>
      <c r="J64" t="s">
        <v>90</v>
      </c>
      <c r="K64" s="2">
        <v>4</v>
      </c>
      <c r="L64" t="s">
        <v>75</v>
      </c>
      <c r="M64" t="s">
        <v>91</v>
      </c>
      <c r="N64" t="s">
        <v>92</v>
      </c>
    </row>
    <row r="65" spans="1:14" x14ac:dyDescent="0.25">
      <c r="A65" s="2">
        <v>1</v>
      </c>
      <c r="B65" s="2">
        <v>2016</v>
      </c>
      <c r="C65" t="s">
        <v>168</v>
      </c>
      <c r="D65" t="s">
        <v>169</v>
      </c>
      <c r="E65" s="2">
        <v>1</v>
      </c>
      <c r="F65" s="2">
        <v>0</v>
      </c>
      <c r="G65" t="s">
        <v>170</v>
      </c>
      <c r="H65" t="s">
        <v>171</v>
      </c>
      <c r="I65" t="s">
        <v>19</v>
      </c>
      <c r="J65" t="s">
        <v>93</v>
      </c>
      <c r="K65" s="2">
        <v>2</v>
      </c>
      <c r="L65" t="s">
        <v>75</v>
      </c>
      <c r="M65" t="s">
        <v>94</v>
      </c>
      <c r="N65" t="s">
        <v>176</v>
      </c>
    </row>
    <row r="66" spans="1:14" x14ac:dyDescent="0.25">
      <c r="A66" s="2">
        <v>1</v>
      </c>
      <c r="B66" s="2">
        <v>2016</v>
      </c>
      <c r="C66" t="s">
        <v>168</v>
      </c>
      <c r="D66" t="s">
        <v>169</v>
      </c>
      <c r="E66" s="2">
        <v>1</v>
      </c>
      <c r="F66" s="2">
        <v>0</v>
      </c>
      <c r="G66" t="s">
        <v>170</v>
      </c>
      <c r="H66" t="s">
        <v>171</v>
      </c>
      <c r="I66" t="s">
        <v>19</v>
      </c>
      <c r="J66" t="s">
        <v>96</v>
      </c>
      <c r="K66" s="2">
        <v>4</v>
      </c>
      <c r="L66" t="s">
        <v>75</v>
      </c>
      <c r="M66" t="s">
        <v>97</v>
      </c>
      <c r="N66" t="s">
        <v>92</v>
      </c>
    </row>
    <row r="67" spans="1:14" x14ac:dyDescent="0.25">
      <c r="A67" s="2">
        <v>1</v>
      </c>
      <c r="B67" s="2">
        <v>2016</v>
      </c>
      <c r="C67" t="s">
        <v>168</v>
      </c>
      <c r="D67" t="s">
        <v>169</v>
      </c>
      <c r="E67" s="2">
        <v>1</v>
      </c>
      <c r="F67" s="2">
        <v>0</v>
      </c>
      <c r="G67" t="s">
        <v>170</v>
      </c>
      <c r="H67" t="s">
        <v>171</v>
      </c>
      <c r="I67" t="s">
        <v>19</v>
      </c>
      <c r="J67" t="s">
        <v>98</v>
      </c>
      <c r="K67" s="2">
        <v>4</v>
      </c>
      <c r="L67" t="s">
        <v>85</v>
      </c>
      <c r="M67" t="s">
        <v>99</v>
      </c>
      <c r="N67" t="s">
        <v>87</v>
      </c>
    </row>
    <row r="68" spans="1:14" x14ac:dyDescent="0.25">
      <c r="A68" s="2">
        <v>1</v>
      </c>
      <c r="B68" s="2">
        <v>2016</v>
      </c>
      <c r="C68" t="s">
        <v>168</v>
      </c>
      <c r="D68" t="s">
        <v>169</v>
      </c>
      <c r="E68" s="2">
        <v>1</v>
      </c>
      <c r="F68" s="2">
        <v>0</v>
      </c>
      <c r="G68" t="s">
        <v>170</v>
      </c>
      <c r="H68" t="s">
        <v>171</v>
      </c>
      <c r="I68" t="s">
        <v>19</v>
      </c>
      <c r="J68" t="s">
        <v>100</v>
      </c>
      <c r="K68" s="3"/>
      <c r="L68" t="s">
        <v>61</v>
      </c>
      <c r="M68" t="s">
        <v>101</v>
      </c>
    </row>
    <row r="69" spans="1:14" x14ac:dyDescent="0.25">
      <c r="A69" s="2">
        <v>1</v>
      </c>
      <c r="B69" s="2">
        <v>2016</v>
      </c>
      <c r="C69" t="s">
        <v>168</v>
      </c>
      <c r="D69" t="s">
        <v>169</v>
      </c>
      <c r="E69" s="2">
        <v>1</v>
      </c>
      <c r="F69" s="2">
        <v>0</v>
      </c>
      <c r="G69" t="s">
        <v>170</v>
      </c>
      <c r="H69" t="s">
        <v>171</v>
      </c>
      <c r="I69" t="s">
        <v>19</v>
      </c>
      <c r="J69" t="s">
        <v>102</v>
      </c>
      <c r="K69" s="3"/>
      <c r="L69" t="s">
        <v>61</v>
      </c>
      <c r="M69" t="s">
        <v>103</v>
      </c>
    </row>
    <row r="70" spans="1:14" x14ac:dyDescent="0.25">
      <c r="A70" s="2">
        <v>1</v>
      </c>
      <c r="B70" s="2">
        <v>2016</v>
      </c>
      <c r="C70" t="s">
        <v>168</v>
      </c>
      <c r="D70" t="s">
        <v>169</v>
      </c>
      <c r="E70" s="2">
        <v>1</v>
      </c>
      <c r="F70" s="2">
        <v>0</v>
      </c>
      <c r="G70" t="s">
        <v>170</v>
      </c>
      <c r="H70" t="s">
        <v>171</v>
      </c>
      <c r="I70" t="s">
        <v>19</v>
      </c>
      <c r="J70" t="s">
        <v>104</v>
      </c>
      <c r="K70" s="3"/>
      <c r="L70" t="s">
        <v>61</v>
      </c>
      <c r="M70" t="s">
        <v>105</v>
      </c>
    </row>
    <row r="71" spans="1:14" x14ac:dyDescent="0.25">
      <c r="A71" s="2">
        <v>1</v>
      </c>
      <c r="B71" s="2">
        <v>2016</v>
      </c>
      <c r="C71" t="s">
        <v>168</v>
      </c>
      <c r="D71" t="s">
        <v>169</v>
      </c>
      <c r="E71" s="2">
        <v>1</v>
      </c>
      <c r="F71" s="2">
        <v>0</v>
      </c>
      <c r="G71" t="s">
        <v>170</v>
      </c>
      <c r="H71" t="s">
        <v>171</v>
      </c>
      <c r="I71" t="s">
        <v>19</v>
      </c>
      <c r="J71" t="s">
        <v>106</v>
      </c>
      <c r="K71" s="3"/>
      <c r="L71" t="s">
        <v>61</v>
      </c>
      <c r="M71" t="s">
        <v>107</v>
      </c>
    </row>
    <row r="72" spans="1:14" x14ac:dyDescent="0.25">
      <c r="A72" s="2">
        <v>1</v>
      </c>
      <c r="B72" s="2">
        <v>2016</v>
      </c>
      <c r="C72" t="s">
        <v>168</v>
      </c>
      <c r="D72" t="s">
        <v>169</v>
      </c>
      <c r="E72" s="2">
        <v>1</v>
      </c>
      <c r="F72" s="2">
        <v>0</v>
      </c>
      <c r="G72" t="s">
        <v>170</v>
      </c>
      <c r="H72" t="s">
        <v>171</v>
      </c>
      <c r="I72" t="s">
        <v>19</v>
      </c>
      <c r="J72" t="s">
        <v>108</v>
      </c>
      <c r="K72" s="3"/>
      <c r="L72" t="s">
        <v>61</v>
      </c>
      <c r="M72" t="s">
        <v>109</v>
      </c>
    </row>
    <row r="73" spans="1:14" x14ac:dyDescent="0.25">
      <c r="A73" s="2">
        <v>1</v>
      </c>
      <c r="B73" s="2">
        <v>2016</v>
      </c>
      <c r="C73" t="s">
        <v>168</v>
      </c>
      <c r="D73" t="s">
        <v>169</v>
      </c>
      <c r="E73" s="2">
        <v>1</v>
      </c>
      <c r="F73" s="2">
        <v>0</v>
      </c>
      <c r="G73" t="s">
        <v>170</v>
      </c>
      <c r="H73" t="s">
        <v>171</v>
      </c>
      <c r="I73" t="s">
        <v>19</v>
      </c>
      <c r="J73" t="s">
        <v>110</v>
      </c>
      <c r="K73" s="3"/>
      <c r="L73" t="s">
        <v>61</v>
      </c>
      <c r="M73" t="s">
        <v>111</v>
      </c>
    </row>
    <row r="74" spans="1:14" x14ac:dyDescent="0.25">
      <c r="A74" s="2">
        <v>1</v>
      </c>
      <c r="B74" s="2">
        <v>2016</v>
      </c>
      <c r="C74" t="s">
        <v>168</v>
      </c>
      <c r="D74" t="s">
        <v>169</v>
      </c>
      <c r="E74" s="2">
        <v>1</v>
      </c>
      <c r="F74" s="2">
        <v>0</v>
      </c>
      <c r="G74" t="s">
        <v>170</v>
      </c>
      <c r="H74" t="s">
        <v>171</v>
      </c>
      <c r="I74" t="s">
        <v>19</v>
      </c>
      <c r="J74" t="s">
        <v>112</v>
      </c>
      <c r="K74" s="3"/>
      <c r="L74" t="s">
        <v>61</v>
      </c>
      <c r="M74" t="s">
        <v>113</v>
      </c>
    </row>
    <row r="75" spans="1:14" x14ac:dyDescent="0.25">
      <c r="A75" s="2">
        <v>1</v>
      </c>
      <c r="B75" s="2">
        <v>2016</v>
      </c>
      <c r="C75" t="s">
        <v>168</v>
      </c>
      <c r="D75" t="s">
        <v>169</v>
      </c>
      <c r="E75" s="2">
        <v>1</v>
      </c>
      <c r="F75" s="2">
        <v>0</v>
      </c>
      <c r="G75" t="s">
        <v>170</v>
      </c>
      <c r="H75" t="s">
        <v>171</v>
      </c>
      <c r="I75" t="s">
        <v>19</v>
      </c>
      <c r="J75" t="s">
        <v>114</v>
      </c>
      <c r="K75" s="3"/>
      <c r="L75" t="s">
        <v>61</v>
      </c>
      <c r="M75" t="s">
        <v>115</v>
      </c>
    </row>
    <row r="76" spans="1:14" x14ac:dyDescent="0.25">
      <c r="A76" s="2">
        <v>1</v>
      </c>
      <c r="B76" s="2">
        <v>2016</v>
      </c>
      <c r="C76" t="s">
        <v>168</v>
      </c>
      <c r="D76" t="s">
        <v>169</v>
      </c>
      <c r="E76" s="2">
        <v>1</v>
      </c>
      <c r="F76" s="2">
        <v>0</v>
      </c>
      <c r="G76" t="s">
        <v>170</v>
      </c>
      <c r="H76" t="s">
        <v>171</v>
      </c>
      <c r="I76" t="s">
        <v>19</v>
      </c>
      <c r="J76" t="s">
        <v>116</v>
      </c>
      <c r="K76" s="2">
        <v>3</v>
      </c>
      <c r="L76" t="s">
        <v>65</v>
      </c>
      <c r="M76" t="s">
        <v>117</v>
      </c>
      <c r="N76" t="s">
        <v>67</v>
      </c>
    </row>
    <row r="77" spans="1:14" x14ac:dyDescent="0.25">
      <c r="A77" s="2">
        <v>1</v>
      </c>
      <c r="B77" s="2">
        <v>2016</v>
      </c>
      <c r="C77" t="s">
        <v>168</v>
      </c>
      <c r="D77" t="s">
        <v>169</v>
      </c>
      <c r="E77" s="2">
        <v>1</v>
      </c>
      <c r="F77" s="2">
        <v>0</v>
      </c>
      <c r="G77" t="s">
        <v>170</v>
      </c>
      <c r="H77" t="s">
        <v>171</v>
      </c>
      <c r="I77" t="s">
        <v>19</v>
      </c>
      <c r="J77" t="s">
        <v>118</v>
      </c>
      <c r="K77" s="2">
        <v>4</v>
      </c>
      <c r="L77" t="s">
        <v>55</v>
      </c>
      <c r="M77" t="s">
        <v>119</v>
      </c>
      <c r="N77" t="s">
        <v>57</v>
      </c>
    </row>
    <row r="78" spans="1:14" x14ac:dyDescent="0.25">
      <c r="A78" s="2">
        <v>1</v>
      </c>
      <c r="B78" s="2">
        <v>2016</v>
      </c>
      <c r="C78" t="s">
        <v>168</v>
      </c>
      <c r="D78" t="s">
        <v>169</v>
      </c>
      <c r="E78" s="2">
        <v>1</v>
      </c>
      <c r="F78" s="2">
        <v>0</v>
      </c>
      <c r="G78" t="s">
        <v>170</v>
      </c>
      <c r="H78" t="s">
        <v>171</v>
      </c>
      <c r="I78" t="s">
        <v>19</v>
      </c>
      <c r="J78" t="s">
        <v>120</v>
      </c>
      <c r="K78" s="2">
        <v>3</v>
      </c>
      <c r="L78" t="s">
        <v>65</v>
      </c>
      <c r="M78" t="s">
        <v>121</v>
      </c>
      <c r="N78" t="s">
        <v>67</v>
      </c>
    </row>
    <row r="79" spans="1:14" x14ac:dyDescent="0.25">
      <c r="A79" s="2">
        <v>1</v>
      </c>
      <c r="B79" s="2">
        <v>2016</v>
      </c>
      <c r="C79" t="s">
        <v>168</v>
      </c>
      <c r="D79" t="s">
        <v>169</v>
      </c>
      <c r="E79" s="2">
        <v>1</v>
      </c>
      <c r="F79" s="2">
        <v>0</v>
      </c>
      <c r="G79" t="s">
        <v>170</v>
      </c>
      <c r="H79" t="s">
        <v>171</v>
      </c>
      <c r="I79" t="s">
        <v>19</v>
      </c>
      <c r="J79" t="s">
        <v>122</v>
      </c>
      <c r="K79" s="2">
        <v>4</v>
      </c>
      <c r="L79" t="s">
        <v>85</v>
      </c>
      <c r="M79" t="s">
        <v>123</v>
      </c>
      <c r="N79" t="s">
        <v>87</v>
      </c>
    </row>
    <row r="80" spans="1:14" x14ac:dyDescent="0.25">
      <c r="A80" s="2">
        <v>1</v>
      </c>
      <c r="B80" s="2">
        <v>2016</v>
      </c>
      <c r="C80" t="s">
        <v>168</v>
      </c>
      <c r="D80" t="s">
        <v>169</v>
      </c>
      <c r="E80" s="2">
        <v>1</v>
      </c>
      <c r="F80" s="2">
        <v>0</v>
      </c>
      <c r="G80" t="s">
        <v>170</v>
      </c>
      <c r="H80" t="s">
        <v>171</v>
      </c>
      <c r="I80" t="s">
        <v>19</v>
      </c>
      <c r="J80" t="s">
        <v>124</v>
      </c>
      <c r="K80" s="2">
        <v>4</v>
      </c>
      <c r="L80" t="s">
        <v>85</v>
      </c>
      <c r="M80" t="s">
        <v>125</v>
      </c>
      <c r="N80" t="s">
        <v>87</v>
      </c>
    </row>
    <row r="81" spans="1:14" x14ac:dyDescent="0.25">
      <c r="A81" s="2">
        <v>1</v>
      </c>
      <c r="B81" s="2">
        <v>2016</v>
      </c>
      <c r="C81" t="s">
        <v>168</v>
      </c>
      <c r="D81" t="s">
        <v>169</v>
      </c>
      <c r="E81" s="2">
        <v>1</v>
      </c>
      <c r="F81" s="2">
        <v>0</v>
      </c>
      <c r="G81" t="s">
        <v>170</v>
      </c>
      <c r="H81" t="s">
        <v>171</v>
      </c>
      <c r="I81" t="s">
        <v>19</v>
      </c>
      <c r="J81" t="s">
        <v>127</v>
      </c>
      <c r="K81" s="2">
        <v>4</v>
      </c>
      <c r="L81" t="s">
        <v>85</v>
      </c>
      <c r="M81" t="s">
        <v>128</v>
      </c>
      <c r="N81" t="s">
        <v>87</v>
      </c>
    </row>
    <row r="82" spans="1:14" x14ac:dyDescent="0.25">
      <c r="A82" s="2">
        <v>1</v>
      </c>
      <c r="B82" s="2">
        <v>2016</v>
      </c>
      <c r="C82" t="s">
        <v>168</v>
      </c>
      <c r="D82" t="s">
        <v>169</v>
      </c>
      <c r="E82" s="2">
        <v>1</v>
      </c>
      <c r="F82" s="2">
        <v>0</v>
      </c>
      <c r="G82" t="s">
        <v>170</v>
      </c>
      <c r="H82" t="s">
        <v>171</v>
      </c>
      <c r="I82" t="s">
        <v>19</v>
      </c>
      <c r="J82" t="s">
        <v>129</v>
      </c>
      <c r="K82" s="2">
        <v>4</v>
      </c>
      <c r="L82" t="s">
        <v>85</v>
      </c>
      <c r="M82" t="s">
        <v>130</v>
      </c>
      <c r="N82" t="s">
        <v>87</v>
      </c>
    </row>
    <row r="83" spans="1:14" x14ac:dyDescent="0.25">
      <c r="A83" s="2">
        <v>1</v>
      </c>
      <c r="B83" s="2">
        <v>2016</v>
      </c>
      <c r="C83" t="s">
        <v>168</v>
      </c>
      <c r="D83" t="s">
        <v>169</v>
      </c>
      <c r="E83" s="2">
        <v>1</v>
      </c>
      <c r="F83" s="2">
        <v>0</v>
      </c>
      <c r="G83" t="s">
        <v>170</v>
      </c>
      <c r="H83" t="s">
        <v>171</v>
      </c>
      <c r="I83" t="s">
        <v>19</v>
      </c>
      <c r="J83" t="s">
        <v>131</v>
      </c>
      <c r="K83" s="2">
        <v>4</v>
      </c>
      <c r="L83" t="s">
        <v>85</v>
      </c>
      <c r="M83" t="s">
        <v>132</v>
      </c>
      <c r="N83" t="s">
        <v>87</v>
      </c>
    </row>
    <row r="84" spans="1:14" x14ac:dyDescent="0.25">
      <c r="A84" s="2">
        <v>1</v>
      </c>
      <c r="B84" s="2">
        <v>2016</v>
      </c>
      <c r="C84" t="s">
        <v>168</v>
      </c>
      <c r="D84" t="s">
        <v>169</v>
      </c>
      <c r="E84" s="2">
        <v>1</v>
      </c>
      <c r="F84" s="2">
        <v>0</v>
      </c>
      <c r="G84" t="s">
        <v>170</v>
      </c>
      <c r="H84" t="s">
        <v>171</v>
      </c>
      <c r="I84" t="s">
        <v>19</v>
      </c>
      <c r="J84" t="s">
        <v>133</v>
      </c>
      <c r="K84" s="2">
        <v>1</v>
      </c>
      <c r="L84" t="s">
        <v>52</v>
      </c>
      <c r="M84" t="s">
        <v>134</v>
      </c>
      <c r="N84" t="s">
        <v>177</v>
      </c>
    </row>
    <row r="85" spans="1:14" x14ac:dyDescent="0.25">
      <c r="A85" s="2">
        <v>1</v>
      </c>
      <c r="B85" s="2">
        <v>2016</v>
      </c>
      <c r="C85" t="s">
        <v>168</v>
      </c>
      <c r="D85" t="s">
        <v>169</v>
      </c>
      <c r="E85" s="2">
        <v>1</v>
      </c>
      <c r="F85" s="2">
        <v>0</v>
      </c>
      <c r="G85" t="s">
        <v>170</v>
      </c>
      <c r="H85" t="s">
        <v>171</v>
      </c>
      <c r="I85" t="s">
        <v>19</v>
      </c>
      <c r="J85" t="s">
        <v>135</v>
      </c>
      <c r="K85" s="2">
        <v>3</v>
      </c>
      <c r="L85" t="s">
        <v>55</v>
      </c>
      <c r="M85" t="s">
        <v>136</v>
      </c>
      <c r="N85" t="s">
        <v>178</v>
      </c>
    </row>
    <row r="86" spans="1:14" x14ac:dyDescent="0.25">
      <c r="A86" s="2">
        <v>1</v>
      </c>
      <c r="B86" s="2">
        <v>2016</v>
      </c>
      <c r="C86" t="s">
        <v>168</v>
      </c>
      <c r="D86" t="s">
        <v>169</v>
      </c>
      <c r="E86" s="2">
        <v>1</v>
      </c>
      <c r="F86" s="2">
        <v>0</v>
      </c>
      <c r="G86" t="s">
        <v>170</v>
      </c>
      <c r="H86" t="s">
        <v>171</v>
      </c>
      <c r="I86" t="s">
        <v>19</v>
      </c>
      <c r="J86" t="s">
        <v>137</v>
      </c>
      <c r="K86" s="2">
        <v>4</v>
      </c>
      <c r="L86" t="s">
        <v>55</v>
      </c>
      <c r="M86" t="s">
        <v>138</v>
      </c>
      <c r="N86" t="s">
        <v>57</v>
      </c>
    </row>
    <row r="87" spans="1:14" x14ac:dyDescent="0.25">
      <c r="A87" s="2">
        <v>1</v>
      </c>
      <c r="B87" s="2">
        <v>2016</v>
      </c>
      <c r="C87" t="s">
        <v>168</v>
      </c>
      <c r="D87" t="s">
        <v>169</v>
      </c>
      <c r="E87" s="2">
        <v>1</v>
      </c>
      <c r="F87" s="2">
        <v>0</v>
      </c>
      <c r="G87" t="s">
        <v>170</v>
      </c>
      <c r="H87" t="s">
        <v>171</v>
      </c>
      <c r="I87" t="s">
        <v>19</v>
      </c>
      <c r="J87" t="s">
        <v>139</v>
      </c>
      <c r="K87" s="2">
        <v>4</v>
      </c>
      <c r="L87" t="s">
        <v>85</v>
      </c>
      <c r="M87" t="s">
        <v>140</v>
      </c>
      <c r="N87" t="s">
        <v>87</v>
      </c>
    </row>
    <row r="88" spans="1:14" x14ac:dyDescent="0.25">
      <c r="A88" s="2">
        <v>1</v>
      </c>
      <c r="B88" s="2">
        <v>2016</v>
      </c>
      <c r="C88" t="s">
        <v>168</v>
      </c>
      <c r="D88" t="s">
        <v>169</v>
      </c>
      <c r="E88" s="2">
        <v>1</v>
      </c>
      <c r="F88" s="2">
        <v>0</v>
      </c>
      <c r="G88" t="s">
        <v>170</v>
      </c>
      <c r="H88" t="s">
        <v>171</v>
      </c>
      <c r="I88" t="s">
        <v>19</v>
      </c>
      <c r="J88" t="s">
        <v>141</v>
      </c>
      <c r="K88" s="2">
        <v>4</v>
      </c>
      <c r="L88" t="s">
        <v>85</v>
      </c>
      <c r="M88" t="s">
        <v>142</v>
      </c>
      <c r="N88" t="s">
        <v>87</v>
      </c>
    </row>
    <row r="89" spans="1:14" x14ac:dyDescent="0.25">
      <c r="A89" s="2">
        <v>1</v>
      </c>
      <c r="B89" s="2">
        <v>2016</v>
      </c>
      <c r="C89" t="s">
        <v>168</v>
      </c>
      <c r="D89" t="s">
        <v>169</v>
      </c>
      <c r="E89" s="2">
        <v>1</v>
      </c>
      <c r="F89" s="2">
        <v>0</v>
      </c>
      <c r="G89" t="s">
        <v>170</v>
      </c>
      <c r="H89" t="s">
        <v>171</v>
      </c>
      <c r="I89" t="s">
        <v>19</v>
      </c>
      <c r="J89" t="s">
        <v>143</v>
      </c>
      <c r="K89" s="2">
        <v>4</v>
      </c>
      <c r="L89" t="s">
        <v>85</v>
      </c>
      <c r="M89" t="s">
        <v>144</v>
      </c>
      <c r="N89" t="s">
        <v>87</v>
      </c>
    </row>
    <row r="90" spans="1:14" x14ac:dyDescent="0.25">
      <c r="A90" s="2">
        <v>1</v>
      </c>
      <c r="B90" s="2">
        <v>2016</v>
      </c>
      <c r="C90" t="s">
        <v>168</v>
      </c>
      <c r="D90" t="s">
        <v>169</v>
      </c>
      <c r="E90" s="2">
        <v>1</v>
      </c>
      <c r="F90" s="2">
        <v>0</v>
      </c>
      <c r="G90" t="s">
        <v>170</v>
      </c>
      <c r="H90" t="s">
        <v>171</v>
      </c>
      <c r="I90" t="s">
        <v>19</v>
      </c>
      <c r="J90" t="s">
        <v>145</v>
      </c>
      <c r="K90" s="2">
        <v>4</v>
      </c>
      <c r="L90" t="s">
        <v>55</v>
      </c>
      <c r="M90" t="s">
        <v>146</v>
      </c>
      <c r="N90" t="s">
        <v>57</v>
      </c>
    </row>
    <row r="91" spans="1:14" x14ac:dyDescent="0.25">
      <c r="A91" s="2">
        <v>1</v>
      </c>
      <c r="B91" s="2">
        <v>2016</v>
      </c>
      <c r="C91" t="s">
        <v>168</v>
      </c>
      <c r="D91" t="s">
        <v>169</v>
      </c>
      <c r="E91" s="2">
        <v>1</v>
      </c>
      <c r="F91" s="2">
        <v>0</v>
      </c>
      <c r="G91" t="s">
        <v>170</v>
      </c>
      <c r="H91" t="s">
        <v>171</v>
      </c>
      <c r="I91" t="s">
        <v>19</v>
      </c>
      <c r="J91" t="s">
        <v>147</v>
      </c>
      <c r="K91" s="2">
        <v>4</v>
      </c>
      <c r="L91" t="s">
        <v>55</v>
      </c>
      <c r="M91" t="s">
        <v>148</v>
      </c>
      <c r="N91" t="s">
        <v>57</v>
      </c>
    </row>
    <row r="92" spans="1:14" x14ac:dyDescent="0.25">
      <c r="A92" s="2">
        <v>1</v>
      </c>
      <c r="B92" s="2">
        <v>2016</v>
      </c>
      <c r="C92" t="s">
        <v>168</v>
      </c>
      <c r="D92" t="s">
        <v>169</v>
      </c>
      <c r="E92" s="2">
        <v>1</v>
      </c>
      <c r="F92" s="2">
        <v>0</v>
      </c>
      <c r="G92" t="s">
        <v>170</v>
      </c>
      <c r="H92" t="s">
        <v>171</v>
      </c>
      <c r="I92" t="s">
        <v>19</v>
      </c>
      <c r="J92" t="s">
        <v>149</v>
      </c>
      <c r="K92" s="2">
        <v>3</v>
      </c>
      <c r="L92" t="s">
        <v>55</v>
      </c>
      <c r="M92" t="s">
        <v>150</v>
      </c>
      <c r="N92" t="s">
        <v>178</v>
      </c>
    </row>
    <row r="93" spans="1:14" x14ac:dyDescent="0.25">
      <c r="A93" s="2">
        <v>1</v>
      </c>
      <c r="B93" s="2">
        <v>2016</v>
      </c>
      <c r="C93" t="s">
        <v>168</v>
      </c>
      <c r="D93" t="s">
        <v>169</v>
      </c>
      <c r="E93" s="2">
        <v>1</v>
      </c>
      <c r="F93" s="2">
        <v>0</v>
      </c>
      <c r="G93" t="s">
        <v>170</v>
      </c>
      <c r="H93" t="s">
        <v>171</v>
      </c>
      <c r="I93" t="s">
        <v>19</v>
      </c>
      <c r="J93" t="s">
        <v>151</v>
      </c>
      <c r="K93" s="3"/>
      <c r="L93" t="s">
        <v>52</v>
      </c>
      <c r="M93" t="s">
        <v>152</v>
      </c>
    </row>
    <row r="94" spans="1:14" x14ac:dyDescent="0.25">
      <c r="A94" s="2">
        <v>1</v>
      </c>
      <c r="B94" s="2">
        <v>2016</v>
      </c>
      <c r="C94" t="s">
        <v>168</v>
      </c>
      <c r="D94" t="s">
        <v>169</v>
      </c>
      <c r="E94" s="2">
        <v>1</v>
      </c>
      <c r="F94" s="2">
        <v>0</v>
      </c>
      <c r="G94" t="s">
        <v>170</v>
      </c>
      <c r="H94" t="s">
        <v>171</v>
      </c>
      <c r="I94" t="s">
        <v>19</v>
      </c>
      <c r="J94" t="s">
        <v>153</v>
      </c>
      <c r="K94" s="2">
        <v>6</v>
      </c>
      <c r="L94" t="s">
        <v>75</v>
      </c>
      <c r="M94" t="s">
        <v>154</v>
      </c>
      <c r="N94" t="s">
        <v>179</v>
      </c>
    </row>
    <row r="95" spans="1:14" x14ac:dyDescent="0.25">
      <c r="A95" s="2">
        <v>1</v>
      </c>
      <c r="B95" s="2">
        <v>2016</v>
      </c>
      <c r="C95" t="s">
        <v>168</v>
      </c>
      <c r="D95" t="s">
        <v>169</v>
      </c>
      <c r="E95" s="2">
        <v>1</v>
      </c>
      <c r="F95" s="2">
        <v>0</v>
      </c>
      <c r="G95" t="s">
        <v>170</v>
      </c>
      <c r="H95" t="s">
        <v>171</v>
      </c>
      <c r="I95" t="s">
        <v>19</v>
      </c>
      <c r="J95" t="s">
        <v>156</v>
      </c>
      <c r="K95" s="2">
        <v>1</v>
      </c>
      <c r="L95" t="s">
        <v>75</v>
      </c>
      <c r="M95" t="s">
        <v>157</v>
      </c>
      <c r="N95" t="s">
        <v>158</v>
      </c>
    </row>
    <row r="96" spans="1:14" x14ac:dyDescent="0.25">
      <c r="A96" s="2">
        <v>1</v>
      </c>
      <c r="B96" s="2">
        <v>2016</v>
      </c>
      <c r="C96" t="s">
        <v>168</v>
      </c>
      <c r="D96" t="s">
        <v>169</v>
      </c>
      <c r="E96" s="2">
        <v>1</v>
      </c>
      <c r="F96" s="2">
        <v>0</v>
      </c>
      <c r="G96" t="s">
        <v>170</v>
      </c>
      <c r="H96" t="s">
        <v>171</v>
      </c>
      <c r="I96" t="s">
        <v>19</v>
      </c>
      <c r="J96" t="s">
        <v>159</v>
      </c>
      <c r="K96" s="2">
        <v>2</v>
      </c>
      <c r="L96" t="s">
        <v>52</v>
      </c>
      <c r="M96" t="s">
        <v>160</v>
      </c>
      <c r="N96" t="s">
        <v>180</v>
      </c>
    </row>
    <row r="97" spans="1:14" x14ac:dyDescent="0.25">
      <c r="A97" s="2">
        <v>1</v>
      </c>
      <c r="B97" s="2">
        <v>2016</v>
      </c>
      <c r="C97" t="s">
        <v>168</v>
      </c>
      <c r="D97" t="s">
        <v>169</v>
      </c>
      <c r="E97" s="2">
        <v>1</v>
      </c>
      <c r="F97" s="2">
        <v>0</v>
      </c>
      <c r="G97" t="s">
        <v>170</v>
      </c>
      <c r="H97" t="s">
        <v>171</v>
      </c>
      <c r="I97" t="s">
        <v>19</v>
      </c>
      <c r="J97" t="s">
        <v>161</v>
      </c>
      <c r="K97" s="3"/>
      <c r="L97" t="s">
        <v>52</v>
      </c>
      <c r="M97" t="s">
        <v>162</v>
      </c>
    </row>
    <row r="98" spans="1:14" x14ac:dyDescent="0.25">
      <c r="A98" s="2">
        <v>1</v>
      </c>
      <c r="B98" s="2">
        <v>2016</v>
      </c>
      <c r="C98" t="s">
        <v>168</v>
      </c>
      <c r="D98" t="s">
        <v>169</v>
      </c>
      <c r="E98" s="2">
        <v>1</v>
      </c>
      <c r="F98" s="2">
        <v>0</v>
      </c>
      <c r="G98" t="s">
        <v>170</v>
      </c>
      <c r="H98" t="s">
        <v>171</v>
      </c>
      <c r="I98" t="s">
        <v>19</v>
      </c>
      <c r="J98" t="s">
        <v>163</v>
      </c>
      <c r="K98" s="2">
        <v>2</v>
      </c>
      <c r="L98" t="s">
        <v>52</v>
      </c>
      <c r="M98" t="s">
        <v>164</v>
      </c>
      <c r="N98" t="s">
        <v>177</v>
      </c>
    </row>
    <row r="99" spans="1:14" x14ac:dyDescent="0.25">
      <c r="A99" s="2">
        <v>1</v>
      </c>
      <c r="B99" s="2">
        <v>2016</v>
      </c>
      <c r="C99" t="s">
        <v>168</v>
      </c>
      <c r="D99" t="s">
        <v>169</v>
      </c>
      <c r="E99" s="2">
        <v>1</v>
      </c>
      <c r="F99" s="2">
        <v>0</v>
      </c>
      <c r="G99" t="s">
        <v>170</v>
      </c>
      <c r="H99" t="s">
        <v>171</v>
      </c>
      <c r="I99" t="s">
        <v>19</v>
      </c>
      <c r="J99" t="s">
        <v>166</v>
      </c>
      <c r="K99" s="2">
        <v>3</v>
      </c>
      <c r="L99" t="s">
        <v>55</v>
      </c>
      <c r="M99" t="s">
        <v>167</v>
      </c>
      <c r="N99" t="s">
        <v>178</v>
      </c>
    </row>
    <row r="100" spans="1:14" x14ac:dyDescent="0.25">
      <c r="A100" s="2">
        <v>1</v>
      </c>
      <c r="B100" s="2">
        <v>2016</v>
      </c>
      <c r="C100" t="s">
        <v>181</v>
      </c>
      <c r="D100" t="s">
        <v>48</v>
      </c>
      <c r="E100" s="2">
        <v>0</v>
      </c>
      <c r="F100" s="2">
        <v>0</v>
      </c>
      <c r="G100" t="s">
        <v>182</v>
      </c>
      <c r="H100" t="s">
        <v>182</v>
      </c>
      <c r="I100" t="s">
        <v>21</v>
      </c>
      <c r="J100" t="s">
        <v>51</v>
      </c>
      <c r="K100" s="2">
        <v>5</v>
      </c>
      <c r="L100" t="s">
        <v>52</v>
      </c>
      <c r="M100" t="s">
        <v>53</v>
      </c>
      <c r="N100" t="s">
        <v>183</v>
      </c>
    </row>
    <row r="101" spans="1:14" x14ac:dyDescent="0.25">
      <c r="A101" s="2">
        <v>1</v>
      </c>
      <c r="B101" s="2">
        <v>2016</v>
      </c>
      <c r="C101" t="s">
        <v>181</v>
      </c>
      <c r="D101" t="s">
        <v>48</v>
      </c>
      <c r="E101" s="2">
        <v>0</v>
      </c>
      <c r="F101" s="2">
        <v>0</v>
      </c>
      <c r="G101" t="s">
        <v>182</v>
      </c>
      <c r="H101" t="s">
        <v>182</v>
      </c>
      <c r="I101" t="s">
        <v>21</v>
      </c>
      <c r="J101" t="s">
        <v>54</v>
      </c>
      <c r="K101" s="2">
        <v>4</v>
      </c>
      <c r="L101" t="s">
        <v>55</v>
      </c>
      <c r="M101" t="s">
        <v>56</v>
      </c>
      <c r="N101" t="s">
        <v>57</v>
      </c>
    </row>
    <row r="102" spans="1:14" x14ac:dyDescent="0.25">
      <c r="A102" s="2">
        <v>1</v>
      </c>
      <c r="B102" s="2">
        <v>2016</v>
      </c>
      <c r="C102" t="s">
        <v>181</v>
      </c>
      <c r="D102" t="s">
        <v>48</v>
      </c>
      <c r="E102" s="2">
        <v>0</v>
      </c>
      <c r="F102" s="2">
        <v>0</v>
      </c>
      <c r="G102" t="s">
        <v>182</v>
      </c>
      <c r="H102" t="s">
        <v>182</v>
      </c>
      <c r="I102" t="s">
        <v>21</v>
      </c>
      <c r="J102" t="s">
        <v>58</v>
      </c>
      <c r="K102" s="2">
        <v>3</v>
      </c>
      <c r="L102" t="s">
        <v>55</v>
      </c>
      <c r="M102" t="s">
        <v>59</v>
      </c>
      <c r="N102" t="s">
        <v>178</v>
      </c>
    </row>
    <row r="103" spans="1:14" x14ac:dyDescent="0.25">
      <c r="A103" s="2">
        <v>1</v>
      </c>
      <c r="B103" s="2">
        <v>2016</v>
      </c>
      <c r="C103" t="s">
        <v>181</v>
      </c>
      <c r="D103" t="s">
        <v>48</v>
      </c>
      <c r="E103" s="2">
        <v>0</v>
      </c>
      <c r="F103" s="2">
        <v>0</v>
      </c>
      <c r="G103" t="s">
        <v>182</v>
      </c>
      <c r="H103" t="s">
        <v>182</v>
      </c>
      <c r="I103" t="s">
        <v>21</v>
      </c>
      <c r="J103" t="s">
        <v>60</v>
      </c>
      <c r="K103" s="2">
        <v>2</v>
      </c>
      <c r="L103" t="s">
        <v>61</v>
      </c>
      <c r="M103" t="s">
        <v>62</v>
      </c>
      <c r="N103" t="s">
        <v>63</v>
      </c>
    </row>
    <row r="104" spans="1:14" x14ac:dyDescent="0.25">
      <c r="A104" s="2">
        <v>1</v>
      </c>
      <c r="B104" s="2">
        <v>2016</v>
      </c>
      <c r="C104" t="s">
        <v>181</v>
      </c>
      <c r="D104" t="s">
        <v>48</v>
      </c>
      <c r="E104" s="2">
        <v>0</v>
      </c>
      <c r="F104" s="2">
        <v>0</v>
      </c>
      <c r="G104" t="s">
        <v>182</v>
      </c>
      <c r="H104" t="s">
        <v>182</v>
      </c>
      <c r="I104" t="s">
        <v>21</v>
      </c>
      <c r="J104" t="s">
        <v>64</v>
      </c>
      <c r="K104" s="2">
        <v>3</v>
      </c>
      <c r="L104" t="s">
        <v>65</v>
      </c>
      <c r="M104" t="s">
        <v>66</v>
      </c>
      <c r="N104" t="s">
        <v>67</v>
      </c>
    </row>
    <row r="105" spans="1:14" x14ac:dyDescent="0.25">
      <c r="A105" s="2">
        <v>1</v>
      </c>
      <c r="B105" s="2">
        <v>2016</v>
      </c>
      <c r="C105" t="s">
        <v>181</v>
      </c>
      <c r="D105" t="s">
        <v>48</v>
      </c>
      <c r="E105" s="2">
        <v>0</v>
      </c>
      <c r="F105" s="2">
        <v>0</v>
      </c>
      <c r="G105" t="s">
        <v>182</v>
      </c>
      <c r="H105" t="s">
        <v>182</v>
      </c>
      <c r="I105" t="s">
        <v>21</v>
      </c>
      <c r="J105" t="s">
        <v>68</v>
      </c>
      <c r="K105" s="2">
        <v>3</v>
      </c>
      <c r="L105" t="s">
        <v>65</v>
      </c>
      <c r="M105" t="s">
        <v>69</v>
      </c>
      <c r="N105" t="s">
        <v>67</v>
      </c>
    </row>
    <row r="106" spans="1:14" x14ac:dyDescent="0.25">
      <c r="A106" s="2">
        <v>1</v>
      </c>
      <c r="B106" s="2">
        <v>2016</v>
      </c>
      <c r="C106" t="s">
        <v>181</v>
      </c>
      <c r="D106" t="s">
        <v>48</v>
      </c>
      <c r="E106" s="2">
        <v>0</v>
      </c>
      <c r="F106" s="2">
        <v>0</v>
      </c>
      <c r="G106" t="s">
        <v>182</v>
      </c>
      <c r="H106" t="s">
        <v>182</v>
      </c>
      <c r="I106" t="s">
        <v>21</v>
      </c>
      <c r="J106" t="s">
        <v>70</v>
      </c>
      <c r="K106" s="2">
        <v>3</v>
      </c>
      <c r="L106" t="s">
        <v>65</v>
      </c>
      <c r="M106" t="s">
        <v>71</v>
      </c>
      <c r="N106" t="s">
        <v>67</v>
      </c>
    </row>
    <row r="107" spans="1:14" x14ac:dyDescent="0.25">
      <c r="A107" s="2">
        <v>1</v>
      </c>
      <c r="B107" s="2">
        <v>2016</v>
      </c>
      <c r="C107" t="s">
        <v>181</v>
      </c>
      <c r="D107" t="s">
        <v>48</v>
      </c>
      <c r="E107" s="2">
        <v>0</v>
      </c>
      <c r="F107" s="2">
        <v>0</v>
      </c>
      <c r="G107" t="s">
        <v>182</v>
      </c>
      <c r="H107" t="s">
        <v>182</v>
      </c>
      <c r="I107" t="s">
        <v>21</v>
      </c>
      <c r="J107" t="s">
        <v>72</v>
      </c>
      <c r="K107" s="2">
        <v>3</v>
      </c>
      <c r="L107" t="s">
        <v>52</v>
      </c>
      <c r="M107" t="s">
        <v>73</v>
      </c>
      <c r="N107" t="s">
        <v>184</v>
      </c>
    </row>
    <row r="108" spans="1:14" x14ac:dyDescent="0.25">
      <c r="A108" s="2">
        <v>1</v>
      </c>
      <c r="B108" s="2">
        <v>2016</v>
      </c>
      <c r="C108" t="s">
        <v>181</v>
      </c>
      <c r="D108" t="s">
        <v>48</v>
      </c>
      <c r="E108" s="2">
        <v>0</v>
      </c>
      <c r="F108" s="2">
        <v>0</v>
      </c>
      <c r="G108" t="s">
        <v>182</v>
      </c>
      <c r="H108" t="s">
        <v>182</v>
      </c>
      <c r="I108" t="s">
        <v>21</v>
      </c>
      <c r="J108" t="s">
        <v>74</v>
      </c>
      <c r="K108" s="2">
        <v>1</v>
      </c>
      <c r="L108" t="s">
        <v>75</v>
      </c>
      <c r="M108" t="s">
        <v>76</v>
      </c>
      <c r="N108" t="s">
        <v>77</v>
      </c>
    </row>
    <row r="109" spans="1:14" x14ac:dyDescent="0.25">
      <c r="A109" s="2">
        <v>1</v>
      </c>
      <c r="B109" s="2">
        <v>2016</v>
      </c>
      <c r="C109" t="s">
        <v>181</v>
      </c>
      <c r="D109" t="s">
        <v>48</v>
      </c>
      <c r="E109" s="2">
        <v>0</v>
      </c>
      <c r="F109" s="2">
        <v>0</v>
      </c>
      <c r="G109" t="s">
        <v>182</v>
      </c>
      <c r="H109" t="s">
        <v>182</v>
      </c>
      <c r="I109" t="s">
        <v>21</v>
      </c>
      <c r="J109" t="s">
        <v>78</v>
      </c>
      <c r="K109" s="2">
        <v>1</v>
      </c>
      <c r="L109" t="s">
        <v>75</v>
      </c>
      <c r="M109" t="s">
        <v>79</v>
      </c>
      <c r="N109" t="s">
        <v>80</v>
      </c>
    </row>
    <row r="110" spans="1:14" x14ac:dyDescent="0.25">
      <c r="A110" s="2">
        <v>1</v>
      </c>
      <c r="B110" s="2">
        <v>2016</v>
      </c>
      <c r="C110" t="s">
        <v>181</v>
      </c>
      <c r="D110" t="s">
        <v>48</v>
      </c>
      <c r="E110" s="2">
        <v>0</v>
      </c>
      <c r="F110" s="2">
        <v>0</v>
      </c>
      <c r="G110" t="s">
        <v>182</v>
      </c>
      <c r="H110" t="s">
        <v>182</v>
      </c>
      <c r="I110" t="s">
        <v>21</v>
      </c>
      <c r="J110" t="s">
        <v>81</v>
      </c>
      <c r="K110" s="2">
        <v>2</v>
      </c>
      <c r="L110" t="s">
        <v>75</v>
      </c>
      <c r="M110" t="s">
        <v>82</v>
      </c>
      <c r="N110" t="s">
        <v>175</v>
      </c>
    </row>
    <row r="111" spans="1:14" x14ac:dyDescent="0.25">
      <c r="A111" s="2">
        <v>1</v>
      </c>
      <c r="B111" s="2">
        <v>2016</v>
      </c>
      <c r="C111" t="s">
        <v>181</v>
      </c>
      <c r="D111" t="s">
        <v>48</v>
      </c>
      <c r="E111" s="2">
        <v>0</v>
      </c>
      <c r="F111" s="2">
        <v>0</v>
      </c>
      <c r="G111" t="s">
        <v>182</v>
      </c>
      <c r="H111" t="s">
        <v>182</v>
      </c>
      <c r="I111" t="s">
        <v>21</v>
      </c>
      <c r="J111" t="s">
        <v>84</v>
      </c>
      <c r="K111" s="2">
        <v>4</v>
      </c>
      <c r="L111" t="s">
        <v>85</v>
      </c>
      <c r="M111" t="s">
        <v>86</v>
      </c>
      <c r="N111" t="s">
        <v>87</v>
      </c>
    </row>
    <row r="112" spans="1:14" x14ac:dyDescent="0.25">
      <c r="A112" s="2">
        <v>1</v>
      </c>
      <c r="B112" s="2">
        <v>2016</v>
      </c>
      <c r="C112" t="s">
        <v>181</v>
      </c>
      <c r="D112" t="s">
        <v>48</v>
      </c>
      <c r="E112" s="2">
        <v>0</v>
      </c>
      <c r="F112" s="2">
        <v>0</v>
      </c>
      <c r="G112" t="s">
        <v>182</v>
      </c>
      <c r="H112" t="s">
        <v>182</v>
      </c>
      <c r="I112" t="s">
        <v>21</v>
      </c>
      <c r="J112" t="s">
        <v>88</v>
      </c>
      <c r="K112" s="2">
        <v>4</v>
      </c>
      <c r="L112" t="s">
        <v>85</v>
      </c>
      <c r="M112" t="s">
        <v>89</v>
      </c>
      <c r="N112" t="s">
        <v>87</v>
      </c>
    </row>
    <row r="113" spans="1:14" x14ac:dyDescent="0.25">
      <c r="A113" s="2">
        <v>1</v>
      </c>
      <c r="B113" s="2">
        <v>2016</v>
      </c>
      <c r="C113" t="s">
        <v>181</v>
      </c>
      <c r="D113" t="s">
        <v>48</v>
      </c>
      <c r="E113" s="2">
        <v>0</v>
      </c>
      <c r="F113" s="2">
        <v>0</v>
      </c>
      <c r="G113" t="s">
        <v>182</v>
      </c>
      <c r="H113" t="s">
        <v>182</v>
      </c>
      <c r="I113" t="s">
        <v>21</v>
      </c>
      <c r="J113" t="s">
        <v>90</v>
      </c>
      <c r="K113" s="2">
        <v>4</v>
      </c>
      <c r="L113" t="s">
        <v>75</v>
      </c>
      <c r="M113" t="s">
        <v>91</v>
      </c>
      <c r="N113" t="s">
        <v>92</v>
      </c>
    </row>
    <row r="114" spans="1:14" x14ac:dyDescent="0.25">
      <c r="A114" s="2">
        <v>1</v>
      </c>
      <c r="B114" s="2">
        <v>2016</v>
      </c>
      <c r="C114" t="s">
        <v>181</v>
      </c>
      <c r="D114" t="s">
        <v>48</v>
      </c>
      <c r="E114" s="2">
        <v>0</v>
      </c>
      <c r="F114" s="2">
        <v>0</v>
      </c>
      <c r="G114" t="s">
        <v>182</v>
      </c>
      <c r="H114" t="s">
        <v>182</v>
      </c>
      <c r="I114" t="s">
        <v>21</v>
      </c>
      <c r="J114" t="s">
        <v>93</v>
      </c>
      <c r="K114" s="2">
        <v>3</v>
      </c>
      <c r="L114" t="s">
        <v>75</v>
      </c>
      <c r="M114" t="s">
        <v>94</v>
      </c>
      <c r="N114" t="s">
        <v>95</v>
      </c>
    </row>
    <row r="115" spans="1:14" x14ac:dyDescent="0.25">
      <c r="A115" s="2">
        <v>1</v>
      </c>
      <c r="B115" s="2">
        <v>2016</v>
      </c>
      <c r="C115" t="s">
        <v>181</v>
      </c>
      <c r="D115" t="s">
        <v>48</v>
      </c>
      <c r="E115" s="2">
        <v>0</v>
      </c>
      <c r="F115" s="2">
        <v>0</v>
      </c>
      <c r="G115" t="s">
        <v>182</v>
      </c>
      <c r="H115" t="s">
        <v>182</v>
      </c>
      <c r="I115" t="s">
        <v>21</v>
      </c>
      <c r="J115" t="s">
        <v>96</v>
      </c>
      <c r="K115" s="2">
        <v>4</v>
      </c>
      <c r="L115" t="s">
        <v>75</v>
      </c>
      <c r="M115" t="s">
        <v>97</v>
      </c>
      <c r="N115" t="s">
        <v>92</v>
      </c>
    </row>
    <row r="116" spans="1:14" x14ac:dyDescent="0.25">
      <c r="A116" s="2">
        <v>1</v>
      </c>
      <c r="B116" s="2">
        <v>2016</v>
      </c>
      <c r="C116" t="s">
        <v>181</v>
      </c>
      <c r="D116" t="s">
        <v>48</v>
      </c>
      <c r="E116" s="2">
        <v>0</v>
      </c>
      <c r="F116" s="2">
        <v>0</v>
      </c>
      <c r="G116" t="s">
        <v>182</v>
      </c>
      <c r="H116" t="s">
        <v>182</v>
      </c>
      <c r="I116" t="s">
        <v>21</v>
      </c>
      <c r="J116" t="s">
        <v>98</v>
      </c>
      <c r="K116" s="2">
        <v>5</v>
      </c>
      <c r="L116" t="s">
        <v>85</v>
      </c>
      <c r="M116" t="s">
        <v>99</v>
      </c>
      <c r="N116" t="s">
        <v>185</v>
      </c>
    </row>
    <row r="117" spans="1:14" x14ac:dyDescent="0.25">
      <c r="A117" s="2">
        <v>1</v>
      </c>
      <c r="B117" s="2">
        <v>2016</v>
      </c>
      <c r="C117" t="s">
        <v>181</v>
      </c>
      <c r="D117" t="s">
        <v>48</v>
      </c>
      <c r="E117" s="2">
        <v>0</v>
      </c>
      <c r="F117" s="2">
        <v>0</v>
      </c>
      <c r="G117" t="s">
        <v>182</v>
      </c>
      <c r="H117" t="s">
        <v>182</v>
      </c>
      <c r="I117" t="s">
        <v>21</v>
      </c>
      <c r="J117" t="s">
        <v>100</v>
      </c>
      <c r="K117" s="3"/>
      <c r="L117" t="s">
        <v>61</v>
      </c>
      <c r="M117" t="s">
        <v>101</v>
      </c>
    </row>
    <row r="118" spans="1:14" x14ac:dyDescent="0.25">
      <c r="A118" s="2">
        <v>1</v>
      </c>
      <c r="B118" s="2">
        <v>2016</v>
      </c>
      <c r="C118" t="s">
        <v>181</v>
      </c>
      <c r="D118" t="s">
        <v>48</v>
      </c>
      <c r="E118" s="2">
        <v>0</v>
      </c>
      <c r="F118" s="2">
        <v>0</v>
      </c>
      <c r="G118" t="s">
        <v>182</v>
      </c>
      <c r="H118" t="s">
        <v>182</v>
      </c>
      <c r="I118" t="s">
        <v>21</v>
      </c>
      <c r="J118" t="s">
        <v>102</v>
      </c>
      <c r="K118" s="3"/>
      <c r="L118" t="s">
        <v>61</v>
      </c>
      <c r="M118" t="s">
        <v>103</v>
      </c>
    </row>
    <row r="119" spans="1:14" x14ac:dyDescent="0.25">
      <c r="A119" s="2">
        <v>1</v>
      </c>
      <c r="B119" s="2">
        <v>2016</v>
      </c>
      <c r="C119" t="s">
        <v>181</v>
      </c>
      <c r="D119" t="s">
        <v>48</v>
      </c>
      <c r="E119" s="2">
        <v>0</v>
      </c>
      <c r="F119" s="2">
        <v>0</v>
      </c>
      <c r="G119" t="s">
        <v>182</v>
      </c>
      <c r="H119" t="s">
        <v>182</v>
      </c>
      <c r="I119" t="s">
        <v>21</v>
      </c>
      <c r="J119" t="s">
        <v>104</v>
      </c>
      <c r="K119" s="3"/>
      <c r="L119" t="s">
        <v>61</v>
      </c>
      <c r="M119" t="s">
        <v>105</v>
      </c>
    </row>
    <row r="120" spans="1:14" x14ac:dyDescent="0.25">
      <c r="A120" s="2">
        <v>1</v>
      </c>
      <c r="B120" s="2">
        <v>2016</v>
      </c>
      <c r="C120" t="s">
        <v>181</v>
      </c>
      <c r="D120" t="s">
        <v>48</v>
      </c>
      <c r="E120" s="2">
        <v>0</v>
      </c>
      <c r="F120" s="2">
        <v>0</v>
      </c>
      <c r="G120" t="s">
        <v>182</v>
      </c>
      <c r="H120" t="s">
        <v>182</v>
      </c>
      <c r="I120" t="s">
        <v>21</v>
      </c>
      <c r="J120" t="s">
        <v>106</v>
      </c>
      <c r="K120" s="3"/>
      <c r="L120" t="s">
        <v>61</v>
      </c>
      <c r="M120" t="s">
        <v>107</v>
      </c>
    </row>
    <row r="121" spans="1:14" x14ac:dyDescent="0.25">
      <c r="A121" s="2">
        <v>1</v>
      </c>
      <c r="B121" s="2">
        <v>2016</v>
      </c>
      <c r="C121" t="s">
        <v>181</v>
      </c>
      <c r="D121" t="s">
        <v>48</v>
      </c>
      <c r="E121" s="2">
        <v>0</v>
      </c>
      <c r="F121" s="2">
        <v>0</v>
      </c>
      <c r="G121" t="s">
        <v>182</v>
      </c>
      <c r="H121" t="s">
        <v>182</v>
      </c>
      <c r="I121" t="s">
        <v>21</v>
      </c>
      <c r="J121" t="s">
        <v>108</v>
      </c>
      <c r="K121" s="3"/>
      <c r="L121" t="s">
        <v>61</v>
      </c>
      <c r="M121" t="s">
        <v>109</v>
      </c>
    </row>
    <row r="122" spans="1:14" x14ac:dyDescent="0.25">
      <c r="A122" s="2">
        <v>1</v>
      </c>
      <c r="B122" s="2">
        <v>2016</v>
      </c>
      <c r="C122" t="s">
        <v>181</v>
      </c>
      <c r="D122" t="s">
        <v>48</v>
      </c>
      <c r="E122" s="2">
        <v>0</v>
      </c>
      <c r="F122" s="2">
        <v>0</v>
      </c>
      <c r="G122" t="s">
        <v>182</v>
      </c>
      <c r="H122" t="s">
        <v>182</v>
      </c>
      <c r="I122" t="s">
        <v>21</v>
      </c>
      <c r="J122" t="s">
        <v>110</v>
      </c>
      <c r="K122" s="3"/>
      <c r="L122" t="s">
        <v>61</v>
      </c>
      <c r="M122" t="s">
        <v>111</v>
      </c>
    </row>
    <row r="123" spans="1:14" x14ac:dyDescent="0.25">
      <c r="A123" s="2">
        <v>1</v>
      </c>
      <c r="B123" s="2">
        <v>2016</v>
      </c>
      <c r="C123" t="s">
        <v>181</v>
      </c>
      <c r="D123" t="s">
        <v>48</v>
      </c>
      <c r="E123" s="2">
        <v>0</v>
      </c>
      <c r="F123" s="2">
        <v>0</v>
      </c>
      <c r="G123" t="s">
        <v>182</v>
      </c>
      <c r="H123" t="s">
        <v>182</v>
      </c>
      <c r="I123" t="s">
        <v>21</v>
      </c>
      <c r="J123" t="s">
        <v>112</v>
      </c>
      <c r="K123" s="3"/>
      <c r="L123" t="s">
        <v>61</v>
      </c>
      <c r="M123" t="s">
        <v>113</v>
      </c>
    </row>
    <row r="124" spans="1:14" x14ac:dyDescent="0.25">
      <c r="A124" s="2">
        <v>1</v>
      </c>
      <c r="B124" s="2">
        <v>2016</v>
      </c>
      <c r="C124" t="s">
        <v>181</v>
      </c>
      <c r="D124" t="s">
        <v>48</v>
      </c>
      <c r="E124" s="2">
        <v>0</v>
      </c>
      <c r="F124" s="2">
        <v>0</v>
      </c>
      <c r="G124" t="s">
        <v>182</v>
      </c>
      <c r="H124" t="s">
        <v>182</v>
      </c>
      <c r="I124" t="s">
        <v>21</v>
      </c>
      <c r="J124" t="s">
        <v>114</v>
      </c>
      <c r="K124" s="3"/>
      <c r="L124" t="s">
        <v>61</v>
      </c>
      <c r="M124" t="s">
        <v>115</v>
      </c>
    </row>
    <row r="125" spans="1:14" x14ac:dyDescent="0.25">
      <c r="A125" s="2">
        <v>1</v>
      </c>
      <c r="B125" s="2">
        <v>2016</v>
      </c>
      <c r="C125" t="s">
        <v>181</v>
      </c>
      <c r="D125" t="s">
        <v>48</v>
      </c>
      <c r="E125" s="2">
        <v>0</v>
      </c>
      <c r="F125" s="2">
        <v>0</v>
      </c>
      <c r="G125" t="s">
        <v>182</v>
      </c>
      <c r="H125" t="s">
        <v>182</v>
      </c>
      <c r="I125" t="s">
        <v>21</v>
      </c>
      <c r="J125" t="s">
        <v>116</v>
      </c>
      <c r="K125" s="2">
        <v>2</v>
      </c>
      <c r="L125" t="s">
        <v>65</v>
      </c>
      <c r="M125" t="s">
        <v>117</v>
      </c>
      <c r="N125" t="s">
        <v>186</v>
      </c>
    </row>
    <row r="126" spans="1:14" x14ac:dyDescent="0.25">
      <c r="A126" s="2">
        <v>1</v>
      </c>
      <c r="B126" s="2">
        <v>2016</v>
      </c>
      <c r="C126" t="s">
        <v>181</v>
      </c>
      <c r="D126" t="s">
        <v>48</v>
      </c>
      <c r="E126" s="2">
        <v>0</v>
      </c>
      <c r="F126" s="2">
        <v>0</v>
      </c>
      <c r="G126" t="s">
        <v>182</v>
      </c>
      <c r="H126" t="s">
        <v>182</v>
      </c>
      <c r="I126" t="s">
        <v>21</v>
      </c>
      <c r="J126" t="s">
        <v>118</v>
      </c>
      <c r="K126" s="2">
        <v>2</v>
      </c>
      <c r="L126" t="s">
        <v>55</v>
      </c>
      <c r="M126" t="s">
        <v>119</v>
      </c>
      <c r="N126" t="s">
        <v>187</v>
      </c>
    </row>
    <row r="127" spans="1:14" x14ac:dyDescent="0.25">
      <c r="A127" s="2">
        <v>1</v>
      </c>
      <c r="B127" s="2">
        <v>2016</v>
      </c>
      <c r="C127" t="s">
        <v>181</v>
      </c>
      <c r="D127" t="s">
        <v>48</v>
      </c>
      <c r="E127" s="2">
        <v>0</v>
      </c>
      <c r="F127" s="2">
        <v>0</v>
      </c>
      <c r="G127" t="s">
        <v>182</v>
      </c>
      <c r="H127" t="s">
        <v>182</v>
      </c>
      <c r="I127" t="s">
        <v>21</v>
      </c>
      <c r="J127" t="s">
        <v>120</v>
      </c>
      <c r="K127" s="2">
        <v>3</v>
      </c>
      <c r="L127" t="s">
        <v>65</v>
      </c>
      <c r="M127" t="s">
        <v>121</v>
      </c>
      <c r="N127" t="s">
        <v>67</v>
      </c>
    </row>
    <row r="128" spans="1:14" x14ac:dyDescent="0.25">
      <c r="A128" s="2">
        <v>1</v>
      </c>
      <c r="B128" s="2">
        <v>2016</v>
      </c>
      <c r="C128" t="s">
        <v>181</v>
      </c>
      <c r="D128" t="s">
        <v>48</v>
      </c>
      <c r="E128" s="2">
        <v>0</v>
      </c>
      <c r="F128" s="2">
        <v>0</v>
      </c>
      <c r="G128" t="s">
        <v>182</v>
      </c>
      <c r="H128" t="s">
        <v>182</v>
      </c>
      <c r="I128" t="s">
        <v>21</v>
      </c>
      <c r="J128" t="s">
        <v>122</v>
      </c>
      <c r="K128" s="2">
        <v>4</v>
      </c>
      <c r="L128" t="s">
        <v>85</v>
      </c>
      <c r="M128" t="s">
        <v>123</v>
      </c>
      <c r="N128" t="s">
        <v>87</v>
      </c>
    </row>
    <row r="129" spans="1:14" x14ac:dyDescent="0.25">
      <c r="A129" s="2">
        <v>1</v>
      </c>
      <c r="B129" s="2">
        <v>2016</v>
      </c>
      <c r="C129" t="s">
        <v>181</v>
      </c>
      <c r="D129" t="s">
        <v>48</v>
      </c>
      <c r="E129" s="2">
        <v>0</v>
      </c>
      <c r="F129" s="2">
        <v>0</v>
      </c>
      <c r="G129" t="s">
        <v>182</v>
      </c>
      <c r="H129" t="s">
        <v>182</v>
      </c>
      <c r="I129" t="s">
        <v>21</v>
      </c>
      <c r="J129" t="s">
        <v>124</v>
      </c>
      <c r="K129" s="2">
        <v>2</v>
      </c>
      <c r="L129" t="s">
        <v>85</v>
      </c>
      <c r="M129" t="s">
        <v>125</v>
      </c>
      <c r="N129" t="s">
        <v>176</v>
      </c>
    </row>
    <row r="130" spans="1:14" x14ac:dyDescent="0.25">
      <c r="A130" s="2">
        <v>1</v>
      </c>
      <c r="B130" s="2">
        <v>2016</v>
      </c>
      <c r="C130" t="s">
        <v>181</v>
      </c>
      <c r="D130" t="s">
        <v>48</v>
      </c>
      <c r="E130" s="2">
        <v>0</v>
      </c>
      <c r="F130" s="2">
        <v>0</v>
      </c>
      <c r="G130" t="s">
        <v>182</v>
      </c>
      <c r="H130" t="s">
        <v>182</v>
      </c>
      <c r="I130" t="s">
        <v>21</v>
      </c>
      <c r="J130" t="s">
        <v>127</v>
      </c>
      <c r="K130" s="2">
        <v>4</v>
      </c>
      <c r="L130" t="s">
        <v>85</v>
      </c>
      <c r="M130" t="s">
        <v>128</v>
      </c>
      <c r="N130" t="s">
        <v>87</v>
      </c>
    </row>
    <row r="131" spans="1:14" x14ac:dyDescent="0.25">
      <c r="A131" s="2">
        <v>1</v>
      </c>
      <c r="B131" s="2">
        <v>2016</v>
      </c>
      <c r="C131" t="s">
        <v>181</v>
      </c>
      <c r="D131" t="s">
        <v>48</v>
      </c>
      <c r="E131" s="2">
        <v>0</v>
      </c>
      <c r="F131" s="2">
        <v>0</v>
      </c>
      <c r="G131" t="s">
        <v>182</v>
      </c>
      <c r="H131" t="s">
        <v>182</v>
      </c>
      <c r="I131" t="s">
        <v>21</v>
      </c>
      <c r="J131" t="s">
        <v>129</v>
      </c>
      <c r="K131" s="2">
        <v>4</v>
      </c>
      <c r="L131" t="s">
        <v>85</v>
      </c>
      <c r="M131" t="s">
        <v>130</v>
      </c>
      <c r="N131" t="s">
        <v>87</v>
      </c>
    </row>
    <row r="132" spans="1:14" x14ac:dyDescent="0.25">
      <c r="A132" s="2">
        <v>1</v>
      </c>
      <c r="B132" s="2">
        <v>2016</v>
      </c>
      <c r="C132" t="s">
        <v>181</v>
      </c>
      <c r="D132" t="s">
        <v>48</v>
      </c>
      <c r="E132" s="2">
        <v>0</v>
      </c>
      <c r="F132" s="2">
        <v>0</v>
      </c>
      <c r="G132" t="s">
        <v>182</v>
      </c>
      <c r="H132" t="s">
        <v>182</v>
      </c>
      <c r="I132" t="s">
        <v>21</v>
      </c>
      <c r="J132" t="s">
        <v>131</v>
      </c>
      <c r="K132" s="2">
        <v>4</v>
      </c>
      <c r="L132" t="s">
        <v>85</v>
      </c>
      <c r="M132" t="s">
        <v>132</v>
      </c>
      <c r="N132" t="s">
        <v>87</v>
      </c>
    </row>
    <row r="133" spans="1:14" x14ac:dyDescent="0.25">
      <c r="A133" s="2">
        <v>1</v>
      </c>
      <c r="B133" s="2">
        <v>2016</v>
      </c>
      <c r="C133" t="s">
        <v>181</v>
      </c>
      <c r="D133" t="s">
        <v>48</v>
      </c>
      <c r="E133" s="2">
        <v>0</v>
      </c>
      <c r="F133" s="2">
        <v>0</v>
      </c>
      <c r="G133" t="s">
        <v>182</v>
      </c>
      <c r="H133" t="s">
        <v>182</v>
      </c>
      <c r="I133" t="s">
        <v>21</v>
      </c>
      <c r="J133" t="s">
        <v>133</v>
      </c>
      <c r="K133" s="2">
        <v>1</v>
      </c>
      <c r="L133" t="s">
        <v>52</v>
      </c>
      <c r="M133" t="s">
        <v>134</v>
      </c>
      <c r="N133" t="s">
        <v>177</v>
      </c>
    </row>
    <row r="134" spans="1:14" x14ac:dyDescent="0.25">
      <c r="A134" s="2">
        <v>1</v>
      </c>
      <c r="B134" s="2">
        <v>2016</v>
      </c>
      <c r="C134" t="s">
        <v>181</v>
      </c>
      <c r="D134" t="s">
        <v>48</v>
      </c>
      <c r="E134" s="2">
        <v>0</v>
      </c>
      <c r="F134" s="2">
        <v>0</v>
      </c>
      <c r="G134" t="s">
        <v>182</v>
      </c>
      <c r="H134" t="s">
        <v>182</v>
      </c>
      <c r="I134" t="s">
        <v>21</v>
      </c>
      <c r="J134" t="s">
        <v>135</v>
      </c>
      <c r="K134" s="2">
        <v>4</v>
      </c>
      <c r="L134" t="s">
        <v>55</v>
      </c>
      <c r="M134" t="s">
        <v>136</v>
      </c>
      <c r="N134" t="s">
        <v>57</v>
      </c>
    </row>
    <row r="135" spans="1:14" x14ac:dyDescent="0.25">
      <c r="A135" s="2">
        <v>1</v>
      </c>
      <c r="B135" s="2">
        <v>2016</v>
      </c>
      <c r="C135" t="s">
        <v>181</v>
      </c>
      <c r="D135" t="s">
        <v>48</v>
      </c>
      <c r="E135" s="2">
        <v>0</v>
      </c>
      <c r="F135" s="2">
        <v>0</v>
      </c>
      <c r="G135" t="s">
        <v>182</v>
      </c>
      <c r="H135" t="s">
        <v>182</v>
      </c>
      <c r="I135" t="s">
        <v>21</v>
      </c>
      <c r="J135" t="s">
        <v>137</v>
      </c>
      <c r="K135" s="2">
        <v>3</v>
      </c>
      <c r="L135" t="s">
        <v>55</v>
      </c>
      <c r="M135" t="s">
        <v>138</v>
      </c>
      <c r="N135" t="s">
        <v>178</v>
      </c>
    </row>
    <row r="136" spans="1:14" x14ac:dyDescent="0.25">
      <c r="A136" s="2">
        <v>1</v>
      </c>
      <c r="B136" s="2">
        <v>2016</v>
      </c>
      <c r="C136" t="s">
        <v>181</v>
      </c>
      <c r="D136" t="s">
        <v>48</v>
      </c>
      <c r="E136" s="2">
        <v>0</v>
      </c>
      <c r="F136" s="2">
        <v>0</v>
      </c>
      <c r="G136" t="s">
        <v>182</v>
      </c>
      <c r="H136" t="s">
        <v>182</v>
      </c>
      <c r="I136" t="s">
        <v>21</v>
      </c>
      <c r="J136" t="s">
        <v>139</v>
      </c>
      <c r="K136" s="2">
        <v>4</v>
      </c>
      <c r="L136" t="s">
        <v>85</v>
      </c>
      <c r="M136" t="s">
        <v>140</v>
      </c>
      <c r="N136" t="s">
        <v>87</v>
      </c>
    </row>
    <row r="137" spans="1:14" x14ac:dyDescent="0.25">
      <c r="A137" s="2">
        <v>1</v>
      </c>
      <c r="B137" s="2">
        <v>2016</v>
      </c>
      <c r="C137" t="s">
        <v>181</v>
      </c>
      <c r="D137" t="s">
        <v>48</v>
      </c>
      <c r="E137" s="2">
        <v>0</v>
      </c>
      <c r="F137" s="2">
        <v>0</v>
      </c>
      <c r="G137" t="s">
        <v>182</v>
      </c>
      <c r="H137" t="s">
        <v>182</v>
      </c>
      <c r="I137" t="s">
        <v>21</v>
      </c>
      <c r="J137" t="s">
        <v>141</v>
      </c>
      <c r="K137" s="2">
        <v>4</v>
      </c>
      <c r="L137" t="s">
        <v>85</v>
      </c>
      <c r="M137" t="s">
        <v>142</v>
      </c>
      <c r="N137" t="s">
        <v>87</v>
      </c>
    </row>
    <row r="138" spans="1:14" x14ac:dyDescent="0.25">
      <c r="A138" s="2">
        <v>1</v>
      </c>
      <c r="B138" s="2">
        <v>2016</v>
      </c>
      <c r="C138" t="s">
        <v>181</v>
      </c>
      <c r="D138" t="s">
        <v>48</v>
      </c>
      <c r="E138" s="2">
        <v>0</v>
      </c>
      <c r="F138" s="2">
        <v>0</v>
      </c>
      <c r="G138" t="s">
        <v>182</v>
      </c>
      <c r="H138" t="s">
        <v>182</v>
      </c>
      <c r="I138" t="s">
        <v>21</v>
      </c>
      <c r="J138" t="s">
        <v>143</v>
      </c>
      <c r="K138" s="2">
        <v>4</v>
      </c>
      <c r="L138" t="s">
        <v>85</v>
      </c>
      <c r="M138" t="s">
        <v>144</v>
      </c>
      <c r="N138" t="s">
        <v>87</v>
      </c>
    </row>
    <row r="139" spans="1:14" x14ac:dyDescent="0.25">
      <c r="A139" s="2">
        <v>1</v>
      </c>
      <c r="B139" s="2">
        <v>2016</v>
      </c>
      <c r="C139" t="s">
        <v>181</v>
      </c>
      <c r="D139" t="s">
        <v>48</v>
      </c>
      <c r="E139" s="2">
        <v>0</v>
      </c>
      <c r="F139" s="2">
        <v>0</v>
      </c>
      <c r="G139" t="s">
        <v>182</v>
      </c>
      <c r="H139" t="s">
        <v>182</v>
      </c>
      <c r="I139" t="s">
        <v>21</v>
      </c>
      <c r="J139" t="s">
        <v>145</v>
      </c>
      <c r="K139" s="2">
        <v>4</v>
      </c>
      <c r="L139" t="s">
        <v>55</v>
      </c>
      <c r="M139" t="s">
        <v>146</v>
      </c>
      <c r="N139" t="s">
        <v>57</v>
      </c>
    </row>
    <row r="140" spans="1:14" x14ac:dyDescent="0.25">
      <c r="A140" s="2">
        <v>1</v>
      </c>
      <c r="B140" s="2">
        <v>2016</v>
      </c>
      <c r="C140" t="s">
        <v>181</v>
      </c>
      <c r="D140" t="s">
        <v>48</v>
      </c>
      <c r="E140" s="2">
        <v>0</v>
      </c>
      <c r="F140" s="2">
        <v>0</v>
      </c>
      <c r="G140" t="s">
        <v>182</v>
      </c>
      <c r="H140" t="s">
        <v>182</v>
      </c>
      <c r="I140" t="s">
        <v>21</v>
      </c>
      <c r="J140" t="s">
        <v>147</v>
      </c>
      <c r="K140" s="2">
        <v>3</v>
      </c>
      <c r="L140" t="s">
        <v>55</v>
      </c>
      <c r="M140" t="s">
        <v>148</v>
      </c>
      <c r="N140" t="s">
        <v>178</v>
      </c>
    </row>
    <row r="141" spans="1:14" x14ac:dyDescent="0.25">
      <c r="A141" s="2">
        <v>1</v>
      </c>
      <c r="B141" s="2">
        <v>2016</v>
      </c>
      <c r="C141" t="s">
        <v>181</v>
      </c>
      <c r="D141" t="s">
        <v>48</v>
      </c>
      <c r="E141" s="2">
        <v>0</v>
      </c>
      <c r="F141" s="2">
        <v>0</v>
      </c>
      <c r="G141" t="s">
        <v>182</v>
      </c>
      <c r="H141" t="s">
        <v>182</v>
      </c>
      <c r="I141" t="s">
        <v>21</v>
      </c>
      <c r="J141" t="s">
        <v>149</v>
      </c>
      <c r="K141" s="2">
        <v>3</v>
      </c>
      <c r="L141" t="s">
        <v>55</v>
      </c>
      <c r="M141" t="s">
        <v>150</v>
      </c>
      <c r="N141" t="s">
        <v>178</v>
      </c>
    </row>
    <row r="142" spans="1:14" x14ac:dyDescent="0.25">
      <c r="A142" s="2">
        <v>1</v>
      </c>
      <c r="B142" s="2">
        <v>2016</v>
      </c>
      <c r="C142" t="s">
        <v>181</v>
      </c>
      <c r="D142" t="s">
        <v>48</v>
      </c>
      <c r="E142" s="2">
        <v>0</v>
      </c>
      <c r="F142" s="2">
        <v>0</v>
      </c>
      <c r="G142" t="s">
        <v>182</v>
      </c>
      <c r="H142" t="s">
        <v>182</v>
      </c>
      <c r="I142" t="s">
        <v>21</v>
      </c>
      <c r="J142" t="s">
        <v>151</v>
      </c>
      <c r="K142" s="3"/>
      <c r="L142" t="s">
        <v>52</v>
      </c>
      <c r="M142" t="s">
        <v>152</v>
      </c>
    </row>
    <row r="143" spans="1:14" x14ac:dyDescent="0.25">
      <c r="A143" s="2">
        <v>1</v>
      </c>
      <c r="B143" s="2">
        <v>2016</v>
      </c>
      <c r="C143" t="s">
        <v>181</v>
      </c>
      <c r="D143" t="s">
        <v>48</v>
      </c>
      <c r="E143" s="2">
        <v>0</v>
      </c>
      <c r="F143" s="2">
        <v>0</v>
      </c>
      <c r="G143" t="s">
        <v>182</v>
      </c>
      <c r="H143" t="s">
        <v>182</v>
      </c>
      <c r="I143" t="s">
        <v>21</v>
      </c>
      <c r="J143" t="s">
        <v>153</v>
      </c>
      <c r="K143" s="3"/>
      <c r="L143" t="s">
        <v>75</v>
      </c>
      <c r="M143" t="s">
        <v>154</v>
      </c>
    </row>
    <row r="144" spans="1:14" x14ac:dyDescent="0.25">
      <c r="A144" s="2">
        <v>1</v>
      </c>
      <c r="B144" s="2">
        <v>2016</v>
      </c>
      <c r="C144" t="s">
        <v>181</v>
      </c>
      <c r="D144" t="s">
        <v>48</v>
      </c>
      <c r="E144" s="2">
        <v>0</v>
      </c>
      <c r="F144" s="2">
        <v>0</v>
      </c>
      <c r="G144" t="s">
        <v>182</v>
      </c>
      <c r="H144" t="s">
        <v>182</v>
      </c>
      <c r="I144" t="s">
        <v>21</v>
      </c>
      <c r="J144" t="s">
        <v>156</v>
      </c>
      <c r="K144" s="2">
        <v>1</v>
      </c>
      <c r="L144" t="s">
        <v>75</v>
      </c>
      <c r="M144" t="s">
        <v>157</v>
      </c>
      <c r="N144" t="s">
        <v>158</v>
      </c>
    </row>
    <row r="145" spans="1:14" x14ac:dyDescent="0.25">
      <c r="A145" s="2">
        <v>1</v>
      </c>
      <c r="B145" s="2">
        <v>2016</v>
      </c>
      <c r="C145" t="s">
        <v>181</v>
      </c>
      <c r="D145" t="s">
        <v>48</v>
      </c>
      <c r="E145" s="2">
        <v>0</v>
      </c>
      <c r="F145" s="2">
        <v>0</v>
      </c>
      <c r="G145" t="s">
        <v>182</v>
      </c>
      <c r="H145" t="s">
        <v>182</v>
      </c>
      <c r="I145" t="s">
        <v>21</v>
      </c>
      <c r="J145" t="s">
        <v>159</v>
      </c>
      <c r="K145" s="3"/>
      <c r="L145" t="s">
        <v>52</v>
      </c>
      <c r="M145" t="s">
        <v>160</v>
      </c>
    </row>
    <row r="146" spans="1:14" x14ac:dyDescent="0.25">
      <c r="A146" s="2">
        <v>1</v>
      </c>
      <c r="B146" s="2">
        <v>2016</v>
      </c>
      <c r="C146" t="s">
        <v>181</v>
      </c>
      <c r="D146" t="s">
        <v>48</v>
      </c>
      <c r="E146" s="2">
        <v>0</v>
      </c>
      <c r="F146" s="2">
        <v>0</v>
      </c>
      <c r="G146" t="s">
        <v>182</v>
      </c>
      <c r="H146" t="s">
        <v>182</v>
      </c>
      <c r="I146" t="s">
        <v>21</v>
      </c>
      <c r="J146" t="s">
        <v>161</v>
      </c>
      <c r="K146" s="2">
        <v>9</v>
      </c>
      <c r="L146" t="s">
        <v>52</v>
      </c>
      <c r="M146" t="s">
        <v>162</v>
      </c>
      <c r="N146" t="s">
        <v>188</v>
      </c>
    </row>
    <row r="147" spans="1:14" x14ac:dyDescent="0.25">
      <c r="A147" s="2">
        <v>1</v>
      </c>
      <c r="B147" s="2">
        <v>2016</v>
      </c>
      <c r="C147" t="s">
        <v>181</v>
      </c>
      <c r="D147" t="s">
        <v>48</v>
      </c>
      <c r="E147" s="2">
        <v>0</v>
      </c>
      <c r="F147" s="2">
        <v>0</v>
      </c>
      <c r="G147" t="s">
        <v>182</v>
      </c>
      <c r="H147" t="s">
        <v>182</v>
      </c>
      <c r="I147" t="s">
        <v>21</v>
      </c>
      <c r="J147" t="s">
        <v>163</v>
      </c>
      <c r="K147" s="2">
        <v>1</v>
      </c>
      <c r="L147" t="s">
        <v>52</v>
      </c>
      <c r="M147" t="s">
        <v>164</v>
      </c>
      <c r="N147" t="s">
        <v>165</v>
      </c>
    </row>
    <row r="148" spans="1:14" x14ac:dyDescent="0.25">
      <c r="A148" s="2">
        <v>1</v>
      </c>
      <c r="B148" s="2">
        <v>2016</v>
      </c>
      <c r="C148" t="s">
        <v>181</v>
      </c>
      <c r="D148" t="s">
        <v>48</v>
      </c>
      <c r="E148" s="2">
        <v>0</v>
      </c>
      <c r="F148" s="2">
        <v>0</v>
      </c>
      <c r="G148" t="s">
        <v>182</v>
      </c>
      <c r="H148" t="s">
        <v>182</v>
      </c>
      <c r="I148" t="s">
        <v>21</v>
      </c>
      <c r="J148" t="s">
        <v>166</v>
      </c>
      <c r="K148" s="2">
        <v>4</v>
      </c>
      <c r="L148" t="s">
        <v>55</v>
      </c>
      <c r="M148" t="s">
        <v>167</v>
      </c>
      <c r="N148" t="s">
        <v>57</v>
      </c>
    </row>
    <row r="149" spans="1:14" x14ac:dyDescent="0.25">
      <c r="A149" s="2">
        <v>1</v>
      </c>
      <c r="B149" s="2">
        <v>2016</v>
      </c>
      <c r="C149" t="s">
        <v>189</v>
      </c>
      <c r="D149" t="s">
        <v>48</v>
      </c>
      <c r="E149" s="2">
        <v>1</v>
      </c>
      <c r="F149" s="2">
        <v>0</v>
      </c>
      <c r="G149" t="s">
        <v>190</v>
      </c>
      <c r="H149" t="s">
        <v>191</v>
      </c>
      <c r="I149" t="s">
        <v>21</v>
      </c>
      <c r="J149" t="s">
        <v>51</v>
      </c>
      <c r="K149" s="3"/>
      <c r="L149" t="s">
        <v>52</v>
      </c>
      <c r="M149" t="s">
        <v>53</v>
      </c>
    </row>
    <row r="150" spans="1:14" x14ac:dyDescent="0.25">
      <c r="A150" s="2">
        <v>1</v>
      </c>
      <c r="B150" s="2">
        <v>2016</v>
      </c>
      <c r="C150" t="s">
        <v>189</v>
      </c>
      <c r="D150" t="s">
        <v>48</v>
      </c>
      <c r="E150" s="2">
        <v>1</v>
      </c>
      <c r="F150" s="2">
        <v>0</v>
      </c>
      <c r="G150" t="s">
        <v>190</v>
      </c>
      <c r="H150" t="s">
        <v>191</v>
      </c>
      <c r="I150" t="s">
        <v>21</v>
      </c>
      <c r="J150" t="s">
        <v>54</v>
      </c>
      <c r="K150" s="2">
        <v>3</v>
      </c>
      <c r="L150" t="s">
        <v>55</v>
      </c>
      <c r="M150" t="s">
        <v>56</v>
      </c>
      <c r="N150" t="s">
        <v>178</v>
      </c>
    </row>
    <row r="151" spans="1:14" x14ac:dyDescent="0.25">
      <c r="A151" s="2">
        <v>1</v>
      </c>
      <c r="B151" s="2">
        <v>2016</v>
      </c>
      <c r="C151" t="s">
        <v>189</v>
      </c>
      <c r="D151" t="s">
        <v>48</v>
      </c>
      <c r="E151" s="2">
        <v>1</v>
      </c>
      <c r="F151" s="2">
        <v>0</v>
      </c>
      <c r="G151" t="s">
        <v>190</v>
      </c>
      <c r="H151" t="s">
        <v>191</v>
      </c>
      <c r="I151" t="s">
        <v>21</v>
      </c>
      <c r="J151" t="s">
        <v>58</v>
      </c>
      <c r="K151" s="2">
        <v>4</v>
      </c>
      <c r="L151" t="s">
        <v>55</v>
      </c>
      <c r="M151" t="s">
        <v>59</v>
      </c>
      <c r="N151" t="s">
        <v>57</v>
      </c>
    </row>
    <row r="152" spans="1:14" x14ac:dyDescent="0.25">
      <c r="A152" s="2">
        <v>1</v>
      </c>
      <c r="B152" s="2">
        <v>2016</v>
      </c>
      <c r="C152" t="s">
        <v>189</v>
      </c>
      <c r="D152" t="s">
        <v>48</v>
      </c>
      <c r="E152" s="2">
        <v>1</v>
      </c>
      <c r="F152" s="2">
        <v>0</v>
      </c>
      <c r="G152" t="s">
        <v>190</v>
      </c>
      <c r="H152" t="s">
        <v>191</v>
      </c>
      <c r="I152" t="s">
        <v>21</v>
      </c>
      <c r="J152" t="s">
        <v>60</v>
      </c>
      <c r="K152" s="2">
        <v>2</v>
      </c>
      <c r="L152" t="s">
        <v>61</v>
      </c>
      <c r="M152" t="s">
        <v>62</v>
      </c>
      <c r="N152" t="s">
        <v>63</v>
      </c>
    </row>
    <row r="153" spans="1:14" x14ac:dyDescent="0.25">
      <c r="A153" s="2">
        <v>1</v>
      </c>
      <c r="B153" s="2">
        <v>2016</v>
      </c>
      <c r="C153" t="s">
        <v>189</v>
      </c>
      <c r="D153" t="s">
        <v>48</v>
      </c>
      <c r="E153" s="2">
        <v>1</v>
      </c>
      <c r="F153" s="2">
        <v>0</v>
      </c>
      <c r="G153" t="s">
        <v>190</v>
      </c>
      <c r="H153" t="s">
        <v>191</v>
      </c>
      <c r="I153" t="s">
        <v>21</v>
      </c>
      <c r="J153" t="s">
        <v>64</v>
      </c>
      <c r="K153" s="2">
        <v>2</v>
      </c>
      <c r="L153" t="s">
        <v>65</v>
      </c>
      <c r="M153" t="s">
        <v>66</v>
      </c>
      <c r="N153" t="s">
        <v>186</v>
      </c>
    </row>
    <row r="154" spans="1:14" x14ac:dyDescent="0.25">
      <c r="A154" s="2">
        <v>1</v>
      </c>
      <c r="B154" s="2">
        <v>2016</v>
      </c>
      <c r="C154" t="s">
        <v>189</v>
      </c>
      <c r="D154" t="s">
        <v>48</v>
      </c>
      <c r="E154" s="2">
        <v>1</v>
      </c>
      <c r="F154" s="2">
        <v>0</v>
      </c>
      <c r="G154" t="s">
        <v>190</v>
      </c>
      <c r="H154" t="s">
        <v>191</v>
      </c>
      <c r="I154" t="s">
        <v>21</v>
      </c>
      <c r="J154" t="s">
        <v>68</v>
      </c>
      <c r="K154" s="2"/>
      <c r="L154" t="s">
        <v>65</v>
      </c>
      <c r="M154" t="s">
        <v>69</v>
      </c>
      <c r="N154" t="s">
        <v>186</v>
      </c>
    </row>
    <row r="155" spans="1:14" x14ac:dyDescent="0.25">
      <c r="A155" s="2">
        <v>1</v>
      </c>
      <c r="B155" s="2">
        <v>2016</v>
      </c>
      <c r="C155" t="s">
        <v>189</v>
      </c>
      <c r="D155" t="s">
        <v>48</v>
      </c>
      <c r="E155" s="2">
        <v>1</v>
      </c>
      <c r="F155" s="2">
        <v>0</v>
      </c>
      <c r="G155" t="s">
        <v>190</v>
      </c>
      <c r="H155" t="s">
        <v>191</v>
      </c>
      <c r="I155" t="s">
        <v>21</v>
      </c>
      <c r="J155" t="s">
        <v>70</v>
      </c>
      <c r="K155" s="2">
        <v>3</v>
      </c>
      <c r="L155" t="s">
        <v>65</v>
      </c>
      <c r="M155" t="s">
        <v>71</v>
      </c>
      <c r="N155" t="s">
        <v>67</v>
      </c>
    </row>
    <row r="156" spans="1:14" x14ac:dyDescent="0.25">
      <c r="A156" s="2">
        <v>1</v>
      </c>
      <c r="B156" s="2">
        <v>2016</v>
      </c>
      <c r="C156" t="s">
        <v>189</v>
      </c>
      <c r="D156" t="s">
        <v>48</v>
      </c>
      <c r="E156" s="2">
        <v>1</v>
      </c>
      <c r="F156" s="2">
        <v>0</v>
      </c>
      <c r="G156" t="s">
        <v>190</v>
      </c>
      <c r="H156" t="s">
        <v>191</v>
      </c>
      <c r="I156" t="s">
        <v>21</v>
      </c>
      <c r="J156" t="s">
        <v>72</v>
      </c>
      <c r="K156" s="3"/>
      <c r="L156" t="s">
        <v>52</v>
      </c>
      <c r="M156" t="s">
        <v>73</v>
      </c>
    </row>
    <row r="157" spans="1:14" x14ac:dyDescent="0.25">
      <c r="A157" s="2">
        <v>1</v>
      </c>
      <c r="B157" s="2">
        <v>2016</v>
      </c>
      <c r="C157" t="s">
        <v>189</v>
      </c>
      <c r="D157" t="s">
        <v>48</v>
      </c>
      <c r="E157" s="2">
        <v>1</v>
      </c>
      <c r="F157" s="2">
        <v>0</v>
      </c>
      <c r="G157" t="s">
        <v>190</v>
      </c>
      <c r="H157" t="s">
        <v>191</v>
      </c>
      <c r="I157" t="s">
        <v>21</v>
      </c>
      <c r="J157" t="s">
        <v>74</v>
      </c>
      <c r="K157" s="2">
        <v>1</v>
      </c>
      <c r="L157" t="s">
        <v>75</v>
      </c>
      <c r="M157" t="s">
        <v>76</v>
      </c>
      <c r="N157" t="s">
        <v>77</v>
      </c>
    </row>
    <row r="158" spans="1:14" x14ac:dyDescent="0.25">
      <c r="A158" s="2">
        <v>1</v>
      </c>
      <c r="B158" s="2">
        <v>2016</v>
      </c>
      <c r="C158" t="s">
        <v>189</v>
      </c>
      <c r="D158" t="s">
        <v>48</v>
      </c>
      <c r="E158" s="2">
        <v>1</v>
      </c>
      <c r="F158" s="2">
        <v>0</v>
      </c>
      <c r="G158" t="s">
        <v>190</v>
      </c>
      <c r="H158" t="s">
        <v>191</v>
      </c>
      <c r="I158" t="s">
        <v>21</v>
      </c>
      <c r="J158" t="s">
        <v>78</v>
      </c>
      <c r="K158" s="2">
        <v>5</v>
      </c>
      <c r="L158" t="s">
        <v>75</v>
      </c>
      <c r="M158" t="s">
        <v>79</v>
      </c>
      <c r="N158" t="s">
        <v>192</v>
      </c>
    </row>
    <row r="159" spans="1:14" x14ac:dyDescent="0.25">
      <c r="A159" s="2">
        <v>1</v>
      </c>
      <c r="B159" s="2">
        <v>2016</v>
      </c>
      <c r="C159" t="s">
        <v>189</v>
      </c>
      <c r="D159" t="s">
        <v>48</v>
      </c>
      <c r="E159" s="2">
        <v>1</v>
      </c>
      <c r="F159" s="2">
        <v>0</v>
      </c>
      <c r="G159" t="s">
        <v>190</v>
      </c>
      <c r="H159" t="s">
        <v>191</v>
      </c>
      <c r="I159" t="s">
        <v>21</v>
      </c>
      <c r="J159" t="s">
        <v>81</v>
      </c>
      <c r="K159" s="2">
        <v>2</v>
      </c>
      <c r="L159" t="s">
        <v>75</v>
      </c>
      <c r="M159" t="s">
        <v>82</v>
      </c>
      <c r="N159" t="s">
        <v>175</v>
      </c>
    </row>
    <row r="160" spans="1:14" x14ac:dyDescent="0.25">
      <c r="A160" s="2">
        <v>1</v>
      </c>
      <c r="B160" s="2">
        <v>2016</v>
      </c>
      <c r="C160" t="s">
        <v>189</v>
      </c>
      <c r="D160" t="s">
        <v>48</v>
      </c>
      <c r="E160" s="2">
        <v>1</v>
      </c>
      <c r="F160" s="2">
        <v>0</v>
      </c>
      <c r="G160" t="s">
        <v>190</v>
      </c>
      <c r="H160" t="s">
        <v>191</v>
      </c>
      <c r="I160" t="s">
        <v>21</v>
      </c>
      <c r="J160" t="s">
        <v>84</v>
      </c>
      <c r="K160" s="2">
        <v>3</v>
      </c>
      <c r="L160" t="s">
        <v>85</v>
      </c>
      <c r="M160" t="s">
        <v>86</v>
      </c>
      <c r="N160" t="s">
        <v>126</v>
      </c>
    </row>
    <row r="161" spans="1:14" x14ac:dyDescent="0.25">
      <c r="A161" s="2">
        <v>1</v>
      </c>
      <c r="B161" s="2">
        <v>2016</v>
      </c>
      <c r="C161" t="s">
        <v>189</v>
      </c>
      <c r="D161" t="s">
        <v>48</v>
      </c>
      <c r="E161" s="2">
        <v>1</v>
      </c>
      <c r="F161" s="2">
        <v>0</v>
      </c>
      <c r="G161" t="s">
        <v>190</v>
      </c>
      <c r="H161" t="s">
        <v>191</v>
      </c>
      <c r="I161" t="s">
        <v>21</v>
      </c>
      <c r="J161" t="s">
        <v>88</v>
      </c>
      <c r="K161" s="2">
        <v>5</v>
      </c>
      <c r="L161" t="s">
        <v>85</v>
      </c>
      <c r="M161" t="s">
        <v>89</v>
      </c>
      <c r="N161" t="s">
        <v>185</v>
      </c>
    </row>
    <row r="162" spans="1:14" x14ac:dyDescent="0.25">
      <c r="A162" s="2">
        <v>1</v>
      </c>
      <c r="B162" s="2">
        <v>2016</v>
      </c>
      <c r="C162" t="s">
        <v>189</v>
      </c>
      <c r="D162" t="s">
        <v>48</v>
      </c>
      <c r="E162" s="2">
        <v>1</v>
      </c>
      <c r="F162" s="2">
        <v>0</v>
      </c>
      <c r="G162" t="s">
        <v>190</v>
      </c>
      <c r="H162" t="s">
        <v>191</v>
      </c>
      <c r="I162" t="s">
        <v>21</v>
      </c>
      <c r="J162" t="s">
        <v>90</v>
      </c>
      <c r="K162" s="2">
        <v>3</v>
      </c>
      <c r="L162" t="s">
        <v>75</v>
      </c>
      <c r="M162" t="s">
        <v>91</v>
      </c>
      <c r="N162" t="s">
        <v>95</v>
      </c>
    </row>
    <row r="163" spans="1:14" x14ac:dyDescent="0.25">
      <c r="A163" s="2">
        <v>1</v>
      </c>
      <c r="B163" s="2">
        <v>2016</v>
      </c>
      <c r="C163" t="s">
        <v>189</v>
      </c>
      <c r="D163" t="s">
        <v>48</v>
      </c>
      <c r="E163" s="2">
        <v>1</v>
      </c>
      <c r="F163" s="2">
        <v>0</v>
      </c>
      <c r="G163" t="s">
        <v>190</v>
      </c>
      <c r="H163" t="s">
        <v>191</v>
      </c>
      <c r="I163" t="s">
        <v>21</v>
      </c>
      <c r="J163" t="s">
        <v>93</v>
      </c>
      <c r="K163" s="2">
        <v>4</v>
      </c>
      <c r="L163" t="s">
        <v>75</v>
      </c>
      <c r="M163" t="s">
        <v>94</v>
      </c>
      <c r="N163" t="s">
        <v>92</v>
      </c>
    </row>
    <row r="164" spans="1:14" x14ac:dyDescent="0.25">
      <c r="A164" s="2">
        <v>1</v>
      </c>
      <c r="B164" s="2">
        <v>2016</v>
      </c>
      <c r="C164" t="s">
        <v>189</v>
      </c>
      <c r="D164" t="s">
        <v>48</v>
      </c>
      <c r="E164" s="2">
        <v>1</v>
      </c>
      <c r="F164" s="2">
        <v>0</v>
      </c>
      <c r="G164" t="s">
        <v>190</v>
      </c>
      <c r="H164" t="s">
        <v>191</v>
      </c>
      <c r="I164" t="s">
        <v>21</v>
      </c>
      <c r="J164" t="s">
        <v>96</v>
      </c>
      <c r="K164" s="2">
        <v>3</v>
      </c>
      <c r="L164" t="s">
        <v>75</v>
      </c>
      <c r="M164" t="s">
        <v>97</v>
      </c>
      <c r="N164" t="s">
        <v>95</v>
      </c>
    </row>
    <row r="165" spans="1:14" x14ac:dyDescent="0.25">
      <c r="A165" s="2">
        <v>1</v>
      </c>
      <c r="B165" s="2">
        <v>2016</v>
      </c>
      <c r="C165" t="s">
        <v>189</v>
      </c>
      <c r="D165" t="s">
        <v>48</v>
      </c>
      <c r="E165" s="2">
        <v>1</v>
      </c>
      <c r="F165" s="2">
        <v>0</v>
      </c>
      <c r="G165" t="s">
        <v>190</v>
      </c>
      <c r="H165" t="s">
        <v>191</v>
      </c>
      <c r="I165" t="s">
        <v>21</v>
      </c>
      <c r="J165" t="s">
        <v>98</v>
      </c>
      <c r="K165" s="2">
        <v>3</v>
      </c>
      <c r="L165" t="s">
        <v>85</v>
      </c>
      <c r="M165" t="s">
        <v>99</v>
      </c>
      <c r="N165" t="s">
        <v>126</v>
      </c>
    </row>
    <row r="166" spans="1:14" x14ac:dyDescent="0.25">
      <c r="A166" s="2">
        <v>1</v>
      </c>
      <c r="B166" s="2">
        <v>2016</v>
      </c>
      <c r="C166" t="s">
        <v>189</v>
      </c>
      <c r="D166" t="s">
        <v>48</v>
      </c>
      <c r="E166" s="2">
        <v>1</v>
      </c>
      <c r="F166" s="2">
        <v>0</v>
      </c>
      <c r="G166" t="s">
        <v>190</v>
      </c>
      <c r="H166" t="s">
        <v>191</v>
      </c>
      <c r="I166" t="s">
        <v>21</v>
      </c>
      <c r="J166" t="s">
        <v>100</v>
      </c>
      <c r="K166" s="3"/>
      <c r="L166" t="s">
        <v>61</v>
      </c>
      <c r="M166" t="s">
        <v>101</v>
      </c>
    </row>
    <row r="167" spans="1:14" x14ac:dyDescent="0.25">
      <c r="A167" s="2">
        <v>1</v>
      </c>
      <c r="B167" s="2">
        <v>2016</v>
      </c>
      <c r="C167" t="s">
        <v>189</v>
      </c>
      <c r="D167" t="s">
        <v>48</v>
      </c>
      <c r="E167" s="2">
        <v>1</v>
      </c>
      <c r="F167" s="2">
        <v>0</v>
      </c>
      <c r="G167" t="s">
        <v>190</v>
      </c>
      <c r="H167" t="s">
        <v>191</v>
      </c>
      <c r="I167" t="s">
        <v>21</v>
      </c>
      <c r="J167" t="s">
        <v>102</v>
      </c>
      <c r="K167" s="3"/>
      <c r="L167" t="s">
        <v>61</v>
      </c>
      <c r="M167" t="s">
        <v>103</v>
      </c>
    </row>
    <row r="168" spans="1:14" x14ac:dyDescent="0.25">
      <c r="A168" s="2">
        <v>1</v>
      </c>
      <c r="B168" s="2">
        <v>2016</v>
      </c>
      <c r="C168" t="s">
        <v>189</v>
      </c>
      <c r="D168" t="s">
        <v>48</v>
      </c>
      <c r="E168" s="2">
        <v>1</v>
      </c>
      <c r="F168" s="2">
        <v>0</v>
      </c>
      <c r="G168" t="s">
        <v>190</v>
      </c>
      <c r="H168" t="s">
        <v>191</v>
      </c>
      <c r="I168" t="s">
        <v>21</v>
      </c>
      <c r="J168" t="s">
        <v>104</v>
      </c>
      <c r="K168" s="3"/>
      <c r="L168" t="s">
        <v>61</v>
      </c>
      <c r="M168" t="s">
        <v>105</v>
      </c>
    </row>
    <row r="169" spans="1:14" x14ac:dyDescent="0.25">
      <c r="A169" s="2">
        <v>1</v>
      </c>
      <c r="B169" s="2">
        <v>2016</v>
      </c>
      <c r="C169" t="s">
        <v>189</v>
      </c>
      <c r="D169" t="s">
        <v>48</v>
      </c>
      <c r="E169" s="2">
        <v>1</v>
      </c>
      <c r="F169" s="2">
        <v>0</v>
      </c>
      <c r="G169" t="s">
        <v>190</v>
      </c>
      <c r="H169" t="s">
        <v>191</v>
      </c>
      <c r="I169" t="s">
        <v>21</v>
      </c>
      <c r="J169" t="s">
        <v>106</v>
      </c>
      <c r="K169" s="3"/>
      <c r="L169" t="s">
        <v>61</v>
      </c>
      <c r="M169" t="s">
        <v>107</v>
      </c>
    </row>
    <row r="170" spans="1:14" x14ac:dyDescent="0.25">
      <c r="A170" s="2">
        <v>1</v>
      </c>
      <c r="B170" s="2">
        <v>2016</v>
      </c>
      <c r="C170" t="s">
        <v>189</v>
      </c>
      <c r="D170" t="s">
        <v>48</v>
      </c>
      <c r="E170" s="2">
        <v>1</v>
      </c>
      <c r="F170" s="2">
        <v>0</v>
      </c>
      <c r="G170" t="s">
        <v>190</v>
      </c>
      <c r="H170" t="s">
        <v>191</v>
      </c>
      <c r="I170" t="s">
        <v>21</v>
      </c>
      <c r="J170" t="s">
        <v>108</v>
      </c>
      <c r="K170" s="3"/>
      <c r="L170" t="s">
        <v>61</v>
      </c>
      <c r="M170" t="s">
        <v>109</v>
      </c>
    </row>
    <row r="171" spans="1:14" x14ac:dyDescent="0.25">
      <c r="A171" s="2">
        <v>1</v>
      </c>
      <c r="B171" s="2">
        <v>2016</v>
      </c>
      <c r="C171" t="s">
        <v>189</v>
      </c>
      <c r="D171" t="s">
        <v>48</v>
      </c>
      <c r="E171" s="2">
        <v>1</v>
      </c>
      <c r="F171" s="2">
        <v>0</v>
      </c>
      <c r="G171" t="s">
        <v>190</v>
      </c>
      <c r="H171" t="s">
        <v>191</v>
      </c>
      <c r="I171" t="s">
        <v>21</v>
      </c>
      <c r="J171" t="s">
        <v>110</v>
      </c>
      <c r="K171" s="3"/>
      <c r="L171" t="s">
        <v>61</v>
      </c>
      <c r="M171" t="s">
        <v>111</v>
      </c>
    </row>
    <row r="172" spans="1:14" x14ac:dyDescent="0.25">
      <c r="A172" s="2">
        <v>1</v>
      </c>
      <c r="B172" s="2">
        <v>2016</v>
      </c>
      <c r="C172" t="s">
        <v>189</v>
      </c>
      <c r="D172" t="s">
        <v>48</v>
      </c>
      <c r="E172" s="2">
        <v>1</v>
      </c>
      <c r="F172" s="2">
        <v>0</v>
      </c>
      <c r="G172" t="s">
        <v>190</v>
      </c>
      <c r="H172" t="s">
        <v>191</v>
      </c>
      <c r="I172" t="s">
        <v>21</v>
      </c>
      <c r="J172" t="s">
        <v>112</v>
      </c>
      <c r="K172" s="3"/>
      <c r="L172" t="s">
        <v>61</v>
      </c>
      <c r="M172" t="s">
        <v>113</v>
      </c>
    </row>
    <row r="173" spans="1:14" x14ac:dyDescent="0.25">
      <c r="A173" s="2">
        <v>1</v>
      </c>
      <c r="B173" s="2">
        <v>2016</v>
      </c>
      <c r="C173" t="s">
        <v>189</v>
      </c>
      <c r="D173" t="s">
        <v>48</v>
      </c>
      <c r="E173" s="2">
        <v>1</v>
      </c>
      <c r="F173" s="2">
        <v>0</v>
      </c>
      <c r="G173" t="s">
        <v>190</v>
      </c>
      <c r="H173" t="s">
        <v>191</v>
      </c>
      <c r="I173" t="s">
        <v>21</v>
      </c>
      <c r="J173" t="s">
        <v>114</v>
      </c>
      <c r="K173" s="3"/>
      <c r="L173" t="s">
        <v>61</v>
      </c>
      <c r="M173" t="s">
        <v>115</v>
      </c>
    </row>
    <row r="174" spans="1:14" x14ac:dyDescent="0.25">
      <c r="A174" s="2">
        <v>1</v>
      </c>
      <c r="B174" s="2">
        <v>2016</v>
      </c>
      <c r="C174" t="s">
        <v>189</v>
      </c>
      <c r="D174" t="s">
        <v>48</v>
      </c>
      <c r="E174" s="2">
        <v>1</v>
      </c>
      <c r="F174" s="2">
        <v>0</v>
      </c>
      <c r="G174" t="s">
        <v>190</v>
      </c>
      <c r="H174" t="s">
        <v>191</v>
      </c>
      <c r="I174" t="s">
        <v>21</v>
      </c>
      <c r="J174" t="s">
        <v>116</v>
      </c>
      <c r="K174" s="2">
        <v>2</v>
      </c>
      <c r="L174" t="s">
        <v>65</v>
      </c>
      <c r="M174" t="s">
        <v>117</v>
      </c>
      <c r="N174" t="s">
        <v>186</v>
      </c>
    </row>
    <row r="175" spans="1:14" x14ac:dyDescent="0.25">
      <c r="A175" s="2">
        <v>1</v>
      </c>
      <c r="B175" s="2">
        <v>2016</v>
      </c>
      <c r="C175" t="s">
        <v>189</v>
      </c>
      <c r="D175" t="s">
        <v>48</v>
      </c>
      <c r="E175" s="2">
        <v>1</v>
      </c>
      <c r="F175" s="2">
        <v>0</v>
      </c>
      <c r="G175" t="s">
        <v>190</v>
      </c>
      <c r="H175" t="s">
        <v>191</v>
      </c>
      <c r="I175" t="s">
        <v>21</v>
      </c>
      <c r="J175" t="s">
        <v>118</v>
      </c>
      <c r="K175" s="2">
        <v>3</v>
      </c>
      <c r="L175" t="s">
        <v>55</v>
      </c>
      <c r="M175" t="s">
        <v>119</v>
      </c>
      <c r="N175" t="s">
        <v>178</v>
      </c>
    </row>
    <row r="176" spans="1:14" x14ac:dyDescent="0.25">
      <c r="A176" s="2">
        <v>1</v>
      </c>
      <c r="B176" s="2">
        <v>2016</v>
      </c>
      <c r="C176" t="s">
        <v>189</v>
      </c>
      <c r="D176" t="s">
        <v>48</v>
      </c>
      <c r="E176" s="2">
        <v>1</v>
      </c>
      <c r="F176" s="2">
        <v>0</v>
      </c>
      <c r="G176" t="s">
        <v>190</v>
      </c>
      <c r="H176" t="s">
        <v>191</v>
      </c>
      <c r="I176" t="s">
        <v>21</v>
      </c>
      <c r="J176" t="s">
        <v>120</v>
      </c>
      <c r="K176" s="2">
        <v>4</v>
      </c>
      <c r="L176" t="s">
        <v>65</v>
      </c>
      <c r="M176" t="s">
        <v>121</v>
      </c>
      <c r="N176" t="s">
        <v>185</v>
      </c>
    </row>
    <row r="177" spans="1:14" x14ac:dyDescent="0.25">
      <c r="A177" s="2">
        <v>1</v>
      </c>
      <c r="B177" s="2">
        <v>2016</v>
      </c>
      <c r="C177" t="s">
        <v>189</v>
      </c>
      <c r="D177" t="s">
        <v>48</v>
      </c>
      <c r="E177" s="2">
        <v>1</v>
      </c>
      <c r="F177" s="2">
        <v>0</v>
      </c>
      <c r="G177" t="s">
        <v>190</v>
      </c>
      <c r="H177" t="s">
        <v>191</v>
      </c>
      <c r="I177" t="s">
        <v>21</v>
      </c>
      <c r="J177" t="s">
        <v>122</v>
      </c>
      <c r="K177" s="2">
        <v>3</v>
      </c>
      <c r="L177" t="s">
        <v>85</v>
      </c>
      <c r="M177" t="s">
        <v>123</v>
      </c>
      <c r="N177" t="s">
        <v>126</v>
      </c>
    </row>
    <row r="178" spans="1:14" x14ac:dyDescent="0.25">
      <c r="A178" s="2">
        <v>1</v>
      </c>
      <c r="B178" s="2">
        <v>2016</v>
      </c>
      <c r="C178" t="s">
        <v>189</v>
      </c>
      <c r="D178" t="s">
        <v>48</v>
      </c>
      <c r="E178" s="2">
        <v>1</v>
      </c>
      <c r="F178" s="2">
        <v>0</v>
      </c>
      <c r="G178" t="s">
        <v>190</v>
      </c>
      <c r="H178" t="s">
        <v>191</v>
      </c>
      <c r="I178" t="s">
        <v>21</v>
      </c>
      <c r="J178" t="s">
        <v>124</v>
      </c>
      <c r="K178" s="2">
        <v>5</v>
      </c>
      <c r="L178" t="s">
        <v>85</v>
      </c>
      <c r="M178" t="s">
        <v>125</v>
      </c>
      <c r="N178" t="s">
        <v>185</v>
      </c>
    </row>
    <row r="179" spans="1:14" x14ac:dyDescent="0.25">
      <c r="A179" s="2">
        <v>1</v>
      </c>
      <c r="B179" s="2">
        <v>2016</v>
      </c>
      <c r="C179" t="s">
        <v>189</v>
      </c>
      <c r="D179" t="s">
        <v>48</v>
      </c>
      <c r="E179" s="2">
        <v>1</v>
      </c>
      <c r="F179" s="2">
        <v>0</v>
      </c>
      <c r="G179" t="s">
        <v>190</v>
      </c>
      <c r="H179" t="s">
        <v>191</v>
      </c>
      <c r="I179" t="s">
        <v>21</v>
      </c>
      <c r="J179" t="s">
        <v>127</v>
      </c>
      <c r="K179" s="2">
        <v>3</v>
      </c>
      <c r="L179" t="s">
        <v>85</v>
      </c>
      <c r="M179" t="s">
        <v>128</v>
      </c>
      <c r="N179" t="s">
        <v>126</v>
      </c>
    </row>
    <row r="180" spans="1:14" x14ac:dyDescent="0.25">
      <c r="A180" s="2">
        <v>1</v>
      </c>
      <c r="B180" s="2">
        <v>2016</v>
      </c>
      <c r="C180" t="s">
        <v>189</v>
      </c>
      <c r="D180" t="s">
        <v>48</v>
      </c>
      <c r="E180" s="2">
        <v>1</v>
      </c>
      <c r="F180" s="2">
        <v>0</v>
      </c>
      <c r="G180" t="s">
        <v>190</v>
      </c>
      <c r="H180" t="s">
        <v>191</v>
      </c>
      <c r="I180" t="s">
        <v>21</v>
      </c>
      <c r="J180" t="s">
        <v>129</v>
      </c>
      <c r="K180" s="2">
        <v>3</v>
      </c>
      <c r="L180" t="s">
        <v>85</v>
      </c>
      <c r="M180" t="s">
        <v>130</v>
      </c>
      <c r="N180" t="s">
        <v>126</v>
      </c>
    </row>
    <row r="181" spans="1:14" x14ac:dyDescent="0.25">
      <c r="A181" s="2">
        <v>1</v>
      </c>
      <c r="B181" s="2">
        <v>2016</v>
      </c>
      <c r="C181" t="s">
        <v>189</v>
      </c>
      <c r="D181" t="s">
        <v>48</v>
      </c>
      <c r="E181" s="2">
        <v>1</v>
      </c>
      <c r="F181" s="2">
        <v>0</v>
      </c>
      <c r="G181" t="s">
        <v>190</v>
      </c>
      <c r="H181" t="s">
        <v>191</v>
      </c>
      <c r="I181" t="s">
        <v>21</v>
      </c>
      <c r="J181" t="s">
        <v>131</v>
      </c>
      <c r="K181" s="2">
        <v>3</v>
      </c>
      <c r="L181" t="s">
        <v>85</v>
      </c>
      <c r="M181" t="s">
        <v>132</v>
      </c>
      <c r="N181" t="s">
        <v>126</v>
      </c>
    </row>
    <row r="182" spans="1:14" x14ac:dyDescent="0.25">
      <c r="A182" s="2">
        <v>1</v>
      </c>
      <c r="B182" s="2">
        <v>2016</v>
      </c>
      <c r="C182" t="s">
        <v>189</v>
      </c>
      <c r="D182" t="s">
        <v>48</v>
      </c>
      <c r="E182" s="2">
        <v>1</v>
      </c>
      <c r="F182" s="2">
        <v>0</v>
      </c>
      <c r="G182" t="s">
        <v>190</v>
      </c>
      <c r="H182" t="s">
        <v>191</v>
      </c>
      <c r="I182" t="s">
        <v>21</v>
      </c>
      <c r="J182" t="s">
        <v>133</v>
      </c>
      <c r="K182" s="2">
        <v>2</v>
      </c>
      <c r="L182" t="s">
        <v>52</v>
      </c>
      <c r="M182" t="s">
        <v>134</v>
      </c>
      <c r="N182" t="s">
        <v>63</v>
      </c>
    </row>
    <row r="183" spans="1:14" x14ac:dyDescent="0.25">
      <c r="A183" s="2">
        <v>1</v>
      </c>
      <c r="B183" s="2">
        <v>2016</v>
      </c>
      <c r="C183" t="s">
        <v>189</v>
      </c>
      <c r="D183" t="s">
        <v>48</v>
      </c>
      <c r="E183" s="2">
        <v>1</v>
      </c>
      <c r="F183" s="2">
        <v>0</v>
      </c>
      <c r="G183" t="s">
        <v>190</v>
      </c>
      <c r="H183" t="s">
        <v>191</v>
      </c>
      <c r="I183" t="s">
        <v>21</v>
      </c>
      <c r="J183" t="s">
        <v>135</v>
      </c>
      <c r="K183" s="2">
        <v>3</v>
      </c>
      <c r="L183" t="s">
        <v>55</v>
      </c>
      <c r="M183" t="s">
        <v>136</v>
      </c>
      <c r="N183" t="s">
        <v>178</v>
      </c>
    </row>
    <row r="184" spans="1:14" x14ac:dyDescent="0.25">
      <c r="A184" s="2">
        <v>1</v>
      </c>
      <c r="B184" s="2">
        <v>2016</v>
      </c>
      <c r="C184" t="s">
        <v>189</v>
      </c>
      <c r="D184" t="s">
        <v>48</v>
      </c>
      <c r="E184" s="2">
        <v>1</v>
      </c>
      <c r="F184" s="2">
        <v>0</v>
      </c>
      <c r="G184" t="s">
        <v>190</v>
      </c>
      <c r="H184" t="s">
        <v>191</v>
      </c>
      <c r="I184" t="s">
        <v>21</v>
      </c>
      <c r="J184" t="s">
        <v>137</v>
      </c>
      <c r="K184" s="2">
        <v>3</v>
      </c>
      <c r="L184" t="s">
        <v>55</v>
      </c>
      <c r="M184" t="s">
        <v>138</v>
      </c>
      <c r="N184" t="s">
        <v>178</v>
      </c>
    </row>
    <row r="185" spans="1:14" x14ac:dyDescent="0.25">
      <c r="A185" s="2">
        <v>1</v>
      </c>
      <c r="B185" s="2">
        <v>2016</v>
      </c>
      <c r="C185" t="s">
        <v>189</v>
      </c>
      <c r="D185" t="s">
        <v>48</v>
      </c>
      <c r="E185" s="2">
        <v>1</v>
      </c>
      <c r="F185" s="2">
        <v>0</v>
      </c>
      <c r="G185" t="s">
        <v>190</v>
      </c>
      <c r="H185" t="s">
        <v>191</v>
      </c>
      <c r="I185" t="s">
        <v>21</v>
      </c>
      <c r="J185" t="s">
        <v>139</v>
      </c>
      <c r="K185" s="2">
        <v>3</v>
      </c>
      <c r="L185" t="s">
        <v>85</v>
      </c>
      <c r="M185" t="s">
        <v>140</v>
      </c>
      <c r="N185" t="s">
        <v>126</v>
      </c>
    </row>
    <row r="186" spans="1:14" x14ac:dyDescent="0.25">
      <c r="A186" s="2">
        <v>1</v>
      </c>
      <c r="B186" s="2">
        <v>2016</v>
      </c>
      <c r="C186" t="s">
        <v>189</v>
      </c>
      <c r="D186" t="s">
        <v>48</v>
      </c>
      <c r="E186" s="2">
        <v>1</v>
      </c>
      <c r="F186" s="2">
        <v>0</v>
      </c>
      <c r="G186" t="s">
        <v>190</v>
      </c>
      <c r="H186" t="s">
        <v>191</v>
      </c>
      <c r="I186" t="s">
        <v>21</v>
      </c>
      <c r="J186" t="s">
        <v>141</v>
      </c>
      <c r="K186" s="2">
        <v>5</v>
      </c>
      <c r="L186" t="s">
        <v>85</v>
      </c>
      <c r="M186" t="s">
        <v>142</v>
      </c>
      <c r="N186" t="s">
        <v>185</v>
      </c>
    </row>
    <row r="187" spans="1:14" x14ac:dyDescent="0.25">
      <c r="A187" s="2">
        <v>1</v>
      </c>
      <c r="B187" s="2">
        <v>2016</v>
      </c>
      <c r="C187" t="s">
        <v>189</v>
      </c>
      <c r="D187" t="s">
        <v>48</v>
      </c>
      <c r="E187" s="2">
        <v>1</v>
      </c>
      <c r="F187" s="2">
        <v>0</v>
      </c>
      <c r="G187" t="s">
        <v>190</v>
      </c>
      <c r="H187" t="s">
        <v>191</v>
      </c>
      <c r="I187" t="s">
        <v>21</v>
      </c>
      <c r="J187" t="s">
        <v>143</v>
      </c>
      <c r="K187" s="2">
        <v>3</v>
      </c>
      <c r="L187" t="s">
        <v>85</v>
      </c>
      <c r="M187" t="s">
        <v>144</v>
      </c>
      <c r="N187" t="s">
        <v>126</v>
      </c>
    </row>
    <row r="188" spans="1:14" x14ac:dyDescent="0.25">
      <c r="A188" s="2">
        <v>1</v>
      </c>
      <c r="B188" s="2">
        <v>2016</v>
      </c>
      <c r="C188" t="s">
        <v>189</v>
      </c>
      <c r="D188" t="s">
        <v>48</v>
      </c>
      <c r="E188" s="2">
        <v>1</v>
      </c>
      <c r="F188" s="2">
        <v>0</v>
      </c>
      <c r="G188" t="s">
        <v>190</v>
      </c>
      <c r="H188" t="s">
        <v>191</v>
      </c>
      <c r="I188" t="s">
        <v>21</v>
      </c>
      <c r="J188" t="s">
        <v>145</v>
      </c>
      <c r="K188" s="2">
        <v>3</v>
      </c>
      <c r="L188" t="s">
        <v>55</v>
      </c>
      <c r="M188" t="s">
        <v>146</v>
      </c>
      <c r="N188" t="s">
        <v>178</v>
      </c>
    </row>
    <row r="189" spans="1:14" x14ac:dyDescent="0.25">
      <c r="A189" s="2">
        <v>1</v>
      </c>
      <c r="B189" s="2">
        <v>2016</v>
      </c>
      <c r="C189" t="s">
        <v>189</v>
      </c>
      <c r="D189" t="s">
        <v>48</v>
      </c>
      <c r="E189" s="2">
        <v>1</v>
      </c>
      <c r="F189" s="2">
        <v>0</v>
      </c>
      <c r="G189" t="s">
        <v>190</v>
      </c>
      <c r="H189" t="s">
        <v>191</v>
      </c>
      <c r="I189" t="s">
        <v>21</v>
      </c>
      <c r="J189" t="s">
        <v>147</v>
      </c>
      <c r="K189" s="2">
        <v>2</v>
      </c>
      <c r="L189" t="s">
        <v>55</v>
      </c>
      <c r="M189" t="s">
        <v>148</v>
      </c>
      <c r="N189" t="s">
        <v>187</v>
      </c>
    </row>
    <row r="190" spans="1:14" x14ac:dyDescent="0.25">
      <c r="A190" s="2">
        <v>1</v>
      </c>
      <c r="B190" s="2">
        <v>2016</v>
      </c>
      <c r="C190" t="s">
        <v>189</v>
      </c>
      <c r="D190" t="s">
        <v>48</v>
      </c>
      <c r="E190" s="2">
        <v>1</v>
      </c>
      <c r="F190" s="2">
        <v>0</v>
      </c>
      <c r="G190" t="s">
        <v>190</v>
      </c>
      <c r="H190" t="s">
        <v>191</v>
      </c>
      <c r="I190" t="s">
        <v>21</v>
      </c>
      <c r="J190" t="s">
        <v>149</v>
      </c>
      <c r="K190" s="2">
        <v>5</v>
      </c>
      <c r="L190" t="s">
        <v>55</v>
      </c>
      <c r="M190" t="s">
        <v>150</v>
      </c>
      <c r="N190" t="s">
        <v>185</v>
      </c>
    </row>
    <row r="191" spans="1:14" x14ac:dyDescent="0.25">
      <c r="A191" s="2">
        <v>1</v>
      </c>
      <c r="B191" s="2">
        <v>2016</v>
      </c>
      <c r="C191" t="s">
        <v>189</v>
      </c>
      <c r="D191" t="s">
        <v>48</v>
      </c>
      <c r="E191" s="2">
        <v>1</v>
      </c>
      <c r="F191" s="2">
        <v>0</v>
      </c>
      <c r="G191" t="s">
        <v>190</v>
      </c>
      <c r="H191" t="s">
        <v>191</v>
      </c>
      <c r="I191" t="s">
        <v>21</v>
      </c>
      <c r="J191" t="s">
        <v>151</v>
      </c>
      <c r="K191" s="3"/>
      <c r="L191" t="s">
        <v>52</v>
      </c>
      <c r="M191" t="s">
        <v>152</v>
      </c>
    </row>
    <row r="192" spans="1:14" x14ac:dyDescent="0.25">
      <c r="A192" s="2">
        <v>1</v>
      </c>
      <c r="B192" s="2">
        <v>2016</v>
      </c>
      <c r="C192" t="s">
        <v>189</v>
      </c>
      <c r="D192" t="s">
        <v>48</v>
      </c>
      <c r="E192" s="2">
        <v>1</v>
      </c>
      <c r="F192" s="2">
        <v>0</v>
      </c>
      <c r="G192" t="s">
        <v>190</v>
      </c>
      <c r="H192" t="s">
        <v>191</v>
      </c>
      <c r="I192" t="s">
        <v>21</v>
      </c>
      <c r="J192" t="s">
        <v>153</v>
      </c>
      <c r="K192" s="2">
        <v>7</v>
      </c>
      <c r="L192" t="s">
        <v>75</v>
      </c>
      <c r="M192" t="s">
        <v>154</v>
      </c>
      <c r="N192" t="s">
        <v>193</v>
      </c>
    </row>
    <row r="193" spans="1:14" x14ac:dyDescent="0.25">
      <c r="A193" s="2">
        <v>1</v>
      </c>
      <c r="B193" s="2">
        <v>2016</v>
      </c>
      <c r="C193" t="s">
        <v>189</v>
      </c>
      <c r="D193" t="s">
        <v>48</v>
      </c>
      <c r="E193" s="2">
        <v>1</v>
      </c>
      <c r="F193" s="2">
        <v>0</v>
      </c>
      <c r="G193" t="s">
        <v>190</v>
      </c>
      <c r="H193" t="s">
        <v>191</v>
      </c>
      <c r="I193" t="s">
        <v>21</v>
      </c>
      <c r="J193" t="s">
        <v>156</v>
      </c>
      <c r="K193" s="2">
        <v>1</v>
      </c>
      <c r="L193" t="s">
        <v>75</v>
      </c>
      <c r="M193" t="s">
        <v>157</v>
      </c>
      <c r="N193" t="s">
        <v>158</v>
      </c>
    </row>
    <row r="194" spans="1:14" x14ac:dyDescent="0.25">
      <c r="A194" s="2">
        <v>1</v>
      </c>
      <c r="B194" s="2">
        <v>2016</v>
      </c>
      <c r="C194" t="s">
        <v>189</v>
      </c>
      <c r="D194" t="s">
        <v>48</v>
      </c>
      <c r="E194" s="2">
        <v>1</v>
      </c>
      <c r="F194" s="2">
        <v>0</v>
      </c>
      <c r="G194" t="s">
        <v>190</v>
      </c>
      <c r="H194" t="s">
        <v>191</v>
      </c>
      <c r="I194" t="s">
        <v>21</v>
      </c>
      <c r="J194" t="s">
        <v>159</v>
      </c>
      <c r="K194" s="3"/>
      <c r="L194" t="s">
        <v>52</v>
      </c>
      <c r="M194" t="s">
        <v>160</v>
      </c>
    </row>
    <row r="195" spans="1:14" x14ac:dyDescent="0.25">
      <c r="A195" s="2">
        <v>1</v>
      </c>
      <c r="B195" s="2">
        <v>2016</v>
      </c>
      <c r="C195" t="s">
        <v>189</v>
      </c>
      <c r="D195" t="s">
        <v>48</v>
      </c>
      <c r="E195" s="2">
        <v>1</v>
      </c>
      <c r="F195" s="2">
        <v>0</v>
      </c>
      <c r="G195" t="s">
        <v>190</v>
      </c>
      <c r="H195" t="s">
        <v>191</v>
      </c>
      <c r="I195" t="s">
        <v>21</v>
      </c>
      <c r="J195" t="s">
        <v>161</v>
      </c>
      <c r="K195" s="3"/>
      <c r="L195" t="s">
        <v>52</v>
      </c>
      <c r="M195" t="s">
        <v>162</v>
      </c>
    </row>
    <row r="196" spans="1:14" x14ac:dyDescent="0.25">
      <c r="A196" s="2">
        <v>1</v>
      </c>
      <c r="B196" s="2">
        <v>2016</v>
      </c>
      <c r="C196" t="s">
        <v>189</v>
      </c>
      <c r="D196" t="s">
        <v>48</v>
      </c>
      <c r="E196" s="2">
        <v>1</v>
      </c>
      <c r="F196" s="2">
        <v>0</v>
      </c>
      <c r="G196" t="s">
        <v>190</v>
      </c>
      <c r="H196" t="s">
        <v>191</v>
      </c>
      <c r="I196" t="s">
        <v>21</v>
      </c>
      <c r="J196" t="s">
        <v>163</v>
      </c>
      <c r="K196" s="2">
        <v>2</v>
      </c>
      <c r="L196" t="s">
        <v>52</v>
      </c>
      <c r="M196" t="s">
        <v>164</v>
      </c>
      <c r="N196" t="s">
        <v>177</v>
      </c>
    </row>
    <row r="197" spans="1:14" x14ac:dyDescent="0.25">
      <c r="A197" s="2">
        <v>1</v>
      </c>
      <c r="B197" s="2">
        <v>2016</v>
      </c>
      <c r="C197" t="s">
        <v>189</v>
      </c>
      <c r="D197" t="s">
        <v>48</v>
      </c>
      <c r="E197" s="2">
        <v>1</v>
      </c>
      <c r="F197" s="2">
        <v>0</v>
      </c>
      <c r="G197" t="s">
        <v>190</v>
      </c>
      <c r="H197" t="s">
        <v>191</v>
      </c>
      <c r="I197" t="s">
        <v>21</v>
      </c>
      <c r="J197" t="s">
        <v>166</v>
      </c>
      <c r="K197" s="2">
        <v>3</v>
      </c>
      <c r="L197" t="s">
        <v>55</v>
      </c>
      <c r="M197" t="s">
        <v>167</v>
      </c>
      <c r="N197" t="s">
        <v>178</v>
      </c>
    </row>
    <row r="198" spans="1:14" x14ac:dyDescent="0.25">
      <c r="A198" s="2">
        <v>1</v>
      </c>
      <c r="B198" s="2">
        <v>2016</v>
      </c>
      <c r="C198" t="s">
        <v>194</v>
      </c>
      <c r="D198" t="s">
        <v>48</v>
      </c>
      <c r="E198" s="2">
        <v>1</v>
      </c>
      <c r="F198" s="2">
        <v>0</v>
      </c>
      <c r="G198" t="s">
        <v>195</v>
      </c>
      <c r="H198" t="s">
        <v>196</v>
      </c>
      <c r="I198" t="s">
        <v>10</v>
      </c>
      <c r="J198" t="s">
        <v>51</v>
      </c>
      <c r="K198" s="3"/>
      <c r="L198" t="s">
        <v>52</v>
      </c>
      <c r="M198" t="s">
        <v>53</v>
      </c>
    </row>
    <row r="199" spans="1:14" x14ac:dyDescent="0.25">
      <c r="A199" s="2">
        <v>1</v>
      </c>
      <c r="B199" s="2">
        <v>2016</v>
      </c>
      <c r="C199" t="s">
        <v>194</v>
      </c>
      <c r="D199" t="s">
        <v>48</v>
      </c>
      <c r="E199" s="2">
        <v>1</v>
      </c>
      <c r="F199" s="2">
        <v>0</v>
      </c>
      <c r="G199" t="s">
        <v>195</v>
      </c>
      <c r="H199" t="s">
        <v>196</v>
      </c>
      <c r="I199" t="s">
        <v>10</v>
      </c>
      <c r="J199" t="s">
        <v>54</v>
      </c>
      <c r="K199" s="3"/>
      <c r="L199" t="s">
        <v>55</v>
      </c>
      <c r="M199" t="s">
        <v>56</v>
      </c>
    </row>
    <row r="200" spans="1:14" x14ac:dyDescent="0.25">
      <c r="A200" s="2">
        <v>1</v>
      </c>
      <c r="B200" s="2">
        <v>2016</v>
      </c>
      <c r="C200" t="s">
        <v>194</v>
      </c>
      <c r="D200" t="s">
        <v>48</v>
      </c>
      <c r="E200" s="2">
        <v>1</v>
      </c>
      <c r="F200" s="2">
        <v>0</v>
      </c>
      <c r="G200" t="s">
        <v>195</v>
      </c>
      <c r="H200" t="s">
        <v>196</v>
      </c>
      <c r="I200" t="s">
        <v>10</v>
      </c>
      <c r="J200" t="s">
        <v>58</v>
      </c>
      <c r="K200" s="3"/>
      <c r="L200" t="s">
        <v>55</v>
      </c>
      <c r="M200" t="s">
        <v>59</v>
      </c>
    </row>
    <row r="201" spans="1:14" x14ac:dyDescent="0.25">
      <c r="A201" s="2">
        <v>1</v>
      </c>
      <c r="B201" s="2">
        <v>2016</v>
      </c>
      <c r="C201" t="s">
        <v>194</v>
      </c>
      <c r="D201" t="s">
        <v>48</v>
      </c>
      <c r="E201" s="2">
        <v>1</v>
      </c>
      <c r="F201" s="2">
        <v>0</v>
      </c>
      <c r="G201" t="s">
        <v>195</v>
      </c>
      <c r="H201" t="s">
        <v>196</v>
      </c>
      <c r="I201" t="s">
        <v>10</v>
      </c>
      <c r="J201" t="s">
        <v>60</v>
      </c>
      <c r="K201" s="3"/>
      <c r="L201" t="s">
        <v>61</v>
      </c>
      <c r="M201" t="s">
        <v>62</v>
      </c>
    </row>
    <row r="202" spans="1:14" x14ac:dyDescent="0.25">
      <c r="A202" s="2">
        <v>1</v>
      </c>
      <c r="B202" s="2">
        <v>2016</v>
      </c>
      <c r="C202" t="s">
        <v>194</v>
      </c>
      <c r="D202" t="s">
        <v>48</v>
      </c>
      <c r="E202" s="2">
        <v>1</v>
      </c>
      <c r="F202" s="2">
        <v>0</v>
      </c>
      <c r="G202" t="s">
        <v>195</v>
      </c>
      <c r="H202" t="s">
        <v>196</v>
      </c>
      <c r="I202" t="s">
        <v>10</v>
      </c>
      <c r="J202" t="s">
        <v>64</v>
      </c>
      <c r="K202" s="3"/>
      <c r="L202" t="s">
        <v>65</v>
      </c>
      <c r="M202" t="s">
        <v>66</v>
      </c>
    </row>
    <row r="203" spans="1:14" x14ac:dyDescent="0.25">
      <c r="A203" s="2">
        <v>1</v>
      </c>
      <c r="B203" s="2">
        <v>2016</v>
      </c>
      <c r="C203" t="s">
        <v>194</v>
      </c>
      <c r="D203" t="s">
        <v>48</v>
      </c>
      <c r="E203" s="2">
        <v>1</v>
      </c>
      <c r="F203" s="2">
        <v>0</v>
      </c>
      <c r="G203" t="s">
        <v>195</v>
      </c>
      <c r="H203" t="s">
        <v>196</v>
      </c>
      <c r="I203" t="s">
        <v>10</v>
      </c>
      <c r="J203" t="s">
        <v>68</v>
      </c>
      <c r="K203" s="3"/>
      <c r="L203" t="s">
        <v>65</v>
      </c>
      <c r="M203" t="s">
        <v>69</v>
      </c>
    </row>
    <row r="204" spans="1:14" x14ac:dyDescent="0.25">
      <c r="A204" s="2">
        <v>1</v>
      </c>
      <c r="B204" s="2">
        <v>2016</v>
      </c>
      <c r="C204" t="s">
        <v>194</v>
      </c>
      <c r="D204" t="s">
        <v>48</v>
      </c>
      <c r="E204" s="2">
        <v>1</v>
      </c>
      <c r="F204" s="2">
        <v>0</v>
      </c>
      <c r="G204" t="s">
        <v>195</v>
      </c>
      <c r="H204" t="s">
        <v>196</v>
      </c>
      <c r="I204" t="s">
        <v>10</v>
      </c>
      <c r="J204" t="s">
        <v>70</v>
      </c>
      <c r="K204" s="3"/>
      <c r="L204" t="s">
        <v>65</v>
      </c>
      <c r="M204" t="s">
        <v>71</v>
      </c>
    </row>
    <row r="205" spans="1:14" x14ac:dyDescent="0.25">
      <c r="A205" s="2">
        <v>1</v>
      </c>
      <c r="B205" s="2">
        <v>2016</v>
      </c>
      <c r="C205" t="s">
        <v>194</v>
      </c>
      <c r="D205" t="s">
        <v>48</v>
      </c>
      <c r="E205" s="2">
        <v>1</v>
      </c>
      <c r="F205" s="2">
        <v>0</v>
      </c>
      <c r="G205" t="s">
        <v>195</v>
      </c>
      <c r="H205" t="s">
        <v>196</v>
      </c>
      <c r="I205" t="s">
        <v>10</v>
      </c>
      <c r="J205" t="s">
        <v>72</v>
      </c>
      <c r="K205" s="3"/>
      <c r="L205" t="s">
        <v>52</v>
      </c>
      <c r="M205" t="s">
        <v>73</v>
      </c>
    </row>
    <row r="206" spans="1:14" x14ac:dyDescent="0.25">
      <c r="A206" s="2">
        <v>1</v>
      </c>
      <c r="B206" s="2">
        <v>2016</v>
      </c>
      <c r="C206" t="s">
        <v>194</v>
      </c>
      <c r="D206" t="s">
        <v>48</v>
      </c>
      <c r="E206" s="2">
        <v>1</v>
      </c>
      <c r="F206" s="2">
        <v>0</v>
      </c>
      <c r="G206" t="s">
        <v>195</v>
      </c>
      <c r="H206" t="s">
        <v>196</v>
      </c>
      <c r="I206" t="s">
        <v>10</v>
      </c>
      <c r="J206" t="s">
        <v>74</v>
      </c>
      <c r="K206" s="3"/>
      <c r="L206" t="s">
        <v>75</v>
      </c>
      <c r="M206" t="s">
        <v>76</v>
      </c>
    </row>
    <row r="207" spans="1:14" x14ac:dyDescent="0.25">
      <c r="A207" s="2">
        <v>1</v>
      </c>
      <c r="B207" s="2">
        <v>2016</v>
      </c>
      <c r="C207" t="s">
        <v>194</v>
      </c>
      <c r="D207" t="s">
        <v>48</v>
      </c>
      <c r="E207" s="2">
        <v>1</v>
      </c>
      <c r="F207" s="2">
        <v>0</v>
      </c>
      <c r="G207" t="s">
        <v>195</v>
      </c>
      <c r="H207" t="s">
        <v>196</v>
      </c>
      <c r="I207" t="s">
        <v>10</v>
      </c>
      <c r="J207" t="s">
        <v>78</v>
      </c>
      <c r="K207" s="3"/>
      <c r="L207" t="s">
        <v>75</v>
      </c>
      <c r="M207" t="s">
        <v>79</v>
      </c>
    </row>
    <row r="208" spans="1:14" x14ac:dyDescent="0.25">
      <c r="A208" s="2">
        <v>1</v>
      </c>
      <c r="B208" s="2">
        <v>2016</v>
      </c>
      <c r="C208" t="s">
        <v>194</v>
      </c>
      <c r="D208" t="s">
        <v>48</v>
      </c>
      <c r="E208" s="2">
        <v>1</v>
      </c>
      <c r="F208" s="2">
        <v>0</v>
      </c>
      <c r="G208" t="s">
        <v>195</v>
      </c>
      <c r="H208" t="s">
        <v>196</v>
      </c>
      <c r="I208" t="s">
        <v>10</v>
      </c>
      <c r="J208" t="s">
        <v>81</v>
      </c>
      <c r="K208" s="3"/>
      <c r="L208" t="s">
        <v>75</v>
      </c>
      <c r="M208" t="s">
        <v>82</v>
      </c>
    </row>
    <row r="209" spans="1:14" x14ac:dyDescent="0.25">
      <c r="A209" s="2">
        <v>1</v>
      </c>
      <c r="B209" s="2">
        <v>2016</v>
      </c>
      <c r="C209" t="s">
        <v>194</v>
      </c>
      <c r="D209" t="s">
        <v>48</v>
      </c>
      <c r="E209" s="2">
        <v>1</v>
      </c>
      <c r="F209" s="2">
        <v>0</v>
      </c>
      <c r="G209" t="s">
        <v>195</v>
      </c>
      <c r="H209" t="s">
        <v>196</v>
      </c>
      <c r="I209" t="s">
        <v>10</v>
      </c>
      <c r="J209" t="s">
        <v>84</v>
      </c>
      <c r="K209" s="2">
        <v>5</v>
      </c>
      <c r="L209" t="s">
        <v>85</v>
      </c>
      <c r="M209" t="s">
        <v>86</v>
      </c>
      <c r="N209" t="s">
        <v>185</v>
      </c>
    </row>
    <row r="210" spans="1:14" x14ac:dyDescent="0.25">
      <c r="A210" s="2">
        <v>1</v>
      </c>
      <c r="B210" s="2">
        <v>2016</v>
      </c>
      <c r="C210" t="s">
        <v>194</v>
      </c>
      <c r="D210" t="s">
        <v>48</v>
      </c>
      <c r="E210" s="2">
        <v>1</v>
      </c>
      <c r="F210" s="2">
        <v>0</v>
      </c>
      <c r="G210" t="s">
        <v>195</v>
      </c>
      <c r="H210" t="s">
        <v>196</v>
      </c>
      <c r="I210" t="s">
        <v>10</v>
      </c>
      <c r="J210" t="s">
        <v>88</v>
      </c>
      <c r="K210" s="2">
        <v>5</v>
      </c>
      <c r="L210" t="s">
        <v>85</v>
      </c>
      <c r="M210" t="s">
        <v>89</v>
      </c>
      <c r="N210" t="s">
        <v>185</v>
      </c>
    </row>
    <row r="211" spans="1:14" x14ac:dyDescent="0.25">
      <c r="A211" s="2">
        <v>1</v>
      </c>
      <c r="B211" s="2">
        <v>2016</v>
      </c>
      <c r="C211" t="s">
        <v>194</v>
      </c>
      <c r="D211" t="s">
        <v>48</v>
      </c>
      <c r="E211" s="2">
        <v>1</v>
      </c>
      <c r="F211" s="2">
        <v>0</v>
      </c>
      <c r="G211" t="s">
        <v>195</v>
      </c>
      <c r="H211" t="s">
        <v>196</v>
      </c>
      <c r="I211" t="s">
        <v>10</v>
      </c>
      <c r="J211" t="s">
        <v>90</v>
      </c>
      <c r="K211" s="3"/>
      <c r="L211" t="s">
        <v>75</v>
      </c>
      <c r="M211" t="s">
        <v>91</v>
      </c>
    </row>
    <row r="212" spans="1:14" x14ac:dyDescent="0.25">
      <c r="A212" s="2">
        <v>1</v>
      </c>
      <c r="B212" s="2">
        <v>2016</v>
      </c>
      <c r="C212" t="s">
        <v>194</v>
      </c>
      <c r="D212" t="s">
        <v>48</v>
      </c>
      <c r="E212" s="2">
        <v>1</v>
      </c>
      <c r="F212" s="2">
        <v>0</v>
      </c>
      <c r="G212" t="s">
        <v>195</v>
      </c>
      <c r="H212" t="s">
        <v>196</v>
      </c>
      <c r="I212" t="s">
        <v>10</v>
      </c>
      <c r="J212" t="s">
        <v>93</v>
      </c>
      <c r="K212" s="3"/>
      <c r="L212" t="s">
        <v>75</v>
      </c>
      <c r="M212" t="s">
        <v>94</v>
      </c>
    </row>
    <row r="213" spans="1:14" x14ac:dyDescent="0.25">
      <c r="A213" s="2">
        <v>1</v>
      </c>
      <c r="B213" s="2">
        <v>2016</v>
      </c>
      <c r="C213" t="s">
        <v>194</v>
      </c>
      <c r="D213" t="s">
        <v>48</v>
      </c>
      <c r="E213" s="2">
        <v>1</v>
      </c>
      <c r="F213" s="2">
        <v>0</v>
      </c>
      <c r="G213" t="s">
        <v>195</v>
      </c>
      <c r="H213" t="s">
        <v>196</v>
      </c>
      <c r="I213" t="s">
        <v>10</v>
      </c>
      <c r="J213" t="s">
        <v>96</v>
      </c>
      <c r="K213" s="3"/>
      <c r="L213" t="s">
        <v>75</v>
      </c>
      <c r="M213" t="s">
        <v>97</v>
      </c>
    </row>
    <row r="214" spans="1:14" x14ac:dyDescent="0.25">
      <c r="A214" s="2">
        <v>1</v>
      </c>
      <c r="B214" s="2">
        <v>2016</v>
      </c>
      <c r="C214" t="s">
        <v>194</v>
      </c>
      <c r="D214" t="s">
        <v>48</v>
      </c>
      <c r="E214" s="2">
        <v>1</v>
      </c>
      <c r="F214" s="2">
        <v>0</v>
      </c>
      <c r="G214" t="s">
        <v>195</v>
      </c>
      <c r="H214" t="s">
        <v>196</v>
      </c>
      <c r="I214" t="s">
        <v>10</v>
      </c>
      <c r="J214" t="s">
        <v>98</v>
      </c>
      <c r="K214" s="2">
        <v>5</v>
      </c>
      <c r="L214" t="s">
        <v>85</v>
      </c>
      <c r="M214" t="s">
        <v>99</v>
      </c>
      <c r="N214" t="s">
        <v>185</v>
      </c>
    </row>
    <row r="215" spans="1:14" x14ac:dyDescent="0.25">
      <c r="A215" s="2">
        <v>1</v>
      </c>
      <c r="B215" s="2">
        <v>2016</v>
      </c>
      <c r="C215" t="s">
        <v>194</v>
      </c>
      <c r="D215" t="s">
        <v>48</v>
      </c>
      <c r="E215" s="2">
        <v>1</v>
      </c>
      <c r="F215" s="2">
        <v>0</v>
      </c>
      <c r="G215" t="s">
        <v>195</v>
      </c>
      <c r="H215" t="s">
        <v>196</v>
      </c>
      <c r="I215" t="s">
        <v>10</v>
      </c>
      <c r="J215" t="s">
        <v>100</v>
      </c>
      <c r="K215" s="3"/>
      <c r="L215" t="s">
        <v>61</v>
      </c>
      <c r="M215" t="s">
        <v>101</v>
      </c>
    </row>
    <row r="216" spans="1:14" x14ac:dyDescent="0.25">
      <c r="A216" s="2">
        <v>1</v>
      </c>
      <c r="B216" s="2">
        <v>2016</v>
      </c>
      <c r="C216" t="s">
        <v>194</v>
      </c>
      <c r="D216" t="s">
        <v>48</v>
      </c>
      <c r="E216" s="2">
        <v>1</v>
      </c>
      <c r="F216" s="2">
        <v>0</v>
      </c>
      <c r="G216" t="s">
        <v>195</v>
      </c>
      <c r="H216" t="s">
        <v>196</v>
      </c>
      <c r="I216" t="s">
        <v>10</v>
      </c>
      <c r="J216" t="s">
        <v>102</v>
      </c>
      <c r="K216" s="3"/>
      <c r="L216" t="s">
        <v>61</v>
      </c>
      <c r="M216" t="s">
        <v>103</v>
      </c>
    </row>
    <row r="217" spans="1:14" x14ac:dyDescent="0.25">
      <c r="A217" s="2">
        <v>1</v>
      </c>
      <c r="B217" s="2">
        <v>2016</v>
      </c>
      <c r="C217" t="s">
        <v>194</v>
      </c>
      <c r="D217" t="s">
        <v>48</v>
      </c>
      <c r="E217" s="2">
        <v>1</v>
      </c>
      <c r="F217" s="2">
        <v>0</v>
      </c>
      <c r="G217" t="s">
        <v>195</v>
      </c>
      <c r="H217" t="s">
        <v>196</v>
      </c>
      <c r="I217" t="s">
        <v>10</v>
      </c>
      <c r="J217" t="s">
        <v>104</v>
      </c>
      <c r="K217" s="3"/>
      <c r="L217" t="s">
        <v>61</v>
      </c>
      <c r="M217" t="s">
        <v>105</v>
      </c>
    </row>
    <row r="218" spans="1:14" x14ac:dyDescent="0.25">
      <c r="A218" s="2">
        <v>1</v>
      </c>
      <c r="B218" s="2">
        <v>2016</v>
      </c>
      <c r="C218" t="s">
        <v>194</v>
      </c>
      <c r="D218" t="s">
        <v>48</v>
      </c>
      <c r="E218" s="2">
        <v>1</v>
      </c>
      <c r="F218" s="2">
        <v>0</v>
      </c>
      <c r="G218" t="s">
        <v>195</v>
      </c>
      <c r="H218" t="s">
        <v>196</v>
      </c>
      <c r="I218" t="s">
        <v>10</v>
      </c>
      <c r="J218" t="s">
        <v>106</v>
      </c>
      <c r="K218" s="3"/>
      <c r="L218" t="s">
        <v>61</v>
      </c>
      <c r="M218" t="s">
        <v>107</v>
      </c>
    </row>
    <row r="219" spans="1:14" x14ac:dyDescent="0.25">
      <c r="A219" s="2">
        <v>1</v>
      </c>
      <c r="B219" s="2">
        <v>2016</v>
      </c>
      <c r="C219" t="s">
        <v>194</v>
      </c>
      <c r="D219" t="s">
        <v>48</v>
      </c>
      <c r="E219" s="2">
        <v>1</v>
      </c>
      <c r="F219" s="2">
        <v>0</v>
      </c>
      <c r="G219" t="s">
        <v>195</v>
      </c>
      <c r="H219" t="s">
        <v>196</v>
      </c>
      <c r="I219" t="s">
        <v>10</v>
      </c>
      <c r="J219" t="s">
        <v>108</v>
      </c>
      <c r="K219" s="3"/>
      <c r="L219" t="s">
        <v>61</v>
      </c>
      <c r="M219" t="s">
        <v>109</v>
      </c>
    </row>
    <row r="220" spans="1:14" x14ac:dyDescent="0.25">
      <c r="A220" s="2">
        <v>1</v>
      </c>
      <c r="B220" s="2">
        <v>2016</v>
      </c>
      <c r="C220" t="s">
        <v>194</v>
      </c>
      <c r="D220" t="s">
        <v>48</v>
      </c>
      <c r="E220" s="2">
        <v>1</v>
      </c>
      <c r="F220" s="2">
        <v>0</v>
      </c>
      <c r="G220" t="s">
        <v>195</v>
      </c>
      <c r="H220" t="s">
        <v>196</v>
      </c>
      <c r="I220" t="s">
        <v>10</v>
      </c>
      <c r="J220" t="s">
        <v>110</v>
      </c>
      <c r="K220" s="3"/>
      <c r="L220" t="s">
        <v>61</v>
      </c>
      <c r="M220" t="s">
        <v>111</v>
      </c>
    </row>
    <row r="221" spans="1:14" x14ac:dyDescent="0.25">
      <c r="A221" s="2">
        <v>1</v>
      </c>
      <c r="B221" s="2">
        <v>2016</v>
      </c>
      <c r="C221" t="s">
        <v>194</v>
      </c>
      <c r="D221" t="s">
        <v>48</v>
      </c>
      <c r="E221" s="2">
        <v>1</v>
      </c>
      <c r="F221" s="2">
        <v>0</v>
      </c>
      <c r="G221" t="s">
        <v>195</v>
      </c>
      <c r="H221" t="s">
        <v>196</v>
      </c>
      <c r="I221" t="s">
        <v>10</v>
      </c>
      <c r="J221" t="s">
        <v>112</v>
      </c>
      <c r="K221" s="3"/>
      <c r="L221" t="s">
        <v>61</v>
      </c>
      <c r="M221" t="s">
        <v>113</v>
      </c>
    </row>
    <row r="222" spans="1:14" x14ac:dyDescent="0.25">
      <c r="A222" s="2">
        <v>1</v>
      </c>
      <c r="B222" s="2">
        <v>2016</v>
      </c>
      <c r="C222" t="s">
        <v>194</v>
      </c>
      <c r="D222" t="s">
        <v>48</v>
      </c>
      <c r="E222" s="2">
        <v>1</v>
      </c>
      <c r="F222" s="2">
        <v>0</v>
      </c>
      <c r="G222" t="s">
        <v>195</v>
      </c>
      <c r="H222" t="s">
        <v>196</v>
      </c>
      <c r="I222" t="s">
        <v>10</v>
      </c>
      <c r="J222" t="s">
        <v>114</v>
      </c>
      <c r="K222" s="3"/>
      <c r="L222" t="s">
        <v>61</v>
      </c>
      <c r="M222" t="s">
        <v>115</v>
      </c>
    </row>
    <row r="223" spans="1:14" x14ac:dyDescent="0.25">
      <c r="A223" s="2">
        <v>1</v>
      </c>
      <c r="B223" s="2">
        <v>2016</v>
      </c>
      <c r="C223" t="s">
        <v>194</v>
      </c>
      <c r="D223" t="s">
        <v>48</v>
      </c>
      <c r="E223" s="2">
        <v>1</v>
      </c>
      <c r="F223" s="2">
        <v>0</v>
      </c>
      <c r="G223" t="s">
        <v>195</v>
      </c>
      <c r="H223" t="s">
        <v>196</v>
      </c>
      <c r="I223" t="s">
        <v>10</v>
      </c>
      <c r="J223" t="s">
        <v>116</v>
      </c>
      <c r="K223" s="3"/>
      <c r="L223" t="s">
        <v>65</v>
      </c>
      <c r="M223" t="s">
        <v>117</v>
      </c>
    </row>
    <row r="224" spans="1:14" x14ac:dyDescent="0.25">
      <c r="A224" s="2">
        <v>1</v>
      </c>
      <c r="B224" s="2">
        <v>2016</v>
      </c>
      <c r="C224" t="s">
        <v>194</v>
      </c>
      <c r="D224" t="s">
        <v>48</v>
      </c>
      <c r="E224" s="2">
        <v>1</v>
      </c>
      <c r="F224" s="2">
        <v>0</v>
      </c>
      <c r="G224" t="s">
        <v>195</v>
      </c>
      <c r="H224" t="s">
        <v>196</v>
      </c>
      <c r="I224" t="s">
        <v>10</v>
      </c>
      <c r="J224" t="s">
        <v>118</v>
      </c>
      <c r="K224" s="3"/>
      <c r="L224" t="s">
        <v>55</v>
      </c>
      <c r="M224" t="s">
        <v>119</v>
      </c>
    </row>
    <row r="225" spans="1:14" x14ac:dyDescent="0.25">
      <c r="A225" s="2">
        <v>1</v>
      </c>
      <c r="B225" s="2">
        <v>2016</v>
      </c>
      <c r="C225" t="s">
        <v>194</v>
      </c>
      <c r="D225" t="s">
        <v>48</v>
      </c>
      <c r="E225" s="2">
        <v>1</v>
      </c>
      <c r="F225" s="2">
        <v>0</v>
      </c>
      <c r="G225" t="s">
        <v>195</v>
      </c>
      <c r="H225" t="s">
        <v>196</v>
      </c>
      <c r="I225" t="s">
        <v>10</v>
      </c>
      <c r="J225" t="s">
        <v>120</v>
      </c>
      <c r="K225" s="3"/>
      <c r="L225" t="s">
        <v>65</v>
      </c>
      <c r="M225" t="s">
        <v>121</v>
      </c>
    </row>
    <row r="226" spans="1:14" x14ac:dyDescent="0.25">
      <c r="A226" s="2">
        <v>1</v>
      </c>
      <c r="B226" s="2">
        <v>2016</v>
      </c>
      <c r="C226" t="s">
        <v>194</v>
      </c>
      <c r="D226" t="s">
        <v>48</v>
      </c>
      <c r="E226" s="2">
        <v>1</v>
      </c>
      <c r="F226" s="2">
        <v>0</v>
      </c>
      <c r="G226" t="s">
        <v>195</v>
      </c>
      <c r="H226" t="s">
        <v>196</v>
      </c>
      <c r="I226" t="s">
        <v>10</v>
      </c>
      <c r="J226" t="s">
        <v>122</v>
      </c>
      <c r="K226" s="2">
        <v>5</v>
      </c>
      <c r="L226" t="s">
        <v>85</v>
      </c>
      <c r="M226" t="s">
        <v>123</v>
      </c>
      <c r="N226" t="s">
        <v>185</v>
      </c>
    </row>
    <row r="227" spans="1:14" x14ac:dyDescent="0.25">
      <c r="A227" s="2">
        <v>1</v>
      </c>
      <c r="B227" s="2">
        <v>2016</v>
      </c>
      <c r="C227" t="s">
        <v>194</v>
      </c>
      <c r="D227" t="s">
        <v>48</v>
      </c>
      <c r="E227" s="2">
        <v>1</v>
      </c>
      <c r="F227" s="2">
        <v>0</v>
      </c>
      <c r="G227" t="s">
        <v>195</v>
      </c>
      <c r="H227" t="s">
        <v>196</v>
      </c>
      <c r="I227" t="s">
        <v>10</v>
      </c>
      <c r="J227" t="s">
        <v>124</v>
      </c>
      <c r="K227" s="2">
        <v>5</v>
      </c>
      <c r="L227" t="s">
        <v>85</v>
      </c>
      <c r="M227" t="s">
        <v>125</v>
      </c>
      <c r="N227" t="s">
        <v>185</v>
      </c>
    </row>
    <row r="228" spans="1:14" x14ac:dyDescent="0.25">
      <c r="A228" s="2">
        <v>1</v>
      </c>
      <c r="B228" s="2">
        <v>2016</v>
      </c>
      <c r="C228" t="s">
        <v>194</v>
      </c>
      <c r="D228" t="s">
        <v>48</v>
      </c>
      <c r="E228" s="2">
        <v>1</v>
      </c>
      <c r="F228" s="2">
        <v>0</v>
      </c>
      <c r="G228" t="s">
        <v>195</v>
      </c>
      <c r="H228" t="s">
        <v>196</v>
      </c>
      <c r="I228" t="s">
        <v>10</v>
      </c>
      <c r="J228" t="s">
        <v>127</v>
      </c>
      <c r="K228" s="2">
        <v>5</v>
      </c>
      <c r="L228" t="s">
        <v>85</v>
      </c>
      <c r="M228" t="s">
        <v>128</v>
      </c>
      <c r="N228" t="s">
        <v>185</v>
      </c>
    </row>
    <row r="229" spans="1:14" x14ac:dyDescent="0.25">
      <c r="A229" s="2">
        <v>1</v>
      </c>
      <c r="B229" s="2">
        <v>2016</v>
      </c>
      <c r="C229" t="s">
        <v>194</v>
      </c>
      <c r="D229" t="s">
        <v>48</v>
      </c>
      <c r="E229" s="2">
        <v>1</v>
      </c>
      <c r="F229" s="2">
        <v>0</v>
      </c>
      <c r="G229" t="s">
        <v>195</v>
      </c>
      <c r="H229" t="s">
        <v>196</v>
      </c>
      <c r="I229" t="s">
        <v>10</v>
      </c>
      <c r="J229" t="s">
        <v>129</v>
      </c>
      <c r="K229" s="2">
        <v>5</v>
      </c>
      <c r="L229" t="s">
        <v>85</v>
      </c>
      <c r="M229" t="s">
        <v>130</v>
      </c>
      <c r="N229" t="s">
        <v>185</v>
      </c>
    </row>
    <row r="230" spans="1:14" x14ac:dyDescent="0.25">
      <c r="A230" s="2">
        <v>1</v>
      </c>
      <c r="B230" s="2">
        <v>2016</v>
      </c>
      <c r="C230" t="s">
        <v>194</v>
      </c>
      <c r="D230" t="s">
        <v>48</v>
      </c>
      <c r="E230" s="2">
        <v>1</v>
      </c>
      <c r="F230" s="2">
        <v>0</v>
      </c>
      <c r="G230" t="s">
        <v>195</v>
      </c>
      <c r="H230" t="s">
        <v>196</v>
      </c>
      <c r="I230" t="s">
        <v>10</v>
      </c>
      <c r="J230" t="s">
        <v>131</v>
      </c>
      <c r="K230" s="2">
        <v>5</v>
      </c>
      <c r="L230" t="s">
        <v>85</v>
      </c>
      <c r="M230" t="s">
        <v>132</v>
      </c>
      <c r="N230" t="s">
        <v>185</v>
      </c>
    </row>
    <row r="231" spans="1:14" x14ac:dyDescent="0.25">
      <c r="A231" s="2">
        <v>1</v>
      </c>
      <c r="B231" s="2">
        <v>2016</v>
      </c>
      <c r="C231" t="s">
        <v>194</v>
      </c>
      <c r="D231" t="s">
        <v>48</v>
      </c>
      <c r="E231" s="2">
        <v>1</v>
      </c>
      <c r="F231" s="2">
        <v>0</v>
      </c>
      <c r="G231" t="s">
        <v>195</v>
      </c>
      <c r="H231" t="s">
        <v>196</v>
      </c>
      <c r="I231" t="s">
        <v>10</v>
      </c>
      <c r="J231" t="s">
        <v>133</v>
      </c>
      <c r="K231" s="3"/>
      <c r="L231" t="s">
        <v>52</v>
      </c>
      <c r="M231" t="s">
        <v>134</v>
      </c>
    </row>
    <row r="232" spans="1:14" x14ac:dyDescent="0.25">
      <c r="A232" s="2">
        <v>1</v>
      </c>
      <c r="B232" s="2">
        <v>2016</v>
      </c>
      <c r="C232" t="s">
        <v>194</v>
      </c>
      <c r="D232" t="s">
        <v>48</v>
      </c>
      <c r="E232" s="2">
        <v>1</v>
      </c>
      <c r="F232" s="2">
        <v>0</v>
      </c>
      <c r="G232" t="s">
        <v>195</v>
      </c>
      <c r="H232" t="s">
        <v>196</v>
      </c>
      <c r="I232" t="s">
        <v>10</v>
      </c>
      <c r="J232" t="s">
        <v>135</v>
      </c>
      <c r="K232" s="3"/>
      <c r="L232" t="s">
        <v>55</v>
      </c>
      <c r="M232" t="s">
        <v>136</v>
      </c>
    </row>
    <row r="233" spans="1:14" x14ac:dyDescent="0.25">
      <c r="A233" s="2">
        <v>1</v>
      </c>
      <c r="B233" s="2">
        <v>2016</v>
      </c>
      <c r="C233" t="s">
        <v>194</v>
      </c>
      <c r="D233" t="s">
        <v>48</v>
      </c>
      <c r="E233" s="2">
        <v>1</v>
      </c>
      <c r="F233" s="2">
        <v>0</v>
      </c>
      <c r="G233" t="s">
        <v>195</v>
      </c>
      <c r="H233" t="s">
        <v>196</v>
      </c>
      <c r="I233" t="s">
        <v>10</v>
      </c>
      <c r="J233" t="s">
        <v>137</v>
      </c>
      <c r="K233" s="3"/>
      <c r="L233" t="s">
        <v>55</v>
      </c>
      <c r="M233" t="s">
        <v>138</v>
      </c>
    </row>
    <row r="234" spans="1:14" x14ac:dyDescent="0.25">
      <c r="A234" s="2">
        <v>1</v>
      </c>
      <c r="B234" s="2">
        <v>2016</v>
      </c>
      <c r="C234" t="s">
        <v>194</v>
      </c>
      <c r="D234" t="s">
        <v>48</v>
      </c>
      <c r="E234" s="2">
        <v>1</v>
      </c>
      <c r="F234" s="2">
        <v>0</v>
      </c>
      <c r="G234" t="s">
        <v>195</v>
      </c>
      <c r="H234" t="s">
        <v>196</v>
      </c>
      <c r="I234" t="s">
        <v>10</v>
      </c>
      <c r="J234" t="s">
        <v>139</v>
      </c>
      <c r="K234" s="2">
        <v>5</v>
      </c>
      <c r="L234" t="s">
        <v>85</v>
      </c>
      <c r="M234" t="s">
        <v>140</v>
      </c>
      <c r="N234" t="s">
        <v>185</v>
      </c>
    </row>
    <row r="235" spans="1:14" x14ac:dyDescent="0.25">
      <c r="A235" s="2">
        <v>1</v>
      </c>
      <c r="B235" s="2">
        <v>2016</v>
      </c>
      <c r="C235" t="s">
        <v>194</v>
      </c>
      <c r="D235" t="s">
        <v>48</v>
      </c>
      <c r="E235" s="2">
        <v>1</v>
      </c>
      <c r="F235" s="2">
        <v>0</v>
      </c>
      <c r="G235" t="s">
        <v>195</v>
      </c>
      <c r="H235" t="s">
        <v>196</v>
      </c>
      <c r="I235" t="s">
        <v>10</v>
      </c>
      <c r="J235" t="s">
        <v>141</v>
      </c>
      <c r="K235" s="2">
        <v>5</v>
      </c>
      <c r="L235" t="s">
        <v>85</v>
      </c>
      <c r="M235" t="s">
        <v>142</v>
      </c>
      <c r="N235" t="s">
        <v>185</v>
      </c>
    </row>
    <row r="236" spans="1:14" x14ac:dyDescent="0.25">
      <c r="A236" s="2">
        <v>1</v>
      </c>
      <c r="B236" s="2">
        <v>2016</v>
      </c>
      <c r="C236" t="s">
        <v>194</v>
      </c>
      <c r="D236" t="s">
        <v>48</v>
      </c>
      <c r="E236" s="2">
        <v>1</v>
      </c>
      <c r="F236" s="2">
        <v>0</v>
      </c>
      <c r="G236" t="s">
        <v>195</v>
      </c>
      <c r="H236" t="s">
        <v>196</v>
      </c>
      <c r="I236" t="s">
        <v>10</v>
      </c>
      <c r="J236" t="s">
        <v>143</v>
      </c>
      <c r="K236" s="2">
        <v>5</v>
      </c>
      <c r="L236" t="s">
        <v>85</v>
      </c>
      <c r="M236" t="s">
        <v>144</v>
      </c>
      <c r="N236" t="s">
        <v>185</v>
      </c>
    </row>
    <row r="237" spans="1:14" x14ac:dyDescent="0.25">
      <c r="A237" s="2">
        <v>1</v>
      </c>
      <c r="B237" s="2">
        <v>2016</v>
      </c>
      <c r="C237" t="s">
        <v>194</v>
      </c>
      <c r="D237" t="s">
        <v>48</v>
      </c>
      <c r="E237" s="2">
        <v>1</v>
      </c>
      <c r="F237" s="2">
        <v>0</v>
      </c>
      <c r="G237" t="s">
        <v>195</v>
      </c>
      <c r="H237" t="s">
        <v>196</v>
      </c>
      <c r="I237" t="s">
        <v>10</v>
      </c>
      <c r="J237" t="s">
        <v>145</v>
      </c>
      <c r="K237" s="3"/>
      <c r="L237" t="s">
        <v>55</v>
      </c>
      <c r="M237" t="s">
        <v>146</v>
      </c>
    </row>
    <row r="238" spans="1:14" x14ac:dyDescent="0.25">
      <c r="A238" s="2">
        <v>1</v>
      </c>
      <c r="B238" s="2">
        <v>2016</v>
      </c>
      <c r="C238" t="s">
        <v>194</v>
      </c>
      <c r="D238" t="s">
        <v>48</v>
      </c>
      <c r="E238" s="2">
        <v>1</v>
      </c>
      <c r="F238" s="2">
        <v>0</v>
      </c>
      <c r="G238" t="s">
        <v>195</v>
      </c>
      <c r="H238" t="s">
        <v>196</v>
      </c>
      <c r="I238" t="s">
        <v>10</v>
      </c>
      <c r="J238" t="s">
        <v>147</v>
      </c>
      <c r="K238" s="3"/>
      <c r="L238" t="s">
        <v>55</v>
      </c>
      <c r="M238" t="s">
        <v>148</v>
      </c>
    </row>
    <row r="239" spans="1:14" x14ac:dyDescent="0.25">
      <c r="A239" s="2">
        <v>1</v>
      </c>
      <c r="B239" s="2">
        <v>2016</v>
      </c>
      <c r="C239" t="s">
        <v>194</v>
      </c>
      <c r="D239" t="s">
        <v>48</v>
      </c>
      <c r="E239" s="2">
        <v>1</v>
      </c>
      <c r="F239" s="2">
        <v>0</v>
      </c>
      <c r="G239" t="s">
        <v>195</v>
      </c>
      <c r="H239" t="s">
        <v>196</v>
      </c>
      <c r="I239" t="s">
        <v>10</v>
      </c>
      <c r="J239" t="s">
        <v>149</v>
      </c>
      <c r="K239" s="3"/>
      <c r="L239" t="s">
        <v>55</v>
      </c>
      <c r="M239" t="s">
        <v>150</v>
      </c>
    </row>
    <row r="240" spans="1:14" x14ac:dyDescent="0.25">
      <c r="A240" s="2">
        <v>1</v>
      </c>
      <c r="B240" s="2">
        <v>2016</v>
      </c>
      <c r="C240" t="s">
        <v>194</v>
      </c>
      <c r="D240" t="s">
        <v>48</v>
      </c>
      <c r="E240" s="2">
        <v>1</v>
      </c>
      <c r="F240" s="2">
        <v>0</v>
      </c>
      <c r="G240" t="s">
        <v>195</v>
      </c>
      <c r="H240" t="s">
        <v>196</v>
      </c>
      <c r="I240" t="s">
        <v>10</v>
      </c>
      <c r="J240" t="s">
        <v>151</v>
      </c>
      <c r="K240" s="3"/>
      <c r="L240" t="s">
        <v>52</v>
      </c>
      <c r="M240" t="s">
        <v>152</v>
      </c>
    </row>
    <row r="241" spans="1:14" x14ac:dyDescent="0.25">
      <c r="A241" s="2">
        <v>1</v>
      </c>
      <c r="B241" s="2">
        <v>2016</v>
      </c>
      <c r="C241" t="s">
        <v>194</v>
      </c>
      <c r="D241" t="s">
        <v>48</v>
      </c>
      <c r="E241" s="2">
        <v>1</v>
      </c>
      <c r="F241" s="2">
        <v>0</v>
      </c>
      <c r="G241" t="s">
        <v>195</v>
      </c>
      <c r="H241" t="s">
        <v>196</v>
      </c>
      <c r="I241" t="s">
        <v>10</v>
      </c>
      <c r="J241" t="s">
        <v>153</v>
      </c>
      <c r="K241" s="3"/>
      <c r="L241" t="s">
        <v>75</v>
      </c>
      <c r="M241" t="s">
        <v>154</v>
      </c>
    </row>
    <row r="242" spans="1:14" x14ac:dyDescent="0.25">
      <c r="A242" s="2">
        <v>1</v>
      </c>
      <c r="B242" s="2">
        <v>2016</v>
      </c>
      <c r="C242" t="s">
        <v>194</v>
      </c>
      <c r="D242" t="s">
        <v>48</v>
      </c>
      <c r="E242" s="2">
        <v>1</v>
      </c>
      <c r="F242" s="2">
        <v>0</v>
      </c>
      <c r="G242" t="s">
        <v>195</v>
      </c>
      <c r="H242" t="s">
        <v>196</v>
      </c>
      <c r="I242" t="s">
        <v>10</v>
      </c>
      <c r="J242" t="s">
        <v>156</v>
      </c>
      <c r="K242" s="3"/>
      <c r="L242" t="s">
        <v>75</v>
      </c>
      <c r="M242" t="s">
        <v>157</v>
      </c>
    </row>
    <row r="243" spans="1:14" x14ac:dyDescent="0.25">
      <c r="A243" s="2">
        <v>1</v>
      </c>
      <c r="B243" s="2">
        <v>2016</v>
      </c>
      <c r="C243" t="s">
        <v>194</v>
      </c>
      <c r="D243" t="s">
        <v>48</v>
      </c>
      <c r="E243" s="2">
        <v>1</v>
      </c>
      <c r="F243" s="2">
        <v>0</v>
      </c>
      <c r="G243" t="s">
        <v>195</v>
      </c>
      <c r="H243" t="s">
        <v>196</v>
      </c>
      <c r="I243" t="s">
        <v>10</v>
      </c>
      <c r="J243" t="s">
        <v>159</v>
      </c>
      <c r="K243" s="3"/>
      <c r="L243" t="s">
        <v>52</v>
      </c>
      <c r="M243" t="s">
        <v>160</v>
      </c>
    </row>
    <row r="244" spans="1:14" x14ac:dyDescent="0.25">
      <c r="A244" s="2">
        <v>1</v>
      </c>
      <c r="B244" s="2">
        <v>2016</v>
      </c>
      <c r="C244" t="s">
        <v>194</v>
      </c>
      <c r="D244" t="s">
        <v>48</v>
      </c>
      <c r="E244" s="2">
        <v>1</v>
      </c>
      <c r="F244" s="2">
        <v>0</v>
      </c>
      <c r="G244" t="s">
        <v>195</v>
      </c>
      <c r="H244" t="s">
        <v>196</v>
      </c>
      <c r="I244" t="s">
        <v>10</v>
      </c>
      <c r="J244" t="s">
        <v>161</v>
      </c>
      <c r="K244" s="3"/>
      <c r="L244" t="s">
        <v>52</v>
      </c>
      <c r="M244" t="s">
        <v>162</v>
      </c>
    </row>
    <row r="245" spans="1:14" x14ac:dyDescent="0.25">
      <c r="A245" s="2">
        <v>1</v>
      </c>
      <c r="B245" s="2">
        <v>2016</v>
      </c>
      <c r="C245" t="s">
        <v>194</v>
      </c>
      <c r="D245" t="s">
        <v>48</v>
      </c>
      <c r="E245" s="2">
        <v>1</v>
      </c>
      <c r="F245" s="2">
        <v>0</v>
      </c>
      <c r="G245" t="s">
        <v>195</v>
      </c>
      <c r="H245" t="s">
        <v>196</v>
      </c>
      <c r="I245" t="s">
        <v>10</v>
      </c>
      <c r="J245" t="s">
        <v>163</v>
      </c>
      <c r="K245" s="3"/>
      <c r="L245" t="s">
        <v>52</v>
      </c>
      <c r="M245" t="s">
        <v>164</v>
      </c>
    </row>
    <row r="246" spans="1:14" x14ac:dyDescent="0.25">
      <c r="A246" s="2">
        <v>1</v>
      </c>
      <c r="B246" s="2">
        <v>2016</v>
      </c>
      <c r="C246" t="s">
        <v>194</v>
      </c>
      <c r="D246" t="s">
        <v>48</v>
      </c>
      <c r="E246" s="2">
        <v>1</v>
      </c>
      <c r="F246" s="2">
        <v>0</v>
      </c>
      <c r="G246" t="s">
        <v>195</v>
      </c>
      <c r="H246" t="s">
        <v>196</v>
      </c>
      <c r="I246" t="s">
        <v>10</v>
      </c>
      <c r="J246" t="s">
        <v>166</v>
      </c>
      <c r="K246" s="3"/>
      <c r="L246" t="s">
        <v>55</v>
      </c>
      <c r="M246" t="s">
        <v>167</v>
      </c>
    </row>
    <row r="247" spans="1:14" x14ac:dyDescent="0.25">
      <c r="A247" s="2">
        <v>1</v>
      </c>
      <c r="B247" s="2">
        <v>2016</v>
      </c>
      <c r="C247" t="s">
        <v>197</v>
      </c>
      <c r="D247" t="s">
        <v>48</v>
      </c>
      <c r="E247" s="2">
        <v>0</v>
      </c>
      <c r="F247" s="2">
        <v>0</v>
      </c>
      <c r="G247" t="s">
        <v>198</v>
      </c>
      <c r="H247" t="s">
        <v>199</v>
      </c>
      <c r="I247" t="s">
        <v>17</v>
      </c>
      <c r="J247" t="s">
        <v>51</v>
      </c>
      <c r="K247" s="2">
        <v>5</v>
      </c>
      <c r="L247" t="s">
        <v>52</v>
      </c>
      <c r="M247" t="s">
        <v>53</v>
      </c>
      <c r="N247" t="s">
        <v>183</v>
      </c>
    </row>
    <row r="248" spans="1:14" x14ac:dyDescent="0.25">
      <c r="A248" s="2">
        <v>1</v>
      </c>
      <c r="B248" s="2">
        <v>2016</v>
      </c>
      <c r="C248" t="s">
        <v>197</v>
      </c>
      <c r="D248" t="s">
        <v>48</v>
      </c>
      <c r="E248" s="2">
        <v>0</v>
      </c>
      <c r="F248" s="2">
        <v>0</v>
      </c>
      <c r="G248" t="s">
        <v>198</v>
      </c>
      <c r="H248" t="s">
        <v>199</v>
      </c>
      <c r="I248" t="s">
        <v>17</v>
      </c>
      <c r="J248" t="s">
        <v>54</v>
      </c>
      <c r="K248" s="2">
        <v>4</v>
      </c>
      <c r="L248" t="s">
        <v>55</v>
      </c>
      <c r="M248" t="s">
        <v>56</v>
      </c>
      <c r="N248" t="s">
        <v>57</v>
      </c>
    </row>
    <row r="249" spans="1:14" x14ac:dyDescent="0.25">
      <c r="A249" s="2">
        <v>1</v>
      </c>
      <c r="B249" s="2">
        <v>2016</v>
      </c>
      <c r="C249" t="s">
        <v>197</v>
      </c>
      <c r="D249" t="s">
        <v>48</v>
      </c>
      <c r="E249" s="2">
        <v>0</v>
      </c>
      <c r="F249" s="2">
        <v>0</v>
      </c>
      <c r="G249" t="s">
        <v>198</v>
      </c>
      <c r="H249" t="s">
        <v>199</v>
      </c>
      <c r="I249" t="s">
        <v>17</v>
      </c>
      <c r="J249" t="s">
        <v>58</v>
      </c>
      <c r="K249" s="2">
        <v>4</v>
      </c>
      <c r="L249" t="s">
        <v>55</v>
      </c>
      <c r="M249" t="s">
        <v>59</v>
      </c>
      <c r="N249" t="s">
        <v>57</v>
      </c>
    </row>
    <row r="250" spans="1:14" x14ac:dyDescent="0.25">
      <c r="A250" s="2">
        <v>1</v>
      </c>
      <c r="B250" s="2">
        <v>2016</v>
      </c>
      <c r="C250" t="s">
        <v>197</v>
      </c>
      <c r="D250" t="s">
        <v>48</v>
      </c>
      <c r="E250" s="2">
        <v>0</v>
      </c>
      <c r="F250" s="2">
        <v>0</v>
      </c>
      <c r="G250" t="s">
        <v>198</v>
      </c>
      <c r="H250" t="s">
        <v>199</v>
      </c>
      <c r="I250" t="s">
        <v>17</v>
      </c>
      <c r="J250" t="s">
        <v>60</v>
      </c>
      <c r="K250" s="2">
        <v>2</v>
      </c>
      <c r="L250" t="s">
        <v>61</v>
      </c>
      <c r="M250" t="s">
        <v>62</v>
      </c>
      <c r="N250" t="s">
        <v>63</v>
      </c>
    </row>
    <row r="251" spans="1:14" x14ac:dyDescent="0.25">
      <c r="A251" s="2">
        <v>1</v>
      </c>
      <c r="B251" s="2">
        <v>2016</v>
      </c>
      <c r="C251" t="s">
        <v>197</v>
      </c>
      <c r="D251" t="s">
        <v>48</v>
      </c>
      <c r="E251" s="2">
        <v>0</v>
      </c>
      <c r="F251" s="2">
        <v>0</v>
      </c>
      <c r="G251" t="s">
        <v>198</v>
      </c>
      <c r="H251" t="s">
        <v>199</v>
      </c>
      <c r="I251" t="s">
        <v>17</v>
      </c>
      <c r="J251" t="s">
        <v>64</v>
      </c>
      <c r="K251" s="2">
        <v>3</v>
      </c>
      <c r="L251" t="s">
        <v>65</v>
      </c>
      <c r="M251" t="s">
        <v>66</v>
      </c>
      <c r="N251" t="s">
        <v>67</v>
      </c>
    </row>
    <row r="252" spans="1:14" x14ac:dyDescent="0.25">
      <c r="A252" s="2">
        <v>1</v>
      </c>
      <c r="B252" s="2">
        <v>2016</v>
      </c>
      <c r="C252" t="s">
        <v>197</v>
      </c>
      <c r="D252" t="s">
        <v>48</v>
      </c>
      <c r="E252" s="2">
        <v>0</v>
      </c>
      <c r="F252" s="2">
        <v>0</v>
      </c>
      <c r="G252" t="s">
        <v>198</v>
      </c>
      <c r="H252" t="s">
        <v>199</v>
      </c>
      <c r="I252" t="s">
        <v>17</v>
      </c>
      <c r="J252" t="s">
        <v>68</v>
      </c>
      <c r="K252" s="2">
        <v>2</v>
      </c>
      <c r="L252" t="s">
        <v>65</v>
      </c>
      <c r="M252" t="s">
        <v>69</v>
      </c>
      <c r="N252" t="s">
        <v>186</v>
      </c>
    </row>
    <row r="253" spans="1:14" x14ac:dyDescent="0.25">
      <c r="A253" s="2">
        <v>1</v>
      </c>
      <c r="B253" s="2">
        <v>2016</v>
      </c>
      <c r="C253" t="s">
        <v>197</v>
      </c>
      <c r="D253" t="s">
        <v>48</v>
      </c>
      <c r="E253" s="2">
        <v>0</v>
      </c>
      <c r="F253" s="2">
        <v>0</v>
      </c>
      <c r="G253" t="s">
        <v>198</v>
      </c>
      <c r="H253" t="s">
        <v>199</v>
      </c>
      <c r="I253" t="s">
        <v>17</v>
      </c>
      <c r="J253" t="s">
        <v>70</v>
      </c>
      <c r="K253" s="2">
        <v>3</v>
      </c>
      <c r="L253" t="s">
        <v>65</v>
      </c>
      <c r="M253" t="s">
        <v>71</v>
      </c>
      <c r="N253" t="s">
        <v>67</v>
      </c>
    </row>
    <row r="254" spans="1:14" x14ac:dyDescent="0.25">
      <c r="A254" s="2">
        <v>1</v>
      </c>
      <c r="B254" s="2">
        <v>2016</v>
      </c>
      <c r="C254" t="s">
        <v>197</v>
      </c>
      <c r="D254" t="s">
        <v>48</v>
      </c>
      <c r="E254" s="2">
        <v>0</v>
      </c>
      <c r="F254" s="2">
        <v>0</v>
      </c>
      <c r="G254" t="s">
        <v>198</v>
      </c>
      <c r="H254" t="s">
        <v>199</v>
      </c>
      <c r="I254" t="s">
        <v>17</v>
      </c>
      <c r="J254" t="s">
        <v>72</v>
      </c>
      <c r="K254" s="2">
        <v>2</v>
      </c>
      <c r="L254" t="s">
        <v>52</v>
      </c>
      <c r="M254" t="s">
        <v>73</v>
      </c>
      <c r="N254" t="s">
        <v>173</v>
      </c>
    </row>
    <row r="255" spans="1:14" x14ac:dyDescent="0.25">
      <c r="A255" s="2">
        <v>1</v>
      </c>
      <c r="B255" s="2">
        <v>2016</v>
      </c>
      <c r="C255" t="s">
        <v>197</v>
      </c>
      <c r="D255" t="s">
        <v>48</v>
      </c>
      <c r="E255" s="2">
        <v>0</v>
      </c>
      <c r="F255" s="2">
        <v>0</v>
      </c>
      <c r="G255" t="s">
        <v>198</v>
      </c>
      <c r="H255" t="s">
        <v>199</v>
      </c>
      <c r="I255" t="s">
        <v>17</v>
      </c>
      <c r="J255" t="s">
        <v>74</v>
      </c>
      <c r="K255" s="2">
        <v>1</v>
      </c>
      <c r="L255" t="s">
        <v>75</v>
      </c>
      <c r="M255" t="s">
        <v>76</v>
      </c>
      <c r="N255" t="s">
        <v>77</v>
      </c>
    </row>
    <row r="256" spans="1:14" x14ac:dyDescent="0.25">
      <c r="A256" s="2">
        <v>1</v>
      </c>
      <c r="B256" s="2">
        <v>2016</v>
      </c>
      <c r="C256" t="s">
        <v>197</v>
      </c>
      <c r="D256" t="s">
        <v>48</v>
      </c>
      <c r="E256" s="2">
        <v>0</v>
      </c>
      <c r="F256" s="2">
        <v>0</v>
      </c>
      <c r="G256" t="s">
        <v>198</v>
      </c>
      <c r="H256" t="s">
        <v>199</v>
      </c>
      <c r="I256" t="s">
        <v>17</v>
      </c>
      <c r="J256" t="s">
        <v>78</v>
      </c>
      <c r="K256" s="2">
        <v>4</v>
      </c>
      <c r="L256" t="s">
        <v>75</v>
      </c>
      <c r="M256" t="s">
        <v>79</v>
      </c>
      <c r="N256" t="s">
        <v>174</v>
      </c>
    </row>
    <row r="257" spans="1:14" x14ac:dyDescent="0.25">
      <c r="A257" s="2">
        <v>1</v>
      </c>
      <c r="B257" s="2">
        <v>2016</v>
      </c>
      <c r="C257" t="s">
        <v>197</v>
      </c>
      <c r="D257" t="s">
        <v>48</v>
      </c>
      <c r="E257" s="2">
        <v>0</v>
      </c>
      <c r="F257" s="2">
        <v>0</v>
      </c>
      <c r="G257" t="s">
        <v>198</v>
      </c>
      <c r="H257" t="s">
        <v>199</v>
      </c>
      <c r="I257" t="s">
        <v>17</v>
      </c>
      <c r="J257" t="s">
        <v>81</v>
      </c>
      <c r="K257" s="2">
        <v>1</v>
      </c>
      <c r="L257" t="s">
        <v>75</v>
      </c>
      <c r="M257" t="s">
        <v>82</v>
      </c>
      <c r="N257" t="s">
        <v>83</v>
      </c>
    </row>
    <row r="258" spans="1:14" x14ac:dyDescent="0.25">
      <c r="A258" s="2">
        <v>1</v>
      </c>
      <c r="B258" s="2">
        <v>2016</v>
      </c>
      <c r="C258" t="s">
        <v>197</v>
      </c>
      <c r="D258" t="s">
        <v>48</v>
      </c>
      <c r="E258" s="2">
        <v>0</v>
      </c>
      <c r="F258" s="2">
        <v>0</v>
      </c>
      <c r="G258" t="s">
        <v>198</v>
      </c>
      <c r="H258" t="s">
        <v>199</v>
      </c>
      <c r="I258" t="s">
        <v>17</v>
      </c>
      <c r="J258" t="s">
        <v>84</v>
      </c>
      <c r="K258" s="2">
        <v>4</v>
      </c>
      <c r="L258" t="s">
        <v>85</v>
      </c>
      <c r="M258" t="s">
        <v>86</v>
      </c>
      <c r="N258" t="s">
        <v>87</v>
      </c>
    </row>
    <row r="259" spans="1:14" x14ac:dyDescent="0.25">
      <c r="A259" s="2">
        <v>1</v>
      </c>
      <c r="B259" s="2">
        <v>2016</v>
      </c>
      <c r="C259" t="s">
        <v>197</v>
      </c>
      <c r="D259" t="s">
        <v>48</v>
      </c>
      <c r="E259" s="2">
        <v>0</v>
      </c>
      <c r="F259" s="2">
        <v>0</v>
      </c>
      <c r="G259" t="s">
        <v>198</v>
      </c>
      <c r="H259" t="s">
        <v>199</v>
      </c>
      <c r="I259" t="s">
        <v>17</v>
      </c>
      <c r="J259" t="s">
        <v>88</v>
      </c>
      <c r="K259" s="2">
        <v>4</v>
      </c>
      <c r="L259" t="s">
        <v>85</v>
      </c>
      <c r="M259" t="s">
        <v>89</v>
      </c>
      <c r="N259" t="s">
        <v>87</v>
      </c>
    </row>
    <row r="260" spans="1:14" x14ac:dyDescent="0.25">
      <c r="A260" s="2">
        <v>1</v>
      </c>
      <c r="B260" s="2">
        <v>2016</v>
      </c>
      <c r="C260" t="s">
        <v>197</v>
      </c>
      <c r="D260" t="s">
        <v>48</v>
      </c>
      <c r="E260" s="2">
        <v>0</v>
      </c>
      <c r="F260" s="2">
        <v>0</v>
      </c>
      <c r="G260" t="s">
        <v>198</v>
      </c>
      <c r="H260" t="s">
        <v>199</v>
      </c>
      <c r="I260" t="s">
        <v>17</v>
      </c>
      <c r="J260" t="s">
        <v>90</v>
      </c>
      <c r="K260" s="2">
        <v>1</v>
      </c>
      <c r="L260" t="s">
        <v>75</v>
      </c>
      <c r="M260" t="s">
        <v>91</v>
      </c>
      <c r="N260" t="s">
        <v>200</v>
      </c>
    </row>
    <row r="261" spans="1:14" x14ac:dyDescent="0.25">
      <c r="A261" s="2">
        <v>1</v>
      </c>
      <c r="B261" s="2">
        <v>2016</v>
      </c>
      <c r="C261" t="s">
        <v>197</v>
      </c>
      <c r="D261" t="s">
        <v>48</v>
      </c>
      <c r="E261" s="2">
        <v>0</v>
      </c>
      <c r="F261" s="2">
        <v>0</v>
      </c>
      <c r="G261" t="s">
        <v>198</v>
      </c>
      <c r="H261" t="s">
        <v>199</v>
      </c>
      <c r="I261" t="s">
        <v>17</v>
      </c>
      <c r="J261" t="s">
        <v>93</v>
      </c>
      <c r="K261" s="2">
        <v>1</v>
      </c>
      <c r="L261" t="s">
        <v>75</v>
      </c>
      <c r="M261" t="s">
        <v>94</v>
      </c>
      <c r="N261" t="s">
        <v>200</v>
      </c>
    </row>
    <row r="262" spans="1:14" x14ac:dyDescent="0.25">
      <c r="A262" s="2">
        <v>1</v>
      </c>
      <c r="B262" s="2">
        <v>2016</v>
      </c>
      <c r="C262" t="s">
        <v>197</v>
      </c>
      <c r="D262" t="s">
        <v>48</v>
      </c>
      <c r="E262" s="2">
        <v>0</v>
      </c>
      <c r="F262" s="2">
        <v>0</v>
      </c>
      <c r="G262" t="s">
        <v>198</v>
      </c>
      <c r="H262" t="s">
        <v>199</v>
      </c>
      <c r="I262" t="s">
        <v>17</v>
      </c>
      <c r="J262" t="s">
        <v>96</v>
      </c>
      <c r="K262" s="2">
        <v>1</v>
      </c>
      <c r="L262" t="s">
        <v>75</v>
      </c>
      <c r="M262" t="s">
        <v>97</v>
      </c>
    </row>
    <row r="263" spans="1:14" x14ac:dyDescent="0.25">
      <c r="A263" s="2">
        <v>1</v>
      </c>
      <c r="B263" s="2">
        <v>2016</v>
      </c>
      <c r="C263" t="s">
        <v>197</v>
      </c>
      <c r="D263" t="s">
        <v>48</v>
      </c>
      <c r="E263" s="2">
        <v>0</v>
      </c>
      <c r="F263" s="2">
        <v>0</v>
      </c>
      <c r="G263" t="s">
        <v>198</v>
      </c>
      <c r="H263" t="s">
        <v>199</v>
      </c>
      <c r="I263" t="s">
        <v>17</v>
      </c>
      <c r="J263" t="s">
        <v>98</v>
      </c>
      <c r="K263" s="2">
        <v>3</v>
      </c>
      <c r="L263" t="s">
        <v>85</v>
      </c>
      <c r="M263" t="s">
        <v>99</v>
      </c>
      <c r="N263" t="s">
        <v>126</v>
      </c>
    </row>
    <row r="264" spans="1:14" x14ac:dyDescent="0.25">
      <c r="A264" s="2">
        <v>1</v>
      </c>
      <c r="B264" s="2">
        <v>2016</v>
      </c>
      <c r="C264" t="s">
        <v>197</v>
      </c>
      <c r="D264" t="s">
        <v>48</v>
      </c>
      <c r="E264" s="2">
        <v>0</v>
      </c>
      <c r="F264" s="2">
        <v>0</v>
      </c>
      <c r="G264" t="s">
        <v>198</v>
      </c>
      <c r="H264" t="s">
        <v>199</v>
      </c>
      <c r="I264" t="s">
        <v>17</v>
      </c>
      <c r="J264" t="s">
        <v>100</v>
      </c>
      <c r="K264" s="3"/>
      <c r="L264" t="s">
        <v>61</v>
      </c>
      <c r="M264" t="s">
        <v>101</v>
      </c>
    </row>
    <row r="265" spans="1:14" x14ac:dyDescent="0.25">
      <c r="A265" s="2">
        <v>1</v>
      </c>
      <c r="B265" s="2">
        <v>2016</v>
      </c>
      <c r="C265" t="s">
        <v>197</v>
      </c>
      <c r="D265" t="s">
        <v>48</v>
      </c>
      <c r="E265" s="2">
        <v>0</v>
      </c>
      <c r="F265" s="2">
        <v>0</v>
      </c>
      <c r="G265" t="s">
        <v>198</v>
      </c>
      <c r="H265" t="s">
        <v>199</v>
      </c>
      <c r="I265" t="s">
        <v>17</v>
      </c>
      <c r="J265" t="s">
        <v>102</v>
      </c>
      <c r="K265" s="3"/>
      <c r="L265" t="s">
        <v>61</v>
      </c>
      <c r="M265" t="s">
        <v>103</v>
      </c>
    </row>
    <row r="266" spans="1:14" x14ac:dyDescent="0.25">
      <c r="A266" s="2">
        <v>1</v>
      </c>
      <c r="B266" s="2">
        <v>2016</v>
      </c>
      <c r="C266" t="s">
        <v>197</v>
      </c>
      <c r="D266" t="s">
        <v>48</v>
      </c>
      <c r="E266" s="2">
        <v>0</v>
      </c>
      <c r="F266" s="2">
        <v>0</v>
      </c>
      <c r="G266" t="s">
        <v>198</v>
      </c>
      <c r="H266" t="s">
        <v>199</v>
      </c>
      <c r="I266" t="s">
        <v>17</v>
      </c>
      <c r="J266" t="s">
        <v>104</v>
      </c>
      <c r="K266" s="3"/>
      <c r="L266" t="s">
        <v>61</v>
      </c>
      <c r="M266" t="s">
        <v>105</v>
      </c>
    </row>
    <row r="267" spans="1:14" x14ac:dyDescent="0.25">
      <c r="A267" s="2">
        <v>1</v>
      </c>
      <c r="B267" s="2">
        <v>2016</v>
      </c>
      <c r="C267" t="s">
        <v>197</v>
      </c>
      <c r="D267" t="s">
        <v>48</v>
      </c>
      <c r="E267" s="2">
        <v>0</v>
      </c>
      <c r="F267" s="2">
        <v>0</v>
      </c>
      <c r="G267" t="s">
        <v>198</v>
      </c>
      <c r="H267" t="s">
        <v>199</v>
      </c>
      <c r="I267" t="s">
        <v>17</v>
      </c>
      <c r="J267" t="s">
        <v>106</v>
      </c>
      <c r="K267" s="3"/>
      <c r="L267" t="s">
        <v>61</v>
      </c>
      <c r="M267" t="s">
        <v>107</v>
      </c>
    </row>
    <row r="268" spans="1:14" x14ac:dyDescent="0.25">
      <c r="A268" s="2">
        <v>1</v>
      </c>
      <c r="B268" s="2">
        <v>2016</v>
      </c>
      <c r="C268" t="s">
        <v>197</v>
      </c>
      <c r="D268" t="s">
        <v>48</v>
      </c>
      <c r="E268" s="2">
        <v>0</v>
      </c>
      <c r="F268" s="2">
        <v>0</v>
      </c>
      <c r="G268" t="s">
        <v>198</v>
      </c>
      <c r="H268" t="s">
        <v>199</v>
      </c>
      <c r="I268" t="s">
        <v>17</v>
      </c>
      <c r="J268" t="s">
        <v>108</v>
      </c>
      <c r="K268" s="3"/>
      <c r="L268" t="s">
        <v>61</v>
      </c>
      <c r="M268" t="s">
        <v>109</v>
      </c>
    </row>
    <row r="269" spans="1:14" x14ac:dyDescent="0.25">
      <c r="A269" s="2">
        <v>1</v>
      </c>
      <c r="B269" s="2">
        <v>2016</v>
      </c>
      <c r="C269" t="s">
        <v>197</v>
      </c>
      <c r="D269" t="s">
        <v>48</v>
      </c>
      <c r="E269" s="2">
        <v>0</v>
      </c>
      <c r="F269" s="2">
        <v>0</v>
      </c>
      <c r="G269" t="s">
        <v>198</v>
      </c>
      <c r="H269" t="s">
        <v>199</v>
      </c>
      <c r="I269" t="s">
        <v>17</v>
      </c>
      <c r="J269" t="s">
        <v>110</v>
      </c>
      <c r="K269" s="3"/>
      <c r="L269" t="s">
        <v>61</v>
      </c>
      <c r="M269" t="s">
        <v>111</v>
      </c>
    </row>
    <row r="270" spans="1:14" x14ac:dyDescent="0.25">
      <c r="A270" s="2">
        <v>1</v>
      </c>
      <c r="B270" s="2">
        <v>2016</v>
      </c>
      <c r="C270" t="s">
        <v>197</v>
      </c>
      <c r="D270" t="s">
        <v>48</v>
      </c>
      <c r="E270" s="2">
        <v>0</v>
      </c>
      <c r="F270" s="2">
        <v>0</v>
      </c>
      <c r="G270" t="s">
        <v>198</v>
      </c>
      <c r="H270" t="s">
        <v>199</v>
      </c>
      <c r="I270" t="s">
        <v>17</v>
      </c>
      <c r="J270" t="s">
        <v>112</v>
      </c>
      <c r="K270" s="3"/>
      <c r="L270" t="s">
        <v>61</v>
      </c>
      <c r="M270" t="s">
        <v>113</v>
      </c>
    </row>
    <row r="271" spans="1:14" x14ac:dyDescent="0.25">
      <c r="A271" s="2">
        <v>1</v>
      </c>
      <c r="B271" s="2">
        <v>2016</v>
      </c>
      <c r="C271" t="s">
        <v>197</v>
      </c>
      <c r="D271" t="s">
        <v>48</v>
      </c>
      <c r="E271" s="2">
        <v>0</v>
      </c>
      <c r="F271" s="2">
        <v>0</v>
      </c>
      <c r="G271" t="s">
        <v>198</v>
      </c>
      <c r="H271" t="s">
        <v>199</v>
      </c>
      <c r="I271" t="s">
        <v>17</v>
      </c>
      <c r="J271" t="s">
        <v>114</v>
      </c>
      <c r="K271" s="3"/>
      <c r="L271" t="s">
        <v>61</v>
      </c>
      <c r="M271" t="s">
        <v>115</v>
      </c>
    </row>
    <row r="272" spans="1:14" x14ac:dyDescent="0.25">
      <c r="A272" s="2">
        <v>1</v>
      </c>
      <c r="B272" s="2">
        <v>2016</v>
      </c>
      <c r="C272" t="s">
        <v>197</v>
      </c>
      <c r="D272" t="s">
        <v>48</v>
      </c>
      <c r="E272" s="2">
        <v>0</v>
      </c>
      <c r="F272" s="2">
        <v>0</v>
      </c>
      <c r="G272" t="s">
        <v>198</v>
      </c>
      <c r="H272" t="s">
        <v>199</v>
      </c>
      <c r="I272" t="s">
        <v>17</v>
      </c>
      <c r="J272" t="s">
        <v>116</v>
      </c>
      <c r="K272" s="2">
        <v>3</v>
      </c>
      <c r="L272" t="s">
        <v>65</v>
      </c>
      <c r="M272" t="s">
        <v>117</v>
      </c>
      <c r="N272" t="s">
        <v>67</v>
      </c>
    </row>
    <row r="273" spans="1:14" x14ac:dyDescent="0.25">
      <c r="A273" s="2">
        <v>1</v>
      </c>
      <c r="B273" s="2">
        <v>2016</v>
      </c>
      <c r="C273" t="s">
        <v>197</v>
      </c>
      <c r="D273" t="s">
        <v>48</v>
      </c>
      <c r="E273" s="2">
        <v>0</v>
      </c>
      <c r="F273" s="2">
        <v>0</v>
      </c>
      <c r="G273" t="s">
        <v>198</v>
      </c>
      <c r="H273" t="s">
        <v>199</v>
      </c>
      <c r="I273" t="s">
        <v>17</v>
      </c>
      <c r="J273" t="s">
        <v>118</v>
      </c>
      <c r="K273" s="2">
        <v>3</v>
      </c>
      <c r="L273" t="s">
        <v>55</v>
      </c>
      <c r="M273" t="s">
        <v>119</v>
      </c>
      <c r="N273" t="s">
        <v>178</v>
      </c>
    </row>
    <row r="274" spans="1:14" x14ac:dyDescent="0.25">
      <c r="A274" s="2">
        <v>1</v>
      </c>
      <c r="B274" s="2">
        <v>2016</v>
      </c>
      <c r="C274" t="s">
        <v>197</v>
      </c>
      <c r="D274" t="s">
        <v>48</v>
      </c>
      <c r="E274" s="2">
        <v>0</v>
      </c>
      <c r="F274" s="2">
        <v>0</v>
      </c>
      <c r="G274" t="s">
        <v>198</v>
      </c>
      <c r="H274" t="s">
        <v>199</v>
      </c>
      <c r="I274" t="s">
        <v>17</v>
      </c>
      <c r="J274" t="s">
        <v>120</v>
      </c>
      <c r="K274" s="2">
        <v>3</v>
      </c>
      <c r="L274" t="s">
        <v>65</v>
      </c>
      <c r="M274" t="s">
        <v>121</v>
      </c>
      <c r="N274" t="s">
        <v>67</v>
      </c>
    </row>
    <row r="275" spans="1:14" x14ac:dyDescent="0.25">
      <c r="A275" s="2">
        <v>1</v>
      </c>
      <c r="B275" s="2">
        <v>2016</v>
      </c>
      <c r="C275" t="s">
        <v>197</v>
      </c>
      <c r="D275" t="s">
        <v>48</v>
      </c>
      <c r="E275" s="2">
        <v>0</v>
      </c>
      <c r="F275" s="2">
        <v>0</v>
      </c>
      <c r="G275" t="s">
        <v>198</v>
      </c>
      <c r="H275" t="s">
        <v>199</v>
      </c>
      <c r="I275" t="s">
        <v>17</v>
      </c>
      <c r="J275" t="s">
        <v>122</v>
      </c>
      <c r="K275" s="2">
        <v>4</v>
      </c>
      <c r="L275" t="s">
        <v>85</v>
      </c>
      <c r="M275" t="s">
        <v>123</v>
      </c>
      <c r="N275" t="s">
        <v>87</v>
      </c>
    </row>
    <row r="276" spans="1:14" x14ac:dyDescent="0.25">
      <c r="A276" s="2">
        <v>1</v>
      </c>
      <c r="B276" s="2">
        <v>2016</v>
      </c>
      <c r="C276" t="s">
        <v>197</v>
      </c>
      <c r="D276" t="s">
        <v>48</v>
      </c>
      <c r="E276" s="2">
        <v>0</v>
      </c>
      <c r="F276" s="2">
        <v>0</v>
      </c>
      <c r="G276" t="s">
        <v>198</v>
      </c>
      <c r="H276" t="s">
        <v>199</v>
      </c>
      <c r="I276" t="s">
        <v>17</v>
      </c>
      <c r="J276" t="s">
        <v>124</v>
      </c>
      <c r="K276" s="2">
        <v>4</v>
      </c>
      <c r="L276" t="s">
        <v>85</v>
      </c>
      <c r="M276" t="s">
        <v>125</v>
      </c>
      <c r="N276" t="s">
        <v>87</v>
      </c>
    </row>
    <row r="277" spans="1:14" x14ac:dyDescent="0.25">
      <c r="A277" s="2">
        <v>1</v>
      </c>
      <c r="B277" s="2">
        <v>2016</v>
      </c>
      <c r="C277" t="s">
        <v>197</v>
      </c>
      <c r="D277" t="s">
        <v>48</v>
      </c>
      <c r="E277" s="2">
        <v>0</v>
      </c>
      <c r="F277" s="2">
        <v>0</v>
      </c>
      <c r="G277" t="s">
        <v>198</v>
      </c>
      <c r="H277" t="s">
        <v>199</v>
      </c>
      <c r="I277" t="s">
        <v>17</v>
      </c>
      <c r="J277" t="s">
        <v>127</v>
      </c>
      <c r="K277" s="2">
        <v>4</v>
      </c>
      <c r="L277" t="s">
        <v>85</v>
      </c>
      <c r="M277" t="s">
        <v>128</v>
      </c>
      <c r="N277" t="s">
        <v>87</v>
      </c>
    </row>
    <row r="278" spans="1:14" x14ac:dyDescent="0.25">
      <c r="A278" s="2">
        <v>1</v>
      </c>
      <c r="B278" s="2">
        <v>2016</v>
      </c>
      <c r="C278" t="s">
        <v>197</v>
      </c>
      <c r="D278" t="s">
        <v>48</v>
      </c>
      <c r="E278" s="2">
        <v>0</v>
      </c>
      <c r="F278" s="2">
        <v>0</v>
      </c>
      <c r="G278" t="s">
        <v>198</v>
      </c>
      <c r="H278" t="s">
        <v>199</v>
      </c>
      <c r="I278" t="s">
        <v>17</v>
      </c>
      <c r="J278" t="s">
        <v>129</v>
      </c>
      <c r="K278" s="2">
        <v>4</v>
      </c>
      <c r="L278" t="s">
        <v>85</v>
      </c>
      <c r="M278" t="s">
        <v>130</v>
      </c>
      <c r="N278" t="s">
        <v>87</v>
      </c>
    </row>
    <row r="279" spans="1:14" x14ac:dyDescent="0.25">
      <c r="A279" s="2">
        <v>1</v>
      </c>
      <c r="B279" s="2">
        <v>2016</v>
      </c>
      <c r="C279" t="s">
        <v>197</v>
      </c>
      <c r="D279" t="s">
        <v>48</v>
      </c>
      <c r="E279" s="2">
        <v>0</v>
      </c>
      <c r="F279" s="2">
        <v>0</v>
      </c>
      <c r="G279" t="s">
        <v>198</v>
      </c>
      <c r="H279" t="s">
        <v>199</v>
      </c>
      <c r="I279" t="s">
        <v>17</v>
      </c>
      <c r="J279" t="s">
        <v>131</v>
      </c>
      <c r="K279" s="2">
        <v>4</v>
      </c>
      <c r="L279" t="s">
        <v>85</v>
      </c>
      <c r="M279" t="s">
        <v>132</v>
      </c>
      <c r="N279" t="s">
        <v>87</v>
      </c>
    </row>
    <row r="280" spans="1:14" x14ac:dyDescent="0.25">
      <c r="A280" s="2">
        <v>1</v>
      </c>
      <c r="B280" s="2">
        <v>2016</v>
      </c>
      <c r="C280" t="s">
        <v>197</v>
      </c>
      <c r="D280" t="s">
        <v>48</v>
      </c>
      <c r="E280" s="2">
        <v>0</v>
      </c>
      <c r="F280" s="2">
        <v>0</v>
      </c>
      <c r="G280" t="s">
        <v>198</v>
      </c>
      <c r="H280" t="s">
        <v>199</v>
      </c>
      <c r="I280" t="s">
        <v>17</v>
      </c>
      <c r="J280" t="s">
        <v>133</v>
      </c>
      <c r="K280" s="2">
        <v>1</v>
      </c>
      <c r="L280" t="s">
        <v>52</v>
      </c>
      <c r="M280" t="s">
        <v>134</v>
      </c>
      <c r="N280" t="s">
        <v>177</v>
      </c>
    </row>
    <row r="281" spans="1:14" x14ac:dyDescent="0.25">
      <c r="A281" s="2">
        <v>1</v>
      </c>
      <c r="B281" s="2">
        <v>2016</v>
      </c>
      <c r="C281" t="s">
        <v>197</v>
      </c>
      <c r="D281" t="s">
        <v>48</v>
      </c>
      <c r="E281" s="2">
        <v>0</v>
      </c>
      <c r="F281" s="2">
        <v>0</v>
      </c>
      <c r="G281" t="s">
        <v>198</v>
      </c>
      <c r="H281" t="s">
        <v>199</v>
      </c>
      <c r="I281" t="s">
        <v>17</v>
      </c>
      <c r="J281" t="s">
        <v>135</v>
      </c>
      <c r="K281" s="2">
        <v>4</v>
      </c>
      <c r="L281" t="s">
        <v>55</v>
      </c>
      <c r="M281" t="s">
        <v>136</v>
      </c>
      <c r="N281" t="s">
        <v>57</v>
      </c>
    </row>
    <row r="282" spans="1:14" x14ac:dyDescent="0.25">
      <c r="A282" s="2">
        <v>1</v>
      </c>
      <c r="B282" s="2">
        <v>2016</v>
      </c>
      <c r="C282" t="s">
        <v>197</v>
      </c>
      <c r="D282" t="s">
        <v>48</v>
      </c>
      <c r="E282" s="2">
        <v>0</v>
      </c>
      <c r="F282" s="2">
        <v>0</v>
      </c>
      <c r="G282" t="s">
        <v>198</v>
      </c>
      <c r="H282" t="s">
        <v>199</v>
      </c>
      <c r="I282" t="s">
        <v>17</v>
      </c>
      <c r="J282" t="s">
        <v>137</v>
      </c>
      <c r="K282" s="2">
        <v>3</v>
      </c>
      <c r="L282" t="s">
        <v>55</v>
      </c>
      <c r="M282" t="s">
        <v>138</v>
      </c>
      <c r="N282" t="s">
        <v>178</v>
      </c>
    </row>
    <row r="283" spans="1:14" x14ac:dyDescent="0.25">
      <c r="A283" s="2">
        <v>1</v>
      </c>
      <c r="B283" s="2">
        <v>2016</v>
      </c>
      <c r="C283" t="s">
        <v>197</v>
      </c>
      <c r="D283" t="s">
        <v>48</v>
      </c>
      <c r="E283" s="2">
        <v>0</v>
      </c>
      <c r="F283" s="2">
        <v>0</v>
      </c>
      <c r="G283" t="s">
        <v>198</v>
      </c>
      <c r="H283" t="s">
        <v>199</v>
      </c>
      <c r="I283" t="s">
        <v>17</v>
      </c>
      <c r="J283" t="s">
        <v>139</v>
      </c>
      <c r="K283" s="2">
        <v>3</v>
      </c>
      <c r="L283" t="s">
        <v>85</v>
      </c>
      <c r="M283" t="s">
        <v>140</v>
      </c>
      <c r="N283" t="s">
        <v>126</v>
      </c>
    </row>
    <row r="284" spans="1:14" x14ac:dyDescent="0.25">
      <c r="A284" s="2">
        <v>1</v>
      </c>
      <c r="B284" s="2">
        <v>2016</v>
      </c>
      <c r="C284" t="s">
        <v>197</v>
      </c>
      <c r="D284" t="s">
        <v>48</v>
      </c>
      <c r="E284" s="2">
        <v>0</v>
      </c>
      <c r="F284" s="2">
        <v>0</v>
      </c>
      <c r="G284" t="s">
        <v>198</v>
      </c>
      <c r="H284" t="s">
        <v>199</v>
      </c>
      <c r="I284" t="s">
        <v>17</v>
      </c>
      <c r="J284" t="s">
        <v>141</v>
      </c>
      <c r="K284" s="2">
        <v>4</v>
      </c>
      <c r="L284" t="s">
        <v>85</v>
      </c>
      <c r="M284" t="s">
        <v>142</v>
      </c>
      <c r="N284" t="s">
        <v>87</v>
      </c>
    </row>
    <row r="285" spans="1:14" x14ac:dyDescent="0.25">
      <c r="A285" s="2">
        <v>1</v>
      </c>
      <c r="B285" s="2">
        <v>2016</v>
      </c>
      <c r="C285" t="s">
        <v>197</v>
      </c>
      <c r="D285" t="s">
        <v>48</v>
      </c>
      <c r="E285" s="2">
        <v>0</v>
      </c>
      <c r="F285" s="2">
        <v>0</v>
      </c>
      <c r="G285" t="s">
        <v>198</v>
      </c>
      <c r="H285" t="s">
        <v>199</v>
      </c>
      <c r="I285" t="s">
        <v>17</v>
      </c>
      <c r="J285" t="s">
        <v>143</v>
      </c>
      <c r="K285" s="2">
        <v>4</v>
      </c>
      <c r="L285" t="s">
        <v>85</v>
      </c>
      <c r="M285" t="s">
        <v>144</v>
      </c>
      <c r="N285" t="s">
        <v>87</v>
      </c>
    </row>
    <row r="286" spans="1:14" x14ac:dyDescent="0.25">
      <c r="A286" s="2">
        <v>1</v>
      </c>
      <c r="B286" s="2">
        <v>2016</v>
      </c>
      <c r="C286" t="s">
        <v>197</v>
      </c>
      <c r="D286" t="s">
        <v>48</v>
      </c>
      <c r="E286" s="2">
        <v>0</v>
      </c>
      <c r="F286" s="2">
        <v>0</v>
      </c>
      <c r="G286" t="s">
        <v>198</v>
      </c>
      <c r="H286" t="s">
        <v>199</v>
      </c>
      <c r="I286" t="s">
        <v>17</v>
      </c>
      <c r="J286" t="s">
        <v>145</v>
      </c>
      <c r="K286" s="2">
        <v>3</v>
      </c>
      <c r="L286" t="s">
        <v>55</v>
      </c>
      <c r="M286" t="s">
        <v>146</v>
      </c>
      <c r="N286" t="s">
        <v>178</v>
      </c>
    </row>
    <row r="287" spans="1:14" x14ac:dyDescent="0.25">
      <c r="A287" s="2">
        <v>1</v>
      </c>
      <c r="B287" s="2">
        <v>2016</v>
      </c>
      <c r="C287" t="s">
        <v>197</v>
      </c>
      <c r="D287" t="s">
        <v>48</v>
      </c>
      <c r="E287" s="2">
        <v>0</v>
      </c>
      <c r="F287" s="2">
        <v>0</v>
      </c>
      <c r="G287" t="s">
        <v>198</v>
      </c>
      <c r="H287" t="s">
        <v>199</v>
      </c>
      <c r="I287" t="s">
        <v>17</v>
      </c>
      <c r="J287" t="s">
        <v>147</v>
      </c>
      <c r="K287" s="2">
        <v>3</v>
      </c>
      <c r="L287" t="s">
        <v>55</v>
      </c>
      <c r="M287" t="s">
        <v>148</v>
      </c>
      <c r="N287" t="s">
        <v>178</v>
      </c>
    </row>
    <row r="288" spans="1:14" x14ac:dyDescent="0.25">
      <c r="A288" s="2">
        <v>1</v>
      </c>
      <c r="B288" s="2">
        <v>2016</v>
      </c>
      <c r="C288" t="s">
        <v>197</v>
      </c>
      <c r="D288" t="s">
        <v>48</v>
      </c>
      <c r="E288" s="2">
        <v>0</v>
      </c>
      <c r="F288" s="2">
        <v>0</v>
      </c>
      <c r="G288" t="s">
        <v>198</v>
      </c>
      <c r="H288" t="s">
        <v>199</v>
      </c>
      <c r="I288" t="s">
        <v>17</v>
      </c>
      <c r="J288" t="s">
        <v>149</v>
      </c>
      <c r="K288" s="2">
        <v>3</v>
      </c>
      <c r="L288" t="s">
        <v>55</v>
      </c>
      <c r="M288" t="s">
        <v>150</v>
      </c>
      <c r="N288" t="s">
        <v>178</v>
      </c>
    </row>
    <row r="289" spans="1:14" x14ac:dyDescent="0.25">
      <c r="A289" s="2">
        <v>1</v>
      </c>
      <c r="B289" s="2">
        <v>2016</v>
      </c>
      <c r="C289" t="s">
        <v>197</v>
      </c>
      <c r="D289" t="s">
        <v>48</v>
      </c>
      <c r="E289" s="2">
        <v>0</v>
      </c>
      <c r="F289" s="2">
        <v>0</v>
      </c>
      <c r="G289" t="s">
        <v>198</v>
      </c>
      <c r="H289" t="s">
        <v>199</v>
      </c>
      <c r="I289" t="s">
        <v>17</v>
      </c>
      <c r="J289" t="s">
        <v>151</v>
      </c>
      <c r="K289" s="3"/>
      <c r="L289" t="s">
        <v>52</v>
      </c>
      <c r="M289" t="s">
        <v>152</v>
      </c>
    </row>
    <row r="290" spans="1:14" x14ac:dyDescent="0.25">
      <c r="A290" s="2">
        <v>1</v>
      </c>
      <c r="B290" s="2">
        <v>2016</v>
      </c>
      <c r="C290" t="s">
        <v>197</v>
      </c>
      <c r="D290" t="s">
        <v>48</v>
      </c>
      <c r="E290" s="2">
        <v>0</v>
      </c>
      <c r="F290" s="2">
        <v>0</v>
      </c>
      <c r="G290" t="s">
        <v>198</v>
      </c>
      <c r="H290" t="s">
        <v>199</v>
      </c>
      <c r="I290" t="s">
        <v>17</v>
      </c>
      <c r="J290" t="s">
        <v>153</v>
      </c>
      <c r="K290" s="2">
        <v>5</v>
      </c>
      <c r="L290" t="s">
        <v>75</v>
      </c>
      <c r="M290" t="s">
        <v>154</v>
      </c>
      <c r="N290" t="s">
        <v>201</v>
      </c>
    </row>
    <row r="291" spans="1:14" x14ac:dyDescent="0.25">
      <c r="A291" s="2">
        <v>1</v>
      </c>
      <c r="B291" s="2">
        <v>2016</v>
      </c>
      <c r="C291" t="s">
        <v>197</v>
      </c>
      <c r="D291" t="s">
        <v>48</v>
      </c>
      <c r="E291" s="2">
        <v>0</v>
      </c>
      <c r="F291" s="2">
        <v>0</v>
      </c>
      <c r="G291" t="s">
        <v>198</v>
      </c>
      <c r="H291" t="s">
        <v>199</v>
      </c>
      <c r="I291" t="s">
        <v>17</v>
      </c>
      <c r="J291" t="s">
        <v>156</v>
      </c>
      <c r="K291" s="2">
        <v>1</v>
      </c>
      <c r="L291" t="s">
        <v>75</v>
      </c>
      <c r="M291" t="s">
        <v>157</v>
      </c>
      <c r="N291" t="s">
        <v>158</v>
      </c>
    </row>
    <row r="292" spans="1:14" x14ac:dyDescent="0.25">
      <c r="A292" s="2">
        <v>1</v>
      </c>
      <c r="B292" s="2">
        <v>2016</v>
      </c>
      <c r="C292" t="s">
        <v>197</v>
      </c>
      <c r="D292" t="s">
        <v>48</v>
      </c>
      <c r="E292" s="2">
        <v>0</v>
      </c>
      <c r="F292" s="2">
        <v>0</v>
      </c>
      <c r="G292" t="s">
        <v>198</v>
      </c>
      <c r="H292" t="s">
        <v>199</v>
      </c>
      <c r="I292" t="s">
        <v>17</v>
      </c>
      <c r="J292" t="s">
        <v>159</v>
      </c>
      <c r="K292" s="2">
        <v>6</v>
      </c>
      <c r="L292" t="s">
        <v>52</v>
      </c>
      <c r="M292" t="s">
        <v>160</v>
      </c>
      <c r="N292" t="s">
        <v>202</v>
      </c>
    </row>
    <row r="293" spans="1:14" x14ac:dyDescent="0.25">
      <c r="A293" s="2">
        <v>1</v>
      </c>
      <c r="B293" s="2">
        <v>2016</v>
      </c>
      <c r="C293" t="s">
        <v>197</v>
      </c>
      <c r="D293" t="s">
        <v>48</v>
      </c>
      <c r="E293" s="2">
        <v>0</v>
      </c>
      <c r="F293" s="2">
        <v>0</v>
      </c>
      <c r="G293" t="s">
        <v>198</v>
      </c>
      <c r="H293" t="s">
        <v>199</v>
      </c>
      <c r="I293" t="s">
        <v>17</v>
      </c>
      <c r="J293" t="s">
        <v>161</v>
      </c>
      <c r="K293" s="3"/>
      <c r="L293" t="s">
        <v>52</v>
      </c>
      <c r="M293" t="s">
        <v>162</v>
      </c>
    </row>
    <row r="294" spans="1:14" x14ac:dyDescent="0.25">
      <c r="A294" s="2">
        <v>1</v>
      </c>
      <c r="B294" s="2">
        <v>2016</v>
      </c>
      <c r="C294" t="s">
        <v>197</v>
      </c>
      <c r="D294" t="s">
        <v>48</v>
      </c>
      <c r="E294" s="2">
        <v>0</v>
      </c>
      <c r="F294" s="2">
        <v>0</v>
      </c>
      <c r="G294" t="s">
        <v>198</v>
      </c>
      <c r="H294" t="s">
        <v>199</v>
      </c>
      <c r="I294" t="s">
        <v>17</v>
      </c>
      <c r="J294" t="s">
        <v>163</v>
      </c>
      <c r="K294" s="2">
        <v>1</v>
      </c>
      <c r="L294" t="s">
        <v>52</v>
      </c>
      <c r="M294" t="s">
        <v>164</v>
      </c>
      <c r="N294" t="s">
        <v>165</v>
      </c>
    </row>
    <row r="295" spans="1:14" x14ac:dyDescent="0.25">
      <c r="A295" s="2">
        <v>1</v>
      </c>
      <c r="B295" s="2">
        <v>2016</v>
      </c>
      <c r="C295" t="s">
        <v>197</v>
      </c>
      <c r="D295" t="s">
        <v>48</v>
      </c>
      <c r="E295" s="2">
        <v>0</v>
      </c>
      <c r="F295" s="2">
        <v>0</v>
      </c>
      <c r="G295" t="s">
        <v>198</v>
      </c>
      <c r="H295" t="s">
        <v>199</v>
      </c>
      <c r="I295" t="s">
        <v>17</v>
      </c>
      <c r="J295" t="s">
        <v>166</v>
      </c>
      <c r="K295" s="2">
        <v>4</v>
      </c>
      <c r="L295" t="s">
        <v>55</v>
      </c>
      <c r="M295" t="s">
        <v>167</v>
      </c>
      <c r="N295" t="s">
        <v>57</v>
      </c>
    </row>
    <row r="296" spans="1:14" x14ac:dyDescent="0.25">
      <c r="A296" s="2">
        <v>1</v>
      </c>
      <c r="B296" s="2">
        <v>2016</v>
      </c>
      <c r="C296" t="s">
        <v>203</v>
      </c>
      <c r="D296" t="s">
        <v>204</v>
      </c>
      <c r="E296" s="2">
        <v>0</v>
      </c>
      <c r="F296" s="2">
        <v>1</v>
      </c>
      <c r="G296" t="s">
        <v>205</v>
      </c>
      <c r="H296" t="s">
        <v>206</v>
      </c>
      <c r="I296" t="s">
        <v>15</v>
      </c>
      <c r="J296" t="s">
        <v>51</v>
      </c>
      <c r="K296" s="2">
        <v>5</v>
      </c>
      <c r="L296" t="s">
        <v>52</v>
      </c>
      <c r="M296" t="s">
        <v>53</v>
      </c>
      <c r="N296" t="s">
        <v>183</v>
      </c>
    </row>
    <row r="297" spans="1:14" x14ac:dyDescent="0.25">
      <c r="A297" s="2">
        <v>1</v>
      </c>
      <c r="B297" s="2">
        <v>2016</v>
      </c>
      <c r="C297" t="s">
        <v>203</v>
      </c>
      <c r="D297" t="s">
        <v>204</v>
      </c>
      <c r="E297" s="2">
        <v>0</v>
      </c>
      <c r="F297" s="2">
        <v>1</v>
      </c>
      <c r="G297" t="s">
        <v>205</v>
      </c>
      <c r="H297" t="s">
        <v>206</v>
      </c>
      <c r="I297" t="s">
        <v>15</v>
      </c>
      <c r="J297" t="s">
        <v>54</v>
      </c>
      <c r="K297" s="2">
        <v>3</v>
      </c>
      <c r="L297" t="s">
        <v>55</v>
      </c>
      <c r="M297" t="s">
        <v>56</v>
      </c>
      <c r="N297" t="s">
        <v>178</v>
      </c>
    </row>
    <row r="298" spans="1:14" x14ac:dyDescent="0.25">
      <c r="A298" s="2">
        <v>1</v>
      </c>
      <c r="B298" s="2">
        <v>2016</v>
      </c>
      <c r="C298" t="s">
        <v>203</v>
      </c>
      <c r="D298" t="s">
        <v>204</v>
      </c>
      <c r="E298" s="2">
        <v>0</v>
      </c>
      <c r="F298" s="2">
        <v>1</v>
      </c>
      <c r="G298" t="s">
        <v>205</v>
      </c>
      <c r="H298" t="s">
        <v>206</v>
      </c>
      <c r="I298" t="s">
        <v>15</v>
      </c>
      <c r="J298" t="s">
        <v>58</v>
      </c>
      <c r="K298" s="2">
        <v>4</v>
      </c>
      <c r="L298" t="s">
        <v>55</v>
      </c>
      <c r="M298" t="s">
        <v>59</v>
      </c>
      <c r="N298" t="s">
        <v>57</v>
      </c>
    </row>
    <row r="299" spans="1:14" x14ac:dyDescent="0.25">
      <c r="A299" s="2">
        <v>1</v>
      </c>
      <c r="B299" s="2">
        <v>2016</v>
      </c>
      <c r="C299" t="s">
        <v>203</v>
      </c>
      <c r="D299" t="s">
        <v>204</v>
      </c>
      <c r="E299" s="2">
        <v>0</v>
      </c>
      <c r="F299" s="2">
        <v>1</v>
      </c>
      <c r="G299" t="s">
        <v>205</v>
      </c>
      <c r="H299" t="s">
        <v>206</v>
      </c>
      <c r="I299" t="s">
        <v>15</v>
      </c>
      <c r="J299" t="s">
        <v>60</v>
      </c>
      <c r="K299" s="2">
        <v>2</v>
      </c>
      <c r="L299" t="s">
        <v>61</v>
      </c>
      <c r="M299" t="s">
        <v>62</v>
      </c>
      <c r="N299" t="s">
        <v>63</v>
      </c>
    </row>
    <row r="300" spans="1:14" x14ac:dyDescent="0.25">
      <c r="A300" s="2">
        <v>1</v>
      </c>
      <c r="B300" s="2">
        <v>2016</v>
      </c>
      <c r="C300" t="s">
        <v>203</v>
      </c>
      <c r="D300" t="s">
        <v>204</v>
      </c>
      <c r="E300" s="2">
        <v>0</v>
      </c>
      <c r="F300" s="2">
        <v>1</v>
      </c>
      <c r="G300" t="s">
        <v>205</v>
      </c>
      <c r="H300" t="s">
        <v>206</v>
      </c>
      <c r="I300" t="s">
        <v>15</v>
      </c>
      <c r="J300" t="s">
        <v>64</v>
      </c>
      <c r="K300" s="2">
        <v>2</v>
      </c>
      <c r="L300" t="s">
        <v>65</v>
      </c>
      <c r="M300" t="s">
        <v>66</v>
      </c>
      <c r="N300" t="s">
        <v>186</v>
      </c>
    </row>
    <row r="301" spans="1:14" x14ac:dyDescent="0.25">
      <c r="A301" s="2">
        <v>1</v>
      </c>
      <c r="B301" s="2">
        <v>2016</v>
      </c>
      <c r="C301" t="s">
        <v>203</v>
      </c>
      <c r="D301" t="s">
        <v>204</v>
      </c>
      <c r="E301" s="2">
        <v>0</v>
      </c>
      <c r="F301" s="2">
        <v>1</v>
      </c>
      <c r="G301" t="s">
        <v>205</v>
      </c>
      <c r="H301" t="s">
        <v>206</v>
      </c>
      <c r="I301" t="s">
        <v>15</v>
      </c>
      <c r="J301" t="s">
        <v>68</v>
      </c>
      <c r="K301" s="2">
        <v>4</v>
      </c>
      <c r="L301" t="s">
        <v>65</v>
      </c>
      <c r="M301" t="s">
        <v>69</v>
      </c>
      <c r="N301" t="s">
        <v>185</v>
      </c>
    </row>
    <row r="302" spans="1:14" x14ac:dyDescent="0.25">
      <c r="A302" s="2">
        <v>1</v>
      </c>
      <c r="B302" s="2">
        <v>2016</v>
      </c>
      <c r="C302" t="s">
        <v>203</v>
      </c>
      <c r="D302" t="s">
        <v>204</v>
      </c>
      <c r="E302" s="2">
        <v>0</v>
      </c>
      <c r="F302" s="2">
        <v>1</v>
      </c>
      <c r="G302" t="s">
        <v>205</v>
      </c>
      <c r="H302" t="s">
        <v>206</v>
      </c>
      <c r="I302" t="s">
        <v>15</v>
      </c>
      <c r="J302" t="s">
        <v>70</v>
      </c>
      <c r="K302" s="2">
        <v>2</v>
      </c>
      <c r="L302" t="s">
        <v>65</v>
      </c>
      <c r="M302" t="s">
        <v>71</v>
      </c>
      <c r="N302" t="s">
        <v>186</v>
      </c>
    </row>
    <row r="303" spans="1:14" x14ac:dyDescent="0.25">
      <c r="A303" s="2">
        <v>1</v>
      </c>
      <c r="B303" s="2">
        <v>2016</v>
      </c>
      <c r="C303" t="s">
        <v>203</v>
      </c>
      <c r="D303" t="s">
        <v>204</v>
      </c>
      <c r="E303" s="2">
        <v>0</v>
      </c>
      <c r="F303" s="2">
        <v>1</v>
      </c>
      <c r="G303" t="s">
        <v>205</v>
      </c>
      <c r="H303" t="s">
        <v>206</v>
      </c>
      <c r="I303" t="s">
        <v>15</v>
      </c>
      <c r="J303" t="s">
        <v>72</v>
      </c>
      <c r="K303" s="2">
        <v>1</v>
      </c>
      <c r="L303" t="s">
        <v>52</v>
      </c>
      <c r="M303" t="s">
        <v>73</v>
      </c>
      <c r="N303" t="s">
        <v>177</v>
      </c>
    </row>
    <row r="304" spans="1:14" x14ac:dyDescent="0.25">
      <c r="A304" s="2">
        <v>1</v>
      </c>
      <c r="B304" s="2">
        <v>2016</v>
      </c>
      <c r="C304" t="s">
        <v>203</v>
      </c>
      <c r="D304" t="s">
        <v>204</v>
      </c>
      <c r="E304" s="2">
        <v>0</v>
      </c>
      <c r="F304" s="2">
        <v>1</v>
      </c>
      <c r="G304" t="s">
        <v>205</v>
      </c>
      <c r="H304" t="s">
        <v>206</v>
      </c>
      <c r="I304" t="s">
        <v>15</v>
      </c>
      <c r="J304" t="s">
        <v>74</v>
      </c>
      <c r="K304" s="2">
        <v>2</v>
      </c>
      <c r="L304" t="s">
        <v>75</v>
      </c>
      <c r="M304" t="s">
        <v>76</v>
      </c>
      <c r="N304" t="s">
        <v>207</v>
      </c>
    </row>
    <row r="305" spans="1:14" x14ac:dyDescent="0.25">
      <c r="A305" s="2">
        <v>1</v>
      </c>
      <c r="B305" s="2">
        <v>2016</v>
      </c>
      <c r="C305" t="s">
        <v>203</v>
      </c>
      <c r="D305" t="s">
        <v>204</v>
      </c>
      <c r="E305" s="2">
        <v>0</v>
      </c>
      <c r="F305" s="2">
        <v>1</v>
      </c>
      <c r="G305" t="s">
        <v>205</v>
      </c>
      <c r="H305" t="s">
        <v>206</v>
      </c>
      <c r="I305" t="s">
        <v>15</v>
      </c>
      <c r="J305" t="s">
        <v>78</v>
      </c>
      <c r="K305" s="2">
        <v>1</v>
      </c>
      <c r="L305" t="s">
        <v>75</v>
      </c>
      <c r="M305" t="s">
        <v>79</v>
      </c>
      <c r="N305" t="s">
        <v>80</v>
      </c>
    </row>
    <row r="306" spans="1:14" x14ac:dyDescent="0.25">
      <c r="A306" s="2">
        <v>1</v>
      </c>
      <c r="B306" s="2">
        <v>2016</v>
      </c>
      <c r="C306" t="s">
        <v>203</v>
      </c>
      <c r="D306" t="s">
        <v>204</v>
      </c>
      <c r="E306" s="2">
        <v>0</v>
      </c>
      <c r="F306" s="2">
        <v>1</v>
      </c>
      <c r="G306" t="s">
        <v>205</v>
      </c>
      <c r="H306" t="s">
        <v>206</v>
      </c>
      <c r="I306" t="s">
        <v>15</v>
      </c>
      <c r="J306" t="s">
        <v>81</v>
      </c>
      <c r="K306" s="2">
        <v>3</v>
      </c>
      <c r="L306" t="s">
        <v>75</v>
      </c>
      <c r="M306" t="s">
        <v>82</v>
      </c>
      <c r="N306" t="s">
        <v>208</v>
      </c>
    </row>
    <row r="307" spans="1:14" x14ac:dyDescent="0.25">
      <c r="A307" s="2">
        <v>1</v>
      </c>
      <c r="B307" s="2">
        <v>2016</v>
      </c>
      <c r="C307" t="s">
        <v>203</v>
      </c>
      <c r="D307" t="s">
        <v>204</v>
      </c>
      <c r="E307" s="2">
        <v>0</v>
      </c>
      <c r="F307" s="2">
        <v>1</v>
      </c>
      <c r="G307" t="s">
        <v>205</v>
      </c>
      <c r="H307" t="s">
        <v>206</v>
      </c>
      <c r="I307" t="s">
        <v>15</v>
      </c>
      <c r="J307" t="s">
        <v>84</v>
      </c>
      <c r="K307" s="2">
        <v>4</v>
      </c>
      <c r="L307" t="s">
        <v>85</v>
      </c>
      <c r="M307" t="s">
        <v>86</v>
      </c>
      <c r="N307" t="s">
        <v>87</v>
      </c>
    </row>
    <row r="308" spans="1:14" x14ac:dyDescent="0.25">
      <c r="A308" s="2">
        <v>1</v>
      </c>
      <c r="B308" s="2">
        <v>2016</v>
      </c>
      <c r="C308" t="s">
        <v>203</v>
      </c>
      <c r="D308" t="s">
        <v>204</v>
      </c>
      <c r="E308" s="2">
        <v>0</v>
      </c>
      <c r="F308" s="2">
        <v>1</v>
      </c>
      <c r="G308" t="s">
        <v>205</v>
      </c>
      <c r="H308" t="s">
        <v>206</v>
      </c>
      <c r="I308" t="s">
        <v>15</v>
      </c>
      <c r="J308" t="s">
        <v>88</v>
      </c>
      <c r="K308" s="2">
        <v>3</v>
      </c>
      <c r="L308" t="s">
        <v>85</v>
      </c>
      <c r="M308" t="s">
        <v>89</v>
      </c>
      <c r="N308" t="s">
        <v>126</v>
      </c>
    </row>
    <row r="309" spans="1:14" x14ac:dyDescent="0.25">
      <c r="A309" s="2">
        <v>1</v>
      </c>
      <c r="B309" s="2">
        <v>2016</v>
      </c>
      <c r="C309" t="s">
        <v>203</v>
      </c>
      <c r="D309" t="s">
        <v>204</v>
      </c>
      <c r="E309" s="2">
        <v>0</v>
      </c>
      <c r="F309" s="2">
        <v>1</v>
      </c>
      <c r="G309" t="s">
        <v>205</v>
      </c>
      <c r="H309" t="s">
        <v>206</v>
      </c>
      <c r="I309" t="s">
        <v>15</v>
      </c>
      <c r="J309" t="s">
        <v>90</v>
      </c>
      <c r="K309" s="2">
        <v>2</v>
      </c>
      <c r="L309" t="s">
        <v>75</v>
      </c>
      <c r="M309" t="s">
        <v>91</v>
      </c>
      <c r="N309" t="s">
        <v>176</v>
      </c>
    </row>
    <row r="310" spans="1:14" x14ac:dyDescent="0.25">
      <c r="A310" s="2">
        <v>1</v>
      </c>
      <c r="B310" s="2">
        <v>2016</v>
      </c>
      <c r="C310" t="s">
        <v>203</v>
      </c>
      <c r="D310" t="s">
        <v>204</v>
      </c>
      <c r="E310" s="2">
        <v>0</v>
      </c>
      <c r="F310" s="2">
        <v>1</v>
      </c>
      <c r="G310" t="s">
        <v>205</v>
      </c>
      <c r="H310" t="s">
        <v>206</v>
      </c>
      <c r="I310" t="s">
        <v>15</v>
      </c>
      <c r="J310" t="s">
        <v>93</v>
      </c>
      <c r="K310" s="2">
        <v>1</v>
      </c>
      <c r="L310" t="s">
        <v>75</v>
      </c>
      <c r="M310" t="s">
        <v>94</v>
      </c>
      <c r="N310" t="s">
        <v>200</v>
      </c>
    </row>
    <row r="311" spans="1:14" x14ac:dyDescent="0.25">
      <c r="A311" s="2">
        <v>1</v>
      </c>
      <c r="B311" s="2">
        <v>2016</v>
      </c>
      <c r="C311" t="s">
        <v>203</v>
      </c>
      <c r="D311" t="s">
        <v>204</v>
      </c>
      <c r="E311" s="2">
        <v>0</v>
      </c>
      <c r="F311" s="2">
        <v>1</v>
      </c>
      <c r="G311" t="s">
        <v>205</v>
      </c>
      <c r="H311" t="s">
        <v>206</v>
      </c>
      <c r="I311" t="s">
        <v>15</v>
      </c>
      <c r="J311" t="s">
        <v>96</v>
      </c>
      <c r="K311" s="2">
        <v>1</v>
      </c>
      <c r="L311" t="s">
        <v>75</v>
      </c>
      <c r="M311" t="s">
        <v>97</v>
      </c>
    </row>
    <row r="312" spans="1:14" x14ac:dyDescent="0.25">
      <c r="A312" s="2">
        <v>1</v>
      </c>
      <c r="B312" s="2">
        <v>2016</v>
      </c>
      <c r="C312" t="s">
        <v>203</v>
      </c>
      <c r="D312" t="s">
        <v>204</v>
      </c>
      <c r="E312" s="2">
        <v>0</v>
      </c>
      <c r="F312" s="2">
        <v>1</v>
      </c>
      <c r="G312" t="s">
        <v>205</v>
      </c>
      <c r="H312" t="s">
        <v>206</v>
      </c>
      <c r="I312" t="s">
        <v>15</v>
      </c>
      <c r="J312" t="s">
        <v>98</v>
      </c>
      <c r="K312" s="2">
        <v>5</v>
      </c>
      <c r="L312" t="s">
        <v>85</v>
      </c>
      <c r="M312" t="s">
        <v>99</v>
      </c>
      <c r="N312" t="s">
        <v>185</v>
      </c>
    </row>
    <row r="313" spans="1:14" x14ac:dyDescent="0.25">
      <c r="A313" s="2">
        <v>1</v>
      </c>
      <c r="B313" s="2">
        <v>2016</v>
      </c>
      <c r="C313" t="s">
        <v>203</v>
      </c>
      <c r="D313" t="s">
        <v>204</v>
      </c>
      <c r="E313" s="2">
        <v>0</v>
      </c>
      <c r="F313" s="2">
        <v>1</v>
      </c>
      <c r="G313" t="s">
        <v>205</v>
      </c>
      <c r="H313" t="s">
        <v>206</v>
      </c>
      <c r="I313" t="s">
        <v>15</v>
      </c>
      <c r="J313" t="s">
        <v>100</v>
      </c>
      <c r="K313" s="3"/>
      <c r="L313" t="s">
        <v>61</v>
      </c>
      <c r="M313" t="s">
        <v>101</v>
      </c>
    </row>
    <row r="314" spans="1:14" x14ac:dyDescent="0.25">
      <c r="A314" s="2">
        <v>1</v>
      </c>
      <c r="B314" s="2">
        <v>2016</v>
      </c>
      <c r="C314" t="s">
        <v>203</v>
      </c>
      <c r="D314" t="s">
        <v>204</v>
      </c>
      <c r="E314" s="2">
        <v>0</v>
      </c>
      <c r="F314" s="2">
        <v>1</v>
      </c>
      <c r="G314" t="s">
        <v>205</v>
      </c>
      <c r="H314" t="s">
        <v>206</v>
      </c>
      <c r="I314" t="s">
        <v>15</v>
      </c>
      <c r="J314" t="s">
        <v>102</v>
      </c>
      <c r="K314" s="3"/>
      <c r="L314" t="s">
        <v>61</v>
      </c>
      <c r="M314" t="s">
        <v>103</v>
      </c>
    </row>
    <row r="315" spans="1:14" x14ac:dyDescent="0.25">
      <c r="A315" s="2">
        <v>1</v>
      </c>
      <c r="B315" s="2">
        <v>2016</v>
      </c>
      <c r="C315" t="s">
        <v>203</v>
      </c>
      <c r="D315" t="s">
        <v>204</v>
      </c>
      <c r="E315" s="2">
        <v>0</v>
      </c>
      <c r="F315" s="2">
        <v>1</v>
      </c>
      <c r="G315" t="s">
        <v>205</v>
      </c>
      <c r="H315" t="s">
        <v>206</v>
      </c>
      <c r="I315" t="s">
        <v>15</v>
      </c>
      <c r="J315" t="s">
        <v>104</v>
      </c>
      <c r="K315" s="3"/>
      <c r="L315" t="s">
        <v>61</v>
      </c>
      <c r="M315" t="s">
        <v>105</v>
      </c>
    </row>
    <row r="316" spans="1:14" x14ac:dyDescent="0.25">
      <c r="A316" s="2">
        <v>1</v>
      </c>
      <c r="B316" s="2">
        <v>2016</v>
      </c>
      <c r="C316" t="s">
        <v>203</v>
      </c>
      <c r="D316" t="s">
        <v>204</v>
      </c>
      <c r="E316" s="2">
        <v>0</v>
      </c>
      <c r="F316" s="2">
        <v>1</v>
      </c>
      <c r="G316" t="s">
        <v>205</v>
      </c>
      <c r="H316" t="s">
        <v>206</v>
      </c>
      <c r="I316" t="s">
        <v>15</v>
      </c>
      <c r="J316" t="s">
        <v>106</v>
      </c>
      <c r="K316" s="3"/>
      <c r="L316" t="s">
        <v>61</v>
      </c>
      <c r="M316" t="s">
        <v>107</v>
      </c>
    </row>
    <row r="317" spans="1:14" x14ac:dyDescent="0.25">
      <c r="A317" s="2">
        <v>1</v>
      </c>
      <c r="B317" s="2">
        <v>2016</v>
      </c>
      <c r="C317" t="s">
        <v>203</v>
      </c>
      <c r="D317" t="s">
        <v>204</v>
      </c>
      <c r="E317" s="2">
        <v>0</v>
      </c>
      <c r="F317" s="2">
        <v>1</v>
      </c>
      <c r="G317" t="s">
        <v>205</v>
      </c>
      <c r="H317" t="s">
        <v>206</v>
      </c>
      <c r="I317" t="s">
        <v>15</v>
      </c>
      <c r="J317" t="s">
        <v>108</v>
      </c>
      <c r="K317" s="3"/>
      <c r="L317" t="s">
        <v>61</v>
      </c>
      <c r="M317" t="s">
        <v>109</v>
      </c>
    </row>
    <row r="318" spans="1:14" x14ac:dyDescent="0.25">
      <c r="A318" s="2">
        <v>1</v>
      </c>
      <c r="B318" s="2">
        <v>2016</v>
      </c>
      <c r="C318" t="s">
        <v>203</v>
      </c>
      <c r="D318" t="s">
        <v>204</v>
      </c>
      <c r="E318" s="2">
        <v>0</v>
      </c>
      <c r="F318" s="2">
        <v>1</v>
      </c>
      <c r="G318" t="s">
        <v>205</v>
      </c>
      <c r="H318" t="s">
        <v>206</v>
      </c>
      <c r="I318" t="s">
        <v>15</v>
      </c>
      <c r="J318" t="s">
        <v>110</v>
      </c>
      <c r="K318" s="3"/>
      <c r="L318" t="s">
        <v>61</v>
      </c>
      <c r="M318" t="s">
        <v>111</v>
      </c>
    </row>
    <row r="319" spans="1:14" x14ac:dyDescent="0.25">
      <c r="A319" s="2">
        <v>1</v>
      </c>
      <c r="B319" s="2">
        <v>2016</v>
      </c>
      <c r="C319" t="s">
        <v>203</v>
      </c>
      <c r="D319" t="s">
        <v>204</v>
      </c>
      <c r="E319" s="2">
        <v>0</v>
      </c>
      <c r="F319" s="2">
        <v>1</v>
      </c>
      <c r="G319" t="s">
        <v>205</v>
      </c>
      <c r="H319" t="s">
        <v>206</v>
      </c>
      <c r="I319" t="s">
        <v>15</v>
      </c>
      <c r="J319" t="s">
        <v>112</v>
      </c>
      <c r="K319" s="3"/>
      <c r="L319" t="s">
        <v>61</v>
      </c>
      <c r="M319" t="s">
        <v>113</v>
      </c>
    </row>
    <row r="320" spans="1:14" x14ac:dyDescent="0.25">
      <c r="A320" s="2">
        <v>1</v>
      </c>
      <c r="B320" s="2">
        <v>2016</v>
      </c>
      <c r="C320" t="s">
        <v>203</v>
      </c>
      <c r="D320" t="s">
        <v>204</v>
      </c>
      <c r="E320" s="2">
        <v>0</v>
      </c>
      <c r="F320" s="2">
        <v>1</v>
      </c>
      <c r="G320" t="s">
        <v>205</v>
      </c>
      <c r="H320" t="s">
        <v>206</v>
      </c>
      <c r="I320" t="s">
        <v>15</v>
      </c>
      <c r="J320" t="s">
        <v>114</v>
      </c>
      <c r="K320" s="3"/>
      <c r="L320" t="s">
        <v>61</v>
      </c>
      <c r="M320" t="s">
        <v>115</v>
      </c>
    </row>
    <row r="321" spans="1:14" x14ac:dyDescent="0.25">
      <c r="A321" s="2">
        <v>1</v>
      </c>
      <c r="B321" s="2">
        <v>2016</v>
      </c>
      <c r="C321" t="s">
        <v>203</v>
      </c>
      <c r="D321" t="s">
        <v>204</v>
      </c>
      <c r="E321" s="2">
        <v>0</v>
      </c>
      <c r="F321" s="2">
        <v>1</v>
      </c>
      <c r="G321" t="s">
        <v>205</v>
      </c>
      <c r="H321" t="s">
        <v>206</v>
      </c>
      <c r="I321" t="s">
        <v>15</v>
      </c>
      <c r="J321" t="s">
        <v>116</v>
      </c>
      <c r="K321" s="2">
        <v>2</v>
      </c>
      <c r="L321" t="s">
        <v>65</v>
      </c>
      <c r="M321" t="s">
        <v>117</v>
      </c>
      <c r="N321" t="s">
        <v>186</v>
      </c>
    </row>
    <row r="322" spans="1:14" x14ac:dyDescent="0.25">
      <c r="A322" s="2">
        <v>1</v>
      </c>
      <c r="B322" s="2">
        <v>2016</v>
      </c>
      <c r="C322" t="s">
        <v>203</v>
      </c>
      <c r="D322" t="s">
        <v>204</v>
      </c>
      <c r="E322" s="2">
        <v>0</v>
      </c>
      <c r="F322" s="2">
        <v>1</v>
      </c>
      <c r="G322" t="s">
        <v>205</v>
      </c>
      <c r="H322" t="s">
        <v>206</v>
      </c>
      <c r="I322" t="s">
        <v>15</v>
      </c>
      <c r="J322" t="s">
        <v>118</v>
      </c>
      <c r="K322" s="2">
        <v>3</v>
      </c>
      <c r="L322" t="s">
        <v>55</v>
      </c>
      <c r="M322" t="s">
        <v>119</v>
      </c>
      <c r="N322" t="s">
        <v>178</v>
      </c>
    </row>
    <row r="323" spans="1:14" x14ac:dyDescent="0.25">
      <c r="A323" s="2">
        <v>1</v>
      </c>
      <c r="B323" s="2">
        <v>2016</v>
      </c>
      <c r="C323" t="s">
        <v>203</v>
      </c>
      <c r="D323" t="s">
        <v>204</v>
      </c>
      <c r="E323" s="2">
        <v>0</v>
      </c>
      <c r="F323" s="2">
        <v>1</v>
      </c>
      <c r="G323" t="s">
        <v>205</v>
      </c>
      <c r="H323" t="s">
        <v>206</v>
      </c>
      <c r="I323" t="s">
        <v>15</v>
      </c>
      <c r="J323" t="s">
        <v>120</v>
      </c>
      <c r="K323" s="2">
        <v>2</v>
      </c>
      <c r="L323" t="s">
        <v>65</v>
      </c>
      <c r="M323" t="s">
        <v>121</v>
      </c>
      <c r="N323" t="s">
        <v>186</v>
      </c>
    </row>
    <row r="324" spans="1:14" x14ac:dyDescent="0.25">
      <c r="A324" s="2">
        <v>1</v>
      </c>
      <c r="B324" s="2">
        <v>2016</v>
      </c>
      <c r="C324" t="s">
        <v>203</v>
      </c>
      <c r="D324" t="s">
        <v>204</v>
      </c>
      <c r="E324" s="2">
        <v>0</v>
      </c>
      <c r="F324" s="2">
        <v>1</v>
      </c>
      <c r="G324" t="s">
        <v>205</v>
      </c>
      <c r="H324" t="s">
        <v>206</v>
      </c>
      <c r="I324" t="s">
        <v>15</v>
      </c>
      <c r="J324" t="s">
        <v>122</v>
      </c>
      <c r="K324" s="2">
        <v>2</v>
      </c>
      <c r="L324" t="s">
        <v>85</v>
      </c>
      <c r="M324" t="s">
        <v>123</v>
      </c>
      <c r="N324" t="s">
        <v>176</v>
      </c>
    </row>
    <row r="325" spans="1:14" x14ac:dyDescent="0.25">
      <c r="A325" s="2">
        <v>1</v>
      </c>
      <c r="B325" s="2">
        <v>2016</v>
      </c>
      <c r="C325" t="s">
        <v>203</v>
      </c>
      <c r="D325" t="s">
        <v>204</v>
      </c>
      <c r="E325" s="2">
        <v>0</v>
      </c>
      <c r="F325" s="2">
        <v>1</v>
      </c>
      <c r="G325" t="s">
        <v>205</v>
      </c>
      <c r="H325" t="s">
        <v>206</v>
      </c>
      <c r="I325" t="s">
        <v>15</v>
      </c>
      <c r="J325" t="s">
        <v>124</v>
      </c>
      <c r="K325" s="2">
        <v>2</v>
      </c>
      <c r="L325" t="s">
        <v>85</v>
      </c>
      <c r="M325" t="s">
        <v>125</v>
      </c>
      <c r="N325" t="s">
        <v>176</v>
      </c>
    </row>
    <row r="326" spans="1:14" x14ac:dyDescent="0.25">
      <c r="A326" s="2">
        <v>1</v>
      </c>
      <c r="B326" s="2">
        <v>2016</v>
      </c>
      <c r="C326" t="s">
        <v>203</v>
      </c>
      <c r="D326" t="s">
        <v>204</v>
      </c>
      <c r="E326" s="2">
        <v>0</v>
      </c>
      <c r="F326" s="2">
        <v>1</v>
      </c>
      <c r="G326" t="s">
        <v>205</v>
      </c>
      <c r="H326" t="s">
        <v>206</v>
      </c>
      <c r="I326" t="s">
        <v>15</v>
      </c>
      <c r="J326" t="s">
        <v>127</v>
      </c>
      <c r="K326" s="2">
        <v>3</v>
      </c>
      <c r="L326" t="s">
        <v>85</v>
      </c>
      <c r="M326" t="s">
        <v>128</v>
      </c>
      <c r="N326" t="s">
        <v>126</v>
      </c>
    </row>
    <row r="327" spans="1:14" x14ac:dyDescent="0.25">
      <c r="A327" s="2">
        <v>1</v>
      </c>
      <c r="B327" s="2">
        <v>2016</v>
      </c>
      <c r="C327" t="s">
        <v>203</v>
      </c>
      <c r="D327" t="s">
        <v>204</v>
      </c>
      <c r="E327" s="2">
        <v>0</v>
      </c>
      <c r="F327" s="2">
        <v>1</v>
      </c>
      <c r="G327" t="s">
        <v>205</v>
      </c>
      <c r="H327" t="s">
        <v>206</v>
      </c>
      <c r="I327" t="s">
        <v>15</v>
      </c>
      <c r="J327" t="s">
        <v>129</v>
      </c>
      <c r="K327" s="2">
        <v>3</v>
      </c>
      <c r="L327" t="s">
        <v>85</v>
      </c>
      <c r="M327" t="s">
        <v>130</v>
      </c>
      <c r="N327" t="s">
        <v>126</v>
      </c>
    </row>
    <row r="328" spans="1:14" x14ac:dyDescent="0.25">
      <c r="A328" s="2">
        <v>1</v>
      </c>
      <c r="B328" s="2">
        <v>2016</v>
      </c>
      <c r="C328" t="s">
        <v>203</v>
      </c>
      <c r="D328" t="s">
        <v>204</v>
      </c>
      <c r="E328" s="2">
        <v>0</v>
      </c>
      <c r="F328" s="2">
        <v>1</v>
      </c>
      <c r="G328" t="s">
        <v>205</v>
      </c>
      <c r="H328" t="s">
        <v>206</v>
      </c>
      <c r="I328" t="s">
        <v>15</v>
      </c>
      <c r="J328" t="s">
        <v>131</v>
      </c>
      <c r="K328" s="2">
        <v>3</v>
      </c>
      <c r="L328" t="s">
        <v>85</v>
      </c>
      <c r="M328" t="s">
        <v>132</v>
      </c>
      <c r="N328" t="s">
        <v>126</v>
      </c>
    </row>
    <row r="329" spans="1:14" x14ac:dyDescent="0.25">
      <c r="A329" s="2">
        <v>1</v>
      </c>
      <c r="B329" s="2">
        <v>2016</v>
      </c>
      <c r="C329" t="s">
        <v>203</v>
      </c>
      <c r="D329" t="s">
        <v>204</v>
      </c>
      <c r="E329" s="2">
        <v>0</v>
      </c>
      <c r="F329" s="2">
        <v>1</v>
      </c>
      <c r="G329" t="s">
        <v>205</v>
      </c>
      <c r="H329" t="s">
        <v>206</v>
      </c>
      <c r="I329" t="s">
        <v>15</v>
      </c>
      <c r="J329" t="s">
        <v>133</v>
      </c>
      <c r="K329" s="2">
        <v>1</v>
      </c>
      <c r="L329" t="s">
        <v>52</v>
      </c>
      <c r="M329" t="s">
        <v>134</v>
      </c>
      <c r="N329" t="s">
        <v>177</v>
      </c>
    </row>
    <row r="330" spans="1:14" x14ac:dyDescent="0.25">
      <c r="A330" s="2">
        <v>1</v>
      </c>
      <c r="B330" s="2">
        <v>2016</v>
      </c>
      <c r="C330" t="s">
        <v>203</v>
      </c>
      <c r="D330" t="s">
        <v>204</v>
      </c>
      <c r="E330" s="2">
        <v>0</v>
      </c>
      <c r="F330" s="2">
        <v>1</v>
      </c>
      <c r="G330" t="s">
        <v>205</v>
      </c>
      <c r="H330" t="s">
        <v>206</v>
      </c>
      <c r="I330" t="s">
        <v>15</v>
      </c>
      <c r="J330" t="s">
        <v>135</v>
      </c>
      <c r="K330" s="2">
        <v>3</v>
      </c>
      <c r="L330" t="s">
        <v>55</v>
      </c>
      <c r="M330" t="s">
        <v>136</v>
      </c>
      <c r="N330" t="s">
        <v>178</v>
      </c>
    </row>
    <row r="331" spans="1:14" x14ac:dyDescent="0.25">
      <c r="A331" s="2">
        <v>1</v>
      </c>
      <c r="B331" s="2">
        <v>2016</v>
      </c>
      <c r="C331" t="s">
        <v>203</v>
      </c>
      <c r="D331" t="s">
        <v>204</v>
      </c>
      <c r="E331" s="2">
        <v>0</v>
      </c>
      <c r="F331" s="2">
        <v>1</v>
      </c>
      <c r="G331" t="s">
        <v>205</v>
      </c>
      <c r="H331" t="s">
        <v>206</v>
      </c>
      <c r="I331" t="s">
        <v>15</v>
      </c>
      <c r="J331" t="s">
        <v>137</v>
      </c>
      <c r="K331" s="2">
        <v>2</v>
      </c>
      <c r="L331" t="s">
        <v>55</v>
      </c>
      <c r="M331" t="s">
        <v>138</v>
      </c>
      <c r="N331" t="s">
        <v>187</v>
      </c>
    </row>
    <row r="332" spans="1:14" x14ac:dyDescent="0.25">
      <c r="A332" s="2">
        <v>1</v>
      </c>
      <c r="B332" s="2">
        <v>2016</v>
      </c>
      <c r="C332" t="s">
        <v>203</v>
      </c>
      <c r="D332" t="s">
        <v>204</v>
      </c>
      <c r="E332" s="2">
        <v>0</v>
      </c>
      <c r="F332" s="2">
        <v>1</v>
      </c>
      <c r="G332" t="s">
        <v>205</v>
      </c>
      <c r="H332" t="s">
        <v>206</v>
      </c>
      <c r="I332" t="s">
        <v>15</v>
      </c>
      <c r="J332" t="s">
        <v>139</v>
      </c>
      <c r="K332" s="2">
        <v>2</v>
      </c>
      <c r="L332" t="s">
        <v>85</v>
      </c>
      <c r="M332" t="s">
        <v>140</v>
      </c>
      <c r="N332" t="s">
        <v>176</v>
      </c>
    </row>
    <row r="333" spans="1:14" x14ac:dyDescent="0.25">
      <c r="A333" s="2">
        <v>1</v>
      </c>
      <c r="B333" s="2">
        <v>2016</v>
      </c>
      <c r="C333" t="s">
        <v>203</v>
      </c>
      <c r="D333" t="s">
        <v>204</v>
      </c>
      <c r="E333" s="2">
        <v>0</v>
      </c>
      <c r="F333" s="2">
        <v>1</v>
      </c>
      <c r="G333" t="s">
        <v>205</v>
      </c>
      <c r="H333" t="s">
        <v>206</v>
      </c>
      <c r="I333" t="s">
        <v>15</v>
      </c>
      <c r="J333" t="s">
        <v>141</v>
      </c>
      <c r="K333" s="2">
        <v>5</v>
      </c>
      <c r="L333" t="s">
        <v>85</v>
      </c>
      <c r="M333" t="s">
        <v>142</v>
      </c>
      <c r="N333" t="s">
        <v>185</v>
      </c>
    </row>
    <row r="334" spans="1:14" x14ac:dyDescent="0.25">
      <c r="A334" s="2">
        <v>1</v>
      </c>
      <c r="B334" s="2">
        <v>2016</v>
      </c>
      <c r="C334" t="s">
        <v>203</v>
      </c>
      <c r="D334" t="s">
        <v>204</v>
      </c>
      <c r="E334" s="2">
        <v>0</v>
      </c>
      <c r="F334" s="2">
        <v>1</v>
      </c>
      <c r="G334" t="s">
        <v>205</v>
      </c>
      <c r="H334" t="s">
        <v>206</v>
      </c>
      <c r="I334" t="s">
        <v>15</v>
      </c>
      <c r="J334" t="s">
        <v>143</v>
      </c>
      <c r="K334" s="2">
        <v>3</v>
      </c>
      <c r="L334" t="s">
        <v>85</v>
      </c>
      <c r="M334" t="s">
        <v>144</v>
      </c>
      <c r="N334" t="s">
        <v>126</v>
      </c>
    </row>
    <row r="335" spans="1:14" x14ac:dyDescent="0.25">
      <c r="A335" s="2">
        <v>1</v>
      </c>
      <c r="B335" s="2">
        <v>2016</v>
      </c>
      <c r="C335" t="s">
        <v>203</v>
      </c>
      <c r="D335" t="s">
        <v>204</v>
      </c>
      <c r="E335" s="2">
        <v>0</v>
      </c>
      <c r="F335" s="2">
        <v>1</v>
      </c>
      <c r="G335" t="s">
        <v>205</v>
      </c>
      <c r="H335" t="s">
        <v>206</v>
      </c>
      <c r="I335" t="s">
        <v>15</v>
      </c>
      <c r="J335" t="s">
        <v>145</v>
      </c>
      <c r="K335" s="2">
        <v>3</v>
      </c>
      <c r="L335" t="s">
        <v>55</v>
      </c>
      <c r="M335" t="s">
        <v>146</v>
      </c>
      <c r="N335" t="s">
        <v>178</v>
      </c>
    </row>
    <row r="336" spans="1:14" x14ac:dyDescent="0.25">
      <c r="A336" s="2">
        <v>1</v>
      </c>
      <c r="B336" s="2">
        <v>2016</v>
      </c>
      <c r="C336" t="s">
        <v>203</v>
      </c>
      <c r="D336" t="s">
        <v>204</v>
      </c>
      <c r="E336" s="2">
        <v>0</v>
      </c>
      <c r="F336" s="2">
        <v>1</v>
      </c>
      <c r="G336" t="s">
        <v>205</v>
      </c>
      <c r="H336" t="s">
        <v>206</v>
      </c>
      <c r="I336" t="s">
        <v>15</v>
      </c>
      <c r="J336" t="s">
        <v>147</v>
      </c>
      <c r="K336" s="2">
        <v>2</v>
      </c>
      <c r="L336" t="s">
        <v>55</v>
      </c>
      <c r="M336" t="s">
        <v>148</v>
      </c>
      <c r="N336" t="s">
        <v>187</v>
      </c>
    </row>
    <row r="337" spans="1:14" x14ac:dyDescent="0.25">
      <c r="A337" s="2">
        <v>1</v>
      </c>
      <c r="B337" s="2">
        <v>2016</v>
      </c>
      <c r="C337" t="s">
        <v>203</v>
      </c>
      <c r="D337" t="s">
        <v>204</v>
      </c>
      <c r="E337" s="2">
        <v>0</v>
      </c>
      <c r="F337" s="2">
        <v>1</v>
      </c>
      <c r="G337" t="s">
        <v>205</v>
      </c>
      <c r="H337" t="s">
        <v>206</v>
      </c>
      <c r="I337" t="s">
        <v>15</v>
      </c>
      <c r="J337" t="s">
        <v>149</v>
      </c>
      <c r="K337" s="2">
        <v>4</v>
      </c>
      <c r="L337" t="s">
        <v>55</v>
      </c>
      <c r="M337" t="s">
        <v>150</v>
      </c>
      <c r="N337" t="s">
        <v>57</v>
      </c>
    </row>
    <row r="338" spans="1:14" x14ac:dyDescent="0.25">
      <c r="A338" s="2">
        <v>1</v>
      </c>
      <c r="B338" s="2">
        <v>2016</v>
      </c>
      <c r="C338" t="s">
        <v>203</v>
      </c>
      <c r="D338" t="s">
        <v>204</v>
      </c>
      <c r="E338" s="2">
        <v>0</v>
      </c>
      <c r="F338" s="2">
        <v>1</v>
      </c>
      <c r="G338" t="s">
        <v>205</v>
      </c>
      <c r="H338" t="s">
        <v>206</v>
      </c>
      <c r="I338" t="s">
        <v>15</v>
      </c>
      <c r="J338" t="s">
        <v>151</v>
      </c>
      <c r="K338" s="2">
        <v>9</v>
      </c>
      <c r="L338" t="s">
        <v>52</v>
      </c>
      <c r="M338" t="s">
        <v>152</v>
      </c>
      <c r="N338" t="s">
        <v>188</v>
      </c>
    </row>
    <row r="339" spans="1:14" x14ac:dyDescent="0.25">
      <c r="A339" s="2">
        <v>1</v>
      </c>
      <c r="B339" s="2">
        <v>2016</v>
      </c>
      <c r="C339" t="s">
        <v>203</v>
      </c>
      <c r="D339" t="s">
        <v>204</v>
      </c>
      <c r="E339" s="2">
        <v>0</v>
      </c>
      <c r="F339" s="2">
        <v>1</v>
      </c>
      <c r="G339" t="s">
        <v>205</v>
      </c>
      <c r="H339" t="s">
        <v>206</v>
      </c>
      <c r="I339" t="s">
        <v>15</v>
      </c>
      <c r="J339" t="s">
        <v>153</v>
      </c>
      <c r="K339" s="2">
        <v>4</v>
      </c>
      <c r="L339" t="s">
        <v>75</v>
      </c>
      <c r="M339" t="s">
        <v>154</v>
      </c>
      <c r="N339" t="s">
        <v>209</v>
      </c>
    </row>
    <row r="340" spans="1:14" x14ac:dyDescent="0.25">
      <c r="A340" s="2">
        <v>1</v>
      </c>
      <c r="B340" s="2">
        <v>2016</v>
      </c>
      <c r="C340" t="s">
        <v>203</v>
      </c>
      <c r="D340" t="s">
        <v>204</v>
      </c>
      <c r="E340" s="2">
        <v>0</v>
      </c>
      <c r="F340" s="2">
        <v>1</v>
      </c>
      <c r="G340" t="s">
        <v>205</v>
      </c>
      <c r="H340" t="s">
        <v>206</v>
      </c>
      <c r="I340" t="s">
        <v>15</v>
      </c>
      <c r="J340" t="s">
        <v>156</v>
      </c>
      <c r="K340" s="2">
        <v>1</v>
      </c>
      <c r="L340" t="s">
        <v>75</v>
      </c>
      <c r="M340" t="s">
        <v>157</v>
      </c>
      <c r="N340" t="s">
        <v>158</v>
      </c>
    </row>
    <row r="341" spans="1:14" x14ac:dyDescent="0.25">
      <c r="A341" s="2">
        <v>1</v>
      </c>
      <c r="B341" s="2">
        <v>2016</v>
      </c>
      <c r="C341" t="s">
        <v>203</v>
      </c>
      <c r="D341" t="s">
        <v>204</v>
      </c>
      <c r="E341" s="2">
        <v>0</v>
      </c>
      <c r="F341" s="2">
        <v>1</v>
      </c>
      <c r="G341" t="s">
        <v>205</v>
      </c>
      <c r="H341" t="s">
        <v>206</v>
      </c>
      <c r="I341" t="s">
        <v>15</v>
      </c>
      <c r="J341" t="s">
        <v>159</v>
      </c>
      <c r="K341" s="3"/>
      <c r="L341" t="s">
        <v>52</v>
      </c>
      <c r="M341" t="s">
        <v>160</v>
      </c>
    </row>
    <row r="342" spans="1:14" x14ac:dyDescent="0.25">
      <c r="A342" s="2">
        <v>1</v>
      </c>
      <c r="B342" s="2">
        <v>2016</v>
      </c>
      <c r="C342" t="s">
        <v>203</v>
      </c>
      <c r="D342" t="s">
        <v>204</v>
      </c>
      <c r="E342" s="2">
        <v>0</v>
      </c>
      <c r="F342" s="2">
        <v>1</v>
      </c>
      <c r="G342" t="s">
        <v>205</v>
      </c>
      <c r="H342" t="s">
        <v>206</v>
      </c>
      <c r="I342" t="s">
        <v>15</v>
      </c>
      <c r="J342" t="s">
        <v>161</v>
      </c>
      <c r="K342" s="3"/>
      <c r="L342" t="s">
        <v>52</v>
      </c>
      <c r="M342" t="s">
        <v>162</v>
      </c>
    </row>
    <row r="343" spans="1:14" x14ac:dyDescent="0.25">
      <c r="A343" s="2">
        <v>1</v>
      </c>
      <c r="B343" s="2">
        <v>2016</v>
      </c>
      <c r="C343" t="s">
        <v>203</v>
      </c>
      <c r="D343" t="s">
        <v>204</v>
      </c>
      <c r="E343" s="2">
        <v>0</v>
      </c>
      <c r="F343" s="2">
        <v>1</v>
      </c>
      <c r="G343" t="s">
        <v>205</v>
      </c>
      <c r="H343" t="s">
        <v>206</v>
      </c>
      <c r="I343" t="s">
        <v>15</v>
      </c>
      <c r="J343" t="s">
        <v>163</v>
      </c>
      <c r="K343" s="2">
        <v>2</v>
      </c>
      <c r="L343" t="s">
        <v>52</v>
      </c>
      <c r="M343" t="s">
        <v>164</v>
      </c>
      <c r="N343" t="s">
        <v>177</v>
      </c>
    </row>
    <row r="344" spans="1:14" x14ac:dyDescent="0.25">
      <c r="A344" s="2">
        <v>1</v>
      </c>
      <c r="B344" s="2">
        <v>2016</v>
      </c>
      <c r="C344" t="s">
        <v>203</v>
      </c>
      <c r="D344" t="s">
        <v>204</v>
      </c>
      <c r="E344" s="2">
        <v>0</v>
      </c>
      <c r="F344" s="2">
        <v>1</v>
      </c>
      <c r="G344" t="s">
        <v>205</v>
      </c>
      <c r="H344" t="s">
        <v>206</v>
      </c>
      <c r="I344" t="s">
        <v>15</v>
      </c>
      <c r="J344" t="s">
        <v>166</v>
      </c>
      <c r="K344" s="2">
        <v>3</v>
      </c>
      <c r="L344" t="s">
        <v>55</v>
      </c>
      <c r="M344" t="s">
        <v>167</v>
      </c>
      <c r="N344" t="s">
        <v>178</v>
      </c>
    </row>
    <row r="345" spans="1:14" x14ac:dyDescent="0.25">
      <c r="A345" s="2">
        <v>1</v>
      </c>
      <c r="B345" s="2">
        <v>2016</v>
      </c>
      <c r="C345" t="s">
        <v>210</v>
      </c>
      <c r="D345" t="s">
        <v>48</v>
      </c>
      <c r="E345" s="2">
        <v>1</v>
      </c>
      <c r="F345" s="2">
        <v>1</v>
      </c>
      <c r="G345" t="s">
        <v>211</v>
      </c>
      <c r="H345" t="s">
        <v>171</v>
      </c>
      <c r="I345" t="s">
        <v>19</v>
      </c>
      <c r="J345" t="s">
        <v>51</v>
      </c>
      <c r="K345" s="2">
        <v>5</v>
      </c>
      <c r="L345" t="s">
        <v>52</v>
      </c>
      <c r="M345" t="s">
        <v>53</v>
      </c>
      <c r="N345" t="s">
        <v>183</v>
      </c>
    </row>
    <row r="346" spans="1:14" x14ac:dyDescent="0.25">
      <c r="A346" s="2">
        <v>1</v>
      </c>
      <c r="B346" s="2">
        <v>2016</v>
      </c>
      <c r="C346" t="s">
        <v>210</v>
      </c>
      <c r="D346" t="s">
        <v>48</v>
      </c>
      <c r="E346" s="2">
        <v>1</v>
      </c>
      <c r="F346" s="2">
        <v>1</v>
      </c>
      <c r="G346" t="s">
        <v>211</v>
      </c>
      <c r="H346" t="s">
        <v>171</v>
      </c>
      <c r="I346" t="s">
        <v>19</v>
      </c>
      <c r="J346" t="s">
        <v>54</v>
      </c>
      <c r="K346" s="2">
        <v>4</v>
      </c>
      <c r="L346" t="s">
        <v>55</v>
      </c>
      <c r="M346" t="s">
        <v>56</v>
      </c>
      <c r="N346" t="s">
        <v>57</v>
      </c>
    </row>
    <row r="347" spans="1:14" x14ac:dyDescent="0.25">
      <c r="A347" s="2">
        <v>1</v>
      </c>
      <c r="B347" s="2">
        <v>2016</v>
      </c>
      <c r="C347" t="s">
        <v>210</v>
      </c>
      <c r="D347" t="s">
        <v>48</v>
      </c>
      <c r="E347" s="2">
        <v>1</v>
      </c>
      <c r="F347" s="2">
        <v>1</v>
      </c>
      <c r="G347" t="s">
        <v>211</v>
      </c>
      <c r="H347" t="s">
        <v>171</v>
      </c>
      <c r="I347" t="s">
        <v>19</v>
      </c>
      <c r="J347" t="s">
        <v>58</v>
      </c>
      <c r="K347" s="2">
        <v>4</v>
      </c>
      <c r="L347" t="s">
        <v>55</v>
      </c>
      <c r="M347" t="s">
        <v>59</v>
      </c>
      <c r="N347" t="s">
        <v>57</v>
      </c>
    </row>
    <row r="348" spans="1:14" x14ac:dyDescent="0.25">
      <c r="A348" s="2">
        <v>1</v>
      </c>
      <c r="B348" s="2">
        <v>2016</v>
      </c>
      <c r="C348" t="s">
        <v>210</v>
      </c>
      <c r="D348" t="s">
        <v>48</v>
      </c>
      <c r="E348" s="2">
        <v>1</v>
      </c>
      <c r="F348" s="2">
        <v>1</v>
      </c>
      <c r="G348" t="s">
        <v>211</v>
      </c>
      <c r="H348" t="s">
        <v>171</v>
      </c>
      <c r="I348" t="s">
        <v>19</v>
      </c>
      <c r="J348" t="s">
        <v>60</v>
      </c>
      <c r="K348" s="2">
        <v>2</v>
      </c>
      <c r="L348" t="s">
        <v>61</v>
      </c>
      <c r="M348" t="s">
        <v>62</v>
      </c>
      <c r="N348" t="s">
        <v>63</v>
      </c>
    </row>
    <row r="349" spans="1:14" x14ac:dyDescent="0.25">
      <c r="A349" s="2">
        <v>1</v>
      </c>
      <c r="B349" s="2">
        <v>2016</v>
      </c>
      <c r="C349" t="s">
        <v>210</v>
      </c>
      <c r="D349" t="s">
        <v>48</v>
      </c>
      <c r="E349" s="2">
        <v>1</v>
      </c>
      <c r="F349" s="2">
        <v>1</v>
      </c>
      <c r="G349" t="s">
        <v>211</v>
      </c>
      <c r="H349" t="s">
        <v>171</v>
      </c>
      <c r="I349" t="s">
        <v>19</v>
      </c>
      <c r="J349" t="s">
        <v>64</v>
      </c>
      <c r="K349" s="2">
        <v>3</v>
      </c>
      <c r="L349" t="s">
        <v>65</v>
      </c>
      <c r="M349" t="s">
        <v>66</v>
      </c>
      <c r="N349" t="s">
        <v>67</v>
      </c>
    </row>
    <row r="350" spans="1:14" x14ac:dyDescent="0.25">
      <c r="A350" s="2">
        <v>1</v>
      </c>
      <c r="B350" s="2">
        <v>2016</v>
      </c>
      <c r="C350" t="s">
        <v>210</v>
      </c>
      <c r="D350" t="s">
        <v>48</v>
      </c>
      <c r="E350" s="2">
        <v>1</v>
      </c>
      <c r="F350" s="2">
        <v>1</v>
      </c>
      <c r="G350" t="s">
        <v>211</v>
      </c>
      <c r="H350" t="s">
        <v>171</v>
      </c>
      <c r="I350" t="s">
        <v>19</v>
      </c>
      <c r="J350" t="s">
        <v>68</v>
      </c>
      <c r="K350" s="2">
        <v>3</v>
      </c>
      <c r="L350" t="s">
        <v>65</v>
      </c>
      <c r="M350" t="s">
        <v>69</v>
      </c>
      <c r="N350" t="s">
        <v>67</v>
      </c>
    </row>
    <row r="351" spans="1:14" x14ac:dyDescent="0.25">
      <c r="A351" s="2">
        <v>1</v>
      </c>
      <c r="B351" s="2">
        <v>2016</v>
      </c>
      <c r="C351" t="s">
        <v>210</v>
      </c>
      <c r="D351" t="s">
        <v>48</v>
      </c>
      <c r="E351" s="2">
        <v>1</v>
      </c>
      <c r="F351" s="2">
        <v>1</v>
      </c>
      <c r="G351" t="s">
        <v>211</v>
      </c>
      <c r="H351" t="s">
        <v>171</v>
      </c>
      <c r="I351" t="s">
        <v>19</v>
      </c>
      <c r="J351" t="s">
        <v>70</v>
      </c>
      <c r="K351" s="2">
        <v>3</v>
      </c>
      <c r="L351" t="s">
        <v>65</v>
      </c>
      <c r="M351" t="s">
        <v>71</v>
      </c>
      <c r="N351" t="s">
        <v>67</v>
      </c>
    </row>
    <row r="352" spans="1:14" x14ac:dyDescent="0.25">
      <c r="A352" s="2">
        <v>1</v>
      </c>
      <c r="B352" s="2">
        <v>2016</v>
      </c>
      <c r="C352" t="s">
        <v>210</v>
      </c>
      <c r="D352" t="s">
        <v>48</v>
      </c>
      <c r="E352" s="2">
        <v>1</v>
      </c>
      <c r="F352" s="2">
        <v>1</v>
      </c>
      <c r="G352" t="s">
        <v>211</v>
      </c>
      <c r="H352" t="s">
        <v>171</v>
      </c>
      <c r="I352" t="s">
        <v>19</v>
      </c>
      <c r="J352" t="s">
        <v>72</v>
      </c>
      <c r="K352" s="2">
        <v>1</v>
      </c>
      <c r="L352" t="s">
        <v>52</v>
      </c>
      <c r="M352" t="s">
        <v>73</v>
      </c>
      <c r="N352" t="s">
        <v>177</v>
      </c>
    </row>
    <row r="353" spans="1:14" x14ac:dyDescent="0.25">
      <c r="A353" s="2">
        <v>1</v>
      </c>
      <c r="B353" s="2">
        <v>2016</v>
      </c>
      <c r="C353" t="s">
        <v>210</v>
      </c>
      <c r="D353" t="s">
        <v>48</v>
      </c>
      <c r="E353" s="2">
        <v>1</v>
      </c>
      <c r="F353" s="2">
        <v>1</v>
      </c>
      <c r="G353" t="s">
        <v>211</v>
      </c>
      <c r="H353" t="s">
        <v>171</v>
      </c>
      <c r="I353" t="s">
        <v>19</v>
      </c>
      <c r="J353" t="s">
        <v>74</v>
      </c>
      <c r="K353" s="2">
        <v>1</v>
      </c>
      <c r="L353" t="s">
        <v>75</v>
      </c>
      <c r="M353" t="s">
        <v>76</v>
      </c>
      <c r="N353" t="s">
        <v>77</v>
      </c>
    </row>
    <row r="354" spans="1:14" x14ac:dyDescent="0.25">
      <c r="A354" s="2">
        <v>1</v>
      </c>
      <c r="B354" s="2">
        <v>2016</v>
      </c>
      <c r="C354" t="s">
        <v>210</v>
      </c>
      <c r="D354" t="s">
        <v>48</v>
      </c>
      <c r="E354" s="2">
        <v>1</v>
      </c>
      <c r="F354" s="2">
        <v>1</v>
      </c>
      <c r="G354" t="s">
        <v>211</v>
      </c>
      <c r="H354" t="s">
        <v>171</v>
      </c>
      <c r="I354" t="s">
        <v>19</v>
      </c>
      <c r="J354" t="s">
        <v>78</v>
      </c>
      <c r="K354" s="2">
        <v>7</v>
      </c>
      <c r="L354" t="s">
        <v>75</v>
      </c>
      <c r="M354" t="s">
        <v>79</v>
      </c>
      <c r="N354" t="s">
        <v>212</v>
      </c>
    </row>
    <row r="355" spans="1:14" x14ac:dyDescent="0.25">
      <c r="A355" s="2">
        <v>1</v>
      </c>
      <c r="B355" s="2">
        <v>2016</v>
      </c>
      <c r="C355" t="s">
        <v>210</v>
      </c>
      <c r="D355" t="s">
        <v>48</v>
      </c>
      <c r="E355" s="2">
        <v>1</v>
      </c>
      <c r="F355" s="2">
        <v>1</v>
      </c>
      <c r="G355" t="s">
        <v>211</v>
      </c>
      <c r="H355" t="s">
        <v>171</v>
      </c>
      <c r="I355" t="s">
        <v>19</v>
      </c>
      <c r="J355" t="s">
        <v>81</v>
      </c>
      <c r="K355" s="2">
        <v>2</v>
      </c>
      <c r="L355" t="s">
        <v>75</v>
      </c>
      <c r="M355" t="s">
        <v>82</v>
      </c>
      <c r="N355" t="s">
        <v>175</v>
      </c>
    </row>
    <row r="356" spans="1:14" x14ac:dyDescent="0.25">
      <c r="A356" s="2">
        <v>1</v>
      </c>
      <c r="B356" s="2">
        <v>2016</v>
      </c>
      <c r="C356" t="s">
        <v>210</v>
      </c>
      <c r="D356" t="s">
        <v>48</v>
      </c>
      <c r="E356" s="2">
        <v>1</v>
      </c>
      <c r="F356" s="2">
        <v>1</v>
      </c>
      <c r="G356" t="s">
        <v>211</v>
      </c>
      <c r="H356" t="s">
        <v>171</v>
      </c>
      <c r="I356" t="s">
        <v>19</v>
      </c>
      <c r="J356" t="s">
        <v>84</v>
      </c>
      <c r="K356" s="2">
        <v>4</v>
      </c>
      <c r="L356" t="s">
        <v>85</v>
      </c>
      <c r="M356" t="s">
        <v>86</v>
      </c>
      <c r="N356" t="s">
        <v>87</v>
      </c>
    </row>
    <row r="357" spans="1:14" x14ac:dyDescent="0.25">
      <c r="A357" s="2">
        <v>1</v>
      </c>
      <c r="B357" s="2">
        <v>2016</v>
      </c>
      <c r="C357" t="s">
        <v>210</v>
      </c>
      <c r="D357" t="s">
        <v>48</v>
      </c>
      <c r="E357" s="2">
        <v>1</v>
      </c>
      <c r="F357" s="2">
        <v>1</v>
      </c>
      <c r="G357" t="s">
        <v>211</v>
      </c>
      <c r="H357" t="s">
        <v>171</v>
      </c>
      <c r="I357" t="s">
        <v>19</v>
      </c>
      <c r="J357" t="s">
        <v>88</v>
      </c>
      <c r="K357" s="2">
        <v>4</v>
      </c>
      <c r="L357" t="s">
        <v>85</v>
      </c>
      <c r="M357" t="s">
        <v>89</v>
      </c>
      <c r="N357" t="s">
        <v>87</v>
      </c>
    </row>
    <row r="358" spans="1:14" x14ac:dyDescent="0.25">
      <c r="A358" s="2">
        <v>1</v>
      </c>
      <c r="B358" s="2">
        <v>2016</v>
      </c>
      <c r="C358" t="s">
        <v>210</v>
      </c>
      <c r="D358" t="s">
        <v>48</v>
      </c>
      <c r="E358" s="2">
        <v>1</v>
      </c>
      <c r="F358" s="2">
        <v>1</v>
      </c>
      <c r="G358" t="s">
        <v>211</v>
      </c>
      <c r="H358" t="s">
        <v>171</v>
      </c>
      <c r="I358" t="s">
        <v>19</v>
      </c>
      <c r="J358" t="s">
        <v>90</v>
      </c>
      <c r="K358" s="2">
        <v>4</v>
      </c>
      <c r="L358" t="s">
        <v>75</v>
      </c>
      <c r="M358" t="s">
        <v>91</v>
      </c>
      <c r="N358" t="s">
        <v>92</v>
      </c>
    </row>
    <row r="359" spans="1:14" x14ac:dyDescent="0.25">
      <c r="A359" s="2">
        <v>1</v>
      </c>
      <c r="B359" s="2">
        <v>2016</v>
      </c>
      <c r="C359" t="s">
        <v>210</v>
      </c>
      <c r="D359" t="s">
        <v>48</v>
      </c>
      <c r="E359" s="2">
        <v>1</v>
      </c>
      <c r="F359" s="2">
        <v>1</v>
      </c>
      <c r="G359" t="s">
        <v>211</v>
      </c>
      <c r="H359" t="s">
        <v>171</v>
      </c>
      <c r="I359" t="s">
        <v>19</v>
      </c>
      <c r="J359" t="s">
        <v>93</v>
      </c>
      <c r="K359" s="2">
        <v>4</v>
      </c>
      <c r="L359" t="s">
        <v>75</v>
      </c>
      <c r="M359" t="s">
        <v>94</v>
      </c>
      <c r="N359" t="s">
        <v>92</v>
      </c>
    </row>
    <row r="360" spans="1:14" x14ac:dyDescent="0.25">
      <c r="A360" s="2">
        <v>1</v>
      </c>
      <c r="B360" s="2">
        <v>2016</v>
      </c>
      <c r="C360" t="s">
        <v>210</v>
      </c>
      <c r="D360" t="s">
        <v>48</v>
      </c>
      <c r="E360" s="2">
        <v>1</v>
      </c>
      <c r="F360" s="2">
        <v>1</v>
      </c>
      <c r="G360" t="s">
        <v>211</v>
      </c>
      <c r="H360" t="s">
        <v>171</v>
      </c>
      <c r="I360" t="s">
        <v>19</v>
      </c>
      <c r="J360" t="s">
        <v>96</v>
      </c>
      <c r="K360" s="2">
        <v>4</v>
      </c>
      <c r="L360" t="s">
        <v>75</v>
      </c>
      <c r="M360" t="s">
        <v>97</v>
      </c>
      <c r="N360" t="s">
        <v>92</v>
      </c>
    </row>
    <row r="361" spans="1:14" x14ac:dyDescent="0.25">
      <c r="A361" s="2">
        <v>1</v>
      </c>
      <c r="B361" s="2">
        <v>2016</v>
      </c>
      <c r="C361" t="s">
        <v>210</v>
      </c>
      <c r="D361" t="s">
        <v>48</v>
      </c>
      <c r="E361" s="2">
        <v>1</v>
      </c>
      <c r="F361" s="2">
        <v>1</v>
      </c>
      <c r="G361" t="s">
        <v>211</v>
      </c>
      <c r="H361" t="s">
        <v>171</v>
      </c>
      <c r="I361" t="s">
        <v>19</v>
      </c>
      <c r="J361" t="s">
        <v>98</v>
      </c>
      <c r="K361" s="2">
        <v>4</v>
      </c>
      <c r="L361" t="s">
        <v>85</v>
      </c>
      <c r="M361" t="s">
        <v>99</v>
      </c>
      <c r="N361" t="s">
        <v>87</v>
      </c>
    </row>
    <row r="362" spans="1:14" x14ac:dyDescent="0.25">
      <c r="A362" s="2">
        <v>1</v>
      </c>
      <c r="B362" s="2">
        <v>2016</v>
      </c>
      <c r="C362" t="s">
        <v>210</v>
      </c>
      <c r="D362" t="s">
        <v>48</v>
      </c>
      <c r="E362" s="2">
        <v>1</v>
      </c>
      <c r="F362" s="2">
        <v>1</v>
      </c>
      <c r="G362" t="s">
        <v>211</v>
      </c>
      <c r="H362" t="s">
        <v>171</v>
      </c>
      <c r="I362" t="s">
        <v>19</v>
      </c>
      <c r="J362" t="s">
        <v>100</v>
      </c>
      <c r="K362" s="3"/>
      <c r="L362" t="s">
        <v>61</v>
      </c>
      <c r="M362" t="s">
        <v>101</v>
      </c>
    </row>
    <row r="363" spans="1:14" x14ac:dyDescent="0.25">
      <c r="A363" s="2">
        <v>1</v>
      </c>
      <c r="B363" s="2">
        <v>2016</v>
      </c>
      <c r="C363" t="s">
        <v>210</v>
      </c>
      <c r="D363" t="s">
        <v>48</v>
      </c>
      <c r="E363" s="2">
        <v>1</v>
      </c>
      <c r="F363" s="2">
        <v>1</v>
      </c>
      <c r="G363" t="s">
        <v>211</v>
      </c>
      <c r="H363" t="s">
        <v>171</v>
      </c>
      <c r="I363" t="s">
        <v>19</v>
      </c>
      <c r="J363" t="s">
        <v>102</v>
      </c>
      <c r="K363" s="3"/>
      <c r="L363" t="s">
        <v>61</v>
      </c>
      <c r="M363" t="s">
        <v>103</v>
      </c>
    </row>
    <row r="364" spans="1:14" x14ac:dyDescent="0.25">
      <c r="A364" s="2">
        <v>1</v>
      </c>
      <c r="B364" s="2">
        <v>2016</v>
      </c>
      <c r="C364" t="s">
        <v>210</v>
      </c>
      <c r="D364" t="s">
        <v>48</v>
      </c>
      <c r="E364" s="2">
        <v>1</v>
      </c>
      <c r="F364" s="2">
        <v>1</v>
      </c>
      <c r="G364" t="s">
        <v>211</v>
      </c>
      <c r="H364" t="s">
        <v>171</v>
      </c>
      <c r="I364" t="s">
        <v>19</v>
      </c>
      <c r="J364" t="s">
        <v>104</v>
      </c>
      <c r="K364" s="3"/>
      <c r="L364" t="s">
        <v>61</v>
      </c>
      <c r="M364" t="s">
        <v>105</v>
      </c>
    </row>
    <row r="365" spans="1:14" x14ac:dyDescent="0.25">
      <c r="A365" s="2">
        <v>1</v>
      </c>
      <c r="B365" s="2">
        <v>2016</v>
      </c>
      <c r="C365" t="s">
        <v>210</v>
      </c>
      <c r="D365" t="s">
        <v>48</v>
      </c>
      <c r="E365" s="2">
        <v>1</v>
      </c>
      <c r="F365" s="2">
        <v>1</v>
      </c>
      <c r="G365" t="s">
        <v>211</v>
      </c>
      <c r="H365" t="s">
        <v>171</v>
      </c>
      <c r="I365" t="s">
        <v>19</v>
      </c>
      <c r="J365" t="s">
        <v>106</v>
      </c>
      <c r="K365" s="3"/>
      <c r="L365" t="s">
        <v>61</v>
      </c>
      <c r="M365" t="s">
        <v>107</v>
      </c>
    </row>
    <row r="366" spans="1:14" x14ac:dyDescent="0.25">
      <c r="A366" s="2">
        <v>1</v>
      </c>
      <c r="B366" s="2">
        <v>2016</v>
      </c>
      <c r="C366" t="s">
        <v>210</v>
      </c>
      <c r="D366" t="s">
        <v>48</v>
      </c>
      <c r="E366" s="2">
        <v>1</v>
      </c>
      <c r="F366" s="2">
        <v>1</v>
      </c>
      <c r="G366" t="s">
        <v>211</v>
      </c>
      <c r="H366" t="s">
        <v>171</v>
      </c>
      <c r="I366" t="s">
        <v>19</v>
      </c>
      <c r="J366" t="s">
        <v>108</v>
      </c>
      <c r="K366" s="3"/>
      <c r="L366" t="s">
        <v>61</v>
      </c>
      <c r="M366" t="s">
        <v>109</v>
      </c>
    </row>
    <row r="367" spans="1:14" x14ac:dyDescent="0.25">
      <c r="A367" s="2">
        <v>1</v>
      </c>
      <c r="B367" s="2">
        <v>2016</v>
      </c>
      <c r="C367" t="s">
        <v>210</v>
      </c>
      <c r="D367" t="s">
        <v>48</v>
      </c>
      <c r="E367" s="2">
        <v>1</v>
      </c>
      <c r="F367" s="2">
        <v>1</v>
      </c>
      <c r="G367" t="s">
        <v>211</v>
      </c>
      <c r="H367" t="s">
        <v>171</v>
      </c>
      <c r="I367" t="s">
        <v>19</v>
      </c>
      <c r="J367" t="s">
        <v>110</v>
      </c>
      <c r="K367" s="3"/>
      <c r="L367" t="s">
        <v>61</v>
      </c>
      <c r="M367" t="s">
        <v>111</v>
      </c>
    </row>
    <row r="368" spans="1:14" x14ac:dyDescent="0.25">
      <c r="A368" s="2">
        <v>1</v>
      </c>
      <c r="B368" s="2">
        <v>2016</v>
      </c>
      <c r="C368" t="s">
        <v>210</v>
      </c>
      <c r="D368" t="s">
        <v>48</v>
      </c>
      <c r="E368" s="2">
        <v>1</v>
      </c>
      <c r="F368" s="2">
        <v>1</v>
      </c>
      <c r="G368" t="s">
        <v>211</v>
      </c>
      <c r="H368" t="s">
        <v>171</v>
      </c>
      <c r="I368" t="s">
        <v>19</v>
      </c>
      <c r="J368" t="s">
        <v>112</v>
      </c>
      <c r="K368" s="3"/>
      <c r="L368" t="s">
        <v>61</v>
      </c>
      <c r="M368" t="s">
        <v>113</v>
      </c>
    </row>
    <row r="369" spans="1:14" x14ac:dyDescent="0.25">
      <c r="A369" s="2">
        <v>1</v>
      </c>
      <c r="B369" s="2">
        <v>2016</v>
      </c>
      <c r="C369" t="s">
        <v>210</v>
      </c>
      <c r="D369" t="s">
        <v>48</v>
      </c>
      <c r="E369" s="2">
        <v>1</v>
      </c>
      <c r="F369" s="2">
        <v>1</v>
      </c>
      <c r="G369" t="s">
        <v>211</v>
      </c>
      <c r="H369" t="s">
        <v>171</v>
      </c>
      <c r="I369" t="s">
        <v>19</v>
      </c>
      <c r="J369" t="s">
        <v>114</v>
      </c>
      <c r="K369" s="3"/>
      <c r="L369" t="s">
        <v>61</v>
      </c>
      <c r="M369" t="s">
        <v>115</v>
      </c>
    </row>
    <row r="370" spans="1:14" x14ac:dyDescent="0.25">
      <c r="A370" s="2">
        <v>1</v>
      </c>
      <c r="B370" s="2">
        <v>2016</v>
      </c>
      <c r="C370" t="s">
        <v>210</v>
      </c>
      <c r="D370" t="s">
        <v>48</v>
      </c>
      <c r="E370" s="2">
        <v>1</v>
      </c>
      <c r="F370" s="2">
        <v>1</v>
      </c>
      <c r="G370" t="s">
        <v>211</v>
      </c>
      <c r="H370" t="s">
        <v>171</v>
      </c>
      <c r="I370" t="s">
        <v>19</v>
      </c>
      <c r="J370" t="s">
        <v>116</v>
      </c>
      <c r="K370" s="2">
        <v>3</v>
      </c>
      <c r="L370" t="s">
        <v>65</v>
      </c>
      <c r="M370" t="s">
        <v>117</v>
      </c>
      <c r="N370" t="s">
        <v>67</v>
      </c>
    </row>
    <row r="371" spans="1:14" x14ac:dyDescent="0.25">
      <c r="A371" s="2">
        <v>1</v>
      </c>
      <c r="B371" s="2">
        <v>2016</v>
      </c>
      <c r="C371" t="s">
        <v>210</v>
      </c>
      <c r="D371" t="s">
        <v>48</v>
      </c>
      <c r="E371" s="2">
        <v>1</v>
      </c>
      <c r="F371" s="2">
        <v>1</v>
      </c>
      <c r="G371" t="s">
        <v>211</v>
      </c>
      <c r="H371" t="s">
        <v>171</v>
      </c>
      <c r="I371" t="s">
        <v>19</v>
      </c>
      <c r="J371" t="s">
        <v>118</v>
      </c>
      <c r="K371" s="2">
        <v>4</v>
      </c>
      <c r="L371" t="s">
        <v>55</v>
      </c>
      <c r="M371" t="s">
        <v>119</v>
      </c>
      <c r="N371" t="s">
        <v>57</v>
      </c>
    </row>
    <row r="372" spans="1:14" x14ac:dyDescent="0.25">
      <c r="A372" s="2">
        <v>1</v>
      </c>
      <c r="B372" s="2">
        <v>2016</v>
      </c>
      <c r="C372" t="s">
        <v>210</v>
      </c>
      <c r="D372" t="s">
        <v>48</v>
      </c>
      <c r="E372" s="2">
        <v>1</v>
      </c>
      <c r="F372" s="2">
        <v>1</v>
      </c>
      <c r="G372" t="s">
        <v>211</v>
      </c>
      <c r="H372" t="s">
        <v>171</v>
      </c>
      <c r="I372" t="s">
        <v>19</v>
      </c>
      <c r="J372" t="s">
        <v>120</v>
      </c>
      <c r="K372" s="2">
        <v>3</v>
      </c>
      <c r="L372" t="s">
        <v>65</v>
      </c>
      <c r="M372" t="s">
        <v>121</v>
      </c>
      <c r="N372" t="s">
        <v>67</v>
      </c>
    </row>
    <row r="373" spans="1:14" x14ac:dyDescent="0.25">
      <c r="A373" s="2">
        <v>1</v>
      </c>
      <c r="B373" s="2">
        <v>2016</v>
      </c>
      <c r="C373" t="s">
        <v>210</v>
      </c>
      <c r="D373" t="s">
        <v>48</v>
      </c>
      <c r="E373" s="2">
        <v>1</v>
      </c>
      <c r="F373" s="2">
        <v>1</v>
      </c>
      <c r="G373" t="s">
        <v>211</v>
      </c>
      <c r="H373" t="s">
        <v>171</v>
      </c>
      <c r="I373" t="s">
        <v>19</v>
      </c>
      <c r="J373" t="s">
        <v>122</v>
      </c>
      <c r="K373" s="2">
        <v>4</v>
      </c>
      <c r="L373" t="s">
        <v>85</v>
      </c>
      <c r="M373" t="s">
        <v>123</v>
      </c>
      <c r="N373" t="s">
        <v>87</v>
      </c>
    </row>
    <row r="374" spans="1:14" x14ac:dyDescent="0.25">
      <c r="A374" s="2">
        <v>1</v>
      </c>
      <c r="B374" s="2">
        <v>2016</v>
      </c>
      <c r="C374" t="s">
        <v>210</v>
      </c>
      <c r="D374" t="s">
        <v>48</v>
      </c>
      <c r="E374" s="2">
        <v>1</v>
      </c>
      <c r="F374" s="2">
        <v>1</v>
      </c>
      <c r="G374" t="s">
        <v>211</v>
      </c>
      <c r="H374" t="s">
        <v>171</v>
      </c>
      <c r="I374" t="s">
        <v>19</v>
      </c>
      <c r="J374" t="s">
        <v>124</v>
      </c>
      <c r="K374" s="2">
        <v>4</v>
      </c>
      <c r="L374" t="s">
        <v>85</v>
      </c>
      <c r="M374" t="s">
        <v>125</v>
      </c>
      <c r="N374" t="s">
        <v>87</v>
      </c>
    </row>
    <row r="375" spans="1:14" x14ac:dyDescent="0.25">
      <c r="A375" s="2">
        <v>1</v>
      </c>
      <c r="B375" s="2">
        <v>2016</v>
      </c>
      <c r="C375" t="s">
        <v>210</v>
      </c>
      <c r="D375" t="s">
        <v>48</v>
      </c>
      <c r="E375" s="2">
        <v>1</v>
      </c>
      <c r="F375" s="2">
        <v>1</v>
      </c>
      <c r="G375" t="s">
        <v>211</v>
      </c>
      <c r="H375" t="s">
        <v>171</v>
      </c>
      <c r="I375" t="s">
        <v>19</v>
      </c>
      <c r="J375" t="s">
        <v>127</v>
      </c>
      <c r="K375" s="2">
        <v>4</v>
      </c>
      <c r="L375" t="s">
        <v>85</v>
      </c>
      <c r="M375" t="s">
        <v>128</v>
      </c>
      <c r="N375" t="s">
        <v>87</v>
      </c>
    </row>
    <row r="376" spans="1:14" x14ac:dyDescent="0.25">
      <c r="A376" s="2">
        <v>1</v>
      </c>
      <c r="B376" s="2">
        <v>2016</v>
      </c>
      <c r="C376" t="s">
        <v>210</v>
      </c>
      <c r="D376" t="s">
        <v>48</v>
      </c>
      <c r="E376" s="2">
        <v>1</v>
      </c>
      <c r="F376" s="2">
        <v>1</v>
      </c>
      <c r="G376" t="s">
        <v>211</v>
      </c>
      <c r="H376" t="s">
        <v>171</v>
      </c>
      <c r="I376" t="s">
        <v>19</v>
      </c>
      <c r="J376" t="s">
        <v>129</v>
      </c>
      <c r="K376" s="2">
        <v>4</v>
      </c>
      <c r="L376" t="s">
        <v>85</v>
      </c>
      <c r="M376" t="s">
        <v>130</v>
      </c>
      <c r="N376" t="s">
        <v>87</v>
      </c>
    </row>
    <row r="377" spans="1:14" x14ac:dyDescent="0.25">
      <c r="A377" s="2">
        <v>1</v>
      </c>
      <c r="B377" s="2">
        <v>2016</v>
      </c>
      <c r="C377" t="s">
        <v>210</v>
      </c>
      <c r="D377" t="s">
        <v>48</v>
      </c>
      <c r="E377" s="2">
        <v>1</v>
      </c>
      <c r="F377" s="2">
        <v>1</v>
      </c>
      <c r="G377" t="s">
        <v>211</v>
      </c>
      <c r="H377" t="s">
        <v>171</v>
      </c>
      <c r="I377" t="s">
        <v>19</v>
      </c>
      <c r="J377" t="s">
        <v>131</v>
      </c>
      <c r="K377" s="2">
        <v>4</v>
      </c>
      <c r="L377" t="s">
        <v>85</v>
      </c>
      <c r="M377" t="s">
        <v>132</v>
      </c>
      <c r="N377" t="s">
        <v>87</v>
      </c>
    </row>
    <row r="378" spans="1:14" x14ac:dyDescent="0.25">
      <c r="A378" s="2">
        <v>1</v>
      </c>
      <c r="B378" s="2">
        <v>2016</v>
      </c>
      <c r="C378" t="s">
        <v>210</v>
      </c>
      <c r="D378" t="s">
        <v>48</v>
      </c>
      <c r="E378" s="2">
        <v>1</v>
      </c>
      <c r="F378" s="2">
        <v>1</v>
      </c>
      <c r="G378" t="s">
        <v>211</v>
      </c>
      <c r="H378" t="s">
        <v>171</v>
      </c>
      <c r="I378" t="s">
        <v>19</v>
      </c>
      <c r="J378" t="s">
        <v>133</v>
      </c>
      <c r="K378" s="2">
        <v>1</v>
      </c>
      <c r="L378" t="s">
        <v>52</v>
      </c>
      <c r="M378" t="s">
        <v>134</v>
      </c>
      <c r="N378" t="s">
        <v>177</v>
      </c>
    </row>
    <row r="379" spans="1:14" x14ac:dyDescent="0.25">
      <c r="A379" s="2">
        <v>1</v>
      </c>
      <c r="B379" s="2">
        <v>2016</v>
      </c>
      <c r="C379" t="s">
        <v>210</v>
      </c>
      <c r="D379" t="s">
        <v>48</v>
      </c>
      <c r="E379" s="2">
        <v>1</v>
      </c>
      <c r="F379" s="2">
        <v>1</v>
      </c>
      <c r="G379" t="s">
        <v>211</v>
      </c>
      <c r="H379" t="s">
        <v>171</v>
      </c>
      <c r="I379" t="s">
        <v>19</v>
      </c>
      <c r="J379" t="s">
        <v>135</v>
      </c>
      <c r="K379" s="2">
        <v>4</v>
      </c>
      <c r="L379" t="s">
        <v>55</v>
      </c>
      <c r="M379" t="s">
        <v>136</v>
      </c>
      <c r="N379" t="s">
        <v>57</v>
      </c>
    </row>
    <row r="380" spans="1:14" x14ac:dyDescent="0.25">
      <c r="A380" s="2">
        <v>1</v>
      </c>
      <c r="B380" s="2">
        <v>2016</v>
      </c>
      <c r="C380" t="s">
        <v>210</v>
      </c>
      <c r="D380" t="s">
        <v>48</v>
      </c>
      <c r="E380" s="2">
        <v>1</v>
      </c>
      <c r="F380" s="2">
        <v>1</v>
      </c>
      <c r="G380" t="s">
        <v>211</v>
      </c>
      <c r="H380" t="s">
        <v>171</v>
      </c>
      <c r="I380" t="s">
        <v>19</v>
      </c>
      <c r="J380" t="s">
        <v>137</v>
      </c>
      <c r="K380" s="2">
        <v>4</v>
      </c>
      <c r="L380" t="s">
        <v>55</v>
      </c>
      <c r="M380" t="s">
        <v>138</v>
      </c>
      <c r="N380" t="s">
        <v>57</v>
      </c>
    </row>
    <row r="381" spans="1:14" x14ac:dyDescent="0.25">
      <c r="A381" s="2">
        <v>1</v>
      </c>
      <c r="B381" s="2">
        <v>2016</v>
      </c>
      <c r="C381" t="s">
        <v>210</v>
      </c>
      <c r="D381" t="s">
        <v>48</v>
      </c>
      <c r="E381" s="2">
        <v>1</v>
      </c>
      <c r="F381" s="2">
        <v>1</v>
      </c>
      <c r="G381" t="s">
        <v>211</v>
      </c>
      <c r="H381" t="s">
        <v>171</v>
      </c>
      <c r="I381" t="s">
        <v>19</v>
      </c>
      <c r="J381" t="s">
        <v>139</v>
      </c>
      <c r="K381" s="2">
        <v>4</v>
      </c>
      <c r="L381" t="s">
        <v>85</v>
      </c>
      <c r="M381" t="s">
        <v>140</v>
      </c>
      <c r="N381" t="s">
        <v>87</v>
      </c>
    </row>
    <row r="382" spans="1:14" x14ac:dyDescent="0.25">
      <c r="A382" s="2">
        <v>1</v>
      </c>
      <c r="B382" s="2">
        <v>2016</v>
      </c>
      <c r="C382" t="s">
        <v>210</v>
      </c>
      <c r="D382" t="s">
        <v>48</v>
      </c>
      <c r="E382" s="2">
        <v>1</v>
      </c>
      <c r="F382" s="2">
        <v>1</v>
      </c>
      <c r="G382" t="s">
        <v>211</v>
      </c>
      <c r="H382" t="s">
        <v>171</v>
      </c>
      <c r="I382" t="s">
        <v>19</v>
      </c>
      <c r="J382" t="s">
        <v>141</v>
      </c>
      <c r="K382" s="2">
        <v>4</v>
      </c>
      <c r="L382" t="s">
        <v>85</v>
      </c>
      <c r="M382" t="s">
        <v>142</v>
      </c>
      <c r="N382" t="s">
        <v>87</v>
      </c>
    </row>
    <row r="383" spans="1:14" x14ac:dyDescent="0.25">
      <c r="A383" s="2">
        <v>1</v>
      </c>
      <c r="B383" s="2">
        <v>2016</v>
      </c>
      <c r="C383" t="s">
        <v>210</v>
      </c>
      <c r="D383" t="s">
        <v>48</v>
      </c>
      <c r="E383" s="2">
        <v>1</v>
      </c>
      <c r="F383" s="2">
        <v>1</v>
      </c>
      <c r="G383" t="s">
        <v>211</v>
      </c>
      <c r="H383" t="s">
        <v>171</v>
      </c>
      <c r="I383" t="s">
        <v>19</v>
      </c>
      <c r="J383" t="s">
        <v>143</v>
      </c>
      <c r="K383" s="2">
        <v>4</v>
      </c>
      <c r="L383" t="s">
        <v>85</v>
      </c>
      <c r="M383" t="s">
        <v>144</v>
      </c>
      <c r="N383" t="s">
        <v>87</v>
      </c>
    </row>
    <row r="384" spans="1:14" x14ac:dyDescent="0.25">
      <c r="A384" s="2">
        <v>1</v>
      </c>
      <c r="B384" s="2">
        <v>2016</v>
      </c>
      <c r="C384" t="s">
        <v>210</v>
      </c>
      <c r="D384" t="s">
        <v>48</v>
      </c>
      <c r="E384" s="2">
        <v>1</v>
      </c>
      <c r="F384" s="2">
        <v>1</v>
      </c>
      <c r="G384" t="s">
        <v>211</v>
      </c>
      <c r="H384" t="s">
        <v>171</v>
      </c>
      <c r="I384" t="s">
        <v>19</v>
      </c>
      <c r="J384" t="s">
        <v>145</v>
      </c>
      <c r="K384" s="2">
        <v>4</v>
      </c>
      <c r="L384" t="s">
        <v>55</v>
      </c>
      <c r="M384" t="s">
        <v>146</v>
      </c>
      <c r="N384" t="s">
        <v>57</v>
      </c>
    </row>
    <row r="385" spans="1:14" x14ac:dyDescent="0.25">
      <c r="A385" s="2">
        <v>1</v>
      </c>
      <c r="B385" s="2">
        <v>2016</v>
      </c>
      <c r="C385" t="s">
        <v>210</v>
      </c>
      <c r="D385" t="s">
        <v>48</v>
      </c>
      <c r="E385" s="2">
        <v>1</v>
      </c>
      <c r="F385" s="2">
        <v>1</v>
      </c>
      <c r="G385" t="s">
        <v>211</v>
      </c>
      <c r="H385" t="s">
        <v>171</v>
      </c>
      <c r="I385" t="s">
        <v>19</v>
      </c>
      <c r="J385" t="s">
        <v>147</v>
      </c>
      <c r="K385" s="2">
        <v>4</v>
      </c>
      <c r="L385" t="s">
        <v>55</v>
      </c>
      <c r="M385" t="s">
        <v>148</v>
      </c>
      <c r="N385" t="s">
        <v>57</v>
      </c>
    </row>
    <row r="386" spans="1:14" x14ac:dyDescent="0.25">
      <c r="A386" s="2">
        <v>1</v>
      </c>
      <c r="B386" s="2">
        <v>2016</v>
      </c>
      <c r="C386" t="s">
        <v>210</v>
      </c>
      <c r="D386" t="s">
        <v>48</v>
      </c>
      <c r="E386" s="2">
        <v>1</v>
      </c>
      <c r="F386" s="2">
        <v>1</v>
      </c>
      <c r="G386" t="s">
        <v>211</v>
      </c>
      <c r="H386" t="s">
        <v>171</v>
      </c>
      <c r="I386" t="s">
        <v>19</v>
      </c>
      <c r="J386" t="s">
        <v>149</v>
      </c>
      <c r="K386" s="2">
        <v>4</v>
      </c>
      <c r="L386" t="s">
        <v>55</v>
      </c>
      <c r="M386" t="s">
        <v>150</v>
      </c>
      <c r="N386" t="s">
        <v>57</v>
      </c>
    </row>
    <row r="387" spans="1:14" x14ac:dyDescent="0.25">
      <c r="A387" s="2">
        <v>1</v>
      </c>
      <c r="B387" s="2">
        <v>2016</v>
      </c>
      <c r="C387" t="s">
        <v>210</v>
      </c>
      <c r="D387" t="s">
        <v>48</v>
      </c>
      <c r="E387" s="2">
        <v>1</v>
      </c>
      <c r="F387" s="2">
        <v>1</v>
      </c>
      <c r="G387" t="s">
        <v>211</v>
      </c>
      <c r="H387" t="s">
        <v>171</v>
      </c>
      <c r="I387" t="s">
        <v>19</v>
      </c>
      <c r="J387" t="s">
        <v>151</v>
      </c>
      <c r="K387" s="2">
        <v>2</v>
      </c>
      <c r="L387" t="s">
        <v>52</v>
      </c>
      <c r="M387" t="s">
        <v>152</v>
      </c>
      <c r="N387" t="s">
        <v>180</v>
      </c>
    </row>
    <row r="388" spans="1:14" x14ac:dyDescent="0.25">
      <c r="A388" s="2">
        <v>1</v>
      </c>
      <c r="B388" s="2">
        <v>2016</v>
      </c>
      <c r="C388" t="s">
        <v>210</v>
      </c>
      <c r="D388" t="s">
        <v>48</v>
      </c>
      <c r="E388" s="2">
        <v>1</v>
      </c>
      <c r="F388" s="2">
        <v>1</v>
      </c>
      <c r="G388" t="s">
        <v>211</v>
      </c>
      <c r="H388" t="s">
        <v>171</v>
      </c>
      <c r="I388" t="s">
        <v>19</v>
      </c>
      <c r="J388" t="s">
        <v>153</v>
      </c>
      <c r="K388" s="2">
        <v>9</v>
      </c>
      <c r="L388" t="s">
        <v>75</v>
      </c>
      <c r="M388" t="s">
        <v>154</v>
      </c>
      <c r="N388" t="s">
        <v>213</v>
      </c>
    </row>
    <row r="389" spans="1:14" x14ac:dyDescent="0.25">
      <c r="A389" s="2">
        <v>1</v>
      </c>
      <c r="B389" s="2">
        <v>2016</v>
      </c>
      <c r="C389" t="s">
        <v>210</v>
      </c>
      <c r="D389" t="s">
        <v>48</v>
      </c>
      <c r="E389" s="2">
        <v>1</v>
      </c>
      <c r="F389" s="2">
        <v>1</v>
      </c>
      <c r="G389" t="s">
        <v>211</v>
      </c>
      <c r="H389" t="s">
        <v>171</v>
      </c>
      <c r="I389" t="s">
        <v>19</v>
      </c>
      <c r="J389" t="s">
        <v>156</v>
      </c>
      <c r="K389" s="2">
        <v>1</v>
      </c>
      <c r="L389" t="s">
        <v>75</v>
      </c>
      <c r="M389" t="s">
        <v>157</v>
      </c>
      <c r="N389" t="s">
        <v>158</v>
      </c>
    </row>
    <row r="390" spans="1:14" x14ac:dyDescent="0.25">
      <c r="A390" s="2">
        <v>1</v>
      </c>
      <c r="B390" s="2">
        <v>2016</v>
      </c>
      <c r="C390" t="s">
        <v>210</v>
      </c>
      <c r="D390" t="s">
        <v>48</v>
      </c>
      <c r="E390" s="2">
        <v>1</v>
      </c>
      <c r="F390" s="2">
        <v>1</v>
      </c>
      <c r="G390" t="s">
        <v>211</v>
      </c>
      <c r="H390" t="s">
        <v>171</v>
      </c>
      <c r="I390" t="s">
        <v>19</v>
      </c>
      <c r="J390" t="s">
        <v>159</v>
      </c>
      <c r="K390" s="3"/>
      <c r="L390" t="s">
        <v>52</v>
      </c>
      <c r="M390" t="s">
        <v>160</v>
      </c>
    </row>
    <row r="391" spans="1:14" x14ac:dyDescent="0.25">
      <c r="A391" s="2">
        <v>1</v>
      </c>
      <c r="B391" s="2">
        <v>2016</v>
      </c>
      <c r="C391" t="s">
        <v>210</v>
      </c>
      <c r="D391" t="s">
        <v>48</v>
      </c>
      <c r="E391" s="2">
        <v>1</v>
      </c>
      <c r="F391" s="2">
        <v>1</v>
      </c>
      <c r="G391" t="s">
        <v>211</v>
      </c>
      <c r="H391" t="s">
        <v>171</v>
      </c>
      <c r="I391" t="s">
        <v>19</v>
      </c>
      <c r="J391" t="s">
        <v>161</v>
      </c>
      <c r="K391" s="3"/>
      <c r="L391" t="s">
        <v>52</v>
      </c>
      <c r="M391" t="s">
        <v>162</v>
      </c>
    </row>
    <row r="392" spans="1:14" x14ac:dyDescent="0.25">
      <c r="A392" s="2">
        <v>1</v>
      </c>
      <c r="B392" s="2">
        <v>2016</v>
      </c>
      <c r="C392" t="s">
        <v>210</v>
      </c>
      <c r="D392" t="s">
        <v>48</v>
      </c>
      <c r="E392" s="2">
        <v>1</v>
      </c>
      <c r="F392" s="2">
        <v>1</v>
      </c>
      <c r="G392" t="s">
        <v>211</v>
      </c>
      <c r="H392" t="s">
        <v>171</v>
      </c>
      <c r="I392" t="s">
        <v>19</v>
      </c>
      <c r="J392" t="s">
        <v>163</v>
      </c>
      <c r="K392" s="2">
        <v>1</v>
      </c>
      <c r="L392" t="s">
        <v>52</v>
      </c>
      <c r="M392" t="s">
        <v>164</v>
      </c>
      <c r="N392" t="s">
        <v>165</v>
      </c>
    </row>
    <row r="393" spans="1:14" x14ac:dyDescent="0.25">
      <c r="A393" s="2">
        <v>1</v>
      </c>
      <c r="B393" s="2">
        <v>2016</v>
      </c>
      <c r="C393" t="s">
        <v>210</v>
      </c>
      <c r="D393" t="s">
        <v>48</v>
      </c>
      <c r="E393" s="2">
        <v>1</v>
      </c>
      <c r="F393" s="2">
        <v>1</v>
      </c>
      <c r="G393" t="s">
        <v>211</v>
      </c>
      <c r="H393" t="s">
        <v>171</v>
      </c>
      <c r="I393" t="s">
        <v>19</v>
      </c>
      <c r="J393" t="s">
        <v>166</v>
      </c>
      <c r="K393" s="2">
        <v>4</v>
      </c>
      <c r="L393" t="s">
        <v>55</v>
      </c>
      <c r="M393" t="s">
        <v>167</v>
      </c>
      <c r="N393" t="s">
        <v>57</v>
      </c>
    </row>
    <row r="394" spans="1:14" x14ac:dyDescent="0.25">
      <c r="A394" s="2">
        <v>1</v>
      </c>
      <c r="B394" s="2">
        <v>2016</v>
      </c>
      <c r="C394" t="s">
        <v>214</v>
      </c>
      <c r="D394" t="s">
        <v>204</v>
      </c>
      <c r="E394" s="2">
        <v>0</v>
      </c>
      <c r="F394" s="2">
        <v>1</v>
      </c>
      <c r="G394" t="s">
        <v>215</v>
      </c>
      <c r="H394" t="s">
        <v>215</v>
      </c>
      <c r="I394" t="s">
        <v>21</v>
      </c>
      <c r="J394" t="s">
        <v>51</v>
      </c>
      <c r="K394" s="2">
        <v>1</v>
      </c>
      <c r="L394" t="s">
        <v>52</v>
      </c>
      <c r="M394" t="s">
        <v>53</v>
      </c>
      <c r="N394" t="s">
        <v>216</v>
      </c>
    </row>
    <row r="395" spans="1:14" x14ac:dyDescent="0.25">
      <c r="A395" s="2">
        <v>1</v>
      </c>
      <c r="B395" s="2">
        <v>2016</v>
      </c>
      <c r="C395" t="s">
        <v>214</v>
      </c>
      <c r="D395" t="s">
        <v>204</v>
      </c>
      <c r="E395" s="2">
        <v>0</v>
      </c>
      <c r="F395" s="2">
        <v>1</v>
      </c>
      <c r="G395" t="s">
        <v>215</v>
      </c>
      <c r="H395" t="s">
        <v>215</v>
      </c>
      <c r="I395" t="s">
        <v>21</v>
      </c>
      <c r="J395" t="s">
        <v>54</v>
      </c>
      <c r="K395" s="2">
        <v>4</v>
      </c>
      <c r="L395" t="s">
        <v>55</v>
      </c>
      <c r="M395" t="s">
        <v>56</v>
      </c>
      <c r="N395" t="s">
        <v>57</v>
      </c>
    </row>
    <row r="396" spans="1:14" x14ac:dyDescent="0.25">
      <c r="A396" s="2">
        <v>1</v>
      </c>
      <c r="B396" s="2">
        <v>2016</v>
      </c>
      <c r="C396" t="s">
        <v>214</v>
      </c>
      <c r="D396" t="s">
        <v>204</v>
      </c>
      <c r="E396" s="2">
        <v>0</v>
      </c>
      <c r="F396" s="2">
        <v>1</v>
      </c>
      <c r="G396" t="s">
        <v>215</v>
      </c>
      <c r="H396" t="s">
        <v>215</v>
      </c>
      <c r="I396" t="s">
        <v>21</v>
      </c>
      <c r="J396" t="s">
        <v>58</v>
      </c>
      <c r="K396" s="2">
        <v>4</v>
      </c>
      <c r="L396" t="s">
        <v>55</v>
      </c>
      <c r="M396" t="s">
        <v>59</v>
      </c>
      <c r="N396" t="s">
        <v>57</v>
      </c>
    </row>
    <row r="397" spans="1:14" x14ac:dyDescent="0.25">
      <c r="A397" s="2">
        <v>1</v>
      </c>
      <c r="B397" s="2">
        <v>2016</v>
      </c>
      <c r="C397" t="s">
        <v>214</v>
      </c>
      <c r="D397" t="s">
        <v>204</v>
      </c>
      <c r="E397" s="2">
        <v>0</v>
      </c>
      <c r="F397" s="2">
        <v>1</v>
      </c>
      <c r="G397" t="s">
        <v>215</v>
      </c>
      <c r="H397" t="s">
        <v>215</v>
      </c>
      <c r="I397" t="s">
        <v>21</v>
      </c>
      <c r="J397" t="s">
        <v>60</v>
      </c>
      <c r="K397" s="2">
        <v>2</v>
      </c>
      <c r="L397" t="s">
        <v>61</v>
      </c>
      <c r="M397" t="s">
        <v>62</v>
      </c>
      <c r="N397" t="s">
        <v>63</v>
      </c>
    </row>
    <row r="398" spans="1:14" x14ac:dyDescent="0.25">
      <c r="A398" s="2">
        <v>1</v>
      </c>
      <c r="B398" s="2">
        <v>2016</v>
      </c>
      <c r="C398" t="s">
        <v>214</v>
      </c>
      <c r="D398" t="s">
        <v>204</v>
      </c>
      <c r="E398" s="2">
        <v>0</v>
      </c>
      <c r="F398" s="2">
        <v>1</v>
      </c>
      <c r="G398" t="s">
        <v>215</v>
      </c>
      <c r="H398" t="s">
        <v>215</v>
      </c>
      <c r="I398" t="s">
        <v>21</v>
      </c>
      <c r="J398" t="s">
        <v>64</v>
      </c>
      <c r="K398" s="2">
        <v>3</v>
      </c>
      <c r="L398" t="s">
        <v>65</v>
      </c>
      <c r="M398" t="s">
        <v>66</v>
      </c>
      <c r="N398" t="s">
        <v>67</v>
      </c>
    </row>
    <row r="399" spans="1:14" x14ac:dyDescent="0.25">
      <c r="A399" s="2">
        <v>1</v>
      </c>
      <c r="B399" s="2">
        <v>2016</v>
      </c>
      <c r="C399" t="s">
        <v>214</v>
      </c>
      <c r="D399" t="s">
        <v>204</v>
      </c>
      <c r="E399" s="2">
        <v>0</v>
      </c>
      <c r="F399" s="2">
        <v>1</v>
      </c>
      <c r="G399" t="s">
        <v>215</v>
      </c>
      <c r="H399" t="s">
        <v>215</v>
      </c>
      <c r="I399" t="s">
        <v>21</v>
      </c>
      <c r="J399" t="s">
        <v>68</v>
      </c>
      <c r="K399" s="2">
        <v>3</v>
      </c>
      <c r="L399" t="s">
        <v>65</v>
      </c>
      <c r="M399" t="s">
        <v>69</v>
      </c>
      <c r="N399" t="s">
        <v>67</v>
      </c>
    </row>
    <row r="400" spans="1:14" x14ac:dyDescent="0.25">
      <c r="A400" s="2">
        <v>1</v>
      </c>
      <c r="B400" s="2">
        <v>2016</v>
      </c>
      <c r="C400" t="s">
        <v>214</v>
      </c>
      <c r="D400" t="s">
        <v>204</v>
      </c>
      <c r="E400" s="2">
        <v>0</v>
      </c>
      <c r="F400" s="2">
        <v>1</v>
      </c>
      <c r="G400" t="s">
        <v>215</v>
      </c>
      <c r="H400" t="s">
        <v>215</v>
      </c>
      <c r="I400" t="s">
        <v>21</v>
      </c>
      <c r="J400" t="s">
        <v>70</v>
      </c>
      <c r="K400" s="2">
        <v>3</v>
      </c>
      <c r="L400" t="s">
        <v>65</v>
      </c>
      <c r="M400" t="s">
        <v>71</v>
      </c>
      <c r="N400" t="s">
        <v>67</v>
      </c>
    </row>
    <row r="401" spans="1:14" x14ac:dyDescent="0.25">
      <c r="A401" s="2">
        <v>1</v>
      </c>
      <c r="B401" s="2">
        <v>2016</v>
      </c>
      <c r="C401" t="s">
        <v>214</v>
      </c>
      <c r="D401" t="s">
        <v>204</v>
      </c>
      <c r="E401" s="2">
        <v>0</v>
      </c>
      <c r="F401" s="2">
        <v>1</v>
      </c>
      <c r="G401" t="s">
        <v>215</v>
      </c>
      <c r="H401" t="s">
        <v>215</v>
      </c>
      <c r="I401" t="s">
        <v>21</v>
      </c>
      <c r="J401" t="s">
        <v>72</v>
      </c>
      <c r="K401" s="2">
        <v>1</v>
      </c>
      <c r="L401" t="s">
        <v>52</v>
      </c>
      <c r="M401" t="s">
        <v>73</v>
      </c>
      <c r="N401" t="s">
        <v>177</v>
      </c>
    </row>
    <row r="402" spans="1:14" x14ac:dyDescent="0.25">
      <c r="A402" s="2">
        <v>1</v>
      </c>
      <c r="B402" s="2">
        <v>2016</v>
      </c>
      <c r="C402" t="s">
        <v>214</v>
      </c>
      <c r="D402" t="s">
        <v>204</v>
      </c>
      <c r="E402" s="2">
        <v>0</v>
      </c>
      <c r="F402" s="2">
        <v>1</v>
      </c>
      <c r="G402" t="s">
        <v>215</v>
      </c>
      <c r="H402" t="s">
        <v>215</v>
      </c>
      <c r="I402" t="s">
        <v>21</v>
      </c>
      <c r="J402" t="s">
        <v>74</v>
      </c>
      <c r="K402" s="2">
        <v>2</v>
      </c>
      <c r="L402" t="s">
        <v>75</v>
      </c>
      <c r="M402" t="s">
        <v>76</v>
      </c>
      <c r="N402" t="s">
        <v>207</v>
      </c>
    </row>
    <row r="403" spans="1:14" x14ac:dyDescent="0.25">
      <c r="A403" s="2">
        <v>1</v>
      </c>
      <c r="B403" s="2">
        <v>2016</v>
      </c>
      <c r="C403" t="s">
        <v>214</v>
      </c>
      <c r="D403" t="s">
        <v>204</v>
      </c>
      <c r="E403" s="2">
        <v>0</v>
      </c>
      <c r="F403" s="2">
        <v>1</v>
      </c>
      <c r="G403" t="s">
        <v>215</v>
      </c>
      <c r="H403" t="s">
        <v>215</v>
      </c>
      <c r="I403" t="s">
        <v>21</v>
      </c>
      <c r="J403" t="s">
        <v>78</v>
      </c>
      <c r="K403" s="2">
        <v>1</v>
      </c>
      <c r="L403" t="s">
        <v>75</v>
      </c>
      <c r="M403" t="s">
        <v>79</v>
      </c>
      <c r="N403" t="s">
        <v>80</v>
      </c>
    </row>
    <row r="404" spans="1:14" x14ac:dyDescent="0.25">
      <c r="A404" s="2">
        <v>1</v>
      </c>
      <c r="B404" s="2">
        <v>2016</v>
      </c>
      <c r="C404" t="s">
        <v>214</v>
      </c>
      <c r="D404" t="s">
        <v>204</v>
      </c>
      <c r="E404" s="2">
        <v>0</v>
      </c>
      <c r="F404" s="2">
        <v>1</v>
      </c>
      <c r="G404" t="s">
        <v>215</v>
      </c>
      <c r="H404" t="s">
        <v>215</v>
      </c>
      <c r="I404" t="s">
        <v>21</v>
      </c>
      <c r="J404" t="s">
        <v>81</v>
      </c>
      <c r="K404" s="2">
        <v>1</v>
      </c>
      <c r="L404" t="s">
        <v>75</v>
      </c>
      <c r="M404" t="s">
        <v>82</v>
      </c>
      <c r="N404" t="s">
        <v>83</v>
      </c>
    </row>
    <row r="405" spans="1:14" x14ac:dyDescent="0.25">
      <c r="A405" s="2">
        <v>1</v>
      </c>
      <c r="B405" s="2">
        <v>2016</v>
      </c>
      <c r="C405" t="s">
        <v>214</v>
      </c>
      <c r="D405" t="s">
        <v>204</v>
      </c>
      <c r="E405" s="2">
        <v>0</v>
      </c>
      <c r="F405" s="2">
        <v>1</v>
      </c>
      <c r="G405" t="s">
        <v>215</v>
      </c>
      <c r="H405" t="s">
        <v>215</v>
      </c>
      <c r="I405" t="s">
        <v>21</v>
      </c>
      <c r="J405" t="s">
        <v>84</v>
      </c>
      <c r="K405" s="2">
        <v>4</v>
      </c>
      <c r="L405" t="s">
        <v>85</v>
      </c>
      <c r="M405" t="s">
        <v>86</v>
      </c>
      <c r="N405" t="s">
        <v>87</v>
      </c>
    </row>
    <row r="406" spans="1:14" x14ac:dyDescent="0.25">
      <c r="A406" s="2">
        <v>1</v>
      </c>
      <c r="B406" s="2">
        <v>2016</v>
      </c>
      <c r="C406" t="s">
        <v>214</v>
      </c>
      <c r="D406" t="s">
        <v>204</v>
      </c>
      <c r="E406" s="2">
        <v>0</v>
      </c>
      <c r="F406" s="2">
        <v>1</v>
      </c>
      <c r="G406" t="s">
        <v>215</v>
      </c>
      <c r="H406" t="s">
        <v>215</v>
      </c>
      <c r="I406" t="s">
        <v>21</v>
      </c>
      <c r="J406" t="s">
        <v>88</v>
      </c>
      <c r="K406" s="2">
        <v>4</v>
      </c>
      <c r="L406" t="s">
        <v>85</v>
      </c>
      <c r="M406" t="s">
        <v>89</v>
      </c>
      <c r="N406" t="s">
        <v>87</v>
      </c>
    </row>
    <row r="407" spans="1:14" x14ac:dyDescent="0.25">
      <c r="A407" s="2">
        <v>1</v>
      </c>
      <c r="B407" s="2">
        <v>2016</v>
      </c>
      <c r="C407" t="s">
        <v>214</v>
      </c>
      <c r="D407" t="s">
        <v>204</v>
      </c>
      <c r="E407" s="2">
        <v>0</v>
      </c>
      <c r="F407" s="2">
        <v>1</v>
      </c>
      <c r="G407" t="s">
        <v>215</v>
      </c>
      <c r="H407" t="s">
        <v>215</v>
      </c>
      <c r="I407" t="s">
        <v>21</v>
      </c>
      <c r="J407" t="s">
        <v>90</v>
      </c>
      <c r="K407" s="2">
        <v>3</v>
      </c>
      <c r="L407" t="s">
        <v>75</v>
      </c>
      <c r="M407" t="s">
        <v>91</v>
      </c>
      <c r="N407" t="s">
        <v>95</v>
      </c>
    </row>
    <row r="408" spans="1:14" x14ac:dyDescent="0.25">
      <c r="A408" s="2">
        <v>1</v>
      </c>
      <c r="B408" s="2">
        <v>2016</v>
      </c>
      <c r="C408" t="s">
        <v>214</v>
      </c>
      <c r="D408" t="s">
        <v>204</v>
      </c>
      <c r="E408" s="2">
        <v>0</v>
      </c>
      <c r="F408" s="2">
        <v>1</v>
      </c>
      <c r="G408" t="s">
        <v>215</v>
      </c>
      <c r="H408" t="s">
        <v>215</v>
      </c>
      <c r="I408" t="s">
        <v>21</v>
      </c>
      <c r="J408" t="s">
        <v>93</v>
      </c>
      <c r="K408" s="2">
        <v>3</v>
      </c>
      <c r="L408" t="s">
        <v>75</v>
      </c>
      <c r="M408" t="s">
        <v>94</v>
      </c>
      <c r="N408" t="s">
        <v>95</v>
      </c>
    </row>
    <row r="409" spans="1:14" x14ac:dyDescent="0.25">
      <c r="A409" s="2">
        <v>1</v>
      </c>
      <c r="B409" s="2">
        <v>2016</v>
      </c>
      <c r="C409" t="s">
        <v>214</v>
      </c>
      <c r="D409" t="s">
        <v>204</v>
      </c>
      <c r="E409" s="2">
        <v>0</v>
      </c>
      <c r="F409" s="2">
        <v>1</v>
      </c>
      <c r="G409" t="s">
        <v>215</v>
      </c>
      <c r="H409" t="s">
        <v>215</v>
      </c>
      <c r="I409" t="s">
        <v>21</v>
      </c>
      <c r="J409" t="s">
        <v>96</v>
      </c>
      <c r="K409" s="2">
        <v>3</v>
      </c>
      <c r="L409" t="s">
        <v>75</v>
      </c>
      <c r="M409" t="s">
        <v>97</v>
      </c>
      <c r="N409" t="s">
        <v>95</v>
      </c>
    </row>
    <row r="410" spans="1:14" x14ac:dyDescent="0.25">
      <c r="A410" s="2">
        <v>1</v>
      </c>
      <c r="B410" s="2">
        <v>2016</v>
      </c>
      <c r="C410" t="s">
        <v>214</v>
      </c>
      <c r="D410" t="s">
        <v>204</v>
      </c>
      <c r="E410" s="2">
        <v>0</v>
      </c>
      <c r="F410" s="2">
        <v>1</v>
      </c>
      <c r="G410" t="s">
        <v>215</v>
      </c>
      <c r="H410" t="s">
        <v>215</v>
      </c>
      <c r="I410" t="s">
        <v>21</v>
      </c>
      <c r="J410" t="s">
        <v>98</v>
      </c>
      <c r="K410" s="2">
        <v>4</v>
      </c>
      <c r="L410" t="s">
        <v>85</v>
      </c>
      <c r="M410" t="s">
        <v>99</v>
      </c>
      <c r="N410" t="s">
        <v>87</v>
      </c>
    </row>
    <row r="411" spans="1:14" x14ac:dyDescent="0.25">
      <c r="A411" s="2">
        <v>1</v>
      </c>
      <c r="B411" s="2">
        <v>2016</v>
      </c>
      <c r="C411" t="s">
        <v>214</v>
      </c>
      <c r="D411" t="s">
        <v>204</v>
      </c>
      <c r="E411" s="2">
        <v>0</v>
      </c>
      <c r="F411" s="2">
        <v>1</v>
      </c>
      <c r="G411" t="s">
        <v>215</v>
      </c>
      <c r="H411" t="s">
        <v>215</v>
      </c>
      <c r="I411" t="s">
        <v>21</v>
      </c>
      <c r="J411" t="s">
        <v>100</v>
      </c>
      <c r="K411" s="3"/>
      <c r="L411" t="s">
        <v>61</v>
      </c>
      <c r="M411" t="s">
        <v>101</v>
      </c>
    </row>
    <row r="412" spans="1:14" x14ac:dyDescent="0.25">
      <c r="A412" s="2">
        <v>1</v>
      </c>
      <c r="B412" s="2">
        <v>2016</v>
      </c>
      <c r="C412" t="s">
        <v>214</v>
      </c>
      <c r="D412" t="s">
        <v>204</v>
      </c>
      <c r="E412" s="2">
        <v>0</v>
      </c>
      <c r="F412" s="2">
        <v>1</v>
      </c>
      <c r="G412" t="s">
        <v>215</v>
      </c>
      <c r="H412" t="s">
        <v>215</v>
      </c>
      <c r="I412" t="s">
        <v>21</v>
      </c>
      <c r="J412" t="s">
        <v>102</v>
      </c>
      <c r="K412" s="3"/>
      <c r="L412" t="s">
        <v>61</v>
      </c>
      <c r="M412" t="s">
        <v>103</v>
      </c>
    </row>
    <row r="413" spans="1:14" x14ac:dyDescent="0.25">
      <c r="A413" s="2">
        <v>1</v>
      </c>
      <c r="B413" s="2">
        <v>2016</v>
      </c>
      <c r="C413" t="s">
        <v>214</v>
      </c>
      <c r="D413" t="s">
        <v>204</v>
      </c>
      <c r="E413" s="2">
        <v>0</v>
      </c>
      <c r="F413" s="2">
        <v>1</v>
      </c>
      <c r="G413" t="s">
        <v>215</v>
      </c>
      <c r="H413" t="s">
        <v>215</v>
      </c>
      <c r="I413" t="s">
        <v>21</v>
      </c>
      <c r="J413" t="s">
        <v>104</v>
      </c>
      <c r="K413" s="3"/>
      <c r="L413" t="s">
        <v>61</v>
      </c>
      <c r="M413" t="s">
        <v>105</v>
      </c>
    </row>
    <row r="414" spans="1:14" x14ac:dyDescent="0.25">
      <c r="A414" s="2">
        <v>1</v>
      </c>
      <c r="B414" s="2">
        <v>2016</v>
      </c>
      <c r="C414" t="s">
        <v>214</v>
      </c>
      <c r="D414" t="s">
        <v>204</v>
      </c>
      <c r="E414" s="2">
        <v>0</v>
      </c>
      <c r="F414" s="2">
        <v>1</v>
      </c>
      <c r="G414" t="s">
        <v>215</v>
      </c>
      <c r="H414" t="s">
        <v>215</v>
      </c>
      <c r="I414" t="s">
        <v>21</v>
      </c>
      <c r="J414" t="s">
        <v>106</v>
      </c>
      <c r="K414" s="3"/>
      <c r="L414" t="s">
        <v>61</v>
      </c>
      <c r="M414" t="s">
        <v>107</v>
      </c>
    </row>
    <row r="415" spans="1:14" x14ac:dyDescent="0.25">
      <c r="A415" s="2">
        <v>1</v>
      </c>
      <c r="B415" s="2">
        <v>2016</v>
      </c>
      <c r="C415" t="s">
        <v>214</v>
      </c>
      <c r="D415" t="s">
        <v>204</v>
      </c>
      <c r="E415" s="2">
        <v>0</v>
      </c>
      <c r="F415" s="2">
        <v>1</v>
      </c>
      <c r="G415" t="s">
        <v>215</v>
      </c>
      <c r="H415" t="s">
        <v>215</v>
      </c>
      <c r="I415" t="s">
        <v>21</v>
      </c>
      <c r="J415" t="s">
        <v>108</v>
      </c>
      <c r="K415" s="3"/>
      <c r="L415" t="s">
        <v>61</v>
      </c>
      <c r="M415" t="s">
        <v>109</v>
      </c>
    </row>
    <row r="416" spans="1:14" x14ac:dyDescent="0.25">
      <c r="A416" s="2">
        <v>1</v>
      </c>
      <c r="B416" s="2">
        <v>2016</v>
      </c>
      <c r="C416" t="s">
        <v>214</v>
      </c>
      <c r="D416" t="s">
        <v>204</v>
      </c>
      <c r="E416" s="2">
        <v>0</v>
      </c>
      <c r="F416" s="2">
        <v>1</v>
      </c>
      <c r="G416" t="s">
        <v>215</v>
      </c>
      <c r="H416" t="s">
        <v>215</v>
      </c>
      <c r="I416" t="s">
        <v>21</v>
      </c>
      <c r="J416" t="s">
        <v>110</v>
      </c>
      <c r="K416" s="3"/>
      <c r="L416" t="s">
        <v>61</v>
      </c>
      <c r="M416" t="s">
        <v>111</v>
      </c>
    </row>
    <row r="417" spans="1:14" x14ac:dyDescent="0.25">
      <c r="A417" s="2">
        <v>1</v>
      </c>
      <c r="B417" s="2">
        <v>2016</v>
      </c>
      <c r="C417" t="s">
        <v>214</v>
      </c>
      <c r="D417" t="s">
        <v>204</v>
      </c>
      <c r="E417" s="2">
        <v>0</v>
      </c>
      <c r="F417" s="2">
        <v>1</v>
      </c>
      <c r="G417" t="s">
        <v>215</v>
      </c>
      <c r="H417" t="s">
        <v>215</v>
      </c>
      <c r="I417" t="s">
        <v>21</v>
      </c>
      <c r="J417" t="s">
        <v>112</v>
      </c>
      <c r="K417" s="3"/>
      <c r="L417" t="s">
        <v>61</v>
      </c>
      <c r="M417" t="s">
        <v>113</v>
      </c>
    </row>
    <row r="418" spans="1:14" x14ac:dyDescent="0.25">
      <c r="A418" s="2">
        <v>1</v>
      </c>
      <c r="B418" s="2">
        <v>2016</v>
      </c>
      <c r="C418" t="s">
        <v>214</v>
      </c>
      <c r="D418" t="s">
        <v>204</v>
      </c>
      <c r="E418" s="2">
        <v>0</v>
      </c>
      <c r="F418" s="2">
        <v>1</v>
      </c>
      <c r="G418" t="s">
        <v>215</v>
      </c>
      <c r="H418" t="s">
        <v>215</v>
      </c>
      <c r="I418" t="s">
        <v>21</v>
      </c>
      <c r="J418" t="s">
        <v>114</v>
      </c>
      <c r="K418" s="3"/>
      <c r="L418" t="s">
        <v>61</v>
      </c>
      <c r="M418" t="s">
        <v>115</v>
      </c>
    </row>
    <row r="419" spans="1:14" x14ac:dyDescent="0.25">
      <c r="A419" s="2">
        <v>1</v>
      </c>
      <c r="B419" s="2">
        <v>2016</v>
      </c>
      <c r="C419" t="s">
        <v>214</v>
      </c>
      <c r="D419" t="s">
        <v>204</v>
      </c>
      <c r="E419" s="2">
        <v>0</v>
      </c>
      <c r="F419" s="2">
        <v>1</v>
      </c>
      <c r="G419" t="s">
        <v>215</v>
      </c>
      <c r="H419" t="s">
        <v>215</v>
      </c>
      <c r="I419" t="s">
        <v>21</v>
      </c>
      <c r="J419" t="s">
        <v>116</v>
      </c>
      <c r="K419" s="2">
        <v>3</v>
      </c>
      <c r="L419" t="s">
        <v>65</v>
      </c>
      <c r="M419" t="s">
        <v>117</v>
      </c>
      <c r="N419" t="s">
        <v>67</v>
      </c>
    </row>
    <row r="420" spans="1:14" x14ac:dyDescent="0.25">
      <c r="A420" s="2">
        <v>1</v>
      </c>
      <c r="B420" s="2">
        <v>2016</v>
      </c>
      <c r="C420" t="s">
        <v>214</v>
      </c>
      <c r="D420" t="s">
        <v>204</v>
      </c>
      <c r="E420" s="2">
        <v>0</v>
      </c>
      <c r="F420" s="2">
        <v>1</v>
      </c>
      <c r="G420" t="s">
        <v>215</v>
      </c>
      <c r="H420" t="s">
        <v>215</v>
      </c>
      <c r="I420" t="s">
        <v>21</v>
      </c>
      <c r="J420" t="s">
        <v>118</v>
      </c>
      <c r="K420" s="2">
        <v>4</v>
      </c>
      <c r="L420" t="s">
        <v>55</v>
      </c>
      <c r="M420" t="s">
        <v>119</v>
      </c>
      <c r="N420" t="s">
        <v>57</v>
      </c>
    </row>
    <row r="421" spans="1:14" x14ac:dyDescent="0.25">
      <c r="A421" s="2">
        <v>1</v>
      </c>
      <c r="B421" s="2">
        <v>2016</v>
      </c>
      <c r="C421" t="s">
        <v>214</v>
      </c>
      <c r="D421" t="s">
        <v>204</v>
      </c>
      <c r="E421" s="2">
        <v>0</v>
      </c>
      <c r="F421" s="2">
        <v>1</v>
      </c>
      <c r="G421" t="s">
        <v>215</v>
      </c>
      <c r="H421" t="s">
        <v>215</v>
      </c>
      <c r="I421" t="s">
        <v>21</v>
      </c>
      <c r="J421" t="s">
        <v>120</v>
      </c>
      <c r="K421" s="2">
        <v>3</v>
      </c>
      <c r="L421" t="s">
        <v>65</v>
      </c>
      <c r="M421" t="s">
        <v>121</v>
      </c>
      <c r="N421" t="s">
        <v>67</v>
      </c>
    </row>
    <row r="422" spans="1:14" x14ac:dyDescent="0.25">
      <c r="A422" s="2">
        <v>1</v>
      </c>
      <c r="B422" s="2">
        <v>2016</v>
      </c>
      <c r="C422" t="s">
        <v>214</v>
      </c>
      <c r="D422" t="s">
        <v>204</v>
      </c>
      <c r="E422" s="2">
        <v>0</v>
      </c>
      <c r="F422" s="2">
        <v>1</v>
      </c>
      <c r="G422" t="s">
        <v>215</v>
      </c>
      <c r="H422" t="s">
        <v>215</v>
      </c>
      <c r="I422" t="s">
        <v>21</v>
      </c>
      <c r="J422" t="s">
        <v>122</v>
      </c>
      <c r="K422" s="2">
        <v>4</v>
      </c>
      <c r="L422" t="s">
        <v>85</v>
      </c>
      <c r="M422" t="s">
        <v>123</v>
      </c>
      <c r="N422" t="s">
        <v>87</v>
      </c>
    </row>
    <row r="423" spans="1:14" x14ac:dyDescent="0.25">
      <c r="A423" s="2">
        <v>1</v>
      </c>
      <c r="B423" s="2">
        <v>2016</v>
      </c>
      <c r="C423" t="s">
        <v>214</v>
      </c>
      <c r="D423" t="s">
        <v>204</v>
      </c>
      <c r="E423" s="2">
        <v>0</v>
      </c>
      <c r="F423" s="2">
        <v>1</v>
      </c>
      <c r="G423" t="s">
        <v>215</v>
      </c>
      <c r="H423" t="s">
        <v>215</v>
      </c>
      <c r="I423" t="s">
        <v>21</v>
      </c>
      <c r="J423" t="s">
        <v>124</v>
      </c>
      <c r="K423" s="2">
        <v>4</v>
      </c>
      <c r="L423" t="s">
        <v>85</v>
      </c>
      <c r="M423" t="s">
        <v>125</v>
      </c>
      <c r="N423" t="s">
        <v>87</v>
      </c>
    </row>
    <row r="424" spans="1:14" x14ac:dyDescent="0.25">
      <c r="A424" s="2">
        <v>1</v>
      </c>
      <c r="B424" s="2">
        <v>2016</v>
      </c>
      <c r="C424" t="s">
        <v>214</v>
      </c>
      <c r="D424" t="s">
        <v>204</v>
      </c>
      <c r="E424" s="2">
        <v>0</v>
      </c>
      <c r="F424" s="2">
        <v>1</v>
      </c>
      <c r="G424" t="s">
        <v>215</v>
      </c>
      <c r="H424" t="s">
        <v>215</v>
      </c>
      <c r="I424" t="s">
        <v>21</v>
      </c>
      <c r="J424" t="s">
        <v>127</v>
      </c>
      <c r="K424" s="2">
        <v>4</v>
      </c>
      <c r="L424" t="s">
        <v>85</v>
      </c>
      <c r="M424" t="s">
        <v>128</v>
      </c>
      <c r="N424" t="s">
        <v>87</v>
      </c>
    </row>
    <row r="425" spans="1:14" x14ac:dyDescent="0.25">
      <c r="A425" s="2">
        <v>1</v>
      </c>
      <c r="B425" s="2">
        <v>2016</v>
      </c>
      <c r="C425" t="s">
        <v>214</v>
      </c>
      <c r="D425" t="s">
        <v>204</v>
      </c>
      <c r="E425" s="2">
        <v>0</v>
      </c>
      <c r="F425" s="2">
        <v>1</v>
      </c>
      <c r="G425" t="s">
        <v>215</v>
      </c>
      <c r="H425" t="s">
        <v>215</v>
      </c>
      <c r="I425" t="s">
        <v>21</v>
      </c>
      <c r="J425" t="s">
        <v>129</v>
      </c>
      <c r="K425" s="2">
        <v>3</v>
      </c>
      <c r="L425" t="s">
        <v>85</v>
      </c>
      <c r="M425" t="s">
        <v>130</v>
      </c>
      <c r="N425" t="s">
        <v>126</v>
      </c>
    </row>
    <row r="426" spans="1:14" x14ac:dyDescent="0.25">
      <c r="A426" s="2">
        <v>1</v>
      </c>
      <c r="B426" s="2">
        <v>2016</v>
      </c>
      <c r="C426" t="s">
        <v>214</v>
      </c>
      <c r="D426" t="s">
        <v>204</v>
      </c>
      <c r="E426" s="2">
        <v>0</v>
      </c>
      <c r="F426" s="2">
        <v>1</v>
      </c>
      <c r="G426" t="s">
        <v>215</v>
      </c>
      <c r="H426" t="s">
        <v>215</v>
      </c>
      <c r="I426" t="s">
        <v>21</v>
      </c>
      <c r="J426" t="s">
        <v>131</v>
      </c>
      <c r="K426" s="2">
        <v>2</v>
      </c>
      <c r="L426" t="s">
        <v>85</v>
      </c>
      <c r="M426" t="s">
        <v>132</v>
      </c>
      <c r="N426" t="s">
        <v>176</v>
      </c>
    </row>
    <row r="427" spans="1:14" x14ac:dyDescent="0.25">
      <c r="A427" s="2">
        <v>1</v>
      </c>
      <c r="B427" s="2">
        <v>2016</v>
      </c>
      <c r="C427" t="s">
        <v>214</v>
      </c>
      <c r="D427" t="s">
        <v>204</v>
      </c>
      <c r="E427" s="2">
        <v>0</v>
      </c>
      <c r="F427" s="2">
        <v>1</v>
      </c>
      <c r="G427" t="s">
        <v>215</v>
      </c>
      <c r="H427" t="s">
        <v>215</v>
      </c>
      <c r="I427" t="s">
        <v>21</v>
      </c>
      <c r="J427" t="s">
        <v>133</v>
      </c>
      <c r="K427" s="2">
        <v>1</v>
      </c>
      <c r="L427" t="s">
        <v>52</v>
      </c>
      <c r="M427" t="s">
        <v>134</v>
      </c>
      <c r="N427" t="s">
        <v>177</v>
      </c>
    </row>
    <row r="428" spans="1:14" x14ac:dyDescent="0.25">
      <c r="A428" s="2">
        <v>1</v>
      </c>
      <c r="B428" s="2">
        <v>2016</v>
      </c>
      <c r="C428" t="s">
        <v>214</v>
      </c>
      <c r="D428" t="s">
        <v>204</v>
      </c>
      <c r="E428" s="2">
        <v>0</v>
      </c>
      <c r="F428" s="2">
        <v>1</v>
      </c>
      <c r="G428" t="s">
        <v>215</v>
      </c>
      <c r="H428" t="s">
        <v>215</v>
      </c>
      <c r="I428" t="s">
        <v>21</v>
      </c>
      <c r="J428" t="s">
        <v>135</v>
      </c>
      <c r="K428" s="2">
        <v>4</v>
      </c>
      <c r="L428" t="s">
        <v>55</v>
      </c>
      <c r="M428" t="s">
        <v>136</v>
      </c>
      <c r="N428" t="s">
        <v>57</v>
      </c>
    </row>
    <row r="429" spans="1:14" x14ac:dyDescent="0.25">
      <c r="A429" s="2">
        <v>1</v>
      </c>
      <c r="B429" s="2">
        <v>2016</v>
      </c>
      <c r="C429" t="s">
        <v>214</v>
      </c>
      <c r="D429" t="s">
        <v>204</v>
      </c>
      <c r="E429" s="2">
        <v>0</v>
      </c>
      <c r="F429" s="2">
        <v>1</v>
      </c>
      <c r="G429" t="s">
        <v>215</v>
      </c>
      <c r="H429" t="s">
        <v>215</v>
      </c>
      <c r="I429" t="s">
        <v>21</v>
      </c>
      <c r="J429" t="s">
        <v>137</v>
      </c>
      <c r="K429" s="2">
        <v>4</v>
      </c>
      <c r="L429" t="s">
        <v>55</v>
      </c>
      <c r="M429" t="s">
        <v>138</v>
      </c>
      <c r="N429" t="s">
        <v>57</v>
      </c>
    </row>
    <row r="430" spans="1:14" x14ac:dyDescent="0.25">
      <c r="A430" s="2">
        <v>1</v>
      </c>
      <c r="B430" s="2">
        <v>2016</v>
      </c>
      <c r="C430" t="s">
        <v>214</v>
      </c>
      <c r="D430" t="s">
        <v>204</v>
      </c>
      <c r="E430" s="2">
        <v>0</v>
      </c>
      <c r="F430" s="2">
        <v>1</v>
      </c>
      <c r="G430" t="s">
        <v>215</v>
      </c>
      <c r="H430" t="s">
        <v>215</v>
      </c>
      <c r="I430" t="s">
        <v>21</v>
      </c>
      <c r="J430" t="s">
        <v>139</v>
      </c>
      <c r="K430" s="2">
        <v>4</v>
      </c>
      <c r="L430" t="s">
        <v>85</v>
      </c>
      <c r="M430" t="s">
        <v>140</v>
      </c>
      <c r="N430" t="s">
        <v>87</v>
      </c>
    </row>
    <row r="431" spans="1:14" x14ac:dyDescent="0.25">
      <c r="A431" s="2">
        <v>1</v>
      </c>
      <c r="B431" s="2">
        <v>2016</v>
      </c>
      <c r="C431" t="s">
        <v>214</v>
      </c>
      <c r="D431" t="s">
        <v>204</v>
      </c>
      <c r="E431" s="2">
        <v>0</v>
      </c>
      <c r="F431" s="2">
        <v>1</v>
      </c>
      <c r="G431" t="s">
        <v>215</v>
      </c>
      <c r="H431" t="s">
        <v>215</v>
      </c>
      <c r="I431" t="s">
        <v>21</v>
      </c>
      <c r="J431" t="s">
        <v>141</v>
      </c>
      <c r="K431" s="2">
        <v>4</v>
      </c>
      <c r="L431" t="s">
        <v>85</v>
      </c>
      <c r="M431" t="s">
        <v>142</v>
      </c>
      <c r="N431" t="s">
        <v>87</v>
      </c>
    </row>
    <row r="432" spans="1:14" x14ac:dyDescent="0.25">
      <c r="A432" s="2">
        <v>1</v>
      </c>
      <c r="B432" s="2">
        <v>2016</v>
      </c>
      <c r="C432" t="s">
        <v>214</v>
      </c>
      <c r="D432" t="s">
        <v>204</v>
      </c>
      <c r="E432" s="2">
        <v>0</v>
      </c>
      <c r="F432" s="2">
        <v>1</v>
      </c>
      <c r="G432" t="s">
        <v>215</v>
      </c>
      <c r="H432" t="s">
        <v>215</v>
      </c>
      <c r="I432" t="s">
        <v>21</v>
      </c>
      <c r="J432" t="s">
        <v>143</v>
      </c>
      <c r="K432" s="2">
        <v>4</v>
      </c>
      <c r="L432" t="s">
        <v>85</v>
      </c>
      <c r="M432" t="s">
        <v>144</v>
      </c>
      <c r="N432" t="s">
        <v>87</v>
      </c>
    </row>
    <row r="433" spans="1:14" x14ac:dyDescent="0.25">
      <c r="A433" s="2">
        <v>1</v>
      </c>
      <c r="B433" s="2">
        <v>2016</v>
      </c>
      <c r="C433" t="s">
        <v>214</v>
      </c>
      <c r="D433" t="s">
        <v>204</v>
      </c>
      <c r="E433" s="2">
        <v>0</v>
      </c>
      <c r="F433" s="2">
        <v>1</v>
      </c>
      <c r="G433" t="s">
        <v>215</v>
      </c>
      <c r="H433" t="s">
        <v>215</v>
      </c>
      <c r="I433" t="s">
        <v>21</v>
      </c>
      <c r="J433" t="s">
        <v>145</v>
      </c>
      <c r="K433" s="2">
        <v>4</v>
      </c>
      <c r="L433" t="s">
        <v>55</v>
      </c>
      <c r="M433" t="s">
        <v>146</v>
      </c>
      <c r="N433" t="s">
        <v>57</v>
      </c>
    </row>
    <row r="434" spans="1:14" x14ac:dyDescent="0.25">
      <c r="A434" s="2">
        <v>1</v>
      </c>
      <c r="B434" s="2">
        <v>2016</v>
      </c>
      <c r="C434" t="s">
        <v>214</v>
      </c>
      <c r="D434" t="s">
        <v>204</v>
      </c>
      <c r="E434" s="2">
        <v>0</v>
      </c>
      <c r="F434" s="2">
        <v>1</v>
      </c>
      <c r="G434" t="s">
        <v>215</v>
      </c>
      <c r="H434" t="s">
        <v>215</v>
      </c>
      <c r="I434" t="s">
        <v>21</v>
      </c>
      <c r="J434" t="s">
        <v>147</v>
      </c>
      <c r="K434" s="2">
        <v>4</v>
      </c>
      <c r="L434" t="s">
        <v>55</v>
      </c>
      <c r="M434" t="s">
        <v>148</v>
      </c>
      <c r="N434" t="s">
        <v>57</v>
      </c>
    </row>
    <row r="435" spans="1:14" x14ac:dyDescent="0.25">
      <c r="A435" s="2">
        <v>1</v>
      </c>
      <c r="B435" s="2">
        <v>2016</v>
      </c>
      <c r="C435" t="s">
        <v>214</v>
      </c>
      <c r="D435" t="s">
        <v>204</v>
      </c>
      <c r="E435" s="2">
        <v>0</v>
      </c>
      <c r="F435" s="2">
        <v>1</v>
      </c>
      <c r="G435" t="s">
        <v>215</v>
      </c>
      <c r="H435" t="s">
        <v>215</v>
      </c>
      <c r="I435" t="s">
        <v>21</v>
      </c>
      <c r="J435" t="s">
        <v>149</v>
      </c>
      <c r="K435" s="2">
        <v>4</v>
      </c>
      <c r="L435" t="s">
        <v>55</v>
      </c>
      <c r="M435" t="s">
        <v>150</v>
      </c>
      <c r="N435" t="s">
        <v>57</v>
      </c>
    </row>
    <row r="436" spans="1:14" x14ac:dyDescent="0.25">
      <c r="A436" s="2">
        <v>1</v>
      </c>
      <c r="B436" s="2">
        <v>2016</v>
      </c>
      <c r="C436" t="s">
        <v>214</v>
      </c>
      <c r="D436" t="s">
        <v>204</v>
      </c>
      <c r="E436" s="2">
        <v>0</v>
      </c>
      <c r="F436" s="2">
        <v>1</v>
      </c>
      <c r="G436" t="s">
        <v>215</v>
      </c>
      <c r="H436" t="s">
        <v>215</v>
      </c>
      <c r="I436" t="s">
        <v>21</v>
      </c>
      <c r="J436" t="s">
        <v>151</v>
      </c>
      <c r="K436" s="2">
        <v>9</v>
      </c>
      <c r="L436" t="s">
        <v>52</v>
      </c>
      <c r="M436" t="s">
        <v>152</v>
      </c>
      <c r="N436" t="s">
        <v>188</v>
      </c>
    </row>
    <row r="437" spans="1:14" x14ac:dyDescent="0.25">
      <c r="A437" s="2">
        <v>1</v>
      </c>
      <c r="B437" s="2">
        <v>2016</v>
      </c>
      <c r="C437" t="s">
        <v>214</v>
      </c>
      <c r="D437" t="s">
        <v>204</v>
      </c>
      <c r="E437" s="2">
        <v>0</v>
      </c>
      <c r="F437" s="2">
        <v>1</v>
      </c>
      <c r="G437" t="s">
        <v>215</v>
      </c>
      <c r="H437" t="s">
        <v>215</v>
      </c>
      <c r="I437" t="s">
        <v>21</v>
      </c>
      <c r="J437" t="s">
        <v>153</v>
      </c>
      <c r="K437" s="2">
        <v>3</v>
      </c>
      <c r="L437" t="s">
        <v>75</v>
      </c>
      <c r="M437" t="s">
        <v>154</v>
      </c>
      <c r="N437" t="s">
        <v>217</v>
      </c>
    </row>
    <row r="438" spans="1:14" x14ac:dyDescent="0.25">
      <c r="A438" s="2">
        <v>1</v>
      </c>
      <c r="B438" s="2">
        <v>2016</v>
      </c>
      <c r="C438" t="s">
        <v>214</v>
      </c>
      <c r="D438" t="s">
        <v>204</v>
      </c>
      <c r="E438" s="2">
        <v>0</v>
      </c>
      <c r="F438" s="2">
        <v>1</v>
      </c>
      <c r="G438" t="s">
        <v>215</v>
      </c>
      <c r="H438" t="s">
        <v>215</v>
      </c>
      <c r="I438" t="s">
        <v>21</v>
      </c>
      <c r="J438" t="s">
        <v>156</v>
      </c>
      <c r="K438" s="2">
        <v>1</v>
      </c>
      <c r="L438" t="s">
        <v>75</v>
      </c>
      <c r="M438" t="s">
        <v>157</v>
      </c>
      <c r="N438" t="s">
        <v>158</v>
      </c>
    </row>
    <row r="439" spans="1:14" x14ac:dyDescent="0.25">
      <c r="A439" s="2">
        <v>1</v>
      </c>
      <c r="B439" s="2">
        <v>2016</v>
      </c>
      <c r="C439" t="s">
        <v>214</v>
      </c>
      <c r="D439" t="s">
        <v>204</v>
      </c>
      <c r="E439" s="2">
        <v>0</v>
      </c>
      <c r="F439" s="2">
        <v>1</v>
      </c>
      <c r="G439" t="s">
        <v>215</v>
      </c>
      <c r="H439" t="s">
        <v>215</v>
      </c>
      <c r="I439" t="s">
        <v>21</v>
      </c>
      <c r="J439" t="s">
        <v>159</v>
      </c>
      <c r="K439" s="3"/>
      <c r="L439" t="s">
        <v>52</v>
      </c>
      <c r="M439" t="s">
        <v>160</v>
      </c>
    </row>
    <row r="440" spans="1:14" x14ac:dyDescent="0.25">
      <c r="A440" s="2">
        <v>1</v>
      </c>
      <c r="B440" s="2">
        <v>2016</v>
      </c>
      <c r="C440" t="s">
        <v>214</v>
      </c>
      <c r="D440" t="s">
        <v>204</v>
      </c>
      <c r="E440" s="2">
        <v>0</v>
      </c>
      <c r="F440" s="2">
        <v>1</v>
      </c>
      <c r="G440" t="s">
        <v>215</v>
      </c>
      <c r="H440" t="s">
        <v>215</v>
      </c>
      <c r="I440" t="s">
        <v>21</v>
      </c>
      <c r="J440" t="s">
        <v>161</v>
      </c>
      <c r="K440" s="3"/>
      <c r="L440" t="s">
        <v>52</v>
      </c>
      <c r="M440" t="s">
        <v>162</v>
      </c>
    </row>
    <row r="441" spans="1:14" x14ac:dyDescent="0.25">
      <c r="A441" s="2">
        <v>1</v>
      </c>
      <c r="B441" s="2">
        <v>2016</v>
      </c>
      <c r="C441" t="s">
        <v>214</v>
      </c>
      <c r="D441" t="s">
        <v>204</v>
      </c>
      <c r="E441" s="2">
        <v>0</v>
      </c>
      <c r="F441" s="2">
        <v>1</v>
      </c>
      <c r="G441" t="s">
        <v>215</v>
      </c>
      <c r="H441" t="s">
        <v>215</v>
      </c>
      <c r="I441" t="s">
        <v>21</v>
      </c>
      <c r="J441" t="s">
        <v>163</v>
      </c>
      <c r="K441" s="2">
        <v>1</v>
      </c>
      <c r="L441" t="s">
        <v>52</v>
      </c>
      <c r="M441" t="s">
        <v>164</v>
      </c>
      <c r="N441" t="s">
        <v>165</v>
      </c>
    </row>
    <row r="442" spans="1:14" x14ac:dyDescent="0.25">
      <c r="A442" s="2">
        <v>1</v>
      </c>
      <c r="B442" s="2">
        <v>2016</v>
      </c>
      <c r="C442" t="s">
        <v>214</v>
      </c>
      <c r="D442" t="s">
        <v>204</v>
      </c>
      <c r="E442" s="2">
        <v>0</v>
      </c>
      <c r="F442" s="2">
        <v>1</v>
      </c>
      <c r="G442" t="s">
        <v>215</v>
      </c>
      <c r="H442" t="s">
        <v>215</v>
      </c>
      <c r="I442" t="s">
        <v>21</v>
      </c>
      <c r="J442" t="s">
        <v>166</v>
      </c>
      <c r="K442" s="2">
        <v>4</v>
      </c>
      <c r="L442" t="s">
        <v>55</v>
      </c>
      <c r="M442" t="s">
        <v>167</v>
      </c>
      <c r="N442" t="s">
        <v>57</v>
      </c>
    </row>
    <row r="443" spans="1:14" x14ac:dyDescent="0.25">
      <c r="A443" s="2">
        <v>1</v>
      </c>
      <c r="B443" s="2">
        <v>2016</v>
      </c>
      <c r="C443" t="s">
        <v>218</v>
      </c>
      <c r="D443" t="s">
        <v>48</v>
      </c>
      <c r="E443" s="2">
        <v>1</v>
      </c>
      <c r="F443" s="2">
        <v>0</v>
      </c>
      <c r="G443" t="s">
        <v>219</v>
      </c>
      <c r="H443" t="s">
        <v>220</v>
      </c>
      <c r="I443" t="s">
        <v>19</v>
      </c>
      <c r="J443" t="s">
        <v>51</v>
      </c>
      <c r="K443" s="3"/>
      <c r="L443" t="s">
        <v>52</v>
      </c>
      <c r="M443" t="s">
        <v>53</v>
      </c>
    </row>
    <row r="444" spans="1:14" x14ac:dyDescent="0.25">
      <c r="A444" s="2">
        <v>1</v>
      </c>
      <c r="B444" s="2">
        <v>2016</v>
      </c>
      <c r="C444" t="s">
        <v>218</v>
      </c>
      <c r="D444" t="s">
        <v>48</v>
      </c>
      <c r="E444" s="2">
        <v>1</v>
      </c>
      <c r="F444" s="2">
        <v>0</v>
      </c>
      <c r="G444" t="s">
        <v>219</v>
      </c>
      <c r="H444" t="s">
        <v>220</v>
      </c>
      <c r="I444" t="s">
        <v>19</v>
      </c>
      <c r="J444" t="s">
        <v>54</v>
      </c>
      <c r="K444" s="2">
        <v>5</v>
      </c>
      <c r="L444" t="s">
        <v>55</v>
      </c>
      <c r="M444" t="s">
        <v>56</v>
      </c>
      <c r="N444" t="s">
        <v>185</v>
      </c>
    </row>
    <row r="445" spans="1:14" x14ac:dyDescent="0.25">
      <c r="A445" s="2">
        <v>1</v>
      </c>
      <c r="B445" s="2">
        <v>2016</v>
      </c>
      <c r="C445" t="s">
        <v>218</v>
      </c>
      <c r="D445" t="s">
        <v>48</v>
      </c>
      <c r="E445" s="2">
        <v>1</v>
      </c>
      <c r="F445" s="2">
        <v>0</v>
      </c>
      <c r="G445" t="s">
        <v>219</v>
      </c>
      <c r="H445" t="s">
        <v>220</v>
      </c>
      <c r="I445" t="s">
        <v>19</v>
      </c>
      <c r="J445" t="s">
        <v>58</v>
      </c>
      <c r="K445" s="2">
        <v>5</v>
      </c>
      <c r="L445" t="s">
        <v>55</v>
      </c>
      <c r="M445" t="s">
        <v>59</v>
      </c>
      <c r="N445" t="s">
        <v>185</v>
      </c>
    </row>
    <row r="446" spans="1:14" x14ac:dyDescent="0.25">
      <c r="A446" s="2">
        <v>1</v>
      </c>
      <c r="B446" s="2">
        <v>2016</v>
      </c>
      <c r="C446" t="s">
        <v>218</v>
      </c>
      <c r="D446" t="s">
        <v>48</v>
      </c>
      <c r="E446" s="2">
        <v>1</v>
      </c>
      <c r="F446" s="2">
        <v>0</v>
      </c>
      <c r="G446" t="s">
        <v>219</v>
      </c>
      <c r="H446" t="s">
        <v>220</v>
      </c>
      <c r="I446" t="s">
        <v>19</v>
      </c>
      <c r="J446" t="s">
        <v>60</v>
      </c>
      <c r="K446" s="2">
        <v>2</v>
      </c>
      <c r="L446" t="s">
        <v>61</v>
      </c>
      <c r="M446" t="s">
        <v>62</v>
      </c>
      <c r="N446" t="s">
        <v>63</v>
      </c>
    </row>
    <row r="447" spans="1:14" x14ac:dyDescent="0.25">
      <c r="A447" s="2">
        <v>1</v>
      </c>
      <c r="B447" s="2">
        <v>2016</v>
      </c>
      <c r="C447" t="s">
        <v>218</v>
      </c>
      <c r="D447" t="s">
        <v>48</v>
      </c>
      <c r="E447" s="2">
        <v>1</v>
      </c>
      <c r="F447" s="2">
        <v>0</v>
      </c>
      <c r="G447" t="s">
        <v>219</v>
      </c>
      <c r="H447" t="s">
        <v>220</v>
      </c>
      <c r="I447" t="s">
        <v>19</v>
      </c>
      <c r="J447" t="s">
        <v>64</v>
      </c>
      <c r="K447" s="2">
        <v>3</v>
      </c>
      <c r="L447" t="s">
        <v>65</v>
      </c>
      <c r="M447" t="s">
        <v>66</v>
      </c>
      <c r="N447" t="s">
        <v>67</v>
      </c>
    </row>
    <row r="448" spans="1:14" x14ac:dyDescent="0.25">
      <c r="A448" s="2">
        <v>1</v>
      </c>
      <c r="B448" s="2">
        <v>2016</v>
      </c>
      <c r="C448" t="s">
        <v>218</v>
      </c>
      <c r="D448" t="s">
        <v>48</v>
      </c>
      <c r="E448" s="2">
        <v>1</v>
      </c>
      <c r="F448" s="2">
        <v>0</v>
      </c>
      <c r="G448" t="s">
        <v>219</v>
      </c>
      <c r="H448" t="s">
        <v>220</v>
      </c>
      <c r="I448" t="s">
        <v>19</v>
      </c>
      <c r="J448" t="s">
        <v>68</v>
      </c>
      <c r="K448" s="2">
        <v>3</v>
      </c>
      <c r="L448" t="s">
        <v>65</v>
      </c>
      <c r="M448" t="s">
        <v>69</v>
      </c>
      <c r="N448" t="s">
        <v>67</v>
      </c>
    </row>
    <row r="449" spans="1:14" x14ac:dyDescent="0.25">
      <c r="A449" s="2">
        <v>1</v>
      </c>
      <c r="B449" s="2">
        <v>2016</v>
      </c>
      <c r="C449" t="s">
        <v>218</v>
      </c>
      <c r="D449" t="s">
        <v>48</v>
      </c>
      <c r="E449" s="2">
        <v>1</v>
      </c>
      <c r="F449" s="2">
        <v>0</v>
      </c>
      <c r="G449" t="s">
        <v>219</v>
      </c>
      <c r="H449" t="s">
        <v>220</v>
      </c>
      <c r="I449" t="s">
        <v>19</v>
      </c>
      <c r="J449" t="s">
        <v>70</v>
      </c>
      <c r="K449" s="2">
        <v>3</v>
      </c>
      <c r="L449" t="s">
        <v>65</v>
      </c>
      <c r="M449" t="s">
        <v>71</v>
      </c>
      <c r="N449" t="s">
        <v>67</v>
      </c>
    </row>
    <row r="450" spans="1:14" x14ac:dyDescent="0.25">
      <c r="A450" s="2">
        <v>1</v>
      </c>
      <c r="B450" s="2">
        <v>2016</v>
      </c>
      <c r="C450" t="s">
        <v>218</v>
      </c>
      <c r="D450" t="s">
        <v>48</v>
      </c>
      <c r="E450" s="2">
        <v>1</v>
      </c>
      <c r="F450" s="2">
        <v>0</v>
      </c>
      <c r="G450" t="s">
        <v>219</v>
      </c>
      <c r="H450" t="s">
        <v>220</v>
      </c>
      <c r="I450" t="s">
        <v>19</v>
      </c>
      <c r="J450" t="s">
        <v>72</v>
      </c>
      <c r="K450" s="3"/>
      <c r="L450" t="s">
        <v>52</v>
      </c>
      <c r="M450" t="s">
        <v>73</v>
      </c>
    </row>
    <row r="451" spans="1:14" x14ac:dyDescent="0.25">
      <c r="A451" s="2">
        <v>1</v>
      </c>
      <c r="B451" s="2">
        <v>2016</v>
      </c>
      <c r="C451" t="s">
        <v>218</v>
      </c>
      <c r="D451" t="s">
        <v>48</v>
      </c>
      <c r="E451" s="2">
        <v>1</v>
      </c>
      <c r="F451" s="2">
        <v>0</v>
      </c>
      <c r="G451" t="s">
        <v>219</v>
      </c>
      <c r="H451" t="s">
        <v>220</v>
      </c>
      <c r="I451" t="s">
        <v>19</v>
      </c>
      <c r="J451" t="s">
        <v>74</v>
      </c>
      <c r="K451" s="2">
        <v>3</v>
      </c>
      <c r="L451" t="s">
        <v>75</v>
      </c>
      <c r="M451" t="s">
        <v>76</v>
      </c>
      <c r="N451" t="s">
        <v>221</v>
      </c>
    </row>
    <row r="452" spans="1:14" x14ac:dyDescent="0.25">
      <c r="A452" s="2">
        <v>1</v>
      </c>
      <c r="B452" s="2">
        <v>2016</v>
      </c>
      <c r="C452" t="s">
        <v>218</v>
      </c>
      <c r="D452" t="s">
        <v>48</v>
      </c>
      <c r="E452" s="2">
        <v>1</v>
      </c>
      <c r="F452" s="2">
        <v>0</v>
      </c>
      <c r="G452" t="s">
        <v>219</v>
      </c>
      <c r="H452" t="s">
        <v>220</v>
      </c>
      <c r="I452" t="s">
        <v>19</v>
      </c>
      <c r="J452" t="s">
        <v>78</v>
      </c>
      <c r="K452" s="2">
        <v>1</v>
      </c>
      <c r="L452" t="s">
        <v>75</v>
      </c>
      <c r="M452" t="s">
        <v>79</v>
      </c>
      <c r="N452" t="s">
        <v>80</v>
      </c>
    </row>
    <row r="453" spans="1:14" x14ac:dyDescent="0.25">
      <c r="A453" s="2">
        <v>1</v>
      </c>
      <c r="B453" s="2">
        <v>2016</v>
      </c>
      <c r="C453" t="s">
        <v>218</v>
      </c>
      <c r="D453" t="s">
        <v>48</v>
      </c>
      <c r="E453" s="2">
        <v>1</v>
      </c>
      <c r="F453" s="2">
        <v>0</v>
      </c>
      <c r="G453" t="s">
        <v>219</v>
      </c>
      <c r="H453" t="s">
        <v>220</v>
      </c>
      <c r="I453" t="s">
        <v>19</v>
      </c>
      <c r="J453" t="s">
        <v>81</v>
      </c>
      <c r="K453" s="2">
        <v>1</v>
      </c>
      <c r="L453" t="s">
        <v>75</v>
      </c>
      <c r="M453" t="s">
        <v>82</v>
      </c>
      <c r="N453" t="s">
        <v>83</v>
      </c>
    </row>
    <row r="454" spans="1:14" x14ac:dyDescent="0.25">
      <c r="A454" s="2">
        <v>1</v>
      </c>
      <c r="B454" s="2">
        <v>2016</v>
      </c>
      <c r="C454" t="s">
        <v>218</v>
      </c>
      <c r="D454" t="s">
        <v>48</v>
      </c>
      <c r="E454" s="2">
        <v>1</v>
      </c>
      <c r="F454" s="2">
        <v>0</v>
      </c>
      <c r="G454" t="s">
        <v>219</v>
      </c>
      <c r="H454" t="s">
        <v>220</v>
      </c>
      <c r="I454" t="s">
        <v>19</v>
      </c>
      <c r="J454" t="s">
        <v>84</v>
      </c>
      <c r="K454" s="2">
        <v>4</v>
      </c>
      <c r="L454" t="s">
        <v>85</v>
      </c>
      <c r="M454" t="s">
        <v>86</v>
      </c>
      <c r="N454" t="s">
        <v>87</v>
      </c>
    </row>
    <row r="455" spans="1:14" x14ac:dyDescent="0.25">
      <c r="A455" s="2">
        <v>1</v>
      </c>
      <c r="B455" s="2">
        <v>2016</v>
      </c>
      <c r="C455" t="s">
        <v>218</v>
      </c>
      <c r="D455" t="s">
        <v>48</v>
      </c>
      <c r="E455" s="2">
        <v>1</v>
      </c>
      <c r="F455" s="2">
        <v>0</v>
      </c>
      <c r="G455" t="s">
        <v>219</v>
      </c>
      <c r="H455" t="s">
        <v>220</v>
      </c>
      <c r="I455" t="s">
        <v>19</v>
      </c>
      <c r="J455" t="s">
        <v>88</v>
      </c>
      <c r="K455" s="2">
        <v>4</v>
      </c>
      <c r="L455" t="s">
        <v>85</v>
      </c>
      <c r="M455" t="s">
        <v>89</v>
      </c>
      <c r="N455" t="s">
        <v>87</v>
      </c>
    </row>
    <row r="456" spans="1:14" x14ac:dyDescent="0.25">
      <c r="A456" s="2">
        <v>1</v>
      </c>
      <c r="B456" s="2">
        <v>2016</v>
      </c>
      <c r="C456" t="s">
        <v>218</v>
      </c>
      <c r="D456" t="s">
        <v>48</v>
      </c>
      <c r="E456" s="2">
        <v>1</v>
      </c>
      <c r="F456" s="2">
        <v>0</v>
      </c>
      <c r="G456" t="s">
        <v>219</v>
      </c>
      <c r="H456" t="s">
        <v>220</v>
      </c>
      <c r="I456" t="s">
        <v>19</v>
      </c>
      <c r="J456" t="s">
        <v>90</v>
      </c>
      <c r="K456" s="2">
        <v>2</v>
      </c>
      <c r="L456" t="s">
        <v>75</v>
      </c>
      <c r="M456" t="s">
        <v>91</v>
      </c>
      <c r="N456" t="s">
        <v>176</v>
      </c>
    </row>
    <row r="457" spans="1:14" x14ac:dyDescent="0.25">
      <c r="A457" s="2">
        <v>1</v>
      </c>
      <c r="B457" s="2">
        <v>2016</v>
      </c>
      <c r="C457" t="s">
        <v>218</v>
      </c>
      <c r="D457" t="s">
        <v>48</v>
      </c>
      <c r="E457" s="2">
        <v>1</v>
      </c>
      <c r="F457" s="2">
        <v>0</v>
      </c>
      <c r="G457" t="s">
        <v>219</v>
      </c>
      <c r="H457" t="s">
        <v>220</v>
      </c>
      <c r="I457" t="s">
        <v>19</v>
      </c>
      <c r="J457" t="s">
        <v>93</v>
      </c>
      <c r="K457" s="2">
        <v>3</v>
      </c>
      <c r="L457" t="s">
        <v>75</v>
      </c>
      <c r="M457" t="s">
        <v>94</v>
      </c>
      <c r="N457" t="s">
        <v>95</v>
      </c>
    </row>
    <row r="458" spans="1:14" x14ac:dyDescent="0.25">
      <c r="A458" s="2">
        <v>1</v>
      </c>
      <c r="B458" s="2">
        <v>2016</v>
      </c>
      <c r="C458" t="s">
        <v>218</v>
      </c>
      <c r="D458" t="s">
        <v>48</v>
      </c>
      <c r="E458" s="2">
        <v>1</v>
      </c>
      <c r="F458" s="2">
        <v>0</v>
      </c>
      <c r="G458" t="s">
        <v>219</v>
      </c>
      <c r="H458" t="s">
        <v>220</v>
      </c>
      <c r="I458" t="s">
        <v>19</v>
      </c>
      <c r="J458" t="s">
        <v>96</v>
      </c>
      <c r="K458" s="2">
        <v>2</v>
      </c>
      <c r="L458" t="s">
        <v>75</v>
      </c>
      <c r="M458" t="s">
        <v>97</v>
      </c>
      <c r="N458" t="s">
        <v>176</v>
      </c>
    </row>
    <row r="459" spans="1:14" x14ac:dyDescent="0.25">
      <c r="A459" s="2">
        <v>1</v>
      </c>
      <c r="B459" s="2">
        <v>2016</v>
      </c>
      <c r="C459" t="s">
        <v>218</v>
      </c>
      <c r="D459" t="s">
        <v>48</v>
      </c>
      <c r="E459" s="2">
        <v>1</v>
      </c>
      <c r="F459" s="2">
        <v>0</v>
      </c>
      <c r="G459" t="s">
        <v>219</v>
      </c>
      <c r="H459" t="s">
        <v>220</v>
      </c>
      <c r="I459" t="s">
        <v>19</v>
      </c>
      <c r="J459" t="s">
        <v>98</v>
      </c>
      <c r="K459" s="2">
        <v>4</v>
      </c>
      <c r="L459" t="s">
        <v>85</v>
      </c>
      <c r="M459" t="s">
        <v>99</v>
      </c>
      <c r="N459" t="s">
        <v>87</v>
      </c>
    </row>
    <row r="460" spans="1:14" x14ac:dyDescent="0.25">
      <c r="A460" s="2">
        <v>1</v>
      </c>
      <c r="B460" s="2">
        <v>2016</v>
      </c>
      <c r="C460" t="s">
        <v>218</v>
      </c>
      <c r="D460" t="s">
        <v>48</v>
      </c>
      <c r="E460" s="2">
        <v>1</v>
      </c>
      <c r="F460" s="2">
        <v>0</v>
      </c>
      <c r="G460" t="s">
        <v>219</v>
      </c>
      <c r="H460" t="s">
        <v>220</v>
      </c>
      <c r="I460" t="s">
        <v>19</v>
      </c>
      <c r="J460" t="s">
        <v>100</v>
      </c>
      <c r="K460" s="3"/>
      <c r="L460" t="s">
        <v>61</v>
      </c>
      <c r="M460" t="s">
        <v>101</v>
      </c>
    </row>
    <row r="461" spans="1:14" x14ac:dyDescent="0.25">
      <c r="A461" s="2">
        <v>1</v>
      </c>
      <c r="B461" s="2">
        <v>2016</v>
      </c>
      <c r="C461" t="s">
        <v>218</v>
      </c>
      <c r="D461" t="s">
        <v>48</v>
      </c>
      <c r="E461" s="2">
        <v>1</v>
      </c>
      <c r="F461" s="2">
        <v>0</v>
      </c>
      <c r="G461" t="s">
        <v>219</v>
      </c>
      <c r="H461" t="s">
        <v>220</v>
      </c>
      <c r="I461" t="s">
        <v>19</v>
      </c>
      <c r="J461" t="s">
        <v>102</v>
      </c>
      <c r="K461" s="3"/>
      <c r="L461" t="s">
        <v>61</v>
      </c>
      <c r="M461" t="s">
        <v>103</v>
      </c>
    </row>
    <row r="462" spans="1:14" x14ac:dyDescent="0.25">
      <c r="A462" s="2">
        <v>1</v>
      </c>
      <c r="B462" s="2">
        <v>2016</v>
      </c>
      <c r="C462" t="s">
        <v>218</v>
      </c>
      <c r="D462" t="s">
        <v>48</v>
      </c>
      <c r="E462" s="2">
        <v>1</v>
      </c>
      <c r="F462" s="2">
        <v>0</v>
      </c>
      <c r="G462" t="s">
        <v>219</v>
      </c>
      <c r="H462" t="s">
        <v>220</v>
      </c>
      <c r="I462" t="s">
        <v>19</v>
      </c>
      <c r="J462" t="s">
        <v>104</v>
      </c>
      <c r="K462" s="3"/>
      <c r="L462" t="s">
        <v>61</v>
      </c>
      <c r="M462" t="s">
        <v>105</v>
      </c>
    </row>
    <row r="463" spans="1:14" x14ac:dyDescent="0.25">
      <c r="A463" s="2">
        <v>1</v>
      </c>
      <c r="B463" s="2">
        <v>2016</v>
      </c>
      <c r="C463" t="s">
        <v>218</v>
      </c>
      <c r="D463" t="s">
        <v>48</v>
      </c>
      <c r="E463" s="2">
        <v>1</v>
      </c>
      <c r="F463" s="2">
        <v>0</v>
      </c>
      <c r="G463" t="s">
        <v>219</v>
      </c>
      <c r="H463" t="s">
        <v>220</v>
      </c>
      <c r="I463" t="s">
        <v>19</v>
      </c>
      <c r="J463" t="s">
        <v>106</v>
      </c>
      <c r="K463" s="3"/>
      <c r="L463" t="s">
        <v>61</v>
      </c>
      <c r="M463" t="s">
        <v>107</v>
      </c>
    </row>
    <row r="464" spans="1:14" x14ac:dyDescent="0.25">
      <c r="A464" s="2">
        <v>1</v>
      </c>
      <c r="B464" s="2">
        <v>2016</v>
      </c>
      <c r="C464" t="s">
        <v>218</v>
      </c>
      <c r="D464" t="s">
        <v>48</v>
      </c>
      <c r="E464" s="2">
        <v>1</v>
      </c>
      <c r="F464" s="2">
        <v>0</v>
      </c>
      <c r="G464" t="s">
        <v>219</v>
      </c>
      <c r="H464" t="s">
        <v>220</v>
      </c>
      <c r="I464" t="s">
        <v>19</v>
      </c>
      <c r="J464" t="s">
        <v>108</v>
      </c>
      <c r="K464" s="3"/>
      <c r="L464" t="s">
        <v>61</v>
      </c>
      <c r="M464" t="s">
        <v>109</v>
      </c>
    </row>
    <row r="465" spans="1:14" x14ac:dyDescent="0.25">
      <c r="A465" s="2">
        <v>1</v>
      </c>
      <c r="B465" s="2">
        <v>2016</v>
      </c>
      <c r="C465" t="s">
        <v>218</v>
      </c>
      <c r="D465" t="s">
        <v>48</v>
      </c>
      <c r="E465" s="2">
        <v>1</v>
      </c>
      <c r="F465" s="2">
        <v>0</v>
      </c>
      <c r="G465" t="s">
        <v>219</v>
      </c>
      <c r="H465" t="s">
        <v>220</v>
      </c>
      <c r="I465" t="s">
        <v>19</v>
      </c>
      <c r="J465" t="s">
        <v>110</v>
      </c>
      <c r="K465" s="3"/>
      <c r="L465" t="s">
        <v>61</v>
      </c>
      <c r="M465" t="s">
        <v>111</v>
      </c>
    </row>
    <row r="466" spans="1:14" x14ac:dyDescent="0.25">
      <c r="A466" s="2">
        <v>1</v>
      </c>
      <c r="B466" s="2">
        <v>2016</v>
      </c>
      <c r="C466" t="s">
        <v>218</v>
      </c>
      <c r="D466" t="s">
        <v>48</v>
      </c>
      <c r="E466" s="2">
        <v>1</v>
      </c>
      <c r="F466" s="2">
        <v>0</v>
      </c>
      <c r="G466" t="s">
        <v>219</v>
      </c>
      <c r="H466" t="s">
        <v>220</v>
      </c>
      <c r="I466" t="s">
        <v>19</v>
      </c>
      <c r="J466" t="s">
        <v>112</v>
      </c>
      <c r="K466" s="3"/>
      <c r="L466" t="s">
        <v>61</v>
      </c>
      <c r="M466" t="s">
        <v>113</v>
      </c>
    </row>
    <row r="467" spans="1:14" x14ac:dyDescent="0.25">
      <c r="A467" s="2">
        <v>1</v>
      </c>
      <c r="B467" s="2">
        <v>2016</v>
      </c>
      <c r="C467" t="s">
        <v>218</v>
      </c>
      <c r="D467" t="s">
        <v>48</v>
      </c>
      <c r="E467" s="2">
        <v>1</v>
      </c>
      <c r="F467" s="2">
        <v>0</v>
      </c>
      <c r="G467" t="s">
        <v>219</v>
      </c>
      <c r="H467" t="s">
        <v>220</v>
      </c>
      <c r="I467" t="s">
        <v>19</v>
      </c>
      <c r="J467" t="s">
        <v>114</v>
      </c>
      <c r="K467" s="3"/>
      <c r="L467" t="s">
        <v>61</v>
      </c>
      <c r="M467" t="s">
        <v>115</v>
      </c>
    </row>
    <row r="468" spans="1:14" x14ac:dyDescent="0.25">
      <c r="A468" s="2">
        <v>1</v>
      </c>
      <c r="B468" s="2">
        <v>2016</v>
      </c>
      <c r="C468" t="s">
        <v>218</v>
      </c>
      <c r="D468" t="s">
        <v>48</v>
      </c>
      <c r="E468" s="2">
        <v>1</v>
      </c>
      <c r="F468" s="2">
        <v>0</v>
      </c>
      <c r="G468" t="s">
        <v>219</v>
      </c>
      <c r="H468" t="s">
        <v>220</v>
      </c>
      <c r="I468" t="s">
        <v>19</v>
      </c>
      <c r="J468" t="s">
        <v>116</v>
      </c>
      <c r="K468" s="2">
        <v>2</v>
      </c>
      <c r="L468" t="s">
        <v>65</v>
      </c>
      <c r="M468" t="s">
        <v>117</v>
      </c>
      <c r="N468" t="s">
        <v>186</v>
      </c>
    </row>
    <row r="469" spans="1:14" x14ac:dyDescent="0.25">
      <c r="A469" s="2">
        <v>1</v>
      </c>
      <c r="B469" s="2">
        <v>2016</v>
      </c>
      <c r="C469" t="s">
        <v>218</v>
      </c>
      <c r="D469" t="s">
        <v>48</v>
      </c>
      <c r="E469" s="2">
        <v>1</v>
      </c>
      <c r="F469" s="2">
        <v>0</v>
      </c>
      <c r="G469" t="s">
        <v>219</v>
      </c>
      <c r="H469" t="s">
        <v>220</v>
      </c>
      <c r="I469" t="s">
        <v>19</v>
      </c>
      <c r="J469" t="s">
        <v>118</v>
      </c>
      <c r="K469" s="2">
        <v>3</v>
      </c>
      <c r="L469" t="s">
        <v>55</v>
      </c>
      <c r="M469" t="s">
        <v>119</v>
      </c>
      <c r="N469" t="s">
        <v>178</v>
      </c>
    </row>
    <row r="470" spans="1:14" x14ac:dyDescent="0.25">
      <c r="A470" s="2">
        <v>1</v>
      </c>
      <c r="B470" s="2">
        <v>2016</v>
      </c>
      <c r="C470" t="s">
        <v>218</v>
      </c>
      <c r="D470" t="s">
        <v>48</v>
      </c>
      <c r="E470" s="2">
        <v>1</v>
      </c>
      <c r="F470" s="2">
        <v>0</v>
      </c>
      <c r="G470" t="s">
        <v>219</v>
      </c>
      <c r="H470" t="s">
        <v>220</v>
      </c>
      <c r="I470" t="s">
        <v>19</v>
      </c>
      <c r="J470" t="s">
        <v>120</v>
      </c>
      <c r="K470" s="2">
        <v>2</v>
      </c>
      <c r="L470" t="s">
        <v>65</v>
      </c>
      <c r="M470" t="s">
        <v>121</v>
      </c>
      <c r="N470" t="s">
        <v>186</v>
      </c>
    </row>
    <row r="471" spans="1:14" x14ac:dyDescent="0.25">
      <c r="A471" s="2">
        <v>1</v>
      </c>
      <c r="B471" s="2">
        <v>2016</v>
      </c>
      <c r="C471" t="s">
        <v>218</v>
      </c>
      <c r="D471" t="s">
        <v>48</v>
      </c>
      <c r="E471" s="2">
        <v>1</v>
      </c>
      <c r="F471" s="2">
        <v>0</v>
      </c>
      <c r="G471" t="s">
        <v>219</v>
      </c>
      <c r="H471" t="s">
        <v>220</v>
      </c>
      <c r="I471" t="s">
        <v>19</v>
      </c>
      <c r="J471" t="s">
        <v>122</v>
      </c>
      <c r="K471" s="2">
        <v>3</v>
      </c>
      <c r="L471" t="s">
        <v>85</v>
      </c>
      <c r="M471" t="s">
        <v>123</v>
      </c>
      <c r="N471" t="s">
        <v>126</v>
      </c>
    </row>
    <row r="472" spans="1:14" x14ac:dyDescent="0.25">
      <c r="A472" s="2">
        <v>1</v>
      </c>
      <c r="B472" s="2">
        <v>2016</v>
      </c>
      <c r="C472" t="s">
        <v>218</v>
      </c>
      <c r="D472" t="s">
        <v>48</v>
      </c>
      <c r="E472" s="2">
        <v>1</v>
      </c>
      <c r="F472" s="2">
        <v>0</v>
      </c>
      <c r="G472" t="s">
        <v>219</v>
      </c>
      <c r="H472" t="s">
        <v>220</v>
      </c>
      <c r="I472" t="s">
        <v>19</v>
      </c>
      <c r="J472" t="s">
        <v>124</v>
      </c>
      <c r="K472" s="2">
        <v>3</v>
      </c>
      <c r="L472" t="s">
        <v>85</v>
      </c>
      <c r="M472" t="s">
        <v>125</v>
      </c>
      <c r="N472" t="s">
        <v>126</v>
      </c>
    </row>
    <row r="473" spans="1:14" x14ac:dyDescent="0.25">
      <c r="A473" s="2">
        <v>1</v>
      </c>
      <c r="B473" s="2">
        <v>2016</v>
      </c>
      <c r="C473" t="s">
        <v>218</v>
      </c>
      <c r="D473" t="s">
        <v>48</v>
      </c>
      <c r="E473" s="2">
        <v>1</v>
      </c>
      <c r="F473" s="2">
        <v>0</v>
      </c>
      <c r="G473" t="s">
        <v>219</v>
      </c>
      <c r="H473" t="s">
        <v>220</v>
      </c>
      <c r="I473" t="s">
        <v>19</v>
      </c>
      <c r="J473" t="s">
        <v>127</v>
      </c>
      <c r="K473" s="2">
        <v>4</v>
      </c>
      <c r="L473" t="s">
        <v>85</v>
      </c>
      <c r="M473" t="s">
        <v>128</v>
      </c>
      <c r="N473" t="s">
        <v>87</v>
      </c>
    </row>
    <row r="474" spans="1:14" x14ac:dyDescent="0.25">
      <c r="A474" s="2">
        <v>1</v>
      </c>
      <c r="B474" s="2">
        <v>2016</v>
      </c>
      <c r="C474" t="s">
        <v>218</v>
      </c>
      <c r="D474" t="s">
        <v>48</v>
      </c>
      <c r="E474" s="2">
        <v>1</v>
      </c>
      <c r="F474" s="2">
        <v>0</v>
      </c>
      <c r="G474" t="s">
        <v>219</v>
      </c>
      <c r="H474" t="s">
        <v>220</v>
      </c>
      <c r="I474" t="s">
        <v>19</v>
      </c>
      <c r="J474" t="s">
        <v>129</v>
      </c>
      <c r="K474" s="2">
        <v>4</v>
      </c>
      <c r="L474" t="s">
        <v>85</v>
      </c>
      <c r="M474" t="s">
        <v>130</v>
      </c>
      <c r="N474" t="s">
        <v>87</v>
      </c>
    </row>
    <row r="475" spans="1:14" x14ac:dyDescent="0.25">
      <c r="A475" s="2">
        <v>1</v>
      </c>
      <c r="B475" s="2">
        <v>2016</v>
      </c>
      <c r="C475" t="s">
        <v>218</v>
      </c>
      <c r="D475" t="s">
        <v>48</v>
      </c>
      <c r="E475" s="2">
        <v>1</v>
      </c>
      <c r="F475" s="2">
        <v>0</v>
      </c>
      <c r="G475" t="s">
        <v>219</v>
      </c>
      <c r="H475" t="s">
        <v>220</v>
      </c>
      <c r="I475" t="s">
        <v>19</v>
      </c>
      <c r="J475" t="s">
        <v>131</v>
      </c>
      <c r="K475" s="2">
        <v>4</v>
      </c>
      <c r="L475" t="s">
        <v>85</v>
      </c>
      <c r="M475" t="s">
        <v>132</v>
      </c>
      <c r="N475" t="s">
        <v>87</v>
      </c>
    </row>
    <row r="476" spans="1:14" x14ac:dyDescent="0.25">
      <c r="A476" s="2">
        <v>1</v>
      </c>
      <c r="B476" s="2">
        <v>2016</v>
      </c>
      <c r="C476" t="s">
        <v>218</v>
      </c>
      <c r="D476" t="s">
        <v>48</v>
      </c>
      <c r="E476" s="2">
        <v>1</v>
      </c>
      <c r="F476" s="2">
        <v>0</v>
      </c>
      <c r="G476" t="s">
        <v>219</v>
      </c>
      <c r="H476" t="s">
        <v>220</v>
      </c>
      <c r="I476" t="s">
        <v>19</v>
      </c>
      <c r="J476" t="s">
        <v>133</v>
      </c>
      <c r="K476" s="2">
        <v>2</v>
      </c>
      <c r="L476" t="s">
        <v>52</v>
      </c>
      <c r="M476" t="s">
        <v>134</v>
      </c>
      <c r="N476" t="s">
        <v>63</v>
      </c>
    </row>
    <row r="477" spans="1:14" x14ac:dyDescent="0.25">
      <c r="A477" s="2">
        <v>1</v>
      </c>
      <c r="B477" s="2">
        <v>2016</v>
      </c>
      <c r="C477" t="s">
        <v>218</v>
      </c>
      <c r="D477" t="s">
        <v>48</v>
      </c>
      <c r="E477" s="2">
        <v>1</v>
      </c>
      <c r="F477" s="2">
        <v>0</v>
      </c>
      <c r="G477" t="s">
        <v>219</v>
      </c>
      <c r="H477" t="s">
        <v>220</v>
      </c>
      <c r="I477" t="s">
        <v>19</v>
      </c>
      <c r="J477" t="s">
        <v>135</v>
      </c>
      <c r="K477" s="2">
        <v>5</v>
      </c>
      <c r="L477" t="s">
        <v>55</v>
      </c>
      <c r="M477" t="s">
        <v>136</v>
      </c>
      <c r="N477" t="s">
        <v>185</v>
      </c>
    </row>
    <row r="478" spans="1:14" x14ac:dyDescent="0.25">
      <c r="A478" s="2">
        <v>1</v>
      </c>
      <c r="B478" s="2">
        <v>2016</v>
      </c>
      <c r="C478" t="s">
        <v>218</v>
      </c>
      <c r="D478" t="s">
        <v>48</v>
      </c>
      <c r="E478" s="2">
        <v>1</v>
      </c>
      <c r="F478" s="2">
        <v>0</v>
      </c>
      <c r="G478" t="s">
        <v>219</v>
      </c>
      <c r="H478" t="s">
        <v>220</v>
      </c>
      <c r="I478" t="s">
        <v>19</v>
      </c>
      <c r="J478" t="s">
        <v>137</v>
      </c>
      <c r="K478" s="2">
        <v>5</v>
      </c>
      <c r="L478" t="s">
        <v>55</v>
      </c>
      <c r="M478" t="s">
        <v>138</v>
      </c>
      <c r="N478" t="s">
        <v>185</v>
      </c>
    </row>
    <row r="479" spans="1:14" x14ac:dyDescent="0.25">
      <c r="A479" s="2">
        <v>1</v>
      </c>
      <c r="B479" s="2">
        <v>2016</v>
      </c>
      <c r="C479" t="s">
        <v>218</v>
      </c>
      <c r="D479" t="s">
        <v>48</v>
      </c>
      <c r="E479" s="2">
        <v>1</v>
      </c>
      <c r="F479" s="2">
        <v>0</v>
      </c>
      <c r="G479" t="s">
        <v>219</v>
      </c>
      <c r="H479" t="s">
        <v>220</v>
      </c>
      <c r="I479" t="s">
        <v>19</v>
      </c>
      <c r="J479" t="s">
        <v>139</v>
      </c>
      <c r="K479" s="2">
        <v>4</v>
      </c>
      <c r="L479" t="s">
        <v>85</v>
      </c>
      <c r="M479" t="s">
        <v>140</v>
      </c>
      <c r="N479" t="s">
        <v>87</v>
      </c>
    </row>
    <row r="480" spans="1:14" x14ac:dyDescent="0.25">
      <c r="A480" s="2">
        <v>1</v>
      </c>
      <c r="B480" s="2">
        <v>2016</v>
      </c>
      <c r="C480" t="s">
        <v>218</v>
      </c>
      <c r="D480" t="s">
        <v>48</v>
      </c>
      <c r="E480" s="2">
        <v>1</v>
      </c>
      <c r="F480" s="2">
        <v>0</v>
      </c>
      <c r="G480" t="s">
        <v>219</v>
      </c>
      <c r="H480" t="s">
        <v>220</v>
      </c>
      <c r="I480" t="s">
        <v>19</v>
      </c>
      <c r="J480" t="s">
        <v>141</v>
      </c>
      <c r="K480" s="2">
        <v>5</v>
      </c>
      <c r="L480" t="s">
        <v>85</v>
      </c>
      <c r="M480" t="s">
        <v>142</v>
      </c>
      <c r="N480" t="s">
        <v>185</v>
      </c>
    </row>
    <row r="481" spans="1:14" x14ac:dyDescent="0.25">
      <c r="A481" s="2">
        <v>1</v>
      </c>
      <c r="B481" s="2">
        <v>2016</v>
      </c>
      <c r="C481" t="s">
        <v>218</v>
      </c>
      <c r="D481" t="s">
        <v>48</v>
      </c>
      <c r="E481" s="2">
        <v>1</v>
      </c>
      <c r="F481" s="2">
        <v>0</v>
      </c>
      <c r="G481" t="s">
        <v>219</v>
      </c>
      <c r="H481" t="s">
        <v>220</v>
      </c>
      <c r="I481" t="s">
        <v>19</v>
      </c>
      <c r="J481" t="s">
        <v>143</v>
      </c>
      <c r="K481" s="2">
        <v>3</v>
      </c>
      <c r="L481" t="s">
        <v>85</v>
      </c>
      <c r="M481" t="s">
        <v>144</v>
      </c>
      <c r="N481" t="s">
        <v>126</v>
      </c>
    </row>
    <row r="482" spans="1:14" x14ac:dyDescent="0.25">
      <c r="A482" s="2">
        <v>1</v>
      </c>
      <c r="B482" s="2">
        <v>2016</v>
      </c>
      <c r="C482" t="s">
        <v>218</v>
      </c>
      <c r="D482" t="s">
        <v>48</v>
      </c>
      <c r="E482" s="2">
        <v>1</v>
      </c>
      <c r="F482" s="2">
        <v>0</v>
      </c>
      <c r="G482" t="s">
        <v>219</v>
      </c>
      <c r="H482" t="s">
        <v>220</v>
      </c>
      <c r="I482" t="s">
        <v>19</v>
      </c>
      <c r="J482" t="s">
        <v>145</v>
      </c>
      <c r="K482" s="2">
        <v>5</v>
      </c>
      <c r="L482" t="s">
        <v>55</v>
      </c>
      <c r="M482" t="s">
        <v>146</v>
      </c>
      <c r="N482" t="s">
        <v>185</v>
      </c>
    </row>
    <row r="483" spans="1:14" x14ac:dyDescent="0.25">
      <c r="A483" s="2">
        <v>1</v>
      </c>
      <c r="B483" s="2">
        <v>2016</v>
      </c>
      <c r="C483" t="s">
        <v>218</v>
      </c>
      <c r="D483" t="s">
        <v>48</v>
      </c>
      <c r="E483" s="2">
        <v>1</v>
      </c>
      <c r="F483" s="2">
        <v>0</v>
      </c>
      <c r="G483" t="s">
        <v>219</v>
      </c>
      <c r="H483" t="s">
        <v>220</v>
      </c>
      <c r="I483" t="s">
        <v>19</v>
      </c>
      <c r="J483" t="s">
        <v>147</v>
      </c>
      <c r="K483" s="2">
        <v>5</v>
      </c>
      <c r="L483" t="s">
        <v>55</v>
      </c>
      <c r="M483" t="s">
        <v>148</v>
      </c>
      <c r="N483" t="s">
        <v>185</v>
      </c>
    </row>
    <row r="484" spans="1:14" x14ac:dyDescent="0.25">
      <c r="A484" s="2">
        <v>1</v>
      </c>
      <c r="B484" s="2">
        <v>2016</v>
      </c>
      <c r="C484" t="s">
        <v>218</v>
      </c>
      <c r="D484" t="s">
        <v>48</v>
      </c>
      <c r="E484" s="2">
        <v>1</v>
      </c>
      <c r="F484" s="2">
        <v>0</v>
      </c>
      <c r="G484" t="s">
        <v>219</v>
      </c>
      <c r="H484" t="s">
        <v>220</v>
      </c>
      <c r="I484" t="s">
        <v>19</v>
      </c>
      <c r="J484" t="s">
        <v>149</v>
      </c>
      <c r="K484" s="2">
        <v>5</v>
      </c>
      <c r="L484" t="s">
        <v>55</v>
      </c>
      <c r="M484" t="s">
        <v>150</v>
      </c>
      <c r="N484" t="s">
        <v>185</v>
      </c>
    </row>
    <row r="485" spans="1:14" x14ac:dyDescent="0.25">
      <c r="A485" s="2">
        <v>1</v>
      </c>
      <c r="B485" s="2">
        <v>2016</v>
      </c>
      <c r="C485" t="s">
        <v>218</v>
      </c>
      <c r="D485" t="s">
        <v>48</v>
      </c>
      <c r="E485" s="2">
        <v>1</v>
      </c>
      <c r="F485" s="2">
        <v>0</v>
      </c>
      <c r="G485" t="s">
        <v>219</v>
      </c>
      <c r="H485" t="s">
        <v>220</v>
      </c>
      <c r="I485" t="s">
        <v>19</v>
      </c>
      <c r="J485" t="s">
        <v>151</v>
      </c>
      <c r="K485" s="3"/>
      <c r="L485" t="s">
        <v>52</v>
      </c>
      <c r="M485" t="s">
        <v>152</v>
      </c>
    </row>
    <row r="486" spans="1:14" x14ac:dyDescent="0.25">
      <c r="A486" s="2">
        <v>1</v>
      </c>
      <c r="B486" s="2">
        <v>2016</v>
      </c>
      <c r="C486" t="s">
        <v>218</v>
      </c>
      <c r="D486" t="s">
        <v>48</v>
      </c>
      <c r="E486" s="2">
        <v>1</v>
      </c>
      <c r="F486" s="2">
        <v>0</v>
      </c>
      <c r="G486" t="s">
        <v>219</v>
      </c>
      <c r="H486" t="s">
        <v>220</v>
      </c>
      <c r="I486" t="s">
        <v>19</v>
      </c>
      <c r="J486" t="s">
        <v>153</v>
      </c>
      <c r="K486" s="2">
        <v>2</v>
      </c>
      <c r="L486" t="s">
        <v>75</v>
      </c>
      <c r="M486" t="s">
        <v>154</v>
      </c>
      <c r="N486" t="s">
        <v>155</v>
      </c>
    </row>
    <row r="487" spans="1:14" x14ac:dyDescent="0.25">
      <c r="A487" s="2">
        <v>1</v>
      </c>
      <c r="B487" s="2">
        <v>2016</v>
      </c>
      <c r="C487" t="s">
        <v>218</v>
      </c>
      <c r="D487" t="s">
        <v>48</v>
      </c>
      <c r="E487" s="2">
        <v>1</v>
      </c>
      <c r="F487" s="2">
        <v>0</v>
      </c>
      <c r="G487" t="s">
        <v>219</v>
      </c>
      <c r="H487" t="s">
        <v>220</v>
      </c>
      <c r="I487" t="s">
        <v>19</v>
      </c>
      <c r="J487" t="s">
        <v>156</v>
      </c>
      <c r="K487" s="2">
        <v>2</v>
      </c>
      <c r="L487" t="s">
        <v>75</v>
      </c>
      <c r="M487" t="s">
        <v>157</v>
      </c>
      <c r="N487" t="s">
        <v>222</v>
      </c>
    </row>
    <row r="488" spans="1:14" x14ac:dyDescent="0.25">
      <c r="A488" s="2">
        <v>1</v>
      </c>
      <c r="B488" s="2">
        <v>2016</v>
      </c>
      <c r="C488" t="s">
        <v>218</v>
      </c>
      <c r="D488" t="s">
        <v>48</v>
      </c>
      <c r="E488" s="2">
        <v>1</v>
      </c>
      <c r="F488" s="2">
        <v>0</v>
      </c>
      <c r="G488" t="s">
        <v>219</v>
      </c>
      <c r="H488" t="s">
        <v>220</v>
      </c>
      <c r="I488" t="s">
        <v>19</v>
      </c>
      <c r="J488" t="s">
        <v>159</v>
      </c>
      <c r="K488" s="3"/>
      <c r="L488" t="s">
        <v>52</v>
      </c>
      <c r="M488" t="s">
        <v>160</v>
      </c>
    </row>
    <row r="489" spans="1:14" x14ac:dyDescent="0.25">
      <c r="A489" s="2">
        <v>1</v>
      </c>
      <c r="B489" s="2">
        <v>2016</v>
      </c>
      <c r="C489" t="s">
        <v>218</v>
      </c>
      <c r="D489" t="s">
        <v>48</v>
      </c>
      <c r="E489" s="2">
        <v>1</v>
      </c>
      <c r="F489" s="2">
        <v>0</v>
      </c>
      <c r="G489" t="s">
        <v>219</v>
      </c>
      <c r="H489" t="s">
        <v>220</v>
      </c>
      <c r="I489" t="s">
        <v>19</v>
      </c>
      <c r="J489" t="s">
        <v>161</v>
      </c>
      <c r="K489" s="3"/>
      <c r="L489" t="s">
        <v>52</v>
      </c>
      <c r="M489" t="s">
        <v>162</v>
      </c>
    </row>
    <row r="490" spans="1:14" x14ac:dyDescent="0.25">
      <c r="A490" s="2">
        <v>1</v>
      </c>
      <c r="B490" s="2">
        <v>2016</v>
      </c>
      <c r="C490" t="s">
        <v>218</v>
      </c>
      <c r="D490" t="s">
        <v>48</v>
      </c>
      <c r="E490" s="2">
        <v>1</v>
      </c>
      <c r="F490" s="2">
        <v>0</v>
      </c>
      <c r="G490" t="s">
        <v>219</v>
      </c>
      <c r="H490" t="s">
        <v>220</v>
      </c>
      <c r="I490" t="s">
        <v>19</v>
      </c>
      <c r="J490" t="s">
        <v>163</v>
      </c>
      <c r="K490" s="2">
        <v>2</v>
      </c>
      <c r="L490" t="s">
        <v>52</v>
      </c>
      <c r="M490" t="s">
        <v>164</v>
      </c>
      <c r="N490" t="s">
        <v>177</v>
      </c>
    </row>
    <row r="491" spans="1:14" x14ac:dyDescent="0.25">
      <c r="A491" s="2">
        <v>1</v>
      </c>
      <c r="B491" s="2">
        <v>2016</v>
      </c>
      <c r="C491" t="s">
        <v>218</v>
      </c>
      <c r="D491" t="s">
        <v>48</v>
      </c>
      <c r="E491" s="2">
        <v>1</v>
      </c>
      <c r="F491" s="2">
        <v>0</v>
      </c>
      <c r="G491" t="s">
        <v>219</v>
      </c>
      <c r="H491" t="s">
        <v>220</v>
      </c>
      <c r="I491" t="s">
        <v>19</v>
      </c>
      <c r="J491" t="s">
        <v>166</v>
      </c>
      <c r="K491" s="2">
        <v>5</v>
      </c>
      <c r="L491" t="s">
        <v>55</v>
      </c>
      <c r="M491" t="s">
        <v>167</v>
      </c>
      <c r="N491" t="s">
        <v>185</v>
      </c>
    </row>
    <row r="492" spans="1:14" x14ac:dyDescent="0.25">
      <c r="A492" s="2">
        <v>1</v>
      </c>
      <c r="B492" s="2">
        <v>2016</v>
      </c>
      <c r="C492" t="s">
        <v>223</v>
      </c>
      <c r="D492" t="s">
        <v>204</v>
      </c>
      <c r="E492" s="2">
        <v>1</v>
      </c>
      <c r="F492" s="2">
        <v>1</v>
      </c>
      <c r="G492" t="s">
        <v>224</v>
      </c>
      <c r="H492" t="s">
        <v>225</v>
      </c>
      <c r="I492" t="s">
        <v>19</v>
      </c>
      <c r="J492" t="s">
        <v>51</v>
      </c>
      <c r="K492" s="2">
        <v>5</v>
      </c>
      <c r="L492" t="s">
        <v>52</v>
      </c>
      <c r="M492" t="s">
        <v>53</v>
      </c>
      <c r="N492" t="s">
        <v>183</v>
      </c>
    </row>
    <row r="493" spans="1:14" x14ac:dyDescent="0.25">
      <c r="A493" s="2">
        <v>1</v>
      </c>
      <c r="B493" s="2">
        <v>2016</v>
      </c>
      <c r="C493" t="s">
        <v>223</v>
      </c>
      <c r="D493" t="s">
        <v>204</v>
      </c>
      <c r="E493" s="2">
        <v>1</v>
      </c>
      <c r="F493" s="2">
        <v>1</v>
      </c>
      <c r="G493" t="s">
        <v>224</v>
      </c>
      <c r="H493" t="s">
        <v>225</v>
      </c>
      <c r="I493" t="s">
        <v>19</v>
      </c>
      <c r="J493" t="s">
        <v>54</v>
      </c>
      <c r="K493" s="2">
        <v>4</v>
      </c>
      <c r="L493" t="s">
        <v>55</v>
      </c>
      <c r="M493" t="s">
        <v>56</v>
      </c>
      <c r="N493" t="s">
        <v>57</v>
      </c>
    </row>
    <row r="494" spans="1:14" x14ac:dyDescent="0.25">
      <c r="A494" s="2">
        <v>1</v>
      </c>
      <c r="B494" s="2">
        <v>2016</v>
      </c>
      <c r="C494" t="s">
        <v>223</v>
      </c>
      <c r="D494" t="s">
        <v>204</v>
      </c>
      <c r="E494" s="2">
        <v>1</v>
      </c>
      <c r="F494" s="2">
        <v>1</v>
      </c>
      <c r="G494" t="s">
        <v>224</v>
      </c>
      <c r="H494" t="s">
        <v>225</v>
      </c>
      <c r="I494" t="s">
        <v>19</v>
      </c>
      <c r="J494" t="s">
        <v>58</v>
      </c>
      <c r="K494" s="2">
        <v>4</v>
      </c>
      <c r="L494" t="s">
        <v>55</v>
      </c>
      <c r="M494" t="s">
        <v>59</v>
      </c>
      <c r="N494" t="s">
        <v>57</v>
      </c>
    </row>
    <row r="495" spans="1:14" x14ac:dyDescent="0.25">
      <c r="A495" s="2">
        <v>1</v>
      </c>
      <c r="B495" s="2">
        <v>2016</v>
      </c>
      <c r="C495" t="s">
        <v>223</v>
      </c>
      <c r="D495" t="s">
        <v>204</v>
      </c>
      <c r="E495" s="2">
        <v>1</v>
      </c>
      <c r="F495" s="2">
        <v>1</v>
      </c>
      <c r="G495" t="s">
        <v>224</v>
      </c>
      <c r="H495" t="s">
        <v>225</v>
      </c>
      <c r="I495" t="s">
        <v>19</v>
      </c>
      <c r="J495" t="s">
        <v>60</v>
      </c>
      <c r="K495" s="2">
        <v>2</v>
      </c>
      <c r="L495" t="s">
        <v>61</v>
      </c>
      <c r="M495" t="s">
        <v>62</v>
      </c>
      <c r="N495" t="s">
        <v>63</v>
      </c>
    </row>
    <row r="496" spans="1:14" x14ac:dyDescent="0.25">
      <c r="A496" s="2">
        <v>1</v>
      </c>
      <c r="B496" s="2">
        <v>2016</v>
      </c>
      <c r="C496" t="s">
        <v>223</v>
      </c>
      <c r="D496" t="s">
        <v>204</v>
      </c>
      <c r="E496" s="2">
        <v>1</v>
      </c>
      <c r="F496" s="2">
        <v>1</v>
      </c>
      <c r="G496" t="s">
        <v>224</v>
      </c>
      <c r="H496" t="s">
        <v>225</v>
      </c>
      <c r="I496" t="s">
        <v>19</v>
      </c>
      <c r="J496" t="s">
        <v>64</v>
      </c>
      <c r="K496" s="2">
        <v>3</v>
      </c>
      <c r="L496" t="s">
        <v>65</v>
      </c>
      <c r="M496" t="s">
        <v>66</v>
      </c>
      <c r="N496" t="s">
        <v>67</v>
      </c>
    </row>
    <row r="497" spans="1:14" x14ac:dyDescent="0.25">
      <c r="A497" s="2">
        <v>1</v>
      </c>
      <c r="B497" s="2">
        <v>2016</v>
      </c>
      <c r="C497" t="s">
        <v>223</v>
      </c>
      <c r="D497" t="s">
        <v>204</v>
      </c>
      <c r="E497" s="2">
        <v>1</v>
      </c>
      <c r="F497" s="2">
        <v>1</v>
      </c>
      <c r="G497" t="s">
        <v>224</v>
      </c>
      <c r="H497" t="s">
        <v>225</v>
      </c>
      <c r="I497" t="s">
        <v>19</v>
      </c>
      <c r="J497" t="s">
        <v>68</v>
      </c>
      <c r="K497" s="2">
        <v>3</v>
      </c>
      <c r="L497" t="s">
        <v>65</v>
      </c>
      <c r="M497" t="s">
        <v>69</v>
      </c>
      <c r="N497" t="s">
        <v>67</v>
      </c>
    </row>
    <row r="498" spans="1:14" x14ac:dyDescent="0.25">
      <c r="A498" s="2">
        <v>1</v>
      </c>
      <c r="B498" s="2">
        <v>2016</v>
      </c>
      <c r="C498" t="s">
        <v>223</v>
      </c>
      <c r="D498" t="s">
        <v>204</v>
      </c>
      <c r="E498" s="2">
        <v>1</v>
      </c>
      <c r="F498" s="2">
        <v>1</v>
      </c>
      <c r="G498" t="s">
        <v>224</v>
      </c>
      <c r="H498" t="s">
        <v>225</v>
      </c>
      <c r="I498" t="s">
        <v>19</v>
      </c>
      <c r="J498" t="s">
        <v>70</v>
      </c>
      <c r="K498" s="2">
        <v>3</v>
      </c>
      <c r="L498" t="s">
        <v>65</v>
      </c>
      <c r="M498" t="s">
        <v>71</v>
      </c>
      <c r="N498" t="s">
        <v>67</v>
      </c>
    </row>
    <row r="499" spans="1:14" x14ac:dyDescent="0.25">
      <c r="A499" s="2">
        <v>1</v>
      </c>
      <c r="B499" s="2">
        <v>2016</v>
      </c>
      <c r="C499" t="s">
        <v>223</v>
      </c>
      <c r="D499" t="s">
        <v>204</v>
      </c>
      <c r="E499" s="2">
        <v>1</v>
      </c>
      <c r="F499" s="2">
        <v>1</v>
      </c>
      <c r="G499" t="s">
        <v>224</v>
      </c>
      <c r="H499" t="s">
        <v>225</v>
      </c>
      <c r="I499" t="s">
        <v>19</v>
      </c>
      <c r="J499" t="s">
        <v>72</v>
      </c>
      <c r="K499" s="2">
        <v>2</v>
      </c>
      <c r="L499" t="s">
        <v>52</v>
      </c>
      <c r="M499" t="s">
        <v>73</v>
      </c>
      <c r="N499" t="s">
        <v>173</v>
      </c>
    </row>
    <row r="500" spans="1:14" x14ac:dyDescent="0.25">
      <c r="A500" s="2">
        <v>1</v>
      </c>
      <c r="B500" s="2">
        <v>2016</v>
      </c>
      <c r="C500" t="s">
        <v>223</v>
      </c>
      <c r="D500" t="s">
        <v>204</v>
      </c>
      <c r="E500" s="2">
        <v>1</v>
      </c>
      <c r="F500" s="2">
        <v>1</v>
      </c>
      <c r="G500" t="s">
        <v>224</v>
      </c>
      <c r="H500" t="s">
        <v>225</v>
      </c>
      <c r="I500" t="s">
        <v>19</v>
      </c>
      <c r="J500" t="s">
        <v>74</v>
      </c>
      <c r="K500" s="3"/>
      <c r="L500" t="s">
        <v>75</v>
      </c>
      <c r="M500" t="s">
        <v>76</v>
      </c>
    </row>
    <row r="501" spans="1:14" x14ac:dyDescent="0.25">
      <c r="A501" s="2">
        <v>1</v>
      </c>
      <c r="B501" s="2">
        <v>2016</v>
      </c>
      <c r="C501" t="s">
        <v>223</v>
      </c>
      <c r="D501" t="s">
        <v>204</v>
      </c>
      <c r="E501" s="2">
        <v>1</v>
      </c>
      <c r="F501" s="2">
        <v>1</v>
      </c>
      <c r="G501" t="s">
        <v>224</v>
      </c>
      <c r="H501" t="s">
        <v>225</v>
      </c>
      <c r="I501" t="s">
        <v>19</v>
      </c>
      <c r="J501" t="s">
        <v>78</v>
      </c>
      <c r="K501" s="3"/>
      <c r="L501" t="s">
        <v>75</v>
      </c>
      <c r="M501" t="s">
        <v>79</v>
      </c>
    </row>
    <row r="502" spans="1:14" x14ac:dyDescent="0.25">
      <c r="A502" s="2">
        <v>1</v>
      </c>
      <c r="B502" s="2">
        <v>2016</v>
      </c>
      <c r="C502" t="s">
        <v>223</v>
      </c>
      <c r="D502" t="s">
        <v>204</v>
      </c>
      <c r="E502" s="2">
        <v>1</v>
      </c>
      <c r="F502" s="2">
        <v>1</v>
      </c>
      <c r="G502" t="s">
        <v>224</v>
      </c>
      <c r="H502" t="s">
        <v>225</v>
      </c>
      <c r="I502" t="s">
        <v>19</v>
      </c>
      <c r="J502" t="s">
        <v>81</v>
      </c>
      <c r="K502" s="3"/>
      <c r="L502" t="s">
        <v>75</v>
      </c>
      <c r="M502" t="s">
        <v>82</v>
      </c>
    </row>
    <row r="503" spans="1:14" x14ac:dyDescent="0.25">
      <c r="A503" s="2">
        <v>1</v>
      </c>
      <c r="B503" s="2">
        <v>2016</v>
      </c>
      <c r="C503" t="s">
        <v>223</v>
      </c>
      <c r="D503" t="s">
        <v>204</v>
      </c>
      <c r="E503" s="2">
        <v>1</v>
      </c>
      <c r="F503" s="2">
        <v>1</v>
      </c>
      <c r="G503" t="s">
        <v>224</v>
      </c>
      <c r="H503" t="s">
        <v>225</v>
      </c>
      <c r="I503" t="s">
        <v>19</v>
      </c>
      <c r="J503" t="s">
        <v>84</v>
      </c>
      <c r="K503" s="2">
        <v>3</v>
      </c>
      <c r="L503" t="s">
        <v>85</v>
      </c>
      <c r="M503" t="s">
        <v>86</v>
      </c>
      <c r="N503" t="s">
        <v>126</v>
      </c>
    </row>
    <row r="504" spans="1:14" x14ac:dyDescent="0.25">
      <c r="A504" s="2">
        <v>1</v>
      </c>
      <c r="B504" s="2">
        <v>2016</v>
      </c>
      <c r="C504" t="s">
        <v>223</v>
      </c>
      <c r="D504" t="s">
        <v>204</v>
      </c>
      <c r="E504" s="2">
        <v>1</v>
      </c>
      <c r="F504" s="2">
        <v>1</v>
      </c>
      <c r="G504" t="s">
        <v>224</v>
      </c>
      <c r="H504" t="s">
        <v>225</v>
      </c>
      <c r="I504" t="s">
        <v>19</v>
      </c>
      <c r="J504" t="s">
        <v>88</v>
      </c>
      <c r="K504" s="2">
        <v>2</v>
      </c>
      <c r="L504" t="s">
        <v>85</v>
      </c>
      <c r="M504" t="s">
        <v>89</v>
      </c>
      <c r="N504" t="s">
        <v>176</v>
      </c>
    </row>
    <row r="505" spans="1:14" x14ac:dyDescent="0.25">
      <c r="A505" s="2">
        <v>1</v>
      </c>
      <c r="B505" s="2">
        <v>2016</v>
      </c>
      <c r="C505" t="s">
        <v>223</v>
      </c>
      <c r="D505" t="s">
        <v>204</v>
      </c>
      <c r="E505" s="2">
        <v>1</v>
      </c>
      <c r="F505" s="2">
        <v>1</v>
      </c>
      <c r="G505" t="s">
        <v>224</v>
      </c>
      <c r="H505" t="s">
        <v>225</v>
      </c>
      <c r="I505" t="s">
        <v>19</v>
      </c>
      <c r="J505" t="s">
        <v>90</v>
      </c>
      <c r="K505" s="3"/>
      <c r="L505" t="s">
        <v>75</v>
      </c>
      <c r="M505" t="s">
        <v>91</v>
      </c>
    </row>
    <row r="506" spans="1:14" x14ac:dyDescent="0.25">
      <c r="A506" s="2">
        <v>1</v>
      </c>
      <c r="B506" s="2">
        <v>2016</v>
      </c>
      <c r="C506" t="s">
        <v>223</v>
      </c>
      <c r="D506" t="s">
        <v>204</v>
      </c>
      <c r="E506" s="2">
        <v>1</v>
      </c>
      <c r="F506" s="2">
        <v>1</v>
      </c>
      <c r="G506" t="s">
        <v>224</v>
      </c>
      <c r="H506" t="s">
        <v>225</v>
      </c>
      <c r="I506" t="s">
        <v>19</v>
      </c>
      <c r="J506" t="s">
        <v>93</v>
      </c>
      <c r="K506" s="3"/>
      <c r="L506" t="s">
        <v>75</v>
      </c>
      <c r="M506" t="s">
        <v>94</v>
      </c>
    </row>
    <row r="507" spans="1:14" x14ac:dyDescent="0.25">
      <c r="A507" s="2">
        <v>1</v>
      </c>
      <c r="B507" s="2">
        <v>2016</v>
      </c>
      <c r="C507" t="s">
        <v>223</v>
      </c>
      <c r="D507" t="s">
        <v>204</v>
      </c>
      <c r="E507" s="2">
        <v>1</v>
      </c>
      <c r="F507" s="2">
        <v>1</v>
      </c>
      <c r="G507" t="s">
        <v>224</v>
      </c>
      <c r="H507" t="s">
        <v>225</v>
      </c>
      <c r="I507" t="s">
        <v>19</v>
      </c>
      <c r="J507" t="s">
        <v>96</v>
      </c>
      <c r="K507" s="3"/>
      <c r="L507" t="s">
        <v>75</v>
      </c>
      <c r="M507" t="s">
        <v>97</v>
      </c>
    </row>
    <row r="508" spans="1:14" x14ac:dyDescent="0.25">
      <c r="A508" s="2">
        <v>1</v>
      </c>
      <c r="B508" s="2">
        <v>2016</v>
      </c>
      <c r="C508" t="s">
        <v>223</v>
      </c>
      <c r="D508" t="s">
        <v>204</v>
      </c>
      <c r="E508" s="2">
        <v>1</v>
      </c>
      <c r="F508" s="2">
        <v>1</v>
      </c>
      <c r="G508" t="s">
        <v>224</v>
      </c>
      <c r="H508" t="s">
        <v>225</v>
      </c>
      <c r="I508" t="s">
        <v>19</v>
      </c>
      <c r="J508" t="s">
        <v>98</v>
      </c>
      <c r="K508" s="2">
        <v>3</v>
      </c>
      <c r="L508" t="s">
        <v>85</v>
      </c>
      <c r="M508" t="s">
        <v>99</v>
      </c>
      <c r="N508" t="s">
        <v>126</v>
      </c>
    </row>
    <row r="509" spans="1:14" x14ac:dyDescent="0.25">
      <c r="A509" s="2">
        <v>1</v>
      </c>
      <c r="B509" s="2">
        <v>2016</v>
      </c>
      <c r="C509" t="s">
        <v>223</v>
      </c>
      <c r="D509" t="s">
        <v>204</v>
      </c>
      <c r="E509" s="2">
        <v>1</v>
      </c>
      <c r="F509" s="2">
        <v>1</v>
      </c>
      <c r="G509" t="s">
        <v>224</v>
      </c>
      <c r="H509" t="s">
        <v>225</v>
      </c>
      <c r="I509" t="s">
        <v>19</v>
      </c>
      <c r="J509" t="s">
        <v>100</v>
      </c>
      <c r="K509" s="3"/>
      <c r="L509" t="s">
        <v>61</v>
      </c>
      <c r="M509" t="s">
        <v>101</v>
      </c>
    </row>
    <row r="510" spans="1:14" x14ac:dyDescent="0.25">
      <c r="A510" s="2">
        <v>1</v>
      </c>
      <c r="B510" s="2">
        <v>2016</v>
      </c>
      <c r="C510" t="s">
        <v>223</v>
      </c>
      <c r="D510" t="s">
        <v>204</v>
      </c>
      <c r="E510" s="2">
        <v>1</v>
      </c>
      <c r="F510" s="2">
        <v>1</v>
      </c>
      <c r="G510" t="s">
        <v>224</v>
      </c>
      <c r="H510" t="s">
        <v>225</v>
      </c>
      <c r="I510" t="s">
        <v>19</v>
      </c>
      <c r="J510" t="s">
        <v>102</v>
      </c>
      <c r="K510" s="3"/>
      <c r="L510" t="s">
        <v>61</v>
      </c>
      <c r="M510" t="s">
        <v>103</v>
      </c>
    </row>
    <row r="511" spans="1:14" x14ac:dyDescent="0.25">
      <c r="A511" s="2">
        <v>1</v>
      </c>
      <c r="B511" s="2">
        <v>2016</v>
      </c>
      <c r="C511" t="s">
        <v>223</v>
      </c>
      <c r="D511" t="s">
        <v>204</v>
      </c>
      <c r="E511" s="2">
        <v>1</v>
      </c>
      <c r="F511" s="2">
        <v>1</v>
      </c>
      <c r="G511" t="s">
        <v>224</v>
      </c>
      <c r="H511" t="s">
        <v>225</v>
      </c>
      <c r="I511" t="s">
        <v>19</v>
      </c>
      <c r="J511" t="s">
        <v>104</v>
      </c>
      <c r="K511" s="3"/>
      <c r="L511" t="s">
        <v>61</v>
      </c>
      <c r="M511" t="s">
        <v>105</v>
      </c>
    </row>
    <row r="512" spans="1:14" x14ac:dyDescent="0.25">
      <c r="A512" s="2">
        <v>1</v>
      </c>
      <c r="B512" s="2">
        <v>2016</v>
      </c>
      <c r="C512" t="s">
        <v>223</v>
      </c>
      <c r="D512" t="s">
        <v>204</v>
      </c>
      <c r="E512" s="2">
        <v>1</v>
      </c>
      <c r="F512" s="2">
        <v>1</v>
      </c>
      <c r="G512" t="s">
        <v>224</v>
      </c>
      <c r="H512" t="s">
        <v>225</v>
      </c>
      <c r="I512" t="s">
        <v>19</v>
      </c>
      <c r="J512" t="s">
        <v>106</v>
      </c>
      <c r="K512" s="3"/>
      <c r="L512" t="s">
        <v>61</v>
      </c>
      <c r="M512" t="s">
        <v>107</v>
      </c>
    </row>
    <row r="513" spans="1:14" x14ac:dyDescent="0.25">
      <c r="A513" s="2">
        <v>1</v>
      </c>
      <c r="B513" s="2">
        <v>2016</v>
      </c>
      <c r="C513" t="s">
        <v>223</v>
      </c>
      <c r="D513" t="s">
        <v>204</v>
      </c>
      <c r="E513" s="2">
        <v>1</v>
      </c>
      <c r="F513" s="2">
        <v>1</v>
      </c>
      <c r="G513" t="s">
        <v>224</v>
      </c>
      <c r="H513" t="s">
        <v>225</v>
      </c>
      <c r="I513" t="s">
        <v>19</v>
      </c>
      <c r="J513" t="s">
        <v>108</v>
      </c>
      <c r="K513" s="3"/>
      <c r="L513" t="s">
        <v>61</v>
      </c>
      <c r="M513" t="s">
        <v>109</v>
      </c>
    </row>
    <row r="514" spans="1:14" x14ac:dyDescent="0.25">
      <c r="A514" s="2">
        <v>1</v>
      </c>
      <c r="B514" s="2">
        <v>2016</v>
      </c>
      <c r="C514" t="s">
        <v>223</v>
      </c>
      <c r="D514" t="s">
        <v>204</v>
      </c>
      <c r="E514" s="2">
        <v>1</v>
      </c>
      <c r="F514" s="2">
        <v>1</v>
      </c>
      <c r="G514" t="s">
        <v>224</v>
      </c>
      <c r="H514" t="s">
        <v>225</v>
      </c>
      <c r="I514" t="s">
        <v>19</v>
      </c>
      <c r="J514" t="s">
        <v>110</v>
      </c>
      <c r="K514" s="3"/>
      <c r="L514" t="s">
        <v>61</v>
      </c>
      <c r="M514" t="s">
        <v>111</v>
      </c>
    </row>
    <row r="515" spans="1:14" x14ac:dyDescent="0.25">
      <c r="A515" s="2">
        <v>1</v>
      </c>
      <c r="B515" s="2">
        <v>2016</v>
      </c>
      <c r="C515" t="s">
        <v>223</v>
      </c>
      <c r="D515" t="s">
        <v>204</v>
      </c>
      <c r="E515" s="2">
        <v>1</v>
      </c>
      <c r="F515" s="2">
        <v>1</v>
      </c>
      <c r="G515" t="s">
        <v>224</v>
      </c>
      <c r="H515" t="s">
        <v>225</v>
      </c>
      <c r="I515" t="s">
        <v>19</v>
      </c>
      <c r="J515" t="s">
        <v>112</v>
      </c>
      <c r="K515" s="3"/>
      <c r="L515" t="s">
        <v>61</v>
      </c>
      <c r="M515" t="s">
        <v>113</v>
      </c>
    </row>
    <row r="516" spans="1:14" x14ac:dyDescent="0.25">
      <c r="A516" s="2">
        <v>1</v>
      </c>
      <c r="B516" s="2">
        <v>2016</v>
      </c>
      <c r="C516" t="s">
        <v>223</v>
      </c>
      <c r="D516" t="s">
        <v>204</v>
      </c>
      <c r="E516" s="2">
        <v>1</v>
      </c>
      <c r="F516" s="2">
        <v>1</v>
      </c>
      <c r="G516" t="s">
        <v>224</v>
      </c>
      <c r="H516" t="s">
        <v>225</v>
      </c>
      <c r="I516" t="s">
        <v>19</v>
      </c>
      <c r="J516" t="s">
        <v>114</v>
      </c>
      <c r="K516" s="3"/>
      <c r="L516" t="s">
        <v>61</v>
      </c>
      <c r="M516" t="s">
        <v>115</v>
      </c>
    </row>
    <row r="517" spans="1:14" x14ac:dyDescent="0.25">
      <c r="A517" s="2">
        <v>1</v>
      </c>
      <c r="B517" s="2">
        <v>2016</v>
      </c>
      <c r="C517" t="s">
        <v>223</v>
      </c>
      <c r="D517" t="s">
        <v>204</v>
      </c>
      <c r="E517" s="2">
        <v>1</v>
      </c>
      <c r="F517" s="2">
        <v>1</v>
      </c>
      <c r="G517" t="s">
        <v>224</v>
      </c>
      <c r="H517" t="s">
        <v>225</v>
      </c>
      <c r="I517" t="s">
        <v>19</v>
      </c>
      <c r="J517" t="s">
        <v>116</v>
      </c>
      <c r="K517" s="2">
        <v>3</v>
      </c>
      <c r="L517" t="s">
        <v>65</v>
      </c>
      <c r="M517" t="s">
        <v>117</v>
      </c>
      <c r="N517" t="s">
        <v>67</v>
      </c>
    </row>
    <row r="518" spans="1:14" x14ac:dyDescent="0.25">
      <c r="A518" s="2">
        <v>1</v>
      </c>
      <c r="B518" s="2">
        <v>2016</v>
      </c>
      <c r="C518" t="s">
        <v>223</v>
      </c>
      <c r="D518" t="s">
        <v>204</v>
      </c>
      <c r="E518" s="2">
        <v>1</v>
      </c>
      <c r="F518" s="2">
        <v>1</v>
      </c>
      <c r="G518" t="s">
        <v>224</v>
      </c>
      <c r="H518" t="s">
        <v>225</v>
      </c>
      <c r="I518" t="s">
        <v>19</v>
      </c>
      <c r="J518" t="s">
        <v>118</v>
      </c>
      <c r="K518" s="2">
        <v>4</v>
      </c>
      <c r="L518" t="s">
        <v>55</v>
      </c>
      <c r="M518" t="s">
        <v>119</v>
      </c>
      <c r="N518" t="s">
        <v>57</v>
      </c>
    </row>
    <row r="519" spans="1:14" x14ac:dyDescent="0.25">
      <c r="A519" s="2">
        <v>1</v>
      </c>
      <c r="B519" s="2">
        <v>2016</v>
      </c>
      <c r="C519" t="s">
        <v>223</v>
      </c>
      <c r="D519" t="s">
        <v>204</v>
      </c>
      <c r="E519" s="2">
        <v>1</v>
      </c>
      <c r="F519" s="2">
        <v>1</v>
      </c>
      <c r="G519" t="s">
        <v>224</v>
      </c>
      <c r="H519" t="s">
        <v>225</v>
      </c>
      <c r="I519" t="s">
        <v>19</v>
      </c>
      <c r="J519" t="s">
        <v>120</v>
      </c>
      <c r="K519" s="2">
        <v>2</v>
      </c>
      <c r="L519" t="s">
        <v>65</v>
      </c>
      <c r="M519" t="s">
        <v>121</v>
      </c>
      <c r="N519" t="s">
        <v>186</v>
      </c>
    </row>
    <row r="520" spans="1:14" x14ac:dyDescent="0.25">
      <c r="A520" s="2">
        <v>1</v>
      </c>
      <c r="B520" s="2">
        <v>2016</v>
      </c>
      <c r="C520" t="s">
        <v>223</v>
      </c>
      <c r="D520" t="s">
        <v>204</v>
      </c>
      <c r="E520" s="2">
        <v>1</v>
      </c>
      <c r="F520" s="2">
        <v>1</v>
      </c>
      <c r="G520" t="s">
        <v>224</v>
      </c>
      <c r="H520" t="s">
        <v>225</v>
      </c>
      <c r="I520" t="s">
        <v>19</v>
      </c>
      <c r="J520" t="s">
        <v>122</v>
      </c>
      <c r="K520" s="2">
        <v>2</v>
      </c>
      <c r="L520" t="s">
        <v>85</v>
      </c>
      <c r="M520" t="s">
        <v>123</v>
      </c>
      <c r="N520" t="s">
        <v>176</v>
      </c>
    </row>
    <row r="521" spans="1:14" x14ac:dyDescent="0.25">
      <c r="A521" s="2">
        <v>1</v>
      </c>
      <c r="B521" s="2">
        <v>2016</v>
      </c>
      <c r="C521" t="s">
        <v>223</v>
      </c>
      <c r="D521" t="s">
        <v>204</v>
      </c>
      <c r="E521" s="2">
        <v>1</v>
      </c>
      <c r="F521" s="2">
        <v>1</v>
      </c>
      <c r="G521" t="s">
        <v>224</v>
      </c>
      <c r="H521" t="s">
        <v>225</v>
      </c>
      <c r="I521" t="s">
        <v>19</v>
      </c>
      <c r="J521" t="s">
        <v>124</v>
      </c>
      <c r="K521" s="2">
        <v>1</v>
      </c>
      <c r="L521" t="s">
        <v>85</v>
      </c>
      <c r="M521" t="s">
        <v>125</v>
      </c>
      <c r="N521" t="s">
        <v>200</v>
      </c>
    </row>
    <row r="522" spans="1:14" x14ac:dyDescent="0.25">
      <c r="A522" s="2">
        <v>1</v>
      </c>
      <c r="B522" s="2">
        <v>2016</v>
      </c>
      <c r="C522" t="s">
        <v>223</v>
      </c>
      <c r="D522" t="s">
        <v>204</v>
      </c>
      <c r="E522" s="2">
        <v>1</v>
      </c>
      <c r="F522" s="2">
        <v>1</v>
      </c>
      <c r="G522" t="s">
        <v>224</v>
      </c>
      <c r="H522" t="s">
        <v>225</v>
      </c>
      <c r="I522" t="s">
        <v>19</v>
      </c>
      <c r="J522" t="s">
        <v>127</v>
      </c>
      <c r="K522" s="2">
        <v>2</v>
      </c>
      <c r="L522" t="s">
        <v>85</v>
      </c>
      <c r="M522" t="s">
        <v>128</v>
      </c>
      <c r="N522" t="s">
        <v>176</v>
      </c>
    </row>
    <row r="523" spans="1:14" x14ac:dyDescent="0.25">
      <c r="A523" s="2">
        <v>1</v>
      </c>
      <c r="B523" s="2">
        <v>2016</v>
      </c>
      <c r="C523" t="s">
        <v>223</v>
      </c>
      <c r="D523" t="s">
        <v>204</v>
      </c>
      <c r="E523" s="2">
        <v>1</v>
      </c>
      <c r="F523" s="2">
        <v>1</v>
      </c>
      <c r="G523" t="s">
        <v>224</v>
      </c>
      <c r="H523" t="s">
        <v>225</v>
      </c>
      <c r="I523" t="s">
        <v>19</v>
      </c>
      <c r="J523" t="s">
        <v>129</v>
      </c>
      <c r="K523" s="2">
        <v>3</v>
      </c>
      <c r="L523" t="s">
        <v>85</v>
      </c>
      <c r="M523" t="s">
        <v>130</v>
      </c>
      <c r="N523" t="s">
        <v>126</v>
      </c>
    </row>
    <row r="524" spans="1:14" x14ac:dyDescent="0.25">
      <c r="A524" s="2">
        <v>1</v>
      </c>
      <c r="B524" s="2">
        <v>2016</v>
      </c>
      <c r="C524" t="s">
        <v>223</v>
      </c>
      <c r="D524" t="s">
        <v>204</v>
      </c>
      <c r="E524" s="2">
        <v>1</v>
      </c>
      <c r="F524" s="2">
        <v>1</v>
      </c>
      <c r="G524" t="s">
        <v>224</v>
      </c>
      <c r="H524" t="s">
        <v>225</v>
      </c>
      <c r="I524" t="s">
        <v>19</v>
      </c>
      <c r="J524" t="s">
        <v>131</v>
      </c>
      <c r="K524" s="2">
        <v>4</v>
      </c>
      <c r="L524" t="s">
        <v>85</v>
      </c>
      <c r="M524" t="s">
        <v>132</v>
      </c>
      <c r="N524" t="s">
        <v>87</v>
      </c>
    </row>
    <row r="525" spans="1:14" x14ac:dyDescent="0.25">
      <c r="A525" s="2">
        <v>1</v>
      </c>
      <c r="B525" s="2">
        <v>2016</v>
      </c>
      <c r="C525" t="s">
        <v>223</v>
      </c>
      <c r="D525" t="s">
        <v>204</v>
      </c>
      <c r="E525" s="2">
        <v>1</v>
      </c>
      <c r="F525" s="2">
        <v>1</v>
      </c>
      <c r="G525" t="s">
        <v>224</v>
      </c>
      <c r="H525" t="s">
        <v>225</v>
      </c>
      <c r="I525" t="s">
        <v>19</v>
      </c>
      <c r="J525" t="s">
        <v>133</v>
      </c>
      <c r="K525" s="2">
        <v>1</v>
      </c>
      <c r="L525" t="s">
        <v>52</v>
      </c>
      <c r="M525" t="s">
        <v>134</v>
      </c>
      <c r="N525" t="s">
        <v>177</v>
      </c>
    </row>
    <row r="526" spans="1:14" x14ac:dyDescent="0.25">
      <c r="A526" s="2">
        <v>1</v>
      </c>
      <c r="B526" s="2">
        <v>2016</v>
      </c>
      <c r="C526" t="s">
        <v>223</v>
      </c>
      <c r="D526" t="s">
        <v>204</v>
      </c>
      <c r="E526" s="2">
        <v>1</v>
      </c>
      <c r="F526" s="2">
        <v>1</v>
      </c>
      <c r="G526" t="s">
        <v>224</v>
      </c>
      <c r="H526" t="s">
        <v>225</v>
      </c>
      <c r="I526" t="s">
        <v>19</v>
      </c>
      <c r="J526" t="s">
        <v>135</v>
      </c>
      <c r="K526" s="2">
        <v>4</v>
      </c>
      <c r="L526" t="s">
        <v>55</v>
      </c>
      <c r="M526" t="s">
        <v>136</v>
      </c>
      <c r="N526" t="s">
        <v>57</v>
      </c>
    </row>
    <row r="527" spans="1:14" x14ac:dyDescent="0.25">
      <c r="A527" s="2">
        <v>1</v>
      </c>
      <c r="B527" s="2">
        <v>2016</v>
      </c>
      <c r="C527" t="s">
        <v>223</v>
      </c>
      <c r="D527" t="s">
        <v>204</v>
      </c>
      <c r="E527" s="2">
        <v>1</v>
      </c>
      <c r="F527" s="2">
        <v>1</v>
      </c>
      <c r="G527" t="s">
        <v>224</v>
      </c>
      <c r="H527" t="s">
        <v>225</v>
      </c>
      <c r="I527" t="s">
        <v>19</v>
      </c>
      <c r="J527" t="s">
        <v>137</v>
      </c>
      <c r="K527" s="2">
        <v>4</v>
      </c>
      <c r="L527" t="s">
        <v>55</v>
      </c>
      <c r="M527" t="s">
        <v>138</v>
      </c>
      <c r="N527" t="s">
        <v>57</v>
      </c>
    </row>
    <row r="528" spans="1:14" x14ac:dyDescent="0.25">
      <c r="A528" s="2">
        <v>1</v>
      </c>
      <c r="B528" s="2">
        <v>2016</v>
      </c>
      <c r="C528" t="s">
        <v>223</v>
      </c>
      <c r="D528" t="s">
        <v>204</v>
      </c>
      <c r="E528" s="2">
        <v>1</v>
      </c>
      <c r="F528" s="2">
        <v>1</v>
      </c>
      <c r="G528" t="s">
        <v>224</v>
      </c>
      <c r="H528" t="s">
        <v>225</v>
      </c>
      <c r="I528" t="s">
        <v>19</v>
      </c>
      <c r="J528" t="s">
        <v>139</v>
      </c>
      <c r="K528" s="2">
        <v>3</v>
      </c>
      <c r="L528" t="s">
        <v>85</v>
      </c>
      <c r="M528" t="s">
        <v>140</v>
      </c>
      <c r="N528" t="s">
        <v>126</v>
      </c>
    </row>
    <row r="529" spans="1:14" x14ac:dyDescent="0.25">
      <c r="A529" s="2">
        <v>1</v>
      </c>
      <c r="B529" s="2">
        <v>2016</v>
      </c>
      <c r="C529" t="s">
        <v>223</v>
      </c>
      <c r="D529" t="s">
        <v>204</v>
      </c>
      <c r="E529" s="2">
        <v>1</v>
      </c>
      <c r="F529" s="2">
        <v>1</v>
      </c>
      <c r="G529" t="s">
        <v>224</v>
      </c>
      <c r="H529" t="s">
        <v>225</v>
      </c>
      <c r="I529" t="s">
        <v>19</v>
      </c>
      <c r="J529" t="s">
        <v>141</v>
      </c>
      <c r="K529" s="2">
        <v>3</v>
      </c>
      <c r="L529" t="s">
        <v>85</v>
      </c>
      <c r="M529" t="s">
        <v>142</v>
      </c>
      <c r="N529" t="s">
        <v>126</v>
      </c>
    </row>
    <row r="530" spans="1:14" x14ac:dyDescent="0.25">
      <c r="A530" s="2">
        <v>1</v>
      </c>
      <c r="B530" s="2">
        <v>2016</v>
      </c>
      <c r="C530" t="s">
        <v>223</v>
      </c>
      <c r="D530" t="s">
        <v>204</v>
      </c>
      <c r="E530" s="2">
        <v>1</v>
      </c>
      <c r="F530" s="2">
        <v>1</v>
      </c>
      <c r="G530" t="s">
        <v>224</v>
      </c>
      <c r="H530" t="s">
        <v>225</v>
      </c>
      <c r="I530" t="s">
        <v>19</v>
      </c>
      <c r="J530" t="s">
        <v>143</v>
      </c>
      <c r="K530" s="2">
        <v>3</v>
      </c>
      <c r="L530" t="s">
        <v>85</v>
      </c>
      <c r="M530" t="s">
        <v>144</v>
      </c>
      <c r="N530" t="s">
        <v>126</v>
      </c>
    </row>
    <row r="531" spans="1:14" x14ac:dyDescent="0.25">
      <c r="A531" s="2">
        <v>1</v>
      </c>
      <c r="B531" s="2">
        <v>2016</v>
      </c>
      <c r="C531" t="s">
        <v>223</v>
      </c>
      <c r="D531" t="s">
        <v>204</v>
      </c>
      <c r="E531" s="2">
        <v>1</v>
      </c>
      <c r="F531" s="2">
        <v>1</v>
      </c>
      <c r="G531" t="s">
        <v>224</v>
      </c>
      <c r="H531" t="s">
        <v>225</v>
      </c>
      <c r="I531" t="s">
        <v>19</v>
      </c>
      <c r="J531" t="s">
        <v>145</v>
      </c>
      <c r="K531" s="2">
        <v>4</v>
      </c>
      <c r="L531" t="s">
        <v>55</v>
      </c>
      <c r="M531" t="s">
        <v>146</v>
      </c>
      <c r="N531" t="s">
        <v>57</v>
      </c>
    </row>
    <row r="532" spans="1:14" x14ac:dyDescent="0.25">
      <c r="A532" s="2">
        <v>1</v>
      </c>
      <c r="B532" s="2">
        <v>2016</v>
      </c>
      <c r="C532" t="s">
        <v>223</v>
      </c>
      <c r="D532" t="s">
        <v>204</v>
      </c>
      <c r="E532" s="2">
        <v>1</v>
      </c>
      <c r="F532" s="2">
        <v>1</v>
      </c>
      <c r="G532" t="s">
        <v>224</v>
      </c>
      <c r="H532" t="s">
        <v>225</v>
      </c>
      <c r="I532" t="s">
        <v>19</v>
      </c>
      <c r="J532" t="s">
        <v>147</v>
      </c>
      <c r="K532" s="2">
        <v>4</v>
      </c>
      <c r="L532" t="s">
        <v>55</v>
      </c>
      <c r="M532" t="s">
        <v>148</v>
      </c>
      <c r="N532" t="s">
        <v>57</v>
      </c>
    </row>
    <row r="533" spans="1:14" x14ac:dyDescent="0.25">
      <c r="A533" s="2">
        <v>1</v>
      </c>
      <c r="B533" s="2">
        <v>2016</v>
      </c>
      <c r="C533" t="s">
        <v>223</v>
      </c>
      <c r="D533" t="s">
        <v>204</v>
      </c>
      <c r="E533" s="2">
        <v>1</v>
      </c>
      <c r="F533" s="2">
        <v>1</v>
      </c>
      <c r="G533" t="s">
        <v>224</v>
      </c>
      <c r="H533" t="s">
        <v>225</v>
      </c>
      <c r="I533" t="s">
        <v>19</v>
      </c>
      <c r="J533" t="s">
        <v>149</v>
      </c>
      <c r="K533" s="2">
        <v>4</v>
      </c>
      <c r="L533" t="s">
        <v>55</v>
      </c>
      <c r="M533" t="s">
        <v>150</v>
      </c>
      <c r="N533" t="s">
        <v>57</v>
      </c>
    </row>
    <row r="534" spans="1:14" x14ac:dyDescent="0.25">
      <c r="A534" s="2">
        <v>1</v>
      </c>
      <c r="B534" s="2">
        <v>2016</v>
      </c>
      <c r="C534" t="s">
        <v>223</v>
      </c>
      <c r="D534" t="s">
        <v>204</v>
      </c>
      <c r="E534" s="2">
        <v>1</v>
      </c>
      <c r="F534" s="2">
        <v>1</v>
      </c>
      <c r="G534" t="s">
        <v>224</v>
      </c>
      <c r="H534" t="s">
        <v>225</v>
      </c>
      <c r="I534" t="s">
        <v>19</v>
      </c>
      <c r="J534" t="s">
        <v>151</v>
      </c>
      <c r="K534" s="3"/>
      <c r="L534" t="s">
        <v>52</v>
      </c>
      <c r="M534" t="s">
        <v>152</v>
      </c>
    </row>
    <row r="535" spans="1:14" x14ac:dyDescent="0.25">
      <c r="A535" s="2">
        <v>1</v>
      </c>
      <c r="B535" s="2">
        <v>2016</v>
      </c>
      <c r="C535" t="s">
        <v>223</v>
      </c>
      <c r="D535" t="s">
        <v>204</v>
      </c>
      <c r="E535" s="2">
        <v>1</v>
      </c>
      <c r="F535" s="2">
        <v>1</v>
      </c>
      <c r="G535" t="s">
        <v>224</v>
      </c>
      <c r="H535" t="s">
        <v>225</v>
      </c>
      <c r="I535" t="s">
        <v>19</v>
      </c>
      <c r="J535" t="s">
        <v>153</v>
      </c>
      <c r="K535" s="3"/>
      <c r="L535" t="s">
        <v>75</v>
      </c>
      <c r="M535" t="s">
        <v>154</v>
      </c>
    </row>
    <row r="536" spans="1:14" x14ac:dyDescent="0.25">
      <c r="A536" s="2">
        <v>1</v>
      </c>
      <c r="B536" s="2">
        <v>2016</v>
      </c>
      <c r="C536" t="s">
        <v>223</v>
      </c>
      <c r="D536" t="s">
        <v>204</v>
      </c>
      <c r="E536" s="2">
        <v>1</v>
      </c>
      <c r="F536" s="2">
        <v>1</v>
      </c>
      <c r="G536" t="s">
        <v>224</v>
      </c>
      <c r="H536" t="s">
        <v>225</v>
      </c>
      <c r="I536" t="s">
        <v>19</v>
      </c>
      <c r="J536" t="s">
        <v>156</v>
      </c>
      <c r="K536" s="2">
        <v>3</v>
      </c>
      <c r="L536" t="s">
        <v>75</v>
      </c>
      <c r="M536" t="s">
        <v>157</v>
      </c>
      <c r="N536" t="s">
        <v>226</v>
      </c>
    </row>
    <row r="537" spans="1:14" x14ac:dyDescent="0.25">
      <c r="A537" s="2">
        <v>1</v>
      </c>
      <c r="B537" s="2">
        <v>2016</v>
      </c>
      <c r="C537" t="s">
        <v>223</v>
      </c>
      <c r="D537" t="s">
        <v>204</v>
      </c>
      <c r="E537" s="2">
        <v>1</v>
      </c>
      <c r="F537" s="2">
        <v>1</v>
      </c>
      <c r="G537" t="s">
        <v>224</v>
      </c>
      <c r="H537" t="s">
        <v>225</v>
      </c>
      <c r="I537" t="s">
        <v>19</v>
      </c>
      <c r="J537" t="s">
        <v>159</v>
      </c>
      <c r="K537" s="2">
        <v>9</v>
      </c>
      <c r="L537" t="s">
        <v>52</v>
      </c>
      <c r="M537" t="s">
        <v>160</v>
      </c>
      <c r="N537" t="s">
        <v>188</v>
      </c>
    </row>
    <row r="538" spans="1:14" x14ac:dyDescent="0.25">
      <c r="A538" s="2">
        <v>1</v>
      </c>
      <c r="B538" s="2">
        <v>2016</v>
      </c>
      <c r="C538" t="s">
        <v>223</v>
      </c>
      <c r="D538" t="s">
        <v>204</v>
      </c>
      <c r="E538" s="2">
        <v>1</v>
      </c>
      <c r="F538" s="2">
        <v>1</v>
      </c>
      <c r="G538" t="s">
        <v>224</v>
      </c>
      <c r="H538" t="s">
        <v>225</v>
      </c>
      <c r="I538" t="s">
        <v>19</v>
      </c>
      <c r="J538" t="s">
        <v>161</v>
      </c>
      <c r="K538" s="3"/>
      <c r="L538" t="s">
        <v>52</v>
      </c>
      <c r="M538" t="s">
        <v>162</v>
      </c>
    </row>
    <row r="539" spans="1:14" x14ac:dyDescent="0.25">
      <c r="A539" s="2">
        <v>1</v>
      </c>
      <c r="B539" s="2">
        <v>2016</v>
      </c>
      <c r="C539" t="s">
        <v>223</v>
      </c>
      <c r="D539" t="s">
        <v>204</v>
      </c>
      <c r="E539" s="2">
        <v>1</v>
      </c>
      <c r="F539" s="2">
        <v>1</v>
      </c>
      <c r="G539" t="s">
        <v>224</v>
      </c>
      <c r="H539" t="s">
        <v>225</v>
      </c>
      <c r="I539" t="s">
        <v>19</v>
      </c>
      <c r="J539" t="s">
        <v>163</v>
      </c>
      <c r="K539" s="2">
        <v>3</v>
      </c>
      <c r="L539" t="s">
        <v>52</v>
      </c>
      <c r="M539" t="s">
        <v>164</v>
      </c>
      <c r="N539" t="s">
        <v>63</v>
      </c>
    </row>
    <row r="540" spans="1:14" x14ac:dyDescent="0.25">
      <c r="A540" s="2">
        <v>1</v>
      </c>
      <c r="B540" s="2">
        <v>2016</v>
      </c>
      <c r="C540" t="s">
        <v>223</v>
      </c>
      <c r="D540" t="s">
        <v>204</v>
      </c>
      <c r="E540" s="2">
        <v>1</v>
      </c>
      <c r="F540" s="2">
        <v>1</v>
      </c>
      <c r="G540" t="s">
        <v>224</v>
      </c>
      <c r="H540" t="s">
        <v>225</v>
      </c>
      <c r="I540" t="s">
        <v>19</v>
      </c>
      <c r="J540" t="s">
        <v>166</v>
      </c>
      <c r="K540" s="2">
        <v>4</v>
      </c>
      <c r="L540" t="s">
        <v>55</v>
      </c>
      <c r="M540" t="s">
        <v>167</v>
      </c>
      <c r="N540" t="s">
        <v>57</v>
      </c>
    </row>
    <row r="541" spans="1:14" x14ac:dyDescent="0.25">
      <c r="A541" s="2">
        <v>1</v>
      </c>
      <c r="B541" s="2">
        <v>2016</v>
      </c>
      <c r="C541" t="s">
        <v>227</v>
      </c>
      <c r="D541" t="s">
        <v>48</v>
      </c>
      <c r="E541" s="2">
        <v>1</v>
      </c>
      <c r="F541" s="2">
        <v>0</v>
      </c>
      <c r="G541" t="s">
        <v>228</v>
      </c>
      <c r="H541" t="s">
        <v>229</v>
      </c>
      <c r="I541" t="s">
        <v>21</v>
      </c>
      <c r="J541" t="s">
        <v>51</v>
      </c>
      <c r="K541" s="2">
        <v>5</v>
      </c>
      <c r="L541" t="s">
        <v>52</v>
      </c>
      <c r="M541" t="s">
        <v>53</v>
      </c>
      <c r="N541" t="s">
        <v>183</v>
      </c>
    </row>
    <row r="542" spans="1:14" x14ac:dyDescent="0.25">
      <c r="A542" s="2">
        <v>1</v>
      </c>
      <c r="B542" s="2">
        <v>2016</v>
      </c>
      <c r="C542" t="s">
        <v>227</v>
      </c>
      <c r="D542" t="s">
        <v>48</v>
      </c>
      <c r="E542" s="2">
        <v>1</v>
      </c>
      <c r="F542" s="2">
        <v>0</v>
      </c>
      <c r="G542" t="s">
        <v>228</v>
      </c>
      <c r="H542" t="s">
        <v>229</v>
      </c>
      <c r="I542" t="s">
        <v>21</v>
      </c>
      <c r="J542" t="s">
        <v>54</v>
      </c>
      <c r="K542" s="2">
        <v>3</v>
      </c>
      <c r="L542" t="s">
        <v>55</v>
      </c>
      <c r="M542" t="s">
        <v>56</v>
      </c>
      <c r="N542" t="s">
        <v>178</v>
      </c>
    </row>
    <row r="543" spans="1:14" x14ac:dyDescent="0.25">
      <c r="A543" s="2">
        <v>1</v>
      </c>
      <c r="B543" s="2">
        <v>2016</v>
      </c>
      <c r="C543" t="s">
        <v>227</v>
      </c>
      <c r="D543" t="s">
        <v>48</v>
      </c>
      <c r="E543" s="2">
        <v>1</v>
      </c>
      <c r="F543" s="2">
        <v>0</v>
      </c>
      <c r="G543" t="s">
        <v>228</v>
      </c>
      <c r="H543" t="s">
        <v>229</v>
      </c>
      <c r="I543" t="s">
        <v>21</v>
      </c>
      <c r="J543" t="s">
        <v>58</v>
      </c>
      <c r="K543" s="2">
        <v>4</v>
      </c>
      <c r="L543" t="s">
        <v>55</v>
      </c>
      <c r="M543" t="s">
        <v>59</v>
      </c>
      <c r="N543" t="s">
        <v>57</v>
      </c>
    </row>
    <row r="544" spans="1:14" x14ac:dyDescent="0.25">
      <c r="A544" s="2">
        <v>1</v>
      </c>
      <c r="B544" s="2">
        <v>2016</v>
      </c>
      <c r="C544" t="s">
        <v>227</v>
      </c>
      <c r="D544" t="s">
        <v>48</v>
      </c>
      <c r="E544" s="2">
        <v>1</v>
      </c>
      <c r="F544" s="2">
        <v>0</v>
      </c>
      <c r="G544" t="s">
        <v>228</v>
      </c>
      <c r="H544" t="s">
        <v>229</v>
      </c>
      <c r="I544" t="s">
        <v>21</v>
      </c>
      <c r="J544" t="s">
        <v>60</v>
      </c>
      <c r="K544" s="2">
        <v>2</v>
      </c>
      <c r="L544" t="s">
        <v>61</v>
      </c>
      <c r="M544" t="s">
        <v>62</v>
      </c>
      <c r="N544" t="s">
        <v>63</v>
      </c>
    </row>
    <row r="545" spans="1:14" x14ac:dyDescent="0.25">
      <c r="A545" s="2">
        <v>1</v>
      </c>
      <c r="B545" s="2">
        <v>2016</v>
      </c>
      <c r="C545" t="s">
        <v>227</v>
      </c>
      <c r="D545" t="s">
        <v>48</v>
      </c>
      <c r="E545" s="2">
        <v>1</v>
      </c>
      <c r="F545" s="2">
        <v>0</v>
      </c>
      <c r="G545" t="s">
        <v>228</v>
      </c>
      <c r="H545" t="s">
        <v>229</v>
      </c>
      <c r="I545" t="s">
        <v>21</v>
      </c>
      <c r="J545" t="s">
        <v>64</v>
      </c>
      <c r="K545" s="2">
        <v>3</v>
      </c>
      <c r="L545" t="s">
        <v>65</v>
      </c>
      <c r="M545" t="s">
        <v>66</v>
      </c>
      <c r="N545" t="s">
        <v>67</v>
      </c>
    </row>
    <row r="546" spans="1:14" x14ac:dyDescent="0.25">
      <c r="A546" s="2">
        <v>1</v>
      </c>
      <c r="B546" s="2">
        <v>2016</v>
      </c>
      <c r="C546" t="s">
        <v>227</v>
      </c>
      <c r="D546" t="s">
        <v>48</v>
      </c>
      <c r="E546" s="2">
        <v>1</v>
      </c>
      <c r="F546" s="2">
        <v>0</v>
      </c>
      <c r="G546" t="s">
        <v>228</v>
      </c>
      <c r="H546" t="s">
        <v>229</v>
      </c>
      <c r="I546" t="s">
        <v>21</v>
      </c>
      <c r="J546" t="s">
        <v>68</v>
      </c>
      <c r="K546" s="2">
        <v>1</v>
      </c>
      <c r="L546" t="s">
        <v>65</v>
      </c>
      <c r="M546" t="s">
        <v>69</v>
      </c>
      <c r="N546" t="s">
        <v>230</v>
      </c>
    </row>
    <row r="547" spans="1:14" x14ac:dyDescent="0.25">
      <c r="A547" s="2">
        <v>1</v>
      </c>
      <c r="B547" s="2">
        <v>2016</v>
      </c>
      <c r="C547" t="s">
        <v>227</v>
      </c>
      <c r="D547" t="s">
        <v>48</v>
      </c>
      <c r="E547" s="2">
        <v>1</v>
      </c>
      <c r="F547" s="2">
        <v>0</v>
      </c>
      <c r="G547" t="s">
        <v>228</v>
      </c>
      <c r="H547" t="s">
        <v>229</v>
      </c>
      <c r="I547" t="s">
        <v>21</v>
      </c>
      <c r="J547" t="s">
        <v>70</v>
      </c>
      <c r="K547" s="2">
        <v>3</v>
      </c>
      <c r="L547" t="s">
        <v>65</v>
      </c>
      <c r="M547" t="s">
        <v>71</v>
      </c>
      <c r="N547" t="s">
        <v>67</v>
      </c>
    </row>
    <row r="548" spans="1:14" x14ac:dyDescent="0.25">
      <c r="A548" s="2">
        <v>1</v>
      </c>
      <c r="B548" s="2">
        <v>2016</v>
      </c>
      <c r="C548" t="s">
        <v>227</v>
      </c>
      <c r="D548" t="s">
        <v>48</v>
      </c>
      <c r="E548" s="2">
        <v>1</v>
      </c>
      <c r="F548" s="2">
        <v>0</v>
      </c>
      <c r="G548" t="s">
        <v>228</v>
      </c>
      <c r="H548" t="s">
        <v>229</v>
      </c>
      <c r="I548" t="s">
        <v>21</v>
      </c>
      <c r="J548" t="s">
        <v>72</v>
      </c>
      <c r="K548" s="2">
        <v>1</v>
      </c>
      <c r="L548" t="s">
        <v>52</v>
      </c>
      <c r="M548" t="s">
        <v>73</v>
      </c>
      <c r="N548" t="s">
        <v>177</v>
      </c>
    </row>
    <row r="549" spans="1:14" x14ac:dyDescent="0.25">
      <c r="A549" s="2">
        <v>1</v>
      </c>
      <c r="B549" s="2">
        <v>2016</v>
      </c>
      <c r="C549" t="s">
        <v>227</v>
      </c>
      <c r="D549" t="s">
        <v>48</v>
      </c>
      <c r="E549" s="2">
        <v>1</v>
      </c>
      <c r="F549" s="2">
        <v>0</v>
      </c>
      <c r="G549" t="s">
        <v>228</v>
      </c>
      <c r="H549" t="s">
        <v>229</v>
      </c>
      <c r="I549" t="s">
        <v>21</v>
      </c>
      <c r="J549" t="s">
        <v>74</v>
      </c>
      <c r="K549" s="2">
        <v>1</v>
      </c>
      <c r="L549" t="s">
        <v>75</v>
      </c>
      <c r="M549" t="s">
        <v>76</v>
      </c>
      <c r="N549" t="s">
        <v>77</v>
      </c>
    </row>
    <row r="550" spans="1:14" x14ac:dyDescent="0.25">
      <c r="A550" s="2">
        <v>1</v>
      </c>
      <c r="B550" s="2">
        <v>2016</v>
      </c>
      <c r="C550" t="s">
        <v>227</v>
      </c>
      <c r="D550" t="s">
        <v>48</v>
      </c>
      <c r="E550" s="2">
        <v>1</v>
      </c>
      <c r="F550" s="2">
        <v>0</v>
      </c>
      <c r="G550" t="s">
        <v>228</v>
      </c>
      <c r="H550" t="s">
        <v>229</v>
      </c>
      <c r="I550" t="s">
        <v>21</v>
      </c>
      <c r="J550" t="s">
        <v>78</v>
      </c>
      <c r="K550" s="2">
        <v>3</v>
      </c>
      <c r="L550" t="s">
        <v>75</v>
      </c>
      <c r="M550" t="s">
        <v>79</v>
      </c>
      <c r="N550" t="s">
        <v>231</v>
      </c>
    </row>
    <row r="551" spans="1:14" x14ac:dyDescent="0.25">
      <c r="A551" s="2">
        <v>1</v>
      </c>
      <c r="B551" s="2">
        <v>2016</v>
      </c>
      <c r="C551" t="s">
        <v>227</v>
      </c>
      <c r="D551" t="s">
        <v>48</v>
      </c>
      <c r="E551" s="2">
        <v>1</v>
      </c>
      <c r="F551" s="2">
        <v>0</v>
      </c>
      <c r="G551" t="s">
        <v>228</v>
      </c>
      <c r="H551" t="s">
        <v>229</v>
      </c>
      <c r="I551" t="s">
        <v>21</v>
      </c>
      <c r="J551" t="s">
        <v>81</v>
      </c>
      <c r="K551" s="2">
        <v>3</v>
      </c>
      <c r="L551" t="s">
        <v>75</v>
      </c>
      <c r="M551" t="s">
        <v>82</v>
      </c>
      <c r="N551" t="s">
        <v>208</v>
      </c>
    </row>
    <row r="552" spans="1:14" x14ac:dyDescent="0.25">
      <c r="A552" s="2">
        <v>1</v>
      </c>
      <c r="B552" s="2">
        <v>2016</v>
      </c>
      <c r="C552" t="s">
        <v>227</v>
      </c>
      <c r="D552" t="s">
        <v>48</v>
      </c>
      <c r="E552" s="2">
        <v>1</v>
      </c>
      <c r="F552" s="2">
        <v>0</v>
      </c>
      <c r="G552" t="s">
        <v>228</v>
      </c>
      <c r="H552" t="s">
        <v>229</v>
      </c>
      <c r="I552" t="s">
        <v>21</v>
      </c>
      <c r="J552" t="s">
        <v>84</v>
      </c>
      <c r="K552" s="2">
        <v>4</v>
      </c>
      <c r="L552" t="s">
        <v>85</v>
      </c>
      <c r="M552" t="s">
        <v>86</v>
      </c>
      <c r="N552" t="s">
        <v>87</v>
      </c>
    </row>
    <row r="553" spans="1:14" x14ac:dyDescent="0.25">
      <c r="A553" s="2">
        <v>1</v>
      </c>
      <c r="B553" s="2">
        <v>2016</v>
      </c>
      <c r="C553" t="s">
        <v>227</v>
      </c>
      <c r="D553" t="s">
        <v>48</v>
      </c>
      <c r="E553" s="2">
        <v>1</v>
      </c>
      <c r="F553" s="2">
        <v>0</v>
      </c>
      <c r="G553" t="s">
        <v>228</v>
      </c>
      <c r="H553" t="s">
        <v>229</v>
      </c>
      <c r="I553" t="s">
        <v>21</v>
      </c>
      <c r="J553" t="s">
        <v>88</v>
      </c>
      <c r="K553" s="2">
        <v>4</v>
      </c>
      <c r="L553" t="s">
        <v>85</v>
      </c>
      <c r="M553" t="s">
        <v>89</v>
      </c>
      <c r="N553" t="s">
        <v>87</v>
      </c>
    </row>
    <row r="554" spans="1:14" x14ac:dyDescent="0.25">
      <c r="A554" s="2">
        <v>1</v>
      </c>
      <c r="B554" s="2">
        <v>2016</v>
      </c>
      <c r="C554" t="s">
        <v>227</v>
      </c>
      <c r="D554" t="s">
        <v>48</v>
      </c>
      <c r="E554" s="2">
        <v>1</v>
      </c>
      <c r="F554" s="2">
        <v>0</v>
      </c>
      <c r="G554" t="s">
        <v>228</v>
      </c>
      <c r="H554" t="s">
        <v>229</v>
      </c>
      <c r="I554" t="s">
        <v>21</v>
      </c>
      <c r="J554" t="s">
        <v>90</v>
      </c>
      <c r="K554" s="2">
        <v>4</v>
      </c>
      <c r="L554" t="s">
        <v>75</v>
      </c>
      <c r="M554" t="s">
        <v>91</v>
      </c>
      <c r="N554" t="s">
        <v>92</v>
      </c>
    </row>
    <row r="555" spans="1:14" x14ac:dyDescent="0.25">
      <c r="A555" s="2">
        <v>1</v>
      </c>
      <c r="B555" s="2">
        <v>2016</v>
      </c>
      <c r="C555" t="s">
        <v>227</v>
      </c>
      <c r="D555" t="s">
        <v>48</v>
      </c>
      <c r="E555" s="2">
        <v>1</v>
      </c>
      <c r="F555" s="2">
        <v>0</v>
      </c>
      <c r="G555" t="s">
        <v>228</v>
      </c>
      <c r="H555" t="s">
        <v>229</v>
      </c>
      <c r="I555" t="s">
        <v>21</v>
      </c>
      <c r="J555" t="s">
        <v>93</v>
      </c>
      <c r="K555" s="2">
        <v>3</v>
      </c>
      <c r="L555" t="s">
        <v>75</v>
      </c>
      <c r="M555" t="s">
        <v>94</v>
      </c>
      <c r="N555" t="s">
        <v>95</v>
      </c>
    </row>
    <row r="556" spans="1:14" x14ac:dyDescent="0.25">
      <c r="A556" s="2">
        <v>1</v>
      </c>
      <c r="B556" s="2">
        <v>2016</v>
      </c>
      <c r="C556" t="s">
        <v>227</v>
      </c>
      <c r="D556" t="s">
        <v>48</v>
      </c>
      <c r="E556" s="2">
        <v>1</v>
      </c>
      <c r="F556" s="2">
        <v>0</v>
      </c>
      <c r="G556" t="s">
        <v>228</v>
      </c>
      <c r="H556" t="s">
        <v>229</v>
      </c>
      <c r="I556" t="s">
        <v>21</v>
      </c>
      <c r="J556" t="s">
        <v>96</v>
      </c>
      <c r="K556" s="2">
        <v>4</v>
      </c>
      <c r="L556" t="s">
        <v>75</v>
      </c>
      <c r="M556" t="s">
        <v>97</v>
      </c>
      <c r="N556" t="s">
        <v>92</v>
      </c>
    </row>
    <row r="557" spans="1:14" x14ac:dyDescent="0.25">
      <c r="A557" s="2">
        <v>1</v>
      </c>
      <c r="B557" s="2">
        <v>2016</v>
      </c>
      <c r="C557" t="s">
        <v>227</v>
      </c>
      <c r="D557" t="s">
        <v>48</v>
      </c>
      <c r="E557" s="2">
        <v>1</v>
      </c>
      <c r="F557" s="2">
        <v>0</v>
      </c>
      <c r="G557" t="s">
        <v>228</v>
      </c>
      <c r="H557" t="s">
        <v>229</v>
      </c>
      <c r="I557" t="s">
        <v>21</v>
      </c>
      <c r="J557" t="s">
        <v>98</v>
      </c>
      <c r="K557" s="2">
        <v>3</v>
      </c>
      <c r="L557" t="s">
        <v>85</v>
      </c>
      <c r="M557" t="s">
        <v>99</v>
      </c>
      <c r="N557" t="s">
        <v>126</v>
      </c>
    </row>
    <row r="558" spans="1:14" x14ac:dyDescent="0.25">
      <c r="A558" s="2">
        <v>1</v>
      </c>
      <c r="B558" s="2">
        <v>2016</v>
      </c>
      <c r="C558" t="s">
        <v>227</v>
      </c>
      <c r="D558" t="s">
        <v>48</v>
      </c>
      <c r="E558" s="2">
        <v>1</v>
      </c>
      <c r="F558" s="2">
        <v>0</v>
      </c>
      <c r="G558" t="s">
        <v>228</v>
      </c>
      <c r="H558" t="s">
        <v>229</v>
      </c>
      <c r="I558" t="s">
        <v>21</v>
      </c>
      <c r="J558" t="s">
        <v>100</v>
      </c>
      <c r="K558" s="3"/>
      <c r="L558" t="s">
        <v>61</v>
      </c>
      <c r="M558" t="s">
        <v>101</v>
      </c>
    </row>
    <row r="559" spans="1:14" x14ac:dyDescent="0.25">
      <c r="A559" s="2">
        <v>1</v>
      </c>
      <c r="B559" s="2">
        <v>2016</v>
      </c>
      <c r="C559" t="s">
        <v>227</v>
      </c>
      <c r="D559" t="s">
        <v>48</v>
      </c>
      <c r="E559" s="2">
        <v>1</v>
      </c>
      <c r="F559" s="2">
        <v>0</v>
      </c>
      <c r="G559" t="s">
        <v>228</v>
      </c>
      <c r="H559" t="s">
        <v>229</v>
      </c>
      <c r="I559" t="s">
        <v>21</v>
      </c>
      <c r="J559" t="s">
        <v>102</v>
      </c>
      <c r="K559" s="3"/>
      <c r="L559" t="s">
        <v>61</v>
      </c>
      <c r="M559" t="s">
        <v>103</v>
      </c>
    </row>
    <row r="560" spans="1:14" x14ac:dyDescent="0.25">
      <c r="A560" s="2">
        <v>1</v>
      </c>
      <c r="B560" s="2">
        <v>2016</v>
      </c>
      <c r="C560" t="s">
        <v>227</v>
      </c>
      <c r="D560" t="s">
        <v>48</v>
      </c>
      <c r="E560" s="2">
        <v>1</v>
      </c>
      <c r="F560" s="2">
        <v>0</v>
      </c>
      <c r="G560" t="s">
        <v>228</v>
      </c>
      <c r="H560" t="s">
        <v>229</v>
      </c>
      <c r="I560" t="s">
        <v>21</v>
      </c>
      <c r="J560" t="s">
        <v>104</v>
      </c>
      <c r="K560" s="3"/>
      <c r="L560" t="s">
        <v>61</v>
      </c>
      <c r="M560" t="s">
        <v>105</v>
      </c>
    </row>
    <row r="561" spans="1:14" x14ac:dyDescent="0.25">
      <c r="A561" s="2">
        <v>1</v>
      </c>
      <c r="B561" s="2">
        <v>2016</v>
      </c>
      <c r="C561" t="s">
        <v>227</v>
      </c>
      <c r="D561" t="s">
        <v>48</v>
      </c>
      <c r="E561" s="2">
        <v>1</v>
      </c>
      <c r="F561" s="2">
        <v>0</v>
      </c>
      <c r="G561" t="s">
        <v>228</v>
      </c>
      <c r="H561" t="s">
        <v>229</v>
      </c>
      <c r="I561" t="s">
        <v>21</v>
      </c>
      <c r="J561" t="s">
        <v>106</v>
      </c>
      <c r="K561" s="3"/>
      <c r="L561" t="s">
        <v>61</v>
      </c>
      <c r="M561" t="s">
        <v>107</v>
      </c>
    </row>
    <row r="562" spans="1:14" x14ac:dyDescent="0.25">
      <c r="A562" s="2">
        <v>1</v>
      </c>
      <c r="B562" s="2">
        <v>2016</v>
      </c>
      <c r="C562" t="s">
        <v>227</v>
      </c>
      <c r="D562" t="s">
        <v>48</v>
      </c>
      <c r="E562" s="2">
        <v>1</v>
      </c>
      <c r="F562" s="2">
        <v>0</v>
      </c>
      <c r="G562" t="s">
        <v>228</v>
      </c>
      <c r="H562" t="s">
        <v>229</v>
      </c>
      <c r="I562" t="s">
        <v>21</v>
      </c>
      <c r="J562" t="s">
        <v>108</v>
      </c>
      <c r="K562" s="3"/>
      <c r="L562" t="s">
        <v>61</v>
      </c>
      <c r="M562" t="s">
        <v>109</v>
      </c>
    </row>
    <row r="563" spans="1:14" x14ac:dyDescent="0.25">
      <c r="A563" s="2">
        <v>1</v>
      </c>
      <c r="B563" s="2">
        <v>2016</v>
      </c>
      <c r="C563" t="s">
        <v>227</v>
      </c>
      <c r="D563" t="s">
        <v>48</v>
      </c>
      <c r="E563" s="2">
        <v>1</v>
      </c>
      <c r="F563" s="2">
        <v>0</v>
      </c>
      <c r="G563" t="s">
        <v>228</v>
      </c>
      <c r="H563" t="s">
        <v>229</v>
      </c>
      <c r="I563" t="s">
        <v>21</v>
      </c>
      <c r="J563" t="s">
        <v>110</v>
      </c>
      <c r="K563" s="3"/>
      <c r="L563" t="s">
        <v>61</v>
      </c>
      <c r="M563" t="s">
        <v>111</v>
      </c>
    </row>
    <row r="564" spans="1:14" x14ac:dyDescent="0.25">
      <c r="A564" s="2">
        <v>1</v>
      </c>
      <c r="B564" s="2">
        <v>2016</v>
      </c>
      <c r="C564" t="s">
        <v>227</v>
      </c>
      <c r="D564" t="s">
        <v>48</v>
      </c>
      <c r="E564" s="2">
        <v>1</v>
      </c>
      <c r="F564" s="2">
        <v>0</v>
      </c>
      <c r="G564" t="s">
        <v>228</v>
      </c>
      <c r="H564" t="s">
        <v>229</v>
      </c>
      <c r="I564" t="s">
        <v>21</v>
      </c>
      <c r="J564" t="s">
        <v>112</v>
      </c>
      <c r="K564" s="3"/>
      <c r="L564" t="s">
        <v>61</v>
      </c>
      <c r="M564" t="s">
        <v>113</v>
      </c>
    </row>
    <row r="565" spans="1:14" x14ac:dyDescent="0.25">
      <c r="A565" s="2">
        <v>1</v>
      </c>
      <c r="B565" s="2">
        <v>2016</v>
      </c>
      <c r="C565" t="s">
        <v>227</v>
      </c>
      <c r="D565" t="s">
        <v>48</v>
      </c>
      <c r="E565" s="2">
        <v>1</v>
      </c>
      <c r="F565" s="2">
        <v>0</v>
      </c>
      <c r="G565" t="s">
        <v>228</v>
      </c>
      <c r="H565" t="s">
        <v>229</v>
      </c>
      <c r="I565" t="s">
        <v>21</v>
      </c>
      <c r="J565" t="s">
        <v>114</v>
      </c>
      <c r="K565" s="3"/>
      <c r="L565" t="s">
        <v>61</v>
      </c>
      <c r="M565" t="s">
        <v>115</v>
      </c>
    </row>
    <row r="566" spans="1:14" x14ac:dyDescent="0.25">
      <c r="A566" s="2">
        <v>1</v>
      </c>
      <c r="B566" s="2">
        <v>2016</v>
      </c>
      <c r="C566" t="s">
        <v>227</v>
      </c>
      <c r="D566" t="s">
        <v>48</v>
      </c>
      <c r="E566" s="2">
        <v>1</v>
      </c>
      <c r="F566" s="2">
        <v>0</v>
      </c>
      <c r="G566" t="s">
        <v>228</v>
      </c>
      <c r="H566" t="s">
        <v>229</v>
      </c>
      <c r="I566" t="s">
        <v>21</v>
      </c>
      <c r="J566" t="s">
        <v>116</v>
      </c>
      <c r="K566" s="2">
        <v>3</v>
      </c>
      <c r="L566" t="s">
        <v>65</v>
      </c>
      <c r="M566" t="s">
        <v>117</v>
      </c>
      <c r="N566" t="s">
        <v>67</v>
      </c>
    </row>
    <row r="567" spans="1:14" x14ac:dyDescent="0.25">
      <c r="A567" s="2">
        <v>1</v>
      </c>
      <c r="B567" s="2">
        <v>2016</v>
      </c>
      <c r="C567" t="s">
        <v>227</v>
      </c>
      <c r="D567" t="s">
        <v>48</v>
      </c>
      <c r="E567" s="2">
        <v>1</v>
      </c>
      <c r="F567" s="2">
        <v>0</v>
      </c>
      <c r="G567" t="s">
        <v>228</v>
      </c>
      <c r="H567" t="s">
        <v>229</v>
      </c>
      <c r="I567" t="s">
        <v>21</v>
      </c>
      <c r="J567" t="s">
        <v>118</v>
      </c>
      <c r="K567" s="2">
        <v>3</v>
      </c>
      <c r="L567" t="s">
        <v>55</v>
      </c>
      <c r="M567" t="s">
        <v>119</v>
      </c>
      <c r="N567" t="s">
        <v>178</v>
      </c>
    </row>
    <row r="568" spans="1:14" x14ac:dyDescent="0.25">
      <c r="A568" s="2">
        <v>1</v>
      </c>
      <c r="B568" s="2">
        <v>2016</v>
      </c>
      <c r="C568" t="s">
        <v>227</v>
      </c>
      <c r="D568" t="s">
        <v>48</v>
      </c>
      <c r="E568" s="2">
        <v>1</v>
      </c>
      <c r="F568" s="2">
        <v>0</v>
      </c>
      <c r="G568" t="s">
        <v>228</v>
      </c>
      <c r="H568" t="s">
        <v>229</v>
      </c>
      <c r="I568" t="s">
        <v>21</v>
      </c>
      <c r="J568" t="s">
        <v>120</v>
      </c>
      <c r="K568" s="2">
        <v>2</v>
      </c>
      <c r="L568" t="s">
        <v>65</v>
      </c>
      <c r="M568" t="s">
        <v>121</v>
      </c>
      <c r="N568" t="s">
        <v>186</v>
      </c>
    </row>
    <row r="569" spans="1:14" x14ac:dyDescent="0.25">
      <c r="A569" s="2">
        <v>1</v>
      </c>
      <c r="B569" s="2">
        <v>2016</v>
      </c>
      <c r="C569" t="s">
        <v>227</v>
      </c>
      <c r="D569" t="s">
        <v>48</v>
      </c>
      <c r="E569" s="2">
        <v>1</v>
      </c>
      <c r="F569" s="2">
        <v>0</v>
      </c>
      <c r="G569" t="s">
        <v>228</v>
      </c>
      <c r="H569" t="s">
        <v>229</v>
      </c>
      <c r="I569" t="s">
        <v>21</v>
      </c>
      <c r="J569" t="s">
        <v>122</v>
      </c>
      <c r="K569" s="2">
        <v>4</v>
      </c>
      <c r="L569" t="s">
        <v>85</v>
      </c>
      <c r="M569" t="s">
        <v>123</v>
      </c>
      <c r="N569" t="s">
        <v>87</v>
      </c>
    </row>
    <row r="570" spans="1:14" x14ac:dyDescent="0.25">
      <c r="A570" s="2">
        <v>1</v>
      </c>
      <c r="B570" s="2">
        <v>2016</v>
      </c>
      <c r="C570" t="s">
        <v>227</v>
      </c>
      <c r="D570" t="s">
        <v>48</v>
      </c>
      <c r="E570" s="2">
        <v>1</v>
      </c>
      <c r="F570" s="2">
        <v>0</v>
      </c>
      <c r="G570" t="s">
        <v>228</v>
      </c>
      <c r="H570" t="s">
        <v>229</v>
      </c>
      <c r="I570" t="s">
        <v>21</v>
      </c>
      <c r="J570" t="s">
        <v>124</v>
      </c>
      <c r="K570" s="2">
        <v>3</v>
      </c>
      <c r="L570" t="s">
        <v>85</v>
      </c>
      <c r="M570" t="s">
        <v>125</v>
      </c>
      <c r="N570" t="s">
        <v>126</v>
      </c>
    </row>
    <row r="571" spans="1:14" x14ac:dyDescent="0.25">
      <c r="A571" s="2">
        <v>1</v>
      </c>
      <c r="B571" s="2">
        <v>2016</v>
      </c>
      <c r="C571" t="s">
        <v>227</v>
      </c>
      <c r="D571" t="s">
        <v>48</v>
      </c>
      <c r="E571" s="2">
        <v>1</v>
      </c>
      <c r="F571" s="2">
        <v>0</v>
      </c>
      <c r="G571" t="s">
        <v>228</v>
      </c>
      <c r="H571" t="s">
        <v>229</v>
      </c>
      <c r="I571" t="s">
        <v>21</v>
      </c>
      <c r="J571" t="s">
        <v>127</v>
      </c>
      <c r="K571" s="2">
        <v>3</v>
      </c>
      <c r="L571" t="s">
        <v>85</v>
      </c>
      <c r="M571" t="s">
        <v>128</v>
      </c>
      <c r="N571" t="s">
        <v>126</v>
      </c>
    </row>
    <row r="572" spans="1:14" x14ac:dyDescent="0.25">
      <c r="A572" s="2">
        <v>1</v>
      </c>
      <c r="B572" s="2">
        <v>2016</v>
      </c>
      <c r="C572" t="s">
        <v>227</v>
      </c>
      <c r="D572" t="s">
        <v>48</v>
      </c>
      <c r="E572" s="2">
        <v>1</v>
      </c>
      <c r="F572" s="2">
        <v>0</v>
      </c>
      <c r="G572" t="s">
        <v>228</v>
      </c>
      <c r="H572" t="s">
        <v>229</v>
      </c>
      <c r="I572" t="s">
        <v>21</v>
      </c>
      <c r="J572" t="s">
        <v>129</v>
      </c>
      <c r="K572" s="2">
        <v>3</v>
      </c>
      <c r="L572" t="s">
        <v>85</v>
      </c>
      <c r="M572" t="s">
        <v>130</v>
      </c>
      <c r="N572" t="s">
        <v>126</v>
      </c>
    </row>
    <row r="573" spans="1:14" x14ac:dyDescent="0.25">
      <c r="A573" s="2">
        <v>1</v>
      </c>
      <c r="B573" s="2">
        <v>2016</v>
      </c>
      <c r="C573" t="s">
        <v>227</v>
      </c>
      <c r="D573" t="s">
        <v>48</v>
      </c>
      <c r="E573" s="2">
        <v>1</v>
      </c>
      <c r="F573" s="2">
        <v>0</v>
      </c>
      <c r="G573" t="s">
        <v>228</v>
      </c>
      <c r="H573" t="s">
        <v>229</v>
      </c>
      <c r="I573" t="s">
        <v>21</v>
      </c>
      <c r="J573" t="s">
        <v>131</v>
      </c>
      <c r="K573" s="2">
        <v>3</v>
      </c>
      <c r="L573" t="s">
        <v>85</v>
      </c>
      <c r="M573" t="s">
        <v>132</v>
      </c>
      <c r="N573" t="s">
        <v>126</v>
      </c>
    </row>
    <row r="574" spans="1:14" x14ac:dyDescent="0.25">
      <c r="A574" s="2">
        <v>1</v>
      </c>
      <c r="B574" s="2">
        <v>2016</v>
      </c>
      <c r="C574" t="s">
        <v>227</v>
      </c>
      <c r="D574" t="s">
        <v>48</v>
      </c>
      <c r="E574" s="2">
        <v>1</v>
      </c>
      <c r="F574" s="2">
        <v>0</v>
      </c>
      <c r="G574" t="s">
        <v>228</v>
      </c>
      <c r="H574" t="s">
        <v>229</v>
      </c>
      <c r="I574" t="s">
        <v>21</v>
      </c>
      <c r="J574" t="s">
        <v>133</v>
      </c>
      <c r="K574" s="2">
        <v>1</v>
      </c>
      <c r="L574" t="s">
        <v>52</v>
      </c>
      <c r="M574" t="s">
        <v>134</v>
      </c>
      <c r="N574" t="s">
        <v>177</v>
      </c>
    </row>
    <row r="575" spans="1:14" x14ac:dyDescent="0.25">
      <c r="A575" s="2">
        <v>1</v>
      </c>
      <c r="B575" s="2">
        <v>2016</v>
      </c>
      <c r="C575" t="s">
        <v>227</v>
      </c>
      <c r="D575" t="s">
        <v>48</v>
      </c>
      <c r="E575" s="2">
        <v>1</v>
      </c>
      <c r="F575" s="2">
        <v>0</v>
      </c>
      <c r="G575" t="s">
        <v>228</v>
      </c>
      <c r="H575" t="s">
        <v>229</v>
      </c>
      <c r="I575" t="s">
        <v>21</v>
      </c>
      <c r="J575" t="s">
        <v>135</v>
      </c>
      <c r="K575" s="2">
        <v>3</v>
      </c>
      <c r="L575" t="s">
        <v>55</v>
      </c>
      <c r="M575" t="s">
        <v>136</v>
      </c>
      <c r="N575" t="s">
        <v>178</v>
      </c>
    </row>
    <row r="576" spans="1:14" x14ac:dyDescent="0.25">
      <c r="A576" s="2">
        <v>1</v>
      </c>
      <c r="B576" s="2">
        <v>2016</v>
      </c>
      <c r="C576" t="s">
        <v>227</v>
      </c>
      <c r="D576" t="s">
        <v>48</v>
      </c>
      <c r="E576" s="2">
        <v>1</v>
      </c>
      <c r="F576" s="2">
        <v>0</v>
      </c>
      <c r="G576" t="s">
        <v>228</v>
      </c>
      <c r="H576" t="s">
        <v>229</v>
      </c>
      <c r="I576" t="s">
        <v>21</v>
      </c>
      <c r="J576" t="s">
        <v>137</v>
      </c>
      <c r="K576" s="2">
        <v>3</v>
      </c>
      <c r="L576" t="s">
        <v>55</v>
      </c>
      <c r="M576" t="s">
        <v>138</v>
      </c>
      <c r="N576" t="s">
        <v>178</v>
      </c>
    </row>
    <row r="577" spans="1:14" x14ac:dyDescent="0.25">
      <c r="A577" s="2">
        <v>1</v>
      </c>
      <c r="B577" s="2">
        <v>2016</v>
      </c>
      <c r="C577" t="s">
        <v>227</v>
      </c>
      <c r="D577" t="s">
        <v>48</v>
      </c>
      <c r="E577" s="2">
        <v>1</v>
      </c>
      <c r="F577" s="2">
        <v>0</v>
      </c>
      <c r="G577" t="s">
        <v>228</v>
      </c>
      <c r="H577" t="s">
        <v>229</v>
      </c>
      <c r="I577" t="s">
        <v>21</v>
      </c>
      <c r="J577" t="s">
        <v>139</v>
      </c>
      <c r="K577" s="2">
        <v>4</v>
      </c>
      <c r="L577" t="s">
        <v>85</v>
      </c>
      <c r="M577" t="s">
        <v>140</v>
      </c>
      <c r="N577" t="s">
        <v>87</v>
      </c>
    </row>
    <row r="578" spans="1:14" x14ac:dyDescent="0.25">
      <c r="A578" s="2">
        <v>1</v>
      </c>
      <c r="B578" s="2">
        <v>2016</v>
      </c>
      <c r="C578" t="s">
        <v>227</v>
      </c>
      <c r="D578" t="s">
        <v>48</v>
      </c>
      <c r="E578" s="2">
        <v>1</v>
      </c>
      <c r="F578" s="2">
        <v>0</v>
      </c>
      <c r="G578" t="s">
        <v>228</v>
      </c>
      <c r="H578" t="s">
        <v>229</v>
      </c>
      <c r="I578" t="s">
        <v>21</v>
      </c>
      <c r="J578" t="s">
        <v>141</v>
      </c>
      <c r="K578" s="2">
        <v>3</v>
      </c>
      <c r="L578" t="s">
        <v>85</v>
      </c>
      <c r="M578" t="s">
        <v>142</v>
      </c>
      <c r="N578" t="s">
        <v>126</v>
      </c>
    </row>
    <row r="579" spans="1:14" x14ac:dyDescent="0.25">
      <c r="A579" s="2">
        <v>1</v>
      </c>
      <c r="B579" s="2">
        <v>2016</v>
      </c>
      <c r="C579" t="s">
        <v>227</v>
      </c>
      <c r="D579" t="s">
        <v>48</v>
      </c>
      <c r="E579" s="2">
        <v>1</v>
      </c>
      <c r="F579" s="2">
        <v>0</v>
      </c>
      <c r="G579" t="s">
        <v>228</v>
      </c>
      <c r="H579" t="s">
        <v>229</v>
      </c>
      <c r="I579" t="s">
        <v>21</v>
      </c>
      <c r="J579" t="s">
        <v>143</v>
      </c>
      <c r="K579" s="2">
        <v>3</v>
      </c>
      <c r="L579" t="s">
        <v>85</v>
      </c>
      <c r="M579" t="s">
        <v>144</v>
      </c>
      <c r="N579" t="s">
        <v>126</v>
      </c>
    </row>
    <row r="580" spans="1:14" x14ac:dyDescent="0.25">
      <c r="A580" s="2">
        <v>1</v>
      </c>
      <c r="B580" s="2">
        <v>2016</v>
      </c>
      <c r="C580" t="s">
        <v>227</v>
      </c>
      <c r="D580" t="s">
        <v>48</v>
      </c>
      <c r="E580" s="2">
        <v>1</v>
      </c>
      <c r="F580" s="2">
        <v>0</v>
      </c>
      <c r="G580" t="s">
        <v>228</v>
      </c>
      <c r="H580" t="s">
        <v>229</v>
      </c>
      <c r="I580" t="s">
        <v>21</v>
      </c>
      <c r="J580" t="s">
        <v>145</v>
      </c>
      <c r="K580" s="2">
        <v>3</v>
      </c>
      <c r="L580" t="s">
        <v>55</v>
      </c>
      <c r="M580" t="s">
        <v>146</v>
      </c>
      <c r="N580" t="s">
        <v>178</v>
      </c>
    </row>
    <row r="581" spans="1:14" x14ac:dyDescent="0.25">
      <c r="A581" s="2">
        <v>1</v>
      </c>
      <c r="B581" s="2">
        <v>2016</v>
      </c>
      <c r="C581" t="s">
        <v>227</v>
      </c>
      <c r="D581" t="s">
        <v>48</v>
      </c>
      <c r="E581" s="2">
        <v>1</v>
      </c>
      <c r="F581" s="2">
        <v>0</v>
      </c>
      <c r="G581" t="s">
        <v>228</v>
      </c>
      <c r="H581" t="s">
        <v>229</v>
      </c>
      <c r="I581" t="s">
        <v>21</v>
      </c>
      <c r="J581" t="s">
        <v>147</v>
      </c>
      <c r="K581" s="2">
        <v>3</v>
      </c>
      <c r="L581" t="s">
        <v>55</v>
      </c>
      <c r="M581" t="s">
        <v>148</v>
      </c>
      <c r="N581" t="s">
        <v>178</v>
      </c>
    </row>
    <row r="582" spans="1:14" x14ac:dyDescent="0.25">
      <c r="A582" s="2">
        <v>1</v>
      </c>
      <c r="B582" s="2">
        <v>2016</v>
      </c>
      <c r="C582" t="s">
        <v>227</v>
      </c>
      <c r="D582" t="s">
        <v>48</v>
      </c>
      <c r="E582" s="2">
        <v>1</v>
      </c>
      <c r="F582" s="2">
        <v>0</v>
      </c>
      <c r="G582" t="s">
        <v>228</v>
      </c>
      <c r="H582" t="s">
        <v>229</v>
      </c>
      <c r="I582" t="s">
        <v>21</v>
      </c>
      <c r="J582" t="s">
        <v>149</v>
      </c>
      <c r="K582" s="2">
        <v>3</v>
      </c>
      <c r="L582" t="s">
        <v>55</v>
      </c>
      <c r="M582" t="s">
        <v>150</v>
      </c>
      <c r="N582" t="s">
        <v>178</v>
      </c>
    </row>
    <row r="583" spans="1:14" x14ac:dyDescent="0.25">
      <c r="A583" s="2">
        <v>1</v>
      </c>
      <c r="B583" s="2">
        <v>2016</v>
      </c>
      <c r="C583" t="s">
        <v>227</v>
      </c>
      <c r="D583" t="s">
        <v>48</v>
      </c>
      <c r="E583" s="2">
        <v>1</v>
      </c>
      <c r="F583" s="2">
        <v>0</v>
      </c>
      <c r="G583" t="s">
        <v>228</v>
      </c>
      <c r="H583" t="s">
        <v>229</v>
      </c>
      <c r="I583" t="s">
        <v>21</v>
      </c>
      <c r="J583" t="s">
        <v>151</v>
      </c>
      <c r="K583" s="2">
        <v>9</v>
      </c>
      <c r="L583" t="s">
        <v>52</v>
      </c>
      <c r="M583" t="s">
        <v>152</v>
      </c>
      <c r="N583" t="s">
        <v>188</v>
      </c>
    </row>
    <row r="584" spans="1:14" x14ac:dyDescent="0.25">
      <c r="A584" s="2">
        <v>1</v>
      </c>
      <c r="B584" s="2">
        <v>2016</v>
      </c>
      <c r="C584" t="s">
        <v>227</v>
      </c>
      <c r="D584" t="s">
        <v>48</v>
      </c>
      <c r="E584" s="2">
        <v>1</v>
      </c>
      <c r="F584" s="2">
        <v>0</v>
      </c>
      <c r="G584" t="s">
        <v>228</v>
      </c>
      <c r="H584" t="s">
        <v>229</v>
      </c>
      <c r="I584" t="s">
        <v>21</v>
      </c>
      <c r="J584" t="s">
        <v>153</v>
      </c>
      <c r="K584" s="2">
        <v>5</v>
      </c>
      <c r="L584" t="s">
        <v>75</v>
      </c>
      <c r="M584" t="s">
        <v>154</v>
      </c>
      <c r="N584" t="s">
        <v>201</v>
      </c>
    </row>
    <row r="585" spans="1:14" x14ac:dyDescent="0.25">
      <c r="A585" s="2">
        <v>1</v>
      </c>
      <c r="B585" s="2">
        <v>2016</v>
      </c>
      <c r="C585" t="s">
        <v>227</v>
      </c>
      <c r="D585" t="s">
        <v>48</v>
      </c>
      <c r="E585" s="2">
        <v>1</v>
      </c>
      <c r="F585" s="2">
        <v>0</v>
      </c>
      <c r="G585" t="s">
        <v>228</v>
      </c>
      <c r="H585" t="s">
        <v>229</v>
      </c>
      <c r="I585" t="s">
        <v>21</v>
      </c>
      <c r="J585" t="s">
        <v>156</v>
      </c>
      <c r="K585" s="2">
        <v>1</v>
      </c>
      <c r="L585" t="s">
        <v>75</v>
      </c>
      <c r="M585" t="s">
        <v>157</v>
      </c>
      <c r="N585" t="s">
        <v>158</v>
      </c>
    </row>
    <row r="586" spans="1:14" x14ac:dyDescent="0.25">
      <c r="A586" s="2">
        <v>1</v>
      </c>
      <c r="B586" s="2">
        <v>2016</v>
      </c>
      <c r="C586" t="s">
        <v>227</v>
      </c>
      <c r="D586" t="s">
        <v>48</v>
      </c>
      <c r="E586" s="2">
        <v>1</v>
      </c>
      <c r="F586" s="2">
        <v>0</v>
      </c>
      <c r="G586" t="s">
        <v>228</v>
      </c>
      <c r="H586" t="s">
        <v>229</v>
      </c>
      <c r="I586" t="s">
        <v>21</v>
      </c>
      <c r="J586" t="s">
        <v>159</v>
      </c>
      <c r="K586" s="3"/>
      <c r="L586" t="s">
        <v>52</v>
      </c>
      <c r="M586" t="s">
        <v>160</v>
      </c>
    </row>
    <row r="587" spans="1:14" x14ac:dyDescent="0.25">
      <c r="A587" s="2">
        <v>1</v>
      </c>
      <c r="B587" s="2">
        <v>2016</v>
      </c>
      <c r="C587" t="s">
        <v>227</v>
      </c>
      <c r="D587" t="s">
        <v>48</v>
      </c>
      <c r="E587" s="2">
        <v>1</v>
      </c>
      <c r="F587" s="2">
        <v>0</v>
      </c>
      <c r="G587" t="s">
        <v>228</v>
      </c>
      <c r="H587" t="s">
        <v>229</v>
      </c>
      <c r="I587" t="s">
        <v>21</v>
      </c>
      <c r="J587" t="s">
        <v>161</v>
      </c>
      <c r="K587" s="3"/>
      <c r="L587" t="s">
        <v>52</v>
      </c>
      <c r="M587" t="s">
        <v>162</v>
      </c>
    </row>
    <row r="588" spans="1:14" x14ac:dyDescent="0.25">
      <c r="A588" s="2">
        <v>1</v>
      </c>
      <c r="B588" s="2">
        <v>2016</v>
      </c>
      <c r="C588" t="s">
        <v>227</v>
      </c>
      <c r="D588" t="s">
        <v>48</v>
      </c>
      <c r="E588" s="2">
        <v>1</v>
      </c>
      <c r="F588" s="2">
        <v>0</v>
      </c>
      <c r="G588" t="s">
        <v>228</v>
      </c>
      <c r="H588" t="s">
        <v>229</v>
      </c>
      <c r="I588" t="s">
        <v>21</v>
      </c>
      <c r="J588" t="s">
        <v>163</v>
      </c>
      <c r="K588" s="2">
        <v>1</v>
      </c>
      <c r="L588" t="s">
        <v>52</v>
      </c>
      <c r="M588" t="s">
        <v>164</v>
      </c>
      <c r="N588" t="s">
        <v>165</v>
      </c>
    </row>
    <row r="589" spans="1:14" x14ac:dyDescent="0.25">
      <c r="A589" s="2">
        <v>1</v>
      </c>
      <c r="B589" s="2">
        <v>2016</v>
      </c>
      <c r="C589" t="s">
        <v>227</v>
      </c>
      <c r="D589" t="s">
        <v>48</v>
      </c>
      <c r="E589" s="2">
        <v>1</v>
      </c>
      <c r="F589" s="2">
        <v>0</v>
      </c>
      <c r="G589" t="s">
        <v>228</v>
      </c>
      <c r="H589" t="s">
        <v>229</v>
      </c>
      <c r="I589" t="s">
        <v>21</v>
      </c>
      <c r="J589" t="s">
        <v>166</v>
      </c>
      <c r="K589" s="2">
        <v>3</v>
      </c>
      <c r="L589" t="s">
        <v>55</v>
      </c>
      <c r="M589" t="s">
        <v>167</v>
      </c>
      <c r="N589" t="s">
        <v>178</v>
      </c>
    </row>
    <row r="590" spans="1:14" x14ac:dyDescent="0.25">
      <c r="A590" s="2">
        <v>1</v>
      </c>
      <c r="B590" s="2">
        <v>2016</v>
      </c>
      <c r="C590" t="s">
        <v>232</v>
      </c>
      <c r="D590" t="s">
        <v>48</v>
      </c>
      <c r="E590" s="2">
        <v>1</v>
      </c>
      <c r="F590" s="2">
        <v>0</v>
      </c>
      <c r="G590" t="s">
        <v>233</v>
      </c>
      <c r="H590" t="s">
        <v>182</v>
      </c>
      <c r="I590" t="s">
        <v>21</v>
      </c>
      <c r="J590" t="s">
        <v>51</v>
      </c>
      <c r="K590" s="3"/>
      <c r="L590" t="s">
        <v>52</v>
      </c>
      <c r="M590" t="s">
        <v>53</v>
      </c>
    </row>
    <row r="591" spans="1:14" x14ac:dyDescent="0.25">
      <c r="A591" s="2">
        <v>1</v>
      </c>
      <c r="B591" s="2">
        <v>2016</v>
      </c>
      <c r="C591" t="s">
        <v>232</v>
      </c>
      <c r="D591" t="s">
        <v>48</v>
      </c>
      <c r="E591" s="2">
        <v>1</v>
      </c>
      <c r="F591" s="2">
        <v>0</v>
      </c>
      <c r="G591" t="s">
        <v>233</v>
      </c>
      <c r="H591" t="s">
        <v>182</v>
      </c>
      <c r="I591" t="s">
        <v>21</v>
      </c>
      <c r="J591" t="s">
        <v>54</v>
      </c>
      <c r="K591" s="2">
        <v>4</v>
      </c>
      <c r="L591" t="s">
        <v>55</v>
      </c>
      <c r="M591" t="s">
        <v>56</v>
      </c>
      <c r="N591" t="s">
        <v>57</v>
      </c>
    </row>
    <row r="592" spans="1:14" x14ac:dyDescent="0.25">
      <c r="A592" s="2">
        <v>1</v>
      </c>
      <c r="B592" s="2">
        <v>2016</v>
      </c>
      <c r="C592" t="s">
        <v>232</v>
      </c>
      <c r="D592" t="s">
        <v>48</v>
      </c>
      <c r="E592" s="2">
        <v>1</v>
      </c>
      <c r="F592" s="2">
        <v>0</v>
      </c>
      <c r="G592" t="s">
        <v>233</v>
      </c>
      <c r="H592" t="s">
        <v>182</v>
      </c>
      <c r="I592" t="s">
        <v>21</v>
      </c>
      <c r="J592" t="s">
        <v>58</v>
      </c>
      <c r="K592" s="2">
        <v>4</v>
      </c>
      <c r="L592" t="s">
        <v>55</v>
      </c>
      <c r="M592" t="s">
        <v>59</v>
      </c>
      <c r="N592" t="s">
        <v>57</v>
      </c>
    </row>
    <row r="593" spans="1:14" x14ac:dyDescent="0.25">
      <c r="A593" s="2">
        <v>1</v>
      </c>
      <c r="B593" s="2">
        <v>2016</v>
      </c>
      <c r="C593" t="s">
        <v>232</v>
      </c>
      <c r="D593" t="s">
        <v>48</v>
      </c>
      <c r="E593" s="2">
        <v>1</v>
      </c>
      <c r="F593" s="2">
        <v>0</v>
      </c>
      <c r="G593" t="s">
        <v>233</v>
      </c>
      <c r="H593" t="s">
        <v>182</v>
      </c>
      <c r="I593" t="s">
        <v>21</v>
      </c>
      <c r="J593" t="s">
        <v>60</v>
      </c>
      <c r="K593" s="2">
        <v>2</v>
      </c>
      <c r="L593" t="s">
        <v>61</v>
      </c>
      <c r="M593" t="s">
        <v>62</v>
      </c>
      <c r="N593" t="s">
        <v>63</v>
      </c>
    </row>
    <row r="594" spans="1:14" x14ac:dyDescent="0.25">
      <c r="A594" s="2">
        <v>1</v>
      </c>
      <c r="B594" s="2">
        <v>2016</v>
      </c>
      <c r="C594" t="s">
        <v>232</v>
      </c>
      <c r="D594" t="s">
        <v>48</v>
      </c>
      <c r="E594" s="2">
        <v>1</v>
      </c>
      <c r="F594" s="2">
        <v>0</v>
      </c>
      <c r="G594" t="s">
        <v>233</v>
      </c>
      <c r="H594" t="s">
        <v>182</v>
      </c>
      <c r="I594" t="s">
        <v>21</v>
      </c>
      <c r="J594" t="s">
        <v>64</v>
      </c>
      <c r="K594" s="2">
        <v>3</v>
      </c>
      <c r="L594" t="s">
        <v>65</v>
      </c>
      <c r="M594" t="s">
        <v>66</v>
      </c>
      <c r="N594" t="s">
        <v>67</v>
      </c>
    </row>
    <row r="595" spans="1:14" x14ac:dyDescent="0.25">
      <c r="A595" s="2">
        <v>1</v>
      </c>
      <c r="B595" s="2">
        <v>2016</v>
      </c>
      <c r="C595" t="s">
        <v>232</v>
      </c>
      <c r="D595" t="s">
        <v>48</v>
      </c>
      <c r="E595" s="2">
        <v>1</v>
      </c>
      <c r="F595" s="2">
        <v>0</v>
      </c>
      <c r="G595" t="s">
        <v>233</v>
      </c>
      <c r="H595" t="s">
        <v>182</v>
      </c>
      <c r="I595" t="s">
        <v>21</v>
      </c>
      <c r="J595" t="s">
        <v>68</v>
      </c>
      <c r="K595" s="2">
        <v>3</v>
      </c>
      <c r="L595" t="s">
        <v>65</v>
      </c>
      <c r="M595" t="s">
        <v>69</v>
      </c>
      <c r="N595" t="s">
        <v>67</v>
      </c>
    </row>
    <row r="596" spans="1:14" x14ac:dyDescent="0.25">
      <c r="A596" s="2">
        <v>1</v>
      </c>
      <c r="B596" s="2">
        <v>2016</v>
      </c>
      <c r="C596" t="s">
        <v>232</v>
      </c>
      <c r="D596" t="s">
        <v>48</v>
      </c>
      <c r="E596" s="2">
        <v>1</v>
      </c>
      <c r="F596" s="2">
        <v>0</v>
      </c>
      <c r="G596" t="s">
        <v>233</v>
      </c>
      <c r="H596" t="s">
        <v>182</v>
      </c>
      <c r="I596" t="s">
        <v>21</v>
      </c>
      <c r="J596" t="s">
        <v>70</v>
      </c>
      <c r="K596" s="2">
        <v>3</v>
      </c>
      <c r="L596" t="s">
        <v>65</v>
      </c>
      <c r="M596" t="s">
        <v>71</v>
      </c>
      <c r="N596" t="s">
        <v>67</v>
      </c>
    </row>
    <row r="597" spans="1:14" x14ac:dyDescent="0.25">
      <c r="A597" s="2">
        <v>1</v>
      </c>
      <c r="B597" s="2">
        <v>2016</v>
      </c>
      <c r="C597" t="s">
        <v>232</v>
      </c>
      <c r="D597" t="s">
        <v>48</v>
      </c>
      <c r="E597" s="2">
        <v>1</v>
      </c>
      <c r="F597" s="2">
        <v>0</v>
      </c>
      <c r="G597" t="s">
        <v>233</v>
      </c>
      <c r="H597" t="s">
        <v>182</v>
      </c>
      <c r="I597" t="s">
        <v>21</v>
      </c>
      <c r="J597" t="s">
        <v>72</v>
      </c>
      <c r="K597" s="3"/>
      <c r="L597" t="s">
        <v>52</v>
      </c>
      <c r="M597" t="s">
        <v>73</v>
      </c>
    </row>
    <row r="598" spans="1:14" x14ac:dyDescent="0.25">
      <c r="A598" s="2">
        <v>1</v>
      </c>
      <c r="B598" s="2">
        <v>2016</v>
      </c>
      <c r="C598" t="s">
        <v>232</v>
      </c>
      <c r="D598" t="s">
        <v>48</v>
      </c>
      <c r="E598" s="2">
        <v>1</v>
      </c>
      <c r="F598" s="2">
        <v>0</v>
      </c>
      <c r="G598" t="s">
        <v>233</v>
      </c>
      <c r="H598" t="s">
        <v>182</v>
      </c>
      <c r="I598" t="s">
        <v>21</v>
      </c>
      <c r="J598" t="s">
        <v>74</v>
      </c>
      <c r="K598" s="2">
        <v>1</v>
      </c>
      <c r="L598" t="s">
        <v>75</v>
      </c>
      <c r="M598" t="s">
        <v>76</v>
      </c>
      <c r="N598" t="s">
        <v>77</v>
      </c>
    </row>
    <row r="599" spans="1:14" x14ac:dyDescent="0.25">
      <c r="A599" s="2">
        <v>1</v>
      </c>
      <c r="B599" s="2">
        <v>2016</v>
      </c>
      <c r="C599" t="s">
        <v>232</v>
      </c>
      <c r="D599" t="s">
        <v>48</v>
      </c>
      <c r="E599" s="2">
        <v>1</v>
      </c>
      <c r="F599" s="2">
        <v>0</v>
      </c>
      <c r="G599" t="s">
        <v>233</v>
      </c>
      <c r="H599" t="s">
        <v>182</v>
      </c>
      <c r="I599" t="s">
        <v>21</v>
      </c>
      <c r="J599" t="s">
        <v>78</v>
      </c>
      <c r="K599" s="2">
        <v>4</v>
      </c>
      <c r="L599" t="s">
        <v>75</v>
      </c>
      <c r="M599" t="s">
        <v>79</v>
      </c>
      <c r="N599" t="s">
        <v>174</v>
      </c>
    </row>
    <row r="600" spans="1:14" x14ac:dyDescent="0.25">
      <c r="A600" s="2">
        <v>1</v>
      </c>
      <c r="B600" s="2">
        <v>2016</v>
      </c>
      <c r="C600" t="s">
        <v>232</v>
      </c>
      <c r="D600" t="s">
        <v>48</v>
      </c>
      <c r="E600" s="2">
        <v>1</v>
      </c>
      <c r="F600" s="2">
        <v>0</v>
      </c>
      <c r="G600" t="s">
        <v>233</v>
      </c>
      <c r="H600" t="s">
        <v>182</v>
      </c>
      <c r="I600" t="s">
        <v>21</v>
      </c>
      <c r="J600" t="s">
        <v>81</v>
      </c>
      <c r="K600" s="2">
        <v>1</v>
      </c>
      <c r="L600" t="s">
        <v>75</v>
      </c>
      <c r="M600" t="s">
        <v>82</v>
      </c>
      <c r="N600" t="s">
        <v>83</v>
      </c>
    </row>
    <row r="601" spans="1:14" x14ac:dyDescent="0.25">
      <c r="A601" s="2">
        <v>1</v>
      </c>
      <c r="B601" s="2">
        <v>2016</v>
      </c>
      <c r="C601" t="s">
        <v>232</v>
      </c>
      <c r="D601" t="s">
        <v>48</v>
      </c>
      <c r="E601" s="2">
        <v>1</v>
      </c>
      <c r="F601" s="2">
        <v>0</v>
      </c>
      <c r="G601" t="s">
        <v>233</v>
      </c>
      <c r="H601" t="s">
        <v>182</v>
      </c>
      <c r="I601" t="s">
        <v>21</v>
      </c>
      <c r="J601" t="s">
        <v>84</v>
      </c>
      <c r="K601" s="2">
        <v>4</v>
      </c>
      <c r="L601" t="s">
        <v>85</v>
      </c>
      <c r="M601" t="s">
        <v>86</v>
      </c>
      <c r="N601" t="s">
        <v>87</v>
      </c>
    </row>
    <row r="602" spans="1:14" x14ac:dyDescent="0.25">
      <c r="A602" s="2">
        <v>1</v>
      </c>
      <c r="B602" s="2">
        <v>2016</v>
      </c>
      <c r="C602" t="s">
        <v>232</v>
      </c>
      <c r="D602" t="s">
        <v>48</v>
      </c>
      <c r="E602" s="2">
        <v>1</v>
      </c>
      <c r="F602" s="2">
        <v>0</v>
      </c>
      <c r="G602" t="s">
        <v>233</v>
      </c>
      <c r="H602" t="s">
        <v>182</v>
      </c>
      <c r="I602" t="s">
        <v>21</v>
      </c>
      <c r="J602" t="s">
        <v>88</v>
      </c>
      <c r="K602" s="2">
        <v>3</v>
      </c>
      <c r="L602" t="s">
        <v>85</v>
      </c>
      <c r="M602" t="s">
        <v>89</v>
      </c>
      <c r="N602" t="s">
        <v>126</v>
      </c>
    </row>
    <row r="603" spans="1:14" x14ac:dyDescent="0.25">
      <c r="A603" s="2">
        <v>1</v>
      </c>
      <c r="B603" s="2">
        <v>2016</v>
      </c>
      <c r="C603" t="s">
        <v>232</v>
      </c>
      <c r="D603" t="s">
        <v>48</v>
      </c>
      <c r="E603" s="2">
        <v>1</v>
      </c>
      <c r="F603" s="2">
        <v>0</v>
      </c>
      <c r="G603" t="s">
        <v>233</v>
      </c>
      <c r="H603" t="s">
        <v>182</v>
      </c>
      <c r="I603" t="s">
        <v>21</v>
      </c>
      <c r="J603" t="s">
        <v>90</v>
      </c>
      <c r="K603" s="2">
        <v>4</v>
      </c>
      <c r="L603" t="s">
        <v>75</v>
      </c>
      <c r="M603" t="s">
        <v>91</v>
      </c>
      <c r="N603" t="s">
        <v>92</v>
      </c>
    </row>
    <row r="604" spans="1:14" x14ac:dyDescent="0.25">
      <c r="A604" s="2">
        <v>1</v>
      </c>
      <c r="B604" s="2">
        <v>2016</v>
      </c>
      <c r="C604" t="s">
        <v>232</v>
      </c>
      <c r="D604" t="s">
        <v>48</v>
      </c>
      <c r="E604" s="2">
        <v>1</v>
      </c>
      <c r="F604" s="2">
        <v>0</v>
      </c>
      <c r="G604" t="s">
        <v>233</v>
      </c>
      <c r="H604" t="s">
        <v>182</v>
      </c>
      <c r="I604" t="s">
        <v>21</v>
      </c>
      <c r="J604" t="s">
        <v>93</v>
      </c>
      <c r="K604" s="2">
        <v>4</v>
      </c>
      <c r="L604" t="s">
        <v>75</v>
      </c>
      <c r="M604" t="s">
        <v>94</v>
      </c>
      <c r="N604" t="s">
        <v>92</v>
      </c>
    </row>
    <row r="605" spans="1:14" x14ac:dyDescent="0.25">
      <c r="A605" s="2">
        <v>1</v>
      </c>
      <c r="B605" s="2">
        <v>2016</v>
      </c>
      <c r="C605" t="s">
        <v>232</v>
      </c>
      <c r="D605" t="s">
        <v>48</v>
      </c>
      <c r="E605" s="2">
        <v>1</v>
      </c>
      <c r="F605" s="2">
        <v>0</v>
      </c>
      <c r="G605" t="s">
        <v>233</v>
      </c>
      <c r="H605" t="s">
        <v>182</v>
      </c>
      <c r="I605" t="s">
        <v>21</v>
      </c>
      <c r="J605" t="s">
        <v>96</v>
      </c>
      <c r="K605" s="2">
        <v>3</v>
      </c>
      <c r="L605" t="s">
        <v>75</v>
      </c>
      <c r="M605" t="s">
        <v>97</v>
      </c>
      <c r="N605" t="s">
        <v>95</v>
      </c>
    </row>
    <row r="606" spans="1:14" x14ac:dyDescent="0.25">
      <c r="A606" s="2">
        <v>1</v>
      </c>
      <c r="B606" s="2">
        <v>2016</v>
      </c>
      <c r="C606" t="s">
        <v>232</v>
      </c>
      <c r="D606" t="s">
        <v>48</v>
      </c>
      <c r="E606" s="2">
        <v>1</v>
      </c>
      <c r="F606" s="2">
        <v>0</v>
      </c>
      <c r="G606" t="s">
        <v>233</v>
      </c>
      <c r="H606" t="s">
        <v>182</v>
      </c>
      <c r="I606" t="s">
        <v>21</v>
      </c>
      <c r="J606" t="s">
        <v>98</v>
      </c>
      <c r="K606" s="2">
        <v>5</v>
      </c>
      <c r="L606" t="s">
        <v>85</v>
      </c>
      <c r="M606" t="s">
        <v>99</v>
      </c>
      <c r="N606" t="s">
        <v>185</v>
      </c>
    </row>
    <row r="607" spans="1:14" x14ac:dyDescent="0.25">
      <c r="A607" s="2">
        <v>1</v>
      </c>
      <c r="B607" s="2">
        <v>2016</v>
      </c>
      <c r="C607" t="s">
        <v>232</v>
      </c>
      <c r="D607" t="s">
        <v>48</v>
      </c>
      <c r="E607" s="2">
        <v>1</v>
      </c>
      <c r="F607" s="2">
        <v>0</v>
      </c>
      <c r="G607" t="s">
        <v>233</v>
      </c>
      <c r="H607" t="s">
        <v>182</v>
      </c>
      <c r="I607" t="s">
        <v>21</v>
      </c>
      <c r="J607" t="s">
        <v>100</v>
      </c>
      <c r="K607" s="3"/>
      <c r="L607" t="s">
        <v>61</v>
      </c>
      <c r="M607" t="s">
        <v>101</v>
      </c>
    </row>
    <row r="608" spans="1:14" x14ac:dyDescent="0.25">
      <c r="A608" s="2">
        <v>1</v>
      </c>
      <c r="B608" s="2">
        <v>2016</v>
      </c>
      <c r="C608" t="s">
        <v>232</v>
      </c>
      <c r="D608" t="s">
        <v>48</v>
      </c>
      <c r="E608" s="2">
        <v>1</v>
      </c>
      <c r="F608" s="2">
        <v>0</v>
      </c>
      <c r="G608" t="s">
        <v>233</v>
      </c>
      <c r="H608" t="s">
        <v>182</v>
      </c>
      <c r="I608" t="s">
        <v>21</v>
      </c>
      <c r="J608" t="s">
        <v>102</v>
      </c>
      <c r="K608" s="3"/>
      <c r="L608" t="s">
        <v>61</v>
      </c>
      <c r="M608" t="s">
        <v>103</v>
      </c>
    </row>
    <row r="609" spans="1:14" x14ac:dyDescent="0.25">
      <c r="A609" s="2">
        <v>1</v>
      </c>
      <c r="B609" s="2">
        <v>2016</v>
      </c>
      <c r="C609" t="s">
        <v>232</v>
      </c>
      <c r="D609" t="s">
        <v>48</v>
      </c>
      <c r="E609" s="2">
        <v>1</v>
      </c>
      <c r="F609" s="2">
        <v>0</v>
      </c>
      <c r="G609" t="s">
        <v>233</v>
      </c>
      <c r="H609" t="s">
        <v>182</v>
      </c>
      <c r="I609" t="s">
        <v>21</v>
      </c>
      <c r="J609" t="s">
        <v>104</v>
      </c>
      <c r="K609" s="3"/>
      <c r="L609" t="s">
        <v>61</v>
      </c>
      <c r="M609" t="s">
        <v>105</v>
      </c>
    </row>
    <row r="610" spans="1:14" x14ac:dyDescent="0.25">
      <c r="A610" s="2">
        <v>1</v>
      </c>
      <c r="B610" s="2">
        <v>2016</v>
      </c>
      <c r="C610" t="s">
        <v>232</v>
      </c>
      <c r="D610" t="s">
        <v>48</v>
      </c>
      <c r="E610" s="2">
        <v>1</v>
      </c>
      <c r="F610" s="2">
        <v>0</v>
      </c>
      <c r="G610" t="s">
        <v>233</v>
      </c>
      <c r="H610" t="s">
        <v>182</v>
      </c>
      <c r="I610" t="s">
        <v>21</v>
      </c>
      <c r="J610" t="s">
        <v>106</v>
      </c>
      <c r="K610" s="3"/>
      <c r="L610" t="s">
        <v>61</v>
      </c>
      <c r="M610" t="s">
        <v>107</v>
      </c>
    </row>
    <row r="611" spans="1:14" x14ac:dyDescent="0.25">
      <c r="A611" s="2">
        <v>1</v>
      </c>
      <c r="B611" s="2">
        <v>2016</v>
      </c>
      <c r="C611" t="s">
        <v>232</v>
      </c>
      <c r="D611" t="s">
        <v>48</v>
      </c>
      <c r="E611" s="2">
        <v>1</v>
      </c>
      <c r="F611" s="2">
        <v>0</v>
      </c>
      <c r="G611" t="s">
        <v>233</v>
      </c>
      <c r="H611" t="s">
        <v>182</v>
      </c>
      <c r="I611" t="s">
        <v>21</v>
      </c>
      <c r="J611" t="s">
        <v>108</v>
      </c>
      <c r="K611" s="3"/>
      <c r="L611" t="s">
        <v>61</v>
      </c>
      <c r="M611" t="s">
        <v>109</v>
      </c>
    </row>
    <row r="612" spans="1:14" x14ac:dyDescent="0.25">
      <c r="A612" s="2">
        <v>1</v>
      </c>
      <c r="B612" s="2">
        <v>2016</v>
      </c>
      <c r="C612" t="s">
        <v>232</v>
      </c>
      <c r="D612" t="s">
        <v>48</v>
      </c>
      <c r="E612" s="2">
        <v>1</v>
      </c>
      <c r="F612" s="2">
        <v>0</v>
      </c>
      <c r="G612" t="s">
        <v>233</v>
      </c>
      <c r="H612" t="s">
        <v>182</v>
      </c>
      <c r="I612" t="s">
        <v>21</v>
      </c>
      <c r="J612" t="s">
        <v>110</v>
      </c>
      <c r="K612" s="3"/>
      <c r="L612" t="s">
        <v>61</v>
      </c>
      <c r="M612" t="s">
        <v>111</v>
      </c>
    </row>
    <row r="613" spans="1:14" x14ac:dyDescent="0.25">
      <c r="A613" s="2">
        <v>1</v>
      </c>
      <c r="B613" s="2">
        <v>2016</v>
      </c>
      <c r="C613" t="s">
        <v>232</v>
      </c>
      <c r="D613" t="s">
        <v>48</v>
      </c>
      <c r="E613" s="2">
        <v>1</v>
      </c>
      <c r="F613" s="2">
        <v>0</v>
      </c>
      <c r="G613" t="s">
        <v>233</v>
      </c>
      <c r="H613" t="s">
        <v>182</v>
      </c>
      <c r="I613" t="s">
        <v>21</v>
      </c>
      <c r="J613" t="s">
        <v>112</v>
      </c>
      <c r="K613" s="3"/>
      <c r="L613" t="s">
        <v>61</v>
      </c>
      <c r="M613" t="s">
        <v>113</v>
      </c>
    </row>
    <row r="614" spans="1:14" x14ac:dyDescent="0.25">
      <c r="A614" s="2">
        <v>1</v>
      </c>
      <c r="B614" s="2">
        <v>2016</v>
      </c>
      <c r="C614" t="s">
        <v>232</v>
      </c>
      <c r="D614" t="s">
        <v>48</v>
      </c>
      <c r="E614" s="2">
        <v>1</v>
      </c>
      <c r="F614" s="2">
        <v>0</v>
      </c>
      <c r="G614" t="s">
        <v>233</v>
      </c>
      <c r="H614" t="s">
        <v>182</v>
      </c>
      <c r="I614" t="s">
        <v>21</v>
      </c>
      <c r="J614" t="s">
        <v>114</v>
      </c>
      <c r="K614" s="3"/>
      <c r="L614" t="s">
        <v>61</v>
      </c>
      <c r="M614" t="s">
        <v>115</v>
      </c>
    </row>
    <row r="615" spans="1:14" x14ac:dyDescent="0.25">
      <c r="A615" s="2">
        <v>1</v>
      </c>
      <c r="B615" s="2">
        <v>2016</v>
      </c>
      <c r="C615" t="s">
        <v>232</v>
      </c>
      <c r="D615" t="s">
        <v>48</v>
      </c>
      <c r="E615" s="2">
        <v>1</v>
      </c>
      <c r="F615" s="2">
        <v>0</v>
      </c>
      <c r="G615" t="s">
        <v>233</v>
      </c>
      <c r="H615" t="s">
        <v>182</v>
      </c>
      <c r="I615" t="s">
        <v>21</v>
      </c>
      <c r="J615" t="s">
        <v>116</v>
      </c>
      <c r="K615" s="2">
        <v>3</v>
      </c>
      <c r="L615" t="s">
        <v>65</v>
      </c>
      <c r="M615" t="s">
        <v>117</v>
      </c>
      <c r="N615" t="s">
        <v>67</v>
      </c>
    </row>
    <row r="616" spans="1:14" x14ac:dyDescent="0.25">
      <c r="A616" s="2">
        <v>1</v>
      </c>
      <c r="B616" s="2">
        <v>2016</v>
      </c>
      <c r="C616" t="s">
        <v>232</v>
      </c>
      <c r="D616" t="s">
        <v>48</v>
      </c>
      <c r="E616" s="2">
        <v>1</v>
      </c>
      <c r="F616" s="2">
        <v>0</v>
      </c>
      <c r="G616" t="s">
        <v>233</v>
      </c>
      <c r="H616" t="s">
        <v>182</v>
      </c>
      <c r="I616" t="s">
        <v>21</v>
      </c>
      <c r="J616" t="s">
        <v>118</v>
      </c>
      <c r="K616" s="2">
        <v>4</v>
      </c>
      <c r="L616" t="s">
        <v>55</v>
      </c>
      <c r="M616" t="s">
        <v>119</v>
      </c>
      <c r="N616" t="s">
        <v>57</v>
      </c>
    </row>
    <row r="617" spans="1:14" x14ac:dyDescent="0.25">
      <c r="A617" s="2">
        <v>1</v>
      </c>
      <c r="B617" s="2">
        <v>2016</v>
      </c>
      <c r="C617" t="s">
        <v>232</v>
      </c>
      <c r="D617" t="s">
        <v>48</v>
      </c>
      <c r="E617" s="2">
        <v>1</v>
      </c>
      <c r="F617" s="2">
        <v>0</v>
      </c>
      <c r="G617" t="s">
        <v>233</v>
      </c>
      <c r="H617" t="s">
        <v>182</v>
      </c>
      <c r="I617" t="s">
        <v>21</v>
      </c>
      <c r="J617" t="s">
        <v>120</v>
      </c>
      <c r="K617" s="2">
        <v>3</v>
      </c>
      <c r="L617" t="s">
        <v>65</v>
      </c>
      <c r="M617" t="s">
        <v>121</v>
      </c>
      <c r="N617" t="s">
        <v>67</v>
      </c>
    </row>
    <row r="618" spans="1:14" x14ac:dyDescent="0.25">
      <c r="A618" s="2">
        <v>1</v>
      </c>
      <c r="B618" s="2">
        <v>2016</v>
      </c>
      <c r="C618" t="s">
        <v>232</v>
      </c>
      <c r="D618" t="s">
        <v>48</v>
      </c>
      <c r="E618" s="2">
        <v>1</v>
      </c>
      <c r="F618" s="2">
        <v>0</v>
      </c>
      <c r="G618" t="s">
        <v>233</v>
      </c>
      <c r="H618" t="s">
        <v>182</v>
      </c>
      <c r="I618" t="s">
        <v>21</v>
      </c>
      <c r="J618" t="s">
        <v>122</v>
      </c>
      <c r="K618" s="2">
        <v>4</v>
      </c>
      <c r="L618" t="s">
        <v>85</v>
      </c>
      <c r="M618" t="s">
        <v>123</v>
      </c>
      <c r="N618" t="s">
        <v>87</v>
      </c>
    </row>
    <row r="619" spans="1:14" x14ac:dyDescent="0.25">
      <c r="A619" s="2">
        <v>1</v>
      </c>
      <c r="B619" s="2">
        <v>2016</v>
      </c>
      <c r="C619" t="s">
        <v>232</v>
      </c>
      <c r="D619" t="s">
        <v>48</v>
      </c>
      <c r="E619" s="2">
        <v>1</v>
      </c>
      <c r="F619" s="2">
        <v>0</v>
      </c>
      <c r="G619" t="s">
        <v>233</v>
      </c>
      <c r="H619" t="s">
        <v>182</v>
      </c>
      <c r="I619" t="s">
        <v>21</v>
      </c>
      <c r="J619" t="s">
        <v>124</v>
      </c>
      <c r="K619" s="2">
        <v>1</v>
      </c>
      <c r="L619" t="s">
        <v>85</v>
      </c>
      <c r="M619" t="s">
        <v>125</v>
      </c>
      <c r="N619" t="s">
        <v>200</v>
      </c>
    </row>
    <row r="620" spans="1:14" x14ac:dyDescent="0.25">
      <c r="A620" s="2">
        <v>1</v>
      </c>
      <c r="B620" s="2">
        <v>2016</v>
      </c>
      <c r="C620" t="s">
        <v>232</v>
      </c>
      <c r="D620" t="s">
        <v>48</v>
      </c>
      <c r="E620" s="2">
        <v>1</v>
      </c>
      <c r="F620" s="2">
        <v>0</v>
      </c>
      <c r="G620" t="s">
        <v>233</v>
      </c>
      <c r="H620" t="s">
        <v>182</v>
      </c>
      <c r="I620" t="s">
        <v>21</v>
      </c>
      <c r="J620" t="s">
        <v>127</v>
      </c>
      <c r="K620" s="2">
        <v>4</v>
      </c>
      <c r="L620" t="s">
        <v>85</v>
      </c>
      <c r="M620" t="s">
        <v>128</v>
      </c>
      <c r="N620" t="s">
        <v>87</v>
      </c>
    </row>
    <row r="621" spans="1:14" x14ac:dyDescent="0.25">
      <c r="A621" s="2">
        <v>1</v>
      </c>
      <c r="B621" s="2">
        <v>2016</v>
      </c>
      <c r="C621" t="s">
        <v>232</v>
      </c>
      <c r="D621" t="s">
        <v>48</v>
      </c>
      <c r="E621" s="2">
        <v>1</v>
      </c>
      <c r="F621" s="2">
        <v>0</v>
      </c>
      <c r="G621" t="s">
        <v>233</v>
      </c>
      <c r="H621" t="s">
        <v>182</v>
      </c>
      <c r="I621" t="s">
        <v>21</v>
      </c>
      <c r="J621" t="s">
        <v>129</v>
      </c>
      <c r="K621" s="2">
        <v>4</v>
      </c>
      <c r="L621" t="s">
        <v>85</v>
      </c>
      <c r="M621" t="s">
        <v>130</v>
      </c>
      <c r="N621" t="s">
        <v>87</v>
      </c>
    </row>
    <row r="622" spans="1:14" x14ac:dyDescent="0.25">
      <c r="A622" s="2">
        <v>1</v>
      </c>
      <c r="B622" s="2">
        <v>2016</v>
      </c>
      <c r="C622" t="s">
        <v>232</v>
      </c>
      <c r="D622" t="s">
        <v>48</v>
      </c>
      <c r="E622" s="2">
        <v>1</v>
      </c>
      <c r="F622" s="2">
        <v>0</v>
      </c>
      <c r="G622" t="s">
        <v>233</v>
      </c>
      <c r="H622" t="s">
        <v>182</v>
      </c>
      <c r="I622" t="s">
        <v>21</v>
      </c>
      <c r="J622" t="s">
        <v>131</v>
      </c>
      <c r="K622" s="2">
        <v>4</v>
      </c>
      <c r="L622" t="s">
        <v>85</v>
      </c>
      <c r="M622" t="s">
        <v>132</v>
      </c>
      <c r="N622" t="s">
        <v>87</v>
      </c>
    </row>
    <row r="623" spans="1:14" x14ac:dyDescent="0.25">
      <c r="A623" s="2">
        <v>1</v>
      </c>
      <c r="B623" s="2">
        <v>2016</v>
      </c>
      <c r="C623" t="s">
        <v>232</v>
      </c>
      <c r="D623" t="s">
        <v>48</v>
      </c>
      <c r="E623" s="2">
        <v>1</v>
      </c>
      <c r="F623" s="2">
        <v>0</v>
      </c>
      <c r="G623" t="s">
        <v>233</v>
      </c>
      <c r="H623" t="s">
        <v>182</v>
      </c>
      <c r="I623" t="s">
        <v>21</v>
      </c>
      <c r="J623" t="s">
        <v>133</v>
      </c>
      <c r="K623" s="2">
        <v>2</v>
      </c>
      <c r="L623" t="s">
        <v>52</v>
      </c>
      <c r="M623" t="s">
        <v>134</v>
      </c>
      <c r="N623" t="s">
        <v>63</v>
      </c>
    </row>
    <row r="624" spans="1:14" x14ac:dyDescent="0.25">
      <c r="A624" s="2">
        <v>1</v>
      </c>
      <c r="B624" s="2">
        <v>2016</v>
      </c>
      <c r="C624" t="s">
        <v>232</v>
      </c>
      <c r="D624" t="s">
        <v>48</v>
      </c>
      <c r="E624" s="2">
        <v>1</v>
      </c>
      <c r="F624" s="2">
        <v>0</v>
      </c>
      <c r="G624" t="s">
        <v>233</v>
      </c>
      <c r="H624" t="s">
        <v>182</v>
      </c>
      <c r="I624" t="s">
        <v>21</v>
      </c>
      <c r="J624" t="s">
        <v>135</v>
      </c>
      <c r="K624" s="2">
        <v>4</v>
      </c>
      <c r="L624" t="s">
        <v>55</v>
      </c>
      <c r="M624" t="s">
        <v>136</v>
      </c>
      <c r="N624" t="s">
        <v>57</v>
      </c>
    </row>
    <row r="625" spans="1:14" x14ac:dyDescent="0.25">
      <c r="A625" s="2">
        <v>1</v>
      </c>
      <c r="B625" s="2">
        <v>2016</v>
      </c>
      <c r="C625" t="s">
        <v>232</v>
      </c>
      <c r="D625" t="s">
        <v>48</v>
      </c>
      <c r="E625" s="2">
        <v>1</v>
      </c>
      <c r="F625" s="2">
        <v>0</v>
      </c>
      <c r="G625" t="s">
        <v>233</v>
      </c>
      <c r="H625" t="s">
        <v>182</v>
      </c>
      <c r="I625" t="s">
        <v>21</v>
      </c>
      <c r="J625" t="s">
        <v>137</v>
      </c>
      <c r="K625" s="2">
        <v>4</v>
      </c>
      <c r="L625" t="s">
        <v>55</v>
      </c>
      <c r="M625" t="s">
        <v>138</v>
      </c>
      <c r="N625" t="s">
        <v>57</v>
      </c>
    </row>
    <row r="626" spans="1:14" x14ac:dyDescent="0.25">
      <c r="A626" s="2">
        <v>1</v>
      </c>
      <c r="B626" s="2">
        <v>2016</v>
      </c>
      <c r="C626" t="s">
        <v>232</v>
      </c>
      <c r="D626" t="s">
        <v>48</v>
      </c>
      <c r="E626" s="2">
        <v>1</v>
      </c>
      <c r="F626" s="2">
        <v>0</v>
      </c>
      <c r="G626" t="s">
        <v>233</v>
      </c>
      <c r="H626" t="s">
        <v>182</v>
      </c>
      <c r="I626" t="s">
        <v>21</v>
      </c>
      <c r="J626" t="s">
        <v>139</v>
      </c>
      <c r="K626" s="2">
        <v>4</v>
      </c>
      <c r="L626" t="s">
        <v>85</v>
      </c>
      <c r="M626" t="s">
        <v>140</v>
      </c>
      <c r="N626" t="s">
        <v>87</v>
      </c>
    </row>
    <row r="627" spans="1:14" x14ac:dyDescent="0.25">
      <c r="A627" s="2">
        <v>1</v>
      </c>
      <c r="B627" s="2">
        <v>2016</v>
      </c>
      <c r="C627" t="s">
        <v>232</v>
      </c>
      <c r="D627" t="s">
        <v>48</v>
      </c>
      <c r="E627" s="2">
        <v>1</v>
      </c>
      <c r="F627" s="2">
        <v>0</v>
      </c>
      <c r="G627" t="s">
        <v>233</v>
      </c>
      <c r="H627" t="s">
        <v>182</v>
      </c>
      <c r="I627" t="s">
        <v>21</v>
      </c>
      <c r="J627" t="s">
        <v>141</v>
      </c>
      <c r="K627" s="2">
        <v>5</v>
      </c>
      <c r="L627" t="s">
        <v>85</v>
      </c>
      <c r="M627" t="s">
        <v>142</v>
      </c>
      <c r="N627" t="s">
        <v>185</v>
      </c>
    </row>
    <row r="628" spans="1:14" x14ac:dyDescent="0.25">
      <c r="A628" s="2">
        <v>1</v>
      </c>
      <c r="B628" s="2">
        <v>2016</v>
      </c>
      <c r="C628" t="s">
        <v>232</v>
      </c>
      <c r="D628" t="s">
        <v>48</v>
      </c>
      <c r="E628" s="2">
        <v>1</v>
      </c>
      <c r="F628" s="2">
        <v>0</v>
      </c>
      <c r="G628" t="s">
        <v>233</v>
      </c>
      <c r="H628" t="s">
        <v>182</v>
      </c>
      <c r="I628" t="s">
        <v>21</v>
      </c>
      <c r="J628" t="s">
        <v>143</v>
      </c>
      <c r="K628" s="2">
        <v>4</v>
      </c>
      <c r="L628" t="s">
        <v>85</v>
      </c>
      <c r="M628" t="s">
        <v>144</v>
      </c>
      <c r="N628" t="s">
        <v>87</v>
      </c>
    </row>
    <row r="629" spans="1:14" x14ac:dyDescent="0.25">
      <c r="A629" s="2">
        <v>1</v>
      </c>
      <c r="B629" s="2">
        <v>2016</v>
      </c>
      <c r="C629" t="s">
        <v>232</v>
      </c>
      <c r="D629" t="s">
        <v>48</v>
      </c>
      <c r="E629" s="2">
        <v>1</v>
      </c>
      <c r="F629" s="2">
        <v>0</v>
      </c>
      <c r="G629" t="s">
        <v>233</v>
      </c>
      <c r="H629" t="s">
        <v>182</v>
      </c>
      <c r="I629" t="s">
        <v>21</v>
      </c>
      <c r="J629" t="s">
        <v>145</v>
      </c>
      <c r="K629" s="2">
        <v>5</v>
      </c>
      <c r="L629" t="s">
        <v>55</v>
      </c>
      <c r="M629" t="s">
        <v>146</v>
      </c>
      <c r="N629" t="s">
        <v>185</v>
      </c>
    </row>
    <row r="630" spans="1:14" x14ac:dyDescent="0.25">
      <c r="A630" s="2">
        <v>1</v>
      </c>
      <c r="B630" s="2">
        <v>2016</v>
      </c>
      <c r="C630" t="s">
        <v>232</v>
      </c>
      <c r="D630" t="s">
        <v>48</v>
      </c>
      <c r="E630" s="2">
        <v>1</v>
      </c>
      <c r="F630" s="2">
        <v>0</v>
      </c>
      <c r="G630" t="s">
        <v>233</v>
      </c>
      <c r="H630" t="s">
        <v>182</v>
      </c>
      <c r="I630" t="s">
        <v>21</v>
      </c>
      <c r="J630" t="s">
        <v>147</v>
      </c>
      <c r="K630" s="2">
        <v>5</v>
      </c>
      <c r="L630" t="s">
        <v>55</v>
      </c>
      <c r="M630" t="s">
        <v>148</v>
      </c>
      <c r="N630" t="s">
        <v>185</v>
      </c>
    </row>
    <row r="631" spans="1:14" x14ac:dyDescent="0.25">
      <c r="A631" s="2">
        <v>1</v>
      </c>
      <c r="B631" s="2">
        <v>2016</v>
      </c>
      <c r="C631" t="s">
        <v>232</v>
      </c>
      <c r="D631" t="s">
        <v>48</v>
      </c>
      <c r="E631" s="2">
        <v>1</v>
      </c>
      <c r="F631" s="2">
        <v>0</v>
      </c>
      <c r="G631" t="s">
        <v>233</v>
      </c>
      <c r="H631" t="s">
        <v>182</v>
      </c>
      <c r="I631" t="s">
        <v>21</v>
      </c>
      <c r="J631" t="s">
        <v>149</v>
      </c>
      <c r="K631" s="2">
        <v>4</v>
      </c>
      <c r="L631" t="s">
        <v>55</v>
      </c>
      <c r="M631" t="s">
        <v>150</v>
      </c>
      <c r="N631" t="s">
        <v>57</v>
      </c>
    </row>
    <row r="632" spans="1:14" x14ac:dyDescent="0.25">
      <c r="A632" s="2">
        <v>1</v>
      </c>
      <c r="B632" s="2">
        <v>2016</v>
      </c>
      <c r="C632" t="s">
        <v>232</v>
      </c>
      <c r="D632" t="s">
        <v>48</v>
      </c>
      <c r="E632" s="2">
        <v>1</v>
      </c>
      <c r="F632" s="2">
        <v>0</v>
      </c>
      <c r="G632" t="s">
        <v>233</v>
      </c>
      <c r="H632" t="s">
        <v>182</v>
      </c>
      <c r="I632" t="s">
        <v>21</v>
      </c>
      <c r="J632" t="s">
        <v>151</v>
      </c>
      <c r="K632" s="3"/>
      <c r="L632" t="s">
        <v>52</v>
      </c>
      <c r="M632" t="s">
        <v>152</v>
      </c>
    </row>
    <row r="633" spans="1:14" x14ac:dyDescent="0.25">
      <c r="A633" s="2">
        <v>1</v>
      </c>
      <c r="B633" s="2">
        <v>2016</v>
      </c>
      <c r="C633" t="s">
        <v>232</v>
      </c>
      <c r="D633" t="s">
        <v>48</v>
      </c>
      <c r="E633" s="2">
        <v>1</v>
      </c>
      <c r="F633" s="2">
        <v>0</v>
      </c>
      <c r="G633" t="s">
        <v>233</v>
      </c>
      <c r="H633" t="s">
        <v>182</v>
      </c>
      <c r="I633" t="s">
        <v>21</v>
      </c>
      <c r="J633" t="s">
        <v>153</v>
      </c>
      <c r="K633" s="2">
        <v>5</v>
      </c>
      <c r="L633" t="s">
        <v>75</v>
      </c>
      <c r="M633" t="s">
        <v>154</v>
      </c>
      <c r="N633" t="s">
        <v>201</v>
      </c>
    </row>
    <row r="634" spans="1:14" x14ac:dyDescent="0.25">
      <c r="A634" s="2">
        <v>1</v>
      </c>
      <c r="B634" s="2">
        <v>2016</v>
      </c>
      <c r="C634" t="s">
        <v>232</v>
      </c>
      <c r="D634" t="s">
        <v>48</v>
      </c>
      <c r="E634" s="2">
        <v>1</v>
      </c>
      <c r="F634" s="2">
        <v>0</v>
      </c>
      <c r="G634" t="s">
        <v>233</v>
      </c>
      <c r="H634" t="s">
        <v>182</v>
      </c>
      <c r="I634" t="s">
        <v>21</v>
      </c>
      <c r="J634" t="s">
        <v>156</v>
      </c>
      <c r="K634" s="2">
        <v>1</v>
      </c>
      <c r="L634" t="s">
        <v>75</v>
      </c>
      <c r="M634" t="s">
        <v>157</v>
      </c>
      <c r="N634" t="s">
        <v>158</v>
      </c>
    </row>
    <row r="635" spans="1:14" x14ac:dyDescent="0.25">
      <c r="A635" s="2">
        <v>1</v>
      </c>
      <c r="B635" s="2">
        <v>2016</v>
      </c>
      <c r="C635" t="s">
        <v>232</v>
      </c>
      <c r="D635" t="s">
        <v>48</v>
      </c>
      <c r="E635" s="2">
        <v>1</v>
      </c>
      <c r="F635" s="2">
        <v>0</v>
      </c>
      <c r="G635" t="s">
        <v>233</v>
      </c>
      <c r="H635" t="s">
        <v>182</v>
      </c>
      <c r="I635" t="s">
        <v>21</v>
      </c>
      <c r="J635" t="s">
        <v>159</v>
      </c>
      <c r="K635" s="3"/>
      <c r="L635" t="s">
        <v>52</v>
      </c>
      <c r="M635" t="s">
        <v>160</v>
      </c>
    </row>
    <row r="636" spans="1:14" x14ac:dyDescent="0.25">
      <c r="A636" s="2">
        <v>1</v>
      </c>
      <c r="B636" s="2">
        <v>2016</v>
      </c>
      <c r="C636" t="s">
        <v>232</v>
      </c>
      <c r="D636" t="s">
        <v>48</v>
      </c>
      <c r="E636" s="2">
        <v>1</v>
      </c>
      <c r="F636" s="2">
        <v>0</v>
      </c>
      <c r="G636" t="s">
        <v>233</v>
      </c>
      <c r="H636" t="s">
        <v>182</v>
      </c>
      <c r="I636" t="s">
        <v>21</v>
      </c>
      <c r="J636" t="s">
        <v>161</v>
      </c>
      <c r="K636" s="3"/>
      <c r="L636" t="s">
        <v>52</v>
      </c>
      <c r="M636" t="s">
        <v>162</v>
      </c>
    </row>
    <row r="637" spans="1:14" x14ac:dyDescent="0.25">
      <c r="A637" s="2">
        <v>1</v>
      </c>
      <c r="B637" s="2">
        <v>2016</v>
      </c>
      <c r="C637" t="s">
        <v>232</v>
      </c>
      <c r="D637" t="s">
        <v>48</v>
      </c>
      <c r="E637" s="2">
        <v>1</v>
      </c>
      <c r="F637" s="2">
        <v>0</v>
      </c>
      <c r="G637" t="s">
        <v>233</v>
      </c>
      <c r="H637" t="s">
        <v>182</v>
      </c>
      <c r="I637" t="s">
        <v>21</v>
      </c>
      <c r="J637" t="s">
        <v>163</v>
      </c>
      <c r="K637" s="2">
        <v>2</v>
      </c>
      <c r="L637" t="s">
        <v>52</v>
      </c>
      <c r="M637" t="s">
        <v>164</v>
      </c>
      <c r="N637" t="s">
        <v>177</v>
      </c>
    </row>
    <row r="638" spans="1:14" x14ac:dyDescent="0.25">
      <c r="A638" s="2">
        <v>1</v>
      </c>
      <c r="B638" s="2">
        <v>2016</v>
      </c>
      <c r="C638" t="s">
        <v>232</v>
      </c>
      <c r="D638" t="s">
        <v>48</v>
      </c>
      <c r="E638" s="2">
        <v>1</v>
      </c>
      <c r="F638" s="2">
        <v>0</v>
      </c>
      <c r="G638" t="s">
        <v>233</v>
      </c>
      <c r="H638" t="s">
        <v>182</v>
      </c>
      <c r="I638" t="s">
        <v>21</v>
      </c>
      <c r="J638" t="s">
        <v>166</v>
      </c>
      <c r="K638" s="2">
        <v>4</v>
      </c>
      <c r="L638" t="s">
        <v>55</v>
      </c>
      <c r="M638" t="s">
        <v>167</v>
      </c>
      <c r="N638" t="s">
        <v>57</v>
      </c>
    </row>
    <row r="639" spans="1:14" x14ac:dyDescent="0.25">
      <c r="A639" s="2">
        <v>1</v>
      </c>
      <c r="B639" s="2">
        <v>2016</v>
      </c>
      <c r="C639" t="s">
        <v>234</v>
      </c>
      <c r="D639" t="s">
        <v>48</v>
      </c>
      <c r="E639" s="2">
        <v>1</v>
      </c>
      <c r="F639" s="2">
        <v>0</v>
      </c>
      <c r="G639" t="s">
        <v>235</v>
      </c>
      <c r="H639" t="s">
        <v>236</v>
      </c>
      <c r="I639" t="s">
        <v>15</v>
      </c>
      <c r="J639" t="s">
        <v>51</v>
      </c>
      <c r="K639" s="3"/>
      <c r="L639" t="s">
        <v>52</v>
      </c>
      <c r="M639" t="s">
        <v>53</v>
      </c>
    </row>
    <row r="640" spans="1:14" x14ac:dyDescent="0.25">
      <c r="A640" s="2">
        <v>1</v>
      </c>
      <c r="B640" s="2">
        <v>2016</v>
      </c>
      <c r="C640" t="s">
        <v>234</v>
      </c>
      <c r="D640" t="s">
        <v>48</v>
      </c>
      <c r="E640" s="2">
        <v>1</v>
      </c>
      <c r="F640" s="2">
        <v>0</v>
      </c>
      <c r="G640" t="s">
        <v>235</v>
      </c>
      <c r="H640" t="s">
        <v>236</v>
      </c>
      <c r="I640" t="s">
        <v>15</v>
      </c>
      <c r="J640" t="s">
        <v>54</v>
      </c>
      <c r="K640" s="2">
        <v>5</v>
      </c>
      <c r="L640" t="s">
        <v>55</v>
      </c>
      <c r="M640" t="s">
        <v>56</v>
      </c>
      <c r="N640" t="s">
        <v>185</v>
      </c>
    </row>
    <row r="641" spans="1:14" x14ac:dyDescent="0.25">
      <c r="A641" s="2">
        <v>1</v>
      </c>
      <c r="B641" s="2">
        <v>2016</v>
      </c>
      <c r="C641" t="s">
        <v>234</v>
      </c>
      <c r="D641" t="s">
        <v>48</v>
      </c>
      <c r="E641" s="2">
        <v>1</v>
      </c>
      <c r="F641" s="2">
        <v>0</v>
      </c>
      <c r="G641" t="s">
        <v>235</v>
      </c>
      <c r="H641" t="s">
        <v>236</v>
      </c>
      <c r="I641" t="s">
        <v>15</v>
      </c>
      <c r="J641" t="s">
        <v>58</v>
      </c>
      <c r="K641" s="2">
        <v>5</v>
      </c>
      <c r="L641" t="s">
        <v>55</v>
      </c>
      <c r="M641" t="s">
        <v>59</v>
      </c>
      <c r="N641" t="s">
        <v>185</v>
      </c>
    </row>
    <row r="642" spans="1:14" x14ac:dyDescent="0.25">
      <c r="A642" s="2">
        <v>1</v>
      </c>
      <c r="B642" s="2">
        <v>2016</v>
      </c>
      <c r="C642" t="s">
        <v>234</v>
      </c>
      <c r="D642" t="s">
        <v>48</v>
      </c>
      <c r="E642" s="2">
        <v>1</v>
      </c>
      <c r="F642" s="2">
        <v>0</v>
      </c>
      <c r="G642" t="s">
        <v>235</v>
      </c>
      <c r="H642" t="s">
        <v>236</v>
      </c>
      <c r="I642" t="s">
        <v>15</v>
      </c>
      <c r="J642" t="s">
        <v>60</v>
      </c>
      <c r="K642" s="3"/>
      <c r="L642" t="s">
        <v>61</v>
      </c>
      <c r="M642" t="s">
        <v>62</v>
      </c>
    </row>
    <row r="643" spans="1:14" x14ac:dyDescent="0.25">
      <c r="A643" s="2">
        <v>1</v>
      </c>
      <c r="B643" s="2">
        <v>2016</v>
      </c>
      <c r="C643" t="s">
        <v>234</v>
      </c>
      <c r="D643" t="s">
        <v>48</v>
      </c>
      <c r="E643" s="2">
        <v>1</v>
      </c>
      <c r="F643" s="2">
        <v>0</v>
      </c>
      <c r="G643" t="s">
        <v>235</v>
      </c>
      <c r="H643" t="s">
        <v>236</v>
      </c>
      <c r="I643" t="s">
        <v>15</v>
      </c>
      <c r="J643" t="s">
        <v>64</v>
      </c>
      <c r="K643" s="3"/>
      <c r="L643" t="s">
        <v>65</v>
      </c>
      <c r="M643" t="s">
        <v>66</v>
      </c>
    </row>
    <row r="644" spans="1:14" x14ac:dyDescent="0.25">
      <c r="A644" s="2">
        <v>1</v>
      </c>
      <c r="B644" s="2">
        <v>2016</v>
      </c>
      <c r="C644" t="s">
        <v>234</v>
      </c>
      <c r="D644" t="s">
        <v>48</v>
      </c>
      <c r="E644" s="2">
        <v>1</v>
      </c>
      <c r="F644" s="2">
        <v>0</v>
      </c>
      <c r="G644" t="s">
        <v>235</v>
      </c>
      <c r="H644" t="s">
        <v>236</v>
      </c>
      <c r="I644" t="s">
        <v>15</v>
      </c>
      <c r="J644" t="s">
        <v>68</v>
      </c>
      <c r="K644" s="3"/>
      <c r="L644" t="s">
        <v>65</v>
      </c>
      <c r="M644" t="s">
        <v>69</v>
      </c>
    </row>
    <row r="645" spans="1:14" x14ac:dyDescent="0.25">
      <c r="A645" s="2">
        <v>1</v>
      </c>
      <c r="B645" s="2">
        <v>2016</v>
      </c>
      <c r="C645" t="s">
        <v>234</v>
      </c>
      <c r="D645" t="s">
        <v>48</v>
      </c>
      <c r="E645" s="2">
        <v>1</v>
      </c>
      <c r="F645" s="2">
        <v>0</v>
      </c>
      <c r="G645" t="s">
        <v>235</v>
      </c>
      <c r="H645" t="s">
        <v>236</v>
      </c>
      <c r="I645" t="s">
        <v>15</v>
      </c>
      <c r="J645" t="s">
        <v>70</v>
      </c>
      <c r="K645" s="3"/>
      <c r="L645" t="s">
        <v>65</v>
      </c>
      <c r="M645" t="s">
        <v>71</v>
      </c>
    </row>
    <row r="646" spans="1:14" x14ac:dyDescent="0.25">
      <c r="A646" s="2">
        <v>1</v>
      </c>
      <c r="B646" s="2">
        <v>2016</v>
      </c>
      <c r="C646" t="s">
        <v>234</v>
      </c>
      <c r="D646" t="s">
        <v>48</v>
      </c>
      <c r="E646" s="2">
        <v>1</v>
      </c>
      <c r="F646" s="2">
        <v>0</v>
      </c>
      <c r="G646" t="s">
        <v>235</v>
      </c>
      <c r="H646" t="s">
        <v>236</v>
      </c>
      <c r="I646" t="s">
        <v>15</v>
      </c>
      <c r="J646" t="s">
        <v>72</v>
      </c>
      <c r="K646" s="3"/>
      <c r="L646" t="s">
        <v>52</v>
      </c>
      <c r="M646" t="s">
        <v>73</v>
      </c>
    </row>
    <row r="647" spans="1:14" x14ac:dyDescent="0.25">
      <c r="A647" s="2">
        <v>1</v>
      </c>
      <c r="B647" s="2">
        <v>2016</v>
      </c>
      <c r="C647" t="s">
        <v>234</v>
      </c>
      <c r="D647" t="s">
        <v>48</v>
      </c>
      <c r="E647" s="2">
        <v>1</v>
      </c>
      <c r="F647" s="2">
        <v>0</v>
      </c>
      <c r="G647" t="s">
        <v>235</v>
      </c>
      <c r="H647" t="s">
        <v>236</v>
      </c>
      <c r="I647" t="s">
        <v>15</v>
      </c>
      <c r="J647" t="s">
        <v>74</v>
      </c>
      <c r="K647" s="3"/>
      <c r="L647" t="s">
        <v>75</v>
      </c>
      <c r="M647" t="s">
        <v>76</v>
      </c>
    </row>
    <row r="648" spans="1:14" x14ac:dyDescent="0.25">
      <c r="A648" s="2">
        <v>1</v>
      </c>
      <c r="B648" s="2">
        <v>2016</v>
      </c>
      <c r="C648" t="s">
        <v>234</v>
      </c>
      <c r="D648" t="s">
        <v>48</v>
      </c>
      <c r="E648" s="2">
        <v>1</v>
      </c>
      <c r="F648" s="2">
        <v>0</v>
      </c>
      <c r="G648" t="s">
        <v>235</v>
      </c>
      <c r="H648" t="s">
        <v>236</v>
      </c>
      <c r="I648" t="s">
        <v>15</v>
      </c>
      <c r="J648" t="s">
        <v>78</v>
      </c>
      <c r="K648" s="3"/>
      <c r="L648" t="s">
        <v>75</v>
      </c>
      <c r="M648" t="s">
        <v>79</v>
      </c>
    </row>
    <row r="649" spans="1:14" x14ac:dyDescent="0.25">
      <c r="A649" s="2">
        <v>1</v>
      </c>
      <c r="B649" s="2">
        <v>2016</v>
      </c>
      <c r="C649" t="s">
        <v>234</v>
      </c>
      <c r="D649" t="s">
        <v>48</v>
      </c>
      <c r="E649" s="2">
        <v>1</v>
      </c>
      <c r="F649" s="2">
        <v>0</v>
      </c>
      <c r="G649" t="s">
        <v>235</v>
      </c>
      <c r="H649" t="s">
        <v>236</v>
      </c>
      <c r="I649" t="s">
        <v>15</v>
      </c>
      <c r="J649" t="s">
        <v>81</v>
      </c>
      <c r="K649" s="3"/>
      <c r="L649" t="s">
        <v>75</v>
      </c>
      <c r="M649" t="s">
        <v>82</v>
      </c>
    </row>
    <row r="650" spans="1:14" x14ac:dyDescent="0.25">
      <c r="A650" s="2">
        <v>1</v>
      </c>
      <c r="B650" s="2">
        <v>2016</v>
      </c>
      <c r="C650" t="s">
        <v>234</v>
      </c>
      <c r="D650" t="s">
        <v>48</v>
      </c>
      <c r="E650" s="2">
        <v>1</v>
      </c>
      <c r="F650" s="2">
        <v>0</v>
      </c>
      <c r="G650" t="s">
        <v>235</v>
      </c>
      <c r="H650" t="s">
        <v>236</v>
      </c>
      <c r="I650" t="s">
        <v>15</v>
      </c>
      <c r="J650" t="s">
        <v>84</v>
      </c>
      <c r="K650" s="2">
        <v>3</v>
      </c>
      <c r="L650" t="s">
        <v>85</v>
      </c>
      <c r="M650" t="s">
        <v>86</v>
      </c>
      <c r="N650" t="s">
        <v>126</v>
      </c>
    </row>
    <row r="651" spans="1:14" x14ac:dyDescent="0.25">
      <c r="A651" s="2">
        <v>1</v>
      </c>
      <c r="B651" s="2">
        <v>2016</v>
      </c>
      <c r="C651" t="s">
        <v>234</v>
      </c>
      <c r="D651" t="s">
        <v>48</v>
      </c>
      <c r="E651" s="2">
        <v>1</v>
      </c>
      <c r="F651" s="2">
        <v>0</v>
      </c>
      <c r="G651" t="s">
        <v>235</v>
      </c>
      <c r="H651" t="s">
        <v>236</v>
      </c>
      <c r="I651" t="s">
        <v>15</v>
      </c>
      <c r="J651" t="s">
        <v>88</v>
      </c>
      <c r="K651" s="2">
        <v>3</v>
      </c>
      <c r="L651" t="s">
        <v>85</v>
      </c>
      <c r="M651" t="s">
        <v>89</v>
      </c>
      <c r="N651" t="s">
        <v>126</v>
      </c>
    </row>
    <row r="652" spans="1:14" x14ac:dyDescent="0.25">
      <c r="A652" s="2">
        <v>1</v>
      </c>
      <c r="B652" s="2">
        <v>2016</v>
      </c>
      <c r="C652" t="s">
        <v>234</v>
      </c>
      <c r="D652" t="s">
        <v>48</v>
      </c>
      <c r="E652" s="2">
        <v>1</v>
      </c>
      <c r="F652" s="2">
        <v>0</v>
      </c>
      <c r="G652" t="s">
        <v>235</v>
      </c>
      <c r="H652" t="s">
        <v>236</v>
      </c>
      <c r="I652" t="s">
        <v>15</v>
      </c>
      <c r="J652" t="s">
        <v>90</v>
      </c>
      <c r="K652" s="3"/>
      <c r="L652" t="s">
        <v>75</v>
      </c>
      <c r="M652" t="s">
        <v>91</v>
      </c>
    </row>
    <row r="653" spans="1:14" x14ac:dyDescent="0.25">
      <c r="A653" s="2">
        <v>1</v>
      </c>
      <c r="B653" s="2">
        <v>2016</v>
      </c>
      <c r="C653" t="s">
        <v>234</v>
      </c>
      <c r="D653" t="s">
        <v>48</v>
      </c>
      <c r="E653" s="2">
        <v>1</v>
      </c>
      <c r="F653" s="2">
        <v>0</v>
      </c>
      <c r="G653" t="s">
        <v>235</v>
      </c>
      <c r="H653" t="s">
        <v>236</v>
      </c>
      <c r="I653" t="s">
        <v>15</v>
      </c>
      <c r="J653" t="s">
        <v>93</v>
      </c>
      <c r="K653" s="3"/>
      <c r="L653" t="s">
        <v>75</v>
      </c>
      <c r="M653" t="s">
        <v>94</v>
      </c>
    </row>
    <row r="654" spans="1:14" x14ac:dyDescent="0.25">
      <c r="A654" s="2">
        <v>1</v>
      </c>
      <c r="B654" s="2">
        <v>2016</v>
      </c>
      <c r="C654" t="s">
        <v>234</v>
      </c>
      <c r="D654" t="s">
        <v>48</v>
      </c>
      <c r="E654" s="2">
        <v>1</v>
      </c>
      <c r="F654" s="2">
        <v>0</v>
      </c>
      <c r="G654" t="s">
        <v>235</v>
      </c>
      <c r="H654" t="s">
        <v>236</v>
      </c>
      <c r="I654" t="s">
        <v>15</v>
      </c>
      <c r="J654" t="s">
        <v>96</v>
      </c>
      <c r="K654" s="3"/>
      <c r="L654" t="s">
        <v>75</v>
      </c>
      <c r="M654" t="s">
        <v>97</v>
      </c>
    </row>
    <row r="655" spans="1:14" x14ac:dyDescent="0.25">
      <c r="A655" s="2">
        <v>1</v>
      </c>
      <c r="B655" s="2">
        <v>2016</v>
      </c>
      <c r="C655" t="s">
        <v>234</v>
      </c>
      <c r="D655" t="s">
        <v>48</v>
      </c>
      <c r="E655" s="2">
        <v>1</v>
      </c>
      <c r="F655" s="2">
        <v>0</v>
      </c>
      <c r="G655" t="s">
        <v>235</v>
      </c>
      <c r="H655" t="s">
        <v>236</v>
      </c>
      <c r="I655" t="s">
        <v>15</v>
      </c>
      <c r="J655" t="s">
        <v>98</v>
      </c>
      <c r="K655" s="2">
        <v>3</v>
      </c>
      <c r="L655" t="s">
        <v>85</v>
      </c>
      <c r="M655" t="s">
        <v>99</v>
      </c>
      <c r="N655" t="s">
        <v>126</v>
      </c>
    </row>
    <row r="656" spans="1:14" x14ac:dyDescent="0.25">
      <c r="A656" s="2">
        <v>1</v>
      </c>
      <c r="B656" s="2">
        <v>2016</v>
      </c>
      <c r="C656" t="s">
        <v>234</v>
      </c>
      <c r="D656" t="s">
        <v>48</v>
      </c>
      <c r="E656" s="2">
        <v>1</v>
      </c>
      <c r="F656" s="2">
        <v>0</v>
      </c>
      <c r="G656" t="s">
        <v>235</v>
      </c>
      <c r="H656" t="s">
        <v>236</v>
      </c>
      <c r="I656" t="s">
        <v>15</v>
      </c>
      <c r="J656" t="s">
        <v>100</v>
      </c>
      <c r="K656" s="3"/>
      <c r="L656" t="s">
        <v>61</v>
      </c>
      <c r="M656" t="s">
        <v>101</v>
      </c>
    </row>
    <row r="657" spans="1:14" x14ac:dyDescent="0.25">
      <c r="A657" s="2">
        <v>1</v>
      </c>
      <c r="B657" s="2">
        <v>2016</v>
      </c>
      <c r="C657" t="s">
        <v>234</v>
      </c>
      <c r="D657" t="s">
        <v>48</v>
      </c>
      <c r="E657" s="2">
        <v>1</v>
      </c>
      <c r="F657" s="2">
        <v>0</v>
      </c>
      <c r="G657" t="s">
        <v>235</v>
      </c>
      <c r="H657" t="s">
        <v>236</v>
      </c>
      <c r="I657" t="s">
        <v>15</v>
      </c>
      <c r="J657" t="s">
        <v>102</v>
      </c>
      <c r="K657" s="3"/>
      <c r="L657" t="s">
        <v>61</v>
      </c>
      <c r="M657" t="s">
        <v>103</v>
      </c>
    </row>
    <row r="658" spans="1:14" x14ac:dyDescent="0.25">
      <c r="A658" s="2">
        <v>1</v>
      </c>
      <c r="B658" s="2">
        <v>2016</v>
      </c>
      <c r="C658" t="s">
        <v>234</v>
      </c>
      <c r="D658" t="s">
        <v>48</v>
      </c>
      <c r="E658" s="2">
        <v>1</v>
      </c>
      <c r="F658" s="2">
        <v>0</v>
      </c>
      <c r="G658" t="s">
        <v>235</v>
      </c>
      <c r="H658" t="s">
        <v>236</v>
      </c>
      <c r="I658" t="s">
        <v>15</v>
      </c>
      <c r="J658" t="s">
        <v>104</v>
      </c>
      <c r="K658" s="3"/>
      <c r="L658" t="s">
        <v>61</v>
      </c>
      <c r="M658" t="s">
        <v>105</v>
      </c>
    </row>
    <row r="659" spans="1:14" x14ac:dyDescent="0.25">
      <c r="A659" s="2">
        <v>1</v>
      </c>
      <c r="B659" s="2">
        <v>2016</v>
      </c>
      <c r="C659" t="s">
        <v>234</v>
      </c>
      <c r="D659" t="s">
        <v>48</v>
      </c>
      <c r="E659" s="2">
        <v>1</v>
      </c>
      <c r="F659" s="2">
        <v>0</v>
      </c>
      <c r="G659" t="s">
        <v>235</v>
      </c>
      <c r="H659" t="s">
        <v>236</v>
      </c>
      <c r="I659" t="s">
        <v>15</v>
      </c>
      <c r="J659" t="s">
        <v>106</v>
      </c>
      <c r="K659" s="3"/>
      <c r="L659" t="s">
        <v>61</v>
      </c>
      <c r="M659" t="s">
        <v>107</v>
      </c>
    </row>
    <row r="660" spans="1:14" x14ac:dyDescent="0.25">
      <c r="A660" s="2">
        <v>1</v>
      </c>
      <c r="B660" s="2">
        <v>2016</v>
      </c>
      <c r="C660" t="s">
        <v>234</v>
      </c>
      <c r="D660" t="s">
        <v>48</v>
      </c>
      <c r="E660" s="2">
        <v>1</v>
      </c>
      <c r="F660" s="2">
        <v>0</v>
      </c>
      <c r="G660" t="s">
        <v>235</v>
      </c>
      <c r="H660" t="s">
        <v>236</v>
      </c>
      <c r="I660" t="s">
        <v>15</v>
      </c>
      <c r="J660" t="s">
        <v>108</v>
      </c>
      <c r="K660" s="3"/>
      <c r="L660" t="s">
        <v>61</v>
      </c>
      <c r="M660" t="s">
        <v>109</v>
      </c>
    </row>
    <row r="661" spans="1:14" x14ac:dyDescent="0.25">
      <c r="A661" s="2">
        <v>1</v>
      </c>
      <c r="B661" s="2">
        <v>2016</v>
      </c>
      <c r="C661" t="s">
        <v>234</v>
      </c>
      <c r="D661" t="s">
        <v>48</v>
      </c>
      <c r="E661" s="2">
        <v>1</v>
      </c>
      <c r="F661" s="2">
        <v>0</v>
      </c>
      <c r="G661" t="s">
        <v>235</v>
      </c>
      <c r="H661" t="s">
        <v>236</v>
      </c>
      <c r="I661" t="s">
        <v>15</v>
      </c>
      <c r="J661" t="s">
        <v>110</v>
      </c>
      <c r="K661" s="3"/>
      <c r="L661" t="s">
        <v>61</v>
      </c>
      <c r="M661" t="s">
        <v>111</v>
      </c>
    </row>
    <row r="662" spans="1:14" x14ac:dyDescent="0.25">
      <c r="A662" s="2">
        <v>1</v>
      </c>
      <c r="B662" s="2">
        <v>2016</v>
      </c>
      <c r="C662" t="s">
        <v>234</v>
      </c>
      <c r="D662" t="s">
        <v>48</v>
      </c>
      <c r="E662" s="2">
        <v>1</v>
      </c>
      <c r="F662" s="2">
        <v>0</v>
      </c>
      <c r="G662" t="s">
        <v>235</v>
      </c>
      <c r="H662" t="s">
        <v>236</v>
      </c>
      <c r="I662" t="s">
        <v>15</v>
      </c>
      <c r="J662" t="s">
        <v>112</v>
      </c>
      <c r="K662" s="3"/>
      <c r="L662" t="s">
        <v>61</v>
      </c>
      <c r="M662" t="s">
        <v>113</v>
      </c>
    </row>
    <row r="663" spans="1:14" x14ac:dyDescent="0.25">
      <c r="A663" s="2">
        <v>1</v>
      </c>
      <c r="B663" s="2">
        <v>2016</v>
      </c>
      <c r="C663" t="s">
        <v>234</v>
      </c>
      <c r="D663" t="s">
        <v>48</v>
      </c>
      <c r="E663" s="2">
        <v>1</v>
      </c>
      <c r="F663" s="2">
        <v>0</v>
      </c>
      <c r="G663" t="s">
        <v>235</v>
      </c>
      <c r="H663" t="s">
        <v>236</v>
      </c>
      <c r="I663" t="s">
        <v>15</v>
      </c>
      <c r="J663" t="s">
        <v>114</v>
      </c>
      <c r="K663" s="3"/>
      <c r="L663" t="s">
        <v>61</v>
      </c>
      <c r="M663" t="s">
        <v>115</v>
      </c>
    </row>
    <row r="664" spans="1:14" x14ac:dyDescent="0.25">
      <c r="A664" s="2">
        <v>1</v>
      </c>
      <c r="B664" s="2">
        <v>2016</v>
      </c>
      <c r="C664" t="s">
        <v>234</v>
      </c>
      <c r="D664" t="s">
        <v>48</v>
      </c>
      <c r="E664" s="2">
        <v>1</v>
      </c>
      <c r="F664" s="2">
        <v>0</v>
      </c>
      <c r="G664" t="s">
        <v>235</v>
      </c>
      <c r="H664" t="s">
        <v>236</v>
      </c>
      <c r="I664" t="s">
        <v>15</v>
      </c>
      <c r="J664" t="s">
        <v>116</v>
      </c>
      <c r="K664" s="3"/>
      <c r="L664" t="s">
        <v>65</v>
      </c>
      <c r="M664" t="s">
        <v>117</v>
      </c>
    </row>
    <row r="665" spans="1:14" x14ac:dyDescent="0.25">
      <c r="A665" s="2">
        <v>1</v>
      </c>
      <c r="B665" s="2">
        <v>2016</v>
      </c>
      <c r="C665" t="s">
        <v>234</v>
      </c>
      <c r="D665" t="s">
        <v>48</v>
      </c>
      <c r="E665" s="2">
        <v>1</v>
      </c>
      <c r="F665" s="2">
        <v>0</v>
      </c>
      <c r="G665" t="s">
        <v>235</v>
      </c>
      <c r="H665" t="s">
        <v>236</v>
      </c>
      <c r="I665" t="s">
        <v>15</v>
      </c>
      <c r="J665" t="s">
        <v>118</v>
      </c>
      <c r="K665" s="2">
        <v>5</v>
      </c>
      <c r="L665" t="s">
        <v>55</v>
      </c>
      <c r="M665" t="s">
        <v>119</v>
      </c>
      <c r="N665" t="s">
        <v>185</v>
      </c>
    </row>
    <row r="666" spans="1:14" x14ac:dyDescent="0.25">
      <c r="A666" s="2">
        <v>1</v>
      </c>
      <c r="B666" s="2">
        <v>2016</v>
      </c>
      <c r="C666" t="s">
        <v>234</v>
      </c>
      <c r="D666" t="s">
        <v>48</v>
      </c>
      <c r="E666" s="2">
        <v>1</v>
      </c>
      <c r="F666" s="2">
        <v>0</v>
      </c>
      <c r="G666" t="s">
        <v>235</v>
      </c>
      <c r="H666" t="s">
        <v>236</v>
      </c>
      <c r="I666" t="s">
        <v>15</v>
      </c>
      <c r="J666" t="s">
        <v>120</v>
      </c>
      <c r="K666" s="3"/>
      <c r="L666" t="s">
        <v>65</v>
      </c>
      <c r="M666" t="s">
        <v>121</v>
      </c>
    </row>
    <row r="667" spans="1:14" x14ac:dyDescent="0.25">
      <c r="A667" s="2">
        <v>1</v>
      </c>
      <c r="B667" s="2">
        <v>2016</v>
      </c>
      <c r="C667" t="s">
        <v>234</v>
      </c>
      <c r="D667" t="s">
        <v>48</v>
      </c>
      <c r="E667" s="2">
        <v>1</v>
      </c>
      <c r="F667" s="2">
        <v>0</v>
      </c>
      <c r="G667" t="s">
        <v>235</v>
      </c>
      <c r="H667" t="s">
        <v>236</v>
      </c>
      <c r="I667" t="s">
        <v>15</v>
      </c>
      <c r="J667" t="s">
        <v>122</v>
      </c>
      <c r="K667" s="2">
        <v>3</v>
      </c>
      <c r="L667" t="s">
        <v>85</v>
      </c>
      <c r="M667" t="s">
        <v>123</v>
      </c>
      <c r="N667" t="s">
        <v>126</v>
      </c>
    </row>
    <row r="668" spans="1:14" x14ac:dyDescent="0.25">
      <c r="A668" s="2">
        <v>1</v>
      </c>
      <c r="B668" s="2">
        <v>2016</v>
      </c>
      <c r="C668" t="s">
        <v>234</v>
      </c>
      <c r="D668" t="s">
        <v>48</v>
      </c>
      <c r="E668" s="2">
        <v>1</v>
      </c>
      <c r="F668" s="2">
        <v>0</v>
      </c>
      <c r="G668" t="s">
        <v>235</v>
      </c>
      <c r="H668" t="s">
        <v>236</v>
      </c>
      <c r="I668" t="s">
        <v>15</v>
      </c>
      <c r="J668" t="s">
        <v>124</v>
      </c>
      <c r="K668" s="2">
        <v>5</v>
      </c>
      <c r="L668" t="s">
        <v>85</v>
      </c>
      <c r="M668" t="s">
        <v>125</v>
      </c>
      <c r="N668" t="s">
        <v>185</v>
      </c>
    </row>
    <row r="669" spans="1:14" x14ac:dyDescent="0.25">
      <c r="A669" s="2">
        <v>1</v>
      </c>
      <c r="B669" s="2">
        <v>2016</v>
      </c>
      <c r="C669" t="s">
        <v>234</v>
      </c>
      <c r="D669" t="s">
        <v>48</v>
      </c>
      <c r="E669" s="2">
        <v>1</v>
      </c>
      <c r="F669" s="2">
        <v>0</v>
      </c>
      <c r="G669" t="s">
        <v>235</v>
      </c>
      <c r="H669" t="s">
        <v>236</v>
      </c>
      <c r="I669" t="s">
        <v>15</v>
      </c>
      <c r="J669" t="s">
        <v>127</v>
      </c>
      <c r="K669" s="2">
        <v>2</v>
      </c>
      <c r="L669" t="s">
        <v>85</v>
      </c>
      <c r="M669" t="s">
        <v>128</v>
      </c>
      <c r="N669" t="s">
        <v>176</v>
      </c>
    </row>
    <row r="670" spans="1:14" x14ac:dyDescent="0.25">
      <c r="A670" s="2">
        <v>1</v>
      </c>
      <c r="B670" s="2">
        <v>2016</v>
      </c>
      <c r="C670" t="s">
        <v>234</v>
      </c>
      <c r="D670" t="s">
        <v>48</v>
      </c>
      <c r="E670" s="2">
        <v>1</v>
      </c>
      <c r="F670" s="2">
        <v>0</v>
      </c>
      <c r="G670" t="s">
        <v>235</v>
      </c>
      <c r="H670" t="s">
        <v>236</v>
      </c>
      <c r="I670" t="s">
        <v>15</v>
      </c>
      <c r="J670" t="s">
        <v>129</v>
      </c>
      <c r="K670" s="2">
        <v>5</v>
      </c>
      <c r="L670" t="s">
        <v>85</v>
      </c>
      <c r="M670" t="s">
        <v>130</v>
      </c>
      <c r="N670" t="s">
        <v>185</v>
      </c>
    </row>
    <row r="671" spans="1:14" x14ac:dyDescent="0.25">
      <c r="A671" s="2">
        <v>1</v>
      </c>
      <c r="B671" s="2">
        <v>2016</v>
      </c>
      <c r="C671" t="s">
        <v>234</v>
      </c>
      <c r="D671" t="s">
        <v>48</v>
      </c>
      <c r="E671" s="2">
        <v>1</v>
      </c>
      <c r="F671" s="2">
        <v>0</v>
      </c>
      <c r="G671" t="s">
        <v>235</v>
      </c>
      <c r="H671" t="s">
        <v>236</v>
      </c>
      <c r="I671" t="s">
        <v>15</v>
      </c>
      <c r="J671" t="s">
        <v>131</v>
      </c>
      <c r="K671" s="2">
        <v>3</v>
      </c>
      <c r="L671" t="s">
        <v>85</v>
      </c>
      <c r="M671" t="s">
        <v>132</v>
      </c>
      <c r="N671" t="s">
        <v>126</v>
      </c>
    </row>
    <row r="672" spans="1:14" x14ac:dyDescent="0.25">
      <c r="A672" s="2">
        <v>1</v>
      </c>
      <c r="B672" s="2">
        <v>2016</v>
      </c>
      <c r="C672" t="s">
        <v>234</v>
      </c>
      <c r="D672" t="s">
        <v>48</v>
      </c>
      <c r="E672" s="2">
        <v>1</v>
      </c>
      <c r="F672" s="2">
        <v>0</v>
      </c>
      <c r="G672" t="s">
        <v>235</v>
      </c>
      <c r="H672" t="s">
        <v>236</v>
      </c>
      <c r="I672" t="s">
        <v>15</v>
      </c>
      <c r="J672" t="s">
        <v>133</v>
      </c>
      <c r="K672" s="3"/>
      <c r="L672" t="s">
        <v>52</v>
      </c>
      <c r="M672" t="s">
        <v>134</v>
      </c>
    </row>
    <row r="673" spans="1:14" x14ac:dyDescent="0.25">
      <c r="A673" s="2">
        <v>1</v>
      </c>
      <c r="B673" s="2">
        <v>2016</v>
      </c>
      <c r="C673" t="s">
        <v>234</v>
      </c>
      <c r="D673" t="s">
        <v>48</v>
      </c>
      <c r="E673" s="2">
        <v>1</v>
      </c>
      <c r="F673" s="2">
        <v>0</v>
      </c>
      <c r="G673" t="s">
        <v>235</v>
      </c>
      <c r="H673" t="s">
        <v>236</v>
      </c>
      <c r="I673" t="s">
        <v>15</v>
      </c>
      <c r="J673" t="s">
        <v>135</v>
      </c>
      <c r="K673" s="2">
        <v>5</v>
      </c>
      <c r="L673" t="s">
        <v>55</v>
      </c>
      <c r="M673" t="s">
        <v>136</v>
      </c>
      <c r="N673" t="s">
        <v>185</v>
      </c>
    </row>
    <row r="674" spans="1:14" x14ac:dyDescent="0.25">
      <c r="A674" s="2">
        <v>1</v>
      </c>
      <c r="B674" s="2">
        <v>2016</v>
      </c>
      <c r="C674" t="s">
        <v>234</v>
      </c>
      <c r="D674" t="s">
        <v>48</v>
      </c>
      <c r="E674" s="2">
        <v>1</v>
      </c>
      <c r="F674" s="2">
        <v>0</v>
      </c>
      <c r="G674" t="s">
        <v>235</v>
      </c>
      <c r="H674" t="s">
        <v>236</v>
      </c>
      <c r="I674" t="s">
        <v>15</v>
      </c>
      <c r="J674" t="s">
        <v>137</v>
      </c>
      <c r="K674" s="2">
        <v>5</v>
      </c>
      <c r="L674" t="s">
        <v>55</v>
      </c>
      <c r="M674" t="s">
        <v>138</v>
      </c>
      <c r="N674" t="s">
        <v>185</v>
      </c>
    </row>
    <row r="675" spans="1:14" x14ac:dyDescent="0.25">
      <c r="A675" s="2">
        <v>1</v>
      </c>
      <c r="B675" s="2">
        <v>2016</v>
      </c>
      <c r="C675" t="s">
        <v>234</v>
      </c>
      <c r="D675" t="s">
        <v>48</v>
      </c>
      <c r="E675" s="2">
        <v>1</v>
      </c>
      <c r="F675" s="2">
        <v>0</v>
      </c>
      <c r="G675" t="s">
        <v>235</v>
      </c>
      <c r="H675" t="s">
        <v>236</v>
      </c>
      <c r="I675" t="s">
        <v>15</v>
      </c>
      <c r="J675" t="s">
        <v>139</v>
      </c>
      <c r="K675" s="2">
        <v>3</v>
      </c>
      <c r="L675" t="s">
        <v>85</v>
      </c>
      <c r="M675" t="s">
        <v>140</v>
      </c>
      <c r="N675" t="s">
        <v>126</v>
      </c>
    </row>
    <row r="676" spans="1:14" x14ac:dyDescent="0.25">
      <c r="A676" s="2">
        <v>1</v>
      </c>
      <c r="B676" s="2">
        <v>2016</v>
      </c>
      <c r="C676" t="s">
        <v>234</v>
      </c>
      <c r="D676" t="s">
        <v>48</v>
      </c>
      <c r="E676" s="2">
        <v>1</v>
      </c>
      <c r="F676" s="2">
        <v>0</v>
      </c>
      <c r="G676" t="s">
        <v>235</v>
      </c>
      <c r="H676" t="s">
        <v>236</v>
      </c>
      <c r="I676" t="s">
        <v>15</v>
      </c>
      <c r="J676" t="s">
        <v>141</v>
      </c>
      <c r="K676" s="2">
        <v>5</v>
      </c>
      <c r="L676" t="s">
        <v>85</v>
      </c>
      <c r="M676" t="s">
        <v>142</v>
      </c>
      <c r="N676" t="s">
        <v>185</v>
      </c>
    </row>
    <row r="677" spans="1:14" x14ac:dyDescent="0.25">
      <c r="A677" s="2">
        <v>1</v>
      </c>
      <c r="B677" s="2">
        <v>2016</v>
      </c>
      <c r="C677" t="s">
        <v>234</v>
      </c>
      <c r="D677" t="s">
        <v>48</v>
      </c>
      <c r="E677" s="2">
        <v>1</v>
      </c>
      <c r="F677" s="2">
        <v>0</v>
      </c>
      <c r="G677" t="s">
        <v>235</v>
      </c>
      <c r="H677" t="s">
        <v>236</v>
      </c>
      <c r="I677" t="s">
        <v>15</v>
      </c>
      <c r="J677" t="s">
        <v>143</v>
      </c>
      <c r="K677" s="2">
        <v>5</v>
      </c>
      <c r="L677" t="s">
        <v>85</v>
      </c>
      <c r="M677" t="s">
        <v>144</v>
      </c>
      <c r="N677" t="s">
        <v>185</v>
      </c>
    </row>
    <row r="678" spans="1:14" x14ac:dyDescent="0.25">
      <c r="A678" s="2">
        <v>1</v>
      </c>
      <c r="B678" s="2">
        <v>2016</v>
      </c>
      <c r="C678" t="s">
        <v>234</v>
      </c>
      <c r="D678" t="s">
        <v>48</v>
      </c>
      <c r="E678" s="2">
        <v>1</v>
      </c>
      <c r="F678" s="2">
        <v>0</v>
      </c>
      <c r="G678" t="s">
        <v>235</v>
      </c>
      <c r="H678" t="s">
        <v>236</v>
      </c>
      <c r="I678" t="s">
        <v>15</v>
      </c>
      <c r="J678" t="s">
        <v>145</v>
      </c>
      <c r="K678" s="2">
        <v>5</v>
      </c>
      <c r="L678" t="s">
        <v>55</v>
      </c>
      <c r="M678" t="s">
        <v>146</v>
      </c>
      <c r="N678" t="s">
        <v>185</v>
      </c>
    </row>
    <row r="679" spans="1:14" x14ac:dyDescent="0.25">
      <c r="A679" s="2">
        <v>1</v>
      </c>
      <c r="B679" s="2">
        <v>2016</v>
      </c>
      <c r="C679" t="s">
        <v>234</v>
      </c>
      <c r="D679" t="s">
        <v>48</v>
      </c>
      <c r="E679" s="2">
        <v>1</v>
      </c>
      <c r="F679" s="2">
        <v>0</v>
      </c>
      <c r="G679" t="s">
        <v>235</v>
      </c>
      <c r="H679" t="s">
        <v>236</v>
      </c>
      <c r="I679" t="s">
        <v>15</v>
      </c>
      <c r="J679" t="s">
        <v>147</v>
      </c>
      <c r="K679" s="2">
        <v>5</v>
      </c>
      <c r="L679" t="s">
        <v>55</v>
      </c>
      <c r="M679" t="s">
        <v>148</v>
      </c>
      <c r="N679" t="s">
        <v>185</v>
      </c>
    </row>
    <row r="680" spans="1:14" x14ac:dyDescent="0.25">
      <c r="A680" s="2">
        <v>1</v>
      </c>
      <c r="B680" s="2">
        <v>2016</v>
      </c>
      <c r="C680" t="s">
        <v>234</v>
      </c>
      <c r="D680" t="s">
        <v>48</v>
      </c>
      <c r="E680" s="2">
        <v>1</v>
      </c>
      <c r="F680" s="2">
        <v>0</v>
      </c>
      <c r="G680" t="s">
        <v>235</v>
      </c>
      <c r="H680" t="s">
        <v>236</v>
      </c>
      <c r="I680" t="s">
        <v>15</v>
      </c>
      <c r="J680" t="s">
        <v>149</v>
      </c>
      <c r="K680" s="2">
        <v>5</v>
      </c>
      <c r="L680" t="s">
        <v>55</v>
      </c>
      <c r="M680" t="s">
        <v>150</v>
      </c>
      <c r="N680" t="s">
        <v>185</v>
      </c>
    </row>
    <row r="681" spans="1:14" x14ac:dyDescent="0.25">
      <c r="A681" s="2">
        <v>1</v>
      </c>
      <c r="B681" s="2">
        <v>2016</v>
      </c>
      <c r="C681" t="s">
        <v>234</v>
      </c>
      <c r="D681" t="s">
        <v>48</v>
      </c>
      <c r="E681" s="2">
        <v>1</v>
      </c>
      <c r="F681" s="2">
        <v>0</v>
      </c>
      <c r="G681" t="s">
        <v>235</v>
      </c>
      <c r="H681" t="s">
        <v>236</v>
      </c>
      <c r="I681" t="s">
        <v>15</v>
      </c>
      <c r="J681" t="s">
        <v>151</v>
      </c>
      <c r="K681" s="3"/>
      <c r="L681" t="s">
        <v>52</v>
      </c>
      <c r="M681" t="s">
        <v>152</v>
      </c>
    </row>
    <row r="682" spans="1:14" x14ac:dyDescent="0.25">
      <c r="A682" s="2">
        <v>1</v>
      </c>
      <c r="B682" s="2">
        <v>2016</v>
      </c>
      <c r="C682" t="s">
        <v>234</v>
      </c>
      <c r="D682" t="s">
        <v>48</v>
      </c>
      <c r="E682" s="2">
        <v>1</v>
      </c>
      <c r="F682" s="2">
        <v>0</v>
      </c>
      <c r="G682" t="s">
        <v>235</v>
      </c>
      <c r="H682" t="s">
        <v>236</v>
      </c>
      <c r="I682" t="s">
        <v>15</v>
      </c>
      <c r="J682" t="s">
        <v>153</v>
      </c>
      <c r="K682" s="3"/>
      <c r="L682" t="s">
        <v>75</v>
      </c>
      <c r="M682" t="s">
        <v>154</v>
      </c>
    </row>
    <row r="683" spans="1:14" x14ac:dyDescent="0.25">
      <c r="A683" s="2">
        <v>1</v>
      </c>
      <c r="B683" s="2">
        <v>2016</v>
      </c>
      <c r="C683" t="s">
        <v>234</v>
      </c>
      <c r="D683" t="s">
        <v>48</v>
      </c>
      <c r="E683" s="2">
        <v>1</v>
      </c>
      <c r="F683" s="2">
        <v>0</v>
      </c>
      <c r="G683" t="s">
        <v>235</v>
      </c>
      <c r="H683" t="s">
        <v>236</v>
      </c>
      <c r="I683" t="s">
        <v>15</v>
      </c>
      <c r="J683" t="s">
        <v>156</v>
      </c>
      <c r="K683" s="3"/>
      <c r="L683" t="s">
        <v>75</v>
      </c>
      <c r="M683" t="s">
        <v>157</v>
      </c>
    </row>
    <row r="684" spans="1:14" x14ac:dyDescent="0.25">
      <c r="A684" s="2">
        <v>1</v>
      </c>
      <c r="B684" s="2">
        <v>2016</v>
      </c>
      <c r="C684" t="s">
        <v>234</v>
      </c>
      <c r="D684" t="s">
        <v>48</v>
      </c>
      <c r="E684" s="2">
        <v>1</v>
      </c>
      <c r="F684" s="2">
        <v>0</v>
      </c>
      <c r="G684" t="s">
        <v>235</v>
      </c>
      <c r="H684" t="s">
        <v>236</v>
      </c>
      <c r="I684" t="s">
        <v>15</v>
      </c>
      <c r="J684" t="s">
        <v>159</v>
      </c>
      <c r="K684" s="3"/>
      <c r="L684" t="s">
        <v>52</v>
      </c>
      <c r="M684" t="s">
        <v>160</v>
      </c>
    </row>
    <row r="685" spans="1:14" x14ac:dyDescent="0.25">
      <c r="A685" s="2">
        <v>1</v>
      </c>
      <c r="B685" s="2">
        <v>2016</v>
      </c>
      <c r="C685" t="s">
        <v>234</v>
      </c>
      <c r="D685" t="s">
        <v>48</v>
      </c>
      <c r="E685" s="2">
        <v>1</v>
      </c>
      <c r="F685" s="2">
        <v>0</v>
      </c>
      <c r="G685" t="s">
        <v>235</v>
      </c>
      <c r="H685" t="s">
        <v>236</v>
      </c>
      <c r="I685" t="s">
        <v>15</v>
      </c>
      <c r="J685" t="s">
        <v>161</v>
      </c>
      <c r="K685" s="3"/>
      <c r="L685" t="s">
        <v>52</v>
      </c>
      <c r="M685" t="s">
        <v>162</v>
      </c>
    </row>
    <row r="686" spans="1:14" x14ac:dyDescent="0.25">
      <c r="A686" s="2">
        <v>1</v>
      </c>
      <c r="B686" s="2">
        <v>2016</v>
      </c>
      <c r="C686" t="s">
        <v>234</v>
      </c>
      <c r="D686" t="s">
        <v>48</v>
      </c>
      <c r="E686" s="2">
        <v>1</v>
      </c>
      <c r="F686" s="2">
        <v>0</v>
      </c>
      <c r="G686" t="s">
        <v>235</v>
      </c>
      <c r="H686" t="s">
        <v>236</v>
      </c>
      <c r="I686" t="s">
        <v>15</v>
      </c>
      <c r="J686" t="s">
        <v>163</v>
      </c>
      <c r="K686" s="3"/>
      <c r="L686" t="s">
        <v>52</v>
      </c>
      <c r="M686" t="s">
        <v>164</v>
      </c>
    </row>
    <row r="687" spans="1:14" x14ac:dyDescent="0.25">
      <c r="A687" s="2">
        <v>1</v>
      </c>
      <c r="B687" s="2">
        <v>2016</v>
      </c>
      <c r="C687" t="s">
        <v>234</v>
      </c>
      <c r="D687" t="s">
        <v>48</v>
      </c>
      <c r="E687" s="2">
        <v>1</v>
      </c>
      <c r="F687" s="2">
        <v>0</v>
      </c>
      <c r="G687" t="s">
        <v>235</v>
      </c>
      <c r="H687" t="s">
        <v>236</v>
      </c>
      <c r="I687" t="s">
        <v>15</v>
      </c>
      <c r="J687" t="s">
        <v>166</v>
      </c>
      <c r="K687" s="2">
        <v>5</v>
      </c>
      <c r="L687" t="s">
        <v>55</v>
      </c>
      <c r="M687" t="s">
        <v>167</v>
      </c>
      <c r="N687" t="s">
        <v>185</v>
      </c>
    </row>
    <row r="688" spans="1:14" x14ac:dyDescent="0.25">
      <c r="A688" s="2">
        <v>1</v>
      </c>
      <c r="B688" s="2">
        <v>2016</v>
      </c>
      <c r="C688" t="s">
        <v>237</v>
      </c>
      <c r="D688" t="s">
        <v>48</v>
      </c>
      <c r="E688" s="2">
        <v>1</v>
      </c>
      <c r="F688" s="2">
        <v>0</v>
      </c>
      <c r="G688" t="s">
        <v>238</v>
      </c>
      <c r="H688" t="s">
        <v>225</v>
      </c>
      <c r="I688" t="s">
        <v>19</v>
      </c>
      <c r="J688" t="s">
        <v>51</v>
      </c>
      <c r="K688" s="2">
        <v>6</v>
      </c>
      <c r="L688" t="s">
        <v>52</v>
      </c>
      <c r="M688" t="s">
        <v>53</v>
      </c>
      <c r="N688" t="s">
        <v>172</v>
      </c>
    </row>
    <row r="689" spans="1:14" x14ac:dyDescent="0.25">
      <c r="A689" s="2">
        <v>1</v>
      </c>
      <c r="B689" s="2">
        <v>2016</v>
      </c>
      <c r="C689" t="s">
        <v>237</v>
      </c>
      <c r="D689" t="s">
        <v>48</v>
      </c>
      <c r="E689" s="2">
        <v>1</v>
      </c>
      <c r="F689" s="2">
        <v>0</v>
      </c>
      <c r="G689" t="s">
        <v>238</v>
      </c>
      <c r="H689" t="s">
        <v>225</v>
      </c>
      <c r="I689" t="s">
        <v>19</v>
      </c>
      <c r="J689" t="s">
        <v>54</v>
      </c>
      <c r="K689" s="2">
        <v>4</v>
      </c>
      <c r="L689" t="s">
        <v>55</v>
      </c>
      <c r="M689" t="s">
        <v>56</v>
      </c>
      <c r="N689" t="s">
        <v>57</v>
      </c>
    </row>
    <row r="690" spans="1:14" x14ac:dyDescent="0.25">
      <c r="A690" s="2">
        <v>1</v>
      </c>
      <c r="B690" s="2">
        <v>2016</v>
      </c>
      <c r="C690" t="s">
        <v>237</v>
      </c>
      <c r="D690" t="s">
        <v>48</v>
      </c>
      <c r="E690" s="2">
        <v>1</v>
      </c>
      <c r="F690" s="2">
        <v>0</v>
      </c>
      <c r="G690" t="s">
        <v>238</v>
      </c>
      <c r="H690" t="s">
        <v>225</v>
      </c>
      <c r="I690" t="s">
        <v>19</v>
      </c>
      <c r="J690" t="s">
        <v>58</v>
      </c>
      <c r="K690" s="2">
        <v>3</v>
      </c>
      <c r="L690" t="s">
        <v>55</v>
      </c>
      <c r="M690" t="s">
        <v>59</v>
      </c>
      <c r="N690" t="s">
        <v>178</v>
      </c>
    </row>
    <row r="691" spans="1:14" x14ac:dyDescent="0.25">
      <c r="A691" s="2">
        <v>1</v>
      </c>
      <c r="B691" s="2">
        <v>2016</v>
      </c>
      <c r="C691" t="s">
        <v>237</v>
      </c>
      <c r="D691" t="s">
        <v>48</v>
      </c>
      <c r="E691" s="2">
        <v>1</v>
      </c>
      <c r="F691" s="2">
        <v>0</v>
      </c>
      <c r="G691" t="s">
        <v>238</v>
      </c>
      <c r="H691" t="s">
        <v>225</v>
      </c>
      <c r="I691" t="s">
        <v>19</v>
      </c>
      <c r="J691" t="s">
        <v>60</v>
      </c>
      <c r="K691" s="2">
        <v>2</v>
      </c>
      <c r="L691" t="s">
        <v>61</v>
      </c>
      <c r="M691" t="s">
        <v>62</v>
      </c>
      <c r="N691" t="s">
        <v>63</v>
      </c>
    </row>
    <row r="692" spans="1:14" x14ac:dyDescent="0.25">
      <c r="A692" s="2">
        <v>1</v>
      </c>
      <c r="B692" s="2">
        <v>2016</v>
      </c>
      <c r="C692" t="s">
        <v>237</v>
      </c>
      <c r="D692" t="s">
        <v>48</v>
      </c>
      <c r="E692" s="2">
        <v>1</v>
      </c>
      <c r="F692" s="2">
        <v>0</v>
      </c>
      <c r="G692" t="s">
        <v>238</v>
      </c>
      <c r="H692" t="s">
        <v>225</v>
      </c>
      <c r="I692" t="s">
        <v>19</v>
      </c>
      <c r="J692" t="s">
        <v>64</v>
      </c>
      <c r="K692" s="2">
        <v>3</v>
      </c>
      <c r="L692" t="s">
        <v>65</v>
      </c>
      <c r="M692" t="s">
        <v>66</v>
      </c>
      <c r="N692" t="s">
        <v>67</v>
      </c>
    </row>
    <row r="693" spans="1:14" x14ac:dyDescent="0.25">
      <c r="A693" s="2">
        <v>1</v>
      </c>
      <c r="B693" s="2">
        <v>2016</v>
      </c>
      <c r="C693" t="s">
        <v>237</v>
      </c>
      <c r="D693" t="s">
        <v>48</v>
      </c>
      <c r="E693" s="2">
        <v>1</v>
      </c>
      <c r="F693" s="2">
        <v>0</v>
      </c>
      <c r="G693" t="s">
        <v>238</v>
      </c>
      <c r="H693" t="s">
        <v>225</v>
      </c>
      <c r="I693" t="s">
        <v>19</v>
      </c>
      <c r="J693" t="s">
        <v>68</v>
      </c>
      <c r="K693" s="2">
        <v>4</v>
      </c>
      <c r="L693" t="s">
        <v>65</v>
      </c>
      <c r="M693" t="s">
        <v>69</v>
      </c>
      <c r="N693" t="s">
        <v>185</v>
      </c>
    </row>
    <row r="694" spans="1:14" x14ac:dyDescent="0.25">
      <c r="A694" s="2">
        <v>1</v>
      </c>
      <c r="B694" s="2">
        <v>2016</v>
      </c>
      <c r="C694" t="s">
        <v>237</v>
      </c>
      <c r="D694" t="s">
        <v>48</v>
      </c>
      <c r="E694" s="2">
        <v>1</v>
      </c>
      <c r="F694" s="2">
        <v>0</v>
      </c>
      <c r="G694" t="s">
        <v>238</v>
      </c>
      <c r="H694" t="s">
        <v>225</v>
      </c>
      <c r="I694" t="s">
        <v>19</v>
      </c>
      <c r="J694" t="s">
        <v>70</v>
      </c>
      <c r="K694" s="2">
        <v>3</v>
      </c>
      <c r="L694" t="s">
        <v>65</v>
      </c>
      <c r="M694" t="s">
        <v>71</v>
      </c>
      <c r="N694" t="s">
        <v>67</v>
      </c>
    </row>
    <row r="695" spans="1:14" x14ac:dyDescent="0.25">
      <c r="A695" s="2">
        <v>1</v>
      </c>
      <c r="B695" s="2">
        <v>2016</v>
      </c>
      <c r="C695" t="s">
        <v>237</v>
      </c>
      <c r="D695" t="s">
        <v>48</v>
      </c>
      <c r="E695" s="2">
        <v>1</v>
      </c>
      <c r="F695" s="2">
        <v>0</v>
      </c>
      <c r="G695" t="s">
        <v>238</v>
      </c>
      <c r="H695" t="s">
        <v>225</v>
      </c>
      <c r="I695" t="s">
        <v>19</v>
      </c>
      <c r="J695" t="s">
        <v>72</v>
      </c>
      <c r="K695" s="2">
        <v>1</v>
      </c>
      <c r="L695" t="s">
        <v>52</v>
      </c>
      <c r="M695" t="s">
        <v>73</v>
      </c>
      <c r="N695" t="s">
        <v>177</v>
      </c>
    </row>
    <row r="696" spans="1:14" x14ac:dyDescent="0.25">
      <c r="A696" s="2">
        <v>1</v>
      </c>
      <c r="B696" s="2">
        <v>2016</v>
      </c>
      <c r="C696" t="s">
        <v>237</v>
      </c>
      <c r="D696" t="s">
        <v>48</v>
      </c>
      <c r="E696" s="2">
        <v>1</v>
      </c>
      <c r="F696" s="2">
        <v>0</v>
      </c>
      <c r="G696" t="s">
        <v>238</v>
      </c>
      <c r="H696" t="s">
        <v>225</v>
      </c>
      <c r="I696" t="s">
        <v>19</v>
      </c>
      <c r="J696" t="s">
        <v>74</v>
      </c>
      <c r="K696" s="2">
        <v>1</v>
      </c>
      <c r="L696" t="s">
        <v>75</v>
      </c>
      <c r="M696" t="s">
        <v>76</v>
      </c>
      <c r="N696" t="s">
        <v>77</v>
      </c>
    </row>
    <row r="697" spans="1:14" x14ac:dyDescent="0.25">
      <c r="A697" s="2">
        <v>1</v>
      </c>
      <c r="B697" s="2">
        <v>2016</v>
      </c>
      <c r="C697" t="s">
        <v>237</v>
      </c>
      <c r="D697" t="s">
        <v>48</v>
      </c>
      <c r="E697" s="2">
        <v>1</v>
      </c>
      <c r="F697" s="2">
        <v>0</v>
      </c>
      <c r="G697" t="s">
        <v>238</v>
      </c>
      <c r="H697" t="s">
        <v>225</v>
      </c>
      <c r="I697" t="s">
        <v>19</v>
      </c>
      <c r="J697" t="s">
        <v>78</v>
      </c>
      <c r="K697" s="2">
        <v>5</v>
      </c>
      <c r="L697" t="s">
        <v>75</v>
      </c>
      <c r="M697" t="s">
        <v>79</v>
      </c>
      <c r="N697" t="s">
        <v>192</v>
      </c>
    </row>
    <row r="698" spans="1:14" x14ac:dyDescent="0.25">
      <c r="A698" s="2">
        <v>1</v>
      </c>
      <c r="B698" s="2">
        <v>2016</v>
      </c>
      <c r="C698" t="s">
        <v>237</v>
      </c>
      <c r="D698" t="s">
        <v>48</v>
      </c>
      <c r="E698" s="2">
        <v>1</v>
      </c>
      <c r="F698" s="2">
        <v>0</v>
      </c>
      <c r="G698" t="s">
        <v>238</v>
      </c>
      <c r="H698" t="s">
        <v>225</v>
      </c>
      <c r="I698" t="s">
        <v>19</v>
      </c>
      <c r="J698" t="s">
        <v>81</v>
      </c>
      <c r="K698" s="2">
        <v>2</v>
      </c>
      <c r="L698" t="s">
        <v>75</v>
      </c>
      <c r="M698" t="s">
        <v>82</v>
      </c>
      <c r="N698" t="s">
        <v>175</v>
      </c>
    </row>
    <row r="699" spans="1:14" x14ac:dyDescent="0.25">
      <c r="A699" s="2">
        <v>1</v>
      </c>
      <c r="B699" s="2">
        <v>2016</v>
      </c>
      <c r="C699" t="s">
        <v>237</v>
      </c>
      <c r="D699" t="s">
        <v>48</v>
      </c>
      <c r="E699" s="2">
        <v>1</v>
      </c>
      <c r="F699" s="2">
        <v>0</v>
      </c>
      <c r="G699" t="s">
        <v>238</v>
      </c>
      <c r="H699" t="s">
        <v>225</v>
      </c>
      <c r="I699" t="s">
        <v>19</v>
      </c>
      <c r="J699" t="s">
        <v>84</v>
      </c>
      <c r="K699" s="2">
        <v>4</v>
      </c>
      <c r="L699" t="s">
        <v>85</v>
      </c>
      <c r="M699" t="s">
        <v>86</v>
      </c>
      <c r="N699" t="s">
        <v>87</v>
      </c>
    </row>
    <row r="700" spans="1:14" x14ac:dyDescent="0.25">
      <c r="A700" s="2">
        <v>1</v>
      </c>
      <c r="B700" s="2">
        <v>2016</v>
      </c>
      <c r="C700" t="s">
        <v>237</v>
      </c>
      <c r="D700" t="s">
        <v>48</v>
      </c>
      <c r="E700" s="2">
        <v>1</v>
      </c>
      <c r="F700" s="2">
        <v>0</v>
      </c>
      <c r="G700" t="s">
        <v>238</v>
      </c>
      <c r="H700" t="s">
        <v>225</v>
      </c>
      <c r="I700" t="s">
        <v>19</v>
      </c>
      <c r="J700" t="s">
        <v>88</v>
      </c>
      <c r="K700" s="2">
        <v>4</v>
      </c>
      <c r="L700" t="s">
        <v>85</v>
      </c>
      <c r="M700" t="s">
        <v>89</v>
      </c>
      <c r="N700" t="s">
        <v>87</v>
      </c>
    </row>
    <row r="701" spans="1:14" x14ac:dyDescent="0.25">
      <c r="A701" s="2">
        <v>1</v>
      </c>
      <c r="B701" s="2">
        <v>2016</v>
      </c>
      <c r="C701" t="s">
        <v>237</v>
      </c>
      <c r="D701" t="s">
        <v>48</v>
      </c>
      <c r="E701" s="2">
        <v>1</v>
      </c>
      <c r="F701" s="2">
        <v>0</v>
      </c>
      <c r="G701" t="s">
        <v>238</v>
      </c>
      <c r="H701" t="s">
        <v>225</v>
      </c>
      <c r="I701" t="s">
        <v>19</v>
      </c>
      <c r="J701" t="s">
        <v>90</v>
      </c>
      <c r="K701" s="2">
        <v>4</v>
      </c>
      <c r="L701" t="s">
        <v>75</v>
      </c>
      <c r="M701" t="s">
        <v>91</v>
      </c>
      <c r="N701" t="s">
        <v>92</v>
      </c>
    </row>
    <row r="702" spans="1:14" x14ac:dyDescent="0.25">
      <c r="A702" s="2">
        <v>1</v>
      </c>
      <c r="B702" s="2">
        <v>2016</v>
      </c>
      <c r="C702" t="s">
        <v>237</v>
      </c>
      <c r="D702" t="s">
        <v>48</v>
      </c>
      <c r="E702" s="2">
        <v>1</v>
      </c>
      <c r="F702" s="2">
        <v>0</v>
      </c>
      <c r="G702" t="s">
        <v>238</v>
      </c>
      <c r="H702" t="s">
        <v>225</v>
      </c>
      <c r="I702" t="s">
        <v>19</v>
      </c>
      <c r="J702" t="s">
        <v>93</v>
      </c>
      <c r="K702" s="2">
        <v>2</v>
      </c>
      <c r="L702" t="s">
        <v>75</v>
      </c>
      <c r="M702" t="s">
        <v>94</v>
      </c>
      <c r="N702" t="s">
        <v>176</v>
      </c>
    </row>
    <row r="703" spans="1:14" x14ac:dyDescent="0.25">
      <c r="A703" s="2">
        <v>1</v>
      </c>
      <c r="B703" s="2">
        <v>2016</v>
      </c>
      <c r="C703" t="s">
        <v>237</v>
      </c>
      <c r="D703" t="s">
        <v>48</v>
      </c>
      <c r="E703" s="2">
        <v>1</v>
      </c>
      <c r="F703" s="2">
        <v>0</v>
      </c>
      <c r="G703" t="s">
        <v>238</v>
      </c>
      <c r="H703" t="s">
        <v>225</v>
      </c>
      <c r="I703" t="s">
        <v>19</v>
      </c>
      <c r="J703" t="s">
        <v>96</v>
      </c>
      <c r="K703" s="2">
        <v>4</v>
      </c>
      <c r="L703" t="s">
        <v>75</v>
      </c>
      <c r="M703" t="s">
        <v>97</v>
      </c>
      <c r="N703" t="s">
        <v>92</v>
      </c>
    </row>
    <row r="704" spans="1:14" x14ac:dyDescent="0.25">
      <c r="A704" s="2">
        <v>1</v>
      </c>
      <c r="B704" s="2">
        <v>2016</v>
      </c>
      <c r="C704" t="s">
        <v>237</v>
      </c>
      <c r="D704" t="s">
        <v>48</v>
      </c>
      <c r="E704" s="2">
        <v>1</v>
      </c>
      <c r="F704" s="2">
        <v>0</v>
      </c>
      <c r="G704" t="s">
        <v>238</v>
      </c>
      <c r="H704" t="s">
        <v>225</v>
      </c>
      <c r="I704" t="s">
        <v>19</v>
      </c>
      <c r="J704" t="s">
        <v>98</v>
      </c>
      <c r="K704" s="2">
        <v>4</v>
      </c>
      <c r="L704" t="s">
        <v>85</v>
      </c>
      <c r="M704" t="s">
        <v>99</v>
      </c>
      <c r="N704" t="s">
        <v>87</v>
      </c>
    </row>
    <row r="705" spans="1:14" x14ac:dyDescent="0.25">
      <c r="A705" s="2">
        <v>1</v>
      </c>
      <c r="B705" s="2">
        <v>2016</v>
      </c>
      <c r="C705" t="s">
        <v>237</v>
      </c>
      <c r="D705" t="s">
        <v>48</v>
      </c>
      <c r="E705" s="2">
        <v>1</v>
      </c>
      <c r="F705" s="2">
        <v>0</v>
      </c>
      <c r="G705" t="s">
        <v>238</v>
      </c>
      <c r="H705" t="s">
        <v>225</v>
      </c>
      <c r="I705" t="s">
        <v>19</v>
      </c>
      <c r="J705" t="s">
        <v>100</v>
      </c>
      <c r="K705" s="3"/>
      <c r="L705" t="s">
        <v>61</v>
      </c>
      <c r="M705" t="s">
        <v>101</v>
      </c>
    </row>
    <row r="706" spans="1:14" x14ac:dyDescent="0.25">
      <c r="A706" s="2">
        <v>1</v>
      </c>
      <c r="B706" s="2">
        <v>2016</v>
      </c>
      <c r="C706" t="s">
        <v>237</v>
      </c>
      <c r="D706" t="s">
        <v>48</v>
      </c>
      <c r="E706" s="2">
        <v>1</v>
      </c>
      <c r="F706" s="2">
        <v>0</v>
      </c>
      <c r="G706" t="s">
        <v>238</v>
      </c>
      <c r="H706" t="s">
        <v>225</v>
      </c>
      <c r="I706" t="s">
        <v>19</v>
      </c>
      <c r="J706" t="s">
        <v>102</v>
      </c>
      <c r="K706" s="3"/>
      <c r="L706" t="s">
        <v>61</v>
      </c>
      <c r="M706" t="s">
        <v>103</v>
      </c>
    </row>
    <row r="707" spans="1:14" x14ac:dyDescent="0.25">
      <c r="A707" s="2">
        <v>1</v>
      </c>
      <c r="B707" s="2">
        <v>2016</v>
      </c>
      <c r="C707" t="s">
        <v>237</v>
      </c>
      <c r="D707" t="s">
        <v>48</v>
      </c>
      <c r="E707" s="2">
        <v>1</v>
      </c>
      <c r="F707" s="2">
        <v>0</v>
      </c>
      <c r="G707" t="s">
        <v>238</v>
      </c>
      <c r="H707" t="s">
        <v>225</v>
      </c>
      <c r="I707" t="s">
        <v>19</v>
      </c>
      <c r="J707" t="s">
        <v>104</v>
      </c>
      <c r="K707" s="3"/>
      <c r="L707" t="s">
        <v>61</v>
      </c>
      <c r="M707" t="s">
        <v>105</v>
      </c>
    </row>
    <row r="708" spans="1:14" x14ac:dyDescent="0.25">
      <c r="A708" s="2">
        <v>1</v>
      </c>
      <c r="B708" s="2">
        <v>2016</v>
      </c>
      <c r="C708" t="s">
        <v>237</v>
      </c>
      <c r="D708" t="s">
        <v>48</v>
      </c>
      <c r="E708" s="2">
        <v>1</v>
      </c>
      <c r="F708" s="2">
        <v>0</v>
      </c>
      <c r="G708" t="s">
        <v>238</v>
      </c>
      <c r="H708" t="s">
        <v>225</v>
      </c>
      <c r="I708" t="s">
        <v>19</v>
      </c>
      <c r="J708" t="s">
        <v>106</v>
      </c>
      <c r="K708" s="3"/>
      <c r="L708" t="s">
        <v>61</v>
      </c>
      <c r="M708" t="s">
        <v>107</v>
      </c>
    </row>
    <row r="709" spans="1:14" x14ac:dyDescent="0.25">
      <c r="A709" s="2">
        <v>1</v>
      </c>
      <c r="B709" s="2">
        <v>2016</v>
      </c>
      <c r="C709" t="s">
        <v>237</v>
      </c>
      <c r="D709" t="s">
        <v>48</v>
      </c>
      <c r="E709" s="2">
        <v>1</v>
      </c>
      <c r="F709" s="2">
        <v>0</v>
      </c>
      <c r="G709" t="s">
        <v>238</v>
      </c>
      <c r="H709" t="s">
        <v>225</v>
      </c>
      <c r="I709" t="s">
        <v>19</v>
      </c>
      <c r="J709" t="s">
        <v>108</v>
      </c>
      <c r="K709" s="3"/>
      <c r="L709" t="s">
        <v>61</v>
      </c>
      <c r="M709" t="s">
        <v>109</v>
      </c>
    </row>
    <row r="710" spans="1:14" x14ac:dyDescent="0.25">
      <c r="A710" s="2">
        <v>1</v>
      </c>
      <c r="B710" s="2">
        <v>2016</v>
      </c>
      <c r="C710" t="s">
        <v>237</v>
      </c>
      <c r="D710" t="s">
        <v>48</v>
      </c>
      <c r="E710" s="2">
        <v>1</v>
      </c>
      <c r="F710" s="2">
        <v>0</v>
      </c>
      <c r="G710" t="s">
        <v>238</v>
      </c>
      <c r="H710" t="s">
        <v>225</v>
      </c>
      <c r="I710" t="s">
        <v>19</v>
      </c>
      <c r="J710" t="s">
        <v>110</v>
      </c>
      <c r="K710" s="3"/>
      <c r="L710" t="s">
        <v>61</v>
      </c>
      <c r="M710" t="s">
        <v>111</v>
      </c>
    </row>
    <row r="711" spans="1:14" x14ac:dyDescent="0.25">
      <c r="A711" s="2">
        <v>1</v>
      </c>
      <c r="B711" s="2">
        <v>2016</v>
      </c>
      <c r="C711" t="s">
        <v>237</v>
      </c>
      <c r="D711" t="s">
        <v>48</v>
      </c>
      <c r="E711" s="2">
        <v>1</v>
      </c>
      <c r="F711" s="2">
        <v>0</v>
      </c>
      <c r="G711" t="s">
        <v>238</v>
      </c>
      <c r="H711" t="s">
        <v>225</v>
      </c>
      <c r="I711" t="s">
        <v>19</v>
      </c>
      <c r="J711" t="s">
        <v>112</v>
      </c>
      <c r="K711" s="3"/>
      <c r="L711" t="s">
        <v>61</v>
      </c>
      <c r="M711" t="s">
        <v>113</v>
      </c>
    </row>
    <row r="712" spans="1:14" x14ac:dyDescent="0.25">
      <c r="A712" s="2">
        <v>1</v>
      </c>
      <c r="B712" s="2">
        <v>2016</v>
      </c>
      <c r="C712" t="s">
        <v>237</v>
      </c>
      <c r="D712" t="s">
        <v>48</v>
      </c>
      <c r="E712" s="2">
        <v>1</v>
      </c>
      <c r="F712" s="2">
        <v>0</v>
      </c>
      <c r="G712" t="s">
        <v>238</v>
      </c>
      <c r="H712" t="s">
        <v>225</v>
      </c>
      <c r="I712" t="s">
        <v>19</v>
      </c>
      <c r="J712" t="s">
        <v>114</v>
      </c>
      <c r="K712" s="3"/>
      <c r="L712" t="s">
        <v>61</v>
      </c>
      <c r="M712" t="s">
        <v>115</v>
      </c>
    </row>
    <row r="713" spans="1:14" x14ac:dyDescent="0.25">
      <c r="A713" s="2">
        <v>1</v>
      </c>
      <c r="B713" s="2">
        <v>2016</v>
      </c>
      <c r="C713" t="s">
        <v>237</v>
      </c>
      <c r="D713" t="s">
        <v>48</v>
      </c>
      <c r="E713" s="2">
        <v>1</v>
      </c>
      <c r="F713" s="2">
        <v>0</v>
      </c>
      <c r="G713" t="s">
        <v>238</v>
      </c>
      <c r="H713" t="s">
        <v>225</v>
      </c>
      <c r="I713" t="s">
        <v>19</v>
      </c>
      <c r="J713" t="s">
        <v>116</v>
      </c>
      <c r="K713" s="2">
        <v>3</v>
      </c>
      <c r="L713" t="s">
        <v>65</v>
      </c>
      <c r="M713" t="s">
        <v>117</v>
      </c>
      <c r="N713" t="s">
        <v>67</v>
      </c>
    </row>
    <row r="714" spans="1:14" x14ac:dyDescent="0.25">
      <c r="A714" s="2">
        <v>1</v>
      </c>
      <c r="B714" s="2">
        <v>2016</v>
      </c>
      <c r="C714" t="s">
        <v>237</v>
      </c>
      <c r="D714" t="s">
        <v>48</v>
      </c>
      <c r="E714" s="2">
        <v>1</v>
      </c>
      <c r="F714" s="2">
        <v>0</v>
      </c>
      <c r="G714" t="s">
        <v>238</v>
      </c>
      <c r="H714" t="s">
        <v>225</v>
      </c>
      <c r="I714" t="s">
        <v>19</v>
      </c>
      <c r="J714" t="s">
        <v>118</v>
      </c>
      <c r="K714" s="2">
        <v>4</v>
      </c>
      <c r="L714" t="s">
        <v>55</v>
      </c>
      <c r="M714" t="s">
        <v>119</v>
      </c>
      <c r="N714" t="s">
        <v>57</v>
      </c>
    </row>
    <row r="715" spans="1:14" x14ac:dyDescent="0.25">
      <c r="A715" s="2">
        <v>1</v>
      </c>
      <c r="B715" s="2">
        <v>2016</v>
      </c>
      <c r="C715" t="s">
        <v>237</v>
      </c>
      <c r="D715" t="s">
        <v>48</v>
      </c>
      <c r="E715" s="2">
        <v>1</v>
      </c>
      <c r="F715" s="2">
        <v>0</v>
      </c>
      <c r="G715" t="s">
        <v>238</v>
      </c>
      <c r="H715" t="s">
        <v>225</v>
      </c>
      <c r="I715" t="s">
        <v>19</v>
      </c>
      <c r="J715" t="s">
        <v>120</v>
      </c>
      <c r="K715" s="2">
        <v>3</v>
      </c>
      <c r="L715" t="s">
        <v>65</v>
      </c>
      <c r="M715" t="s">
        <v>121</v>
      </c>
      <c r="N715" t="s">
        <v>67</v>
      </c>
    </row>
    <row r="716" spans="1:14" x14ac:dyDescent="0.25">
      <c r="A716" s="2">
        <v>1</v>
      </c>
      <c r="B716" s="2">
        <v>2016</v>
      </c>
      <c r="C716" t="s">
        <v>237</v>
      </c>
      <c r="D716" t="s">
        <v>48</v>
      </c>
      <c r="E716" s="2">
        <v>1</v>
      </c>
      <c r="F716" s="2">
        <v>0</v>
      </c>
      <c r="G716" t="s">
        <v>238</v>
      </c>
      <c r="H716" t="s">
        <v>225</v>
      </c>
      <c r="I716" t="s">
        <v>19</v>
      </c>
      <c r="J716" t="s">
        <v>122</v>
      </c>
      <c r="K716" s="2">
        <v>4</v>
      </c>
      <c r="L716" t="s">
        <v>85</v>
      </c>
      <c r="M716" t="s">
        <v>123</v>
      </c>
      <c r="N716" t="s">
        <v>87</v>
      </c>
    </row>
    <row r="717" spans="1:14" x14ac:dyDescent="0.25">
      <c r="A717" s="2">
        <v>1</v>
      </c>
      <c r="B717" s="2">
        <v>2016</v>
      </c>
      <c r="C717" t="s">
        <v>237</v>
      </c>
      <c r="D717" t="s">
        <v>48</v>
      </c>
      <c r="E717" s="2">
        <v>1</v>
      </c>
      <c r="F717" s="2">
        <v>0</v>
      </c>
      <c r="G717" t="s">
        <v>238</v>
      </c>
      <c r="H717" t="s">
        <v>225</v>
      </c>
      <c r="I717" t="s">
        <v>19</v>
      </c>
      <c r="J717" t="s">
        <v>124</v>
      </c>
      <c r="K717" s="2">
        <v>3</v>
      </c>
      <c r="L717" t="s">
        <v>85</v>
      </c>
      <c r="M717" t="s">
        <v>125</v>
      </c>
      <c r="N717" t="s">
        <v>126</v>
      </c>
    </row>
    <row r="718" spans="1:14" x14ac:dyDescent="0.25">
      <c r="A718" s="2">
        <v>1</v>
      </c>
      <c r="B718" s="2">
        <v>2016</v>
      </c>
      <c r="C718" t="s">
        <v>237</v>
      </c>
      <c r="D718" t="s">
        <v>48</v>
      </c>
      <c r="E718" s="2">
        <v>1</v>
      </c>
      <c r="F718" s="2">
        <v>0</v>
      </c>
      <c r="G718" t="s">
        <v>238</v>
      </c>
      <c r="H718" t="s">
        <v>225</v>
      </c>
      <c r="I718" t="s">
        <v>19</v>
      </c>
      <c r="J718" t="s">
        <v>127</v>
      </c>
      <c r="K718" s="2">
        <v>4</v>
      </c>
      <c r="L718" t="s">
        <v>85</v>
      </c>
      <c r="M718" t="s">
        <v>128</v>
      </c>
      <c r="N718" t="s">
        <v>87</v>
      </c>
    </row>
    <row r="719" spans="1:14" x14ac:dyDescent="0.25">
      <c r="A719" s="2">
        <v>1</v>
      </c>
      <c r="B719" s="2">
        <v>2016</v>
      </c>
      <c r="C719" t="s">
        <v>237</v>
      </c>
      <c r="D719" t="s">
        <v>48</v>
      </c>
      <c r="E719" s="2">
        <v>1</v>
      </c>
      <c r="F719" s="2">
        <v>0</v>
      </c>
      <c r="G719" t="s">
        <v>238</v>
      </c>
      <c r="H719" t="s">
        <v>225</v>
      </c>
      <c r="I719" t="s">
        <v>19</v>
      </c>
      <c r="J719" t="s">
        <v>129</v>
      </c>
      <c r="K719" s="2">
        <v>4</v>
      </c>
      <c r="L719" t="s">
        <v>85</v>
      </c>
      <c r="M719" t="s">
        <v>130</v>
      </c>
      <c r="N719" t="s">
        <v>87</v>
      </c>
    </row>
    <row r="720" spans="1:14" x14ac:dyDescent="0.25">
      <c r="A720" s="2">
        <v>1</v>
      </c>
      <c r="B720" s="2">
        <v>2016</v>
      </c>
      <c r="C720" t="s">
        <v>237</v>
      </c>
      <c r="D720" t="s">
        <v>48</v>
      </c>
      <c r="E720" s="2">
        <v>1</v>
      </c>
      <c r="F720" s="2">
        <v>0</v>
      </c>
      <c r="G720" t="s">
        <v>238</v>
      </c>
      <c r="H720" t="s">
        <v>225</v>
      </c>
      <c r="I720" t="s">
        <v>19</v>
      </c>
      <c r="J720" t="s">
        <v>131</v>
      </c>
      <c r="K720" s="2">
        <v>4</v>
      </c>
      <c r="L720" t="s">
        <v>85</v>
      </c>
      <c r="M720" t="s">
        <v>132</v>
      </c>
      <c r="N720" t="s">
        <v>87</v>
      </c>
    </row>
    <row r="721" spans="1:14" x14ac:dyDescent="0.25">
      <c r="A721" s="2">
        <v>1</v>
      </c>
      <c r="B721" s="2">
        <v>2016</v>
      </c>
      <c r="C721" t="s">
        <v>237</v>
      </c>
      <c r="D721" t="s">
        <v>48</v>
      </c>
      <c r="E721" s="2">
        <v>1</v>
      </c>
      <c r="F721" s="2">
        <v>0</v>
      </c>
      <c r="G721" t="s">
        <v>238</v>
      </c>
      <c r="H721" t="s">
        <v>225</v>
      </c>
      <c r="I721" t="s">
        <v>19</v>
      </c>
      <c r="J721" t="s">
        <v>133</v>
      </c>
      <c r="K721" s="2">
        <v>1</v>
      </c>
      <c r="L721" t="s">
        <v>52</v>
      </c>
      <c r="M721" t="s">
        <v>134</v>
      </c>
      <c r="N721" t="s">
        <v>177</v>
      </c>
    </row>
    <row r="722" spans="1:14" x14ac:dyDescent="0.25">
      <c r="A722" s="2">
        <v>1</v>
      </c>
      <c r="B722" s="2">
        <v>2016</v>
      </c>
      <c r="C722" t="s">
        <v>237</v>
      </c>
      <c r="D722" t="s">
        <v>48</v>
      </c>
      <c r="E722" s="2">
        <v>1</v>
      </c>
      <c r="F722" s="2">
        <v>0</v>
      </c>
      <c r="G722" t="s">
        <v>238</v>
      </c>
      <c r="H722" t="s">
        <v>225</v>
      </c>
      <c r="I722" t="s">
        <v>19</v>
      </c>
      <c r="J722" t="s">
        <v>135</v>
      </c>
      <c r="K722" s="2">
        <v>5</v>
      </c>
      <c r="L722" t="s">
        <v>55</v>
      </c>
      <c r="M722" t="s">
        <v>136</v>
      </c>
      <c r="N722" t="s">
        <v>185</v>
      </c>
    </row>
    <row r="723" spans="1:14" x14ac:dyDescent="0.25">
      <c r="A723" s="2">
        <v>1</v>
      </c>
      <c r="B723" s="2">
        <v>2016</v>
      </c>
      <c r="C723" t="s">
        <v>237</v>
      </c>
      <c r="D723" t="s">
        <v>48</v>
      </c>
      <c r="E723" s="2">
        <v>1</v>
      </c>
      <c r="F723" s="2">
        <v>0</v>
      </c>
      <c r="G723" t="s">
        <v>238</v>
      </c>
      <c r="H723" t="s">
        <v>225</v>
      </c>
      <c r="I723" t="s">
        <v>19</v>
      </c>
      <c r="J723" t="s">
        <v>137</v>
      </c>
      <c r="K723" s="2">
        <v>4</v>
      </c>
      <c r="L723" t="s">
        <v>55</v>
      </c>
      <c r="M723" t="s">
        <v>138</v>
      </c>
      <c r="N723" t="s">
        <v>57</v>
      </c>
    </row>
    <row r="724" spans="1:14" x14ac:dyDescent="0.25">
      <c r="A724" s="2">
        <v>1</v>
      </c>
      <c r="B724" s="2">
        <v>2016</v>
      </c>
      <c r="C724" t="s">
        <v>237</v>
      </c>
      <c r="D724" t="s">
        <v>48</v>
      </c>
      <c r="E724" s="2">
        <v>1</v>
      </c>
      <c r="F724" s="2">
        <v>0</v>
      </c>
      <c r="G724" t="s">
        <v>238</v>
      </c>
      <c r="H724" t="s">
        <v>225</v>
      </c>
      <c r="I724" t="s">
        <v>19</v>
      </c>
      <c r="J724" t="s">
        <v>139</v>
      </c>
      <c r="K724" s="2">
        <v>4</v>
      </c>
      <c r="L724" t="s">
        <v>85</v>
      </c>
      <c r="M724" t="s">
        <v>140</v>
      </c>
      <c r="N724" t="s">
        <v>87</v>
      </c>
    </row>
    <row r="725" spans="1:14" x14ac:dyDescent="0.25">
      <c r="A725" s="2">
        <v>1</v>
      </c>
      <c r="B725" s="2">
        <v>2016</v>
      </c>
      <c r="C725" t="s">
        <v>237</v>
      </c>
      <c r="D725" t="s">
        <v>48</v>
      </c>
      <c r="E725" s="2">
        <v>1</v>
      </c>
      <c r="F725" s="2">
        <v>0</v>
      </c>
      <c r="G725" t="s">
        <v>238</v>
      </c>
      <c r="H725" t="s">
        <v>225</v>
      </c>
      <c r="I725" t="s">
        <v>19</v>
      </c>
      <c r="J725" t="s">
        <v>141</v>
      </c>
      <c r="K725" s="2">
        <v>5</v>
      </c>
      <c r="L725" t="s">
        <v>85</v>
      </c>
      <c r="M725" t="s">
        <v>142</v>
      </c>
      <c r="N725" t="s">
        <v>185</v>
      </c>
    </row>
    <row r="726" spans="1:14" x14ac:dyDescent="0.25">
      <c r="A726" s="2">
        <v>1</v>
      </c>
      <c r="B726" s="2">
        <v>2016</v>
      </c>
      <c r="C726" t="s">
        <v>237</v>
      </c>
      <c r="D726" t="s">
        <v>48</v>
      </c>
      <c r="E726" s="2">
        <v>1</v>
      </c>
      <c r="F726" s="2">
        <v>0</v>
      </c>
      <c r="G726" t="s">
        <v>238</v>
      </c>
      <c r="H726" t="s">
        <v>225</v>
      </c>
      <c r="I726" t="s">
        <v>19</v>
      </c>
      <c r="J726" t="s">
        <v>143</v>
      </c>
      <c r="K726" s="2">
        <v>4</v>
      </c>
      <c r="L726" t="s">
        <v>85</v>
      </c>
      <c r="M726" t="s">
        <v>144</v>
      </c>
      <c r="N726" t="s">
        <v>87</v>
      </c>
    </row>
    <row r="727" spans="1:14" x14ac:dyDescent="0.25">
      <c r="A727" s="2">
        <v>1</v>
      </c>
      <c r="B727" s="2">
        <v>2016</v>
      </c>
      <c r="C727" t="s">
        <v>237</v>
      </c>
      <c r="D727" t="s">
        <v>48</v>
      </c>
      <c r="E727" s="2">
        <v>1</v>
      </c>
      <c r="F727" s="2">
        <v>0</v>
      </c>
      <c r="G727" t="s">
        <v>238</v>
      </c>
      <c r="H727" t="s">
        <v>225</v>
      </c>
      <c r="I727" t="s">
        <v>19</v>
      </c>
      <c r="J727" t="s">
        <v>145</v>
      </c>
      <c r="K727" s="2">
        <v>3</v>
      </c>
      <c r="L727" t="s">
        <v>55</v>
      </c>
      <c r="M727" t="s">
        <v>146</v>
      </c>
      <c r="N727" t="s">
        <v>178</v>
      </c>
    </row>
    <row r="728" spans="1:14" x14ac:dyDescent="0.25">
      <c r="A728" s="2">
        <v>1</v>
      </c>
      <c r="B728" s="2">
        <v>2016</v>
      </c>
      <c r="C728" t="s">
        <v>237</v>
      </c>
      <c r="D728" t="s">
        <v>48</v>
      </c>
      <c r="E728" s="2">
        <v>1</v>
      </c>
      <c r="F728" s="2">
        <v>0</v>
      </c>
      <c r="G728" t="s">
        <v>238</v>
      </c>
      <c r="H728" t="s">
        <v>225</v>
      </c>
      <c r="I728" t="s">
        <v>19</v>
      </c>
      <c r="J728" t="s">
        <v>147</v>
      </c>
      <c r="K728" s="2">
        <v>3</v>
      </c>
      <c r="L728" t="s">
        <v>55</v>
      </c>
      <c r="M728" t="s">
        <v>148</v>
      </c>
      <c r="N728" t="s">
        <v>178</v>
      </c>
    </row>
    <row r="729" spans="1:14" x14ac:dyDescent="0.25">
      <c r="A729" s="2">
        <v>1</v>
      </c>
      <c r="B729" s="2">
        <v>2016</v>
      </c>
      <c r="C729" t="s">
        <v>237</v>
      </c>
      <c r="D729" t="s">
        <v>48</v>
      </c>
      <c r="E729" s="2">
        <v>1</v>
      </c>
      <c r="F729" s="2">
        <v>0</v>
      </c>
      <c r="G729" t="s">
        <v>238</v>
      </c>
      <c r="H729" t="s">
        <v>225</v>
      </c>
      <c r="I729" t="s">
        <v>19</v>
      </c>
      <c r="J729" t="s">
        <v>149</v>
      </c>
      <c r="K729" s="2">
        <v>3</v>
      </c>
      <c r="L729" t="s">
        <v>55</v>
      </c>
      <c r="M729" t="s">
        <v>150</v>
      </c>
      <c r="N729" t="s">
        <v>178</v>
      </c>
    </row>
    <row r="730" spans="1:14" x14ac:dyDescent="0.25">
      <c r="A730" s="2">
        <v>1</v>
      </c>
      <c r="B730" s="2">
        <v>2016</v>
      </c>
      <c r="C730" t="s">
        <v>237</v>
      </c>
      <c r="D730" t="s">
        <v>48</v>
      </c>
      <c r="E730" s="2">
        <v>1</v>
      </c>
      <c r="F730" s="2">
        <v>0</v>
      </c>
      <c r="G730" t="s">
        <v>238</v>
      </c>
      <c r="H730" t="s">
        <v>225</v>
      </c>
      <c r="I730" t="s">
        <v>19</v>
      </c>
      <c r="J730" t="s">
        <v>151</v>
      </c>
      <c r="K730" s="2">
        <v>12</v>
      </c>
      <c r="L730" t="s">
        <v>52</v>
      </c>
      <c r="M730" t="s">
        <v>152</v>
      </c>
      <c r="N730" t="s">
        <v>239</v>
      </c>
    </row>
    <row r="731" spans="1:14" x14ac:dyDescent="0.25">
      <c r="A731" s="2">
        <v>1</v>
      </c>
      <c r="B731" s="2">
        <v>2016</v>
      </c>
      <c r="C731" t="s">
        <v>237</v>
      </c>
      <c r="D731" t="s">
        <v>48</v>
      </c>
      <c r="E731" s="2">
        <v>1</v>
      </c>
      <c r="F731" s="2">
        <v>0</v>
      </c>
      <c r="G731" t="s">
        <v>238</v>
      </c>
      <c r="H731" t="s">
        <v>225</v>
      </c>
      <c r="I731" t="s">
        <v>19</v>
      </c>
      <c r="J731" t="s">
        <v>153</v>
      </c>
      <c r="K731" s="2">
        <v>5</v>
      </c>
      <c r="L731" t="s">
        <v>75</v>
      </c>
      <c r="M731" t="s">
        <v>154</v>
      </c>
      <c r="N731" t="s">
        <v>201</v>
      </c>
    </row>
    <row r="732" spans="1:14" x14ac:dyDescent="0.25">
      <c r="A732" s="2">
        <v>1</v>
      </c>
      <c r="B732" s="2">
        <v>2016</v>
      </c>
      <c r="C732" t="s">
        <v>237</v>
      </c>
      <c r="D732" t="s">
        <v>48</v>
      </c>
      <c r="E732" s="2">
        <v>1</v>
      </c>
      <c r="F732" s="2">
        <v>0</v>
      </c>
      <c r="G732" t="s">
        <v>238</v>
      </c>
      <c r="H732" t="s">
        <v>225</v>
      </c>
      <c r="I732" t="s">
        <v>19</v>
      </c>
      <c r="J732" t="s">
        <v>156</v>
      </c>
      <c r="K732" s="2">
        <v>1</v>
      </c>
      <c r="L732" t="s">
        <v>75</v>
      </c>
      <c r="M732" t="s">
        <v>157</v>
      </c>
      <c r="N732" t="s">
        <v>158</v>
      </c>
    </row>
    <row r="733" spans="1:14" x14ac:dyDescent="0.25">
      <c r="A733" s="2">
        <v>1</v>
      </c>
      <c r="B733" s="2">
        <v>2016</v>
      </c>
      <c r="C733" t="s">
        <v>237</v>
      </c>
      <c r="D733" t="s">
        <v>48</v>
      </c>
      <c r="E733" s="2">
        <v>1</v>
      </c>
      <c r="F733" s="2">
        <v>0</v>
      </c>
      <c r="G733" t="s">
        <v>238</v>
      </c>
      <c r="H733" t="s">
        <v>225</v>
      </c>
      <c r="I733" t="s">
        <v>19</v>
      </c>
      <c r="J733" t="s">
        <v>159</v>
      </c>
      <c r="K733" s="3"/>
      <c r="L733" t="s">
        <v>52</v>
      </c>
      <c r="M733" t="s">
        <v>160</v>
      </c>
    </row>
    <row r="734" spans="1:14" x14ac:dyDescent="0.25">
      <c r="A734" s="2">
        <v>1</v>
      </c>
      <c r="B734" s="2">
        <v>2016</v>
      </c>
      <c r="C734" t="s">
        <v>237</v>
      </c>
      <c r="D734" t="s">
        <v>48</v>
      </c>
      <c r="E734" s="2">
        <v>1</v>
      </c>
      <c r="F734" s="2">
        <v>0</v>
      </c>
      <c r="G734" t="s">
        <v>238</v>
      </c>
      <c r="H734" t="s">
        <v>225</v>
      </c>
      <c r="I734" t="s">
        <v>19</v>
      </c>
      <c r="J734" t="s">
        <v>161</v>
      </c>
      <c r="K734" s="3"/>
      <c r="L734" t="s">
        <v>52</v>
      </c>
      <c r="M734" t="s">
        <v>162</v>
      </c>
    </row>
    <row r="735" spans="1:14" x14ac:dyDescent="0.25">
      <c r="A735" s="2">
        <v>1</v>
      </c>
      <c r="B735" s="2">
        <v>2016</v>
      </c>
      <c r="C735" t="s">
        <v>237</v>
      </c>
      <c r="D735" t="s">
        <v>48</v>
      </c>
      <c r="E735" s="2">
        <v>1</v>
      </c>
      <c r="F735" s="2">
        <v>0</v>
      </c>
      <c r="G735" t="s">
        <v>238</v>
      </c>
      <c r="H735" t="s">
        <v>225</v>
      </c>
      <c r="I735" t="s">
        <v>19</v>
      </c>
      <c r="J735" t="s">
        <v>163</v>
      </c>
      <c r="K735" s="2">
        <v>1</v>
      </c>
      <c r="L735" t="s">
        <v>52</v>
      </c>
      <c r="M735" t="s">
        <v>164</v>
      </c>
      <c r="N735" t="s">
        <v>165</v>
      </c>
    </row>
    <row r="736" spans="1:14" x14ac:dyDescent="0.25">
      <c r="A736" s="2">
        <v>1</v>
      </c>
      <c r="B736" s="2">
        <v>2016</v>
      </c>
      <c r="C736" t="s">
        <v>237</v>
      </c>
      <c r="D736" t="s">
        <v>48</v>
      </c>
      <c r="E736" s="2">
        <v>1</v>
      </c>
      <c r="F736" s="2">
        <v>0</v>
      </c>
      <c r="G736" t="s">
        <v>238</v>
      </c>
      <c r="H736" t="s">
        <v>225</v>
      </c>
      <c r="I736" t="s">
        <v>19</v>
      </c>
      <c r="J736" t="s">
        <v>166</v>
      </c>
      <c r="K736" s="2">
        <v>5</v>
      </c>
      <c r="L736" t="s">
        <v>55</v>
      </c>
      <c r="M736" t="s">
        <v>167</v>
      </c>
      <c r="N736" t="s">
        <v>185</v>
      </c>
    </row>
    <row r="737" spans="1:14" x14ac:dyDescent="0.25">
      <c r="A737" s="2">
        <v>1</v>
      </c>
      <c r="B737" s="2">
        <v>2016</v>
      </c>
      <c r="C737" t="s">
        <v>240</v>
      </c>
      <c r="D737" t="s">
        <v>48</v>
      </c>
      <c r="E737" s="2">
        <v>0</v>
      </c>
      <c r="F737" s="2">
        <v>0</v>
      </c>
      <c r="G737" t="s">
        <v>241</v>
      </c>
      <c r="H737" t="s">
        <v>242</v>
      </c>
      <c r="I737" t="s">
        <v>21</v>
      </c>
      <c r="J737" t="s">
        <v>51</v>
      </c>
      <c r="K737" s="3"/>
      <c r="L737" t="s">
        <v>52</v>
      </c>
      <c r="M737" t="s">
        <v>53</v>
      </c>
    </row>
    <row r="738" spans="1:14" x14ac:dyDescent="0.25">
      <c r="A738" s="2">
        <v>1</v>
      </c>
      <c r="B738" s="2">
        <v>2016</v>
      </c>
      <c r="C738" t="s">
        <v>240</v>
      </c>
      <c r="D738" t="s">
        <v>48</v>
      </c>
      <c r="E738" s="2">
        <v>0</v>
      </c>
      <c r="F738" s="2">
        <v>0</v>
      </c>
      <c r="G738" t="s">
        <v>241</v>
      </c>
      <c r="H738" t="s">
        <v>242</v>
      </c>
      <c r="I738" t="s">
        <v>21</v>
      </c>
      <c r="J738" t="s">
        <v>54</v>
      </c>
      <c r="K738" s="2">
        <v>3</v>
      </c>
      <c r="L738" t="s">
        <v>55</v>
      </c>
      <c r="M738" t="s">
        <v>56</v>
      </c>
      <c r="N738" t="s">
        <v>178</v>
      </c>
    </row>
    <row r="739" spans="1:14" x14ac:dyDescent="0.25">
      <c r="A739" s="2">
        <v>1</v>
      </c>
      <c r="B739" s="2">
        <v>2016</v>
      </c>
      <c r="C739" t="s">
        <v>240</v>
      </c>
      <c r="D739" t="s">
        <v>48</v>
      </c>
      <c r="E739" s="2">
        <v>0</v>
      </c>
      <c r="F739" s="2">
        <v>0</v>
      </c>
      <c r="G739" t="s">
        <v>241</v>
      </c>
      <c r="H739" t="s">
        <v>242</v>
      </c>
      <c r="I739" t="s">
        <v>21</v>
      </c>
      <c r="J739" t="s">
        <v>58</v>
      </c>
      <c r="K739" s="2">
        <v>3</v>
      </c>
      <c r="L739" t="s">
        <v>55</v>
      </c>
      <c r="M739" t="s">
        <v>59</v>
      </c>
      <c r="N739" t="s">
        <v>178</v>
      </c>
    </row>
    <row r="740" spans="1:14" x14ac:dyDescent="0.25">
      <c r="A740" s="2">
        <v>1</v>
      </c>
      <c r="B740" s="2">
        <v>2016</v>
      </c>
      <c r="C740" t="s">
        <v>240</v>
      </c>
      <c r="D740" t="s">
        <v>48</v>
      </c>
      <c r="E740" s="2">
        <v>0</v>
      </c>
      <c r="F740" s="2">
        <v>0</v>
      </c>
      <c r="G740" t="s">
        <v>241</v>
      </c>
      <c r="H740" t="s">
        <v>242</v>
      </c>
      <c r="I740" t="s">
        <v>21</v>
      </c>
      <c r="J740" t="s">
        <v>60</v>
      </c>
      <c r="K740" s="2">
        <v>2</v>
      </c>
      <c r="L740" t="s">
        <v>61</v>
      </c>
      <c r="M740" t="s">
        <v>62</v>
      </c>
      <c r="N740" t="s">
        <v>63</v>
      </c>
    </row>
    <row r="741" spans="1:14" x14ac:dyDescent="0.25">
      <c r="A741" s="2">
        <v>1</v>
      </c>
      <c r="B741" s="2">
        <v>2016</v>
      </c>
      <c r="C741" t="s">
        <v>240</v>
      </c>
      <c r="D741" t="s">
        <v>48</v>
      </c>
      <c r="E741" s="2">
        <v>0</v>
      </c>
      <c r="F741" s="2">
        <v>0</v>
      </c>
      <c r="G741" t="s">
        <v>241</v>
      </c>
      <c r="H741" t="s">
        <v>242</v>
      </c>
      <c r="I741" t="s">
        <v>21</v>
      </c>
      <c r="J741" t="s">
        <v>64</v>
      </c>
      <c r="K741" s="2">
        <v>2</v>
      </c>
      <c r="L741" t="s">
        <v>65</v>
      </c>
      <c r="M741" t="s">
        <v>66</v>
      </c>
      <c r="N741" t="s">
        <v>186</v>
      </c>
    </row>
    <row r="742" spans="1:14" x14ac:dyDescent="0.25">
      <c r="A742" s="2">
        <v>1</v>
      </c>
      <c r="B742" s="2">
        <v>2016</v>
      </c>
      <c r="C742" t="s">
        <v>240</v>
      </c>
      <c r="D742" t="s">
        <v>48</v>
      </c>
      <c r="E742" s="2">
        <v>0</v>
      </c>
      <c r="F742" s="2">
        <v>0</v>
      </c>
      <c r="G742" t="s">
        <v>241</v>
      </c>
      <c r="H742" t="s">
        <v>242</v>
      </c>
      <c r="I742" t="s">
        <v>21</v>
      </c>
      <c r="J742" t="s">
        <v>68</v>
      </c>
      <c r="K742" s="2">
        <v>4</v>
      </c>
      <c r="L742" t="s">
        <v>65</v>
      </c>
      <c r="M742" t="s">
        <v>69</v>
      </c>
      <c r="N742" t="s">
        <v>185</v>
      </c>
    </row>
    <row r="743" spans="1:14" x14ac:dyDescent="0.25">
      <c r="A743" s="2">
        <v>1</v>
      </c>
      <c r="B743" s="2">
        <v>2016</v>
      </c>
      <c r="C743" t="s">
        <v>240</v>
      </c>
      <c r="D743" t="s">
        <v>48</v>
      </c>
      <c r="E743" s="2">
        <v>0</v>
      </c>
      <c r="F743" s="2">
        <v>0</v>
      </c>
      <c r="G743" t="s">
        <v>241</v>
      </c>
      <c r="H743" t="s">
        <v>242</v>
      </c>
      <c r="I743" t="s">
        <v>21</v>
      </c>
      <c r="J743" t="s">
        <v>70</v>
      </c>
      <c r="K743" s="2">
        <v>2</v>
      </c>
      <c r="L743" t="s">
        <v>65</v>
      </c>
      <c r="M743" t="s">
        <v>71</v>
      </c>
      <c r="N743" t="s">
        <v>186</v>
      </c>
    </row>
    <row r="744" spans="1:14" x14ac:dyDescent="0.25">
      <c r="A744" s="2">
        <v>1</v>
      </c>
      <c r="B744" s="2">
        <v>2016</v>
      </c>
      <c r="C744" t="s">
        <v>240</v>
      </c>
      <c r="D744" t="s">
        <v>48</v>
      </c>
      <c r="E744" s="2">
        <v>0</v>
      </c>
      <c r="F744" s="2">
        <v>0</v>
      </c>
      <c r="G744" t="s">
        <v>241</v>
      </c>
      <c r="H744" t="s">
        <v>242</v>
      </c>
      <c r="I744" t="s">
        <v>21</v>
      </c>
      <c r="J744" t="s">
        <v>72</v>
      </c>
      <c r="K744" s="3"/>
      <c r="L744" t="s">
        <v>52</v>
      </c>
      <c r="M744" t="s">
        <v>73</v>
      </c>
    </row>
    <row r="745" spans="1:14" x14ac:dyDescent="0.25">
      <c r="A745" s="2">
        <v>1</v>
      </c>
      <c r="B745" s="2">
        <v>2016</v>
      </c>
      <c r="C745" t="s">
        <v>240</v>
      </c>
      <c r="D745" t="s">
        <v>48</v>
      </c>
      <c r="E745" s="2">
        <v>0</v>
      </c>
      <c r="F745" s="2">
        <v>0</v>
      </c>
      <c r="G745" t="s">
        <v>241</v>
      </c>
      <c r="H745" t="s">
        <v>242</v>
      </c>
      <c r="I745" t="s">
        <v>21</v>
      </c>
      <c r="J745" t="s">
        <v>74</v>
      </c>
      <c r="K745" s="2">
        <v>3</v>
      </c>
      <c r="L745" t="s">
        <v>75</v>
      </c>
      <c r="M745" t="s">
        <v>76</v>
      </c>
      <c r="N745" t="s">
        <v>221</v>
      </c>
    </row>
    <row r="746" spans="1:14" x14ac:dyDescent="0.25">
      <c r="A746" s="2">
        <v>1</v>
      </c>
      <c r="B746" s="2">
        <v>2016</v>
      </c>
      <c r="C746" t="s">
        <v>240</v>
      </c>
      <c r="D746" t="s">
        <v>48</v>
      </c>
      <c r="E746" s="2">
        <v>0</v>
      </c>
      <c r="F746" s="2">
        <v>0</v>
      </c>
      <c r="G746" t="s">
        <v>241</v>
      </c>
      <c r="H746" t="s">
        <v>242</v>
      </c>
      <c r="I746" t="s">
        <v>21</v>
      </c>
      <c r="J746" t="s">
        <v>78</v>
      </c>
      <c r="K746" s="2">
        <v>3</v>
      </c>
      <c r="L746" t="s">
        <v>75</v>
      </c>
      <c r="M746" t="s">
        <v>79</v>
      </c>
      <c r="N746" t="s">
        <v>231</v>
      </c>
    </row>
    <row r="747" spans="1:14" x14ac:dyDescent="0.25">
      <c r="A747" s="2">
        <v>1</v>
      </c>
      <c r="B747" s="2">
        <v>2016</v>
      </c>
      <c r="C747" t="s">
        <v>240</v>
      </c>
      <c r="D747" t="s">
        <v>48</v>
      </c>
      <c r="E747" s="2">
        <v>0</v>
      </c>
      <c r="F747" s="2">
        <v>0</v>
      </c>
      <c r="G747" t="s">
        <v>241</v>
      </c>
      <c r="H747" t="s">
        <v>242</v>
      </c>
      <c r="I747" t="s">
        <v>21</v>
      </c>
      <c r="J747" t="s">
        <v>81</v>
      </c>
      <c r="K747" s="2">
        <v>7</v>
      </c>
      <c r="L747" t="s">
        <v>75</v>
      </c>
      <c r="M747" t="s">
        <v>82</v>
      </c>
      <c r="N747" t="s">
        <v>243</v>
      </c>
    </row>
    <row r="748" spans="1:14" x14ac:dyDescent="0.25">
      <c r="A748" s="2">
        <v>1</v>
      </c>
      <c r="B748" s="2">
        <v>2016</v>
      </c>
      <c r="C748" t="s">
        <v>240</v>
      </c>
      <c r="D748" t="s">
        <v>48</v>
      </c>
      <c r="E748" s="2">
        <v>0</v>
      </c>
      <c r="F748" s="2">
        <v>0</v>
      </c>
      <c r="G748" t="s">
        <v>241</v>
      </c>
      <c r="H748" t="s">
        <v>242</v>
      </c>
      <c r="I748" t="s">
        <v>21</v>
      </c>
      <c r="J748" t="s">
        <v>84</v>
      </c>
      <c r="K748" s="2">
        <v>3</v>
      </c>
      <c r="L748" t="s">
        <v>85</v>
      </c>
      <c r="M748" t="s">
        <v>86</v>
      </c>
      <c r="N748" t="s">
        <v>126</v>
      </c>
    </row>
    <row r="749" spans="1:14" x14ac:dyDescent="0.25">
      <c r="A749" s="2">
        <v>1</v>
      </c>
      <c r="B749" s="2">
        <v>2016</v>
      </c>
      <c r="C749" t="s">
        <v>240</v>
      </c>
      <c r="D749" t="s">
        <v>48</v>
      </c>
      <c r="E749" s="2">
        <v>0</v>
      </c>
      <c r="F749" s="2">
        <v>0</v>
      </c>
      <c r="G749" t="s">
        <v>241</v>
      </c>
      <c r="H749" t="s">
        <v>242</v>
      </c>
      <c r="I749" t="s">
        <v>21</v>
      </c>
      <c r="J749" t="s">
        <v>88</v>
      </c>
      <c r="K749" s="2">
        <v>3</v>
      </c>
      <c r="L749" t="s">
        <v>85</v>
      </c>
      <c r="M749" t="s">
        <v>89</v>
      </c>
      <c r="N749" t="s">
        <v>126</v>
      </c>
    </row>
    <row r="750" spans="1:14" x14ac:dyDescent="0.25">
      <c r="A750" s="2">
        <v>1</v>
      </c>
      <c r="B750" s="2">
        <v>2016</v>
      </c>
      <c r="C750" t="s">
        <v>240</v>
      </c>
      <c r="D750" t="s">
        <v>48</v>
      </c>
      <c r="E750" s="2">
        <v>0</v>
      </c>
      <c r="F750" s="2">
        <v>0</v>
      </c>
      <c r="G750" t="s">
        <v>241</v>
      </c>
      <c r="H750" t="s">
        <v>242</v>
      </c>
      <c r="I750" t="s">
        <v>21</v>
      </c>
      <c r="J750" t="s">
        <v>90</v>
      </c>
      <c r="K750" s="2">
        <v>2</v>
      </c>
      <c r="L750" t="s">
        <v>75</v>
      </c>
      <c r="M750" t="s">
        <v>91</v>
      </c>
      <c r="N750" t="s">
        <v>176</v>
      </c>
    </row>
    <row r="751" spans="1:14" x14ac:dyDescent="0.25">
      <c r="A751" s="2">
        <v>1</v>
      </c>
      <c r="B751" s="2">
        <v>2016</v>
      </c>
      <c r="C751" t="s">
        <v>240</v>
      </c>
      <c r="D751" t="s">
        <v>48</v>
      </c>
      <c r="E751" s="2">
        <v>0</v>
      </c>
      <c r="F751" s="2">
        <v>0</v>
      </c>
      <c r="G751" t="s">
        <v>241</v>
      </c>
      <c r="H751" t="s">
        <v>242</v>
      </c>
      <c r="I751" t="s">
        <v>21</v>
      </c>
      <c r="J751" t="s">
        <v>93</v>
      </c>
      <c r="K751" s="2">
        <v>3</v>
      </c>
      <c r="L751" t="s">
        <v>75</v>
      </c>
      <c r="M751" t="s">
        <v>94</v>
      </c>
      <c r="N751" t="s">
        <v>95</v>
      </c>
    </row>
    <row r="752" spans="1:14" x14ac:dyDescent="0.25">
      <c r="A752" s="2">
        <v>1</v>
      </c>
      <c r="B752" s="2">
        <v>2016</v>
      </c>
      <c r="C752" t="s">
        <v>240</v>
      </c>
      <c r="D752" t="s">
        <v>48</v>
      </c>
      <c r="E752" s="2">
        <v>0</v>
      </c>
      <c r="F752" s="2">
        <v>0</v>
      </c>
      <c r="G752" t="s">
        <v>241</v>
      </c>
      <c r="H752" t="s">
        <v>242</v>
      </c>
      <c r="I752" t="s">
        <v>21</v>
      </c>
      <c r="J752" t="s">
        <v>96</v>
      </c>
      <c r="K752" s="2">
        <v>2</v>
      </c>
      <c r="L752" t="s">
        <v>75</v>
      </c>
      <c r="M752" t="s">
        <v>97</v>
      </c>
      <c r="N752" t="s">
        <v>176</v>
      </c>
    </row>
    <row r="753" spans="1:14" x14ac:dyDescent="0.25">
      <c r="A753" s="2">
        <v>1</v>
      </c>
      <c r="B753" s="2">
        <v>2016</v>
      </c>
      <c r="C753" t="s">
        <v>240</v>
      </c>
      <c r="D753" t="s">
        <v>48</v>
      </c>
      <c r="E753" s="2">
        <v>0</v>
      </c>
      <c r="F753" s="2">
        <v>0</v>
      </c>
      <c r="G753" t="s">
        <v>241</v>
      </c>
      <c r="H753" t="s">
        <v>242</v>
      </c>
      <c r="I753" t="s">
        <v>21</v>
      </c>
      <c r="J753" t="s">
        <v>98</v>
      </c>
      <c r="K753" s="2">
        <v>3</v>
      </c>
      <c r="L753" t="s">
        <v>85</v>
      </c>
      <c r="M753" t="s">
        <v>99</v>
      </c>
      <c r="N753" t="s">
        <v>126</v>
      </c>
    </row>
    <row r="754" spans="1:14" x14ac:dyDescent="0.25">
      <c r="A754" s="2">
        <v>1</v>
      </c>
      <c r="B754" s="2">
        <v>2016</v>
      </c>
      <c r="C754" t="s">
        <v>240</v>
      </c>
      <c r="D754" t="s">
        <v>48</v>
      </c>
      <c r="E754" s="2">
        <v>0</v>
      </c>
      <c r="F754" s="2">
        <v>0</v>
      </c>
      <c r="G754" t="s">
        <v>241</v>
      </c>
      <c r="H754" t="s">
        <v>242</v>
      </c>
      <c r="I754" t="s">
        <v>21</v>
      </c>
      <c r="J754" t="s">
        <v>100</v>
      </c>
      <c r="K754" s="3"/>
      <c r="L754" t="s">
        <v>61</v>
      </c>
      <c r="M754" t="s">
        <v>101</v>
      </c>
    </row>
    <row r="755" spans="1:14" x14ac:dyDescent="0.25">
      <c r="A755" s="2">
        <v>1</v>
      </c>
      <c r="B755" s="2">
        <v>2016</v>
      </c>
      <c r="C755" t="s">
        <v>240</v>
      </c>
      <c r="D755" t="s">
        <v>48</v>
      </c>
      <c r="E755" s="2">
        <v>0</v>
      </c>
      <c r="F755" s="2">
        <v>0</v>
      </c>
      <c r="G755" t="s">
        <v>241</v>
      </c>
      <c r="H755" t="s">
        <v>242</v>
      </c>
      <c r="I755" t="s">
        <v>21</v>
      </c>
      <c r="J755" t="s">
        <v>102</v>
      </c>
      <c r="K755" s="3"/>
      <c r="L755" t="s">
        <v>61</v>
      </c>
      <c r="M755" t="s">
        <v>103</v>
      </c>
    </row>
    <row r="756" spans="1:14" x14ac:dyDescent="0.25">
      <c r="A756" s="2">
        <v>1</v>
      </c>
      <c r="B756" s="2">
        <v>2016</v>
      </c>
      <c r="C756" t="s">
        <v>240</v>
      </c>
      <c r="D756" t="s">
        <v>48</v>
      </c>
      <c r="E756" s="2">
        <v>0</v>
      </c>
      <c r="F756" s="2">
        <v>0</v>
      </c>
      <c r="G756" t="s">
        <v>241</v>
      </c>
      <c r="H756" t="s">
        <v>242</v>
      </c>
      <c r="I756" t="s">
        <v>21</v>
      </c>
      <c r="J756" t="s">
        <v>104</v>
      </c>
      <c r="K756" s="3"/>
      <c r="L756" t="s">
        <v>61</v>
      </c>
      <c r="M756" t="s">
        <v>105</v>
      </c>
    </row>
    <row r="757" spans="1:14" x14ac:dyDescent="0.25">
      <c r="A757" s="2">
        <v>1</v>
      </c>
      <c r="B757" s="2">
        <v>2016</v>
      </c>
      <c r="C757" t="s">
        <v>240</v>
      </c>
      <c r="D757" t="s">
        <v>48</v>
      </c>
      <c r="E757" s="2">
        <v>0</v>
      </c>
      <c r="F757" s="2">
        <v>0</v>
      </c>
      <c r="G757" t="s">
        <v>241</v>
      </c>
      <c r="H757" t="s">
        <v>242</v>
      </c>
      <c r="I757" t="s">
        <v>21</v>
      </c>
      <c r="J757" t="s">
        <v>106</v>
      </c>
      <c r="K757" s="3"/>
      <c r="L757" t="s">
        <v>61</v>
      </c>
      <c r="M757" t="s">
        <v>107</v>
      </c>
    </row>
    <row r="758" spans="1:14" x14ac:dyDescent="0.25">
      <c r="A758" s="2">
        <v>1</v>
      </c>
      <c r="B758" s="2">
        <v>2016</v>
      </c>
      <c r="C758" t="s">
        <v>240</v>
      </c>
      <c r="D758" t="s">
        <v>48</v>
      </c>
      <c r="E758" s="2">
        <v>0</v>
      </c>
      <c r="F758" s="2">
        <v>0</v>
      </c>
      <c r="G758" t="s">
        <v>241</v>
      </c>
      <c r="H758" t="s">
        <v>242</v>
      </c>
      <c r="I758" t="s">
        <v>21</v>
      </c>
      <c r="J758" t="s">
        <v>108</v>
      </c>
      <c r="K758" s="3"/>
      <c r="L758" t="s">
        <v>61</v>
      </c>
      <c r="M758" t="s">
        <v>109</v>
      </c>
    </row>
    <row r="759" spans="1:14" x14ac:dyDescent="0.25">
      <c r="A759" s="2">
        <v>1</v>
      </c>
      <c r="B759" s="2">
        <v>2016</v>
      </c>
      <c r="C759" t="s">
        <v>240</v>
      </c>
      <c r="D759" t="s">
        <v>48</v>
      </c>
      <c r="E759" s="2">
        <v>0</v>
      </c>
      <c r="F759" s="2">
        <v>0</v>
      </c>
      <c r="G759" t="s">
        <v>241</v>
      </c>
      <c r="H759" t="s">
        <v>242</v>
      </c>
      <c r="I759" t="s">
        <v>21</v>
      </c>
      <c r="J759" t="s">
        <v>110</v>
      </c>
      <c r="K759" s="3"/>
      <c r="L759" t="s">
        <v>61</v>
      </c>
      <c r="M759" t="s">
        <v>111</v>
      </c>
    </row>
    <row r="760" spans="1:14" x14ac:dyDescent="0.25">
      <c r="A760" s="2">
        <v>1</v>
      </c>
      <c r="B760" s="2">
        <v>2016</v>
      </c>
      <c r="C760" t="s">
        <v>240</v>
      </c>
      <c r="D760" t="s">
        <v>48</v>
      </c>
      <c r="E760" s="2">
        <v>0</v>
      </c>
      <c r="F760" s="2">
        <v>0</v>
      </c>
      <c r="G760" t="s">
        <v>241</v>
      </c>
      <c r="H760" t="s">
        <v>242</v>
      </c>
      <c r="I760" t="s">
        <v>21</v>
      </c>
      <c r="J760" t="s">
        <v>112</v>
      </c>
      <c r="K760" s="3"/>
      <c r="L760" t="s">
        <v>61</v>
      </c>
      <c r="M760" t="s">
        <v>113</v>
      </c>
    </row>
    <row r="761" spans="1:14" x14ac:dyDescent="0.25">
      <c r="A761" s="2">
        <v>1</v>
      </c>
      <c r="B761" s="2">
        <v>2016</v>
      </c>
      <c r="C761" t="s">
        <v>240</v>
      </c>
      <c r="D761" t="s">
        <v>48</v>
      </c>
      <c r="E761" s="2">
        <v>0</v>
      </c>
      <c r="F761" s="2">
        <v>0</v>
      </c>
      <c r="G761" t="s">
        <v>241</v>
      </c>
      <c r="H761" t="s">
        <v>242</v>
      </c>
      <c r="I761" t="s">
        <v>21</v>
      </c>
      <c r="J761" t="s">
        <v>114</v>
      </c>
      <c r="K761" s="3"/>
      <c r="L761" t="s">
        <v>61</v>
      </c>
      <c r="M761" t="s">
        <v>115</v>
      </c>
    </row>
    <row r="762" spans="1:14" x14ac:dyDescent="0.25">
      <c r="A762" s="2">
        <v>1</v>
      </c>
      <c r="B762" s="2">
        <v>2016</v>
      </c>
      <c r="C762" t="s">
        <v>240</v>
      </c>
      <c r="D762" t="s">
        <v>48</v>
      </c>
      <c r="E762" s="2">
        <v>0</v>
      </c>
      <c r="F762" s="2">
        <v>0</v>
      </c>
      <c r="G762" t="s">
        <v>241</v>
      </c>
      <c r="H762" t="s">
        <v>242</v>
      </c>
      <c r="I762" t="s">
        <v>21</v>
      </c>
      <c r="J762" t="s">
        <v>116</v>
      </c>
      <c r="K762" s="2">
        <v>1</v>
      </c>
      <c r="L762" t="s">
        <v>65</v>
      </c>
      <c r="M762" t="s">
        <v>117</v>
      </c>
      <c r="N762" t="s">
        <v>230</v>
      </c>
    </row>
    <row r="763" spans="1:14" x14ac:dyDescent="0.25">
      <c r="A763" s="2">
        <v>1</v>
      </c>
      <c r="B763" s="2">
        <v>2016</v>
      </c>
      <c r="C763" t="s">
        <v>240</v>
      </c>
      <c r="D763" t="s">
        <v>48</v>
      </c>
      <c r="E763" s="2">
        <v>0</v>
      </c>
      <c r="F763" s="2">
        <v>0</v>
      </c>
      <c r="G763" t="s">
        <v>241</v>
      </c>
      <c r="H763" t="s">
        <v>242</v>
      </c>
      <c r="I763" t="s">
        <v>21</v>
      </c>
      <c r="J763" t="s">
        <v>118</v>
      </c>
      <c r="K763" s="2">
        <v>2</v>
      </c>
      <c r="L763" t="s">
        <v>55</v>
      </c>
      <c r="M763" t="s">
        <v>119</v>
      </c>
      <c r="N763" t="s">
        <v>187</v>
      </c>
    </row>
    <row r="764" spans="1:14" x14ac:dyDescent="0.25">
      <c r="A764" s="2">
        <v>1</v>
      </c>
      <c r="B764" s="2">
        <v>2016</v>
      </c>
      <c r="C764" t="s">
        <v>240</v>
      </c>
      <c r="D764" t="s">
        <v>48</v>
      </c>
      <c r="E764" s="2">
        <v>0</v>
      </c>
      <c r="F764" s="2">
        <v>0</v>
      </c>
      <c r="G764" t="s">
        <v>241</v>
      </c>
      <c r="H764" t="s">
        <v>242</v>
      </c>
      <c r="I764" t="s">
        <v>21</v>
      </c>
      <c r="J764" t="s">
        <v>120</v>
      </c>
      <c r="K764" s="2">
        <v>4</v>
      </c>
      <c r="L764" t="s">
        <v>65</v>
      </c>
      <c r="M764" t="s">
        <v>121</v>
      </c>
      <c r="N764" t="s">
        <v>185</v>
      </c>
    </row>
    <row r="765" spans="1:14" x14ac:dyDescent="0.25">
      <c r="A765" s="2">
        <v>1</v>
      </c>
      <c r="B765" s="2">
        <v>2016</v>
      </c>
      <c r="C765" t="s">
        <v>240</v>
      </c>
      <c r="D765" t="s">
        <v>48</v>
      </c>
      <c r="E765" s="2">
        <v>0</v>
      </c>
      <c r="F765" s="2">
        <v>0</v>
      </c>
      <c r="G765" t="s">
        <v>241</v>
      </c>
      <c r="H765" t="s">
        <v>242</v>
      </c>
      <c r="I765" t="s">
        <v>21</v>
      </c>
      <c r="J765" t="s">
        <v>122</v>
      </c>
      <c r="K765" s="2">
        <v>2</v>
      </c>
      <c r="L765" t="s">
        <v>85</v>
      </c>
      <c r="M765" t="s">
        <v>123</v>
      </c>
      <c r="N765" t="s">
        <v>176</v>
      </c>
    </row>
    <row r="766" spans="1:14" x14ac:dyDescent="0.25">
      <c r="A766" s="2">
        <v>1</v>
      </c>
      <c r="B766" s="2">
        <v>2016</v>
      </c>
      <c r="C766" t="s">
        <v>240</v>
      </c>
      <c r="D766" t="s">
        <v>48</v>
      </c>
      <c r="E766" s="2">
        <v>0</v>
      </c>
      <c r="F766" s="2">
        <v>0</v>
      </c>
      <c r="G766" t="s">
        <v>241</v>
      </c>
      <c r="H766" t="s">
        <v>242</v>
      </c>
      <c r="I766" t="s">
        <v>21</v>
      </c>
      <c r="J766" t="s">
        <v>124</v>
      </c>
      <c r="K766" s="2">
        <v>2</v>
      </c>
      <c r="L766" t="s">
        <v>85</v>
      </c>
      <c r="M766" t="s">
        <v>125</v>
      </c>
      <c r="N766" t="s">
        <v>176</v>
      </c>
    </row>
    <row r="767" spans="1:14" x14ac:dyDescent="0.25">
      <c r="A767" s="2">
        <v>1</v>
      </c>
      <c r="B767" s="2">
        <v>2016</v>
      </c>
      <c r="C767" t="s">
        <v>240</v>
      </c>
      <c r="D767" t="s">
        <v>48</v>
      </c>
      <c r="E767" s="2">
        <v>0</v>
      </c>
      <c r="F767" s="2">
        <v>0</v>
      </c>
      <c r="G767" t="s">
        <v>241</v>
      </c>
      <c r="H767" t="s">
        <v>242</v>
      </c>
      <c r="I767" t="s">
        <v>21</v>
      </c>
      <c r="J767" t="s">
        <v>127</v>
      </c>
      <c r="K767" s="2">
        <v>3</v>
      </c>
      <c r="L767" t="s">
        <v>85</v>
      </c>
      <c r="M767" t="s">
        <v>128</v>
      </c>
      <c r="N767" t="s">
        <v>126</v>
      </c>
    </row>
    <row r="768" spans="1:14" x14ac:dyDescent="0.25">
      <c r="A768" s="2">
        <v>1</v>
      </c>
      <c r="B768" s="2">
        <v>2016</v>
      </c>
      <c r="C768" t="s">
        <v>240</v>
      </c>
      <c r="D768" t="s">
        <v>48</v>
      </c>
      <c r="E768" s="2">
        <v>0</v>
      </c>
      <c r="F768" s="2">
        <v>0</v>
      </c>
      <c r="G768" t="s">
        <v>241</v>
      </c>
      <c r="H768" t="s">
        <v>242</v>
      </c>
      <c r="I768" t="s">
        <v>21</v>
      </c>
      <c r="J768" t="s">
        <v>129</v>
      </c>
      <c r="K768" s="2">
        <v>3</v>
      </c>
      <c r="L768" t="s">
        <v>85</v>
      </c>
      <c r="M768" t="s">
        <v>130</v>
      </c>
      <c r="N768" t="s">
        <v>126</v>
      </c>
    </row>
    <row r="769" spans="1:14" x14ac:dyDescent="0.25">
      <c r="A769" s="2">
        <v>1</v>
      </c>
      <c r="B769" s="2">
        <v>2016</v>
      </c>
      <c r="C769" t="s">
        <v>240</v>
      </c>
      <c r="D769" t="s">
        <v>48</v>
      </c>
      <c r="E769" s="2">
        <v>0</v>
      </c>
      <c r="F769" s="2">
        <v>0</v>
      </c>
      <c r="G769" t="s">
        <v>241</v>
      </c>
      <c r="H769" t="s">
        <v>242</v>
      </c>
      <c r="I769" t="s">
        <v>21</v>
      </c>
      <c r="J769" t="s">
        <v>131</v>
      </c>
      <c r="K769" s="2">
        <v>3</v>
      </c>
      <c r="L769" t="s">
        <v>85</v>
      </c>
      <c r="M769" t="s">
        <v>132</v>
      </c>
      <c r="N769" t="s">
        <v>126</v>
      </c>
    </row>
    <row r="770" spans="1:14" x14ac:dyDescent="0.25">
      <c r="A770" s="2">
        <v>1</v>
      </c>
      <c r="B770" s="2">
        <v>2016</v>
      </c>
      <c r="C770" t="s">
        <v>240</v>
      </c>
      <c r="D770" t="s">
        <v>48</v>
      </c>
      <c r="E770" s="2">
        <v>0</v>
      </c>
      <c r="F770" s="2">
        <v>0</v>
      </c>
      <c r="G770" t="s">
        <v>241</v>
      </c>
      <c r="H770" t="s">
        <v>242</v>
      </c>
      <c r="I770" t="s">
        <v>21</v>
      </c>
      <c r="J770" t="s">
        <v>133</v>
      </c>
      <c r="K770" s="2">
        <v>2</v>
      </c>
      <c r="L770" t="s">
        <v>52</v>
      </c>
      <c r="M770" t="s">
        <v>134</v>
      </c>
      <c r="N770" t="s">
        <v>63</v>
      </c>
    </row>
    <row r="771" spans="1:14" x14ac:dyDescent="0.25">
      <c r="A771" s="2">
        <v>1</v>
      </c>
      <c r="B771" s="2">
        <v>2016</v>
      </c>
      <c r="C771" t="s">
        <v>240</v>
      </c>
      <c r="D771" t="s">
        <v>48</v>
      </c>
      <c r="E771" s="2">
        <v>0</v>
      </c>
      <c r="F771" s="2">
        <v>0</v>
      </c>
      <c r="G771" t="s">
        <v>241</v>
      </c>
      <c r="H771" t="s">
        <v>242</v>
      </c>
      <c r="I771" t="s">
        <v>21</v>
      </c>
      <c r="J771" t="s">
        <v>135</v>
      </c>
      <c r="K771" s="2">
        <v>3</v>
      </c>
      <c r="L771" t="s">
        <v>55</v>
      </c>
      <c r="M771" t="s">
        <v>136</v>
      </c>
      <c r="N771" t="s">
        <v>178</v>
      </c>
    </row>
    <row r="772" spans="1:14" x14ac:dyDescent="0.25">
      <c r="A772" s="2">
        <v>1</v>
      </c>
      <c r="B772" s="2">
        <v>2016</v>
      </c>
      <c r="C772" t="s">
        <v>240</v>
      </c>
      <c r="D772" t="s">
        <v>48</v>
      </c>
      <c r="E772" s="2">
        <v>0</v>
      </c>
      <c r="F772" s="2">
        <v>0</v>
      </c>
      <c r="G772" t="s">
        <v>241</v>
      </c>
      <c r="H772" t="s">
        <v>242</v>
      </c>
      <c r="I772" t="s">
        <v>21</v>
      </c>
      <c r="J772" t="s">
        <v>137</v>
      </c>
      <c r="K772" s="2">
        <v>3</v>
      </c>
      <c r="L772" t="s">
        <v>55</v>
      </c>
      <c r="M772" t="s">
        <v>138</v>
      </c>
      <c r="N772" t="s">
        <v>178</v>
      </c>
    </row>
    <row r="773" spans="1:14" x14ac:dyDescent="0.25">
      <c r="A773" s="2">
        <v>1</v>
      </c>
      <c r="B773" s="2">
        <v>2016</v>
      </c>
      <c r="C773" t="s">
        <v>240</v>
      </c>
      <c r="D773" t="s">
        <v>48</v>
      </c>
      <c r="E773" s="2">
        <v>0</v>
      </c>
      <c r="F773" s="2">
        <v>0</v>
      </c>
      <c r="G773" t="s">
        <v>241</v>
      </c>
      <c r="H773" t="s">
        <v>242</v>
      </c>
      <c r="I773" t="s">
        <v>21</v>
      </c>
      <c r="J773" t="s">
        <v>139</v>
      </c>
      <c r="K773" s="2">
        <v>3</v>
      </c>
      <c r="L773" t="s">
        <v>85</v>
      </c>
      <c r="M773" t="s">
        <v>140</v>
      </c>
      <c r="N773" t="s">
        <v>126</v>
      </c>
    </row>
    <row r="774" spans="1:14" x14ac:dyDescent="0.25">
      <c r="A774" s="2">
        <v>1</v>
      </c>
      <c r="B774" s="2">
        <v>2016</v>
      </c>
      <c r="C774" t="s">
        <v>240</v>
      </c>
      <c r="D774" t="s">
        <v>48</v>
      </c>
      <c r="E774" s="2">
        <v>0</v>
      </c>
      <c r="F774" s="2">
        <v>0</v>
      </c>
      <c r="G774" t="s">
        <v>241</v>
      </c>
      <c r="H774" t="s">
        <v>242</v>
      </c>
      <c r="I774" t="s">
        <v>21</v>
      </c>
      <c r="J774" t="s">
        <v>141</v>
      </c>
      <c r="K774" s="2">
        <v>3</v>
      </c>
      <c r="L774" t="s">
        <v>85</v>
      </c>
      <c r="M774" t="s">
        <v>142</v>
      </c>
      <c r="N774" t="s">
        <v>126</v>
      </c>
    </row>
    <row r="775" spans="1:14" x14ac:dyDescent="0.25">
      <c r="A775" s="2">
        <v>1</v>
      </c>
      <c r="B775" s="2">
        <v>2016</v>
      </c>
      <c r="C775" t="s">
        <v>240</v>
      </c>
      <c r="D775" t="s">
        <v>48</v>
      </c>
      <c r="E775" s="2">
        <v>0</v>
      </c>
      <c r="F775" s="2">
        <v>0</v>
      </c>
      <c r="G775" t="s">
        <v>241</v>
      </c>
      <c r="H775" t="s">
        <v>242</v>
      </c>
      <c r="I775" t="s">
        <v>21</v>
      </c>
      <c r="J775" t="s">
        <v>143</v>
      </c>
      <c r="K775" s="2">
        <v>3</v>
      </c>
      <c r="L775" t="s">
        <v>85</v>
      </c>
      <c r="M775" t="s">
        <v>144</v>
      </c>
      <c r="N775" t="s">
        <v>126</v>
      </c>
    </row>
    <row r="776" spans="1:14" x14ac:dyDescent="0.25">
      <c r="A776" s="2">
        <v>1</v>
      </c>
      <c r="B776" s="2">
        <v>2016</v>
      </c>
      <c r="C776" t="s">
        <v>240</v>
      </c>
      <c r="D776" t="s">
        <v>48</v>
      </c>
      <c r="E776" s="2">
        <v>0</v>
      </c>
      <c r="F776" s="2">
        <v>0</v>
      </c>
      <c r="G776" t="s">
        <v>241</v>
      </c>
      <c r="H776" t="s">
        <v>242</v>
      </c>
      <c r="I776" t="s">
        <v>21</v>
      </c>
      <c r="J776" t="s">
        <v>145</v>
      </c>
      <c r="K776" s="2">
        <v>3</v>
      </c>
      <c r="L776" t="s">
        <v>55</v>
      </c>
      <c r="M776" t="s">
        <v>146</v>
      </c>
      <c r="N776" t="s">
        <v>178</v>
      </c>
    </row>
    <row r="777" spans="1:14" x14ac:dyDescent="0.25">
      <c r="A777" s="2">
        <v>1</v>
      </c>
      <c r="B777" s="2">
        <v>2016</v>
      </c>
      <c r="C777" t="s">
        <v>240</v>
      </c>
      <c r="D777" t="s">
        <v>48</v>
      </c>
      <c r="E777" s="2">
        <v>0</v>
      </c>
      <c r="F777" s="2">
        <v>0</v>
      </c>
      <c r="G777" t="s">
        <v>241</v>
      </c>
      <c r="H777" t="s">
        <v>242</v>
      </c>
      <c r="I777" t="s">
        <v>21</v>
      </c>
      <c r="J777" t="s">
        <v>147</v>
      </c>
      <c r="K777" s="2">
        <v>3</v>
      </c>
      <c r="L777" t="s">
        <v>55</v>
      </c>
      <c r="M777" t="s">
        <v>148</v>
      </c>
      <c r="N777" t="s">
        <v>178</v>
      </c>
    </row>
    <row r="778" spans="1:14" x14ac:dyDescent="0.25">
      <c r="A778" s="2">
        <v>1</v>
      </c>
      <c r="B778" s="2">
        <v>2016</v>
      </c>
      <c r="C778" t="s">
        <v>240</v>
      </c>
      <c r="D778" t="s">
        <v>48</v>
      </c>
      <c r="E778" s="2">
        <v>0</v>
      </c>
      <c r="F778" s="2">
        <v>0</v>
      </c>
      <c r="G778" t="s">
        <v>241</v>
      </c>
      <c r="H778" t="s">
        <v>242</v>
      </c>
      <c r="I778" t="s">
        <v>21</v>
      </c>
      <c r="J778" t="s">
        <v>149</v>
      </c>
      <c r="K778" s="2">
        <v>2</v>
      </c>
      <c r="L778" t="s">
        <v>55</v>
      </c>
      <c r="M778" t="s">
        <v>150</v>
      </c>
      <c r="N778" t="s">
        <v>187</v>
      </c>
    </row>
    <row r="779" spans="1:14" x14ac:dyDescent="0.25">
      <c r="A779" s="2">
        <v>1</v>
      </c>
      <c r="B779" s="2">
        <v>2016</v>
      </c>
      <c r="C779" t="s">
        <v>240</v>
      </c>
      <c r="D779" t="s">
        <v>48</v>
      </c>
      <c r="E779" s="2">
        <v>0</v>
      </c>
      <c r="F779" s="2">
        <v>0</v>
      </c>
      <c r="G779" t="s">
        <v>241</v>
      </c>
      <c r="H779" t="s">
        <v>242</v>
      </c>
      <c r="I779" t="s">
        <v>21</v>
      </c>
      <c r="J779" t="s">
        <v>151</v>
      </c>
      <c r="K779" s="3"/>
      <c r="L779" t="s">
        <v>52</v>
      </c>
      <c r="M779" t="s">
        <v>152</v>
      </c>
    </row>
    <row r="780" spans="1:14" x14ac:dyDescent="0.25">
      <c r="A780" s="2">
        <v>1</v>
      </c>
      <c r="B780" s="2">
        <v>2016</v>
      </c>
      <c r="C780" t="s">
        <v>240</v>
      </c>
      <c r="D780" t="s">
        <v>48</v>
      </c>
      <c r="E780" s="2">
        <v>0</v>
      </c>
      <c r="F780" s="2">
        <v>0</v>
      </c>
      <c r="G780" t="s">
        <v>241</v>
      </c>
      <c r="H780" t="s">
        <v>242</v>
      </c>
      <c r="I780" t="s">
        <v>21</v>
      </c>
      <c r="J780" t="s">
        <v>153</v>
      </c>
      <c r="K780" s="2">
        <v>3</v>
      </c>
      <c r="L780" t="s">
        <v>75</v>
      </c>
      <c r="M780" t="s">
        <v>154</v>
      </c>
      <c r="N780" t="s">
        <v>217</v>
      </c>
    </row>
    <row r="781" spans="1:14" x14ac:dyDescent="0.25">
      <c r="A781" s="2">
        <v>1</v>
      </c>
      <c r="B781" s="2">
        <v>2016</v>
      </c>
      <c r="C781" t="s">
        <v>240</v>
      </c>
      <c r="D781" t="s">
        <v>48</v>
      </c>
      <c r="E781" s="2">
        <v>0</v>
      </c>
      <c r="F781" s="2">
        <v>0</v>
      </c>
      <c r="G781" t="s">
        <v>241</v>
      </c>
      <c r="H781" t="s">
        <v>242</v>
      </c>
      <c r="I781" t="s">
        <v>21</v>
      </c>
      <c r="J781" t="s">
        <v>156</v>
      </c>
      <c r="K781" s="2">
        <v>1</v>
      </c>
      <c r="L781" t="s">
        <v>75</v>
      </c>
      <c r="M781" t="s">
        <v>157</v>
      </c>
      <c r="N781" t="s">
        <v>158</v>
      </c>
    </row>
    <row r="782" spans="1:14" x14ac:dyDescent="0.25">
      <c r="A782" s="2">
        <v>1</v>
      </c>
      <c r="B782" s="2">
        <v>2016</v>
      </c>
      <c r="C782" t="s">
        <v>240</v>
      </c>
      <c r="D782" t="s">
        <v>48</v>
      </c>
      <c r="E782" s="2">
        <v>0</v>
      </c>
      <c r="F782" s="2">
        <v>0</v>
      </c>
      <c r="G782" t="s">
        <v>241</v>
      </c>
      <c r="H782" t="s">
        <v>242</v>
      </c>
      <c r="I782" t="s">
        <v>21</v>
      </c>
      <c r="J782" t="s">
        <v>159</v>
      </c>
      <c r="K782" s="3"/>
      <c r="L782" t="s">
        <v>52</v>
      </c>
      <c r="M782" t="s">
        <v>160</v>
      </c>
    </row>
    <row r="783" spans="1:14" x14ac:dyDescent="0.25">
      <c r="A783" s="2">
        <v>1</v>
      </c>
      <c r="B783" s="2">
        <v>2016</v>
      </c>
      <c r="C783" t="s">
        <v>240</v>
      </c>
      <c r="D783" t="s">
        <v>48</v>
      </c>
      <c r="E783" s="2">
        <v>0</v>
      </c>
      <c r="F783" s="2">
        <v>0</v>
      </c>
      <c r="G783" t="s">
        <v>241</v>
      </c>
      <c r="H783" t="s">
        <v>242</v>
      </c>
      <c r="I783" t="s">
        <v>21</v>
      </c>
      <c r="J783" t="s">
        <v>161</v>
      </c>
      <c r="K783" s="3"/>
      <c r="L783" t="s">
        <v>52</v>
      </c>
      <c r="M783" t="s">
        <v>162</v>
      </c>
    </row>
    <row r="784" spans="1:14" x14ac:dyDescent="0.25">
      <c r="A784" s="2">
        <v>1</v>
      </c>
      <c r="B784" s="2">
        <v>2016</v>
      </c>
      <c r="C784" t="s">
        <v>240</v>
      </c>
      <c r="D784" t="s">
        <v>48</v>
      </c>
      <c r="E784" s="2">
        <v>0</v>
      </c>
      <c r="F784" s="2">
        <v>0</v>
      </c>
      <c r="G784" t="s">
        <v>241</v>
      </c>
      <c r="H784" t="s">
        <v>242</v>
      </c>
      <c r="I784" t="s">
        <v>21</v>
      </c>
      <c r="J784" t="s">
        <v>163</v>
      </c>
      <c r="K784" s="2">
        <v>2</v>
      </c>
      <c r="L784" t="s">
        <v>52</v>
      </c>
      <c r="M784" t="s">
        <v>164</v>
      </c>
      <c r="N784" t="s">
        <v>177</v>
      </c>
    </row>
    <row r="785" spans="1:14" x14ac:dyDescent="0.25">
      <c r="A785" s="2">
        <v>1</v>
      </c>
      <c r="B785" s="2">
        <v>2016</v>
      </c>
      <c r="C785" t="s">
        <v>240</v>
      </c>
      <c r="D785" t="s">
        <v>48</v>
      </c>
      <c r="E785" s="2">
        <v>0</v>
      </c>
      <c r="F785" s="2">
        <v>0</v>
      </c>
      <c r="G785" t="s">
        <v>241</v>
      </c>
      <c r="H785" t="s">
        <v>242</v>
      </c>
      <c r="I785" t="s">
        <v>21</v>
      </c>
      <c r="J785" t="s">
        <v>166</v>
      </c>
      <c r="K785" s="2">
        <v>3</v>
      </c>
      <c r="L785" t="s">
        <v>55</v>
      </c>
      <c r="M785" t="s">
        <v>167</v>
      </c>
      <c r="N785" t="s">
        <v>178</v>
      </c>
    </row>
    <row r="786" spans="1:14" x14ac:dyDescent="0.25">
      <c r="A786" s="2">
        <v>1</v>
      </c>
      <c r="B786" s="2">
        <v>2016</v>
      </c>
      <c r="C786" t="s">
        <v>244</v>
      </c>
      <c r="D786" t="s">
        <v>48</v>
      </c>
      <c r="E786" s="2">
        <v>1</v>
      </c>
      <c r="F786" s="2">
        <v>0</v>
      </c>
      <c r="G786" t="s">
        <v>245</v>
      </c>
      <c r="H786" t="s">
        <v>245</v>
      </c>
      <c r="I786" t="s">
        <v>17</v>
      </c>
      <c r="J786" t="s">
        <v>51</v>
      </c>
      <c r="K786" s="3"/>
      <c r="L786" t="s">
        <v>52</v>
      </c>
      <c r="M786" t="s">
        <v>53</v>
      </c>
    </row>
    <row r="787" spans="1:14" x14ac:dyDescent="0.25">
      <c r="A787" s="2">
        <v>1</v>
      </c>
      <c r="B787" s="2">
        <v>2016</v>
      </c>
      <c r="C787" t="s">
        <v>244</v>
      </c>
      <c r="D787" t="s">
        <v>48</v>
      </c>
      <c r="E787" s="2">
        <v>1</v>
      </c>
      <c r="F787" s="2">
        <v>0</v>
      </c>
      <c r="G787" t="s">
        <v>245</v>
      </c>
      <c r="H787" t="s">
        <v>245</v>
      </c>
      <c r="I787" t="s">
        <v>17</v>
      </c>
      <c r="J787" t="s">
        <v>54</v>
      </c>
      <c r="K787" s="2">
        <v>4</v>
      </c>
      <c r="L787" t="s">
        <v>55</v>
      </c>
      <c r="M787" t="s">
        <v>56</v>
      </c>
      <c r="N787" t="s">
        <v>57</v>
      </c>
    </row>
    <row r="788" spans="1:14" x14ac:dyDescent="0.25">
      <c r="A788" s="2">
        <v>1</v>
      </c>
      <c r="B788" s="2">
        <v>2016</v>
      </c>
      <c r="C788" t="s">
        <v>244</v>
      </c>
      <c r="D788" t="s">
        <v>48</v>
      </c>
      <c r="E788" s="2">
        <v>1</v>
      </c>
      <c r="F788" s="2">
        <v>0</v>
      </c>
      <c r="G788" t="s">
        <v>245</v>
      </c>
      <c r="H788" t="s">
        <v>245</v>
      </c>
      <c r="I788" t="s">
        <v>17</v>
      </c>
      <c r="J788" t="s">
        <v>58</v>
      </c>
      <c r="K788" s="2">
        <v>4</v>
      </c>
      <c r="L788" t="s">
        <v>55</v>
      </c>
      <c r="M788" t="s">
        <v>59</v>
      </c>
      <c r="N788" t="s">
        <v>57</v>
      </c>
    </row>
    <row r="789" spans="1:14" x14ac:dyDescent="0.25">
      <c r="A789" s="2">
        <v>1</v>
      </c>
      <c r="B789" s="2">
        <v>2016</v>
      </c>
      <c r="C789" t="s">
        <v>244</v>
      </c>
      <c r="D789" t="s">
        <v>48</v>
      </c>
      <c r="E789" s="2">
        <v>1</v>
      </c>
      <c r="F789" s="2">
        <v>0</v>
      </c>
      <c r="G789" t="s">
        <v>245</v>
      </c>
      <c r="H789" t="s">
        <v>245</v>
      </c>
      <c r="I789" t="s">
        <v>17</v>
      </c>
      <c r="J789" t="s">
        <v>60</v>
      </c>
      <c r="K789" s="2">
        <v>2</v>
      </c>
      <c r="L789" t="s">
        <v>61</v>
      </c>
      <c r="M789" t="s">
        <v>62</v>
      </c>
      <c r="N789" t="s">
        <v>63</v>
      </c>
    </row>
    <row r="790" spans="1:14" x14ac:dyDescent="0.25">
      <c r="A790" s="2">
        <v>1</v>
      </c>
      <c r="B790" s="2">
        <v>2016</v>
      </c>
      <c r="C790" t="s">
        <v>244</v>
      </c>
      <c r="D790" t="s">
        <v>48</v>
      </c>
      <c r="E790" s="2">
        <v>1</v>
      </c>
      <c r="F790" s="2">
        <v>0</v>
      </c>
      <c r="G790" t="s">
        <v>245</v>
      </c>
      <c r="H790" t="s">
        <v>245</v>
      </c>
      <c r="I790" t="s">
        <v>17</v>
      </c>
      <c r="J790" t="s">
        <v>64</v>
      </c>
      <c r="K790" s="2">
        <v>3</v>
      </c>
      <c r="L790" t="s">
        <v>65</v>
      </c>
      <c r="M790" t="s">
        <v>66</v>
      </c>
      <c r="N790" t="s">
        <v>67</v>
      </c>
    </row>
    <row r="791" spans="1:14" x14ac:dyDescent="0.25">
      <c r="A791" s="2">
        <v>1</v>
      </c>
      <c r="B791" s="2">
        <v>2016</v>
      </c>
      <c r="C791" t="s">
        <v>244</v>
      </c>
      <c r="D791" t="s">
        <v>48</v>
      </c>
      <c r="E791" s="2">
        <v>1</v>
      </c>
      <c r="F791" s="2">
        <v>0</v>
      </c>
      <c r="G791" t="s">
        <v>245</v>
      </c>
      <c r="H791" t="s">
        <v>245</v>
      </c>
      <c r="I791" t="s">
        <v>17</v>
      </c>
      <c r="J791" t="s">
        <v>68</v>
      </c>
      <c r="K791" s="2">
        <v>3</v>
      </c>
      <c r="L791" t="s">
        <v>65</v>
      </c>
      <c r="M791" t="s">
        <v>69</v>
      </c>
      <c r="N791" t="s">
        <v>67</v>
      </c>
    </row>
    <row r="792" spans="1:14" x14ac:dyDescent="0.25">
      <c r="A792" s="2">
        <v>1</v>
      </c>
      <c r="B792" s="2">
        <v>2016</v>
      </c>
      <c r="C792" t="s">
        <v>244</v>
      </c>
      <c r="D792" t="s">
        <v>48</v>
      </c>
      <c r="E792" s="2">
        <v>1</v>
      </c>
      <c r="F792" s="2">
        <v>0</v>
      </c>
      <c r="G792" t="s">
        <v>245</v>
      </c>
      <c r="H792" t="s">
        <v>245</v>
      </c>
      <c r="I792" t="s">
        <v>17</v>
      </c>
      <c r="J792" t="s">
        <v>70</v>
      </c>
      <c r="K792" s="2">
        <v>3</v>
      </c>
      <c r="L792" t="s">
        <v>65</v>
      </c>
      <c r="M792" t="s">
        <v>71</v>
      </c>
      <c r="N792" t="s">
        <v>67</v>
      </c>
    </row>
    <row r="793" spans="1:14" x14ac:dyDescent="0.25">
      <c r="A793" s="2">
        <v>1</v>
      </c>
      <c r="B793" s="2">
        <v>2016</v>
      </c>
      <c r="C793" t="s">
        <v>244</v>
      </c>
      <c r="D793" t="s">
        <v>48</v>
      </c>
      <c r="E793" s="2">
        <v>1</v>
      </c>
      <c r="F793" s="2">
        <v>0</v>
      </c>
      <c r="G793" t="s">
        <v>245</v>
      </c>
      <c r="H793" t="s">
        <v>245</v>
      </c>
      <c r="I793" t="s">
        <v>17</v>
      </c>
      <c r="J793" t="s">
        <v>72</v>
      </c>
      <c r="K793" s="3"/>
      <c r="L793" t="s">
        <v>52</v>
      </c>
      <c r="M793" t="s">
        <v>73</v>
      </c>
    </row>
    <row r="794" spans="1:14" x14ac:dyDescent="0.25">
      <c r="A794" s="2">
        <v>1</v>
      </c>
      <c r="B794" s="2">
        <v>2016</v>
      </c>
      <c r="C794" t="s">
        <v>244</v>
      </c>
      <c r="D794" t="s">
        <v>48</v>
      </c>
      <c r="E794" s="2">
        <v>1</v>
      </c>
      <c r="F794" s="2">
        <v>0</v>
      </c>
      <c r="G794" t="s">
        <v>245</v>
      </c>
      <c r="H794" t="s">
        <v>245</v>
      </c>
      <c r="I794" t="s">
        <v>17</v>
      </c>
      <c r="J794" t="s">
        <v>74</v>
      </c>
      <c r="K794" s="2">
        <v>1</v>
      </c>
      <c r="L794" t="s">
        <v>75</v>
      </c>
      <c r="M794" t="s">
        <v>76</v>
      </c>
      <c r="N794" t="s">
        <v>77</v>
      </c>
    </row>
    <row r="795" spans="1:14" x14ac:dyDescent="0.25">
      <c r="A795" s="2">
        <v>1</v>
      </c>
      <c r="B795" s="2">
        <v>2016</v>
      </c>
      <c r="C795" t="s">
        <v>244</v>
      </c>
      <c r="D795" t="s">
        <v>48</v>
      </c>
      <c r="E795" s="2">
        <v>1</v>
      </c>
      <c r="F795" s="2">
        <v>0</v>
      </c>
      <c r="G795" t="s">
        <v>245</v>
      </c>
      <c r="H795" t="s">
        <v>245</v>
      </c>
      <c r="I795" t="s">
        <v>17</v>
      </c>
      <c r="J795" t="s">
        <v>78</v>
      </c>
      <c r="K795" s="2">
        <v>3</v>
      </c>
      <c r="L795" t="s">
        <v>75</v>
      </c>
      <c r="M795" t="s">
        <v>79</v>
      </c>
      <c r="N795" t="s">
        <v>231</v>
      </c>
    </row>
    <row r="796" spans="1:14" x14ac:dyDescent="0.25">
      <c r="A796" s="2">
        <v>1</v>
      </c>
      <c r="B796" s="2">
        <v>2016</v>
      </c>
      <c r="C796" t="s">
        <v>244</v>
      </c>
      <c r="D796" t="s">
        <v>48</v>
      </c>
      <c r="E796" s="2">
        <v>1</v>
      </c>
      <c r="F796" s="2">
        <v>0</v>
      </c>
      <c r="G796" t="s">
        <v>245</v>
      </c>
      <c r="H796" t="s">
        <v>245</v>
      </c>
      <c r="I796" t="s">
        <v>17</v>
      </c>
      <c r="J796" t="s">
        <v>81</v>
      </c>
      <c r="K796" s="3"/>
      <c r="L796" t="s">
        <v>75</v>
      </c>
      <c r="M796" t="s">
        <v>82</v>
      </c>
    </row>
    <row r="797" spans="1:14" x14ac:dyDescent="0.25">
      <c r="A797" s="2">
        <v>1</v>
      </c>
      <c r="B797" s="2">
        <v>2016</v>
      </c>
      <c r="C797" t="s">
        <v>244</v>
      </c>
      <c r="D797" t="s">
        <v>48</v>
      </c>
      <c r="E797" s="2">
        <v>1</v>
      </c>
      <c r="F797" s="2">
        <v>0</v>
      </c>
      <c r="G797" t="s">
        <v>245</v>
      </c>
      <c r="H797" t="s">
        <v>245</v>
      </c>
      <c r="I797" t="s">
        <v>17</v>
      </c>
      <c r="J797" t="s">
        <v>84</v>
      </c>
      <c r="K797" s="2">
        <v>4</v>
      </c>
      <c r="L797" t="s">
        <v>85</v>
      </c>
      <c r="M797" t="s">
        <v>86</v>
      </c>
      <c r="N797" t="s">
        <v>87</v>
      </c>
    </row>
    <row r="798" spans="1:14" x14ac:dyDescent="0.25">
      <c r="A798" s="2">
        <v>1</v>
      </c>
      <c r="B798" s="2">
        <v>2016</v>
      </c>
      <c r="C798" t="s">
        <v>244</v>
      </c>
      <c r="D798" t="s">
        <v>48</v>
      </c>
      <c r="E798" s="2">
        <v>1</v>
      </c>
      <c r="F798" s="2">
        <v>0</v>
      </c>
      <c r="G798" t="s">
        <v>245</v>
      </c>
      <c r="H798" t="s">
        <v>245</v>
      </c>
      <c r="I798" t="s">
        <v>17</v>
      </c>
      <c r="J798" t="s">
        <v>88</v>
      </c>
      <c r="K798" s="2">
        <v>4</v>
      </c>
      <c r="L798" t="s">
        <v>85</v>
      </c>
      <c r="M798" t="s">
        <v>89</v>
      </c>
      <c r="N798" t="s">
        <v>87</v>
      </c>
    </row>
    <row r="799" spans="1:14" x14ac:dyDescent="0.25">
      <c r="A799" s="2">
        <v>1</v>
      </c>
      <c r="B799" s="2">
        <v>2016</v>
      </c>
      <c r="C799" t="s">
        <v>244</v>
      </c>
      <c r="D799" t="s">
        <v>48</v>
      </c>
      <c r="E799" s="2">
        <v>1</v>
      </c>
      <c r="F799" s="2">
        <v>0</v>
      </c>
      <c r="G799" t="s">
        <v>245</v>
      </c>
      <c r="H799" t="s">
        <v>245</v>
      </c>
      <c r="I799" t="s">
        <v>17</v>
      </c>
      <c r="J799" t="s">
        <v>90</v>
      </c>
      <c r="K799" s="2">
        <v>4</v>
      </c>
      <c r="L799" t="s">
        <v>75</v>
      </c>
      <c r="M799" t="s">
        <v>91</v>
      </c>
      <c r="N799" t="s">
        <v>92</v>
      </c>
    </row>
    <row r="800" spans="1:14" x14ac:dyDescent="0.25">
      <c r="A800" s="2">
        <v>1</v>
      </c>
      <c r="B800" s="2">
        <v>2016</v>
      </c>
      <c r="C800" t="s">
        <v>244</v>
      </c>
      <c r="D800" t="s">
        <v>48</v>
      </c>
      <c r="E800" s="2">
        <v>1</v>
      </c>
      <c r="F800" s="2">
        <v>0</v>
      </c>
      <c r="G800" t="s">
        <v>245</v>
      </c>
      <c r="H800" t="s">
        <v>245</v>
      </c>
      <c r="I800" t="s">
        <v>17</v>
      </c>
      <c r="J800" t="s">
        <v>93</v>
      </c>
      <c r="K800" s="2">
        <v>4</v>
      </c>
      <c r="L800" t="s">
        <v>75</v>
      </c>
      <c r="M800" t="s">
        <v>94</v>
      </c>
      <c r="N800" t="s">
        <v>92</v>
      </c>
    </row>
    <row r="801" spans="1:14" x14ac:dyDescent="0.25">
      <c r="A801" s="2">
        <v>1</v>
      </c>
      <c r="B801" s="2">
        <v>2016</v>
      </c>
      <c r="C801" t="s">
        <v>244</v>
      </c>
      <c r="D801" t="s">
        <v>48</v>
      </c>
      <c r="E801" s="2">
        <v>1</v>
      </c>
      <c r="F801" s="2">
        <v>0</v>
      </c>
      <c r="G801" t="s">
        <v>245</v>
      </c>
      <c r="H801" t="s">
        <v>245</v>
      </c>
      <c r="I801" t="s">
        <v>17</v>
      </c>
      <c r="J801" t="s">
        <v>96</v>
      </c>
      <c r="K801" s="2">
        <v>4</v>
      </c>
      <c r="L801" t="s">
        <v>75</v>
      </c>
      <c r="M801" t="s">
        <v>97</v>
      </c>
      <c r="N801" t="s">
        <v>92</v>
      </c>
    </row>
    <row r="802" spans="1:14" x14ac:dyDescent="0.25">
      <c r="A802" s="2">
        <v>1</v>
      </c>
      <c r="B802" s="2">
        <v>2016</v>
      </c>
      <c r="C802" t="s">
        <v>244</v>
      </c>
      <c r="D802" t="s">
        <v>48</v>
      </c>
      <c r="E802" s="2">
        <v>1</v>
      </c>
      <c r="F802" s="2">
        <v>0</v>
      </c>
      <c r="G802" t="s">
        <v>245</v>
      </c>
      <c r="H802" t="s">
        <v>245</v>
      </c>
      <c r="I802" t="s">
        <v>17</v>
      </c>
      <c r="J802" t="s">
        <v>98</v>
      </c>
      <c r="K802" s="2">
        <v>3</v>
      </c>
      <c r="L802" t="s">
        <v>85</v>
      </c>
      <c r="M802" t="s">
        <v>99</v>
      </c>
      <c r="N802" t="s">
        <v>126</v>
      </c>
    </row>
    <row r="803" spans="1:14" x14ac:dyDescent="0.25">
      <c r="A803" s="2">
        <v>1</v>
      </c>
      <c r="B803" s="2">
        <v>2016</v>
      </c>
      <c r="C803" t="s">
        <v>244</v>
      </c>
      <c r="D803" t="s">
        <v>48</v>
      </c>
      <c r="E803" s="2">
        <v>1</v>
      </c>
      <c r="F803" s="2">
        <v>0</v>
      </c>
      <c r="G803" t="s">
        <v>245</v>
      </c>
      <c r="H803" t="s">
        <v>245</v>
      </c>
      <c r="I803" t="s">
        <v>17</v>
      </c>
      <c r="J803" t="s">
        <v>100</v>
      </c>
      <c r="K803" s="3"/>
      <c r="L803" t="s">
        <v>61</v>
      </c>
      <c r="M803" t="s">
        <v>101</v>
      </c>
    </row>
    <row r="804" spans="1:14" x14ac:dyDescent="0.25">
      <c r="A804" s="2">
        <v>1</v>
      </c>
      <c r="B804" s="2">
        <v>2016</v>
      </c>
      <c r="C804" t="s">
        <v>244</v>
      </c>
      <c r="D804" t="s">
        <v>48</v>
      </c>
      <c r="E804" s="2">
        <v>1</v>
      </c>
      <c r="F804" s="2">
        <v>0</v>
      </c>
      <c r="G804" t="s">
        <v>245</v>
      </c>
      <c r="H804" t="s">
        <v>245</v>
      </c>
      <c r="I804" t="s">
        <v>17</v>
      </c>
      <c r="J804" t="s">
        <v>102</v>
      </c>
      <c r="K804" s="3"/>
      <c r="L804" t="s">
        <v>61</v>
      </c>
      <c r="M804" t="s">
        <v>103</v>
      </c>
    </row>
    <row r="805" spans="1:14" x14ac:dyDescent="0.25">
      <c r="A805" s="2">
        <v>1</v>
      </c>
      <c r="B805" s="2">
        <v>2016</v>
      </c>
      <c r="C805" t="s">
        <v>244</v>
      </c>
      <c r="D805" t="s">
        <v>48</v>
      </c>
      <c r="E805" s="2">
        <v>1</v>
      </c>
      <c r="F805" s="2">
        <v>0</v>
      </c>
      <c r="G805" t="s">
        <v>245</v>
      </c>
      <c r="H805" t="s">
        <v>245</v>
      </c>
      <c r="I805" t="s">
        <v>17</v>
      </c>
      <c r="J805" t="s">
        <v>104</v>
      </c>
      <c r="K805" s="3"/>
      <c r="L805" t="s">
        <v>61</v>
      </c>
      <c r="M805" t="s">
        <v>105</v>
      </c>
    </row>
    <row r="806" spans="1:14" x14ac:dyDescent="0.25">
      <c r="A806" s="2">
        <v>1</v>
      </c>
      <c r="B806" s="2">
        <v>2016</v>
      </c>
      <c r="C806" t="s">
        <v>244</v>
      </c>
      <c r="D806" t="s">
        <v>48</v>
      </c>
      <c r="E806" s="2">
        <v>1</v>
      </c>
      <c r="F806" s="2">
        <v>0</v>
      </c>
      <c r="G806" t="s">
        <v>245</v>
      </c>
      <c r="H806" t="s">
        <v>245</v>
      </c>
      <c r="I806" t="s">
        <v>17</v>
      </c>
      <c r="J806" t="s">
        <v>106</v>
      </c>
      <c r="K806" s="3"/>
      <c r="L806" t="s">
        <v>61</v>
      </c>
      <c r="M806" t="s">
        <v>107</v>
      </c>
    </row>
    <row r="807" spans="1:14" x14ac:dyDescent="0.25">
      <c r="A807" s="2">
        <v>1</v>
      </c>
      <c r="B807" s="2">
        <v>2016</v>
      </c>
      <c r="C807" t="s">
        <v>244</v>
      </c>
      <c r="D807" t="s">
        <v>48</v>
      </c>
      <c r="E807" s="2">
        <v>1</v>
      </c>
      <c r="F807" s="2">
        <v>0</v>
      </c>
      <c r="G807" t="s">
        <v>245</v>
      </c>
      <c r="H807" t="s">
        <v>245</v>
      </c>
      <c r="I807" t="s">
        <v>17</v>
      </c>
      <c r="J807" t="s">
        <v>108</v>
      </c>
      <c r="K807" s="3"/>
      <c r="L807" t="s">
        <v>61</v>
      </c>
      <c r="M807" t="s">
        <v>109</v>
      </c>
    </row>
    <row r="808" spans="1:14" x14ac:dyDescent="0.25">
      <c r="A808" s="2">
        <v>1</v>
      </c>
      <c r="B808" s="2">
        <v>2016</v>
      </c>
      <c r="C808" t="s">
        <v>244</v>
      </c>
      <c r="D808" t="s">
        <v>48</v>
      </c>
      <c r="E808" s="2">
        <v>1</v>
      </c>
      <c r="F808" s="2">
        <v>0</v>
      </c>
      <c r="G808" t="s">
        <v>245</v>
      </c>
      <c r="H808" t="s">
        <v>245</v>
      </c>
      <c r="I808" t="s">
        <v>17</v>
      </c>
      <c r="J808" t="s">
        <v>110</v>
      </c>
      <c r="K808" s="3"/>
      <c r="L808" t="s">
        <v>61</v>
      </c>
      <c r="M808" t="s">
        <v>111</v>
      </c>
    </row>
    <row r="809" spans="1:14" x14ac:dyDescent="0.25">
      <c r="A809" s="2">
        <v>1</v>
      </c>
      <c r="B809" s="2">
        <v>2016</v>
      </c>
      <c r="C809" t="s">
        <v>244</v>
      </c>
      <c r="D809" t="s">
        <v>48</v>
      </c>
      <c r="E809" s="2">
        <v>1</v>
      </c>
      <c r="F809" s="2">
        <v>0</v>
      </c>
      <c r="G809" t="s">
        <v>245</v>
      </c>
      <c r="H809" t="s">
        <v>245</v>
      </c>
      <c r="I809" t="s">
        <v>17</v>
      </c>
      <c r="J809" t="s">
        <v>112</v>
      </c>
      <c r="K809" s="3"/>
      <c r="L809" t="s">
        <v>61</v>
      </c>
      <c r="M809" t="s">
        <v>113</v>
      </c>
    </row>
    <row r="810" spans="1:14" x14ac:dyDescent="0.25">
      <c r="A810" s="2">
        <v>1</v>
      </c>
      <c r="B810" s="2">
        <v>2016</v>
      </c>
      <c r="C810" t="s">
        <v>244</v>
      </c>
      <c r="D810" t="s">
        <v>48</v>
      </c>
      <c r="E810" s="2">
        <v>1</v>
      </c>
      <c r="F810" s="2">
        <v>0</v>
      </c>
      <c r="G810" t="s">
        <v>245</v>
      </c>
      <c r="H810" t="s">
        <v>245</v>
      </c>
      <c r="I810" t="s">
        <v>17</v>
      </c>
      <c r="J810" t="s">
        <v>114</v>
      </c>
      <c r="K810" s="3"/>
      <c r="L810" t="s">
        <v>61</v>
      </c>
      <c r="M810" t="s">
        <v>115</v>
      </c>
    </row>
    <row r="811" spans="1:14" x14ac:dyDescent="0.25">
      <c r="A811" s="2">
        <v>1</v>
      </c>
      <c r="B811" s="2">
        <v>2016</v>
      </c>
      <c r="C811" t="s">
        <v>244</v>
      </c>
      <c r="D811" t="s">
        <v>48</v>
      </c>
      <c r="E811" s="2">
        <v>1</v>
      </c>
      <c r="F811" s="2">
        <v>0</v>
      </c>
      <c r="G811" t="s">
        <v>245</v>
      </c>
      <c r="H811" t="s">
        <v>245</v>
      </c>
      <c r="I811" t="s">
        <v>17</v>
      </c>
      <c r="J811" t="s">
        <v>116</v>
      </c>
      <c r="K811" s="2">
        <v>3</v>
      </c>
      <c r="L811" t="s">
        <v>65</v>
      </c>
      <c r="M811" t="s">
        <v>117</v>
      </c>
      <c r="N811" t="s">
        <v>67</v>
      </c>
    </row>
    <row r="812" spans="1:14" x14ac:dyDescent="0.25">
      <c r="A812" s="2">
        <v>1</v>
      </c>
      <c r="B812" s="2">
        <v>2016</v>
      </c>
      <c r="C812" t="s">
        <v>244</v>
      </c>
      <c r="D812" t="s">
        <v>48</v>
      </c>
      <c r="E812" s="2">
        <v>1</v>
      </c>
      <c r="F812" s="2">
        <v>0</v>
      </c>
      <c r="G812" t="s">
        <v>245</v>
      </c>
      <c r="H812" t="s">
        <v>245</v>
      </c>
      <c r="I812" t="s">
        <v>17</v>
      </c>
      <c r="J812" t="s">
        <v>118</v>
      </c>
      <c r="K812" s="2">
        <v>5</v>
      </c>
      <c r="L812" t="s">
        <v>55</v>
      </c>
      <c r="M812" t="s">
        <v>119</v>
      </c>
      <c r="N812" t="s">
        <v>185</v>
      </c>
    </row>
    <row r="813" spans="1:14" x14ac:dyDescent="0.25">
      <c r="A813" s="2">
        <v>1</v>
      </c>
      <c r="B813" s="2">
        <v>2016</v>
      </c>
      <c r="C813" t="s">
        <v>244</v>
      </c>
      <c r="D813" t="s">
        <v>48</v>
      </c>
      <c r="E813" s="2">
        <v>1</v>
      </c>
      <c r="F813" s="2">
        <v>0</v>
      </c>
      <c r="G813" t="s">
        <v>245</v>
      </c>
      <c r="H813" t="s">
        <v>245</v>
      </c>
      <c r="I813" t="s">
        <v>17</v>
      </c>
      <c r="J813" t="s">
        <v>120</v>
      </c>
      <c r="K813" s="2">
        <v>4</v>
      </c>
      <c r="L813" t="s">
        <v>65</v>
      </c>
      <c r="M813" t="s">
        <v>121</v>
      </c>
      <c r="N813" t="s">
        <v>185</v>
      </c>
    </row>
    <row r="814" spans="1:14" x14ac:dyDescent="0.25">
      <c r="A814" s="2">
        <v>1</v>
      </c>
      <c r="B814" s="2">
        <v>2016</v>
      </c>
      <c r="C814" t="s">
        <v>244</v>
      </c>
      <c r="D814" t="s">
        <v>48</v>
      </c>
      <c r="E814" s="2">
        <v>1</v>
      </c>
      <c r="F814" s="2">
        <v>0</v>
      </c>
      <c r="G814" t="s">
        <v>245</v>
      </c>
      <c r="H814" t="s">
        <v>245</v>
      </c>
      <c r="I814" t="s">
        <v>17</v>
      </c>
      <c r="J814" t="s">
        <v>122</v>
      </c>
      <c r="K814" s="2">
        <v>4</v>
      </c>
      <c r="L814" t="s">
        <v>85</v>
      </c>
      <c r="M814" t="s">
        <v>123</v>
      </c>
      <c r="N814" t="s">
        <v>87</v>
      </c>
    </row>
    <row r="815" spans="1:14" x14ac:dyDescent="0.25">
      <c r="A815" s="2">
        <v>1</v>
      </c>
      <c r="B815" s="2">
        <v>2016</v>
      </c>
      <c r="C815" t="s">
        <v>244</v>
      </c>
      <c r="D815" t="s">
        <v>48</v>
      </c>
      <c r="E815" s="2">
        <v>1</v>
      </c>
      <c r="F815" s="2">
        <v>0</v>
      </c>
      <c r="G815" t="s">
        <v>245</v>
      </c>
      <c r="H815" t="s">
        <v>245</v>
      </c>
      <c r="I815" t="s">
        <v>17</v>
      </c>
      <c r="J815" t="s">
        <v>124</v>
      </c>
      <c r="K815" s="2">
        <v>3</v>
      </c>
      <c r="L815" t="s">
        <v>85</v>
      </c>
      <c r="M815" t="s">
        <v>125</v>
      </c>
      <c r="N815" t="s">
        <v>126</v>
      </c>
    </row>
    <row r="816" spans="1:14" x14ac:dyDescent="0.25">
      <c r="A816" s="2">
        <v>1</v>
      </c>
      <c r="B816" s="2">
        <v>2016</v>
      </c>
      <c r="C816" t="s">
        <v>244</v>
      </c>
      <c r="D816" t="s">
        <v>48</v>
      </c>
      <c r="E816" s="2">
        <v>1</v>
      </c>
      <c r="F816" s="2">
        <v>0</v>
      </c>
      <c r="G816" t="s">
        <v>245</v>
      </c>
      <c r="H816" t="s">
        <v>245</v>
      </c>
      <c r="I816" t="s">
        <v>17</v>
      </c>
      <c r="J816" t="s">
        <v>127</v>
      </c>
      <c r="K816" s="2">
        <v>4</v>
      </c>
      <c r="L816" t="s">
        <v>85</v>
      </c>
      <c r="M816" t="s">
        <v>128</v>
      </c>
      <c r="N816" t="s">
        <v>87</v>
      </c>
    </row>
    <row r="817" spans="1:14" x14ac:dyDescent="0.25">
      <c r="A817" s="2">
        <v>1</v>
      </c>
      <c r="B817" s="2">
        <v>2016</v>
      </c>
      <c r="C817" t="s">
        <v>244</v>
      </c>
      <c r="D817" t="s">
        <v>48</v>
      </c>
      <c r="E817" s="2">
        <v>1</v>
      </c>
      <c r="F817" s="2">
        <v>0</v>
      </c>
      <c r="G817" t="s">
        <v>245</v>
      </c>
      <c r="H817" t="s">
        <v>245</v>
      </c>
      <c r="I817" t="s">
        <v>17</v>
      </c>
      <c r="J817" t="s">
        <v>129</v>
      </c>
      <c r="K817" s="2">
        <v>4</v>
      </c>
      <c r="L817" t="s">
        <v>85</v>
      </c>
      <c r="M817" t="s">
        <v>130</v>
      </c>
      <c r="N817" t="s">
        <v>87</v>
      </c>
    </row>
    <row r="818" spans="1:14" x14ac:dyDescent="0.25">
      <c r="A818" s="2">
        <v>1</v>
      </c>
      <c r="B818" s="2">
        <v>2016</v>
      </c>
      <c r="C818" t="s">
        <v>244</v>
      </c>
      <c r="D818" t="s">
        <v>48</v>
      </c>
      <c r="E818" s="2">
        <v>1</v>
      </c>
      <c r="F818" s="2">
        <v>0</v>
      </c>
      <c r="G818" t="s">
        <v>245</v>
      </c>
      <c r="H818" t="s">
        <v>245</v>
      </c>
      <c r="I818" t="s">
        <v>17</v>
      </c>
      <c r="J818" t="s">
        <v>131</v>
      </c>
      <c r="K818" s="2">
        <v>4</v>
      </c>
      <c r="L818" t="s">
        <v>85</v>
      </c>
      <c r="M818" t="s">
        <v>132</v>
      </c>
      <c r="N818" t="s">
        <v>87</v>
      </c>
    </row>
    <row r="819" spans="1:14" x14ac:dyDescent="0.25">
      <c r="A819" s="2">
        <v>1</v>
      </c>
      <c r="B819" s="2">
        <v>2016</v>
      </c>
      <c r="C819" t="s">
        <v>244</v>
      </c>
      <c r="D819" t="s">
        <v>48</v>
      </c>
      <c r="E819" s="2">
        <v>1</v>
      </c>
      <c r="F819" s="2">
        <v>0</v>
      </c>
      <c r="G819" t="s">
        <v>245</v>
      </c>
      <c r="H819" t="s">
        <v>245</v>
      </c>
      <c r="I819" t="s">
        <v>17</v>
      </c>
      <c r="J819" t="s">
        <v>133</v>
      </c>
      <c r="K819" s="2">
        <v>2</v>
      </c>
      <c r="L819" t="s">
        <v>52</v>
      </c>
      <c r="M819" t="s">
        <v>134</v>
      </c>
      <c r="N819" t="s">
        <v>63</v>
      </c>
    </row>
    <row r="820" spans="1:14" x14ac:dyDescent="0.25">
      <c r="A820" s="2">
        <v>1</v>
      </c>
      <c r="B820" s="2">
        <v>2016</v>
      </c>
      <c r="C820" t="s">
        <v>244</v>
      </c>
      <c r="D820" t="s">
        <v>48</v>
      </c>
      <c r="E820" s="2">
        <v>1</v>
      </c>
      <c r="F820" s="2">
        <v>0</v>
      </c>
      <c r="G820" t="s">
        <v>245</v>
      </c>
      <c r="H820" t="s">
        <v>245</v>
      </c>
      <c r="I820" t="s">
        <v>17</v>
      </c>
      <c r="J820" t="s">
        <v>135</v>
      </c>
      <c r="K820" s="2">
        <v>3</v>
      </c>
      <c r="L820" t="s">
        <v>55</v>
      </c>
      <c r="M820" t="s">
        <v>136</v>
      </c>
      <c r="N820" t="s">
        <v>178</v>
      </c>
    </row>
    <row r="821" spans="1:14" x14ac:dyDescent="0.25">
      <c r="A821" s="2">
        <v>1</v>
      </c>
      <c r="B821" s="2">
        <v>2016</v>
      </c>
      <c r="C821" t="s">
        <v>244</v>
      </c>
      <c r="D821" t="s">
        <v>48</v>
      </c>
      <c r="E821" s="2">
        <v>1</v>
      </c>
      <c r="F821" s="2">
        <v>0</v>
      </c>
      <c r="G821" t="s">
        <v>245</v>
      </c>
      <c r="H821" t="s">
        <v>245</v>
      </c>
      <c r="I821" t="s">
        <v>17</v>
      </c>
      <c r="J821" t="s">
        <v>137</v>
      </c>
      <c r="K821" s="2">
        <v>4</v>
      </c>
      <c r="L821" t="s">
        <v>55</v>
      </c>
      <c r="M821" t="s">
        <v>138</v>
      </c>
      <c r="N821" t="s">
        <v>57</v>
      </c>
    </row>
    <row r="822" spans="1:14" x14ac:dyDescent="0.25">
      <c r="A822" s="2">
        <v>1</v>
      </c>
      <c r="B822" s="2">
        <v>2016</v>
      </c>
      <c r="C822" t="s">
        <v>244</v>
      </c>
      <c r="D822" t="s">
        <v>48</v>
      </c>
      <c r="E822" s="2">
        <v>1</v>
      </c>
      <c r="F822" s="2">
        <v>0</v>
      </c>
      <c r="G822" t="s">
        <v>245</v>
      </c>
      <c r="H822" t="s">
        <v>245</v>
      </c>
      <c r="I822" t="s">
        <v>17</v>
      </c>
      <c r="J822" t="s">
        <v>139</v>
      </c>
      <c r="K822" s="2">
        <v>4</v>
      </c>
      <c r="L822" t="s">
        <v>85</v>
      </c>
      <c r="M822" t="s">
        <v>140</v>
      </c>
      <c r="N822" t="s">
        <v>87</v>
      </c>
    </row>
    <row r="823" spans="1:14" x14ac:dyDescent="0.25">
      <c r="A823" s="2">
        <v>1</v>
      </c>
      <c r="B823" s="2">
        <v>2016</v>
      </c>
      <c r="C823" t="s">
        <v>244</v>
      </c>
      <c r="D823" t="s">
        <v>48</v>
      </c>
      <c r="E823" s="2">
        <v>1</v>
      </c>
      <c r="F823" s="2">
        <v>0</v>
      </c>
      <c r="G823" t="s">
        <v>245</v>
      </c>
      <c r="H823" t="s">
        <v>245</v>
      </c>
      <c r="I823" t="s">
        <v>17</v>
      </c>
      <c r="J823" t="s">
        <v>141</v>
      </c>
      <c r="K823" s="2">
        <v>5</v>
      </c>
      <c r="L823" t="s">
        <v>85</v>
      </c>
      <c r="M823" t="s">
        <v>142</v>
      </c>
      <c r="N823" t="s">
        <v>185</v>
      </c>
    </row>
    <row r="824" spans="1:14" x14ac:dyDescent="0.25">
      <c r="A824" s="2">
        <v>1</v>
      </c>
      <c r="B824" s="2">
        <v>2016</v>
      </c>
      <c r="C824" t="s">
        <v>244</v>
      </c>
      <c r="D824" t="s">
        <v>48</v>
      </c>
      <c r="E824" s="2">
        <v>1</v>
      </c>
      <c r="F824" s="2">
        <v>0</v>
      </c>
      <c r="G824" t="s">
        <v>245</v>
      </c>
      <c r="H824" t="s">
        <v>245</v>
      </c>
      <c r="I824" t="s">
        <v>17</v>
      </c>
      <c r="J824" t="s">
        <v>143</v>
      </c>
      <c r="K824" s="2">
        <v>4</v>
      </c>
      <c r="L824" t="s">
        <v>85</v>
      </c>
      <c r="M824" t="s">
        <v>144</v>
      </c>
      <c r="N824" t="s">
        <v>87</v>
      </c>
    </row>
    <row r="825" spans="1:14" x14ac:dyDescent="0.25">
      <c r="A825" s="2">
        <v>1</v>
      </c>
      <c r="B825" s="2">
        <v>2016</v>
      </c>
      <c r="C825" t="s">
        <v>244</v>
      </c>
      <c r="D825" t="s">
        <v>48</v>
      </c>
      <c r="E825" s="2">
        <v>1</v>
      </c>
      <c r="F825" s="2">
        <v>0</v>
      </c>
      <c r="G825" t="s">
        <v>245</v>
      </c>
      <c r="H825" t="s">
        <v>245</v>
      </c>
      <c r="I825" t="s">
        <v>17</v>
      </c>
      <c r="J825" t="s">
        <v>145</v>
      </c>
      <c r="K825" s="2">
        <v>3</v>
      </c>
      <c r="L825" t="s">
        <v>55</v>
      </c>
      <c r="M825" t="s">
        <v>146</v>
      </c>
      <c r="N825" t="s">
        <v>178</v>
      </c>
    </row>
    <row r="826" spans="1:14" x14ac:dyDescent="0.25">
      <c r="A826" s="2">
        <v>1</v>
      </c>
      <c r="B826" s="2">
        <v>2016</v>
      </c>
      <c r="C826" t="s">
        <v>244</v>
      </c>
      <c r="D826" t="s">
        <v>48</v>
      </c>
      <c r="E826" s="2">
        <v>1</v>
      </c>
      <c r="F826" s="2">
        <v>0</v>
      </c>
      <c r="G826" t="s">
        <v>245</v>
      </c>
      <c r="H826" t="s">
        <v>245</v>
      </c>
      <c r="I826" t="s">
        <v>17</v>
      </c>
      <c r="J826" t="s">
        <v>147</v>
      </c>
      <c r="K826" s="2">
        <v>3</v>
      </c>
      <c r="L826" t="s">
        <v>55</v>
      </c>
      <c r="M826" t="s">
        <v>148</v>
      </c>
      <c r="N826" t="s">
        <v>178</v>
      </c>
    </row>
    <row r="827" spans="1:14" x14ac:dyDescent="0.25">
      <c r="A827" s="2">
        <v>1</v>
      </c>
      <c r="B827" s="2">
        <v>2016</v>
      </c>
      <c r="C827" t="s">
        <v>244</v>
      </c>
      <c r="D827" t="s">
        <v>48</v>
      </c>
      <c r="E827" s="2">
        <v>1</v>
      </c>
      <c r="F827" s="2">
        <v>0</v>
      </c>
      <c r="G827" t="s">
        <v>245</v>
      </c>
      <c r="H827" t="s">
        <v>245</v>
      </c>
      <c r="I827" t="s">
        <v>17</v>
      </c>
      <c r="J827" t="s">
        <v>149</v>
      </c>
      <c r="K827" s="2">
        <v>3</v>
      </c>
      <c r="L827" t="s">
        <v>55</v>
      </c>
      <c r="M827" t="s">
        <v>150</v>
      </c>
      <c r="N827" t="s">
        <v>178</v>
      </c>
    </row>
    <row r="828" spans="1:14" x14ac:dyDescent="0.25">
      <c r="A828" s="2">
        <v>1</v>
      </c>
      <c r="B828" s="2">
        <v>2016</v>
      </c>
      <c r="C828" t="s">
        <v>244</v>
      </c>
      <c r="D828" t="s">
        <v>48</v>
      </c>
      <c r="E828" s="2">
        <v>1</v>
      </c>
      <c r="F828" s="2">
        <v>0</v>
      </c>
      <c r="G828" t="s">
        <v>245</v>
      </c>
      <c r="H828" t="s">
        <v>245</v>
      </c>
      <c r="I828" t="s">
        <v>17</v>
      </c>
      <c r="J828" t="s">
        <v>151</v>
      </c>
      <c r="K828" s="3"/>
      <c r="L828" t="s">
        <v>52</v>
      </c>
      <c r="M828" t="s">
        <v>152</v>
      </c>
    </row>
    <row r="829" spans="1:14" x14ac:dyDescent="0.25">
      <c r="A829" s="2">
        <v>1</v>
      </c>
      <c r="B829" s="2">
        <v>2016</v>
      </c>
      <c r="C829" t="s">
        <v>244</v>
      </c>
      <c r="D829" t="s">
        <v>48</v>
      </c>
      <c r="E829" s="2">
        <v>1</v>
      </c>
      <c r="F829" s="2">
        <v>0</v>
      </c>
      <c r="G829" t="s">
        <v>245</v>
      </c>
      <c r="H829" t="s">
        <v>245</v>
      </c>
      <c r="I829" t="s">
        <v>17</v>
      </c>
      <c r="J829" t="s">
        <v>153</v>
      </c>
      <c r="K829" s="3"/>
      <c r="L829" t="s">
        <v>75</v>
      </c>
      <c r="M829" t="s">
        <v>154</v>
      </c>
    </row>
    <row r="830" spans="1:14" x14ac:dyDescent="0.25">
      <c r="A830" s="2">
        <v>1</v>
      </c>
      <c r="B830" s="2">
        <v>2016</v>
      </c>
      <c r="C830" t="s">
        <v>244</v>
      </c>
      <c r="D830" t="s">
        <v>48</v>
      </c>
      <c r="E830" s="2">
        <v>1</v>
      </c>
      <c r="F830" s="2">
        <v>0</v>
      </c>
      <c r="G830" t="s">
        <v>245</v>
      </c>
      <c r="H830" t="s">
        <v>245</v>
      </c>
      <c r="I830" t="s">
        <v>17</v>
      </c>
      <c r="J830" t="s">
        <v>156</v>
      </c>
      <c r="K830" s="2">
        <v>5</v>
      </c>
      <c r="L830" t="s">
        <v>75</v>
      </c>
      <c r="M830" t="s">
        <v>157</v>
      </c>
      <c r="N830" t="s">
        <v>239</v>
      </c>
    </row>
    <row r="831" spans="1:14" x14ac:dyDescent="0.25">
      <c r="A831" s="2">
        <v>1</v>
      </c>
      <c r="B831" s="2">
        <v>2016</v>
      </c>
      <c r="C831" t="s">
        <v>244</v>
      </c>
      <c r="D831" t="s">
        <v>48</v>
      </c>
      <c r="E831" s="2">
        <v>1</v>
      </c>
      <c r="F831" s="2">
        <v>0</v>
      </c>
      <c r="G831" t="s">
        <v>245</v>
      </c>
      <c r="H831" t="s">
        <v>245</v>
      </c>
      <c r="I831" t="s">
        <v>17</v>
      </c>
      <c r="J831" t="s">
        <v>159</v>
      </c>
      <c r="K831" s="3"/>
      <c r="L831" t="s">
        <v>52</v>
      </c>
      <c r="M831" t="s">
        <v>160</v>
      </c>
    </row>
    <row r="832" spans="1:14" x14ac:dyDescent="0.25">
      <c r="A832" s="2">
        <v>1</v>
      </c>
      <c r="B832" s="2">
        <v>2016</v>
      </c>
      <c r="C832" t="s">
        <v>244</v>
      </c>
      <c r="D832" t="s">
        <v>48</v>
      </c>
      <c r="E832" s="2">
        <v>1</v>
      </c>
      <c r="F832" s="2">
        <v>0</v>
      </c>
      <c r="G832" t="s">
        <v>245</v>
      </c>
      <c r="H832" t="s">
        <v>245</v>
      </c>
      <c r="I832" t="s">
        <v>17</v>
      </c>
      <c r="J832" t="s">
        <v>161</v>
      </c>
      <c r="K832" s="3"/>
      <c r="L832" t="s">
        <v>52</v>
      </c>
      <c r="M832" t="s">
        <v>162</v>
      </c>
    </row>
    <row r="833" spans="1:14" x14ac:dyDescent="0.25">
      <c r="A833" s="2">
        <v>1</v>
      </c>
      <c r="B833" s="2">
        <v>2016</v>
      </c>
      <c r="C833" t="s">
        <v>244</v>
      </c>
      <c r="D833" t="s">
        <v>48</v>
      </c>
      <c r="E833" s="2">
        <v>1</v>
      </c>
      <c r="F833" s="2">
        <v>0</v>
      </c>
      <c r="G833" t="s">
        <v>245</v>
      </c>
      <c r="H833" t="s">
        <v>245</v>
      </c>
      <c r="I833" t="s">
        <v>17</v>
      </c>
      <c r="J833" t="s">
        <v>163</v>
      </c>
      <c r="K833" s="2">
        <v>1</v>
      </c>
      <c r="L833" t="s">
        <v>52</v>
      </c>
      <c r="M833" t="s">
        <v>164</v>
      </c>
      <c r="N833" t="s">
        <v>165</v>
      </c>
    </row>
    <row r="834" spans="1:14" x14ac:dyDescent="0.25">
      <c r="A834" s="2">
        <v>1</v>
      </c>
      <c r="B834" s="2">
        <v>2016</v>
      </c>
      <c r="C834" t="s">
        <v>244</v>
      </c>
      <c r="D834" t="s">
        <v>48</v>
      </c>
      <c r="E834" s="2">
        <v>1</v>
      </c>
      <c r="F834" s="2">
        <v>0</v>
      </c>
      <c r="G834" t="s">
        <v>245</v>
      </c>
      <c r="H834" t="s">
        <v>245</v>
      </c>
      <c r="I834" t="s">
        <v>17</v>
      </c>
      <c r="J834" t="s">
        <v>166</v>
      </c>
      <c r="K834" s="2">
        <v>4</v>
      </c>
      <c r="L834" t="s">
        <v>55</v>
      </c>
      <c r="M834" t="s">
        <v>167</v>
      </c>
      <c r="N834" t="s">
        <v>57</v>
      </c>
    </row>
    <row r="835" spans="1:14" x14ac:dyDescent="0.25">
      <c r="A835" s="2">
        <v>1</v>
      </c>
      <c r="B835" s="2">
        <v>2016</v>
      </c>
      <c r="C835" t="s">
        <v>246</v>
      </c>
      <c r="D835" t="s">
        <v>48</v>
      </c>
      <c r="E835" s="2">
        <v>1</v>
      </c>
      <c r="F835" s="2">
        <v>0</v>
      </c>
      <c r="G835" t="s">
        <v>49</v>
      </c>
      <c r="H835" t="s">
        <v>50</v>
      </c>
      <c r="I835" t="s">
        <v>17</v>
      </c>
      <c r="J835" t="s">
        <v>51</v>
      </c>
      <c r="K835" s="2">
        <v>1</v>
      </c>
      <c r="L835" t="s">
        <v>52</v>
      </c>
      <c r="M835" t="s">
        <v>53</v>
      </c>
      <c r="N835" t="s">
        <v>216</v>
      </c>
    </row>
    <row r="836" spans="1:14" x14ac:dyDescent="0.25">
      <c r="A836" s="2">
        <v>1</v>
      </c>
      <c r="B836" s="2">
        <v>2016</v>
      </c>
      <c r="C836" t="s">
        <v>246</v>
      </c>
      <c r="D836" t="s">
        <v>48</v>
      </c>
      <c r="E836" s="2">
        <v>1</v>
      </c>
      <c r="F836" s="2">
        <v>0</v>
      </c>
      <c r="G836" t="s">
        <v>49</v>
      </c>
      <c r="H836" t="s">
        <v>50</v>
      </c>
      <c r="I836" t="s">
        <v>17</v>
      </c>
      <c r="J836" t="s">
        <v>54</v>
      </c>
      <c r="K836" s="2">
        <v>4</v>
      </c>
      <c r="L836" t="s">
        <v>55</v>
      </c>
      <c r="M836" t="s">
        <v>56</v>
      </c>
      <c r="N836" t="s">
        <v>57</v>
      </c>
    </row>
    <row r="837" spans="1:14" x14ac:dyDescent="0.25">
      <c r="A837" s="2">
        <v>1</v>
      </c>
      <c r="B837" s="2">
        <v>2016</v>
      </c>
      <c r="C837" t="s">
        <v>246</v>
      </c>
      <c r="D837" t="s">
        <v>48</v>
      </c>
      <c r="E837" s="2">
        <v>1</v>
      </c>
      <c r="F837" s="2">
        <v>0</v>
      </c>
      <c r="G837" t="s">
        <v>49</v>
      </c>
      <c r="H837" t="s">
        <v>50</v>
      </c>
      <c r="I837" t="s">
        <v>17</v>
      </c>
      <c r="J837" t="s">
        <v>58</v>
      </c>
      <c r="K837" s="2">
        <v>4</v>
      </c>
      <c r="L837" t="s">
        <v>55</v>
      </c>
      <c r="M837" t="s">
        <v>59</v>
      </c>
      <c r="N837" t="s">
        <v>57</v>
      </c>
    </row>
    <row r="838" spans="1:14" x14ac:dyDescent="0.25">
      <c r="A838" s="2">
        <v>1</v>
      </c>
      <c r="B838" s="2">
        <v>2016</v>
      </c>
      <c r="C838" t="s">
        <v>246</v>
      </c>
      <c r="D838" t="s">
        <v>48</v>
      </c>
      <c r="E838" s="2">
        <v>1</v>
      </c>
      <c r="F838" s="2">
        <v>0</v>
      </c>
      <c r="G838" t="s">
        <v>49</v>
      </c>
      <c r="H838" t="s">
        <v>50</v>
      </c>
      <c r="I838" t="s">
        <v>17</v>
      </c>
      <c r="J838" t="s">
        <v>60</v>
      </c>
      <c r="K838" s="2">
        <v>2</v>
      </c>
      <c r="L838" t="s">
        <v>61</v>
      </c>
      <c r="M838" t="s">
        <v>62</v>
      </c>
      <c r="N838" t="s">
        <v>63</v>
      </c>
    </row>
    <row r="839" spans="1:14" x14ac:dyDescent="0.25">
      <c r="A839" s="2">
        <v>1</v>
      </c>
      <c r="B839" s="2">
        <v>2016</v>
      </c>
      <c r="C839" t="s">
        <v>246</v>
      </c>
      <c r="D839" t="s">
        <v>48</v>
      </c>
      <c r="E839" s="2">
        <v>1</v>
      </c>
      <c r="F839" s="2">
        <v>0</v>
      </c>
      <c r="G839" t="s">
        <v>49</v>
      </c>
      <c r="H839" t="s">
        <v>50</v>
      </c>
      <c r="I839" t="s">
        <v>17</v>
      </c>
      <c r="J839" t="s">
        <v>64</v>
      </c>
      <c r="K839" s="2">
        <v>3</v>
      </c>
      <c r="L839" t="s">
        <v>65</v>
      </c>
      <c r="M839" t="s">
        <v>66</v>
      </c>
      <c r="N839" t="s">
        <v>67</v>
      </c>
    </row>
    <row r="840" spans="1:14" x14ac:dyDescent="0.25">
      <c r="A840" s="2">
        <v>1</v>
      </c>
      <c r="B840" s="2">
        <v>2016</v>
      </c>
      <c r="C840" t="s">
        <v>246</v>
      </c>
      <c r="D840" t="s">
        <v>48</v>
      </c>
      <c r="E840" s="2">
        <v>1</v>
      </c>
      <c r="F840" s="2">
        <v>0</v>
      </c>
      <c r="G840" t="s">
        <v>49</v>
      </c>
      <c r="H840" t="s">
        <v>50</v>
      </c>
      <c r="I840" t="s">
        <v>17</v>
      </c>
      <c r="J840" t="s">
        <v>68</v>
      </c>
      <c r="K840" s="2">
        <v>3</v>
      </c>
      <c r="L840" t="s">
        <v>65</v>
      </c>
      <c r="M840" t="s">
        <v>69</v>
      </c>
      <c r="N840" t="s">
        <v>67</v>
      </c>
    </row>
    <row r="841" spans="1:14" x14ac:dyDescent="0.25">
      <c r="A841" s="2">
        <v>1</v>
      </c>
      <c r="B841" s="2">
        <v>2016</v>
      </c>
      <c r="C841" t="s">
        <v>246</v>
      </c>
      <c r="D841" t="s">
        <v>48</v>
      </c>
      <c r="E841" s="2">
        <v>1</v>
      </c>
      <c r="F841" s="2">
        <v>0</v>
      </c>
      <c r="G841" t="s">
        <v>49</v>
      </c>
      <c r="H841" t="s">
        <v>50</v>
      </c>
      <c r="I841" t="s">
        <v>17</v>
      </c>
      <c r="J841" t="s">
        <v>70</v>
      </c>
      <c r="K841" s="2">
        <v>3</v>
      </c>
      <c r="L841" t="s">
        <v>65</v>
      </c>
      <c r="M841" t="s">
        <v>71</v>
      </c>
      <c r="N841" t="s">
        <v>67</v>
      </c>
    </row>
    <row r="842" spans="1:14" x14ac:dyDescent="0.25">
      <c r="A842" s="2">
        <v>1</v>
      </c>
      <c r="B842" s="2">
        <v>2016</v>
      </c>
      <c r="C842" t="s">
        <v>246</v>
      </c>
      <c r="D842" t="s">
        <v>48</v>
      </c>
      <c r="E842" s="2">
        <v>1</v>
      </c>
      <c r="F842" s="2">
        <v>0</v>
      </c>
      <c r="G842" t="s">
        <v>49</v>
      </c>
      <c r="H842" t="s">
        <v>50</v>
      </c>
      <c r="I842" t="s">
        <v>17</v>
      </c>
      <c r="J842" t="s">
        <v>72</v>
      </c>
      <c r="K842" s="2">
        <v>2</v>
      </c>
      <c r="L842" t="s">
        <v>52</v>
      </c>
      <c r="M842" t="s">
        <v>73</v>
      </c>
      <c r="N842" t="s">
        <v>173</v>
      </c>
    </row>
    <row r="843" spans="1:14" x14ac:dyDescent="0.25">
      <c r="A843" s="2">
        <v>1</v>
      </c>
      <c r="B843" s="2">
        <v>2016</v>
      </c>
      <c r="C843" t="s">
        <v>246</v>
      </c>
      <c r="D843" t="s">
        <v>48</v>
      </c>
      <c r="E843" s="2">
        <v>1</v>
      </c>
      <c r="F843" s="2">
        <v>0</v>
      </c>
      <c r="G843" t="s">
        <v>49</v>
      </c>
      <c r="H843" t="s">
        <v>50</v>
      </c>
      <c r="I843" t="s">
        <v>17</v>
      </c>
      <c r="J843" t="s">
        <v>74</v>
      </c>
      <c r="K843" s="2">
        <v>1</v>
      </c>
      <c r="L843" t="s">
        <v>75</v>
      </c>
      <c r="M843" t="s">
        <v>76</v>
      </c>
      <c r="N843" t="s">
        <v>77</v>
      </c>
    </row>
    <row r="844" spans="1:14" x14ac:dyDescent="0.25">
      <c r="A844" s="2">
        <v>1</v>
      </c>
      <c r="B844" s="2">
        <v>2016</v>
      </c>
      <c r="C844" t="s">
        <v>246</v>
      </c>
      <c r="D844" t="s">
        <v>48</v>
      </c>
      <c r="E844" s="2">
        <v>1</v>
      </c>
      <c r="F844" s="2">
        <v>0</v>
      </c>
      <c r="G844" t="s">
        <v>49</v>
      </c>
      <c r="H844" t="s">
        <v>50</v>
      </c>
      <c r="I844" t="s">
        <v>17</v>
      </c>
      <c r="J844" t="s">
        <v>78</v>
      </c>
      <c r="K844" s="2">
        <v>4</v>
      </c>
      <c r="L844" t="s">
        <v>75</v>
      </c>
      <c r="M844" t="s">
        <v>79</v>
      </c>
      <c r="N844" t="s">
        <v>174</v>
      </c>
    </row>
    <row r="845" spans="1:14" x14ac:dyDescent="0.25">
      <c r="A845" s="2">
        <v>1</v>
      </c>
      <c r="B845" s="2">
        <v>2016</v>
      </c>
      <c r="C845" t="s">
        <v>246</v>
      </c>
      <c r="D845" t="s">
        <v>48</v>
      </c>
      <c r="E845" s="2">
        <v>1</v>
      </c>
      <c r="F845" s="2">
        <v>0</v>
      </c>
      <c r="G845" t="s">
        <v>49</v>
      </c>
      <c r="H845" t="s">
        <v>50</v>
      </c>
      <c r="I845" t="s">
        <v>17</v>
      </c>
      <c r="J845" t="s">
        <v>81</v>
      </c>
      <c r="K845" s="2">
        <v>2</v>
      </c>
      <c r="L845" t="s">
        <v>75</v>
      </c>
      <c r="M845" t="s">
        <v>82</v>
      </c>
      <c r="N845" t="s">
        <v>175</v>
      </c>
    </row>
    <row r="846" spans="1:14" x14ac:dyDescent="0.25">
      <c r="A846" s="2">
        <v>1</v>
      </c>
      <c r="B846" s="2">
        <v>2016</v>
      </c>
      <c r="C846" t="s">
        <v>246</v>
      </c>
      <c r="D846" t="s">
        <v>48</v>
      </c>
      <c r="E846" s="2">
        <v>1</v>
      </c>
      <c r="F846" s="2">
        <v>0</v>
      </c>
      <c r="G846" t="s">
        <v>49</v>
      </c>
      <c r="H846" t="s">
        <v>50</v>
      </c>
      <c r="I846" t="s">
        <v>17</v>
      </c>
      <c r="J846" t="s">
        <v>84</v>
      </c>
      <c r="K846" s="2">
        <v>4</v>
      </c>
      <c r="L846" t="s">
        <v>85</v>
      </c>
      <c r="M846" t="s">
        <v>86</v>
      </c>
      <c r="N846" t="s">
        <v>87</v>
      </c>
    </row>
    <row r="847" spans="1:14" x14ac:dyDescent="0.25">
      <c r="A847" s="2">
        <v>1</v>
      </c>
      <c r="B847" s="2">
        <v>2016</v>
      </c>
      <c r="C847" t="s">
        <v>246</v>
      </c>
      <c r="D847" t="s">
        <v>48</v>
      </c>
      <c r="E847" s="2">
        <v>1</v>
      </c>
      <c r="F847" s="2">
        <v>0</v>
      </c>
      <c r="G847" t="s">
        <v>49</v>
      </c>
      <c r="H847" t="s">
        <v>50</v>
      </c>
      <c r="I847" t="s">
        <v>17</v>
      </c>
      <c r="J847" t="s">
        <v>88</v>
      </c>
      <c r="K847" s="2">
        <v>4</v>
      </c>
      <c r="L847" t="s">
        <v>85</v>
      </c>
      <c r="M847" t="s">
        <v>89</v>
      </c>
      <c r="N847" t="s">
        <v>87</v>
      </c>
    </row>
    <row r="848" spans="1:14" x14ac:dyDescent="0.25">
      <c r="A848" s="2">
        <v>1</v>
      </c>
      <c r="B848" s="2">
        <v>2016</v>
      </c>
      <c r="C848" t="s">
        <v>246</v>
      </c>
      <c r="D848" t="s">
        <v>48</v>
      </c>
      <c r="E848" s="2">
        <v>1</v>
      </c>
      <c r="F848" s="2">
        <v>0</v>
      </c>
      <c r="G848" t="s">
        <v>49</v>
      </c>
      <c r="H848" t="s">
        <v>50</v>
      </c>
      <c r="I848" t="s">
        <v>17</v>
      </c>
      <c r="J848" t="s">
        <v>90</v>
      </c>
      <c r="K848" s="2">
        <v>3</v>
      </c>
      <c r="L848" t="s">
        <v>75</v>
      </c>
      <c r="M848" t="s">
        <v>91</v>
      </c>
      <c r="N848" t="s">
        <v>95</v>
      </c>
    </row>
    <row r="849" spans="1:14" x14ac:dyDescent="0.25">
      <c r="A849" s="2">
        <v>1</v>
      </c>
      <c r="B849" s="2">
        <v>2016</v>
      </c>
      <c r="C849" t="s">
        <v>246</v>
      </c>
      <c r="D849" t="s">
        <v>48</v>
      </c>
      <c r="E849" s="2">
        <v>1</v>
      </c>
      <c r="F849" s="2">
        <v>0</v>
      </c>
      <c r="G849" t="s">
        <v>49</v>
      </c>
      <c r="H849" t="s">
        <v>50</v>
      </c>
      <c r="I849" t="s">
        <v>17</v>
      </c>
      <c r="J849" t="s">
        <v>93</v>
      </c>
      <c r="K849" s="2">
        <v>1</v>
      </c>
      <c r="L849" t="s">
        <v>75</v>
      </c>
      <c r="M849" t="s">
        <v>94</v>
      </c>
      <c r="N849" t="s">
        <v>200</v>
      </c>
    </row>
    <row r="850" spans="1:14" x14ac:dyDescent="0.25">
      <c r="A850" s="2">
        <v>1</v>
      </c>
      <c r="B850" s="2">
        <v>2016</v>
      </c>
      <c r="C850" t="s">
        <v>246</v>
      </c>
      <c r="D850" t="s">
        <v>48</v>
      </c>
      <c r="E850" s="2">
        <v>1</v>
      </c>
      <c r="F850" s="2">
        <v>0</v>
      </c>
      <c r="G850" t="s">
        <v>49</v>
      </c>
      <c r="H850" t="s">
        <v>50</v>
      </c>
      <c r="I850" t="s">
        <v>17</v>
      </c>
      <c r="J850" t="s">
        <v>96</v>
      </c>
      <c r="K850" s="2">
        <v>4</v>
      </c>
      <c r="L850" t="s">
        <v>75</v>
      </c>
      <c r="M850" t="s">
        <v>97</v>
      </c>
      <c r="N850" t="s">
        <v>92</v>
      </c>
    </row>
    <row r="851" spans="1:14" x14ac:dyDescent="0.25">
      <c r="A851" s="2">
        <v>1</v>
      </c>
      <c r="B851" s="2">
        <v>2016</v>
      </c>
      <c r="C851" t="s">
        <v>246</v>
      </c>
      <c r="D851" t="s">
        <v>48</v>
      </c>
      <c r="E851" s="2">
        <v>1</v>
      </c>
      <c r="F851" s="2">
        <v>0</v>
      </c>
      <c r="G851" t="s">
        <v>49</v>
      </c>
      <c r="H851" t="s">
        <v>50</v>
      </c>
      <c r="I851" t="s">
        <v>17</v>
      </c>
      <c r="J851" t="s">
        <v>98</v>
      </c>
      <c r="K851" s="2">
        <v>5</v>
      </c>
      <c r="L851" t="s">
        <v>85</v>
      </c>
      <c r="M851" t="s">
        <v>99</v>
      </c>
      <c r="N851" t="s">
        <v>185</v>
      </c>
    </row>
    <row r="852" spans="1:14" x14ac:dyDescent="0.25">
      <c r="A852" s="2">
        <v>1</v>
      </c>
      <c r="B852" s="2">
        <v>2016</v>
      </c>
      <c r="C852" t="s">
        <v>246</v>
      </c>
      <c r="D852" t="s">
        <v>48</v>
      </c>
      <c r="E852" s="2">
        <v>1</v>
      </c>
      <c r="F852" s="2">
        <v>0</v>
      </c>
      <c r="G852" t="s">
        <v>49</v>
      </c>
      <c r="H852" t="s">
        <v>50</v>
      </c>
      <c r="I852" t="s">
        <v>17</v>
      </c>
      <c r="J852" t="s">
        <v>100</v>
      </c>
      <c r="K852" s="3"/>
      <c r="L852" t="s">
        <v>61</v>
      </c>
      <c r="M852" t="s">
        <v>101</v>
      </c>
    </row>
    <row r="853" spans="1:14" x14ac:dyDescent="0.25">
      <c r="A853" s="2">
        <v>1</v>
      </c>
      <c r="B853" s="2">
        <v>2016</v>
      </c>
      <c r="C853" t="s">
        <v>246</v>
      </c>
      <c r="D853" t="s">
        <v>48</v>
      </c>
      <c r="E853" s="2">
        <v>1</v>
      </c>
      <c r="F853" s="2">
        <v>0</v>
      </c>
      <c r="G853" t="s">
        <v>49</v>
      </c>
      <c r="H853" t="s">
        <v>50</v>
      </c>
      <c r="I853" t="s">
        <v>17</v>
      </c>
      <c r="J853" t="s">
        <v>102</v>
      </c>
      <c r="K853" s="3"/>
      <c r="L853" t="s">
        <v>61</v>
      </c>
      <c r="M853" t="s">
        <v>103</v>
      </c>
    </row>
    <row r="854" spans="1:14" x14ac:dyDescent="0.25">
      <c r="A854" s="2">
        <v>1</v>
      </c>
      <c r="B854" s="2">
        <v>2016</v>
      </c>
      <c r="C854" t="s">
        <v>246</v>
      </c>
      <c r="D854" t="s">
        <v>48</v>
      </c>
      <c r="E854" s="2">
        <v>1</v>
      </c>
      <c r="F854" s="2">
        <v>0</v>
      </c>
      <c r="G854" t="s">
        <v>49</v>
      </c>
      <c r="H854" t="s">
        <v>50</v>
      </c>
      <c r="I854" t="s">
        <v>17</v>
      </c>
      <c r="J854" t="s">
        <v>104</v>
      </c>
      <c r="K854" s="3"/>
      <c r="L854" t="s">
        <v>61</v>
      </c>
      <c r="M854" t="s">
        <v>105</v>
      </c>
    </row>
    <row r="855" spans="1:14" x14ac:dyDescent="0.25">
      <c r="A855" s="2">
        <v>1</v>
      </c>
      <c r="B855" s="2">
        <v>2016</v>
      </c>
      <c r="C855" t="s">
        <v>246</v>
      </c>
      <c r="D855" t="s">
        <v>48</v>
      </c>
      <c r="E855" s="2">
        <v>1</v>
      </c>
      <c r="F855" s="2">
        <v>0</v>
      </c>
      <c r="G855" t="s">
        <v>49</v>
      </c>
      <c r="H855" t="s">
        <v>50</v>
      </c>
      <c r="I855" t="s">
        <v>17</v>
      </c>
      <c r="J855" t="s">
        <v>106</v>
      </c>
      <c r="K855" s="3"/>
      <c r="L855" t="s">
        <v>61</v>
      </c>
      <c r="M855" t="s">
        <v>107</v>
      </c>
    </row>
    <row r="856" spans="1:14" x14ac:dyDescent="0.25">
      <c r="A856" s="2">
        <v>1</v>
      </c>
      <c r="B856" s="2">
        <v>2016</v>
      </c>
      <c r="C856" t="s">
        <v>246</v>
      </c>
      <c r="D856" t="s">
        <v>48</v>
      </c>
      <c r="E856" s="2">
        <v>1</v>
      </c>
      <c r="F856" s="2">
        <v>0</v>
      </c>
      <c r="G856" t="s">
        <v>49</v>
      </c>
      <c r="H856" t="s">
        <v>50</v>
      </c>
      <c r="I856" t="s">
        <v>17</v>
      </c>
      <c r="J856" t="s">
        <v>108</v>
      </c>
      <c r="K856" s="3"/>
      <c r="L856" t="s">
        <v>61</v>
      </c>
      <c r="M856" t="s">
        <v>109</v>
      </c>
    </row>
    <row r="857" spans="1:14" x14ac:dyDescent="0.25">
      <c r="A857" s="2">
        <v>1</v>
      </c>
      <c r="B857" s="2">
        <v>2016</v>
      </c>
      <c r="C857" t="s">
        <v>246</v>
      </c>
      <c r="D857" t="s">
        <v>48</v>
      </c>
      <c r="E857" s="2">
        <v>1</v>
      </c>
      <c r="F857" s="2">
        <v>0</v>
      </c>
      <c r="G857" t="s">
        <v>49</v>
      </c>
      <c r="H857" t="s">
        <v>50</v>
      </c>
      <c r="I857" t="s">
        <v>17</v>
      </c>
      <c r="J857" t="s">
        <v>110</v>
      </c>
      <c r="K857" s="3"/>
      <c r="L857" t="s">
        <v>61</v>
      </c>
      <c r="M857" t="s">
        <v>111</v>
      </c>
    </row>
    <row r="858" spans="1:14" x14ac:dyDescent="0.25">
      <c r="A858" s="2">
        <v>1</v>
      </c>
      <c r="B858" s="2">
        <v>2016</v>
      </c>
      <c r="C858" t="s">
        <v>246</v>
      </c>
      <c r="D858" t="s">
        <v>48</v>
      </c>
      <c r="E858" s="2">
        <v>1</v>
      </c>
      <c r="F858" s="2">
        <v>0</v>
      </c>
      <c r="G858" t="s">
        <v>49</v>
      </c>
      <c r="H858" t="s">
        <v>50</v>
      </c>
      <c r="I858" t="s">
        <v>17</v>
      </c>
      <c r="J858" t="s">
        <v>112</v>
      </c>
      <c r="K858" s="3"/>
      <c r="L858" t="s">
        <v>61</v>
      </c>
      <c r="M858" t="s">
        <v>113</v>
      </c>
    </row>
    <row r="859" spans="1:14" x14ac:dyDescent="0.25">
      <c r="A859" s="2">
        <v>1</v>
      </c>
      <c r="B859" s="2">
        <v>2016</v>
      </c>
      <c r="C859" t="s">
        <v>246</v>
      </c>
      <c r="D859" t="s">
        <v>48</v>
      </c>
      <c r="E859" s="2">
        <v>1</v>
      </c>
      <c r="F859" s="2">
        <v>0</v>
      </c>
      <c r="G859" t="s">
        <v>49</v>
      </c>
      <c r="H859" t="s">
        <v>50</v>
      </c>
      <c r="I859" t="s">
        <v>17</v>
      </c>
      <c r="J859" t="s">
        <v>114</v>
      </c>
      <c r="K859" s="3"/>
      <c r="L859" t="s">
        <v>61</v>
      </c>
      <c r="M859" t="s">
        <v>115</v>
      </c>
    </row>
    <row r="860" spans="1:14" x14ac:dyDescent="0.25">
      <c r="A860" s="2">
        <v>1</v>
      </c>
      <c r="B860" s="2">
        <v>2016</v>
      </c>
      <c r="C860" t="s">
        <v>246</v>
      </c>
      <c r="D860" t="s">
        <v>48</v>
      </c>
      <c r="E860" s="2">
        <v>1</v>
      </c>
      <c r="F860" s="2">
        <v>0</v>
      </c>
      <c r="G860" t="s">
        <v>49</v>
      </c>
      <c r="H860" t="s">
        <v>50</v>
      </c>
      <c r="I860" t="s">
        <v>17</v>
      </c>
      <c r="J860" t="s">
        <v>116</v>
      </c>
      <c r="K860" s="2">
        <v>3</v>
      </c>
      <c r="L860" t="s">
        <v>65</v>
      </c>
      <c r="M860" t="s">
        <v>117</v>
      </c>
      <c r="N860" t="s">
        <v>67</v>
      </c>
    </row>
    <row r="861" spans="1:14" x14ac:dyDescent="0.25">
      <c r="A861" s="2">
        <v>1</v>
      </c>
      <c r="B861" s="2">
        <v>2016</v>
      </c>
      <c r="C861" t="s">
        <v>246</v>
      </c>
      <c r="D861" t="s">
        <v>48</v>
      </c>
      <c r="E861" s="2">
        <v>1</v>
      </c>
      <c r="F861" s="2">
        <v>0</v>
      </c>
      <c r="G861" t="s">
        <v>49</v>
      </c>
      <c r="H861" t="s">
        <v>50</v>
      </c>
      <c r="I861" t="s">
        <v>17</v>
      </c>
      <c r="J861" t="s">
        <v>118</v>
      </c>
      <c r="K861" s="2">
        <v>4</v>
      </c>
      <c r="L861" t="s">
        <v>55</v>
      </c>
      <c r="M861" t="s">
        <v>119</v>
      </c>
      <c r="N861" t="s">
        <v>57</v>
      </c>
    </row>
    <row r="862" spans="1:14" x14ac:dyDescent="0.25">
      <c r="A862" s="2">
        <v>1</v>
      </c>
      <c r="B862" s="2">
        <v>2016</v>
      </c>
      <c r="C862" t="s">
        <v>246</v>
      </c>
      <c r="D862" t="s">
        <v>48</v>
      </c>
      <c r="E862" s="2">
        <v>1</v>
      </c>
      <c r="F862" s="2">
        <v>0</v>
      </c>
      <c r="G862" t="s">
        <v>49</v>
      </c>
      <c r="H862" t="s">
        <v>50</v>
      </c>
      <c r="I862" t="s">
        <v>17</v>
      </c>
      <c r="J862" t="s">
        <v>120</v>
      </c>
      <c r="K862" s="2">
        <v>3</v>
      </c>
      <c r="L862" t="s">
        <v>65</v>
      </c>
      <c r="M862" t="s">
        <v>121</v>
      </c>
      <c r="N862" t="s">
        <v>67</v>
      </c>
    </row>
    <row r="863" spans="1:14" x14ac:dyDescent="0.25">
      <c r="A863" s="2">
        <v>1</v>
      </c>
      <c r="B863" s="2">
        <v>2016</v>
      </c>
      <c r="C863" t="s">
        <v>246</v>
      </c>
      <c r="D863" t="s">
        <v>48</v>
      </c>
      <c r="E863" s="2">
        <v>1</v>
      </c>
      <c r="F863" s="2">
        <v>0</v>
      </c>
      <c r="G863" t="s">
        <v>49</v>
      </c>
      <c r="H863" t="s">
        <v>50</v>
      </c>
      <c r="I863" t="s">
        <v>17</v>
      </c>
      <c r="J863" t="s">
        <v>122</v>
      </c>
      <c r="K863" s="2">
        <v>4</v>
      </c>
      <c r="L863" t="s">
        <v>85</v>
      </c>
      <c r="M863" t="s">
        <v>123</v>
      </c>
      <c r="N863" t="s">
        <v>87</v>
      </c>
    </row>
    <row r="864" spans="1:14" x14ac:dyDescent="0.25">
      <c r="A864" s="2">
        <v>1</v>
      </c>
      <c r="B864" s="2">
        <v>2016</v>
      </c>
      <c r="C864" t="s">
        <v>246</v>
      </c>
      <c r="D864" t="s">
        <v>48</v>
      </c>
      <c r="E864" s="2">
        <v>1</v>
      </c>
      <c r="F864" s="2">
        <v>0</v>
      </c>
      <c r="G864" t="s">
        <v>49</v>
      </c>
      <c r="H864" t="s">
        <v>50</v>
      </c>
      <c r="I864" t="s">
        <v>17</v>
      </c>
      <c r="J864" t="s">
        <v>124</v>
      </c>
      <c r="K864" s="2">
        <v>4</v>
      </c>
      <c r="L864" t="s">
        <v>85</v>
      </c>
      <c r="M864" t="s">
        <v>125</v>
      </c>
      <c r="N864" t="s">
        <v>87</v>
      </c>
    </row>
    <row r="865" spans="1:14" x14ac:dyDescent="0.25">
      <c r="A865" s="2">
        <v>1</v>
      </c>
      <c r="B865" s="2">
        <v>2016</v>
      </c>
      <c r="C865" t="s">
        <v>246</v>
      </c>
      <c r="D865" t="s">
        <v>48</v>
      </c>
      <c r="E865" s="2">
        <v>1</v>
      </c>
      <c r="F865" s="2">
        <v>0</v>
      </c>
      <c r="G865" t="s">
        <v>49</v>
      </c>
      <c r="H865" t="s">
        <v>50</v>
      </c>
      <c r="I865" t="s">
        <v>17</v>
      </c>
      <c r="J865" t="s">
        <v>127</v>
      </c>
      <c r="K865" s="2">
        <v>4</v>
      </c>
      <c r="L865" t="s">
        <v>85</v>
      </c>
      <c r="M865" t="s">
        <v>128</v>
      </c>
      <c r="N865" t="s">
        <v>87</v>
      </c>
    </row>
    <row r="866" spans="1:14" x14ac:dyDescent="0.25">
      <c r="A866" s="2">
        <v>1</v>
      </c>
      <c r="B866" s="2">
        <v>2016</v>
      </c>
      <c r="C866" t="s">
        <v>246</v>
      </c>
      <c r="D866" t="s">
        <v>48</v>
      </c>
      <c r="E866" s="2">
        <v>1</v>
      </c>
      <c r="F866" s="2">
        <v>0</v>
      </c>
      <c r="G866" t="s">
        <v>49</v>
      </c>
      <c r="H866" t="s">
        <v>50</v>
      </c>
      <c r="I866" t="s">
        <v>17</v>
      </c>
      <c r="J866" t="s">
        <v>129</v>
      </c>
      <c r="K866" s="2">
        <v>5</v>
      </c>
      <c r="L866" t="s">
        <v>85</v>
      </c>
      <c r="M866" t="s">
        <v>130</v>
      </c>
      <c r="N866" t="s">
        <v>185</v>
      </c>
    </row>
    <row r="867" spans="1:14" x14ac:dyDescent="0.25">
      <c r="A867" s="2">
        <v>1</v>
      </c>
      <c r="B867" s="2">
        <v>2016</v>
      </c>
      <c r="C867" t="s">
        <v>246</v>
      </c>
      <c r="D867" t="s">
        <v>48</v>
      </c>
      <c r="E867" s="2">
        <v>1</v>
      </c>
      <c r="F867" s="2">
        <v>0</v>
      </c>
      <c r="G867" t="s">
        <v>49</v>
      </c>
      <c r="H867" t="s">
        <v>50</v>
      </c>
      <c r="I867" t="s">
        <v>17</v>
      </c>
      <c r="J867" t="s">
        <v>131</v>
      </c>
      <c r="K867" s="2">
        <v>4</v>
      </c>
      <c r="L867" t="s">
        <v>85</v>
      </c>
      <c r="M867" t="s">
        <v>132</v>
      </c>
      <c r="N867" t="s">
        <v>87</v>
      </c>
    </row>
    <row r="868" spans="1:14" x14ac:dyDescent="0.25">
      <c r="A868" s="2">
        <v>1</v>
      </c>
      <c r="B868" s="2">
        <v>2016</v>
      </c>
      <c r="C868" t="s">
        <v>246</v>
      </c>
      <c r="D868" t="s">
        <v>48</v>
      </c>
      <c r="E868" s="2">
        <v>1</v>
      </c>
      <c r="F868" s="2">
        <v>0</v>
      </c>
      <c r="G868" t="s">
        <v>49</v>
      </c>
      <c r="H868" t="s">
        <v>50</v>
      </c>
      <c r="I868" t="s">
        <v>17</v>
      </c>
      <c r="J868" t="s">
        <v>133</v>
      </c>
      <c r="K868" s="2">
        <v>1</v>
      </c>
      <c r="L868" t="s">
        <v>52</v>
      </c>
      <c r="M868" t="s">
        <v>134</v>
      </c>
      <c r="N868" t="s">
        <v>177</v>
      </c>
    </row>
    <row r="869" spans="1:14" x14ac:dyDescent="0.25">
      <c r="A869" s="2">
        <v>1</v>
      </c>
      <c r="B869" s="2">
        <v>2016</v>
      </c>
      <c r="C869" t="s">
        <v>246</v>
      </c>
      <c r="D869" t="s">
        <v>48</v>
      </c>
      <c r="E869" s="2">
        <v>1</v>
      </c>
      <c r="F869" s="2">
        <v>0</v>
      </c>
      <c r="G869" t="s">
        <v>49</v>
      </c>
      <c r="H869" t="s">
        <v>50</v>
      </c>
      <c r="I869" t="s">
        <v>17</v>
      </c>
      <c r="J869" t="s">
        <v>135</v>
      </c>
      <c r="K869" s="2">
        <v>4</v>
      </c>
      <c r="L869" t="s">
        <v>55</v>
      </c>
      <c r="M869" t="s">
        <v>136</v>
      </c>
      <c r="N869" t="s">
        <v>57</v>
      </c>
    </row>
    <row r="870" spans="1:14" x14ac:dyDescent="0.25">
      <c r="A870" s="2">
        <v>1</v>
      </c>
      <c r="B870" s="2">
        <v>2016</v>
      </c>
      <c r="C870" t="s">
        <v>246</v>
      </c>
      <c r="D870" t="s">
        <v>48</v>
      </c>
      <c r="E870" s="2">
        <v>1</v>
      </c>
      <c r="F870" s="2">
        <v>0</v>
      </c>
      <c r="G870" t="s">
        <v>49</v>
      </c>
      <c r="H870" t="s">
        <v>50</v>
      </c>
      <c r="I870" t="s">
        <v>17</v>
      </c>
      <c r="J870" t="s">
        <v>137</v>
      </c>
      <c r="K870" s="2">
        <v>5</v>
      </c>
      <c r="L870" t="s">
        <v>55</v>
      </c>
      <c r="M870" t="s">
        <v>138</v>
      </c>
      <c r="N870" t="s">
        <v>185</v>
      </c>
    </row>
    <row r="871" spans="1:14" x14ac:dyDescent="0.25">
      <c r="A871" s="2">
        <v>1</v>
      </c>
      <c r="B871" s="2">
        <v>2016</v>
      </c>
      <c r="C871" t="s">
        <v>246</v>
      </c>
      <c r="D871" t="s">
        <v>48</v>
      </c>
      <c r="E871" s="2">
        <v>1</v>
      </c>
      <c r="F871" s="2">
        <v>0</v>
      </c>
      <c r="G871" t="s">
        <v>49</v>
      </c>
      <c r="H871" t="s">
        <v>50</v>
      </c>
      <c r="I871" t="s">
        <v>17</v>
      </c>
      <c r="J871" t="s">
        <v>139</v>
      </c>
      <c r="K871" s="2">
        <v>4</v>
      </c>
      <c r="L871" t="s">
        <v>85</v>
      </c>
      <c r="M871" t="s">
        <v>140</v>
      </c>
      <c r="N871" t="s">
        <v>87</v>
      </c>
    </row>
    <row r="872" spans="1:14" x14ac:dyDescent="0.25">
      <c r="A872" s="2">
        <v>1</v>
      </c>
      <c r="B872" s="2">
        <v>2016</v>
      </c>
      <c r="C872" t="s">
        <v>246</v>
      </c>
      <c r="D872" t="s">
        <v>48</v>
      </c>
      <c r="E872" s="2">
        <v>1</v>
      </c>
      <c r="F872" s="2">
        <v>0</v>
      </c>
      <c r="G872" t="s">
        <v>49</v>
      </c>
      <c r="H872" t="s">
        <v>50</v>
      </c>
      <c r="I872" t="s">
        <v>17</v>
      </c>
      <c r="J872" t="s">
        <v>141</v>
      </c>
      <c r="K872" s="2">
        <v>5</v>
      </c>
      <c r="L872" t="s">
        <v>85</v>
      </c>
      <c r="M872" t="s">
        <v>142</v>
      </c>
      <c r="N872" t="s">
        <v>185</v>
      </c>
    </row>
    <row r="873" spans="1:14" x14ac:dyDescent="0.25">
      <c r="A873" s="2">
        <v>1</v>
      </c>
      <c r="B873" s="2">
        <v>2016</v>
      </c>
      <c r="C873" t="s">
        <v>246</v>
      </c>
      <c r="D873" t="s">
        <v>48</v>
      </c>
      <c r="E873" s="2">
        <v>1</v>
      </c>
      <c r="F873" s="2">
        <v>0</v>
      </c>
      <c r="G873" t="s">
        <v>49</v>
      </c>
      <c r="H873" t="s">
        <v>50</v>
      </c>
      <c r="I873" t="s">
        <v>17</v>
      </c>
      <c r="J873" t="s">
        <v>143</v>
      </c>
      <c r="K873" s="2">
        <v>4</v>
      </c>
      <c r="L873" t="s">
        <v>85</v>
      </c>
      <c r="M873" t="s">
        <v>144</v>
      </c>
      <c r="N873" t="s">
        <v>87</v>
      </c>
    </row>
    <row r="874" spans="1:14" x14ac:dyDescent="0.25">
      <c r="A874" s="2">
        <v>1</v>
      </c>
      <c r="B874" s="2">
        <v>2016</v>
      </c>
      <c r="C874" t="s">
        <v>246</v>
      </c>
      <c r="D874" t="s">
        <v>48</v>
      </c>
      <c r="E874" s="2">
        <v>1</v>
      </c>
      <c r="F874" s="2">
        <v>0</v>
      </c>
      <c r="G874" t="s">
        <v>49</v>
      </c>
      <c r="H874" t="s">
        <v>50</v>
      </c>
      <c r="I874" t="s">
        <v>17</v>
      </c>
      <c r="J874" t="s">
        <v>145</v>
      </c>
      <c r="K874" s="2">
        <v>4</v>
      </c>
      <c r="L874" t="s">
        <v>55</v>
      </c>
      <c r="M874" t="s">
        <v>146</v>
      </c>
      <c r="N874" t="s">
        <v>57</v>
      </c>
    </row>
    <row r="875" spans="1:14" x14ac:dyDescent="0.25">
      <c r="A875" s="2">
        <v>1</v>
      </c>
      <c r="B875" s="2">
        <v>2016</v>
      </c>
      <c r="C875" t="s">
        <v>246</v>
      </c>
      <c r="D875" t="s">
        <v>48</v>
      </c>
      <c r="E875" s="2">
        <v>1</v>
      </c>
      <c r="F875" s="2">
        <v>0</v>
      </c>
      <c r="G875" t="s">
        <v>49</v>
      </c>
      <c r="H875" t="s">
        <v>50</v>
      </c>
      <c r="I875" t="s">
        <v>17</v>
      </c>
      <c r="J875" t="s">
        <v>147</v>
      </c>
      <c r="K875" s="2">
        <v>4</v>
      </c>
      <c r="L875" t="s">
        <v>55</v>
      </c>
      <c r="M875" t="s">
        <v>148</v>
      </c>
      <c r="N875" t="s">
        <v>57</v>
      </c>
    </row>
    <row r="876" spans="1:14" x14ac:dyDescent="0.25">
      <c r="A876" s="2">
        <v>1</v>
      </c>
      <c r="B876" s="2">
        <v>2016</v>
      </c>
      <c r="C876" t="s">
        <v>246</v>
      </c>
      <c r="D876" t="s">
        <v>48</v>
      </c>
      <c r="E876" s="2">
        <v>1</v>
      </c>
      <c r="F876" s="2">
        <v>0</v>
      </c>
      <c r="G876" t="s">
        <v>49</v>
      </c>
      <c r="H876" t="s">
        <v>50</v>
      </c>
      <c r="I876" t="s">
        <v>17</v>
      </c>
      <c r="J876" t="s">
        <v>149</v>
      </c>
      <c r="K876" s="2">
        <v>3</v>
      </c>
      <c r="L876" t="s">
        <v>55</v>
      </c>
      <c r="M876" t="s">
        <v>150</v>
      </c>
      <c r="N876" t="s">
        <v>178</v>
      </c>
    </row>
    <row r="877" spans="1:14" x14ac:dyDescent="0.25">
      <c r="A877" s="2">
        <v>1</v>
      </c>
      <c r="B877" s="2">
        <v>2016</v>
      </c>
      <c r="C877" t="s">
        <v>246</v>
      </c>
      <c r="D877" t="s">
        <v>48</v>
      </c>
      <c r="E877" s="2">
        <v>1</v>
      </c>
      <c r="F877" s="2">
        <v>0</v>
      </c>
      <c r="G877" t="s">
        <v>49</v>
      </c>
      <c r="H877" t="s">
        <v>50</v>
      </c>
      <c r="I877" t="s">
        <v>17</v>
      </c>
      <c r="J877" t="s">
        <v>151</v>
      </c>
      <c r="K877" s="3"/>
      <c r="L877" t="s">
        <v>52</v>
      </c>
      <c r="M877" t="s">
        <v>152</v>
      </c>
    </row>
    <row r="878" spans="1:14" x14ac:dyDescent="0.25">
      <c r="A878" s="2">
        <v>1</v>
      </c>
      <c r="B878" s="2">
        <v>2016</v>
      </c>
      <c r="C878" t="s">
        <v>246</v>
      </c>
      <c r="D878" t="s">
        <v>48</v>
      </c>
      <c r="E878" s="2">
        <v>1</v>
      </c>
      <c r="F878" s="2">
        <v>0</v>
      </c>
      <c r="G878" t="s">
        <v>49</v>
      </c>
      <c r="H878" t="s">
        <v>50</v>
      </c>
      <c r="I878" t="s">
        <v>17</v>
      </c>
      <c r="J878" t="s">
        <v>153</v>
      </c>
      <c r="K878" s="2">
        <v>4</v>
      </c>
      <c r="L878" t="s">
        <v>75</v>
      </c>
      <c r="M878" t="s">
        <v>154</v>
      </c>
      <c r="N878" t="s">
        <v>209</v>
      </c>
    </row>
    <row r="879" spans="1:14" x14ac:dyDescent="0.25">
      <c r="A879" s="2">
        <v>1</v>
      </c>
      <c r="B879" s="2">
        <v>2016</v>
      </c>
      <c r="C879" t="s">
        <v>246</v>
      </c>
      <c r="D879" t="s">
        <v>48</v>
      </c>
      <c r="E879" s="2">
        <v>1</v>
      </c>
      <c r="F879" s="2">
        <v>0</v>
      </c>
      <c r="G879" t="s">
        <v>49</v>
      </c>
      <c r="H879" t="s">
        <v>50</v>
      </c>
      <c r="I879" t="s">
        <v>17</v>
      </c>
      <c r="J879" t="s">
        <v>156</v>
      </c>
      <c r="K879" s="2">
        <v>1</v>
      </c>
      <c r="L879" t="s">
        <v>75</v>
      </c>
      <c r="M879" t="s">
        <v>157</v>
      </c>
      <c r="N879" t="s">
        <v>158</v>
      </c>
    </row>
    <row r="880" spans="1:14" x14ac:dyDescent="0.25">
      <c r="A880" s="2">
        <v>1</v>
      </c>
      <c r="B880" s="2">
        <v>2016</v>
      </c>
      <c r="C880" t="s">
        <v>246</v>
      </c>
      <c r="D880" t="s">
        <v>48</v>
      </c>
      <c r="E880" s="2">
        <v>1</v>
      </c>
      <c r="F880" s="2">
        <v>0</v>
      </c>
      <c r="G880" t="s">
        <v>49</v>
      </c>
      <c r="H880" t="s">
        <v>50</v>
      </c>
      <c r="I880" t="s">
        <v>17</v>
      </c>
      <c r="J880" t="s">
        <v>159</v>
      </c>
      <c r="K880" s="2">
        <v>9</v>
      </c>
      <c r="L880" t="s">
        <v>52</v>
      </c>
      <c r="M880" t="s">
        <v>160</v>
      </c>
      <c r="N880" t="s">
        <v>188</v>
      </c>
    </row>
    <row r="881" spans="1:14" x14ac:dyDescent="0.25">
      <c r="A881" s="2">
        <v>1</v>
      </c>
      <c r="B881" s="2">
        <v>2016</v>
      </c>
      <c r="C881" t="s">
        <v>246</v>
      </c>
      <c r="D881" t="s">
        <v>48</v>
      </c>
      <c r="E881" s="2">
        <v>1</v>
      </c>
      <c r="F881" s="2">
        <v>0</v>
      </c>
      <c r="G881" t="s">
        <v>49</v>
      </c>
      <c r="H881" t="s">
        <v>50</v>
      </c>
      <c r="I881" t="s">
        <v>17</v>
      </c>
      <c r="J881" t="s">
        <v>161</v>
      </c>
      <c r="K881" s="3"/>
      <c r="L881" t="s">
        <v>52</v>
      </c>
      <c r="M881" t="s">
        <v>162</v>
      </c>
    </row>
    <row r="882" spans="1:14" x14ac:dyDescent="0.25">
      <c r="A882" s="2">
        <v>1</v>
      </c>
      <c r="B882" s="2">
        <v>2016</v>
      </c>
      <c r="C882" t="s">
        <v>246</v>
      </c>
      <c r="D882" t="s">
        <v>48</v>
      </c>
      <c r="E882" s="2">
        <v>1</v>
      </c>
      <c r="F882" s="2">
        <v>0</v>
      </c>
      <c r="G882" t="s">
        <v>49</v>
      </c>
      <c r="H882" t="s">
        <v>50</v>
      </c>
      <c r="I882" t="s">
        <v>17</v>
      </c>
      <c r="J882" t="s">
        <v>163</v>
      </c>
      <c r="K882" s="2">
        <v>1</v>
      </c>
      <c r="L882" t="s">
        <v>52</v>
      </c>
      <c r="M882" t="s">
        <v>164</v>
      </c>
      <c r="N882" t="s">
        <v>165</v>
      </c>
    </row>
    <row r="883" spans="1:14" x14ac:dyDescent="0.25">
      <c r="A883" s="2">
        <v>1</v>
      </c>
      <c r="B883" s="2">
        <v>2016</v>
      </c>
      <c r="C883" t="s">
        <v>246</v>
      </c>
      <c r="D883" t="s">
        <v>48</v>
      </c>
      <c r="E883" s="2">
        <v>1</v>
      </c>
      <c r="F883" s="2">
        <v>0</v>
      </c>
      <c r="G883" t="s">
        <v>49</v>
      </c>
      <c r="H883" t="s">
        <v>50</v>
      </c>
      <c r="I883" t="s">
        <v>17</v>
      </c>
      <c r="J883" t="s">
        <v>166</v>
      </c>
      <c r="K883" s="2">
        <v>4</v>
      </c>
      <c r="L883" t="s">
        <v>55</v>
      </c>
      <c r="M883" t="s">
        <v>167</v>
      </c>
      <c r="N883" t="s">
        <v>57</v>
      </c>
    </row>
    <row r="884" spans="1:14" x14ac:dyDescent="0.25">
      <c r="A884" s="2">
        <v>1</v>
      </c>
      <c r="B884" s="2">
        <v>2016</v>
      </c>
      <c r="C884" t="s">
        <v>247</v>
      </c>
      <c r="D884" t="s">
        <v>48</v>
      </c>
      <c r="E884" s="2">
        <v>0</v>
      </c>
      <c r="F884" s="2">
        <v>0</v>
      </c>
      <c r="G884" t="s">
        <v>248</v>
      </c>
      <c r="H884" t="s">
        <v>249</v>
      </c>
      <c r="I884" t="s">
        <v>17</v>
      </c>
      <c r="J884" t="s">
        <v>51</v>
      </c>
      <c r="K884" s="3"/>
      <c r="L884" t="s">
        <v>52</v>
      </c>
      <c r="M884" t="s">
        <v>53</v>
      </c>
    </row>
    <row r="885" spans="1:14" x14ac:dyDescent="0.25">
      <c r="A885" s="2">
        <v>1</v>
      </c>
      <c r="B885" s="2">
        <v>2016</v>
      </c>
      <c r="C885" t="s">
        <v>247</v>
      </c>
      <c r="D885" t="s">
        <v>48</v>
      </c>
      <c r="E885" s="2">
        <v>0</v>
      </c>
      <c r="F885" s="2">
        <v>0</v>
      </c>
      <c r="G885" t="s">
        <v>248</v>
      </c>
      <c r="H885" t="s">
        <v>249</v>
      </c>
      <c r="I885" t="s">
        <v>17</v>
      </c>
      <c r="J885" t="s">
        <v>54</v>
      </c>
      <c r="K885" s="2">
        <v>3</v>
      </c>
      <c r="L885" t="s">
        <v>55</v>
      </c>
      <c r="M885" t="s">
        <v>56</v>
      </c>
      <c r="N885" t="s">
        <v>178</v>
      </c>
    </row>
    <row r="886" spans="1:14" x14ac:dyDescent="0.25">
      <c r="A886" s="2">
        <v>1</v>
      </c>
      <c r="B886" s="2">
        <v>2016</v>
      </c>
      <c r="C886" t="s">
        <v>247</v>
      </c>
      <c r="D886" t="s">
        <v>48</v>
      </c>
      <c r="E886" s="2">
        <v>0</v>
      </c>
      <c r="F886" s="2">
        <v>0</v>
      </c>
      <c r="G886" t="s">
        <v>248</v>
      </c>
      <c r="H886" t="s">
        <v>249</v>
      </c>
      <c r="I886" t="s">
        <v>17</v>
      </c>
      <c r="J886" t="s">
        <v>58</v>
      </c>
      <c r="K886" s="2">
        <v>4</v>
      </c>
      <c r="L886" t="s">
        <v>55</v>
      </c>
      <c r="M886" t="s">
        <v>59</v>
      </c>
      <c r="N886" t="s">
        <v>57</v>
      </c>
    </row>
    <row r="887" spans="1:14" x14ac:dyDescent="0.25">
      <c r="A887" s="2">
        <v>1</v>
      </c>
      <c r="B887" s="2">
        <v>2016</v>
      </c>
      <c r="C887" t="s">
        <v>247</v>
      </c>
      <c r="D887" t="s">
        <v>48</v>
      </c>
      <c r="E887" s="2">
        <v>0</v>
      </c>
      <c r="F887" s="2">
        <v>0</v>
      </c>
      <c r="G887" t="s">
        <v>248</v>
      </c>
      <c r="H887" t="s">
        <v>249</v>
      </c>
      <c r="I887" t="s">
        <v>17</v>
      </c>
      <c r="J887" t="s">
        <v>60</v>
      </c>
      <c r="K887" s="2">
        <v>2</v>
      </c>
      <c r="L887" t="s">
        <v>61</v>
      </c>
      <c r="M887" t="s">
        <v>62</v>
      </c>
      <c r="N887" t="s">
        <v>63</v>
      </c>
    </row>
    <row r="888" spans="1:14" x14ac:dyDescent="0.25">
      <c r="A888" s="2">
        <v>1</v>
      </c>
      <c r="B888" s="2">
        <v>2016</v>
      </c>
      <c r="C888" t="s">
        <v>247</v>
      </c>
      <c r="D888" t="s">
        <v>48</v>
      </c>
      <c r="E888" s="2">
        <v>0</v>
      </c>
      <c r="F888" s="2">
        <v>0</v>
      </c>
      <c r="G888" t="s">
        <v>248</v>
      </c>
      <c r="H888" t="s">
        <v>249</v>
      </c>
      <c r="I888" t="s">
        <v>17</v>
      </c>
      <c r="J888" t="s">
        <v>64</v>
      </c>
      <c r="K888" s="2">
        <v>3</v>
      </c>
      <c r="L888" t="s">
        <v>65</v>
      </c>
      <c r="M888" t="s">
        <v>66</v>
      </c>
      <c r="N888" t="s">
        <v>67</v>
      </c>
    </row>
    <row r="889" spans="1:14" x14ac:dyDescent="0.25">
      <c r="A889" s="2">
        <v>1</v>
      </c>
      <c r="B889" s="2">
        <v>2016</v>
      </c>
      <c r="C889" t="s">
        <v>247</v>
      </c>
      <c r="D889" t="s">
        <v>48</v>
      </c>
      <c r="E889" s="2">
        <v>0</v>
      </c>
      <c r="F889" s="2">
        <v>0</v>
      </c>
      <c r="G889" t="s">
        <v>248</v>
      </c>
      <c r="H889" t="s">
        <v>249</v>
      </c>
      <c r="I889" t="s">
        <v>17</v>
      </c>
      <c r="J889" t="s">
        <v>68</v>
      </c>
      <c r="K889" s="2">
        <v>2</v>
      </c>
      <c r="L889" t="s">
        <v>65</v>
      </c>
      <c r="M889" t="s">
        <v>69</v>
      </c>
      <c r="N889" t="s">
        <v>186</v>
      </c>
    </row>
    <row r="890" spans="1:14" x14ac:dyDescent="0.25">
      <c r="A890" s="2">
        <v>1</v>
      </c>
      <c r="B890" s="2">
        <v>2016</v>
      </c>
      <c r="C890" t="s">
        <v>247</v>
      </c>
      <c r="D890" t="s">
        <v>48</v>
      </c>
      <c r="E890" s="2">
        <v>0</v>
      </c>
      <c r="F890" s="2">
        <v>0</v>
      </c>
      <c r="G890" t="s">
        <v>248</v>
      </c>
      <c r="H890" t="s">
        <v>249</v>
      </c>
      <c r="I890" t="s">
        <v>17</v>
      </c>
      <c r="J890" t="s">
        <v>70</v>
      </c>
      <c r="K890" s="2">
        <v>3</v>
      </c>
      <c r="L890" t="s">
        <v>65</v>
      </c>
      <c r="M890" t="s">
        <v>71</v>
      </c>
      <c r="N890" t="s">
        <v>67</v>
      </c>
    </row>
    <row r="891" spans="1:14" x14ac:dyDescent="0.25">
      <c r="A891" s="2">
        <v>1</v>
      </c>
      <c r="B891" s="2">
        <v>2016</v>
      </c>
      <c r="C891" t="s">
        <v>247</v>
      </c>
      <c r="D891" t="s">
        <v>48</v>
      </c>
      <c r="E891" s="2">
        <v>0</v>
      </c>
      <c r="F891" s="2">
        <v>0</v>
      </c>
      <c r="G891" t="s">
        <v>248</v>
      </c>
      <c r="H891" t="s">
        <v>249</v>
      </c>
      <c r="I891" t="s">
        <v>17</v>
      </c>
      <c r="J891" t="s">
        <v>72</v>
      </c>
      <c r="K891" s="3"/>
      <c r="L891" t="s">
        <v>52</v>
      </c>
      <c r="M891" t="s">
        <v>73</v>
      </c>
    </row>
    <row r="892" spans="1:14" x14ac:dyDescent="0.25">
      <c r="A892" s="2">
        <v>1</v>
      </c>
      <c r="B892" s="2">
        <v>2016</v>
      </c>
      <c r="C892" t="s">
        <v>247</v>
      </c>
      <c r="D892" t="s">
        <v>48</v>
      </c>
      <c r="E892" s="2">
        <v>0</v>
      </c>
      <c r="F892" s="2">
        <v>0</v>
      </c>
      <c r="G892" t="s">
        <v>248</v>
      </c>
      <c r="H892" t="s">
        <v>249</v>
      </c>
      <c r="I892" t="s">
        <v>17</v>
      </c>
      <c r="J892" t="s">
        <v>74</v>
      </c>
      <c r="K892" s="2">
        <v>1</v>
      </c>
      <c r="L892" t="s">
        <v>75</v>
      </c>
      <c r="M892" t="s">
        <v>76</v>
      </c>
      <c r="N892" t="s">
        <v>77</v>
      </c>
    </row>
    <row r="893" spans="1:14" x14ac:dyDescent="0.25">
      <c r="A893" s="2">
        <v>1</v>
      </c>
      <c r="B893" s="2">
        <v>2016</v>
      </c>
      <c r="C893" t="s">
        <v>247</v>
      </c>
      <c r="D893" t="s">
        <v>48</v>
      </c>
      <c r="E893" s="2">
        <v>0</v>
      </c>
      <c r="F893" s="2">
        <v>0</v>
      </c>
      <c r="G893" t="s">
        <v>248</v>
      </c>
      <c r="H893" t="s">
        <v>249</v>
      </c>
      <c r="I893" t="s">
        <v>17</v>
      </c>
      <c r="J893" t="s">
        <v>78</v>
      </c>
      <c r="K893" s="2">
        <v>3</v>
      </c>
      <c r="L893" t="s">
        <v>75</v>
      </c>
      <c r="M893" t="s">
        <v>79</v>
      </c>
      <c r="N893" t="s">
        <v>231</v>
      </c>
    </row>
    <row r="894" spans="1:14" x14ac:dyDescent="0.25">
      <c r="A894" s="2">
        <v>1</v>
      </c>
      <c r="B894" s="2">
        <v>2016</v>
      </c>
      <c r="C894" t="s">
        <v>247</v>
      </c>
      <c r="D894" t="s">
        <v>48</v>
      </c>
      <c r="E894" s="2">
        <v>0</v>
      </c>
      <c r="F894" s="2">
        <v>0</v>
      </c>
      <c r="G894" t="s">
        <v>248</v>
      </c>
      <c r="H894" t="s">
        <v>249</v>
      </c>
      <c r="I894" t="s">
        <v>17</v>
      </c>
      <c r="J894" t="s">
        <v>81</v>
      </c>
      <c r="K894" s="2">
        <v>2</v>
      </c>
      <c r="L894" t="s">
        <v>75</v>
      </c>
      <c r="M894" t="s">
        <v>82</v>
      </c>
      <c r="N894" t="s">
        <v>175</v>
      </c>
    </row>
    <row r="895" spans="1:14" x14ac:dyDescent="0.25">
      <c r="A895" s="2">
        <v>1</v>
      </c>
      <c r="B895" s="2">
        <v>2016</v>
      </c>
      <c r="C895" t="s">
        <v>247</v>
      </c>
      <c r="D895" t="s">
        <v>48</v>
      </c>
      <c r="E895" s="2">
        <v>0</v>
      </c>
      <c r="F895" s="2">
        <v>0</v>
      </c>
      <c r="G895" t="s">
        <v>248</v>
      </c>
      <c r="H895" t="s">
        <v>249</v>
      </c>
      <c r="I895" t="s">
        <v>17</v>
      </c>
      <c r="J895" t="s">
        <v>84</v>
      </c>
      <c r="K895" s="2">
        <v>4</v>
      </c>
      <c r="L895" t="s">
        <v>85</v>
      </c>
      <c r="M895" t="s">
        <v>86</v>
      </c>
      <c r="N895" t="s">
        <v>87</v>
      </c>
    </row>
    <row r="896" spans="1:14" x14ac:dyDescent="0.25">
      <c r="A896" s="2">
        <v>1</v>
      </c>
      <c r="B896" s="2">
        <v>2016</v>
      </c>
      <c r="C896" t="s">
        <v>247</v>
      </c>
      <c r="D896" t="s">
        <v>48</v>
      </c>
      <c r="E896" s="2">
        <v>0</v>
      </c>
      <c r="F896" s="2">
        <v>0</v>
      </c>
      <c r="G896" t="s">
        <v>248</v>
      </c>
      <c r="H896" t="s">
        <v>249</v>
      </c>
      <c r="I896" t="s">
        <v>17</v>
      </c>
      <c r="J896" t="s">
        <v>88</v>
      </c>
      <c r="K896" s="2">
        <v>3</v>
      </c>
      <c r="L896" t="s">
        <v>85</v>
      </c>
      <c r="M896" t="s">
        <v>89</v>
      </c>
      <c r="N896" t="s">
        <v>126</v>
      </c>
    </row>
    <row r="897" spans="1:14" x14ac:dyDescent="0.25">
      <c r="A897" s="2">
        <v>1</v>
      </c>
      <c r="B897" s="2">
        <v>2016</v>
      </c>
      <c r="C897" t="s">
        <v>247</v>
      </c>
      <c r="D897" t="s">
        <v>48</v>
      </c>
      <c r="E897" s="2">
        <v>0</v>
      </c>
      <c r="F897" s="2">
        <v>0</v>
      </c>
      <c r="G897" t="s">
        <v>248</v>
      </c>
      <c r="H897" t="s">
        <v>249</v>
      </c>
      <c r="I897" t="s">
        <v>17</v>
      </c>
      <c r="J897" t="s">
        <v>90</v>
      </c>
      <c r="K897" s="2">
        <v>4</v>
      </c>
      <c r="L897" t="s">
        <v>75</v>
      </c>
      <c r="M897" t="s">
        <v>91</v>
      </c>
      <c r="N897" t="s">
        <v>92</v>
      </c>
    </row>
    <row r="898" spans="1:14" x14ac:dyDescent="0.25">
      <c r="A898" s="2">
        <v>1</v>
      </c>
      <c r="B898" s="2">
        <v>2016</v>
      </c>
      <c r="C898" t="s">
        <v>247</v>
      </c>
      <c r="D898" t="s">
        <v>48</v>
      </c>
      <c r="E898" s="2">
        <v>0</v>
      </c>
      <c r="F898" s="2">
        <v>0</v>
      </c>
      <c r="G898" t="s">
        <v>248</v>
      </c>
      <c r="H898" t="s">
        <v>249</v>
      </c>
      <c r="I898" t="s">
        <v>17</v>
      </c>
      <c r="J898" t="s">
        <v>93</v>
      </c>
      <c r="K898" s="2">
        <v>4</v>
      </c>
      <c r="L898" t="s">
        <v>75</v>
      </c>
      <c r="M898" t="s">
        <v>94</v>
      </c>
      <c r="N898" t="s">
        <v>92</v>
      </c>
    </row>
    <row r="899" spans="1:14" x14ac:dyDescent="0.25">
      <c r="A899" s="2">
        <v>1</v>
      </c>
      <c r="B899" s="2">
        <v>2016</v>
      </c>
      <c r="C899" t="s">
        <v>247</v>
      </c>
      <c r="D899" t="s">
        <v>48</v>
      </c>
      <c r="E899" s="2">
        <v>0</v>
      </c>
      <c r="F899" s="2">
        <v>0</v>
      </c>
      <c r="G899" t="s">
        <v>248</v>
      </c>
      <c r="H899" t="s">
        <v>249</v>
      </c>
      <c r="I899" t="s">
        <v>17</v>
      </c>
      <c r="J899" t="s">
        <v>96</v>
      </c>
      <c r="K899" s="2">
        <v>4</v>
      </c>
      <c r="L899" t="s">
        <v>75</v>
      </c>
      <c r="M899" t="s">
        <v>97</v>
      </c>
      <c r="N899" t="s">
        <v>92</v>
      </c>
    </row>
    <row r="900" spans="1:14" x14ac:dyDescent="0.25">
      <c r="A900" s="2">
        <v>1</v>
      </c>
      <c r="B900" s="2">
        <v>2016</v>
      </c>
      <c r="C900" t="s">
        <v>247</v>
      </c>
      <c r="D900" t="s">
        <v>48</v>
      </c>
      <c r="E900" s="2">
        <v>0</v>
      </c>
      <c r="F900" s="2">
        <v>0</v>
      </c>
      <c r="G900" t="s">
        <v>248</v>
      </c>
      <c r="H900" t="s">
        <v>249</v>
      </c>
      <c r="I900" t="s">
        <v>17</v>
      </c>
      <c r="J900" t="s">
        <v>98</v>
      </c>
      <c r="K900" s="2">
        <v>4</v>
      </c>
      <c r="L900" t="s">
        <v>85</v>
      </c>
      <c r="M900" t="s">
        <v>99</v>
      </c>
      <c r="N900" t="s">
        <v>87</v>
      </c>
    </row>
    <row r="901" spans="1:14" x14ac:dyDescent="0.25">
      <c r="A901" s="2">
        <v>1</v>
      </c>
      <c r="B901" s="2">
        <v>2016</v>
      </c>
      <c r="C901" t="s">
        <v>247</v>
      </c>
      <c r="D901" t="s">
        <v>48</v>
      </c>
      <c r="E901" s="2">
        <v>0</v>
      </c>
      <c r="F901" s="2">
        <v>0</v>
      </c>
      <c r="G901" t="s">
        <v>248</v>
      </c>
      <c r="H901" t="s">
        <v>249</v>
      </c>
      <c r="I901" t="s">
        <v>17</v>
      </c>
      <c r="J901" t="s">
        <v>100</v>
      </c>
      <c r="K901" s="3"/>
      <c r="L901" t="s">
        <v>61</v>
      </c>
      <c r="M901" t="s">
        <v>101</v>
      </c>
    </row>
    <row r="902" spans="1:14" x14ac:dyDescent="0.25">
      <c r="A902" s="2">
        <v>1</v>
      </c>
      <c r="B902" s="2">
        <v>2016</v>
      </c>
      <c r="C902" t="s">
        <v>247</v>
      </c>
      <c r="D902" t="s">
        <v>48</v>
      </c>
      <c r="E902" s="2">
        <v>0</v>
      </c>
      <c r="F902" s="2">
        <v>0</v>
      </c>
      <c r="G902" t="s">
        <v>248</v>
      </c>
      <c r="H902" t="s">
        <v>249</v>
      </c>
      <c r="I902" t="s">
        <v>17</v>
      </c>
      <c r="J902" t="s">
        <v>102</v>
      </c>
      <c r="K902" s="3"/>
      <c r="L902" t="s">
        <v>61</v>
      </c>
      <c r="M902" t="s">
        <v>103</v>
      </c>
    </row>
    <row r="903" spans="1:14" x14ac:dyDescent="0.25">
      <c r="A903" s="2">
        <v>1</v>
      </c>
      <c r="B903" s="2">
        <v>2016</v>
      </c>
      <c r="C903" t="s">
        <v>247</v>
      </c>
      <c r="D903" t="s">
        <v>48</v>
      </c>
      <c r="E903" s="2">
        <v>0</v>
      </c>
      <c r="F903" s="2">
        <v>0</v>
      </c>
      <c r="G903" t="s">
        <v>248</v>
      </c>
      <c r="H903" t="s">
        <v>249</v>
      </c>
      <c r="I903" t="s">
        <v>17</v>
      </c>
      <c r="J903" t="s">
        <v>104</v>
      </c>
      <c r="K903" s="3"/>
      <c r="L903" t="s">
        <v>61</v>
      </c>
      <c r="M903" t="s">
        <v>105</v>
      </c>
    </row>
    <row r="904" spans="1:14" x14ac:dyDescent="0.25">
      <c r="A904" s="2">
        <v>1</v>
      </c>
      <c r="B904" s="2">
        <v>2016</v>
      </c>
      <c r="C904" t="s">
        <v>247</v>
      </c>
      <c r="D904" t="s">
        <v>48</v>
      </c>
      <c r="E904" s="2">
        <v>0</v>
      </c>
      <c r="F904" s="2">
        <v>0</v>
      </c>
      <c r="G904" t="s">
        <v>248</v>
      </c>
      <c r="H904" t="s">
        <v>249</v>
      </c>
      <c r="I904" t="s">
        <v>17</v>
      </c>
      <c r="J904" t="s">
        <v>106</v>
      </c>
      <c r="K904" s="3"/>
      <c r="L904" t="s">
        <v>61</v>
      </c>
      <c r="M904" t="s">
        <v>107</v>
      </c>
    </row>
    <row r="905" spans="1:14" x14ac:dyDescent="0.25">
      <c r="A905" s="2">
        <v>1</v>
      </c>
      <c r="B905" s="2">
        <v>2016</v>
      </c>
      <c r="C905" t="s">
        <v>247</v>
      </c>
      <c r="D905" t="s">
        <v>48</v>
      </c>
      <c r="E905" s="2">
        <v>0</v>
      </c>
      <c r="F905" s="2">
        <v>0</v>
      </c>
      <c r="G905" t="s">
        <v>248</v>
      </c>
      <c r="H905" t="s">
        <v>249</v>
      </c>
      <c r="I905" t="s">
        <v>17</v>
      </c>
      <c r="J905" t="s">
        <v>108</v>
      </c>
      <c r="K905" s="3"/>
      <c r="L905" t="s">
        <v>61</v>
      </c>
      <c r="M905" t="s">
        <v>109</v>
      </c>
    </row>
    <row r="906" spans="1:14" x14ac:dyDescent="0.25">
      <c r="A906" s="2">
        <v>1</v>
      </c>
      <c r="B906" s="2">
        <v>2016</v>
      </c>
      <c r="C906" t="s">
        <v>247</v>
      </c>
      <c r="D906" t="s">
        <v>48</v>
      </c>
      <c r="E906" s="2">
        <v>0</v>
      </c>
      <c r="F906" s="2">
        <v>0</v>
      </c>
      <c r="G906" t="s">
        <v>248</v>
      </c>
      <c r="H906" t="s">
        <v>249</v>
      </c>
      <c r="I906" t="s">
        <v>17</v>
      </c>
      <c r="J906" t="s">
        <v>110</v>
      </c>
      <c r="K906" s="3"/>
      <c r="L906" t="s">
        <v>61</v>
      </c>
      <c r="M906" t="s">
        <v>111</v>
      </c>
    </row>
    <row r="907" spans="1:14" x14ac:dyDescent="0.25">
      <c r="A907" s="2">
        <v>1</v>
      </c>
      <c r="B907" s="2">
        <v>2016</v>
      </c>
      <c r="C907" t="s">
        <v>247</v>
      </c>
      <c r="D907" t="s">
        <v>48</v>
      </c>
      <c r="E907" s="2">
        <v>0</v>
      </c>
      <c r="F907" s="2">
        <v>0</v>
      </c>
      <c r="G907" t="s">
        <v>248</v>
      </c>
      <c r="H907" t="s">
        <v>249</v>
      </c>
      <c r="I907" t="s">
        <v>17</v>
      </c>
      <c r="J907" t="s">
        <v>112</v>
      </c>
      <c r="K907" s="3"/>
      <c r="L907" t="s">
        <v>61</v>
      </c>
      <c r="M907" t="s">
        <v>113</v>
      </c>
    </row>
    <row r="908" spans="1:14" x14ac:dyDescent="0.25">
      <c r="A908" s="2">
        <v>1</v>
      </c>
      <c r="B908" s="2">
        <v>2016</v>
      </c>
      <c r="C908" t="s">
        <v>247</v>
      </c>
      <c r="D908" t="s">
        <v>48</v>
      </c>
      <c r="E908" s="2">
        <v>0</v>
      </c>
      <c r="F908" s="2">
        <v>0</v>
      </c>
      <c r="G908" t="s">
        <v>248</v>
      </c>
      <c r="H908" t="s">
        <v>249</v>
      </c>
      <c r="I908" t="s">
        <v>17</v>
      </c>
      <c r="J908" t="s">
        <v>114</v>
      </c>
      <c r="K908" s="3"/>
      <c r="L908" t="s">
        <v>61</v>
      </c>
      <c r="M908" t="s">
        <v>115</v>
      </c>
    </row>
    <row r="909" spans="1:14" x14ac:dyDescent="0.25">
      <c r="A909" s="2">
        <v>1</v>
      </c>
      <c r="B909" s="2">
        <v>2016</v>
      </c>
      <c r="C909" t="s">
        <v>247</v>
      </c>
      <c r="D909" t="s">
        <v>48</v>
      </c>
      <c r="E909" s="2">
        <v>0</v>
      </c>
      <c r="F909" s="2">
        <v>0</v>
      </c>
      <c r="G909" t="s">
        <v>248</v>
      </c>
      <c r="H909" t="s">
        <v>249</v>
      </c>
      <c r="I909" t="s">
        <v>17</v>
      </c>
      <c r="J909" t="s">
        <v>116</v>
      </c>
      <c r="K909" s="2">
        <v>3</v>
      </c>
      <c r="L909" t="s">
        <v>65</v>
      </c>
      <c r="M909" t="s">
        <v>117</v>
      </c>
      <c r="N909" t="s">
        <v>67</v>
      </c>
    </row>
    <row r="910" spans="1:14" x14ac:dyDescent="0.25">
      <c r="A910" s="2">
        <v>1</v>
      </c>
      <c r="B910" s="2">
        <v>2016</v>
      </c>
      <c r="C910" t="s">
        <v>247</v>
      </c>
      <c r="D910" t="s">
        <v>48</v>
      </c>
      <c r="E910" s="2">
        <v>0</v>
      </c>
      <c r="F910" s="2">
        <v>0</v>
      </c>
      <c r="G910" t="s">
        <v>248</v>
      </c>
      <c r="H910" t="s">
        <v>249</v>
      </c>
      <c r="I910" t="s">
        <v>17</v>
      </c>
      <c r="J910" t="s">
        <v>118</v>
      </c>
      <c r="K910" s="2">
        <v>4</v>
      </c>
      <c r="L910" t="s">
        <v>55</v>
      </c>
      <c r="M910" t="s">
        <v>119</v>
      </c>
      <c r="N910" t="s">
        <v>57</v>
      </c>
    </row>
    <row r="911" spans="1:14" x14ac:dyDescent="0.25">
      <c r="A911" s="2">
        <v>1</v>
      </c>
      <c r="B911" s="2">
        <v>2016</v>
      </c>
      <c r="C911" t="s">
        <v>247</v>
      </c>
      <c r="D911" t="s">
        <v>48</v>
      </c>
      <c r="E911" s="2">
        <v>0</v>
      </c>
      <c r="F911" s="2">
        <v>0</v>
      </c>
      <c r="G911" t="s">
        <v>248</v>
      </c>
      <c r="H911" t="s">
        <v>249</v>
      </c>
      <c r="I911" t="s">
        <v>17</v>
      </c>
      <c r="J911" t="s">
        <v>120</v>
      </c>
      <c r="K911" s="2">
        <v>4</v>
      </c>
      <c r="L911" t="s">
        <v>65</v>
      </c>
      <c r="M911" t="s">
        <v>121</v>
      </c>
      <c r="N911" t="s">
        <v>185</v>
      </c>
    </row>
    <row r="912" spans="1:14" x14ac:dyDescent="0.25">
      <c r="A912" s="2">
        <v>1</v>
      </c>
      <c r="B912" s="2">
        <v>2016</v>
      </c>
      <c r="C912" t="s">
        <v>247</v>
      </c>
      <c r="D912" t="s">
        <v>48</v>
      </c>
      <c r="E912" s="2">
        <v>0</v>
      </c>
      <c r="F912" s="2">
        <v>0</v>
      </c>
      <c r="G912" t="s">
        <v>248</v>
      </c>
      <c r="H912" t="s">
        <v>249</v>
      </c>
      <c r="I912" t="s">
        <v>17</v>
      </c>
      <c r="J912" t="s">
        <v>122</v>
      </c>
      <c r="K912" s="2">
        <v>4</v>
      </c>
      <c r="L912" t="s">
        <v>85</v>
      </c>
      <c r="M912" t="s">
        <v>123</v>
      </c>
      <c r="N912" t="s">
        <v>87</v>
      </c>
    </row>
    <row r="913" spans="1:14" x14ac:dyDescent="0.25">
      <c r="A913" s="2">
        <v>1</v>
      </c>
      <c r="B913" s="2">
        <v>2016</v>
      </c>
      <c r="C913" t="s">
        <v>247</v>
      </c>
      <c r="D913" t="s">
        <v>48</v>
      </c>
      <c r="E913" s="2">
        <v>0</v>
      </c>
      <c r="F913" s="2">
        <v>0</v>
      </c>
      <c r="G913" t="s">
        <v>248</v>
      </c>
      <c r="H913" t="s">
        <v>249</v>
      </c>
      <c r="I913" t="s">
        <v>17</v>
      </c>
      <c r="J913" t="s">
        <v>124</v>
      </c>
      <c r="K913" s="2">
        <v>4</v>
      </c>
      <c r="L913" t="s">
        <v>85</v>
      </c>
      <c r="M913" t="s">
        <v>125</v>
      </c>
      <c r="N913" t="s">
        <v>87</v>
      </c>
    </row>
    <row r="914" spans="1:14" x14ac:dyDescent="0.25">
      <c r="A914" s="2">
        <v>1</v>
      </c>
      <c r="B914" s="2">
        <v>2016</v>
      </c>
      <c r="C914" t="s">
        <v>247</v>
      </c>
      <c r="D914" t="s">
        <v>48</v>
      </c>
      <c r="E914" s="2">
        <v>0</v>
      </c>
      <c r="F914" s="2">
        <v>0</v>
      </c>
      <c r="G914" t="s">
        <v>248</v>
      </c>
      <c r="H914" t="s">
        <v>249</v>
      </c>
      <c r="I914" t="s">
        <v>17</v>
      </c>
      <c r="J914" t="s">
        <v>127</v>
      </c>
      <c r="K914" s="2">
        <v>4</v>
      </c>
      <c r="L914" t="s">
        <v>85</v>
      </c>
      <c r="M914" t="s">
        <v>128</v>
      </c>
      <c r="N914" t="s">
        <v>87</v>
      </c>
    </row>
    <row r="915" spans="1:14" x14ac:dyDescent="0.25">
      <c r="A915" s="2">
        <v>1</v>
      </c>
      <c r="B915" s="2">
        <v>2016</v>
      </c>
      <c r="C915" t="s">
        <v>247</v>
      </c>
      <c r="D915" t="s">
        <v>48</v>
      </c>
      <c r="E915" s="2">
        <v>0</v>
      </c>
      <c r="F915" s="2">
        <v>0</v>
      </c>
      <c r="G915" t="s">
        <v>248</v>
      </c>
      <c r="H915" t="s">
        <v>249</v>
      </c>
      <c r="I915" t="s">
        <v>17</v>
      </c>
      <c r="J915" t="s">
        <v>129</v>
      </c>
      <c r="K915" s="2">
        <v>4</v>
      </c>
      <c r="L915" t="s">
        <v>85</v>
      </c>
      <c r="M915" t="s">
        <v>130</v>
      </c>
      <c r="N915" t="s">
        <v>87</v>
      </c>
    </row>
    <row r="916" spans="1:14" x14ac:dyDescent="0.25">
      <c r="A916" s="2">
        <v>1</v>
      </c>
      <c r="B916" s="2">
        <v>2016</v>
      </c>
      <c r="C916" t="s">
        <v>247</v>
      </c>
      <c r="D916" t="s">
        <v>48</v>
      </c>
      <c r="E916" s="2">
        <v>0</v>
      </c>
      <c r="F916" s="2">
        <v>0</v>
      </c>
      <c r="G916" t="s">
        <v>248</v>
      </c>
      <c r="H916" t="s">
        <v>249</v>
      </c>
      <c r="I916" t="s">
        <v>17</v>
      </c>
      <c r="J916" t="s">
        <v>131</v>
      </c>
      <c r="K916" s="2">
        <v>4</v>
      </c>
      <c r="L916" t="s">
        <v>85</v>
      </c>
      <c r="M916" t="s">
        <v>132</v>
      </c>
      <c r="N916" t="s">
        <v>87</v>
      </c>
    </row>
    <row r="917" spans="1:14" x14ac:dyDescent="0.25">
      <c r="A917" s="2">
        <v>1</v>
      </c>
      <c r="B917" s="2">
        <v>2016</v>
      </c>
      <c r="C917" t="s">
        <v>247</v>
      </c>
      <c r="D917" t="s">
        <v>48</v>
      </c>
      <c r="E917" s="2">
        <v>0</v>
      </c>
      <c r="F917" s="2">
        <v>0</v>
      </c>
      <c r="G917" t="s">
        <v>248</v>
      </c>
      <c r="H917" t="s">
        <v>249</v>
      </c>
      <c r="I917" t="s">
        <v>17</v>
      </c>
      <c r="J917" t="s">
        <v>133</v>
      </c>
      <c r="K917" s="2">
        <v>2</v>
      </c>
      <c r="L917" t="s">
        <v>52</v>
      </c>
      <c r="M917" t="s">
        <v>134</v>
      </c>
      <c r="N917" t="s">
        <v>63</v>
      </c>
    </row>
    <row r="918" spans="1:14" x14ac:dyDescent="0.25">
      <c r="A918" s="2">
        <v>1</v>
      </c>
      <c r="B918" s="2">
        <v>2016</v>
      </c>
      <c r="C918" t="s">
        <v>247</v>
      </c>
      <c r="D918" t="s">
        <v>48</v>
      </c>
      <c r="E918" s="2">
        <v>0</v>
      </c>
      <c r="F918" s="2">
        <v>0</v>
      </c>
      <c r="G918" t="s">
        <v>248</v>
      </c>
      <c r="H918" t="s">
        <v>249</v>
      </c>
      <c r="I918" t="s">
        <v>17</v>
      </c>
      <c r="J918" t="s">
        <v>135</v>
      </c>
      <c r="K918" s="2">
        <v>4</v>
      </c>
      <c r="L918" t="s">
        <v>55</v>
      </c>
      <c r="M918" t="s">
        <v>136</v>
      </c>
      <c r="N918" t="s">
        <v>57</v>
      </c>
    </row>
    <row r="919" spans="1:14" x14ac:dyDescent="0.25">
      <c r="A919" s="2">
        <v>1</v>
      </c>
      <c r="B919" s="2">
        <v>2016</v>
      </c>
      <c r="C919" t="s">
        <v>247</v>
      </c>
      <c r="D919" t="s">
        <v>48</v>
      </c>
      <c r="E919" s="2">
        <v>0</v>
      </c>
      <c r="F919" s="2">
        <v>0</v>
      </c>
      <c r="G919" t="s">
        <v>248</v>
      </c>
      <c r="H919" t="s">
        <v>249</v>
      </c>
      <c r="I919" t="s">
        <v>17</v>
      </c>
      <c r="J919" t="s">
        <v>137</v>
      </c>
      <c r="K919" s="2">
        <v>3</v>
      </c>
      <c r="L919" t="s">
        <v>55</v>
      </c>
      <c r="M919" t="s">
        <v>138</v>
      </c>
      <c r="N919" t="s">
        <v>178</v>
      </c>
    </row>
    <row r="920" spans="1:14" x14ac:dyDescent="0.25">
      <c r="A920" s="2">
        <v>1</v>
      </c>
      <c r="B920" s="2">
        <v>2016</v>
      </c>
      <c r="C920" t="s">
        <v>247</v>
      </c>
      <c r="D920" t="s">
        <v>48</v>
      </c>
      <c r="E920" s="2">
        <v>0</v>
      </c>
      <c r="F920" s="2">
        <v>0</v>
      </c>
      <c r="G920" t="s">
        <v>248</v>
      </c>
      <c r="H920" t="s">
        <v>249</v>
      </c>
      <c r="I920" t="s">
        <v>17</v>
      </c>
      <c r="J920" t="s">
        <v>139</v>
      </c>
      <c r="K920" s="2">
        <v>4</v>
      </c>
      <c r="L920" t="s">
        <v>85</v>
      </c>
      <c r="M920" t="s">
        <v>140</v>
      </c>
      <c r="N920" t="s">
        <v>87</v>
      </c>
    </row>
    <row r="921" spans="1:14" x14ac:dyDescent="0.25">
      <c r="A921" s="2">
        <v>1</v>
      </c>
      <c r="B921" s="2">
        <v>2016</v>
      </c>
      <c r="C921" t="s">
        <v>247</v>
      </c>
      <c r="D921" t="s">
        <v>48</v>
      </c>
      <c r="E921" s="2">
        <v>0</v>
      </c>
      <c r="F921" s="2">
        <v>0</v>
      </c>
      <c r="G921" t="s">
        <v>248</v>
      </c>
      <c r="H921" t="s">
        <v>249</v>
      </c>
      <c r="I921" t="s">
        <v>17</v>
      </c>
      <c r="J921" t="s">
        <v>141</v>
      </c>
      <c r="K921" s="2">
        <v>5</v>
      </c>
      <c r="L921" t="s">
        <v>85</v>
      </c>
      <c r="M921" t="s">
        <v>142</v>
      </c>
      <c r="N921" t="s">
        <v>185</v>
      </c>
    </row>
    <row r="922" spans="1:14" x14ac:dyDescent="0.25">
      <c r="A922" s="2">
        <v>1</v>
      </c>
      <c r="B922" s="2">
        <v>2016</v>
      </c>
      <c r="C922" t="s">
        <v>247</v>
      </c>
      <c r="D922" t="s">
        <v>48</v>
      </c>
      <c r="E922" s="2">
        <v>0</v>
      </c>
      <c r="F922" s="2">
        <v>0</v>
      </c>
      <c r="G922" t="s">
        <v>248</v>
      </c>
      <c r="H922" t="s">
        <v>249</v>
      </c>
      <c r="I922" t="s">
        <v>17</v>
      </c>
      <c r="J922" t="s">
        <v>143</v>
      </c>
      <c r="K922" s="2">
        <v>4</v>
      </c>
      <c r="L922" t="s">
        <v>85</v>
      </c>
      <c r="M922" t="s">
        <v>144</v>
      </c>
      <c r="N922" t="s">
        <v>87</v>
      </c>
    </row>
    <row r="923" spans="1:14" x14ac:dyDescent="0.25">
      <c r="A923" s="2">
        <v>1</v>
      </c>
      <c r="B923" s="2">
        <v>2016</v>
      </c>
      <c r="C923" t="s">
        <v>247</v>
      </c>
      <c r="D923" t="s">
        <v>48</v>
      </c>
      <c r="E923" s="2">
        <v>0</v>
      </c>
      <c r="F923" s="2">
        <v>0</v>
      </c>
      <c r="G923" t="s">
        <v>248</v>
      </c>
      <c r="H923" t="s">
        <v>249</v>
      </c>
      <c r="I923" t="s">
        <v>17</v>
      </c>
      <c r="J923" t="s">
        <v>145</v>
      </c>
      <c r="K923" s="2">
        <v>4</v>
      </c>
      <c r="L923" t="s">
        <v>55</v>
      </c>
      <c r="M923" t="s">
        <v>146</v>
      </c>
      <c r="N923" t="s">
        <v>57</v>
      </c>
    </row>
    <row r="924" spans="1:14" x14ac:dyDescent="0.25">
      <c r="A924" s="2">
        <v>1</v>
      </c>
      <c r="B924" s="2">
        <v>2016</v>
      </c>
      <c r="C924" t="s">
        <v>247</v>
      </c>
      <c r="D924" t="s">
        <v>48</v>
      </c>
      <c r="E924" s="2">
        <v>0</v>
      </c>
      <c r="F924" s="2">
        <v>0</v>
      </c>
      <c r="G924" t="s">
        <v>248</v>
      </c>
      <c r="H924" t="s">
        <v>249</v>
      </c>
      <c r="I924" t="s">
        <v>17</v>
      </c>
      <c r="J924" t="s">
        <v>147</v>
      </c>
      <c r="K924" s="2">
        <v>3</v>
      </c>
      <c r="L924" t="s">
        <v>55</v>
      </c>
      <c r="M924" t="s">
        <v>148</v>
      </c>
      <c r="N924" t="s">
        <v>178</v>
      </c>
    </row>
    <row r="925" spans="1:14" x14ac:dyDescent="0.25">
      <c r="A925" s="2">
        <v>1</v>
      </c>
      <c r="B925" s="2">
        <v>2016</v>
      </c>
      <c r="C925" t="s">
        <v>247</v>
      </c>
      <c r="D925" t="s">
        <v>48</v>
      </c>
      <c r="E925" s="2">
        <v>0</v>
      </c>
      <c r="F925" s="2">
        <v>0</v>
      </c>
      <c r="G925" t="s">
        <v>248</v>
      </c>
      <c r="H925" t="s">
        <v>249</v>
      </c>
      <c r="I925" t="s">
        <v>17</v>
      </c>
      <c r="J925" t="s">
        <v>149</v>
      </c>
      <c r="K925" s="2">
        <v>4</v>
      </c>
      <c r="L925" t="s">
        <v>55</v>
      </c>
      <c r="M925" t="s">
        <v>150</v>
      </c>
      <c r="N925" t="s">
        <v>57</v>
      </c>
    </row>
    <row r="926" spans="1:14" x14ac:dyDescent="0.25">
      <c r="A926" s="2">
        <v>1</v>
      </c>
      <c r="B926" s="2">
        <v>2016</v>
      </c>
      <c r="C926" t="s">
        <v>247</v>
      </c>
      <c r="D926" t="s">
        <v>48</v>
      </c>
      <c r="E926" s="2">
        <v>0</v>
      </c>
      <c r="F926" s="2">
        <v>0</v>
      </c>
      <c r="G926" t="s">
        <v>248</v>
      </c>
      <c r="H926" t="s">
        <v>249</v>
      </c>
      <c r="I926" t="s">
        <v>17</v>
      </c>
      <c r="J926" t="s">
        <v>151</v>
      </c>
      <c r="K926" s="3"/>
      <c r="L926" t="s">
        <v>52</v>
      </c>
      <c r="M926" t="s">
        <v>152</v>
      </c>
    </row>
    <row r="927" spans="1:14" x14ac:dyDescent="0.25">
      <c r="A927" s="2">
        <v>1</v>
      </c>
      <c r="B927" s="2">
        <v>2016</v>
      </c>
      <c r="C927" t="s">
        <v>247</v>
      </c>
      <c r="D927" t="s">
        <v>48</v>
      </c>
      <c r="E927" s="2">
        <v>0</v>
      </c>
      <c r="F927" s="2">
        <v>0</v>
      </c>
      <c r="G927" t="s">
        <v>248</v>
      </c>
      <c r="H927" t="s">
        <v>249</v>
      </c>
      <c r="I927" t="s">
        <v>17</v>
      </c>
      <c r="J927" t="s">
        <v>153</v>
      </c>
      <c r="K927" s="2">
        <v>9</v>
      </c>
      <c r="L927" t="s">
        <v>75</v>
      </c>
      <c r="M927" t="s">
        <v>154</v>
      </c>
      <c r="N927" t="s">
        <v>213</v>
      </c>
    </row>
    <row r="928" spans="1:14" x14ac:dyDescent="0.25">
      <c r="A928" s="2">
        <v>1</v>
      </c>
      <c r="B928" s="2">
        <v>2016</v>
      </c>
      <c r="C928" t="s">
        <v>247</v>
      </c>
      <c r="D928" t="s">
        <v>48</v>
      </c>
      <c r="E928" s="2">
        <v>0</v>
      </c>
      <c r="F928" s="2">
        <v>0</v>
      </c>
      <c r="G928" t="s">
        <v>248</v>
      </c>
      <c r="H928" t="s">
        <v>249</v>
      </c>
      <c r="I928" t="s">
        <v>17</v>
      </c>
      <c r="J928" t="s">
        <v>156</v>
      </c>
      <c r="K928" s="2">
        <v>1</v>
      </c>
      <c r="L928" t="s">
        <v>75</v>
      </c>
      <c r="M928" t="s">
        <v>157</v>
      </c>
      <c r="N928" t="s">
        <v>158</v>
      </c>
    </row>
    <row r="929" spans="1:14" x14ac:dyDescent="0.25">
      <c r="A929" s="2">
        <v>1</v>
      </c>
      <c r="B929" s="2">
        <v>2016</v>
      </c>
      <c r="C929" t="s">
        <v>247</v>
      </c>
      <c r="D929" t="s">
        <v>48</v>
      </c>
      <c r="E929" s="2">
        <v>0</v>
      </c>
      <c r="F929" s="2">
        <v>0</v>
      </c>
      <c r="G929" t="s">
        <v>248</v>
      </c>
      <c r="H929" t="s">
        <v>249</v>
      </c>
      <c r="I929" t="s">
        <v>17</v>
      </c>
      <c r="J929" t="s">
        <v>159</v>
      </c>
      <c r="K929" s="3"/>
      <c r="L929" t="s">
        <v>52</v>
      </c>
      <c r="M929" t="s">
        <v>160</v>
      </c>
    </row>
    <row r="930" spans="1:14" x14ac:dyDescent="0.25">
      <c r="A930" s="2">
        <v>1</v>
      </c>
      <c r="B930" s="2">
        <v>2016</v>
      </c>
      <c r="C930" t="s">
        <v>247</v>
      </c>
      <c r="D930" t="s">
        <v>48</v>
      </c>
      <c r="E930" s="2">
        <v>0</v>
      </c>
      <c r="F930" s="2">
        <v>0</v>
      </c>
      <c r="G930" t="s">
        <v>248</v>
      </c>
      <c r="H930" t="s">
        <v>249</v>
      </c>
      <c r="I930" t="s">
        <v>17</v>
      </c>
      <c r="J930" t="s">
        <v>161</v>
      </c>
      <c r="K930" s="3"/>
      <c r="L930" t="s">
        <v>52</v>
      </c>
      <c r="M930" t="s">
        <v>162</v>
      </c>
    </row>
    <row r="931" spans="1:14" x14ac:dyDescent="0.25">
      <c r="A931" s="2">
        <v>1</v>
      </c>
      <c r="B931" s="2">
        <v>2016</v>
      </c>
      <c r="C931" t="s">
        <v>247</v>
      </c>
      <c r="D931" t="s">
        <v>48</v>
      </c>
      <c r="E931" s="2">
        <v>0</v>
      </c>
      <c r="F931" s="2">
        <v>0</v>
      </c>
      <c r="G931" t="s">
        <v>248</v>
      </c>
      <c r="H931" t="s">
        <v>249</v>
      </c>
      <c r="I931" t="s">
        <v>17</v>
      </c>
      <c r="J931" t="s">
        <v>163</v>
      </c>
      <c r="K931" s="2">
        <v>2</v>
      </c>
      <c r="L931" t="s">
        <v>52</v>
      </c>
      <c r="M931" t="s">
        <v>164</v>
      </c>
      <c r="N931" t="s">
        <v>177</v>
      </c>
    </row>
    <row r="932" spans="1:14" x14ac:dyDescent="0.25">
      <c r="A932" s="2">
        <v>1</v>
      </c>
      <c r="B932" s="2">
        <v>2016</v>
      </c>
      <c r="C932" t="s">
        <v>247</v>
      </c>
      <c r="D932" t="s">
        <v>48</v>
      </c>
      <c r="E932" s="2">
        <v>0</v>
      </c>
      <c r="F932" s="2">
        <v>0</v>
      </c>
      <c r="G932" t="s">
        <v>248</v>
      </c>
      <c r="H932" t="s">
        <v>249</v>
      </c>
      <c r="I932" t="s">
        <v>17</v>
      </c>
      <c r="J932" t="s">
        <v>166</v>
      </c>
      <c r="K932" s="2">
        <v>4</v>
      </c>
      <c r="L932" t="s">
        <v>55</v>
      </c>
      <c r="M932" t="s">
        <v>167</v>
      </c>
      <c r="N932" t="s">
        <v>57</v>
      </c>
    </row>
    <row r="933" spans="1:14" x14ac:dyDescent="0.25">
      <c r="A933" s="2">
        <v>1</v>
      </c>
      <c r="B933" s="2">
        <v>2016</v>
      </c>
      <c r="C933" t="s">
        <v>250</v>
      </c>
      <c r="D933" t="s">
        <v>48</v>
      </c>
      <c r="E933" s="2">
        <v>0</v>
      </c>
      <c r="F933" s="2">
        <v>0</v>
      </c>
      <c r="G933" t="s">
        <v>228</v>
      </c>
      <c r="H933" t="s">
        <v>229</v>
      </c>
      <c r="I933" t="s">
        <v>21</v>
      </c>
      <c r="J933" t="s">
        <v>51</v>
      </c>
      <c r="K933" s="3"/>
      <c r="L933" t="s">
        <v>52</v>
      </c>
      <c r="M933" t="s">
        <v>53</v>
      </c>
    </row>
    <row r="934" spans="1:14" x14ac:dyDescent="0.25">
      <c r="A934" s="2">
        <v>1</v>
      </c>
      <c r="B934" s="2">
        <v>2016</v>
      </c>
      <c r="C934" t="s">
        <v>250</v>
      </c>
      <c r="D934" t="s">
        <v>48</v>
      </c>
      <c r="E934" s="2">
        <v>0</v>
      </c>
      <c r="F934" s="2">
        <v>0</v>
      </c>
      <c r="G934" t="s">
        <v>228</v>
      </c>
      <c r="H934" t="s">
        <v>229</v>
      </c>
      <c r="I934" t="s">
        <v>21</v>
      </c>
      <c r="J934" t="s">
        <v>54</v>
      </c>
      <c r="K934" s="2">
        <v>3</v>
      </c>
      <c r="L934" t="s">
        <v>55</v>
      </c>
      <c r="M934" t="s">
        <v>56</v>
      </c>
      <c r="N934" t="s">
        <v>178</v>
      </c>
    </row>
    <row r="935" spans="1:14" x14ac:dyDescent="0.25">
      <c r="A935" s="2">
        <v>1</v>
      </c>
      <c r="B935" s="2">
        <v>2016</v>
      </c>
      <c r="C935" t="s">
        <v>250</v>
      </c>
      <c r="D935" t="s">
        <v>48</v>
      </c>
      <c r="E935" s="2">
        <v>0</v>
      </c>
      <c r="F935" s="2">
        <v>0</v>
      </c>
      <c r="G935" t="s">
        <v>228</v>
      </c>
      <c r="H935" t="s">
        <v>229</v>
      </c>
      <c r="I935" t="s">
        <v>21</v>
      </c>
      <c r="J935" t="s">
        <v>58</v>
      </c>
      <c r="K935" s="2">
        <v>4</v>
      </c>
      <c r="L935" t="s">
        <v>55</v>
      </c>
      <c r="M935" t="s">
        <v>59</v>
      </c>
      <c r="N935" t="s">
        <v>57</v>
      </c>
    </row>
    <row r="936" spans="1:14" x14ac:dyDescent="0.25">
      <c r="A936" s="2">
        <v>1</v>
      </c>
      <c r="B936" s="2">
        <v>2016</v>
      </c>
      <c r="C936" t="s">
        <v>250</v>
      </c>
      <c r="D936" t="s">
        <v>48</v>
      </c>
      <c r="E936" s="2">
        <v>0</v>
      </c>
      <c r="F936" s="2">
        <v>0</v>
      </c>
      <c r="G936" t="s">
        <v>228</v>
      </c>
      <c r="H936" t="s">
        <v>229</v>
      </c>
      <c r="I936" t="s">
        <v>21</v>
      </c>
      <c r="J936" t="s">
        <v>60</v>
      </c>
      <c r="K936" s="2">
        <v>2</v>
      </c>
      <c r="L936" t="s">
        <v>61</v>
      </c>
      <c r="M936" t="s">
        <v>62</v>
      </c>
      <c r="N936" t="s">
        <v>63</v>
      </c>
    </row>
    <row r="937" spans="1:14" x14ac:dyDescent="0.25">
      <c r="A937" s="2">
        <v>1</v>
      </c>
      <c r="B937" s="2">
        <v>2016</v>
      </c>
      <c r="C937" t="s">
        <v>250</v>
      </c>
      <c r="D937" t="s">
        <v>48</v>
      </c>
      <c r="E937" s="2">
        <v>0</v>
      </c>
      <c r="F937" s="2">
        <v>0</v>
      </c>
      <c r="G937" t="s">
        <v>228</v>
      </c>
      <c r="H937" t="s">
        <v>229</v>
      </c>
      <c r="I937" t="s">
        <v>21</v>
      </c>
      <c r="J937" t="s">
        <v>64</v>
      </c>
      <c r="K937" s="2">
        <v>3</v>
      </c>
      <c r="L937" t="s">
        <v>65</v>
      </c>
      <c r="M937" t="s">
        <v>66</v>
      </c>
      <c r="N937" t="s">
        <v>67</v>
      </c>
    </row>
    <row r="938" spans="1:14" x14ac:dyDescent="0.25">
      <c r="A938" s="2">
        <v>1</v>
      </c>
      <c r="B938" s="2">
        <v>2016</v>
      </c>
      <c r="C938" t="s">
        <v>250</v>
      </c>
      <c r="D938" t="s">
        <v>48</v>
      </c>
      <c r="E938" s="2">
        <v>0</v>
      </c>
      <c r="F938" s="2">
        <v>0</v>
      </c>
      <c r="G938" t="s">
        <v>228</v>
      </c>
      <c r="H938" t="s">
        <v>229</v>
      </c>
      <c r="I938" t="s">
        <v>21</v>
      </c>
      <c r="J938" t="s">
        <v>68</v>
      </c>
      <c r="K938" s="2">
        <v>3</v>
      </c>
      <c r="L938" t="s">
        <v>65</v>
      </c>
      <c r="M938" t="s">
        <v>69</v>
      </c>
      <c r="N938" t="s">
        <v>67</v>
      </c>
    </row>
    <row r="939" spans="1:14" x14ac:dyDescent="0.25">
      <c r="A939" s="2">
        <v>1</v>
      </c>
      <c r="B939" s="2">
        <v>2016</v>
      </c>
      <c r="C939" t="s">
        <v>250</v>
      </c>
      <c r="D939" t="s">
        <v>48</v>
      </c>
      <c r="E939" s="2">
        <v>0</v>
      </c>
      <c r="F939" s="2">
        <v>0</v>
      </c>
      <c r="G939" t="s">
        <v>228</v>
      </c>
      <c r="H939" t="s">
        <v>229</v>
      </c>
      <c r="I939" t="s">
        <v>21</v>
      </c>
      <c r="J939" t="s">
        <v>70</v>
      </c>
      <c r="K939" s="2">
        <v>3</v>
      </c>
      <c r="L939" t="s">
        <v>65</v>
      </c>
      <c r="M939" t="s">
        <v>71</v>
      </c>
      <c r="N939" t="s">
        <v>67</v>
      </c>
    </row>
    <row r="940" spans="1:14" x14ac:dyDescent="0.25">
      <c r="A940" s="2">
        <v>1</v>
      </c>
      <c r="B940" s="2">
        <v>2016</v>
      </c>
      <c r="C940" t="s">
        <v>250</v>
      </c>
      <c r="D940" t="s">
        <v>48</v>
      </c>
      <c r="E940" s="2">
        <v>0</v>
      </c>
      <c r="F940" s="2">
        <v>0</v>
      </c>
      <c r="G940" t="s">
        <v>228</v>
      </c>
      <c r="H940" t="s">
        <v>229</v>
      </c>
      <c r="I940" t="s">
        <v>21</v>
      </c>
      <c r="J940" t="s">
        <v>72</v>
      </c>
      <c r="K940" s="3"/>
      <c r="L940" t="s">
        <v>52</v>
      </c>
      <c r="M940" t="s">
        <v>73</v>
      </c>
    </row>
    <row r="941" spans="1:14" x14ac:dyDescent="0.25">
      <c r="A941" s="2">
        <v>1</v>
      </c>
      <c r="B941" s="2">
        <v>2016</v>
      </c>
      <c r="C941" t="s">
        <v>250</v>
      </c>
      <c r="D941" t="s">
        <v>48</v>
      </c>
      <c r="E941" s="2">
        <v>0</v>
      </c>
      <c r="F941" s="2">
        <v>0</v>
      </c>
      <c r="G941" t="s">
        <v>228</v>
      </c>
      <c r="H941" t="s">
        <v>229</v>
      </c>
      <c r="I941" t="s">
        <v>21</v>
      </c>
      <c r="J941" t="s">
        <v>74</v>
      </c>
      <c r="K941" s="2">
        <v>1</v>
      </c>
      <c r="L941" t="s">
        <v>75</v>
      </c>
      <c r="M941" t="s">
        <v>76</v>
      </c>
      <c r="N941" t="s">
        <v>77</v>
      </c>
    </row>
    <row r="942" spans="1:14" x14ac:dyDescent="0.25">
      <c r="A942" s="2">
        <v>1</v>
      </c>
      <c r="B942" s="2">
        <v>2016</v>
      </c>
      <c r="C942" t="s">
        <v>250</v>
      </c>
      <c r="D942" t="s">
        <v>48</v>
      </c>
      <c r="E942" s="2">
        <v>0</v>
      </c>
      <c r="F942" s="2">
        <v>0</v>
      </c>
      <c r="G942" t="s">
        <v>228</v>
      </c>
      <c r="H942" t="s">
        <v>229</v>
      </c>
      <c r="I942" t="s">
        <v>21</v>
      </c>
      <c r="J942" t="s">
        <v>78</v>
      </c>
      <c r="K942" s="2">
        <v>1</v>
      </c>
      <c r="L942" t="s">
        <v>75</v>
      </c>
      <c r="M942" t="s">
        <v>79</v>
      </c>
      <c r="N942" t="s">
        <v>80</v>
      </c>
    </row>
    <row r="943" spans="1:14" x14ac:dyDescent="0.25">
      <c r="A943" s="2">
        <v>1</v>
      </c>
      <c r="B943" s="2">
        <v>2016</v>
      </c>
      <c r="C943" t="s">
        <v>250</v>
      </c>
      <c r="D943" t="s">
        <v>48</v>
      </c>
      <c r="E943" s="2">
        <v>0</v>
      </c>
      <c r="F943" s="2">
        <v>0</v>
      </c>
      <c r="G943" t="s">
        <v>228</v>
      </c>
      <c r="H943" t="s">
        <v>229</v>
      </c>
      <c r="I943" t="s">
        <v>21</v>
      </c>
      <c r="J943" t="s">
        <v>81</v>
      </c>
      <c r="K943" s="2">
        <v>1</v>
      </c>
      <c r="L943" t="s">
        <v>75</v>
      </c>
      <c r="M943" t="s">
        <v>82</v>
      </c>
      <c r="N943" t="s">
        <v>83</v>
      </c>
    </row>
    <row r="944" spans="1:14" x14ac:dyDescent="0.25">
      <c r="A944" s="2">
        <v>1</v>
      </c>
      <c r="B944" s="2">
        <v>2016</v>
      </c>
      <c r="C944" t="s">
        <v>250</v>
      </c>
      <c r="D944" t="s">
        <v>48</v>
      </c>
      <c r="E944" s="2">
        <v>0</v>
      </c>
      <c r="F944" s="2">
        <v>0</v>
      </c>
      <c r="G944" t="s">
        <v>228</v>
      </c>
      <c r="H944" t="s">
        <v>229</v>
      </c>
      <c r="I944" t="s">
        <v>21</v>
      </c>
      <c r="J944" t="s">
        <v>84</v>
      </c>
      <c r="K944" s="2">
        <v>4</v>
      </c>
      <c r="L944" t="s">
        <v>85</v>
      </c>
      <c r="M944" t="s">
        <v>86</v>
      </c>
      <c r="N944" t="s">
        <v>87</v>
      </c>
    </row>
    <row r="945" spans="1:14" x14ac:dyDescent="0.25">
      <c r="A945" s="2">
        <v>1</v>
      </c>
      <c r="B945" s="2">
        <v>2016</v>
      </c>
      <c r="C945" t="s">
        <v>250</v>
      </c>
      <c r="D945" t="s">
        <v>48</v>
      </c>
      <c r="E945" s="2">
        <v>0</v>
      </c>
      <c r="F945" s="2">
        <v>0</v>
      </c>
      <c r="G945" t="s">
        <v>228</v>
      </c>
      <c r="H945" t="s">
        <v>229</v>
      </c>
      <c r="I945" t="s">
        <v>21</v>
      </c>
      <c r="J945" t="s">
        <v>88</v>
      </c>
      <c r="K945" s="2">
        <v>4</v>
      </c>
      <c r="L945" t="s">
        <v>85</v>
      </c>
      <c r="M945" t="s">
        <v>89</v>
      </c>
      <c r="N945" t="s">
        <v>87</v>
      </c>
    </row>
    <row r="946" spans="1:14" x14ac:dyDescent="0.25">
      <c r="A946" s="2">
        <v>1</v>
      </c>
      <c r="B946" s="2">
        <v>2016</v>
      </c>
      <c r="C946" t="s">
        <v>250</v>
      </c>
      <c r="D946" t="s">
        <v>48</v>
      </c>
      <c r="E946" s="2">
        <v>0</v>
      </c>
      <c r="F946" s="2">
        <v>0</v>
      </c>
      <c r="G946" t="s">
        <v>228</v>
      </c>
      <c r="H946" t="s">
        <v>229</v>
      </c>
      <c r="I946" t="s">
        <v>21</v>
      </c>
      <c r="J946" t="s">
        <v>90</v>
      </c>
      <c r="K946" s="2">
        <v>4</v>
      </c>
      <c r="L946" t="s">
        <v>75</v>
      </c>
      <c r="M946" t="s">
        <v>91</v>
      </c>
      <c r="N946" t="s">
        <v>92</v>
      </c>
    </row>
    <row r="947" spans="1:14" x14ac:dyDescent="0.25">
      <c r="A947" s="2">
        <v>1</v>
      </c>
      <c r="B947" s="2">
        <v>2016</v>
      </c>
      <c r="C947" t="s">
        <v>250</v>
      </c>
      <c r="D947" t="s">
        <v>48</v>
      </c>
      <c r="E947" s="2">
        <v>0</v>
      </c>
      <c r="F947" s="2">
        <v>0</v>
      </c>
      <c r="G947" t="s">
        <v>228</v>
      </c>
      <c r="H947" t="s">
        <v>229</v>
      </c>
      <c r="I947" t="s">
        <v>21</v>
      </c>
      <c r="J947" t="s">
        <v>93</v>
      </c>
      <c r="K947" s="2">
        <v>3</v>
      </c>
      <c r="L947" t="s">
        <v>75</v>
      </c>
      <c r="M947" t="s">
        <v>94</v>
      </c>
      <c r="N947" t="s">
        <v>95</v>
      </c>
    </row>
    <row r="948" spans="1:14" x14ac:dyDescent="0.25">
      <c r="A948" s="2">
        <v>1</v>
      </c>
      <c r="B948" s="2">
        <v>2016</v>
      </c>
      <c r="C948" t="s">
        <v>250</v>
      </c>
      <c r="D948" t="s">
        <v>48</v>
      </c>
      <c r="E948" s="2">
        <v>0</v>
      </c>
      <c r="F948" s="2">
        <v>0</v>
      </c>
      <c r="G948" t="s">
        <v>228</v>
      </c>
      <c r="H948" t="s">
        <v>229</v>
      </c>
      <c r="I948" t="s">
        <v>21</v>
      </c>
      <c r="J948" t="s">
        <v>96</v>
      </c>
      <c r="K948" s="2">
        <v>3</v>
      </c>
      <c r="L948" t="s">
        <v>75</v>
      </c>
      <c r="M948" t="s">
        <v>97</v>
      </c>
      <c r="N948" t="s">
        <v>95</v>
      </c>
    </row>
    <row r="949" spans="1:14" x14ac:dyDescent="0.25">
      <c r="A949" s="2">
        <v>1</v>
      </c>
      <c r="B949" s="2">
        <v>2016</v>
      </c>
      <c r="C949" t="s">
        <v>250</v>
      </c>
      <c r="D949" t="s">
        <v>48</v>
      </c>
      <c r="E949" s="2">
        <v>0</v>
      </c>
      <c r="F949" s="2">
        <v>0</v>
      </c>
      <c r="G949" t="s">
        <v>228</v>
      </c>
      <c r="H949" t="s">
        <v>229</v>
      </c>
      <c r="I949" t="s">
        <v>21</v>
      </c>
      <c r="J949" t="s">
        <v>98</v>
      </c>
      <c r="K949" s="2">
        <v>3</v>
      </c>
      <c r="L949" t="s">
        <v>85</v>
      </c>
      <c r="M949" t="s">
        <v>99</v>
      </c>
      <c r="N949" t="s">
        <v>126</v>
      </c>
    </row>
    <row r="950" spans="1:14" x14ac:dyDescent="0.25">
      <c r="A950" s="2">
        <v>1</v>
      </c>
      <c r="B950" s="2">
        <v>2016</v>
      </c>
      <c r="C950" t="s">
        <v>250</v>
      </c>
      <c r="D950" t="s">
        <v>48</v>
      </c>
      <c r="E950" s="2">
        <v>0</v>
      </c>
      <c r="F950" s="2">
        <v>0</v>
      </c>
      <c r="G950" t="s">
        <v>228</v>
      </c>
      <c r="H950" t="s">
        <v>229</v>
      </c>
      <c r="I950" t="s">
        <v>21</v>
      </c>
      <c r="J950" t="s">
        <v>100</v>
      </c>
      <c r="K950" s="3"/>
      <c r="L950" t="s">
        <v>61</v>
      </c>
      <c r="M950" t="s">
        <v>101</v>
      </c>
    </row>
    <row r="951" spans="1:14" x14ac:dyDescent="0.25">
      <c r="A951" s="2">
        <v>1</v>
      </c>
      <c r="B951" s="2">
        <v>2016</v>
      </c>
      <c r="C951" t="s">
        <v>250</v>
      </c>
      <c r="D951" t="s">
        <v>48</v>
      </c>
      <c r="E951" s="2">
        <v>0</v>
      </c>
      <c r="F951" s="2">
        <v>0</v>
      </c>
      <c r="G951" t="s">
        <v>228</v>
      </c>
      <c r="H951" t="s">
        <v>229</v>
      </c>
      <c r="I951" t="s">
        <v>21</v>
      </c>
      <c r="J951" t="s">
        <v>102</v>
      </c>
      <c r="K951" s="3"/>
      <c r="L951" t="s">
        <v>61</v>
      </c>
      <c r="M951" t="s">
        <v>103</v>
      </c>
    </row>
    <row r="952" spans="1:14" x14ac:dyDescent="0.25">
      <c r="A952" s="2">
        <v>1</v>
      </c>
      <c r="B952" s="2">
        <v>2016</v>
      </c>
      <c r="C952" t="s">
        <v>250</v>
      </c>
      <c r="D952" t="s">
        <v>48</v>
      </c>
      <c r="E952" s="2">
        <v>0</v>
      </c>
      <c r="F952" s="2">
        <v>0</v>
      </c>
      <c r="G952" t="s">
        <v>228</v>
      </c>
      <c r="H952" t="s">
        <v>229</v>
      </c>
      <c r="I952" t="s">
        <v>21</v>
      </c>
      <c r="J952" t="s">
        <v>104</v>
      </c>
      <c r="K952" s="3"/>
      <c r="L952" t="s">
        <v>61</v>
      </c>
      <c r="M952" t="s">
        <v>105</v>
      </c>
    </row>
    <row r="953" spans="1:14" x14ac:dyDescent="0.25">
      <c r="A953" s="2">
        <v>1</v>
      </c>
      <c r="B953" s="2">
        <v>2016</v>
      </c>
      <c r="C953" t="s">
        <v>250</v>
      </c>
      <c r="D953" t="s">
        <v>48</v>
      </c>
      <c r="E953" s="2">
        <v>0</v>
      </c>
      <c r="F953" s="2">
        <v>0</v>
      </c>
      <c r="G953" t="s">
        <v>228</v>
      </c>
      <c r="H953" t="s">
        <v>229</v>
      </c>
      <c r="I953" t="s">
        <v>21</v>
      </c>
      <c r="J953" t="s">
        <v>106</v>
      </c>
      <c r="K953" s="3"/>
      <c r="L953" t="s">
        <v>61</v>
      </c>
      <c r="M953" t="s">
        <v>107</v>
      </c>
    </row>
    <row r="954" spans="1:14" x14ac:dyDescent="0.25">
      <c r="A954" s="2">
        <v>1</v>
      </c>
      <c r="B954" s="2">
        <v>2016</v>
      </c>
      <c r="C954" t="s">
        <v>250</v>
      </c>
      <c r="D954" t="s">
        <v>48</v>
      </c>
      <c r="E954" s="2">
        <v>0</v>
      </c>
      <c r="F954" s="2">
        <v>0</v>
      </c>
      <c r="G954" t="s">
        <v>228</v>
      </c>
      <c r="H954" t="s">
        <v>229</v>
      </c>
      <c r="I954" t="s">
        <v>21</v>
      </c>
      <c r="J954" t="s">
        <v>108</v>
      </c>
      <c r="K954" s="3"/>
      <c r="L954" t="s">
        <v>61</v>
      </c>
      <c r="M954" t="s">
        <v>109</v>
      </c>
    </row>
    <row r="955" spans="1:14" x14ac:dyDescent="0.25">
      <c r="A955" s="2">
        <v>1</v>
      </c>
      <c r="B955" s="2">
        <v>2016</v>
      </c>
      <c r="C955" t="s">
        <v>250</v>
      </c>
      <c r="D955" t="s">
        <v>48</v>
      </c>
      <c r="E955" s="2">
        <v>0</v>
      </c>
      <c r="F955" s="2">
        <v>0</v>
      </c>
      <c r="G955" t="s">
        <v>228</v>
      </c>
      <c r="H955" t="s">
        <v>229</v>
      </c>
      <c r="I955" t="s">
        <v>21</v>
      </c>
      <c r="J955" t="s">
        <v>110</v>
      </c>
      <c r="K955" s="3"/>
      <c r="L955" t="s">
        <v>61</v>
      </c>
      <c r="M955" t="s">
        <v>111</v>
      </c>
    </row>
    <row r="956" spans="1:14" x14ac:dyDescent="0.25">
      <c r="A956" s="2">
        <v>1</v>
      </c>
      <c r="B956" s="2">
        <v>2016</v>
      </c>
      <c r="C956" t="s">
        <v>250</v>
      </c>
      <c r="D956" t="s">
        <v>48</v>
      </c>
      <c r="E956" s="2">
        <v>0</v>
      </c>
      <c r="F956" s="2">
        <v>0</v>
      </c>
      <c r="G956" t="s">
        <v>228</v>
      </c>
      <c r="H956" t="s">
        <v>229</v>
      </c>
      <c r="I956" t="s">
        <v>21</v>
      </c>
      <c r="J956" t="s">
        <v>112</v>
      </c>
      <c r="K956" s="3"/>
      <c r="L956" t="s">
        <v>61</v>
      </c>
      <c r="M956" t="s">
        <v>113</v>
      </c>
    </row>
    <row r="957" spans="1:14" x14ac:dyDescent="0.25">
      <c r="A957" s="2">
        <v>1</v>
      </c>
      <c r="B957" s="2">
        <v>2016</v>
      </c>
      <c r="C957" t="s">
        <v>250</v>
      </c>
      <c r="D957" t="s">
        <v>48</v>
      </c>
      <c r="E957" s="2">
        <v>0</v>
      </c>
      <c r="F957" s="2">
        <v>0</v>
      </c>
      <c r="G957" t="s">
        <v>228</v>
      </c>
      <c r="H957" t="s">
        <v>229</v>
      </c>
      <c r="I957" t="s">
        <v>21</v>
      </c>
      <c r="J957" t="s">
        <v>114</v>
      </c>
      <c r="K957" s="3"/>
      <c r="L957" t="s">
        <v>61</v>
      </c>
      <c r="M957" t="s">
        <v>115</v>
      </c>
    </row>
    <row r="958" spans="1:14" x14ac:dyDescent="0.25">
      <c r="A958" s="2">
        <v>1</v>
      </c>
      <c r="B958" s="2">
        <v>2016</v>
      </c>
      <c r="C958" t="s">
        <v>250</v>
      </c>
      <c r="D958" t="s">
        <v>48</v>
      </c>
      <c r="E958" s="2">
        <v>0</v>
      </c>
      <c r="F958" s="2">
        <v>0</v>
      </c>
      <c r="G958" t="s">
        <v>228</v>
      </c>
      <c r="H958" t="s">
        <v>229</v>
      </c>
      <c r="I958" t="s">
        <v>21</v>
      </c>
      <c r="J958" t="s">
        <v>116</v>
      </c>
      <c r="K958" s="2">
        <v>3</v>
      </c>
      <c r="L958" t="s">
        <v>65</v>
      </c>
      <c r="M958" t="s">
        <v>117</v>
      </c>
      <c r="N958" t="s">
        <v>67</v>
      </c>
    </row>
    <row r="959" spans="1:14" x14ac:dyDescent="0.25">
      <c r="A959" s="2">
        <v>1</v>
      </c>
      <c r="B959" s="2">
        <v>2016</v>
      </c>
      <c r="C959" t="s">
        <v>250</v>
      </c>
      <c r="D959" t="s">
        <v>48</v>
      </c>
      <c r="E959" s="2">
        <v>0</v>
      </c>
      <c r="F959" s="2">
        <v>0</v>
      </c>
      <c r="G959" t="s">
        <v>228</v>
      </c>
      <c r="H959" t="s">
        <v>229</v>
      </c>
      <c r="I959" t="s">
        <v>21</v>
      </c>
      <c r="J959" t="s">
        <v>118</v>
      </c>
      <c r="K959" s="2">
        <v>3</v>
      </c>
      <c r="L959" t="s">
        <v>55</v>
      </c>
      <c r="M959" t="s">
        <v>119</v>
      </c>
      <c r="N959" t="s">
        <v>178</v>
      </c>
    </row>
    <row r="960" spans="1:14" x14ac:dyDescent="0.25">
      <c r="A960" s="2">
        <v>1</v>
      </c>
      <c r="B960" s="2">
        <v>2016</v>
      </c>
      <c r="C960" t="s">
        <v>250</v>
      </c>
      <c r="D960" t="s">
        <v>48</v>
      </c>
      <c r="E960" s="2">
        <v>0</v>
      </c>
      <c r="F960" s="2">
        <v>0</v>
      </c>
      <c r="G960" t="s">
        <v>228</v>
      </c>
      <c r="H960" t="s">
        <v>229</v>
      </c>
      <c r="I960" t="s">
        <v>21</v>
      </c>
      <c r="J960" t="s">
        <v>120</v>
      </c>
      <c r="K960" s="2">
        <v>4</v>
      </c>
      <c r="L960" t="s">
        <v>65</v>
      </c>
      <c r="M960" t="s">
        <v>121</v>
      </c>
      <c r="N960" t="s">
        <v>185</v>
      </c>
    </row>
    <row r="961" spans="1:14" x14ac:dyDescent="0.25">
      <c r="A961" s="2">
        <v>1</v>
      </c>
      <c r="B961" s="2">
        <v>2016</v>
      </c>
      <c r="C961" t="s">
        <v>250</v>
      </c>
      <c r="D961" t="s">
        <v>48</v>
      </c>
      <c r="E961" s="2">
        <v>0</v>
      </c>
      <c r="F961" s="2">
        <v>0</v>
      </c>
      <c r="G961" t="s">
        <v>228</v>
      </c>
      <c r="H961" t="s">
        <v>229</v>
      </c>
      <c r="I961" t="s">
        <v>21</v>
      </c>
      <c r="J961" t="s">
        <v>122</v>
      </c>
      <c r="K961" s="2">
        <v>3</v>
      </c>
      <c r="L961" t="s">
        <v>85</v>
      </c>
      <c r="M961" t="s">
        <v>123</v>
      </c>
      <c r="N961" t="s">
        <v>126</v>
      </c>
    </row>
    <row r="962" spans="1:14" x14ac:dyDescent="0.25">
      <c r="A962" s="2">
        <v>1</v>
      </c>
      <c r="B962" s="2">
        <v>2016</v>
      </c>
      <c r="C962" t="s">
        <v>250</v>
      </c>
      <c r="D962" t="s">
        <v>48</v>
      </c>
      <c r="E962" s="2">
        <v>0</v>
      </c>
      <c r="F962" s="2">
        <v>0</v>
      </c>
      <c r="G962" t="s">
        <v>228</v>
      </c>
      <c r="H962" t="s">
        <v>229</v>
      </c>
      <c r="I962" t="s">
        <v>21</v>
      </c>
      <c r="J962" t="s">
        <v>124</v>
      </c>
      <c r="K962" s="2">
        <v>3</v>
      </c>
      <c r="L962" t="s">
        <v>85</v>
      </c>
      <c r="M962" t="s">
        <v>125</v>
      </c>
      <c r="N962" t="s">
        <v>126</v>
      </c>
    </row>
    <row r="963" spans="1:14" x14ac:dyDescent="0.25">
      <c r="A963" s="2">
        <v>1</v>
      </c>
      <c r="B963" s="2">
        <v>2016</v>
      </c>
      <c r="C963" t="s">
        <v>250</v>
      </c>
      <c r="D963" t="s">
        <v>48</v>
      </c>
      <c r="E963" s="2">
        <v>0</v>
      </c>
      <c r="F963" s="2">
        <v>0</v>
      </c>
      <c r="G963" t="s">
        <v>228</v>
      </c>
      <c r="H963" t="s">
        <v>229</v>
      </c>
      <c r="I963" t="s">
        <v>21</v>
      </c>
      <c r="J963" t="s">
        <v>127</v>
      </c>
      <c r="K963" s="2">
        <v>3</v>
      </c>
      <c r="L963" t="s">
        <v>85</v>
      </c>
      <c r="M963" t="s">
        <v>128</v>
      </c>
      <c r="N963" t="s">
        <v>126</v>
      </c>
    </row>
    <row r="964" spans="1:14" x14ac:dyDescent="0.25">
      <c r="A964" s="2">
        <v>1</v>
      </c>
      <c r="B964" s="2">
        <v>2016</v>
      </c>
      <c r="C964" t="s">
        <v>250</v>
      </c>
      <c r="D964" t="s">
        <v>48</v>
      </c>
      <c r="E964" s="2">
        <v>0</v>
      </c>
      <c r="F964" s="2">
        <v>0</v>
      </c>
      <c r="G964" t="s">
        <v>228</v>
      </c>
      <c r="H964" t="s">
        <v>229</v>
      </c>
      <c r="I964" t="s">
        <v>21</v>
      </c>
      <c r="J964" t="s">
        <v>129</v>
      </c>
      <c r="K964" s="2">
        <v>3</v>
      </c>
      <c r="L964" t="s">
        <v>85</v>
      </c>
      <c r="M964" t="s">
        <v>130</v>
      </c>
      <c r="N964" t="s">
        <v>126</v>
      </c>
    </row>
    <row r="965" spans="1:14" x14ac:dyDescent="0.25">
      <c r="A965" s="2">
        <v>1</v>
      </c>
      <c r="B965" s="2">
        <v>2016</v>
      </c>
      <c r="C965" t="s">
        <v>250</v>
      </c>
      <c r="D965" t="s">
        <v>48</v>
      </c>
      <c r="E965" s="2">
        <v>0</v>
      </c>
      <c r="F965" s="2">
        <v>0</v>
      </c>
      <c r="G965" t="s">
        <v>228</v>
      </c>
      <c r="H965" t="s">
        <v>229</v>
      </c>
      <c r="I965" t="s">
        <v>21</v>
      </c>
      <c r="J965" t="s">
        <v>131</v>
      </c>
      <c r="K965" s="2">
        <v>3</v>
      </c>
      <c r="L965" t="s">
        <v>85</v>
      </c>
      <c r="M965" t="s">
        <v>132</v>
      </c>
      <c r="N965" t="s">
        <v>126</v>
      </c>
    </row>
    <row r="966" spans="1:14" x14ac:dyDescent="0.25">
      <c r="A966" s="2">
        <v>1</v>
      </c>
      <c r="B966" s="2">
        <v>2016</v>
      </c>
      <c r="C966" t="s">
        <v>250</v>
      </c>
      <c r="D966" t="s">
        <v>48</v>
      </c>
      <c r="E966" s="2">
        <v>0</v>
      </c>
      <c r="F966" s="2">
        <v>0</v>
      </c>
      <c r="G966" t="s">
        <v>228</v>
      </c>
      <c r="H966" t="s">
        <v>229</v>
      </c>
      <c r="I966" t="s">
        <v>21</v>
      </c>
      <c r="J966" t="s">
        <v>133</v>
      </c>
      <c r="K966" s="2">
        <v>2</v>
      </c>
      <c r="L966" t="s">
        <v>52</v>
      </c>
      <c r="M966" t="s">
        <v>134</v>
      </c>
      <c r="N966" t="s">
        <v>63</v>
      </c>
    </row>
    <row r="967" spans="1:14" x14ac:dyDescent="0.25">
      <c r="A967" s="2">
        <v>1</v>
      </c>
      <c r="B967" s="2">
        <v>2016</v>
      </c>
      <c r="C967" t="s">
        <v>250</v>
      </c>
      <c r="D967" t="s">
        <v>48</v>
      </c>
      <c r="E967" s="2">
        <v>0</v>
      </c>
      <c r="F967" s="2">
        <v>0</v>
      </c>
      <c r="G967" t="s">
        <v>228</v>
      </c>
      <c r="H967" t="s">
        <v>229</v>
      </c>
      <c r="I967" t="s">
        <v>21</v>
      </c>
      <c r="J967" t="s">
        <v>135</v>
      </c>
      <c r="K967" s="2">
        <v>4</v>
      </c>
      <c r="L967" t="s">
        <v>55</v>
      </c>
      <c r="M967" t="s">
        <v>136</v>
      </c>
      <c r="N967" t="s">
        <v>57</v>
      </c>
    </row>
    <row r="968" spans="1:14" x14ac:dyDescent="0.25">
      <c r="A968" s="2">
        <v>1</v>
      </c>
      <c r="B968" s="2">
        <v>2016</v>
      </c>
      <c r="C968" t="s">
        <v>250</v>
      </c>
      <c r="D968" t="s">
        <v>48</v>
      </c>
      <c r="E968" s="2">
        <v>0</v>
      </c>
      <c r="F968" s="2">
        <v>0</v>
      </c>
      <c r="G968" t="s">
        <v>228</v>
      </c>
      <c r="H968" t="s">
        <v>229</v>
      </c>
      <c r="I968" t="s">
        <v>21</v>
      </c>
      <c r="J968" t="s">
        <v>137</v>
      </c>
      <c r="K968" s="2">
        <v>3</v>
      </c>
      <c r="L968" t="s">
        <v>55</v>
      </c>
      <c r="M968" t="s">
        <v>138</v>
      </c>
      <c r="N968" t="s">
        <v>178</v>
      </c>
    </row>
    <row r="969" spans="1:14" x14ac:dyDescent="0.25">
      <c r="A969" s="2">
        <v>1</v>
      </c>
      <c r="B969" s="2">
        <v>2016</v>
      </c>
      <c r="C969" t="s">
        <v>250</v>
      </c>
      <c r="D969" t="s">
        <v>48</v>
      </c>
      <c r="E969" s="2">
        <v>0</v>
      </c>
      <c r="F969" s="2">
        <v>0</v>
      </c>
      <c r="G969" t="s">
        <v>228</v>
      </c>
      <c r="H969" t="s">
        <v>229</v>
      </c>
      <c r="I969" t="s">
        <v>21</v>
      </c>
      <c r="J969" t="s">
        <v>139</v>
      </c>
      <c r="K969" s="2">
        <v>3</v>
      </c>
      <c r="L969" t="s">
        <v>85</v>
      </c>
      <c r="M969" t="s">
        <v>140</v>
      </c>
      <c r="N969" t="s">
        <v>126</v>
      </c>
    </row>
    <row r="970" spans="1:14" x14ac:dyDescent="0.25">
      <c r="A970" s="2">
        <v>1</v>
      </c>
      <c r="B970" s="2">
        <v>2016</v>
      </c>
      <c r="C970" t="s">
        <v>250</v>
      </c>
      <c r="D970" t="s">
        <v>48</v>
      </c>
      <c r="E970" s="2">
        <v>0</v>
      </c>
      <c r="F970" s="2">
        <v>0</v>
      </c>
      <c r="G970" t="s">
        <v>228</v>
      </c>
      <c r="H970" t="s">
        <v>229</v>
      </c>
      <c r="I970" t="s">
        <v>21</v>
      </c>
      <c r="J970" t="s">
        <v>141</v>
      </c>
      <c r="K970" s="2">
        <v>3</v>
      </c>
      <c r="L970" t="s">
        <v>85</v>
      </c>
      <c r="M970" t="s">
        <v>142</v>
      </c>
      <c r="N970" t="s">
        <v>126</v>
      </c>
    </row>
    <row r="971" spans="1:14" x14ac:dyDescent="0.25">
      <c r="A971" s="2">
        <v>1</v>
      </c>
      <c r="B971" s="2">
        <v>2016</v>
      </c>
      <c r="C971" t="s">
        <v>250</v>
      </c>
      <c r="D971" t="s">
        <v>48</v>
      </c>
      <c r="E971" s="2">
        <v>0</v>
      </c>
      <c r="F971" s="2">
        <v>0</v>
      </c>
      <c r="G971" t="s">
        <v>228</v>
      </c>
      <c r="H971" t="s">
        <v>229</v>
      </c>
      <c r="I971" t="s">
        <v>21</v>
      </c>
      <c r="J971" t="s">
        <v>143</v>
      </c>
      <c r="K971" s="2">
        <v>3</v>
      </c>
      <c r="L971" t="s">
        <v>85</v>
      </c>
      <c r="M971" t="s">
        <v>144</v>
      </c>
      <c r="N971" t="s">
        <v>126</v>
      </c>
    </row>
    <row r="972" spans="1:14" x14ac:dyDescent="0.25">
      <c r="A972" s="2">
        <v>1</v>
      </c>
      <c r="B972" s="2">
        <v>2016</v>
      </c>
      <c r="C972" t="s">
        <v>250</v>
      </c>
      <c r="D972" t="s">
        <v>48</v>
      </c>
      <c r="E972" s="2">
        <v>0</v>
      </c>
      <c r="F972" s="2">
        <v>0</v>
      </c>
      <c r="G972" t="s">
        <v>228</v>
      </c>
      <c r="H972" t="s">
        <v>229</v>
      </c>
      <c r="I972" t="s">
        <v>21</v>
      </c>
      <c r="J972" t="s">
        <v>145</v>
      </c>
      <c r="K972" s="2">
        <v>4</v>
      </c>
      <c r="L972" t="s">
        <v>55</v>
      </c>
      <c r="M972" t="s">
        <v>146</v>
      </c>
      <c r="N972" t="s">
        <v>57</v>
      </c>
    </row>
    <row r="973" spans="1:14" x14ac:dyDescent="0.25">
      <c r="A973" s="2">
        <v>1</v>
      </c>
      <c r="B973" s="2">
        <v>2016</v>
      </c>
      <c r="C973" t="s">
        <v>250</v>
      </c>
      <c r="D973" t="s">
        <v>48</v>
      </c>
      <c r="E973" s="2">
        <v>0</v>
      </c>
      <c r="F973" s="2">
        <v>0</v>
      </c>
      <c r="G973" t="s">
        <v>228</v>
      </c>
      <c r="H973" t="s">
        <v>229</v>
      </c>
      <c r="I973" t="s">
        <v>21</v>
      </c>
      <c r="J973" t="s">
        <v>147</v>
      </c>
      <c r="K973" s="2">
        <v>4</v>
      </c>
      <c r="L973" t="s">
        <v>55</v>
      </c>
      <c r="M973" t="s">
        <v>148</v>
      </c>
      <c r="N973" t="s">
        <v>57</v>
      </c>
    </row>
    <row r="974" spans="1:14" x14ac:dyDescent="0.25">
      <c r="A974" s="2">
        <v>1</v>
      </c>
      <c r="B974" s="2">
        <v>2016</v>
      </c>
      <c r="C974" t="s">
        <v>250</v>
      </c>
      <c r="D974" t="s">
        <v>48</v>
      </c>
      <c r="E974" s="2">
        <v>0</v>
      </c>
      <c r="F974" s="2">
        <v>0</v>
      </c>
      <c r="G974" t="s">
        <v>228</v>
      </c>
      <c r="H974" t="s">
        <v>229</v>
      </c>
      <c r="I974" t="s">
        <v>21</v>
      </c>
      <c r="J974" t="s">
        <v>149</v>
      </c>
      <c r="K974" s="2">
        <v>3</v>
      </c>
      <c r="L974" t="s">
        <v>55</v>
      </c>
      <c r="M974" t="s">
        <v>150</v>
      </c>
      <c r="N974" t="s">
        <v>178</v>
      </c>
    </row>
    <row r="975" spans="1:14" x14ac:dyDescent="0.25">
      <c r="A975" s="2">
        <v>1</v>
      </c>
      <c r="B975" s="2">
        <v>2016</v>
      </c>
      <c r="C975" t="s">
        <v>250</v>
      </c>
      <c r="D975" t="s">
        <v>48</v>
      </c>
      <c r="E975" s="2">
        <v>0</v>
      </c>
      <c r="F975" s="2">
        <v>0</v>
      </c>
      <c r="G975" t="s">
        <v>228</v>
      </c>
      <c r="H975" t="s">
        <v>229</v>
      </c>
      <c r="I975" t="s">
        <v>21</v>
      </c>
      <c r="J975" t="s">
        <v>151</v>
      </c>
      <c r="K975" s="3"/>
      <c r="L975" t="s">
        <v>52</v>
      </c>
      <c r="M975" t="s">
        <v>152</v>
      </c>
    </row>
    <row r="976" spans="1:14" x14ac:dyDescent="0.25">
      <c r="A976" s="2">
        <v>1</v>
      </c>
      <c r="B976" s="2">
        <v>2016</v>
      </c>
      <c r="C976" t="s">
        <v>250</v>
      </c>
      <c r="D976" t="s">
        <v>48</v>
      </c>
      <c r="E976" s="2">
        <v>0</v>
      </c>
      <c r="F976" s="2">
        <v>0</v>
      </c>
      <c r="G976" t="s">
        <v>228</v>
      </c>
      <c r="H976" t="s">
        <v>229</v>
      </c>
      <c r="I976" t="s">
        <v>21</v>
      </c>
      <c r="J976" t="s">
        <v>153</v>
      </c>
      <c r="K976" s="2">
        <v>7</v>
      </c>
      <c r="L976" t="s">
        <v>75</v>
      </c>
      <c r="M976" t="s">
        <v>154</v>
      </c>
      <c r="N976" t="s">
        <v>193</v>
      </c>
    </row>
    <row r="977" spans="1:14" x14ac:dyDescent="0.25">
      <c r="A977" s="2">
        <v>1</v>
      </c>
      <c r="B977" s="2">
        <v>2016</v>
      </c>
      <c r="C977" t="s">
        <v>250</v>
      </c>
      <c r="D977" t="s">
        <v>48</v>
      </c>
      <c r="E977" s="2">
        <v>0</v>
      </c>
      <c r="F977" s="2">
        <v>0</v>
      </c>
      <c r="G977" t="s">
        <v>228</v>
      </c>
      <c r="H977" t="s">
        <v>229</v>
      </c>
      <c r="I977" t="s">
        <v>21</v>
      </c>
      <c r="J977" t="s">
        <v>156</v>
      </c>
      <c r="K977" s="2">
        <v>1</v>
      </c>
      <c r="L977" t="s">
        <v>75</v>
      </c>
      <c r="M977" t="s">
        <v>157</v>
      </c>
      <c r="N977" t="s">
        <v>158</v>
      </c>
    </row>
    <row r="978" spans="1:14" x14ac:dyDescent="0.25">
      <c r="A978" s="2">
        <v>1</v>
      </c>
      <c r="B978" s="2">
        <v>2016</v>
      </c>
      <c r="C978" t="s">
        <v>250</v>
      </c>
      <c r="D978" t="s">
        <v>48</v>
      </c>
      <c r="E978" s="2">
        <v>0</v>
      </c>
      <c r="F978" s="2">
        <v>0</v>
      </c>
      <c r="G978" t="s">
        <v>228</v>
      </c>
      <c r="H978" t="s">
        <v>229</v>
      </c>
      <c r="I978" t="s">
        <v>21</v>
      </c>
      <c r="J978" t="s">
        <v>159</v>
      </c>
      <c r="K978" s="3"/>
      <c r="L978" t="s">
        <v>52</v>
      </c>
      <c r="M978" t="s">
        <v>160</v>
      </c>
    </row>
    <row r="979" spans="1:14" x14ac:dyDescent="0.25">
      <c r="A979" s="2">
        <v>1</v>
      </c>
      <c r="B979" s="2">
        <v>2016</v>
      </c>
      <c r="C979" t="s">
        <v>250</v>
      </c>
      <c r="D979" t="s">
        <v>48</v>
      </c>
      <c r="E979" s="2">
        <v>0</v>
      </c>
      <c r="F979" s="2">
        <v>0</v>
      </c>
      <c r="G979" t="s">
        <v>228</v>
      </c>
      <c r="H979" t="s">
        <v>229</v>
      </c>
      <c r="I979" t="s">
        <v>21</v>
      </c>
      <c r="J979" t="s">
        <v>161</v>
      </c>
      <c r="K979" s="3"/>
      <c r="L979" t="s">
        <v>52</v>
      </c>
      <c r="M979" t="s">
        <v>162</v>
      </c>
    </row>
    <row r="980" spans="1:14" x14ac:dyDescent="0.25">
      <c r="A980" s="2">
        <v>1</v>
      </c>
      <c r="B980" s="2">
        <v>2016</v>
      </c>
      <c r="C980" t="s">
        <v>250</v>
      </c>
      <c r="D980" t="s">
        <v>48</v>
      </c>
      <c r="E980" s="2">
        <v>0</v>
      </c>
      <c r="F980" s="2">
        <v>0</v>
      </c>
      <c r="G980" t="s">
        <v>228</v>
      </c>
      <c r="H980" t="s">
        <v>229</v>
      </c>
      <c r="I980" t="s">
        <v>21</v>
      </c>
      <c r="J980" t="s">
        <v>163</v>
      </c>
      <c r="K980" s="2">
        <v>2</v>
      </c>
      <c r="L980" t="s">
        <v>52</v>
      </c>
      <c r="M980" t="s">
        <v>164</v>
      </c>
      <c r="N980" t="s">
        <v>177</v>
      </c>
    </row>
    <row r="981" spans="1:14" x14ac:dyDescent="0.25">
      <c r="A981" s="2">
        <v>1</v>
      </c>
      <c r="B981" s="2">
        <v>2016</v>
      </c>
      <c r="C981" t="s">
        <v>250</v>
      </c>
      <c r="D981" t="s">
        <v>48</v>
      </c>
      <c r="E981" s="2">
        <v>0</v>
      </c>
      <c r="F981" s="2">
        <v>0</v>
      </c>
      <c r="G981" t="s">
        <v>228</v>
      </c>
      <c r="H981" t="s">
        <v>229</v>
      </c>
      <c r="I981" t="s">
        <v>21</v>
      </c>
      <c r="J981" t="s">
        <v>166</v>
      </c>
      <c r="K981" s="2">
        <v>3</v>
      </c>
      <c r="L981" t="s">
        <v>55</v>
      </c>
      <c r="M981" t="s">
        <v>167</v>
      </c>
      <c r="N981" t="s">
        <v>178</v>
      </c>
    </row>
    <row r="982" spans="1:14" x14ac:dyDescent="0.25">
      <c r="A982" s="2">
        <v>1</v>
      </c>
      <c r="B982" s="2">
        <v>2016</v>
      </c>
      <c r="C982" t="s">
        <v>251</v>
      </c>
      <c r="D982" t="s">
        <v>48</v>
      </c>
      <c r="E982" s="2">
        <v>1</v>
      </c>
      <c r="F982" s="2">
        <v>0</v>
      </c>
      <c r="G982" t="s">
        <v>252</v>
      </c>
      <c r="H982" t="s">
        <v>206</v>
      </c>
      <c r="I982" t="s">
        <v>15</v>
      </c>
      <c r="J982" t="s">
        <v>51</v>
      </c>
      <c r="K982" s="3"/>
      <c r="L982" t="s">
        <v>52</v>
      </c>
      <c r="M982" t="s">
        <v>53</v>
      </c>
    </row>
    <row r="983" spans="1:14" x14ac:dyDescent="0.25">
      <c r="A983" s="2">
        <v>1</v>
      </c>
      <c r="B983" s="2">
        <v>2016</v>
      </c>
      <c r="C983" t="s">
        <v>251</v>
      </c>
      <c r="D983" t="s">
        <v>48</v>
      </c>
      <c r="E983" s="2">
        <v>1</v>
      </c>
      <c r="F983" s="2">
        <v>0</v>
      </c>
      <c r="G983" t="s">
        <v>252</v>
      </c>
      <c r="H983" t="s">
        <v>206</v>
      </c>
      <c r="I983" t="s">
        <v>15</v>
      </c>
      <c r="J983" t="s">
        <v>54</v>
      </c>
      <c r="K983" s="2">
        <v>3</v>
      </c>
      <c r="L983" t="s">
        <v>55</v>
      </c>
      <c r="M983" t="s">
        <v>56</v>
      </c>
      <c r="N983" t="s">
        <v>178</v>
      </c>
    </row>
    <row r="984" spans="1:14" x14ac:dyDescent="0.25">
      <c r="A984" s="2">
        <v>1</v>
      </c>
      <c r="B984" s="2">
        <v>2016</v>
      </c>
      <c r="C984" t="s">
        <v>251</v>
      </c>
      <c r="D984" t="s">
        <v>48</v>
      </c>
      <c r="E984" s="2">
        <v>1</v>
      </c>
      <c r="F984" s="2">
        <v>0</v>
      </c>
      <c r="G984" t="s">
        <v>252</v>
      </c>
      <c r="H984" t="s">
        <v>206</v>
      </c>
      <c r="I984" t="s">
        <v>15</v>
      </c>
      <c r="J984" t="s">
        <v>58</v>
      </c>
      <c r="K984" s="2">
        <v>4</v>
      </c>
      <c r="L984" t="s">
        <v>55</v>
      </c>
      <c r="M984" t="s">
        <v>59</v>
      </c>
      <c r="N984" t="s">
        <v>57</v>
      </c>
    </row>
    <row r="985" spans="1:14" x14ac:dyDescent="0.25">
      <c r="A985" s="2">
        <v>1</v>
      </c>
      <c r="B985" s="2">
        <v>2016</v>
      </c>
      <c r="C985" t="s">
        <v>251</v>
      </c>
      <c r="D985" t="s">
        <v>48</v>
      </c>
      <c r="E985" s="2">
        <v>1</v>
      </c>
      <c r="F985" s="2">
        <v>0</v>
      </c>
      <c r="G985" t="s">
        <v>252</v>
      </c>
      <c r="H985" t="s">
        <v>206</v>
      </c>
      <c r="I985" t="s">
        <v>15</v>
      </c>
      <c r="J985" t="s">
        <v>60</v>
      </c>
      <c r="K985" s="2">
        <v>2</v>
      </c>
      <c r="L985" t="s">
        <v>61</v>
      </c>
      <c r="M985" t="s">
        <v>62</v>
      </c>
      <c r="N985" t="s">
        <v>63</v>
      </c>
    </row>
    <row r="986" spans="1:14" x14ac:dyDescent="0.25">
      <c r="A986" s="2">
        <v>1</v>
      </c>
      <c r="B986" s="2">
        <v>2016</v>
      </c>
      <c r="C986" t="s">
        <v>251</v>
      </c>
      <c r="D986" t="s">
        <v>48</v>
      </c>
      <c r="E986" s="2">
        <v>1</v>
      </c>
      <c r="F986" s="2">
        <v>0</v>
      </c>
      <c r="G986" t="s">
        <v>252</v>
      </c>
      <c r="H986" t="s">
        <v>206</v>
      </c>
      <c r="I986" t="s">
        <v>15</v>
      </c>
      <c r="J986" t="s">
        <v>64</v>
      </c>
      <c r="K986" s="2">
        <v>3</v>
      </c>
      <c r="L986" t="s">
        <v>65</v>
      </c>
      <c r="M986" t="s">
        <v>66</v>
      </c>
      <c r="N986" t="s">
        <v>67</v>
      </c>
    </row>
    <row r="987" spans="1:14" x14ac:dyDescent="0.25">
      <c r="A987" s="2">
        <v>1</v>
      </c>
      <c r="B987" s="2">
        <v>2016</v>
      </c>
      <c r="C987" t="s">
        <v>251</v>
      </c>
      <c r="D987" t="s">
        <v>48</v>
      </c>
      <c r="E987" s="2">
        <v>1</v>
      </c>
      <c r="F987" s="2">
        <v>0</v>
      </c>
      <c r="G987" t="s">
        <v>252</v>
      </c>
      <c r="H987" t="s">
        <v>206</v>
      </c>
      <c r="I987" t="s">
        <v>15</v>
      </c>
      <c r="J987" t="s">
        <v>68</v>
      </c>
      <c r="K987" s="2">
        <v>3</v>
      </c>
      <c r="L987" t="s">
        <v>65</v>
      </c>
      <c r="M987" t="s">
        <v>69</v>
      </c>
      <c r="N987" t="s">
        <v>67</v>
      </c>
    </row>
    <row r="988" spans="1:14" x14ac:dyDescent="0.25">
      <c r="A988" s="2">
        <v>1</v>
      </c>
      <c r="B988" s="2">
        <v>2016</v>
      </c>
      <c r="C988" t="s">
        <v>251</v>
      </c>
      <c r="D988" t="s">
        <v>48</v>
      </c>
      <c r="E988" s="2">
        <v>1</v>
      </c>
      <c r="F988" s="2">
        <v>0</v>
      </c>
      <c r="G988" t="s">
        <v>252</v>
      </c>
      <c r="H988" t="s">
        <v>206</v>
      </c>
      <c r="I988" t="s">
        <v>15</v>
      </c>
      <c r="J988" t="s">
        <v>70</v>
      </c>
      <c r="K988" s="2">
        <v>3</v>
      </c>
      <c r="L988" t="s">
        <v>65</v>
      </c>
      <c r="M988" t="s">
        <v>71</v>
      </c>
      <c r="N988" t="s">
        <v>67</v>
      </c>
    </row>
    <row r="989" spans="1:14" x14ac:dyDescent="0.25">
      <c r="A989" s="2">
        <v>1</v>
      </c>
      <c r="B989" s="2">
        <v>2016</v>
      </c>
      <c r="C989" t="s">
        <v>251</v>
      </c>
      <c r="D989" t="s">
        <v>48</v>
      </c>
      <c r="E989" s="2">
        <v>1</v>
      </c>
      <c r="F989" s="2">
        <v>0</v>
      </c>
      <c r="G989" t="s">
        <v>252</v>
      </c>
      <c r="H989" t="s">
        <v>206</v>
      </c>
      <c r="I989" t="s">
        <v>15</v>
      </c>
      <c r="J989" t="s">
        <v>72</v>
      </c>
      <c r="K989" s="3"/>
      <c r="L989" t="s">
        <v>52</v>
      </c>
      <c r="M989" t="s">
        <v>73</v>
      </c>
    </row>
    <row r="990" spans="1:14" x14ac:dyDescent="0.25">
      <c r="A990" s="2">
        <v>1</v>
      </c>
      <c r="B990" s="2">
        <v>2016</v>
      </c>
      <c r="C990" t="s">
        <v>251</v>
      </c>
      <c r="D990" t="s">
        <v>48</v>
      </c>
      <c r="E990" s="2">
        <v>1</v>
      </c>
      <c r="F990" s="2">
        <v>0</v>
      </c>
      <c r="G990" t="s">
        <v>252</v>
      </c>
      <c r="H990" t="s">
        <v>206</v>
      </c>
      <c r="I990" t="s">
        <v>15</v>
      </c>
      <c r="J990" t="s">
        <v>74</v>
      </c>
      <c r="K990" s="2">
        <v>1</v>
      </c>
      <c r="L990" t="s">
        <v>75</v>
      </c>
      <c r="M990" t="s">
        <v>76</v>
      </c>
      <c r="N990" t="s">
        <v>77</v>
      </c>
    </row>
    <row r="991" spans="1:14" x14ac:dyDescent="0.25">
      <c r="A991" s="2">
        <v>1</v>
      </c>
      <c r="B991" s="2">
        <v>2016</v>
      </c>
      <c r="C991" t="s">
        <v>251</v>
      </c>
      <c r="D991" t="s">
        <v>48</v>
      </c>
      <c r="E991" s="2">
        <v>1</v>
      </c>
      <c r="F991" s="2">
        <v>0</v>
      </c>
      <c r="G991" t="s">
        <v>252</v>
      </c>
      <c r="H991" t="s">
        <v>206</v>
      </c>
      <c r="I991" t="s">
        <v>15</v>
      </c>
      <c r="J991" t="s">
        <v>78</v>
      </c>
      <c r="K991" s="2">
        <v>7</v>
      </c>
      <c r="L991" t="s">
        <v>75</v>
      </c>
      <c r="M991" t="s">
        <v>79</v>
      </c>
      <c r="N991" t="s">
        <v>212</v>
      </c>
    </row>
    <row r="992" spans="1:14" x14ac:dyDescent="0.25">
      <c r="A992" s="2">
        <v>1</v>
      </c>
      <c r="B992" s="2">
        <v>2016</v>
      </c>
      <c r="C992" t="s">
        <v>251</v>
      </c>
      <c r="D992" t="s">
        <v>48</v>
      </c>
      <c r="E992" s="2">
        <v>1</v>
      </c>
      <c r="F992" s="2">
        <v>0</v>
      </c>
      <c r="G992" t="s">
        <v>252</v>
      </c>
      <c r="H992" t="s">
        <v>206</v>
      </c>
      <c r="I992" t="s">
        <v>15</v>
      </c>
      <c r="J992" t="s">
        <v>81</v>
      </c>
      <c r="K992" s="2">
        <v>2</v>
      </c>
      <c r="L992" t="s">
        <v>75</v>
      </c>
      <c r="M992" t="s">
        <v>82</v>
      </c>
      <c r="N992" t="s">
        <v>175</v>
      </c>
    </row>
    <row r="993" spans="1:14" x14ac:dyDescent="0.25">
      <c r="A993" s="2">
        <v>1</v>
      </c>
      <c r="B993" s="2">
        <v>2016</v>
      </c>
      <c r="C993" t="s">
        <v>251</v>
      </c>
      <c r="D993" t="s">
        <v>48</v>
      </c>
      <c r="E993" s="2">
        <v>1</v>
      </c>
      <c r="F993" s="2">
        <v>0</v>
      </c>
      <c r="G993" t="s">
        <v>252</v>
      </c>
      <c r="H993" t="s">
        <v>206</v>
      </c>
      <c r="I993" t="s">
        <v>15</v>
      </c>
      <c r="J993" t="s">
        <v>84</v>
      </c>
      <c r="K993" s="2">
        <v>4</v>
      </c>
      <c r="L993" t="s">
        <v>85</v>
      </c>
      <c r="M993" t="s">
        <v>86</v>
      </c>
      <c r="N993" t="s">
        <v>87</v>
      </c>
    </row>
    <row r="994" spans="1:14" x14ac:dyDescent="0.25">
      <c r="A994" s="2">
        <v>1</v>
      </c>
      <c r="B994" s="2">
        <v>2016</v>
      </c>
      <c r="C994" t="s">
        <v>251</v>
      </c>
      <c r="D994" t="s">
        <v>48</v>
      </c>
      <c r="E994" s="2">
        <v>1</v>
      </c>
      <c r="F994" s="2">
        <v>0</v>
      </c>
      <c r="G994" t="s">
        <v>252</v>
      </c>
      <c r="H994" t="s">
        <v>206</v>
      </c>
      <c r="I994" t="s">
        <v>15</v>
      </c>
      <c r="J994" t="s">
        <v>88</v>
      </c>
      <c r="K994" s="2">
        <v>3</v>
      </c>
      <c r="L994" t="s">
        <v>85</v>
      </c>
      <c r="M994" t="s">
        <v>89</v>
      </c>
      <c r="N994" t="s">
        <v>126</v>
      </c>
    </row>
    <row r="995" spans="1:14" x14ac:dyDescent="0.25">
      <c r="A995" s="2">
        <v>1</v>
      </c>
      <c r="B995" s="2">
        <v>2016</v>
      </c>
      <c r="C995" t="s">
        <v>251</v>
      </c>
      <c r="D995" t="s">
        <v>48</v>
      </c>
      <c r="E995" s="2">
        <v>1</v>
      </c>
      <c r="F995" s="2">
        <v>0</v>
      </c>
      <c r="G995" t="s">
        <v>252</v>
      </c>
      <c r="H995" t="s">
        <v>206</v>
      </c>
      <c r="I995" t="s">
        <v>15</v>
      </c>
      <c r="J995" t="s">
        <v>90</v>
      </c>
      <c r="K995" s="2">
        <v>4</v>
      </c>
      <c r="L995" t="s">
        <v>75</v>
      </c>
      <c r="M995" t="s">
        <v>91</v>
      </c>
      <c r="N995" t="s">
        <v>92</v>
      </c>
    </row>
    <row r="996" spans="1:14" x14ac:dyDescent="0.25">
      <c r="A996" s="2">
        <v>1</v>
      </c>
      <c r="B996" s="2">
        <v>2016</v>
      </c>
      <c r="C996" t="s">
        <v>251</v>
      </c>
      <c r="D996" t="s">
        <v>48</v>
      </c>
      <c r="E996" s="2">
        <v>1</v>
      </c>
      <c r="F996" s="2">
        <v>0</v>
      </c>
      <c r="G996" t="s">
        <v>252</v>
      </c>
      <c r="H996" t="s">
        <v>206</v>
      </c>
      <c r="I996" t="s">
        <v>15</v>
      </c>
      <c r="J996" t="s">
        <v>93</v>
      </c>
      <c r="K996" s="3"/>
      <c r="L996" t="s">
        <v>75</v>
      </c>
      <c r="M996" t="s">
        <v>94</v>
      </c>
    </row>
    <row r="997" spans="1:14" x14ac:dyDescent="0.25">
      <c r="A997" s="2">
        <v>1</v>
      </c>
      <c r="B997" s="2">
        <v>2016</v>
      </c>
      <c r="C997" t="s">
        <v>251</v>
      </c>
      <c r="D997" t="s">
        <v>48</v>
      </c>
      <c r="E997" s="2">
        <v>1</v>
      </c>
      <c r="F997" s="2">
        <v>0</v>
      </c>
      <c r="G997" t="s">
        <v>252</v>
      </c>
      <c r="H997" t="s">
        <v>206</v>
      </c>
      <c r="I997" t="s">
        <v>15</v>
      </c>
      <c r="J997" t="s">
        <v>96</v>
      </c>
      <c r="K997" s="2">
        <v>4</v>
      </c>
      <c r="L997" t="s">
        <v>75</v>
      </c>
      <c r="M997" t="s">
        <v>97</v>
      </c>
      <c r="N997" t="s">
        <v>92</v>
      </c>
    </row>
    <row r="998" spans="1:14" x14ac:dyDescent="0.25">
      <c r="A998" s="2">
        <v>1</v>
      </c>
      <c r="B998" s="2">
        <v>2016</v>
      </c>
      <c r="C998" t="s">
        <v>251</v>
      </c>
      <c r="D998" t="s">
        <v>48</v>
      </c>
      <c r="E998" s="2">
        <v>1</v>
      </c>
      <c r="F998" s="2">
        <v>0</v>
      </c>
      <c r="G998" t="s">
        <v>252</v>
      </c>
      <c r="H998" t="s">
        <v>206</v>
      </c>
      <c r="I998" t="s">
        <v>15</v>
      </c>
      <c r="J998" t="s">
        <v>98</v>
      </c>
      <c r="K998" s="2">
        <v>4</v>
      </c>
      <c r="L998" t="s">
        <v>85</v>
      </c>
      <c r="M998" t="s">
        <v>99</v>
      </c>
      <c r="N998" t="s">
        <v>87</v>
      </c>
    </row>
    <row r="999" spans="1:14" x14ac:dyDescent="0.25">
      <c r="A999" s="2">
        <v>1</v>
      </c>
      <c r="B999" s="2">
        <v>2016</v>
      </c>
      <c r="C999" t="s">
        <v>251</v>
      </c>
      <c r="D999" t="s">
        <v>48</v>
      </c>
      <c r="E999" s="2">
        <v>1</v>
      </c>
      <c r="F999" s="2">
        <v>0</v>
      </c>
      <c r="G999" t="s">
        <v>252</v>
      </c>
      <c r="H999" t="s">
        <v>206</v>
      </c>
      <c r="I999" t="s">
        <v>15</v>
      </c>
      <c r="J999" t="s">
        <v>100</v>
      </c>
      <c r="K999" s="3"/>
      <c r="L999" t="s">
        <v>61</v>
      </c>
      <c r="M999" t="s">
        <v>101</v>
      </c>
    </row>
    <row r="1000" spans="1:14" x14ac:dyDescent="0.25">
      <c r="A1000" s="2">
        <v>1</v>
      </c>
      <c r="B1000" s="2">
        <v>2016</v>
      </c>
      <c r="C1000" t="s">
        <v>251</v>
      </c>
      <c r="D1000" t="s">
        <v>48</v>
      </c>
      <c r="E1000" s="2">
        <v>1</v>
      </c>
      <c r="F1000" s="2">
        <v>0</v>
      </c>
      <c r="G1000" t="s">
        <v>252</v>
      </c>
      <c r="H1000" t="s">
        <v>206</v>
      </c>
      <c r="I1000" t="s">
        <v>15</v>
      </c>
      <c r="J1000" t="s">
        <v>102</v>
      </c>
      <c r="K1000" s="3"/>
      <c r="L1000" t="s">
        <v>61</v>
      </c>
      <c r="M1000" t="s">
        <v>103</v>
      </c>
    </row>
    <row r="1001" spans="1:14" x14ac:dyDescent="0.25">
      <c r="A1001" s="2">
        <v>1</v>
      </c>
      <c r="B1001" s="2">
        <v>2016</v>
      </c>
      <c r="C1001" t="s">
        <v>251</v>
      </c>
      <c r="D1001" t="s">
        <v>48</v>
      </c>
      <c r="E1001" s="2">
        <v>1</v>
      </c>
      <c r="F1001" s="2">
        <v>0</v>
      </c>
      <c r="G1001" t="s">
        <v>252</v>
      </c>
      <c r="H1001" t="s">
        <v>206</v>
      </c>
      <c r="I1001" t="s">
        <v>15</v>
      </c>
      <c r="J1001" t="s">
        <v>104</v>
      </c>
      <c r="K1001" s="3"/>
      <c r="L1001" t="s">
        <v>61</v>
      </c>
      <c r="M1001" t="s">
        <v>105</v>
      </c>
    </row>
    <row r="1002" spans="1:14" x14ac:dyDescent="0.25">
      <c r="A1002" s="2">
        <v>1</v>
      </c>
      <c r="B1002" s="2">
        <v>2016</v>
      </c>
      <c r="C1002" t="s">
        <v>251</v>
      </c>
      <c r="D1002" t="s">
        <v>48</v>
      </c>
      <c r="E1002" s="2">
        <v>1</v>
      </c>
      <c r="F1002" s="2">
        <v>0</v>
      </c>
      <c r="G1002" t="s">
        <v>252</v>
      </c>
      <c r="H1002" t="s">
        <v>206</v>
      </c>
      <c r="I1002" t="s">
        <v>15</v>
      </c>
      <c r="J1002" t="s">
        <v>106</v>
      </c>
      <c r="K1002" s="3"/>
      <c r="L1002" t="s">
        <v>61</v>
      </c>
      <c r="M1002" t="s">
        <v>107</v>
      </c>
    </row>
    <row r="1003" spans="1:14" x14ac:dyDescent="0.25">
      <c r="A1003" s="2">
        <v>1</v>
      </c>
      <c r="B1003" s="2">
        <v>2016</v>
      </c>
      <c r="C1003" t="s">
        <v>251</v>
      </c>
      <c r="D1003" t="s">
        <v>48</v>
      </c>
      <c r="E1003" s="2">
        <v>1</v>
      </c>
      <c r="F1003" s="2">
        <v>0</v>
      </c>
      <c r="G1003" t="s">
        <v>252</v>
      </c>
      <c r="H1003" t="s">
        <v>206</v>
      </c>
      <c r="I1003" t="s">
        <v>15</v>
      </c>
      <c r="J1003" t="s">
        <v>108</v>
      </c>
      <c r="K1003" s="3"/>
      <c r="L1003" t="s">
        <v>61</v>
      </c>
      <c r="M1003" t="s">
        <v>109</v>
      </c>
    </row>
    <row r="1004" spans="1:14" x14ac:dyDescent="0.25">
      <c r="A1004" s="2">
        <v>1</v>
      </c>
      <c r="B1004" s="2">
        <v>2016</v>
      </c>
      <c r="C1004" t="s">
        <v>251</v>
      </c>
      <c r="D1004" t="s">
        <v>48</v>
      </c>
      <c r="E1004" s="2">
        <v>1</v>
      </c>
      <c r="F1004" s="2">
        <v>0</v>
      </c>
      <c r="G1004" t="s">
        <v>252</v>
      </c>
      <c r="H1004" t="s">
        <v>206</v>
      </c>
      <c r="I1004" t="s">
        <v>15</v>
      </c>
      <c r="J1004" t="s">
        <v>110</v>
      </c>
      <c r="K1004" s="3"/>
      <c r="L1004" t="s">
        <v>61</v>
      </c>
      <c r="M1004" t="s">
        <v>111</v>
      </c>
    </row>
    <row r="1005" spans="1:14" x14ac:dyDescent="0.25">
      <c r="A1005" s="2">
        <v>1</v>
      </c>
      <c r="B1005" s="2">
        <v>2016</v>
      </c>
      <c r="C1005" t="s">
        <v>251</v>
      </c>
      <c r="D1005" t="s">
        <v>48</v>
      </c>
      <c r="E1005" s="2">
        <v>1</v>
      </c>
      <c r="F1005" s="2">
        <v>0</v>
      </c>
      <c r="G1005" t="s">
        <v>252</v>
      </c>
      <c r="H1005" t="s">
        <v>206</v>
      </c>
      <c r="I1005" t="s">
        <v>15</v>
      </c>
      <c r="J1005" t="s">
        <v>112</v>
      </c>
      <c r="K1005" s="3"/>
      <c r="L1005" t="s">
        <v>61</v>
      </c>
      <c r="M1005" t="s">
        <v>113</v>
      </c>
    </row>
    <row r="1006" spans="1:14" x14ac:dyDescent="0.25">
      <c r="A1006" s="2">
        <v>1</v>
      </c>
      <c r="B1006" s="2">
        <v>2016</v>
      </c>
      <c r="C1006" t="s">
        <v>251</v>
      </c>
      <c r="D1006" t="s">
        <v>48</v>
      </c>
      <c r="E1006" s="2">
        <v>1</v>
      </c>
      <c r="F1006" s="2">
        <v>0</v>
      </c>
      <c r="G1006" t="s">
        <v>252</v>
      </c>
      <c r="H1006" t="s">
        <v>206</v>
      </c>
      <c r="I1006" t="s">
        <v>15</v>
      </c>
      <c r="J1006" t="s">
        <v>114</v>
      </c>
      <c r="K1006" s="3"/>
      <c r="L1006" t="s">
        <v>61</v>
      </c>
      <c r="M1006" t="s">
        <v>115</v>
      </c>
    </row>
    <row r="1007" spans="1:14" x14ac:dyDescent="0.25">
      <c r="A1007" s="2">
        <v>1</v>
      </c>
      <c r="B1007" s="2">
        <v>2016</v>
      </c>
      <c r="C1007" t="s">
        <v>251</v>
      </c>
      <c r="D1007" t="s">
        <v>48</v>
      </c>
      <c r="E1007" s="2">
        <v>1</v>
      </c>
      <c r="F1007" s="2">
        <v>0</v>
      </c>
      <c r="G1007" t="s">
        <v>252</v>
      </c>
      <c r="H1007" t="s">
        <v>206</v>
      </c>
      <c r="I1007" t="s">
        <v>15</v>
      </c>
      <c r="J1007" t="s">
        <v>116</v>
      </c>
      <c r="K1007" s="2">
        <v>3</v>
      </c>
      <c r="L1007" t="s">
        <v>65</v>
      </c>
      <c r="M1007" t="s">
        <v>117</v>
      </c>
      <c r="N1007" t="s">
        <v>67</v>
      </c>
    </row>
    <row r="1008" spans="1:14" x14ac:dyDescent="0.25">
      <c r="A1008" s="2">
        <v>1</v>
      </c>
      <c r="B1008" s="2">
        <v>2016</v>
      </c>
      <c r="C1008" t="s">
        <v>251</v>
      </c>
      <c r="D1008" t="s">
        <v>48</v>
      </c>
      <c r="E1008" s="2">
        <v>1</v>
      </c>
      <c r="F1008" s="2">
        <v>0</v>
      </c>
      <c r="G1008" t="s">
        <v>252</v>
      </c>
      <c r="H1008" t="s">
        <v>206</v>
      </c>
      <c r="I1008" t="s">
        <v>15</v>
      </c>
      <c r="J1008" t="s">
        <v>118</v>
      </c>
      <c r="K1008" s="2">
        <v>3</v>
      </c>
      <c r="L1008" t="s">
        <v>55</v>
      </c>
      <c r="M1008" t="s">
        <v>119</v>
      </c>
      <c r="N1008" t="s">
        <v>178</v>
      </c>
    </row>
    <row r="1009" spans="1:14" x14ac:dyDescent="0.25">
      <c r="A1009" s="2">
        <v>1</v>
      </c>
      <c r="B1009" s="2">
        <v>2016</v>
      </c>
      <c r="C1009" t="s">
        <v>251</v>
      </c>
      <c r="D1009" t="s">
        <v>48</v>
      </c>
      <c r="E1009" s="2">
        <v>1</v>
      </c>
      <c r="F1009" s="2">
        <v>0</v>
      </c>
      <c r="G1009" t="s">
        <v>252</v>
      </c>
      <c r="H1009" t="s">
        <v>206</v>
      </c>
      <c r="I1009" t="s">
        <v>15</v>
      </c>
      <c r="J1009" t="s">
        <v>120</v>
      </c>
      <c r="K1009" s="2">
        <v>3</v>
      </c>
      <c r="L1009" t="s">
        <v>65</v>
      </c>
      <c r="M1009" t="s">
        <v>121</v>
      </c>
      <c r="N1009" t="s">
        <v>67</v>
      </c>
    </row>
    <row r="1010" spans="1:14" x14ac:dyDescent="0.25">
      <c r="A1010" s="2">
        <v>1</v>
      </c>
      <c r="B1010" s="2">
        <v>2016</v>
      </c>
      <c r="C1010" t="s">
        <v>251</v>
      </c>
      <c r="D1010" t="s">
        <v>48</v>
      </c>
      <c r="E1010" s="2">
        <v>1</v>
      </c>
      <c r="F1010" s="2">
        <v>0</v>
      </c>
      <c r="G1010" t="s">
        <v>252</v>
      </c>
      <c r="H1010" t="s">
        <v>206</v>
      </c>
      <c r="I1010" t="s">
        <v>15</v>
      </c>
      <c r="J1010" t="s">
        <v>122</v>
      </c>
      <c r="K1010" s="2">
        <v>3</v>
      </c>
      <c r="L1010" t="s">
        <v>85</v>
      </c>
      <c r="M1010" t="s">
        <v>123</v>
      </c>
      <c r="N1010" t="s">
        <v>126</v>
      </c>
    </row>
    <row r="1011" spans="1:14" x14ac:dyDescent="0.25">
      <c r="A1011" s="2">
        <v>1</v>
      </c>
      <c r="B1011" s="2">
        <v>2016</v>
      </c>
      <c r="C1011" t="s">
        <v>251</v>
      </c>
      <c r="D1011" t="s">
        <v>48</v>
      </c>
      <c r="E1011" s="2">
        <v>1</v>
      </c>
      <c r="F1011" s="2">
        <v>0</v>
      </c>
      <c r="G1011" t="s">
        <v>252</v>
      </c>
      <c r="H1011" t="s">
        <v>206</v>
      </c>
      <c r="I1011" t="s">
        <v>15</v>
      </c>
      <c r="J1011" t="s">
        <v>124</v>
      </c>
      <c r="K1011" s="2">
        <v>3</v>
      </c>
      <c r="L1011" t="s">
        <v>85</v>
      </c>
      <c r="M1011" t="s">
        <v>125</v>
      </c>
      <c r="N1011" t="s">
        <v>126</v>
      </c>
    </row>
    <row r="1012" spans="1:14" x14ac:dyDescent="0.25">
      <c r="A1012" s="2">
        <v>1</v>
      </c>
      <c r="B1012" s="2">
        <v>2016</v>
      </c>
      <c r="C1012" t="s">
        <v>251</v>
      </c>
      <c r="D1012" t="s">
        <v>48</v>
      </c>
      <c r="E1012" s="2">
        <v>1</v>
      </c>
      <c r="F1012" s="2">
        <v>0</v>
      </c>
      <c r="G1012" t="s">
        <v>252</v>
      </c>
      <c r="H1012" t="s">
        <v>206</v>
      </c>
      <c r="I1012" t="s">
        <v>15</v>
      </c>
      <c r="J1012" t="s">
        <v>127</v>
      </c>
      <c r="K1012" s="2">
        <v>4</v>
      </c>
      <c r="L1012" t="s">
        <v>85</v>
      </c>
      <c r="M1012" t="s">
        <v>128</v>
      </c>
      <c r="N1012" t="s">
        <v>87</v>
      </c>
    </row>
    <row r="1013" spans="1:14" x14ac:dyDescent="0.25">
      <c r="A1013" s="2">
        <v>1</v>
      </c>
      <c r="B1013" s="2">
        <v>2016</v>
      </c>
      <c r="C1013" t="s">
        <v>251</v>
      </c>
      <c r="D1013" t="s">
        <v>48</v>
      </c>
      <c r="E1013" s="2">
        <v>1</v>
      </c>
      <c r="F1013" s="2">
        <v>0</v>
      </c>
      <c r="G1013" t="s">
        <v>252</v>
      </c>
      <c r="H1013" t="s">
        <v>206</v>
      </c>
      <c r="I1013" t="s">
        <v>15</v>
      </c>
      <c r="J1013" t="s">
        <v>129</v>
      </c>
      <c r="K1013" s="2">
        <v>4</v>
      </c>
      <c r="L1013" t="s">
        <v>85</v>
      </c>
      <c r="M1013" t="s">
        <v>130</v>
      </c>
      <c r="N1013" t="s">
        <v>87</v>
      </c>
    </row>
    <row r="1014" spans="1:14" x14ac:dyDescent="0.25">
      <c r="A1014" s="2">
        <v>1</v>
      </c>
      <c r="B1014" s="2">
        <v>2016</v>
      </c>
      <c r="C1014" t="s">
        <v>251</v>
      </c>
      <c r="D1014" t="s">
        <v>48</v>
      </c>
      <c r="E1014" s="2">
        <v>1</v>
      </c>
      <c r="F1014" s="2">
        <v>0</v>
      </c>
      <c r="G1014" t="s">
        <v>252</v>
      </c>
      <c r="H1014" t="s">
        <v>206</v>
      </c>
      <c r="I1014" t="s">
        <v>15</v>
      </c>
      <c r="J1014" t="s">
        <v>131</v>
      </c>
      <c r="K1014" s="2">
        <v>2</v>
      </c>
      <c r="L1014" t="s">
        <v>85</v>
      </c>
      <c r="M1014" t="s">
        <v>132</v>
      </c>
      <c r="N1014" t="s">
        <v>176</v>
      </c>
    </row>
    <row r="1015" spans="1:14" x14ac:dyDescent="0.25">
      <c r="A1015" s="2">
        <v>1</v>
      </c>
      <c r="B1015" s="2">
        <v>2016</v>
      </c>
      <c r="C1015" t="s">
        <v>251</v>
      </c>
      <c r="D1015" t="s">
        <v>48</v>
      </c>
      <c r="E1015" s="2">
        <v>1</v>
      </c>
      <c r="F1015" s="2">
        <v>0</v>
      </c>
      <c r="G1015" t="s">
        <v>252</v>
      </c>
      <c r="H1015" t="s">
        <v>206</v>
      </c>
      <c r="I1015" t="s">
        <v>15</v>
      </c>
      <c r="J1015" t="s">
        <v>133</v>
      </c>
      <c r="K1015" s="2">
        <v>2</v>
      </c>
      <c r="L1015" t="s">
        <v>52</v>
      </c>
      <c r="M1015" t="s">
        <v>134</v>
      </c>
      <c r="N1015" t="s">
        <v>63</v>
      </c>
    </row>
    <row r="1016" spans="1:14" x14ac:dyDescent="0.25">
      <c r="A1016" s="2">
        <v>1</v>
      </c>
      <c r="B1016" s="2">
        <v>2016</v>
      </c>
      <c r="C1016" t="s">
        <v>251</v>
      </c>
      <c r="D1016" t="s">
        <v>48</v>
      </c>
      <c r="E1016" s="2">
        <v>1</v>
      </c>
      <c r="F1016" s="2">
        <v>0</v>
      </c>
      <c r="G1016" t="s">
        <v>252</v>
      </c>
      <c r="H1016" t="s">
        <v>206</v>
      </c>
      <c r="I1016" t="s">
        <v>15</v>
      </c>
      <c r="J1016" t="s">
        <v>135</v>
      </c>
      <c r="K1016" s="2">
        <v>3</v>
      </c>
      <c r="L1016" t="s">
        <v>55</v>
      </c>
      <c r="M1016" t="s">
        <v>136</v>
      </c>
      <c r="N1016" t="s">
        <v>178</v>
      </c>
    </row>
    <row r="1017" spans="1:14" x14ac:dyDescent="0.25">
      <c r="A1017" s="2">
        <v>1</v>
      </c>
      <c r="B1017" s="2">
        <v>2016</v>
      </c>
      <c r="C1017" t="s">
        <v>251</v>
      </c>
      <c r="D1017" t="s">
        <v>48</v>
      </c>
      <c r="E1017" s="2">
        <v>1</v>
      </c>
      <c r="F1017" s="2">
        <v>0</v>
      </c>
      <c r="G1017" t="s">
        <v>252</v>
      </c>
      <c r="H1017" t="s">
        <v>206</v>
      </c>
      <c r="I1017" t="s">
        <v>15</v>
      </c>
      <c r="J1017" t="s">
        <v>137</v>
      </c>
      <c r="K1017" s="2">
        <v>5</v>
      </c>
      <c r="L1017" t="s">
        <v>55</v>
      </c>
      <c r="M1017" t="s">
        <v>138</v>
      </c>
      <c r="N1017" t="s">
        <v>185</v>
      </c>
    </row>
    <row r="1018" spans="1:14" x14ac:dyDescent="0.25">
      <c r="A1018" s="2">
        <v>1</v>
      </c>
      <c r="B1018" s="2">
        <v>2016</v>
      </c>
      <c r="C1018" t="s">
        <v>251</v>
      </c>
      <c r="D1018" t="s">
        <v>48</v>
      </c>
      <c r="E1018" s="2">
        <v>1</v>
      </c>
      <c r="F1018" s="2">
        <v>0</v>
      </c>
      <c r="G1018" t="s">
        <v>252</v>
      </c>
      <c r="H1018" t="s">
        <v>206</v>
      </c>
      <c r="I1018" t="s">
        <v>15</v>
      </c>
      <c r="J1018" t="s">
        <v>139</v>
      </c>
      <c r="K1018" s="2">
        <v>4</v>
      </c>
      <c r="L1018" t="s">
        <v>85</v>
      </c>
      <c r="M1018" t="s">
        <v>140</v>
      </c>
      <c r="N1018" t="s">
        <v>87</v>
      </c>
    </row>
    <row r="1019" spans="1:14" x14ac:dyDescent="0.25">
      <c r="A1019" s="2">
        <v>1</v>
      </c>
      <c r="B1019" s="2">
        <v>2016</v>
      </c>
      <c r="C1019" t="s">
        <v>251</v>
      </c>
      <c r="D1019" t="s">
        <v>48</v>
      </c>
      <c r="E1019" s="2">
        <v>1</v>
      </c>
      <c r="F1019" s="2">
        <v>0</v>
      </c>
      <c r="G1019" t="s">
        <v>252</v>
      </c>
      <c r="H1019" t="s">
        <v>206</v>
      </c>
      <c r="I1019" t="s">
        <v>15</v>
      </c>
      <c r="J1019" t="s">
        <v>141</v>
      </c>
      <c r="K1019" s="2">
        <v>4</v>
      </c>
      <c r="L1019" t="s">
        <v>85</v>
      </c>
      <c r="M1019" t="s">
        <v>142</v>
      </c>
      <c r="N1019" t="s">
        <v>87</v>
      </c>
    </row>
    <row r="1020" spans="1:14" x14ac:dyDescent="0.25">
      <c r="A1020" s="2">
        <v>1</v>
      </c>
      <c r="B1020" s="2">
        <v>2016</v>
      </c>
      <c r="C1020" t="s">
        <v>251</v>
      </c>
      <c r="D1020" t="s">
        <v>48</v>
      </c>
      <c r="E1020" s="2">
        <v>1</v>
      </c>
      <c r="F1020" s="2">
        <v>0</v>
      </c>
      <c r="G1020" t="s">
        <v>252</v>
      </c>
      <c r="H1020" t="s">
        <v>206</v>
      </c>
      <c r="I1020" t="s">
        <v>15</v>
      </c>
      <c r="J1020" t="s">
        <v>143</v>
      </c>
      <c r="K1020" s="2">
        <v>4</v>
      </c>
      <c r="L1020" t="s">
        <v>85</v>
      </c>
      <c r="M1020" t="s">
        <v>144</v>
      </c>
      <c r="N1020" t="s">
        <v>87</v>
      </c>
    </row>
    <row r="1021" spans="1:14" x14ac:dyDescent="0.25">
      <c r="A1021" s="2">
        <v>1</v>
      </c>
      <c r="B1021" s="2">
        <v>2016</v>
      </c>
      <c r="C1021" t="s">
        <v>251</v>
      </c>
      <c r="D1021" t="s">
        <v>48</v>
      </c>
      <c r="E1021" s="2">
        <v>1</v>
      </c>
      <c r="F1021" s="2">
        <v>0</v>
      </c>
      <c r="G1021" t="s">
        <v>252</v>
      </c>
      <c r="H1021" t="s">
        <v>206</v>
      </c>
      <c r="I1021" t="s">
        <v>15</v>
      </c>
      <c r="J1021" t="s">
        <v>145</v>
      </c>
      <c r="K1021" s="2">
        <v>3</v>
      </c>
      <c r="L1021" t="s">
        <v>55</v>
      </c>
      <c r="M1021" t="s">
        <v>146</v>
      </c>
      <c r="N1021" t="s">
        <v>178</v>
      </c>
    </row>
    <row r="1022" spans="1:14" x14ac:dyDescent="0.25">
      <c r="A1022" s="2">
        <v>1</v>
      </c>
      <c r="B1022" s="2">
        <v>2016</v>
      </c>
      <c r="C1022" t="s">
        <v>251</v>
      </c>
      <c r="D1022" t="s">
        <v>48</v>
      </c>
      <c r="E1022" s="2">
        <v>1</v>
      </c>
      <c r="F1022" s="2">
        <v>0</v>
      </c>
      <c r="G1022" t="s">
        <v>252</v>
      </c>
      <c r="H1022" t="s">
        <v>206</v>
      </c>
      <c r="I1022" t="s">
        <v>15</v>
      </c>
      <c r="J1022" t="s">
        <v>147</v>
      </c>
      <c r="K1022" s="2">
        <v>5</v>
      </c>
      <c r="L1022" t="s">
        <v>55</v>
      </c>
      <c r="M1022" t="s">
        <v>148</v>
      </c>
      <c r="N1022" t="s">
        <v>185</v>
      </c>
    </row>
    <row r="1023" spans="1:14" x14ac:dyDescent="0.25">
      <c r="A1023" s="2">
        <v>1</v>
      </c>
      <c r="B1023" s="2">
        <v>2016</v>
      </c>
      <c r="C1023" t="s">
        <v>251</v>
      </c>
      <c r="D1023" t="s">
        <v>48</v>
      </c>
      <c r="E1023" s="2">
        <v>1</v>
      </c>
      <c r="F1023" s="2">
        <v>0</v>
      </c>
      <c r="G1023" t="s">
        <v>252</v>
      </c>
      <c r="H1023" t="s">
        <v>206</v>
      </c>
      <c r="I1023" t="s">
        <v>15</v>
      </c>
      <c r="J1023" t="s">
        <v>149</v>
      </c>
      <c r="K1023" s="2">
        <v>3</v>
      </c>
      <c r="L1023" t="s">
        <v>55</v>
      </c>
      <c r="M1023" t="s">
        <v>150</v>
      </c>
      <c r="N1023" t="s">
        <v>178</v>
      </c>
    </row>
    <row r="1024" spans="1:14" x14ac:dyDescent="0.25">
      <c r="A1024" s="2">
        <v>1</v>
      </c>
      <c r="B1024" s="2">
        <v>2016</v>
      </c>
      <c r="C1024" t="s">
        <v>251</v>
      </c>
      <c r="D1024" t="s">
        <v>48</v>
      </c>
      <c r="E1024" s="2">
        <v>1</v>
      </c>
      <c r="F1024" s="2">
        <v>0</v>
      </c>
      <c r="G1024" t="s">
        <v>252</v>
      </c>
      <c r="H1024" t="s">
        <v>206</v>
      </c>
      <c r="I1024" t="s">
        <v>15</v>
      </c>
      <c r="J1024" t="s">
        <v>151</v>
      </c>
      <c r="K1024" s="3"/>
      <c r="L1024" t="s">
        <v>52</v>
      </c>
      <c r="M1024" t="s">
        <v>152</v>
      </c>
    </row>
    <row r="1025" spans="1:14" x14ac:dyDescent="0.25">
      <c r="A1025" s="2">
        <v>1</v>
      </c>
      <c r="B1025" s="2">
        <v>2016</v>
      </c>
      <c r="C1025" t="s">
        <v>251</v>
      </c>
      <c r="D1025" t="s">
        <v>48</v>
      </c>
      <c r="E1025" s="2">
        <v>1</v>
      </c>
      <c r="F1025" s="2">
        <v>0</v>
      </c>
      <c r="G1025" t="s">
        <v>252</v>
      </c>
      <c r="H1025" t="s">
        <v>206</v>
      </c>
      <c r="I1025" t="s">
        <v>15</v>
      </c>
      <c r="J1025" t="s">
        <v>153</v>
      </c>
      <c r="K1025" s="2">
        <v>7</v>
      </c>
      <c r="L1025" t="s">
        <v>75</v>
      </c>
      <c r="M1025" t="s">
        <v>154</v>
      </c>
      <c r="N1025" t="s">
        <v>193</v>
      </c>
    </row>
    <row r="1026" spans="1:14" x14ac:dyDescent="0.25">
      <c r="A1026" s="2">
        <v>1</v>
      </c>
      <c r="B1026" s="2">
        <v>2016</v>
      </c>
      <c r="C1026" t="s">
        <v>251</v>
      </c>
      <c r="D1026" t="s">
        <v>48</v>
      </c>
      <c r="E1026" s="2">
        <v>1</v>
      </c>
      <c r="F1026" s="2">
        <v>0</v>
      </c>
      <c r="G1026" t="s">
        <v>252</v>
      </c>
      <c r="H1026" t="s">
        <v>206</v>
      </c>
      <c r="I1026" t="s">
        <v>15</v>
      </c>
      <c r="J1026" t="s">
        <v>156</v>
      </c>
      <c r="K1026" s="2">
        <v>1</v>
      </c>
      <c r="L1026" t="s">
        <v>75</v>
      </c>
      <c r="M1026" t="s">
        <v>157</v>
      </c>
      <c r="N1026" t="s">
        <v>158</v>
      </c>
    </row>
    <row r="1027" spans="1:14" x14ac:dyDescent="0.25">
      <c r="A1027" s="2">
        <v>1</v>
      </c>
      <c r="B1027" s="2">
        <v>2016</v>
      </c>
      <c r="C1027" t="s">
        <v>251</v>
      </c>
      <c r="D1027" t="s">
        <v>48</v>
      </c>
      <c r="E1027" s="2">
        <v>1</v>
      </c>
      <c r="F1027" s="2">
        <v>0</v>
      </c>
      <c r="G1027" t="s">
        <v>252</v>
      </c>
      <c r="H1027" t="s">
        <v>206</v>
      </c>
      <c r="I1027" t="s">
        <v>15</v>
      </c>
      <c r="J1027" t="s">
        <v>159</v>
      </c>
      <c r="K1027" s="3"/>
      <c r="L1027" t="s">
        <v>52</v>
      </c>
      <c r="M1027" t="s">
        <v>160</v>
      </c>
    </row>
    <row r="1028" spans="1:14" x14ac:dyDescent="0.25">
      <c r="A1028" s="2">
        <v>1</v>
      </c>
      <c r="B1028" s="2">
        <v>2016</v>
      </c>
      <c r="C1028" t="s">
        <v>251</v>
      </c>
      <c r="D1028" t="s">
        <v>48</v>
      </c>
      <c r="E1028" s="2">
        <v>1</v>
      </c>
      <c r="F1028" s="2">
        <v>0</v>
      </c>
      <c r="G1028" t="s">
        <v>252</v>
      </c>
      <c r="H1028" t="s">
        <v>206</v>
      </c>
      <c r="I1028" t="s">
        <v>15</v>
      </c>
      <c r="J1028" t="s">
        <v>161</v>
      </c>
      <c r="K1028" s="3"/>
      <c r="L1028" t="s">
        <v>52</v>
      </c>
      <c r="M1028" t="s">
        <v>162</v>
      </c>
    </row>
    <row r="1029" spans="1:14" x14ac:dyDescent="0.25">
      <c r="A1029" s="2">
        <v>1</v>
      </c>
      <c r="B1029" s="2">
        <v>2016</v>
      </c>
      <c r="C1029" t="s">
        <v>251</v>
      </c>
      <c r="D1029" t="s">
        <v>48</v>
      </c>
      <c r="E1029" s="2">
        <v>1</v>
      </c>
      <c r="F1029" s="2">
        <v>0</v>
      </c>
      <c r="G1029" t="s">
        <v>252</v>
      </c>
      <c r="H1029" t="s">
        <v>206</v>
      </c>
      <c r="I1029" t="s">
        <v>15</v>
      </c>
      <c r="J1029" t="s">
        <v>163</v>
      </c>
      <c r="K1029" s="2">
        <v>1</v>
      </c>
      <c r="L1029" t="s">
        <v>52</v>
      </c>
      <c r="M1029" t="s">
        <v>164</v>
      </c>
      <c r="N1029" t="s">
        <v>165</v>
      </c>
    </row>
    <row r="1030" spans="1:14" x14ac:dyDescent="0.25">
      <c r="A1030" s="2">
        <v>1</v>
      </c>
      <c r="B1030" s="2">
        <v>2016</v>
      </c>
      <c r="C1030" t="s">
        <v>251</v>
      </c>
      <c r="D1030" t="s">
        <v>48</v>
      </c>
      <c r="E1030" s="2">
        <v>1</v>
      </c>
      <c r="F1030" s="2">
        <v>0</v>
      </c>
      <c r="G1030" t="s">
        <v>252</v>
      </c>
      <c r="H1030" t="s">
        <v>206</v>
      </c>
      <c r="I1030" t="s">
        <v>15</v>
      </c>
      <c r="J1030" t="s">
        <v>166</v>
      </c>
      <c r="K1030" s="2">
        <v>3</v>
      </c>
      <c r="L1030" t="s">
        <v>55</v>
      </c>
      <c r="M1030" t="s">
        <v>167</v>
      </c>
      <c r="N1030" t="s">
        <v>178</v>
      </c>
    </row>
    <row r="1031" spans="1:14" x14ac:dyDescent="0.25">
      <c r="A1031" s="2">
        <v>1</v>
      </c>
      <c r="B1031" s="2">
        <v>2016</v>
      </c>
      <c r="C1031" t="s">
        <v>253</v>
      </c>
      <c r="D1031" t="s">
        <v>48</v>
      </c>
      <c r="E1031" s="2">
        <v>1</v>
      </c>
      <c r="F1031" s="2">
        <v>0</v>
      </c>
      <c r="G1031" t="s">
        <v>254</v>
      </c>
      <c r="H1031" t="s">
        <v>206</v>
      </c>
      <c r="I1031" t="s">
        <v>15</v>
      </c>
      <c r="J1031" t="s">
        <v>51</v>
      </c>
      <c r="K1031" s="3"/>
      <c r="L1031" t="s">
        <v>52</v>
      </c>
      <c r="M1031" t="s">
        <v>53</v>
      </c>
    </row>
    <row r="1032" spans="1:14" x14ac:dyDescent="0.25">
      <c r="A1032" s="2">
        <v>1</v>
      </c>
      <c r="B1032" s="2">
        <v>2016</v>
      </c>
      <c r="C1032" t="s">
        <v>253</v>
      </c>
      <c r="D1032" t="s">
        <v>48</v>
      </c>
      <c r="E1032" s="2">
        <v>1</v>
      </c>
      <c r="F1032" s="2">
        <v>0</v>
      </c>
      <c r="G1032" t="s">
        <v>254</v>
      </c>
      <c r="H1032" t="s">
        <v>206</v>
      </c>
      <c r="I1032" t="s">
        <v>15</v>
      </c>
      <c r="J1032" t="s">
        <v>54</v>
      </c>
      <c r="K1032" s="2">
        <v>2</v>
      </c>
      <c r="L1032" t="s">
        <v>55</v>
      </c>
      <c r="M1032" t="s">
        <v>56</v>
      </c>
      <c r="N1032" t="s">
        <v>187</v>
      </c>
    </row>
    <row r="1033" spans="1:14" x14ac:dyDescent="0.25">
      <c r="A1033" s="2">
        <v>1</v>
      </c>
      <c r="B1033" s="2">
        <v>2016</v>
      </c>
      <c r="C1033" t="s">
        <v>253</v>
      </c>
      <c r="D1033" t="s">
        <v>48</v>
      </c>
      <c r="E1033" s="2">
        <v>1</v>
      </c>
      <c r="F1033" s="2">
        <v>0</v>
      </c>
      <c r="G1033" t="s">
        <v>254</v>
      </c>
      <c r="H1033" t="s">
        <v>206</v>
      </c>
      <c r="I1033" t="s">
        <v>15</v>
      </c>
      <c r="J1033" t="s">
        <v>58</v>
      </c>
      <c r="K1033" s="2">
        <v>3</v>
      </c>
      <c r="L1033" t="s">
        <v>55</v>
      </c>
      <c r="M1033" t="s">
        <v>59</v>
      </c>
      <c r="N1033" t="s">
        <v>178</v>
      </c>
    </row>
    <row r="1034" spans="1:14" x14ac:dyDescent="0.25">
      <c r="A1034" s="2">
        <v>1</v>
      </c>
      <c r="B1034" s="2">
        <v>2016</v>
      </c>
      <c r="C1034" t="s">
        <v>253</v>
      </c>
      <c r="D1034" t="s">
        <v>48</v>
      </c>
      <c r="E1034" s="2">
        <v>1</v>
      </c>
      <c r="F1034" s="2">
        <v>0</v>
      </c>
      <c r="G1034" t="s">
        <v>254</v>
      </c>
      <c r="H1034" t="s">
        <v>206</v>
      </c>
      <c r="I1034" t="s">
        <v>15</v>
      </c>
      <c r="J1034" t="s">
        <v>60</v>
      </c>
      <c r="K1034" s="2">
        <v>2</v>
      </c>
      <c r="L1034" t="s">
        <v>61</v>
      </c>
      <c r="M1034" t="s">
        <v>62</v>
      </c>
      <c r="N1034" t="s">
        <v>63</v>
      </c>
    </row>
    <row r="1035" spans="1:14" x14ac:dyDescent="0.25">
      <c r="A1035" s="2">
        <v>1</v>
      </c>
      <c r="B1035" s="2">
        <v>2016</v>
      </c>
      <c r="C1035" t="s">
        <v>253</v>
      </c>
      <c r="D1035" t="s">
        <v>48</v>
      </c>
      <c r="E1035" s="2">
        <v>1</v>
      </c>
      <c r="F1035" s="2">
        <v>0</v>
      </c>
      <c r="G1035" t="s">
        <v>254</v>
      </c>
      <c r="H1035" t="s">
        <v>206</v>
      </c>
      <c r="I1035" t="s">
        <v>15</v>
      </c>
      <c r="J1035" t="s">
        <v>64</v>
      </c>
      <c r="K1035" s="2">
        <v>4</v>
      </c>
      <c r="L1035" t="s">
        <v>65</v>
      </c>
      <c r="M1035" t="s">
        <v>66</v>
      </c>
      <c r="N1035" t="s">
        <v>185</v>
      </c>
    </row>
    <row r="1036" spans="1:14" x14ac:dyDescent="0.25">
      <c r="A1036" s="2">
        <v>1</v>
      </c>
      <c r="B1036" s="2">
        <v>2016</v>
      </c>
      <c r="C1036" t="s">
        <v>253</v>
      </c>
      <c r="D1036" t="s">
        <v>48</v>
      </c>
      <c r="E1036" s="2">
        <v>1</v>
      </c>
      <c r="F1036" s="2">
        <v>0</v>
      </c>
      <c r="G1036" t="s">
        <v>254</v>
      </c>
      <c r="H1036" t="s">
        <v>206</v>
      </c>
      <c r="I1036" t="s">
        <v>15</v>
      </c>
      <c r="J1036" t="s">
        <v>68</v>
      </c>
      <c r="K1036" s="2">
        <v>4</v>
      </c>
      <c r="L1036" t="s">
        <v>65</v>
      </c>
      <c r="M1036" t="s">
        <v>69</v>
      </c>
      <c r="N1036" t="s">
        <v>185</v>
      </c>
    </row>
    <row r="1037" spans="1:14" x14ac:dyDescent="0.25">
      <c r="A1037" s="2">
        <v>1</v>
      </c>
      <c r="B1037" s="2">
        <v>2016</v>
      </c>
      <c r="C1037" t="s">
        <v>253</v>
      </c>
      <c r="D1037" t="s">
        <v>48</v>
      </c>
      <c r="E1037" s="2">
        <v>1</v>
      </c>
      <c r="F1037" s="2">
        <v>0</v>
      </c>
      <c r="G1037" t="s">
        <v>254</v>
      </c>
      <c r="H1037" t="s">
        <v>206</v>
      </c>
      <c r="I1037" t="s">
        <v>15</v>
      </c>
      <c r="J1037" t="s">
        <v>70</v>
      </c>
      <c r="K1037" s="2">
        <v>2</v>
      </c>
      <c r="L1037" t="s">
        <v>65</v>
      </c>
      <c r="M1037" t="s">
        <v>71</v>
      </c>
      <c r="N1037" t="s">
        <v>186</v>
      </c>
    </row>
    <row r="1038" spans="1:14" x14ac:dyDescent="0.25">
      <c r="A1038" s="2">
        <v>1</v>
      </c>
      <c r="B1038" s="2">
        <v>2016</v>
      </c>
      <c r="C1038" t="s">
        <v>253</v>
      </c>
      <c r="D1038" t="s">
        <v>48</v>
      </c>
      <c r="E1038" s="2">
        <v>1</v>
      </c>
      <c r="F1038" s="2">
        <v>0</v>
      </c>
      <c r="G1038" t="s">
        <v>254</v>
      </c>
      <c r="H1038" t="s">
        <v>206</v>
      </c>
      <c r="I1038" t="s">
        <v>15</v>
      </c>
      <c r="J1038" t="s">
        <v>72</v>
      </c>
      <c r="K1038" s="3"/>
      <c r="L1038" t="s">
        <v>52</v>
      </c>
      <c r="M1038" t="s">
        <v>73</v>
      </c>
    </row>
    <row r="1039" spans="1:14" x14ac:dyDescent="0.25">
      <c r="A1039" s="2">
        <v>1</v>
      </c>
      <c r="B1039" s="2">
        <v>2016</v>
      </c>
      <c r="C1039" t="s">
        <v>253</v>
      </c>
      <c r="D1039" t="s">
        <v>48</v>
      </c>
      <c r="E1039" s="2">
        <v>1</v>
      </c>
      <c r="F1039" s="2">
        <v>0</v>
      </c>
      <c r="G1039" t="s">
        <v>254</v>
      </c>
      <c r="H1039" t="s">
        <v>206</v>
      </c>
      <c r="I1039" t="s">
        <v>15</v>
      </c>
      <c r="J1039" t="s">
        <v>74</v>
      </c>
      <c r="K1039" s="2">
        <v>2</v>
      </c>
      <c r="L1039" t="s">
        <v>75</v>
      </c>
      <c r="M1039" t="s">
        <v>76</v>
      </c>
      <c r="N1039" t="s">
        <v>207</v>
      </c>
    </row>
    <row r="1040" spans="1:14" x14ac:dyDescent="0.25">
      <c r="A1040" s="2">
        <v>1</v>
      </c>
      <c r="B1040" s="2">
        <v>2016</v>
      </c>
      <c r="C1040" t="s">
        <v>253</v>
      </c>
      <c r="D1040" t="s">
        <v>48</v>
      </c>
      <c r="E1040" s="2">
        <v>1</v>
      </c>
      <c r="F1040" s="2">
        <v>0</v>
      </c>
      <c r="G1040" t="s">
        <v>254</v>
      </c>
      <c r="H1040" t="s">
        <v>206</v>
      </c>
      <c r="I1040" t="s">
        <v>15</v>
      </c>
      <c r="J1040" t="s">
        <v>78</v>
      </c>
      <c r="K1040" s="2">
        <v>2</v>
      </c>
      <c r="L1040" t="s">
        <v>75</v>
      </c>
      <c r="M1040" t="s">
        <v>79</v>
      </c>
      <c r="N1040" t="s">
        <v>255</v>
      </c>
    </row>
    <row r="1041" spans="1:14" x14ac:dyDescent="0.25">
      <c r="A1041" s="2">
        <v>1</v>
      </c>
      <c r="B1041" s="2">
        <v>2016</v>
      </c>
      <c r="C1041" t="s">
        <v>253</v>
      </c>
      <c r="D1041" t="s">
        <v>48</v>
      </c>
      <c r="E1041" s="2">
        <v>1</v>
      </c>
      <c r="F1041" s="2">
        <v>0</v>
      </c>
      <c r="G1041" t="s">
        <v>254</v>
      </c>
      <c r="H1041" t="s">
        <v>206</v>
      </c>
      <c r="I1041" t="s">
        <v>15</v>
      </c>
      <c r="J1041" t="s">
        <v>81</v>
      </c>
      <c r="K1041" s="3"/>
      <c r="L1041" t="s">
        <v>75</v>
      </c>
      <c r="M1041" t="s">
        <v>82</v>
      </c>
    </row>
    <row r="1042" spans="1:14" x14ac:dyDescent="0.25">
      <c r="A1042" s="2">
        <v>1</v>
      </c>
      <c r="B1042" s="2">
        <v>2016</v>
      </c>
      <c r="C1042" t="s">
        <v>253</v>
      </c>
      <c r="D1042" t="s">
        <v>48</v>
      </c>
      <c r="E1042" s="2">
        <v>1</v>
      </c>
      <c r="F1042" s="2">
        <v>0</v>
      </c>
      <c r="G1042" t="s">
        <v>254</v>
      </c>
      <c r="H1042" t="s">
        <v>206</v>
      </c>
      <c r="I1042" t="s">
        <v>15</v>
      </c>
      <c r="J1042" t="s">
        <v>84</v>
      </c>
      <c r="K1042" s="2">
        <v>4</v>
      </c>
      <c r="L1042" t="s">
        <v>85</v>
      </c>
      <c r="M1042" t="s">
        <v>86</v>
      </c>
      <c r="N1042" t="s">
        <v>87</v>
      </c>
    </row>
    <row r="1043" spans="1:14" x14ac:dyDescent="0.25">
      <c r="A1043" s="2">
        <v>1</v>
      </c>
      <c r="B1043" s="2">
        <v>2016</v>
      </c>
      <c r="C1043" t="s">
        <v>253</v>
      </c>
      <c r="D1043" t="s">
        <v>48</v>
      </c>
      <c r="E1043" s="2">
        <v>1</v>
      </c>
      <c r="F1043" s="2">
        <v>0</v>
      </c>
      <c r="G1043" t="s">
        <v>254</v>
      </c>
      <c r="H1043" t="s">
        <v>206</v>
      </c>
      <c r="I1043" t="s">
        <v>15</v>
      </c>
      <c r="J1043" t="s">
        <v>88</v>
      </c>
      <c r="K1043" s="2">
        <v>4</v>
      </c>
      <c r="L1043" t="s">
        <v>85</v>
      </c>
      <c r="M1043" t="s">
        <v>89</v>
      </c>
      <c r="N1043" t="s">
        <v>87</v>
      </c>
    </row>
    <row r="1044" spans="1:14" x14ac:dyDescent="0.25">
      <c r="A1044" s="2">
        <v>1</v>
      </c>
      <c r="B1044" s="2">
        <v>2016</v>
      </c>
      <c r="C1044" t="s">
        <v>253</v>
      </c>
      <c r="D1044" t="s">
        <v>48</v>
      </c>
      <c r="E1044" s="2">
        <v>1</v>
      </c>
      <c r="F1044" s="2">
        <v>0</v>
      </c>
      <c r="G1044" t="s">
        <v>254</v>
      </c>
      <c r="H1044" t="s">
        <v>206</v>
      </c>
      <c r="I1044" t="s">
        <v>15</v>
      </c>
      <c r="J1044" t="s">
        <v>90</v>
      </c>
      <c r="K1044" s="2">
        <v>2</v>
      </c>
      <c r="L1044" t="s">
        <v>75</v>
      </c>
      <c r="M1044" t="s">
        <v>91</v>
      </c>
      <c r="N1044" t="s">
        <v>176</v>
      </c>
    </row>
    <row r="1045" spans="1:14" x14ac:dyDescent="0.25">
      <c r="A1045" s="2">
        <v>1</v>
      </c>
      <c r="B1045" s="2">
        <v>2016</v>
      </c>
      <c r="C1045" t="s">
        <v>253</v>
      </c>
      <c r="D1045" t="s">
        <v>48</v>
      </c>
      <c r="E1045" s="2">
        <v>1</v>
      </c>
      <c r="F1045" s="2">
        <v>0</v>
      </c>
      <c r="G1045" t="s">
        <v>254</v>
      </c>
      <c r="H1045" t="s">
        <v>206</v>
      </c>
      <c r="I1045" t="s">
        <v>15</v>
      </c>
      <c r="J1045" t="s">
        <v>93</v>
      </c>
      <c r="K1045" s="2">
        <v>2</v>
      </c>
      <c r="L1045" t="s">
        <v>75</v>
      </c>
      <c r="M1045" t="s">
        <v>94</v>
      </c>
      <c r="N1045" t="s">
        <v>176</v>
      </c>
    </row>
    <row r="1046" spans="1:14" x14ac:dyDescent="0.25">
      <c r="A1046" s="2">
        <v>1</v>
      </c>
      <c r="B1046" s="2">
        <v>2016</v>
      </c>
      <c r="C1046" t="s">
        <v>253</v>
      </c>
      <c r="D1046" t="s">
        <v>48</v>
      </c>
      <c r="E1046" s="2">
        <v>1</v>
      </c>
      <c r="F1046" s="2">
        <v>0</v>
      </c>
      <c r="G1046" t="s">
        <v>254</v>
      </c>
      <c r="H1046" t="s">
        <v>206</v>
      </c>
      <c r="I1046" t="s">
        <v>15</v>
      </c>
      <c r="J1046" t="s">
        <v>96</v>
      </c>
      <c r="K1046" s="2">
        <v>2</v>
      </c>
      <c r="L1046" t="s">
        <v>75</v>
      </c>
      <c r="M1046" t="s">
        <v>97</v>
      </c>
      <c r="N1046" t="s">
        <v>176</v>
      </c>
    </row>
    <row r="1047" spans="1:14" x14ac:dyDescent="0.25">
      <c r="A1047" s="2">
        <v>1</v>
      </c>
      <c r="B1047" s="2">
        <v>2016</v>
      </c>
      <c r="C1047" t="s">
        <v>253</v>
      </c>
      <c r="D1047" t="s">
        <v>48</v>
      </c>
      <c r="E1047" s="2">
        <v>1</v>
      </c>
      <c r="F1047" s="2">
        <v>0</v>
      </c>
      <c r="G1047" t="s">
        <v>254</v>
      </c>
      <c r="H1047" t="s">
        <v>206</v>
      </c>
      <c r="I1047" t="s">
        <v>15</v>
      </c>
      <c r="J1047" t="s">
        <v>98</v>
      </c>
      <c r="K1047" s="2">
        <v>5</v>
      </c>
      <c r="L1047" t="s">
        <v>85</v>
      </c>
      <c r="M1047" t="s">
        <v>99</v>
      </c>
      <c r="N1047" t="s">
        <v>185</v>
      </c>
    </row>
    <row r="1048" spans="1:14" x14ac:dyDescent="0.25">
      <c r="A1048" s="2">
        <v>1</v>
      </c>
      <c r="B1048" s="2">
        <v>2016</v>
      </c>
      <c r="C1048" t="s">
        <v>253</v>
      </c>
      <c r="D1048" t="s">
        <v>48</v>
      </c>
      <c r="E1048" s="2">
        <v>1</v>
      </c>
      <c r="F1048" s="2">
        <v>0</v>
      </c>
      <c r="G1048" t="s">
        <v>254</v>
      </c>
      <c r="H1048" t="s">
        <v>206</v>
      </c>
      <c r="I1048" t="s">
        <v>15</v>
      </c>
      <c r="J1048" t="s">
        <v>100</v>
      </c>
      <c r="K1048" s="3"/>
      <c r="L1048" t="s">
        <v>61</v>
      </c>
      <c r="M1048" t="s">
        <v>101</v>
      </c>
    </row>
    <row r="1049" spans="1:14" x14ac:dyDescent="0.25">
      <c r="A1049" s="2">
        <v>1</v>
      </c>
      <c r="B1049" s="2">
        <v>2016</v>
      </c>
      <c r="C1049" t="s">
        <v>253</v>
      </c>
      <c r="D1049" t="s">
        <v>48</v>
      </c>
      <c r="E1049" s="2">
        <v>1</v>
      </c>
      <c r="F1049" s="2">
        <v>0</v>
      </c>
      <c r="G1049" t="s">
        <v>254</v>
      </c>
      <c r="H1049" t="s">
        <v>206</v>
      </c>
      <c r="I1049" t="s">
        <v>15</v>
      </c>
      <c r="J1049" t="s">
        <v>102</v>
      </c>
      <c r="K1049" s="3"/>
      <c r="L1049" t="s">
        <v>61</v>
      </c>
      <c r="M1049" t="s">
        <v>103</v>
      </c>
    </row>
    <row r="1050" spans="1:14" x14ac:dyDescent="0.25">
      <c r="A1050" s="2">
        <v>1</v>
      </c>
      <c r="B1050" s="2">
        <v>2016</v>
      </c>
      <c r="C1050" t="s">
        <v>253</v>
      </c>
      <c r="D1050" t="s">
        <v>48</v>
      </c>
      <c r="E1050" s="2">
        <v>1</v>
      </c>
      <c r="F1050" s="2">
        <v>0</v>
      </c>
      <c r="G1050" t="s">
        <v>254</v>
      </c>
      <c r="H1050" t="s">
        <v>206</v>
      </c>
      <c r="I1050" t="s">
        <v>15</v>
      </c>
      <c r="J1050" t="s">
        <v>104</v>
      </c>
      <c r="K1050" s="3"/>
      <c r="L1050" t="s">
        <v>61</v>
      </c>
      <c r="M1050" t="s">
        <v>105</v>
      </c>
    </row>
    <row r="1051" spans="1:14" x14ac:dyDescent="0.25">
      <c r="A1051" s="2">
        <v>1</v>
      </c>
      <c r="B1051" s="2">
        <v>2016</v>
      </c>
      <c r="C1051" t="s">
        <v>253</v>
      </c>
      <c r="D1051" t="s">
        <v>48</v>
      </c>
      <c r="E1051" s="2">
        <v>1</v>
      </c>
      <c r="F1051" s="2">
        <v>0</v>
      </c>
      <c r="G1051" t="s">
        <v>254</v>
      </c>
      <c r="H1051" t="s">
        <v>206</v>
      </c>
      <c r="I1051" t="s">
        <v>15</v>
      </c>
      <c r="J1051" t="s">
        <v>106</v>
      </c>
      <c r="K1051" s="3"/>
      <c r="L1051" t="s">
        <v>61</v>
      </c>
      <c r="M1051" t="s">
        <v>107</v>
      </c>
    </row>
    <row r="1052" spans="1:14" x14ac:dyDescent="0.25">
      <c r="A1052" s="2">
        <v>1</v>
      </c>
      <c r="B1052" s="2">
        <v>2016</v>
      </c>
      <c r="C1052" t="s">
        <v>253</v>
      </c>
      <c r="D1052" t="s">
        <v>48</v>
      </c>
      <c r="E1052" s="2">
        <v>1</v>
      </c>
      <c r="F1052" s="2">
        <v>0</v>
      </c>
      <c r="G1052" t="s">
        <v>254</v>
      </c>
      <c r="H1052" t="s">
        <v>206</v>
      </c>
      <c r="I1052" t="s">
        <v>15</v>
      </c>
      <c r="J1052" t="s">
        <v>108</v>
      </c>
      <c r="K1052" s="3"/>
      <c r="L1052" t="s">
        <v>61</v>
      </c>
      <c r="M1052" t="s">
        <v>109</v>
      </c>
    </row>
    <row r="1053" spans="1:14" x14ac:dyDescent="0.25">
      <c r="A1053" s="2">
        <v>1</v>
      </c>
      <c r="B1053" s="2">
        <v>2016</v>
      </c>
      <c r="C1053" t="s">
        <v>253</v>
      </c>
      <c r="D1053" t="s">
        <v>48</v>
      </c>
      <c r="E1053" s="2">
        <v>1</v>
      </c>
      <c r="F1053" s="2">
        <v>0</v>
      </c>
      <c r="G1053" t="s">
        <v>254</v>
      </c>
      <c r="H1053" t="s">
        <v>206</v>
      </c>
      <c r="I1053" t="s">
        <v>15</v>
      </c>
      <c r="J1053" t="s">
        <v>110</v>
      </c>
      <c r="K1053" s="3"/>
      <c r="L1053" t="s">
        <v>61</v>
      </c>
      <c r="M1053" t="s">
        <v>111</v>
      </c>
    </row>
    <row r="1054" spans="1:14" x14ac:dyDescent="0.25">
      <c r="A1054" s="2">
        <v>1</v>
      </c>
      <c r="B1054" s="2">
        <v>2016</v>
      </c>
      <c r="C1054" t="s">
        <v>253</v>
      </c>
      <c r="D1054" t="s">
        <v>48</v>
      </c>
      <c r="E1054" s="2">
        <v>1</v>
      </c>
      <c r="F1054" s="2">
        <v>0</v>
      </c>
      <c r="G1054" t="s">
        <v>254</v>
      </c>
      <c r="H1054" t="s">
        <v>206</v>
      </c>
      <c r="I1054" t="s">
        <v>15</v>
      </c>
      <c r="J1054" t="s">
        <v>112</v>
      </c>
      <c r="K1054" s="3"/>
      <c r="L1054" t="s">
        <v>61</v>
      </c>
      <c r="M1054" t="s">
        <v>113</v>
      </c>
    </row>
    <row r="1055" spans="1:14" x14ac:dyDescent="0.25">
      <c r="A1055" s="2">
        <v>1</v>
      </c>
      <c r="B1055" s="2">
        <v>2016</v>
      </c>
      <c r="C1055" t="s">
        <v>253</v>
      </c>
      <c r="D1055" t="s">
        <v>48</v>
      </c>
      <c r="E1055" s="2">
        <v>1</v>
      </c>
      <c r="F1055" s="2">
        <v>0</v>
      </c>
      <c r="G1055" t="s">
        <v>254</v>
      </c>
      <c r="H1055" t="s">
        <v>206</v>
      </c>
      <c r="I1055" t="s">
        <v>15</v>
      </c>
      <c r="J1055" t="s">
        <v>114</v>
      </c>
      <c r="K1055" s="3"/>
      <c r="L1055" t="s">
        <v>61</v>
      </c>
      <c r="M1055" t="s">
        <v>115</v>
      </c>
    </row>
    <row r="1056" spans="1:14" x14ac:dyDescent="0.25">
      <c r="A1056" s="2">
        <v>1</v>
      </c>
      <c r="B1056" s="2">
        <v>2016</v>
      </c>
      <c r="C1056" t="s">
        <v>253</v>
      </c>
      <c r="D1056" t="s">
        <v>48</v>
      </c>
      <c r="E1056" s="2">
        <v>1</v>
      </c>
      <c r="F1056" s="2">
        <v>0</v>
      </c>
      <c r="G1056" t="s">
        <v>254</v>
      </c>
      <c r="H1056" t="s">
        <v>206</v>
      </c>
      <c r="I1056" t="s">
        <v>15</v>
      </c>
      <c r="J1056" t="s">
        <v>116</v>
      </c>
      <c r="K1056" s="2">
        <v>1</v>
      </c>
      <c r="L1056" t="s">
        <v>65</v>
      </c>
      <c r="M1056" t="s">
        <v>117</v>
      </c>
      <c r="N1056" t="s">
        <v>230</v>
      </c>
    </row>
    <row r="1057" spans="1:14" x14ac:dyDescent="0.25">
      <c r="A1057" s="2">
        <v>1</v>
      </c>
      <c r="B1057" s="2">
        <v>2016</v>
      </c>
      <c r="C1057" t="s">
        <v>253</v>
      </c>
      <c r="D1057" t="s">
        <v>48</v>
      </c>
      <c r="E1057" s="2">
        <v>1</v>
      </c>
      <c r="F1057" s="2">
        <v>0</v>
      </c>
      <c r="G1057" t="s">
        <v>254</v>
      </c>
      <c r="H1057" t="s">
        <v>206</v>
      </c>
      <c r="I1057" t="s">
        <v>15</v>
      </c>
      <c r="J1057" t="s">
        <v>118</v>
      </c>
      <c r="K1057" s="2">
        <v>2</v>
      </c>
      <c r="L1057" t="s">
        <v>55</v>
      </c>
      <c r="M1057" t="s">
        <v>119</v>
      </c>
      <c r="N1057" t="s">
        <v>187</v>
      </c>
    </row>
    <row r="1058" spans="1:14" x14ac:dyDescent="0.25">
      <c r="A1058" s="2">
        <v>1</v>
      </c>
      <c r="B1058" s="2">
        <v>2016</v>
      </c>
      <c r="C1058" t="s">
        <v>253</v>
      </c>
      <c r="D1058" t="s">
        <v>48</v>
      </c>
      <c r="E1058" s="2">
        <v>1</v>
      </c>
      <c r="F1058" s="2">
        <v>0</v>
      </c>
      <c r="G1058" t="s">
        <v>254</v>
      </c>
      <c r="H1058" t="s">
        <v>206</v>
      </c>
      <c r="I1058" t="s">
        <v>15</v>
      </c>
      <c r="J1058" t="s">
        <v>120</v>
      </c>
      <c r="K1058" s="2">
        <v>4</v>
      </c>
      <c r="L1058" t="s">
        <v>65</v>
      </c>
      <c r="M1058" t="s">
        <v>121</v>
      </c>
      <c r="N1058" t="s">
        <v>185</v>
      </c>
    </row>
    <row r="1059" spans="1:14" x14ac:dyDescent="0.25">
      <c r="A1059" s="2">
        <v>1</v>
      </c>
      <c r="B1059" s="2">
        <v>2016</v>
      </c>
      <c r="C1059" t="s">
        <v>253</v>
      </c>
      <c r="D1059" t="s">
        <v>48</v>
      </c>
      <c r="E1059" s="2">
        <v>1</v>
      </c>
      <c r="F1059" s="2">
        <v>0</v>
      </c>
      <c r="G1059" t="s">
        <v>254</v>
      </c>
      <c r="H1059" t="s">
        <v>206</v>
      </c>
      <c r="I1059" t="s">
        <v>15</v>
      </c>
      <c r="J1059" t="s">
        <v>122</v>
      </c>
      <c r="K1059" s="2">
        <v>4</v>
      </c>
      <c r="L1059" t="s">
        <v>85</v>
      </c>
      <c r="M1059" t="s">
        <v>123</v>
      </c>
      <c r="N1059" t="s">
        <v>87</v>
      </c>
    </row>
    <row r="1060" spans="1:14" x14ac:dyDescent="0.25">
      <c r="A1060" s="2">
        <v>1</v>
      </c>
      <c r="B1060" s="2">
        <v>2016</v>
      </c>
      <c r="C1060" t="s">
        <v>253</v>
      </c>
      <c r="D1060" t="s">
        <v>48</v>
      </c>
      <c r="E1060" s="2">
        <v>1</v>
      </c>
      <c r="F1060" s="2">
        <v>0</v>
      </c>
      <c r="G1060" t="s">
        <v>254</v>
      </c>
      <c r="H1060" t="s">
        <v>206</v>
      </c>
      <c r="I1060" t="s">
        <v>15</v>
      </c>
      <c r="J1060" t="s">
        <v>124</v>
      </c>
      <c r="K1060" s="2">
        <v>2</v>
      </c>
      <c r="L1060" t="s">
        <v>85</v>
      </c>
      <c r="M1060" t="s">
        <v>125</v>
      </c>
      <c r="N1060" t="s">
        <v>176</v>
      </c>
    </row>
    <row r="1061" spans="1:14" x14ac:dyDescent="0.25">
      <c r="A1061" s="2">
        <v>1</v>
      </c>
      <c r="B1061" s="2">
        <v>2016</v>
      </c>
      <c r="C1061" t="s">
        <v>253</v>
      </c>
      <c r="D1061" t="s">
        <v>48</v>
      </c>
      <c r="E1061" s="2">
        <v>1</v>
      </c>
      <c r="F1061" s="2">
        <v>0</v>
      </c>
      <c r="G1061" t="s">
        <v>254</v>
      </c>
      <c r="H1061" t="s">
        <v>206</v>
      </c>
      <c r="I1061" t="s">
        <v>15</v>
      </c>
      <c r="J1061" t="s">
        <v>127</v>
      </c>
      <c r="K1061" s="2">
        <v>3</v>
      </c>
      <c r="L1061" t="s">
        <v>85</v>
      </c>
      <c r="M1061" t="s">
        <v>128</v>
      </c>
      <c r="N1061" t="s">
        <v>126</v>
      </c>
    </row>
    <row r="1062" spans="1:14" x14ac:dyDescent="0.25">
      <c r="A1062" s="2">
        <v>1</v>
      </c>
      <c r="B1062" s="2">
        <v>2016</v>
      </c>
      <c r="C1062" t="s">
        <v>253</v>
      </c>
      <c r="D1062" t="s">
        <v>48</v>
      </c>
      <c r="E1062" s="2">
        <v>1</v>
      </c>
      <c r="F1062" s="2">
        <v>0</v>
      </c>
      <c r="G1062" t="s">
        <v>254</v>
      </c>
      <c r="H1062" t="s">
        <v>206</v>
      </c>
      <c r="I1062" t="s">
        <v>15</v>
      </c>
      <c r="J1062" t="s">
        <v>129</v>
      </c>
      <c r="K1062" s="2">
        <v>3</v>
      </c>
      <c r="L1062" t="s">
        <v>85</v>
      </c>
      <c r="M1062" t="s">
        <v>130</v>
      </c>
      <c r="N1062" t="s">
        <v>126</v>
      </c>
    </row>
    <row r="1063" spans="1:14" x14ac:dyDescent="0.25">
      <c r="A1063" s="2">
        <v>1</v>
      </c>
      <c r="B1063" s="2">
        <v>2016</v>
      </c>
      <c r="C1063" t="s">
        <v>253</v>
      </c>
      <c r="D1063" t="s">
        <v>48</v>
      </c>
      <c r="E1063" s="2">
        <v>1</v>
      </c>
      <c r="F1063" s="2">
        <v>0</v>
      </c>
      <c r="G1063" t="s">
        <v>254</v>
      </c>
      <c r="H1063" t="s">
        <v>206</v>
      </c>
      <c r="I1063" t="s">
        <v>15</v>
      </c>
      <c r="J1063" t="s">
        <v>131</v>
      </c>
      <c r="K1063" s="2">
        <v>3</v>
      </c>
      <c r="L1063" t="s">
        <v>85</v>
      </c>
      <c r="M1063" t="s">
        <v>132</v>
      </c>
      <c r="N1063" t="s">
        <v>126</v>
      </c>
    </row>
    <row r="1064" spans="1:14" x14ac:dyDescent="0.25">
      <c r="A1064" s="2">
        <v>1</v>
      </c>
      <c r="B1064" s="2">
        <v>2016</v>
      </c>
      <c r="C1064" t="s">
        <v>253</v>
      </c>
      <c r="D1064" t="s">
        <v>48</v>
      </c>
      <c r="E1064" s="2">
        <v>1</v>
      </c>
      <c r="F1064" s="2">
        <v>0</v>
      </c>
      <c r="G1064" t="s">
        <v>254</v>
      </c>
      <c r="H1064" t="s">
        <v>206</v>
      </c>
      <c r="I1064" t="s">
        <v>15</v>
      </c>
      <c r="J1064" t="s">
        <v>133</v>
      </c>
      <c r="K1064" s="2">
        <v>2</v>
      </c>
      <c r="L1064" t="s">
        <v>52</v>
      </c>
      <c r="M1064" t="s">
        <v>134</v>
      </c>
      <c r="N1064" t="s">
        <v>63</v>
      </c>
    </row>
    <row r="1065" spans="1:14" x14ac:dyDescent="0.25">
      <c r="A1065" s="2">
        <v>1</v>
      </c>
      <c r="B1065" s="2">
        <v>2016</v>
      </c>
      <c r="C1065" t="s">
        <v>253</v>
      </c>
      <c r="D1065" t="s">
        <v>48</v>
      </c>
      <c r="E1065" s="2">
        <v>1</v>
      </c>
      <c r="F1065" s="2">
        <v>0</v>
      </c>
      <c r="G1065" t="s">
        <v>254</v>
      </c>
      <c r="H1065" t="s">
        <v>206</v>
      </c>
      <c r="I1065" t="s">
        <v>15</v>
      </c>
      <c r="J1065" t="s">
        <v>135</v>
      </c>
      <c r="K1065" s="2">
        <v>3</v>
      </c>
      <c r="L1065" t="s">
        <v>55</v>
      </c>
      <c r="M1065" t="s">
        <v>136</v>
      </c>
      <c r="N1065" t="s">
        <v>178</v>
      </c>
    </row>
    <row r="1066" spans="1:14" x14ac:dyDescent="0.25">
      <c r="A1066" s="2">
        <v>1</v>
      </c>
      <c r="B1066" s="2">
        <v>2016</v>
      </c>
      <c r="C1066" t="s">
        <v>253</v>
      </c>
      <c r="D1066" t="s">
        <v>48</v>
      </c>
      <c r="E1066" s="2">
        <v>1</v>
      </c>
      <c r="F1066" s="2">
        <v>0</v>
      </c>
      <c r="G1066" t="s">
        <v>254</v>
      </c>
      <c r="H1066" t="s">
        <v>206</v>
      </c>
      <c r="I1066" t="s">
        <v>15</v>
      </c>
      <c r="J1066" t="s">
        <v>137</v>
      </c>
      <c r="K1066" s="2">
        <v>5</v>
      </c>
      <c r="L1066" t="s">
        <v>55</v>
      </c>
      <c r="M1066" t="s">
        <v>138</v>
      </c>
      <c r="N1066" t="s">
        <v>185</v>
      </c>
    </row>
    <row r="1067" spans="1:14" x14ac:dyDescent="0.25">
      <c r="A1067" s="2">
        <v>1</v>
      </c>
      <c r="B1067" s="2">
        <v>2016</v>
      </c>
      <c r="C1067" t="s">
        <v>253</v>
      </c>
      <c r="D1067" t="s">
        <v>48</v>
      </c>
      <c r="E1067" s="2">
        <v>1</v>
      </c>
      <c r="F1067" s="2">
        <v>0</v>
      </c>
      <c r="G1067" t="s">
        <v>254</v>
      </c>
      <c r="H1067" t="s">
        <v>206</v>
      </c>
      <c r="I1067" t="s">
        <v>15</v>
      </c>
      <c r="J1067" t="s">
        <v>139</v>
      </c>
      <c r="K1067" s="2">
        <v>3</v>
      </c>
      <c r="L1067" t="s">
        <v>85</v>
      </c>
      <c r="M1067" t="s">
        <v>140</v>
      </c>
      <c r="N1067" t="s">
        <v>126</v>
      </c>
    </row>
    <row r="1068" spans="1:14" x14ac:dyDescent="0.25">
      <c r="A1068" s="2">
        <v>1</v>
      </c>
      <c r="B1068" s="2">
        <v>2016</v>
      </c>
      <c r="C1068" t="s">
        <v>253</v>
      </c>
      <c r="D1068" t="s">
        <v>48</v>
      </c>
      <c r="E1068" s="2">
        <v>1</v>
      </c>
      <c r="F1068" s="2">
        <v>0</v>
      </c>
      <c r="G1068" t="s">
        <v>254</v>
      </c>
      <c r="H1068" t="s">
        <v>206</v>
      </c>
      <c r="I1068" t="s">
        <v>15</v>
      </c>
      <c r="J1068" t="s">
        <v>141</v>
      </c>
      <c r="K1068" s="2">
        <v>5</v>
      </c>
      <c r="L1068" t="s">
        <v>85</v>
      </c>
      <c r="M1068" t="s">
        <v>142</v>
      </c>
      <c r="N1068" t="s">
        <v>185</v>
      </c>
    </row>
    <row r="1069" spans="1:14" x14ac:dyDescent="0.25">
      <c r="A1069" s="2">
        <v>1</v>
      </c>
      <c r="B1069" s="2">
        <v>2016</v>
      </c>
      <c r="C1069" t="s">
        <v>253</v>
      </c>
      <c r="D1069" t="s">
        <v>48</v>
      </c>
      <c r="E1069" s="2">
        <v>1</v>
      </c>
      <c r="F1069" s="2">
        <v>0</v>
      </c>
      <c r="G1069" t="s">
        <v>254</v>
      </c>
      <c r="H1069" t="s">
        <v>206</v>
      </c>
      <c r="I1069" t="s">
        <v>15</v>
      </c>
      <c r="J1069" t="s">
        <v>143</v>
      </c>
      <c r="K1069" s="2">
        <v>3</v>
      </c>
      <c r="L1069" t="s">
        <v>85</v>
      </c>
      <c r="M1069" t="s">
        <v>144</v>
      </c>
      <c r="N1069" t="s">
        <v>126</v>
      </c>
    </row>
    <row r="1070" spans="1:14" x14ac:dyDescent="0.25">
      <c r="A1070" s="2">
        <v>1</v>
      </c>
      <c r="B1070" s="2">
        <v>2016</v>
      </c>
      <c r="C1070" t="s">
        <v>253</v>
      </c>
      <c r="D1070" t="s">
        <v>48</v>
      </c>
      <c r="E1070" s="2">
        <v>1</v>
      </c>
      <c r="F1070" s="2">
        <v>0</v>
      </c>
      <c r="G1070" t="s">
        <v>254</v>
      </c>
      <c r="H1070" t="s">
        <v>206</v>
      </c>
      <c r="I1070" t="s">
        <v>15</v>
      </c>
      <c r="J1070" t="s">
        <v>145</v>
      </c>
      <c r="K1070" s="2">
        <v>3</v>
      </c>
      <c r="L1070" t="s">
        <v>55</v>
      </c>
      <c r="M1070" t="s">
        <v>146</v>
      </c>
      <c r="N1070" t="s">
        <v>178</v>
      </c>
    </row>
    <row r="1071" spans="1:14" x14ac:dyDescent="0.25">
      <c r="A1071" s="2">
        <v>1</v>
      </c>
      <c r="B1071" s="2">
        <v>2016</v>
      </c>
      <c r="C1071" t="s">
        <v>253</v>
      </c>
      <c r="D1071" t="s">
        <v>48</v>
      </c>
      <c r="E1071" s="2">
        <v>1</v>
      </c>
      <c r="F1071" s="2">
        <v>0</v>
      </c>
      <c r="G1071" t="s">
        <v>254</v>
      </c>
      <c r="H1071" t="s">
        <v>206</v>
      </c>
      <c r="I1071" t="s">
        <v>15</v>
      </c>
      <c r="J1071" t="s">
        <v>147</v>
      </c>
      <c r="K1071" s="2">
        <v>3</v>
      </c>
      <c r="L1071" t="s">
        <v>55</v>
      </c>
      <c r="M1071" t="s">
        <v>148</v>
      </c>
      <c r="N1071" t="s">
        <v>178</v>
      </c>
    </row>
    <row r="1072" spans="1:14" x14ac:dyDescent="0.25">
      <c r="A1072" s="2">
        <v>1</v>
      </c>
      <c r="B1072" s="2">
        <v>2016</v>
      </c>
      <c r="C1072" t="s">
        <v>253</v>
      </c>
      <c r="D1072" t="s">
        <v>48</v>
      </c>
      <c r="E1072" s="2">
        <v>1</v>
      </c>
      <c r="F1072" s="2">
        <v>0</v>
      </c>
      <c r="G1072" t="s">
        <v>254</v>
      </c>
      <c r="H1072" t="s">
        <v>206</v>
      </c>
      <c r="I1072" t="s">
        <v>15</v>
      </c>
      <c r="J1072" t="s">
        <v>149</v>
      </c>
      <c r="K1072" s="2">
        <v>5</v>
      </c>
      <c r="L1072" t="s">
        <v>55</v>
      </c>
      <c r="M1072" t="s">
        <v>150</v>
      </c>
      <c r="N1072" t="s">
        <v>185</v>
      </c>
    </row>
    <row r="1073" spans="1:14" x14ac:dyDescent="0.25">
      <c r="A1073" s="2">
        <v>1</v>
      </c>
      <c r="B1073" s="2">
        <v>2016</v>
      </c>
      <c r="C1073" t="s">
        <v>253</v>
      </c>
      <c r="D1073" t="s">
        <v>48</v>
      </c>
      <c r="E1073" s="2">
        <v>1</v>
      </c>
      <c r="F1073" s="2">
        <v>0</v>
      </c>
      <c r="G1073" t="s">
        <v>254</v>
      </c>
      <c r="H1073" t="s">
        <v>206</v>
      </c>
      <c r="I1073" t="s">
        <v>15</v>
      </c>
      <c r="J1073" t="s">
        <v>151</v>
      </c>
      <c r="K1073" s="3"/>
      <c r="L1073" t="s">
        <v>52</v>
      </c>
      <c r="M1073" t="s">
        <v>152</v>
      </c>
    </row>
    <row r="1074" spans="1:14" x14ac:dyDescent="0.25">
      <c r="A1074" s="2">
        <v>1</v>
      </c>
      <c r="B1074" s="2">
        <v>2016</v>
      </c>
      <c r="C1074" t="s">
        <v>253</v>
      </c>
      <c r="D1074" t="s">
        <v>48</v>
      </c>
      <c r="E1074" s="2">
        <v>1</v>
      </c>
      <c r="F1074" s="2">
        <v>0</v>
      </c>
      <c r="G1074" t="s">
        <v>254</v>
      </c>
      <c r="H1074" t="s">
        <v>206</v>
      </c>
      <c r="I1074" t="s">
        <v>15</v>
      </c>
      <c r="J1074" t="s">
        <v>153</v>
      </c>
      <c r="K1074" s="2">
        <v>1</v>
      </c>
      <c r="L1074" t="s">
        <v>75</v>
      </c>
      <c r="M1074" t="s">
        <v>154</v>
      </c>
      <c r="N1074" t="s">
        <v>256</v>
      </c>
    </row>
    <row r="1075" spans="1:14" x14ac:dyDescent="0.25">
      <c r="A1075" s="2">
        <v>1</v>
      </c>
      <c r="B1075" s="2">
        <v>2016</v>
      </c>
      <c r="C1075" t="s">
        <v>253</v>
      </c>
      <c r="D1075" t="s">
        <v>48</v>
      </c>
      <c r="E1075" s="2">
        <v>1</v>
      </c>
      <c r="F1075" s="2">
        <v>0</v>
      </c>
      <c r="G1075" t="s">
        <v>254</v>
      </c>
      <c r="H1075" t="s">
        <v>206</v>
      </c>
      <c r="I1075" t="s">
        <v>15</v>
      </c>
      <c r="J1075" t="s">
        <v>156</v>
      </c>
      <c r="K1075" s="2">
        <v>3</v>
      </c>
      <c r="L1075" t="s">
        <v>75</v>
      </c>
      <c r="M1075" t="s">
        <v>157</v>
      </c>
      <c r="N1075" t="s">
        <v>226</v>
      </c>
    </row>
    <row r="1076" spans="1:14" x14ac:dyDescent="0.25">
      <c r="A1076" s="2">
        <v>1</v>
      </c>
      <c r="B1076" s="2">
        <v>2016</v>
      </c>
      <c r="C1076" t="s">
        <v>253</v>
      </c>
      <c r="D1076" t="s">
        <v>48</v>
      </c>
      <c r="E1076" s="2">
        <v>1</v>
      </c>
      <c r="F1076" s="2">
        <v>0</v>
      </c>
      <c r="G1076" t="s">
        <v>254</v>
      </c>
      <c r="H1076" t="s">
        <v>206</v>
      </c>
      <c r="I1076" t="s">
        <v>15</v>
      </c>
      <c r="J1076" t="s">
        <v>159</v>
      </c>
      <c r="K1076" s="3"/>
      <c r="L1076" t="s">
        <v>52</v>
      </c>
      <c r="M1076" t="s">
        <v>160</v>
      </c>
    </row>
    <row r="1077" spans="1:14" x14ac:dyDescent="0.25">
      <c r="A1077" s="2">
        <v>1</v>
      </c>
      <c r="B1077" s="2">
        <v>2016</v>
      </c>
      <c r="C1077" t="s">
        <v>253</v>
      </c>
      <c r="D1077" t="s">
        <v>48</v>
      </c>
      <c r="E1077" s="2">
        <v>1</v>
      </c>
      <c r="F1077" s="2">
        <v>0</v>
      </c>
      <c r="G1077" t="s">
        <v>254</v>
      </c>
      <c r="H1077" t="s">
        <v>206</v>
      </c>
      <c r="I1077" t="s">
        <v>15</v>
      </c>
      <c r="J1077" t="s">
        <v>161</v>
      </c>
      <c r="K1077" s="3"/>
      <c r="L1077" t="s">
        <v>52</v>
      </c>
      <c r="M1077" t="s">
        <v>162</v>
      </c>
    </row>
    <row r="1078" spans="1:14" x14ac:dyDescent="0.25">
      <c r="A1078" s="2">
        <v>1</v>
      </c>
      <c r="B1078" s="2">
        <v>2016</v>
      </c>
      <c r="C1078" t="s">
        <v>253</v>
      </c>
      <c r="D1078" t="s">
        <v>48</v>
      </c>
      <c r="E1078" s="2">
        <v>1</v>
      </c>
      <c r="F1078" s="2">
        <v>0</v>
      </c>
      <c r="G1078" t="s">
        <v>254</v>
      </c>
      <c r="H1078" t="s">
        <v>206</v>
      </c>
      <c r="I1078" t="s">
        <v>15</v>
      </c>
      <c r="J1078" t="s">
        <v>163</v>
      </c>
      <c r="K1078" s="2">
        <v>1</v>
      </c>
      <c r="L1078" t="s">
        <v>52</v>
      </c>
      <c r="M1078" t="s">
        <v>164</v>
      </c>
      <c r="N1078" t="s">
        <v>165</v>
      </c>
    </row>
    <row r="1079" spans="1:14" x14ac:dyDescent="0.25">
      <c r="A1079" s="2">
        <v>1</v>
      </c>
      <c r="B1079" s="2">
        <v>2016</v>
      </c>
      <c r="C1079" t="s">
        <v>253</v>
      </c>
      <c r="D1079" t="s">
        <v>48</v>
      </c>
      <c r="E1079" s="2">
        <v>1</v>
      </c>
      <c r="F1079" s="2">
        <v>0</v>
      </c>
      <c r="G1079" t="s">
        <v>254</v>
      </c>
      <c r="H1079" t="s">
        <v>206</v>
      </c>
      <c r="I1079" t="s">
        <v>15</v>
      </c>
      <c r="J1079" t="s">
        <v>166</v>
      </c>
      <c r="K1079" s="2">
        <v>3</v>
      </c>
      <c r="L1079" t="s">
        <v>55</v>
      </c>
      <c r="M1079" t="s">
        <v>167</v>
      </c>
      <c r="N1079" t="s">
        <v>178</v>
      </c>
    </row>
    <row r="1080" spans="1:14" x14ac:dyDescent="0.25">
      <c r="A1080" s="2">
        <v>1</v>
      </c>
      <c r="B1080" s="2">
        <v>2016</v>
      </c>
      <c r="C1080" t="s">
        <v>257</v>
      </c>
      <c r="D1080" t="s">
        <v>204</v>
      </c>
      <c r="E1080" s="2">
        <v>1</v>
      </c>
      <c r="F1080" s="2">
        <v>0</v>
      </c>
      <c r="G1080" t="s">
        <v>258</v>
      </c>
      <c r="H1080" t="s">
        <v>258</v>
      </c>
      <c r="I1080" t="s">
        <v>17</v>
      </c>
      <c r="J1080" t="s">
        <v>51</v>
      </c>
      <c r="K1080" s="2">
        <v>1</v>
      </c>
      <c r="L1080" t="s">
        <v>52</v>
      </c>
      <c r="M1080" t="s">
        <v>53</v>
      </c>
      <c r="N1080" t="s">
        <v>216</v>
      </c>
    </row>
    <row r="1081" spans="1:14" x14ac:dyDescent="0.25">
      <c r="A1081" s="2">
        <v>1</v>
      </c>
      <c r="B1081" s="2">
        <v>2016</v>
      </c>
      <c r="C1081" t="s">
        <v>257</v>
      </c>
      <c r="D1081" t="s">
        <v>204</v>
      </c>
      <c r="E1081" s="2">
        <v>1</v>
      </c>
      <c r="F1081" s="2">
        <v>0</v>
      </c>
      <c r="G1081" t="s">
        <v>258</v>
      </c>
      <c r="H1081" t="s">
        <v>258</v>
      </c>
      <c r="I1081" t="s">
        <v>17</v>
      </c>
      <c r="J1081" t="s">
        <v>54</v>
      </c>
      <c r="K1081" s="2">
        <v>3</v>
      </c>
      <c r="L1081" t="s">
        <v>55</v>
      </c>
      <c r="M1081" t="s">
        <v>56</v>
      </c>
      <c r="N1081" t="s">
        <v>178</v>
      </c>
    </row>
    <row r="1082" spans="1:14" x14ac:dyDescent="0.25">
      <c r="A1082" s="2">
        <v>1</v>
      </c>
      <c r="B1082" s="2">
        <v>2016</v>
      </c>
      <c r="C1082" t="s">
        <v>257</v>
      </c>
      <c r="D1082" t="s">
        <v>204</v>
      </c>
      <c r="E1082" s="2">
        <v>1</v>
      </c>
      <c r="F1082" s="2">
        <v>0</v>
      </c>
      <c r="G1082" t="s">
        <v>258</v>
      </c>
      <c r="H1082" t="s">
        <v>258</v>
      </c>
      <c r="I1082" t="s">
        <v>17</v>
      </c>
      <c r="J1082" t="s">
        <v>58</v>
      </c>
      <c r="K1082" s="2">
        <v>3</v>
      </c>
      <c r="L1082" t="s">
        <v>55</v>
      </c>
      <c r="M1082" t="s">
        <v>59</v>
      </c>
      <c r="N1082" t="s">
        <v>178</v>
      </c>
    </row>
    <row r="1083" spans="1:14" x14ac:dyDescent="0.25">
      <c r="A1083" s="2">
        <v>1</v>
      </c>
      <c r="B1083" s="2">
        <v>2016</v>
      </c>
      <c r="C1083" t="s">
        <v>257</v>
      </c>
      <c r="D1083" t="s">
        <v>204</v>
      </c>
      <c r="E1083" s="2">
        <v>1</v>
      </c>
      <c r="F1083" s="2">
        <v>0</v>
      </c>
      <c r="G1083" t="s">
        <v>258</v>
      </c>
      <c r="H1083" t="s">
        <v>258</v>
      </c>
      <c r="I1083" t="s">
        <v>17</v>
      </c>
      <c r="J1083" t="s">
        <v>60</v>
      </c>
      <c r="K1083" s="2">
        <v>2</v>
      </c>
      <c r="L1083" t="s">
        <v>61</v>
      </c>
      <c r="M1083" t="s">
        <v>62</v>
      </c>
      <c r="N1083" t="s">
        <v>63</v>
      </c>
    </row>
    <row r="1084" spans="1:14" x14ac:dyDescent="0.25">
      <c r="A1084" s="2">
        <v>1</v>
      </c>
      <c r="B1084" s="2">
        <v>2016</v>
      </c>
      <c r="C1084" t="s">
        <v>257</v>
      </c>
      <c r="D1084" t="s">
        <v>204</v>
      </c>
      <c r="E1084" s="2">
        <v>1</v>
      </c>
      <c r="F1084" s="2">
        <v>0</v>
      </c>
      <c r="G1084" t="s">
        <v>258</v>
      </c>
      <c r="H1084" t="s">
        <v>258</v>
      </c>
      <c r="I1084" t="s">
        <v>17</v>
      </c>
      <c r="J1084" t="s">
        <v>64</v>
      </c>
      <c r="K1084" s="2">
        <v>2</v>
      </c>
      <c r="L1084" t="s">
        <v>65</v>
      </c>
      <c r="M1084" t="s">
        <v>66</v>
      </c>
      <c r="N1084" t="s">
        <v>186</v>
      </c>
    </row>
    <row r="1085" spans="1:14" x14ac:dyDescent="0.25">
      <c r="A1085" s="2">
        <v>1</v>
      </c>
      <c r="B1085" s="2">
        <v>2016</v>
      </c>
      <c r="C1085" t="s">
        <v>257</v>
      </c>
      <c r="D1085" t="s">
        <v>204</v>
      </c>
      <c r="E1085" s="2">
        <v>1</v>
      </c>
      <c r="F1085" s="2">
        <v>0</v>
      </c>
      <c r="G1085" t="s">
        <v>258</v>
      </c>
      <c r="H1085" t="s">
        <v>258</v>
      </c>
      <c r="I1085" t="s">
        <v>17</v>
      </c>
      <c r="J1085" t="s">
        <v>68</v>
      </c>
      <c r="K1085" s="2">
        <v>2</v>
      </c>
      <c r="L1085" t="s">
        <v>65</v>
      </c>
      <c r="M1085" t="s">
        <v>69</v>
      </c>
      <c r="N1085" t="s">
        <v>186</v>
      </c>
    </row>
    <row r="1086" spans="1:14" x14ac:dyDescent="0.25">
      <c r="A1086" s="2">
        <v>1</v>
      </c>
      <c r="B1086" s="2">
        <v>2016</v>
      </c>
      <c r="C1086" t="s">
        <v>257</v>
      </c>
      <c r="D1086" t="s">
        <v>204</v>
      </c>
      <c r="E1086" s="2">
        <v>1</v>
      </c>
      <c r="F1086" s="2">
        <v>0</v>
      </c>
      <c r="G1086" t="s">
        <v>258</v>
      </c>
      <c r="H1086" t="s">
        <v>258</v>
      </c>
      <c r="I1086" t="s">
        <v>17</v>
      </c>
      <c r="J1086" t="s">
        <v>70</v>
      </c>
      <c r="K1086" s="2">
        <v>2</v>
      </c>
      <c r="L1086" t="s">
        <v>65</v>
      </c>
      <c r="M1086" t="s">
        <v>71</v>
      </c>
      <c r="N1086" t="s">
        <v>186</v>
      </c>
    </row>
    <row r="1087" spans="1:14" x14ac:dyDescent="0.25">
      <c r="A1087" s="2">
        <v>1</v>
      </c>
      <c r="B1087" s="2">
        <v>2016</v>
      </c>
      <c r="C1087" t="s">
        <v>257</v>
      </c>
      <c r="D1087" t="s">
        <v>204</v>
      </c>
      <c r="E1087" s="2">
        <v>1</v>
      </c>
      <c r="F1087" s="2">
        <v>0</v>
      </c>
      <c r="G1087" t="s">
        <v>258</v>
      </c>
      <c r="H1087" t="s">
        <v>258</v>
      </c>
      <c r="I1087" t="s">
        <v>17</v>
      </c>
      <c r="J1087" t="s">
        <v>72</v>
      </c>
      <c r="K1087" s="2">
        <v>1</v>
      </c>
      <c r="L1087" t="s">
        <v>52</v>
      </c>
      <c r="M1087" t="s">
        <v>73</v>
      </c>
      <c r="N1087" t="s">
        <v>177</v>
      </c>
    </row>
    <row r="1088" spans="1:14" x14ac:dyDescent="0.25">
      <c r="A1088" s="2">
        <v>1</v>
      </c>
      <c r="B1088" s="2">
        <v>2016</v>
      </c>
      <c r="C1088" t="s">
        <v>257</v>
      </c>
      <c r="D1088" t="s">
        <v>204</v>
      </c>
      <c r="E1088" s="2">
        <v>1</v>
      </c>
      <c r="F1088" s="2">
        <v>0</v>
      </c>
      <c r="G1088" t="s">
        <v>258</v>
      </c>
      <c r="H1088" t="s">
        <v>258</v>
      </c>
      <c r="I1088" t="s">
        <v>17</v>
      </c>
      <c r="J1088" t="s">
        <v>74</v>
      </c>
      <c r="K1088" s="2">
        <v>2</v>
      </c>
      <c r="L1088" t="s">
        <v>75</v>
      </c>
      <c r="M1088" t="s">
        <v>76</v>
      </c>
      <c r="N1088" t="s">
        <v>207</v>
      </c>
    </row>
    <row r="1089" spans="1:14" x14ac:dyDescent="0.25">
      <c r="A1089" s="2">
        <v>1</v>
      </c>
      <c r="B1089" s="2">
        <v>2016</v>
      </c>
      <c r="C1089" t="s">
        <v>257</v>
      </c>
      <c r="D1089" t="s">
        <v>204</v>
      </c>
      <c r="E1089" s="2">
        <v>1</v>
      </c>
      <c r="F1089" s="2">
        <v>0</v>
      </c>
      <c r="G1089" t="s">
        <v>258</v>
      </c>
      <c r="H1089" t="s">
        <v>258</v>
      </c>
      <c r="I1089" t="s">
        <v>17</v>
      </c>
      <c r="J1089" t="s">
        <v>78</v>
      </c>
      <c r="K1089" s="2">
        <v>4</v>
      </c>
      <c r="L1089" t="s">
        <v>75</v>
      </c>
      <c r="M1089" t="s">
        <v>79</v>
      </c>
      <c r="N1089" t="s">
        <v>174</v>
      </c>
    </row>
    <row r="1090" spans="1:14" x14ac:dyDescent="0.25">
      <c r="A1090" s="2">
        <v>1</v>
      </c>
      <c r="B1090" s="2">
        <v>2016</v>
      </c>
      <c r="C1090" t="s">
        <v>257</v>
      </c>
      <c r="D1090" t="s">
        <v>204</v>
      </c>
      <c r="E1090" s="2">
        <v>1</v>
      </c>
      <c r="F1090" s="2">
        <v>0</v>
      </c>
      <c r="G1090" t="s">
        <v>258</v>
      </c>
      <c r="H1090" t="s">
        <v>258</v>
      </c>
      <c r="I1090" t="s">
        <v>17</v>
      </c>
      <c r="J1090" t="s">
        <v>81</v>
      </c>
      <c r="K1090" s="2">
        <v>1</v>
      </c>
      <c r="L1090" t="s">
        <v>75</v>
      </c>
      <c r="M1090" t="s">
        <v>82</v>
      </c>
      <c r="N1090" t="s">
        <v>83</v>
      </c>
    </row>
    <row r="1091" spans="1:14" x14ac:dyDescent="0.25">
      <c r="A1091" s="2">
        <v>1</v>
      </c>
      <c r="B1091" s="2">
        <v>2016</v>
      </c>
      <c r="C1091" t="s">
        <v>257</v>
      </c>
      <c r="D1091" t="s">
        <v>204</v>
      </c>
      <c r="E1091" s="2">
        <v>1</v>
      </c>
      <c r="F1091" s="2">
        <v>0</v>
      </c>
      <c r="G1091" t="s">
        <v>258</v>
      </c>
      <c r="H1091" t="s">
        <v>258</v>
      </c>
      <c r="I1091" t="s">
        <v>17</v>
      </c>
      <c r="J1091" t="s">
        <v>84</v>
      </c>
      <c r="K1091" s="2">
        <v>3</v>
      </c>
      <c r="L1091" t="s">
        <v>85</v>
      </c>
      <c r="M1091" t="s">
        <v>86</v>
      </c>
      <c r="N1091" t="s">
        <v>126</v>
      </c>
    </row>
    <row r="1092" spans="1:14" x14ac:dyDescent="0.25">
      <c r="A1092" s="2">
        <v>1</v>
      </c>
      <c r="B1092" s="2">
        <v>2016</v>
      </c>
      <c r="C1092" t="s">
        <v>257</v>
      </c>
      <c r="D1092" t="s">
        <v>204</v>
      </c>
      <c r="E1092" s="2">
        <v>1</v>
      </c>
      <c r="F1092" s="2">
        <v>0</v>
      </c>
      <c r="G1092" t="s">
        <v>258</v>
      </c>
      <c r="H1092" t="s">
        <v>258</v>
      </c>
      <c r="I1092" t="s">
        <v>17</v>
      </c>
      <c r="J1092" t="s">
        <v>88</v>
      </c>
      <c r="K1092" s="2">
        <v>2</v>
      </c>
      <c r="L1092" t="s">
        <v>85</v>
      </c>
      <c r="M1092" t="s">
        <v>89</v>
      </c>
      <c r="N1092" t="s">
        <v>176</v>
      </c>
    </row>
    <row r="1093" spans="1:14" x14ac:dyDescent="0.25">
      <c r="A1093" s="2">
        <v>1</v>
      </c>
      <c r="B1093" s="2">
        <v>2016</v>
      </c>
      <c r="C1093" t="s">
        <v>257</v>
      </c>
      <c r="D1093" t="s">
        <v>204</v>
      </c>
      <c r="E1093" s="2">
        <v>1</v>
      </c>
      <c r="F1093" s="2">
        <v>0</v>
      </c>
      <c r="G1093" t="s">
        <v>258</v>
      </c>
      <c r="H1093" t="s">
        <v>258</v>
      </c>
      <c r="I1093" t="s">
        <v>17</v>
      </c>
      <c r="J1093" t="s">
        <v>90</v>
      </c>
      <c r="K1093" s="2">
        <v>3</v>
      </c>
      <c r="L1093" t="s">
        <v>75</v>
      </c>
      <c r="M1093" t="s">
        <v>91</v>
      </c>
      <c r="N1093" t="s">
        <v>95</v>
      </c>
    </row>
    <row r="1094" spans="1:14" x14ac:dyDescent="0.25">
      <c r="A1094" s="2">
        <v>1</v>
      </c>
      <c r="B1094" s="2">
        <v>2016</v>
      </c>
      <c r="C1094" t="s">
        <v>257</v>
      </c>
      <c r="D1094" t="s">
        <v>204</v>
      </c>
      <c r="E1094" s="2">
        <v>1</v>
      </c>
      <c r="F1094" s="2">
        <v>0</v>
      </c>
      <c r="G1094" t="s">
        <v>258</v>
      </c>
      <c r="H1094" t="s">
        <v>258</v>
      </c>
      <c r="I1094" t="s">
        <v>17</v>
      </c>
      <c r="J1094" t="s">
        <v>93</v>
      </c>
      <c r="K1094" s="2">
        <v>1</v>
      </c>
      <c r="L1094" t="s">
        <v>75</v>
      </c>
      <c r="M1094" t="s">
        <v>94</v>
      </c>
      <c r="N1094" t="s">
        <v>200</v>
      </c>
    </row>
    <row r="1095" spans="1:14" x14ac:dyDescent="0.25">
      <c r="A1095" s="2">
        <v>1</v>
      </c>
      <c r="B1095" s="2">
        <v>2016</v>
      </c>
      <c r="C1095" t="s">
        <v>257</v>
      </c>
      <c r="D1095" t="s">
        <v>204</v>
      </c>
      <c r="E1095" s="2">
        <v>1</v>
      </c>
      <c r="F1095" s="2">
        <v>0</v>
      </c>
      <c r="G1095" t="s">
        <v>258</v>
      </c>
      <c r="H1095" t="s">
        <v>258</v>
      </c>
      <c r="I1095" t="s">
        <v>17</v>
      </c>
      <c r="J1095" t="s">
        <v>96</v>
      </c>
      <c r="K1095" s="2">
        <v>2</v>
      </c>
      <c r="L1095" t="s">
        <v>75</v>
      </c>
      <c r="M1095" t="s">
        <v>97</v>
      </c>
      <c r="N1095" t="s">
        <v>176</v>
      </c>
    </row>
    <row r="1096" spans="1:14" x14ac:dyDescent="0.25">
      <c r="A1096" s="2">
        <v>1</v>
      </c>
      <c r="B1096" s="2">
        <v>2016</v>
      </c>
      <c r="C1096" t="s">
        <v>257</v>
      </c>
      <c r="D1096" t="s">
        <v>204</v>
      </c>
      <c r="E1096" s="2">
        <v>1</v>
      </c>
      <c r="F1096" s="2">
        <v>0</v>
      </c>
      <c r="G1096" t="s">
        <v>258</v>
      </c>
      <c r="H1096" t="s">
        <v>258</v>
      </c>
      <c r="I1096" t="s">
        <v>17</v>
      </c>
      <c r="J1096" t="s">
        <v>98</v>
      </c>
      <c r="K1096" s="2">
        <v>5</v>
      </c>
      <c r="L1096" t="s">
        <v>85</v>
      </c>
      <c r="M1096" t="s">
        <v>99</v>
      </c>
      <c r="N1096" t="s">
        <v>185</v>
      </c>
    </row>
    <row r="1097" spans="1:14" x14ac:dyDescent="0.25">
      <c r="A1097" s="2">
        <v>1</v>
      </c>
      <c r="B1097" s="2">
        <v>2016</v>
      </c>
      <c r="C1097" t="s">
        <v>257</v>
      </c>
      <c r="D1097" t="s">
        <v>204</v>
      </c>
      <c r="E1097" s="2">
        <v>1</v>
      </c>
      <c r="F1097" s="2">
        <v>0</v>
      </c>
      <c r="G1097" t="s">
        <v>258</v>
      </c>
      <c r="H1097" t="s">
        <v>258</v>
      </c>
      <c r="I1097" t="s">
        <v>17</v>
      </c>
      <c r="J1097" t="s">
        <v>100</v>
      </c>
      <c r="K1097" s="3"/>
      <c r="L1097" t="s">
        <v>61</v>
      </c>
      <c r="M1097" t="s">
        <v>101</v>
      </c>
    </row>
    <row r="1098" spans="1:14" x14ac:dyDescent="0.25">
      <c r="A1098" s="2">
        <v>1</v>
      </c>
      <c r="B1098" s="2">
        <v>2016</v>
      </c>
      <c r="C1098" t="s">
        <v>257</v>
      </c>
      <c r="D1098" t="s">
        <v>204</v>
      </c>
      <c r="E1098" s="2">
        <v>1</v>
      </c>
      <c r="F1098" s="2">
        <v>0</v>
      </c>
      <c r="G1098" t="s">
        <v>258</v>
      </c>
      <c r="H1098" t="s">
        <v>258</v>
      </c>
      <c r="I1098" t="s">
        <v>17</v>
      </c>
      <c r="J1098" t="s">
        <v>102</v>
      </c>
      <c r="K1098" s="3"/>
      <c r="L1098" t="s">
        <v>61</v>
      </c>
      <c r="M1098" t="s">
        <v>103</v>
      </c>
    </row>
    <row r="1099" spans="1:14" x14ac:dyDescent="0.25">
      <c r="A1099" s="2">
        <v>1</v>
      </c>
      <c r="B1099" s="2">
        <v>2016</v>
      </c>
      <c r="C1099" t="s">
        <v>257</v>
      </c>
      <c r="D1099" t="s">
        <v>204</v>
      </c>
      <c r="E1099" s="2">
        <v>1</v>
      </c>
      <c r="F1099" s="2">
        <v>0</v>
      </c>
      <c r="G1099" t="s">
        <v>258</v>
      </c>
      <c r="H1099" t="s">
        <v>258</v>
      </c>
      <c r="I1099" t="s">
        <v>17</v>
      </c>
      <c r="J1099" t="s">
        <v>104</v>
      </c>
      <c r="K1099" s="3"/>
      <c r="L1099" t="s">
        <v>61</v>
      </c>
      <c r="M1099" t="s">
        <v>105</v>
      </c>
    </row>
    <row r="1100" spans="1:14" x14ac:dyDescent="0.25">
      <c r="A1100" s="2">
        <v>1</v>
      </c>
      <c r="B1100" s="2">
        <v>2016</v>
      </c>
      <c r="C1100" t="s">
        <v>257</v>
      </c>
      <c r="D1100" t="s">
        <v>204</v>
      </c>
      <c r="E1100" s="2">
        <v>1</v>
      </c>
      <c r="F1100" s="2">
        <v>0</v>
      </c>
      <c r="G1100" t="s">
        <v>258</v>
      </c>
      <c r="H1100" t="s">
        <v>258</v>
      </c>
      <c r="I1100" t="s">
        <v>17</v>
      </c>
      <c r="J1100" t="s">
        <v>106</v>
      </c>
      <c r="K1100" s="3"/>
      <c r="L1100" t="s">
        <v>61</v>
      </c>
      <c r="M1100" t="s">
        <v>107</v>
      </c>
    </row>
    <row r="1101" spans="1:14" x14ac:dyDescent="0.25">
      <c r="A1101" s="2">
        <v>1</v>
      </c>
      <c r="B1101" s="2">
        <v>2016</v>
      </c>
      <c r="C1101" t="s">
        <v>257</v>
      </c>
      <c r="D1101" t="s">
        <v>204</v>
      </c>
      <c r="E1101" s="2">
        <v>1</v>
      </c>
      <c r="F1101" s="2">
        <v>0</v>
      </c>
      <c r="G1101" t="s">
        <v>258</v>
      </c>
      <c r="H1101" t="s">
        <v>258</v>
      </c>
      <c r="I1101" t="s">
        <v>17</v>
      </c>
      <c r="J1101" t="s">
        <v>108</v>
      </c>
      <c r="K1101" s="3"/>
      <c r="L1101" t="s">
        <v>61</v>
      </c>
      <c r="M1101" t="s">
        <v>109</v>
      </c>
    </row>
    <row r="1102" spans="1:14" x14ac:dyDescent="0.25">
      <c r="A1102" s="2">
        <v>1</v>
      </c>
      <c r="B1102" s="2">
        <v>2016</v>
      </c>
      <c r="C1102" t="s">
        <v>257</v>
      </c>
      <c r="D1102" t="s">
        <v>204</v>
      </c>
      <c r="E1102" s="2">
        <v>1</v>
      </c>
      <c r="F1102" s="2">
        <v>0</v>
      </c>
      <c r="G1102" t="s">
        <v>258</v>
      </c>
      <c r="H1102" t="s">
        <v>258</v>
      </c>
      <c r="I1102" t="s">
        <v>17</v>
      </c>
      <c r="J1102" t="s">
        <v>110</v>
      </c>
      <c r="K1102" s="3"/>
      <c r="L1102" t="s">
        <v>61</v>
      </c>
      <c r="M1102" t="s">
        <v>111</v>
      </c>
    </row>
    <row r="1103" spans="1:14" x14ac:dyDescent="0.25">
      <c r="A1103" s="2">
        <v>1</v>
      </c>
      <c r="B1103" s="2">
        <v>2016</v>
      </c>
      <c r="C1103" t="s">
        <v>257</v>
      </c>
      <c r="D1103" t="s">
        <v>204</v>
      </c>
      <c r="E1103" s="2">
        <v>1</v>
      </c>
      <c r="F1103" s="2">
        <v>0</v>
      </c>
      <c r="G1103" t="s">
        <v>258</v>
      </c>
      <c r="H1103" t="s">
        <v>258</v>
      </c>
      <c r="I1103" t="s">
        <v>17</v>
      </c>
      <c r="J1103" t="s">
        <v>112</v>
      </c>
      <c r="K1103" s="3"/>
      <c r="L1103" t="s">
        <v>61</v>
      </c>
      <c r="M1103" t="s">
        <v>113</v>
      </c>
    </row>
    <row r="1104" spans="1:14" x14ac:dyDescent="0.25">
      <c r="A1104" s="2">
        <v>1</v>
      </c>
      <c r="B1104" s="2">
        <v>2016</v>
      </c>
      <c r="C1104" t="s">
        <v>257</v>
      </c>
      <c r="D1104" t="s">
        <v>204</v>
      </c>
      <c r="E1104" s="2">
        <v>1</v>
      </c>
      <c r="F1104" s="2">
        <v>0</v>
      </c>
      <c r="G1104" t="s">
        <v>258</v>
      </c>
      <c r="H1104" t="s">
        <v>258</v>
      </c>
      <c r="I1104" t="s">
        <v>17</v>
      </c>
      <c r="J1104" t="s">
        <v>114</v>
      </c>
      <c r="K1104" s="3"/>
      <c r="L1104" t="s">
        <v>61</v>
      </c>
      <c r="M1104" t="s">
        <v>115</v>
      </c>
    </row>
    <row r="1105" spans="1:14" x14ac:dyDescent="0.25">
      <c r="A1105" s="2">
        <v>1</v>
      </c>
      <c r="B1105" s="2">
        <v>2016</v>
      </c>
      <c r="C1105" t="s">
        <v>257</v>
      </c>
      <c r="D1105" t="s">
        <v>204</v>
      </c>
      <c r="E1105" s="2">
        <v>1</v>
      </c>
      <c r="F1105" s="2">
        <v>0</v>
      </c>
      <c r="G1105" t="s">
        <v>258</v>
      </c>
      <c r="H1105" t="s">
        <v>258</v>
      </c>
      <c r="I1105" t="s">
        <v>17</v>
      </c>
      <c r="J1105" t="s">
        <v>116</v>
      </c>
      <c r="K1105" s="2">
        <v>2</v>
      </c>
      <c r="L1105" t="s">
        <v>65</v>
      </c>
      <c r="M1105" t="s">
        <v>117</v>
      </c>
      <c r="N1105" t="s">
        <v>186</v>
      </c>
    </row>
    <row r="1106" spans="1:14" x14ac:dyDescent="0.25">
      <c r="A1106" s="2">
        <v>1</v>
      </c>
      <c r="B1106" s="2">
        <v>2016</v>
      </c>
      <c r="C1106" t="s">
        <v>257</v>
      </c>
      <c r="D1106" t="s">
        <v>204</v>
      </c>
      <c r="E1106" s="2">
        <v>1</v>
      </c>
      <c r="F1106" s="2">
        <v>0</v>
      </c>
      <c r="G1106" t="s">
        <v>258</v>
      </c>
      <c r="H1106" t="s">
        <v>258</v>
      </c>
      <c r="I1106" t="s">
        <v>17</v>
      </c>
      <c r="J1106" t="s">
        <v>118</v>
      </c>
      <c r="K1106" s="2">
        <v>3</v>
      </c>
      <c r="L1106" t="s">
        <v>55</v>
      </c>
      <c r="M1106" t="s">
        <v>119</v>
      </c>
      <c r="N1106" t="s">
        <v>178</v>
      </c>
    </row>
    <row r="1107" spans="1:14" x14ac:dyDescent="0.25">
      <c r="A1107" s="2">
        <v>1</v>
      </c>
      <c r="B1107" s="2">
        <v>2016</v>
      </c>
      <c r="C1107" t="s">
        <v>257</v>
      </c>
      <c r="D1107" t="s">
        <v>204</v>
      </c>
      <c r="E1107" s="2">
        <v>1</v>
      </c>
      <c r="F1107" s="2">
        <v>0</v>
      </c>
      <c r="G1107" t="s">
        <v>258</v>
      </c>
      <c r="H1107" t="s">
        <v>258</v>
      </c>
      <c r="I1107" t="s">
        <v>17</v>
      </c>
      <c r="J1107" t="s">
        <v>120</v>
      </c>
      <c r="K1107" s="2">
        <v>2</v>
      </c>
      <c r="L1107" t="s">
        <v>65</v>
      </c>
      <c r="M1107" t="s">
        <v>121</v>
      </c>
      <c r="N1107" t="s">
        <v>186</v>
      </c>
    </row>
    <row r="1108" spans="1:14" x14ac:dyDescent="0.25">
      <c r="A1108" s="2">
        <v>1</v>
      </c>
      <c r="B1108" s="2">
        <v>2016</v>
      </c>
      <c r="C1108" t="s">
        <v>257</v>
      </c>
      <c r="D1108" t="s">
        <v>204</v>
      </c>
      <c r="E1108" s="2">
        <v>1</v>
      </c>
      <c r="F1108" s="2">
        <v>0</v>
      </c>
      <c r="G1108" t="s">
        <v>258</v>
      </c>
      <c r="H1108" t="s">
        <v>258</v>
      </c>
      <c r="I1108" t="s">
        <v>17</v>
      </c>
      <c r="J1108" t="s">
        <v>122</v>
      </c>
      <c r="K1108" s="2">
        <v>3</v>
      </c>
      <c r="L1108" t="s">
        <v>85</v>
      </c>
      <c r="M1108" t="s">
        <v>123</v>
      </c>
      <c r="N1108" t="s">
        <v>126</v>
      </c>
    </row>
    <row r="1109" spans="1:14" x14ac:dyDescent="0.25">
      <c r="A1109" s="2">
        <v>1</v>
      </c>
      <c r="B1109" s="2">
        <v>2016</v>
      </c>
      <c r="C1109" t="s">
        <v>257</v>
      </c>
      <c r="D1109" t="s">
        <v>204</v>
      </c>
      <c r="E1109" s="2">
        <v>1</v>
      </c>
      <c r="F1109" s="2">
        <v>0</v>
      </c>
      <c r="G1109" t="s">
        <v>258</v>
      </c>
      <c r="H1109" t="s">
        <v>258</v>
      </c>
      <c r="I1109" t="s">
        <v>17</v>
      </c>
      <c r="J1109" t="s">
        <v>124</v>
      </c>
      <c r="K1109" s="2">
        <v>5</v>
      </c>
      <c r="L1109" t="s">
        <v>85</v>
      </c>
      <c r="M1109" t="s">
        <v>125</v>
      </c>
      <c r="N1109" t="s">
        <v>185</v>
      </c>
    </row>
    <row r="1110" spans="1:14" x14ac:dyDescent="0.25">
      <c r="A1110" s="2">
        <v>1</v>
      </c>
      <c r="B1110" s="2">
        <v>2016</v>
      </c>
      <c r="C1110" t="s">
        <v>257</v>
      </c>
      <c r="D1110" t="s">
        <v>204</v>
      </c>
      <c r="E1110" s="2">
        <v>1</v>
      </c>
      <c r="F1110" s="2">
        <v>0</v>
      </c>
      <c r="G1110" t="s">
        <v>258</v>
      </c>
      <c r="H1110" t="s">
        <v>258</v>
      </c>
      <c r="I1110" t="s">
        <v>17</v>
      </c>
      <c r="J1110" t="s">
        <v>127</v>
      </c>
      <c r="K1110" s="2">
        <v>3</v>
      </c>
      <c r="L1110" t="s">
        <v>85</v>
      </c>
      <c r="M1110" t="s">
        <v>128</v>
      </c>
      <c r="N1110" t="s">
        <v>126</v>
      </c>
    </row>
    <row r="1111" spans="1:14" x14ac:dyDescent="0.25">
      <c r="A1111" s="2">
        <v>1</v>
      </c>
      <c r="B1111" s="2">
        <v>2016</v>
      </c>
      <c r="C1111" t="s">
        <v>257</v>
      </c>
      <c r="D1111" t="s">
        <v>204</v>
      </c>
      <c r="E1111" s="2">
        <v>1</v>
      </c>
      <c r="F1111" s="2">
        <v>0</v>
      </c>
      <c r="G1111" t="s">
        <v>258</v>
      </c>
      <c r="H1111" t="s">
        <v>258</v>
      </c>
      <c r="I1111" t="s">
        <v>17</v>
      </c>
      <c r="J1111" t="s">
        <v>129</v>
      </c>
      <c r="K1111" s="2">
        <v>3</v>
      </c>
      <c r="L1111" t="s">
        <v>85</v>
      </c>
      <c r="M1111" t="s">
        <v>130</v>
      </c>
      <c r="N1111" t="s">
        <v>126</v>
      </c>
    </row>
    <row r="1112" spans="1:14" x14ac:dyDescent="0.25">
      <c r="A1112" s="2">
        <v>1</v>
      </c>
      <c r="B1112" s="2">
        <v>2016</v>
      </c>
      <c r="C1112" t="s">
        <v>257</v>
      </c>
      <c r="D1112" t="s">
        <v>204</v>
      </c>
      <c r="E1112" s="2">
        <v>1</v>
      </c>
      <c r="F1112" s="2">
        <v>0</v>
      </c>
      <c r="G1112" t="s">
        <v>258</v>
      </c>
      <c r="H1112" t="s">
        <v>258</v>
      </c>
      <c r="I1112" t="s">
        <v>17</v>
      </c>
      <c r="J1112" t="s">
        <v>131</v>
      </c>
      <c r="K1112" s="2">
        <v>3</v>
      </c>
      <c r="L1112" t="s">
        <v>85</v>
      </c>
      <c r="M1112" t="s">
        <v>132</v>
      </c>
      <c r="N1112" t="s">
        <v>126</v>
      </c>
    </row>
    <row r="1113" spans="1:14" x14ac:dyDescent="0.25">
      <c r="A1113" s="2">
        <v>1</v>
      </c>
      <c r="B1113" s="2">
        <v>2016</v>
      </c>
      <c r="C1113" t="s">
        <v>257</v>
      </c>
      <c r="D1113" t="s">
        <v>204</v>
      </c>
      <c r="E1113" s="2">
        <v>1</v>
      </c>
      <c r="F1113" s="2">
        <v>0</v>
      </c>
      <c r="G1113" t="s">
        <v>258</v>
      </c>
      <c r="H1113" t="s">
        <v>258</v>
      </c>
      <c r="I1113" t="s">
        <v>17</v>
      </c>
      <c r="J1113" t="s">
        <v>133</v>
      </c>
      <c r="K1113" s="2">
        <v>1</v>
      </c>
      <c r="L1113" t="s">
        <v>52</v>
      </c>
      <c r="M1113" t="s">
        <v>134</v>
      </c>
      <c r="N1113" t="s">
        <v>177</v>
      </c>
    </row>
    <row r="1114" spans="1:14" x14ac:dyDescent="0.25">
      <c r="A1114" s="2">
        <v>1</v>
      </c>
      <c r="B1114" s="2">
        <v>2016</v>
      </c>
      <c r="C1114" t="s">
        <v>257</v>
      </c>
      <c r="D1114" t="s">
        <v>204</v>
      </c>
      <c r="E1114" s="2">
        <v>1</v>
      </c>
      <c r="F1114" s="2">
        <v>0</v>
      </c>
      <c r="G1114" t="s">
        <v>258</v>
      </c>
      <c r="H1114" t="s">
        <v>258</v>
      </c>
      <c r="I1114" t="s">
        <v>17</v>
      </c>
      <c r="J1114" t="s">
        <v>135</v>
      </c>
      <c r="K1114" s="2">
        <v>3</v>
      </c>
      <c r="L1114" t="s">
        <v>55</v>
      </c>
      <c r="M1114" t="s">
        <v>136</v>
      </c>
      <c r="N1114" t="s">
        <v>178</v>
      </c>
    </row>
    <row r="1115" spans="1:14" x14ac:dyDescent="0.25">
      <c r="A1115" s="2">
        <v>1</v>
      </c>
      <c r="B1115" s="2">
        <v>2016</v>
      </c>
      <c r="C1115" t="s">
        <v>257</v>
      </c>
      <c r="D1115" t="s">
        <v>204</v>
      </c>
      <c r="E1115" s="2">
        <v>1</v>
      </c>
      <c r="F1115" s="2">
        <v>0</v>
      </c>
      <c r="G1115" t="s">
        <v>258</v>
      </c>
      <c r="H1115" t="s">
        <v>258</v>
      </c>
      <c r="I1115" t="s">
        <v>17</v>
      </c>
      <c r="J1115" t="s">
        <v>137</v>
      </c>
      <c r="K1115" s="2">
        <v>3</v>
      </c>
      <c r="L1115" t="s">
        <v>55</v>
      </c>
      <c r="M1115" t="s">
        <v>138</v>
      </c>
      <c r="N1115" t="s">
        <v>178</v>
      </c>
    </row>
    <row r="1116" spans="1:14" x14ac:dyDescent="0.25">
      <c r="A1116" s="2">
        <v>1</v>
      </c>
      <c r="B1116" s="2">
        <v>2016</v>
      </c>
      <c r="C1116" t="s">
        <v>257</v>
      </c>
      <c r="D1116" t="s">
        <v>204</v>
      </c>
      <c r="E1116" s="2">
        <v>1</v>
      </c>
      <c r="F1116" s="2">
        <v>0</v>
      </c>
      <c r="G1116" t="s">
        <v>258</v>
      </c>
      <c r="H1116" t="s">
        <v>258</v>
      </c>
      <c r="I1116" t="s">
        <v>17</v>
      </c>
      <c r="J1116" t="s">
        <v>139</v>
      </c>
      <c r="K1116" s="2">
        <v>3</v>
      </c>
      <c r="L1116" t="s">
        <v>85</v>
      </c>
      <c r="M1116" t="s">
        <v>140</v>
      </c>
      <c r="N1116" t="s">
        <v>126</v>
      </c>
    </row>
    <row r="1117" spans="1:14" x14ac:dyDescent="0.25">
      <c r="A1117" s="2">
        <v>1</v>
      </c>
      <c r="B1117" s="2">
        <v>2016</v>
      </c>
      <c r="C1117" t="s">
        <v>257</v>
      </c>
      <c r="D1117" t="s">
        <v>204</v>
      </c>
      <c r="E1117" s="2">
        <v>1</v>
      </c>
      <c r="F1117" s="2">
        <v>0</v>
      </c>
      <c r="G1117" t="s">
        <v>258</v>
      </c>
      <c r="H1117" t="s">
        <v>258</v>
      </c>
      <c r="I1117" t="s">
        <v>17</v>
      </c>
      <c r="J1117" t="s">
        <v>141</v>
      </c>
      <c r="K1117" s="2">
        <v>5</v>
      </c>
      <c r="L1117" t="s">
        <v>85</v>
      </c>
      <c r="M1117" t="s">
        <v>142</v>
      </c>
      <c r="N1117" t="s">
        <v>185</v>
      </c>
    </row>
    <row r="1118" spans="1:14" x14ac:dyDescent="0.25">
      <c r="A1118" s="2">
        <v>1</v>
      </c>
      <c r="B1118" s="2">
        <v>2016</v>
      </c>
      <c r="C1118" t="s">
        <v>257</v>
      </c>
      <c r="D1118" t="s">
        <v>204</v>
      </c>
      <c r="E1118" s="2">
        <v>1</v>
      </c>
      <c r="F1118" s="2">
        <v>0</v>
      </c>
      <c r="G1118" t="s">
        <v>258</v>
      </c>
      <c r="H1118" t="s">
        <v>258</v>
      </c>
      <c r="I1118" t="s">
        <v>17</v>
      </c>
      <c r="J1118" t="s">
        <v>143</v>
      </c>
      <c r="K1118" s="2">
        <v>2</v>
      </c>
      <c r="L1118" t="s">
        <v>85</v>
      </c>
      <c r="M1118" t="s">
        <v>144</v>
      </c>
      <c r="N1118" t="s">
        <v>176</v>
      </c>
    </row>
    <row r="1119" spans="1:14" x14ac:dyDescent="0.25">
      <c r="A1119" s="2">
        <v>1</v>
      </c>
      <c r="B1119" s="2">
        <v>2016</v>
      </c>
      <c r="C1119" t="s">
        <v>257</v>
      </c>
      <c r="D1119" t="s">
        <v>204</v>
      </c>
      <c r="E1119" s="2">
        <v>1</v>
      </c>
      <c r="F1119" s="2">
        <v>0</v>
      </c>
      <c r="G1119" t="s">
        <v>258</v>
      </c>
      <c r="H1119" t="s">
        <v>258</v>
      </c>
      <c r="I1119" t="s">
        <v>17</v>
      </c>
      <c r="J1119" t="s">
        <v>145</v>
      </c>
      <c r="K1119" s="2">
        <v>3</v>
      </c>
      <c r="L1119" t="s">
        <v>55</v>
      </c>
      <c r="M1119" t="s">
        <v>146</v>
      </c>
      <c r="N1119" t="s">
        <v>178</v>
      </c>
    </row>
    <row r="1120" spans="1:14" x14ac:dyDescent="0.25">
      <c r="A1120" s="2">
        <v>1</v>
      </c>
      <c r="B1120" s="2">
        <v>2016</v>
      </c>
      <c r="C1120" t="s">
        <v>257</v>
      </c>
      <c r="D1120" t="s">
        <v>204</v>
      </c>
      <c r="E1120" s="2">
        <v>1</v>
      </c>
      <c r="F1120" s="2">
        <v>0</v>
      </c>
      <c r="G1120" t="s">
        <v>258</v>
      </c>
      <c r="H1120" t="s">
        <v>258</v>
      </c>
      <c r="I1120" t="s">
        <v>17</v>
      </c>
      <c r="J1120" t="s">
        <v>147</v>
      </c>
      <c r="K1120" s="2">
        <v>5</v>
      </c>
      <c r="L1120" t="s">
        <v>55</v>
      </c>
      <c r="M1120" t="s">
        <v>148</v>
      </c>
      <c r="N1120" t="s">
        <v>185</v>
      </c>
    </row>
    <row r="1121" spans="1:14" x14ac:dyDescent="0.25">
      <c r="A1121" s="2">
        <v>1</v>
      </c>
      <c r="B1121" s="2">
        <v>2016</v>
      </c>
      <c r="C1121" t="s">
        <v>257</v>
      </c>
      <c r="D1121" t="s">
        <v>204</v>
      </c>
      <c r="E1121" s="2">
        <v>1</v>
      </c>
      <c r="F1121" s="2">
        <v>0</v>
      </c>
      <c r="G1121" t="s">
        <v>258</v>
      </c>
      <c r="H1121" t="s">
        <v>258</v>
      </c>
      <c r="I1121" t="s">
        <v>17</v>
      </c>
      <c r="J1121" t="s">
        <v>149</v>
      </c>
      <c r="K1121" s="2">
        <v>5</v>
      </c>
      <c r="L1121" t="s">
        <v>55</v>
      </c>
      <c r="M1121" t="s">
        <v>150</v>
      </c>
      <c r="N1121" t="s">
        <v>185</v>
      </c>
    </row>
    <row r="1122" spans="1:14" x14ac:dyDescent="0.25">
      <c r="A1122" s="2">
        <v>1</v>
      </c>
      <c r="B1122" s="2">
        <v>2016</v>
      </c>
      <c r="C1122" t="s">
        <v>257</v>
      </c>
      <c r="D1122" t="s">
        <v>204</v>
      </c>
      <c r="E1122" s="2">
        <v>1</v>
      </c>
      <c r="F1122" s="2">
        <v>0</v>
      </c>
      <c r="G1122" t="s">
        <v>258</v>
      </c>
      <c r="H1122" t="s">
        <v>258</v>
      </c>
      <c r="I1122" t="s">
        <v>17</v>
      </c>
      <c r="J1122" t="s">
        <v>151</v>
      </c>
      <c r="K1122" s="2">
        <v>9</v>
      </c>
      <c r="L1122" t="s">
        <v>52</v>
      </c>
      <c r="M1122" t="s">
        <v>152</v>
      </c>
      <c r="N1122" t="s">
        <v>188</v>
      </c>
    </row>
    <row r="1123" spans="1:14" x14ac:dyDescent="0.25">
      <c r="A1123" s="2">
        <v>1</v>
      </c>
      <c r="B1123" s="2">
        <v>2016</v>
      </c>
      <c r="C1123" t="s">
        <v>257</v>
      </c>
      <c r="D1123" t="s">
        <v>204</v>
      </c>
      <c r="E1123" s="2">
        <v>1</v>
      </c>
      <c r="F1123" s="2">
        <v>0</v>
      </c>
      <c r="G1123" t="s">
        <v>258</v>
      </c>
      <c r="H1123" t="s">
        <v>258</v>
      </c>
      <c r="I1123" t="s">
        <v>17</v>
      </c>
      <c r="J1123" t="s">
        <v>153</v>
      </c>
      <c r="K1123" s="2">
        <v>3</v>
      </c>
      <c r="L1123" t="s">
        <v>75</v>
      </c>
      <c r="M1123" t="s">
        <v>154</v>
      </c>
      <c r="N1123" t="s">
        <v>217</v>
      </c>
    </row>
    <row r="1124" spans="1:14" x14ac:dyDescent="0.25">
      <c r="A1124" s="2">
        <v>1</v>
      </c>
      <c r="B1124" s="2">
        <v>2016</v>
      </c>
      <c r="C1124" t="s">
        <v>257</v>
      </c>
      <c r="D1124" t="s">
        <v>204</v>
      </c>
      <c r="E1124" s="2">
        <v>1</v>
      </c>
      <c r="F1124" s="2">
        <v>0</v>
      </c>
      <c r="G1124" t="s">
        <v>258</v>
      </c>
      <c r="H1124" t="s">
        <v>258</v>
      </c>
      <c r="I1124" t="s">
        <v>17</v>
      </c>
      <c r="J1124" t="s">
        <v>156</v>
      </c>
      <c r="K1124" s="2">
        <v>1</v>
      </c>
      <c r="L1124" t="s">
        <v>75</v>
      </c>
      <c r="M1124" t="s">
        <v>157</v>
      </c>
      <c r="N1124" t="s">
        <v>158</v>
      </c>
    </row>
    <row r="1125" spans="1:14" x14ac:dyDescent="0.25">
      <c r="A1125" s="2">
        <v>1</v>
      </c>
      <c r="B1125" s="2">
        <v>2016</v>
      </c>
      <c r="C1125" t="s">
        <v>257</v>
      </c>
      <c r="D1125" t="s">
        <v>204</v>
      </c>
      <c r="E1125" s="2">
        <v>1</v>
      </c>
      <c r="F1125" s="2">
        <v>0</v>
      </c>
      <c r="G1125" t="s">
        <v>258</v>
      </c>
      <c r="H1125" t="s">
        <v>258</v>
      </c>
      <c r="I1125" t="s">
        <v>17</v>
      </c>
      <c r="J1125" t="s">
        <v>159</v>
      </c>
      <c r="K1125" s="3"/>
      <c r="L1125" t="s">
        <v>52</v>
      </c>
      <c r="M1125" t="s">
        <v>160</v>
      </c>
    </row>
    <row r="1126" spans="1:14" x14ac:dyDescent="0.25">
      <c r="A1126" s="2">
        <v>1</v>
      </c>
      <c r="B1126" s="2">
        <v>2016</v>
      </c>
      <c r="C1126" t="s">
        <v>257</v>
      </c>
      <c r="D1126" t="s">
        <v>204</v>
      </c>
      <c r="E1126" s="2">
        <v>1</v>
      </c>
      <c r="F1126" s="2">
        <v>0</v>
      </c>
      <c r="G1126" t="s">
        <v>258</v>
      </c>
      <c r="H1126" t="s">
        <v>258</v>
      </c>
      <c r="I1126" t="s">
        <v>17</v>
      </c>
      <c r="J1126" t="s">
        <v>161</v>
      </c>
      <c r="K1126" s="3"/>
      <c r="L1126" t="s">
        <v>52</v>
      </c>
      <c r="M1126" t="s">
        <v>162</v>
      </c>
    </row>
    <row r="1127" spans="1:14" x14ac:dyDescent="0.25">
      <c r="A1127" s="2">
        <v>1</v>
      </c>
      <c r="B1127" s="2">
        <v>2016</v>
      </c>
      <c r="C1127" t="s">
        <v>257</v>
      </c>
      <c r="D1127" t="s">
        <v>204</v>
      </c>
      <c r="E1127" s="2">
        <v>1</v>
      </c>
      <c r="F1127" s="2">
        <v>0</v>
      </c>
      <c r="G1127" t="s">
        <v>258</v>
      </c>
      <c r="H1127" t="s">
        <v>258</v>
      </c>
      <c r="I1127" t="s">
        <v>17</v>
      </c>
      <c r="J1127" t="s">
        <v>163</v>
      </c>
      <c r="K1127" s="2">
        <v>2</v>
      </c>
      <c r="L1127" t="s">
        <v>52</v>
      </c>
      <c r="M1127" t="s">
        <v>164</v>
      </c>
      <c r="N1127" t="s">
        <v>177</v>
      </c>
    </row>
    <row r="1128" spans="1:14" x14ac:dyDescent="0.25">
      <c r="A1128" s="2">
        <v>1</v>
      </c>
      <c r="B1128" s="2">
        <v>2016</v>
      </c>
      <c r="C1128" t="s">
        <v>257</v>
      </c>
      <c r="D1128" t="s">
        <v>204</v>
      </c>
      <c r="E1128" s="2">
        <v>1</v>
      </c>
      <c r="F1128" s="2">
        <v>0</v>
      </c>
      <c r="G1128" t="s">
        <v>258</v>
      </c>
      <c r="H1128" t="s">
        <v>258</v>
      </c>
      <c r="I1128" t="s">
        <v>17</v>
      </c>
      <c r="J1128" t="s">
        <v>166</v>
      </c>
      <c r="K1128" s="2">
        <v>3</v>
      </c>
      <c r="L1128" t="s">
        <v>55</v>
      </c>
      <c r="M1128" t="s">
        <v>167</v>
      </c>
      <c r="N1128" t="s">
        <v>178</v>
      </c>
    </row>
    <row r="1129" spans="1:14" x14ac:dyDescent="0.25">
      <c r="A1129" s="2">
        <v>1</v>
      </c>
      <c r="B1129" s="2">
        <v>2016</v>
      </c>
      <c r="C1129" t="s">
        <v>259</v>
      </c>
      <c r="D1129" t="s">
        <v>169</v>
      </c>
      <c r="E1129" s="2">
        <v>1</v>
      </c>
      <c r="F1129" s="2">
        <v>0</v>
      </c>
      <c r="G1129" t="s">
        <v>260</v>
      </c>
      <c r="H1129" t="s">
        <v>261</v>
      </c>
      <c r="I1129" t="s">
        <v>10</v>
      </c>
      <c r="J1129" t="s">
        <v>51</v>
      </c>
      <c r="K1129" s="2">
        <v>1</v>
      </c>
      <c r="L1129" t="s">
        <v>52</v>
      </c>
      <c r="M1129" t="s">
        <v>53</v>
      </c>
      <c r="N1129" t="s">
        <v>216</v>
      </c>
    </row>
    <row r="1130" spans="1:14" x14ac:dyDescent="0.25">
      <c r="A1130" s="2">
        <v>1</v>
      </c>
      <c r="B1130" s="2">
        <v>2016</v>
      </c>
      <c r="C1130" t="s">
        <v>259</v>
      </c>
      <c r="D1130" t="s">
        <v>169</v>
      </c>
      <c r="E1130" s="2">
        <v>1</v>
      </c>
      <c r="F1130" s="2">
        <v>0</v>
      </c>
      <c r="G1130" t="s">
        <v>260</v>
      </c>
      <c r="H1130" t="s">
        <v>261</v>
      </c>
      <c r="I1130" t="s">
        <v>10</v>
      </c>
      <c r="J1130" t="s">
        <v>54</v>
      </c>
      <c r="K1130" s="2">
        <v>3</v>
      </c>
      <c r="L1130" t="s">
        <v>55</v>
      </c>
      <c r="M1130" t="s">
        <v>56</v>
      </c>
      <c r="N1130" t="s">
        <v>178</v>
      </c>
    </row>
    <row r="1131" spans="1:14" x14ac:dyDescent="0.25">
      <c r="A1131" s="2">
        <v>1</v>
      </c>
      <c r="B1131" s="2">
        <v>2016</v>
      </c>
      <c r="C1131" t="s">
        <v>259</v>
      </c>
      <c r="D1131" t="s">
        <v>169</v>
      </c>
      <c r="E1131" s="2">
        <v>1</v>
      </c>
      <c r="F1131" s="2">
        <v>0</v>
      </c>
      <c r="G1131" t="s">
        <v>260</v>
      </c>
      <c r="H1131" t="s">
        <v>261</v>
      </c>
      <c r="I1131" t="s">
        <v>10</v>
      </c>
      <c r="J1131" t="s">
        <v>58</v>
      </c>
      <c r="K1131" s="2">
        <v>2</v>
      </c>
      <c r="L1131" t="s">
        <v>55</v>
      </c>
      <c r="M1131" t="s">
        <v>59</v>
      </c>
      <c r="N1131" t="s">
        <v>187</v>
      </c>
    </row>
    <row r="1132" spans="1:14" x14ac:dyDescent="0.25">
      <c r="A1132" s="2">
        <v>1</v>
      </c>
      <c r="B1132" s="2">
        <v>2016</v>
      </c>
      <c r="C1132" t="s">
        <v>259</v>
      </c>
      <c r="D1132" t="s">
        <v>169</v>
      </c>
      <c r="E1132" s="2">
        <v>1</v>
      </c>
      <c r="F1132" s="2">
        <v>0</v>
      </c>
      <c r="G1132" t="s">
        <v>260</v>
      </c>
      <c r="H1132" t="s">
        <v>261</v>
      </c>
      <c r="I1132" t="s">
        <v>10</v>
      </c>
      <c r="J1132" t="s">
        <v>60</v>
      </c>
      <c r="K1132" s="2">
        <v>2</v>
      </c>
      <c r="L1132" t="s">
        <v>61</v>
      </c>
      <c r="M1132" t="s">
        <v>62</v>
      </c>
      <c r="N1132" t="s">
        <v>63</v>
      </c>
    </row>
    <row r="1133" spans="1:14" x14ac:dyDescent="0.25">
      <c r="A1133" s="2">
        <v>1</v>
      </c>
      <c r="B1133" s="2">
        <v>2016</v>
      </c>
      <c r="C1133" t="s">
        <v>259</v>
      </c>
      <c r="D1133" t="s">
        <v>169</v>
      </c>
      <c r="E1133" s="2">
        <v>1</v>
      </c>
      <c r="F1133" s="2">
        <v>0</v>
      </c>
      <c r="G1133" t="s">
        <v>260</v>
      </c>
      <c r="H1133" t="s">
        <v>261</v>
      </c>
      <c r="I1133" t="s">
        <v>10</v>
      </c>
      <c r="J1133" t="s">
        <v>64</v>
      </c>
      <c r="K1133" s="2">
        <v>2</v>
      </c>
      <c r="L1133" t="s">
        <v>65</v>
      </c>
      <c r="M1133" t="s">
        <v>66</v>
      </c>
      <c r="N1133" t="s">
        <v>186</v>
      </c>
    </row>
    <row r="1134" spans="1:14" x14ac:dyDescent="0.25">
      <c r="A1134" s="2">
        <v>1</v>
      </c>
      <c r="B1134" s="2">
        <v>2016</v>
      </c>
      <c r="C1134" t="s">
        <v>259</v>
      </c>
      <c r="D1134" t="s">
        <v>169</v>
      </c>
      <c r="E1134" s="2">
        <v>1</v>
      </c>
      <c r="F1134" s="2">
        <v>0</v>
      </c>
      <c r="G1134" t="s">
        <v>260</v>
      </c>
      <c r="H1134" t="s">
        <v>261</v>
      </c>
      <c r="I1134" t="s">
        <v>10</v>
      </c>
      <c r="J1134" t="s">
        <v>68</v>
      </c>
      <c r="K1134" s="2">
        <v>1</v>
      </c>
      <c r="L1134" t="s">
        <v>65</v>
      </c>
      <c r="M1134" t="s">
        <v>69</v>
      </c>
      <c r="N1134" t="s">
        <v>230</v>
      </c>
    </row>
    <row r="1135" spans="1:14" x14ac:dyDescent="0.25">
      <c r="A1135" s="2">
        <v>1</v>
      </c>
      <c r="B1135" s="2">
        <v>2016</v>
      </c>
      <c r="C1135" t="s">
        <v>259</v>
      </c>
      <c r="D1135" t="s">
        <v>169</v>
      </c>
      <c r="E1135" s="2">
        <v>1</v>
      </c>
      <c r="F1135" s="2">
        <v>0</v>
      </c>
      <c r="G1135" t="s">
        <v>260</v>
      </c>
      <c r="H1135" t="s">
        <v>261</v>
      </c>
      <c r="I1135" t="s">
        <v>10</v>
      </c>
      <c r="J1135" t="s">
        <v>70</v>
      </c>
      <c r="K1135" s="2">
        <v>2</v>
      </c>
      <c r="L1135" t="s">
        <v>65</v>
      </c>
      <c r="M1135" t="s">
        <v>71</v>
      </c>
      <c r="N1135" t="s">
        <v>186</v>
      </c>
    </row>
    <row r="1136" spans="1:14" x14ac:dyDescent="0.25">
      <c r="A1136" s="2">
        <v>1</v>
      </c>
      <c r="B1136" s="2">
        <v>2016</v>
      </c>
      <c r="C1136" t="s">
        <v>259</v>
      </c>
      <c r="D1136" t="s">
        <v>169</v>
      </c>
      <c r="E1136" s="2">
        <v>1</v>
      </c>
      <c r="F1136" s="2">
        <v>0</v>
      </c>
      <c r="G1136" t="s">
        <v>260</v>
      </c>
      <c r="H1136" t="s">
        <v>261</v>
      </c>
      <c r="I1136" t="s">
        <v>10</v>
      </c>
      <c r="J1136" t="s">
        <v>72</v>
      </c>
      <c r="K1136" s="2">
        <v>4</v>
      </c>
      <c r="L1136" t="s">
        <v>52</v>
      </c>
      <c r="M1136" t="s">
        <v>73</v>
      </c>
      <c r="N1136" t="s">
        <v>262</v>
      </c>
    </row>
    <row r="1137" spans="1:14" x14ac:dyDescent="0.25">
      <c r="A1137" s="2">
        <v>1</v>
      </c>
      <c r="B1137" s="2">
        <v>2016</v>
      </c>
      <c r="C1137" t="s">
        <v>259</v>
      </c>
      <c r="D1137" t="s">
        <v>169</v>
      </c>
      <c r="E1137" s="2">
        <v>1</v>
      </c>
      <c r="F1137" s="2">
        <v>0</v>
      </c>
      <c r="G1137" t="s">
        <v>260</v>
      </c>
      <c r="H1137" t="s">
        <v>261</v>
      </c>
      <c r="I1137" t="s">
        <v>10</v>
      </c>
      <c r="J1137" t="s">
        <v>74</v>
      </c>
      <c r="K1137" s="2">
        <v>2</v>
      </c>
      <c r="L1137" t="s">
        <v>75</v>
      </c>
      <c r="M1137" t="s">
        <v>76</v>
      </c>
      <c r="N1137" t="s">
        <v>207</v>
      </c>
    </row>
    <row r="1138" spans="1:14" x14ac:dyDescent="0.25">
      <c r="A1138" s="2">
        <v>1</v>
      </c>
      <c r="B1138" s="2">
        <v>2016</v>
      </c>
      <c r="C1138" t="s">
        <v>259</v>
      </c>
      <c r="D1138" t="s">
        <v>169</v>
      </c>
      <c r="E1138" s="2">
        <v>1</v>
      </c>
      <c r="F1138" s="2">
        <v>0</v>
      </c>
      <c r="G1138" t="s">
        <v>260</v>
      </c>
      <c r="H1138" t="s">
        <v>261</v>
      </c>
      <c r="I1138" t="s">
        <v>10</v>
      </c>
      <c r="J1138" t="s">
        <v>78</v>
      </c>
      <c r="K1138" s="2">
        <v>2</v>
      </c>
      <c r="L1138" t="s">
        <v>75</v>
      </c>
      <c r="M1138" t="s">
        <v>79</v>
      </c>
      <c r="N1138" t="s">
        <v>255</v>
      </c>
    </row>
    <row r="1139" spans="1:14" x14ac:dyDescent="0.25">
      <c r="A1139" s="2">
        <v>1</v>
      </c>
      <c r="B1139" s="2">
        <v>2016</v>
      </c>
      <c r="C1139" t="s">
        <v>259</v>
      </c>
      <c r="D1139" t="s">
        <v>169</v>
      </c>
      <c r="E1139" s="2">
        <v>1</v>
      </c>
      <c r="F1139" s="2">
        <v>0</v>
      </c>
      <c r="G1139" t="s">
        <v>260</v>
      </c>
      <c r="H1139" t="s">
        <v>261</v>
      </c>
      <c r="I1139" t="s">
        <v>10</v>
      </c>
      <c r="J1139" t="s">
        <v>81</v>
      </c>
      <c r="K1139" s="2">
        <v>1</v>
      </c>
      <c r="L1139" t="s">
        <v>75</v>
      </c>
      <c r="M1139" t="s">
        <v>82</v>
      </c>
      <c r="N1139" t="s">
        <v>83</v>
      </c>
    </row>
    <row r="1140" spans="1:14" x14ac:dyDescent="0.25">
      <c r="A1140" s="2">
        <v>1</v>
      </c>
      <c r="B1140" s="2">
        <v>2016</v>
      </c>
      <c r="C1140" t="s">
        <v>259</v>
      </c>
      <c r="D1140" t="s">
        <v>169</v>
      </c>
      <c r="E1140" s="2">
        <v>1</v>
      </c>
      <c r="F1140" s="2">
        <v>0</v>
      </c>
      <c r="G1140" t="s">
        <v>260</v>
      </c>
      <c r="H1140" t="s">
        <v>261</v>
      </c>
      <c r="I1140" t="s">
        <v>10</v>
      </c>
      <c r="J1140" t="s">
        <v>84</v>
      </c>
      <c r="K1140" s="2">
        <v>3</v>
      </c>
      <c r="L1140" t="s">
        <v>85</v>
      </c>
      <c r="M1140" t="s">
        <v>86</v>
      </c>
      <c r="N1140" t="s">
        <v>126</v>
      </c>
    </row>
    <row r="1141" spans="1:14" x14ac:dyDescent="0.25">
      <c r="A1141" s="2">
        <v>1</v>
      </c>
      <c r="B1141" s="2">
        <v>2016</v>
      </c>
      <c r="C1141" t="s">
        <v>259</v>
      </c>
      <c r="D1141" t="s">
        <v>169</v>
      </c>
      <c r="E1141" s="2">
        <v>1</v>
      </c>
      <c r="F1141" s="2">
        <v>0</v>
      </c>
      <c r="G1141" t="s">
        <v>260</v>
      </c>
      <c r="H1141" t="s">
        <v>261</v>
      </c>
      <c r="I1141" t="s">
        <v>10</v>
      </c>
      <c r="J1141" t="s">
        <v>88</v>
      </c>
      <c r="K1141" s="2">
        <v>3</v>
      </c>
      <c r="L1141" t="s">
        <v>85</v>
      </c>
      <c r="M1141" t="s">
        <v>89</v>
      </c>
      <c r="N1141" t="s">
        <v>126</v>
      </c>
    </row>
    <row r="1142" spans="1:14" x14ac:dyDescent="0.25">
      <c r="A1142" s="2">
        <v>1</v>
      </c>
      <c r="B1142" s="2">
        <v>2016</v>
      </c>
      <c r="C1142" t="s">
        <v>259</v>
      </c>
      <c r="D1142" t="s">
        <v>169</v>
      </c>
      <c r="E1142" s="2">
        <v>1</v>
      </c>
      <c r="F1142" s="2">
        <v>0</v>
      </c>
      <c r="G1142" t="s">
        <v>260</v>
      </c>
      <c r="H1142" t="s">
        <v>261</v>
      </c>
      <c r="I1142" t="s">
        <v>10</v>
      </c>
      <c r="J1142" t="s">
        <v>90</v>
      </c>
      <c r="K1142" s="2">
        <v>3</v>
      </c>
      <c r="L1142" t="s">
        <v>75</v>
      </c>
      <c r="M1142" t="s">
        <v>91</v>
      </c>
      <c r="N1142" t="s">
        <v>95</v>
      </c>
    </row>
    <row r="1143" spans="1:14" x14ac:dyDescent="0.25">
      <c r="A1143" s="2">
        <v>1</v>
      </c>
      <c r="B1143" s="2">
        <v>2016</v>
      </c>
      <c r="C1143" t="s">
        <v>259</v>
      </c>
      <c r="D1143" t="s">
        <v>169</v>
      </c>
      <c r="E1143" s="2">
        <v>1</v>
      </c>
      <c r="F1143" s="2">
        <v>0</v>
      </c>
      <c r="G1143" t="s">
        <v>260</v>
      </c>
      <c r="H1143" t="s">
        <v>261</v>
      </c>
      <c r="I1143" t="s">
        <v>10</v>
      </c>
      <c r="J1143" t="s">
        <v>93</v>
      </c>
      <c r="K1143" s="2">
        <v>2</v>
      </c>
      <c r="L1143" t="s">
        <v>75</v>
      </c>
      <c r="M1143" t="s">
        <v>94</v>
      </c>
      <c r="N1143" t="s">
        <v>176</v>
      </c>
    </row>
    <row r="1144" spans="1:14" x14ac:dyDescent="0.25">
      <c r="A1144" s="2">
        <v>1</v>
      </c>
      <c r="B1144" s="2">
        <v>2016</v>
      </c>
      <c r="C1144" t="s">
        <v>259</v>
      </c>
      <c r="D1144" t="s">
        <v>169</v>
      </c>
      <c r="E1144" s="2">
        <v>1</v>
      </c>
      <c r="F1144" s="2">
        <v>0</v>
      </c>
      <c r="G1144" t="s">
        <v>260</v>
      </c>
      <c r="H1144" t="s">
        <v>261</v>
      </c>
      <c r="I1144" t="s">
        <v>10</v>
      </c>
      <c r="J1144" t="s">
        <v>96</v>
      </c>
      <c r="K1144" s="2">
        <v>3</v>
      </c>
      <c r="L1144" t="s">
        <v>75</v>
      </c>
      <c r="M1144" t="s">
        <v>97</v>
      </c>
      <c r="N1144" t="s">
        <v>95</v>
      </c>
    </row>
    <row r="1145" spans="1:14" x14ac:dyDescent="0.25">
      <c r="A1145" s="2">
        <v>1</v>
      </c>
      <c r="B1145" s="2">
        <v>2016</v>
      </c>
      <c r="C1145" t="s">
        <v>259</v>
      </c>
      <c r="D1145" t="s">
        <v>169</v>
      </c>
      <c r="E1145" s="2">
        <v>1</v>
      </c>
      <c r="F1145" s="2">
        <v>0</v>
      </c>
      <c r="G1145" t="s">
        <v>260</v>
      </c>
      <c r="H1145" t="s">
        <v>261</v>
      </c>
      <c r="I1145" t="s">
        <v>10</v>
      </c>
      <c r="J1145" t="s">
        <v>98</v>
      </c>
      <c r="K1145" s="2">
        <v>2</v>
      </c>
      <c r="L1145" t="s">
        <v>85</v>
      </c>
      <c r="M1145" t="s">
        <v>99</v>
      </c>
      <c r="N1145" t="s">
        <v>176</v>
      </c>
    </row>
    <row r="1146" spans="1:14" x14ac:dyDescent="0.25">
      <c r="A1146" s="2">
        <v>1</v>
      </c>
      <c r="B1146" s="2">
        <v>2016</v>
      </c>
      <c r="C1146" t="s">
        <v>259</v>
      </c>
      <c r="D1146" t="s">
        <v>169</v>
      </c>
      <c r="E1146" s="2">
        <v>1</v>
      </c>
      <c r="F1146" s="2">
        <v>0</v>
      </c>
      <c r="G1146" t="s">
        <v>260</v>
      </c>
      <c r="H1146" t="s">
        <v>261</v>
      </c>
      <c r="I1146" t="s">
        <v>10</v>
      </c>
      <c r="J1146" t="s">
        <v>100</v>
      </c>
      <c r="K1146" s="3"/>
      <c r="L1146" t="s">
        <v>61</v>
      </c>
      <c r="M1146" t="s">
        <v>101</v>
      </c>
    </row>
    <row r="1147" spans="1:14" x14ac:dyDescent="0.25">
      <c r="A1147" s="2">
        <v>1</v>
      </c>
      <c r="B1147" s="2">
        <v>2016</v>
      </c>
      <c r="C1147" t="s">
        <v>259</v>
      </c>
      <c r="D1147" t="s">
        <v>169</v>
      </c>
      <c r="E1147" s="2">
        <v>1</v>
      </c>
      <c r="F1147" s="2">
        <v>0</v>
      </c>
      <c r="G1147" t="s">
        <v>260</v>
      </c>
      <c r="H1147" t="s">
        <v>261</v>
      </c>
      <c r="I1147" t="s">
        <v>10</v>
      </c>
      <c r="J1147" t="s">
        <v>102</v>
      </c>
      <c r="K1147" s="3"/>
      <c r="L1147" t="s">
        <v>61</v>
      </c>
      <c r="M1147" t="s">
        <v>103</v>
      </c>
    </row>
    <row r="1148" spans="1:14" x14ac:dyDescent="0.25">
      <c r="A1148" s="2">
        <v>1</v>
      </c>
      <c r="B1148" s="2">
        <v>2016</v>
      </c>
      <c r="C1148" t="s">
        <v>259</v>
      </c>
      <c r="D1148" t="s">
        <v>169</v>
      </c>
      <c r="E1148" s="2">
        <v>1</v>
      </c>
      <c r="F1148" s="2">
        <v>0</v>
      </c>
      <c r="G1148" t="s">
        <v>260</v>
      </c>
      <c r="H1148" t="s">
        <v>261</v>
      </c>
      <c r="I1148" t="s">
        <v>10</v>
      </c>
      <c r="J1148" t="s">
        <v>104</v>
      </c>
      <c r="K1148" s="3"/>
      <c r="L1148" t="s">
        <v>61</v>
      </c>
      <c r="M1148" t="s">
        <v>105</v>
      </c>
    </row>
    <row r="1149" spans="1:14" x14ac:dyDescent="0.25">
      <c r="A1149" s="2">
        <v>1</v>
      </c>
      <c r="B1149" s="2">
        <v>2016</v>
      </c>
      <c r="C1149" t="s">
        <v>259</v>
      </c>
      <c r="D1149" t="s">
        <v>169</v>
      </c>
      <c r="E1149" s="2">
        <v>1</v>
      </c>
      <c r="F1149" s="2">
        <v>0</v>
      </c>
      <c r="G1149" t="s">
        <v>260</v>
      </c>
      <c r="H1149" t="s">
        <v>261</v>
      </c>
      <c r="I1149" t="s">
        <v>10</v>
      </c>
      <c r="J1149" t="s">
        <v>106</v>
      </c>
      <c r="K1149" s="3"/>
      <c r="L1149" t="s">
        <v>61</v>
      </c>
      <c r="M1149" t="s">
        <v>107</v>
      </c>
    </row>
    <row r="1150" spans="1:14" x14ac:dyDescent="0.25">
      <c r="A1150" s="2">
        <v>1</v>
      </c>
      <c r="B1150" s="2">
        <v>2016</v>
      </c>
      <c r="C1150" t="s">
        <v>259</v>
      </c>
      <c r="D1150" t="s">
        <v>169</v>
      </c>
      <c r="E1150" s="2">
        <v>1</v>
      </c>
      <c r="F1150" s="2">
        <v>0</v>
      </c>
      <c r="G1150" t="s">
        <v>260</v>
      </c>
      <c r="H1150" t="s">
        <v>261</v>
      </c>
      <c r="I1150" t="s">
        <v>10</v>
      </c>
      <c r="J1150" t="s">
        <v>108</v>
      </c>
      <c r="K1150" s="3"/>
      <c r="L1150" t="s">
        <v>61</v>
      </c>
      <c r="M1150" t="s">
        <v>109</v>
      </c>
    </row>
    <row r="1151" spans="1:14" x14ac:dyDescent="0.25">
      <c r="A1151" s="2">
        <v>1</v>
      </c>
      <c r="B1151" s="2">
        <v>2016</v>
      </c>
      <c r="C1151" t="s">
        <v>259</v>
      </c>
      <c r="D1151" t="s">
        <v>169</v>
      </c>
      <c r="E1151" s="2">
        <v>1</v>
      </c>
      <c r="F1151" s="2">
        <v>0</v>
      </c>
      <c r="G1151" t="s">
        <v>260</v>
      </c>
      <c r="H1151" t="s">
        <v>261</v>
      </c>
      <c r="I1151" t="s">
        <v>10</v>
      </c>
      <c r="J1151" t="s">
        <v>110</v>
      </c>
      <c r="K1151" s="3"/>
      <c r="L1151" t="s">
        <v>61</v>
      </c>
      <c r="M1151" t="s">
        <v>111</v>
      </c>
    </row>
    <row r="1152" spans="1:14" x14ac:dyDescent="0.25">
      <c r="A1152" s="2">
        <v>1</v>
      </c>
      <c r="B1152" s="2">
        <v>2016</v>
      </c>
      <c r="C1152" t="s">
        <v>259</v>
      </c>
      <c r="D1152" t="s">
        <v>169</v>
      </c>
      <c r="E1152" s="2">
        <v>1</v>
      </c>
      <c r="F1152" s="2">
        <v>0</v>
      </c>
      <c r="G1152" t="s">
        <v>260</v>
      </c>
      <c r="H1152" t="s">
        <v>261</v>
      </c>
      <c r="I1152" t="s">
        <v>10</v>
      </c>
      <c r="J1152" t="s">
        <v>112</v>
      </c>
      <c r="K1152" s="3"/>
      <c r="L1152" t="s">
        <v>61</v>
      </c>
      <c r="M1152" t="s">
        <v>113</v>
      </c>
    </row>
    <row r="1153" spans="1:14" x14ac:dyDescent="0.25">
      <c r="A1153" s="2">
        <v>1</v>
      </c>
      <c r="B1153" s="2">
        <v>2016</v>
      </c>
      <c r="C1153" t="s">
        <v>259</v>
      </c>
      <c r="D1153" t="s">
        <v>169</v>
      </c>
      <c r="E1153" s="2">
        <v>1</v>
      </c>
      <c r="F1153" s="2">
        <v>0</v>
      </c>
      <c r="G1153" t="s">
        <v>260</v>
      </c>
      <c r="H1153" t="s">
        <v>261</v>
      </c>
      <c r="I1153" t="s">
        <v>10</v>
      </c>
      <c r="J1153" t="s">
        <v>114</v>
      </c>
      <c r="K1153" s="3"/>
      <c r="L1153" t="s">
        <v>61</v>
      </c>
      <c r="M1153" t="s">
        <v>115</v>
      </c>
    </row>
    <row r="1154" spans="1:14" x14ac:dyDescent="0.25">
      <c r="A1154" s="2">
        <v>1</v>
      </c>
      <c r="B1154" s="2">
        <v>2016</v>
      </c>
      <c r="C1154" t="s">
        <v>259</v>
      </c>
      <c r="D1154" t="s">
        <v>169</v>
      </c>
      <c r="E1154" s="2">
        <v>1</v>
      </c>
      <c r="F1154" s="2">
        <v>0</v>
      </c>
      <c r="G1154" t="s">
        <v>260</v>
      </c>
      <c r="H1154" t="s">
        <v>261</v>
      </c>
      <c r="I1154" t="s">
        <v>10</v>
      </c>
      <c r="J1154" t="s">
        <v>116</v>
      </c>
      <c r="K1154" s="2">
        <v>1</v>
      </c>
      <c r="L1154" t="s">
        <v>65</v>
      </c>
      <c r="M1154" t="s">
        <v>117</v>
      </c>
      <c r="N1154" t="s">
        <v>230</v>
      </c>
    </row>
    <row r="1155" spans="1:14" x14ac:dyDescent="0.25">
      <c r="A1155" s="2">
        <v>1</v>
      </c>
      <c r="B1155" s="2">
        <v>2016</v>
      </c>
      <c r="C1155" t="s">
        <v>259</v>
      </c>
      <c r="D1155" t="s">
        <v>169</v>
      </c>
      <c r="E1155" s="2">
        <v>1</v>
      </c>
      <c r="F1155" s="2">
        <v>0</v>
      </c>
      <c r="G1155" t="s">
        <v>260</v>
      </c>
      <c r="H1155" t="s">
        <v>261</v>
      </c>
      <c r="I1155" t="s">
        <v>10</v>
      </c>
      <c r="J1155" t="s">
        <v>118</v>
      </c>
      <c r="K1155" s="2">
        <v>2</v>
      </c>
      <c r="L1155" t="s">
        <v>55</v>
      </c>
      <c r="M1155" t="s">
        <v>119</v>
      </c>
      <c r="N1155" t="s">
        <v>187</v>
      </c>
    </row>
    <row r="1156" spans="1:14" x14ac:dyDescent="0.25">
      <c r="A1156" s="2">
        <v>1</v>
      </c>
      <c r="B1156" s="2">
        <v>2016</v>
      </c>
      <c r="C1156" t="s">
        <v>259</v>
      </c>
      <c r="D1156" t="s">
        <v>169</v>
      </c>
      <c r="E1156" s="2">
        <v>1</v>
      </c>
      <c r="F1156" s="2">
        <v>0</v>
      </c>
      <c r="G1156" t="s">
        <v>260</v>
      </c>
      <c r="H1156" t="s">
        <v>261</v>
      </c>
      <c r="I1156" t="s">
        <v>10</v>
      </c>
      <c r="J1156" t="s">
        <v>120</v>
      </c>
      <c r="K1156" s="2">
        <v>1</v>
      </c>
      <c r="L1156" t="s">
        <v>65</v>
      </c>
      <c r="M1156" t="s">
        <v>121</v>
      </c>
      <c r="N1156" t="s">
        <v>230</v>
      </c>
    </row>
    <row r="1157" spans="1:14" x14ac:dyDescent="0.25">
      <c r="A1157" s="2">
        <v>1</v>
      </c>
      <c r="B1157" s="2">
        <v>2016</v>
      </c>
      <c r="C1157" t="s">
        <v>259</v>
      </c>
      <c r="D1157" t="s">
        <v>169</v>
      </c>
      <c r="E1157" s="2">
        <v>1</v>
      </c>
      <c r="F1157" s="2">
        <v>0</v>
      </c>
      <c r="G1157" t="s">
        <v>260</v>
      </c>
      <c r="H1157" t="s">
        <v>261</v>
      </c>
      <c r="I1157" t="s">
        <v>10</v>
      </c>
      <c r="J1157" t="s">
        <v>122</v>
      </c>
      <c r="K1157" s="2">
        <v>2</v>
      </c>
      <c r="L1157" t="s">
        <v>85</v>
      </c>
      <c r="M1157" t="s">
        <v>123</v>
      </c>
      <c r="N1157" t="s">
        <v>176</v>
      </c>
    </row>
    <row r="1158" spans="1:14" x14ac:dyDescent="0.25">
      <c r="A1158" s="2">
        <v>1</v>
      </c>
      <c r="B1158" s="2">
        <v>2016</v>
      </c>
      <c r="C1158" t="s">
        <v>259</v>
      </c>
      <c r="D1158" t="s">
        <v>169</v>
      </c>
      <c r="E1158" s="2">
        <v>1</v>
      </c>
      <c r="F1158" s="2">
        <v>0</v>
      </c>
      <c r="G1158" t="s">
        <v>260</v>
      </c>
      <c r="H1158" t="s">
        <v>261</v>
      </c>
      <c r="I1158" t="s">
        <v>10</v>
      </c>
      <c r="J1158" t="s">
        <v>124</v>
      </c>
      <c r="K1158" s="2">
        <v>1</v>
      </c>
      <c r="L1158" t="s">
        <v>85</v>
      </c>
      <c r="M1158" t="s">
        <v>125</v>
      </c>
      <c r="N1158" t="s">
        <v>200</v>
      </c>
    </row>
    <row r="1159" spans="1:14" x14ac:dyDescent="0.25">
      <c r="A1159" s="2">
        <v>1</v>
      </c>
      <c r="B1159" s="2">
        <v>2016</v>
      </c>
      <c r="C1159" t="s">
        <v>259</v>
      </c>
      <c r="D1159" t="s">
        <v>169</v>
      </c>
      <c r="E1159" s="2">
        <v>1</v>
      </c>
      <c r="F1159" s="2">
        <v>0</v>
      </c>
      <c r="G1159" t="s">
        <v>260</v>
      </c>
      <c r="H1159" t="s">
        <v>261</v>
      </c>
      <c r="I1159" t="s">
        <v>10</v>
      </c>
      <c r="J1159" t="s">
        <v>127</v>
      </c>
      <c r="K1159" s="2">
        <v>2</v>
      </c>
      <c r="L1159" t="s">
        <v>85</v>
      </c>
      <c r="M1159" t="s">
        <v>128</v>
      </c>
      <c r="N1159" t="s">
        <v>176</v>
      </c>
    </row>
    <row r="1160" spans="1:14" x14ac:dyDescent="0.25">
      <c r="A1160" s="2">
        <v>1</v>
      </c>
      <c r="B1160" s="2">
        <v>2016</v>
      </c>
      <c r="C1160" t="s">
        <v>259</v>
      </c>
      <c r="D1160" t="s">
        <v>169</v>
      </c>
      <c r="E1160" s="2">
        <v>1</v>
      </c>
      <c r="F1160" s="2">
        <v>0</v>
      </c>
      <c r="G1160" t="s">
        <v>260</v>
      </c>
      <c r="H1160" t="s">
        <v>261</v>
      </c>
      <c r="I1160" t="s">
        <v>10</v>
      </c>
      <c r="J1160" t="s">
        <v>129</v>
      </c>
      <c r="K1160" s="2">
        <v>3</v>
      </c>
      <c r="L1160" t="s">
        <v>85</v>
      </c>
      <c r="M1160" t="s">
        <v>130</v>
      </c>
      <c r="N1160" t="s">
        <v>126</v>
      </c>
    </row>
    <row r="1161" spans="1:14" x14ac:dyDescent="0.25">
      <c r="A1161" s="2">
        <v>1</v>
      </c>
      <c r="B1161" s="2">
        <v>2016</v>
      </c>
      <c r="C1161" t="s">
        <v>259</v>
      </c>
      <c r="D1161" t="s">
        <v>169</v>
      </c>
      <c r="E1161" s="2">
        <v>1</v>
      </c>
      <c r="F1161" s="2">
        <v>0</v>
      </c>
      <c r="G1161" t="s">
        <v>260</v>
      </c>
      <c r="H1161" t="s">
        <v>261</v>
      </c>
      <c r="I1161" t="s">
        <v>10</v>
      </c>
      <c r="J1161" t="s">
        <v>131</v>
      </c>
      <c r="K1161" s="2">
        <v>3</v>
      </c>
      <c r="L1161" t="s">
        <v>85</v>
      </c>
      <c r="M1161" t="s">
        <v>132</v>
      </c>
      <c r="N1161" t="s">
        <v>126</v>
      </c>
    </row>
    <row r="1162" spans="1:14" x14ac:dyDescent="0.25">
      <c r="A1162" s="2">
        <v>1</v>
      </c>
      <c r="B1162" s="2">
        <v>2016</v>
      </c>
      <c r="C1162" t="s">
        <v>259</v>
      </c>
      <c r="D1162" t="s">
        <v>169</v>
      </c>
      <c r="E1162" s="2">
        <v>1</v>
      </c>
      <c r="F1162" s="2">
        <v>0</v>
      </c>
      <c r="G1162" t="s">
        <v>260</v>
      </c>
      <c r="H1162" t="s">
        <v>261</v>
      </c>
      <c r="I1162" t="s">
        <v>10</v>
      </c>
      <c r="J1162" t="s">
        <v>133</v>
      </c>
      <c r="K1162" s="2">
        <v>1</v>
      </c>
      <c r="L1162" t="s">
        <v>52</v>
      </c>
      <c r="M1162" t="s">
        <v>134</v>
      </c>
      <c r="N1162" t="s">
        <v>177</v>
      </c>
    </row>
    <row r="1163" spans="1:14" x14ac:dyDescent="0.25">
      <c r="A1163" s="2">
        <v>1</v>
      </c>
      <c r="B1163" s="2">
        <v>2016</v>
      </c>
      <c r="C1163" t="s">
        <v>259</v>
      </c>
      <c r="D1163" t="s">
        <v>169</v>
      </c>
      <c r="E1163" s="2">
        <v>1</v>
      </c>
      <c r="F1163" s="2">
        <v>0</v>
      </c>
      <c r="G1163" t="s">
        <v>260</v>
      </c>
      <c r="H1163" t="s">
        <v>261</v>
      </c>
      <c r="I1163" t="s">
        <v>10</v>
      </c>
      <c r="J1163" t="s">
        <v>135</v>
      </c>
      <c r="K1163" s="2">
        <v>3</v>
      </c>
      <c r="L1163" t="s">
        <v>55</v>
      </c>
      <c r="M1163" t="s">
        <v>136</v>
      </c>
      <c r="N1163" t="s">
        <v>178</v>
      </c>
    </row>
    <row r="1164" spans="1:14" x14ac:dyDescent="0.25">
      <c r="A1164" s="2">
        <v>1</v>
      </c>
      <c r="B1164" s="2">
        <v>2016</v>
      </c>
      <c r="C1164" t="s">
        <v>259</v>
      </c>
      <c r="D1164" t="s">
        <v>169</v>
      </c>
      <c r="E1164" s="2">
        <v>1</v>
      </c>
      <c r="F1164" s="2">
        <v>0</v>
      </c>
      <c r="G1164" t="s">
        <v>260</v>
      </c>
      <c r="H1164" t="s">
        <v>261</v>
      </c>
      <c r="I1164" t="s">
        <v>10</v>
      </c>
      <c r="J1164" t="s">
        <v>137</v>
      </c>
      <c r="K1164" s="2">
        <v>3</v>
      </c>
      <c r="L1164" t="s">
        <v>55</v>
      </c>
      <c r="M1164" t="s">
        <v>138</v>
      </c>
      <c r="N1164" t="s">
        <v>178</v>
      </c>
    </row>
    <row r="1165" spans="1:14" x14ac:dyDescent="0.25">
      <c r="A1165" s="2">
        <v>1</v>
      </c>
      <c r="B1165" s="2">
        <v>2016</v>
      </c>
      <c r="C1165" t="s">
        <v>259</v>
      </c>
      <c r="D1165" t="s">
        <v>169</v>
      </c>
      <c r="E1165" s="2">
        <v>1</v>
      </c>
      <c r="F1165" s="2">
        <v>0</v>
      </c>
      <c r="G1165" t="s">
        <v>260</v>
      </c>
      <c r="H1165" t="s">
        <v>261</v>
      </c>
      <c r="I1165" t="s">
        <v>10</v>
      </c>
      <c r="J1165" t="s">
        <v>139</v>
      </c>
      <c r="K1165" s="2">
        <v>3</v>
      </c>
      <c r="L1165" t="s">
        <v>85</v>
      </c>
      <c r="M1165" t="s">
        <v>140</v>
      </c>
      <c r="N1165" t="s">
        <v>126</v>
      </c>
    </row>
    <row r="1166" spans="1:14" x14ac:dyDescent="0.25">
      <c r="A1166" s="2">
        <v>1</v>
      </c>
      <c r="B1166" s="2">
        <v>2016</v>
      </c>
      <c r="C1166" t="s">
        <v>259</v>
      </c>
      <c r="D1166" t="s">
        <v>169</v>
      </c>
      <c r="E1166" s="2">
        <v>1</v>
      </c>
      <c r="F1166" s="2">
        <v>0</v>
      </c>
      <c r="G1166" t="s">
        <v>260</v>
      </c>
      <c r="H1166" t="s">
        <v>261</v>
      </c>
      <c r="I1166" t="s">
        <v>10</v>
      </c>
      <c r="J1166" t="s">
        <v>141</v>
      </c>
      <c r="K1166" s="2">
        <v>3</v>
      </c>
      <c r="L1166" t="s">
        <v>85</v>
      </c>
      <c r="M1166" t="s">
        <v>142</v>
      </c>
      <c r="N1166" t="s">
        <v>126</v>
      </c>
    </row>
    <row r="1167" spans="1:14" x14ac:dyDescent="0.25">
      <c r="A1167" s="2">
        <v>1</v>
      </c>
      <c r="B1167" s="2">
        <v>2016</v>
      </c>
      <c r="C1167" t="s">
        <v>259</v>
      </c>
      <c r="D1167" t="s">
        <v>169</v>
      </c>
      <c r="E1167" s="2">
        <v>1</v>
      </c>
      <c r="F1167" s="2">
        <v>0</v>
      </c>
      <c r="G1167" t="s">
        <v>260</v>
      </c>
      <c r="H1167" t="s">
        <v>261</v>
      </c>
      <c r="I1167" t="s">
        <v>10</v>
      </c>
      <c r="J1167" t="s">
        <v>143</v>
      </c>
      <c r="K1167" s="2">
        <v>3</v>
      </c>
      <c r="L1167" t="s">
        <v>85</v>
      </c>
      <c r="M1167" t="s">
        <v>144</v>
      </c>
      <c r="N1167" t="s">
        <v>126</v>
      </c>
    </row>
    <row r="1168" spans="1:14" x14ac:dyDescent="0.25">
      <c r="A1168" s="2">
        <v>1</v>
      </c>
      <c r="B1168" s="2">
        <v>2016</v>
      </c>
      <c r="C1168" t="s">
        <v>259</v>
      </c>
      <c r="D1168" t="s">
        <v>169</v>
      </c>
      <c r="E1168" s="2">
        <v>1</v>
      </c>
      <c r="F1168" s="2">
        <v>0</v>
      </c>
      <c r="G1168" t="s">
        <v>260</v>
      </c>
      <c r="H1168" t="s">
        <v>261</v>
      </c>
      <c r="I1168" t="s">
        <v>10</v>
      </c>
      <c r="J1168" t="s">
        <v>145</v>
      </c>
      <c r="K1168" s="2">
        <v>3</v>
      </c>
      <c r="L1168" t="s">
        <v>55</v>
      </c>
      <c r="M1168" t="s">
        <v>146</v>
      </c>
      <c r="N1168" t="s">
        <v>178</v>
      </c>
    </row>
    <row r="1169" spans="1:14" x14ac:dyDescent="0.25">
      <c r="A1169" s="2">
        <v>1</v>
      </c>
      <c r="B1169" s="2">
        <v>2016</v>
      </c>
      <c r="C1169" t="s">
        <v>259</v>
      </c>
      <c r="D1169" t="s">
        <v>169</v>
      </c>
      <c r="E1169" s="2">
        <v>1</v>
      </c>
      <c r="F1169" s="2">
        <v>0</v>
      </c>
      <c r="G1169" t="s">
        <v>260</v>
      </c>
      <c r="H1169" t="s">
        <v>261</v>
      </c>
      <c r="I1169" t="s">
        <v>10</v>
      </c>
      <c r="J1169" t="s">
        <v>147</v>
      </c>
      <c r="K1169" s="2">
        <v>2</v>
      </c>
      <c r="L1169" t="s">
        <v>55</v>
      </c>
      <c r="M1169" t="s">
        <v>148</v>
      </c>
      <c r="N1169" t="s">
        <v>187</v>
      </c>
    </row>
    <row r="1170" spans="1:14" x14ac:dyDescent="0.25">
      <c r="A1170" s="2">
        <v>1</v>
      </c>
      <c r="B1170" s="2">
        <v>2016</v>
      </c>
      <c r="C1170" t="s">
        <v>259</v>
      </c>
      <c r="D1170" t="s">
        <v>169</v>
      </c>
      <c r="E1170" s="2">
        <v>1</v>
      </c>
      <c r="F1170" s="2">
        <v>0</v>
      </c>
      <c r="G1170" t="s">
        <v>260</v>
      </c>
      <c r="H1170" t="s">
        <v>261</v>
      </c>
      <c r="I1170" t="s">
        <v>10</v>
      </c>
      <c r="J1170" t="s">
        <v>149</v>
      </c>
      <c r="K1170" s="2">
        <v>2</v>
      </c>
      <c r="L1170" t="s">
        <v>55</v>
      </c>
      <c r="M1170" t="s">
        <v>150</v>
      </c>
      <c r="N1170" t="s">
        <v>187</v>
      </c>
    </row>
    <row r="1171" spans="1:14" x14ac:dyDescent="0.25">
      <c r="A1171" s="2">
        <v>1</v>
      </c>
      <c r="B1171" s="2">
        <v>2016</v>
      </c>
      <c r="C1171" t="s">
        <v>259</v>
      </c>
      <c r="D1171" t="s">
        <v>169</v>
      </c>
      <c r="E1171" s="2">
        <v>1</v>
      </c>
      <c r="F1171" s="2">
        <v>0</v>
      </c>
      <c r="G1171" t="s">
        <v>260</v>
      </c>
      <c r="H1171" t="s">
        <v>261</v>
      </c>
      <c r="I1171" t="s">
        <v>10</v>
      </c>
      <c r="J1171" t="s">
        <v>151</v>
      </c>
      <c r="K1171" s="3"/>
      <c r="L1171" t="s">
        <v>52</v>
      </c>
      <c r="M1171" t="s">
        <v>152</v>
      </c>
    </row>
    <row r="1172" spans="1:14" x14ac:dyDescent="0.25">
      <c r="A1172" s="2">
        <v>1</v>
      </c>
      <c r="B1172" s="2">
        <v>2016</v>
      </c>
      <c r="C1172" t="s">
        <v>259</v>
      </c>
      <c r="D1172" t="s">
        <v>169</v>
      </c>
      <c r="E1172" s="2">
        <v>1</v>
      </c>
      <c r="F1172" s="2">
        <v>0</v>
      </c>
      <c r="G1172" t="s">
        <v>260</v>
      </c>
      <c r="H1172" t="s">
        <v>261</v>
      </c>
      <c r="I1172" t="s">
        <v>10</v>
      </c>
      <c r="J1172" t="s">
        <v>153</v>
      </c>
      <c r="K1172" s="2">
        <v>2</v>
      </c>
      <c r="L1172" t="s">
        <v>75</v>
      </c>
      <c r="M1172" t="s">
        <v>154</v>
      </c>
      <c r="N1172" t="s">
        <v>155</v>
      </c>
    </row>
    <row r="1173" spans="1:14" x14ac:dyDescent="0.25">
      <c r="A1173" s="2">
        <v>1</v>
      </c>
      <c r="B1173" s="2">
        <v>2016</v>
      </c>
      <c r="C1173" t="s">
        <v>259</v>
      </c>
      <c r="D1173" t="s">
        <v>169</v>
      </c>
      <c r="E1173" s="2">
        <v>1</v>
      </c>
      <c r="F1173" s="2">
        <v>0</v>
      </c>
      <c r="G1173" t="s">
        <v>260</v>
      </c>
      <c r="H1173" t="s">
        <v>261</v>
      </c>
      <c r="I1173" t="s">
        <v>10</v>
      </c>
      <c r="J1173" t="s">
        <v>156</v>
      </c>
      <c r="K1173" s="2">
        <v>5</v>
      </c>
      <c r="L1173" t="s">
        <v>75</v>
      </c>
      <c r="M1173" t="s">
        <v>157</v>
      </c>
      <c r="N1173" t="s">
        <v>239</v>
      </c>
    </row>
    <row r="1174" spans="1:14" x14ac:dyDescent="0.25">
      <c r="A1174" s="2">
        <v>1</v>
      </c>
      <c r="B1174" s="2">
        <v>2016</v>
      </c>
      <c r="C1174" t="s">
        <v>259</v>
      </c>
      <c r="D1174" t="s">
        <v>169</v>
      </c>
      <c r="E1174" s="2">
        <v>1</v>
      </c>
      <c r="F1174" s="2">
        <v>0</v>
      </c>
      <c r="G1174" t="s">
        <v>260</v>
      </c>
      <c r="H1174" t="s">
        <v>261</v>
      </c>
      <c r="I1174" t="s">
        <v>10</v>
      </c>
      <c r="J1174" t="s">
        <v>159</v>
      </c>
      <c r="K1174" s="3"/>
      <c r="L1174" t="s">
        <v>52</v>
      </c>
      <c r="M1174" t="s">
        <v>160</v>
      </c>
    </row>
    <row r="1175" spans="1:14" x14ac:dyDescent="0.25">
      <c r="A1175" s="2">
        <v>1</v>
      </c>
      <c r="B1175" s="2">
        <v>2016</v>
      </c>
      <c r="C1175" t="s">
        <v>259</v>
      </c>
      <c r="D1175" t="s">
        <v>169</v>
      </c>
      <c r="E1175" s="2">
        <v>1</v>
      </c>
      <c r="F1175" s="2">
        <v>0</v>
      </c>
      <c r="G1175" t="s">
        <v>260</v>
      </c>
      <c r="H1175" t="s">
        <v>261</v>
      </c>
      <c r="I1175" t="s">
        <v>10</v>
      </c>
      <c r="J1175" t="s">
        <v>161</v>
      </c>
      <c r="K1175" s="2">
        <v>9</v>
      </c>
      <c r="L1175" t="s">
        <v>52</v>
      </c>
      <c r="M1175" t="s">
        <v>162</v>
      </c>
      <c r="N1175" t="s">
        <v>188</v>
      </c>
    </row>
    <row r="1176" spans="1:14" x14ac:dyDescent="0.25">
      <c r="A1176" s="2">
        <v>1</v>
      </c>
      <c r="B1176" s="2">
        <v>2016</v>
      </c>
      <c r="C1176" t="s">
        <v>259</v>
      </c>
      <c r="D1176" t="s">
        <v>169</v>
      </c>
      <c r="E1176" s="2">
        <v>1</v>
      </c>
      <c r="F1176" s="2">
        <v>0</v>
      </c>
      <c r="G1176" t="s">
        <v>260</v>
      </c>
      <c r="H1176" t="s">
        <v>261</v>
      </c>
      <c r="I1176" t="s">
        <v>10</v>
      </c>
      <c r="J1176" t="s">
        <v>163</v>
      </c>
      <c r="K1176" s="2">
        <v>2</v>
      </c>
      <c r="L1176" t="s">
        <v>52</v>
      </c>
      <c r="M1176" t="s">
        <v>164</v>
      </c>
      <c r="N1176" t="s">
        <v>177</v>
      </c>
    </row>
    <row r="1177" spans="1:14" x14ac:dyDescent="0.25">
      <c r="A1177" s="2">
        <v>1</v>
      </c>
      <c r="B1177" s="2">
        <v>2016</v>
      </c>
      <c r="C1177" t="s">
        <v>259</v>
      </c>
      <c r="D1177" t="s">
        <v>169</v>
      </c>
      <c r="E1177" s="2">
        <v>1</v>
      </c>
      <c r="F1177" s="2">
        <v>0</v>
      </c>
      <c r="G1177" t="s">
        <v>260</v>
      </c>
      <c r="H1177" t="s">
        <v>261</v>
      </c>
      <c r="I1177" t="s">
        <v>10</v>
      </c>
      <c r="J1177" t="s">
        <v>166</v>
      </c>
      <c r="K1177" s="2">
        <v>2</v>
      </c>
      <c r="L1177" t="s">
        <v>55</v>
      </c>
      <c r="M1177" t="s">
        <v>167</v>
      </c>
      <c r="N1177" t="s">
        <v>187</v>
      </c>
    </row>
    <row r="1178" spans="1:14" x14ac:dyDescent="0.25">
      <c r="A1178" s="2">
        <v>1</v>
      </c>
      <c r="B1178" s="2">
        <v>2016</v>
      </c>
      <c r="C1178" t="s">
        <v>263</v>
      </c>
      <c r="D1178" t="s">
        <v>264</v>
      </c>
      <c r="E1178" s="2">
        <v>0</v>
      </c>
      <c r="F1178" s="2">
        <v>1</v>
      </c>
      <c r="G1178" t="s">
        <v>248</v>
      </c>
      <c r="H1178" t="s">
        <v>249</v>
      </c>
      <c r="I1178" t="s">
        <v>17</v>
      </c>
      <c r="J1178" t="s">
        <v>51</v>
      </c>
      <c r="K1178" s="2">
        <v>5</v>
      </c>
      <c r="L1178" t="s">
        <v>52</v>
      </c>
      <c r="M1178" t="s">
        <v>53</v>
      </c>
      <c r="N1178" t="s">
        <v>183</v>
      </c>
    </row>
    <row r="1179" spans="1:14" x14ac:dyDescent="0.25">
      <c r="A1179" s="2">
        <v>1</v>
      </c>
      <c r="B1179" s="2">
        <v>2016</v>
      </c>
      <c r="C1179" t="s">
        <v>263</v>
      </c>
      <c r="D1179" t="s">
        <v>264</v>
      </c>
      <c r="E1179" s="2">
        <v>0</v>
      </c>
      <c r="F1179" s="2">
        <v>1</v>
      </c>
      <c r="G1179" t="s">
        <v>248</v>
      </c>
      <c r="H1179" t="s">
        <v>249</v>
      </c>
      <c r="I1179" t="s">
        <v>17</v>
      </c>
      <c r="J1179" t="s">
        <v>54</v>
      </c>
      <c r="K1179" s="2">
        <v>4</v>
      </c>
      <c r="L1179" t="s">
        <v>55</v>
      </c>
      <c r="M1179" t="s">
        <v>56</v>
      </c>
      <c r="N1179" t="s">
        <v>57</v>
      </c>
    </row>
    <row r="1180" spans="1:14" x14ac:dyDescent="0.25">
      <c r="A1180" s="2">
        <v>1</v>
      </c>
      <c r="B1180" s="2">
        <v>2016</v>
      </c>
      <c r="C1180" t="s">
        <v>263</v>
      </c>
      <c r="D1180" t="s">
        <v>264</v>
      </c>
      <c r="E1180" s="2">
        <v>0</v>
      </c>
      <c r="F1180" s="2">
        <v>1</v>
      </c>
      <c r="G1180" t="s">
        <v>248</v>
      </c>
      <c r="H1180" t="s">
        <v>249</v>
      </c>
      <c r="I1180" t="s">
        <v>17</v>
      </c>
      <c r="J1180" t="s">
        <v>58</v>
      </c>
      <c r="K1180" s="2">
        <v>3</v>
      </c>
      <c r="L1180" t="s">
        <v>55</v>
      </c>
      <c r="M1180" t="s">
        <v>59</v>
      </c>
      <c r="N1180" t="s">
        <v>178</v>
      </c>
    </row>
    <row r="1181" spans="1:14" x14ac:dyDescent="0.25">
      <c r="A1181" s="2">
        <v>1</v>
      </c>
      <c r="B1181" s="2">
        <v>2016</v>
      </c>
      <c r="C1181" t="s">
        <v>263</v>
      </c>
      <c r="D1181" t="s">
        <v>264</v>
      </c>
      <c r="E1181" s="2">
        <v>0</v>
      </c>
      <c r="F1181" s="2">
        <v>1</v>
      </c>
      <c r="G1181" t="s">
        <v>248</v>
      </c>
      <c r="H1181" t="s">
        <v>249</v>
      </c>
      <c r="I1181" t="s">
        <v>17</v>
      </c>
      <c r="J1181" t="s">
        <v>60</v>
      </c>
      <c r="K1181" s="2">
        <v>2</v>
      </c>
      <c r="L1181" t="s">
        <v>61</v>
      </c>
      <c r="M1181" t="s">
        <v>62</v>
      </c>
      <c r="N1181" t="s">
        <v>63</v>
      </c>
    </row>
    <row r="1182" spans="1:14" x14ac:dyDescent="0.25">
      <c r="A1182" s="2">
        <v>1</v>
      </c>
      <c r="B1182" s="2">
        <v>2016</v>
      </c>
      <c r="C1182" t="s">
        <v>263</v>
      </c>
      <c r="D1182" t="s">
        <v>264</v>
      </c>
      <c r="E1182" s="2">
        <v>0</v>
      </c>
      <c r="F1182" s="2">
        <v>1</v>
      </c>
      <c r="G1182" t="s">
        <v>248</v>
      </c>
      <c r="H1182" t="s">
        <v>249</v>
      </c>
      <c r="I1182" t="s">
        <v>17</v>
      </c>
      <c r="J1182" t="s">
        <v>64</v>
      </c>
      <c r="K1182" s="2">
        <v>4</v>
      </c>
      <c r="L1182" t="s">
        <v>65</v>
      </c>
      <c r="M1182" t="s">
        <v>66</v>
      </c>
      <c r="N1182" t="s">
        <v>185</v>
      </c>
    </row>
    <row r="1183" spans="1:14" x14ac:dyDescent="0.25">
      <c r="A1183" s="2">
        <v>1</v>
      </c>
      <c r="B1183" s="2">
        <v>2016</v>
      </c>
      <c r="C1183" t="s">
        <v>263</v>
      </c>
      <c r="D1183" t="s">
        <v>264</v>
      </c>
      <c r="E1183" s="2">
        <v>0</v>
      </c>
      <c r="F1183" s="2">
        <v>1</v>
      </c>
      <c r="G1183" t="s">
        <v>248</v>
      </c>
      <c r="H1183" t="s">
        <v>249</v>
      </c>
      <c r="I1183" t="s">
        <v>17</v>
      </c>
      <c r="J1183" t="s">
        <v>68</v>
      </c>
      <c r="K1183" s="2">
        <v>4</v>
      </c>
      <c r="L1183" t="s">
        <v>65</v>
      </c>
      <c r="M1183" t="s">
        <v>69</v>
      </c>
      <c r="N1183" t="s">
        <v>185</v>
      </c>
    </row>
    <row r="1184" spans="1:14" x14ac:dyDescent="0.25">
      <c r="A1184" s="2">
        <v>1</v>
      </c>
      <c r="B1184" s="2">
        <v>2016</v>
      </c>
      <c r="C1184" t="s">
        <v>263</v>
      </c>
      <c r="D1184" t="s">
        <v>264</v>
      </c>
      <c r="E1184" s="2">
        <v>0</v>
      </c>
      <c r="F1184" s="2">
        <v>1</v>
      </c>
      <c r="G1184" t="s">
        <v>248</v>
      </c>
      <c r="H1184" t="s">
        <v>249</v>
      </c>
      <c r="I1184" t="s">
        <v>17</v>
      </c>
      <c r="J1184" t="s">
        <v>70</v>
      </c>
      <c r="K1184" s="2">
        <v>3</v>
      </c>
      <c r="L1184" t="s">
        <v>65</v>
      </c>
      <c r="M1184" t="s">
        <v>71</v>
      </c>
      <c r="N1184" t="s">
        <v>67</v>
      </c>
    </row>
    <row r="1185" spans="1:14" x14ac:dyDescent="0.25">
      <c r="A1185" s="2">
        <v>1</v>
      </c>
      <c r="B1185" s="2">
        <v>2016</v>
      </c>
      <c r="C1185" t="s">
        <v>263</v>
      </c>
      <c r="D1185" t="s">
        <v>264</v>
      </c>
      <c r="E1185" s="2">
        <v>0</v>
      </c>
      <c r="F1185" s="2">
        <v>1</v>
      </c>
      <c r="G1185" t="s">
        <v>248</v>
      </c>
      <c r="H1185" t="s">
        <v>249</v>
      </c>
      <c r="I1185" t="s">
        <v>17</v>
      </c>
      <c r="J1185" t="s">
        <v>72</v>
      </c>
      <c r="K1185" s="2">
        <v>1</v>
      </c>
      <c r="L1185" t="s">
        <v>52</v>
      </c>
      <c r="M1185" t="s">
        <v>73</v>
      </c>
      <c r="N1185" t="s">
        <v>177</v>
      </c>
    </row>
    <row r="1186" spans="1:14" x14ac:dyDescent="0.25">
      <c r="A1186" s="2">
        <v>1</v>
      </c>
      <c r="B1186" s="2">
        <v>2016</v>
      </c>
      <c r="C1186" t="s">
        <v>263</v>
      </c>
      <c r="D1186" t="s">
        <v>264</v>
      </c>
      <c r="E1186" s="2">
        <v>0</v>
      </c>
      <c r="F1186" s="2">
        <v>1</v>
      </c>
      <c r="G1186" t="s">
        <v>248</v>
      </c>
      <c r="H1186" t="s">
        <v>249</v>
      </c>
      <c r="I1186" t="s">
        <v>17</v>
      </c>
      <c r="J1186" t="s">
        <v>74</v>
      </c>
      <c r="K1186" s="2">
        <v>1</v>
      </c>
      <c r="L1186" t="s">
        <v>75</v>
      </c>
      <c r="M1186" t="s">
        <v>76</v>
      </c>
      <c r="N1186" t="s">
        <v>77</v>
      </c>
    </row>
    <row r="1187" spans="1:14" x14ac:dyDescent="0.25">
      <c r="A1187" s="2">
        <v>1</v>
      </c>
      <c r="B1187" s="2">
        <v>2016</v>
      </c>
      <c r="C1187" t="s">
        <v>263</v>
      </c>
      <c r="D1187" t="s">
        <v>264</v>
      </c>
      <c r="E1187" s="2">
        <v>0</v>
      </c>
      <c r="F1187" s="2">
        <v>1</v>
      </c>
      <c r="G1187" t="s">
        <v>248</v>
      </c>
      <c r="H1187" t="s">
        <v>249</v>
      </c>
      <c r="I1187" t="s">
        <v>17</v>
      </c>
      <c r="J1187" t="s">
        <v>78</v>
      </c>
      <c r="K1187" s="2">
        <v>3</v>
      </c>
      <c r="L1187" t="s">
        <v>75</v>
      </c>
      <c r="M1187" t="s">
        <v>79</v>
      </c>
      <c r="N1187" t="s">
        <v>231</v>
      </c>
    </row>
    <row r="1188" spans="1:14" x14ac:dyDescent="0.25">
      <c r="A1188" s="2">
        <v>1</v>
      </c>
      <c r="B1188" s="2">
        <v>2016</v>
      </c>
      <c r="C1188" t="s">
        <v>263</v>
      </c>
      <c r="D1188" t="s">
        <v>264</v>
      </c>
      <c r="E1188" s="2">
        <v>0</v>
      </c>
      <c r="F1188" s="2">
        <v>1</v>
      </c>
      <c r="G1188" t="s">
        <v>248</v>
      </c>
      <c r="H1188" t="s">
        <v>249</v>
      </c>
      <c r="I1188" t="s">
        <v>17</v>
      </c>
      <c r="J1188" t="s">
        <v>81</v>
      </c>
      <c r="K1188" s="2">
        <v>2</v>
      </c>
      <c r="L1188" t="s">
        <v>75</v>
      </c>
      <c r="M1188" t="s">
        <v>82</v>
      </c>
      <c r="N1188" t="s">
        <v>175</v>
      </c>
    </row>
    <row r="1189" spans="1:14" x14ac:dyDescent="0.25">
      <c r="A1189" s="2">
        <v>1</v>
      </c>
      <c r="B1189" s="2">
        <v>2016</v>
      </c>
      <c r="C1189" t="s">
        <v>263</v>
      </c>
      <c r="D1189" t="s">
        <v>264</v>
      </c>
      <c r="E1189" s="2">
        <v>0</v>
      </c>
      <c r="F1189" s="2">
        <v>1</v>
      </c>
      <c r="G1189" t="s">
        <v>248</v>
      </c>
      <c r="H1189" t="s">
        <v>249</v>
      </c>
      <c r="I1189" t="s">
        <v>17</v>
      </c>
      <c r="J1189" t="s">
        <v>84</v>
      </c>
      <c r="K1189" s="2">
        <v>4</v>
      </c>
      <c r="L1189" t="s">
        <v>85</v>
      </c>
      <c r="M1189" t="s">
        <v>86</v>
      </c>
      <c r="N1189" t="s">
        <v>87</v>
      </c>
    </row>
    <row r="1190" spans="1:14" x14ac:dyDescent="0.25">
      <c r="A1190" s="2">
        <v>1</v>
      </c>
      <c r="B1190" s="2">
        <v>2016</v>
      </c>
      <c r="C1190" t="s">
        <v>263</v>
      </c>
      <c r="D1190" t="s">
        <v>264</v>
      </c>
      <c r="E1190" s="2">
        <v>0</v>
      </c>
      <c r="F1190" s="2">
        <v>1</v>
      </c>
      <c r="G1190" t="s">
        <v>248</v>
      </c>
      <c r="H1190" t="s">
        <v>249</v>
      </c>
      <c r="I1190" t="s">
        <v>17</v>
      </c>
      <c r="J1190" t="s">
        <v>88</v>
      </c>
      <c r="K1190" s="2">
        <v>4</v>
      </c>
      <c r="L1190" t="s">
        <v>85</v>
      </c>
      <c r="M1190" t="s">
        <v>89</v>
      </c>
      <c r="N1190" t="s">
        <v>87</v>
      </c>
    </row>
    <row r="1191" spans="1:14" x14ac:dyDescent="0.25">
      <c r="A1191" s="2">
        <v>1</v>
      </c>
      <c r="B1191" s="2">
        <v>2016</v>
      </c>
      <c r="C1191" t="s">
        <v>263</v>
      </c>
      <c r="D1191" t="s">
        <v>264</v>
      </c>
      <c r="E1191" s="2">
        <v>0</v>
      </c>
      <c r="F1191" s="2">
        <v>1</v>
      </c>
      <c r="G1191" t="s">
        <v>248</v>
      </c>
      <c r="H1191" t="s">
        <v>249</v>
      </c>
      <c r="I1191" t="s">
        <v>17</v>
      </c>
      <c r="J1191" t="s">
        <v>90</v>
      </c>
      <c r="K1191" s="2">
        <v>4</v>
      </c>
      <c r="L1191" t="s">
        <v>75</v>
      </c>
      <c r="M1191" t="s">
        <v>91</v>
      </c>
      <c r="N1191" t="s">
        <v>92</v>
      </c>
    </row>
    <row r="1192" spans="1:14" x14ac:dyDescent="0.25">
      <c r="A1192" s="2">
        <v>1</v>
      </c>
      <c r="B1192" s="2">
        <v>2016</v>
      </c>
      <c r="C1192" t="s">
        <v>263</v>
      </c>
      <c r="D1192" t="s">
        <v>264</v>
      </c>
      <c r="E1192" s="2">
        <v>0</v>
      </c>
      <c r="F1192" s="2">
        <v>1</v>
      </c>
      <c r="G1192" t="s">
        <v>248</v>
      </c>
      <c r="H1192" t="s">
        <v>249</v>
      </c>
      <c r="I1192" t="s">
        <v>17</v>
      </c>
      <c r="J1192" t="s">
        <v>93</v>
      </c>
      <c r="K1192" s="2">
        <v>3</v>
      </c>
      <c r="L1192" t="s">
        <v>75</v>
      </c>
      <c r="M1192" t="s">
        <v>94</v>
      </c>
      <c r="N1192" t="s">
        <v>95</v>
      </c>
    </row>
    <row r="1193" spans="1:14" x14ac:dyDescent="0.25">
      <c r="A1193" s="2">
        <v>1</v>
      </c>
      <c r="B1193" s="2">
        <v>2016</v>
      </c>
      <c r="C1193" t="s">
        <v>263</v>
      </c>
      <c r="D1193" t="s">
        <v>264</v>
      </c>
      <c r="E1193" s="2">
        <v>0</v>
      </c>
      <c r="F1193" s="2">
        <v>1</v>
      </c>
      <c r="G1193" t="s">
        <v>248</v>
      </c>
      <c r="H1193" t="s">
        <v>249</v>
      </c>
      <c r="I1193" t="s">
        <v>17</v>
      </c>
      <c r="J1193" t="s">
        <v>96</v>
      </c>
      <c r="K1193" s="2">
        <v>3</v>
      </c>
      <c r="L1193" t="s">
        <v>75</v>
      </c>
      <c r="M1193" t="s">
        <v>97</v>
      </c>
      <c r="N1193" t="s">
        <v>95</v>
      </c>
    </row>
    <row r="1194" spans="1:14" x14ac:dyDescent="0.25">
      <c r="A1194" s="2">
        <v>1</v>
      </c>
      <c r="B1194" s="2">
        <v>2016</v>
      </c>
      <c r="C1194" t="s">
        <v>263</v>
      </c>
      <c r="D1194" t="s">
        <v>264</v>
      </c>
      <c r="E1194" s="2">
        <v>0</v>
      </c>
      <c r="F1194" s="2">
        <v>1</v>
      </c>
      <c r="G1194" t="s">
        <v>248</v>
      </c>
      <c r="H1194" t="s">
        <v>249</v>
      </c>
      <c r="I1194" t="s">
        <v>17</v>
      </c>
      <c r="J1194" t="s">
        <v>98</v>
      </c>
      <c r="K1194" s="2">
        <v>5</v>
      </c>
      <c r="L1194" t="s">
        <v>85</v>
      </c>
      <c r="M1194" t="s">
        <v>99</v>
      </c>
      <c r="N1194" t="s">
        <v>185</v>
      </c>
    </row>
    <row r="1195" spans="1:14" x14ac:dyDescent="0.25">
      <c r="A1195" s="2">
        <v>1</v>
      </c>
      <c r="B1195" s="2">
        <v>2016</v>
      </c>
      <c r="C1195" t="s">
        <v>263</v>
      </c>
      <c r="D1195" t="s">
        <v>264</v>
      </c>
      <c r="E1195" s="2">
        <v>0</v>
      </c>
      <c r="F1195" s="2">
        <v>1</v>
      </c>
      <c r="G1195" t="s">
        <v>248</v>
      </c>
      <c r="H1195" t="s">
        <v>249</v>
      </c>
      <c r="I1195" t="s">
        <v>17</v>
      </c>
      <c r="J1195" t="s">
        <v>100</v>
      </c>
      <c r="K1195" s="3"/>
      <c r="L1195" t="s">
        <v>61</v>
      </c>
      <c r="M1195" t="s">
        <v>101</v>
      </c>
    </row>
    <row r="1196" spans="1:14" x14ac:dyDescent="0.25">
      <c r="A1196" s="2">
        <v>1</v>
      </c>
      <c r="B1196" s="2">
        <v>2016</v>
      </c>
      <c r="C1196" t="s">
        <v>263</v>
      </c>
      <c r="D1196" t="s">
        <v>264</v>
      </c>
      <c r="E1196" s="2">
        <v>0</v>
      </c>
      <c r="F1196" s="2">
        <v>1</v>
      </c>
      <c r="G1196" t="s">
        <v>248</v>
      </c>
      <c r="H1196" t="s">
        <v>249</v>
      </c>
      <c r="I1196" t="s">
        <v>17</v>
      </c>
      <c r="J1196" t="s">
        <v>102</v>
      </c>
      <c r="K1196" s="3"/>
      <c r="L1196" t="s">
        <v>61</v>
      </c>
      <c r="M1196" t="s">
        <v>103</v>
      </c>
    </row>
    <row r="1197" spans="1:14" x14ac:dyDescent="0.25">
      <c r="A1197" s="2">
        <v>1</v>
      </c>
      <c r="B1197" s="2">
        <v>2016</v>
      </c>
      <c r="C1197" t="s">
        <v>263</v>
      </c>
      <c r="D1197" t="s">
        <v>264</v>
      </c>
      <c r="E1197" s="2">
        <v>0</v>
      </c>
      <c r="F1197" s="2">
        <v>1</v>
      </c>
      <c r="G1197" t="s">
        <v>248</v>
      </c>
      <c r="H1197" t="s">
        <v>249</v>
      </c>
      <c r="I1197" t="s">
        <v>17</v>
      </c>
      <c r="J1197" t="s">
        <v>104</v>
      </c>
      <c r="K1197" s="3"/>
      <c r="L1197" t="s">
        <v>61</v>
      </c>
      <c r="M1197" t="s">
        <v>105</v>
      </c>
    </row>
    <row r="1198" spans="1:14" x14ac:dyDescent="0.25">
      <c r="A1198" s="2">
        <v>1</v>
      </c>
      <c r="B1198" s="2">
        <v>2016</v>
      </c>
      <c r="C1198" t="s">
        <v>263</v>
      </c>
      <c r="D1198" t="s">
        <v>264</v>
      </c>
      <c r="E1198" s="2">
        <v>0</v>
      </c>
      <c r="F1198" s="2">
        <v>1</v>
      </c>
      <c r="G1198" t="s">
        <v>248</v>
      </c>
      <c r="H1198" t="s">
        <v>249</v>
      </c>
      <c r="I1198" t="s">
        <v>17</v>
      </c>
      <c r="J1198" t="s">
        <v>106</v>
      </c>
      <c r="K1198" s="3"/>
      <c r="L1198" t="s">
        <v>61</v>
      </c>
      <c r="M1198" t="s">
        <v>107</v>
      </c>
    </row>
    <row r="1199" spans="1:14" x14ac:dyDescent="0.25">
      <c r="A1199" s="2">
        <v>1</v>
      </c>
      <c r="B1199" s="2">
        <v>2016</v>
      </c>
      <c r="C1199" t="s">
        <v>263</v>
      </c>
      <c r="D1199" t="s">
        <v>264</v>
      </c>
      <c r="E1199" s="2">
        <v>0</v>
      </c>
      <c r="F1199" s="2">
        <v>1</v>
      </c>
      <c r="G1199" t="s">
        <v>248</v>
      </c>
      <c r="H1199" t="s">
        <v>249</v>
      </c>
      <c r="I1199" t="s">
        <v>17</v>
      </c>
      <c r="J1199" t="s">
        <v>108</v>
      </c>
      <c r="K1199" s="3"/>
      <c r="L1199" t="s">
        <v>61</v>
      </c>
      <c r="M1199" t="s">
        <v>109</v>
      </c>
    </row>
    <row r="1200" spans="1:14" x14ac:dyDescent="0.25">
      <c r="A1200" s="2">
        <v>1</v>
      </c>
      <c r="B1200" s="2">
        <v>2016</v>
      </c>
      <c r="C1200" t="s">
        <v>263</v>
      </c>
      <c r="D1200" t="s">
        <v>264</v>
      </c>
      <c r="E1200" s="2">
        <v>0</v>
      </c>
      <c r="F1200" s="2">
        <v>1</v>
      </c>
      <c r="G1200" t="s">
        <v>248</v>
      </c>
      <c r="H1200" t="s">
        <v>249</v>
      </c>
      <c r="I1200" t="s">
        <v>17</v>
      </c>
      <c r="J1200" t="s">
        <v>110</v>
      </c>
      <c r="K1200" s="3"/>
      <c r="L1200" t="s">
        <v>61</v>
      </c>
      <c r="M1200" t="s">
        <v>111</v>
      </c>
    </row>
    <row r="1201" spans="1:14" x14ac:dyDescent="0.25">
      <c r="A1201" s="2">
        <v>1</v>
      </c>
      <c r="B1201" s="2">
        <v>2016</v>
      </c>
      <c r="C1201" t="s">
        <v>263</v>
      </c>
      <c r="D1201" t="s">
        <v>264</v>
      </c>
      <c r="E1201" s="2">
        <v>0</v>
      </c>
      <c r="F1201" s="2">
        <v>1</v>
      </c>
      <c r="G1201" t="s">
        <v>248</v>
      </c>
      <c r="H1201" t="s">
        <v>249</v>
      </c>
      <c r="I1201" t="s">
        <v>17</v>
      </c>
      <c r="J1201" t="s">
        <v>112</v>
      </c>
      <c r="K1201" s="3"/>
      <c r="L1201" t="s">
        <v>61</v>
      </c>
      <c r="M1201" t="s">
        <v>113</v>
      </c>
    </row>
    <row r="1202" spans="1:14" x14ac:dyDescent="0.25">
      <c r="A1202" s="2">
        <v>1</v>
      </c>
      <c r="B1202" s="2">
        <v>2016</v>
      </c>
      <c r="C1202" t="s">
        <v>263</v>
      </c>
      <c r="D1202" t="s">
        <v>264</v>
      </c>
      <c r="E1202" s="2">
        <v>0</v>
      </c>
      <c r="F1202" s="2">
        <v>1</v>
      </c>
      <c r="G1202" t="s">
        <v>248</v>
      </c>
      <c r="H1202" t="s">
        <v>249</v>
      </c>
      <c r="I1202" t="s">
        <v>17</v>
      </c>
      <c r="J1202" t="s">
        <v>114</v>
      </c>
      <c r="K1202" s="3"/>
      <c r="L1202" t="s">
        <v>61</v>
      </c>
      <c r="M1202" t="s">
        <v>115</v>
      </c>
    </row>
    <row r="1203" spans="1:14" x14ac:dyDescent="0.25">
      <c r="A1203" s="2">
        <v>1</v>
      </c>
      <c r="B1203" s="2">
        <v>2016</v>
      </c>
      <c r="C1203" t="s">
        <v>263</v>
      </c>
      <c r="D1203" t="s">
        <v>264</v>
      </c>
      <c r="E1203" s="2">
        <v>0</v>
      </c>
      <c r="F1203" s="2">
        <v>1</v>
      </c>
      <c r="G1203" t="s">
        <v>248</v>
      </c>
      <c r="H1203" t="s">
        <v>249</v>
      </c>
      <c r="I1203" t="s">
        <v>17</v>
      </c>
      <c r="J1203" t="s">
        <v>116</v>
      </c>
      <c r="K1203" s="2">
        <v>3</v>
      </c>
      <c r="L1203" t="s">
        <v>65</v>
      </c>
      <c r="M1203" t="s">
        <v>117</v>
      </c>
      <c r="N1203" t="s">
        <v>67</v>
      </c>
    </row>
    <row r="1204" spans="1:14" x14ac:dyDescent="0.25">
      <c r="A1204" s="2">
        <v>1</v>
      </c>
      <c r="B1204" s="2">
        <v>2016</v>
      </c>
      <c r="C1204" t="s">
        <v>263</v>
      </c>
      <c r="D1204" t="s">
        <v>264</v>
      </c>
      <c r="E1204" s="2">
        <v>0</v>
      </c>
      <c r="F1204" s="2">
        <v>1</v>
      </c>
      <c r="G1204" t="s">
        <v>248</v>
      </c>
      <c r="H1204" t="s">
        <v>249</v>
      </c>
      <c r="I1204" t="s">
        <v>17</v>
      </c>
      <c r="J1204" t="s">
        <v>118</v>
      </c>
      <c r="K1204" s="2">
        <v>3</v>
      </c>
      <c r="L1204" t="s">
        <v>55</v>
      </c>
      <c r="M1204" t="s">
        <v>119</v>
      </c>
      <c r="N1204" t="s">
        <v>178</v>
      </c>
    </row>
    <row r="1205" spans="1:14" x14ac:dyDescent="0.25">
      <c r="A1205" s="2">
        <v>1</v>
      </c>
      <c r="B1205" s="2">
        <v>2016</v>
      </c>
      <c r="C1205" t="s">
        <v>263</v>
      </c>
      <c r="D1205" t="s">
        <v>264</v>
      </c>
      <c r="E1205" s="2">
        <v>0</v>
      </c>
      <c r="F1205" s="2">
        <v>1</v>
      </c>
      <c r="G1205" t="s">
        <v>248</v>
      </c>
      <c r="H1205" t="s">
        <v>249</v>
      </c>
      <c r="I1205" t="s">
        <v>17</v>
      </c>
      <c r="J1205" t="s">
        <v>120</v>
      </c>
      <c r="K1205" s="2">
        <v>2</v>
      </c>
      <c r="L1205" t="s">
        <v>65</v>
      </c>
      <c r="M1205" t="s">
        <v>121</v>
      </c>
      <c r="N1205" t="s">
        <v>186</v>
      </c>
    </row>
    <row r="1206" spans="1:14" x14ac:dyDescent="0.25">
      <c r="A1206" s="2">
        <v>1</v>
      </c>
      <c r="B1206" s="2">
        <v>2016</v>
      </c>
      <c r="C1206" t="s">
        <v>263</v>
      </c>
      <c r="D1206" t="s">
        <v>264</v>
      </c>
      <c r="E1206" s="2">
        <v>0</v>
      </c>
      <c r="F1206" s="2">
        <v>1</v>
      </c>
      <c r="G1206" t="s">
        <v>248</v>
      </c>
      <c r="H1206" t="s">
        <v>249</v>
      </c>
      <c r="I1206" t="s">
        <v>17</v>
      </c>
      <c r="J1206" t="s">
        <v>122</v>
      </c>
      <c r="K1206" s="2">
        <v>4</v>
      </c>
      <c r="L1206" t="s">
        <v>85</v>
      </c>
      <c r="M1206" t="s">
        <v>123</v>
      </c>
      <c r="N1206" t="s">
        <v>87</v>
      </c>
    </row>
    <row r="1207" spans="1:14" x14ac:dyDescent="0.25">
      <c r="A1207" s="2">
        <v>1</v>
      </c>
      <c r="B1207" s="2">
        <v>2016</v>
      </c>
      <c r="C1207" t="s">
        <v>263</v>
      </c>
      <c r="D1207" t="s">
        <v>264</v>
      </c>
      <c r="E1207" s="2">
        <v>0</v>
      </c>
      <c r="F1207" s="2">
        <v>1</v>
      </c>
      <c r="G1207" t="s">
        <v>248</v>
      </c>
      <c r="H1207" t="s">
        <v>249</v>
      </c>
      <c r="I1207" t="s">
        <v>17</v>
      </c>
      <c r="J1207" t="s">
        <v>124</v>
      </c>
      <c r="K1207" s="2">
        <v>3</v>
      </c>
      <c r="L1207" t="s">
        <v>85</v>
      </c>
      <c r="M1207" t="s">
        <v>125</v>
      </c>
      <c r="N1207" t="s">
        <v>126</v>
      </c>
    </row>
    <row r="1208" spans="1:14" x14ac:dyDescent="0.25">
      <c r="A1208" s="2">
        <v>1</v>
      </c>
      <c r="B1208" s="2">
        <v>2016</v>
      </c>
      <c r="C1208" t="s">
        <v>263</v>
      </c>
      <c r="D1208" t="s">
        <v>264</v>
      </c>
      <c r="E1208" s="2">
        <v>0</v>
      </c>
      <c r="F1208" s="2">
        <v>1</v>
      </c>
      <c r="G1208" t="s">
        <v>248</v>
      </c>
      <c r="H1208" t="s">
        <v>249</v>
      </c>
      <c r="I1208" t="s">
        <v>17</v>
      </c>
      <c r="J1208" t="s">
        <v>127</v>
      </c>
      <c r="K1208" s="2">
        <v>4</v>
      </c>
      <c r="L1208" t="s">
        <v>85</v>
      </c>
      <c r="M1208" t="s">
        <v>128</v>
      </c>
      <c r="N1208" t="s">
        <v>87</v>
      </c>
    </row>
    <row r="1209" spans="1:14" x14ac:dyDescent="0.25">
      <c r="A1209" s="2">
        <v>1</v>
      </c>
      <c r="B1209" s="2">
        <v>2016</v>
      </c>
      <c r="C1209" t="s">
        <v>263</v>
      </c>
      <c r="D1209" t="s">
        <v>264</v>
      </c>
      <c r="E1209" s="2">
        <v>0</v>
      </c>
      <c r="F1209" s="2">
        <v>1</v>
      </c>
      <c r="G1209" t="s">
        <v>248</v>
      </c>
      <c r="H1209" t="s">
        <v>249</v>
      </c>
      <c r="I1209" t="s">
        <v>17</v>
      </c>
      <c r="J1209" t="s">
        <v>129</v>
      </c>
      <c r="K1209" s="2">
        <v>4</v>
      </c>
      <c r="L1209" t="s">
        <v>85</v>
      </c>
      <c r="M1209" t="s">
        <v>130</v>
      </c>
      <c r="N1209" t="s">
        <v>87</v>
      </c>
    </row>
    <row r="1210" spans="1:14" x14ac:dyDescent="0.25">
      <c r="A1210" s="2">
        <v>1</v>
      </c>
      <c r="B1210" s="2">
        <v>2016</v>
      </c>
      <c r="C1210" t="s">
        <v>263</v>
      </c>
      <c r="D1210" t="s">
        <v>264</v>
      </c>
      <c r="E1210" s="2">
        <v>0</v>
      </c>
      <c r="F1210" s="2">
        <v>1</v>
      </c>
      <c r="G1210" t="s">
        <v>248</v>
      </c>
      <c r="H1210" t="s">
        <v>249</v>
      </c>
      <c r="I1210" t="s">
        <v>17</v>
      </c>
      <c r="J1210" t="s">
        <v>131</v>
      </c>
      <c r="K1210" s="2">
        <v>4</v>
      </c>
      <c r="L1210" t="s">
        <v>85</v>
      </c>
      <c r="M1210" t="s">
        <v>132</v>
      </c>
      <c r="N1210" t="s">
        <v>87</v>
      </c>
    </row>
    <row r="1211" spans="1:14" x14ac:dyDescent="0.25">
      <c r="A1211" s="2">
        <v>1</v>
      </c>
      <c r="B1211" s="2">
        <v>2016</v>
      </c>
      <c r="C1211" t="s">
        <v>263</v>
      </c>
      <c r="D1211" t="s">
        <v>264</v>
      </c>
      <c r="E1211" s="2">
        <v>0</v>
      </c>
      <c r="F1211" s="2">
        <v>1</v>
      </c>
      <c r="G1211" t="s">
        <v>248</v>
      </c>
      <c r="H1211" t="s">
        <v>249</v>
      </c>
      <c r="I1211" t="s">
        <v>17</v>
      </c>
      <c r="J1211" t="s">
        <v>133</v>
      </c>
      <c r="K1211" s="2">
        <v>1</v>
      </c>
      <c r="L1211" t="s">
        <v>52</v>
      </c>
      <c r="M1211" t="s">
        <v>134</v>
      </c>
      <c r="N1211" t="s">
        <v>177</v>
      </c>
    </row>
    <row r="1212" spans="1:14" x14ac:dyDescent="0.25">
      <c r="A1212" s="2">
        <v>1</v>
      </c>
      <c r="B1212" s="2">
        <v>2016</v>
      </c>
      <c r="C1212" t="s">
        <v>263</v>
      </c>
      <c r="D1212" t="s">
        <v>264</v>
      </c>
      <c r="E1212" s="2">
        <v>0</v>
      </c>
      <c r="F1212" s="2">
        <v>1</v>
      </c>
      <c r="G1212" t="s">
        <v>248</v>
      </c>
      <c r="H1212" t="s">
        <v>249</v>
      </c>
      <c r="I1212" t="s">
        <v>17</v>
      </c>
      <c r="J1212" t="s">
        <v>135</v>
      </c>
      <c r="K1212" s="2">
        <v>3</v>
      </c>
      <c r="L1212" t="s">
        <v>55</v>
      </c>
      <c r="M1212" t="s">
        <v>136</v>
      </c>
      <c r="N1212" t="s">
        <v>178</v>
      </c>
    </row>
    <row r="1213" spans="1:14" x14ac:dyDescent="0.25">
      <c r="A1213" s="2">
        <v>1</v>
      </c>
      <c r="B1213" s="2">
        <v>2016</v>
      </c>
      <c r="C1213" t="s">
        <v>263</v>
      </c>
      <c r="D1213" t="s">
        <v>264</v>
      </c>
      <c r="E1213" s="2">
        <v>0</v>
      </c>
      <c r="F1213" s="2">
        <v>1</v>
      </c>
      <c r="G1213" t="s">
        <v>248</v>
      </c>
      <c r="H1213" t="s">
        <v>249</v>
      </c>
      <c r="I1213" t="s">
        <v>17</v>
      </c>
      <c r="J1213" t="s">
        <v>137</v>
      </c>
      <c r="K1213" s="2">
        <v>3</v>
      </c>
      <c r="L1213" t="s">
        <v>55</v>
      </c>
      <c r="M1213" t="s">
        <v>138</v>
      </c>
      <c r="N1213" t="s">
        <v>178</v>
      </c>
    </row>
    <row r="1214" spans="1:14" x14ac:dyDescent="0.25">
      <c r="A1214" s="2">
        <v>1</v>
      </c>
      <c r="B1214" s="2">
        <v>2016</v>
      </c>
      <c r="C1214" t="s">
        <v>263</v>
      </c>
      <c r="D1214" t="s">
        <v>264</v>
      </c>
      <c r="E1214" s="2">
        <v>0</v>
      </c>
      <c r="F1214" s="2">
        <v>1</v>
      </c>
      <c r="G1214" t="s">
        <v>248</v>
      </c>
      <c r="H1214" t="s">
        <v>249</v>
      </c>
      <c r="I1214" t="s">
        <v>17</v>
      </c>
      <c r="J1214" t="s">
        <v>139</v>
      </c>
      <c r="K1214" s="2">
        <v>3</v>
      </c>
      <c r="L1214" t="s">
        <v>85</v>
      </c>
      <c r="M1214" t="s">
        <v>140</v>
      </c>
      <c r="N1214" t="s">
        <v>126</v>
      </c>
    </row>
    <row r="1215" spans="1:14" x14ac:dyDescent="0.25">
      <c r="A1215" s="2">
        <v>1</v>
      </c>
      <c r="B1215" s="2">
        <v>2016</v>
      </c>
      <c r="C1215" t="s">
        <v>263</v>
      </c>
      <c r="D1215" t="s">
        <v>264</v>
      </c>
      <c r="E1215" s="2">
        <v>0</v>
      </c>
      <c r="F1215" s="2">
        <v>1</v>
      </c>
      <c r="G1215" t="s">
        <v>248</v>
      </c>
      <c r="H1215" t="s">
        <v>249</v>
      </c>
      <c r="I1215" t="s">
        <v>17</v>
      </c>
      <c r="J1215" t="s">
        <v>141</v>
      </c>
      <c r="K1215" s="2">
        <v>2</v>
      </c>
      <c r="L1215" t="s">
        <v>85</v>
      </c>
      <c r="M1215" t="s">
        <v>142</v>
      </c>
      <c r="N1215" t="s">
        <v>176</v>
      </c>
    </row>
    <row r="1216" spans="1:14" x14ac:dyDescent="0.25">
      <c r="A1216" s="2">
        <v>1</v>
      </c>
      <c r="B1216" s="2">
        <v>2016</v>
      </c>
      <c r="C1216" t="s">
        <v>263</v>
      </c>
      <c r="D1216" t="s">
        <v>264</v>
      </c>
      <c r="E1216" s="2">
        <v>0</v>
      </c>
      <c r="F1216" s="2">
        <v>1</v>
      </c>
      <c r="G1216" t="s">
        <v>248</v>
      </c>
      <c r="H1216" t="s">
        <v>249</v>
      </c>
      <c r="I1216" t="s">
        <v>17</v>
      </c>
      <c r="J1216" t="s">
        <v>143</v>
      </c>
      <c r="K1216" s="2">
        <v>3</v>
      </c>
      <c r="L1216" t="s">
        <v>85</v>
      </c>
      <c r="M1216" t="s">
        <v>144</v>
      </c>
      <c r="N1216" t="s">
        <v>126</v>
      </c>
    </row>
    <row r="1217" spans="1:14" x14ac:dyDescent="0.25">
      <c r="A1217" s="2">
        <v>1</v>
      </c>
      <c r="B1217" s="2">
        <v>2016</v>
      </c>
      <c r="C1217" t="s">
        <v>263</v>
      </c>
      <c r="D1217" t="s">
        <v>264</v>
      </c>
      <c r="E1217" s="2">
        <v>0</v>
      </c>
      <c r="F1217" s="2">
        <v>1</v>
      </c>
      <c r="G1217" t="s">
        <v>248</v>
      </c>
      <c r="H1217" t="s">
        <v>249</v>
      </c>
      <c r="I1217" t="s">
        <v>17</v>
      </c>
      <c r="J1217" t="s">
        <v>145</v>
      </c>
      <c r="K1217" s="2">
        <v>3</v>
      </c>
      <c r="L1217" t="s">
        <v>55</v>
      </c>
      <c r="M1217" t="s">
        <v>146</v>
      </c>
      <c r="N1217" t="s">
        <v>178</v>
      </c>
    </row>
    <row r="1218" spans="1:14" x14ac:dyDescent="0.25">
      <c r="A1218" s="2">
        <v>1</v>
      </c>
      <c r="B1218" s="2">
        <v>2016</v>
      </c>
      <c r="C1218" t="s">
        <v>263</v>
      </c>
      <c r="D1218" t="s">
        <v>264</v>
      </c>
      <c r="E1218" s="2">
        <v>0</v>
      </c>
      <c r="F1218" s="2">
        <v>1</v>
      </c>
      <c r="G1218" t="s">
        <v>248</v>
      </c>
      <c r="H1218" t="s">
        <v>249</v>
      </c>
      <c r="I1218" t="s">
        <v>17</v>
      </c>
      <c r="J1218" t="s">
        <v>147</v>
      </c>
      <c r="K1218" s="2">
        <v>3</v>
      </c>
      <c r="L1218" t="s">
        <v>55</v>
      </c>
      <c r="M1218" t="s">
        <v>148</v>
      </c>
      <c r="N1218" t="s">
        <v>178</v>
      </c>
    </row>
    <row r="1219" spans="1:14" x14ac:dyDescent="0.25">
      <c r="A1219" s="2">
        <v>1</v>
      </c>
      <c r="B1219" s="2">
        <v>2016</v>
      </c>
      <c r="C1219" t="s">
        <v>263</v>
      </c>
      <c r="D1219" t="s">
        <v>264</v>
      </c>
      <c r="E1219" s="2">
        <v>0</v>
      </c>
      <c r="F1219" s="2">
        <v>1</v>
      </c>
      <c r="G1219" t="s">
        <v>248</v>
      </c>
      <c r="H1219" t="s">
        <v>249</v>
      </c>
      <c r="I1219" t="s">
        <v>17</v>
      </c>
      <c r="J1219" t="s">
        <v>149</v>
      </c>
      <c r="K1219" s="2">
        <v>3</v>
      </c>
      <c r="L1219" t="s">
        <v>55</v>
      </c>
      <c r="M1219" t="s">
        <v>150</v>
      </c>
      <c r="N1219" t="s">
        <v>178</v>
      </c>
    </row>
    <row r="1220" spans="1:14" x14ac:dyDescent="0.25">
      <c r="A1220" s="2">
        <v>1</v>
      </c>
      <c r="B1220" s="2">
        <v>2016</v>
      </c>
      <c r="C1220" t="s">
        <v>263</v>
      </c>
      <c r="D1220" t="s">
        <v>264</v>
      </c>
      <c r="E1220" s="2">
        <v>0</v>
      </c>
      <c r="F1220" s="2">
        <v>1</v>
      </c>
      <c r="G1220" t="s">
        <v>248</v>
      </c>
      <c r="H1220" t="s">
        <v>249</v>
      </c>
      <c r="I1220" t="s">
        <v>17</v>
      </c>
      <c r="J1220" t="s">
        <v>151</v>
      </c>
      <c r="K1220" s="2">
        <v>9</v>
      </c>
      <c r="L1220" t="s">
        <v>52</v>
      </c>
      <c r="M1220" t="s">
        <v>152</v>
      </c>
      <c r="N1220" t="s">
        <v>188</v>
      </c>
    </row>
    <row r="1221" spans="1:14" x14ac:dyDescent="0.25">
      <c r="A1221" s="2">
        <v>1</v>
      </c>
      <c r="B1221" s="2">
        <v>2016</v>
      </c>
      <c r="C1221" t="s">
        <v>263</v>
      </c>
      <c r="D1221" t="s">
        <v>264</v>
      </c>
      <c r="E1221" s="2">
        <v>0</v>
      </c>
      <c r="F1221" s="2">
        <v>1</v>
      </c>
      <c r="G1221" t="s">
        <v>248</v>
      </c>
      <c r="H1221" t="s">
        <v>249</v>
      </c>
      <c r="I1221" t="s">
        <v>17</v>
      </c>
      <c r="J1221" t="s">
        <v>153</v>
      </c>
      <c r="K1221" s="2">
        <v>9</v>
      </c>
      <c r="L1221" t="s">
        <v>75</v>
      </c>
      <c r="M1221" t="s">
        <v>154</v>
      </c>
      <c r="N1221" t="s">
        <v>213</v>
      </c>
    </row>
    <row r="1222" spans="1:14" x14ac:dyDescent="0.25">
      <c r="A1222" s="2">
        <v>1</v>
      </c>
      <c r="B1222" s="2">
        <v>2016</v>
      </c>
      <c r="C1222" t="s">
        <v>263</v>
      </c>
      <c r="D1222" t="s">
        <v>264</v>
      </c>
      <c r="E1222" s="2">
        <v>0</v>
      </c>
      <c r="F1222" s="2">
        <v>1</v>
      </c>
      <c r="G1222" t="s">
        <v>248</v>
      </c>
      <c r="H1222" t="s">
        <v>249</v>
      </c>
      <c r="I1222" t="s">
        <v>17</v>
      </c>
      <c r="J1222" t="s">
        <v>156</v>
      </c>
      <c r="K1222" s="2">
        <v>1</v>
      </c>
      <c r="L1222" t="s">
        <v>75</v>
      </c>
      <c r="M1222" t="s">
        <v>157</v>
      </c>
      <c r="N1222" t="s">
        <v>158</v>
      </c>
    </row>
    <row r="1223" spans="1:14" x14ac:dyDescent="0.25">
      <c r="A1223" s="2">
        <v>1</v>
      </c>
      <c r="B1223" s="2">
        <v>2016</v>
      </c>
      <c r="C1223" t="s">
        <v>263</v>
      </c>
      <c r="D1223" t="s">
        <v>264</v>
      </c>
      <c r="E1223" s="2">
        <v>0</v>
      </c>
      <c r="F1223" s="2">
        <v>1</v>
      </c>
      <c r="G1223" t="s">
        <v>248</v>
      </c>
      <c r="H1223" t="s">
        <v>249</v>
      </c>
      <c r="I1223" t="s">
        <v>17</v>
      </c>
      <c r="J1223" t="s">
        <v>159</v>
      </c>
      <c r="K1223" s="3"/>
      <c r="L1223" t="s">
        <v>52</v>
      </c>
      <c r="M1223" t="s">
        <v>160</v>
      </c>
    </row>
    <row r="1224" spans="1:14" x14ac:dyDescent="0.25">
      <c r="A1224" s="2">
        <v>1</v>
      </c>
      <c r="B1224" s="2">
        <v>2016</v>
      </c>
      <c r="C1224" t="s">
        <v>263</v>
      </c>
      <c r="D1224" t="s">
        <v>264</v>
      </c>
      <c r="E1224" s="2">
        <v>0</v>
      </c>
      <c r="F1224" s="2">
        <v>1</v>
      </c>
      <c r="G1224" t="s">
        <v>248</v>
      </c>
      <c r="H1224" t="s">
        <v>249</v>
      </c>
      <c r="I1224" t="s">
        <v>17</v>
      </c>
      <c r="J1224" t="s">
        <v>161</v>
      </c>
      <c r="K1224" s="3"/>
      <c r="L1224" t="s">
        <v>52</v>
      </c>
      <c r="M1224" t="s">
        <v>162</v>
      </c>
    </row>
    <row r="1225" spans="1:14" x14ac:dyDescent="0.25">
      <c r="A1225" s="2">
        <v>1</v>
      </c>
      <c r="B1225" s="2">
        <v>2016</v>
      </c>
      <c r="C1225" t="s">
        <v>263</v>
      </c>
      <c r="D1225" t="s">
        <v>264</v>
      </c>
      <c r="E1225" s="2">
        <v>0</v>
      </c>
      <c r="F1225" s="2">
        <v>1</v>
      </c>
      <c r="G1225" t="s">
        <v>248</v>
      </c>
      <c r="H1225" t="s">
        <v>249</v>
      </c>
      <c r="I1225" t="s">
        <v>17</v>
      </c>
      <c r="J1225" t="s">
        <v>163</v>
      </c>
      <c r="K1225" s="2">
        <v>1</v>
      </c>
      <c r="L1225" t="s">
        <v>52</v>
      </c>
      <c r="M1225" t="s">
        <v>164</v>
      </c>
      <c r="N1225" t="s">
        <v>165</v>
      </c>
    </row>
    <row r="1226" spans="1:14" x14ac:dyDescent="0.25">
      <c r="A1226" s="2">
        <v>1</v>
      </c>
      <c r="B1226" s="2">
        <v>2016</v>
      </c>
      <c r="C1226" t="s">
        <v>263</v>
      </c>
      <c r="D1226" t="s">
        <v>264</v>
      </c>
      <c r="E1226" s="2">
        <v>0</v>
      </c>
      <c r="F1226" s="2">
        <v>1</v>
      </c>
      <c r="G1226" t="s">
        <v>248</v>
      </c>
      <c r="H1226" t="s">
        <v>249</v>
      </c>
      <c r="I1226" t="s">
        <v>17</v>
      </c>
      <c r="J1226" t="s">
        <v>166</v>
      </c>
      <c r="K1226" s="2">
        <v>3</v>
      </c>
      <c r="L1226" t="s">
        <v>55</v>
      </c>
      <c r="M1226" t="s">
        <v>167</v>
      </c>
      <c r="N1226" t="s">
        <v>178</v>
      </c>
    </row>
    <row r="1227" spans="1:14" x14ac:dyDescent="0.25">
      <c r="A1227" s="2">
        <v>1</v>
      </c>
      <c r="B1227" s="2">
        <v>2016</v>
      </c>
      <c r="C1227" t="s">
        <v>265</v>
      </c>
      <c r="D1227" t="s">
        <v>169</v>
      </c>
      <c r="E1227" s="2">
        <v>1</v>
      </c>
      <c r="F1227" s="2">
        <v>0</v>
      </c>
      <c r="G1227" t="s">
        <v>266</v>
      </c>
      <c r="H1227" t="s">
        <v>267</v>
      </c>
      <c r="I1227" t="s">
        <v>10</v>
      </c>
      <c r="J1227" t="s">
        <v>51</v>
      </c>
      <c r="K1227" s="2">
        <v>5</v>
      </c>
      <c r="L1227" t="s">
        <v>52</v>
      </c>
      <c r="M1227" t="s">
        <v>53</v>
      </c>
      <c r="N1227" t="s">
        <v>183</v>
      </c>
    </row>
    <row r="1228" spans="1:14" x14ac:dyDescent="0.25">
      <c r="A1228" s="2">
        <v>1</v>
      </c>
      <c r="B1228" s="2">
        <v>2016</v>
      </c>
      <c r="C1228" t="s">
        <v>265</v>
      </c>
      <c r="D1228" t="s">
        <v>169</v>
      </c>
      <c r="E1228" s="2">
        <v>1</v>
      </c>
      <c r="F1228" s="2">
        <v>0</v>
      </c>
      <c r="G1228" t="s">
        <v>266</v>
      </c>
      <c r="H1228" t="s">
        <v>267</v>
      </c>
      <c r="I1228" t="s">
        <v>10</v>
      </c>
      <c r="J1228" t="s">
        <v>54</v>
      </c>
      <c r="K1228" s="2">
        <v>4</v>
      </c>
      <c r="L1228" t="s">
        <v>55</v>
      </c>
      <c r="M1228" t="s">
        <v>56</v>
      </c>
      <c r="N1228" t="s">
        <v>57</v>
      </c>
    </row>
    <row r="1229" spans="1:14" x14ac:dyDescent="0.25">
      <c r="A1229" s="2">
        <v>1</v>
      </c>
      <c r="B1229" s="2">
        <v>2016</v>
      </c>
      <c r="C1229" t="s">
        <v>265</v>
      </c>
      <c r="D1229" t="s">
        <v>169</v>
      </c>
      <c r="E1229" s="2">
        <v>1</v>
      </c>
      <c r="F1229" s="2">
        <v>0</v>
      </c>
      <c r="G1229" t="s">
        <v>266</v>
      </c>
      <c r="H1229" t="s">
        <v>267</v>
      </c>
      <c r="I1229" t="s">
        <v>10</v>
      </c>
      <c r="J1229" t="s">
        <v>58</v>
      </c>
      <c r="K1229" s="2">
        <v>4</v>
      </c>
      <c r="L1229" t="s">
        <v>55</v>
      </c>
      <c r="M1229" t="s">
        <v>59</v>
      </c>
      <c r="N1229" t="s">
        <v>57</v>
      </c>
    </row>
    <row r="1230" spans="1:14" x14ac:dyDescent="0.25">
      <c r="A1230" s="2">
        <v>1</v>
      </c>
      <c r="B1230" s="2">
        <v>2016</v>
      </c>
      <c r="C1230" t="s">
        <v>265</v>
      </c>
      <c r="D1230" t="s">
        <v>169</v>
      </c>
      <c r="E1230" s="2">
        <v>1</v>
      </c>
      <c r="F1230" s="2">
        <v>0</v>
      </c>
      <c r="G1230" t="s">
        <v>266</v>
      </c>
      <c r="H1230" t="s">
        <v>267</v>
      </c>
      <c r="I1230" t="s">
        <v>10</v>
      </c>
      <c r="J1230" t="s">
        <v>60</v>
      </c>
      <c r="K1230" s="2">
        <v>2</v>
      </c>
      <c r="L1230" t="s">
        <v>61</v>
      </c>
      <c r="M1230" t="s">
        <v>62</v>
      </c>
      <c r="N1230" t="s">
        <v>63</v>
      </c>
    </row>
    <row r="1231" spans="1:14" x14ac:dyDescent="0.25">
      <c r="A1231" s="2">
        <v>1</v>
      </c>
      <c r="B1231" s="2">
        <v>2016</v>
      </c>
      <c r="C1231" t="s">
        <v>265</v>
      </c>
      <c r="D1231" t="s">
        <v>169</v>
      </c>
      <c r="E1231" s="2">
        <v>1</v>
      </c>
      <c r="F1231" s="2">
        <v>0</v>
      </c>
      <c r="G1231" t="s">
        <v>266</v>
      </c>
      <c r="H1231" t="s">
        <v>267</v>
      </c>
      <c r="I1231" t="s">
        <v>10</v>
      </c>
      <c r="J1231" t="s">
        <v>64</v>
      </c>
      <c r="K1231" s="2">
        <v>3</v>
      </c>
      <c r="L1231" t="s">
        <v>65</v>
      </c>
      <c r="M1231" t="s">
        <v>66</v>
      </c>
      <c r="N1231" t="s">
        <v>67</v>
      </c>
    </row>
    <row r="1232" spans="1:14" x14ac:dyDescent="0.25">
      <c r="A1232" s="2">
        <v>1</v>
      </c>
      <c r="B1232" s="2">
        <v>2016</v>
      </c>
      <c r="C1232" t="s">
        <v>265</v>
      </c>
      <c r="D1232" t="s">
        <v>169</v>
      </c>
      <c r="E1232" s="2">
        <v>1</v>
      </c>
      <c r="F1232" s="2">
        <v>0</v>
      </c>
      <c r="G1232" t="s">
        <v>266</v>
      </c>
      <c r="H1232" t="s">
        <v>267</v>
      </c>
      <c r="I1232" t="s">
        <v>10</v>
      </c>
      <c r="J1232" t="s">
        <v>68</v>
      </c>
      <c r="K1232" s="2">
        <v>3</v>
      </c>
      <c r="L1232" t="s">
        <v>65</v>
      </c>
      <c r="M1232" t="s">
        <v>69</v>
      </c>
      <c r="N1232" t="s">
        <v>67</v>
      </c>
    </row>
    <row r="1233" spans="1:14" x14ac:dyDescent="0.25">
      <c r="A1233" s="2">
        <v>1</v>
      </c>
      <c r="B1233" s="2">
        <v>2016</v>
      </c>
      <c r="C1233" t="s">
        <v>265</v>
      </c>
      <c r="D1233" t="s">
        <v>169</v>
      </c>
      <c r="E1233" s="2">
        <v>1</v>
      </c>
      <c r="F1233" s="2">
        <v>0</v>
      </c>
      <c r="G1233" t="s">
        <v>266</v>
      </c>
      <c r="H1233" t="s">
        <v>267</v>
      </c>
      <c r="I1233" t="s">
        <v>10</v>
      </c>
      <c r="J1233" t="s">
        <v>70</v>
      </c>
      <c r="K1233" s="2">
        <v>3</v>
      </c>
      <c r="L1233" t="s">
        <v>65</v>
      </c>
      <c r="M1233" t="s">
        <v>71</v>
      </c>
      <c r="N1233" t="s">
        <v>67</v>
      </c>
    </row>
    <row r="1234" spans="1:14" x14ac:dyDescent="0.25">
      <c r="A1234" s="2">
        <v>1</v>
      </c>
      <c r="B1234" s="2">
        <v>2016</v>
      </c>
      <c r="C1234" t="s">
        <v>265</v>
      </c>
      <c r="D1234" t="s">
        <v>169</v>
      </c>
      <c r="E1234" s="2">
        <v>1</v>
      </c>
      <c r="F1234" s="2">
        <v>0</v>
      </c>
      <c r="G1234" t="s">
        <v>266</v>
      </c>
      <c r="H1234" t="s">
        <v>267</v>
      </c>
      <c r="I1234" t="s">
        <v>10</v>
      </c>
      <c r="J1234" t="s">
        <v>72</v>
      </c>
      <c r="K1234" s="2">
        <v>2</v>
      </c>
      <c r="L1234" t="s">
        <v>52</v>
      </c>
      <c r="M1234" t="s">
        <v>73</v>
      </c>
      <c r="N1234" t="s">
        <v>173</v>
      </c>
    </row>
    <row r="1235" spans="1:14" x14ac:dyDescent="0.25">
      <c r="A1235" s="2">
        <v>1</v>
      </c>
      <c r="B1235" s="2">
        <v>2016</v>
      </c>
      <c r="C1235" t="s">
        <v>265</v>
      </c>
      <c r="D1235" t="s">
        <v>169</v>
      </c>
      <c r="E1235" s="2">
        <v>1</v>
      </c>
      <c r="F1235" s="2">
        <v>0</v>
      </c>
      <c r="G1235" t="s">
        <v>266</v>
      </c>
      <c r="H1235" t="s">
        <v>267</v>
      </c>
      <c r="I1235" t="s">
        <v>10</v>
      </c>
      <c r="J1235" t="s">
        <v>74</v>
      </c>
      <c r="K1235" s="2">
        <v>1</v>
      </c>
      <c r="L1235" t="s">
        <v>75</v>
      </c>
      <c r="M1235" t="s">
        <v>76</v>
      </c>
      <c r="N1235" t="s">
        <v>77</v>
      </c>
    </row>
    <row r="1236" spans="1:14" x14ac:dyDescent="0.25">
      <c r="A1236" s="2">
        <v>1</v>
      </c>
      <c r="B1236" s="2">
        <v>2016</v>
      </c>
      <c r="C1236" t="s">
        <v>265</v>
      </c>
      <c r="D1236" t="s">
        <v>169</v>
      </c>
      <c r="E1236" s="2">
        <v>1</v>
      </c>
      <c r="F1236" s="2">
        <v>0</v>
      </c>
      <c r="G1236" t="s">
        <v>266</v>
      </c>
      <c r="H1236" t="s">
        <v>267</v>
      </c>
      <c r="I1236" t="s">
        <v>10</v>
      </c>
      <c r="J1236" t="s">
        <v>78</v>
      </c>
      <c r="K1236" s="2">
        <v>3</v>
      </c>
      <c r="L1236" t="s">
        <v>75</v>
      </c>
      <c r="M1236" t="s">
        <v>79</v>
      </c>
      <c r="N1236" t="s">
        <v>231</v>
      </c>
    </row>
    <row r="1237" spans="1:14" x14ac:dyDescent="0.25">
      <c r="A1237" s="2">
        <v>1</v>
      </c>
      <c r="B1237" s="2">
        <v>2016</v>
      </c>
      <c r="C1237" t="s">
        <v>265</v>
      </c>
      <c r="D1237" t="s">
        <v>169</v>
      </c>
      <c r="E1237" s="2">
        <v>1</v>
      </c>
      <c r="F1237" s="2">
        <v>0</v>
      </c>
      <c r="G1237" t="s">
        <v>266</v>
      </c>
      <c r="H1237" t="s">
        <v>267</v>
      </c>
      <c r="I1237" t="s">
        <v>10</v>
      </c>
      <c r="J1237" t="s">
        <v>81</v>
      </c>
      <c r="K1237" s="2">
        <v>1</v>
      </c>
      <c r="L1237" t="s">
        <v>75</v>
      </c>
      <c r="M1237" t="s">
        <v>82</v>
      </c>
      <c r="N1237" t="s">
        <v>83</v>
      </c>
    </row>
    <row r="1238" spans="1:14" x14ac:dyDescent="0.25">
      <c r="A1238" s="2">
        <v>1</v>
      </c>
      <c r="B1238" s="2">
        <v>2016</v>
      </c>
      <c r="C1238" t="s">
        <v>265</v>
      </c>
      <c r="D1238" t="s">
        <v>169</v>
      </c>
      <c r="E1238" s="2">
        <v>1</v>
      </c>
      <c r="F1238" s="2">
        <v>0</v>
      </c>
      <c r="G1238" t="s">
        <v>266</v>
      </c>
      <c r="H1238" t="s">
        <v>267</v>
      </c>
      <c r="I1238" t="s">
        <v>10</v>
      </c>
      <c r="J1238" t="s">
        <v>84</v>
      </c>
      <c r="K1238" s="2">
        <v>4</v>
      </c>
      <c r="L1238" t="s">
        <v>85</v>
      </c>
      <c r="M1238" t="s">
        <v>86</v>
      </c>
      <c r="N1238" t="s">
        <v>87</v>
      </c>
    </row>
    <row r="1239" spans="1:14" x14ac:dyDescent="0.25">
      <c r="A1239" s="2">
        <v>1</v>
      </c>
      <c r="B1239" s="2">
        <v>2016</v>
      </c>
      <c r="C1239" t="s">
        <v>265</v>
      </c>
      <c r="D1239" t="s">
        <v>169</v>
      </c>
      <c r="E1239" s="2">
        <v>1</v>
      </c>
      <c r="F1239" s="2">
        <v>0</v>
      </c>
      <c r="G1239" t="s">
        <v>266</v>
      </c>
      <c r="H1239" t="s">
        <v>267</v>
      </c>
      <c r="I1239" t="s">
        <v>10</v>
      </c>
      <c r="J1239" t="s">
        <v>88</v>
      </c>
      <c r="K1239" s="2">
        <v>4</v>
      </c>
      <c r="L1239" t="s">
        <v>85</v>
      </c>
      <c r="M1239" t="s">
        <v>89</v>
      </c>
      <c r="N1239" t="s">
        <v>87</v>
      </c>
    </row>
    <row r="1240" spans="1:14" x14ac:dyDescent="0.25">
      <c r="A1240" s="2">
        <v>1</v>
      </c>
      <c r="B1240" s="2">
        <v>2016</v>
      </c>
      <c r="C1240" t="s">
        <v>265</v>
      </c>
      <c r="D1240" t="s">
        <v>169</v>
      </c>
      <c r="E1240" s="2">
        <v>1</v>
      </c>
      <c r="F1240" s="2">
        <v>0</v>
      </c>
      <c r="G1240" t="s">
        <v>266</v>
      </c>
      <c r="H1240" t="s">
        <v>267</v>
      </c>
      <c r="I1240" t="s">
        <v>10</v>
      </c>
      <c r="J1240" t="s">
        <v>90</v>
      </c>
      <c r="K1240" s="2">
        <v>4</v>
      </c>
      <c r="L1240" t="s">
        <v>75</v>
      </c>
      <c r="M1240" t="s">
        <v>91</v>
      </c>
      <c r="N1240" t="s">
        <v>92</v>
      </c>
    </row>
    <row r="1241" spans="1:14" x14ac:dyDescent="0.25">
      <c r="A1241" s="2">
        <v>1</v>
      </c>
      <c r="B1241" s="2">
        <v>2016</v>
      </c>
      <c r="C1241" t="s">
        <v>265</v>
      </c>
      <c r="D1241" t="s">
        <v>169</v>
      </c>
      <c r="E1241" s="2">
        <v>1</v>
      </c>
      <c r="F1241" s="2">
        <v>0</v>
      </c>
      <c r="G1241" t="s">
        <v>266</v>
      </c>
      <c r="H1241" t="s">
        <v>267</v>
      </c>
      <c r="I1241" t="s">
        <v>10</v>
      </c>
      <c r="J1241" t="s">
        <v>93</v>
      </c>
      <c r="K1241" s="2">
        <v>3</v>
      </c>
      <c r="L1241" t="s">
        <v>75</v>
      </c>
      <c r="M1241" t="s">
        <v>94</v>
      </c>
      <c r="N1241" t="s">
        <v>95</v>
      </c>
    </row>
    <row r="1242" spans="1:14" x14ac:dyDescent="0.25">
      <c r="A1242" s="2">
        <v>1</v>
      </c>
      <c r="B1242" s="2">
        <v>2016</v>
      </c>
      <c r="C1242" t="s">
        <v>265</v>
      </c>
      <c r="D1242" t="s">
        <v>169</v>
      </c>
      <c r="E1242" s="2">
        <v>1</v>
      </c>
      <c r="F1242" s="2">
        <v>0</v>
      </c>
      <c r="G1242" t="s">
        <v>266</v>
      </c>
      <c r="H1242" t="s">
        <v>267</v>
      </c>
      <c r="I1242" t="s">
        <v>10</v>
      </c>
      <c r="J1242" t="s">
        <v>96</v>
      </c>
      <c r="K1242" s="2">
        <v>4</v>
      </c>
      <c r="L1242" t="s">
        <v>75</v>
      </c>
      <c r="M1242" t="s">
        <v>97</v>
      </c>
      <c r="N1242" t="s">
        <v>92</v>
      </c>
    </row>
    <row r="1243" spans="1:14" x14ac:dyDescent="0.25">
      <c r="A1243" s="2">
        <v>1</v>
      </c>
      <c r="B1243" s="2">
        <v>2016</v>
      </c>
      <c r="C1243" t="s">
        <v>265</v>
      </c>
      <c r="D1243" t="s">
        <v>169</v>
      </c>
      <c r="E1243" s="2">
        <v>1</v>
      </c>
      <c r="F1243" s="2">
        <v>0</v>
      </c>
      <c r="G1243" t="s">
        <v>266</v>
      </c>
      <c r="H1243" t="s">
        <v>267</v>
      </c>
      <c r="I1243" t="s">
        <v>10</v>
      </c>
      <c r="J1243" t="s">
        <v>98</v>
      </c>
      <c r="K1243" s="2">
        <v>4</v>
      </c>
      <c r="L1243" t="s">
        <v>85</v>
      </c>
      <c r="M1243" t="s">
        <v>99</v>
      </c>
      <c r="N1243" t="s">
        <v>87</v>
      </c>
    </row>
    <row r="1244" spans="1:14" x14ac:dyDescent="0.25">
      <c r="A1244" s="2">
        <v>1</v>
      </c>
      <c r="B1244" s="2">
        <v>2016</v>
      </c>
      <c r="C1244" t="s">
        <v>265</v>
      </c>
      <c r="D1244" t="s">
        <v>169</v>
      </c>
      <c r="E1244" s="2">
        <v>1</v>
      </c>
      <c r="F1244" s="2">
        <v>0</v>
      </c>
      <c r="G1244" t="s">
        <v>266</v>
      </c>
      <c r="H1244" t="s">
        <v>267</v>
      </c>
      <c r="I1244" t="s">
        <v>10</v>
      </c>
      <c r="J1244" t="s">
        <v>100</v>
      </c>
      <c r="K1244" s="3"/>
      <c r="L1244" t="s">
        <v>61</v>
      </c>
      <c r="M1244" t="s">
        <v>101</v>
      </c>
    </row>
    <row r="1245" spans="1:14" x14ac:dyDescent="0.25">
      <c r="A1245" s="2">
        <v>1</v>
      </c>
      <c r="B1245" s="2">
        <v>2016</v>
      </c>
      <c r="C1245" t="s">
        <v>265</v>
      </c>
      <c r="D1245" t="s">
        <v>169</v>
      </c>
      <c r="E1245" s="2">
        <v>1</v>
      </c>
      <c r="F1245" s="2">
        <v>0</v>
      </c>
      <c r="G1245" t="s">
        <v>266</v>
      </c>
      <c r="H1245" t="s">
        <v>267</v>
      </c>
      <c r="I1245" t="s">
        <v>10</v>
      </c>
      <c r="J1245" t="s">
        <v>102</v>
      </c>
      <c r="K1245" s="3"/>
      <c r="L1245" t="s">
        <v>61</v>
      </c>
      <c r="M1245" t="s">
        <v>103</v>
      </c>
    </row>
    <row r="1246" spans="1:14" x14ac:dyDescent="0.25">
      <c r="A1246" s="2">
        <v>1</v>
      </c>
      <c r="B1246" s="2">
        <v>2016</v>
      </c>
      <c r="C1246" t="s">
        <v>265</v>
      </c>
      <c r="D1246" t="s">
        <v>169</v>
      </c>
      <c r="E1246" s="2">
        <v>1</v>
      </c>
      <c r="F1246" s="2">
        <v>0</v>
      </c>
      <c r="G1246" t="s">
        <v>266</v>
      </c>
      <c r="H1246" t="s">
        <v>267</v>
      </c>
      <c r="I1246" t="s">
        <v>10</v>
      </c>
      <c r="J1246" t="s">
        <v>104</v>
      </c>
      <c r="K1246" s="3"/>
      <c r="L1246" t="s">
        <v>61</v>
      </c>
      <c r="M1246" t="s">
        <v>105</v>
      </c>
    </row>
    <row r="1247" spans="1:14" x14ac:dyDescent="0.25">
      <c r="A1247" s="2">
        <v>1</v>
      </c>
      <c r="B1247" s="2">
        <v>2016</v>
      </c>
      <c r="C1247" t="s">
        <v>265</v>
      </c>
      <c r="D1247" t="s">
        <v>169</v>
      </c>
      <c r="E1247" s="2">
        <v>1</v>
      </c>
      <c r="F1247" s="2">
        <v>0</v>
      </c>
      <c r="G1247" t="s">
        <v>266</v>
      </c>
      <c r="H1247" t="s">
        <v>267</v>
      </c>
      <c r="I1247" t="s">
        <v>10</v>
      </c>
      <c r="J1247" t="s">
        <v>106</v>
      </c>
      <c r="K1247" s="3"/>
      <c r="L1247" t="s">
        <v>61</v>
      </c>
      <c r="M1247" t="s">
        <v>107</v>
      </c>
    </row>
    <row r="1248" spans="1:14" x14ac:dyDescent="0.25">
      <c r="A1248" s="2">
        <v>1</v>
      </c>
      <c r="B1248" s="2">
        <v>2016</v>
      </c>
      <c r="C1248" t="s">
        <v>265</v>
      </c>
      <c r="D1248" t="s">
        <v>169</v>
      </c>
      <c r="E1248" s="2">
        <v>1</v>
      </c>
      <c r="F1248" s="2">
        <v>0</v>
      </c>
      <c r="G1248" t="s">
        <v>266</v>
      </c>
      <c r="H1248" t="s">
        <v>267</v>
      </c>
      <c r="I1248" t="s">
        <v>10</v>
      </c>
      <c r="J1248" t="s">
        <v>108</v>
      </c>
      <c r="K1248" s="3"/>
      <c r="L1248" t="s">
        <v>61</v>
      </c>
      <c r="M1248" t="s">
        <v>109</v>
      </c>
    </row>
    <row r="1249" spans="1:14" x14ac:dyDescent="0.25">
      <c r="A1249" s="2">
        <v>1</v>
      </c>
      <c r="B1249" s="2">
        <v>2016</v>
      </c>
      <c r="C1249" t="s">
        <v>265</v>
      </c>
      <c r="D1249" t="s">
        <v>169</v>
      </c>
      <c r="E1249" s="2">
        <v>1</v>
      </c>
      <c r="F1249" s="2">
        <v>0</v>
      </c>
      <c r="G1249" t="s">
        <v>266</v>
      </c>
      <c r="H1249" t="s">
        <v>267</v>
      </c>
      <c r="I1249" t="s">
        <v>10</v>
      </c>
      <c r="J1249" t="s">
        <v>110</v>
      </c>
      <c r="K1249" s="3"/>
      <c r="L1249" t="s">
        <v>61</v>
      </c>
      <c r="M1249" t="s">
        <v>111</v>
      </c>
    </row>
    <row r="1250" spans="1:14" x14ac:dyDescent="0.25">
      <c r="A1250" s="2">
        <v>1</v>
      </c>
      <c r="B1250" s="2">
        <v>2016</v>
      </c>
      <c r="C1250" t="s">
        <v>265</v>
      </c>
      <c r="D1250" t="s">
        <v>169</v>
      </c>
      <c r="E1250" s="2">
        <v>1</v>
      </c>
      <c r="F1250" s="2">
        <v>0</v>
      </c>
      <c r="G1250" t="s">
        <v>266</v>
      </c>
      <c r="H1250" t="s">
        <v>267</v>
      </c>
      <c r="I1250" t="s">
        <v>10</v>
      </c>
      <c r="J1250" t="s">
        <v>112</v>
      </c>
      <c r="K1250" s="3"/>
      <c r="L1250" t="s">
        <v>61</v>
      </c>
      <c r="M1250" t="s">
        <v>113</v>
      </c>
    </row>
    <row r="1251" spans="1:14" x14ac:dyDescent="0.25">
      <c r="A1251" s="2">
        <v>1</v>
      </c>
      <c r="B1251" s="2">
        <v>2016</v>
      </c>
      <c r="C1251" t="s">
        <v>265</v>
      </c>
      <c r="D1251" t="s">
        <v>169</v>
      </c>
      <c r="E1251" s="2">
        <v>1</v>
      </c>
      <c r="F1251" s="2">
        <v>0</v>
      </c>
      <c r="G1251" t="s">
        <v>266</v>
      </c>
      <c r="H1251" t="s">
        <v>267</v>
      </c>
      <c r="I1251" t="s">
        <v>10</v>
      </c>
      <c r="J1251" t="s">
        <v>114</v>
      </c>
      <c r="K1251" s="3"/>
      <c r="L1251" t="s">
        <v>61</v>
      </c>
      <c r="M1251" t="s">
        <v>115</v>
      </c>
    </row>
    <row r="1252" spans="1:14" x14ac:dyDescent="0.25">
      <c r="A1252" s="2">
        <v>1</v>
      </c>
      <c r="B1252" s="2">
        <v>2016</v>
      </c>
      <c r="C1252" t="s">
        <v>265</v>
      </c>
      <c r="D1252" t="s">
        <v>169</v>
      </c>
      <c r="E1252" s="2">
        <v>1</v>
      </c>
      <c r="F1252" s="2">
        <v>0</v>
      </c>
      <c r="G1252" t="s">
        <v>266</v>
      </c>
      <c r="H1252" t="s">
        <v>267</v>
      </c>
      <c r="I1252" t="s">
        <v>10</v>
      </c>
      <c r="J1252" t="s">
        <v>116</v>
      </c>
      <c r="K1252" s="2">
        <v>3</v>
      </c>
      <c r="L1252" t="s">
        <v>65</v>
      </c>
      <c r="M1252" t="s">
        <v>117</v>
      </c>
      <c r="N1252" t="s">
        <v>67</v>
      </c>
    </row>
    <row r="1253" spans="1:14" x14ac:dyDescent="0.25">
      <c r="A1253" s="2">
        <v>1</v>
      </c>
      <c r="B1253" s="2">
        <v>2016</v>
      </c>
      <c r="C1253" t="s">
        <v>265</v>
      </c>
      <c r="D1253" t="s">
        <v>169</v>
      </c>
      <c r="E1253" s="2">
        <v>1</v>
      </c>
      <c r="F1253" s="2">
        <v>0</v>
      </c>
      <c r="G1253" t="s">
        <v>266</v>
      </c>
      <c r="H1253" t="s">
        <v>267</v>
      </c>
      <c r="I1253" t="s">
        <v>10</v>
      </c>
      <c r="J1253" t="s">
        <v>118</v>
      </c>
      <c r="K1253" s="2">
        <v>4</v>
      </c>
      <c r="L1253" t="s">
        <v>55</v>
      </c>
      <c r="M1253" t="s">
        <v>119</v>
      </c>
      <c r="N1253" t="s">
        <v>57</v>
      </c>
    </row>
    <row r="1254" spans="1:14" x14ac:dyDescent="0.25">
      <c r="A1254" s="2">
        <v>1</v>
      </c>
      <c r="B1254" s="2">
        <v>2016</v>
      </c>
      <c r="C1254" t="s">
        <v>265</v>
      </c>
      <c r="D1254" t="s">
        <v>169</v>
      </c>
      <c r="E1254" s="2">
        <v>1</v>
      </c>
      <c r="F1254" s="2">
        <v>0</v>
      </c>
      <c r="G1254" t="s">
        <v>266</v>
      </c>
      <c r="H1254" t="s">
        <v>267</v>
      </c>
      <c r="I1254" t="s">
        <v>10</v>
      </c>
      <c r="J1254" t="s">
        <v>120</v>
      </c>
      <c r="K1254" s="2">
        <v>3</v>
      </c>
      <c r="L1254" t="s">
        <v>65</v>
      </c>
      <c r="M1254" t="s">
        <v>121</v>
      </c>
      <c r="N1254" t="s">
        <v>67</v>
      </c>
    </row>
    <row r="1255" spans="1:14" x14ac:dyDescent="0.25">
      <c r="A1255" s="2">
        <v>1</v>
      </c>
      <c r="B1255" s="2">
        <v>2016</v>
      </c>
      <c r="C1255" t="s">
        <v>265</v>
      </c>
      <c r="D1255" t="s">
        <v>169</v>
      </c>
      <c r="E1255" s="2">
        <v>1</v>
      </c>
      <c r="F1255" s="2">
        <v>0</v>
      </c>
      <c r="G1255" t="s">
        <v>266</v>
      </c>
      <c r="H1255" t="s">
        <v>267</v>
      </c>
      <c r="I1255" t="s">
        <v>10</v>
      </c>
      <c r="J1255" t="s">
        <v>122</v>
      </c>
      <c r="K1255" s="2">
        <v>4</v>
      </c>
      <c r="L1255" t="s">
        <v>85</v>
      </c>
      <c r="M1255" t="s">
        <v>123</v>
      </c>
      <c r="N1255" t="s">
        <v>87</v>
      </c>
    </row>
    <row r="1256" spans="1:14" x14ac:dyDescent="0.25">
      <c r="A1256" s="2">
        <v>1</v>
      </c>
      <c r="B1256" s="2">
        <v>2016</v>
      </c>
      <c r="C1256" t="s">
        <v>265</v>
      </c>
      <c r="D1256" t="s">
        <v>169</v>
      </c>
      <c r="E1256" s="2">
        <v>1</v>
      </c>
      <c r="F1256" s="2">
        <v>0</v>
      </c>
      <c r="G1256" t="s">
        <v>266</v>
      </c>
      <c r="H1256" t="s">
        <v>267</v>
      </c>
      <c r="I1256" t="s">
        <v>10</v>
      </c>
      <c r="J1256" t="s">
        <v>124</v>
      </c>
      <c r="K1256" s="2">
        <v>4</v>
      </c>
      <c r="L1256" t="s">
        <v>85</v>
      </c>
      <c r="M1256" t="s">
        <v>125</v>
      </c>
      <c r="N1256" t="s">
        <v>87</v>
      </c>
    </row>
    <row r="1257" spans="1:14" x14ac:dyDescent="0.25">
      <c r="A1257" s="2">
        <v>1</v>
      </c>
      <c r="B1257" s="2">
        <v>2016</v>
      </c>
      <c r="C1257" t="s">
        <v>265</v>
      </c>
      <c r="D1257" t="s">
        <v>169</v>
      </c>
      <c r="E1257" s="2">
        <v>1</v>
      </c>
      <c r="F1257" s="2">
        <v>0</v>
      </c>
      <c r="G1257" t="s">
        <v>266</v>
      </c>
      <c r="H1257" t="s">
        <v>267</v>
      </c>
      <c r="I1257" t="s">
        <v>10</v>
      </c>
      <c r="J1257" t="s">
        <v>127</v>
      </c>
      <c r="K1257" s="2">
        <v>4</v>
      </c>
      <c r="L1257" t="s">
        <v>85</v>
      </c>
      <c r="M1257" t="s">
        <v>128</v>
      </c>
      <c r="N1257" t="s">
        <v>87</v>
      </c>
    </row>
    <row r="1258" spans="1:14" x14ac:dyDescent="0.25">
      <c r="A1258" s="2">
        <v>1</v>
      </c>
      <c r="B1258" s="2">
        <v>2016</v>
      </c>
      <c r="C1258" t="s">
        <v>265</v>
      </c>
      <c r="D1258" t="s">
        <v>169</v>
      </c>
      <c r="E1258" s="2">
        <v>1</v>
      </c>
      <c r="F1258" s="2">
        <v>0</v>
      </c>
      <c r="G1258" t="s">
        <v>266</v>
      </c>
      <c r="H1258" t="s">
        <v>267</v>
      </c>
      <c r="I1258" t="s">
        <v>10</v>
      </c>
      <c r="J1258" t="s">
        <v>129</v>
      </c>
      <c r="K1258" s="2">
        <v>4</v>
      </c>
      <c r="L1258" t="s">
        <v>85</v>
      </c>
      <c r="M1258" t="s">
        <v>130</v>
      </c>
      <c r="N1258" t="s">
        <v>87</v>
      </c>
    </row>
    <row r="1259" spans="1:14" x14ac:dyDescent="0.25">
      <c r="A1259" s="2">
        <v>1</v>
      </c>
      <c r="B1259" s="2">
        <v>2016</v>
      </c>
      <c r="C1259" t="s">
        <v>265</v>
      </c>
      <c r="D1259" t="s">
        <v>169</v>
      </c>
      <c r="E1259" s="2">
        <v>1</v>
      </c>
      <c r="F1259" s="2">
        <v>0</v>
      </c>
      <c r="G1259" t="s">
        <v>266</v>
      </c>
      <c r="H1259" t="s">
        <v>267</v>
      </c>
      <c r="I1259" t="s">
        <v>10</v>
      </c>
      <c r="J1259" t="s">
        <v>131</v>
      </c>
      <c r="K1259" s="2">
        <v>4</v>
      </c>
      <c r="L1259" t="s">
        <v>85</v>
      </c>
      <c r="M1259" t="s">
        <v>132</v>
      </c>
      <c r="N1259" t="s">
        <v>87</v>
      </c>
    </row>
    <row r="1260" spans="1:14" x14ac:dyDescent="0.25">
      <c r="A1260" s="2">
        <v>1</v>
      </c>
      <c r="B1260" s="2">
        <v>2016</v>
      </c>
      <c r="C1260" t="s">
        <v>265</v>
      </c>
      <c r="D1260" t="s">
        <v>169</v>
      </c>
      <c r="E1260" s="2">
        <v>1</v>
      </c>
      <c r="F1260" s="2">
        <v>0</v>
      </c>
      <c r="G1260" t="s">
        <v>266</v>
      </c>
      <c r="H1260" t="s">
        <v>267</v>
      </c>
      <c r="I1260" t="s">
        <v>10</v>
      </c>
      <c r="J1260" t="s">
        <v>133</v>
      </c>
      <c r="K1260" s="2">
        <v>1</v>
      </c>
      <c r="L1260" t="s">
        <v>52</v>
      </c>
      <c r="M1260" t="s">
        <v>134</v>
      </c>
      <c r="N1260" t="s">
        <v>177</v>
      </c>
    </row>
    <row r="1261" spans="1:14" x14ac:dyDescent="0.25">
      <c r="A1261" s="2">
        <v>1</v>
      </c>
      <c r="B1261" s="2">
        <v>2016</v>
      </c>
      <c r="C1261" t="s">
        <v>265</v>
      </c>
      <c r="D1261" t="s">
        <v>169</v>
      </c>
      <c r="E1261" s="2">
        <v>1</v>
      </c>
      <c r="F1261" s="2">
        <v>0</v>
      </c>
      <c r="G1261" t="s">
        <v>266</v>
      </c>
      <c r="H1261" t="s">
        <v>267</v>
      </c>
      <c r="I1261" t="s">
        <v>10</v>
      </c>
      <c r="J1261" t="s">
        <v>135</v>
      </c>
      <c r="K1261" s="2">
        <v>4</v>
      </c>
      <c r="L1261" t="s">
        <v>55</v>
      </c>
      <c r="M1261" t="s">
        <v>136</v>
      </c>
      <c r="N1261" t="s">
        <v>57</v>
      </c>
    </row>
    <row r="1262" spans="1:14" x14ac:dyDescent="0.25">
      <c r="A1262" s="2">
        <v>1</v>
      </c>
      <c r="B1262" s="2">
        <v>2016</v>
      </c>
      <c r="C1262" t="s">
        <v>265</v>
      </c>
      <c r="D1262" t="s">
        <v>169</v>
      </c>
      <c r="E1262" s="2">
        <v>1</v>
      </c>
      <c r="F1262" s="2">
        <v>0</v>
      </c>
      <c r="G1262" t="s">
        <v>266</v>
      </c>
      <c r="H1262" t="s">
        <v>267</v>
      </c>
      <c r="I1262" t="s">
        <v>10</v>
      </c>
      <c r="J1262" t="s">
        <v>137</v>
      </c>
      <c r="K1262" s="2">
        <v>4</v>
      </c>
      <c r="L1262" t="s">
        <v>55</v>
      </c>
      <c r="M1262" t="s">
        <v>138</v>
      </c>
      <c r="N1262" t="s">
        <v>57</v>
      </c>
    </row>
    <row r="1263" spans="1:14" x14ac:dyDescent="0.25">
      <c r="A1263" s="2">
        <v>1</v>
      </c>
      <c r="B1263" s="2">
        <v>2016</v>
      </c>
      <c r="C1263" t="s">
        <v>265</v>
      </c>
      <c r="D1263" t="s">
        <v>169</v>
      </c>
      <c r="E1263" s="2">
        <v>1</v>
      </c>
      <c r="F1263" s="2">
        <v>0</v>
      </c>
      <c r="G1263" t="s">
        <v>266</v>
      </c>
      <c r="H1263" t="s">
        <v>267</v>
      </c>
      <c r="I1263" t="s">
        <v>10</v>
      </c>
      <c r="J1263" t="s">
        <v>139</v>
      </c>
      <c r="K1263" s="2">
        <v>4</v>
      </c>
      <c r="L1263" t="s">
        <v>85</v>
      </c>
      <c r="M1263" t="s">
        <v>140</v>
      </c>
      <c r="N1263" t="s">
        <v>87</v>
      </c>
    </row>
    <row r="1264" spans="1:14" x14ac:dyDescent="0.25">
      <c r="A1264" s="2">
        <v>1</v>
      </c>
      <c r="B1264" s="2">
        <v>2016</v>
      </c>
      <c r="C1264" t="s">
        <v>265</v>
      </c>
      <c r="D1264" t="s">
        <v>169</v>
      </c>
      <c r="E1264" s="2">
        <v>1</v>
      </c>
      <c r="F1264" s="2">
        <v>0</v>
      </c>
      <c r="G1264" t="s">
        <v>266</v>
      </c>
      <c r="H1264" t="s">
        <v>267</v>
      </c>
      <c r="I1264" t="s">
        <v>10</v>
      </c>
      <c r="J1264" t="s">
        <v>141</v>
      </c>
      <c r="K1264" s="2">
        <v>3</v>
      </c>
      <c r="L1264" t="s">
        <v>85</v>
      </c>
      <c r="M1264" t="s">
        <v>142</v>
      </c>
      <c r="N1264" t="s">
        <v>126</v>
      </c>
    </row>
    <row r="1265" spans="1:14" x14ac:dyDescent="0.25">
      <c r="A1265" s="2">
        <v>1</v>
      </c>
      <c r="B1265" s="2">
        <v>2016</v>
      </c>
      <c r="C1265" t="s">
        <v>265</v>
      </c>
      <c r="D1265" t="s">
        <v>169</v>
      </c>
      <c r="E1265" s="2">
        <v>1</v>
      </c>
      <c r="F1265" s="2">
        <v>0</v>
      </c>
      <c r="G1265" t="s">
        <v>266</v>
      </c>
      <c r="H1265" t="s">
        <v>267</v>
      </c>
      <c r="I1265" t="s">
        <v>10</v>
      </c>
      <c r="J1265" t="s">
        <v>143</v>
      </c>
      <c r="K1265" s="2">
        <v>4</v>
      </c>
      <c r="L1265" t="s">
        <v>85</v>
      </c>
      <c r="M1265" t="s">
        <v>144</v>
      </c>
      <c r="N1265" t="s">
        <v>87</v>
      </c>
    </row>
    <row r="1266" spans="1:14" x14ac:dyDescent="0.25">
      <c r="A1266" s="2">
        <v>1</v>
      </c>
      <c r="B1266" s="2">
        <v>2016</v>
      </c>
      <c r="C1266" t="s">
        <v>265</v>
      </c>
      <c r="D1266" t="s">
        <v>169</v>
      </c>
      <c r="E1266" s="2">
        <v>1</v>
      </c>
      <c r="F1266" s="2">
        <v>0</v>
      </c>
      <c r="G1266" t="s">
        <v>266</v>
      </c>
      <c r="H1266" t="s">
        <v>267</v>
      </c>
      <c r="I1266" t="s">
        <v>10</v>
      </c>
      <c r="J1266" t="s">
        <v>145</v>
      </c>
      <c r="K1266" s="2">
        <v>4</v>
      </c>
      <c r="L1266" t="s">
        <v>55</v>
      </c>
      <c r="M1266" t="s">
        <v>146</v>
      </c>
      <c r="N1266" t="s">
        <v>57</v>
      </c>
    </row>
    <row r="1267" spans="1:14" x14ac:dyDescent="0.25">
      <c r="A1267" s="2">
        <v>1</v>
      </c>
      <c r="B1267" s="2">
        <v>2016</v>
      </c>
      <c r="C1267" t="s">
        <v>265</v>
      </c>
      <c r="D1267" t="s">
        <v>169</v>
      </c>
      <c r="E1267" s="2">
        <v>1</v>
      </c>
      <c r="F1267" s="2">
        <v>0</v>
      </c>
      <c r="G1267" t="s">
        <v>266</v>
      </c>
      <c r="H1267" t="s">
        <v>267</v>
      </c>
      <c r="I1267" t="s">
        <v>10</v>
      </c>
      <c r="J1267" t="s">
        <v>147</v>
      </c>
      <c r="K1267" s="2">
        <v>4</v>
      </c>
      <c r="L1267" t="s">
        <v>55</v>
      </c>
      <c r="M1267" t="s">
        <v>148</v>
      </c>
      <c r="N1267" t="s">
        <v>57</v>
      </c>
    </row>
    <row r="1268" spans="1:14" x14ac:dyDescent="0.25">
      <c r="A1268" s="2">
        <v>1</v>
      </c>
      <c r="B1268" s="2">
        <v>2016</v>
      </c>
      <c r="C1268" t="s">
        <v>265</v>
      </c>
      <c r="D1268" t="s">
        <v>169</v>
      </c>
      <c r="E1268" s="2">
        <v>1</v>
      </c>
      <c r="F1268" s="2">
        <v>0</v>
      </c>
      <c r="G1268" t="s">
        <v>266</v>
      </c>
      <c r="H1268" t="s">
        <v>267</v>
      </c>
      <c r="I1268" t="s">
        <v>10</v>
      </c>
      <c r="J1268" t="s">
        <v>149</v>
      </c>
      <c r="K1268" s="2">
        <v>3</v>
      </c>
      <c r="L1268" t="s">
        <v>55</v>
      </c>
      <c r="M1268" t="s">
        <v>150</v>
      </c>
      <c r="N1268" t="s">
        <v>178</v>
      </c>
    </row>
    <row r="1269" spans="1:14" x14ac:dyDescent="0.25">
      <c r="A1269" s="2">
        <v>1</v>
      </c>
      <c r="B1269" s="2">
        <v>2016</v>
      </c>
      <c r="C1269" t="s">
        <v>265</v>
      </c>
      <c r="D1269" t="s">
        <v>169</v>
      </c>
      <c r="E1269" s="2">
        <v>1</v>
      </c>
      <c r="F1269" s="2">
        <v>0</v>
      </c>
      <c r="G1269" t="s">
        <v>266</v>
      </c>
      <c r="H1269" t="s">
        <v>267</v>
      </c>
      <c r="I1269" t="s">
        <v>10</v>
      </c>
      <c r="J1269" t="s">
        <v>151</v>
      </c>
      <c r="K1269" s="3"/>
      <c r="L1269" t="s">
        <v>52</v>
      </c>
      <c r="M1269" t="s">
        <v>152</v>
      </c>
    </row>
    <row r="1270" spans="1:14" x14ac:dyDescent="0.25">
      <c r="A1270" s="2">
        <v>1</v>
      </c>
      <c r="B1270" s="2">
        <v>2016</v>
      </c>
      <c r="C1270" t="s">
        <v>265</v>
      </c>
      <c r="D1270" t="s">
        <v>169</v>
      </c>
      <c r="E1270" s="2">
        <v>1</v>
      </c>
      <c r="F1270" s="2">
        <v>0</v>
      </c>
      <c r="G1270" t="s">
        <v>266</v>
      </c>
      <c r="H1270" t="s">
        <v>267</v>
      </c>
      <c r="I1270" t="s">
        <v>10</v>
      </c>
      <c r="J1270" t="s">
        <v>153</v>
      </c>
      <c r="K1270" s="2">
        <v>8</v>
      </c>
      <c r="L1270" t="s">
        <v>75</v>
      </c>
      <c r="M1270" t="s">
        <v>154</v>
      </c>
      <c r="N1270" t="s">
        <v>268</v>
      </c>
    </row>
    <row r="1271" spans="1:14" x14ac:dyDescent="0.25">
      <c r="A1271" s="2">
        <v>1</v>
      </c>
      <c r="B1271" s="2">
        <v>2016</v>
      </c>
      <c r="C1271" t="s">
        <v>265</v>
      </c>
      <c r="D1271" t="s">
        <v>169</v>
      </c>
      <c r="E1271" s="2">
        <v>1</v>
      </c>
      <c r="F1271" s="2">
        <v>0</v>
      </c>
      <c r="G1271" t="s">
        <v>266</v>
      </c>
      <c r="H1271" t="s">
        <v>267</v>
      </c>
      <c r="I1271" t="s">
        <v>10</v>
      </c>
      <c r="J1271" t="s">
        <v>156</v>
      </c>
      <c r="K1271" s="2">
        <v>1</v>
      </c>
      <c r="L1271" t="s">
        <v>75</v>
      </c>
      <c r="M1271" t="s">
        <v>157</v>
      </c>
      <c r="N1271" t="s">
        <v>158</v>
      </c>
    </row>
    <row r="1272" spans="1:14" x14ac:dyDescent="0.25">
      <c r="A1272" s="2">
        <v>1</v>
      </c>
      <c r="B1272" s="2">
        <v>2016</v>
      </c>
      <c r="C1272" t="s">
        <v>265</v>
      </c>
      <c r="D1272" t="s">
        <v>169</v>
      </c>
      <c r="E1272" s="2">
        <v>1</v>
      </c>
      <c r="F1272" s="2">
        <v>0</v>
      </c>
      <c r="G1272" t="s">
        <v>266</v>
      </c>
      <c r="H1272" t="s">
        <v>267</v>
      </c>
      <c r="I1272" t="s">
        <v>10</v>
      </c>
      <c r="J1272" t="s">
        <v>159</v>
      </c>
      <c r="K1272" s="2">
        <v>6</v>
      </c>
      <c r="L1272" t="s">
        <v>52</v>
      </c>
      <c r="M1272" t="s">
        <v>160</v>
      </c>
      <c r="N1272" t="s">
        <v>202</v>
      </c>
    </row>
    <row r="1273" spans="1:14" x14ac:dyDescent="0.25">
      <c r="A1273" s="2">
        <v>1</v>
      </c>
      <c r="B1273" s="2">
        <v>2016</v>
      </c>
      <c r="C1273" t="s">
        <v>265</v>
      </c>
      <c r="D1273" t="s">
        <v>169</v>
      </c>
      <c r="E1273" s="2">
        <v>1</v>
      </c>
      <c r="F1273" s="2">
        <v>0</v>
      </c>
      <c r="G1273" t="s">
        <v>266</v>
      </c>
      <c r="H1273" t="s">
        <v>267</v>
      </c>
      <c r="I1273" t="s">
        <v>10</v>
      </c>
      <c r="J1273" t="s">
        <v>161</v>
      </c>
      <c r="K1273" s="3"/>
      <c r="L1273" t="s">
        <v>52</v>
      </c>
      <c r="M1273" t="s">
        <v>162</v>
      </c>
    </row>
    <row r="1274" spans="1:14" x14ac:dyDescent="0.25">
      <c r="A1274" s="2">
        <v>1</v>
      </c>
      <c r="B1274" s="2">
        <v>2016</v>
      </c>
      <c r="C1274" t="s">
        <v>265</v>
      </c>
      <c r="D1274" t="s">
        <v>169</v>
      </c>
      <c r="E1274" s="2">
        <v>1</v>
      </c>
      <c r="F1274" s="2">
        <v>0</v>
      </c>
      <c r="G1274" t="s">
        <v>266</v>
      </c>
      <c r="H1274" t="s">
        <v>267</v>
      </c>
      <c r="I1274" t="s">
        <v>10</v>
      </c>
      <c r="J1274" t="s">
        <v>163</v>
      </c>
      <c r="K1274" s="2">
        <v>1</v>
      </c>
      <c r="L1274" t="s">
        <v>52</v>
      </c>
      <c r="M1274" t="s">
        <v>164</v>
      </c>
      <c r="N1274" t="s">
        <v>165</v>
      </c>
    </row>
    <row r="1275" spans="1:14" x14ac:dyDescent="0.25">
      <c r="A1275" s="2">
        <v>1</v>
      </c>
      <c r="B1275" s="2">
        <v>2016</v>
      </c>
      <c r="C1275" t="s">
        <v>265</v>
      </c>
      <c r="D1275" t="s">
        <v>169</v>
      </c>
      <c r="E1275" s="2">
        <v>1</v>
      </c>
      <c r="F1275" s="2">
        <v>0</v>
      </c>
      <c r="G1275" t="s">
        <v>266</v>
      </c>
      <c r="H1275" t="s">
        <v>267</v>
      </c>
      <c r="I1275" t="s">
        <v>10</v>
      </c>
      <c r="J1275" t="s">
        <v>166</v>
      </c>
      <c r="K1275" s="2">
        <v>4</v>
      </c>
      <c r="L1275" t="s">
        <v>55</v>
      </c>
      <c r="M1275" t="s">
        <v>167</v>
      </c>
      <c r="N1275" t="s">
        <v>57</v>
      </c>
    </row>
    <row r="1276" spans="1:14" x14ac:dyDescent="0.25">
      <c r="A1276" s="2">
        <v>1</v>
      </c>
      <c r="B1276" s="2">
        <v>2016</v>
      </c>
      <c r="C1276" t="s">
        <v>269</v>
      </c>
      <c r="D1276" t="s">
        <v>48</v>
      </c>
      <c r="E1276" s="2">
        <v>0</v>
      </c>
      <c r="F1276" s="2">
        <v>1</v>
      </c>
      <c r="G1276" t="s">
        <v>270</v>
      </c>
      <c r="H1276" t="s">
        <v>270</v>
      </c>
      <c r="I1276" t="s">
        <v>21</v>
      </c>
      <c r="J1276" t="s">
        <v>51</v>
      </c>
      <c r="K1276" s="3"/>
      <c r="L1276" t="s">
        <v>52</v>
      </c>
      <c r="M1276" t="s">
        <v>53</v>
      </c>
    </row>
    <row r="1277" spans="1:14" x14ac:dyDescent="0.25">
      <c r="A1277" s="2">
        <v>1</v>
      </c>
      <c r="B1277" s="2">
        <v>2016</v>
      </c>
      <c r="C1277" t="s">
        <v>269</v>
      </c>
      <c r="D1277" t="s">
        <v>48</v>
      </c>
      <c r="E1277" s="2">
        <v>0</v>
      </c>
      <c r="F1277" s="2">
        <v>1</v>
      </c>
      <c r="G1277" t="s">
        <v>270</v>
      </c>
      <c r="H1277" t="s">
        <v>270</v>
      </c>
      <c r="I1277" t="s">
        <v>21</v>
      </c>
      <c r="J1277" t="s">
        <v>54</v>
      </c>
      <c r="K1277" s="2">
        <v>3</v>
      </c>
      <c r="L1277" t="s">
        <v>55</v>
      </c>
      <c r="M1277" t="s">
        <v>56</v>
      </c>
      <c r="N1277" t="s">
        <v>178</v>
      </c>
    </row>
    <row r="1278" spans="1:14" x14ac:dyDescent="0.25">
      <c r="A1278" s="2">
        <v>1</v>
      </c>
      <c r="B1278" s="2">
        <v>2016</v>
      </c>
      <c r="C1278" t="s">
        <v>269</v>
      </c>
      <c r="D1278" t="s">
        <v>48</v>
      </c>
      <c r="E1278" s="2">
        <v>0</v>
      </c>
      <c r="F1278" s="2">
        <v>1</v>
      </c>
      <c r="G1278" t="s">
        <v>270</v>
      </c>
      <c r="H1278" t="s">
        <v>270</v>
      </c>
      <c r="I1278" t="s">
        <v>21</v>
      </c>
      <c r="J1278" t="s">
        <v>58</v>
      </c>
      <c r="K1278" s="2">
        <v>3</v>
      </c>
      <c r="L1278" t="s">
        <v>55</v>
      </c>
      <c r="M1278" t="s">
        <v>59</v>
      </c>
      <c r="N1278" t="s">
        <v>178</v>
      </c>
    </row>
    <row r="1279" spans="1:14" x14ac:dyDescent="0.25">
      <c r="A1279" s="2">
        <v>1</v>
      </c>
      <c r="B1279" s="2">
        <v>2016</v>
      </c>
      <c r="C1279" t="s">
        <v>269</v>
      </c>
      <c r="D1279" t="s">
        <v>48</v>
      </c>
      <c r="E1279" s="2">
        <v>0</v>
      </c>
      <c r="F1279" s="2">
        <v>1</v>
      </c>
      <c r="G1279" t="s">
        <v>270</v>
      </c>
      <c r="H1279" t="s">
        <v>270</v>
      </c>
      <c r="I1279" t="s">
        <v>21</v>
      </c>
      <c r="J1279" t="s">
        <v>60</v>
      </c>
      <c r="K1279" s="2">
        <v>2</v>
      </c>
      <c r="L1279" t="s">
        <v>61</v>
      </c>
      <c r="M1279" t="s">
        <v>62</v>
      </c>
      <c r="N1279" t="s">
        <v>63</v>
      </c>
    </row>
    <row r="1280" spans="1:14" x14ac:dyDescent="0.25">
      <c r="A1280" s="2">
        <v>1</v>
      </c>
      <c r="B1280" s="2">
        <v>2016</v>
      </c>
      <c r="C1280" t="s">
        <v>269</v>
      </c>
      <c r="D1280" t="s">
        <v>48</v>
      </c>
      <c r="E1280" s="2">
        <v>0</v>
      </c>
      <c r="F1280" s="2">
        <v>1</v>
      </c>
      <c r="G1280" t="s">
        <v>270</v>
      </c>
      <c r="H1280" t="s">
        <v>270</v>
      </c>
      <c r="I1280" t="s">
        <v>21</v>
      </c>
      <c r="J1280" t="s">
        <v>64</v>
      </c>
      <c r="K1280" s="2">
        <v>3</v>
      </c>
      <c r="L1280" t="s">
        <v>65</v>
      </c>
      <c r="M1280" t="s">
        <v>66</v>
      </c>
      <c r="N1280" t="s">
        <v>67</v>
      </c>
    </row>
    <row r="1281" spans="1:14" x14ac:dyDescent="0.25">
      <c r="A1281" s="2">
        <v>1</v>
      </c>
      <c r="B1281" s="2">
        <v>2016</v>
      </c>
      <c r="C1281" t="s">
        <v>269</v>
      </c>
      <c r="D1281" t="s">
        <v>48</v>
      </c>
      <c r="E1281" s="2">
        <v>0</v>
      </c>
      <c r="F1281" s="2">
        <v>1</v>
      </c>
      <c r="G1281" t="s">
        <v>270</v>
      </c>
      <c r="H1281" t="s">
        <v>270</v>
      </c>
      <c r="I1281" t="s">
        <v>21</v>
      </c>
      <c r="J1281" t="s">
        <v>68</v>
      </c>
      <c r="K1281" s="2">
        <v>2</v>
      </c>
      <c r="L1281" t="s">
        <v>65</v>
      </c>
      <c r="M1281" t="s">
        <v>69</v>
      </c>
      <c r="N1281" t="s">
        <v>186</v>
      </c>
    </row>
    <row r="1282" spans="1:14" x14ac:dyDescent="0.25">
      <c r="A1282" s="2">
        <v>1</v>
      </c>
      <c r="B1282" s="2">
        <v>2016</v>
      </c>
      <c r="C1282" t="s">
        <v>269</v>
      </c>
      <c r="D1282" t="s">
        <v>48</v>
      </c>
      <c r="E1282" s="2">
        <v>0</v>
      </c>
      <c r="F1282" s="2">
        <v>1</v>
      </c>
      <c r="G1282" t="s">
        <v>270</v>
      </c>
      <c r="H1282" t="s">
        <v>270</v>
      </c>
      <c r="I1282" t="s">
        <v>21</v>
      </c>
      <c r="J1282" t="s">
        <v>70</v>
      </c>
      <c r="K1282" s="2">
        <v>3</v>
      </c>
      <c r="L1282" t="s">
        <v>65</v>
      </c>
      <c r="M1282" t="s">
        <v>71</v>
      </c>
      <c r="N1282" t="s">
        <v>67</v>
      </c>
    </row>
    <row r="1283" spans="1:14" x14ac:dyDescent="0.25">
      <c r="A1283" s="2">
        <v>1</v>
      </c>
      <c r="B1283" s="2">
        <v>2016</v>
      </c>
      <c r="C1283" t="s">
        <v>269</v>
      </c>
      <c r="D1283" t="s">
        <v>48</v>
      </c>
      <c r="E1283" s="2">
        <v>0</v>
      </c>
      <c r="F1283" s="2">
        <v>1</v>
      </c>
      <c r="G1283" t="s">
        <v>270</v>
      </c>
      <c r="H1283" t="s">
        <v>270</v>
      </c>
      <c r="I1283" t="s">
        <v>21</v>
      </c>
      <c r="J1283" t="s">
        <v>72</v>
      </c>
      <c r="K1283" s="3"/>
      <c r="L1283" t="s">
        <v>52</v>
      </c>
      <c r="M1283" t="s">
        <v>73</v>
      </c>
    </row>
    <row r="1284" spans="1:14" x14ac:dyDescent="0.25">
      <c r="A1284" s="2">
        <v>1</v>
      </c>
      <c r="B1284" s="2">
        <v>2016</v>
      </c>
      <c r="C1284" t="s">
        <v>269</v>
      </c>
      <c r="D1284" t="s">
        <v>48</v>
      </c>
      <c r="E1284" s="2">
        <v>0</v>
      </c>
      <c r="F1284" s="2">
        <v>1</v>
      </c>
      <c r="G1284" t="s">
        <v>270</v>
      </c>
      <c r="H1284" t="s">
        <v>270</v>
      </c>
      <c r="I1284" t="s">
        <v>21</v>
      </c>
      <c r="J1284" t="s">
        <v>74</v>
      </c>
      <c r="K1284" s="2">
        <v>3</v>
      </c>
      <c r="L1284" t="s">
        <v>75</v>
      </c>
      <c r="M1284" t="s">
        <v>76</v>
      </c>
      <c r="N1284" t="s">
        <v>221</v>
      </c>
    </row>
    <row r="1285" spans="1:14" x14ac:dyDescent="0.25">
      <c r="A1285" s="2">
        <v>1</v>
      </c>
      <c r="B1285" s="2">
        <v>2016</v>
      </c>
      <c r="C1285" t="s">
        <v>269</v>
      </c>
      <c r="D1285" t="s">
        <v>48</v>
      </c>
      <c r="E1285" s="2">
        <v>0</v>
      </c>
      <c r="F1285" s="2">
        <v>1</v>
      </c>
      <c r="G1285" t="s">
        <v>270</v>
      </c>
      <c r="H1285" t="s">
        <v>270</v>
      </c>
      <c r="I1285" t="s">
        <v>21</v>
      </c>
      <c r="J1285" t="s">
        <v>78</v>
      </c>
      <c r="K1285" s="2">
        <v>1</v>
      </c>
      <c r="L1285" t="s">
        <v>75</v>
      </c>
      <c r="M1285" t="s">
        <v>79</v>
      </c>
      <c r="N1285" t="s">
        <v>80</v>
      </c>
    </row>
    <row r="1286" spans="1:14" x14ac:dyDescent="0.25">
      <c r="A1286" s="2">
        <v>1</v>
      </c>
      <c r="B1286" s="2">
        <v>2016</v>
      </c>
      <c r="C1286" t="s">
        <v>269</v>
      </c>
      <c r="D1286" t="s">
        <v>48</v>
      </c>
      <c r="E1286" s="2">
        <v>0</v>
      </c>
      <c r="F1286" s="2">
        <v>1</v>
      </c>
      <c r="G1286" t="s">
        <v>270</v>
      </c>
      <c r="H1286" t="s">
        <v>270</v>
      </c>
      <c r="I1286" t="s">
        <v>21</v>
      </c>
      <c r="J1286" t="s">
        <v>81</v>
      </c>
      <c r="K1286" s="2">
        <v>1</v>
      </c>
      <c r="L1286" t="s">
        <v>75</v>
      </c>
      <c r="M1286" t="s">
        <v>82</v>
      </c>
      <c r="N1286" t="s">
        <v>83</v>
      </c>
    </row>
    <row r="1287" spans="1:14" x14ac:dyDescent="0.25">
      <c r="A1287" s="2">
        <v>1</v>
      </c>
      <c r="B1287" s="2">
        <v>2016</v>
      </c>
      <c r="C1287" t="s">
        <v>269</v>
      </c>
      <c r="D1287" t="s">
        <v>48</v>
      </c>
      <c r="E1287" s="2">
        <v>0</v>
      </c>
      <c r="F1287" s="2">
        <v>1</v>
      </c>
      <c r="G1287" t="s">
        <v>270</v>
      </c>
      <c r="H1287" t="s">
        <v>270</v>
      </c>
      <c r="I1287" t="s">
        <v>21</v>
      </c>
      <c r="J1287" t="s">
        <v>84</v>
      </c>
      <c r="K1287" s="2">
        <v>3</v>
      </c>
      <c r="L1287" t="s">
        <v>85</v>
      </c>
      <c r="M1287" t="s">
        <v>86</v>
      </c>
      <c r="N1287" t="s">
        <v>126</v>
      </c>
    </row>
    <row r="1288" spans="1:14" x14ac:dyDescent="0.25">
      <c r="A1288" s="2">
        <v>1</v>
      </c>
      <c r="B1288" s="2">
        <v>2016</v>
      </c>
      <c r="C1288" t="s">
        <v>269</v>
      </c>
      <c r="D1288" t="s">
        <v>48</v>
      </c>
      <c r="E1288" s="2">
        <v>0</v>
      </c>
      <c r="F1288" s="2">
        <v>1</v>
      </c>
      <c r="G1288" t="s">
        <v>270</v>
      </c>
      <c r="H1288" t="s">
        <v>270</v>
      </c>
      <c r="I1288" t="s">
        <v>21</v>
      </c>
      <c r="J1288" t="s">
        <v>88</v>
      </c>
      <c r="K1288" s="2">
        <v>3</v>
      </c>
      <c r="L1288" t="s">
        <v>85</v>
      </c>
      <c r="M1288" t="s">
        <v>89</v>
      </c>
      <c r="N1288" t="s">
        <v>126</v>
      </c>
    </row>
    <row r="1289" spans="1:14" x14ac:dyDescent="0.25">
      <c r="A1289" s="2">
        <v>1</v>
      </c>
      <c r="B1289" s="2">
        <v>2016</v>
      </c>
      <c r="C1289" t="s">
        <v>269</v>
      </c>
      <c r="D1289" t="s">
        <v>48</v>
      </c>
      <c r="E1289" s="2">
        <v>0</v>
      </c>
      <c r="F1289" s="2">
        <v>1</v>
      </c>
      <c r="G1289" t="s">
        <v>270</v>
      </c>
      <c r="H1289" t="s">
        <v>270</v>
      </c>
      <c r="I1289" t="s">
        <v>21</v>
      </c>
      <c r="J1289" t="s">
        <v>90</v>
      </c>
      <c r="K1289" s="2">
        <v>1</v>
      </c>
      <c r="L1289" t="s">
        <v>75</v>
      </c>
      <c r="M1289" t="s">
        <v>91</v>
      </c>
      <c r="N1289" t="s">
        <v>200</v>
      </c>
    </row>
    <row r="1290" spans="1:14" x14ac:dyDescent="0.25">
      <c r="A1290" s="2">
        <v>1</v>
      </c>
      <c r="B1290" s="2">
        <v>2016</v>
      </c>
      <c r="C1290" t="s">
        <v>269</v>
      </c>
      <c r="D1290" t="s">
        <v>48</v>
      </c>
      <c r="E1290" s="2">
        <v>0</v>
      </c>
      <c r="F1290" s="2">
        <v>1</v>
      </c>
      <c r="G1290" t="s">
        <v>270</v>
      </c>
      <c r="H1290" t="s">
        <v>270</v>
      </c>
      <c r="I1290" t="s">
        <v>21</v>
      </c>
      <c r="J1290" t="s">
        <v>93</v>
      </c>
      <c r="K1290" s="2">
        <v>2</v>
      </c>
      <c r="L1290" t="s">
        <v>75</v>
      </c>
      <c r="M1290" t="s">
        <v>94</v>
      </c>
      <c r="N1290" t="s">
        <v>176</v>
      </c>
    </row>
    <row r="1291" spans="1:14" x14ac:dyDescent="0.25">
      <c r="A1291" s="2">
        <v>1</v>
      </c>
      <c r="B1291" s="2">
        <v>2016</v>
      </c>
      <c r="C1291" t="s">
        <v>269</v>
      </c>
      <c r="D1291" t="s">
        <v>48</v>
      </c>
      <c r="E1291" s="2">
        <v>0</v>
      </c>
      <c r="F1291" s="2">
        <v>1</v>
      </c>
      <c r="G1291" t="s">
        <v>270</v>
      </c>
      <c r="H1291" t="s">
        <v>270</v>
      </c>
      <c r="I1291" t="s">
        <v>21</v>
      </c>
      <c r="J1291" t="s">
        <v>96</v>
      </c>
      <c r="K1291" s="2">
        <v>1</v>
      </c>
      <c r="L1291" t="s">
        <v>75</v>
      </c>
      <c r="M1291" t="s">
        <v>97</v>
      </c>
    </row>
    <row r="1292" spans="1:14" x14ac:dyDescent="0.25">
      <c r="A1292" s="2">
        <v>1</v>
      </c>
      <c r="B1292" s="2">
        <v>2016</v>
      </c>
      <c r="C1292" t="s">
        <v>269</v>
      </c>
      <c r="D1292" t="s">
        <v>48</v>
      </c>
      <c r="E1292" s="2">
        <v>0</v>
      </c>
      <c r="F1292" s="2">
        <v>1</v>
      </c>
      <c r="G1292" t="s">
        <v>270</v>
      </c>
      <c r="H1292" t="s">
        <v>270</v>
      </c>
      <c r="I1292" t="s">
        <v>21</v>
      </c>
      <c r="J1292" t="s">
        <v>98</v>
      </c>
      <c r="K1292" s="2">
        <v>2</v>
      </c>
      <c r="L1292" t="s">
        <v>85</v>
      </c>
      <c r="M1292" t="s">
        <v>99</v>
      </c>
      <c r="N1292" t="s">
        <v>176</v>
      </c>
    </row>
    <row r="1293" spans="1:14" x14ac:dyDescent="0.25">
      <c r="A1293" s="2">
        <v>1</v>
      </c>
      <c r="B1293" s="2">
        <v>2016</v>
      </c>
      <c r="C1293" t="s">
        <v>269</v>
      </c>
      <c r="D1293" t="s">
        <v>48</v>
      </c>
      <c r="E1293" s="2">
        <v>0</v>
      </c>
      <c r="F1293" s="2">
        <v>1</v>
      </c>
      <c r="G1293" t="s">
        <v>270</v>
      </c>
      <c r="H1293" t="s">
        <v>270</v>
      </c>
      <c r="I1293" t="s">
        <v>21</v>
      </c>
      <c r="J1293" t="s">
        <v>100</v>
      </c>
      <c r="K1293" s="3"/>
      <c r="L1293" t="s">
        <v>61</v>
      </c>
      <c r="M1293" t="s">
        <v>101</v>
      </c>
    </row>
    <row r="1294" spans="1:14" x14ac:dyDescent="0.25">
      <c r="A1294" s="2">
        <v>1</v>
      </c>
      <c r="B1294" s="2">
        <v>2016</v>
      </c>
      <c r="C1294" t="s">
        <v>269</v>
      </c>
      <c r="D1294" t="s">
        <v>48</v>
      </c>
      <c r="E1294" s="2">
        <v>0</v>
      </c>
      <c r="F1294" s="2">
        <v>1</v>
      </c>
      <c r="G1294" t="s">
        <v>270</v>
      </c>
      <c r="H1294" t="s">
        <v>270</v>
      </c>
      <c r="I1294" t="s">
        <v>21</v>
      </c>
      <c r="J1294" t="s">
        <v>102</v>
      </c>
      <c r="K1294" s="3"/>
      <c r="L1294" t="s">
        <v>61</v>
      </c>
      <c r="M1294" t="s">
        <v>103</v>
      </c>
    </row>
    <row r="1295" spans="1:14" x14ac:dyDescent="0.25">
      <c r="A1295" s="2">
        <v>1</v>
      </c>
      <c r="B1295" s="2">
        <v>2016</v>
      </c>
      <c r="C1295" t="s">
        <v>269</v>
      </c>
      <c r="D1295" t="s">
        <v>48</v>
      </c>
      <c r="E1295" s="2">
        <v>0</v>
      </c>
      <c r="F1295" s="2">
        <v>1</v>
      </c>
      <c r="G1295" t="s">
        <v>270</v>
      </c>
      <c r="H1295" t="s">
        <v>270</v>
      </c>
      <c r="I1295" t="s">
        <v>21</v>
      </c>
      <c r="J1295" t="s">
        <v>104</v>
      </c>
      <c r="K1295" s="3"/>
      <c r="L1295" t="s">
        <v>61</v>
      </c>
      <c r="M1295" t="s">
        <v>105</v>
      </c>
    </row>
    <row r="1296" spans="1:14" x14ac:dyDescent="0.25">
      <c r="A1296" s="2">
        <v>1</v>
      </c>
      <c r="B1296" s="2">
        <v>2016</v>
      </c>
      <c r="C1296" t="s">
        <v>269</v>
      </c>
      <c r="D1296" t="s">
        <v>48</v>
      </c>
      <c r="E1296" s="2">
        <v>0</v>
      </c>
      <c r="F1296" s="2">
        <v>1</v>
      </c>
      <c r="G1296" t="s">
        <v>270</v>
      </c>
      <c r="H1296" t="s">
        <v>270</v>
      </c>
      <c r="I1296" t="s">
        <v>21</v>
      </c>
      <c r="J1296" t="s">
        <v>106</v>
      </c>
      <c r="K1296" s="3"/>
      <c r="L1296" t="s">
        <v>61</v>
      </c>
      <c r="M1296" t="s">
        <v>107</v>
      </c>
    </row>
    <row r="1297" spans="1:14" x14ac:dyDescent="0.25">
      <c r="A1297" s="2">
        <v>1</v>
      </c>
      <c r="B1297" s="2">
        <v>2016</v>
      </c>
      <c r="C1297" t="s">
        <v>269</v>
      </c>
      <c r="D1297" t="s">
        <v>48</v>
      </c>
      <c r="E1297" s="2">
        <v>0</v>
      </c>
      <c r="F1297" s="2">
        <v>1</v>
      </c>
      <c r="G1297" t="s">
        <v>270</v>
      </c>
      <c r="H1297" t="s">
        <v>270</v>
      </c>
      <c r="I1297" t="s">
        <v>21</v>
      </c>
      <c r="J1297" t="s">
        <v>108</v>
      </c>
      <c r="K1297" s="3"/>
      <c r="L1297" t="s">
        <v>61</v>
      </c>
      <c r="M1297" t="s">
        <v>109</v>
      </c>
    </row>
    <row r="1298" spans="1:14" x14ac:dyDescent="0.25">
      <c r="A1298" s="2">
        <v>1</v>
      </c>
      <c r="B1298" s="2">
        <v>2016</v>
      </c>
      <c r="C1298" t="s">
        <v>269</v>
      </c>
      <c r="D1298" t="s">
        <v>48</v>
      </c>
      <c r="E1298" s="2">
        <v>0</v>
      </c>
      <c r="F1298" s="2">
        <v>1</v>
      </c>
      <c r="G1298" t="s">
        <v>270</v>
      </c>
      <c r="H1298" t="s">
        <v>270</v>
      </c>
      <c r="I1298" t="s">
        <v>21</v>
      </c>
      <c r="J1298" t="s">
        <v>110</v>
      </c>
      <c r="K1298" s="3"/>
      <c r="L1298" t="s">
        <v>61</v>
      </c>
      <c r="M1298" t="s">
        <v>111</v>
      </c>
    </row>
    <row r="1299" spans="1:14" x14ac:dyDescent="0.25">
      <c r="A1299" s="2">
        <v>1</v>
      </c>
      <c r="B1299" s="2">
        <v>2016</v>
      </c>
      <c r="C1299" t="s">
        <v>269</v>
      </c>
      <c r="D1299" t="s">
        <v>48</v>
      </c>
      <c r="E1299" s="2">
        <v>0</v>
      </c>
      <c r="F1299" s="2">
        <v>1</v>
      </c>
      <c r="G1299" t="s">
        <v>270</v>
      </c>
      <c r="H1299" t="s">
        <v>270</v>
      </c>
      <c r="I1299" t="s">
        <v>21</v>
      </c>
      <c r="J1299" t="s">
        <v>112</v>
      </c>
      <c r="K1299" s="3"/>
      <c r="L1299" t="s">
        <v>61</v>
      </c>
      <c r="M1299" t="s">
        <v>113</v>
      </c>
    </row>
    <row r="1300" spans="1:14" x14ac:dyDescent="0.25">
      <c r="A1300" s="2">
        <v>1</v>
      </c>
      <c r="B1300" s="2">
        <v>2016</v>
      </c>
      <c r="C1300" t="s">
        <v>269</v>
      </c>
      <c r="D1300" t="s">
        <v>48</v>
      </c>
      <c r="E1300" s="2">
        <v>0</v>
      </c>
      <c r="F1300" s="2">
        <v>1</v>
      </c>
      <c r="G1300" t="s">
        <v>270</v>
      </c>
      <c r="H1300" t="s">
        <v>270</v>
      </c>
      <c r="I1300" t="s">
        <v>21</v>
      </c>
      <c r="J1300" t="s">
        <v>114</v>
      </c>
      <c r="K1300" s="3"/>
      <c r="L1300" t="s">
        <v>61</v>
      </c>
      <c r="M1300" t="s">
        <v>115</v>
      </c>
    </row>
    <row r="1301" spans="1:14" x14ac:dyDescent="0.25">
      <c r="A1301" s="2">
        <v>1</v>
      </c>
      <c r="B1301" s="2">
        <v>2016</v>
      </c>
      <c r="C1301" t="s">
        <v>269</v>
      </c>
      <c r="D1301" t="s">
        <v>48</v>
      </c>
      <c r="E1301" s="2">
        <v>0</v>
      </c>
      <c r="F1301" s="2">
        <v>1</v>
      </c>
      <c r="G1301" t="s">
        <v>270</v>
      </c>
      <c r="H1301" t="s">
        <v>270</v>
      </c>
      <c r="I1301" t="s">
        <v>21</v>
      </c>
      <c r="J1301" t="s">
        <v>116</v>
      </c>
      <c r="K1301" s="2">
        <v>1</v>
      </c>
      <c r="L1301" t="s">
        <v>65</v>
      </c>
      <c r="M1301" t="s">
        <v>117</v>
      </c>
      <c r="N1301" t="s">
        <v>230</v>
      </c>
    </row>
    <row r="1302" spans="1:14" x14ac:dyDescent="0.25">
      <c r="A1302" s="2">
        <v>1</v>
      </c>
      <c r="B1302" s="2">
        <v>2016</v>
      </c>
      <c r="C1302" t="s">
        <v>269</v>
      </c>
      <c r="D1302" t="s">
        <v>48</v>
      </c>
      <c r="E1302" s="2">
        <v>0</v>
      </c>
      <c r="F1302" s="2">
        <v>1</v>
      </c>
      <c r="G1302" t="s">
        <v>270</v>
      </c>
      <c r="H1302" t="s">
        <v>270</v>
      </c>
      <c r="I1302" t="s">
        <v>21</v>
      </c>
      <c r="J1302" t="s">
        <v>118</v>
      </c>
      <c r="K1302" s="2">
        <v>2</v>
      </c>
      <c r="L1302" t="s">
        <v>55</v>
      </c>
      <c r="M1302" t="s">
        <v>119</v>
      </c>
      <c r="N1302" t="s">
        <v>187</v>
      </c>
    </row>
    <row r="1303" spans="1:14" x14ac:dyDescent="0.25">
      <c r="A1303" s="2">
        <v>1</v>
      </c>
      <c r="B1303" s="2">
        <v>2016</v>
      </c>
      <c r="C1303" t="s">
        <v>269</v>
      </c>
      <c r="D1303" t="s">
        <v>48</v>
      </c>
      <c r="E1303" s="2">
        <v>0</v>
      </c>
      <c r="F1303" s="2">
        <v>1</v>
      </c>
      <c r="G1303" t="s">
        <v>270</v>
      </c>
      <c r="H1303" t="s">
        <v>270</v>
      </c>
      <c r="I1303" t="s">
        <v>21</v>
      </c>
      <c r="J1303" t="s">
        <v>120</v>
      </c>
      <c r="K1303" s="2">
        <v>2</v>
      </c>
      <c r="L1303" t="s">
        <v>65</v>
      </c>
      <c r="M1303" t="s">
        <v>121</v>
      </c>
      <c r="N1303" t="s">
        <v>186</v>
      </c>
    </row>
    <row r="1304" spans="1:14" x14ac:dyDescent="0.25">
      <c r="A1304" s="2">
        <v>1</v>
      </c>
      <c r="B1304" s="2">
        <v>2016</v>
      </c>
      <c r="C1304" t="s">
        <v>269</v>
      </c>
      <c r="D1304" t="s">
        <v>48</v>
      </c>
      <c r="E1304" s="2">
        <v>0</v>
      </c>
      <c r="F1304" s="2">
        <v>1</v>
      </c>
      <c r="G1304" t="s">
        <v>270</v>
      </c>
      <c r="H1304" t="s">
        <v>270</v>
      </c>
      <c r="I1304" t="s">
        <v>21</v>
      </c>
      <c r="J1304" t="s">
        <v>122</v>
      </c>
      <c r="K1304" s="2">
        <v>3</v>
      </c>
      <c r="L1304" t="s">
        <v>85</v>
      </c>
      <c r="M1304" t="s">
        <v>123</v>
      </c>
      <c r="N1304" t="s">
        <v>126</v>
      </c>
    </row>
    <row r="1305" spans="1:14" x14ac:dyDescent="0.25">
      <c r="A1305" s="2">
        <v>1</v>
      </c>
      <c r="B1305" s="2">
        <v>2016</v>
      </c>
      <c r="C1305" t="s">
        <v>269</v>
      </c>
      <c r="D1305" t="s">
        <v>48</v>
      </c>
      <c r="E1305" s="2">
        <v>0</v>
      </c>
      <c r="F1305" s="2">
        <v>1</v>
      </c>
      <c r="G1305" t="s">
        <v>270</v>
      </c>
      <c r="H1305" t="s">
        <v>270</v>
      </c>
      <c r="I1305" t="s">
        <v>21</v>
      </c>
      <c r="J1305" t="s">
        <v>124</v>
      </c>
      <c r="K1305" s="2">
        <v>1</v>
      </c>
      <c r="L1305" t="s">
        <v>85</v>
      </c>
      <c r="M1305" t="s">
        <v>125</v>
      </c>
      <c r="N1305" t="s">
        <v>200</v>
      </c>
    </row>
    <row r="1306" spans="1:14" x14ac:dyDescent="0.25">
      <c r="A1306" s="2">
        <v>1</v>
      </c>
      <c r="B1306" s="2">
        <v>2016</v>
      </c>
      <c r="C1306" t="s">
        <v>269</v>
      </c>
      <c r="D1306" t="s">
        <v>48</v>
      </c>
      <c r="E1306" s="2">
        <v>0</v>
      </c>
      <c r="F1306" s="2">
        <v>1</v>
      </c>
      <c r="G1306" t="s">
        <v>270</v>
      </c>
      <c r="H1306" t="s">
        <v>270</v>
      </c>
      <c r="I1306" t="s">
        <v>21</v>
      </c>
      <c r="J1306" t="s">
        <v>127</v>
      </c>
      <c r="K1306" s="2">
        <v>2</v>
      </c>
      <c r="L1306" t="s">
        <v>85</v>
      </c>
      <c r="M1306" t="s">
        <v>128</v>
      </c>
      <c r="N1306" t="s">
        <v>176</v>
      </c>
    </row>
    <row r="1307" spans="1:14" x14ac:dyDescent="0.25">
      <c r="A1307" s="2">
        <v>1</v>
      </c>
      <c r="B1307" s="2">
        <v>2016</v>
      </c>
      <c r="C1307" t="s">
        <v>269</v>
      </c>
      <c r="D1307" t="s">
        <v>48</v>
      </c>
      <c r="E1307" s="2">
        <v>0</v>
      </c>
      <c r="F1307" s="2">
        <v>1</v>
      </c>
      <c r="G1307" t="s">
        <v>270</v>
      </c>
      <c r="H1307" t="s">
        <v>270</v>
      </c>
      <c r="I1307" t="s">
        <v>21</v>
      </c>
      <c r="J1307" t="s">
        <v>129</v>
      </c>
      <c r="K1307" s="2">
        <v>2</v>
      </c>
      <c r="L1307" t="s">
        <v>85</v>
      </c>
      <c r="M1307" t="s">
        <v>130</v>
      </c>
      <c r="N1307" t="s">
        <v>176</v>
      </c>
    </row>
    <row r="1308" spans="1:14" x14ac:dyDescent="0.25">
      <c r="A1308" s="2">
        <v>1</v>
      </c>
      <c r="B1308" s="2">
        <v>2016</v>
      </c>
      <c r="C1308" t="s">
        <v>269</v>
      </c>
      <c r="D1308" t="s">
        <v>48</v>
      </c>
      <c r="E1308" s="2">
        <v>0</v>
      </c>
      <c r="F1308" s="2">
        <v>1</v>
      </c>
      <c r="G1308" t="s">
        <v>270</v>
      </c>
      <c r="H1308" t="s">
        <v>270</v>
      </c>
      <c r="I1308" t="s">
        <v>21</v>
      </c>
      <c r="J1308" t="s">
        <v>131</v>
      </c>
      <c r="K1308" s="2">
        <v>2</v>
      </c>
      <c r="L1308" t="s">
        <v>85</v>
      </c>
      <c r="M1308" t="s">
        <v>132</v>
      </c>
      <c r="N1308" t="s">
        <v>176</v>
      </c>
    </row>
    <row r="1309" spans="1:14" x14ac:dyDescent="0.25">
      <c r="A1309" s="2">
        <v>1</v>
      </c>
      <c r="B1309" s="2">
        <v>2016</v>
      </c>
      <c r="C1309" t="s">
        <v>269</v>
      </c>
      <c r="D1309" t="s">
        <v>48</v>
      </c>
      <c r="E1309" s="2">
        <v>0</v>
      </c>
      <c r="F1309" s="2">
        <v>1</v>
      </c>
      <c r="G1309" t="s">
        <v>270</v>
      </c>
      <c r="H1309" t="s">
        <v>270</v>
      </c>
      <c r="I1309" t="s">
        <v>21</v>
      </c>
      <c r="J1309" t="s">
        <v>133</v>
      </c>
      <c r="K1309" s="2">
        <v>2</v>
      </c>
      <c r="L1309" t="s">
        <v>52</v>
      </c>
      <c r="M1309" t="s">
        <v>134</v>
      </c>
      <c r="N1309" t="s">
        <v>63</v>
      </c>
    </row>
    <row r="1310" spans="1:14" x14ac:dyDescent="0.25">
      <c r="A1310" s="2">
        <v>1</v>
      </c>
      <c r="B1310" s="2">
        <v>2016</v>
      </c>
      <c r="C1310" t="s">
        <v>269</v>
      </c>
      <c r="D1310" t="s">
        <v>48</v>
      </c>
      <c r="E1310" s="2">
        <v>0</v>
      </c>
      <c r="F1310" s="2">
        <v>1</v>
      </c>
      <c r="G1310" t="s">
        <v>270</v>
      </c>
      <c r="H1310" t="s">
        <v>270</v>
      </c>
      <c r="I1310" t="s">
        <v>21</v>
      </c>
      <c r="J1310" t="s">
        <v>135</v>
      </c>
      <c r="K1310" s="2">
        <v>3</v>
      </c>
      <c r="L1310" t="s">
        <v>55</v>
      </c>
      <c r="M1310" t="s">
        <v>136</v>
      </c>
      <c r="N1310" t="s">
        <v>178</v>
      </c>
    </row>
    <row r="1311" spans="1:14" x14ac:dyDescent="0.25">
      <c r="A1311" s="2">
        <v>1</v>
      </c>
      <c r="B1311" s="2">
        <v>2016</v>
      </c>
      <c r="C1311" t="s">
        <v>269</v>
      </c>
      <c r="D1311" t="s">
        <v>48</v>
      </c>
      <c r="E1311" s="2">
        <v>0</v>
      </c>
      <c r="F1311" s="2">
        <v>1</v>
      </c>
      <c r="G1311" t="s">
        <v>270</v>
      </c>
      <c r="H1311" t="s">
        <v>270</v>
      </c>
      <c r="I1311" t="s">
        <v>21</v>
      </c>
      <c r="J1311" t="s">
        <v>137</v>
      </c>
      <c r="K1311" s="2">
        <v>3</v>
      </c>
      <c r="L1311" t="s">
        <v>55</v>
      </c>
      <c r="M1311" t="s">
        <v>138</v>
      </c>
      <c r="N1311" t="s">
        <v>178</v>
      </c>
    </row>
    <row r="1312" spans="1:14" x14ac:dyDescent="0.25">
      <c r="A1312" s="2">
        <v>1</v>
      </c>
      <c r="B1312" s="2">
        <v>2016</v>
      </c>
      <c r="C1312" t="s">
        <v>269</v>
      </c>
      <c r="D1312" t="s">
        <v>48</v>
      </c>
      <c r="E1312" s="2">
        <v>0</v>
      </c>
      <c r="F1312" s="2">
        <v>1</v>
      </c>
      <c r="G1312" t="s">
        <v>270</v>
      </c>
      <c r="H1312" t="s">
        <v>270</v>
      </c>
      <c r="I1312" t="s">
        <v>21</v>
      </c>
      <c r="J1312" t="s">
        <v>139</v>
      </c>
      <c r="K1312" s="2">
        <v>3</v>
      </c>
      <c r="L1312" t="s">
        <v>85</v>
      </c>
      <c r="M1312" t="s">
        <v>140</v>
      </c>
      <c r="N1312" t="s">
        <v>126</v>
      </c>
    </row>
    <row r="1313" spans="1:14" x14ac:dyDescent="0.25">
      <c r="A1313" s="2">
        <v>1</v>
      </c>
      <c r="B1313" s="2">
        <v>2016</v>
      </c>
      <c r="C1313" t="s">
        <v>269</v>
      </c>
      <c r="D1313" t="s">
        <v>48</v>
      </c>
      <c r="E1313" s="2">
        <v>0</v>
      </c>
      <c r="F1313" s="2">
        <v>1</v>
      </c>
      <c r="G1313" t="s">
        <v>270</v>
      </c>
      <c r="H1313" t="s">
        <v>270</v>
      </c>
      <c r="I1313" t="s">
        <v>21</v>
      </c>
      <c r="J1313" t="s">
        <v>141</v>
      </c>
      <c r="K1313" s="2">
        <v>3</v>
      </c>
      <c r="L1313" t="s">
        <v>85</v>
      </c>
      <c r="M1313" t="s">
        <v>142</v>
      </c>
      <c r="N1313" t="s">
        <v>126</v>
      </c>
    </row>
    <row r="1314" spans="1:14" x14ac:dyDescent="0.25">
      <c r="A1314" s="2">
        <v>1</v>
      </c>
      <c r="B1314" s="2">
        <v>2016</v>
      </c>
      <c r="C1314" t="s">
        <v>269</v>
      </c>
      <c r="D1314" t="s">
        <v>48</v>
      </c>
      <c r="E1314" s="2">
        <v>0</v>
      </c>
      <c r="F1314" s="2">
        <v>1</v>
      </c>
      <c r="G1314" t="s">
        <v>270</v>
      </c>
      <c r="H1314" t="s">
        <v>270</v>
      </c>
      <c r="I1314" t="s">
        <v>21</v>
      </c>
      <c r="J1314" t="s">
        <v>143</v>
      </c>
      <c r="K1314" s="2">
        <v>3</v>
      </c>
      <c r="L1314" t="s">
        <v>85</v>
      </c>
      <c r="M1314" t="s">
        <v>144</v>
      </c>
      <c r="N1314" t="s">
        <v>126</v>
      </c>
    </row>
    <row r="1315" spans="1:14" x14ac:dyDescent="0.25">
      <c r="A1315" s="2">
        <v>1</v>
      </c>
      <c r="B1315" s="2">
        <v>2016</v>
      </c>
      <c r="C1315" t="s">
        <v>269</v>
      </c>
      <c r="D1315" t="s">
        <v>48</v>
      </c>
      <c r="E1315" s="2">
        <v>0</v>
      </c>
      <c r="F1315" s="2">
        <v>1</v>
      </c>
      <c r="G1315" t="s">
        <v>270</v>
      </c>
      <c r="H1315" t="s">
        <v>270</v>
      </c>
      <c r="I1315" t="s">
        <v>21</v>
      </c>
      <c r="J1315" t="s">
        <v>145</v>
      </c>
      <c r="K1315" s="2">
        <v>3</v>
      </c>
      <c r="L1315" t="s">
        <v>55</v>
      </c>
      <c r="M1315" t="s">
        <v>146</v>
      </c>
      <c r="N1315" t="s">
        <v>178</v>
      </c>
    </row>
    <row r="1316" spans="1:14" x14ac:dyDescent="0.25">
      <c r="A1316" s="2">
        <v>1</v>
      </c>
      <c r="B1316" s="2">
        <v>2016</v>
      </c>
      <c r="C1316" t="s">
        <v>269</v>
      </c>
      <c r="D1316" t="s">
        <v>48</v>
      </c>
      <c r="E1316" s="2">
        <v>0</v>
      </c>
      <c r="F1316" s="2">
        <v>1</v>
      </c>
      <c r="G1316" t="s">
        <v>270</v>
      </c>
      <c r="H1316" t="s">
        <v>270</v>
      </c>
      <c r="I1316" t="s">
        <v>21</v>
      </c>
      <c r="J1316" t="s">
        <v>147</v>
      </c>
      <c r="K1316" s="2">
        <v>3</v>
      </c>
      <c r="L1316" t="s">
        <v>55</v>
      </c>
      <c r="M1316" t="s">
        <v>148</v>
      </c>
      <c r="N1316" t="s">
        <v>178</v>
      </c>
    </row>
    <row r="1317" spans="1:14" x14ac:dyDescent="0.25">
      <c r="A1317" s="2">
        <v>1</v>
      </c>
      <c r="B1317" s="2">
        <v>2016</v>
      </c>
      <c r="C1317" t="s">
        <v>269</v>
      </c>
      <c r="D1317" t="s">
        <v>48</v>
      </c>
      <c r="E1317" s="2">
        <v>0</v>
      </c>
      <c r="F1317" s="2">
        <v>1</v>
      </c>
      <c r="G1317" t="s">
        <v>270</v>
      </c>
      <c r="H1317" t="s">
        <v>270</v>
      </c>
      <c r="I1317" t="s">
        <v>21</v>
      </c>
      <c r="J1317" t="s">
        <v>149</v>
      </c>
      <c r="K1317" s="2">
        <v>3</v>
      </c>
      <c r="L1317" t="s">
        <v>55</v>
      </c>
      <c r="M1317" t="s">
        <v>150</v>
      </c>
      <c r="N1317" t="s">
        <v>178</v>
      </c>
    </row>
    <row r="1318" spans="1:14" x14ac:dyDescent="0.25">
      <c r="A1318" s="2">
        <v>1</v>
      </c>
      <c r="B1318" s="2">
        <v>2016</v>
      </c>
      <c r="C1318" t="s">
        <v>269</v>
      </c>
      <c r="D1318" t="s">
        <v>48</v>
      </c>
      <c r="E1318" s="2">
        <v>0</v>
      </c>
      <c r="F1318" s="2">
        <v>1</v>
      </c>
      <c r="G1318" t="s">
        <v>270</v>
      </c>
      <c r="H1318" t="s">
        <v>270</v>
      </c>
      <c r="I1318" t="s">
        <v>21</v>
      </c>
      <c r="J1318" t="s">
        <v>151</v>
      </c>
      <c r="K1318" s="3"/>
      <c r="L1318" t="s">
        <v>52</v>
      </c>
      <c r="M1318" t="s">
        <v>152</v>
      </c>
    </row>
    <row r="1319" spans="1:14" x14ac:dyDescent="0.25">
      <c r="A1319" s="2">
        <v>1</v>
      </c>
      <c r="B1319" s="2">
        <v>2016</v>
      </c>
      <c r="C1319" t="s">
        <v>269</v>
      </c>
      <c r="D1319" t="s">
        <v>48</v>
      </c>
      <c r="E1319" s="2">
        <v>0</v>
      </c>
      <c r="F1319" s="2">
        <v>1</v>
      </c>
      <c r="G1319" t="s">
        <v>270</v>
      </c>
      <c r="H1319" t="s">
        <v>270</v>
      </c>
      <c r="I1319" t="s">
        <v>21</v>
      </c>
      <c r="J1319" t="s">
        <v>153</v>
      </c>
      <c r="K1319" s="2">
        <v>1</v>
      </c>
      <c r="L1319" t="s">
        <v>75</v>
      </c>
      <c r="M1319" t="s">
        <v>154</v>
      </c>
      <c r="N1319" t="s">
        <v>256</v>
      </c>
    </row>
    <row r="1320" spans="1:14" x14ac:dyDescent="0.25">
      <c r="A1320" s="2">
        <v>1</v>
      </c>
      <c r="B1320" s="2">
        <v>2016</v>
      </c>
      <c r="C1320" t="s">
        <v>269</v>
      </c>
      <c r="D1320" t="s">
        <v>48</v>
      </c>
      <c r="E1320" s="2">
        <v>0</v>
      </c>
      <c r="F1320" s="2">
        <v>1</v>
      </c>
      <c r="G1320" t="s">
        <v>270</v>
      </c>
      <c r="H1320" t="s">
        <v>270</v>
      </c>
      <c r="I1320" t="s">
        <v>21</v>
      </c>
      <c r="J1320" t="s">
        <v>156</v>
      </c>
      <c r="K1320" s="2">
        <v>2</v>
      </c>
      <c r="L1320" t="s">
        <v>75</v>
      </c>
      <c r="M1320" t="s">
        <v>157</v>
      </c>
      <c r="N1320" t="s">
        <v>222</v>
      </c>
    </row>
    <row r="1321" spans="1:14" x14ac:dyDescent="0.25">
      <c r="A1321" s="2">
        <v>1</v>
      </c>
      <c r="B1321" s="2">
        <v>2016</v>
      </c>
      <c r="C1321" t="s">
        <v>269</v>
      </c>
      <c r="D1321" t="s">
        <v>48</v>
      </c>
      <c r="E1321" s="2">
        <v>0</v>
      </c>
      <c r="F1321" s="2">
        <v>1</v>
      </c>
      <c r="G1321" t="s">
        <v>270</v>
      </c>
      <c r="H1321" t="s">
        <v>270</v>
      </c>
      <c r="I1321" t="s">
        <v>21</v>
      </c>
      <c r="J1321" t="s">
        <v>159</v>
      </c>
      <c r="K1321" s="3"/>
      <c r="L1321" t="s">
        <v>52</v>
      </c>
      <c r="M1321" t="s">
        <v>160</v>
      </c>
    </row>
    <row r="1322" spans="1:14" x14ac:dyDescent="0.25">
      <c r="A1322" s="2">
        <v>1</v>
      </c>
      <c r="B1322" s="2">
        <v>2016</v>
      </c>
      <c r="C1322" t="s">
        <v>269</v>
      </c>
      <c r="D1322" t="s">
        <v>48</v>
      </c>
      <c r="E1322" s="2">
        <v>0</v>
      </c>
      <c r="F1322" s="2">
        <v>1</v>
      </c>
      <c r="G1322" t="s">
        <v>270</v>
      </c>
      <c r="H1322" t="s">
        <v>270</v>
      </c>
      <c r="I1322" t="s">
        <v>21</v>
      </c>
      <c r="J1322" t="s">
        <v>161</v>
      </c>
      <c r="K1322" s="3"/>
      <c r="L1322" t="s">
        <v>52</v>
      </c>
      <c r="M1322" t="s">
        <v>162</v>
      </c>
    </row>
    <row r="1323" spans="1:14" x14ac:dyDescent="0.25">
      <c r="A1323" s="2">
        <v>1</v>
      </c>
      <c r="B1323" s="2">
        <v>2016</v>
      </c>
      <c r="C1323" t="s">
        <v>269</v>
      </c>
      <c r="D1323" t="s">
        <v>48</v>
      </c>
      <c r="E1323" s="2">
        <v>0</v>
      </c>
      <c r="F1323" s="2">
        <v>1</v>
      </c>
      <c r="G1323" t="s">
        <v>270</v>
      </c>
      <c r="H1323" t="s">
        <v>270</v>
      </c>
      <c r="I1323" t="s">
        <v>21</v>
      </c>
      <c r="J1323" t="s">
        <v>163</v>
      </c>
      <c r="K1323" s="2">
        <v>2</v>
      </c>
      <c r="L1323" t="s">
        <v>52</v>
      </c>
      <c r="M1323" t="s">
        <v>164</v>
      </c>
      <c r="N1323" t="s">
        <v>177</v>
      </c>
    </row>
    <row r="1324" spans="1:14" x14ac:dyDescent="0.25">
      <c r="A1324" s="2">
        <v>1</v>
      </c>
      <c r="B1324" s="2">
        <v>2016</v>
      </c>
      <c r="C1324" t="s">
        <v>269</v>
      </c>
      <c r="D1324" t="s">
        <v>48</v>
      </c>
      <c r="E1324" s="2">
        <v>0</v>
      </c>
      <c r="F1324" s="2">
        <v>1</v>
      </c>
      <c r="G1324" t="s">
        <v>270</v>
      </c>
      <c r="H1324" t="s">
        <v>270</v>
      </c>
      <c r="I1324" t="s">
        <v>21</v>
      </c>
      <c r="J1324" t="s">
        <v>166</v>
      </c>
      <c r="K1324" s="2">
        <v>3</v>
      </c>
      <c r="L1324" t="s">
        <v>55</v>
      </c>
      <c r="M1324" t="s">
        <v>167</v>
      </c>
      <c r="N1324" t="s">
        <v>178</v>
      </c>
    </row>
    <row r="1325" spans="1:14" x14ac:dyDescent="0.25">
      <c r="A1325" s="2">
        <v>1</v>
      </c>
      <c r="B1325" s="2">
        <v>2016</v>
      </c>
      <c r="C1325" t="s">
        <v>271</v>
      </c>
      <c r="D1325" t="s">
        <v>48</v>
      </c>
      <c r="E1325" s="2">
        <v>0</v>
      </c>
      <c r="F1325" s="2">
        <v>1</v>
      </c>
      <c r="G1325" t="s">
        <v>272</v>
      </c>
      <c r="H1325" t="s">
        <v>273</v>
      </c>
      <c r="I1325" t="s">
        <v>21</v>
      </c>
      <c r="J1325" t="s">
        <v>51</v>
      </c>
      <c r="K1325" s="2">
        <v>2</v>
      </c>
      <c r="L1325" t="s">
        <v>52</v>
      </c>
      <c r="M1325" t="s">
        <v>53</v>
      </c>
      <c r="N1325" t="s">
        <v>274</v>
      </c>
    </row>
    <row r="1326" spans="1:14" x14ac:dyDescent="0.25">
      <c r="A1326" s="2">
        <v>1</v>
      </c>
      <c r="B1326" s="2">
        <v>2016</v>
      </c>
      <c r="C1326" t="s">
        <v>271</v>
      </c>
      <c r="D1326" t="s">
        <v>48</v>
      </c>
      <c r="E1326" s="2">
        <v>0</v>
      </c>
      <c r="F1326" s="2">
        <v>1</v>
      </c>
      <c r="G1326" t="s">
        <v>272</v>
      </c>
      <c r="H1326" t="s">
        <v>273</v>
      </c>
      <c r="I1326" t="s">
        <v>21</v>
      </c>
      <c r="J1326" t="s">
        <v>54</v>
      </c>
      <c r="K1326" s="2">
        <v>4</v>
      </c>
      <c r="L1326" t="s">
        <v>55</v>
      </c>
      <c r="M1326" t="s">
        <v>56</v>
      </c>
      <c r="N1326" t="s">
        <v>57</v>
      </c>
    </row>
    <row r="1327" spans="1:14" x14ac:dyDescent="0.25">
      <c r="A1327" s="2">
        <v>1</v>
      </c>
      <c r="B1327" s="2">
        <v>2016</v>
      </c>
      <c r="C1327" t="s">
        <v>271</v>
      </c>
      <c r="D1327" t="s">
        <v>48</v>
      </c>
      <c r="E1327" s="2">
        <v>0</v>
      </c>
      <c r="F1327" s="2">
        <v>1</v>
      </c>
      <c r="G1327" t="s">
        <v>272</v>
      </c>
      <c r="H1327" t="s">
        <v>273</v>
      </c>
      <c r="I1327" t="s">
        <v>21</v>
      </c>
      <c r="J1327" t="s">
        <v>58</v>
      </c>
      <c r="K1327" s="2">
        <v>4</v>
      </c>
      <c r="L1327" t="s">
        <v>55</v>
      </c>
      <c r="M1327" t="s">
        <v>59</v>
      </c>
      <c r="N1327" t="s">
        <v>57</v>
      </c>
    </row>
    <row r="1328" spans="1:14" x14ac:dyDescent="0.25">
      <c r="A1328" s="2">
        <v>1</v>
      </c>
      <c r="B1328" s="2">
        <v>2016</v>
      </c>
      <c r="C1328" t="s">
        <v>271</v>
      </c>
      <c r="D1328" t="s">
        <v>48</v>
      </c>
      <c r="E1328" s="2">
        <v>0</v>
      </c>
      <c r="F1328" s="2">
        <v>1</v>
      </c>
      <c r="G1328" t="s">
        <v>272</v>
      </c>
      <c r="H1328" t="s">
        <v>273</v>
      </c>
      <c r="I1328" t="s">
        <v>21</v>
      </c>
      <c r="J1328" t="s">
        <v>60</v>
      </c>
      <c r="K1328" s="2">
        <v>2</v>
      </c>
      <c r="L1328" t="s">
        <v>61</v>
      </c>
      <c r="M1328" t="s">
        <v>62</v>
      </c>
      <c r="N1328" t="s">
        <v>63</v>
      </c>
    </row>
    <row r="1329" spans="1:14" x14ac:dyDescent="0.25">
      <c r="A1329" s="2">
        <v>1</v>
      </c>
      <c r="B1329" s="2">
        <v>2016</v>
      </c>
      <c r="C1329" t="s">
        <v>271</v>
      </c>
      <c r="D1329" t="s">
        <v>48</v>
      </c>
      <c r="E1329" s="2">
        <v>0</v>
      </c>
      <c r="F1329" s="2">
        <v>1</v>
      </c>
      <c r="G1329" t="s">
        <v>272</v>
      </c>
      <c r="H1329" t="s">
        <v>273</v>
      </c>
      <c r="I1329" t="s">
        <v>21</v>
      </c>
      <c r="J1329" t="s">
        <v>64</v>
      </c>
      <c r="K1329" s="2">
        <v>3</v>
      </c>
      <c r="L1329" t="s">
        <v>65</v>
      </c>
      <c r="M1329" t="s">
        <v>66</v>
      </c>
      <c r="N1329" t="s">
        <v>67</v>
      </c>
    </row>
    <row r="1330" spans="1:14" x14ac:dyDescent="0.25">
      <c r="A1330" s="2">
        <v>1</v>
      </c>
      <c r="B1330" s="2">
        <v>2016</v>
      </c>
      <c r="C1330" t="s">
        <v>271</v>
      </c>
      <c r="D1330" t="s">
        <v>48</v>
      </c>
      <c r="E1330" s="2">
        <v>0</v>
      </c>
      <c r="F1330" s="2">
        <v>1</v>
      </c>
      <c r="G1330" t="s">
        <v>272</v>
      </c>
      <c r="H1330" t="s">
        <v>273</v>
      </c>
      <c r="I1330" t="s">
        <v>21</v>
      </c>
      <c r="J1330" t="s">
        <v>68</v>
      </c>
      <c r="K1330" s="2">
        <v>3</v>
      </c>
      <c r="L1330" t="s">
        <v>65</v>
      </c>
      <c r="M1330" t="s">
        <v>69</v>
      </c>
      <c r="N1330" t="s">
        <v>67</v>
      </c>
    </row>
    <row r="1331" spans="1:14" x14ac:dyDescent="0.25">
      <c r="A1331" s="2">
        <v>1</v>
      </c>
      <c r="B1331" s="2">
        <v>2016</v>
      </c>
      <c r="C1331" t="s">
        <v>271</v>
      </c>
      <c r="D1331" t="s">
        <v>48</v>
      </c>
      <c r="E1331" s="2">
        <v>0</v>
      </c>
      <c r="F1331" s="2">
        <v>1</v>
      </c>
      <c r="G1331" t="s">
        <v>272</v>
      </c>
      <c r="H1331" t="s">
        <v>273</v>
      </c>
      <c r="I1331" t="s">
        <v>21</v>
      </c>
      <c r="J1331" t="s">
        <v>70</v>
      </c>
      <c r="K1331" s="2">
        <v>3</v>
      </c>
      <c r="L1331" t="s">
        <v>65</v>
      </c>
      <c r="M1331" t="s">
        <v>71</v>
      </c>
      <c r="N1331" t="s">
        <v>67</v>
      </c>
    </row>
    <row r="1332" spans="1:14" x14ac:dyDescent="0.25">
      <c r="A1332" s="2">
        <v>1</v>
      </c>
      <c r="B1332" s="2">
        <v>2016</v>
      </c>
      <c r="C1332" t="s">
        <v>271</v>
      </c>
      <c r="D1332" t="s">
        <v>48</v>
      </c>
      <c r="E1332" s="2">
        <v>0</v>
      </c>
      <c r="F1332" s="2">
        <v>1</v>
      </c>
      <c r="G1332" t="s">
        <v>272</v>
      </c>
      <c r="H1332" t="s">
        <v>273</v>
      </c>
      <c r="I1332" t="s">
        <v>21</v>
      </c>
      <c r="J1332" t="s">
        <v>72</v>
      </c>
      <c r="K1332" s="2">
        <v>1</v>
      </c>
      <c r="L1332" t="s">
        <v>52</v>
      </c>
      <c r="M1332" t="s">
        <v>73</v>
      </c>
      <c r="N1332" t="s">
        <v>177</v>
      </c>
    </row>
    <row r="1333" spans="1:14" x14ac:dyDescent="0.25">
      <c r="A1333" s="2">
        <v>1</v>
      </c>
      <c r="B1333" s="2">
        <v>2016</v>
      </c>
      <c r="C1333" t="s">
        <v>271</v>
      </c>
      <c r="D1333" t="s">
        <v>48</v>
      </c>
      <c r="E1333" s="2">
        <v>0</v>
      </c>
      <c r="F1333" s="2">
        <v>1</v>
      </c>
      <c r="G1333" t="s">
        <v>272</v>
      </c>
      <c r="H1333" t="s">
        <v>273</v>
      </c>
      <c r="I1333" t="s">
        <v>21</v>
      </c>
      <c r="J1333" t="s">
        <v>74</v>
      </c>
      <c r="K1333" s="2">
        <v>1</v>
      </c>
      <c r="L1333" t="s">
        <v>75</v>
      </c>
      <c r="M1333" t="s">
        <v>76</v>
      </c>
      <c r="N1333" t="s">
        <v>77</v>
      </c>
    </row>
    <row r="1334" spans="1:14" x14ac:dyDescent="0.25">
      <c r="A1334" s="2">
        <v>1</v>
      </c>
      <c r="B1334" s="2">
        <v>2016</v>
      </c>
      <c r="C1334" t="s">
        <v>271</v>
      </c>
      <c r="D1334" t="s">
        <v>48</v>
      </c>
      <c r="E1334" s="2">
        <v>0</v>
      </c>
      <c r="F1334" s="2">
        <v>1</v>
      </c>
      <c r="G1334" t="s">
        <v>272</v>
      </c>
      <c r="H1334" t="s">
        <v>273</v>
      </c>
      <c r="I1334" t="s">
        <v>21</v>
      </c>
      <c r="J1334" t="s">
        <v>78</v>
      </c>
      <c r="K1334" s="2">
        <v>1</v>
      </c>
      <c r="L1334" t="s">
        <v>75</v>
      </c>
      <c r="M1334" t="s">
        <v>79</v>
      </c>
      <c r="N1334" t="s">
        <v>80</v>
      </c>
    </row>
    <row r="1335" spans="1:14" x14ac:dyDescent="0.25">
      <c r="A1335" s="2">
        <v>1</v>
      </c>
      <c r="B1335" s="2">
        <v>2016</v>
      </c>
      <c r="C1335" t="s">
        <v>271</v>
      </c>
      <c r="D1335" t="s">
        <v>48</v>
      </c>
      <c r="E1335" s="2">
        <v>0</v>
      </c>
      <c r="F1335" s="2">
        <v>1</v>
      </c>
      <c r="G1335" t="s">
        <v>272</v>
      </c>
      <c r="H1335" t="s">
        <v>273</v>
      </c>
      <c r="I1335" t="s">
        <v>21</v>
      </c>
      <c r="J1335" t="s">
        <v>81</v>
      </c>
      <c r="K1335" s="2">
        <v>4</v>
      </c>
      <c r="L1335" t="s">
        <v>75</v>
      </c>
      <c r="M1335" t="s">
        <v>82</v>
      </c>
      <c r="N1335" t="s">
        <v>275</v>
      </c>
    </row>
    <row r="1336" spans="1:14" x14ac:dyDescent="0.25">
      <c r="A1336" s="2">
        <v>1</v>
      </c>
      <c r="B1336" s="2">
        <v>2016</v>
      </c>
      <c r="C1336" t="s">
        <v>271</v>
      </c>
      <c r="D1336" t="s">
        <v>48</v>
      </c>
      <c r="E1336" s="2">
        <v>0</v>
      </c>
      <c r="F1336" s="2">
        <v>1</v>
      </c>
      <c r="G1336" t="s">
        <v>272</v>
      </c>
      <c r="H1336" t="s">
        <v>273</v>
      </c>
      <c r="I1336" t="s">
        <v>21</v>
      </c>
      <c r="J1336" t="s">
        <v>84</v>
      </c>
      <c r="K1336" s="2">
        <v>4</v>
      </c>
      <c r="L1336" t="s">
        <v>85</v>
      </c>
      <c r="M1336" t="s">
        <v>86</v>
      </c>
      <c r="N1336" t="s">
        <v>87</v>
      </c>
    </row>
    <row r="1337" spans="1:14" x14ac:dyDescent="0.25">
      <c r="A1337" s="2">
        <v>1</v>
      </c>
      <c r="B1337" s="2">
        <v>2016</v>
      </c>
      <c r="C1337" t="s">
        <v>271</v>
      </c>
      <c r="D1337" t="s">
        <v>48</v>
      </c>
      <c r="E1337" s="2">
        <v>0</v>
      </c>
      <c r="F1337" s="2">
        <v>1</v>
      </c>
      <c r="G1337" t="s">
        <v>272</v>
      </c>
      <c r="H1337" t="s">
        <v>273</v>
      </c>
      <c r="I1337" t="s">
        <v>21</v>
      </c>
      <c r="J1337" t="s">
        <v>88</v>
      </c>
      <c r="K1337" s="2">
        <v>4</v>
      </c>
      <c r="L1337" t="s">
        <v>85</v>
      </c>
      <c r="M1337" t="s">
        <v>89</v>
      </c>
      <c r="N1337" t="s">
        <v>87</v>
      </c>
    </row>
    <row r="1338" spans="1:14" x14ac:dyDescent="0.25">
      <c r="A1338" s="2">
        <v>1</v>
      </c>
      <c r="B1338" s="2">
        <v>2016</v>
      </c>
      <c r="C1338" t="s">
        <v>271</v>
      </c>
      <c r="D1338" t="s">
        <v>48</v>
      </c>
      <c r="E1338" s="2">
        <v>0</v>
      </c>
      <c r="F1338" s="2">
        <v>1</v>
      </c>
      <c r="G1338" t="s">
        <v>272</v>
      </c>
      <c r="H1338" t="s">
        <v>273</v>
      </c>
      <c r="I1338" t="s">
        <v>21</v>
      </c>
      <c r="J1338" t="s">
        <v>90</v>
      </c>
      <c r="K1338" s="2">
        <v>2</v>
      </c>
      <c r="L1338" t="s">
        <v>75</v>
      </c>
      <c r="M1338" t="s">
        <v>91</v>
      </c>
      <c r="N1338" t="s">
        <v>176</v>
      </c>
    </row>
    <row r="1339" spans="1:14" x14ac:dyDescent="0.25">
      <c r="A1339" s="2">
        <v>1</v>
      </c>
      <c r="B1339" s="2">
        <v>2016</v>
      </c>
      <c r="C1339" t="s">
        <v>271</v>
      </c>
      <c r="D1339" t="s">
        <v>48</v>
      </c>
      <c r="E1339" s="2">
        <v>0</v>
      </c>
      <c r="F1339" s="2">
        <v>1</v>
      </c>
      <c r="G1339" t="s">
        <v>272</v>
      </c>
      <c r="H1339" t="s">
        <v>273</v>
      </c>
      <c r="I1339" t="s">
        <v>21</v>
      </c>
      <c r="J1339" t="s">
        <v>93</v>
      </c>
      <c r="K1339" s="2">
        <v>3</v>
      </c>
      <c r="L1339" t="s">
        <v>75</v>
      </c>
      <c r="M1339" t="s">
        <v>94</v>
      </c>
      <c r="N1339" t="s">
        <v>95</v>
      </c>
    </row>
    <row r="1340" spans="1:14" x14ac:dyDescent="0.25">
      <c r="A1340" s="2">
        <v>1</v>
      </c>
      <c r="B1340" s="2">
        <v>2016</v>
      </c>
      <c r="C1340" t="s">
        <v>271</v>
      </c>
      <c r="D1340" t="s">
        <v>48</v>
      </c>
      <c r="E1340" s="2">
        <v>0</v>
      </c>
      <c r="F1340" s="2">
        <v>1</v>
      </c>
      <c r="G1340" t="s">
        <v>272</v>
      </c>
      <c r="H1340" t="s">
        <v>273</v>
      </c>
      <c r="I1340" t="s">
        <v>21</v>
      </c>
      <c r="J1340" t="s">
        <v>96</v>
      </c>
      <c r="K1340" s="2">
        <v>2</v>
      </c>
      <c r="L1340" t="s">
        <v>75</v>
      </c>
      <c r="M1340" t="s">
        <v>97</v>
      </c>
      <c r="N1340" t="s">
        <v>176</v>
      </c>
    </row>
    <row r="1341" spans="1:14" x14ac:dyDescent="0.25">
      <c r="A1341" s="2">
        <v>1</v>
      </c>
      <c r="B1341" s="2">
        <v>2016</v>
      </c>
      <c r="C1341" t="s">
        <v>271</v>
      </c>
      <c r="D1341" t="s">
        <v>48</v>
      </c>
      <c r="E1341" s="2">
        <v>0</v>
      </c>
      <c r="F1341" s="2">
        <v>1</v>
      </c>
      <c r="G1341" t="s">
        <v>272</v>
      </c>
      <c r="H1341" t="s">
        <v>273</v>
      </c>
      <c r="I1341" t="s">
        <v>21</v>
      </c>
      <c r="J1341" t="s">
        <v>98</v>
      </c>
      <c r="K1341" s="2">
        <v>4</v>
      </c>
      <c r="L1341" t="s">
        <v>85</v>
      </c>
      <c r="M1341" t="s">
        <v>99</v>
      </c>
      <c r="N1341" t="s">
        <v>87</v>
      </c>
    </row>
    <row r="1342" spans="1:14" x14ac:dyDescent="0.25">
      <c r="A1342" s="2">
        <v>1</v>
      </c>
      <c r="B1342" s="2">
        <v>2016</v>
      </c>
      <c r="C1342" t="s">
        <v>271</v>
      </c>
      <c r="D1342" t="s">
        <v>48</v>
      </c>
      <c r="E1342" s="2">
        <v>0</v>
      </c>
      <c r="F1342" s="2">
        <v>1</v>
      </c>
      <c r="G1342" t="s">
        <v>272</v>
      </c>
      <c r="H1342" t="s">
        <v>273</v>
      </c>
      <c r="I1342" t="s">
        <v>21</v>
      </c>
      <c r="J1342" t="s">
        <v>100</v>
      </c>
      <c r="K1342" s="3"/>
      <c r="L1342" t="s">
        <v>61</v>
      </c>
      <c r="M1342" t="s">
        <v>101</v>
      </c>
    </row>
    <row r="1343" spans="1:14" x14ac:dyDescent="0.25">
      <c r="A1343" s="2">
        <v>1</v>
      </c>
      <c r="B1343" s="2">
        <v>2016</v>
      </c>
      <c r="C1343" t="s">
        <v>271</v>
      </c>
      <c r="D1343" t="s">
        <v>48</v>
      </c>
      <c r="E1343" s="2">
        <v>0</v>
      </c>
      <c r="F1343" s="2">
        <v>1</v>
      </c>
      <c r="G1343" t="s">
        <v>272</v>
      </c>
      <c r="H1343" t="s">
        <v>273</v>
      </c>
      <c r="I1343" t="s">
        <v>21</v>
      </c>
      <c r="J1343" t="s">
        <v>102</v>
      </c>
      <c r="K1343" s="3"/>
      <c r="L1343" t="s">
        <v>61</v>
      </c>
      <c r="M1343" t="s">
        <v>103</v>
      </c>
    </row>
    <row r="1344" spans="1:14" x14ac:dyDescent="0.25">
      <c r="A1344" s="2">
        <v>1</v>
      </c>
      <c r="B1344" s="2">
        <v>2016</v>
      </c>
      <c r="C1344" t="s">
        <v>271</v>
      </c>
      <c r="D1344" t="s">
        <v>48</v>
      </c>
      <c r="E1344" s="2">
        <v>0</v>
      </c>
      <c r="F1344" s="2">
        <v>1</v>
      </c>
      <c r="G1344" t="s">
        <v>272</v>
      </c>
      <c r="H1344" t="s">
        <v>273</v>
      </c>
      <c r="I1344" t="s">
        <v>21</v>
      </c>
      <c r="J1344" t="s">
        <v>104</v>
      </c>
      <c r="K1344" s="3"/>
      <c r="L1344" t="s">
        <v>61</v>
      </c>
      <c r="M1344" t="s">
        <v>105</v>
      </c>
    </row>
    <row r="1345" spans="1:14" x14ac:dyDescent="0.25">
      <c r="A1345" s="2">
        <v>1</v>
      </c>
      <c r="B1345" s="2">
        <v>2016</v>
      </c>
      <c r="C1345" t="s">
        <v>271</v>
      </c>
      <c r="D1345" t="s">
        <v>48</v>
      </c>
      <c r="E1345" s="2">
        <v>0</v>
      </c>
      <c r="F1345" s="2">
        <v>1</v>
      </c>
      <c r="G1345" t="s">
        <v>272</v>
      </c>
      <c r="H1345" t="s">
        <v>273</v>
      </c>
      <c r="I1345" t="s">
        <v>21</v>
      </c>
      <c r="J1345" t="s">
        <v>106</v>
      </c>
      <c r="K1345" s="3"/>
      <c r="L1345" t="s">
        <v>61</v>
      </c>
      <c r="M1345" t="s">
        <v>107</v>
      </c>
    </row>
    <row r="1346" spans="1:14" x14ac:dyDescent="0.25">
      <c r="A1346" s="2">
        <v>1</v>
      </c>
      <c r="B1346" s="2">
        <v>2016</v>
      </c>
      <c r="C1346" t="s">
        <v>271</v>
      </c>
      <c r="D1346" t="s">
        <v>48</v>
      </c>
      <c r="E1346" s="2">
        <v>0</v>
      </c>
      <c r="F1346" s="2">
        <v>1</v>
      </c>
      <c r="G1346" t="s">
        <v>272</v>
      </c>
      <c r="H1346" t="s">
        <v>273</v>
      </c>
      <c r="I1346" t="s">
        <v>21</v>
      </c>
      <c r="J1346" t="s">
        <v>108</v>
      </c>
      <c r="K1346" s="3"/>
      <c r="L1346" t="s">
        <v>61</v>
      </c>
      <c r="M1346" t="s">
        <v>109</v>
      </c>
    </row>
    <row r="1347" spans="1:14" x14ac:dyDescent="0.25">
      <c r="A1347" s="2">
        <v>1</v>
      </c>
      <c r="B1347" s="2">
        <v>2016</v>
      </c>
      <c r="C1347" t="s">
        <v>271</v>
      </c>
      <c r="D1347" t="s">
        <v>48</v>
      </c>
      <c r="E1347" s="2">
        <v>0</v>
      </c>
      <c r="F1347" s="2">
        <v>1</v>
      </c>
      <c r="G1347" t="s">
        <v>272</v>
      </c>
      <c r="H1347" t="s">
        <v>273</v>
      </c>
      <c r="I1347" t="s">
        <v>21</v>
      </c>
      <c r="J1347" t="s">
        <v>110</v>
      </c>
      <c r="K1347" s="3"/>
      <c r="L1347" t="s">
        <v>61</v>
      </c>
      <c r="M1347" t="s">
        <v>111</v>
      </c>
    </row>
    <row r="1348" spans="1:14" x14ac:dyDescent="0.25">
      <c r="A1348" s="2">
        <v>1</v>
      </c>
      <c r="B1348" s="2">
        <v>2016</v>
      </c>
      <c r="C1348" t="s">
        <v>271</v>
      </c>
      <c r="D1348" t="s">
        <v>48</v>
      </c>
      <c r="E1348" s="2">
        <v>0</v>
      </c>
      <c r="F1348" s="2">
        <v>1</v>
      </c>
      <c r="G1348" t="s">
        <v>272</v>
      </c>
      <c r="H1348" t="s">
        <v>273</v>
      </c>
      <c r="I1348" t="s">
        <v>21</v>
      </c>
      <c r="J1348" t="s">
        <v>112</v>
      </c>
      <c r="K1348" s="3"/>
      <c r="L1348" t="s">
        <v>61</v>
      </c>
      <c r="M1348" t="s">
        <v>113</v>
      </c>
    </row>
    <row r="1349" spans="1:14" x14ac:dyDescent="0.25">
      <c r="A1349" s="2">
        <v>1</v>
      </c>
      <c r="B1349" s="2">
        <v>2016</v>
      </c>
      <c r="C1349" t="s">
        <v>271</v>
      </c>
      <c r="D1349" t="s">
        <v>48</v>
      </c>
      <c r="E1349" s="2">
        <v>0</v>
      </c>
      <c r="F1349" s="2">
        <v>1</v>
      </c>
      <c r="G1349" t="s">
        <v>272</v>
      </c>
      <c r="H1349" t="s">
        <v>273</v>
      </c>
      <c r="I1349" t="s">
        <v>21</v>
      </c>
      <c r="J1349" t="s">
        <v>114</v>
      </c>
      <c r="K1349" s="3"/>
      <c r="L1349" t="s">
        <v>61</v>
      </c>
      <c r="M1349" t="s">
        <v>115</v>
      </c>
    </row>
    <row r="1350" spans="1:14" x14ac:dyDescent="0.25">
      <c r="A1350" s="2">
        <v>1</v>
      </c>
      <c r="B1350" s="2">
        <v>2016</v>
      </c>
      <c r="C1350" t="s">
        <v>271</v>
      </c>
      <c r="D1350" t="s">
        <v>48</v>
      </c>
      <c r="E1350" s="2">
        <v>0</v>
      </c>
      <c r="F1350" s="2">
        <v>1</v>
      </c>
      <c r="G1350" t="s">
        <v>272</v>
      </c>
      <c r="H1350" t="s">
        <v>273</v>
      </c>
      <c r="I1350" t="s">
        <v>21</v>
      </c>
      <c r="J1350" t="s">
        <v>116</v>
      </c>
      <c r="K1350" s="2">
        <v>2</v>
      </c>
      <c r="L1350" t="s">
        <v>65</v>
      </c>
      <c r="M1350" t="s">
        <v>117</v>
      </c>
      <c r="N1350" t="s">
        <v>186</v>
      </c>
    </row>
    <row r="1351" spans="1:14" x14ac:dyDescent="0.25">
      <c r="A1351" s="2">
        <v>1</v>
      </c>
      <c r="B1351" s="2">
        <v>2016</v>
      </c>
      <c r="C1351" t="s">
        <v>271</v>
      </c>
      <c r="D1351" t="s">
        <v>48</v>
      </c>
      <c r="E1351" s="2">
        <v>0</v>
      </c>
      <c r="F1351" s="2">
        <v>1</v>
      </c>
      <c r="G1351" t="s">
        <v>272</v>
      </c>
      <c r="H1351" t="s">
        <v>273</v>
      </c>
      <c r="I1351" t="s">
        <v>21</v>
      </c>
      <c r="J1351" t="s">
        <v>118</v>
      </c>
      <c r="K1351" s="2">
        <v>3</v>
      </c>
      <c r="L1351" t="s">
        <v>55</v>
      </c>
      <c r="M1351" t="s">
        <v>119</v>
      </c>
      <c r="N1351" t="s">
        <v>178</v>
      </c>
    </row>
    <row r="1352" spans="1:14" x14ac:dyDescent="0.25">
      <c r="A1352" s="2">
        <v>1</v>
      </c>
      <c r="B1352" s="2">
        <v>2016</v>
      </c>
      <c r="C1352" t="s">
        <v>271</v>
      </c>
      <c r="D1352" t="s">
        <v>48</v>
      </c>
      <c r="E1352" s="2">
        <v>0</v>
      </c>
      <c r="F1352" s="2">
        <v>1</v>
      </c>
      <c r="G1352" t="s">
        <v>272</v>
      </c>
      <c r="H1352" t="s">
        <v>273</v>
      </c>
      <c r="I1352" t="s">
        <v>21</v>
      </c>
      <c r="J1352" t="s">
        <v>120</v>
      </c>
      <c r="K1352" s="2">
        <v>4</v>
      </c>
      <c r="L1352" t="s">
        <v>65</v>
      </c>
      <c r="M1352" t="s">
        <v>121</v>
      </c>
      <c r="N1352" t="s">
        <v>185</v>
      </c>
    </row>
    <row r="1353" spans="1:14" x14ac:dyDescent="0.25">
      <c r="A1353" s="2">
        <v>1</v>
      </c>
      <c r="B1353" s="2">
        <v>2016</v>
      </c>
      <c r="C1353" t="s">
        <v>271</v>
      </c>
      <c r="D1353" t="s">
        <v>48</v>
      </c>
      <c r="E1353" s="2">
        <v>0</v>
      </c>
      <c r="F1353" s="2">
        <v>1</v>
      </c>
      <c r="G1353" t="s">
        <v>272</v>
      </c>
      <c r="H1353" t="s">
        <v>273</v>
      </c>
      <c r="I1353" t="s">
        <v>21</v>
      </c>
      <c r="J1353" t="s">
        <v>122</v>
      </c>
      <c r="K1353" s="2">
        <v>4</v>
      </c>
      <c r="L1353" t="s">
        <v>85</v>
      </c>
      <c r="M1353" t="s">
        <v>123</v>
      </c>
      <c r="N1353" t="s">
        <v>87</v>
      </c>
    </row>
    <row r="1354" spans="1:14" x14ac:dyDescent="0.25">
      <c r="A1354" s="2">
        <v>1</v>
      </c>
      <c r="B1354" s="2">
        <v>2016</v>
      </c>
      <c r="C1354" t="s">
        <v>271</v>
      </c>
      <c r="D1354" t="s">
        <v>48</v>
      </c>
      <c r="E1354" s="2">
        <v>0</v>
      </c>
      <c r="F1354" s="2">
        <v>1</v>
      </c>
      <c r="G1354" t="s">
        <v>272</v>
      </c>
      <c r="H1354" t="s">
        <v>273</v>
      </c>
      <c r="I1354" t="s">
        <v>21</v>
      </c>
      <c r="J1354" t="s">
        <v>124</v>
      </c>
      <c r="K1354" s="2">
        <v>4</v>
      </c>
      <c r="L1354" t="s">
        <v>85</v>
      </c>
      <c r="M1354" t="s">
        <v>125</v>
      </c>
      <c r="N1354" t="s">
        <v>87</v>
      </c>
    </row>
    <row r="1355" spans="1:14" x14ac:dyDescent="0.25">
      <c r="A1355" s="2">
        <v>1</v>
      </c>
      <c r="B1355" s="2">
        <v>2016</v>
      </c>
      <c r="C1355" t="s">
        <v>271</v>
      </c>
      <c r="D1355" t="s">
        <v>48</v>
      </c>
      <c r="E1355" s="2">
        <v>0</v>
      </c>
      <c r="F1355" s="2">
        <v>1</v>
      </c>
      <c r="G1355" t="s">
        <v>272</v>
      </c>
      <c r="H1355" t="s">
        <v>273</v>
      </c>
      <c r="I1355" t="s">
        <v>21</v>
      </c>
      <c r="J1355" t="s">
        <v>127</v>
      </c>
      <c r="K1355" s="2">
        <v>4</v>
      </c>
      <c r="L1355" t="s">
        <v>85</v>
      </c>
      <c r="M1355" t="s">
        <v>128</v>
      </c>
      <c r="N1355" t="s">
        <v>87</v>
      </c>
    </row>
    <row r="1356" spans="1:14" x14ac:dyDescent="0.25">
      <c r="A1356" s="2">
        <v>1</v>
      </c>
      <c r="B1356" s="2">
        <v>2016</v>
      </c>
      <c r="C1356" t="s">
        <v>271</v>
      </c>
      <c r="D1356" t="s">
        <v>48</v>
      </c>
      <c r="E1356" s="2">
        <v>0</v>
      </c>
      <c r="F1356" s="2">
        <v>1</v>
      </c>
      <c r="G1356" t="s">
        <v>272</v>
      </c>
      <c r="H1356" t="s">
        <v>273</v>
      </c>
      <c r="I1356" t="s">
        <v>21</v>
      </c>
      <c r="J1356" t="s">
        <v>129</v>
      </c>
      <c r="K1356" s="2">
        <v>4</v>
      </c>
      <c r="L1356" t="s">
        <v>85</v>
      </c>
      <c r="M1356" t="s">
        <v>130</v>
      </c>
      <c r="N1356" t="s">
        <v>87</v>
      </c>
    </row>
    <row r="1357" spans="1:14" x14ac:dyDescent="0.25">
      <c r="A1357" s="2">
        <v>1</v>
      </c>
      <c r="B1357" s="2">
        <v>2016</v>
      </c>
      <c r="C1357" t="s">
        <v>271</v>
      </c>
      <c r="D1357" t="s">
        <v>48</v>
      </c>
      <c r="E1357" s="2">
        <v>0</v>
      </c>
      <c r="F1357" s="2">
        <v>1</v>
      </c>
      <c r="G1357" t="s">
        <v>272</v>
      </c>
      <c r="H1357" t="s">
        <v>273</v>
      </c>
      <c r="I1357" t="s">
        <v>21</v>
      </c>
      <c r="J1357" t="s">
        <v>131</v>
      </c>
      <c r="K1357" s="2">
        <v>4</v>
      </c>
      <c r="L1357" t="s">
        <v>85</v>
      </c>
      <c r="M1357" t="s">
        <v>132</v>
      </c>
      <c r="N1357" t="s">
        <v>87</v>
      </c>
    </row>
    <row r="1358" spans="1:14" x14ac:dyDescent="0.25">
      <c r="A1358" s="2">
        <v>1</v>
      </c>
      <c r="B1358" s="2">
        <v>2016</v>
      </c>
      <c r="C1358" t="s">
        <v>271</v>
      </c>
      <c r="D1358" t="s">
        <v>48</v>
      </c>
      <c r="E1358" s="2">
        <v>0</v>
      </c>
      <c r="F1358" s="2">
        <v>1</v>
      </c>
      <c r="G1358" t="s">
        <v>272</v>
      </c>
      <c r="H1358" t="s">
        <v>273</v>
      </c>
      <c r="I1358" t="s">
        <v>21</v>
      </c>
      <c r="J1358" t="s">
        <v>133</v>
      </c>
      <c r="K1358" s="2">
        <v>1</v>
      </c>
      <c r="L1358" t="s">
        <v>52</v>
      </c>
      <c r="M1358" t="s">
        <v>134</v>
      </c>
      <c r="N1358" t="s">
        <v>177</v>
      </c>
    </row>
    <row r="1359" spans="1:14" x14ac:dyDescent="0.25">
      <c r="A1359" s="2">
        <v>1</v>
      </c>
      <c r="B1359" s="2">
        <v>2016</v>
      </c>
      <c r="C1359" t="s">
        <v>271</v>
      </c>
      <c r="D1359" t="s">
        <v>48</v>
      </c>
      <c r="E1359" s="2">
        <v>0</v>
      </c>
      <c r="F1359" s="2">
        <v>1</v>
      </c>
      <c r="G1359" t="s">
        <v>272</v>
      </c>
      <c r="H1359" t="s">
        <v>273</v>
      </c>
      <c r="I1359" t="s">
        <v>21</v>
      </c>
      <c r="J1359" t="s">
        <v>135</v>
      </c>
      <c r="K1359" s="2">
        <v>4</v>
      </c>
      <c r="L1359" t="s">
        <v>55</v>
      </c>
      <c r="M1359" t="s">
        <v>136</v>
      </c>
      <c r="N1359" t="s">
        <v>57</v>
      </c>
    </row>
    <row r="1360" spans="1:14" x14ac:dyDescent="0.25">
      <c r="A1360" s="2">
        <v>1</v>
      </c>
      <c r="B1360" s="2">
        <v>2016</v>
      </c>
      <c r="C1360" t="s">
        <v>271</v>
      </c>
      <c r="D1360" t="s">
        <v>48</v>
      </c>
      <c r="E1360" s="2">
        <v>0</v>
      </c>
      <c r="F1360" s="2">
        <v>1</v>
      </c>
      <c r="G1360" t="s">
        <v>272</v>
      </c>
      <c r="H1360" t="s">
        <v>273</v>
      </c>
      <c r="I1360" t="s">
        <v>21</v>
      </c>
      <c r="J1360" t="s">
        <v>137</v>
      </c>
      <c r="K1360" s="2">
        <v>4</v>
      </c>
      <c r="L1360" t="s">
        <v>55</v>
      </c>
      <c r="M1360" t="s">
        <v>138</v>
      </c>
      <c r="N1360" t="s">
        <v>57</v>
      </c>
    </row>
    <row r="1361" spans="1:14" x14ac:dyDescent="0.25">
      <c r="A1361" s="2">
        <v>1</v>
      </c>
      <c r="B1361" s="2">
        <v>2016</v>
      </c>
      <c r="C1361" t="s">
        <v>271</v>
      </c>
      <c r="D1361" t="s">
        <v>48</v>
      </c>
      <c r="E1361" s="2">
        <v>0</v>
      </c>
      <c r="F1361" s="2">
        <v>1</v>
      </c>
      <c r="G1361" t="s">
        <v>272</v>
      </c>
      <c r="H1361" t="s">
        <v>273</v>
      </c>
      <c r="I1361" t="s">
        <v>21</v>
      </c>
      <c r="J1361" t="s">
        <v>139</v>
      </c>
      <c r="K1361" s="2">
        <v>4</v>
      </c>
      <c r="L1361" t="s">
        <v>85</v>
      </c>
      <c r="M1361" t="s">
        <v>140</v>
      </c>
      <c r="N1361" t="s">
        <v>87</v>
      </c>
    </row>
    <row r="1362" spans="1:14" x14ac:dyDescent="0.25">
      <c r="A1362" s="2">
        <v>1</v>
      </c>
      <c r="B1362" s="2">
        <v>2016</v>
      </c>
      <c r="C1362" t="s">
        <v>271</v>
      </c>
      <c r="D1362" t="s">
        <v>48</v>
      </c>
      <c r="E1362" s="2">
        <v>0</v>
      </c>
      <c r="F1362" s="2">
        <v>1</v>
      </c>
      <c r="G1362" t="s">
        <v>272</v>
      </c>
      <c r="H1362" t="s">
        <v>273</v>
      </c>
      <c r="I1362" t="s">
        <v>21</v>
      </c>
      <c r="J1362" t="s">
        <v>141</v>
      </c>
      <c r="K1362" s="2">
        <v>4</v>
      </c>
      <c r="L1362" t="s">
        <v>85</v>
      </c>
      <c r="M1362" t="s">
        <v>142</v>
      </c>
      <c r="N1362" t="s">
        <v>87</v>
      </c>
    </row>
    <row r="1363" spans="1:14" x14ac:dyDescent="0.25">
      <c r="A1363" s="2">
        <v>1</v>
      </c>
      <c r="B1363" s="2">
        <v>2016</v>
      </c>
      <c r="C1363" t="s">
        <v>271</v>
      </c>
      <c r="D1363" t="s">
        <v>48</v>
      </c>
      <c r="E1363" s="2">
        <v>0</v>
      </c>
      <c r="F1363" s="2">
        <v>1</v>
      </c>
      <c r="G1363" t="s">
        <v>272</v>
      </c>
      <c r="H1363" t="s">
        <v>273</v>
      </c>
      <c r="I1363" t="s">
        <v>21</v>
      </c>
      <c r="J1363" t="s">
        <v>143</v>
      </c>
      <c r="K1363" s="2">
        <v>4</v>
      </c>
      <c r="L1363" t="s">
        <v>85</v>
      </c>
      <c r="M1363" t="s">
        <v>144</v>
      </c>
      <c r="N1363" t="s">
        <v>87</v>
      </c>
    </row>
    <row r="1364" spans="1:14" x14ac:dyDescent="0.25">
      <c r="A1364" s="2">
        <v>1</v>
      </c>
      <c r="B1364" s="2">
        <v>2016</v>
      </c>
      <c r="C1364" t="s">
        <v>271</v>
      </c>
      <c r="D1364" t="s">
        <v>48</v>
      </c>
      <c r="E1364" s="2">
        <v>0</v>
      </c>
      <c r="F1364" s="2">
        <v>1</v>
      </c>
      <c r="G1364" t="s">
        <v>272</v>
      </c>
      <c r="H1364" t="s">
        <v>273</v>
      </c>
      <c r="I1364" t="s">
        <v>21</v>
      </c>
      <c r="J1364" t="s">
        <v>145</v>
      </c>
      <c r="K1364" s="2">
        <v>4</v>
      </c>
      <c r="L1364" t="s">
        <v>55</v>
      </c>
      <c r="M1364" t="s">
        <v>146</v>
      </c>
      <c r="N1364" t="s">
        <v>57</v>
      </c>
    </row>
    <row r="1365" spans="1:14" x14ac:dyDescent="0.25">
      <c r="A1365" s="2">
        <v>1</v>
      </c>
      <c r="B1365" s="2">
        <v>2016</v>
      </c>
      <c r="C1365" t="s">
        <v>271</v>
      </c>
      <c r="D1365" t="s">
        <v>48</v>
      </c>
      <c r="E1365" s="2">
        <v>0</v>
      </c>
      <c r="F1365" s="2">
        <v>1</v>
      </c>
      <c r="G1365" t="s">
        <v>272</v>
      </c>
      <c r="H1365" t="s">
        <v>273</v>
      </c>
      <c r="I1365" t="s">
        <v>21</v>
      </c>
      <c r="J1365" t="s">
        <v>147</v>
      </c>
      <c r="K1365" s="2">
        <v>4</v>
      </c>
      <c r="L1365" t="s">
        <v>55</v>
      </c>
      <c r="M1365" t="s">
        <v>148</v>
      </c>
      <c r="N1365" t="s">
        <v>57</v>
      </c>
    </row>
    <row r="1366" spans="1:14" x14ac:dyDescent="0.25">
      <c r="A1366" s="2">
        <v>1</v>
      </c>
      <c r="B1366" s="2">
        <v>2016</v>
      </c>
      <c r="C1366" t="s">
        <v>271</v>
      </c>
      <c r="D1366" t="s">
        <v>48</v>
      </c>
      <c r="E1366" s="2">
        <v>0</v>
      </c>
      <c r="F1366" s="2">
        <v>1</v>
      </c>
      <c r="G1366" t="s">
        <v>272</v>
      </c>
      <c r="H1366" t="s">
        <v>273</v>
      </c>
      <c r="I1366" t="s">
        <v>21</v>
      </c>
      <c r="J1366" t="s">
        <v>149</v>
      </c>
      <c r="K1366" s="2">
        <v>4</v>
      </c>
      <c r="L1366" t="s">
        <v>55</v>
      </c>
      <c r="M1366" t="s">
        <v>150</v>
      </c>
      <c r="N1366" t="s">
        <v>57</v>
      </c>
    </row>
    <row r="1367" spans="1:14" x14ac:dyDescent="0.25">
      <c r="A1367" s="2">
        <v>1</v>
      </c>
      <c r="B1367" s="2">
        <v>2016</v>
      </c>
      <c r="C1367" t="s">
        <v>271</v>
      </c>
      <c r="D1367" t="s">
        <v>48</v>
      </c>
      <c r="E1367" s="2">
        <v>0</v>
      </c>
      <c r="F1367" s="2">
        <v>1</v>
      </c>
      <c r="G1367" t="s">
        <v>272</v>
      </c>
      <c r="H1367" t="s">
        <v>273</v>
      </c>
      <c r="I1367" t="s">
        <v>21</v>
      </c>
      <c r="J1367" t="s">
        <v>151</v>
      </c>
      <c r="K1367" s="2">
        <v>12</v>
      </c>
      <c r="L1367" t="s">
        <v>52</v>
      </c>
      <c r="M1367" t="s">
        <v>152</v>
      </c>
      <c r="N1367" t="s">
        <v>239</v>
      </c>
    </row>
    <row r="1368" spans="1:14" x14ac:dyDescent="0.25">
      <c r="A1368" s="2">
        <v>1</v>
      </c>
      <c r="B1368" s="2">
        <v>2016</v>
      </c>
      <c r="C1368" t="s">
        <v>271</v>
      </c>
      <c r="D1368" t="s">
        <v>48</v>
      </c>
      <c r="E1368" s="2">
        <v>0</v>
      </c>
      <c r="F1368" s="2">
        <v>1</v>
      </c>
      <c r="G1368" t="s">
        <v>272</v>
      </c>
      <c r="H1368" t="s">
        <v>273</v>
      </c>
      <c r="I1368" t="s">
        <v>21</v>
      </c>
      <c r="J1368" t="s">
        <v>153</v>
      </c>
      <c r="K1368" s="2">
        <v>5</v>
      </c>
      <c r="L1368" t="s">
        <v>75</v>
      </c>
      <c r="M1368" t="s">
        <v>154</v>
      </c>
      <c r="N1368" t="s">
        <v>201</v>
      </c>
    </row>
    <row r="1369" spans="1:14" x14ac:dyDescent="0.25">
      <c r="A1369" s="2">
        <v>1</v>
      </c>
      <c r="B1369" s="2">
        <v>2016</v>
      </c>
      <c r="C1369" t="s">
        <v>271</v>
      </c>
      <c r="D1369" t="s">
        <v>48</v>
      </c>
      <c r="E1369" s="2">
        <v>0</v>
      </c>
      <c r="F1369" s="2">
        <v>1</v>
      </c>
      <c r="G1369" t="s">
        <v>272</v>
      </c>
      <c r="H1369" t="s">
        <v>273</v>
      </c>
      <c r="I1369" t="s">
        <v>21</v>
      </c>
      <c r="J1369" t="s">
        <v>156</v>
      </c>
      <c r="K1369" s="2">
        <v>1</v>
      </c>
      <c r="L1369" t="s">
        <v>75</v>
      </c>
      <c r="M1369" t="s">
        <v>157</v>
      </c>
      <c r="N1369" t="s">
        <v>158</v>
      </c>
    </row>
    <row r="1370" spans="1:14" x14ac:dyDescent="0.25">
      <c r="A1370" s="2">
        <v>1</v>
      </c>
      <c r="B1370" s="2">
        <v>2016</v>
      </c>
      <c r="C1370" t="s">
        <v>271</v>
      </c>
      <c r="D1370" t="s">
        <v>48</v>
      </c>
      <c r="E1370" s="2">
        <v>0</v>
      </c>
      <c r="F1370" s="2">
        <v>1</v>
      </c>
      <c r="G1370" t="s">
        <v>272</v>
      </c>
      <c r="H1370" t="s">
        <v>273</v>
      </c>
      <c r="I1370" t="s">
        <v>21</v>
      </c>
      <c r="J1370" t="s">
        <v>159</v>
      </c>
      <c r="K1370" s="3"/>
      <c r="L1370" t="s">
        <v>52</v>
      </c>
      <c r="M1370" t="s">
        <v>160</v>
      </c>
    </row>
    <row r="1371" spans="1:14" x14ac:dyDescent="0.25">
      <c r="A1371" s="2">
        <v>1</v>
      </c>
      <c r="B1371" s="2">
        <v>2016</v>
      </c>
      <c r="C1371" t="s">
        <v>271</v>
      </c>
      <c r="D1371" t="s">
        <v>48</v>
      </c>
      <c r="E1371" s="2">
        <v>0</v>
      </c>
      <c r="F1371" s="2">
        <v>1</v>
      </c>
      <c r="G1371" t="s">
        <v>272</v>
      </c>
      <c r="H1371" t="s">
        <v>273</v>
      </c>
      <c r="I1371" t="s">
        <v>21</v>
      </c>
      <c r="J1371" t="s">
        <v>161</v>
      </c>
      <c r="K1371" s="3"/>
      <c r="L1371" t="s">
        <v>52</v>
      </c>
      <c r="M1371" t="s">
        <v>162</v>
      </c>
    </row>
    <row r="1372" spans="1:14" x14ac:dyDescent="0.25">
      <c r="A1372" s="2">
        <v>1</v>
      </c>
      <c r="B1372" s="2">
        <v>2016</v>
      </c>
      <c r="C1372" t="s">
        <v>271</v>
      </c>
      <c r="D1372" t="s">
        <v>48</v>
      </c>
      <c r="E1372" s="2">
        <v>0</v>
      </c>
      <c r="F1372" s="2">
        <v>1</v>
      </c>
      <c r="G1372" t="s">
        <v>272</v>
      </c>
      <c r="H1372" t="s">
        <v>273</v>
      </c>
      <c r="I1372" t="s">
        <v>21</v>
      </c>
      <c r="J1372" t="s">
        <v>163</v>
      </c>
      <c r="K1372" s="2">
        <v>1</v>
      </c>
      <c r="L1372" t="s">
        <v>52</v>
      </c>
      <c r="M1372" t="s">
        <v>164</v>
      </c>
      <c r="N1372" t="s">
        <v>165</v>
      </c>
    </row>
    <row r="1373" spans="1:14" x14ac:dyDescent="0.25">
      <c r="A1373" s="2">
        <v>1</v>
      </c>
      <c r="B1373" s="2">
        <v>2016</v>
      </c>
      <c r="C1373" t="s">
        <v>271</v>
      </c>
      <c r="D1373" t="s">
        <v>48</v>
      </c>
      <c r="E1373" s="2">
        <v>0</v>
      </c>
      <c r="F1373" s="2">
        <v>1</v>
      </c>
      <c r="G1373" t="s">
        <v>272</v>
      </c>
      <c r="H1373" t="s">
        <v>273</v>
      </c>
      <c r="I1373" t="s">
        <v>21</v>
      </c>
      <c r="J1373" t="s">
        <v>166</v>
      </c>
      <c r="K1373" s="2">
        <v>4</v>
      </c>
      <c r="L1373" t="s">
        <v>55</v>
      </c>
      <c r="M1373" t="s">
        <v>167</v>
      </c>
      <c r="N1373" t="s">
        <v>57</v>
      </c>
    </row>
    <row r="1374" spans="1:14" x14ac:dyDescent="0.25">
      <c r="A1374" s="2">
        <v>1</v>
      </c>
      <c r="B1374" s="2">
        <v>2016</v>
      </c>
      <c r="C1374" t="s">
        <v>276</v>
      </c>
      <c r="D1374" t="s">
        <v>48</v>
      </c>
      <c r="E1374" s="2">
        <v>1</v>
      </c>
      <c r="F1374" s="2">
        <v>0</v>
      </c>
      <c r="G1374" t="s">
        <v>277</v>
      </c>
      <c r="H1374" t="s">
        <v>278</v>
      </c>
      <c r="I1374" t="s">
        <v>17</v>
      </c>
      <c r="J1374" t="s">
        <v>51</v>
      </c>
      <c r="K1374" s="2">
        <v>1</v>
      </c>
      <c r="L1374" t="s">
        <v>52</v>
      </c>
      <c r="M1374" t="s">
        <v>53</v>
      </c>
      <c r="N1374" t="s">
        <v>216</v>
      </c>
    </row>
    <row r="1375" spans="1:14" x14ac:dyDescent="0.25">
      <c r="A1375" s="2">
        <v>1</v>
      </c>
      <c r="B1375" s="2">
        <v>2016</v>
      </c>
      <c r="C1375" t="s">
        <v>276</v>
      </c>
      <c r="D1375" t="s">
        <v>48</v>
      </c>
      <c r="E1375" s="2">
        <v>1</v>
      </c>
      <c r="F1375" s="2">
        <v>0</v>
      </c>
      <c r="G1375" t="s">
        <v>277</v>
      </c>
      <c r="H1375" t="s">
        <v>278</v>
      </c>
      <c r="I1375" t="s">
        <v>17</v>
      </c>
      <c r="J1375" t="s">
        <v>54</v>
      </c>
      <c r="K1375" s="2">
        <v>3</v>
      </c>
      <c r="L1375" t="s">
        <v>55</v>
      </c>
      <c r="M1375" t="s">
        <v>56</v>
      </c>
      <c r="N1375" t="s">
        <v>178</v>
      </c>
    </row>
    <row r="1376" spans="1:14" x14ac:dyDescent="0.25">
      <c r="A1376" s="2">
        <v>1</v>
      </c>
      <c r="B1376" s="2">
        <v>2016</v>
      </c>
      <c r="C1376" t="s">
        <v>276</v>
      </c>
      <c r="D1376" t="s">
        <v>48</v>
      </c>
      <c r="E1376" s="2">
        <v>1</v>
      </c>
      <c r="F1376" s="2">
        <v>0</v>
      </c>
      <c r="G1376" t="s">
        <v>277</v>
      </c>
      <c r="H1376" t="s">
        <v>278</v>
      </c>
      <c r="I1376" t="s">
        <v>17</v>
      </c>
      <c r="J1376" t="s">
        <v>58</v>
      </c>
      <c r="K1376" s="2">
        <v>4</v>
      </c>
      <c r="L1376" t="s">
        <v>55</v>
      </c>
      <c r="M1376" t="s">
        <v>59</v>
      </c>
      <c r="N1376" t="s">
        <v>57</v>
      </c>
    </row>
    <row r="1377" spans="1:14" x14ac:dyDescent="0.25">
      <c r="A1377" s="2">
        <v>1</v>
      </c>
      <c r="B1377" s="2">
        <v>2016</v>
      </c>
      <c r="C1377" t="s">
        <v>276</v>
      </c>
      <c r="D1377" t="s">
        <v>48</v>
      </c>
      <c r="E1377" s="2">
        <v>1</v>
      </c>
      <c r="F1377" s="2">
        <v>0</v>
      </c>
      <c r="G1377" t="s">
        <v>277</v>
      </c>
      <c r="H1377" t="s">
        <v>278</v>
      </c>
      <c r="I1377" t="s">
        <v>17</v>
      </c>
      <c r="J1377" t="s">
        <v>60</v>
      </c>
      <c r="K1377" s="2">
        <v>2</v>
      </c>
      <c r="L1377" t="s">
        <v>61</v>
      </c>
      <c r="M1377" t="s">
        <v>62</v>
      </c>
      <c r="N1377" t="s">
        <v>63</v>
      </c>
    </row>
    <row r="1378" spans="1:14" x14ac:dyDescent="0.25">
      <c r="A1378" s="2">
        <v>1</v>
      </c>
      <c r="B1378" s="2">
        <v>2016</v>
      </c>
      <c r="C1378" t="s">
        <v>276</v>
      </c>
      <c r="D1378" t="s">
        <v>48</v>
      </c>
      <c r="E1378" s="2">
        <v>1</v>
      </c>
      <c r="F1378" s="2">
        <v>0</v>
      </c>
      <c r="G1378" t="s">
        <v>277</v>
      </c>
      <c r="H1378" t="s">
        <v>278</v>
      </c>
      <c r="I1378" t="s">
        <v>17</v>
      </c>
      <c r="J1378" t="s">
        <v>64</v>
      </c>
      <c r="K1378" s="2">
        <v>2</v>
      </c>
      <c r="L1378" t="s">
        <v>65</v>
      </c>
      <c r="M1378" t="s">
        <v>66</v>
      </c>
      <c r="N1378" t="s">
        <v>186</v>
      </c>
    </row>
    <row r="1379" spans="1:14" x14ac:dyDescent="0.25">
      <c r="A1379" s="2">
        <v>1</v>
      </c>
      <c r="B1379" s="2">
        <v>2016</v>
      </c>
      <c r="C1379" t="s">
        <v>276</v>
      </c>
      <c r="D1379" t="s">
        <v>48</v>
      </c>
      <c r="E1379" s="2">
        <v>1</v>
      </c>
      <c r="F1379" s="2">
        <v>0</v>
      </c>
      <c r="G1379" t="s">
        <v>277</v>
      </c>
      <c r="H1379" t="s">
        <v>278</v>
      </c>
      <c r="I1379" t="s">
        <v>17</v>
      </c>
      <c r="J1379" t="s">
        <v>68</v>
      </c>
      <c r="K1379" s="2">
        <v>4</v>
      </c>
      <c r="L1379" t="s">
        <v>65</v>
      </c>
      <c r="M1379" t="s">
        <v>69</v>
      </c>
      <c r="N1379" t="s">
        <v>185</v>
      </c>
    </row>
    <row r="1380" spans="1:14" x14ac:dyDescent="0.25">
      <c r="A1380" s="2">
        <v>1</v>
      </c>
      <c r="B1380" s="2">
        <v>2016</v>
      </c>
      <c r="C1380" t="s">
        <v>276</v>
      </c>
      <c r="D1380" t="s">
        <v>48</v>
      </c>
      <c r="E1380" s="2">
        <v>1</v>
      </c>
      <c r="F1380" s="2">
        <v>0</v>
      </c>
      <c r="G1380" t="s">
        <v>277</v>
      </c>
      <c r="H1380" t="s">
        <v>278</v>
      </c>
      <c r="I1380" t="s">
        <v>17</v>
      </c>
      <c r="J1380" t="s">
        <v>70</v>
      </c>
      <c r="K1380" s="2">
        <v>4</v>
      </c>
      <c r="L1380" t="s">
        <v>65</v>
      </c>
      <c r="M1380" t="s">
        <v>71</v>
      </c>
      <c r="N1380" t="s">
        <v>185</v>
      </c>
    </row>
    <row r="1381" spans="1:14" x14ac:dyDescent="0.25">
      <c r="A1381" s="2">
        <v>1</v>
      </c>
      <c r="B1381" s="2">
        <v>2016</v>
      </c>
      <c r="C1381" t="s">
        <v>276</v>
      </c>
      <c r="D1381" t="s">
        <v>48</v>
      </c>
      <c r="E1381" s="2">
        <v>1</v>
      </c>
      <c r="F1381" s="2">
        <v>0</v>
      </c>
      <c r="G1381" t="s">
        <v>277</v>
      </c>
      <c r="H1381" t="s">
        <v>278</v>
      </c>
      <c r="I1381" t="s">
        <v>17</v>
      </c>
      <c r="J1381" t="s">
        <v>72</v>
      </c>
      <c r="K1381" s="2">
        <v>2</v>
      </c>
      <c r="L1381" t="s">
        <v>52</v>
      </c>
      <c r="M1381" t="s">
        <v>73</v>
      </c>
      <c r="N1381" t="s">
        <v>173</v>
      </c>
    </row>
    <row r="1382" spans="1:14" x14ac:dyDescent="0.25">
      <c r="A1382" s="2">
        <v>1</v>
      </c>
      <c r="B1382" s="2">
        <v>2016</v>
      </c>
      <c r="C1382" t="s">
        <v>276</v>
      </c>
      <c r="D1382" t="s">
        <v>48</v>
      </c>
      <c r="E1382" s="2">
        <v>1</v>
      </c>
      <c r="F1382" s="2">
        <v>0</v>
      </c>
      <c r="G1382" t="s">
        <v>277</v>
      </c>
      <c r="H1382" t="s">
        <v>278</v>
      </c>
      <c r="I1382" t="s">
        <v>17</v>
      </c>
      <c r="J1382" t="s">
        <v>74</v>
      </c>
      <c r="K1382" s="2">
        <v>2</v>
      </c>
      <c r="L1382" t="s">
        <v>75</v>
      </c>
      <c r="M1382" t="s">
        <v>76</v>
      </c>
      <c r="N1382" t="s">
        <v>207</v>
      </c>
    </row>
    <row r="1383" spans="1:14" x14ac:dyDescent="0.25">
      <c r="A1383" s="2">
        <v>1</v>
      </c>
      <c r="B1383" s="2">
        <v>2016</v>
      </c>
      <c r="C1383" t="s">
        <v>276</v>
      </c>
      <c r="D1383" t="s">
        <v>48</v>
      </c>
      <c r="E1383" s="2">
        <v>1</v>
      </c>
      <c r="F1383" s="2">
        <v>0</v>
      </c>
      <c r="G1383" t="s">
        <v>277</v>
      </c>
      <c r="H1383" t="s">
        <v>278</v>
      </c>
      <c r="I1383" t="s">
        <v>17</v>
      </c>
      <c r="J1383" t="s">
        <v>78</v>
      </c>
      <c r="K1383" s="2">
        <v>4</v>
      </c>
      <c r="L1383" t="s">
        <v>75</v>
      </c>
      <c r="M1383" t="s">
        <v>79</v>
      </c>
      <c r="N1383" t="s">
        <v>174</v>
      </c>
    </row>
    <row r="1384" spans="1:14" x14ac:dyDescent="0.25">
      <c r="A1384" s="2">
        <v>1</v>
      </c>
      <c r="B1384" s="2">
        <v>2016</v>
      </c>
      <c r="C1384" t="s">
        <v>276</v>
      </c>
      <c r="D1384" t="s">
        <v>48</v>
      </c>
      <c r="E1384" s="2">
        <v>1</v>
      </c>
      <c r="F1384" s="2">
        <v>0</v>
      </c>
      <c r="G1384" t="s">
        <v>277</v>
      </c>
      <c r="H1384" t="s">
        <v>278</v>
      </c>
      <c r="I1384" t="s">
        <v>17</v>
      </c>
      <c r="J1384" t="s">
        <v>81</v>
      </c>
      <c r="K1384" s="2">
        <v>1</v>
      </c>
      <c r="L1384" t="s">
        <v>75</v>
      </c>
      <c r="M1384" t="s">
        <v>82</v>
      </c>
      <c r="N1384" t="s">
        <v>83</v>
      </c>
    </row>
    <row r="1385" spans="1:14" x14ac:dyDescent="0.25">
      <c r="A1385" s="2">
        <v>1</v>
      </c>
      <c r="B1385" s="2">
        <v>2016</v>
      </c>
      <c r="C1385" t="s">
        <v>276</v>
      </c>
      <c r="D1385" t="s">
        <v>48</v>
      </c>
      <c r="E1385" s="2">
        <v>1</v>
      </c>
      <c r="F1385" s="2">
        <v>0</v>
      </c>
      <c r="G1385" t="s">
        <v>277</v>
      </c>
      <c r="H1385" t="s">
        <v>278</v>
      </c>
      <c r="I1385" t="s">
        <v>17</v>
      </c>
      <c r="J1385" t="s">
        <v>84</v>
      </c>
      <c r="K1385" s="2">
        <v>2</v>
      </c>
      <c r="L1385" t="s">
        <v>85</v>
      </c>
      <c r="M1385" t="s">
        <v>86</v>
      </c>
      <c r="N1385" t="s">
        <v>176</v>
      </c>
    </row>
    <row r="1386" spans="1:14" x14ac:dyDescent="0.25">
      <c r="A1386" s="2">
        <v>1</v>
      </c>
      <c r="B1386" s="2">
        <v>2016</v>
      </c>
      <c r="C1386" t="s">
        <v>276</v>
      </c>
      <c r="D1386" t="s">
        <v>48</v>
      </c>
      <c r="E1386" s="2">
        <v>1</v>
      </c>
      <c r="F1386" s="2">
        <v>0</v>
      </c>
      <c r="G1386" t="s">
        <v>277</v>
      </c>
      <c r="H1386" t="s">
        <v>278</v>
      </c>
      <c r="I1386" t="s">
        <v>17</v>
      </c>
      <c r="J1386" t="s">
        <v>88</v>
      </c>
      <c r="K1386" s="2">
        <v>3</v>
      </c>
      <c r="L1386" t="s">
        <v>85</v>
      </c>
      <c r="M1386" t="s">
        <v>89</v>
      </c>
      <c r="N1386" t="s">
        <v>126</v>
      </c>
    </row>
    <row r="1387" spans="1:14" x14ac:dyDescent="0.25">
      <c r="A1387" s="2">
        <v>1</v>
      </c>
      <c r="B1387" s="2">
        <v>2016</v>
      </c>
      <c r="C1387" t="s">
        <v>276</v>
      </c>
      <c r="D1387" t="s">
        <v>48</v>
      </c>
      <c r="E1387" s="2">
        <v>1</v>
      </c>
      <c r="F1387" s="2">
        <v>0</v>
      </c>
      <c r="G1387" t="s">
        <v>277</v>
      </c>
      <c r="H1387" t="s">
        <v>278</v>
      </c>
      <c r="I1387" t="s">
        <v>17</v>
      </c>
      <c r="J1387" t="s">
        <v>90</v>
      </c>
      <c r="K1387" s="2">
        <v>3</v>
      </c>
      <c r="L1387" t="s">
        <v>75</v>
      </c>
      <c r="M1387" t="s">
        <v>91</v>
      </c>
      <c r="N1387" t="s">
        <v>95</v>
      </c>
    </row>
    <row r="1388" spans="1:14" x14ac:dyDescent="0.25">
      <c r="A1388" s="2">
        <v>1</v>
      </c>
      <c r="B1388" s="2">
        <v>2016</v>
      </c>
      <c r="C1388" t="s">
        <v>276</v>
      </c>
      <c r="D1388" t="s">
        <v>48</v>
      </c>
      <c r="E1388" s="2">
        <v>1</v>
      </c>
      <c r="F1388" s="2">
        <v>0</v>
      </c>
      <c r="G1388" t="s">
        <v>277</v>
      </c>
      <c r="H1388" t="s">
        <v>278</v>
      </c>
      <c r="I1388" t="s">
        <v>17</v>
      </c>
      <c r="J1388" t="s">
        <v>93</v>
      </c>
      <c r="K1388" s="2">
        <v>3</v>
      </c>
      <c r="L1388" t="s">
        <v>75</v>
      </c>
      <c r="M1388" t="s">
        <v>94</v>
      </c>
      <c r="N1388" t="s">
        <v>95</v>
      </c>
    </row>
    <row r="1389" spans="1:14" x14ac:dyDescent="0.25">
      <c r="A1389" s="2">
        <v>1</v>
      </c>
      <c r="B1389" s="2">
        <v>2016</v>
      </c>
      <c r="C1389" t="s">
        <v>276</v>
      </c>
      <c r="D1389" t="s">
        <v>48</v>
      </c>
      <c r="E1389" s="2">
        <v>1</v>
      </c>
      <c r="F1389" s="2">
        <v>0</v>
      </c>
      <c r="G1389" t="s">
        <v>277</v>
      </c>
      <c r="H1389" t="s">
        <v>278</v>
      </c>
      <c r="I1389" t="s">
        <v>17</v>
      </c>
      <c r="J1389" t="s">
        <v>96</v>
      </c>
      <c r="K1389" s="2">
        <v>3</v>
      </c>
      <c r="L1389" t="s">
        <v>75</v>
      </c>
      <c r="M1389" t="s">
        <v>97</v>
      </c>
      <c r="N1389" t="s">
        <v>95</v>
      </c>
    </row>
    <row r="1390" spans="1:14" x14ac:dyDescent="0.25">
      <c r="A1390" s="2">
        <v>1</v>
      </c>
      <c r="B1390" s="2">
        <v>2016</v>
      </c>
      <c r="C1390" t="s">
        <v>276</v>
      </c>
      <c r="D1390" t="s">
        <v>48</v>
      </c>
      <c r="E1390" s="2">
        <v>1</v>
      </c>
      <c r="F1390" s="2">
        <v>0</v>
      </c>
      <c r="G1390" t="s">
        <v>277</v>
      </c>
      <c r="H1390" t="s">
        <v>278</v>
      </c>
      <c r="I1390" t="s">
        <v>17</v>
      </c>
      <c r="J1390" t="s">
        <v>98</v>
      </c>
      <c r="K1390" s="2">
        <v>3</v>
      </c>
      <c r="L1390" t="s">
        <v>85</v>
      </c>
      <c r="M1390" t="s">
        <v>99</v>
      </c>
      <c r="N1390" t="s">
        <v>126</v>
      </c>
    </row>
    <row r="1391" spans="1:14" x14ac:dyDescent="0.25">
      <c r="A1391" s="2">
        <v>1</v>
      </c>
      <c r="B1391" s="2">
        <v>2016</v>
      </c>
      <c r="C1391" t="s">
        <v>276</v>
      </c>
      <c r="D1391" t="s">
        <v>48</v>
      </c>
      <c r="E1391" s="2">
        <v>1</v>
      </c>
      <c r="F1391" s="2">
        <v>0</v>
      </c>
      <c r="G1391" t="s">
        <v>277</v>
      </c>
      <c r="H1391" t="s">
        <v>278</v>
      </c>
      <c r="I1391" t="s">
        <v>17</v>
      </c>
      <c r="J1391" t="s">
        <v>100</v>
      </c>
      <c r="K1391" s="3"/>
      <c r="L1391" t="s">
        <v>61</v>
      </c>
      <c r="M1391" t="s">
        <v>101</v>
      </c>
    </row>
    <row r="1392" spans="1:14" x14ac:dyDescent="0.25">
      <c r="A1392" s="2">
        <v>1</v>
      </c>
      <c r="B1392" s="2">
        <v>2016</v>
      </c>
      <c r="C1392" t="s">
        <v>276</v>
      </c>
      <c r="D1392" t="s">
        <v>48</v>
      </c>
      <c r="E1392" s="2">
        <v>1</v>
      </c>
      <c r="F1392" s="2">
        <v>0</v>
      </c>
      <c r="G1392" t="s">
        <v>277</v>
      </c>
      <c r="H1392" t="s">
        <v>278</v>
      </c>
      <c r="I1392" t="s">
        <v>17</v>
      </c>
      <c r="J1392" t="s">
        <v>102</v>
      </c>
      <c r="K1392" s="3"/>
      <c r="L1392" t="s">
        <v>61</v>
      </c>
      <c r="M1392" t="s">
        <v>103</v>
      </c>
    </row>
    <row r="1393" spans="1:14" x14ac:dyDescent="0.25">
      <c r="A1393" s="2">
        <v>1</v>
      </c>
      <c r="B1393" s="2">
        <v>2016</v>
      </c>
      <c r="C1393" t="s">
        <v>276</v>
      </c>
      <c r="D1393" t="s">
        <v>48</v>
      </c>
      <c r="E1393" s="2">
        <v>1</v>
      </c>
      <c r="F1393" s="2">
        <v>0</v>
      </c>
      <c r="G1393" t="s">
        <v>277</v>
      </c>
      <c r="H1393" t="s">
        <v>278</v>
      </c>
      <c r="I1393" t="s">
        <v>17</v>
      </c>
      <c r="J1393" t="s">
        <v>104</v>
      </c>
      <c r="K1393" s="3"/>
      <c r="L1393" t="s">
        <v>61</v>
      </c>
      <c r="M1393" t="s">
        <v>105</v>
      </c>
    </row>
    <row r="1394" spans="1:14" x14ac:dyDescent="0.25">
      <c r="A1394" s="2">
        <v>1</v>
      </c>
      <c r="B1394" s="2">
        <v>2016</v>
      </c>
      <c r="C1394" t="s">
        <v>276</v>
      </c>
      <c r="D1394" t="s">
        <v>48</v>
      </c>
      <c r="E1394" s="2">
        <v>1</v>
      </c>
      <c r="F1394" s="2">
        <v>0</v>
      </c>
      <c r="G1394" t="s">
        <v>277</v>
      </c>
      <c r="H1394" t="s">
        <v>278</v>
      </c>
      <c r="I1394" t="s">
        <v>17</v>
      </c>
      <c r="J1394" t="s">
        <v>106</v>
      </c>
      <c r="K1394" s="3"/>
      <c r="L1394" t="s">
        <v>61</v>
      </c>
      <c r="M1394" t="s">
        <v>107</v>
      </c>
    </row>
    <row r="1395" spans="1:14" x14ac:dyDescent="0.25">
      <c r="A1395" s="2">
        <v>1</v>
      </c>
      <c r="B1395" s="2">
        <v>2016</v>
      </c>
      <c r="C1395" t="s">
        <v>276</v>
      </c>
      <c r="D1395" t="s">
        <v>48</v>
      </c>
      <c r="E1395" s="2">
        <v>1</v>
      </c>
      <c r="F1395" s="2">
        <v>0</v>
      </c>
      <c r="G1395" t="s">
        <v>277</v>
      </c>
      <c r="H1395" t="s">
        <v>278</v>
      </c>
      <c r="I1395" t="s">
        <v>17</v>
      </c>
      <c r="J1395" t="s">
        <v>108</v>
      </c>
      <c r="K1395" s="3"/>
      <c r="L1395" t="s">
        <v>61</v>
      </c>
      <c r="M1395" t="s">
        <v>109</v>
      </c>
    </row>
    <row r="1396" spans="1:14" x14ac:dyDescent="0.25">
      <c r="A1396" s="2">
        <v>1</v>
      </c>
      <c r="B1396" s="2">
        <v>2016</v>
      </c>
      <c r="C1396" t="s">
        <v>276</v>
      </c>
      <c r="D1396" t="s">
        <v>48</v>
      </c>
      <c r="E1396" s="2">
        <v>1</v>
      </c>
      <c r="F1396" s="2">
        <v>0</v>
      </c>
      <c r="G1396" t="s">
        <v>277</v>
      </c>
      <c r="H1396" t="s">
        <v>278</v>
      </c>
      <c r="I1396" t="s">
        <v>17</v>
      </c>
      <c r="J1396" t="s">
        <v>110</v>
      </c>
      <c r="K1396" s="3"/>
      <c r="L1396" t="s">
        <v>61</v>
      </c>
      <c r="M1396" t="s">
        <v>111</v>
      </c>
    </row>
    <row r="1397" spans="1:14" x14ac:dyDescent="0.25">
      <c r="A1397" s="2">
        <v>1</v>
      </c>
      <c r="B1397" s="2">
        <v>2016</v>
      </c>
      <c r="C1397" t="s">
        <v>276</v>
      </c>
      <c r="D1397" t="s">
        <v>48</v>
      </c>
      <c r="E1397" s="2">
        <v>1</v>
      </c>
      <c r="F1397" s="2">
        <v>0</v>
      </c>
      <c r="G1397" t="s">
        <v>277</v>
      </c>
      <c r="H1397" t="s">
        <v>278</v>
      </c>
      <c r="I1397" t="s">
        <v>17</v>
      </c>
      <c r="J1397" t="s">
        <v>112</v>
      </c>
      <c r="K1397" s="3"/>
      <c r="L1397" t="s">
        <v>61</v>
      </c>
      <c r="M1397" t="s">
        <v>113</v>
      </c>
    </row>
    <row r="1398" spans="1:14" x14ac:dyDescent="0.25">
      <c r="A1398" s="2">
        <v>1</v>
      </c>
      <c r="B1398" s="2">
        <v>2016</v>
      </c>
      <c r="C1398" t="s">
        <v>276</v>
      </c>
      <c r="D1398" t="s">
        <v>48</v>
      </c>
      <c r="E1398" s="2">
        <v>1</v>
      </c>
      <c r="F1398" s="2">
        <v>0</v>
      </c>
      <c r="G1398" t="s">
        <v>277</v>
      </c>
      <c r="H1398" t="s">
        <v>278</v>
      </c>
      <c r="I1398" t="s">
        <v>17</v>
      </c>
      <c r="J1398" t="s">
        <v>114</v>
      </c>
      <c r="K1398" s="3"/>
      <c r="L1398" t="s">
        <v>61</v>
      </c>
      <c r="M1398" t="s">
        <v>115</v>
      </c>
    </row>
    <row r="1399" spans="1:14" x14ac:dyDescent="0.25">
      <c r="A1399" s="2">
        <v>1</v>
      </c>
      <c r="B1399" s="2">
        <v>2016</v>
      </c>
      <c r="C1399" t="s">
        <v>276</v>
      </c>
      <c r="D1399" t="s">
        <v>48</v>
      </c>
      <c r="E1399" s="2">
        <v>1</v>
      </c>
      <c r="F1399" s="2">
        <v>0</v>
      </c>
      <c r="G1399" t="s">
        <v>277</v>
      </c>
      <c r="H1399" t="s">
        <v>278</v>
      </c>
      <c r="I1399" t="s">
        <v>17</v>
      </c>
      <c r="J1399" t="s">
        <v>116</v>
      </c>
      <c r="K1399" s="2">
        <v>4</v>
      </c>
      <c r="L1399" t="s">
        <v>65</v>
      </c>
      <c r="M1399" t="s">
        <v>117</v>
      </c>
      <c r="N1399" t="s">
        <v>185</v>
      </c>
    </row>
    <row r="1400" spans="1:14" x14ac:dyDescent="0.25">
      <c r="A1400" s="2">
        <v>1</v>
      </c>
      <c r="B1400" s="2">
        <v>2016</v>
      </c>
      <c r="C1400" t="s">
        <v>276</v>
      </c>
      <c r="D1400" t="s">
        <v>48</v>
      </c>
      <c r="E1400" s="2">
        <v>1</v>
      </c>
      <c r="F1400" s="2">
        <v>0</v>
      </c>
      <c r="G1400" t="s">
        <v>277</v>
      </c>
      <c r="H1400" t="s">
        <v>278</v>
      </c>
      <c r="I1400" t="s">
        <v>17</v>
      </c>
      <c r="J1400" t="s">
        <v>118</v>
      </c>
      <c r="K1400" s="2">
        <v>3</v>
      </c>
      <c r="L1400" t="s">
        <v>55</v>
      </c>
      <c r="M1400" t="s">
        <v>119</v>
      </c>
      <c r="N1400" t="s">
        <v>178</v>
      </c>
    </row>
    <row r="1401" spans="1:14" x14ac:dyDescent="0.25">
      <c r="A1401" s="2">
        <v>1</v>
      </c>
      <c r="B1401" s="2">
        <v>2016</v>
      </c>
      <c r="C1401" t="s">
        <v>276</v>
      </c>
      <c r="D1401" t="s">
        <v>48</v>
      </c>
      <c r="E1401" s="2">
        <v>1</v>
      </c>
      <c r="F1401" s="2">
        <v>0</v>
      </c>
      <c r="G1401" t="s">
        <v>277</v>
      </c>
      <c r="H1401" t="s">
        <v>278</v>
      </c>
      <c r="I1401" t="s">
        <v>17</v>
      </c>
      <c r="J1401" t="s">
        <v>120</v>
      </c>
      <c r="K1401" s="2">
        <v>3</v>
      </c>
      <c r="L1401" t="s">
        <v>65</v>
      </c>
      <c r="M1401" t="s">
        <v>121</v>
      </c>
      <c r="N1401" t="s">
        <v>67</v>
      </c>
    </row>
    <row r="1402" spans="1:14" x14ac:dyDescent="0.25">
      <c r="A1402" s="2">
        <v>1</v>
      </c>
      <c r="B1402" s="2">
        <v>2016</v>
      </c>
      <c r="C1402" t="s">
        <v>276</v>
      </c>
      <c r="D1402" t="s">
        <v>48</v>
      </c>
      <c r="E1402" s="2">
        <v>1</v>
      </c>
      <c r="F1402" s="2">
        <v>0</v>
      </c>
      <c r="G1402" t="s">
        <v>277</v>
      </c>
      <c r="H1402" t="s">
        <v>278</v>
      </c>
      <c r="I1402" t="s">
        <v>17</v>
      </c>
      <c r="J1402" t="s">
        <v>122</v>
      </c>
      <c r="K1402" s="2">
        <v>3</v>
      </c>
      <c r="L1402" t="s">
        <v>85</v>
      </c>
      <c r="M1402" t="s">
        <v>123</v>
      </c>
      <c r="N1402" t="s">
        <v>126</v>
      </c>
    </row>
    <row r="1403" spans="1:14" x14ac:dyDescent="0.25">
      <c r="A1403" s="2">
        <v>1</v>
      </c>
      <c r="B1403" s="2">
        <v>2016</v>
      </c>
      <c r="C1403" t="s">
        <v>276</v>
      </c>
      <c r="D1403" t="s">
        <v>48</v>
      </c>
      <c r="E1403" s="2">
        <v>1</v>
      </c>
      <c r="F1403" s="2">
        <v>0</v>
      </c>
      <c r="G1403" t="s">
        <v>277</v>
      </c>
      <c r="H1403" t="s">
        <v>278</v>
      </c>
      <c r="I1403" t="s">
        <v>17</v>
      </c>
      <c r="J1403" t="s">
        <v>124</v>
      </c>
      <c r="K1403" s="2">
        <v>3</v>
      </c>
      <c r="L1403" t="s">
        <v>85</v>
      </c>
      <c r="M1403" t="s">
        <v>125</v>
      </c>
      <c r="N1403" t="s">
        <v>126</v>
      </c>
    </row>
    <row r="1404" spans="1:14" x14ac:dyDescent="0.25">
      <c r="A1404" s="2">
        <v>1</v>
      </c>
      <c r="B1404" s="2">
        <v>2016</v>
      </c>
      <c r="C1404" t="s">
        <v>276</v>
      </c>
      <c r="D1404" t="s">
        <v>48</v>
      </c>
      <c r="E1404" s="2">
        <v>1</v>
      </c>
      <c r="F1404" s="2">
        <v>0</v>
      </c>
      <c r="G1404" t="s">
        <v>277</v>
      </c>
      <c r="H1404" t="s">
        <v>278</v>
      </c>
      <c r="I1404" t="s">
        <v>17</v>
      </c>
      <c r="J1404" t="s">
        <v>127</v>
      </c>
      <c r="K1404" s="2">
        <v>5</v>
      </c>
      <c r="L1404" t="s">
        <v>85</v>
      </c>
      <c r="M1404" t="s">
        <v>128</v>
      </c>
      <c r="N1404" t="s">
        <v>185</v>
      </c>
    </row>
    <row r="1405" spans="1:14" x14ac:dyDescent="0.25">
      <c r="A1405" s="2">
        <v>1</v>
      </c>
      <c r="B1405" s="2">
        <v>2016</v>
      </c>
      <c r="C1405" t="s">
        <v>276</v>
      </c>
      <c r="D1405" t="s">
        <v>48</v>
      </c>
      <c r="E1405" s="2">
        <v>1</v>
      </c>
      <c r="F1405" s="2">
        <v>0</v>
      </c>
      <c r="G1405" t="s">
        <v>277</v>
      </c>
      <c r="H1405" t="s">
        <v>278</v>
      </c>
      <c r="I1405" t="s">
        <v>17</v>
      </c>
      <c r="J1405" t="s">
        <v>129</v>
      </c>
      <c r="K1405" s="2">
        <v>3</v>
      </c>
      <c r="L1405" t="s">
        <v>85</v>
      </c>
      <c r="M1405" t="s">
        <v>130</v>
      </c>
      <c r="N1405" t="s">
        <v>126</v>
      </c>
    </row>
    <row r="1406" spans="1:14" x14ac:dyDescent="0.25">
      <c r="A1406" s="2">
        <v>1</v>
      </c>
      <c r="B1406" s="2">
        <v>2016</v>
      </c>
      <c r="C1406" t="s">
        <v>276</v>
      </c>
      <c r="D1406" t="s">
        <v>48</v>
      </c>
      <c r="E1406" s="2">
        <v>1</v>
      </c>
      <c r="F1406" s="2">
        <v>0</v>
      </c>
      <c r="G1406" t="s">
        <v>277</v>
      </c>
      <c r="H1406" t="s">
        <v>278</v>
      </c>
      <c r="I1406" t="s">
        <v>17</v>
      </c>
      <c r="J1406" t="s">
        <v>131</v>
      </c>
      <c r="K1406" s="2">
        <v>3</v>
      </c>
      <c r="L1406" t="s">
        <v>85</v>
      </c>
      <c r="M1406" t="s">
        <v>132</v>
      </c>
      <c r="N1406" t="s">
        <v>126</v>
      </c>
    </row>
    <row r="1407" spans="1:14" x14ac:dyDescent="0.25">
      <c r="A1407" s="2">
        <v>1</v>
      </c>
      <c r="B1407" s="2">
        <v>2016</v>
      </c>
      <c r="C1407" t="s">
        <v>276</v>
      </c>
      <c r="D1407" t="s">
        <v>48</v>
      </c>
      <c r="E1407" s="2">
        <v>1</v>
      </c>
      <c r="F1407" s="2">
        <v>0</v>
      </c>
      <c r="G1407" t="s">
        <v>277</v>
      </c>
      <c r="H1407" t="s">
        <v>278</v>
      </c>
      <c r="I1407" t="s">
        <v>17</v>
      </c>
      <c r="J1407" t="s">
        <v>133</v>
      </c>
      <c r="K1407" s="2">
        <v>1</v>
      </c>
      <c r="L1407" t="s">
        <v>52</v>
      </c>
      <c r="M1407" t="s">
        <v>134</v>
      </c>
      <c r="N1407" t="s">
        <v>177</v>
      </c>
    </row>
    <row r="1408" spans="1:14" x14ac:dyDescent="0.25">
      <c r="A1408" s="2">
        <v>1</v>
      </c>
      <c r="B1408" s="2">
        <v>2016</v>
      </c>
      <c r="C1408" t="s">
        <v>276</v>
      </c>
      <c r="D1408" t="s">
        <v>48</v>
      </c>
      <c r="E1408" s="2">
        <v>1</v>
      </c>
      <c r="F1408" s="2">
        <v>0</v>
      </c>
      <c r="G1408" t="s">
        <v>277</v>
      </c>
      <c r="H1408" t="s">
        <v>278</v>
      </c>
      <c r="I1408" t="s">
        <v>17</v>
      </c>
      <c r="J1408" t="s">
        <v>135</v>
      </c>
      <c r="K1408" s="2">
        <v>4</v>
      </c>
      <c r="L1408" t="s">
        <v>55</v>
      </c>
      <c r="M1408" t="s">
        <v>136</v>
      </c>
      <c r="N1408" t="s">
        <v>57</v>
      </c>
    </row>
    <row r="1409" spans="1:14" x14ac:dyDescent="0.25">
      <c r="A1409" s="2">
        <v>1</v>
      </c>
      <c r="B1409" s="2">
        <v>2016</v>
      </c>
      <c r="C1409" t="s">
        <v>276</v>
      </c>
      <c r="D1409" t="s">
        <v>48</v>
      </c>
      <c r="E1409" s="2">
        <v>1</v>
      </c>
      <c r="F1409" s="2">
        <v>0</v>
      </c>
      <c r="G1409" t="s">
        <v>277</v>
      </c>
      <c r="H1409" t="s">
        <v>278</v>
      </c>
      <c r="I1409" t="s">
        <v>17</v>
      </c>
      <c r="J1409" t="s">
        <v>137</v>
      </c>
      <c r="K1409" s="2">
        <v>3</v>
      </c>
      <c r="L1409" t="s">
        <v>55</v>
      </c>
      <c r="M1409" t="s">
        <v>138</v>
      </c>
      <c r="N1409" t="s">
        <v>178</v>
      </c>
    </row>
    <row r="1410" spans="1:14" x14ac:dyDescent="0.25">
      <c r="A1410" s="2">
        <v>1</v>
      </c>
      <c r="B1410" s="2">
        <v>2016</v>
      </c>
      <c r="C1410" t="s">
        <v>276</v>
      </c>
      <c r="D1410" t="s">
        <v>48</v>
      </c>
      <c r="E1410" s="2">
        <v>1</v>
      </c>
      <c r="F1410" s="2">
        <v>0</v>
      </c>
      <c r="G1410" t="s">
        <v>277</v>
      </c>
      <c r="H1410" t="s">
        <v>278</v>
      </c>
      <c r="I1410" t="s">
        <v>17</v>
      </c>
      <c r="J1410" t="s">
        <v>139</v>
      </c>
      <c r="K1410" s="2">
        <v>5</v>
      </c>
      <c r="L1410" t="s">
        <v>85</v>
      </c>
      <c r="M1410" t="s">
        <v>140</v>
      </c>
      <c r="N1410" t="s">
        <v>185</v>
      </c>
    </row>
    <row r="1411" spans="1:14" x14ac:dyDescent="0.25">
      <c r="A1411" s="2">
        <v>1</v>
      </c>
      <c r="B1411" s="2">
        <v>2016</v>
      </c>
      <c r="C1411" t="s">
        <v>276</v>
      </c>
      <c r="D1411" t="s">
        <v>48</v>
      </c>
      <c r="E1411" s="2">
        <v>1</v>
      </c>
      <c r="F1411" s="2">
        <v>0</v>
      </c>
      <c r="G1411" t="s">
        <v>277</v>
      </c>
      <c r="H1411" t="s">
        <v>278</v>
      </c>
      <c r="I1411" t="s">
        <v>17</v>
      </c>
      <c r="J1411" t="s">
        <v>141</v>
      </c>
      <c r="K1411" s="2">
        <v>5</v>
      </c>
      <c r="L1411" t="s">
        <v>85</v>
      </c>
      <c r="M1411" t="s">
        <v>142</v>
      </c>
      <c r="N1411" t="s">
        <v>185</v>
      </c>
    </row>
    <row r="1412" spans="1:14" x14ac:dyDescent="0.25">
      <c r="A1412" s="2">
        <v>1</v>
      </c>
      <c r="B1412" s="2">
        <v>2016</v>
      </c>
      <c r="C1412" t="s">
        <v>276</v>
      </c>
      <c r="D1412" t="s">
        <v>48</v>
      </c>
      <c r="E1412" s="2">
        <v>1</v>
      </c>
      <c r="F1412" s="2">
        <v>0</v>
      </c>
      <c r="G1412" t="s">
        <v>277</v>
      </c>
      <c r="H1412" t="s">
        <v>278</v>
      </c>
      <c r="I1412" t="s">
        <v>17</v>
      </c>
      <c r="J1412" t="s">
        <v>143</v>
      </c>
      <c r="K1412" s="2">
        <v>3</v>
      </c>
      <c r="L1412" t="s">
        <v>85</v>
      </c>
      <c r="M1412" t="s">
        <v>144</v>
      </c>
      <c r="N1412" t="s">
        <v>126</v>
      </c>
    </row>
    <row r="1413" spans="1:14" x14ac:dyDescent="0.25">
      <c r="A1413" s="2">
        <v>1</v>
      </c>
      <c r="B1413" s="2">
        <v>2016</v>
      </c>
      <c r="C1413" t="s">
        <v>276</v>
      </c>
      <c r="D1413" t="s">
        <v>48</v>
      </c>
      <c r="E1413" s="2">
        <v>1</v>
      </c>
      <c r="F1413" s="2">
        <v>0</v>
      </c>
      <c r="G1413" t="s">
        <v>277</v>
      </c>
      <c r="H1413" t="s">
        <v>278</v>
      </c>
      <c r="I1413" t="s">
        <v>17</v>
      </c>
      <c r="J1413" t="s">
        <v>145</v>
      </c>
      <c r="K1413" s="2">
        <v>3</v>
      </c>
      <c r="L1413" t="s">
        <v>55</v>
      </c>
      <c r="M1413" t="s">
        <v>146</v>
      </c>
      <c r="N1413" t="s">
        <v>178</v>
      </c>
    </row>
    <row r="1414" spans="1:14" x14ac:dyDescent="0.25">
      <c r="A1414" s="2">
        <v>1</v>
      </c>
      <c r="B1414" s="2">
        <v>2016</v>
      </c>
      <c r="C1414" t="s">
        <v>276</v>
      </c>
      <c r="D1414" t="s">
        <v>48</v>
      </c>
      <c r="E1414" s="2">
        <v>1</v>
      </c>
      <c r="F1414" s="2">
        <v>0</v>
      </c>
      <c r="G1414" t="s">
        <v>277</v>
      </c>
      <c r="H1414" t="s">
        <v>278</v>
      </c>
      <c r="I1414" t="s">
        <v>17</v>
      </c>
      <c r="J1414" t="s">
        <v>147</v>
      </c>
      <c r="K1414" s="2">
        <v>3</v>
      </c>
      <c r="L1414" t="s">
        <v>55</v>
      </c>
      <c r="M1414" t="s">
        <v>148</v>
      </c>
      <c r="N1414" t="s">
        <v>178</v>
      </c>
    </row>
    <row r="1415" spans="1:14" x14ac:dyDescent="0.25">
      <c r="A1415" s="2">
        <v>1</v>
      </c>
      <c r="B1415" s="2">
        <v>2016</v>
      </c>
      <c r="C1415" t="s">
        <v>276</v>
      </c>
      <c r="D1415" t="s">
        <v>48</v>
      </c>
      <c r="E1415" s="2">
        <v>1</v>
      </c>
      <c r="F1415" s="2">
        <v>0</v>
      </c>
      <c r="G1415" t="s">
        <v>277</v>
      </c>
      <c r="H1415" t="s">
        <v>278</v>
      </c>
      <c r="I1415" t="s">
        <v>17</v>
      </c>
      <c r="J1415" t="s">
        <v>149</v>
      </c>
      <c r="K1415" s="2">
        <v>5</v>
      </c>
      <c r="L1415" t="s">
        <v>55</v>
      </c>
      <c r="M1415" t="s">
        <v>150</v>
      </c>
      <c r="N1415" t="s">
        <v>185</v>
      </c>
    </row>
    <row r="1416" spans="1:14" x14ac:dyDescent="0.25">
      <c r="A1416" s="2">
        <v>1</v>
      </c>
      <c r="B1416" s="2">
        <v>2016</v>
      </c>
      <c r="C1416" t="s">
        <v>276</v>
      </c>
      <c r="D1416" t="s">
        <v>48</v>
      </c>
      <c r="E1416" s="2">
        <v>1</v>
      </c>
      <c r="F1416" s="2">
        <v>0</v>
      </c>
      <c r="G1416" t="s">
        <v>277</v>
      </c>
      <c r="H1416" t="s">
        <v>278</v>
      </c>
      <c r="I1416" t="s">
        <v>17</v>
      </c>
      <c r="J1416" t="s">
        <v>151</v>
      </c>
      <c r="K1416" s="3"/>
      <c r="L1416" t="s">
        <v>52</v>
      </c>
      <c r="M1416" t="s">
        <v>152</v>
      </c>
    </row>
    <row r="1417" spans="1:14" x14ac:dyDescent="0.25">
      <c r="A1417" s="2">
        <v>1</v>
      </c>
      <c r="B1417" s="2">
        <v>2016</v>
      </c>
      <c r="C1417" t="s">
        <v>276</v>
      </c>
      <c r="D1417" t="s">
        <v>48</v>
      </c>
      <c r="E1417" s="2">
        <v>1</v>
      </c>
      <c r="F1417" s="2">
        <v>0</v>
      </c>
      <c r="G1417" t="s">
        <v>277</v>
      </c>
      <c r="H1417" t="s">
        <v>278</v>
      </c>
      <c r="I1417" t="s">
        <v>17</v>
      </c>
      <c r="J1417" t="s">
        <v>153</v>
      </c>
      <c r="K1417" s="2">
        <v>1</v>
      </c>
      <c r="L1417" t="s">
        <v>75</v>
      </c>
      <c r="M1417" t="s">
        <v>154</v>
      </c>
      <c r="N1417" t="s">
        <v>256</v>
      </c>
    </row>
    <row r="1418" spans="1:14" x14ac:dyDescent="0.25">
      <c r="A1418" s="2">
        <v>1</v>
      </c>
      <c r="B1418" s="2">
        <v>2016</v>
      </c>
      <c r="C1418" t="s">
        <v>276</v>
      </c>
      <c r="D1418" t="s">
        <v>48</v>
      </c>
      <c r="E1418" s="2">
        <v>1</v>
      </c>
      <c r="F1418" s="2">
        <v>0</v>
      </c>
      <c r="G1418" t="s">
        <v>277</v>
      </c>
      <c r="H1418" t="s">
        <v>278</v>
      </c>
      <c r="I1418" t="s">
        <v>17</v>
      </c>
      <c r="J1418" t="s">
        <v>156</v>
      </c>
      <c r="K1418" s="2">
        <v>2</v>
      </c>
      <c r="L1418" t="s">
        <v>75</v>
      </c>
      <c r="M1418" t="s">
        <v>157</v>
      </c>
      <c r="N1418" t="s">
        <v>222</v>
      </c>
    </row>
    <row r="1419" spans="1:14" x14ac:dyDescent="0.25">
      <c r="A1419" s="2">
        <v>1</v>
      </c>
      <c r="B1419" s="2">
        <v>2016</v>
      </c>
      <c r="C1419" t="s">
        <v>276</v>
      </c>
      <c r="D1419" t="s">
        <v>48</v>
      </c>
      <c r="E1419" s="2">
        <v>1</v>
      </c>
      <c r="F1419" s="2">
        <v>0</v>
      </c>
      <c r="G1419" t="s">
        <v>277</v>
      </c>
      <c r="H1419" t="s">
        <v>278</v>
      </c>
      <c r="I1419" t="s">
        <v>17</v>
      </c>
      <c r="J1419" t="s">
        <v>159</v>
      </c>
      <c r="K1419" s="2">
        <v>9</v>
      </c>
      <c r="L1419" t="s">
        <v>52</v>
      </c>
      <c r="M1419" t="s">
        <v>160</v>
      </c>
      <c r="N1419" t="s">
        <v>188</v>
      </c>
    </row>
    <row r="1420" spans="1:14" x14ac:dyDescent="0.25">
      <c r="A1420" s="2">
        <v>1</v>
      </c>
      <c r="B1420" s="2">
        <v>2016</v>
      </c>
      <c r="C1420" t="s">
        <v>276</v>
      </c>
      <c r="D1420" t="s">
        <v>48</v>
      </c>
      <c r="E1420" s="2">
        <v>1</v>
      </c>
      <c r="F1420" s="2">
        <v>0</v>
      </c>
      <c r="G1420" t="s">
        <v>277</v>
      </c>
      <c r="H1420" t="s">
        <v>278</v>
      </c>
      <c r="I1420" t="s">
        <v>17</v>
      </c>
      <c r="J1420" t="s">
        <v>161</v>
      </c>
      <c r="K1420" s="3"/>
      <c r="L1420" t="s">
        <v>52</v>
      </c>
      <c r="M1420" t="s">
        <v>162</v>
      </c>
    </row>
    <row r="1421" spans="1:14" x14ac:dyDescent="0.25">
      <c r="A1421" s="2">
        <v>1</v>
      </c>
      <c r="B1421" s="2">
        <v>2016</v>
      </c>
      <c r="C1421" t="s">
        <v>276</v>
      </c>
      <c r="D1421" t="s">
        <v>48</v>
      </c>
      <c r="E1421" s="2">
        <v>1</v>
      </c>
      <c r="F1421" s="2">
        <v>0</v>
      </c>
      <c r="G1421" t="s">
        <v>277</v>
      </c>
      <c r="H1421" t="s">
        <v>278</v>
      </c>
      <c r="I1421" t="s">
        <v>17</v>
      </c>
      <c r="J1421" t="s">
        <v>163</v>
      </c>
      <c r="K1421" s="2">
        <v>2</v>
      </c>
      <c r="L1421" t="s">
        <v>52</v>
      </c>
      <c r="M1421" t="s">
        <v>164</v>
      </c>
      <c r="N1421" t="s">
        <v>177</v>
      </c>
    </row>
    <row r="1422" spans="1:14" x14ac:dyDescent="0.25">
      <c r="A1422" s="2">
        <v>1</v>
      </c>
      <c r="B1422" s="2">
        <v>2016</v>
      </c>
      <c r="C1422" t="s">
        <v>276</v>
      </c>
      <c r="D1422" t="s">
        <v>48</v>
      </c>
      <c r="E1422" s="2">
        <v>1</v>
      </c>
      <c r="F1422" s="2">
        <v>0</v>
      </c>
      <c r="G1422" t="s">
        <v>277</v>
      </c>
      <c r="H1422" t="s">
        <v>278</v>
      </c>
      <c r="I1422" t="s">
        <v>17</v>
      </c>
      <c r="J1422" t="s">
        <v>166</v>
      </c>
      <c r="K1422" s="2">
        <v>4</v>
      </c>
      <c r="L1422" t="s">
        <v>55</v>
      </c>
      <c r="M1422" t="s">
        <v>167</v>
      </c>
      <c r="N1422" t="s">
        <v>57</v>
      </c>
    </row>
    <row r="1423" spans="1:14" x14ac:dyDescent="0.25">
      <c r="A1423" s="2">
        <v>1</v>
      </c>
      <c r="B1423" s="2">
        <v>2016</v>
      </c>
      <c r="C1423" t="s">
        <v>279</v>
      </c>
      <c r="D1423" t="s">
        <v>169</v>
      </c>
      <c r="E1423" s="2">
        <v>1</v>
      </c>
      <c r="F1423" s="2">
        <v>1</v>
      </c>
      <c r="G1423" t="s">
        <v>182</v>
      </c>
      <c r="H1423" t="s">
        <v>182</v>
      </c>
      <c r="I1423" t="s">
        <v>21</v>
      </c>
      <c r="J1423" t="s">
        <v>51</v>
      </c>
      <c r="K1423" s="2">
        <v>5</v>
      </c>
      <c r="L1423" t="s">
        <v>52</v>
      </c>
      <c r="M1423" t="s">
        <v>53</v>
      </c>
      <c r="N1423" t="s">
        <v>183</v>
      </c>
    </row>
    <row r="1424" spans="1:14" x14ac:dyDescent="0.25">
      <c r="A1424" s="2">
        <v>1</v>
      </c>
      <c r="B1424" s="2">
        <v>2016</v>
      </c>
      <c r="C1424" t="s">
        <v>279</v>
      </c>
      <c r="D1424" t="s">
        <v>169</v>
      </c>
      <c r="E1424" s="2">
        <v>1</v>
      </c>
      <c r="F1424" s="2">
        <v>1</v>
      </c>
      <c r="G1424" t="s">
        <v>182</v>
      </c>
      <c r="H1424" t="s">
        <v>182</v>
      </c>
      <c r="I1424" t="s">
        <v>21</v>
      </c>
      <c r="J1424" t="s">
        <v>54</v>
      </c>
      <c r="K1424" s="2">
        <v>3</v>
      </c>
      <c r="L1424" t="s">
        <v>55</v>
      </c>
      <c r="M1424" t="s">
        <v>56</v>
      </c>
      <c r="N1424" t="s">
        <v>178</v>
      </c>
    </row>
    <row r="1425" spans="1:14" x14ac:dyDescent="0.25">
      <c r="A1425" s="2">
        <v>1</v>
      </c>
      <c r="B1425" s="2">
        <v>2016</v>
      </c>
      <c r="C1425" t="s">
        <v>279</v>
      </c>
      <c r="D1425" t="s">
        <v>169</v>
      </c>
      <c r="E1425" s="2">
        <v>1</v>
      </c>
      <c r="F1425" s="2">
        <v>1</v>
      </c>
      <c r="G1425" t="s">
        <v>182</v>
      </c>
      <c r="H1425" t="s">
        <v>182</v>
      </c>
      <c r="I1425" t="s">
        <v>21</v>
      </c>
      <c r="J1425" t="s">
        <v>58</v>
      </c>
      <c r="K1425" s="2">
        <v>4</v>
      </c>
      <c r="L1425" t="s">
        <v>55</v>
      </c>
      <c r="M1425" t="s">
        <v>59</v>
      </c>
      <c r="N1425" t="s">
        <v>57</v>
      </c>
    </row>
    <row r="1426" spans="1:14" x14ac:dyDescent="0.25">
      <c r="A1426" s="2">
        <v>1</v>
      </c>
      <c r="B1426" s="2">
        <v>2016</v>
      </c>
      <c r="C1426" t="s">
        <v>279</v>
      </c>
      <c r="D1426" t="s">
        <v>169</v>
      </c>
      <c r="E1426" s="2">
        <v>1</v>
      </c>
      <c r="F1426" s="2">
        <v>1</v>
      </c>
      <c r="G1426" t="s">
        <v>182</v>
      </c>
      <c r="H1426" t="s">
        <v>182</v>
      </c>
      <c r="I1426" t="s">
        <v>21</v>
      </c>
      <c r="J1426" t="s">
        <v>60</v>
      </c>
      <c r="K1426" s="2">
        <v>1</v>
      </c>
      <c r="L1426" t="s">
        <v>61</v>
      </c>
      <c r="M1426" t="s">
        <v>62</v>
      </c>
      <c r="N1426" t="s">
        <v>177</v>
      </c>
    </row>
    <row r="1427" spans="1:14" x14ac:dyDescent="0.25">
      <c r="A1427" s="2">
        <v>1</v>
      </c>
      <c r="B1427" s="2">
        <v>2016</v>
      </c>
      <c r="C1427" t="s">
        <v>279</v>
      </c>
      <c r="D1427" t="s">
        <v>169</v>
      </c>
      <c r="E1427" s="2">
        <v>1</v>
      </c>
      <c r="F1427" s="2">
        <v>1</v>
      </c>
      <c r="G1427" t="s">
        <v>182</v>
      </c>
      <c r="H1427" t="s">
        <v>182</v>
      </c>
      <c r="I1427" t="s">
        <v>21</v>
      </c>
      <c r="J1427" t="s">
        <v>64</v>
      </c>
      <c r="K1427" s="2">
        <v>2</v>
      </c>
      <c r="L1427" t="s">
        <v>65</v>
      </c>
      <c r="M1427" t="s">
        <v>66</v>
      </c>
      <c r="N1427" t="s">
        <v>186</v>
      </c>
    </row>
    <row r="1428" spans="1:14" x14ac:dyDescent="0.25">
      <c r="A1428" s="2">
        <v>1</v>
      </c>
      <c r="B1428" s="2">
        <v>2016</v>
      </c>
      <c r="C1428" t="s">
        <v>279</v>
      </c>
      <c r="D1428" t="s">
        <v>169</v>
      </c>
      <c r="E1428" s="2">
        <v>1</v>
      </c>
      <c r="F1428" s="2">
        <v>1</v>
      </c>
      <c r="G1428" t="s">
        <v>182</v>
      </c>
      <c r="H1428" t="s">
        <v>182</v>
      </c>
      <c r="I1428" t="s">
        <v>21</v>
      </c>
      <c r="J1428" t="s">
        <v>68</v>
      </c>
      <c r="K1428" s="2">
        <v>2</v>
      </c>
      <c r="L1428" t="s">
        <v>65</v>
      </c>
      <c r="M1428" t="s">
        <v>69</v>
      </c>
      <c r="N1428" t="s">
        <v>186</v>
      </c>
    </row>
    <row r="1429" spans="1:14" x14ac:dyDescent="0.25">
      <c r="A1429" s="2">
        <v>1</v>
      </c>
      <c r="B1429" s="2">
        <v>2016</v>
      </c>
      <c r="C1429" t="s">
        <v>279</v>
      </c>
      <c r="D1429" t="s">
        <v>169</v>
      </c>
      <c r="E1429" s="2">
        <v>1</v>
      </c>
      <c r="F1429" s="2">
        <v>1</v>
      </c>
      <c r="G1429" t="s">
        <v>182</v>
      </c>
      <c r="H1429" t="s">
        <v>182</v>
      </c>
      <c r="I1429" t="s">
        <v>21</v>
      </c>
      <c r="J1429" t="s">
        <v>70</v>
      </c>
      <c r="K1429" s="2">
        <v>1</v>
      </c>
      <c r="L1429" t="s">
        <v>65</v>
      </c>
      <c r="M1429" t="s">
        <v>71</v>
      </c>
      <c r="N1429" t="s">
        <v>230</v>
      </c>
    </row>
    <row r="1430" spans="1:14" x14ac:dyDescent="0.25">
      <c r="A1430" s="2">
        <v>1</v>
      </c>
      <c r="B1430" s="2">
        <v>2016</v>
      </c>
      <c r="C1430" t="s">
        <v>279</v>
      </c>
      <c r="D1430" t="s">
        <v>169</v>
      </c>
      <c r="E1430" s="2">
        <v>1</v>
      </c>
      <c r="F1430" s="2">
        <v>1</v>
      </c>
      <c r="G1430" t="s">
        <v>182</v>
      </c>
      <c r="H1430" t="s">
        <v>182</v>
      </c>
      <c r="I1430" t="s">
        <v>21</v>
      </c>
      <c r="J1430" t="s">
        <v>72</v>
      </c>
      <c r="K1430" s="2">
        <v>1</v>
      </c>
      <c r="L1430" t="s">
        <v>52</v>
      </c>
      <c r="M1430" t="s">
        <v>73</v>
      </c>
      <c r="N1430" t="s">
        <v>177</v>
      </c>
    </row>
    <row r="1431" spans="1:14" x14ac:dyDescent="0.25">
      <c r="A1431" s="2">
        <v>1</v>
      </c>
      <c r="B1431" s="2">
        <v>2016</v>
      </c>
      <c r="C1431" t="s">
        <v>279</v>
      </c>
      <c r="D1431" t="s">
        <v>169</v>
      </c>
      <c r="E1431" s="2">
        <v>1</v>
      </c>
      <c r="F1431" s="2">
        <v>1</v>
      </c>
      <c r="G1431" t="s">
        <v>182</v>
      </c>
      <c r="H1431" t="s">
        <v>182</v>
      </c>
      <c r="I1431" t="s">
        <v>21</v>
      </c>
      <c r="J1431" t="s">
        <v>74</v>
      </c>
      <c r="K1431" s="2">
        <v>1</v>
      </c>
      <c r="L1431" t="s">
        <v>75</v>
      </c>
      <c r="M1431" t="s">
        <v>76</v>
      </c>
      <c r="N1431" t="s">
        <v>77</v>
      </c>
    </row>
    <row r="1432" spans="1:14" x14ac:dyDescent="0.25">
      <c r="A1432" s="2">
        <v>1</v>
      </c>
      <c r="B1432" s="2">
        <v>2016</v>
      </c>
      <c r="C1432" t="s">
        <v>279</v>
      </c>
      <c r="D1432" t="s">
        <v>169</v>
      </c>
      <c r="E1432" s="2">
        <v>1</v>
      </c>
      <c r="F1432" s="2">
        <v>1</v>
      </c>
      <c r="G1432" t="s">
        <v>182</v>
      </c>
      <c r="H1432" t="s">
        <v>182</v>
      </c>
      <c r="I1432" t="s">
        <v>21</v>
      </c>
      <c r="J1432" t="s">
        <v>78</v>
      </c>
      <c r="K1432" s="2">
        <v>7</v>
      </c>
      <c r="L1432" t="s">
        <v>75</v>
      </c>
      <c r="M1432" t="s">
        <v>79</v>
      </c>
      <c r="N1432" t="s">
        <v>212</v>
      </c>
    </row>
    <row r="1433" spans="1:14" x14ac:dyDescent="0.25">
      <c r="A1433" s="2">
        <v>1</v>
      </c>
      <c r="B1433" s="2">
        <v>2016</v>
      </c>
      <c r="C1433" t="s">
        <v>279</v>
      </c>
      <c r="D1433" t="s">
        <v>169</v>
      </c>
      <c r="E1433" s="2">
        <v>1</v>
      </c>
      <c r="F1433" s="2">
        <v>1</v>
      </c>
      <c r="G1433" t="s">
        <v>182</v>
      </c>
      <c r="H1433" t="s">
        <v>182</v>
      </c>
      <c r="I1433" t="s">
        <v>21</v>
      </c>
      <c r="J1433" t="s">
        <v>81</v>
      </c>
      <c r="K1433" s="2">
        <v>5</v>
      </c>
      <c r="L1433" t="s">
        <v>75</v>
      </c>
      <c r="M1433" t="s">
        <v>82</v>
      </c>
      <c r="N1433" t="s">
        <v>280</v>
      </c>
    </row>
    <row r="1434" spans="1:14" x14ac:dyDescent="0.25">
      <c r="A1434" s="2">
        <v>1</v>
      </c>
      <c r="B1434" s="2">
        <v>2016</v>
      </c>
      <c r="C1434" t="s">
        <v>279</v>
      </c>
      <c r="D1434" t="s">
        <v>169</v>
      </c>
      <c r="E1434" s="2">
        <v>1</v>
      </c>
      <c r="F1434" s="2">
        <v>1</v>
      </c>
      <c r="G1434" t="s">
        <v>182</v>
      </c>
      <c r="H1434" t="s">
        <v>182</v>
      </c>
      <c r="I1434" t="s">
        <v>21</v>
      </c>
      <c r="J1434" t="s">
        <v>84</v>
      </c>
      <c r="K1434" s="2">
        <v>4</v>
      </c>
      <c r="L1434" t="s">
        <v>85</v>
      </c>
      <c r="M1434" t="s">
        <v>86</v>
      </c>
      <c r="N1434" t="s">
        <v>87</v>
      </c>
    </row>
    <row r="1435" spans="1:14" x14ac:dyDescent="0.25">
      <c r="A1435" s="2">
        <v>1</v>
      </c>
      <c r="B1435" s="2">
        <v>2016</v>
      </c>
      <c r="C1435" t="s">
        <v>279</v>
      </c>
      <c r="D1435" t="s">
        <v>169</v>
      </c>
      <c r="E1435" s="2">
        <v>1</v>
      </c>
      <c r="F1435" s="2">
        <v>1</v>
      </c>
      <c r="G1435" t="s">
        <v>182</v>
      </c>
      <c r="H1435" t="s">
        <v>182</v>
      </c>
      <c r="I1435" t="s">
        <v>21</v>
      </c>
      <c r="J1435" t="s">
        <v>88</v>
      </c>
      <c r="K1435" s="2">
        <v>3</v>
      </c>
      <c r="L1435" t="s">
        <v>85</v>
      </c>
      <c r="M1435" t="s">
        <v>89</v>
      </c>
      <c r="N1435" t="s">
        <v>126</v>
      </c>
    </row>
    <row r="1436" spans="1:14" x14ac:dyDescent="0.25">
      <c r="A1436" s="2">
        <v>1</v>
      </c>
      <c r="B1436" s="2">
        <v>2016</v>
      </c>
      <c r="C1436" t="s">
        <v>279</v>
      </c>
      <c r="D1436" t="s">
        <v>169</v>
      </c>
      <c r="E1436" s="2">
        <v>1</v>
      </c>
      <c r="F1436" s="2">
        <v>1</v>
      </c>
      <c r="G1436" t="s">
        <v>182</v>
      </c>
      <c r="H1436" t="s">
        <v>182</v>
      </c>
      <c r="I1436" t="s">
        <v>21</v>
      </c>
      <c r="J1436" t="s">
        <v>90</v>
      </c>
      <c r="K1436" s="2">
        <v>3</v>
      </c>
      <c r="L1436" t="s">
        <v>75</v>
      </c>
      <c r="M1436" t="s">
        <v>91</v>
      </c>
      <c r="N1436" t="s">
        <v>95</v>
      </c>
    </row>
    <row r="1437" spans="1:14" x14ac:dyDescent="0.25">
      <c r="A1437" s="2">
        <v>1</v>
      </c>
      <c r="B1437" s="2">
        <v>2016</v>
      </c>
      <c r="C1437" t="s">
        <v>279</v>
      </c>
      <c r="D1437" t="s">
        <v>169</v>
      </c>
      <c r="E1437" s="2">
        <v>1</v>
      </c>
      <c r="F1437" s="2">
        <v>1</v>
      </c>
      <c r="G1437" t="s">
        <v>182</v>
      </c>
      <c r="H1437" t="s">
        <v>182</v>
      </c>
      <c r="I1437" t="s">
        <v>21</v>
      </c>
      <c r="J1437" t="s">
        <v>93</v>
      </c>
      <c r="K1437" s="2">
        <v>1</v>
      </c>
      <c r="L1437" t="s">
        <v>75</v>
      </c>
      <c r="M1437" t="s">
        <v>94</v>
      </c>
      <c r="N1437" t="s">
        <v>200</v>
      </c>
    </row>
    <row r="1438" spans="1:14" x14ac:dyDescent="0.25">
      <c r="A1438" s="2">
        <v>1</v>
      </c>
      <c r="B1438" s="2">
        <v>2016</v>
      </c>
      <c r="C1438" t="s">
        <v>279</v>
      </c>
      <c r="D1438" t="s">
        <v>169</v>
      </c>
      <c r="E1438" s="2">
        <v>1</v>
      </c>
      <c r="F1438" s="2">
        <v>1</v>
      </c>
      <c r="G1438" t="s">
        <v>182</v>
      </c>
      <c r="H1438" t="s">
        <v>182</v>
      </c>
      <c r="I1438" t="s">
        <v>21</v>
      </c>
      <c r="J1438" t="s">
        <v>96</v>
      </c>
      <c r="K1438" s="2">
        <v>3</v>
      </c>
      <c r="L1438" t="s">
        <v>75</v>
      </c>
      <c r="M1438" t="s">
        <v>97</v>
      </c>
      <c r="N1438" t="s">
        <v>95</v>
      </c>
    </row>
    <row r="1439" spans="1:14" x14ac:dyDescent="0.25">
      <c r="A1439" s="2">
        <v>1</v>
      </c>
      <c r="B1439" s="2">
        <v>2016</v>
      </c>
      <c r="C1439" t="s">
        <v>279</v>
      </c>
      <c r="D1439" t="s">
        <v>169</v>
      </c>
      <c r="E1439" s="2">
        <v>1</v>
      </c>
      <c r="F1439" s="2">
        <v>1</v>
      </c>
      <c r="G1439" t="s">
        <v>182</v>
      </c>
      <c r="H1439" t="s">
        <v>182</v>
      </c>
      <c r="I1439" t="s">
        <v>21</v>
      </c>
      <c r="J1439" t="s">
        <v>98</v>
      </c>
      <c r="K1439" s="2">
        <v>3</v>
      </c>
      <c r="L1439" t="s">
        <v>85</v>
      </c>
      <c r="M1439" t="s">
        <v>99</v>
      </c>
      <c r="N1439" t="s">
        <v>126</v>
      </c>
    </row>
    <row r="1440" spans="1:14" x14ac:dyDescent="0.25">
      <c r="A1440" s="2">
        <v>1</v>
      </c>
      <c r="B1440" s="2">
        <v>2016</v>
      </c>
      <c r="C1440" t="s">
        <v>279</v>
      </c>
      <c r="D1440" t="s">
        <v>169</v>
      </c>
      <c r="E1440" s="2">
        <v>1</v>
      </c>
      <c r="F1440" s="2">
        <v>1</v>
      </c>
      <c r="G1440" t="s">
        <v>182</v>
      </c>
      <c r="H1440" t="s">
        <v>182</v>
      </c>
      <c r="I1440" t="s">
        <v>21</v>
      </c>
      <c r="J1440" t="s">
        <v>100</v>
      </c>
      <c r="K1440" s="3"/>
      <c r="L1440" t="s">
        <v>61</v>
      </c>
      <c r="M1440" t="s">
        <v>101</v>
      </c>
    </row>
    <row r="1441" spans="1:14" x14ac:dyDescent="0.25">
      <c r="A1441" s="2">
        <v>1</v>
      </c>
      <c r="B1441" s="2">
        <v>2016</v>
      </c>
      <c r="C1441" t="s">
        <v>279</v>
      </c>
      <c r="D1441" t="s">
        <v>169</v>
      </c>
      <c r="E1441" s="2">
        <v>1</v>
      </c>
      <c r="F1441" s="2">
        <v>1</v>
      </c>
      <c r="G1441" t="s">
        <v>182</v>
      </c>
      <c r="H1441" t="s">
        <v>182</v>
      </c>
      <c r="I1441" t="s">
        <v>21</v>
      </c>
      <c r="J1441" t="s">
        <v>102</v>
      </c>
      <c r="K1441" s="3"/>
      <c r="L1441" t="s">
        <v>61</v>
      </c>
      <c r="M1441" t="s">
        <v>103</v>
      </c>
    </row>
    <row r="1442" spans="1:14" x14ac:dyDescent="0.25">
      <c r="A1442" s="2">
        <v>1</v>
      </c>
      <c r="B1442" s="2">
        <v>2016</v>
      </c>
      <c r="C1442" t="s">
        <v>279</v>
      </c>
      <c r="D1442" t="s">
        <v>169</v>
      </c>
      <c r="E1442" s="2">
        <v>1</v>
      </c>
      <c r="F1442" s="2">
        <v>1</v>
      </c>
      <c r="G1442" t="s">
        <v>182</v>
      </c>
      <c r="H1442" t="s">
        <v>182</v>
      </c>
      <c r="I1442" t="s">
        <v>21</v>
      </c>
      <c r="J1442" t="s">
        <v>104</v>
      </c>
      <c r="K1442" s="3"/>
      <c r="L1442" t="s">
        <v>61</v>
      </c>
      <c r="M1442" t="s">
        <v>105</v>
      </c>
    </row>
    <row r="1443" spans="1:14" x14ac:dyDescent="0.25">
      <c r="A1443" s="2">
        <v>1</v>
      </c>
      <c r="B1443" s="2">
        <v>2016</v>
      </c>
      <c r="C1443" t="s">
        <v>279</v>
      </c>
      <c r="D1443" t="s">
        <v>169</v>
      </c>
      <c r="E1443" s="2">
        <v>1</v>
      </c>
      <c r="F1443" s="2">
        <v>1</v>
      </c>
      <c r="G1443" t="s">
        <v>182</v>
      </c>
      <c r="H1443" t="s">
        <v>182</v>
      </c>
      <c r="I1443" t="s">
        <v>21</v>
      </c>
      <c r="J1443" t="s">
        <v>106</v>
      </c>
      <c r="K1443" s="3"/>
      <c r="L1443" t="s">
        <v>61</v>
      </c>
      <c r="M1443" t="s">
        <v>107</v>
      </c>
    </row>
    <row r="1444" spans="1:14" x14ac:dyDescent="0.25">
      <c r="A1444" s="2">
        <v>1</v>
      </c>
      <c r="B1444" s="2">
        <v>2016</v>
      </c>
      <c r="C1444" t="s">
        <v>279</v>
      </c>
      <c r="D1444" t="s">
        <v>169</v>
      </c>
      <c r="E1444" s="2">
        <v>1</v>
      </c>
      <c r="F1444" s="2">
        <v>1</v>
      </c>
      <c r="G1444" t="s">
        <v>182</v>
      </c>
      <c r="H1444" t="s">
        <v>182</v>
      </c>
      <c r="I1444" t="s">
        <v>21</v>
      </c>
      <c r="J1444" t="s">
        <v>108</v>
      </c>
      <c r="K1444" s="3"/>
      <c r="L1444" t="s">
        <v>61</v>
      </c>
      <c r="M1444" t="s">
        <v>109</v>
      </c>
    </row>
    <row r="1445" spans="1:14" x14ac:dyDescent="0.25">
      <c r="A1445" s="2">
        <v>1</v>
      </c>
      <c r="B1445" s="2">
        <v>2016</v>
      </c>
      <c r="C1445" t="s">
        <v>279</v>
      </c>
      <c r="D1445" t="s">
        <v>169</v>
      </c>
      <c r="E1445" s="2">
        <v>1</v>
      </c>
      <c r="F1445" s="2">
        <v>1</v>
      </c>
      <c r="G1445" t="s">
        <v>182</v>
      </c>
      <c r="H1445" t="s">
        <v>182</v>
      </c>
      <c r="I1445" t="s">
        <v>21</v>
      </c>
      <c r="J1445" t="s">
        <v>110</v>
      </c>
      <c r="K1445" s="3"/>
      <c r="L1445" t="s">
        <v>61</v>
      </c>
      <c r="M1445" t="s">
        <v>111</v>
      </c>
    </row>
    <row r="1446" spans="1:14" x14ac:dyDescent="0.25">
      <c r="A1446" s="2">
        <v>1</v>
      </c>
      <c r="B1446" s="2">
        <v>2016</v>
      </c>
      <c r="C1446" t="s">
        <v>279</v>
      </c>
      <c r="D1446" t="s">
        <v>169</v>
      </c>
      <c r="E1446" s="2">
        <v>1</v>
      </c>
      <c r="F1446" s="2">
        <v>1</v>
      </c>
      <c r="G1446" t="s">
        <v>182</v>
      </c>
      <c r="H1446" t="s">
        <v>182</v>
      </c>
      <c r="I1446" t="s">
        <v>21</v>
      </c>
      <c r="J1446" t="s">
        <v>112</v>
      </c>
      <c r="K1446" s="3"/>
      <c r="L1446" t="s">
        <v>61</v>
      </c>
      <c r="M1446" t="s">
        <v>113</v>
      </c>
    </row>
    <row r="1447" spans="1:14" x14ac:dyDescent="0.25">
      <c r="A1447" s="2">
        <v>1</v>
      </c>
      <c r="B1447" s="2">
        <v>2016</v>
      </c>
      <c r="C1447" t="s">
        <v>279</v>
      </c>
      <c r="D1447" t="s">
        <v>169</v>
      </c>
      <c r="E1447" s="2">
        <v>1</v>
      </c>
      <c r="F1447" s="2">
        <v>1</v>
      </c>
      <c r="G1447" t="s">
        <v>182</v>
      </c>
      <c r="H1447" t="s">
        <v>182</v>
      </c>
      <c r="I1447" t="s">
        <v>21</v>
      </c>
      <c r="J1447" t="s">
        <v>114</v>
      </c>
      <c r="K1447" s="2">
        <v>1</v>
      </c>
      <c r="L1447" t="s">
        <v>61</v>
      </c>
      <c r="M1447" t="s">
        <v>115</v>
      </c>
      <c r="N1447" t="s">
        <v>281</v>
      </c>
    </row>
    <row r="1448" spans="1:14" x14ac:dyDescent="0.25">
      <c r="A1448" s="2">
        <v>1</v>
      </c>
      <c r="B1448" s="2">
        <v>2016</v>
      </c>
      <c r="C1448" t="s">
        <v>279</v>
      </c>
      <c r="D1448" t="s">
        <v>169</v>
      </c>
      <c r="E1448" s="2">
        <v>1</v>
      </c>
      <c r="F1448" s="2">
        <v>1</v>
      </c>
      <c r="G1448" t="s">
        <v>182</v>
      </c>
      <c r="H1448" t="s">
        <v>182</v>
      </c>
      <c r="I1448" t="s">
        <v>21</v>
      </c>
      <c r="J1448" t="s">
        <v>116</v>
      </c>
      <c r="K1448" s="2">
        <v>1</v>
      </c>
      <c r="L1448" t="s">
        <v>65</v>
      </c>
      <c r="M1448" t="s">
        <v>117</v>
      </c>
      <c r="N1448" t="s">
        <v>230</v>
      </c>
    </row>
    <row r="1449" spans="1:14" x14ac:dyDescent="0.25">
      <c r="A1449" s="2">
        <v>1</v>
      </c>
      <c r="B1449" s="2">
        <v>2016</v>
      </c>
      <c r="C1449" t="s">
        <v>279</v>
      </c>
      <c r="D1449" t="s">
        <v>169</v>
      </c>
      <c r="E1449" s="2">
        <v>1</v>
      </c>
      <c r="F1449" s="2">
        <v>1</v>
      </c>
      <c r="G1449" t="s">
        <v>182</v>
      </c>
      <c r="H1449" t="s">
        <v>182</v>
      </c>
      <c r="I1449" t="s">
        <v>21</v>
      </c>
      <c r="J1449" t="s">
        <v>118</v>
      </c>
      <c r="K1449" s="2">
        <v>1</v>
      </c>
      <c r="L1449" t="s">
        <v>55</v>
      </c>
      <c r="M1449" t="s">
        <v>119</v>
      </c>
      <c r="N1449" t="s">
        <v>282</v>
      </c>
    </row>
    <row r="1450" spans="1:14" x14ac:dyDescent="0.25">
      <c r="A1450" s="2">
        <v>1</v>
      </c>
      <c r="B1450" s="2">
        <v>2016</v>
      </c>
      <c r="C1450" t="s">
        <v>279</v>
      </c>
      <c r="D1450" t="s">
        <v>169</v>
      </c>
      <c r="E1450" s="2">
        <v>1</v>
      </c>
      <c r="F1450" s="2">
        <v>1</v>
      </c>
      <c r="G1450" t="s">
        <v>182</v>
      </c>
      <c r="H1450" t="s">
        <v>182</v>
      </c>
      <c r="I1450" t="s">
        <v>21</v>
      </c>
      <c r="J1450" t="s">
        <v>120</v>
      </c>
      <c r="K1450" s="2">
        <v>1</v>
      </c>
      <c r="L1450" t="s">
        <v>65</v>
      </c>
      <c r="M1450" t="s">
        <v>121</v>
      </c>
      <c r="N1450" t="s">
        <v>230</v>
      </c>
    </row>
    <row r="1451" spans="1:14" x14ac:dyDescent="0.25">
      <c r="A1451" s="2">
        <v>1</v>
      </c>
      <c r="B1451" s="2">
        <v>2016</v>
      </c>
      <c r="C1451" t="s">
        <v>279</v>
      </c>
      <c r="D1451" t="s">
        <v>169</v>
      </c>
      <c r="E1451" s="2">
        <v>1</v>
      </c>
      <c r="F1451" s="2">
        <v>1</v>
      </c>
      <c r="G1451" t="s">
        <v>182</v>
      </c>
      <c r="H1451" t="s">
        <v>182</v>
      </c>
      <c r="I1451" t="s">
        <v>21</v>
      </c>
      <c r="J1451" t="s">
        <v>122</v>
      </c>
      <c r="K1451" s="2">
        <v>2</v>
      </c>
      <c r="L1451" t="s">
        <v>85</v>
      </c>
      <c r="M1451" t="s">
        <v>123</v>
      </c>
      <c r="N1451" t="s">
        <v>176</v>
      </c>
    </row>
    <row r="1452" spans="1:14" x14ac:dyDescent="0.25">
      <c r="A1452" s="2">
        <v>1</v>
      </c>
      <c r="B1452" s="2">
        <v>2016</v>
      </c>
      <c r="C1452" t="s">
        <v>279</v>
      </c>
      <c r="D1452" t="s">
        <v>169</v>
      </c>
      <c r="E1452" s="2">
        <v>1</v>
      </c>
      <c r="F1452" s="2">
        <v>1</v>
      </c>
      <c r="G1452" t="s">
        <v>182</v>
      </c>
      <c r="H1452" t="s">
        <v>182</v>
      </c>
      <c r="I1452" t="s">
        <v>21</v>
      </c>
      <c r="J1452" t="s">
        <v>124</v>
      </c>
      <c r="K1452" s="2">
        <v>1</v>
      </c>
      <c r="L1452" t="s">
        <v>85</v>
      </c>
      <c r="M1452" t="s">
        <v>125</v>
      </c>
      <c r="N1452" t="s">
        <v>200</v>
      </c>
    </row>
    <row r="1453" spans="1:14" x14ac:dyDescent="0.25">
      <c r="A1453" s="2">
        <v>1</v>
      </c>
      <c r="B1453" s="2">
        <v>2016</v>
      </c>
      <c r="C1453" t="s">
        <v>279</v>
      </c>
      <c r="D1453" t="s">
        <v>169</v>
      </c>
      <c r="E1453" s="2">
        <v>1</v>
      </c>
      <c r="F1453" s="2">
        <v>1</v>
      </c>
      <c r="G1453" t="s">
        <v>182</v>
      </c>
      <c r="H1453" t="s">
        <v>182</v>
      </c>
      <c r="I1453" t="s">
        <v>21</v>
      </c>
      <c r="J1453" t="s">
        <v>127</v>
      </c>
      <c r="K1453" s="2">
        <v>3</v>
      </c>
      <c r="L1453" t="s">
        <v>85</v>
      </c>
      <c r="M1453" t="s">
        <v>128</v>
      </c>
      <c r="N1453" t="s">
        <v>126</v>
      </c>
    </row>
    <row r="1454" spans="1:14" x14ac:dyDescent="0.25">
      <c r="A1454" s="2">
        <v>1</v>
      </c>
      <c r="B1454" s="2">
        <v>2016</v>
      </c>
      <c r="C1454" t="s">
        <v>279</v>
      </c>
      <c r="D1454" t="s">
        <v>169</v>
      </c>
      <c r="E1454" s="2">
        <v>1</v>
      </c>
      <c r="F1454" s="2">
        <v>1</v>
      </c>
      <c r="G1454" t="s">
        <v>182</v>
      </c>
      <c r="H1454" t="s">
        <v>182</v>
      </c>
      <c r="I1454" t="s">
        <v>21</v>
      </c>
      <c r="J1454" t="s">
        <v>129</v>
      </c>
      <c r="K1454" s="2">
        <v>3</v>
      </c>
      <c r="L1454" t="s">
        <v>85</v>
      </c>
      <c r="M1454" t="s">
        <v>130</v>
      </c>
      <c r="N1454" t="s">
        <v>126</v>
      </c>
    </row>
    <row r="1455" spans="1:14" x14ac:dyDescent="0.25">
      <c r="A1455" s="2">
        <v>1</v>
      </c>
      <c r="B1455" s="2">
        <v>2016</v>
      </c>
      <c r="C1455" t="s">
        <v>279</v>
      </c>
      <c r="D1455" t="s">
        <v>169</v>
      </c>
      <c r="E1455" s="2">
        <v>1</v>
      </c>
      <c r="F1455" s="2">
        <v>1</v>
      </c>
      <c r="G1455" t="s">
        <v>182</v>
      </c>
      <c r="H1455" t="s">
        <v>182</v>
      </c>
      <c r="I1455" t="s">
        <v>21</v>
      </c>
      <c r="J1455" t="s">
        <v>131</v>
      </c>
      <c r="K1455" s="2">
        <v>3</v>
      </c>
      <c r="L1455" t="s">
        <v>85</v>
      </c>
      <c r="M1455" t="s">
        <v>132</v>
      </c>
      <c r="N1455" t="s">
        <v>126</v>
      </c>
    </row>
    <row r="1456" spans="1:14" x14ac:dyDescent="0.25">
      <c r="A1456" s="2">
        <v>1</v>
      </c>
      <c r="B1456" s="2">
        <v>2016</v>
      </c>
      <c r="C1456" t="s">
        <v>279</v>
      </c>
      <c r="D1456" t="s">
        <v>169</v>
      </c>
      <c r="E1456" s="2">
        <v>1</v>
      </c>
      <c r="F1456" s="2">
        <v>1</v>
      </c>
      <c r="G1456" t="s">
        <v>182</v>
      </c>
      <c r="H1456" t="s">
        <v>182</v>
      </c>
      <c r="I1456" t="s">
        <v>21</v>
      </c>
      <c r="J1456" t="s">
        <v>133</v>
      </c>
      <c r="K1456" s="2">
        <v>1</v>
      </c>
      <c r="L1456" t="s">
        <v>52</v>
      </c>
      <c r="M1456" t="s">
        <v>134</v>
      </c>
      <c r="N1456" t="s">
        <v>177</v>
      </c>
    </row>
    <row r="1457" spans="1:14" x14ac:dyDescent="0.25">
      <c r="A1457" s="2">
        <v>1</v>
      </c>
      <c r="B1457" s="2">
        <v>2016</v>
      </c>
      <c r="C1457" t="s">
        <v>279</v>
      </c>
      <c r="D1457" t="s">
        <v>169</v>
      </c>
      <c r="E1457" s="2">
        <v>1</v>
      </c>
      <c r="F1457" s="2">
        <v>1</v>
      </c>
      <c r="G1457" t="s">
        <v>182</v>
      </c>
      <c r="H1457" t="s">
        <v>182</v>
      </c>
      <c r="I1457" t="s">
        <v>21</v>
      </c>
      <c r="J1457" t="s">
        <v>135</v>
      </c>
      <c r="K1457" s="2">
        <v>2</v>
      </c>
      <c r="L1457" t="s">
        <v>55</v>
      </c>
      <c r="M1457" t="s">
        <v>136</v>
      </c>
      <c r="N1457" t="s">
        <v>187</v>
      </c>
    </row>
    <row r="1458" spans="1:14" x14ac:dyDescent="0.25">
      <c r="A1458" s="2">
        <v>1</v>
      </c>
      <c r="B1458" s="2">
        <v>2016</v>
      </c>
      <c r="C1458" t="s">
        <v>279</v>
      </c>
      <c r="D1458" t="s">
        <v>169</v>
      </c>
      <c r="E1458" s="2">
        <v>1</v>
      </c>
      <c r="F1458" s="2">
        <v>1</v>
      </c>
      <c r="G1458" t="s">
        <v>182</v>
      </c>
      <c r="H1458" t="s">
        <v>182</v>
      </c>
      <c r="I1458" t="s">
        <v>21</v>
      </c>
      <c r="J1458" t="s">
        <v>137</v>
      </c>
      <c r="K1458" s="2">
        <v>4</v>
      </c>
      <c r="L1458" t="s">
        <v>55</v>
      </c>
      <c r="M1458" t="s">
        <v>138</v>
      </c>
      <c r="N1458" t="s">
        <v>57</v>
      </c>
    </row>
    <row r="1459" spans="1:14" x14ac:dyDescent="0.25">
      <c r="A1459" s="2">
        <v>1</v>
      </c>
      <c r="B1459" s="2">
        <v>2016</v>
      </c>
      <c r="C1459" t="s">
        <v>279</v>
      </c>
      <c r="D1459" t="s">
        <v>169</v>
      </c>
      <c r="E1459" s="2">
        <v>1</v>
      </c>
      <c r="F1459" s="2">
        <v>1</v>
      </c>
      <c r="G1459" t="s">
        <v>182</v>
      </c>
      <c r="H1459" t="s">
        <v>182</v>
      </c>
      <c r="I1459" t="s">
        <v>21</v>
      </c>
      <c r="J1459" t="s">
        <v>139</v>
      </c>
      <c r="K1459" s="2">
        <v>3</v>
      </c>
      <c r="L1459" t="s">
        <v>85</v>
      </c>
      <c r="M1459" t="s">
        <v>140</v>
      </c>
      <c r="N1459" t="s">
        <v>126</v>
      </c>
    </row>
    <row r="1460" spans="1:14" x14ac:dyDescent="0.25">
      <c r="A1460" s="2">
        <v>1</v>
      </c>
      <c r="B1460" s="2">
        <v>2016</v>
      </c>
      <c r="C1460" t="s">
        <v>279</v>
      </c>
      <c r="D1460" t="s">
        <v>169</v>
      </c>
      <c r="E1460" s="2">
        <v>1</v>
      </c>
      <c r="F1460" s="2">
        <v>1</v>
      </c>
      <c r="G1460" t="s">
        <v>182</v>
      </c>
      <c r="H1460" t="s">
        <v>182</v>
      </c>
      <c r="I1460" t="s">
        <v>21</v>
      </c>
      <c r="J1460" t="s">
        <v>141</v>
      </c>
      <c r="K1460" s="2">
        <v>5</v>
      </c>
      <c r="L1460" t="s">
        <v>85</v>
      </c>
      <c r="M1460" t="s">
        <v>142</v>
      </c>
      <c r="N1460" t="s">
        <v>185</v>
      </c>
    </row>
    <row r="1461" spans="1:14" x14ac:dyDescent="0.25">
      <c r="A1461" s="2">
        <v>1</v>
      </c>
      <c r="B1461" s="2">
        <v>2016</v>
      </c>
      <c r="C1461" t="s">
        <v>279</v>
      </c>
      <c r="D1461" t="s">
        <v>169</v>
      </c>
      <c r="E1461" s="2">
        <v>1</v>
      </c>
      <c r="F1461" s="2">
        <v>1</v>
      </c>
      <c r="G1461" t="s">
        <v>182</v>
      </c>
      <c r="H1461" t="s">
        <v>182</v>
      </c>
      <c r="I1461" t="s">
        <v>21</v>
      </c>
      <c r="J1461" t="s">
        <v>143</v>
      </c>
      <c r="K1461" s="2">
        <v>4</v>
      </c>
      <c r="L1461" t="s">
        <v>85</v>
      </c>
      <c r="M1461" t="s">
        <v>144</v>
      </c>
      <c r="N1461" t="s">
        <v>87</v>
      </c>
    </row>
    <row r="1462" spans="1:14" x14ac:dyDescent="0.25">
      <c r="A1462" s="2">
        <v>1</v>
      </c>
      <c r="B1462" s="2">
        <v>2016</v>
      </c>
      <c r="C1462" t="s">
        <v>279</v>
      </c>
      <c r="D1462" t="s">
        <v>169</v>
      </c>
      <c r="E1462" s="2">
        <v>1</v>
      </c>
      <c r="F1462" s="2">
        <v>1</v>
      </c>
      <c r="G1462" t="s">
        <v>182</v>
      </c>
      <c r="H1462" t="s">
        <v>182</v>
      </c>
      <c r="I1462" t="s">
        <v>21</v>
      </c>
      <c r="J1462" t="s">
        <v>145</v>
      </c>
      <c r="K1462" s="2">
        <v>5</v>
      </c>
      <c r="L1462" t="s">
        <v>55</v>
      </c>
      <c r="M1462" t="s">
        <v>146</v>
      </c>
      <c r="N1462" t="s">
        <v>185</v>
      </c>
    </row>
    <row r="1463" spans="1:14" x14ac:dyDescent="0.25">
      <c r="A1463" s="2">
        <v>1</v>
      </c>
      <c r="B1463" s="2">
        <v>2016</v>
      </c>
      <c r="C1463" t="s">
        <v>279</v>
      </c>
      <c r="D1463" t="s">
        <v>169</v>
      </c>
      <c r="E1463" s="2">
        <v>1</v>
      </c>
      <c r="F1463" s="2">
        <v>1</v>
      </c>
      <c r="G1463" t="s">
        <v>182</v>
      </c>
      <c r="H1463" t="s">
        <v>182</v>
      </c>
      <c r="I1463" t="s">
        <v>21</v>
      </c>
      <c r="J1463" t="s">
        <v>147</v>
      </c>
      <c r="K1463" s="2">
        <v>5</v>
      </c>
      <c r="L1463" t="s">
        <v>55</v>
      </c>
      <c r="M1463" t="s">
        <v>148</v>
      </c>
      <c r="N1463" t="s">
        <v>185</v>
      </c>
    </row>
    <row r="1464" spans="1:14" x14ac:dyDescent="0.25">
      <c r="A1464" s="2">
        <v>1</v>
      </c>
      <c r="B1464" s="2">
        <v>2016</v>
      </c>
      <c r="C1464" t="s">
        <v>279</v>
      </c>
      <c r="D1464" t="s">
        <v>169</v>
      </c>
      <c r="E1464" s="2">
        <v>1</v>
      </c>
      <c r="F1464" s="2">
        <v>1</v>
      </c>
      <c r="G1464" t="s">
        <v>182</v>
      </c>
      <c r="H1464" t="s">
        <v>182</v>
      </c>
      <c r="I1464" t="s">
        <v>21</v>
      </c>
      <c r="J1464" t="s">
        <v>149</v>
      </c>
      <c r="K1464" s="2">
        <v>5</v>
      </c>
      <c r="L1464" t="s">
        <v>55</v>
      </c>
      <c r="M1464" t="s">
        <v>150</v>
      </c>
      <c r="N1464" t="s">
        <v>185</v>
      </c>
    </row>
    <row r="1465" spans="1:14" x14ac:dyDescent="0.25">
      <c r="A1465" s="2">
        <v>1</v>
      </c>
      <c r="B1465" s="2">
        <v>2016</v>
      </c>
      <c r="C1465" t="s">
        <v>279</v>
      </c>
      <c r="D1465" t="s">
        <v>169</v>
      </c>
      <c r="E1465" s="2">
        <v>1</v>
      </c>
      <c r="F1465" s="2">
        <v>1</v>
      </c>
      <c r="G1465" t="s">
        <v>182</v>
      </c>
      <c r="H1465" t="s">
        <v>182</v>
      </c>
      <c r="I1465" t="s">
        <v>21</v>
      </c>
      <c r="J1465" t="s">
        <v>151</v>
      </c>
      <c r="K1465" s="2">
        <v>9</v>
      </c>
      <c r="L1465" t="s">
        <v>52</v>
      </c>
      <c r="M1465" t="s">
        <v>152</v>
      </c>
      <c r="N1465" t="s">
        <v>188</v>
      </c>
    </row>
    <row r="1466" spans="1:14" x14ac:dyDescent="0.25">
      <c r="A1466" s="2">
        <v>1</v>
      </c>
      <c r="B1466" s="2">
        <v>2016</v>
      </c>
      <c r="C1466" t="s">
        <v>279</v>
      </c>
      <c r="D1466" t="s">
        <v>169</v>
      </c>
      <c r="E1466" s="2">
        <v>1</v>
      </c>
      <c r="F1466" s="2">
        <v>1</v>
      </c>
      <c r="G1466" t="s">
        <v>182</v>
      </c>
      <c r="H1466" t="s">
        <v>182</v>
      </c>
      <c r="I1466" t="s">
        <v>21</v>
      </c>
      <c r="J1466" t="s">
        <v>153</v>
      </c>
      <c r="K1466" s="2">
        <v>3</v>
      </c>
      <c r="L1466" t="s">
        <v>75</v>
      </c>
      <c r="M1466" t="s">
        <v>154</v>
      </c>
      <c r="N1466" t="s">
        <v>217</v>
      </c>
    </row>
    <row r="1467" spans="1:14" x14ac:dyDescent="0.25">
      <c r="A1467" s="2">
        <v>1</v>
      </c>
      <c r="B1467" s="2">
        <v>2016</v>
      </c>
      <c r="C1467" t="s">
        <v>279</v>
      </c>
      <c r="D1467" t="s">
        <v>169</v>
      </c>
      <c r="E1467" s="2">
        <v>1</v>
      </c>
      <c r="F1467" s="2">
        <v>1</v>
      </c>
      <c r="G1467" t="s">
        <v>182</v>
      </c>
      <c r="H1467" t="s">
        <v>182</v>
      </c>
      <c r="I1467" t="s">
        <v>21</v>
      </c>
      <c r="J1467" t="s">
        <v>156</v>
      </c>
      <c r="K1467" s="2">
        <v>1</v>
      </c>
      <c r="L1467" t="s">
        <v>75</v>
      </c>
      <c r="M1467" t="s">
        <v>157</v>
      </c>
      <c r="N1467" t="s">
        <v>158</v>
      </c>
    </row>
    <row r="1468" spans="1:14" x14ac:dyDescent="0.25">
      <c r="A1468" s="2">
        <v>1</v>
      </c>
      <c r="B1468" s="2">
        <v>2016</v>
      </c>
      <c r="C1468" t="s">
        <v>279</v>
      </c>
      <c r="D1468" t="s">
        <v>169</v>
      </c>
      <c r="E1468" s="2">
        <v>1</v>
      </c>
      <c r="F1468" s="2">
        <v>1</v>
      </c>
      <c r="G1468" t="s">
        <v>182</v>
      </c>
      <c r="H1468" t="s">
        <v>182</v>
      </c>
      <c r="I1468" t="s">
        <v>21</v>
      </c>
      <c r="J1468" t="s">
        <v>159</v>
      </c>
      <c r="K1468" s="3"/>
      <c r="L1468" t="s">
        <v>52</v>
      </c>
      <c r="M1468" t="s">
        <v>160</v>
      </c>
    </row>
    <row r="1469" spans="1:14" x14ac:dyDescent="0.25">
      <c r="A1469" s="2">
        <v>1</v>
      </c>
      <c r="B1469" s="2">
        <v>2016</v>
      </c>
      <c r="C1469" t="s">
        <v>279</v>
      </c>
      <c r="D1469" t="s">
        <v>169</v>
      </c>
      <c r="E1469" s="2">
        <v>1</v>
      </c>
      <c r="F1469" s="2">
        <v>1</v>
      </c>
      <c r="G1469" t="s">
        <v>182</v>
      </c>
      <c r="H1469" t="s">
        <v>182</v>
      </c>
      <c r="I1469" t="s">
        <v>21</v>
      </c>
      <c r="J1469" t="s">
        <v>161</v>
      </c>
      <c r="K1469" s="3"/>
      <c r="L1469" t="s">
        <v>52</v>
      </c>
      <c r="M1469" t="s">
        <v>162</v>
      </c>
    </row>
    <row r="1470" spans="1:14" x14ac:dyDescent="0.25">
      <c r="A1470" s="2">
        <v>1</v>
      </c>
      <c r="B1470" s="2">
        <v>2016</v>
      </c>
      <c r="C1470" t="s">
        <v>279</v>
      </c>
      <c r="D1470" t="s">
        <v>169</v>
      </c>
      <c r="E1470" s="2">
        <v>1</v>
      </c>
      <c r="F1470" s="2">
        <v>1</v>
      </c>
      <c r="G1470" t="s">
        <v>182</v>
      </c>
      <c r="H1470" t="s">
        <v>182</v>
      </c>
      <c r="I1470" t="s">
        <v>21</v>
      </c>
      <c r="J1470" t="s">
        <v>163</v>
      </c>
      <c r="K1470" s="2">
        <v>2</v>
      </c>
      <c r="L1470" t="s">
        <v>52</v>
      </c>
      <c r="M1470" t="s">
        <v>164</v>
      </c>
      <c r="N1470" t="s">
        <v>177</v>
      </c>
    </row>
    <row r="1471" spans="1:14" x14ac:dyDescent="0.25">
      <c r="A1471" s="2">
        <v>1</v>
      </c>
      <c r="B1471" s="2">
        <v>2016</v>
      </c>
      <c r="C1471" t="s">
        <v>279</v>
      </c>
      <c r="D1471" t="s">
        <v>169</v>
      </c>
      <c r="E1471" s="2">
        <v>1</v>
      </c>
      <c r="F1471" s="2">
        <v>1</v>
      </c>
      <c r="G1471" t="s">
        <v>182</v>
      </c>
      <c r="H1471" t="s">
        <v>182</v>
      </c>
      <c r="I1471" t="s">
        <v>21</v>
      </c>
      <c r="J1471" t="s">
        <v>166</v>
      </c>
      <c r="K1471" s="2">
        <v>4</v>
      </c>
      <c r="L1471" t="s">
        <v>55</v>
      </c>
      <c r="M1471" t="s">
        <v>167</v>
      </c>
      <c r="N1471" t="s">
        <v>57</v>
      </c>
    </row>
    <row r="1472" spans="1:14" x14ac:dyDescent="0.25">
      <c r="A1472" s="2">
        <v>1</v>
      </c>
      <c r="B1472" s="2">
        <v>2016</v>
      </c>
      <c r="C1472" t="s">
        <v>283</v>
      </c>
      <c r="D1472" t="s">
        <v>204</v>
      </c>
      <c r="E1472" s="2">
        <v>0</v>
      </c>
      <c r="F1472" s="2">
        <v>0</v>
      </c>
      <c r="G1472" t="s">
        <v>284</v>
      </c>
      <c r="H1472" t="s">
        <v>261</v>
      </c>
      <c r="I1472" t="s">
        <v>10</v>
      </c>
      <c r="J1472" t="s">
        <v>51</v>
      </c>
      <c r="K1472" s="3"/>
      <c r="L1472" t="s">
        <v>52</v>
      </c>
      <c r="M1472" t="s">
        <v>53</v>
      </c>
    </row>
    <row r="1473" spans="1:14" x14ac:dyDescent="0.25">
      <c r="A1473" s="2">
        <v>1</v>
      </c>
      <c r="B1473" s="2">
        <v>2016</v>
      </c>
      <c r="C1473" t="s">
        <v>283</v>
      </c>
      <c r="D1473" t="s">
        <v>204</v>
      </c>
      <c r="E1473" s="2">
        <v>0</v>
      </c>
      <c r="F1473" s="2">
        <v>0</v>
      </c>
      <c r="G1473" t="s">
        <v>284</v>
      </c>
      <c r="H1473" t="s">
        <v>261</v>
      </c>
      <c r="I1473" t="s">
        <v>10</v>
      </c>
      <c r="J1473" t="s">
        <v>54</v>
      </c>
      <c r="K1473" s="2">
        <v>5</v>
      </c>
      <c r="L1473" t="s">
        <v>55</v>
      </c>
      <c r="M1473" t="s">
        <v>56</v>
      </c>
      <c r="N1473" t="s">
        <v>185</v>
      </c>
    </row>
    <row r="1474" spans="1:14" x14ac:dyDescent="0.25">
      <c r="A1474" s="2">
        <v>1</v>
      </c>
      <c r="B1474" s="2">
        <v>2016</v>
      </c>
      <c r="C1474" t="s">
        <v>283</v>
      </c>
      <c r="D1474" t="s">
        <v>204</v>
      </c>
      <c r="E1474" s="2">
        <v>0</v>
      </c>
      <c r="F1474" s="2">
        <v>0</v>
      </c>
      <c r="G1474" t="s">
        <v>284</v>
      </c>
      <c r="H1474" t="s">
        <v>261</v>
      </c>
      <c r="I1474" t="s">
        <v>10</v>
      </c>
      <c r="J1474" t="s">
        <v>58</v>
      </c>
      <c r="K1474" s="2">
        <v>5</v>
      </c>
      <c r="L1474" t="s">
        <v>55</v>
      </c>
      <c r="M1474" t="s">
        <v>59</v>
      </c>
      <c r="N1474" t="s">
        <v>185</v>
      </c>
    </row>
    <row r="1475" spans="1:14" x14ac:dyDescent="0.25">
      <c r="A1475" s="2">
        <v>1</v>
      </c>
      <c r="B1475" s="2">
        <v>2016</v>
      </c>
      <c r="C1475" t="s">
        <v>283</v>
      </c>
      <c r="D1475" t="s">
        <v>204</v>
      </c>
      <c r="E1475" s="2">
        <v>0</v>
      </c>
      <c r="F1475" s="2">
        <v>0</v>
      </c>
      <c r="G1475" t="s">
        <v>284</v>
      </c>
      <c r="H1475" t="s">
        <v>261</v>
      </c>
      <c r="I1475" t="s">
        <v>10</v>
      </c>
      <c r="J1475" t="s">
        <v>60</v>
      </c>
      <c r="K1475" s="2">
        <v>2</v>
      </c>
      <c r="L1475" t="s">
        <v>61</v>
      </c>
      <c r="M1475" t="s">
        <v>62</v>
      </c>
      <c r="N1475" t="s">
        <v>63</v>
      </c>
    </row>
    <row r="1476" spans="1:14" x14ac:dyDescent="0.25">
      <c r="A1476" s="2">
        <v>1</v>
      </c>
      <c r="B1476" s="2">
        <v>2016</v>
      </c>
      <c r="C1476" t="s">
        <v>283</v>
      </c>
      <c r="D1476" t="s">
        <v>204</v>
      </c>
      <c r="E1476" s="2">
        <v>0</v>
      </c>
      <c r="F1476" s="2">
        <v>0</v>
      </c>
      <c r="G1476" t="s">
        <v>284</v>
      </c>
      <c r="H1476" t="s">
        <v>261</v>
      </c>
      <c r="I1476" t="s">
        <v>10</v>
      </c>
      <c r="J1476" t="s">
        <v>64</v>
      </c>
      <c r="K1476" s="2">
        <v>4</v>
      </c>
      <c r="L1476" t="s">
        <v>65</v>
      </c>
      <c r="M1476" t="s">
        <v>66</v>
      </c>
      <c r="N1476" t="s">
        <v>185</v>
      </c>
    </row>
    <row r="1477" spans="1:14" x14ac:dyDescent="0.25">
      <c r="A1477" s="2">
        <v>1</v>
      </c>
      <c r="B1477" s="2">
        <v>2016</v>
      </c>
      <c r="C1477" t="s">
        <v>283</v>
      </c>
      <c r="D1477" t="s">
        <v>204</v>
      </c>
      <c r="E1477" s="2">
        <v>0</v>
      </c>
      <c r="F1477" s="2">
        <v>0</v>
      </c>
      <c r="G1477" t="s">
        <v>284</v>
      </c>
      <c r="H1477" t="s">
        <v>261</v>
      </c>
      <c r="I1477" t="s">
        <v>10</v>
      </c>
      <c r="J1477" t="s">
        <v>68</v>
      </c>
      <c r="K1477" s="2">
        <v>4</v>
      </c>
      <c r="L1477" t="s">
        <v>65</v>
      </c>
      <c r="M1477" t="s">
        <v>69</v>
      </c>
      <c r="N1477" t="s">
        <v>185</v>
      </c>
    </row>
    <row r="1478" spans="1:14" x14ac:dyDescent="0.25">
      <c r="A1478" s="2">
        <v>1</v>
      </c>
      <c r="B1478" s="2">
        <v>2016</v>
      </c>
      <c r="C1478" t="s">
        <v>283</v>
      </c>
      <c r="D1478" t="s">
        <v>204</v>
      </c>
      <c r="E1478" s="2">
        <v>0</v>
      </c>
      <c r="F1478" s="2">
        <v>0</v>
      </c>
      <c r="G1478" t="s">
        <v>284</v>
      </c>
      <c r="H1478" t="s">
        <v>261</v>
      </c>
      <c r="I1478" t="s">
        <v>10</v>
      </c>
      <c r="J1478" t="s">
        <v>70</v>
      </c>
      <c r="K1478" s="2">
        <v>4</v>
      </c>
      <c r="L1478" t="s">
        <v>65</v>
      </c>
      <c r="M1478" t="s">
        <v>71</v>
      </c>
      <c r="N1478" t="s">
        <v>185</v>
      </c>
    </row>
    <row r="1479" spans="1:14" x14ac:dyDescent="0.25">
      <c r="A1479" s="2">
        <v>1</v>
      </c>
      <c r="B1479" s="2">
        <v>2016</v>
      </c>
      <c r="C1479" t="s">
        <v>283</v>
      </c>
      <c r="D1479" t="s">
        <v>204</v>
      </c>
      <c r="E1479" s="2">
        <v>0</v>
      </c>
      <c r="F1479" s="2">
        <v>0</v>
      </c>
      <c r="G1479" t="s">
        <v>284</v>
      </c>
      <c r="H1479" t="s">
        <v>261</v>
      </c>
      <c r="I1479" t="s">
        <v>10</v>
      </c>
      <c r="J1479" t="s">
        <v>72</v>
      </c>
      <c r="K1479" s="3"/>
      <c r="L1479" t="s">
        <v>52</v>
      </c>
      <c r="M1479" t="s">
        <v>73</v>
      </c>
    </row>
    <row r="1480" spans="1:14" x14ac:dyDescent="0.25">
      <c r="A1480" s="2">
        <v>1</v>
      </c>
      <c r="B1480" s="2">
        <v>2016</v>
      </c>
      <c r="C1480" t="s">
        <v>283</v>
      </c>
      <c r="D1480" t="s">
        <v>204</v>
      </c>
      <c r="E1480" s="2">
        <v>0</v>
      </c>
      <c r="F1480" s="2">
        <v>0</v>
      </c>
      <c r="G1480" t="s">
        <v>284</v>
      </c>
      <c r="H1480" t="s">
        <v>261</v>
      </c>
      <c r="I1480" t="s">
        <v>10</v>
      </c>
      <c r="J1480" t="s">
        <v>74</v>
      </c>
      <c r="K1480" s="2">
        <v>3</v>
      </c>
      <c r="L1480" t="s">
        <v>75</v>
      </c>
      <c r="M1480" t="s">
        <v>76</v>
      </c>
      <c r="N1480" t="s">
        <v>221</v>
      </c>
    </row>
    <row r="1481" spans="1:14" x14ac:dyDescent="0.25">
      <c r="A1481" s="2">
        <v>1</v>
      </c>
      <c r="B1481" s="2">
        <v>2016</v>
      </c>
      <c r="C1481" t="s">
        <v>283</v>
      </c>
      <c r="D1481" t="s">
        <v>204</v>
      </c>
      <c r="E1481" s="2">
        <v>0</v>
      </c>
      <c r="F1481" s="2">
        <v>0</v>
      </c>
      <c r="G1481" t="s">
        <v>284</v>
      </c>
      <c r="H1481" t="s">
        <v>261</v>
      </c>
      <c r="I1481" t="s">
        <v>10</v>
      </c>
      <c r="J1481" t="s">
        <v>78</v>
      </c>
      <c r="K1481" s="2">
        <v>7</v>
      </c>
      <c r="L1481" t="s">
        <v>75</v>
      </c>
      <c r="M1481" t="s">
        <v>79</v>
      </c>
      <c r="N1481" t="s">
        <v>212</v>
      </c>
    </row>
    <row r="1482" spans="1:14" x14ac:dyDescent="0.25">
      <c r="A1482" s="2">
        <v>1</v>
      </c>
      <c r="B1482" s="2">
        <v>2016</v>
      </c>
      <c r="C1482" t="s">
        <v>283</v>
      </c>
      <c r="D1482" t="s">
        <v>204</v>
      </c>
      <c r="E1482" s="2">
        <v>0</v>
      </c>
      <c r="F1482" s="2">
        <v>0</v>
      </c>
      <c r="G1482" t="s">
        <v>284</v>
      </c>
      <c r="H1482" t="s">
        <v>261</v>
      </c>
      <c r="I1482" t="s">
        <v>10</v>
      </c>
      <c r="J1482" t="s">
        <v>81</v>
      </c>
      <c r="K1482" s="2">
        <v>5</v>
      </c>
      <c r="L1482" t="s">
        <v>75</v>
      </c>
      <c r="M1482" t="s">
        <v>82</v>
      </c>
      <c r="N1482" t="s">
        <v>280</v>
      </c>
    </row>
    <row r="1483" spans="1:14" x14ac:dyDescent="0.25">
      <c r="A1483" s="2">
        <v>1</v>
      </c>
      <c r="B1483" s="2">
        <v>2016</v>
      </c>
      <c r="C1483" t="s">
        <v>283</v>
      </c>
      <c r="D1483" t="s">
        <v>204</v>
      </c>
      <c r="E1483" s="2">
        <v>0</v>
      </c>
      <c r="F1483" s="2">
        <v>0</v>
      </c>
      <c r="G1483" t="s">
        <v>284</v>
      </c>
      <c r="H1483" t="s">
        <v>261</v>
      </c>
      <c r="I1483" t="s">
        <v>10</v>
      </c>
      <c r="J1483" t="s">
        <v>84</v>
      </c>
      <c r="K1483" s="2">
        <v>4</v>
      </c>
      <c r="L1483" t="s">
        <v>85</v>
      </c>
      <c r="M1483" t="s">
        <v>86</v>
      </c>
      <c r="N1483" t="s">
        <v>87</v>
      </c>
    </row>
    <row r="1484" spans="1:14" x14ac:dyDescent="0.25">
      <c r="A1484" s="2">
        <v>1</v>
      </c>
      <c r="B1484" s="2">
        <v>2016</v>
      </c>
      <c r="C1484" t="s">
        <v>283</v>
      </c>
      <c r="D1484" t="s">
        <v>204</v>
      </c>
      <c r="E1484" s="2">
        <v>0</v>
      </c>
      <c r="F1484" s="2">
        <v>0</v>
      </c>
      <c r="G1484" t="s">
        <v>284</v>
      </c>
      <c r="H1484" t="s">
        <v>261</v>
      </c>
      <c r="I1484" t="s">
        <v>10</v>
      </c>
      <c r="J1484" t="s">
        <v>88</v>
      </c>
      <c r="K1484" s="2">
        <v>3</v>
      </c>
      <c r="L1484" t="s">
        <v>85</v>
      </c>
      <c r="M1484" t="s">
        <v>89</v>
      </c>
      <c r="N1484" t="s">
        <v>126</v>
      </c>
    </row>
    <row r="1485" spans="1:14" x14ac:dyDescent="0.25">
      <c r="A1485" s="2">
        <v>1</v>
      </c>
      <c r="B1485" s="2">
        <v>2016</v>
      </c>
      <c r="C1485" t="s">
        <v>283</v>
      </c>
      <c r="D1485" t="s">
        <v>204</v>
      </c>
      <c r="E1485" s="2">
        <v>0</v>
      </c>
      <c r="F1485" s="2">
        <v>0</v>
      </c>
      <c r="G1485" t="s">
        <v>284</v>
      </c>
      <c r="H1485" t="s">
        <v>261</v>
      </c>
      <c r="I1485" t="s">
        <v>10</v>
      </c>
      <c r="J1485" t="s">
        <v>90</v>
      </c>
      <c r="K1485" s="2">
        <v>4</v>
      </c>
      <c r="L1485" t="s">
        <v>75</v>
      </c>
      <c r="M1485" t="s">
        <v>91</v>
      </c>
      <c r="N1485" t="s">
        <v>92</v>
      </c>
    </row>
    <row r="1486" spans="1:14" x14ac:dyDescent="0.25">
      <c r="A1486" s="2">
        <v>1</v>
      </c>
      <c r="B1486" s="2">
        <v>2016</v>
      </c>
      <c r="C1486" t="s">
        <v>283</v>
      </c>
      <c r="D1486" t="s">
        <v>204</v>
      </c>
      <c r="E1486" s="2">
        <v>0</v>
      </c>
      <c r="F1486" s="2">
        <v>0</v>
      </c>
      <c r="G1486" t="s">
        <v>284</v>
      </c>
      <c r="H1486" t="s">
        <v>261</v>
      </c>
      <c r="I1486" t="s">
        <v>10</v>
      </c>
      <c r="J1486" t="s">
        <v>93</v>
      </c>
      <c r="K1486" s="2">
        <v>2</v>
      </c>
      <c r="L1486" t="s">
        <v>75</v>
      </c>
      <c r="M1486" t="s">
        <v>94</v>
      </c>
      <c r="N1486" t="s">
        <v>176</v>
      </c>
    </row>
    <row r="1487" spans="1:14" x14ac:dyDescent="0.25">
      <c r="A1487" s="2">
        <v>1</v>
      </c>
      <c r="B1487" s="2">
        <v>2016</v>
      </c>
      <c r="C1487" t="s">
        <v>283</v>
      </c>
      <c r="D1487" t="s">
        <v>204</v>
      </c>
      <c r="E1487" s="2">
        <v>0</v>
      </c>
      <c r="F1487" s="2">
        <v>0</v>
      </c>
      <c r="G1487" t="s">
        <v>284</v>
      </c>
      <c r="H1487" t="s">
        <v>261</v>
      </c>
      <c r="I1487" t="s">
        <v>10</v>
      </c>
      <c r="J1487" t="s">
        <v>96</v>
      </c>
      <c r="K1487" s="2">
        <v>2</v>
      </c>
      <c r="L1487" t="s">
        <v>75</v>
      </c>
      <c r="M1487" t="s">
        <v>97</v>
      </c>
      <c r="N1487" t="s">
        <v>176</v>
      </c>
    </row>
    <row r="1488" spans="1:14" x14ac:dyDescent="0.25">
      <c r="A1488" s="2">
        <v>1</v>
      </c>
      <c r="B1488" s="2">
        <v>2016</v>
      </c>
      <c r="C1488" t="s">
        <v>283</v>
      </c>
      <c r="D1488" t="s">
        <v>204</v>
      </c>
      <c r="E1488" s="2">
        <v>0</v>
      </c>
      <c r="F1488" s="2">
        <v>0</v>
      </c>
      <c r="G1488" t="s">
        <v>284</v>
      </c>
      <c r="H1488" t="s">
        <v>261</v>
      </c>
      <c r="I1488" t="s">
        <v>10</v>
      </c>
      <c r="J1488" t="s">
        <v>98</v>
      </c>
      <c r="K1488" s="2">
        <v>3</v>
      </c>
      <c r="L1488" t="s">
        <v>85</v>
      </c>
      <c r="M1488" t="s">
        <v>99</v>
      </c>
      <c r="N1488" t="s">
        <v>126</v>
      </c>
    </row>
    <row r="1489" spans="1:14" x14ac:dyDescent="0.25">
      <c r="A1489" s="2">
        <v>1</v>
      </c>
      <c r="B1489" s="2">
        <v>2016</v>
      </c>
      <c r="C1489" t="s">
        <v>283</v>
      </c>
      <c r="D1489" t="s">
        <v>204</v>
      </c>
      <c r="E1489" s="2">
        <v>0</v>
      </c>
      <c r="F1489" s="2">
        <v>0</v>
      </c>
      <c r="G1489" t="s">
        <v>284</v>
      </c>
      <c r="H1489" t="s">
        <v>261</v>
      </c>
      <c r="I1489" t="s">
        <v>10</v>
      </c>
      <c r="J1489" t="s">
        <v>100</v>
      </c>
      <c r="K1489" s="3"/>
      <c r="L1489" t="s">
        <v>61</v>
      </c>
      <c r="M1489" t="s">
        <v>101</v>
      </c>
    </row>
    <row r="1490" spans="1:14" x14ac:dyDescent="0.25">
      <c r="A1490" s="2">
        <v>1</v>
      </c>
      <c r="B1490" s="2">
        <v>2016</v>
      </c>
      <c r="C1490" t="s">
        <v>283</v>
      </c>
      <c r="D1490" t="s">
        <v>204</v>
      </c>
      <c r="E1490" s="2">
        <v>0</v>
      </c>
      <c r="F1490" s="2">
        <v>0</v>
      </c>
      <c r="G1490" t="s">
        <v>284</v>
      </c>
      <c r="H1490" t="s">
        <v>261</v>
      </c>
      <c r="I1490" t="s">
        <v>10</v>
      </c>
      <c r="J1490" t="s">
        <v>102</v>
      </c>
      <c r="K1490" s="3"/>
      <c r="L1490" t="s">
        <v>61</v>
      </c>
      <c r="M1490" t="s">
        <v>103</v>
      </c>
    </row>
    <row r="1491" spans="1:14" x14ac:dyDescent="0.25">
      <c r="A1491" s="2">
        <v>1</v>
      </c>
      <c r="B1491" s="2">
        <v>2016</v>
      </c>
      <c r="C1491" t="s">
        <v>283</v>
      </c>
      <c r="D1491" t="s">
        <v>204</v>
      </c>
      <c r="E1491" s="2">
        <v>0</v>
      </c>
      <c r="F1491" s="2">
        <v>0</v>
      </c>
      <c r="G1491" t="s">
        <v>284</v>
      </c>
      <c r="H1491" t="s">
        <v>261</v>
      </c>
      <c r="I1491" t="s">
        <v>10</v>
      </c>
      <c r="J1491" t="s">
        <v>104</v>
      </c>
      <c r="K1491" s="3"/>
      <c r="L1491" t="s">
        <v>61</v>
      </c>
      <c r="M1491" t="s">
        <v>105</v>
      </c>
    </row>
    <row r="1492" spans="1:14" x14ac:dyDescent="0.25">
      <c r="A1492" s="2">
        <v>1</v>
      </c>
      <c r="B1492" s="2">
        <v>2016</v>
      </c>
      <c r="C1492" t="s">
        <v>283</v>
      </c>
      <c r="D1492" t="s">
        <v>204</v>
      </c>
      <c r="E1492" s="2">
        <v>0</v>
      </c>
      <c r="F1492" s="2">
        <v>0</v>
      </c>
      <c r="G1492" t="s">
        <v>284</v>
      </c>
      <c r="H1492" t="s">
        <v>261</v>
      </c>
      <c r="I1492" t="s">
        <v>10</v>
      </c>
      <c r="J1492" t="s">
        <v>106</v>
      </c>
      <c r="K1492" s="3"/>
      <c r="L1492" t="s">
        <v>61</v>
      </c>
      <c r="M1492" t="s">
        <v>107</v>
      </c>
    </row>
    <row r="1493" spans="1:14" x14ac:dyDescent="0.25">
      <c r="A1493" s="2">
        <v>1</v>
      </c>
      <c r="B1493" s="2">
        <v>2016</v>
      </c>
      <c r="C1493" t="s">
        <v>283</v>
      </c>
      <c r="D1493" t="s">
        <v>204</v>
      </c>
      <c r="E1493" s="2">
        <v>0</v>
      </c>
      <c r="F1493" s="2">
        <v>0</v>
      </c>
      <c r="G1493" t="s">
        <v>284</v>
      </c>
      <c r="H1493" t="s">
        <v>261</v>
      </c>
      <c r="I1493" t="s">
        <v>10</v>
      </c>
      <c r="J1493" t="s">
        <v>108</v>
      </c>
      <c r="K1493" s="3"/>
      <c r="L1493" t="s">
        <v>61</v>
      </c>
      <c r="M1493" t="s">
        <v>109</v>
      </c>
    </row>
    <row r="1494" spans="1:14" x14ac:dyDescent="0.25">
      <c r="A1494" s="2">
        <v>1</v>
      </c>
      <c r="B1494" s="2">
        <v>2016</v>
      </c>
      <c r="C1494" t="s">
        <v>283</v>
      </c>
      <c r="D1494" t="s">
        <v>204</v>
      </c>
      <c r="E1494" s="2">
        <v>0</v>
      </c>
      <c r="F1494" s="2">
        <v>0</v>
      </c>
      <c r="G1494" t="s">
        <v>284</v>
      </c>
      <c r="H1494" t="s">
        <v>261</v>
      </c>
      <c r="I1494" t="s">
        <v>10</v>
      </c>
      <c r="J1494" t="s">
        <v>110</v>
      </c>
      <c r="K1494" s="3"/>
      <c r="L1494" t="s">
        <v>61</v>
      </c>
      <c r="M1494" t="s">
        <v>111</v>
      </c>
    </row>
    <row r="1495" spans="1:14" x14ac:dyDescent="0.25">
      <c r="A1495" s="2">
        <v>1</v>
      </c>
      <c r="B1495" s="2">
        <v>2016</v>
      </c>
      <c r="C1495" t="s">
        <v>283</v>
      </c>
      <c r="D1495" t="s">
        <v>204</v>
      </c>
      <c r="E1495" s="2">
        <v>0</v>
      </c>
      <c r="F1495" s="2">
        <v>0</v>
      </c>
      <c r="G1495" t="s">
        <v>284</v>
      </c>
      <c r="H1495" t="s">
        <v>261</v>
      </c>
      <c r="I1495" t="s">
        <v>10</v>
      </c>
      <c r="J1495" t="s">
        <v>112</v>
      </c>
      <c r="K1495" s="3"/>
      <c r="L1495" t="s">
        <v>61</v>
      </c>
      <c r="M1495" t="s">
        <v>113</v>
      </c>
    </row>
    <row r="1496" spans="1:14" x14ac:dyDescent="0.25">
      <c r="A1496" s="2">
        <v>1</v>
      </c>
      <c r="B1496" s="2">
        <v>2016</v>
      </c>
      <c r="C1496" t="s">
        <v>283</v>
      </c>
      <c r="D1496" t="s">
        <v>204</v>
      </c>
      <c r="E1496" s="2">
        <v>0</v>
      </c>
      <c r="F1496" s="2">
        <v>0</v>
      </c>
      <c r="G1496" t="s">
        <v>284</v>
      </c>
      <c r="H1496" t="s">
        <v>261</v>
      </c>
      <c r="I1496" t="s">
        <v>10</v>
      </c>
      <c r="J1496" t="s">
        <v>114</v>
      </c>
      <c r="K1496" s="3"/>
      <c r="L1496" t="s">
        <v>61</v>
      </c>
      <c r="M1496" t="s">
        <v>115</v>
      </c>
    </row>
    <row r="1497" spans="1:14" x14ac:dyDescent="0.25">
      <c r="A1497" s="2">
        <v>1</v>
      </c>
      <c r="B1497" s="2">
        <v>2016</v>
      </c>
      <c r="C1497" t="s">
        <v>283</v>
      </c>
      <c r="D1497" t="s">
        <v>204</v>
      </c>
      <c r="E1497" s="2">
        <v>0</v>
      </c>
      <c r="F1497" s="2">
        <v>0</v>
      </c>
      <c r="G1497" t="s">
        <v>284</v>
      </c>
      <c r="H1497" t="s">
        <v>261</v>
      </c>
      <c r="I1497" t="s">
        <v>10</v>
      </c>
      <c r="J1497" t="s">
        <v>116</v>
      </c>
      <c r="K1497" s="2">
        <v>2</v>
      </c>
      <c r="L1497" t="s">
        <v>65</v>
      </c>
      <c r="M1497" t="s">
        <v>117</v>
      </c>
      <c r="N1497" t="s">
        <v>186</v>
      </c>
    </row>
    <row r="1498" spans="1:14" x14ac:dyDescent="0.25">
      <c r="A1498" s="2">
        <v>1</v>
      </c>
      <c r="B1498" s="2">
        <v>2016</v>
      </c>
      <c r="C1498" t="s">
        <v>283</v>
      </c>
      <c r="D1498" t="s">
        <v>204</v>
      </c>
      <c r="E1498" s="2">
        <v>0</v>
      </c>
      <c r="F1498" s="2">
        <v>0</v>
      </c>
      <c r="G1498" t="s">
        <v>284</v>
      </c>
      <c r="H1498" t="s">
        <v>261</v>
      </c>
      <c r="I1498" t="s">
        <v>10</v>
      </c>
      <c r="J1498" t="s">
        <v>118</v>
      </c>
      <c r="K1498" s="2">
        <v>2</v>
      </c>
      <c r="L1498" t="s">
        <v>55</v>
      </c>
      <c r="M1498" t="s">
        <v>119</v>
      </c>
      <c r="N1498" t="s">
        <v>187</v>
      </c>
    </row>
    <row r="1499" spans="1:14" x14ac:dyDescent="0.25">
      <c r="A1499" s="2">
        <v>1</v>
      </c>
      <c r="B1499" s="2">
        <v>2016</v>
      </c>
      <c r="C1499" t="s">
        <v>283</v>
      </c>
      <c r="D1499" t="s">
        <v>204</v>
      </c>
      <c r="E1499" s="2">
        <v>0</v>
      </c>
      <c r="F1499" s="2">
        <v>0</v>
      </c>
      <c r="G1499" t="s">
        <v>284</v>
      </c>
      <c r="H1499" t="s">
        <v>261</v>
      </c>
      <c r="I1499" t="s">
        <v>10</v>
      </c>
      <c r="J1499" t="s">
        <v>120</v>
      </c>
      <c r="K1499" s="2">
        <v>4</v>
      </c>
      <c r="L1499" t="s">
        <v>65</v>
      </c>
      <c r="M1499" t="s">
        <v>121</v>
      </c>
      <c r="N1499" t="s">
        <v>185</v>
      </c>
    </row>
    <row r="1500" spans="1:14" x14ac:dyDescent="0.25">
      <c r="A1500" s="2">
        <v>1</v>
      </c>
      <c r="B1500" s="2">
        <v>2016</v>
      </c>
      <c r="C1500" t="s">
        <v>283</v>
      </c>
      <c r="D1500" t="s">
        <v>204</v>
      </c>
      <c r="E1500" s="2">
        <v>0</v>
      </c>
      <c r="F1500" s="2">
        <v>0</v>
      </c>
      <c r="G1500" t="s">
        <v>284</v>
      </c>
      <c r="H1500" t="s">
        <v>261</v>
      </c>
      <c r="I1500" t="s">
        <v>10</v>
      </c>
      <c r="J1500" t="s">
        <v>122</v>
      </c>
      <c r="K1500" s="2">
        <v>3</v>
      </c>
      <c r="L1500" t="s">
        <v>85</v>
      </c>
      <c r="M1500" t="s">
        <v>123</v>
      </c>
      <c r="N1500" t="s">
        <v>126</v>
      </c>
    </row>
    <row r="1501" spans="1:14" x14ac:dyDescent="0.25">
      <c r="A1501" s="2">
        <v>1</v>
      </c>
      <c r="B1501" s="2">
        <v>2016</v>
      </c>
      <c r="C1501" t="s">
        <v>283</v>
      </c>
      <c r="D1501" t="s">
        <v>204</v>
      </c>
      <c r="E1501" s="2">
        <v>0</v>
      </c>
      <c r="F1501" s="2">
        <v>0</v>
      </c>
      <c r="G1501" t="s">
        <v>284</v>
      </c>
      <c r="H1501" t="s">
        <v>261</v>
      </c>
      <c r="I1501" t="s">
        <v>10</v>
      </c>
      <c r="J1501" t="s">
        <v>124</v>
      </c>
      <c r="K1501" s="2">
        <v>2</v>
      </c>
      <c r="L1501" t="s">
        <v>85</v>
      </c>
      <c r="M1501" t="s">
        <v>125</v>
      </c>
      <c r="N1501" t="s">
        <v>176</v>
      </c>
    </row>
    <row r="1502" spans="1:14" x14ac:dyDescent="0.25">
      <c r="A1502" s="2">
        <v>1</v>
      </c>
      <c r="B1502" s="2">
        <v>2016</v>
      </c>
      <c r="C1502" t="s">
        <v>283</v>
      </c>
      <c r="D1502" t="s">
        <v>204</v>
      </c>
      <c r="E1502" s="2">
        <v>0</v>
      </c>
      <c r="F1502" s="2">
        <v>0</v>
      </c>
      <c r="G1502" t="s">
        <v>284</v>
      </c>
      <c r="H1502" t="s">
        <v>261</v>
      </c>
      <c r="I1502" t="s">
        <v>10</v>
      </c>
      <c r="J1502" t="s">
        <v>127</v>
      </c>
      <c r="K1502" s="2">
        <v>4</v>
      </c>
      <c r="L1502" t="s">
        <v>85</v>
      </c>
      <c r="M1502" t="s">
        <v>128</v>
      </c>
      <c r="N1502" t="s">
        <v>87</v>
      </c>
    </row>
    <row r="1503" spans="1:14" x14ac:dyDescent="0.25">
      <c r="A1503" s="2">
        <v>1</v>
      </c>
      <c r="B1503" s="2">
        <v>2016</v>
      </c>
      <c r="C1503" t="s">
        <v>283</v>
      </c>
      <c r="D1503" t="s">
        <v>204</v>
      </c>
      <c r="E1503" s="2">
        <v>0</v>
      </c>
      <c r="F1503" s="2">
        <v>0</v>
      </c>
      <c r="G1503" t="s">
        <v>284</v>
      </c>
      <c r="H1503" t="s">
        <v>261</v>
      </c>
      <c r="I1503" t="s">
        <v>10</v>
      </c>
      <c r="J1503" t="s">
        <v>129</v>
      </c>
      <c r="K1503" s="2">
        <v>4</v>
      </c>
      <c r="L1503" t="s">
        <v>85</v>
      </c>
      <c r="M1503" t="s">
        <v>130</v>
      </c>
      <c r="N1503" t="s">
        <v>87</v>
      </c>
    </row>
    <row r="1504" spans="1:14" x14ac:dyDescent="0.25">
      <c r="A1504" s="2">
        <v>1</v>
      </c>
      <c r="B1504" s="2">
        <v>2016</v>
      </c>
      <c r="C1504" t="s">
        <v>283</v>
      </c>
      <c r="D1504" t="s">
        <v>204</v>
      </c>
      <c r="E1504" s="2">
        <v>0</v>
      </c>
      <c r="F1504" s="2">
        <v>0</v>
      </c>
      <c r="G1504" t="s">
        <v>284</v>
      </c>
      <c r="H1504" t="s">
        <v>261</v>
      </c>
      <c r="I1504" t="s">
        <v>10</v>
      </c>
      <c r="J1504" t="s">
        <v>131</v>
      </c>
      <c r="K1504" s="2">
        <v>4</v>
      </c>
      <c r="L1504" t="s">
        <v>85</v>
      </c>
      <c r="M1504" t="s">
        <v>132</v>
      </c>
      <c r="N1504" t="s">
        <v>87</v>
      </c>
    </row>
    <row r="1505" spans="1:14" x14ac:dyDescent="0.25">
      <c r="A1505" s="2">
        <v>1</v>
      </c>
      <c r="B1505" s="2">
        <v>2016</v>
      </c>
      <c r="C1505" t="s">
        <v>283</v>
      </c>
      <c r="D1505" t="s">
        <v>204</v>
      </c>
      <c r="E1505" s="2">
        <v>0</v>
      </c>
      <c r="F1505" s="2">
        <v>0</v>
      </c>
      <c r="G1505" t="s">
        <v>284</v>
      </c>
      <c r="H1505" t="s">
        <v>261</v>
      </c>
      <c r="I1505" t="s">
        <v>10</v>
      </c>
      <c r="J1505" t="s">
        <v>133</v>
      </c>
      <c r="K1505" s="2">
        <v>2</v>
      </c>
      <c r="L1505" t="s">
        <v>52</v>
      </c>
      <c r="M1505" t="s">
        <v>134</v>
      </c>
      <c r="N1505" t="s">
        <v>63</v>
      </c>
    </row>
    <row r="1506" spans="1:14" x14ac:dyDescent="0.25">
      <c r="A1506" s="2">
        <v>1</v>
      </c>
      <c r="B1506" s="2">
        <v>2016</v>
      </c>
      <c r="C1506" t="s">
        <v>283</v>
      </c>
      <c r="D1506" t="s">
        <v>204</v>
      </c>
      <c r="E1506" s="2">
        <v>0</v>
      </c>
      <c r="F1506" s="2">
        <v>0</v>
      </c>
      <c r="G1506" t="s">
        <v>284</v>
      </c>
      <c r="H1506" t="s">
        <v>261</v>
      </c>
      <c r="I1506" t="s">
        <v>10</v>
      </c>
      <c r="J1506" t="s">
        <v>135</v>
      </c>
      <c r="K1506" s="2">
        <v>5</v>
      </c>
      <c r="L1506" t="s">
        <v>55</v>
      </c>
      <c r="M1506" t="s">
        <v>136</v>
      </c>
      <c r="N1506" t="s">
        <v>185</v>
      </c>
    </row>
    <row r="1507" spans="1:14" x14ac:dyDescent="0.25">
      <c r="A1507" s="2">
        <v>1</v>
      </c>
      <c r="B1507" s="2">
        <v>2016</v>
      </c>
      <c r="C1507" t="s">
        <v>283</v>
      </c>
      <c r="D1507" t="s">
        <v>204</v>
      </c>
      <c r="E1507" s="2">
        <v>0</v>
      </c>
      <c r="F1507" s="2">
        <v>0</v>
      </c>
      <c r="G1507" t="s">
        <v>284</v>
      </c>
      <c r="H1507" t="s">
        <v>261</v>
      </c>
      <c r="I1507" t="s">
        <v>10</v>
      </c>
      <c r="J1507" t="s">
        <v>137</v>
      </c>
      <c r="K1507" s="2">
        <v>5</v>
      </c>
      <c r="L1507" t="s">
        <v>55</v>
      </c>
      <c r="M1507" t="s">
        <v>138</v>
      </c>
      <c r="N1507" t="s">
        <v>185</v>
      </c>
    </row>
    <row r="1508" spans="1:14" x14ac:dyDescent="0.25">
      <c r="A1508" s="2">
        <v>1</v>
      </c>
      <c r="B1508" s="2">
        <v>2016</v>
      </c>
      <c r="C1508" t="s">
        <v>283</v>
      </c>
      <c r="D1508" t="s">
        <v>204</v>
      </c>
      <c r="E1508" s="2">
        <v>0</v>
      </c>
      <c r="F1508" s="2">
        <v>0</v>
      </c>
      <c r="G1508" t="s">
        <v>284</v>
      </c>
      <c r="H1508" t="s">
        <v>261</v>
      </c>
      <c r="I1508" t="s">
        <v>10</v>
      </c>
      <c r="J1508" t="s">
        <v>139</v>
      </c>
      <c r="K1508" s="2">
        <v>1</v>
      </c>
      <c r="L1508" t="s">
        <v>85</v>
      </c>
      <c r="M1508" t="s">
        <v>140</v>
      </c>
      <c r="N1508" t="s">
        <v>200</v>
      </c>
    </row>
    <row r="1509" spans="1:14" x14ac:dyDescent="0.25">
      <c r="A1509" s="2">
        <v>1</v>
      </c>
      <c r="B1509" s="2">
        <v>2016</v>
      </c>
      <c r="C1509" t="s">
        <v>283</v>
      </c>
      <c r="D1509" t="s">
        <v>204</v>
      </c>
      <c r="E1509" s="2">
        <v>0</v>
      </c>
      <c r="F1509" s="2">
        <v>0</v>
      </c>
      <c r="G1509" t="s">
        <v>284</v>
      </c>
      <c r="H1509" t="s">
        <v>261</v>
      </c>
      <c r="I1509" t="s">
        <v>10</v>
      </c>
      <c r="J1509" t="s">
        <v>141</v>
      </c>
      <c r="K1509" s="2">
        <v>3</v>
      </c>
      <c r="L1509" t="s">
        <v>85</v>
      </c>
      <c r="M1509" t="s">
        <v>142</v>
      </c>
      <c r="N1509" t="s">
        <v>126</v>
      </c>
    </row>
    <row r="1510" spans="1:14" x14ac:dyDescent="0.25">
      <c r="A1510" s="2">
        <v>1</v>
      </c>
      <c r="B1510" s="2">
        <v>2016</v>
      </c>
      <c r="C1510" t="s">
        <v>283</v>
      </c>
      <c r="D1510" t="s">
        <v>204</v>
      </c>
      <c r="E1510" s="2">
        <v>0</v>
      </c>
      <c r="F1510" s="2">
        <v>0</v>
      </c>
      <c r="G1510" t="s">
        <v>284</v>
      </c>
      <c r="H1510" t="s">
        <v>261</v>
      </c>
      <c r="I1510" t="s">
        <v>10</v>
      </c>
      <c r="J1510" t="s">
        <v>143</v>
      </c>
      <c r="K1510" s="2">
        <v>2</v>
      </c>
      <c r="L1510" t="s">
        <v>85</v>
      </c>
      <c r="M1510" t="s">
        <v>144</v>
      </c>
      <c r="N1510" t="s">
        <v>176</v>
      </c>
    </row>
    <row r="1511" spans="1:14" x14ac:dyDescent="0.25">
      <c r="A1511" s="2">
        <v>1</v>
      </c>
      <c r="B1511" s="2">
        <v>2016</v>
      </c>
      <c r="C1511" t="s">
        <v>283</v>
      </c>
      <c r="D1511" t="s">
        <v>204</v>
      </c>
      <c r="E1511" s="2">
        <v>0</v>
      </c>
      <c r="F1511" s="2">
        <v>0</v>
      </c>
      <c r="G1511" t="s">
        <v>284</v>
      </c>
      <c r="H1511" t="s">
        <v>261</v>
      </c>
      <c r="I1511" t="s">
        <v>10</v>
      </c>
      <c r="J1511" t="s">
        <v>145</v>
      </c>
      <c r="K1511" s="2">
        <v>5</v>
      </c>
      <c r="L1511" t="s">
        <v>55</v>
      </c>
      <c r="M1511" t="s">
        <v>146</v>
      </c>
      <c r="N1511" t="s">
        <v>185</v>
      </c>
    </row>
    <row r="1512" spans="1:14" x14ac:dyDescent="0.25">
      <c r="A1512" s="2">
        <v>1</v>
      </c>
      <c r="B1512" s="2">
        <v>2016</v>
      </c>
      <c r="C1512" t="s">
        <v>283</v>
      </c>
      <c r="D1512" t="s">
        <v>204</v>
      </c>
      <c r="E1512" s="2">
        <v>0</v>
      </c>
      <c r="F1512" s="2">
        <v>0</v>
      </c>
      <c r="G1512" t="s">
        <v>284</v>
      </c>
      <c r="H1512" t="s">
        <v>261</v>
      </c>
      <c r="I1512" t="s">
        <v>10</v>
      </c>
      <c r="J1512" t="s">
        <v>147</v>
      </c>
      <c r="K1512" s="2">
        <v>5</v>
      </c>
      <c r="L1512" t="s">
        <v>55</v>
      </c>
      <c r="M1512" t="s">
        <v>148</v>
      </c>
      <c r="N1512" t="s">
        <v>185</v>
      </c>
    </row>
    <row r="1513" spans="1:14" x14ac:dyDescent="0.25">
      <c r="A1513" s="2">
        <v>1</v>
      </c>
      <c r="B1513" s="2">
        <v>2016</v>
      </c>
      <c r="C1513" t="s">
        <v>283</v>
      </c>
      <c r="D1513" t="s">
        <v>204</v>
      </c>
      <c r="E1513" s="2">
        <v>0</v>
      </c>
      <c r="F1513" s="2">
        <v>0</v>
      </c>
      <c r="G1513" t="s">
        <v>284</v>
      </c>
      <c r="H1513" t="s">
        <v>261</v>
      </c>
      <c r="I1513" t="s">
        <v>10</v>
      </c>
      <c r="J1513" t="s">
        <v>149</v>
      </c>
      <c r="K1513" s="2">
        <v>5</v>
      </c>
      <c r="L1513" t="s">
        <v>55</v>
      </c>
      <c r="M1513" t="s">
        <v>150</v>
      </c>
      <c r="N1513" t="s">
        <v>185</v>
      </c>
    </row>
    <row r="1514" spans="1:14" x14ac:dyDescent="0.25">
      <c r="A1514" s="2">
        <v>1</v>
      </c>
      <c r="B1514" s="2">
        <v>2016</v>
      </c>
      <c r="C1514" t="s">
        <v>283</v>
      </c>
      <c r="D1514" t="s">
        <v>204</v>
      </c>
      <c r="E1514" s="2">
        <v>0</v>
      </c>
      <c r="F1514" s="2">
        <v>0</v>
      </c>
      <c r="G1514" t="s">
        <v>284</v>
      </c>
      <c r="H1514" t="s">
        <v>261</v>
      </c>
      <c r="I1514" t="s">
        <v>10</v>
      </c>
      <c r="J1514" t="s">
        <v>151</v>
      </c>
      <c r="K1514" s="3"/>
      <c r="L1514" t="s">
        <v>52</v>
      </c>
      <c r="M1514" t="s">
        <v>152</v>
      </c>
    </row>
    <row r="1515" spans="1:14" x14ac:dyDescent="0.25">
      <c r="A1515" s="2">
        <v>1</v>
      </c>
      <c r="B1515" s="2">
        <v>2016</v>
      </c>
      <c r="C1515" t="s">
        <v>283</v>
      </c>
      <c r="D1515" t="s">
        <v>204</v>
      </c>
      <c r="E1515" s="2">
        <v>0</v>
      </c>
      <c r="F1515" s="2">
        <v>0</v>
      </c>
      <c r="G1515" t="s">
        <v>284</v>
      </c>
      <c r="H1515" t="s">
        <v>261</v>
      </c>
      <c r="I1515" t="s">
        <v>10</v>
      </c>
      <c r="J1515" t="s">
        <v>153</v>
      </c>
      <c r="K1515" s="2">
        <v>3</v>
      </c>
      <c r="L1515" t="s">
        <v>75</v>
      </c>
      <c r="M1515" t="s">
        <v>154</v>
      </c>
      <c r="N1515" t="s">
        <v>217</v>
      </c>
    </row>
    <row r="1516" spans="1:14" x14ac:dyDescent="0.25">
      <c r="A1516" s="2">
        <v>1</v>
      </c>
      <c r="B1516" s="2">
        <v>2016</v>
      </c>
      <c r="C1516" t="s">
        <v>283</v>
      </c>
      <c r="D1516" t="s">
        <v>204</v>
      </c>
      <c r="E1516" s="2">
        <v>0</v>
      </c>
      <c r="F1516" s="2">
        <v>0</v>
      </c>
      <c r="G1516" t="s">
        <v>284</v>
      </c>
      <c r="H1516" t="s">
        <v>261</v>
      </c>
      <c r="I1516" t="s">
        <v>10</v>
      </c>
      <c r="J1516" t="s">
        <v>156</v>
      </c>
      <c r="K1516" s="2">
        <v>1</v>
      </c>
      <c r="L1516" t="s">
        <v>75</v>
      </c>
      <c r="M1516" t="s">
        <v>157</v>
      </c>
      <c r="N1516" t="s">
        <v>158</v>
      </c>
    </row>
    <row r="1517" spans="1:14" x14ac:dyDescent="0.25">
      <c r="A1517" s="2">
        <v>1</v>
      </c>
      <c r="B1517" s="2">
        <v>2016</v>
      </c>
      <c r="C1517" t="s">
        <v>283</v>
      </c>
      <c r="D1517" t="s">
        <v>204</v>
      </c>
      <c r="E1517" s="2">
        <v>0</v>
      </c>
      <c r="F1517" s="2">
        <v>0</v>
      </c>
      <c r="G1517" t="s">
        <v>284</v>
      </c>
      <c r="H1517" t="s">
        <v>261</v>
      </c>
      <c r="I1517" t="s">
        <v>10</v>
      </c>
      <c r="J1517" t="s">
        <v>159</v>
      </c>
      <c r="K1517" s="3"/>
      <c r="L1517" t="s">
        <v>52</v>
      </c>
      <c r="M1517" t="s">
        <v>160</v>
      </c>
    </row>
    <row r="1518" spans="1:14" x14ac:dyDescent="0.25">
      <c r="A1518" s="2">
        <v>1</v>
      </c>
      <c r="B1518" s="2">
        <v>2016</v>
      </c>
      <c r="C1518" t="s">
        <v>283</v>
      </c>
      <c r="D1518" t="s">
        <v>204</v>
      </c>
      <c r="E1518" s="2">
        <v>0</v>
      </c>
      <c r="F1518" s="2">
        <v>0</v>
      </c>
      <c r="G1518" t="s">
        <v>284</v>
      </c>
      <c r="H1518" t="s">
        <v>261</v>
      </c>
      <c r="I1518" t="s">
        <v>10</v>
      </c>
      <c r="J1518" t="s">
        <v>161</v>
      </c>
      <c r="K1518" s="3"/>
      <c r="L1518" t="s">
        <v>52</v>
      </c>
      <c r="M1518" t="s">
        <v>162</v>
      </c>
    </row>
    <row r="1519" spans="1:14" x14ac:dyDescent="0.25">
      <c r="A1519" s="2">
        <v>1</v>
      </c>
      <c r="B1519" s="2">
        <v>2016</v>
      </c>
      <c r="C1519" t="s">
        <v>283</v>
      </c>
      <c r="D1519" t="s">
        <v>204</v>
      </c>
      <c r="E1519" s="2">
        <v>0</v>
      </c>
      <c r="F1519" s="2">
        <v>0</v>
      </c>
      <c r="G1519" t="s">
        <v>284</v>
      </c>
      <c r="H1519" t="s">
        <v>261</v>
      </c>
      <c r="I1519" t="s">
        <v>10</v>
      </c>
      <c r="J1519" t="s">
        <v>163</v>
      </c>
      <c r="K1519" s="2">
        <v>3</v>
      </c>
      <c r="L1519" t="s">
        <v>52</v>
      </c>
      <c r="M1519" t="s">
        <v>164</v>
      </c>
      <c r="N1519" t="s">
        <v>63</v>
      </c>
    </row>
    <row r="1520" spans="1:14" x14ac:dyDescent="0.25">
      <c r="A1520" s="2">
        <v>1</v>
      </c>
      <c r="B1520" s="2">
        <v>2016</v>
      </c>
      <c r="C1520" t="s">
        <v>283</v>
      </c>
      <c r="D1520" t="s">
        <v>204</v>
      </c>
      <c r="E1520" s="2">
        <v>0</v>
      </c>
      <c r="F1520" s="2">
        <v>0</v>
      </c>
      <c r="G1520" t="s">
        <v>284</v>
      </c>
      <c r="H1520" t="s">
        <v>261</v>
      </c>
      <c r="I1520" t="s">
        <v>10</v>
      </c>
      <c r="J1520" t="s">
        <v>166</v>
      </c>
      <c r="K1520" s="2">
        <v>5</v>
      </c>
      <c r="L1520" t="s">
        <v>55</v>
      </c>
      <c r="M1520" t="s">
        <v>167</v>
      </c>
      <c r="N1520" t="s">
        <v>185</v>
      </c>
    </row>
    <row r="1521" spans="1:14" x14ac:dyDescent="0.25">
      <c r="A1521" s="2">
        <v>1</v>
      </c>
      <c r="B1521" s="2">
        <v>2016</v>
      </c>
      <c r="C1521" t="s">
        <v>285</v>
      </c>
      <c r="D1521" t="s">
        <v>264</v>
      </c>
      <c r="E1521" s="2">
        <v>0</v>
      </c>
      <c r="F1521" s="2">
        <v>0</v>
      </c>
      <c r="G1521" t="s">
        <v>270</v>
      </c>
      <c r="H1521" t="s">
        <v>270</v>
      </c>
      <c r="I1521" t="s">
        <v>21</v>
      </c>
      <c r="J1521" t="s">
        <v>51</v>
      </c>
      <c r="K1521" s="2">
        <v>4</v>
      </c>
      <c r="L1521" t="s">
        <v>52</v>
      </c>
      <c r="M1521" t="s">
        <v>53</v>
      </c>
      <c r="N1521" t="s">
        <v>286</v>
      </c>
    </row>
    <row r="1522" spans="1:14" x14ac:dyDescent="0.25">
      <c r="A1522" s="2">
        <v>1</v>
      </c>
      <c r="B1522" s="2">
        <v>2016</v>
      </c>
      <c r="C1522" t="s">
        <v>285</v>
      </c>
      <c r="D1522" t="s">
        <v>264</v>
      </c>
      <c r="E1522" s="2">
        <v>0</v>
      </c>
      <c r="F1522" s="2">
        <v>0</v>
      </c>
      <c r="G1522" t="s">
        <v>270</v>
      </c>
      <c r="H1522" t="s">
        <v>270</v>
      </c>
      <c r="I1522" t="s">
        <v>21</v>
      </c>
      <c r="J1522" t="s">
        <v>54</v>
      </c>
      <c r="K1522" s="2">
        <v>3</v>
      </c>
      <c r="L1522" t="s">
        <v>55</v>
      </c>
      <c r="M1522" t="s">
        <v>56</v>
      </c>
      <c r="N1522" t="s">
        <v>178</v>
      </c>
    </row>
    <row r="1523" spans="1:14" x14ac:dyDescent="0.25">
      <c r="A1523" s="2">
        <v>1</v>
      </c>
      <c r="B1523" s="2">
        <v>2016</v>
      </c>
      <c r="C1523" t="s">
        <v>285</v>
      </c>
      <c r="D1523" t="s">
        <v>264</v>
      </c>
      <c r="E1523" s="2">
        <v>0</v>
      </c>
      <c r="F1523" s="2">
        <v>0</v>
      </c>
      <c r="G1523" t="s">
        <v>270</v>
      </c>
      <c r="H1523" t="s">
        <v>270</v>
      </c>
      <c r="I1523" t="s">
        <v>21</v>
      </c>
      <c r="J1523" t="s">
        <v>58</v>
      </c>
      <c r="K1523" s="2">
        <v>3</v>
      </c>
      <c r="L1523" t="s">
        <v>55</v>
      </c>
      <c r="M1523" t="s">
        <v>59</v>
      </c>
      <c r="N1523" t="s">
        <v>178</v>
      </c>
    </row>
    <row r="1524" spans="1:14" x14ac:dyDescent="0.25">
      <c r="A1524" s="2">
        <v>1</v>
      </c>
      <c r="B1524" s="2">
        <v>2016</v>
      </c>
      <c r="C1524" t="s">
        <v>285</v>
      </c>
      <c r="D1524" t="s">
        <v>264</v>
      </c>
      <c r="E1524" s="2">
        <v>0</v>
      </c>
      <c r="F1524" s="2">
        <v>0</v>
      </c>
      <c r="G1524" t="s">
        <v>270</v>
      </c>
      <c r="H1524" t="s">
        <v>270</v>
      </c>
      <c r="I1524" t="s">
        <v>21</v>
      </c>
      <c r="J1524" t="s">
        <v>60</v>
      </c>
      <c r="K1524" s="2">
        <v>2</v>
      </c>
      <c r="L1524" t="s">
        <v>61</v>
      </c>
      <c r="M1524" t="s">
        <v>62</v>
      </c>
      <c r="N1524" t="s">
        <v>63</v>
      </c>
    </row>
    <row r="1525" spans="1:14" x14ac:dyDescent="0.25">
      <c r="A1525" s="2">
        <v>1</v>
      </c>
      <c r="B1525" s="2">
        <v>2016</v>
      </c>
      <c r="C1525" t="s">
        <v>285</v>
      </c>
      <c r="D1525" t="s">
        <v>264</v>
      </c>
      <c r="E1525" s="2">
        <v>0</v>
      </c>
      <c r="F1525" s="2">
        <v>0</v>
      </c>
      <c r="G1525" t="s">
        <v>270</v>
      </c>
      <c r="H1525" t="s">
        <v>270</v>
      </c>
      <c r="I1525" t="s">
        <v>21</v>
      </c>
      <c r="J1525" t="s">
        <v>64</v>
      </c>
      <c r="K1525" s="2">
        <v>3</v>
      </c>
      <c r="L1525" t="s">
        <v>65</v>
      </c>
      <c r="M1525" t="s">
        <v>66</v>
      </c>
      <c r="N1525" t="s">
        <v>67</v>
      </c>
    </row>
    <row r="1526" spans="1:14" x14ac:dyDescent="0.25">
      <c r="A1526" s="2">
        <v>1</v>
      </c>
      <c r="B1526" s="2">
        <v>2016</v>
      </c>
      <c r="C1526" t="s">
        <v>285</v>
      </c>
      <c r="D1526" t="s">
        <v>264</v>
      </c>
      <c r="E1526" s="2">
        <v>0</v>
      </c>
      <c r="F1526" s="2">
        <v>0</v>
      </c>
      <c r="G1526" t="s">
        <v>270</v>
      </c>
      <c r="H1526" t="s">
        <v>270</v>
      </c>
      <c r="I1526" t="s">
        <v>21</v>
      </c>
      <c r="J1526" t="s">
        <v>68</v>
      </c>
      <c r="K1526" s="2">
        <v>2</v>
      </c>
      <c r="L1526" t="s">
        <v>65</v>
      </c>
      <c r="M1526" t="s">
        <v>69</v>
      </c>
      <c r="N1526" t="s">
        <v>186</v>
      </c>
    </row>
    <row r="1527" spans="1:14" x14ac:dyDescent="0.25">
      <c r="A1527" s="2">
        <v>1</v>
      </c>
      <c r="B1527" s="2">
        <v>2016</v>
      </c>
      <c r="C1527" t="s">
        <v>285</v>
      </c>
      <c r="D1527" t="s">
        <v>264</v>
      </c>
      <c r="E1527" s="2">
        <v>0</v>
      </c>
      <c r="F1527" s="2">
        <v>0</v>
      </c>
      <c r="G1527" t="s">
        <v>270</v>
      </c>
      <c r="H1527" t="s">
        <v>270</v>
      </c>
      <c r="I1527" t="s">
        <v>21</v>
      </c>
      <c r="J1527" t="s">
        <v>70</v>
      </c>
      <c r="K1527" s="2">
        <v>2</v>
      </c>
      <c r="L1527" t="s">
        <v>65</v>
      </c>
      <c r="M1527" t="s">
        <v>71</v>
      </c>
      <c r="N1527" t="s">
        <v>186</v>
      </c>
    </row>
    <row r="1528" spans="1:14" x14ac:dyDescent="0.25">
      <c r="A1528" s="2">
        <v>1</v>
      </c>
      <c r="B1528" s="2">
        <v>2016</v>
      </c>
      <c r="C1528" t="s">
        <v>285</v>
      </c>
      <c r="D1528" t="s">
        <v>264</v>
      </c>
      <c r="E1528" s="2">
        <v>0</v>
      </c>
      <c r="F1528" s="2">
        <v>0</v>
      </c>
      <c r="G1528" t="s">
        <v>270</v>
      </c>
      <c r="H1528" t="s">
        <v>270</v>
      </c>
      <c r="I1528" t="s">
        <v>21</v>
      </c>
      <c r="J1528" t="s">
        <v>72</v>
      </c>
      <c r="K1528" s="2">
        <v>3</v>
      </c>
      <c r="L1528" t="s">
        <v>52</v>
      </c>
      <c r="M1528" t="s">
        <v>73</v>
      </c>
      <c r="N1528" t="s">
        <v>184</v>
      </c>
    </row>
    <row r="1529" spans="1:14" x14ac:dyDescent="0.25">
      <c r="A1529" s="2">
        <v>1</v>
      </c>
      <c r="B1529" s="2">
        <v>2016</v>
      </c>
      <c r="C1529" t="s">
        <v>285</v>
      </c>
      <c r="D1529" t="s">
        <v>264</v>
      </c>
      <c r="E1529" s="2">
        <v>0</v>
      </c>
      <c r="F1529" s="2">
        <v>0</v>
      </c>
      <c r="G1529" t="s">
        <v>270</v>
      </c>
      <c r="H1529" t="s">
        <v>270</v>
      </c>
      <c r="I1529" t="s">
        <v>21</v>
      </c>
      <c r="J1529" t="s">
        <v>74</v>
      </c>
      <c r="K1529" s="2">
        <v>2</v>
      </c>
      <c r="L1529" t="s">
        <v>75</v>
      </c>
      <c r="M1529" t="s">
        <v>76</v>
      </c>
      <c r="N1529" t="s">
        <v>207</v>
      </c>
    </row>
    <row r="1530" spans="1:14" x14ac:dyDescent="0.25">
      <c r="A1530" s="2">
        <v>1</v>
      </c>
      <c r="B1530" s="2">
        <v>2016</v>
      </c>
      <c r="C1530" t="s">
        <v>285</v>
      </c>
      <c r="D1530" t="s">
        <v>264</v>
      </c>
      <c r="E1530" s="2">
        <v>0</v>
      </c>
      <c r="F1530" s="2">
        <v>0</v>
      </c>
      <c r="G1530" t="s">
        <v>270</v>
      </c>
      <c r="H1530" t="s">
        <v>270</v>
      </c>
      <c r="I1530" t="s">
        <v>21</v>
      </c>
      <c r="J1530" t="s">
        <v>78</v>
      </c>
      <c r="K1530" s="2">
        <v>1</v>
      </c>
      <c r="L1530" t="s">
        <v>75</v>
      </c>
      <c r="M1530" t="s">
        <v>79</v>
      </c>
      <c r="N1530" t="s">
        <v>80</v>
      </c>
    </row>
    <row r="1531" spans="1:14" x14ac:dyDescent="0.25">
      <c r="A1531" s="2">
        <v>1</v>
      </c>
      <c r="B1531" s="2">
        <v>2016</v>
      </c>
      <c r="C1531" t="s">
        <v>285</v>
      </c>
      <c r="D1531" t="s">
        <v>264</v>
      </c>
      <c r="E1531" s="2">
        <v>0</v>
      </c>
      <c r="F1531" s="2">
        <v>0</v>
      </c>
      <c r="G1531" t="s">
        <v>270</v>
      </c>
      <c r="H1531" t="s">
        <v>270</v>
      </c>
      <c r="I1531" t="s">
        <v>21</v>
      </c>
      <c r="J1531" t="s">
        <v>81</v>
      </c>
      <c r="K1531" s="2">
        <v>1</v>
      </c>
      <c r="L1531" t="s">
        <v>75</v>
      </c>
      <c r="M1531" t="s">
        <v>82</v>
      </c>
      <c r="N1531" t="s">
        <v>83</v>
      </c>
    </row>
    <row r="1532" spans="1:14" x14ac:dyDescent="0.25">
      <c r="A1532" s="2">
        <v>1</v>
      </c>
      <c r="B1532" s="2">
        <v>2016</v>
      </c>
      <c r="C1532" t="s">
        <v>285</v>
      </c>
      <c r="D1532" t="s">
        <v>264</v>
      </c>
      <c r="E1532" s="2">
        <v>0</v>
      </c>
      <c r="F1532" s="2">
        <v>0</v>
      </c>
      <c r="G1532" t="s">
        <v>270</v>
      </c>
      <c r="H1532" t="s">
        <v>270</v>
      </c>
      <c r="I1532" t="s">
        <v>21</v>
      </c>
      <c r="J1532" t="s">
        <v>84</v>
      </c>
      <c r="K1532" s="2">
        <v>3</v>
      </c>
      <c r="L1532" t="s">
        <v>85</v>
      </c>
      <c r="M1532" t="s">
        <v>86</v>
      </c>
      <c r="N1532" t="s">
        <v>126</v>
      </c>
    </row>
    <row r="1533" spans="1:14" x14ac:dyDescent="0.25">
      <c r="A1533" s="2">
        <v>1</v>
      </c>
      <c r="B1533" s="2">
        <v>2016</v>
      </c>
      <c r="C1533" t="s">
        <v>285</v>
      </c>
      <c r="D1533" t="s">
        <v>264</v>
      </c>
      <c r="E1533" s="2">
        <v>0</v>
      </c>
      <c r="F1533" s="2">
        <v>0</v>
      </c>
      <c r="G1533" t="s">
        <v>270</v>
      </c>
      <c r="H1533" t="s">
        <v>270</v>
      </c>
      <c r="I1533" t="s">
        <v>21</v>
      </c>
      <c r="J1533" t="s">
        <v>88</v>
      </c>
      <c r="K1533" s="2">
        <v>3</v>
      </c>
      <c r="L1533" t="s">
        <v>85</v>
      </c>
      <c r="M1533" t="s">
        <v>89</v>
      </c>
      <c r="N1533" t="s">
        <v>126</v>
      </c>
    </row>
    <row r="1534" spans="1:14" x14ac:dyDescent="0.25">
      <c r="A1534" s="2">
        <v>1</v>
      </c>
      <c r="B1534" s="2">
        <v>2016</v>
      </c>
      <c r="C1534" t="s">
        <v>285</v>
      </c>
      <c r="D1534" t="s">
        <v>264</v>
      </c>
      <c r="E1534" s="2">
        <v>0</v>
      </c>
      <c r="F1534" s="2">
        <v>0</v>
      </c>
      <c r="G1534" t="s">
        <v>270</v>
      </c>
      <c r="H1534" t="s">
        <v>270</v>
      </c>
      <c r="I1534" t="s">
        <v>21</v>
      </c>
      <c r="J1534" t="s">
        <v>90</v>
      </c>
      <c r="K1534" s="2">
        <v>3</v>
      </c>
      <c r="L1534" t="s">
        <v>75</v>
      </c>
      <c r="M1534" t="s">
        <v>91</v>
      </c>
      <c r="N1534" t="s">
        <v>95</v>
      </c>
    </row>
    <row r="1535" spans="1:14" x14ac:dyDescent="0.25">
      <c r="A1535" s="2">
        <v>1</v>
      </c>
      <c r="B1535" s="2">
        <v>2016</v>
      </c>
      <c r="C1535" t="s">
        <v>285</v>
      </c>
      <c r="D1535" t="s">
        <v>264</v>
      </c>
      <c r="E1535" s="2">
        <v>0</v>
      </c>
      <c r="F1535" s="2">
        <v>0</v>
      </c>
      <c r="G1535" t="s">
        <v>270</v>
      </c>
      <c r="H1535" t="s">
        <v>270</v>
      </c>
      <c r="I1535" t="s">
        <v>21</v>
      </c>
      <c r="J1535" t="s">
        <v>93</v>
      </c>
      <c r="K1535" s="2">
        <v>2</v>
      </c>
      <c r="L1535" t="s">
        <v>75</v>
      </c>
      <c r="M1535" t="s">
        <v>94</v>
      </c>
      <c r="N1535" t="s">
        <v>176</v>
      </c>
    </row>
    <row r="1536" spans="1:14" x14ac:dyDescent="0.25">
      <c r="A1536" s="2">
        <v>1</v>
      </c>
      <c r="B1536" s="2">
        <v>2016</v>
      </c>
      <c r="C1536" t="s">
        <v>285</v>
      </c>
      <c r="D1536" t="s">
        <v>264</v>
      </c>
      <c r="E1536" s="2">
        <v>0</v>
      </c>
      <c r="F1536" s="2">
        <v>0</v>
      </c>
      <c r="G1536" t="s">
        <v>270</v>
      </c>
      <c r="H1536" t="s">
        <v>270</v>
      </c>
      <c r="I1536" t="s">
        <v>21</v>
      </c>
      <c r="J1536" t="s">
        <v>96</v>
      </c>
      <c r="K1536" s="2">
        <v>2</v>
      </c>
      <c r="L1536" t="s">
        <v>75</v>
      </c>
      <c r="M1536" t="s">
        <v>97</v>
      </c>
      <c r="N1536" t="s">
        <v>176</v>
      </c>
    </row>
    <row r="1537" spans="1:14" x14ac:dyDescent="0.25">
      <c r="A1537" s="2">
        <v>1</v>
      </c>
      <c r="B1537" s="2">
        <v>2016</v>
      </c>
      <c r="C1537" t="s">
        <v>285</v>
      </c>
      <c r="D1537" t="s">
        <v>264</v>
      </c>
      <c r="E1537" s="2">
        <v>0</v>
      </c>
      <c r="F1537" s="2">
        <v>0</v>
      </c>
      <c r="G1537" t="s">
        <v>270</v>
      </c>
      <c r="H1537" t="s">
        <v>270</v>
      </c>
      <c r="I1537" t="s">
        <v>21</v>
      </c>
      <c r="J1537" t="s">
        <v>98</v>
      </c>
      <c r="K1537" s="2">
        <v>4</v>
      </c>
      <c r="L1537" t="s">
        <v>85</v>
      </c>
      <c r="M1537" t="s">
        <v>99</v>
      </c>
      <c r="N1537" t="s">
        <v>87</v>
      </c>
    </row>
    <row r="1538" spans="1:14" x14ac:dyDescent="0.25">
      <c r="A1538" s="2">
        <v>1</v>
      </c>
      <c r="B1538" s="2">
        <v>2016</v>
      </c>
      <c r="C1538" t="s">
        <v>285</v>
      </c>
      <c r="D1538" t="s">
        <v>264</v>
      </c>
      <c r="E1538" s="2">
        <v>0</v>
      </c>
      <c r="F1538" s="2">
        <v>0</v>
      </c>
      <c r="G1538" t="s">
        <v>270</v>
      </c>
      <c r="H1538" t="s">
        <v>270</v>
      </c>
      <c r="I1538" t="s">
        <v>21</v>
      </c>
      <c r="J1538" t="s">
        <v>100</v>
      </c>
      <c r="K1538" s="3"/>
      <c r="L1538" t="s">
        <v>61</v>
      </c>
      <c r="M1538" t="s">
        <v>101</v>
      </c>
    </row>
    <row r="1539" spans="1:14" x14ac:dyDescent="0.25">
      <c r="A1539" s="2">
        <v>1</v>
      </c>
      <c r="B1539" s="2">
        <v>2016</v>
      </c>
      <c r="C1539" t="s">
        <v>285</v>
      </c>
      <c r="D1539" t="s">
        <v>264</v>
      </c>
      <c r="E1539" s="2">
        <v>0</v>
      </c>
      <c r="F1539" s="2">
        <v>0</v>
      </c>
      <c r="G1539" t="s">
        <v>270</v>
      </c>
      <c r="H1539" t="s">
        <v>270</v>
      </c>
      <c r="I1539" t="s">
        <v>21</v>
      </c>
      <c r="J1539" t="s">
        <v>102</v>
      </c>
      <c r="K1539" s="3"/>
      <c r="L1539" t="s">
        <v>61</v>
      </c>
      <c r="M1539" t="s">
        <v>103</v>
      </c>
    </row>
    <row r="1540" spans="1:14" x14ac:dyDescent="0.25">
      <c r="A1540" s="2">
        <v>1</v>
      </c>
      <c r="B1540" s="2">
        <v>2016</v>
      </c>
      <c r="C1540" t="s">
        <v>285</v>
      </c>
      <c r="D1540" t="s">
        <v>264</v>
      </c>
      <c r="E1540" s="2">
        <v>0</v>
      </c>
      <c r="F1540" s="2">
        <v>0</v>
      </c>
      <c r="G1540" t="s">
        <v>270</v>
      </c>
      <c r="H1540" t="s">
        <v>270</v>
      </c>
      <c r="I1540" t="s">
        <v>21</v>
      </c>
      <c r="J1540" t="s">
        <v>104</v>
      </c>
      <c r="K1540" s="3"/>
      <c r="L1540" t="s">
        <v>61</v>
      </c>
      <c r="M1540" t="s">
        <v>105</v>
      </c>
    </row>
    <row r="1541" spans="1:14" x14ac:dyDescent="0.25">
      <c r="A1541" s="2">
        <v>1</v>
      </c>
      <c r="B1541" s="2">
        <v>2016</v>
      </c>
      <c r="C1541" t="s">
        <v>285</v>
      </c>
      <c r="D1541" t="s">
        <v>264</v>
      </c>
      <c r="E1541" s="2">
        <v>0</v>
      </c>
      <c r="F1541" s="2">
        <v>0</v>
      </c>
      <c r="G1541" t="s">
        <v>270</v>
      </c>
      <c r="H1541" t="s">
        <v>270</v>
      </c>
      <c r="I1541" t="s">
        <v>21</v>
      </c>
      <c r="J1541" t="s">
        <v>106</v>
      </c>
      <c r="K1541" s="3"/>
      <c r="L1541" t="s">
        <v>61</v>
      </c>
      <c r="M1541" t="s">
        <v>107</v>
      </c>
    </row>
    <row r="1542" spans="1:14" x14ac:dyDescent="0.25">
      <c r="A1542" s="2">
        <v>1</v>
      </c>
      <c r="B1542" s="2">
        <v>2016</v>
      </c>
      <c r="C1542" t="s">
        <v>285</v>
      </c>
      <c r="D1542" t="s">
        <v>264</v>
      </c>
      <c r="E1542" s="2">
        <v>0</v>
      </c>
      <c r="F1542" s="2">
        <v>0</v>
      </c>
      <c r="G1542" t="s">
        <v>270</v>
      </c>
      <c r="H1542" t="s">
        <v>270</v>
      </c>
      <c r="I1542" t="s">
        <v>21</v>
      </c>
      <c r="J1542" t="s">
        <v>108</v>
      </c>
      <c r="K1542" s="3"/>
      <c r="L1542" t="s">
        <v>61</v>
      </c>
      <c r="M1542" t="s">
        <v>109</v>
      </c>
    </row>
    <row r="1543" spans="1:14" x14ac:dyDescent="0.25">
      <c r="A1543" s="2">
        <v>1</v>
      </c>
      <c r="B1543" s="2">
        <v>2016</v>
      </c>
      <c r="C1543" t="s">
        <v>285</v>
      </c>
      <c r="D1543" t="s">
        <v>264</v>
      </c>
      <c r="E1543" s="2">
        <v>0</v>
      </c>
      <c r="F1543" s="2">
        <v>0</v>
      </c>
      <c r="G1543" t="s">
        <v>270</v>
      </c>
      <c r="H1543" t="s">
        <v>270</v>
      </c>
      <c r="I1543" t="s">
        <v>21</v>
      </c>
      <c r="J1543" t="s">
        <v>110</v>
      </c>
      <c r="K1543" s="3"/>
      <c r="L1543" t="s">
        <v>61</v>
      </c>
      <c r="M1543" t="s">
        <v>111</v>
      </c>
    </row>
    <row r="1544" spans="1:14" x14ac:dyDescent="0.25">
      <c r="A1544" s="2">
        <v>1</v>
      </c>
      <c r="B1544" s="2">
        <v>2016</v>
      </c>
      <c r="C1544" t="s">
        <v>285</v>
      </c>
      <c r="D1544" t="s">
        <v>264</v>
      </c>
      <c r="E1544" s="2">
        <v>0</v>
      </c>
      <c r="F1544" s="2">
        <v>0</v>
      </c>
      <c r="G1544" t="s">
        <v>270</v>
      </c>
      <c r="H1544" t="s">
        <v>270</v>
      </c>
      <c r="I1544" t="s">
        <v>21</v>
      </c>
      <c r="J1544" t="s">
        <v>112</v>
      </c>
      <c r="K1544" s="3"/>
      <c r="L1544" t="s">
        <v>61</v>
      </c>
      <c r="M1544" t="s">
        <v>113</v>
      </c>
    </row>
    <row r="1545" spans="1:14" x14ac:dyDescent="0.25">
      <c r="A1545" s="2">
        <v>1</v>
      </c>
      <c r="B1545" s="2">
        <v>2016</v>
      </c>
      <c r="C1545" t="s">
        <v>285</v>
      </c>
      <c r="D1545" t="s">
        <v>264</v>
      </c>
      <c r="E1545" s="2">
        <v>0</v>
      </c>
      <c r="F1545" s="2">
        <v>0</v>
      </c>
      <c r="G1545" t="s">
        <v>270</v>
      </c>
      <c r="H1545" t="s">
        <v>270</v>
      </c>
      <c r="I1545" t="s">
        <v>21</v>
      </c>
      <c r="J1545" t="s">
        <v>114</v>
      </c>
      <c r="K1545" s="3"/>
      <c r="L1545" t="s">
        <v>61</v>
      </c>
      <c r="M1545" t="s">
        <v>115</v>
      </c>
    </row>
    <row r="1546" spans="1:14" x14ac:dyDescent="0.25">
      <c r="A1546" s="2">
        <v>1</v>
      </c>
      <c r="B1546" s="2">
        <v>2016</v>
      </c>
      <c r="C1546" t="s">
        <v>285</v>
      </c>
      <c r="D1546" t="s">
        <v>264</v>
      </c>
      <c r="E1546" s="2">
        <v>0</v>
      </c>
      <c r="F1546" s="2">
        <v>0</v>
      </c>
      <c r="G1546" t="s">
        <v>270</v>
      </c>
      <c r="H1546" t="s">
        <v>270</v>
      </c>
      <c r="I1546" t="s">
        <v>21</v>
      </c>
      <c r="J1546" t="s">
        <v>116</v>
      </c>
      <c r="K1546" s="2">
        <v>2</v>
      </c>
      <c r="L1546" t="s">
        <v>65</v>
      </c>
      <c r="M1546" t="s">
        <v>117</v>
      </c>
      <c r="N1546" t="s">
        <v>186</v>
      </c>
    </row>
    <row r="1547" spans="1:14" x14ac:dyDescent="0.25">
      <c r="A1547" s="2">
        <v>1</v>
      </c>
      <c r="B1547" s="2">
        <v>2016</v>
      </c>
      <c r="C1547" t="s">
        <v>285</v>
      </c>
      <c r="D1547" t="s">
        <v>264</v>
      </c>
      <c r="E1547" s="2">
        <v>0</v>
      </c>
      <c r="F1547" s="2">
        <v>0</v>
      </c>
      <c r="G1547" t="s">
        <v>270</v>
      </c>
      <c r="H1547" t="s">
        <v>270</v>
      </c>
      <c r="I1547" t="s">
        <v>21</v>
      </c>
      <c r="J1547" t="s">
        <v>118</v>
      </c>
      <c r="K1547" s="2">
        <v>3</v>
      </c>
      <c r="L1547" t="s">
        <v>55</v>
      </c>
      <c r="M1547" t="s">
        <v>119</v>
      </c>
      <c r="N1547" t="s">
        <v>178</v>
      </c>
    </row>
    <row r="1548" spans="1:14" x14ac:dyDescent="0.25">
      <c r="A1548" s="2">
        <v>1</v>
      </c>
      <c r="B1548" s="2">
        <v>2016</v>
      </c>
      <c r="C1548" t="s">
        <v>285</v>
      </c>
      <c r="D1548" t="s">
        <v>264</v>
      </c>
      <c r="E1548" s="2">
        <v>0</v>
      </c>
      <c r="F1548" s="2">
        <v>0</v>
      </c>
      <c r="G1548" t="s">
        <v>270</v>
      </c>
      <c r="H1548" t="s">
        <v>270</v>
      </c>
      <c r="I1548" t="s">
        <v>21</v>
      </c>
      <c r="J1548" t="s">
        <v>120</v>
      </c>
      <c r="K1548" s="2">
        <v>3</v>
      </c>
      <c r="L1548" t="s">
        <v>65</v>
      </c>
      <c r="M1548" t="s">
        <v>121</v>
      </c>
      <c r="N1548" t="s">
        <v>67</v>
      </c>
    </row>
    <row r="1549" spans="1:14" x14ac:dyDescent="0.25">
      <c r="A1549" s="2">
        <v>1</v>
      </c>
      <c r="B1549" s="2">
        <v>2016</v>
      </c>
      <c r="C1549" t="s">
        <v>285</v>
      </c>
      <c r="D1549" t="s">
        <v>264</v>
      </c>
      <c r="E1549" s="2">
        <v>0</v>
      </c>
      <c r="F1549" s="2">
        <v>0</v>
      </c>
      <c r="G1549" t="s">
        <v>270</v>
      </c>
      <c r="H1549" t="s">
        <v>270</v>
      </c>
      <c r="I1549" t="s">
        <v>21</v>
      </c>
      <c r="J1549" t="s">
        <v>122</v>
      </c>
      <c r="K1549" s="2">
        <v>4</v>
      </c>
      <c r="L1549" t="s">
        <v>85</v>
      </c>
      <c r="M1549" t="s">
        <v>123</v>
      </c>
      <c r="N1549" t="s">
        <v>87</v>
      </c>
    </row>
    <row r="1550" spans="1:14" x14ac:dyDescent="0.25">
      <c r="A1550" s="2">
        <v>1</v>
      </c>
      <c r="B1550" s="2">
        <v>2016</v>
      </c>
      <c r="C1550" t="s">
        <v>285</v>
      </c>
      <c r="D1550" t="s">
        <v>264</v>
      </c>
      <c r="E1550" s="2">
        <v>0</v>
      </c>
      <c r="F1550" s="2">
        <v>0</v>
      </c>
      <c r="G1550" t="s">
        <v>270</v>
      </c>
      <c r="H1550" t="s">
        <v>270</v>
      </c>
      <c r="I1550" t="s">
        <v>21</v>
      </c>
      <c r="J1550" t="s">
        <v>124</v>
      </c>
      <c r="K1550" s="2">
        <v>3</v>
      </c>
      <c r="L1550" t="s">
        <v>85</v>
      </c>
      <c r="M1550" t="s">
        <v>125</v>
      </c>
      <c r="N1550" t="s">
        <v>126</v>
      </c>
    </row>
    <row r="1551" spans="1:14" x14ac:dyDescent="0.25">
      <c r="A1551" s="2">
        <v>1</v>
      </c>
      <c r="B1551" s="2">
        <v>2016</v>
      </c>
      <c r="C1551" t="s">
        <v>285</v>
      </c>
      <c r="D1551" t="s">
        <v>264</v>
      </c>
      <c r="E1551" s="2">
        <v>0</v>
      </c>
      <c r="F1551" s="2">
        <v>0</v>
      </c>
      <c r="G1551" t="s">
        <v>270</v>
      </c>
      <c r="H1551" t="s">
        <v>270</v>
      </c>
      <c r="I1551" t="s">
        <v>21</v>
      </c>
      <c r="J1551" t="s">
        <v>127</v>
      </c>
      <c r="K1551" s="2">
        <v>4</v>
      </c>
      <c r="L1551" t="s">
        <v>85</v>
      </c>
      <c r="M1551" t="s">
        <v>128</v>
      </c>
      <c r="N1551" t="s">
        <v>87</v>
      </c>
    </row>
    <row r="1552" spans="1:14" x14ac:dyDescent="0.25">
      <c r="A1552" s="2">
        <v>1</v>
      </c>
      <c r="B1552" s="2">
        <v>2016</v>
      </c>
      <c r="C1552" t="s">
        <v>285</v>
      </c>
      <c r="D1552" t="s">
        <v>264</v>
      </c>
      <c r="E1552" s="2">
        <v>0</v>
      </c>
      <c r="F1552" s="2">
        <v>0</v>
      </c>
      <c r="G1552" t="s">
        <v>270</v>
      </c>
      <c r="H1552" t="s">
        <v>270</v>
      </c>
      <c r="I1552" t="s">
        <v>21</v>
      </c>
      <c r="J1552" t="s">
        <v>129</v>
      </c>
      <c r="K1552" s="2">
        <v>5</v>
      </c>
      <c r="L1552" t="s">
        <v>85</v>
      </c>
      <c r="M1552" t="s">
        <v>130</v>
      </c>
      <c r="N1552" t="s">
        <v>185</v>
      </c>
    </row>
    <row r="1553" spans="1:14" x14ac:dyDescent="0.25">
      <c r="A1553" s="2">
        <v>1</v>
      </c>
      <c r="B1553" s="2">
        <v>2016</v>
      </c>
      <c r="C1553" t="s">
        <v>285</v>
      </c>
      <c r="D1553" t="s">
        <v>264</v>
      </c>
      <c r="E1553" s="2">
        <v>0</v>
      </c>
      <c r="F1553" s="2">
        <v>0</v>
      </c>
      <c r="G1553" t="s">
        <v>270</v>
      </c>
      <c r="H1553" t="s">
        <v>270</v>
      </c>
      <c r="I1553" t="s">
        <v>21</v>
      </c>
      <c r="J1553" t="s">
        <v>131</v>
      </c>
      <c r="K1553" s="2">
        <v>4</v>
      </c>
      <c r="L1553" t="s">
        <v>85</v>
      </c>
      <c r="M1553" t="s">
        <v>132</v>
      </c>
      <c r="N1553" t="s">
        <v>87</v>
      </c>
    </row>
    <row r="1554" spans="1:14" x14ac:dyDescent="0.25">
      <c r="A1554" s="2">
        <v>1</v>
      </c>
      <c r="B1554" s="2">
        <v>2016</v>
      </c>
      <c r="C1554" t="s">
        <v>285</v>
      </c>
      <c r="D1554" t="s">
        <v>264</v>
      </c>
      <c r="E1554" s="2">
        <v>0</v>
      </c>
      <c r="F1554" s="2">
        <v>0</v>
      </c>
      <c r="G1554" t="s">
        <v>270</v>
      </c>
      <c r="H1554" t="s">
        <v>270</v>
      </c>
      <c r="I1554" t="s">
        <v>21</v>
      </c>
      <c r="J1554" t="s">
        <v>133</v>
      </c>
      <c r="K1554" s="2">
        <v>1</v>
      </c>
      <c r="L1554" t="s">
        <v>52</v>
      </c>
      <c r="M1554" t="s">
        <v>134</v>
      </c>
      <c r="N1554" t="s">
        <v>177</v>
      </c>
    </row>
    <row r="1555" spans="1:14" x14ac:dyDescent="0.25">
      <c r="A1555" s="2">
        <v>1</v>
      </c>
      <c r="B1555" s="2">
        <v>2016</v>
      </c>
      <c r="C1555" t="s">
        <v>285</v>
      </c>
      <c r="D1555" t="s">
        <v>264</v>
      </c>
      <c r="E1555" s="2">
        <v>0</v>
      </c>
      <c r="F1555" s="2">
        <v>0</v>
      </c>
      <c r="G1555" t="s">
        <v>270</v>
      </c>
      <c r="H1555" t="s">
        <v>270</v>
      </c>
      <c r="I1555" t="s">
        <v>21</v>
      </c>
      <c r="J1555" t="s">
        <v>135</v>
      </c>
      <c r="K1555" s="2">
        <v>3</v>
      </c>
      <c r="L1555" t="s">
        <v>55</v>
      </c>
      <c r="M1555" t="s">
        <v>136</v>
      </c>
      <c r="N1555" t="s">
        <v>178</v>
      </c>
    </row>
    <row r="1556" spans="1:14" x14ac:dyDescent="0.25">
      <c r="A1556" s="2">
        <v>1</v>
      </c>
      <c r="B1556" s="2">
        <v>2016</v>
      </c>
      <c r="C1556" t="s">
        <v>285</v>
      </c>
      <c r="D1556" t="s">
        <v>264</v>
      </c>
      <c r="E1556" s="2">
        <v>0</v>
      </c>
      <c r="F1556" s="2">
        <v>0</v>
      </c>
      <c r="G1556" t="s">
        <v>270</v>
      </c>
      <c r="H1556" t="s">
        <v>270</v>
      </c>
      <c r="I1556" t="s">
        <v>21</v>
      </c>
      <c r="J1556" t="s">
        <v>137</v>
      </c>
      <c r="K1556" s="2">
        <v>3</v>
      </c>
      <c r="L1556" t="s">
        <v>55</v>
      </c>
      <c r="M1556" t="s">
        <v>138</v>
      </c>
      <c r="N1556" t="s">
        <v>178</v>
      </c>
    </row>
    <row r="1557" spans="1:14" x14ac:dyDescent="0.25">
      <c r="A1557" s="2">
        <v>1</v>
      </c>
      <c r="B1557" s="2">
        <v>2016</v>
      </c>
      <c r="C1557" t="s">
        <v>285</v>
      </c>
      <c r="D1557" t="s">
        <v>264</v>
      </c>
      <c r="E1557" s="2">
        <v>0</v>
      </c>
      <c r="F1557" s="2">
        <v>0</v>
      </c>
      <c r="G1557" t="s">
        <v>270</v>
      </c>
      <c r="H1557" t="s">
        <v>270</v>
      </c>
      <c r="I1557" t="s">
        <v>21</v>
      </c>
      <c r="J1557" t="s">
        <v>139</v>
      </c>
      <c r="K1557" s="2">
        <v>4</v>
      </c>
      <c r="L1557" t="s">
        <v>85</v>
      </c>
      <c r="M1557" t="s">
        <v>140</v>
      </c>
      <c r="N1557" t="s">
        <v>87</v>
      </c>
    </row>
    <row r="1558" spans="1:14" x14ac:dyDescent="0.25">
      <c r="A1558" s="2">
        <v>1</v>
      </c>
      <c r="B1558" s="2">
        <v>2016</v>
      </c>
      <c r="C1558" t="s">
        <v>285</v>
      </c>
      <c r="D1558" t="s">
        <v>264</v>
      </c>
      <c r="E1558" s="2">
        <v>0</v>
      </c>
      <c r="F1558" s="2">
        <v>0</v>
      </c>
      <c r="G1558" t="s">
        <v>270</v>
      </c>
      <c r="H1558" t="s">
        <v>270</v>
      </c>
      <c r="I1558" t="s">
        <v>21</v>
      </c>
      <c r="J1558" t="s">
        <v>141</v>
      </c>
      <c r="K1558" s="2">
        <v>3</v>
      </c>
      <c r="L1558" t="s">
        <v>85</v>
      </c>
      <c r="M1558" t="s">
        <v>142</v>
      </c>
      <c r="N1558" t="s">
        <v>126</v>
      </c>
    </row>
    <row r="1559" spans="1:14" x14ac:dyDescent="0.25">
      <c r="A1559" s="2">
        <v>1</v>
      </c>
      <c r="B1559" s="2">
        <v>2016</v>
      </c>
      <c r="C1559" t="s">
        <v>285</v>
      </c>
      <c r="D1559" t="s">
        <v>264</v>
      </c>
      <c r="E1559" s="2">
        <v>0</v>
      </c>
      <c r="F1559" s="2">
        <v>0</v>
      </c>
      <c r="G1559" t="s">
        <v>270</v>
      </c>
      <c r="H1559" t="s">
        <v>270</v>
      </c>
      <c r="I1559" t="s">
        <v>21</v>
      </c>
      <c r="J1559" t="s">
        <v>143</v>
      </c>
      <c r="K1559" s="2">
        <v>3</v>
      </c>
      <c r="L1559" t="s">
        <v>85</v>
      </c>
      <c r="M1559" t="s">
        <v>144</v>
      </c>
      <c r="N1559" t="s">
        <v>126</v>
      </c>
    </row>
    <row r="1560" spans="1:14" x14ac:dyDescent="0.25">
      <c r="A1560" s="2">
        <v>1</v>
      </c>
      <c r="B1560" s="2">
        <v>2016</v>
      </c>
      <c r="C1560" t="s">
        <v>285</v>
      </c>
      <c r="D1560" t="s">
        <v>264</v>
      </c>
      <c r="E1560" s="2">
        <v>0</v>
      </c>
      <c r="F1560" s="2">
        <v>0</v>
      </c>
      <c r="G1560" t="s">
        <v>270</v>
      </c>
      <c r="H1560" t="s">
        <v>270</v>
      </c>
      <c r="I1560" t="s">
        <v>21</v>
      </c>
      <c r="J1560" t="s">
        <v>145</v>
      </c>
      <c r="K1560" s="2">
        <v>3</v>
      </c>
      <c r="L1560" t="s">
        <v>55</v>
      </c>
      <c r="M1560" t="s">
        <v>146</v>
      </c>
      <c r="N1560" t="s">
        <v>178</v>
      </c>
    </row>
    <row r="1561" spans="1:14" x14ac:dyDescent="0.25">
      <c r="A1561" s="2">
        <v>1</v>
      </c>
      <c r="B1561" s="2">
        <v>2016</v>
      </c>
      <c r="C1561" t="s">
        <v>285</v>
      </c>
      <c r="D1561" t="s">
        <v>264</v>
      </c>
      <c r="E1561" s="2">
        <v>0</v>
      </c>
      <c r="F1561" s="2">
        <v>0</v>
      </c>
      <c r="G1561" t="s">
        <v>270</v>
      </c>
      <c r="H1561" t="s">
        <v>270</v>
      </c>
      <c r="I1561" t="s">
        <v>21</v>
      </c>
      <c r="J1561" t="s">
        <v>147</v>
      </c>
      <c r="K1561" s="2">
        <v>3</v>
      </c>
      <c r="L1561" t="s">
        <v>55</v>
      </c>
      <c r="M1561" t="s">
        <v>148</v>
      </c>
      <c r="N1561" t="s">
        <v>178</v>
      </c>
    </row>
    <row r="1562" spans="1:14" x14ac:dyDescent="0.25">
      <c r="A1562" s="2">
        <v>1</v>
      </c>
      <c r="B1562" s="2">
        <v>2016</v>
      </c>
      <c r="C1562" t="s">
        <v>285</v>
      </c>
      <c r="D1562" t="s">
        <v>264</v>
      </c>
      <c r="E1562" s="2">
        <v>0</v>
      </c>
      <c r="F1562" s="2">
        <v>0</v>
      </c>
      <c r="G1562" t="s">
        <v>270</v>
      </c>
      <c r="H1562" t="s">
        <v>270</v>
      </c>
      <c r="I1562" t="s">
        <v>21</v>
      </c>
      <c r="J1562" t="s">
        <v>149</v>
      </c>
      <c r="K1562" s="2">
        <v>3</v>
      </c>
      <c r="L1562" t="s">
        <v>55</v>
      </c>
      <c r="M1562" t="s">
        <v>150</v>
      </c>
      <c r="N1562" t="s">
        <v>178</v>
      </c>
    </row>
    <row r="1563" spans="1:14" x14ac:dyDescent="0.25">
      <c r="A1563" s="2">
        <v>1</v>
      </c>
      <c r="B1563" s="2">
        <v>2016</v>
      </c>
      <c r="C1563" t="s">
        <v>285</v>
      </c>
      <c r="D1563" t="s">
        <v>264</v>
      </c>
      <c r="E1563" s="2">
        <v>0</v>
      </c>
      <c r="F1563" s="2">
        <v>0</v>
      </c>
      <c r="G1563" t="s">
        <v>270</v>
      </c>
      <c r="H1563" t="s">
        <v>270</v>
      </c>
      <c r="I1563" t="s">
        <v>21</v>
      </c>
      <c r="J1563" t="s">
        <v>151</v>
      </c>
      <c r="K1563" s="3"/>
      <c r="L1563" t="s">
        <v>52</v>
      </c>
      <c r="M1563" t="s">
        <v>152</v>
      </c>
    </row>
    <row r="1564" spans="1:14" x14ac:dyDescent="0.25">
      <c r="A1564" s="2">
        <v>1</v>
      </c>
      <c r="B1564" s="2">
        <v>2016</v>
      </c>
      <c r="C1564" t="s">
        <v>285</v>
      </c>
      <c r="D1564" t="s">
        <v>264</v>
      </c>
      <c r="E1564" s="2">
        <v>0</v>
      </c>
      <c r="F1564" s="2">
        <v>0</v>
      </c>
      <c r="G1564" t="s">
        <v>270</v>
      </c>
      <c r="H1564" t="s">
        <v>270</v>
      </c>
      <c r="I1564" t="s">
        <v>21</v>
      </c>
      <c r="J1564" t="s">
        <v>153</v>
      </c>
      <c r="K1564" s="2">
        <v>1</v>
      </c>
      <c r="L1564" t="s">
        <v>75</v>
      </c>
      <c r="M1564" t="s">
        <v>154</v>
      </c>
      <c r="N1564" t="s">
        <v>256</v>
      </c>
    </row>
    <row r="1565" spans="1:14" x14ac:dyDescent="0.25">
      <c r="A1565" s="2">
        <v>1</v>
      </c>
      <c r="B1565" s="2">
        <v>2016</v>
      </c>
      <c r="C1565" t="s">
        <v>285</v>
      </c>
      <c r="D1565" t="s">
        <v>264</v>
      </c>
      <c r="E1565" s="2">
        <v>0</v>
      </c>
      <c r="F1565" s="2">
        <v>0</v>
      </c>
      <c r="G1565" t="s">
        <v>270</v>
      </c>
      <c r="H1565" t="s">
        <v>270</v>
      </c>
      <c r="I1565" t="s">
        <v>21</v>
      </c>
      <c r="J1565" t="s">
        <v>156</v>
      </c>
      <c r="K1565" s="2">
        <v>5</v>
      </c>
      <c r="L1565" t="s">
        <v>75</v>
      </c>
      <c r="M1565" t="s">
        <v>157</v>
      </c>
      <c r="N1565" t="s">
        <v>239</v>
      </c>
    </row>
    <row r="1566" spans="1:14" x14ac:dyDescent="0.25">
      <c r="A1566" s="2">
        <v>1</v>
      </c>
      <c r="B1566" s="2">
        <v>2016</v>
      </c>
      <c r="C1566" t="s">
        <v>285</v>
      </c>
      <c r="D1566" t="s">
        <v>264</v>
      </c>
      <c r="E1566" s="2">
        <v>0</v>
      </c>
      <c r="F1566" s="2">
        <v>0</v>
      </c>
      <c r="G1566" t="s">
        <v>270</v>
      </c>
      <c r="H1566" t="s">
        <v>270</v>
      </c>
      <c r="I1566" t="s">
        <v>21</v>
      </c>
      <c r="J1566" t="s">
        <v>159</v>
      </c>
      <c r="K1566" s="3"/>
      <c r="L1566" t="s">
        <v>52</v>
      </c>
      <c r="M1566" t="s">
        <v>160</v>
      </c>
    </row>
    <row r="1567" spans="1:14" x14ac:dyDescent="0.25">
      <c r="A1567" s="2">
        <v>1</v>
      </c>
      <c r="B1567" s="2">
        <v>2016</v>
      </c>
      <c r="C1567" t="s">
        <v>285</v>
      </c>
      <c r="D1567" t="s">
        <v>264</v>
      </c>
      <c r="E1567" s="2">
        <v>0</v>
      </c>
      <c r="F1567" s="2">
        <v>0</v>
      </c>
      <c r="G1567" t="s">
        <v>270</v>
      </c>
      <c r="H1567" t="s">
        <v>270</v>
      </c>
      <c r="I1567" t="s">
        <v>21</v>
      </c>
      <c r="J1567" t="s">
        <v>161</v>
      </c>
      <c r="K1567" s="2">
        <v>10</v>
      </c>
      <c r="L1567" t="s">
        <v>52</v>
      </c>
      <c r="M1567" t="s">
        <v>162</v>
      </c>
      <c r="N1567" t="s">
        <v>287</v>
      </c>
    </row>
    <row r="1568" spans="1:14" x14ac:dyDescent="0.25">
      <c r="A1568" s="2">
        <v>1</v>
      </c>
      <c r="B1568" s="2">
        <v>2016</v>
      </c>
      <c r="C1568" t="s">
        <v>285</v>
      </c>
      <c r="D1568" t="s">
        <v>264</v>
      </c>
      <c r="E1568" s="2">
        <v>0</v>
      </c>
      <c r="F1568" s="2">
        <v>0</v>
      </c>
      <c r="G1568" t="s">
        <v>270</v>
      </c>
      <c r="H1568" t="s">
        <v>270</v>
      </c>
      <c r="I1568" t="s">
        <v>21</v>
      </c>
      <c r="J1568" t="s">
        <v>163</v>
      </c>
      <c r="K1568" s="2">
        <v>2</v>
      </c>
      <c r="L1568" t="s">
        <v>52</v>
      </c>
      <c r="M1568" t="s">
        <v>164</v>
      </c>
      <c r="N1568" t="s">
        <v>177</v>
      </c>
    </row>
    <row r="1569" spans="1:14" x14ac:dyDescent="0.25">
      <c r="A1569" s="2">
        <v>1</v>
      </c>
      <c r="B1569" s="2">
        <v>2016</v>
      </c>
      <c r="C1569" t="s">
        <v>285</v>
      </c>
      <c r="D1569" t="s">
        <v>264</v>
      </c>
      <c r="E1569" s="2">
        <v>0</v>
      </c>
      <c r="F1569" s="2">
        <v>0</v>
      </c>
      <c r="G1569" t="s">
        <v>270</v>
      </c>
      <c r="H1569" t="s">
        <v>270</v>
      </c>
      <c r="I1569" t="s">
        <v>21</v>
      </c>
      <c r="J1569" t="s">
        <v>166</v>
      </c>
      <c r="K1569" s="2">
        <v>3</v>
      </c>
      <c r="L1569" t="s">
        <v>55</v>
      </c>
      <c r="M1569" t="s">
        <v>167</v>
      </c>
      <c r="N1569" t="s">
        <v>178</v>
      </c>
    </row>
    <row r="1570" spans="1:14" x14ac:dyDescent="0.25">
      <c r="A1570" s="2">
        <v>1</v>
      </c>
      <c r="B1570" s="2">
        <v>2016</v>
      </c>
      <c r="C1570" t="s">
        <v>288</v>
      </c>
      <c r="D1570" t="s">
        <v>48</v>
      </c>
      <c r="E1570" s="2">
        <v>0</v>
      </c>
      <c r="F1570" s="2">
        <v>0</v>
      </c>
      <c r="G1570" t="s">
        <v>289</v>
      </c>
      <c r="H1570" t="s">
        <v>290</v>
      </c>
      <c r="I1570" t="s">
        <v>17</v>
      </c>
      <c r="J1570" t="s">
        <v>51</v>
      </c>
      <c r="K1570" s="3"/>
      <c r="L1570" t="s">
        <v>52</v>
      </c>
      <c r="M1570" t="s">
        <v>53</v>
      </c>
    </row>
    <row r="1571" spans="1:14" x14ac:dyDescent="0.25">
      <c r="A1571" s="2">
        <v>1</v>
      </c>
      <c r="B1571" s="2">
        <v>2016</v>
      </c>
      <c r="C1571" t="s">
        <v>288</v>
      </c>
      <c r="D1571" t="s">
        <v>48</v>
      </c>
      <c r="E1571" s="2">
        <v>0</v>
      </c>
      <c r="F1571" s="2">
        <v>0</v>
      </c>
      <c r="G1571" t="s">
        <v>289</v>
      </c>
      <c r="H1571" t="s">
        <v>290</v>
      </c>
      <c r="I1571" t="s">
        <v>17</v>
      </c>
      <c r="J1571" t="s">
        <v>54</v>
      </c>
      <c r="K1571" s="2">
        <v>4</v>
      </c>
      <c r="L1571" t="s">
        <v>55</v>
      </c>
      <c r="M1571" t="s">
        <v>56</v>
      </c>
      <c r="N1571" t="s">
        <v>57</v>
      </c>
    </row>
    <row r="1572" spans="1:14" x14ac:dyDescent="0.25">
      <c r="A1572" s="2">
        <v>1</v>
      </c>
      <c r="B1572" s="2">
        <v>2016</v>
      </c>
      <c r="C1572" t="s">
        <v>288</v>
      </c>
      <c r="D1572" t="s">
        <v>48</v>
      </c>
      <c r="E1572" s="2">
        <v>0</v>
      </c>
      <c r="F1572" s="2">
        <v>0</v>
      </c>
      <c r="G1572" t="s">
        <v>289</v>
      </c>
      <c r="H1572" t="s">
        <v>290</v>
      </c>
      <c r="I1572" t="s">
        <v>17</v>
      </c>
      <c r="J1572" t="s">
        <v>58</v>
      </c>
      <c r="K1572" s="2">
        <v>4</v>
      </c>
      <c r="L1572" t="s">
        <v>55</v>
      </c>
      <c r="M1572" t="s">
        <v>59</v>
      </c>
      <c r="N1572" t="s">
        <v>57</v>
      </c>
    </row>
    <row r="1573" spans="1:14" x14ac:dyDescent="0.25">
      <c r="A1573" s="2">
        <v>1</v>
      </c>
      <c r="B1573" s="2">
        <v>2016</v>
      </c>
      <c r="C1573" t="s">
        <v>288</v>
      </c>
      <c r="D1573" t="s">
        <v>48</v>
      </c>
      <c r="E1573" s="2">
        <v>0</v>
      </c>
      <c r="F1573" s="2">
        <v>0</v>
      </c>
      <c r="G1573" t="s">
        <v>289</v>
      </c>
      <c r="H1573" t="s">
        <v>290</v>
      </c>
      <c r="I1573" t="s">
        <v>17</v>
      </c>
      <c r="J1573" t="s">
        <v>60</v>
      </c>
      <c r="K1573" s="2">
        <v>2</v>
      </c>
      <c r="L1573" t="s">
        <v>61</v>
      </c>
      <c r="M1573" t="s">
        <v>62</v>
      </c>
      <c r="N1573" t="s">
        <v>63</v>
      </c>
    </row>
    <row r="1574" spans="1:14" x14ac:dyDescent="0.25">
      <c r="A1574" s="2">
        <v>1</v>
      </c>
      <c r="B1574" s="2">
        <v>2016</v>
      </c>
      <c r="C1574" t="s">
        <v>288</v>
      </c>
      <c r="D1574" t="s">
        <v>48</v>
      </c>
      <c r="E1574" s="2">
        <v>0</v>
      </c>
      <c r="F1574" s="2">
        <v>0</v>
      </c>
      <c r="G1574" t="s">
        <v>289</v>
      </c>
      <c r="H1574" t="s">
        <v>290</v>
      </c>
      <c r="I1574" t="s">
        <v>17</v>
      </c>
      <c r="J1574" t="s">
        <v>64</v>
      </c>
      <c r="K1574" s="2">
        <v>2</v>
      </c>
      <c r="L1574" t="s">
        <v>65</v>
      </c>
      <c r="M1574" t="s">
        <v>66</v>
      </c>
      <c r="N1574" t="s">
        <v>186</v>
      </c>
    </row>
    <row r="1575" spans="1:14" x14ac:dyDescent="0.25">
      <c r="A1575" s="2">
        <v>1</v>
      </c>
      <c r="B1575" s="2">
        <v>2016</v>
      </c>
      <c r="C1575" t="s">
        <v>288</v>
      </c>
      <c r="D1575" t="s">
        <v>48</v>
      </c>
      <c r="E1575" s="2">
        <v>0</v>
      </c>
      <c r="F1575" s="2">
        <v>0</v>
      </c>
      <c r="G1575" t="s">
        <v>289</v>
      </c>
      <c r="H1575" t="s">
        <v>290</v>
      </c>
      <c r="I1575" t="s">
        <v>17</v>
      </c>
      <c r="J1575" t="s">
        <v>68</v>
      </c>
      <c r="K1575" s="2">
        <v>2</v>
      </c>
      <c r="L1575" t="s">
        <v>65</v>
      </c>
      <c r="M1575" t="s">
        <v>69</v>
      </c>
      <c r="N1575" t="s">
        <v>186</v>
      </c>
    </row>
    <row r="1576" spans="1:14" x14ac:dyDescent="0.25">
      <c r="A1576" s="2">
        <v>1</v>
      </c>
      <c r="B1576" s="2">
        <v>2016</v>
      </c>
      <c r="C1576" t="s">
        <v>288</v>
      </c>
      <c r="D1576" t="s">
        <v>48</v>
      </c>
      <c r="E1576" s="2">
        <v>0</v>
      </c>
      <c r="F1576" s="2">
        <v>0</v>
      </c>
      <c r="G1576" t="s">
        <v>289</v>
      </c>
      <c r="H1576" t="s">
        <v>290</v>
      </c>
      <c r="I1576" t="s">
        <v>17</v>
      </c>
      <c r="J1576" t="s">
        <v>70</v>
      </c>
      <c r="K1576" s="2">
        <v>3</v>
      </c>
      <c r="L1576" t="s">
        <v>65</v>
      </c>
      <c r="M1576" t="s">
        <v>71</v>
      </c>
      <c r="N1576" t="s">
        <v>67</v>
      </c>
    </row>
    <row r="1577" spans="1:14" x14ac:dyDescent="0.25">
      <c r="A1577" s="2">
        <v>1</v>
      </c>
      <c r="B1577" s="2">
        <v>2016</v>
      </c>
      <c r="C1577" t="s">
        <v>288</v>
      </c>
      <c r="D1577" t="s">
        <v>48</v>
      </c>
      <c r="E1577" s="2">
        <v>0</v>
      </c>
      <c r="F1577" s="2">
        <v>0</v>
      </c>
      <c r="G1577" t="s">
        <v>289</v>
      </c>
      <c r="H1577" t="s">
        <v>290</v>
      </c>
      <c r="I1577" t="s">
        <v>17</v>
      </c>
      <c r="J1577" t="s">
        <v>72</v>
      </c>
      <c r="K1577" s="3"/>
      <c r="L1577" t="s">
        <v>52</v>
      </c>
      <c r="M1577" t="s">
        <v>73</v>
      </c>
    </row>
    <row r="1578" spans="1:14" x14ac:dyDescent="0.25">
      <c r="A1578" s="2">
        <v>1</v>
      </c>
      <c r="B1578" s="2">
        <v>2016</v>
      </c>
      <c r="C1578" t="s">
        <v>288</v>
      </c>
      <c r="D1578" t="s">
        <v>48</v>
      </c>
      <c r="E1578" s="2">
        <v>0</v>
      </c>
      <c r="F1578" s="2">
        <v>0</v>
      </c>
      <c r="G1578" t="s">
        <v>289</v>
      </c>
      <c r="H1578" t="s">
        <v>290</v>
      </c>
      <c r="I1578" t="s">
        <v>17</v>
      </c>
      <c r="J1578" t="s">
        <v>74</v>
      </c>
      <c r="K1578" s="2">
        <v>1</v>
      </c>
      <c r="L1578" t="s">
        <v>75</v>
      </c>
      <c r="M1578" t="s">
        <v>76</v>
      </c>
      <c r="N1578" t="s">
        <v>77</v>
      </c>
    </row>
    <row r="1579" spans="1:14" x14ac:dyDescent="0.25">
      <c r="A1579" s="2">
        <v>1</v>
      </c>
      <c r="B1579" s="2">
        <v>2016</v>
      </c>
      <c r="C1579" t="s">
        <v>288</v>
      </c>
      <c r="D1579" t="s">
        <v>48</v>
      </c>
      <c r="E1579" s="2">
        <v>0</v>
      </c>
      <c r="F1579" s="2">
        <v>0</v>
      </c>
      <c r="G1579" t="s">
        <v>289</v>
      </c>
      <c r="H1579" t="s">
        <v>290</v>
      </c>
      <c r="I1579" t="s">
        <v>17</v>
      </c>
      <c r="J1579" t="s">
        <v>78</v>
      </c>
      <c r="K1579" s="2">
        <v>2</v>
      </c>
      <c r="L1579" t="s">
        <v>75</v>
      </c>
      <c r="M1579" t="s">
        <v>79</v>
      </c>
      <c r="N1579" t="s">
        <v>255</v>
      </c>
    </row>
    <row r="1580" spans="1:14" x14ac:dyDescent="0.25">
      <c r="A1580" s="2">
        <v>1</v>
      </c>
      <c r="B1580" s="2">
        <v>2016</v>
      </c>
      <c r="C1580" t="s">
        <v>288</v>
      </c>
      <c r="D1580" t="s">
        <v>48</v>
      </c>
      <c r="E1580" s="2">
        <v>0</v>
      </c>
      <c r="F1580" s="2">
        <v>0</v>
      </c>
      <c r="G1580" t="s">
        <v>289</v>
      </c>
      <c r="H1580" t="s">
        <v>290</v>
      </c>
      <c r="I1580" t="s">
        <v>17</v>
      </c>
      <c r="J1580" t="s">
        <v>81</v>
      </c>
      <c r="K1580" s="2">
        <v>7</v>
      </c>
      <c r="L1580" t="s">
        <v>75</v>
      </c>
      <c r="M1580" t="s">
        <v>82</v>
      </c>
      <c r="N1580" t="s">
        <v>243</v>
      </c>
    </row>
    <row r="1581" spans="1:14" x14ac:dyDescent="0.25">
      <c r="A1581" s="2">
        <v>1</v>
      </c>
      <c r="B1581" s="2">
        <v>2016</v>
      </c>
      <c r="C1581" t="s">
        <v>288</v>
      </c>
      <c r="D1581" t="s">
        <v>48</v>
      </c>
      <c r="E1581" s="2">
        <v>0</v>
      </c>
      <c r="F1581" s="2">
        <v>0</v>
      </c>
      <c r="G1581" t="s">
        <v>289</v>
      </c>
      <c r="H1581" t="s">
        <v>290</v>
      </c>
      <c r="I1581" t="s">
        <v>17</v>
      </c>
      <c r="J1581" t="s">
        <v>84</v>
      </c>
      <c r="K1581" s="2">
        <v>3</v>
      </c>
      <c r="L1581" t="s">
        <v>85</v>
      </c>
      <c r="M1581" t="s">
        <v>86</v>
      </c>
      <c r="N1581" t="s">
        <v>126</v>
      </c>
    </row>
    <row r="1582" spans="1:14" x14ac:dyDescent="0.25">
      <c r="A1582" s="2">
        <v>1</v>
      </c>
      <c r="B1582" s="2">
        <v>2016</v>
      </c>
      <c r="C1582" t="s">
        <v>288</v>
      </c>
      <c r="D1582" t="s">
        <v>48</v>
      </c>
      <c r="E1582" s="2">
        <v>0</v>
      </c>
      <c r="F1582" s="2">
        <v>0</v>
      </c>
      <c r="G1582" t="s">
        <v>289</v>
      </c>
      <c r="H1582" t="s">
        <v>290</v>
      </c>
      <c r="I1582" t="s">
        <v>17</v>
      </c>
      <c r="J1582" t="s">
        <v>88</v>
      </c>
      <c r="K1582" s="2">
        <v>3</v>
      </c>
      <c r="L1582" t="s">
        <v>85</v>
      </c>
      <c r="M1582" t="s">
        <v>89</v>
      </c>
      <c r="N1582" t="s">
        <v>126</v>
      </c>
    </row>
    <row r="1583" spans="1:14" x14ac:dyDescent="0.25">
      <c r="A1583" s="2">
        <v>1</v>
      </c>
      <c r="B1583" s="2">
        <v>2016</v>
      </c>
      <c r="C1583" t="s">
        <v>288</v>
      </c>
      <c r="D1583" t="s">
        <v>48</v>
      </c>
      <c r="E1583" s="2">
        <v>0</v>
      </c>
      <c r="F1583" s="2">
        <v>0</v>
      </c>
      <c r="G1583" t="s">
        <v>289</v>
      </c>
      <c r="H1583" t="s">
        <v>290</v>
      </c>
      <c r="I1583" t="s">
        <v>17</v>
      </c>
      <c r="J1583" t="s">
        <v>90</v>
      </c>
      <c r="K1583" s="2">
        <v>3</v>
      </c>
      <c r="L1583" t="s">
        <v>75</v>
      </c>
      <c r="M1583" t="s">
        <v>91</v>
      </c>
      <c r="N1583" t="s">
        <v>95</v>
      </c>
    </row>
    <row r="1584" spans="1:14" x14ac:dyDescent="0.25">
      <c r="A1584" s="2">
        <v>1</v>
      </c>
      <c r="B1584" s="2">
        <v>2016</v>
      </c>
      <c r="C1584" t="s">
        <v>288</v>
      </c>
      <c r="D1584" t="s">
        <v>48</v>
      </c>
      <c r="E1584" s="2">
        <v>0</v>
      </c>
      <c r="F1584" s="2">
        <v>0</v>
      </c>
      <c r="G1584" t="s">
        <v>289</v>
      </c>
      <c r="H1584" t="s">
        <v>290</v>
      </c>
      <c r="I1584" t="s">
        <v>17</v>
      </c>
      <c r="J1584" t="s">
        <v>93</v>
      </c>
      <c r="K1584" s="2">
        <v>3</v>
      </c>
      <c r="L1584" t="s">
        <v>75</v>
      </c>
      <c r="M1584" t="s">
        <v>94</v>
      </c>
      <c r="N1584" t="s">
        <v>95</v>
      </c>
    </row>
    <row r="1585" spans="1:14" x14ac:dyDescent="0.25">
      <c r="A1585" s="2">
        <v>1</v>
      </c>
      <c r="B1585" s="2">
        <v>2016</v>
      </c>
      <c r="C1585" t="s">
        <v>288</v>
      </c>
      <c r="D1585" t="s">
        <v>48</v>
      </c>
      <c r="E1585" s="2">
        <v>0</v>
      </c>
      <c r="F1585" s="2">
        <v>0</v>
      </c>
      <c r="G1585" t="s">
        <v>289</v>
      </c>
      <c r="H1585" t="s">
        <v>290</v>
      </c>
      <c r="I1585" t="s">
        <v>17</v>
      </c>
      <c r="J1585" t="s">
        <v>96</v>
      </c>
      <c r="K1585" s="2">
        <v>4</v>
      </c>
      <c r="L1585" t="s">
        <v>75</v>
      </c>
      <c r="M1585" t="s">
        <v>97</v>
      </c>
      <c r="N1585" t="s">
        <v>92</v>
      </c>
    </row>
    <row r="1586" spans="1:14" x14ac:dyDescent="0.25">
      <c r="A1586" s="2">
        <v>1</v>
      </c>
      <c r="B1586" s="2">
        <v>2016</v>
      </c>
      <c r="C1586" t="s">
        <v>288</v>
      </c>
      <c r="D1586" t="s">
        <v>48</v>
      </c>
      <c r="E1586" s="2">
        <v>0</v>
      </c>
      <c r="F1586" s="2">
        <v>0</v>
      </c>
      <c r="G1586" t="s">
        <v>289</v>
      </c>
      <c r="H1586" t="s">
        <v>290</v>
      </c>
      <c r="I1586" t="s">
        <v>17</v>
      </c>
      <c r="J1586" t="s">
        <v>98</v>
      </c>
      <c r="K1586" s="2">
        <v>4</v>
      </c>
      <c r="L1586" t="s">
        <v>85</v>
      </c>
      <c r="M1586" t="s">
        <v>99</v>
      </c>
      <c r="N1586" t="s">
        <v>87</v>
      </c>
    </row>
    <row r="1587" spans="1:14" x14ac:dyDescent="0.25">
      <c r="A1587" s="2">
        <v>1</v>
      </c>
      <c r="B1587" s="2">
        <v>2016</v>
      </c>
      <c r="C1587" t="s">
        <v>288</v>
      </c>
      <c r="D1587" t="s">
        <v>48</v>
      </c>
      <c r="E1587" s="2">
        <v>0</v>
      </c>
      <c r="F1587" s="2">
        <v>0</v>
      </c>
      <c r="G1587" t="s">
        <v>289</v>
      </c>
      <c r="H1587" t="s">
        <v>290</v>
      </c>
      <c r="I1587" t="s">
        <v>17</v>
      </c>
      <c r="J1587" t="s">
        <v>100</v>
      </c>
      <c r="K1587" s="3"/>
      <c r="L1587" t="s">
        <v>61</v>
      </c>
      <c r="M1587" t="s">
        <v>101</v>
      </c>
    </row>
    <row r="1588" spans="1:14" x14ac:dyDescent="0.25">
      <c r="A1588" s="2">
        <v>1</v>
      </c>
      <c r="B1588" s="2">
        <v>2016</v>
      </c>
      <c r="C1588" t="s">
        <v>288</v>
      </c>
      <c r="D1588" t="s">
        <v>48</v>
      </c>
      <c r="E1588" s="2">
        <v>0</v>
      </c>
      <c r="F1588" s="2">
        <v>0</v>
      </c>
      <c r="G1588" t="s">
        <v>289</v>
      </c>
      <c r="H1588" t="s">
        <v>290</v>
      </c>
      <c r="I1588" t="s">
        <v>17</v>
      </c>
      <c r="J1588" t="s">
        <v>102</v>
      </c>
      <c r="K1588" s="3"/>
      <c r="L1588" t="s">
        <v>61</v>
      </c>
      <c r="M1588" t="s">
        <v>103</v>
      </c>
    </row>
    <row r="1589" spans="1:14" x14ac:dyDescent="0.25">
      <c r="A1589" s="2">
        <v>1</v>
      </c>
      <c r="B1589" s="2">
        <v>2016</v>
      </c>
      <c r="C1589" t="s">
        <v>288</v>
      </c>
      <c r="D1589" t="s">
        <v>48</v>
      </c>
      <c r="E1589" s="2">
        <v>0</v>
      </c>
      <c r="F1589" s="2">
        <v>0</v>
      </c>
      <c r="G1589" t="s">
        <v>289</v>
      </c>
      <c r="H1589" t="s">
        <v>290</v>
      </c>
      <c r="I1589" t="s">
        <v>17</v>
      </c>
      <c r="J1589" t="s">
        <v>104</v>
      </c>
      <c r="K1589" s="3"/>
      <c r="L1589" t="s">
        <v>61</v>
      </c>
      <c r="M1589" t="s">
        <v>105</v>
      </c>
    </row>
    <row r="1590" spans="1:14" x14ac:dyDescent="0.25">
      <c r="A1590" s="2">
        <v>1</v>
      </c>
      <c r="B1590" s="2">
        <v>2016</v>
      </c>
      <c r="C1590" t="s">
        <v>288</v>
      </c>
      <c r="D1590" t="s">
        <v>48</v>
      </c>
      <c r="E1590" s="2">
        <v>0</v>
      </c>
      <c r="F1590" s="2">
        <v>0</v>
      </c>
      <c r="G1590" t="s">
        <v>289</v>
      </c>
      <c r="H1590" t="s">
        <v>290</v>
      </c>
      <c r="I1590" t="s">
        <v>17</v>
      </c>
      <c r="J1590" t="s">
        <v>106</v>
      </c>
      <c r="K1590" s="3"/>
      <c r="L1590" t="s">
        <v>61</v>
      </c>
      <c r="M1590" t="s">
        <v>107</v>
      </c>
    </row>
    <row r="1591" spans="1:14" x14ac:dyDescent="0.25">
      <c r="A1591" s="2">
        <v>1</v>
      </c>
      <c r="B1591" s="2">
        <v>2016</v>
      </c>
      <c r="C1591" t="s">
        <v>288</v>
      </c>
      <c r="D1591" t="s">
        <v>48</v>
      </c>
      <c r="E1591" s="2">
        <v>0</v>
      </c>
      <c r="F1591" s="2">
        <v>0</v>
      </c>
      <c r="G1591" t="s">
        <v>289</v>
      </c>
      <c r="H1591" t="s">
        <v>290</v>
      </c>
      <c r="I1591" t="s">
        <v>17</v>
      </c>
      <c r="J1591" t="s">
        <v>108</v>
      </c>
      <c r="K1591" s="3"/>
      <c r="L1591" t="s">
        <v>61</v>
      </c>
      <c r="M1591" t="s">
        <v>109</v>
      </c>
    </row>
    <row r="1592" spans="1:14" x14ac:dyDescent="0.25">
      <c r="A1592" s="2">
        <v>1</v>
      </c>
      <c r="B1592" s="2">
        <v>2016</v>
      </c>
      <c r="C1592" t="s">
        <v>288</v>
      </c>
      <c r="D1592" t="s">
        <v>48</v>
      </c>
      <c r="E1592" s="2">
        <v>0</v>
      </c>
      <c r="F1592" s="2">
        <v>0</v>
      </c>
      <c r="G1592" t="s">
        <v>289</v>
      </c>
      <c r="H1592" t="s">
        <v>290</v>
      </c>
      <c r="I1592" t="s">
        <v>17</v>
      </c>
      <c r="J1592" t="s">
        <v>110</v>
      </c>
      <c r="K1592" s="3"/>
      <c r="L1592" t="s">
        <v>61</v>
      </c>
      <c r="M1592" t="s">
        <v>111</v>
      </c>
    </row>
    <row r="1593" spans="1:14" x14ac:dyDescent="0.25">
      <c r="A1593" s="2">
        <v>1</v>
      </c>
      <c r="B1593" s="2">
        <v>2016</v>
      </c>
      <c r="C1593" t="s">
        <v>288</v>
      </c>
      <c r="D1593" t="s">
        <v>48</v>
      </c>
      <c r="E1593" s="2">
        <v>0</v>
      </c>
      <c r="F1593" s="2">
        <v>0</v>
      </c>
      <c r="G1593" t="s">
        <v>289</v>
      </c>
      <c r="H1593" t="s">
        <v>290</v>
      </c>
      <c r="I1593" t="s">
        <v>17</v>
      </c>
      <c r="J1593" t="s">
        <v>112</v>
      </c>
      <c r="K1593" s="3"/>
      <c r="L1593" t="s">
        <v>61</v>
      </c>
      <c r="M1593" t="s">
        <v>113</v>
      </c>
    </row>
    <row r="1594" spans="1:14" x14ac:dyDescent="0.25">
      <c r="A1594" s="2">
        <v>1</v>
      </c>
      <c r="B1594" s="2">
        <v>2016</v>
      </c>
      <c r="C1594" t="s">
        <v>288</v>
      </c>
      <c r="D1594" t="s">
        <v>48</v>
      </c>
      <c r="E1594" s="2">
        <v>0</v>
      </c>
      <c r="F1594" s="2">
        <v>0</v>
      </c>
      <c r="G1594" t="s">
        <v>289</v>
      </c>
      <c r="H1594" t="s">
        <v>290</v>
      </c>
      <c r="I1594" t="s">
        <v>17</v>
      </c>
      <c r="J1594" t="s">
        <v>114</v>
      </c>
      <c r="K1594" s="3"/>
      <c r="L1594" t="s">
        <v>61</v>
      </c>
      <c r="M1594" t="s">
        <v>115</v>
      </c>
    </row>
    <row r="1595" spans="1:14" x14ac:dyDescent="0.25">
      <c r="A1595" s="2">
        <v>1</v>
      </c>
      <c r="B1595" s="2">
        <v>2016</v>
      </c>
      <c r="C1595" t="s">
        <v>288</v>
      </c>
      <c r="D1595" t="s">
        <v>48</v>
      </c>
      <c r="E1595" s="2">
        <v>0</v>
      </c>
      <c r="F1595" s="2">
        <v>0</v>
      </c>
      <c r="G1595" t="s">
        <v>289</v>
      </c>
      <c r="H1595" t="s">
        <v>290</v>
      </c>
      <c r="I1595" t="s">
        <v>17</v>
      </c>
      <c r="J1595" t="s">
        <v>116</v>
      </c>
      <c r="K1595" s="2">
        <v>2</v>
      </c>
      <c r="L1595" t="s">
        <v>65</v>
      </c>
      <c r="M1595" t="s">
        <v>117</v>
      </c>
      <c r="N1595" t="s">
        <v>186</v>
      </c>
    </row>
    <row r="1596" spans="1:14" x14ac:dyDescent="0.25">
      <c r="A1596" s="2">
        <v>1</v>
      </c>
      <c r="B1596" s="2">
        <v>2016</v>
      </c>
      <c r="C1596" t="s">
        <v>288</v>
      </c>
      <c r="D1596" t="s">
        <v>48</v>
      </c>
      <c r="E1596" s="2">
        <v>0</v>
      </c>
      <c r="F1596" s="2">
        <v>0</v>
      </c>
      <c r="G1596" t="s">
        <v>289</v>
      </c>
      <c r="H1596" t="s">
        <v>290</v>
      </c>
      <c r="I1596" t="s">
        <v>17</v>
      </c>
      <c r="J1596" t="s">
        <v>118</v>
      </c>
      <c r="K1596" s="2">
        <v>2</v>
      </c>
      <c r="L1596" t="s">
        <v>55</v>
      </c>
      <c r="M1596" t="s">
        <v>119</v>
      </c>
      <c r="N1596" t="s">
        <v>187</v>
      </c>
    </row>
    <row r="1597" spans="1:14" x14ac:dyDescent="0.25">
      <c r="A1597" s="2">
        <v>1</v>
      </c>
      <c r="B1597" s="2">
        <v>2016</v>
      </c>
      <c r="C1597" t="s">
        <v>288</v>
      </c>
      <c r="D1597" t="s">
        <v>48</v>
      </c>
      <c r="E1597" s="2">
        <v>0</v>
      </c>
      <c r="F1597" s="2">
        <v>0</v>
      </c>
      <c r="G1597" t="s">
        <v>289</v>
      </c>
      <c r="H1597" t="s">
        <v>290</v>
      </c>
      <c r="I1597" t="s">
        <v>17</v>
      </c>
      <c r="J1597" t="s">
        <v>120</v>
      </c>
      <c r="K1597" s="2">
        <v>3</v>
      </c>
      <c r="L1597" t="s">
        <v>65</v>
      </c>
      <c r="M1597" t="s">
        <v>121</v>
      </c>
      <c r="N1597" t="s">
        <v>67</v>
      </c>
    </row>
    <row r="1598" spans="1:14" x14ac:dyDescent="0.25">
      <c r="A1598" s="2">
        <v>1</v>
      </c>
      <c r="B1598" s="2">
        <v>2016</v>
      </c>
      <c r="C1598" t="s">
        <v>288</v>
      </c>
      <c r="D1598" t="s">
        <v>48</v>
      </c>
      <c r="E1598" s="2">
        <v>0</v>
      </c>
      <c r="F1598" s="2">
        <v>0</v>
      </c>
      <c r="G1598" t="s">
        <v>289</v>
      </c>
      <c r="H1598" t="s">
        <v>290</v>
      </c>
      <c r="I1598" t="s">
        <v>17</v>
      </c>
      <c r="J1598" t="s">
        <v>122</v>
      </c>
      <c r="K1598" s="2">
        <v>3</v>
      </c>
      <c r="L1598" t="s">
        <v>85</v>
      </c>
      <c r="M1598" t="s">
        <v>123</v>
      </c>
      <c r="N1598" t="s">
        <v>126</v>
      </c>
    </row>
    <row r="1599" spans="1:14" x14ac:dyDescent="0.25">
      <c r="A1599" s="2">
        <v>1</v>
      </c>
      <c r="B1599" s="2">
        <v>2016</v>
      </c>
      <c r="C1599" t="s">
        <v>288</v>
      </c>
      <c r="D1599" t="s">
        <v>48</v>
      </c>
      <c r="E1599" s="2">
        <v>0</v>
      </c>
      <c r="F1599" s="2">
        <v>0</v>
      </c>
      <c r="G1599" t="s">
        <v>289</v>
      </c>
      <c r="H1599" t="s">
        <v>290</v>
      </c>
      <c r="I1599" t="s">
        <v>17</v>
      </c>
      <c r="J1599" t="s">
        <v>124</v>
      </c>
      <c r="K1599" s="2">
        <v>2</v>
      </c>
      <c r="L1599" t="s">
        <v>85</v>
      </c>
      <c r="M1599" t="s">
        <v>125</v>
      </c>
      <c r="N1599" t="s">
        <v>176</v>
      </c>
    </row>
    <row r="1600" spans="1:14" x14ac:dyDescent="0.25">
      <c r="A1600" s="2">
        <v>1</v>
      </c>
      <c r="B1600" s="2">
        <v>2016</v>
      </c>
      <c r="C1600" t="s">
        <v>288</v>
      </c>
      <c r="D1600" t="s">
        <v>48</v>
      </c>
      <c r="E1600" s="2">
        <v>0</v>
      </c>
      <c r="F1600" s="2">
        <v>0</v>
      </c>
      <c r="G1600" t="s">
        <v>289</v>
      </c>
      <c r="H1600" t="s">
        <v>290</v>
      </c>
      <c r="I1600" t="s">
        <v>17</v>
      </c>
      <c r="J1600" t="s">
        <v>127</v>
      </c>
      <c r="K1600" s="2">
        <v>3</v>
      </c>
      <c r="L1600" t="s">
        <v>85</v>
      </c>
      <c r="M1600" t="s">
        <v>128</v>
      </c>
      <c r="N1600" t="s">
        <v>126</v>
      </c>
    </row>
    <row r="1601" spans="1:14" x14ac:dyDescent="0.25">
      <c r="A1601" s="2">
        <v>1</v>
      </c>
      <c r="B1601" s="2">
        <v>2016</v>
      </c>
      <c r="C1601" t="s">
        <v>288</v>
      </c>
      <c r="D1601" t="s">
        <v>48</v>
      </c>
      <c r="E1601" s="2">
        <v>0</v>
      </c>
      <c r="F1601" s="2">
        <v>0</v>
      </c>
      <c r="G1601" t="s">
        <v>289</v>
      </c>
      <c r="H1601" t="s">
        <v>290</v>
      </c>
      <c r="I1601" t="s">
        <v>17</v>
      </c>
      <c r="J1601" t="s">
        <v>129</v>
      </c>
      <c r="K1601" s="2">
        <v>3</v>
      </c>
      <c r="L1601" t="s">
        <v>85</v>
      </c>
      <c r="M1601" t="s">
        <v>130</v>
      </c>
      <c r="N1601" t="s">
        <v>126</v>
      </c>
    </row>
    <row r="1602" spans="1:14" x14ac:dyDescent="0.25">
      <c r="A1602" s="2">
        <v>1</v>
      </c>
      <c r="B1602" s="2">
        <v>2016</v>
      </c>
      <c r="C1602" t="s">
        <v>288</v>
      </c>
      <c r="D1602" t="s">
        <v>48</v>
      </c>
      <c r="E1602" s="2">
        <v>0</v>
      </c>
      <c r="F1602" s="2">
        <v>0</v>
      </c>
      <c r="G1602" t="s">
        <v>289</v>
      </c>
      <c r="H1602" t="s">
        <v>290</v>
      </c>
      <c r="I1602" t="s">
        <v>17</v>
      </c>
      <c r="J1602" t="s">
        <v>131</v>
      </c>
      <c r="K1602" s="2">
        <v>4</v>
      </c>
      <c r="L1602" t="s">
        <v>85</v>
      </c>
      <c r="M1602" t="s">
        <v>132</v>
      </c>
      <c r="N1602" t="s">
        <v>87</v>
      </c>
    </row>
    <row r="1603" spans="1:14" x14ac:dyDescent="0.25">
      <c r="A1603" s="2">
        <v>1</v>
      </c>
      <c r="B1603" s="2">
        <v>2016</v>
      </c>
      <c r="C1603" t="s">
        <v>288</v>
      </c>
      <c r="D1603" t="s">
        <v>48</v>
      </c>
      <c r="E1603" s="2">
        <v>0</v>
      </c>
      <c r="F1603" s="2">
        <v>0</v>
      </c>
      <c r="G1603" t="s">
        <v>289</v>
      </c>
      <c r="H1603" t="s">
        <v>290</v>
      </c>
      <c r="I1603" t="s">
        <v>17</v>
      </c>
      <c r="J1603" t="s">
        <v>133</v>
      </c>
      <c r="K1603" s="2">
        <v>2</v>
      </c>
      <c r="L1603" t="s">
        <v>52</v>
      </c>
      <c r="M1603" t="s">
        <v>134</v>
      </c>
      <c r="N1603" t="s">
        <v>63</v>
      </c>
    </row>
    <row r="1604" spans="1:14" x14ac:dyDescent="0.25">
      <c r="A1604" s="2">
        <v>1</v>
      </c>
      <c r="B1604" s="2">
        <v>2016</v>
      </c>
      <c r="C1604" t="s">
        <v>288</v>
      </c>
      <c r="D1604" t="s">
        <v>48</v>
      </c>
      <c r="E1604" s="2">
        <v>0</v>
      </c>
      <c r="F1604" s="2">
        <v>0</v>
      </c>
      <c r="G1604" t="s">
        <v>289</v>
      </c>
      <c r="H1604" t="s">
        <v>290</v>
      </c>
      <c r="I1604" t="s">
        <v>17</v>
      </c>
      <c r="J1604" t="s">
        <v>135</v>
      </c>
      <c r="K1604" s="2">
        <v>3</v>
      </c>
      <c r="L1604" t="s">
        <v>55</v>
      </c>
      <c r="M1604" t="s">
        <v>136</v>
      </c>
      <c r="N1604" t="s">
        <v>178</v>
      </c>
    </row>
    <row r="1605" spans="1:14" x14ac:dyDescent="0.25">
      <c r="A1605" s="2">
        <v>1</v>
      </c>
      <c r="B1605" s="2">
        <v>2016</v>
      </c>
      <c r="C1605" t="s">
        <v>288</v>
      </c>
      <c r="D1605" t="s">
        <v>48</v>
      </c>
      <c r="E1605" s="2">
        <v>0</v>
      </c>
      <c r="F1605" s="2">
        <v>0</v>
      </c>
      <c r="G1605" t="s">
        <v>289</v>
      </c>
      <c r="H1605" t="s">
        <v>290</v>
      </c>
      <c r="I1605" t="s">
        <v>17</v>
      </c>
      <c r="J1605" t="s">
        <v>137</v>
      </c>
      <c r="K1605" s="2">
        <v>5</v>
      </c>
      <c r="L1605" t="s">
        <v>55</v>
      </c>
      <c r="M1605" t="s">
        <v>138</v>
      </c>
      <c r="N1605" t="s">
        <v>185</v>
      </c>
    </row>
    <row r="1606" spans="1:14" x14ac:dyDescent="0.25">
      <c r="A1606" s="2">
        <v>1</v>
      </c>
      <c r="B1606" s="2">
        <v>2016</v>
      </c>
      <c r="C1606" t="s">
        <v>288</v>
      </c>
      <c r="D1606" t="s">
        <v>48</v>
      </c>
      <c r="E1606" s="2">
        <v>0</v>
      </c>
      <c r="F1606" s="2">
        <v>0</v>
      </c>
      <c r="G1606" t="s">
        <v>289</v>
      </c>
      <c r="H1606" t="s">
        <v>290</v>
      </c>
      <c r="I1606" t="s">
        <v>17</v>
      </c>
      <c r="J1606" t="s">
        <v>139</v>
      </c>
      <c r="K1606" s="2">
        <v>4</v>
      </c>
      <c r="L1606" t="s">
        <v>85</v>
      </c>
      <c r="M1606" t="s">
        <v>140</v>
      </c>
      <c r="N1606" t="s">
        <v>87</v>
      </c>
    </row>
    <row r="1607" spans="1:14" x14ac:dyDescent="0.25">
      <c r="A1607" s="2">
        <v>1</v>
      </c>
      <c r="B1607" s="2">
        <v>2016</v>
      </c>
      <c r="C1607" t="s">
        <v>288</v>
      </c>
      <c r="D1607" t="s">
        <v>48</v>
      </c>
      <c r="E1607" s="2">
        <v>0</v>
      </c>
      <c r="F1607" s="2">
        <v>0</v>
      </c>
      <c r="G1607" t="s">
        <v>289</v>
      </c>
      <c r="H1607" t="s">
        <v>290</v>
      </c>
      <c r="I1607" t="s">
        <v>17</v>
      </c>
      <c r="J1607" t="s">
        <v>141</v>
      </c>
      <c r="K1607" s="2">
        <v>3</v>
      </c>
      <c r="L1607" t="s">
        <v>85</v>
      </c>
      <c r="M1607" t="s">
        <v>142</v>
      </c>
      <c r="N1607" t="s">
        <v>126</v>
      </c>
    </row>
    <row r="1608" spans="1:14" x14ac:dyDescent="0.25">
      <c r="A1608" s="2">
        <v>1</v>
      </c>
      <c r="B1608" s="2">
        <v>2016</v>
      </c>
      <c r="C1608" t="s">
        <v>288</v>
      </c>
      <c r="D1608" t="s">
        <v>48</v>
      </c>
      <c r="E1608" s="2">
        <v>0</v>
      </c>
      <c r="F1608" s="2">
        <v>0</v>
      </c>
      <c r="G1608" t="s">
        <v>289</v>
      </c>
      <c r="H1608" t="s">
        <v>290</v>
      </c>
      <c r="I1608" t="s">
        <v>17</v>
      </c>
      <c r="J1608" t="s">
        <v>143</v>
      </c>
      <c r="K1608" s="2">
        <v>2</v>
      </c>
      <c r="L1608" t="s">
        <v>85</v>
      </c>
      <c r="M1608" t="s">
        <v>144</v>
      </c>
      <c r="N1608" t="s">
        <v>176</v>
      </c>
    </row>
    <row r="1609" spans="1:14" x14ac:dyDescent="0.25">
      <c r="A1609" s="2">
        <v>1</v>
      </c>
      <c r="B1609" s="2">
        <v>2016</v>
      </c>
      <c r="C1609" t="s">
        <v>288</v>
      </c>
      <c r="D1609" t="s">
        <v>48</v>
      </c>
      <c r="E1609" s="2">
        <v>0</v>
      </c>
      <c r="F1609" s="2">
        <v>0</v>
      </c>
      <c r="G1609" t="s">
        <v>289</v>
      </c>
      <c r="H1609" t="s">
        <v>290</v>
      </c>
      <c r="I1609" t="s">
        <v>17</v>
      </c>
      <c r="J1609" t="s">
        <v>145</v>
      </c>
      <c r="K1609" s="2">
        <v>4</v>
      </c>
      <c r="L1609" t="s">
        <v>55</v>
      </c>
      <c r="M1609" t="s">
        <v>146</v>
      </c>
      <c r="N1609" t="s">
        <v>57</v>
      </c>
    </row>
    <row r="1610" spans="1:14" x14ac:dyDescent="0.25">
      <c r="A1610" s="2">
        <v>1</v>
      </c>
      <c r="B1610" s="2">
        <v>2016</v>
      </c>
      <c r="C1610" t="s">
        <v>288</v>
      </c>
      <c r="D1610" t="s">
        <v>48</v>
      </c>
      <c r="E1610" s="2">
        <v>0</v>
      </c>
      <c r="F1610" s="2">
        <v>0</v>
      </c>
      <c r="G1610" t="s">
        <v>289</v>
      </c>
      <c r="H1610" t="s">
        <v>290</v>
      </c>
      <c r="I1610" t="s">
        <v>17</v>
      </c>
      <c r="J1610" t="s">
        <v>147</v>
      </c>
      <c r="K1610" s="2">
        <v>4</v>
      </c>
      <c r="L1610" t="s">
        <v>55</v>
      </c>
      <c r="M1610" t="s">
        <v>148</v>
      </c>
      <c r="N1610" t="s">
        <v>57</v>
      </c>
    </row>
    <row r="1611" spans="1:14" x14ac:dyDescent="0.25">
      <c r="A1611" s="2">
        <v>1</v>
      </c>
      <c r="B1611" s="2">
        <v>2016</v>
      </c>
      <c r="C1611" t="s">
        <v>288</v>
      </c>
      <c r="D1611" t="s">
        <v>48</v>
      </c>
      <c r="E1611" s="2">
        <v>0</v>
      </c>
      <c r="F1611" s="2">
        <v>0</v>
      </c>
      <c r="G1611" t="s">
        <v>289</v>
      </c>
      <c r="H1611" t="s">
        <v>290</v>
      </c>
      <c r="I1611" t="s">
        <v>17</v>
      </c>
      <c r="J1611" t="s">
        <v>149</v>
      </c>
      <c r="K1611" s="2">
        <v>3</v>
      </c>
      <c r="L1611" t="s">
        <v>55</v>
      </c>
      <c r="M1611" t="s">
        <v>150</v>
      </c>
      <c r="N1611" t="s">
        <v>178</v>
      </c>
    </row>
    <row r="1612" spans="1:14" x14ac:dyDescent="0.25">
      <c r="A1612" s="2">
        <v>1</v>
      </c>
      <c r="B1612" s="2">
        <v>2016</v>
      </c>
      <c r="C1612" t="s">
        <v>288</v>
      </c>
      <c r="D1612" t="s">
        <v>48</v>
      </c>
      <c r="E1612" s="2">
        <v>0</v>
      </c>
      <c r="F1612" s="2">
        <v>0</v>
      </c>
      <c r="G1612" t="s">
        <v>289</v>
      </c>
      <c r="H1612" t="s">
        <v>290</v>
      </c>
      <c r="I1612" t="s">
        <v>17</v>
      </c>
      <c r="J1612" t="s">
        <v>151</v>
      </c>
      <c r="K1612" s="3"/>
      <c r="L1612" t="s">
        <v>52</v>
      </c>
      <c r="M1612" t="s">
        <v>152</v>
      </c>
    </row>
    <row r="1613" spans="1:14" x14ac:dyDescent="0.25">
      <c r="A1613" s="2">
        <v>1</v>
      </c>
      <c r="B1613" s="2">
        <v>2016</v>
      </c>
      <c r="C1613" t="s">
        <v>288</v>
      </c>
      <c r="D1613" t="s">
        <v>48</v>
      </c>
      <c r="E1613" s="2">
        <v>0</v>
      </c>
      <c r="F1613" s="2">
        <v>0</v>
      </c>
      <c r="G1613" t="s">
        <v>289</v>
      </c>
      <c r="H1613" t="s">
        <v>290</v>
      </c>
      <c r="I1613" t="s">
        <v>17</v>
      </c>
      <c r="J1613" t="s">
        <v>153</v>
      </c>
      <c r="K1613" s="2">
        <v>4</v>
      </c>
      <c r="L1613" t="s">
        <v>75</v>
      </c>
      <c r="M1613" t="s">
        <v>154</v>
      </c>
      <c r="N1613" t="s">
        <v>209</v>
      </c>
    </row>
    <row r="1614" spans="1:14" x14ac:dyDescent="0.25">
      <c r="A1614" s="2">
        <v>1</v>
      </c>
      <c r="B1614" s="2">
        <v>2016</v>
      </c>
      <c r="C1614" t="s">
        <v>288</v>
      </c>
      <c r="D1614" t="s">
        <v>48</v>
      </c>
      <c r="E1614" s="2">
        <v>0</v>
      </c>
      <c r="F1614" s="2">
        <v>0</v>
      </c>
      <c r="G1614" t="s">
        <v>289</v>
      </c>
      <c r="H1614" t="s">
        <v>290</v>
      </c>
      <c r="I1614" t="s">
        <v>17</v>
      </c>
      <c r="J1614" t="s">
        <v>156</v>
      </c>
      <c r="K1614" s="2">
        <v>1</v>
      </c>
      <c r="L1614" t="s">
        <v>75</v>
      </c>
      <c r="M1614" t="s">
        <v>157</v>
      </c>
      <c r="N1614" t="s">
        <v>158</v>
      </c>
    </row>
    <row r="1615" spans="1:14" x14ac:dyDescent="0.25">
      <c r="A1615" s="2">
        <v>1</v>
      </c>
      <c r="B1615" s="2">
        <v>2016</v>
      </c>
      <c r="C1615" t="s">
        <v>288</v>
      </c>
      <c r="D1615" t="s">
        <v>48</v>
      </c>
      <c r="E1615" s="2">
        <v>0</v>
      </c>
      <c r="F1615" s="2">
        <v>0</v>
      </c>
      <c r="G1615" t="s">
        <v>289</v>
      </c>
      <c r="H1615" t="s">
        <v>290</v>
      </c>
      <c r="I1615" t="s">
        <v>17</v>
      </c>
      <c r="J1615" t="s">
        <v>159</v>
      </c>
      <c r="K1615" s="3"/>
      <c r="L1615" t="s">
        <v>52</v>
      </c>
      <c r="M1615" t="s">
        <v>160</v>
      </c>
    </row>
    <row r="1616" spans="1:14" x14ac:dyDescent="0.25">
      <c r="A1616" s="2">
        <v>1</v>
      </c>
      <c r="B1616" s="2">
        <v>2016</v>
      </c>
      <c r="C1616" t="s">
        <v>288</v>
      </c>
      <c r="D1616" t="s">
        <v>48</v>
      </c>
      <c r="E1616" s="2">
        <v>0</v>
      </c>
      <c r="F1616" s="2">
        <v>0</v>
      </c>
      <c r="G1616" t="s">
        <v>289</v>
      </c>
      <c r="H1616" t="s">
        <v>290</v>
      </c>
      <c r="I1616" t="s">
        <v>17</v>
      </c>
      <c r="J1616" t="s">
        <v>161</v>
      </c>
      <c r="K1616" s="3"/>
      <c r="L1616" t="s">
        <v>52</v>
      </c>
      <c r="M1616" t="s">
        <v>162</v>
      </c>
    </row>
    <row r="1617" spans="1:14" x14ac:dyDescent="0.25">
      <c r="A1617" s="2">
        <v>1</v>
      </c>
      <c r="B1617" s="2">
        <v>2016</v>
      </c>
      <c r="C1617" t="s">
        <v>288</v>
      </c>
      <c r="D1617" t="s">
        <v>48</v>
      </c>
      <c r="E1617" s="2">
        <v>0</v>
      </c>
      <c r="F1617" s="2">
        <v>0</v>
      </c>
      <c r="G1617" t="s">
        <v>289</v>
      </c>
      <c r="H1617" t="s">
        <v>290</v>
      </c>
      <c r="I1617" t="s">
        <v>17</v>
      </c>
      <c r="J1617" t="s">
        <v>163</v>
      </c>
      <c r="K1617" s="2">
        <v>3</v>
      </c>
      <c r="L1617" t="s">
        <v>52</v>
      </c>
      <c r="M1617" t="s">
        <v>164</v>
      </c>
      <c r="N1617" t="s">
        <v>63</v>
      </c>
    </row>
    <row r="1618" spans="1:14" x14ac:dyDescent="0.25">
      <c r="A1618" s="2">
        <v>1</v>
      </c>
      <c r="B1618" s="2">
        <v>2016</v>
      </c>
      <c r="C1618" t="s">
        <v>288</v>
      </c>
      <c r="D1618" t="s">
        <v>48</v>
      </c>
      <c r="E1618" s="2">
        <v>0</v>
      </c>
      <c r="F1618" s="2">
        <v>0</v>
      </c>
      <c r="G1618" t="s">
        <v>289</v>
      </c>
      <c r="H1618" t="s">
        <v>290</v>
      </c>
      <c r="I1618" t="s">
        <v>17</v>
      </c>
      <c r="J1618" t="s">
        <v>166</v>
      </c>
      <c r="K1618" s="2">
        <v>4</v>
      </c>
      <c r="L1618" t="s">
        <v>55</v>
      </c>
      <c r="M1618" t="s">
        <v>167</v>
      </c>
      <c r="N1618" t="s">
        <v>57</v>
      </c>
    </row>
    <row r="1619" spans="1:14" x14ac:dyDescent="0.25">
      <c r="A1619" s="2">
        <v>1</v>
      </c>
      <c r="B1619" s="2">
        <v>2016</v>
      </c>
      <c r="C1619" t="s">
        <v>291</v>
      </c>
      <c r="D1619" t="s">
        <v>48</v>
      </c>
      <c r="E1619" s="2">
        <v>0</v>
      </c>
      <c r="F1619" s="2">
        <v>0</v>
      </c>
      <c r="G1619" t="s">
        <v>292</v>
      </c>
      <c r="H1619" t="s">
        <v>293</v>
      </c>
      <c r="I1619" t="s">
        <v>15</v>
      </c>
      <c r="J1619" t="s">
        <v>51</v>
      </c>
      <c r="K1619" s="3"/>
      <c r="L1619" t="s">
        <v>52</v>
      </c>
      <c r="M1619" t="s">
        <v>53</v>
      </c>
    </row>
    <row r="1620" spans="1:14" x14ac:dyDescent="0.25">
      <c r="A1620" s="2">
        <v>1</v>
      </c>
      <c r="B1620" s="2">
        <v>2016</v>
      </c>
      <c r="C1620" t="s">
        <v>291</v>
      </c>
      <c r="D1620" t="s">
        <v>48</v>
      </c>
      <c r="E1620" s="2">
        <v>0</v>
      </c>
      <c r="F1620" s="2">
        <v>0</v>
      </c>
      <c r="G1620" t="s">
        <v>292</v>
      </c>
      <c r="H1620" t="s">
        <v>293</v>
      </c>
      <c r="I1620" t="s">
        <v>15</v>
      </c>
      <c r="J1620" t="s">
        <v>54</v>
      </c>
      <c r="K1620" s="2">
        <v>4</v>
      </c>
      <c r="L1620" t="s">
        <v>55</v>
      </c>
      <c r="M1620" t="s">
        <v>56</v>
      </c>
      <c r="N1620" t="s">
        <v>57</v>
      </c>
    </row>
    <row r="1621" spans="1:14" x14ac:dyDescent="0.25">
      <c r="A1621" s="2">
        <v>1</v>
      </c>
      <c r="B1621" s="2">
        <v>2016</v>
      </c>
      <c r="C1621" t="s">
        <v>291</v>
      </c>
      <c r="D1621" t="s">
        <v>48</v>
      </c>
      <c r="E1621" s="2">
        <v>0</v>
      </c>
      <c r="F1621" s="2">
        <v>0</v>
      </c>
      <c r="G1621" t="s">
        <v>292</v>
      </c>
      <c r="H1621" t="s">
        <v>293</v>
      </c>
      <c r="I1621" t="s">
        <v>15</v>
      </c>
      <c r="J1621" t="s">
        <v>58</v>
      </c>
      <c r="K1621" s="2">
        <v>4</v>
      </c>
      <c r="L1621" t="s">
        <v>55</v>
      </c>
      <c r="M1621" t="s">
        <v>59</v>
      </c>
      <c r="N1621" t="s">
        <v>57</v>
      </c>
    </row>
    <row r="1622" spans="1:14" x14ac:dyDescent="0.25">
      <c r="A1622" s="2">
        <v>1</v>
      </c>
      <c r="B1622" s="2">
        <v>2016</v>
      </c>
      <c r="C1622" t="s">
        <v>291</v>
      </c>
      <c r="D1622" t="s">
        <v>48</v>
      </c>
      <c r="E1622" s="2">
        <v>0</v>
      </c>
      <c r="F1622" s="2">
        <v>0</v>
      </c>
      <c r="G1622" t="s">
        <v>292</v>
      </c>
      <c r="H1622" t="s">
        <v>293</v>
      </c>
      <c r="I1622" t="s">
        <v>15</v>
      </c>
      <c r="J1622" t="s">
        <v>60</v>
      </c>
      <c r="K1622" s="2">
        <v>2</v>
      </c>
      <c r="L1622" t="s">
        <v>61</v>
      </c>
      <c r="M1622" t="s">
        <v>62</v>
      </c>
      <c r="N1622" t="s">
        <v>63</v>
      </c>
    </row>
    <row r="1623" spans="1:14" x14ac:dyDescent="0.25">
      <c r="A1623" s="2">
        <v>1</v>
      </c>
      <c r="B1623" s="2">
        <v>2016</v>
      </c>
      <c r="C1623" t="s">
        <v>291</v>
      </c>
      <c r="D1623" t="s">
        <v>48</v>
      </c>
      <c r="E1623" s="2">
        <v>0</v>
      </c>
      <c r="F1623" s="2">
        <v>0</v>
      </c>
      <c r="G1623" t="s">
        <v>292</v>
      </c>
      <c r="H1623" t="s">
        <v>293</v>
      </c>
      <c r="I1623" t="s">
        <v>15</v>
      </c>
      <c r="J1623" t="s">
        <v>64</v>
      </c>
      <c r="K1623" s="2">
        <v>3</v>
      </c>
      <c r="L1623" t="s">
        <v>65</v>
      </c>
      <c r="M1623" t="s">
        <v>66</v>
      </c>
      <c r="N1623" t="s">
        <v>67</v>
      </c>
    </row>
    <row r="1624" spans="1:14" x14ac:dyDescent="0.25">
      <c r="A1624" s="2">
        <v>1</v>
      </c>
      <c r="B1624" s="2">
        <v>2016</v>
      </c>
      <c r="C1624" t="s">
        <v>291</v>
      </c>
      <c r="D1624" t="s">
        <v>48</v>
      </c>
      <c r="E1624" s="2">
        <v>0</v>
      </c>
      <c r="F1624" s="2">
        <v>0</v>
      </c>
      <c r="G1624" t="s">
        <v>292</v>
      </c>
      <c r="H1624" t="s">
        <v>293</v>
      </c>
      <c r="I1624" t="s">
        <v>15</v>
      </c>
      <c r="J1624" t="s">
        <v>68</v>
      </c>
      <c r="K1624" s="2">
        <v>2</v>
      </c>
      <c r="L1624" t="s">
        <v>65</v>
      </c>
      <c r="M1624" t="s">
        <v>69</v>
      </c>
      <c r="N1624" t="s">
        <v>186</v>
      </c>
    </row>
    <row r="1625" spans="1:14" x14ac:dyDescent="0.25">
      <c r="A1625" s="2">
        <v>1</v>
      </c>
      <c r="B1625" s="2">
        <v>2016</v>
      </c>
      <c r="C1625" t="s">
        <v>291</v>
      </c>
      <c r="D1625" t="s">
        <v>48</v>
      </c>
      <c r="E1625" s="2">
        <v>0</v>
      </c>
      <c r="F1625" s="2">
        <v>0</v>
      </c>
      <c r="G1625" t="s">
        <v>292</v>
      </c>
      <c r="H1625" t="s">
        <v>293</v>
      </c>
      <c r="I1625" t="s">
        <v>15</v>
      </c>
      <c r="J1625" t="s">
        <v>70</v>
      </c>
      <c r="K1625" s="2">
        <v>3</v>
      </c>
      <c r="L1625" t="s">
        <v>65</v>
      </c>
      <c r="M1625" t="s">
        <v>71</v>
      </c>
      <c r="N1625" t="s">
        <v>67</v>
      </c>
    </row>
    <row r="1626" spans="1:14" x14ac:dyDescent="0.25">
      <c r="A1626" s="2">
        <v>1</v>
      </c>
      <c r="B1626" s="2">
        <v>2016</v>
      </c>
      <c r="C1626" t="s">
        <v>291</v>
      </c>
      <c r="D1626" t="s">
        <v>48</v>
      </c>
      <c r="E1626" s="2">
        <v>0</v>
      </c>
      <c r="F1626" s="2">
        <v>0</v>
      </c>
      <c r="G1626" t="s">
        <v>292</v>
      </c>
      <c r="H1626" t="s">
        <v>293</v>
      </c>
      <c r="I1626" t="s">
        <v>15</v>
      </c>
      <c r="J1626" t="s">
        <v>72</v>
      </c>
      <c r="K1626" s="3"/>
      <c r="L1626" t="s">
        <v>52</v>
      </c>
      <c r="M1626" t="s">
        <v>73</v>
      </c>
    </row>
    <row r="1627" spans="1:14" x14ac:dyDescent="0.25">
      <c r="A1627" s="2">
        <v>1</v>
      </c>
      <c r="B1627" s="2">
        <v>2016</v>
      </c>
      <c r="C1627" t="s">
        <v>291</v>
      </c>
      <c r="D1627" t="s">
        <v>48</v>
      </c>
      <c r="E1627" s="2">
        <v>0</v>
      </c>
      <c r="F1627" s="2">
        <v>0</v>
      </c>
      <c r="G1627" t="s">
        <v>292</v>
      </c>
      <c r="H1627" t="s">
        <v>293</v>
      </c>
      <c r="I1627" t="s">
        <v>15</v>
      </c>
      <c r="J1627" t="s">
        <v>74</v>
      </c>
      <c r="K1627" s="2">
        <v>2</v>
      </c>
      <c r="L1627" t="s">
        <v>75</v>
      </c>
      <c r="M1627" t="s">
        <v>76</v>
      </c>
      <c r="N1627" t="s">
        <v>207</v>
      </c>
    </row>
    <row r="1628" spans="1:14" x14ac:dyDescent="0.25">
      <c r="A1628" s="2">
        <v>1</v>
      </c>
      <c r="B1628" s="2">
        <v>2016</v>
      </c>
      <c r="C1628" t="s">
        <v>291</v>
      </c>
      <c r="D1628" t="s">
        <v>48</v>
      </c>
      <c r="E1628" s="2">
        <v>0</v>
      </c>
      <c r="F1628" s="2">
        <v>0</v>
      </c>
      <c r="G1628" t="s">
        <v>292</v>
      </c>
      <c r="H1628" t="s">
        <v>293</v>
      </c>
      <c r="I1628" t="s">
        <v>15</v>
      </c>
      <c r="J1628" t="s">
        <v>78</v>
      </c>
      <c r="K1628" s="2">
        <v>7</v>
      </c>
      <c r="L1628" t="s">
        <v>75</v>
      </c>
      <c r="M1628" t="s">
        <v>79</v>
      </c>
      <c r="N1628" t="s">
        <v>212</v>
      </c>
    </row>
    <row r="1629" spans="1:14" x14ac:dyDescent="0.25">
      <c r="A1629" s="2">
        <v>1</v>
      </c>
      <c r="B1629" s="2">
        <v>2016</v>
      </c>
      <c r="C1629" t="s">
        <v>291</v>
      </c>
      <c r="D1629" t="s">
        <v>48</v>
      </c>
      <c r="E1629" s="2">
        <v>0</v>
      </c>
      <c r="F1629" s="2">
        <v>0</v>
      </c>
      <c r="G1629" t="s">
        <v>292</v>
      </c>
      <c r="H1629" t="s">
        <v>293</v>
      </c>
      <c r="I1629" t="s">
        <v>15</v>
      </c>
      <c r="J1629" t="s">
        <v>81</v>
      </c>
      <c r="K1629" s="2">
        <v>6</v>
      </c>
      <c r="L1629" t="s">
        <v>75</v>
      </c>
      <c r="M1629" t="s">
        <v>82</v>
      </c>
      <c r="N1629" t="s">
        <v>294</v>
      </c>
    </row>
    <row r="1630" spans="1:14" x14ac:dyDescent="0.25">
      <c r="A1630" s="2">
        <v>1</v>
      </c>
      <c r="B1630" s="2">
        <v>2016</v>
      </c>
      <c r="C1630" t="s">
        <v>291</v>
      </c>
      <c r="D1630" t="s">
        <v>48</v>
      </c>
      <c r="E1630" s="2">
        <v>0</v>
      </c>
      <c r="F1630" s="2">
        <v>0</v>
      </c>
      <c r="G1630" t="s">
        <v>292</v>
      </c>
      <c r="H1630" t="s">
        <v>293</v>
      </c>
      <c r="I1630" t="s">
        <v>15</v>
      </c>
      <c r="J1630" t="s">
        <v>84</v>
      </c>
      <c r="K1630" s="2">
        <v>4</v>
      </c>
      <c r="L1630" t="s">
        <v>85</v>
      </c>
      <c r="M1630" t="s">
        <v>86</v>
      </c>
      <c r="N1630" t="s">
        <v>87</v>
      </c>
    </row>
    <row r="1631" spans="1:14" x14ac:dyDescent="0.25">
      <c r="A1631" s="2">
        <v>1</v>
      </c>
      <c r="B1631" s="2">
        <v>2016</v>
      </c>
      <c r="C1631" t="s">
        <v>291</v>
      </c>
      <c r="D1631" t="s">
        <v>48</v>
      </c>
      <c r="E1631" s="2">
        <v>0</v>
      </c>
      <c r="F1631" s="2">
        <v>0</v>
      </c>
      <c r="G1631" t="s">
        <v>292</v>
      </c>
      <c r="H1631" t="s">
        <v>293</v>
      </c>
      <c r="I1631" t="s">
        <v>15</v>
      </c>
      <c r="J1631" t="s">
        <v>88</v>
      </c>
      <c r="K1631" s="2">
        <v>5</v>
      </c>
      <c r="L1631" t="s">
        <v>85</v>
      </c>
      <c r="M1631" t="s">
        <v>89</v>
      </c>
      <c r="N1631" t="s">
        <v>185</v>
      </c>
    </row>
    <row r="1632" spans="1:14" x14ac:dyDescent="0.25">
      <c r="A1632" s="2">
        <v>1</v>
      </c>
      <c r="B1632" s="2">
        <v>2016</v>
      </c>
      <c r="C1632" t="s">
        <v>291</v>
      </c>
      <c r="D1632" t="s">
        <v>48</v>
      </c>
      <c r="E1632" s="2">
        <v>0</v>
      </c>
      <c r="F1632" s="2">
        <v>0</v>
      </c>
      <c r="G1632" t="s">
        <v>292</v>
      </c>
      <c r="H1632" t="s">
        <v>293</v>
      </c>
      <c r="I1632" t="s">
        <v>15</v>
      </c>
      <c r="J1632" t="s">
        <v>90</v>
      </c>
      <c r="K1632" s="2">
        <v>3</v>
      </c>
      <c r="L1632" t="s">
        <v>75</v>
      </c>
      <c r="M1632" t="s">
        <v>91</v>
      </c>
      <c r="N1632" t="s">
        <v>95</v>
      </c>
    </row>
    <row r="1633" spans="1:14" x14ac:dyDescent="0.25">
      <c r="A1633" s="2">
        <v>1</v>
      </c>
      <c r="B1633" s="2">
        <v>2016</v>
      </c>
      <c r="C1633" t="s">
        <v>291</v>
      </c>
      <c r="D1633" t="s">
        <v>48</v>
      </c>
      <c r="E1633" s="2">
        <v>0</v>
      </c>
      <c r="F1633" s="2">
        <v>0</v>
      </c>
      <c r="G1633" t="s">
        <v>292</v>
      </c>
      <c r="H1633" t="s">
        <v>293</v>
      </c>
      <c r="I1633" t="s">
        <v>15</v>
      </c>
      <c r="J1633" t="s">
        <v>93</v>
      </c>
      <c r="K1633" s="2">
        <v>4</v>
      </c>
      <c r="L1633" t="s">
        <v>75</v>
      </c>
      <c r="M1633" t="s">
        <v>94</v>
      </c>
      <c r="N1633" t="s">
        <v>92</v>
      </c>
    </row>
    <row r="1634" spans="1:14" x14ac:dyDescent="0.25">
      <c r="A1634" s="2">
        <v>1</v>
      </c>
      <c r="B1634" s="2">
        <v>2016</v>
      </c>
      <c r="C1634" t="s">
        <v>291</v>
      </c>
      <c r="D1634" t="s">
        <v>48</v>
      </c>
      <c r="E1634" s="2">
        <v>0</v>
      </c>
      <c r="F1634" s="2">
        <v>0</v>
      </c>
      <c r="G1634" t="s">
        <v>292</v>
      </c>
      <c r="H1634" t="s">
        <v>293</v>
      </c>
      <c r="I1634" t="s">
        <v>15</v>
      </c>
      <c r="J1634" t="s">
        <v>96</v>
      </c>
      <c r="K1634" s="3"/>
      <c r="L1634" t="s">
        <v>75</v>
      </c>
      <c r="M1634" t="s">
        <v>97</v>
      </c>
    </row>
    <row r="1635" spans="1:14" x14ac:dyDescent="0.25">
      <c r="A1635" s="2">
        <v>1</v>
      </c>
      <c r="B1635" s="2">
        <v>2016</v>
      </c>
      <c r="C1635" t="s">
        <v>291</v>
      </c>
      <c r="D1635" t="s">
        <v>48</v>
      </c>
      <c r="E1635" s="2">
        <v>0</v>
      </c>
      <c r="F1635" s="2">
        <v>0</v>
      </c>
      <c r="G1635" t="s">
        <v>292</v>
      </c>
      <c r="H1635" t="s">
        <v>293</v>
      </c>
      <c r="I1635" t="s">
        <v>15</v>
      </c>
      <c r="J1635" t="s">
        <v>98</v>
      </c>
      <c r="K1635" s="2">
        <v>5</v>
      </c>
      <c r="L1635" t="s">
        <v>85</v>
      </c>
      <c r="M1635" t="s">
        <v>99</v>
      </c>
      <c r="N1635" t="s">
        <v>185</v>
      </c>
    </row>
    <row r="1636" spans="1:14" x14ac:dyDescent="0.25">
      <c r="A1636" s="2">
        <v>1</v>
      </c>
      <c r="B1636" s="2">
        <v>2016</v>
      </c>
      <c r="C1636" t="s">
        <v>291</v>
      </c>
      <c r="D1636" t="s">
        <v>48</v>
      </c>
      <c r="E1636" s="2">
        <v>0</v>
      </c>
      <c r="F1636" s="2">
        <v>0</v>
      </c>
      <c r="G1636" t="s">
        <v>292</v>
      </c>
      <c r="H1636" t="s">
        <v>293</v>
      </c>
      <c r="I1636" t="s">
        <v>15</v>
      </c>
      <c r="J1636" t="s">
        <v>100</v>
      </c>
      <c r="K1636" s="3"/>
      <c r="L1636" t="s">
        <v>61</v>
      </c>
      <c r="M1636" t="s">
        <v>101</v>
      </c>
    </row>
    <row r="1637" spans="1:14" x14ac:dyDescent="0.25">
      <c r="A1637" s="2">
        <v>1</v>
      </c>
      <c r="B1637" s="2">
        <v>2016</v>
      </c>
      <c r="C1637" t="s">
        <v>291</v>
      </c>
      <c r="D1637" t="s">
        <v>48</v>
      </c>
      <c r="E1637" s="2">
        <v>0</v>
      </c>
      <c r="F1637" s="2">
        <v>0</v>
      </c>
      <c r="G1637" t="s">
        <v>292</v>
      </c>
      <c r="H1637" t="s">
        <v>293</v>
      </c>
      <c r="I1637" t="s">
        <v>15</v>
      </c>
      <c r="J1637" t="s">
        <v>102</v>
      </c>
      <c r="K1637" s="3"/>
      <c r="L1637" t="s">
        <v>61</v>
      </c>
      <c r="M1637" t="s">
        <v>103</v>
      </c>
    </row>
    <row r="1638" spans="1:14" x14ac:dyDescent="0.25">
      <c r="A1638" s="2">
        <v>1</v>
      </c>
      <c r="B1638" s="2">
        <v>2016</v>
      </c>
      <c r="C1638" t="s">
        <v>291</v>
      </c>
      <c r="D1638" t="s">
        <v>48</v>
      </c>
      <c r="E1638" s="2">
        <v>0</v>
      </c>
      <c r="F1638" s="2">
        <v>0</v>
      </c>
      <c r="G1638" t="s">
        <v>292</v>
      </c>
      <c r="H1638" t="s">
        <v>293</v>
      </c>
      <c r="I1638" t="s">
        <v>15</v>
      </c>
      <c r="J1638" t="s">
        <v>104</v>
      </c>
      <c r="K1638" s="3"/>
      <c r="L1638" t="s">
        <v>61</v>
      </c>
      <c r="M1638" t="s">
        <v>105</v>
      </c>
    </row>
    <row r="1639" spans="1:14" x14ac:dyDescent="0.25">
      <c r="A1639" s="2">
        <v>1</v>
      </c>
      <c r="B1639" s="2">
        <v>2016</v>
      </c>
      <c r="C1639" t="s">
        <v>291</v>
      </c>
      <c r="D1639" t="s">
        <v>48</v>
      </c>
      <c r="E1639" s="2">
        <v>0</v>
      </c>
      <c r="F1639" s="2">
        <v>0</v>
      </c>
      <c r="G1639" t="s">
        <v>292</v>
      </c>
      <c r="H1639" t="s">
        <v>293</v>
      </c>
      <c r="I1639" t="s">
        <v>15</v>
      </c>
      <c r="J1639" t="s">
        <v>106</v>
      </c>
      <c r="K1639" s="3"/>
      <c r="L1639" t="s">
        <v>61</v>
      </c>
      <c r="M1639" t="s">
        <v>107</v>
      </c>
    </row>
    <row r="1640" spans="1:14" x14ac:dyDescent="0.25">
      <c r="A1640" s="2">
        <v>1</v>
      </c>
      <c r="B1640" s="2">
        <v>2016</v>
      </c>
      <c r="C1640" t="s">
        <v>291</v>
      </c>
      <c r="D1640" t="s">
        <v>48</v>
      </c>
      <c r="E1640" s="2">
        <v>0</v>
      </c>
      <c r="F1640" s="2">
        <v>0</v>
      </c>
      <c r="G1640" t="s">
        <v>292</v>
      </c>
      <c r="H1640" t="s">
        <v>293</v>
      </c>
      <c r="I1640" t="s">
        <v>15</v>
      </c>
      <c r="J1640" t="s">
        <v>108</v>
      </c>
      <c r="K1640" s="3"/>
      <c r="L1640" t="s">
        <v>61</v>
      </c>
      <c r="M1640" t="s">
        <v>109</v>
      </c>
    </row>
    <row r="1641" spans="1:14" x14ac:dyDescent="0.25">
      <c r="A1641" s="2">
        <v>1</v>
      </c>
      <c r="B1641" s="2">
        <v>2016</v>
      </c>
      <c r="C1641" t="s">
        <v>291</v>
      </c>
      <c r="D1641" t="s">
        <v>48</v>
      </c>
      <c r="E1641" s="2">
        <v>0</v>
      </c>
      <c r="F1641" s="2">
        <v>0</v>
      </c>
      <c r="G1641" t="s">
        <v>292</v>
      </c>
      <c r="H1641" t="s">
        <v>293</v>
      </c>
      <c r="I1641" t="s">
        <v>15</v>
      </c>
      <c r="J1641" t="s">
        <v>110</v>
      </c>
      <c r="K1641" s="3"/>
      <c r="L1641" t="s">
        <v>61</v>
      </c>
      <c r="M1641" t="s">
        <v>111</v>
      </c>
    </row>
    <row r="1642" spans="1:14" x14ac:dyDescent="0.25">
      <c r="A1642" s="2">
        <v>1</v>
      </c>
      <c r="B1642" s="2">
        <v>2016</v>
      </c>
      <c r="C1642" t="s">
        <v>291</v>
      </c>
      <c r="D1642" t="s">
        <v>48</v>
      </c>
      <c r="E1642" s="2">
        <v>0</v>
      </c>
      <c r="F1642" s="2">
        <v>0</v>
      </c>
      <c r="G1642" t="s">
        <v>292</v>
      </c>
      <c r="H1642" t="s">
        <v>293</v>
      </c>
      <c r="I1642" t="s">
        <v>15</v>
      </c>
      <c r="J1642" t="s">
        <v>112</v>
      </c>
      <c r="K1642" s="3"/>
      <c r="L1642" t="s">
        <v>61</v>
      </c>
      <c r="M1642" t="s">
        <v>113</v>
      </c>
    </row>
    <row r="1643" spans="1:14" x14ac:dyDescent="0.25">
      <c r="A1643" s="2">
        <v>1</v>
      </c>
      <c r="B1643" s="2">
        <v>2016</v>
      </c>
      <c r="C1643" t="s">
        <v>291</v>
      </c>
      <c r="D1643" t="s">
        <v>48</v>
      </c>
      <c r="E1643" s="2">
        <v>0</v>
      </c>
      <c r="F1643" s="2">
        <v>0</v>
      </c>
      <c r="G1643" t="s">
        <v>292</v>
      </c>
      <c r="H1643" t="s">
        <v>293</v>
      </c>
      <c r="I1643" t="s">
        <v>15</v>
      </c>
      <c r="J1643" t="s">
        <v>114</v>
      </c>
      <c r="K1643" s="3"/>
      <c r="L1643" t="s">
        <v>61</v>
      </c>
      <c r="M1643" t="s">
        <v>115</v>
      </c>
    </row>
    <row r="1644" spans="1:14" x14ac:dyDescent="0.25">
      <c r="A1644" s="2">
        <v>1</v>
      </c>
      <c r="B1644" s="2">
        <v>2016</v>
      </c>
      <c r="C1644" t="s">
        <v>291</v>
      </c>
      <c r="D1644" t="s">
        <v>48</v>
      </c>
      <c r="E1644" s="2">
        <v>0</v>
      </c>
      <c r="F1644" s="2">
        <v>0</v>
      </c>
      <c r="G1644" t="s">
        <v>292</v>
      </c>
      <c r="H1644" t="s">
        <v>293</v>
      </c>
      <c r="I1644" t="s">
        <v>15</v>
      </c>
      <c r="J1644" t="s">
        <v>116</v>
      </c>
      <c r="K1644" s="2">
        <v>3</v>
      </c>
      <c r="L1644" t="s">
        <v>65</v>
      </c>
      <c r="M1644" t="s">
        <v>117</v>
      </c>
      <c r="N1644" t="s">
        <v>67</v>
      </c>
    </row>
    <row r="1645" spans="1:14" x14ac:dyDescent="0.25">
      <c r="A1645" s="2">
        <v>1</v>
      </c>
      <c r="B1645" s="2">
        <v>2016</v>
      </c>
      <c r="C1645" t="s">
        <v>291</v>
      </c>
      <c r="D1645" t="s">
        <v>48</v>
      </c>
      <c r="E1645" s="2">
        <v>0</v>
      </c>
      <c r="F1645" s="2">
        <v>0</v>
      </c>
      <c r="G1645" t="s">
        <v>292</v>
      </c>
      <c r="H1645" t="s">
        <v>293</v>
      </c>
      <c r="I1645" t="s">
        <v>15</v>
      </c>
      <c r="J1645" t="s">
        <v>118</v>
      </c>
      <c r="K1645" s="2">
        <v>3</v>
      </c>
      <c r="L1645" t="s">
        <v>55</v>
      </c>
      <c r="M1645" t="s">
        <v>119</v>
      </c>
      <c r="N1645" t="s">
        <v>178</v>
      </c>
    </row>
    <row r="1646" spans="1:14" x14ac:dyDescent="0.25">
      <c r="A1646" s="2">
        <v>1</v>
      </c>
      <c r="B1646" s="2">
        <v>2016</v>
      </c>
      <c r="C1646" t="s">
        <v>291</v>
      </c>
      <c r="D1646" t="s">
        <v>48</v>
      </c>
      <c r="E1646" s="2">
        <v>0</v>
      </c>
      <c r="F1646" s="2">
        <v>0</v>
      </c>
      <c r="G1646" t="s">
        <v>292</v>
      </c>
      <c r="H1646" t="s">
        <v>293</v>
      </c>
      <c r="I1646" t="s">
        <v>15</v>
      </c>
      <c r="J1646" t="s">
        <v>120</v>
      </c>
      <c r="K1646" s="2">
        <v>3</v>
      </c>
      <c r="L1646" t="s">
        <v>65</v>
      </c>
      <c r="M1646" t="s">
        <v>121</v>
      </c>
      <c r="N1646" t="s">
        <v>67</v>
      </c>
    </row>
    <row r="1647" spans="1:14" x14ac:dyDescent="0.25">
      <c r="A1647" s="2">
        <v>1</v>
      </c>
      <c r="B1647" s="2">
        <v>2016</v>
      </c>
      <c r="C1647" t="s">
        <v>291</v>
      </c>
      <c r="D1647" t="s">
        <v>48</v>
      </c>
      <c r="E1647" s="2">
        <v>0</v>
      </c>
      <c r="F1647" s="2">
        <v>0</v>
      </c>
      <c r="G1647" t="s">
        <v>292</v>
      </c>
      <c r="H1647" t="s">
        <v>293</v>
      </c>
      <c r="I1647" t="s">
        <v>15</v>
      </c>
      <c r="J1647" t="s">
        <v>122</v>
      </c>
      <c r="K1647" s="2">
        <v>4</v>
      </c>
      <c r="L1647" t="s">
        <v>85</v>
      </c>
      <c r="M1647" t="s">
        <v>123</v>
      </c>
      <c r="N1647" t="s">
        <v>87</v>
      </c>
    </row>
    <row r="1648" spans="1:14" x14ac:dyDescent="0.25">
      <c r="A1648" s="2">
        <v>1</v>
      </c>
      <c r="B1648" s="2">
        <v>2016</v>
      </c>
      <c r="C1648" t="s">
        <v>291</v>
      </c>
      <c r="D1648" t="s">
        <v>48</v>
      </c>
      <c r="E1648" s="2">
        <v>0</v>
      </c>
      <c r="F1648" s="2">
        <v>0</v>
      </c>
      <c r="G1648" t="s">
        <v>292</v>
      </c>
      <c r="H1648" t="s">
        <v>293</v>
      </c>
      <c r="I1648" t="s">
        <v>15</v>
      </c>
      <c r="J1648" t="s">
        <v>124</v>
      </c>
      <c r="K1648" s="2">
        <v>5</v>
      </c>
      <c r="L1648" t="s">
        <v>85</v>
      </c>
      <c r="M1648" t="s">
        <v>125</v>
      </c>
      <c r="N1648" t="s">
        <v>185</v>
      </c>
    </row>
    <row r="1649" spans="1:14" x14ac:dyDescent="0.25">
      <c r="A1649" s="2">
        <v>1</v>
      </c>
      <c r="B1649" s="2">
        <v>2016</v>
      </c>
      <c r="C1649" t="s">
        <v>291</v>
      </c>
      <c r="D1649" t="s">
        <v>48</v>
      </c>
      <c r="E1649" s="2">
        <v>0</v>
      </c>
      <c r="F1649" s="2">
        <v>0</v>
      </c>
      <c r="G1649" t="s">
        <v>292</v>
      </c>
      <c r="H1649" t="s">
        <v>293</v>
      </c>
      <c r="I1649" t="s">
        <v>15</v>
      </c>
      <c r="J1649" t="s">
        <v>127</v>
      </c>
      <c r="K1649" s="2">
        <v>4</v>
      </c>
      <c r="L1649" t="s">
        <v>85</v>
      </c>
      <c r="M1649" t="s">
        <v>128</v>
      </c>
      <c r="N1649" t="s">
        <v>87</v>
      </c>
    </row>
    <row r="1650" spans="1:14" x14ac:dyDescent="0.25">
      <c r="A1650" s="2">
        <v>1</v>
      </c>
      <c r="B1650" s="2">
        <v>2016</v>
      </c>
      <c r="C1650" t="s">
        <v>291</v>
      </c>
      <c r="D1650" t="s">
        <v>48</v>
      </c>
      <c r="E1650" s="2">
        <v>0</v>
      </c>
      <c r="F1650" s="2">
        <v>0</v>
      </c>
      <c r="G1650" t="s">
        <v>292</v>
      </c>
      <c r="H1650" t="s">
        <v>293</v>
      </c>
      <c r="I1650" t="s">
        <v>15</v>
      </c>
      <c r="J1650" t="s">
        <v>129</v>
      </c>
      <c r="K1650" s="2">
        <v>4</v>
      </c>
      <c r="L1650" t="s">
        <v>85</v>
      </c>
      <c r="M1650" t="s">
        <v>130</v>
      </c>
      <c r="N1650" t="s">
        <v>87</v>
      </c>
    </row>
    <row r="1651" spans="1:14" x14ac:dyDescent="0.25">
      <c r="A1651" s="2">
        <v>1</v>
      </c>
      <c r="B1651" s="2">
        <v>2016</v>
      </c>
      <c r="C1651" t="s">
        <v>291</v>
      </c>
      <c r="D1651" t="s">
        <v>48</v>
      </c>
      <c r="E1651" s="2">
        <v>0</v>
      </c>
      <c r="F1651" s="2">
        <v>0</v>
      </c>
      <c r="G1651" t="s">
        <v>292</v>
      </c>
      <c r="H1651" t="s">
        <v>293</v>
      </c>
      <c r="I1651" t="s">
        <v>15</v>
      </c>
      <c r="J1651" t="s">
        <v>131</v>
      </c>
      <c r="K1651" s="2">
        <v>4</v>
      </c>
      <c r="L1651" t="s">
        <v>85</v>
      </c>
      <c r="M1651" t="s">
        <v>132</v>
      </c>
      <c r="N1651" t="s">
        <v>87</v>
      </c>
    </row>
    <row r="1652" spans="1:14" x14ac:dyDescent="0.25">
      <c r="A1652" s="2">
        <v>1</v>
      </c>
      <c r="B1652" s="2">
        <v>2016</v>
      </c>
      <c r="C1652" t="s">
        <v>291</v>
      </c>
      <c r="D1652" t="s">
        <v>48</v>
      </c>
      <c r="E1652" s="2">
        <v>0</v>
      </c>
      <c r="F1652" s="2">
        <v>0</v>
      </c>
      <c r="G1652" t="s">
        <v>292</v>
      </c>
      <c r="H1652" t="s">
        <v>293</v>
      </c>
      <c r="I1652" t="s">
        <v>15</v>
      </c>
      <c r="J1652" t="s">
        <v>133</v>
      </c>
      <c r="K1652" s="2">
        <v>2</v>
      </c>
      <c r="L1652" t="s">
        <v>52</v>
      </c>
      <c r="M1652" t="s">
        <v>134</v>
      </c>
      <c r="N1652" t="s">
        <v>63</v>
      </c>
    </row>
    <row r="1653" spans="1:14" x14ac:dyDescent="0.25">
      <c r="A1653" s="2">
        <v>1</v>
      </c>
      <c r="B1653" s="2">
        <v>2016</v>
      </c>
      <c r="C1653" t="s">
        <v>291</v>
      </c>
      <c r="D1653" t="s">
        <v>48</v>
      </c>
      <c r="E1653" s="2">
        <v>0</v>
      </c>
      <c r="F1653" s="2">
        <v>0</v>
      </c>
      <c r="G1653" t="s">
        <v>292</v>
      </c>
      <c r="H1653" t="s">
        <v>293</v>
      </c>
      <c r="I1653" t="s">
        <v>15</v>
      </c>
      <c r="J1653" t="s">
        <v>135</v>
      </c>
      <c r="K1653" s="2">
        <v>3</v>
      </c>
      <c r="L1653" t="s">
        <v>55</v>
      </c>
      <c r="M1653" t="s">
        <v>136</v>
      </c>
      <c r="N1653" t="s">
        <v>178</v>
      </c>
    </row>
    <row r="1654" spans="1:14" x14ac:dyDescent="0.25">
      <c r="A1654" s="2">
        <v>1</v>
      </c>
      <c r="B1654" s="2">
        <v>2016</v>
      </c>
      <c r="C1654" t="s">
        <v>291</v>
      </c>
      <c r="D1654" t="s">
        <v>48</v>
      </c>
      <c r="E1654" s="2">
        <v>0</v>
      </c>
      <c r="F1654" s="2">
        <v>0</v>
      </c>
      <c r="G1654" t="s">
        <v>292</v>
      </c>
      <c r="H1654" t="s">
        <v>293</v>
      </c>
      <c r="I1654" t="s">
        <v>15</v>
      </c>
      <c r="J1654" t="s">
        <v>137</v>
      </c>
      <c r="K1654" s="2">
        <v>4</v>
      </c>
      <c r="L1654" t="s">
        <v>55</v>
      </c>
      <c r="M1654" t="s">
        <v>138</v>
      </c>
      <c r="N1654" t="s">
        <v>57</v>
      </c>
    </row>
    <row r="1655" spans="1:14" x14ac:dyDescent="0.25">
      <c r="A1655" s="2">
        <v>1</v>
      </c>
      <c r="B1655" s="2">
        <v>2016</v>
      </c>
      <c r="C1655" t="s">
        <v>291</v>
      </c>
      <c r="D1655" t="s">
        <v>48</v>
      </c>
      <c r="E1655" s="2">
        <v>0</v>
      </c>
      <c r="F1655" s="2">
        <v>0</v>
      </c>
      <c r="G1655" t="s">
        <v>292</v>
      </c>
      <c r="H1655" t="s">
        <v>293</v>
      </c>
      <c r="I1655" t="s">
        <v>15</v>
      </c>
      <c r="J1655" t="s">
        <v>139</v>
      </c>
      <c r="K1655" s="2">
        <v>4</v>
      </c>
      <c r="L1655" t="s">
        <v>85</v>
      </c>
      <c r="M1655" t="s">
        <v>140</v>
      </c>
      <c r="N1655" t="s">
        <v>87</v>
      </c>
    </row>
    <row r="1656" spans="1:14" x14ac:dyDescent="0.25">
      <c r="A1656" s="2">
        <v>1</v>
      </c>
      <c r="B1656" s="2">
        <v>2016</v>
      </c>
      <c r="C1656" t="s">
        <v>291</v>
      </c>
      <c r="D1656" t="s">
        <v>48</v>
      </c>
      <c r="E1656" s="2">
        <v>0</v>
      </c>
      <c r="F1656" s="2">
        <v>0</v>
      </c>
      <c r="G1656" t="s">
        <v>292</v>
      </c>
      <c r="H1656" t="s">
        <v>293</v>
      </c>
      <c r="I1656" t="s">
        <v>15</v>
      </c>
      <c r="J1656" t="s">
        <v>141</v>
      </c>
      <c r="K1656" s="2">
        <v>5</v>
      </c>
      <c r="L1656" t="s">
        <v>85</v>
      </c>
      <c r="M1656" t="s">
        <v>142</v>
      </c>
      <c r="N1656" t="s">
        <v>185</v>
      </c>
    </row>
    <row r="1657" spans="1:14" x14ac:dyDescent="0.25">
      <c r="A1657" s="2">
        <v>1</v>
      </c>
      <c r="B1657" s="2">
        <v>2016</v>
      </c>
      <c r="C1657" t="s">
        <v>291</v>
      </c>
      <c r="D1657" t="s">
        <v>48</v>
      </c>
      <c r="E1657" s="2">
        <v>0</v>
      </c>
      <c r="F1657" s="2">
        <v>0</v>
      </c>
      <c r="G1657" t="s">
        <v>292</v>
      </c>
      <c r="H1657" t="s">
        <v>293</v>
      </c>
      <c r="I1657" t="s">
        <v>15</v>
      </c>
      <c r="J1657" t="s">
        <v>143</v>
      </c>
      <c r="K1657" s="2">
        <v>4</v>
      </c>
      <c r="L1657" t="s">
        <v>85</v>
      </c>
      <c r="M1657" t="s">
        <v>144</v>
      </c>
      <c r="N1657" t="s">
        <v>87</v>
      </c>
    </row>
    <row r="1658" spans="1:14" x14ac:dyDescent="0.25">
      <c r="A1658" s="2">
        <v>1</v>
      </c>
      <c r="B1658" s="2">
        <v>2016</v>
      </c>
      <c r="C1658" t="s">
        <v>291</v>
      </c>
      <c r="D1658" t="s">
        <v>48</v>
      </c>
      <c r="E1658" s="2">
        <v>0</v>
      </c>
      <c r="F1658" s="2">
        <v>0</v>
      </c>
      <c r="G1658" t="s">
        <v>292</v>
      </c>
      <c r="H1658" t="s">
        <v>293</v>
      </c>
      <c r="I1658" t="s">
        <v>15</v>
      </c>
      <c r="J1658" t="s">
        <v>145</v>
      </c>
      <c r="K1658" s="2">
        <v>4</v>
      </c>
      <c r="L1658" t="s">
        <v>55</v>
      </c>
      <c r="M1658" t="s">
        <v>146</v>
      </c>
      <c r="N1658" t="s">
        <v>57</v>
      </c>
    </row>
    <row r="1659" spans="1:14" x14ac:dyDescent="0.25">
      <c r="A1659" s="2">
        <v>1</v>
      </c>
      <c r="B1659" s="2">
        <v>2016</v>
      </c>
      <c r="C1659" t="s">
        <v>291</v>
      </c>
      <c r="D1659" t="s">
        <v>48</v>
      </c>
      <c r="E1659" s="2">
        <v>0</v>
      </c>
      <c r="F1659" s="2">
        <v>0</v>
      </c>
      <c r="G1659" t="s">
        <v>292</v>
      </c>
      <c r="H1659" t="s">
        <v>293</v>
      </c>
      <c r="I1659" t="s">
        <v>15</v>
      </c>
      <c r="J1659" t="s">
        <v>147</v>
      </c>
      <c r="K1659" s="2">
        <v>4</v>
      </c>
      <c r="L1659" t="s">
        <v>55</v>
      </c>
      <c r="M1659" t="s">
        <v>148</v>
      </c>
      <c r="N1659" t="s">
        <v>57</v>
      </c>
    </row>
    <row r="1660" spans="1:14" x14ac:dyDescent="0.25">
      <c r="A1660" s="2">
        <v>1</v>
      </c>
      <c r="B1660" s="2">
        <v>2016</v>
      </c>
      <c r="C1660" t="s">
        <v>291</v>
      </c>
      <c r="D1660" t="s">
        <v>48</v>
      </c>
      <c r="E1660" s="2">
        <v>0</v>
      </c>
      <c r="F1660" s="2">
        <v>0</v>
      </c>
      <c r="G1660" t="s">
        <v>292</v>
      </c>
      <c r="H1660" t="s">
        <v>293</v>
      </c>
      <c r="I1660" t="s">
        <v>15</v>
      </c>
      <c r="J1660" t="s">
        <v>149</v>
      </c>
      <c r="K1660" s="2">
        <v>5</v>
      </c>
      <c r="L1660" t="s">
        <v>55</v>
      </c>
      <c r="M1660" t="s">
        <v>150</v>
      </c>
      <c r="N1660" t="s">
        <v>185</v>
      </c>
    </row>
    <row r="1661" spans="1:14" x14ac:dyDescent="0.25">
      <c r="A1661" s="2">
        <v>1</v>
      </c>
      <c r="B1661" s="2">
        <v>2016</v>
      </c>
      <c r="C1661" t="s">
        <v>291</v>
      </c>
      <c r="D1661" t="s">
        <v>48</v>
      </c>
      <c r="E1661" s="2">
        <v>0</v>
      </c>
      <c r="F1661" s="2">
        <v>0</v>
      </c>
      <c r="G1661" t="s">
        <v>292</v>
      </c>
      <c r="H1661" t="s">
        <v>293</v>
      </c>
      <c r="I1661" t="s">
        <v>15</v>
      </c>
      <c r="J1661" t="s">
        <v>151</v>
      </c>
      <c r="K1661" s="3"/>
      <c r="L1661" t="s">
        <v>52</v>
      </c>
      <c r="M1661" t="s">
        <v>152</v>
      </c>
    </row>
    <row r="1662" spans="1:14" x14ac:dyDescent="0.25">
      <c r="A1662" s="2">
        <v>1</v>
      </c>
      <c r="B1662" s="2">
        <v>2016</v>
      </c>
      <c r="C1662" t="s">
        <v>291</v>
      </c>
      <c r="D1662" t="s">
        <v>48</v>
      </c>
      <c r="E1662" s="2">
        <v>0</v>
      </c>
      <c r="F1662" s="2">
        <v>0</v>
      </c>
      <c r="G1662" t="s">
        <v>292</v>
      </c>
      <c r="H1662" t="s">
        <v>293</v>
      </c>
      <c r="I1662" t="s">
        <v>15</v>
      </c>
      <c r="J1662" t="s">
        <v>153</v>
      </c>
      <c r="K1662" s="2">
        <v>9</v>
      </c>
      <c r="L1662" t="s">
        <v>75</v>
      </c>
      <c r="M1662" t="s">
        <v>154</v>
      </c>
      <c r="N1662" t="s">
        <v>213</v>
      </c>
    </row>
    <row r="1663" spans="1:14" x14ac:dyDescent="0.25">
      <c r="A1663" s="2">
        <v>1</v>
      </c>
      <c r="B1663" s="2">
        <v>2016</v>
      </c>
      <c r="C1663" t="s">
        <v>291</v>
      </c>
      <c r="D1663" t="s">
        <v>48</v>
      </c>
      <c r="E1663" s="2">
        <v>0</v>
      </c>
      <c r="F1663" s="2">
        <v>0</v>
      </c>
      <c r="G1663" t="s">
        <v>292</v>
      </c>
      <c r="H1663" t="s">
        <v>293</v>
      </c>
      <c r="I1663" t="s">
        <v>15</v>
      </c>
      <c r="J1663" t="s">
        <v>156</v>
      </c>
      <c r="K1663" s="2">
        <v>1</v>
      </c>
      <c r="L1663" t="s">
        <v>75</v>
      </c>
      <c r="M1663" t="s">
        <v>157</v>
      </c>
      <c r="N1663" t="s">
        <v>158</v>
      </c>
    </row>
    <row r="1664" spans="1:14" x14ac:dyDescent="0.25">
      <c r="A1664" s="2">
        <v>1</v>
      </c>
      <c r="B1664" s="2">
        <v>2016</v>
      </c>
      <c r="C1664" t="s">
        <v>291</v>
      </c>
      <c r="D1664" t="s">
        <v>48</v>
      </c>
      <c r="E1664" s="2">
        <v>0</v>
      </c>
      <c r="F1664" s="2">
        <v>0</v>
      </c>
      <c r="G1664" t="s">
        <v>292</v>
      </c>
      <c r="H1664" t="s">
        <v>293</v>
      </c>
      <c r="I1664" t="s">
        <v>15</v>
      </c>
      <c r="J1664" t="s">
        <v>159</v>
      </c>
      <c r="K1664" s="3"/>
      <c r="L1664" t="s">
        <v>52</v>
      </c>
      <c r="M1664" t="s">
        <v>160</v>
      </c>
    </row>
    <row r="1665" spans="1:14" x14ac:dyDescent="0.25">
      <c r="A1665" s="2">
        <v>1</v>
      </c>
      <c r="B1665" s="2">
        <v>2016</v>
      </c>
      <c r="C1665" t="s">
        <v>291</v>
      </c>
      <c r="D1665" t="s">
        <v>48</v>
      </c>
      <c r="E1665" s="2">
        <v>0</v>
      </c>
      <c r="F1665" s="2">
        <v>0</v>
      </c>
      <c r="G1665" t="s">
        <v>292</v>
      </c>
      <c r="H1665" t="s">
        <v>293</v>
      </c>
      <c r="I1665" t="s">
        <v>15</v>
      </c>
      <c r="J1665" t="s">
        <v>161</v>
      </c>
      <c r="K1665" s="3"/>
      <c r="L1665" t="s">
        <v>52</v>
      </c>
      <c r="M1665" t="s">
        <v>162</v>
      </c>
    </row>
    <row r="1666" spans="1:14" x14ac:dyDescent="0.25">
      <c r="A1666" s="2">
        <v>1</v>
      </c>
      <c r="B1666" s="2">
        <v>2016</v>
      </c>
      <c r="C1666" t="s">
        <v>291</v>
      </c>
      <c r="D1666" t="s">
        <v>48</v>
      </c>
      <c r="E1666" s="2">
        <v>0</v>
      </c>
      <c r="F1666" s="2">
        <v>0</v>
      </c>
      <c r="G1666" t="s">
        <v>292</v>
      </c>
      <c r="H1666" t="s">
        <v>293</v>
      </c>
      <c r="I1666" t="s">
        <v>15</v>
      </c>
      <c r="J1666" t="s">
        <v>163</v>
      </c>
      <c r="K1666" s="2">
        <v>1</v>
      </c>
      <c r="L1666" t="s">
        <v>52</v>
      </c>
      <c r="M1666" t="s">
        <v>164</v>
      </c>
      <c r="N1666" t="s">
        <v>165</v>
      </c>
    </row>
    <row r="1667" spans="1:14" x14ac:dyDescent="0.25">
      <c r="A1667" s="2">
        <v>1</v>
      </c>
      <c r="B1667" s="2">
        <v>2016</v>
      </c>
      <c r="C1667" t="s">
        <v>291</v>
      </c>
      <c r="D1667" t="s">
        <v>48</v>
      </c>
      <c r="E1667" s="2">
        <v>0</v>
      </c>
      <c r="F1667" s="2">
        <v>0</v>
      </c>
      <c r="G1667" t="s">
        <v>292</v>
      </c>
      <c r="H1667" t="s">
        <v>293</v>
      </c>
      <c r="I1667" t="s">
        <v>15</v>
      </c>
      <c r="J1667" t="s">
        <v>166</v>
      </c>
      <c r="K1667" s="2">
        <v>4</v>
      </c>
      <c r="L1667" t="s">
        <v>55</v>
      </c>
      <c r="M1667" t="s">
        <v>167</v>
      </c>
      <c r="N1667" t="s">
        <v>57</v>
      </c>
    </row>
    <row r="1668" spans="1:14" x14ac:dyDescent="0.25">
      <c r="A1668" s="2">
        <v>1</v>
      </c>
      <c r="B1668" s="2">
        <v>2016</v>
      </c>
      <c r="C1668" t="s">
        <v>295</v>
      </c>
      <c r="D1668" t="s">
        <v>48</v>
      </c>
      <c r="E1668" s="2">
        <v>1</v>
      </c>
      <c r="F1668" s="2">
        <v>0</v>
      </c>
      <c r="G1668" t="s">
        <v>182</v>
      </c>
      <c r="H1668" t="s">
        <v>182</v>
      </c>
      <c r="I1668" t="s">
        <v>21</v>
      </c>
      <c r="J1668" t="s">
        <v>51</v>
      </c>
      <c r="K1668" s="2">
        <v>3</v>
      </c>
      <c r="L1668" t="s">
        <v>52</v>
      </c>
      <c r="M1668" t="s">
        <v>53</v>
      </c>
      <c r="N1668" t="s">
        <v>296</v>
      </c>
    </row>
    <row r="1669" spans="1:14" x14ac:dyDescent="0.25">
      <c r="A1669" s="2">
        <v>1</v>
      </c>
      <c r="B1669" s="2">
        <v>2016</v>
      </c>
      <c r="C1669" t="s">
        <v>295</v>
      </c>
      <c r="D1669" t="s">
        <v>48</v>
      </c>
      <c r="E1669" s="2">
        <v>1</v>
      </c>
      <c r="F1669" s="2">
        <v>0</v>
      </c>
      <c r="G1669" t="s">
        <v>182</v>
      </c>
      <c r="H1669" t="s">
        <v>182</v>
      </c>
      <c r="I1669" t="s">
        <v>21</v>
      </c>
      <c r="J1669" t="s">
        <v>54</v>
      </c>
      <c r="K1669" s="2">
        <v>3</v>
      </c>
      <c r="L1669" t="s">
        <v>55</v>
      </c>
      <c r="M1669" t="s">
        <v>56</v>
      </c>
      <c r="N1669" t="s">
        <v>178</v>
      </c>
    </row>
    <row r="1670" spans="1:14" x14ac:dyDescent="0.25">
      <c r="A1670" s="2">
        <v>1</v>
      </c>
      <c r="B1670" s="2">
        <v>2016</v>
      </c>
      <c r="C1670" t="s">
        <v>295</v>
      </c>
      <c r="D1670" t="s">
        <v>48</v>
      </c>
      <c r="E1670" s="2">
        <v>1</v>
      </c>
      <c r="F1670" s="2">
        <v>0</v>
      </c>
      <c r="G1670" t="s">
        <v>182</v>
      </c>
      <c r="H1670" t="s">
        <v>182</v>
      </c>
      <c r="I1670" t="s">
        <v>21</v>
      </c>
      <c r="J1670" t="s">
        <v>58</v>
      </c>
      <c r="K1670" s="2">
        <v>3</v>
      </c>
      <c r="L1670" t="s">
        <v>55</v>
      </c>
      <c r="M1670" t="s">
        <v>59</v>
      </c>
      <c r="N1670" t="s">
        <v>178</v>
      </c>
    </row>
    <row r="1671" spans="1:14" x14ac:dyDescent="0.25">
      <c r="A1671" s="2">
        <v>1</v>
      </c>
      <c r="B1671" s="2">
        <v>2016</v>
      </c>
      <c r="C1671" t="s">
        <v>295</v>
      </c>
      <c r="D1671" t="s">
        <v>48</v>
      </c>
      <c r="E1671" s="2">
        <v>1</v>
      </c>
      <c r="F1671" s="2">
        <v>0</v>
      </c>
      <c r="G1671" t="s">
        <v>182</v>
      </c>
      <c r="H1671" t="s">
        <v>182</v>
      </c>
      <c r="I1671" t="s">
        <v>21</v>
      </c>
      <c r="J1671" t="s">
        <v>60</v>
      </c>
      <c r="K1671" s="2">
        <v>2</v>
      </c>
      <c r="L1671" t="s">
        <v>61</v>
      </c>
      <c r="M1671" t="s">
        <v>62</v>
      </c>
      <c r="N1671" t="s">
        <v>63</v>
      </c>
    </row>
    <row r="1672" spans="1:14" x14ac:dyDescent="0.25">
      <c r="A1672" s="2">
        <v>1</v>
      </c>
      <c r="B1672" s="2">
        <v>2016</v>
      </c>
      <c r="C1672" t="s">
        <v>295</v>
      </c>
      <c r="D1672" t="s">
        <v>48</v>
      </c>
      <c r="E1672" s="2">
        <v>1</v>
      </c>
      <c r="F1672" s="2">
        <v>0</v>
      </c>
      <c r="G1672" t="s">
        <v>182</v>
      </c>
      <c r="H1672" t="s">
        <v>182</v>
      </c>
      <c r="I1672" t="s">
        <v>21</v>
      </c>
      <c r="J1672" t="s">
        <v>64</v>
      </c>
      <c r="K1672" s="2">
        <v>3</v>
      </c>
      <c r="L1672" t="s">
        <v>65</v>
      </c>
      <c r="M1672" t="s">
        <v>66</v>
      </c>
      <c r="N1672" t="s">
        <v>67</v>
      </c>
    </row>
    <row r="1673" spans="1:14" x14ac:dyDescent="0.25">
      <c r="A1673" s="2">
        <v>1</v>
      </c>
      <c r="B1673" s="2">
        <v>2016</v>
      </c>
      <c r="C1673" t="s">
        <v>295</v>
      </c>
      <c r="D1673" t="s">
        <v>48</v>
      </c>
      <c r="E1673" s="2">
        <v>1</v>
      </c>
      <c r="F1673" s="2">
        <v>0</v>
      </c>
      <c r="G1673" t="s">
        <v>182</v>
      </c>
      <c r="H1673" t="s">
        <v>182</v>
      </c>
      <c r="I1673" t="s">
        <v>21</v>
      </c>
      <c r="J1673" t="s">
        <v>68</v>
      </c>
      <c r="K1673" s="2">
        <v>2</v>
      </c>
      <c r="L1673" t="s">
        <v>65</v>
      </c>
      <c r="M1673" t="s">
        <v>69</v>
      </c>
      <c r="N1673" t="s">
        <v>186</v>
      </c>
    </row>
    <row r="1674" spans="1:14" x14ac:dyDescent="0.25">
      <c r="A1674" s="2">
        <v>1</v>
      </c>
      <c r="B1674" s="2">
        <v>2016</v>
      </c>
      <c r="C1674" t="s">
        <v>295</v>
      </c>
      <c r="D1674" t="s">
        <v>48</v>
      </c>
      <c r="E1674" s="2">
        <v>1</v>
      </c>
      <c r="F1674" s="2">
        <v>0</v>
      </c>
      <c r="G1674" t="s">
        <v>182</v>
      </c>
      <c r="H1674" t="s">
        <v>182</v>
      </c>
      <c r="I1674" t="s">
        <v>21</v>
      </c>
      <c r="J1674" t="s">
        <v>70</v>
      </c>
      <c r="K1674" s="2">
        <v>3</v>
      </c>
      <c r="L1674" t="s">
        <v>65</v>
      </c>
      <c r="M1674" t="s">
        <v>71</v>
      </c>
      <c r="N1674" t="s">
        <v>67</v>
      </c>
    </row>
    <row r="1675" spans="1:14" x14ac:dyDescent="0.25">
      <c r="A1675" s="2">
        <v>1</v>
      </c>
      <c r="B1675" s="2">
        <v>2016</v>
      </c>
      <c r="C1675" t="s">
        <v>295</v>
      </c>
      <c r="D1675" t="s">
        <v>48</v>
      </c>
      <c r="E1675" s="2">
        <v>1</v>
      </c>
      <c r="F1675" s="2">
        <v>0</v>
      </c>
      <c r="G1675" t="s">
        <v>182</v>
      </c>
      <c r="H1675" t="s">
        <v>182</v>
      </c>
      <c r="I1675" t="s">
        <v>21</v>
      </c>
      <c r="J1675" t="s">
        <v>72</v>
      </c>
      <c r="K1675" s="2">
        <v>1</v>
      </c>
      <c r="L1675" t="s">
        <v>52</v>
      </c>
      <c r="M1675" t="s">
        <v>73</v>
      </c>
      <c r="N1675" t="s">
        <v>177</v>
      </c>
    </row>
    <row r="1676" spans="1:14" x14ac:dyDescent="0.25">
      <c r="A1676" s="2">
        <v>1</v>
      </c>
      <c r="B1676" s="2">
        <v>2016</v>
      </c>
      <c r="C1676" t="s">
        <v>295</v>
      </c>
      <c r="D1676" t="s">
        <v>48</v>
      </c>
      <c r="E1676" s="2">
        <v>1</v>
      </c>
      <c r="F1676" s="2">
        <v>0</v>
      </c>
      <c r="G1676" t="s">
        <v>182</v>
      </c>
      <c r="H1676" t="s">
        <v>182</v>
      </c>
      <c r="I1676" t="s">
        <v>21</v>
      </c>
      <c r="J1676" t="s">
        <v>74</v>
      </c>
      <c r="K1676" s="2">
        <v>1</v>
      </c>
      <c r="L1676" t="s">
        <v>75</v>
      </c>
      <c r="M1676" t="s">
        <v>76</v>
      </c>
      <c r="N1676" t="s">
        <v>77</v>
      </c>
    </row>
    <row r="1677" spans="1:14" x14ac:dyDescent="0.25">
      <c r="A1677" s="2">
        <v>1</v>
      </c>
      <c r="B1677" s="2">
        <v>2016</v>
      </c>
      <c r="C1677" t="s">
        <v>295</v>
      </c>
      <c r="D1677" t="s">
        <v>48</v>
      </c>
      <c r="E1677" s="2">
        <v>1</v>
      </c>
      <c r="F1677" s="2">
        <v>0</v>
      </c>
      <c r="G1677" t="s">
        <v>182</v>
      </c>
      <c r="H1677" t="s">
        <v>182</v>
      </c>
      <c r="I1677" t="s">
        <v>21</v>
      </c>
      <c r="J1677" t="s">
        <v>78</v>
      </c>
      <c r="K1677" s="2">
        <v>5</v>
      </c>
      <c r="L1677" t="s">
        <v>75</v>
      </c>
      <c r="M1677" t="s">
        <v>79</v>
      </c>
      <c r="N1677" t="s">
        <v>192</v>
      </c>
    </row>
    <row r="1678" spans="1:14" x14ac:dyDescent="0.25">
      <c r="A1678" s="2">
        <v>1</v>
      </c>
      <c r="B1678" s="2">
        <v>2016</v>
      </c>
      <c r="C1678" t="s">
        <v>295</v>
      </c>
      <c r="D1678" t="s">
        <v>48</v>
      </c>
      <c r="E1678" s="2">
        <v>1</v>
      </c>
      <c r="F1678" s="2">
        <v>0</v>
      </c>
      <c r="G1678" t="s">
        <v>182</v>
      </c>
      <c r="H1678" t="s">
        <v>182</v>
      </c>
      <c r="I1678" t="s">
        <v>21</v>
      </c>
      <c r="J1678" t="s">
        <v>81</v>
      </c>
      <c r="K1678" s="2">
        <v>1</v>
      </c>
      <c r="L1678" t="s">
        <v>75</v>
      </c>
      <c r="M1678" t="s">
        <v>82</v>
      </c>
      <c r="N1678" t="s">
        <v>83</v>
      </c>
    </row>
    <row r="1679" spans="1:14" x14ac:dyDescent="0.25">
      <c r="A1679" s="2">
        <v>1</v>
      </c>
      <c r="B1679" s="2">
        <v>2016</v>
      </c>
      <c r="C1679" t="s">
        <v>295</v>
      </c>
      <c r="D1679" t="s">
        <v>48</v>
      </c>
      <c r="E1679" s="2">
        <v>1</v>
      </c>
      <c r="F1679" s="2">
        <v>0</v>
      </c>
      <c r="G1679" t="s">
        <v>182</v>
      </c>
      <c r="H1679" t="s">
        <v>182</v>
      </c>
      <c r="I1679" t="s">
        <v>21</v>
      </c>
      <c r="J1679" t="s">
        <v>84</v>
      </c>
      <c r="K1679" s="2">
        <v>3</v>
      </c>
      <c r="L1679" t="s">
        <v>85</v>
      </c>
      <c r="M1679" t="s">
        <v>86</v>
      </c>
      <c r="N1679" t="s">
        <v>126</v>
      </c>
    </row>
    <row r="1680" spans="1:14" x14ac:dyDescent="0.25">
      <c r="A1680" s="2">
        <v>1</v>
      </c>
      <c r="B1680" s="2">
        <v>2016</v>
      </c>
      <c r="C1680" t="s">
        <v>295</v>
      </c>
      <c r="D1680" t="s">
        <v>48</v>
      </c>
      <c r="E1680" s="2">
        <v>1</v>
      </c>
      <c r="F1680" s="2">
        <v>0</v>
      </c>
      <c r="G1680" t="s">
        <v>182</v>
      </c>
      <c r="H1680" t="s">
        <v>182</v>
      </c>
      <c r="I1680" t="s">
        <v>21</v>
      </c>
      <c r="J1680" t="s">
        <v>88</v>
      </c>
      <c r="K1680" s="2">
        <v>3</v>
      </c>
      <c r="L1680" t="s">
        <v>85</v>
      </c>
      <c r="M1680" t="s">
        <v>89</v>
      </c>
      <c r="N1680" t="s">
        <v>126</v>
      </c>
    </row>
    <row r="1681" spans="1:14" x14ac:dyDescent="0.25">
      <c r="A1681" s="2">
        <v>1</v>
      </c>
      <c r="B1681" s="2">
        <v>2016</v>
      </c>
      <c r="C1681" t="s">
        <v>295</v>
      </c>
      <c r="D1681" t="s">
        <v>48</v>
      </c>
      <c r="E1681" s="2">
        <v>1</v>
      </c>
      <c r="F1681" s="2">
        <v>0</v>
      </c>
      <c r="G1681" t="s">
        <v>182</v>
      </c>
      <c r="H1681" t="s">
        <v>182</v>
      </c>
      <c r="I1681" t="s">
        <v>21</v>
      </c>
      <c r="J1681" t="s">
        <v>90</v>
      </c>
      <c r="K1681" s="2">
        <v>4</v>
      </c>
      <c r="L1681" t="s">
        <v>75</v>
      </c>
      <c r="M1681" t="s">
        <v>91</v>
      </c>
      <c r="N1681" t="s">
        <v>92</v>
      </c>
    </row>
    <row r="1682" spans="1:14" x14ac:dyDescent="0.25">
      <c r="A1682" s="2">
        <v>1</v>
      </c>
      <c r="B1682" s="2">
        <v>2016</v>
      </c>
      <c r="C1682" t="s">
        <v>295</v>
      </c>
      <c r="D1682" t="s">
        <v>48</v>
      </c>
      <c r="E1682" s="2">
        <v>1</v>
      </c>
      <c r="F1682" s="2">
        <v>0</v>
      </c>
      <c r="G1682" t="s">
        <v>182</v>
      </c>
      <c r="H1682" t="s">
        <v>182</v>
      </c>
      <c r="I1682" t="s">
        <v>21</v>
      </c>
      <c r="J1682" t="s">
        <v>93</v>
      </c>
      <c r="K1682" s="2">
        <v>3</v>
      </c>
      <c r="L1682" t="s">
        <v>75</v>
      </c>
      <c r="M1682" t="s">
        <v>94</v>
      </c>
      <c r="N1682" t="s">
        <v>95</v>
      </c>
    </row>
    <row r="1683" spans="1:14" x14ac:dyDescent="0.25">
      <c r="A1683" s="2">
        <v>1</v>
      </c>
      <c r="B1683" s="2">
        <v>2016</v>
      </c>
      <c r="C1683" t="s">
        <v>295</v>
      </c>
      <c r="D1683" t="s">
        <v>48</v>
      </c>
      <c r="E1683" s="2">
        <v>1</v>
      </c>
      <c r="F1683" s="2">
        <v>0</v>
      </c>
      <c r="G1683" t="s">
        <v>182</v>
      </c>
      <c r="H1683" t="s">
        <v>182</v>
      </c>
      <c r="I1683" t="s">
        <v>21</v>
      </c>
      <c r="J1683" t="s">
        <v>96</v>
      </c>
      <c r="K1683" s="2">
        <v>4</v>
      </c>
      <c r="L1683" t="s">
        <v>75</v>
      </c>
      <c r="M1683" t="s">
        <v>97</v>
      </c>
      <c r="N1683" t="s">
        <v>92</v>
      </c>
    </row>
    <row r="1684" spans="1:14" x14ac:dyDescent="0.25">
      <c r="A1684" s="2">
        <v>1</v>
      </c>
      <c r="B1684" s="2">
        <v>2016</v>
      </c>
      <c r="C1684" t="s">
        <v>295</v>
      </c>
      <c r="D1684" t="s">
        <v>48</v>
      </c>
      <c r="E1684" s="2">
        <v>1</v>
      </c>
      <c r="F1684" s="2">
        <v>0</v>
      </c>
      <c r="G1684" t="s">
        <v>182</v>
      </c>
      <c r="H1684" t="s">
        <v>182</v>
      </c>
      <c r="I1684" t="s">
        <v>21</v>
      </c>
      <c r="J1684" t="s">
        <v>98</v>
      </c>
      <c r="K1684" s="2">
        <v>3</v>
      </c>
      <c r="L1684" t="s">
        <v>85</v>
      </c>
      <c r="M1684" t="s">
        <v>99</v>
      </c>
      <c r="N1684" t="s">
        <v>126</v>
      </c>
    </row>
    <row r="1685" spans="1:14" x14ac:dyDescent="0.25">
      <c r="A1685" s="2">
        <v>1</v>
      </c>
      <c r="B1685" s="2">
        <v>2016</v>
      </c>
      <c r="C1685" t="s">
        <v>295</v>
      </c>
      <c r="D1685" t="s">
        <v>48</v>
      </c>
      <c r="E1685" s="2">
        <v>1</v>
      </c>
      <c r="F1685" s="2">
        <v>0</v>
      </c>
      <c r="G1685" t="s">
        <v>182</v>
      </c>
      <c r="H1685" t="s">
        <v>182</v>
      </c>
      <c r="I1685" t="s">
        <v>21</v>
      </c>
      <c r="J1685" t="s">
        <v>100</v>
      </c>
      <c r="K1685" s="3"/>
      <c r="L1685" t="s">
        <v>61</v>
      </c>
      <c r="M1685" t="s">
        <v>101</v>
      </c>
    </row>
    <row r="1686" spans="1:14" x14ac:dyDescent="0.25">
      <c r="A1686" s="2">
        <v>1</v>
      </c>
      <c r="B1686" s="2">
        <v>2016</v>
      </c>
      <c r="C1686" t="s">
        <v>295</v>
      </c>
      <c r="D1686" t="s">
        <v>48</v>
      </c>
      <c r="E1686" s="2">
        <v>1</v>
      </c>
      <c r="F1686" s="2">
        <v>0</v>
      </c>
      <c r="G1686" t="s">
        <v>182</v>
      </c>
      <c r="H1686" t="s">
        <v>182</v>
      </c>
      <c r="I1686" t="s">
        <v>21</v>
      </c>
      <c r="J1686" t="s">
        <v>102</v>
      </c>
      <c r="K1686" s="3"/>
      <c r="L1686" t="s">
        <v>61</v>
      </c>
      <c r="M1686" t="s">
        <v>103</v>
      </c>
    </row>
    <row r="1687" spans="1:14" x14ac:dyDescent="0.25">
      <c r="A1687" s="2">
        <v>1</v>
      </c>
      <c r="B1687" s="2">
        <v>2016</v>
      </c>
      <c r="C1687" t="s">
        <v>295</v>
      </c>
      <c r="D1687" t="s">
        <v>48</v>
      </c>
      <c r="E1687" s="2">
        <v>1</v>
      </c>
      <c r="F1687" s="2">
        <v>0</v>
      </c>
      <c r="G1687" t="s">
        <v>182</v>
      </c>
      <c r="H1687" t="s">
        <v>182</v>
      </c>
      <c r="I1687" t="s">
        <v>21</v>
      </c>
      <c r="J1687" t="s">
        <v>104</v>
      </c>
      <c r="K1687" s="3"/>
      <c r="L1687" t="s">
        <v>61</v>
      </c>
      <c r="M1687" t="s">
        <v>105</v>
      </c>
    </row>
    <row r="1688" spans="1:14" x14ac:dyDescent="0.25">
      <c r="A1688" s="2">
        <v>1</v>
      </c>
      <c r="B1688" s="2">
        <v>2016</v>
      </c>
      <c r="C1688" t="s">
        <v>295</v>
      </c>
      <c r="D1688" t="s">
        <v>48</v>
      </c>
      <c r="E1688" s="2">
        <v>1</v>
      </c>
      <c r="F1688" s="2">
        <v>0</v>
      </c>
      <c r="G1688" t="s">
        <v>182</v>
      </c>
      <c r="H1688" t="s">
        <v>182</v>
      </c>
      <c r="I1688" t="s">
        <v>21</v>
      </c>
      <c r="J1688" t="s">
        <v>106</v>
      </c>
      <c r="K1688" s="3"/>
      <c r="L1688" t="s">
        <v>61</v>
      </c>
      <c r="M1688" t="s">
        <v>107</v>
      </c>
    </row>
    <row r="1689" spans="1:14" x14ac:dyDescent="0.25">
      <c r="A1689" s="2">
        <v>1</v>
      </c>
      <c r="B1689" s="2">
        <v>2016</v>
      </c>
      <c r="C1689" t="s">
        <v>295</v>
      </c>
      <c r="D1689" t="s">
        <v>48</v>
      </c>
      <c r="E1689" s="2">
        <v>1</v>
      </c>
      <c r="F1689" s="2">
        <v>0</v>
      </c>
      <c r="G1689" t="s">
        <v>182</v>
      </c>
      <c r="H1689" t="s">
        <v>182</v>
      </c>
      <c r="I1689" t="s">
        <v>21</v>
      </c>
      <c r="J1689" t="s">
        <v>108</v>
      </c>
      <c r="K1689" s="3"/>
      <c r="L1689" t="s">
        <v>61</v>
      </c>
      <c r="M1689" t="s">
        <v>109</v>
      </c>
    </row>
    <row r="1690" spans="1:14" x14ac:dyDescent="0.25">
      <c r="A1690" s="2">
        <v>1</v>
      </c>
      <c r="B1690" s="2">
        <v>2016</v>
      </c>
      <c r="C1690" t="s">
        <v>295</v>
      </c>
      <c r="D1690" t="s">
        <v>48</v>
      </c>
      <c r="E1690" s="2">
        <v>1</v>
      </c>
      <c r="F1690" s="2">
        <v>0</v>
      </c>
      <c r="G1690" t="s">
        <v>182</v>
      </c>
      <c r="H1690" t="s">
        <v>182</v>
      </c>
      <c r="I1690" t="s">
        <v>21</v>
      </c>
      <c r="J1690" t="s">
        <v>110</v>
      </c>
      <c r="K1690" s="3"/>
      <c r="L1690" t="s">
        <v>61</v>
      </c>
      <c r="M1690" t="s">
        <v>111</v>
      </c>
    </row>
    <row r="1691" spans="1:14" x14ac:dyDescent="0.25">
      <c r="A1691" s="2">
        <v>1</v>
      </c>
      <c r="B1691" s="2">
        <v>2016</v>
      </c>
      <c r="C1691" t="s">
        <v>295</v>
      </c>
      <c r="D1691" t="s">
        <v>48</v>
      </c>
      <c r="E1691" s="2">
        <v>1</v>
      </c>
      <c r="F1691" s="2">
        <v>0</v>
      </c>
      <c r="G1691" t="s">
        <v>182</v>
      </c>
      <c r="H1691" t="s">
        <v>182</v>
      </c>
      <c r="I1691" t="s">
        <v>21</v>
      </c>
      <c r="J1691" t="s">
        <v>112</v>
      </c>
      <c r="K1691" s="3"/>
      <c r="L1691" t="s">
        <v>61</v>
      </c>
      <c r="M1691" t="s">
        <v>113</v>
      </c>
    </row>
    <row r="1692" spans="1:14" x14ac:dyDescent="0.25">
      <c r="A1692" s="2">
        <v>1</v>
      </c>
      <c r="B1692" s="2">
        <v>2016</v>
      </c>
      <c r="C1692" t="s">
        <v>295</v>
      </c>
      <c r="D1692" t="s">
        <v>48</v>
      </c>
      <c r="E1692" s="2">
        <v>1</v>
      </c>
      <c r="F1692" s="2">
        <v>0</v>
      </c>
      <c r="G1692" t="s">
        <v>182</v>
      </c>
      <c r="H1692" t="s">
        <v>182</v>
      </c>
      <c r="I1692" t="s">
        <v>21</v>
      </c>
      <c r="J1692" t="s">
        <v>114</v>
      </c>
      <c r="K1692" s="3"/>
      <c r="L1692" t="s">
        <v>61</v>
      </c>
      <c r="M1692" t="s">
        <v>115</v>
      </c>
    </row>
    <row r="1693" spans="1:14" x14ac:dyDescent="0.25">
      <c r="A1693" s="2">
        <v>1</v>
      </c>
      <c r="B1693" s="2">
        <v>2016</v>
      </c>
      <c r="C1693" t="s">
        <v>295</v>
      </c>
      <c r="D1693" t="s">
        <v>48</v>
      </c>
      <c r="E1693" s="2">
        <v>1</v>
      </c>
      <c r="F1693" s="2">
        <v>0</v>
      </c>
      <c r="G1693" t="s">
        <v>182</v>
      </c>
      <c r="H1693" t="s">
        <v>182</v>
      </c>
      <c r="I1693" t="s">
        <v>21</v>
      </c>
      <c r="J1693" t="s">
        <v>116</v>
      </c>
      <c r="K1693" s="2">
        <v>2</v>
      </c>
      <c r="L1693" t="s">
        <v>65</v>
      </c>
      <c r="M1693" t="s">
        <v>117</v>
      </c>
      <c r="N1693" t="s">
        <v>186</v>
      </c>
    </row>
    <row r="1694" spans="1:14" x14ac:dyDescent="0.25">
      <c r="A1694" s="2">
        <v>1</v>
      </c>
      <c r="B1694" s="2">
        <v>2016</v>
      </c>
      <c r="C1694" t="s">
        <v>295</v>
      </c>
      <c r="D1694" t="s">
        <v>48</v>
      </c>
      <c r="E1694" s="2">
        <v>1</v>
      </c>
      <c r="F1694" s="2">
        <v>0</v>
      </c>
      <c r="G1694" t="s">
        <v>182</v>
      </c>
      <c r="H1694" t="s">
        <v>182</v>
      </c>
      <c r="I1694" t="s">
        <v>21</v>
      </c>
      <c r="J1694" t="s">
        <v>118</v>
      </c>
      <c r="K1694" s="2">
        <v>3</v>
      </c>
      <c r="L1694" t="s">
        <v>55</v>
      </c>
      <c r="M1694" t="s">
        <v>119</v>
      </c>
      <c r="N1694" t="s">
        <v>178</v>
      </c>
    </row>
    <row r="1695" spans="1:14" x14ac:dyDescent="0.25">
      <c r="A1695" s="2">
        <v>1</v>
      </c>
      <c r="B1695" s="2">
        <v>2016</v>
      </c>
      <c r="C1695" t="s">
        <v>295</v>
      </c>
      <c r="D1695" t="s">
        <v>48</v>
      </c>
      <c r="E1695" s="2">
        <v>1</v>
      </c>
      <c r="F1695" s="2">
        <v>0</v>
      </c>
      <c r="G1695" t="s">
        <v>182</v>
      </c>
      <c r="H1695" t="s">
        <v>182</v>
      </c>
      <c r="I1695" t="s">
        <v>21</v>
      </c>
      <c r="J1695" t="s">
        <v>120</v>
      </c>
      <c r="K1695" s="2">
        <v>3</v>
      </c>
      <c r="L1695" t="s">
        <v>65</v>
      </c>
      <c r="M1695" t="s">
        <v>121</v>
      </c>
      <c r="N1695" t="s">
        <v>67</v>
      </c>
    </row>
    <row r="1696" spans="1:14" x14ac:dyDescent="0.25">
      <c r="A1696" s="2">
        <v>1</v>
      </c>
      <c r="B1696" s="2">
        <v>2016</v>
      </c>
      <c r="C1696" t="s">
        <v>295</v>
      </c>
      <c r="D1696" t="s">
        <v>48</v>
      </c>
      <c r="E1696" s="2">
        <v>1</v>
      </c>
      <c r="F1696" s="2">
        <v>0</v>
      </c>
      <c r="G1696" t="s">
        <v>182</v>
      </c>
      <c r="H1696" t="s">
        <v>182</v>
      </c>
      <c r="I1696" t="s">
        <v>21</v>
      </c>
      <c r="J1696" t="s">
        <v>122</v>
      </c>
      <c r="K1696" s="2">
        <v>3</v>
      </c>
      <c r="L1696" t="s">
        <v>85</v>
      </c>
      <c r="M1696" t="s">
        <v>123</v>
      </c>
      <c r="N1696" t="s">
        <v>126</v>
      </c>
    </row>
    <row r="1697" spans="1:14" x14ac:dyDescent="0.25">
      <c r="A1697" s="2">
        <v>1</v>
      </c>
      <c r="B1697" s="2">
        <v>2016</v>
      </c>
      <c r="C1697" t="s">
        <v>295</v>
      </c>
      <c r="D1697" t="s">
        <v>48</v>
      </c>
      <c r="E1697" s="2">
        <v>1</v>
      </c>
      <c r="F1697" s="2">
        <v>0</v>
      </c>
      <c r="G1697" t="s">
        <v>182</v>
      </c>
      <c r="H1697" t="s">
        <v>182</v>
      </c>
      <c r="I1697" t="s">
        <v>21</v>
      </c>
      <c r="J1697" t="s">
        <v>124</v>
      </c>
      <c r="K1697" s="2">
        <v>3</v>
      </c>
      <c r="L1697" t="s">
        <v>85</v>
      </c>
      <c r="M1697" t="s">
        <v>125</v>
      </c>
      <c r="N1697" t="s">
        <v>126</v>
      </c>
    </row>
    <row r="1698" spans="1:14" x14ac:dyDescent="0.25">
      <c r="A1698" s="2">
        <v>1</v>
      </c>
      <c r="B1698" s="2">
        <v>2016</v>
      </c>
      <c r="C1698" t="s">
        <v>295</v>
      </c>
      <c r="D1698" t="s">
        <v>48</v>
      </c>
      <c r="E1698" s="2">
        <v>1</v>
      </c>
      <c r="F1698" s="2">
        <v>0</v>
      </c>
      <c r="G1698" t="s">
        <v>182</v>
      </c>
      <c r="H1698" t="s">
        <v>182</v>
      </c>
      <c r="I1698" t="s">
        <v>21</v>
      </c>
      <c r="J1698" t="s">
        <v>127</v>
      </c>
      <c r="K1698" s="2">
        <v>3</v>
      </c>
      <c r="L1698" t="s">
        <v>85</v>
      </c>
      <c r="M1698" t="s">
        <v>128</v>
      </c>
      <c r="N1698" t="s">
        <v>126</v>
      </c>
    </row>
    <row r="1699" spans="1:14" x14ac:dyDescent="0.25">
      <c r="A1699" s="2">
        <v>1</v>
      </c>
      <c r="B1699" s="2">
        <v>2016</v>
      </c>
      <c r="C1699" t="s">
        <v>295</v>
      </c>
      <c r="D1699" t="s">
        <v>48</v>
      </c>
      <c r="E1699" s="2">
        <v>1</v>
      </c>
      <c r="F1699" s="2">
        <v>0</v>
      </c>
      <c r="G1699" t="s">
        <v>182</v>
      </c>
      <c r="H1699" t="s">
        <v>182</v>
      </c>
      <c r="I1699" t="s">
        <v>21</v>
      </c>
      <c r="J1699" t="s">
        <v>129</v>
      </c>
      <c r="K1699" s="2">
        <v>3</v>
      </c>
      <c r="L1699" t="s">
        <v>85</v>
      </c>
      <c r="M1699" t="s">
        <v>130</v>
      </c>
      <c r="N1699" t="s">
        <v>126</v>
      </c>
    </row>
    <row r="1700" spans="1:14" x14ac:dyDescent="0.25">
      <c r="A1700" s="2">
        <v>1</v>
      </c>
      <c r="B1700" s="2">
        <v>2016</v>
      </c>
      <c r="C1700" t="s">
        <v>295</v>
      </c>
      <c r="D1700" t="s">
        <v>48</v>
      </c>
      <c r="E1700" s="2">
        <v>1</v>
      </c>
      <c r="F1700" s="2">
        <v>0</v>
      </c>
      <c r="G1700" t="s">
        <v>182</v>
      </c>
      <c r="H1700" t="s">
        <v>182</v>
      </c>
      <c r="I1700" t="s">
        <v>21</v>
      </c>
      <c r="J1700" t="s">
        <v>131</v>
      </c>
      <c r="K1700" s="2">
        <v>3</v>
      </c>
      <c r="L1700" t="s">
        <v>85</v>
      </c>
      <c r="M1700" t="s">
        <v>132</v>
      </c>
      <c r="N1700" t="s">
        <v>126</v>
      </c>
    </row>
    <row r="1701" spans="1:14" x14ac:dyDescent="0.25">
      <c r="A1701" s="2">
        <v>1</v>
      </c>
      <c r="B1701" s="2">
        <v>2016</v>
      </c>
      <c r="C1701" t="s">
        <v>295</v>
      </c>
      <c r="D1701" t="s">
        <v>48</v>
      </c>
      <c r="E1701" s="2">
        <v>1</v>
      </c>
      <c r="F1701" s="2">
        <v>0</v>
      </c>
      <c r="G1701" t="s">
        <v>182</v>
      </c>
      <c r="H1701" t="s">
        <v>182</v>
      </c>
      <c r="I1701" t="s">
        <v>21</v>
      </c>
      <c r="J1701" t="s">
        <v>133</v>
      </c>
      <c r="K1701" s="2">
        <v>1</v>
      </c>
      <c r="L1701" t="s">
        <v>52</v>
      </c>
      <c r="M1701" t="s">
        <v>134</v>
      </c>
      <c r="N1701" t="s">
        <v>177</v>
      </c>
    </row>
    <row r="1702" spans="1:14" x14ac:dyDescent="0.25">
      <c r="A1702" s="2">
        <v>1</v>
      </c>
      <c r="B1702" s="2">
        <v>2016</v>
      </c>
      <c r="C1702" t="s">
        <v>295</v>
      </c>
      <c r="D1702" t="s">
        <v>48</v>
      </c>
      <c r="E1702" s="2">
        <v>1</v>
      </c>
      <c r="F1702" s="2">
        <v>0</v>
      </c>
      <c r="G1702" t="s">
        <v>182</v>
      </c>
      <c r="H1702" t="s">
        <v>182</v>
      </c>
      <c r="I1702" t="s">
        <v>21</v>
      </c>
      <c r="J1702" t="s">
        <v>135</v>
      </c>
      <c r="K1702" s="2">
        <v>3</v>
      </c>
      <c r="L1702" t="s">
        <v>55</v>
      </c>
      <c r="M1702" t="s">
        <v>136</v>
      </c>
      <c r="N1702" t="s">
        <v>178</v>
      </c>
    </row>
    <row r="1703" spans="1:14" x14ac:dyDescent="0.25">
      <c r="A1703" s="2">
        <v>1</v>
      </c>
      <c r="B1703" s="2">
        <v>2016</v>
      </c>
      <c r="C1703" t="s">
        <v>295</v>
      </c>
      <c r="D1703" t="s">
        <v>48</v>
      </c>
      <c r="E1703" s="2">
        <v>1</v>
      </c>
      <c r="F1703" s="2">
        <v>0</v>
      </c>
      <c r="G1703" t="s">
        <v>182</v>
      </c>
      <c r="H1703" t="s">
        <v>182</v>
      </c>
      <c r="I1703" t="s">
        <v>21</v>
      </c>
      <c r="J1703" t="s">
        <v>137</v>
      </c>
      <c r="K1703" s="2">
        <v>3</v>
      </c>
      <c r="L1703" t="s">
        <v>55</v>
      </c>
      <c r="M1703" t="s">
        <v>138</v>
      </c>
      <c r="N1703" t="s">
        <v>178</v>
      </c>
    </row>
    <row r="1704" spans="1:14" x14ac:dyDescent="0.25">
      <c r="A1704" s="2">
        <v>1</v>
      </c>
      <c r="B1704" s="2">
        <v>2016</v>
      </c>
      <c r="C1704" t="s">
        <v>295</v>
      </c>
      <c r="D1704" t="s">
        <v>48</v>
      </c>
      <c r="E1704" s="2">
        <v>1</v>
      </c>
      <c r="F1704" s="2">
        <v>0</v>
      </c>
      <c r="G1704" t="s">
        <v>182</v>
      </c>
      <c r="H1704" t="s">
        <v>182</v>
      </c>
      <c r="I1704" t="s">
        <v>21</v>
      </c>
      <c r="J1704" t="s">
        <v>139</v>
      </c>
      <c r="K1704" s="2">
        <v>3</v>
      </c>
      <c r="L1704" t="s">
        <v>85</v>
      </c>
      <c r="M1704" t="s">
        <v>140</v>
      </c>
      <c r="N1704" t="s">
        <v>126</v>
      </c>
    </row>
    <row r="1705" spans="1:14" x14ac:dyDescent="0.25">
      <c r="A1705" s="2">
        <v>1</v>
      </c>
      <c r="B1705" s="2">
        <v>2016</v>
      </c>
      <c r="C1705" t="s">
        <v>295</v>
      </c>
      <c r="D1705" t="s">
        <v>48</v>
      </c>
      <c r="E1705" s="2">
        <v>1</v>
      </c>
      <c r="F1705" s="2">
        <v>0</v>
      </c>
      <c r="G1705" t="s">
        <v>182</v>
      </c>
      <c r="H1705" t="s">
        <v>182</v>
      </c>
      <c r="I1705" t="s">
        <v>21</v>
      </c>
      <c r="J1705" t="s">
        <v>141</v>
      </c>
      <c r="K1705" s="2">
        <v>3</v>
      </c>
      <c r="L1705" t="s">
        <v>85</v>
      </c>
      <c r="M1705" t="s">
        <v>142</v>
      </c>
      <c r="N1705" t="s">
        <v>126</v>
      </c>
    </row>
    <row r="1706" spans="1:14" x14ac:dyDescent="0.25">
      <c r="A1706" s="2">
        <v>1</v>
      </c>
      <c r="B1706" s="2">
        <v>2016</v>
      </c>
      <c r="C1706" t="s">
        <v>295</v>
      </c>
      <c r="D1706" t="s">
        <v>48</v>
      </c>
      <c r="E1706" s="2">
        <v>1</v>
      </c>
      <c r="F1706" s="2">
        <v>0</v>
      </c>
      <c r="G1706" t="s">
        <v>182</v>
      </c>
      <c r="H1706" t="s">
        <v>182</v>
      </c>
      <c r="I1706" t="s">
        <v>21</v>
      </c>
      <c r="J1706" t="s">
        <v>143</v>
      </c>
      <c r="K1706" s="2">
        <v>4</v>
      </c>
      <c r="L1706" t="s">
        <v>85</v>
      </c>
      <c r="M1706" t="s">
        <v>144</v>
      </c>
      <c r="N1706" t="s">
        <v>87</v>
      </c>
    </row>
    <row r="1707" spans="1:14" x14ac:dyDescent="0.25">
      <c r="A1707" s="2">
        <v>1</v>
      </c>
      <c r="B1707" s="2">
        <v>2016</v>
      </c>
      <c r="C1707" t="s">
        <v>295</v>
      </c>
      <c r="D1707" t="s">
        <v>48</v>
      </c>
      <c r="E1707" s="2">
        <v>1</v>
      </c>
      <c r="F1707" s="2">
        <v>0</v>
      </c>
      <c r="G1707" t="s">
        <v>182</v>
      </c>
      <c r="H1707" t="s">
        <v>182</v>
      </c>
      <c r="I1707" t="s">
        <v>21</v>
      </c>
      <c r="J1707" t="s">
        <v>145</v>
      </c>
      <c r="K1707" s="2">
        <v>3</v>
      </c>
      <c r="L1707" t="s">
        <v>55</v>
      </c>
      <c r="M1707" t="s">
        <v>146</v>
      </c>
      <c r="N1707" t="s">
        <v>178</v>
      </c>
    </row>
    <row r="1708" spans="1:14" x14ac:dyDescent="0.25">
      <c r="A1708" s="2">
        <v>1</v>
      </c>
      <c r="B1708" s="2">
        <v>2016</v>
      </c>
      <c r="C1708" t="s">
        <v>295</v>
      </c>
      <c r="D1708" t="s">
        <v>48</v>
      </c>
      <c r="E1708" s="2">
        <v>1</v>
      </c>
      <c r="F1708" s="2">
        <v>0</v>
      </c>
      <c r="G1708" t="s">
        <v>182</v>
      </c>
      <c r="H1708" t="s">
        <v>182</v>
      </c>
      <c r="I1708" t="s">
        <v>21</v>
      </c>
      <c r="J1708" t="s">
        <v>147</v>
      </c>
      <c r="K1708" s="2">
        <v>3</v>
      </c>
      <c r="L1708" t="s">
        <v>55</v>
      </c>
      <c r="M1708" t="s">
        <v>148</v>
      </c>
      <c r="N1708" t="s">
        <v>178</v>
      </c>
    </row>
    <row r="1709" spans="1:14" x14ac:dyDescent="0.25">
      <c r="A1709" s="2">
        <v>1</v>
      </c>
      <c r="B1709" s="2">
        <v>2016</v>
      </c>
      <c r="C1709" t="s">
        <v>295</v>
      </c>
      <c r="D1709" t="s">
        <v>48</v>
      </c>
      <c r="E1709" s="2">
        <v>1</v>
      </c>
      <c r="F1709" s="2">
        <v>0</v>
      </c>
      <c r="G1709" t="s">
        <v>182</v>
      </c>
      <c r="H1709" t="s">
        <v>182</v>
      </c>
      <c r="I1709" t="s">
        <v>21</v>
      </c>
      <c r="J1709" t="s">
        <v>149</v>
      </c>
      <c r="K1709" s="2">
        <v>5</v>
      </c>
      <c r="L1709" t="s">
        <v>55</v>
      </c>
      <c r="M1709" t="s">
        <v>150</v>
      </c>
      <c r="N1709" t="s">
        <v>185</v>
      </c>
    </row>
    <row r="1710" spans="1:14" x14ac:dyDescent="0.25">
      <c r="A1710" s="2">
        <v>1</v>
      </c>
      <c r="B1710" s="2">
        <v>2016</v>
      </c>
      <c r="C1710" t="s">
        <v>295</v>
      </c>
      <c r="D1710" t="s">
        <v>48</v>
      </c>
      <c r="E1710" s="2">
        <v>1</v>
      </c>
      <c r="F1710" s="2">
        <v>0</v>
      </c>
      <c r="G1710" t="s">
        <v>182</v>
      </c>
      <c r="H1710" t="s">
        <v>182</v>
      </c>
      <c r="I1710" t="s">
        <v>21</v>
      </c>
      <c r="J1710" t="s">
        <v>151</v>
      </c>
      <c r="K1710" s="2">
        <v>9</v>
      </c>
      <c r="L1710" t="s">
        <v>52</v>
      </c>
      <c r="M1710" t="s">
        <v>152</v>
      </c>
      <c r="N1710" t="s">
        <v>188</v>
      </c>
    </row>
    <row r="1711" spans="1:14" x14ac:dyDescent="0.25">
      <c r="A1711" s="2">
        <v>1</v>
      </c>
      <c r="B1711" s="2">
        <v>2016</v>
      </c>
      <c r="C1711" t="s">
        <v>295</v>
      </c>
      <c r="D1711" t="s">
        <v>48</v>
      </c>
      <c r="E1711" s="2">
        <v>1</v>
      </c>
      <c r="F1711" s="2">
        <v>0</v>
      </c>
      <c r="G1711" t="s">
        <v>182</v>
      </c>
      <c r="H1711" t="s">
        <v>182</v>
      </c>
      <c r="I1711" t="s">
        <v>21</v>
      </c>
      <c r="J1711" t="s">
        <v>153</v>
      </c>
      <c r="K1711" s="2">
        <v>4</v>
      </c>
      <c r="L1711" t="s">
        <v>75</v>
      </c>
      <c r="M1711" t="s">
        <v>154</v>
      </c>
      <c r="N1711" t="s">
        <v>209</v>
      </c>
    </row>
    <row r="1712" spans="1:14" x14ac:dyDescent="0.25">
      <c r="A1712" s="2">
        <v>1</v>
      </c>
      <c r="B1712" s="2">
        <v>2016</v>
      </c>
      <c r="C1712" t="s">
        <v>295</v>
      </c>
      <c r="D1712" t="s">
        <v>48</v>
      </c>
      <c r="E1712" s="2">
        <v>1</v>
      </c>
      <c r="F1712" s="2">
        <v>0</v>
      </c>
      <c r="G1712" t="s">
        <v>182</v>
      </c>
      <c r="H1712" t="s">
        <v>182</v>
      </c>
      <c r="I1712" t="s">
        <v>21</v>
      </c>
      <c r="J1712" t="s">
        <v>156</v>
      </c>
      <c r="K1712" s="2">
        <v>1</v>
      </c>
      <c r="L1712" t="s">
        <v>75</v>
      </c>
      <c r="M1712" t="s">
        <v>157</v>
      </c>
      <c r="N1712" t="s">
        <v>158</v>
      </c>
    </row>
    <row r="1713" spans="1:14" x14ac:dyDescent="0.25">
      <c r="A1713" s="2">
        <v>1</v>
      </c>
      <c r="B1713" s="2">
        <v>2016</v>
      </c>
      <c r="C1713" t="s">
        <v>295</v>
      </c>
      <c r="D1713" t="s">
        <v>48</v>
      </c>
      <c r="E1713" s="2">
        <v>1</v>
      </c>
      <c r="F1713" s="2">
        <v>0</v>
      </c>
      <c r="G1713" t="s">
        <v>182</v>
      </c>
      <c r="H1713" t="s">
        <v>182</v>
      </c>
      <c r="I1713" t="s">
        <v>21</v>
      </c>
      <c r="J1713" t="s">
        <v>159</v>
      </c>
      <c r="K1713" s="3"/>
      <c r="L1713" t="s">
        <v>52</v>
      </c>
      <c r="M1713" t="s">
        <v>160</v>
      </c>
    </row>
    <row r="1714" spans="1:14" x14ac:dyDescent="0.25">
      <c r="A1714" s="2">
        <v>1</v>
      </c>
      <c r="B1714" s="2">
        <v>2016</v>
      </c>
      <c r="C1714" t="s">
        <v>295</v>
      </c>
      <c r="D1714" t="s">
        <v>48</v>
      </c>
      <c r="E1714" s="2">
        <v>1</v>
      </c>
      <c r="F1714" s="2">
        <v>0</v>
      </c>
      <c r="G1714" t="s">
        <v>182</v>
      </c>
      <c r="H1714" t="s">
        <v>182</v>
      </c>
      <c r="I1714" t="s">
        <v>21</v>
      </c>
      <c r="J1714" t="s">
        <v>161</v>
      </c>
      <c r="K1714" s="3"/>
      <c r="L1714" t="s">
        <v>52</v>
      </c>
      <c r="M1714" t="s">
        <v>162</v>
      </c>
    </row>
    <row r="1715" spans="1:14" x14ac:dyDescent="0.25">
      <c r="A1715" s="2">
        <v>1</v>
      </c>
      <c r="B1715" s="2">
        <v>2016</v>
      </c>
      <c r="C1715" t="s">
        <v>295</v>
      </c>
      <c r="D1715" t="s">
        <v>48</v>
      </c>
      <c r="E1715" s="2">
        <v>1</v>
      </c>
      <c r="F1715" s="2">
        <v>0</v>
      </c>
      <c r="G1715" t="s">
        <v>182</v>
      </c>
      <c r="H1715" t="s">
        <v>182</v>
      </c>
      <c r="I1715" t="s">
        <v>21</v>
      </c>
      <c r="J1715" t="s">
        <v>163</v>
      </c>
      <c r="K1715" s="2">
        <v>1</v>
      </c>
      <c r="L1715" t="s">
        <v>52</v>
      </c>
      <c r="M1715" t="s">
        <v>164</v>
      </c>
      <c r="N1715" t="s">
        <v>165</v>
      </c>
    </row>
    <row r="1716" spans="1:14" x14ac:dyDescent="0.25">
      <c r="A1716" s="2">
        <v>1</v>
      </c>
      <c r="B1716" s="2">
        <v>2016</v>
      </c>
      <c r="C1716" t="s">
        <v>295</v>
      </c>
      <c r="D1716" t="s">
        <v>48</v>
      </c>
      <c r="E1716" s="2">
        <v>1</v>
      </c>
      <c r="F1716" s="2">
        <v>0</v>
      </c>
      <c r="G1716" t="s">
        <v>182</v>
      </c>
      <c r="H1716" t="s">
        <v>182</v>
      </c>
      <c r="I1716" t="s">
        <v>21</v>
      </c>
      <c r="J1716" t="s">
        <v>166</v>
      </c>
      <c r="K1716" s="2">
        <v>4</v>
      </c>
      <c r="L1716" t="s">
        <v>55</v>
      </c>
      <c r="M1716" t="s">
        <v>167</v>
      </c>
      <c r="N1716" t="s">
        <v>57</v>
      </c>
    </row>
    <row r="1717" spans="1:14" x14ac:dyDescent="0.25">
      <c r="A1717" s="2">
        <v>1</v>
      </c>
      <c r="B1717" s="2">
        <v>2016</v>
      </c>
      <c r="C1717" t="s">
        <v>297</v>
      </c>
      <c r="D1717" t="s">
        <v>48</v>
      </c>
      <c r="E1717" s="2">
        <v>0</v>
      </c>
      <c r="F1717" s="2">
        <v>0</v>
      </c>
      <c r="G1717" t="s">
        <v>298</v>
      </c>
      <c r="H1717" t="s">
        <v>298</v>
      </c>
      <c r="I1717" t="s">
        <v>21</v>
      </c>
      <c r="J1717" t="s">
        <v>51</v>
      </c>
      <c r="K1717" s="3"/>
      <c r="L1717" t="s">
        <v>52</v>
      </c>
      <c r="M1717" t="s">
        <v>53</v>
      </c>
    </row>
    <row r="1718" spans="1:14" x14ac:dyDescent="0.25">
      <c r="A1718" s="2">
        <v>1</v>
      </c>
      <c r="B1718" s="2">
        <v>2016</v>
      </c>
      <c r="C1718" t="s">
        <v>297</v>
      </c>
      <c r="D1718" t="s">
        <v>48</v>
      </c>
      <c r="E1718" s="2">
        <v>0</v>
      </c>
      <c r="F1718" s="2">
        <v>0</v>
      </c>
      <c r="G1718" t="s">
        <v>298</v>
      </c>
      <c r="H1718" t="s">
        <v>298</v>
      </c>
      <c r="I1718" t="s">
        <v>21</v>
      </c>
      <c r="J1718" t="s">
        <v>54</v>
      </c>
      <c r="K1718" s="2">
        <v>4</v>
      </c>
      <c r="L1718" t="s">
        <v>55</v>
      </c>
      <c r="M1718" t="s">
        <v>56</v>
      </c>
      <c r="N1718" t="s">
        <v>57</v>
      </c>
    </row>
    <row r="1719" spans="1:14" x14ac:dyDescent="0.25">
      <c r="A1719" s="2">
        <v>1</v>
      </c>
      <c r="B1719" s="2">
        <v>2016</v>
      </c>
      <c r="C1719" t="s">
        <v>297</v>
      </c>
      <c r="D1719" t="s">
        <v>48</v>
      </c>
      <c r="E1719" s="2">
        <v>0</v>
      </c>
      <c r="F1719" s="2">
        <v>0</v>
      </c>
      <c r="G1719" t="s">
        <v>298</v>
      </c>
      <c r="H1719" t="s">
        <v>298</v>
      </c>
      <c r="I1719" t="s">
        <v>21</v>
      </c>
      <c r="J1719" t="s">
        <v>58</v>
      </c>
      <c r="K1719" s="2">
        <v>4</v>
      </c>
      <c r="L1719" t="s">
        <v>55</v>
      </c>
      <c r="M1719" t="s">
        <v>59</v>
      </c>
      <c r="N1719" t="s">
        <v>57</v>
      </c>
    </row>
    <row r="1720" spans="1:14" x14ac:dyDescent="0.25">
      <c r="A1720" s="2">
        <v>1</v>
      </c>
      <c r="B1720" s="2">
        <v>2016</v>
      </c>
      <c r="C1720" t="s">
        <v>297</v>
      </c>
      <c r="D1720" t="s">
        <v>48</v>
      </c>
      <c r="E1720" s="2">
        <v>0</v>
      </c>
      <c r="F1720" s="2">
        <v>0</v>
      </c>
      <c r="G1720" t="s">
        <v>298</v>
      </c>
      <c r="H1720" t="s">
        <v>298</v>
      </c>
      <c r="I1720" t="s">
        <v>21</v>
      </c>
      <c r="J1720" t="s">
        <v>60</v>
      </c>
      <c r="K1720" s="2">
        <v>2</v>
      </c>
      <c r="L1720" t="s">
        <v>61</v>
      </c>
      <c r="M1720" t="s">
        <v>62</v>
      </c>
      <c r="N1720" t="s">
        <v>63</v>
      </c>
    </row>
    <row r="1721" spans="1:14" x14ac:dyDescent="0.25">
      <c r="A1721" s="2">
        <v>1</v>
      </c>
      <c r="B1721" s="2">
        <v>2016</v>
      </c>
      <c r="C1721" t="s">
        <v>297</v>
      </c>
      <c r="D1721" t="s">
        <v>48</v>
      </c>
      <c r="E1721" s="2">
        <v>0</v>
      </c>
      <c r="F1721" s="2">
        <v>0</v>
      </c>
      <c r="G1721" t="s">
        <v>298</v>
      </c>
      <c r="H1721" t="s">
        <v>298</v>
      </c>
      <c r="I1721" t="s">
        <v>21</v>
      </c>
      <c r="J1721" t="s">
        <v>64</v>
      </c>
      <c r="K1721" s="2">
        <v>3</v>
      </c>
      <c r="L1721" t="s">
        <v>65</v>
      </c>
      <c r="M1721" t="s">
        <v>66</v>
      </c>
      <c r="N1721" t="s">
        <v>67</v>
      </c>
    </row>
    <row r="1722" spans="1:14" x14ac:dyDescent="0.25">
      <c r="A1722" s="2">
        <v>1</v>
      </c>
      <c r="B1722" s="2">
        <v>2016</v>
      </c>
      <c r="C1722" t="s">
        <v>297</v>
      </c>
      <c r="D1722" t="s">
        <v>48</v>
      </c>
      <c r="E1722" s="2">
        <v>0</v>
      </c>
      <c r="F1722" s="2">
        <v>0</v>
      </c>
      <c r="G1722" t="s">
        <v>298</v>
      </c>
      <c r="H1722" t="s">
        <v>298</v>
      </c>
      <c r="I1722" t="s">
        <v>21</v>
      </c>
      <c r="J1722" t="s">
        <v>68</v>
      </c>
      <c r="K1722" s="2">
        <v>3</v>
      </c>
      <c r="L1722" t="s">
        <v>65</v>
      </c>
      <c r="M1722" t="s">
        <v>69</v>
      </c>
      <c r="N1722" t="s">
        <v>67</v>
      </c>
    </row>
    <row r="1723" spans="1:14" x14ac:dyDescent="0.25">
      <c r="A1723" s="2">
        <v>1</v>
      </c>
      <c r="B1723" s="2">
        <v>2016</v>
      </c>
      <c r="C1723" t="s">
        <v>297</v>
      </c>
      <c r="D1723" t="s">
        <v>48</v>
      </c>
      <c r="E1723" s="2">
        <v>0</v>
      </c>
      <c r="F1723" s="2">
        <v>0</v>
      </c>
      <c r="G1723" t="s">
        <v>298</v>
      </c>
      <c r="H1723" t="s">
        <v>298</v>
      </c>
      <c r="I1723" t="s">
        <v>21</v>
      </c>
      <c r="J1723" t="s">
        <v>70</v>
      </c>
      <c r="K1723" s="2">
        <v>3</v>
      </c>
      <c r="L1723" t="s">
        <v>65</v>
      </c>
      <c r="M1723" t="s">
        <v>71</v>
      </c>
      <c r="N1723" t="s">
        <v>67</v>
      </c>
    </row>
    <row r="1724" spans="1:14" x14ac:dyDescent="0.25">
      <c r="A1724" s="2">
        <v>1</v>
      </c>
      <c r="B1724" s="2">
        <v>2016</v>
      </c>
      <c r="C1724" t="s">
        <v>297</v>
      </c>
      <c r="D1724" t="s">
        <v>48</v>
      </c>
      <c r="E1724" s="2">
        <v>0</v>
      </c>
      <c r="F1724" s="2">
        <v>0</v>
      </c>
      <c r="G1724" t="s">
        <v>298</v>
      </c>
      <c r="H1724" t="s">
        <v>298</v>
      </c>
      <c r="I1724" t="s">
        <v>21</v>
      </c>
      <c r="J1724" t="s">
        <v>72</v>
      </c>
      <c r="K1724" s="3"/>
      <c r="L1724" t="s">
        <v>52</v>
      </c>
      <c r="M1724" t="s">
        <v>73</v>
      </c>
    </row>
    <row r="1725" spans="1:14" x14ac:dyDescent="0.25">
      <c r="A1725" s="2">
        <v>1</v>
      </c>
      <c r="B1725" s="2">
        <v>2016</v>
      </c>
      <c r="C1725" t="s">
        <v>297</v>
      </c>
      <c r="D1725" t="s">
        <v>48</v>
      </c>
      <c r="E1725" s="2">
        <v>0</v>
      </c>
      <c r="F1725" s="2">
        <v>0</v>
      </c>
      <c r="G1725" t="s">
        <v>298</v>
      </c>
      <c r="H1725" t="s">
        <v>298</v>
      </c>
      <c r="I1725" t="s">
        <v>21</v>
      </c>
      <c r="J1725" t="s">
        <v>74</v>
      </c>
      <c r="K1725" s="2">
        <v>3</v>
      </c>
      <c r="L1725" t="s">
        <v>75</v>
      </c>
      <c r="M1725" t="s">
        <v>76</v>
      </c>
      <c r="N1725" t="s">
        <v>221</v>
      </c>
    </row>
    <row r="1726" spans="1:14" x14ac:dyDescent="0.25">
      <c r="A1726" s="2">
        <v>1</v>
      </c>
      <c r="B1726" s="2">
        <v>2016</v>
      </c>
      <c r="C1726" t="s">
        <v>297</v>
      </c>
      <c r="D1726" t="s">
        <v>48</v>
      </c>
      <c r="E1726" s="2">
        <v>0</v>
      </c>
      <c r="F1726" s="2">
        <v>0</v>
      </c>
      <c r="G1726" t="s">
        <v>298</v>
      </c>
      <c r="H1726" t="s">
        <v>298</v>
      </c>
      <c r="I1726" t="s">
        <v>21</v>
      </c>
      <c r="J1726" t="s">
        <v>78</v>
      </c>
      <c r="K1726" s="2">
        <v>1</v>
      </c>
      <c r="L1726" t="s">
        <v>75</v>
      </c>
      <c r="M1726" t="s">
        <v>79</v>
      </c>
      <c r="N1726" t="s">
        <v>80</v>
      </c>
    </row>
    <row r="1727" spans="1:14" x14ac:dyDescent="0.25">
      <c r="A1727" s="2">
        <v>1</v>
      </c>
      <c r="B1727" s="2">
        <v>2016</v>
      </c>
      <c r="C1727" t="s">
        <v>297</v>
      </c>
      <c r="D1727" t="s">
        <v>48</v>
      </c>
      <c r="E1727" s="2">
        <v>0</v>
      </c>
      <c r="F1727" s="2">
        <v>0</v>
      </c>
      <c r="G1727" t="s">
        <v>298</v>
      </c>
      <c r="H1727" t="s">
        <v>298</v>
      </c>
      <c r="I1727" t="s">
        <v>21</v>
      </c>
      <c r="J1727" t="s">
        <v>81</v>
      </c>
      <c r="K1727" s="2">
        <v>2</v>
      </c>
      <c r="L1727" t="s">
        <v>75</v>
      </c>
      <c r="M1727" t="s">
        <v>82</v>
      </c>
      <c r="N1727" t="s">
        <v>175</v>
      </c>
    </row>
    <row r="1728" spans="1:14" x14ac:dyDescent="0.25">
      <c r="A1728" s="2">
        <v>1</v>
      </c>
      <c r="B1728" s="2">
        <v>2016</v>
      </c>
      <c r="C1728" t="s">
        <v>297</v>
      </c>
      <c r="D1728" t="s">
        <v>48</v>
      </c>
      <c r="E1728" s="2">
        <v>0</v>
      </c>
      <c r="F1728" s="2">
        <v>0</v>
      </c>
      <c r="G1728" t="s">
        <v>298</v>
      </c>
      <c r="H1728" t="s">
        <v>298</v>
      </c>
      <c r="I1728" t="s">
        <v>21</v>
      </c>
      <c r="J1728" t="s">
        <v>84</v>
      </c>
      <c r="K1728" s="2">
        <v>4</v>
      </c>
      <c r="L1728" t="s">
        <v>85</v>
      </c>
      <c r="M1728" t="s">
        <v>86</v>
      </c>
      <c r="N1728" t="s">
        <v>87</v>
      </c>
    </row>
    <row r="1729" spans="1:14" x14ac:dyDescent="0.25">
      <c r="A1729" s="2">
        <v>1</v>
      </c>
      <c r="B1729" s="2">
        <v>2016</v>
      </c>
      <c r="C1729" t="s">
        <v>297</v>
      </c>
      <c r="D1729" t="s">
        <v>48</v>
      </c>
      <c r="E1729" s="2">
        <v>0</v>
      </c>
      <c r="F1729" s="2">
        <v>0</v>
      </c>
      <c r="G1729" t="s">
        <v>298</v>
      </c>
      <c r="H1729" t="s">
        <v>298</v>
      </c>
      <c r="I1729" t="s">
        <v>21</v>
      </c>
      <c r="J1729" t="s">
        <v>88</v>
      </c>
      <c r="K1729" s="2">
        <v>4</v>
      </c>
      <c r="L1729" t="s">
        <v>85</v>
      </c>
      <c r="M1729" t="s">
        <v>89</v>
      </c>
      <c r="N1729" t="s">
        <v>87</v>
      </c>
    </row>
    <row r="1730" spans="1:14" x14ac:dyDescent="0.25">
      <c r="A1730" s="2">
        <v>1</v>
      </c>
      <c r="B1730" s="2">
        <v>2016</v>
      </c>
      <c r="C1730" t="s">
        <v>297</v>
      </c>
      <c r="D1730" t="s">
        <v>48</v>
      </c>
      <c r="E1730" s="2">
        <v>0</v>
      </c>
      <c r="F1730" s="2">
        <v>0</v>
      </c>
      <c r="G1730" t="s">
        <v>298</v>
      </c>
      <c r="H1730" t="s">
        <v>298</v>
      </c>
      <c r="I1730" t="s">
        <v>21</v>
      </c>
      <c r="J1730" t="s">
        <v>90</v>
      </c>
      <c r="K1730" s="2">
        <v>2</v>
      </c>
      <c r="L1730" t="s">
        <v>75</v>
      </c>
      <c r="M1730" t="s">
        <v>91</v>
      </c>
      <c r="N1730" t="s">
        <v>176</v>
      </c>
    </row>
    <row r="1731" spans="1:14" x14ac:dyDescent="0.25">
      <c r="A1731" s="2">
        <v>1</v>
      </c>
      <c r="B1731" s="2">
        <v>2016</v>
      </c>
      <c r="C1731" t="s">
        <v>297</v>
      </c>
      <c r="D1731" t="s">
        <v>48</v>
      </c>
      <c r="E1731" s="2">
        <v>0</v>
      </c>
      <c r="F1731" s="2">
        <v>0</v>
      </c>
      <c r="G1731" t="s">
        <v>298</v>
      </c>
      <c r="H1731" t="s">
        <v>298</v>
      </c>
      <c r="I1731" t="s">
        <v>21</v>
      </c>
      <c r="J1731" t="s">
        <v>93</v>
      </c>
      <c r="K1731" s="2">
        <v>3</v>
      </c>
      <c r="L1731" t="s">
        <v>75</v>
      </c>
      <c r="M1731" t="s">
        <v>94</v>
      </c>
      <c r="N1731" t="s">
        <v>95</v>
      </c>
    </row>
    <row r="1732" spans="1:14" x14ac:dyDescent="0.25">
      <c r="A1732" s="2">
        <v>1</v>
      </c>
      <c r="B1732" s="2">
        <v>2016</v>
      </c>
      <c r="C1732" t="s">
        <v>297</v>
      </c>
      <c r="D1732" t="s">
        <v>48</v>
      </c>
      <c r="E1732" s="2">
        <v>0</v>
      </c>
      <c r="F1732" s="2">
        <v>0</v>
      </c>
      <c r="G1732" t="s">
        <v>298</v>
      </c>
      <c r="H1732" t="s">
        <v>298</v>
      </c>
      <c r="I1732" t="s">
        <v>21</v>
      </c>
      <c r="J1732" t="s">
        <v>96</v>
      </c>
      <c r="K1732" s="2">
        <v>1</v>
      </c>
      <c r="L1732" t="s">
        <v>75</v>
      </c>
      <c r="M1732" t="s">
        <v>97</v>
      </c>
    </row>
    <row r="1733" spans="1:14" x14ac:dyDescent="0.25">
      <c r="A1733" s="2">
        <v>1</v>
      </c>
      <c r="B1733" s="2">
        <v>2016</v>
      </c>
      <c r="C1733" t="s">
        <v>297</v>
      </c>
      <c r="D1733" t="s">
        <v>48</v>
      </c>
      <c r="E1733" s="2">
        <v>0</v>
      </c>
      <c r="F1733" s="2">
        <v>0</v>
      </c>
      <c r="G1733" t="s">
        <v>298</v>
      </c>
      <c r="H1733" t="s">
        <v>298</v>
      </c>
      <c r="I1733" t="s">
        <v>21</v>
      </c>
      <c r="J1733" t="s">
        <v>98</v>
      </c>
      <c r="K1733" s="2">
        <v>4</v>
      </c>
      <c r="L1733" t="s">
        <v>85</v>
      </c>
      <c r="M1733" t="s">
        <v>99</v>
      </c>
      <c r="N1733" t="s">
        <v>87</v>
      </c>
    </row>
    <row r="1734" spans="1:14" x14ac:dyDescent="0.25">
      <c r="A1734" s="2">
        <v>1</v>
      </c>
      <c r="B1734" s="2">
        <v>2016</v>
      </c>
      <c r="C1734" t="s">
        <v>297</v>
      </c>
      <c r="D1734" t="s">
        <v>48</v>
      </c>
      <c r="E1734" s="2">
        <v>0</v>
      </c>
      <c r="F1734" s="2">
        <v>0</v>
      </c>
      <c r="G1734" t="s">
        <v>298</v>
      </c>
      <c r="H1734" t="s">
        <v>298</v>
      </c>
      <c r="I1734" t="s">
        <v>21</v>
      </c>
      <c r="J1734" t="s">
        <v>100</v>
      </c>
      <c r="K1734" s="3"/>
      <c r="L1734" t="s">
        <v>61</v>
      </c>
      <c r="M1734" t="s">
        <v>101</v>
      </c>
    </row>
    <row r="1735" spans="1:14" x14ac:dyDescent="0.25">
      <c r="A1735" s="2">
        <v>1</v>
      </c>
      <c r="B1735" s="2">
        <v>2016</v>
      </c>
      <c r="C1735" t="s">
        <v>297</v>
      </c>
      <c r="D1735" t="s">
        <v>48</v>
      </c>
      <c r="E1735" s="2">
        <v>0</v>
      </c>
      <c r="F1735" s="2">
        <v>0</v>
      </c>
      <c r="G1735" t="s">
        <v>298</v>
      </c>
      <c r="H1735" t="s">
        <v>298</v>
      </c>
      <c r="I1735" t="s">
        <v>21</v>
      </c>
      <c r="J1735" t="s">
        <v>102</v>
      </c>
      <c r="K1735" s="3"/>
      <c r="L1735" t="s">
        <v>61</v>
      </c>
      <c r="M1735" t="s">
        <v>103</v>
      </c>
    </row>
    <row r="1736" spans="1:14" x14ac:dyDescent="0.25">
      <c r="A1736" s="2">
        <v>1</v>
      </c>
      <c r="B1736" s="2">
        <v>2016</v>
      </c>
      <c r="C1736" t="s">
        <v>297</v>
      </c>
      <c r="D1736" t="s">
        <v>48</v>
      </c>
      <c r="E1736" s="2">
        <v>0</v>
      </c>
      <c r="F1736" s="2">
        <v>0</v>
      </c>
      <c r="G1736" t="s">
        <v>298</v>
      </c>
      <c r="H1736" t="s">
        <v>298</v>
      </c>
      <c r="I1736" t="s">
        <v>21</v>
      </c>
      <c r="J1736" t="s">
        <v>104</v>
      </c>
      <c r="K1736" s="3"/>
      <c r="L1736" t="s">
        <v>61</v>
      </c>
      <c r="M1736" t="s">
        <v>105</v>
      </c>
    </row>
    <row r="1737" spans="1:14" x14ac:dyDescent="0.25">
      <c r="A1737" s="2">
        <v>1</v>
      </c>
      <c r="B1737" s="2">
        <v>2016</v>
      </c>
      <c r="C1737" t="s">
        <v>297</v>
      </c>
      <c r="D1737" t="s">
        <v>48</v>
      </c>
      <c r="E1737" s="2">
        <v>0</v>
      </c>
      <c r="F1737" s="2">
        <v>0</v>
      </c>
      <c r="G1737" t="s">
        <v>298</v>
      </c>
      <c r="H1737" t="s">
        <v>298</v>
      </c>
      <c r="I1737" t="s">
        <v>21</v>
      </c>
      <c r="J1737" t="s">
        <v>106</v>
      </c>
      <c r="K1737" s="3"/>
      <c r="L1737" t="s">
        <v>61</v>
      </c>
      <c r="M1737" t="s">
        <v>107</v>
      </c>
    </row>
    <row r="1738" spans="1:14" x14ac:dyDescent="0.25">
      <c r="A1738" s="2">
        <v>1</v>
      </c>
      <c r="B1738" s="2">
        <v>2016</v>
      </c>
      <c r="C1738" t="s">
        <v>297</v>
      </c>
      <c r="D1738" t="s">
        <v>48</v>
      </c>
      <c r="E1738" s="2">
        <v>0</v>
      </c>
      <c r="F1738" s="2">
        <v>0</v>
      </c>
      <c r="G1738" t="s">
        <v>298</v>
      </c>
      <c r="H1738" t="s">
        <v>298</v>
      </c>
      <c r="I1738" t="s">
        <v>21</v>
      </c>
      <c r="J1738" t="s">
        <v>108</v>
      </c>
      <c r="K1738" s="3"/>
      <c r="L1738" t="s">
        <v>61</v>
      </c>
      <c r="M1738" t="s">
        <v>109</v>
      </c>
    </row>
    <row r="1739" spans="1:14" x14ac:dyDescent="0.25">
      <c r="A1739" s="2">
        <v>1</v>
      </c>
      <c r="B1739" s="2">
        <v>2016</v>
      </c>
      <c r="C1739" t="s">
        <v>297</v>
      </c>
      <c r="D1739" t="s">
        <v>48</v>
      </c>
      <c r="E1739" s="2">
        <v>0</v>
      </c>
      <c r="F1739" s="2">
        <v>0</v>
      </c>
      <c r="G1739" t="s">
        <v>298</v>
      </c>
      <c r="H1739" t="s">
        <v>298</v>
      </c>
      <c r="I1739" t="s">
        <v>21</v>
      </c>
      <c r="J1739" t="s">
        <v>110</v>
      </c>
      <c r="K1739" s="3"/>
      <c r="L1739" t="s">
        <v>61</v>
      </c>
      <c r="M1739" t="s">
        <v>111</v>
      </c>
    </row>
    <row r="1740" spans="1:14" x14ac:dyDescent="0.25">
      <c r="A1740" s="2">
        <v>1</v>
      </c>
      <c r="B1740" s="2">
        <v>2016</v>
      </c>
      <c r="C1740" t="s">
        <v>297</v>
      </c>
      <c r="D1740" t="s">
        <v>48</v>
      </c>
      <c r="E1740" s="2">
        <v>0</v>
      </c>
      <c r="F1740" s="2">
        <v>0</v>
      </c>
      <c r="G1740" t="s">
        <v>298</v>
      </c>
      <c r="H1740" t="s">
        <v>298</v>
      </c>
      <c r="I1740" t="s">
        <v>21</v>
      </c>
      <c r="J1740" t="s">
        <v>112</v>
      </c>
      <c r="K1740" s="3"/>
      <c r="L1740" t="s">
        <v>61</v>
      </c>
      <c r="M1740" t="s">
        <v>113</v>
      </c>
    </row>
    <row r="1741" spans="1:14" x14ac:dyDescent="0.25">
      <c r="A1741" s="2">
        <v>1</v>
      </c>
      <c r="B1741" s="2">
        <v>2016</v>
      </c>
      <c r="C1741" t="s">
        <v>297</v>
      </c>
      <c r="D1741" t="s">
        <v>48</v>
      </c>
      <c r="E1741" s="2">
        <v>0</v>
      </c>
      <c r="F1741" s="2">
        <v>0</v>
      </c>
      <c r="G1741" t="s">
        <v>298</v>
      </c>
      <c r="H1741" t="s">
        <v>298</v>
      </c>
      <c r="I1741" t="s">
        <v>21</v>
      </c>
      <c r="J1741" t="s">
        <v>114</v>
      </c>
      <c r="K1741" s="3"/>
      <c r="L1741" t="s">
        <v>61</v>
      </c>
      <c r="M1741" t="s">
        <v>115</v>
      </c>
    </row>
    <row r="1742" spans="1:14" x14ac:dyDescent="0.25">
      <c r="A1742" s="2">
        <v>1</v>
      </c>
      <c r="B1742" s="2">
        <v>2016</v>
      </c>
      <c r="C1742" t="s">
        <v>297</v>
      </c>
      <c r="D1742" t="s">
        <v>48</v>
      </c>
      <c r="E1742" s="2">
        <v>0</v>
      </c>
      <c r="F1742" s="2">
        <v>0</v>
      </c>
      <c r="G1742" t="s">
        <v>298</v>
      </c>
      <c r="H1742" t="s">
        <v>298</v>
      </c>
      <c r="I1742" t="s">
        <v>21</v>
      </c>
      <c r="J1742" t="s">
        <v>116</v>
      </c>
      <c r="K1742" s="2">
        <v>3</v>
      </c>
      <c r="L1742" t="s">
        <v>65</v>
      </c>
      <c r="M1742" t="s">
        <v>117</v>
      </c>
      <c r="N1742" t="s">
        <v>67</v>
      </c>
    </row>
    <row r="1743" spans="1:14" x14ac:dyDescent="0.25">
      <c r="A1743" s="2">
        <v>1</v>
      </c>
      <c r="B1743" s="2">
        <v>2016</v>
      </c>
      <c r="C1743" t="s">
        <v>297</v>
      </c>
      <c r="D1743" t="s">
        <v>48</v>
      </c>
      <c r="E1743" s="2">
        <v>0</v>
      </c>
      <c r="F1743" s="2">
        <v>0</v>
      </c>
      <c r="G1743" t="s">
        <v>298</v>
      </c>
      <c r="H1743" t="s">
        <v>298</v>
      </c>
      <c r="I1743" t="s">
        <v>21</v>
      </c>
      <c r="J1743" t="s">
        <v>118</v>
      </c>
      <c r="K1743" s="2">
        <v>5</v>
      </c>
      <c r="L1743" t="s">
        <v>55</v>
      </c>
      <c r="M1743" t="s">
        <v>119</v>
      </c>
      <c r="N1743" t="s">
        <v>185</v>
      </c>
    </row>
    <row r="1744" spans="1:14" x14ac:dyDescent="0.25">
      <c r="A1744" s="2">
        <v>1</v>
      </c>
      <c r="B1744" s="2">
        <v>2016</v>
      </c>
      <c r="C1744" t="s">
        <v>297</v>
      </c>
      <c r="D1744" t="s">
        <v>48</v>
      </c>
      <c r="E1744" s="2">
        <v>0</v>
      </c>
      <c r="F1744" s="2">
        <v>0</v>
      </c>
      <c r="G1744" t="s">
        <v>298</v>
      </c>
      <c r="H1744" t="s">
        <v>298</v>
      </c>
      <c r="I1744" t="s">
        <v>21</v>
      </c>
      <c r="J1744" t="s">
        <v>120</v>
      </c>
      <c r="K1744" s="2">
        <v>3</v>
      </c>
      <c r="L1744" t="s">
        <v>65</v>
      </c>
      <c r="M1744" t="s">
        <v>121</v>
      </c>
      <c r="N1744" t="s">
        <v>67</v>
      </c>
    </row>
    <row r="1745" spans="1:14" x14ac:dyDescent="0.25">
      <c r="A1745" s="2">
        <v>1</v>
      </c>
      <c r="B1745" s="2">
        <v>2016</v>
      </c>
      <c r="C1745" t="s">
        <v>297</v>
      </c>
      <c r="D1745" t="s">
        <v>48</v>
      </c>
      <c r="E1745" s="2">
        <v>0</v>
      </c>
      <c r="F1745" s="2">
        <v>0</v>
      </c>
      <c r="G1745" t="s">
        <v>298</v>
      </c>
      <c r="H1745" t="s">
        <v>298</v>
      </c>
      <c r="I1745" t="s">
        <v>21</v>
      </c>
      <c r="J1745" t="s">
        <v>122</v>
      </c>
      <c r="K1745" s="2">
        <v>4</v>
      </c>
      <c r="L1745" t="s">
        <v>85</v>
      </c>
      <c r="M1745" t="s">
        <v>123</v>
      </c>
      <c r="N1745" t="s">
        <v>87</v>
      </c>
    </row>
    <row r="1746" spans="1:14" x14ac:dyDescent="0.25">
      <c r="A1746" s="2">
        <v>1</v>
      </c>
      <c r="B1746" s="2">
        <v>2016</v>
      </c>
      <c r="C1746" t="s">
        <v>297</v>
      </c>
      <c r="D1746" t="s">
        <v>48</v>
      </c>
      <c r="E1746" s="2">
        <v>0</v>
      </c>
      <c r="F1746" s="2">
        <v>0</v>
      </c>
      <c r="G1746" t="s">
        <v>298</v>
      </c>
      <c r="H1746" t="s">
        <v>298</v>
      </c>
      <c r="I1746" t="s">
        <v>21</v>
      </c>
      <c r="J1746" t="s">
        <v>124</v>
      </c>
      <c r="K1746" s="2">
        <v>3</v>
      </c>
      <c r="L1746" t="s">
        <v>85</v>
      </c>
      <c r="M1746" t="s">
        <v>125</v>
      </c>
      <c r="N1746" t="s">
        <v>126</v>
      </c>
    </row>
    <row r="1747" spans="1:14" x14ac:dyDescent="0.25">
      <c r="A1747" s="2">
        <v>1</v>
      </c>
      <c r="B1747" s="2">
        <v>2016</v>
      </c>
      <c r="C1747" t="s">
        <v>297</v>
      </c>
      <c r="D1747" t="s">
        <v>48</v>
      </c>
      <c r="E1747" s="2">
        <v>0</v>
      </c>
      <c r="F1747" s="2">
        <v>0</v>
      </c>
      <c r="G1747" t="s">
        <v>298</v>
      </c>
      <c r="H1747" t="s">
        <v>298</v>
      </c>
      <c r="I1747" t="s">
        <v>21</v>
      </c>
      <c r="J1747" t="s">
        <v>127</v>
      </c>
      <c r="K1747" s="2">
        <v>4</v>
      </c>
      <c r="L1747" t="s">
        <v>85</v>
      </c>
      <c r="M1747" t="s">
        <v>128</v>
      </c>
      <c r="N1747" t="s">
        <v>87</v>
      </c>
    </row>
    <row r="1748" spans="1:14" x14ac:dyDescent="0.25">
      <c r="A1748" s="2">
        <v>1</v>
      </c>
      <c r="B1748" s="2">
        <v>2016</v>
      </c>
      <c r="C1748" t="s">
        <v>297</v>
      </c>
      <c r="D1748" t="s">
        <v>48</v>
      </c>
      <c r="E1748" s="2">
        <v>0</v>
      </c>
      <c r="F1748" s="2">
        <v>0</v>
      </c>
      <c r="G1748" t="s">
        <v>298</v>
      </c>
      <c r="H1748" t="s">
        <v>298</v>
      </c>
      <c r="I1748" t="s">
        <v>21</v>
      </c>
      <c r="J1748" t="s">
        <v>129</v>
      </c>
      <c r="K1748" s="2">
        <v>4</v>
      </c>
      <c r="L1748" t="s">
        <v>85</v>
      </c>
      <c r="M1748" t="s">
        <v>130</v>
      </c>
      <c r="N1748" t="s">
        <v>87</v>
      </c>
    </row>
    <row r="1749" spans="1:14" x14ac:dyDescent="0.25">
      <c r="A1749" s="2">
        <v>1</v>
      </c>
      <c r="B1749" s="2">
        <v>2016</v>
      </c>
      <c r="C1749" t="s">
        <v>297</v>
      </c>
      <c r="D1749" t="s">
        <v>48</v>
      </c>
      <c r="E1749" s="2">
        <v>0</v>
      </c>
      <c r="F1749" s="2">
        <v>0</v>
      </c>
      <c r="G1749" t="s">
        <v>298</v>
      </c>
      <c r="H1749" t="s">
        <v>298</v>
      </c>
      <c r="I1749" t="s">
        <v>21</v>
      </c>
      <c r="J1749" t="s">
        <v>131</v>
      </c>
      <c r="K1749" s="2">
        <v>4</v>
      </c>
      <c r="L1749" t="s">
        <v>85</v>
      </c>
      <c r="M1749" t="s">
        <v>132</v>
      </c>
      <c r="N1749" t="s">
        <v>87</v>
      </c>
    </row>
    <row r="1750" spans="1:14" x14ac:dyDescent="0.25">
      <c r="A1750" s="2">
        <v>1</v>
      </c>
      <c r="B1750" s="2">
        <v>2016</v>
      </c>
      <c r="C1750" t="s">
        <v>297</v>
      </c>
      <c r="D1750" t="s">
        <v>48</v>
      </c>
      <c r="E1750" s="2">
        <v>0</v>
      </c>
      <c r="F1750" s="2">
        <v>0</v>
      </c>
      <c r="G1750" t="s">
        <v>298</v>
      </c>
      <c r="H1750" t="s">
        <v>298</v>
      </c>
      <c r="I1750" t="s">
        <v>21</v>
      </c>
      <c r="J1750" t="s">
        <v>133</v>
      </c>
      <c r="K1750" s="2">
        <v>2</v>
      </c>
      <c r="L1750" t="s">
        <v>52</v>
      </c>
      <c r="M1750" t="s">
        <v>134</v>
      </c>
      <c r="N1750" t="s">
        <v>63</v>
      </c>
    </row>
    <row r="1751" spans="1:14" x14ac:dyDescent="0.25">
      <c r="A1751" s="2">
        <v>1</v>
      </c>
      <c r="B1751" s="2">
        <v>2016</v>
      </c>
      <c r="C1751" t="s">
        <v>297</v>
      </c>
      <c r="D1751" t="s">
        <v>48</v>
      </c>
      <c r="E1751" s="2">
        <v>0</v>
      </c>
      <c r="F1751" s="2">
        <v>0</v>
      </c>
      <c r="G1751" t="s">
        <v>298</v>
      </c>
      <c r="H1751" t="s">
        <v>298</v>
      </c>
      <c r="I1751" t="s">
        <v>21</v>
      </c>
      <c r="J1751" t="s">
        <v>135</v>
      </c>
      <c r="K1751" s="2">
        <v>3</v>
      </c>
      <c r="L1751" t="s">
        <v>55</v>
      </c>
      <c r="M1751" t="s">
        <v>136</v>
      </c>
      <c r="N1751" t="s">
        <v>178</v>
      </c>
    </row>
    <row r="1752" spans="1:14" x14ac:dyDescent="0.25">
      <c r="A1752" s="2">
        <v>1</v>
      </c>
      <c r="B1752" s="2">
        <v>2016</v>
      </c>
      <c r="C1752" t="s">
        <v>297</v>
      </c>
      <c r="D1752" t="s">
        <v>48</v>
      </c>
      <c r="E1752" s="2">
        <v>0</v>
      </c>
      <c r="F1752" s="2">
        <v>0</v>
      </c>
      <c r="G1752" t="s">
        <v>298</v>
      </c>
      <c r="H1752" t="s">
        <v>298</v>
      </c>
      <c r="I1752" t="s">
        <v>21</v>
      </c>
      <c r="J1752" t="s">
        <v>137</v>
      </c>
      <c r="K1752" s="2">
        <v>3</v>
      </c>
      <c r="L1752" t="s">
        <v>55</v>
      </c>
      <c r="M1752" t="s">
        <v>138</v>
      </c>
      <c r="N1752" t="s">
        <v>178</v>
      </c>
    </row>
    <row r="1753" spans="1:14" x14ac:dyDescent="0.25">
      <c r="A1753" s="2">
        <v>1</v>
      </c>
      <c r="B1753" s="2">
        <v>2016</v>
      </c>
      <c r="C1753" t="s">
        <v>297</v>
      </c>
      <c r="D1753" t="s">
        <v>48</v>
      </c>
      <c r="E1753" s="2">
        <v>0</v>
      </c>
      <c r="F1753" s="2">
        <v>0</v>
      </c>
      <c r="G1753" t="s">
        <v>298</v>
      </c>
      <c r="H1753" t="s">
        <v>298</v>
      </c>
      <c r="I1753" t="s">
        <v>21</v>
      </c>
      <c r="J1753" t="s">
        <v>139</v>
      </c>
      <c r="K1753" s="2">
        <v>4</v>
      </c>
      <c r="L1753" t="s">
        <v>85</v>
      </c>
      <c r="M1753" t="s">
        <v>140</v>
      </c>
      <c r="N1753" t="s">
        <v>87</v>
      </c>
    </row>
    <row r="1754" spans="1:14" x14ac:dyDescent="0.25">
      <c r="A1754" s="2">
        <v>1</v>
      </c>
      <c r="B1754" s="2">
        <v>2016</v>
      </c>
      <c r="C1754" t="s">
        <v>297</v>
      </c>
      <c r="D1754" t="s">
        <v>48</v>
      </c>
      <c r="E1754" s="2">
        <v>0</v>
      </c>
      <c r="F1754" s="2">
        <v>0</v>
      </c>
      <c r="G1754" t="s">
        <v>298</v>
      </c>
      <c r="H1754" t="s">
        <v>298</v>
      </c>
      <c r="I1754" t="s">
        <v>21</v>
      </c>
      <c r="J1754" t="s">
        <v>141</v>
      </c>
      <c r="K1754" s="2">
        <v>3</v>
      </c>
      <c r="L1754" t="s">
        <v>85</v>
      </c>
      <c r="M1754" t="s">
        <v>142</v>
      </c>
      <c r="N1754" t="s">
        <v>126</v>
      </c>
    </row>
    <row r="1755" spans="1:14" x14ac:dyDescent="0.25">
      <c r="A1755" s="2">
        <v>1</v>
      </c>
      <c r="B1755" s="2">
        <v>2016</v>
      </c>
      <c r="C1755" t="s">
        <v>297</v>
      </c>
      <c r="D1755" t="s">
        <v>48</v>
      </c>
      <c r="E1755" s="2">
        <v>0</v>
      </c>
      <c r="F1755" s="2">
        <v>0</v>
      </c>
      <c r="G1755" t="s">
        <v>298</v>
      </c>
      <c r="H1755" t="s">
        <v>298</v>
      </c>
      <c r="I1755" t="s">
        <v>21</v>
      </c>
      <c r="J1755" t="s">
        <v>143</v>
      </c>
      <c r="K1755" s="2">
        <v>4</v>
      </c>
      <c r="L1755" t="s">
        <v>85</v>
      </c>
      <c r="M1755" t="s">
        <v>144</v>
      </c>
      <c r="N1755" t="s">
        <v>87</v>
      </c>
    </row>
    <row r="1756" spans="1:14" x14ac:dyDescent="0.25">
      <c r="A1756" s="2">
        <v>1</v>
      </c>
      <c r="B1756" s="2">
        <v>2016</v>
      </c>
      <c r="C1756" t="s">
        <v>297</v>
      </c>
      <c r="D1756" t="s">
        <v>48</v>
      </c>
      <c r="E1756" s="2">
        <v>0</v>
      </c>
      <c r="F1756" s="2">
        <v>0</v>
      </c>
      <c r="G1756" t="s">
        <v>298</v>
      </c>
      <c r="H1756" t="s">
        <v>298</v>
      </c>
      <c r="I1756" t="s">
        <v>21</v>
      </c>
      <c r="J1756" t="s">
        <v>145</v>
      </c>
      <c r="K1756" s="2">
        <v>3</v>
      </c>
      <c r="L1756" t="s">
        <v>55</v>
      </c>
      <c r="M1756" t="s">
        <v>146</v>
      </c>
      <c r="N1756" t="s">
        <v>178</v>
      </c>
    </row>
    <row r="1757" spans="1:14" x14ac:dyDescent="0.25">
      <c r="A1757" s="2">
        <v>1</v>
      </c>
      <c r="B1757" s="2">
        <v>2016</v>
      </c>
      <c r="C1757" t="s">
        <v>297</v>
      </c>
      <c r="D1757" t="s">
        <v>48</v>
      </c>
      <c r="E1757" s="2">
        <v>0</v>
      </c>
      <c r="F1757" s="2">
        <v>0</v>
      </c>
      <c r="G1757" t="s">
        <v>298</v>
      </c>
      <c r="H1757" t="s">
        <v>298</v>
      </c>
      <c r="I1757" t="s">
        <v>21</v>
      </c>
      <c r="J1757" t="s">
        <v>147</v>
      </c>
      <c r="K1757" s="2">
        <v>3</v>
      </c>
      <c r="L1757" t="s">
        <v>55</v>
      </c>
      <c r="M1757" t="s">
        <v>148</v>
      </c>
      <c r="N1757" t="s">
        <v>178</v>
      </c>
    </row>
    <row r="1758" spans="1:14" x14ac:dyDescent="0.25">
      <c r="A1758" s="2">
        <v>1</v>
      </c>
      <c r="B1758" s="2">
        <v>2016</v>
      </c>
      <c r="C1758" t="s">
        <v>297</v>
      </c>
      <c r="D1758" t="s">
        <v>48</v>
      </c>
      <c r="E1758" s="2">
        <v>0</v>
      </c>
      <c r="F1758" s="2">
        <v>0</v>
      </c>
      <c r="G1758" t="s">
        <v>298</v>
      </c>
      <c r="H1758" t="s">
        <v>298</v>
      </c>
      <c r="I1758" t="s">
        <v>21</v>
      </c>
      <c r="J1758" t="s">
        <v>149</v>
      </c>
      <c r="K1758" s="2">
        <v>3</v>
      </c>
      <c r="L1758" t="s">
        <v>55</v>
      </c>
      <c r="M1758" t="s">
        <v>150</v>
      </c>
      <c r="N1758" t="s">
        <v>178</v>
      </c>
    </row>
    <row r="1759" spans="1:14" x14ac:dyDescent="0.25">
      <c r="A1759" s="2">
        <v>1</v>
      </c>
      <c r="B1759" s="2">
        <v>2016</v>
      </c>
      <c r="C1759" t="s">
        <v>297</v>
      </c>
      <c r="D1759" t="s">
        <v>48</v>
      </c>
      <c r="E1759" s="2">
        <v>0</v>
      </c>
      <c r="F1759" s="2">
        <v>0</v>
      </c>
      <c r="G1759" t="s">
        <v>298</v>
      </c>
      <c r="H1759" t="s">
        <v>298</v>
      </c>
      <c r="I1759" t="s">
        <v>21</v>
      </c>
      <c r="J1759" t="s">
        <v>151</v>
      </c>
      <c r="K1759" s="3"/>
      <c r="L1759" t="s">
        <v>52</v>
      </c>
      <c r="M1759" t="s">
        <v>152</v>
      </c>
    </row>
    <row r="1760" spans="1:14" x14ac:dyDescent="0.25">
      <c r="A1760" s="2">
        <v>1</v>
      </c>
      <c r="B1760" s="2">
        <v>2016</v>
      </c>
      <c r="C1760" t="s">
        <v>297</v>
      </c>
      <c r="D1760" t="s">
        <v>48</v>
      </c>
      <c r="E1760" s="2">
        <v>0</v>
      </c>
      <c r="F1760" s="2">
        <v>0</v>
      </c>
      <c r="G1760" t="s">
        <v>298</v>
      </c>
      <c r="H1760" t="s">
        <v>298</v>
      </c>
      <c r="I1760" t="s">
        <v>21</v>
      </c>
      <c r="J1760" t="s">
        <v>153</v>
      </c>
      <c r="K1760" s="2">
        <v>6</v>
      </c>
      <c r="L1760" t="s">
        <v>75</v>
      </c>
      <c r="M1760" t="s">
        <v>154</v>
      </c>
      <c r="N1760" t="s">
        <v>179</v>
      </c>
    </row>
    <row r="1761" spans="1:14" x14ac:dyDescent="0.25">
      <c r="A1761" s="2">
        <v>1</v>
      </c>
      <c r="B1761" s="2">
        <v>2016</v>
      </c>
      <c r="C1761" t="s">
        <v>297</v>
      </c>
      <c r="D1761" t="s">
        <v>48</v>
      </c>
      <c r="E1761" s="2">
        <v>0</v>
      </c>
      <c r="F1761" s="2">
        <v>0</v>
      </c>
      <c r="G1761" t="s">
        <v>298</v>
      </c>
      <c r="H1761" t="s">
        <v>298</v>
      </c>
      <c r="I1761" t="s">
        <v>21</v>
      </c>
      <c r="J1761" t="s">
        <v>156</v>
      </c>
      <c r="K1761" s="2">
        <v>1</v>
      </c>
      <c r="L1761" t="s">
        <v>75</v>
      </c>
      <c r="M1761" t="s">
        <v>157</v>
      </c>
      <c r="N1761" t="s">
        <v>158</v>
      </c>
    </row>
    <row r="1762" spans="1:14" x14ac:dyDescent="0.25">
      <c r="A1762" s="2">
        <v>1</v>
      </c>
      <c r="B1762" s="2">
        <v>2016</v>
      </c>
      <c r="C1762" t="s">
        <v>297</v>
      </c>
      <c r="D1762" t="s">
        <v>48</v>
      </c>
      <c r="E1762" s="2">
        <v>0</v>
      </c>
      <c r="F1762" s="2">
        <v>0</v>
      </c>
      <c r="G1762" t="s">
        <v>298</v>
      </c>
      <c r="H1762" t="s">
        <v>298</v>
      </c>
      <c r="I1762" t="s">
        <v>21</v>
      </c>
      <c r="J1762" t="s">
        <v>159</v>
      </c>
      <c r="K1762" s="3"/>
      <c r="L1762" t="s">
        <v>52</v>
      </c>
      <c r="M1762" t="s">
        <v>160</v>
      </c>
    </row>
    <row r="1763" spans="1:14" x14ac:dyDescent="0.25">
      <c r="A1763" s="2">
        <v>1</v>
      </c>
      <c r="B1763" s="2">
        <v>2016</v>
      </c>
      <c r="C1763" t="s">
        <v>297</v>
      </c>
      <c r="D1763" t="s">
        <v>48</v>
      </c>
      <c r="E1763" s="2">
        <v>0</v>
      </c>
      <c r="F1763" s="2">
        <v>0</v>
      </c>
      <c r="G1763" t="s">
        <v>298</v>
      </c>
      <c r="H1763" t="s">
        <v>298</v>
      </c>
      <c r="I1763" t="s">
        <v>21</v>
      </c>
      <c r="J1763" t="s">
        <v>161</v>
      </c>
      <c r="K1763" s="3"/>
      <c r="L1763" t="s">
        <v>52</v>
      </c>
      <c r="M1763" t="s">
        <v>162</v>
      </c>
    </row>
    <row r="1764" spans="1:14" x14ac:dyDescent="0.25">
      <c r="A1764" s="2">
        <v>1</v>
      </c>
      <c r="B1764" s="2">
        <v>2016</v>
      </c>
      <c r="C1764" t="s">
        <v>297</v>
      </c>
      <c r="D1764" t="s">
        <v>48</v>
      </c>
      <c r="E1764" s="2">
        <v>0</v>
      </c>
      <c r="F1764" s="2">
        <v>0</v>
      </c>
      <c r="G1764" t="s">
        <v>298</v>
      </c>
      <c r="H1764" t="s">
        <v>298</v>
      </c>
      <c r="I1764" t="s">
        <v>21</v>
      </c>
      <c r="J1764" t="s">
        <v>163</v>
      </c>
      <c r="K1764" s="2">
        <v>1</v>
      </c>
      <c r="L1764" t="s">
        <v>52</v>
      </c>
      <c r="M1764" t="s">
        <v>164</v>
      </c>
      <c r="N1764" t="s">
        <v>165</v>
      </c>
    </row>
    <row r="1765" spans="1:14" x14ac:dyDescent="0.25">
      <c r="A1765" s="2">
        <v>1</v>
      </c>
      <c r="B1765" s="2">
        <v>2016</v>
      </c>
      <c r="C1765" t="s">
        <v>297</v>
      </c>
      <c r="D1765" t="s">
        <v>48</v>
      </c>
      <c r="E1765" s="2">
        <v>0</v>
      </c>
      <c r="F1765" s="2">
        <v>0</v>
      </c>
      <c r="G1765" t="s">
        <v>298</v>
      </c>
      <c r="H1765" t="s">
        <v>298</v>
      </c>
      <c r="I1765" t="s">
        <v>21</v>
      </c>
      <c r="J1765" t="s">
        <v>166</v>
      </c>
      <c r="K1765" s="2">
        <v>3</v>
      </c>
      <c r="L1765" t="s">
        <v>55</v>
      </c>
      <c r="M1765" t="s">
        <v>167</v>
      </c>
      <c r="N1765" t="s">
        <v>178</v>
      </c>
    </row>
    <row r="1766" spans="1:14" x14ac:dyDescent="0.25">
      <c r="A1766" s="2">
        <v>1</v>
      </c>
      <c r="B1766" s="2">
        <v>2016</v>
      </c>
      <c r="C1766" t="s">
        <v>299</v>
      </c>
      <c r="D1766" t="s">
        <v>48</v>
      </c>
      <c r="E1766" s="2">
        <v>0</v>
      </c>
      <c r="F1766" s="2">
        <v>0</v>
      </c>
      <c r="G1766" t="s">
        <v>241</v>
      </c>
      <c r="H1766" t="s">
        <v>242</v>
      </c>
      <c r="I1766" t="s">
        <v>21</v>
      </c>
      <c r="J1766" t="s">
        <v>51</v>
      </c>
      <c r="K1766" s="3"/>
      <c r="L1766" t="s">
        <v>52</v>
      </c>
      <c r="M1766" t="s">
        <v>53</v>
      </c>
    </row>
    <row r="1767" spans="1:14" x14ac:dyDescent="0.25">
      <c r="A1767" s="2">
        <v>1</v>
      </c>
      <c r="B1767" s="2">
        <v>2016</v>
      </c>
      <c r="C1767" t="s">
        <v>299</v>
      </c>
      <c r="D1767" t="s">
        <v>48</v>
      </c>
      <c r="E1767" s="2">
        <v>0</v>
      </c>
      <c r="F1767" s="2">
        <v>0</v>
      </c>
      <c r="G1767" t="s">
        <v>241</v>
      </c>
      <c r="H1767" t="s">
        <v>242</v>
      </c>
      <c r="I1767" t="s">
        <v>21</v>
      </c>
      <c r="J1767" t="s">
        <v>54</v>
      </c>
      <c r="K1767" s="2">
        <v>2</v>
      </c>
      <c r="L1767" t="s">
        <v>55</v>
      </c>
      <c r="M1767" t="s">
        <v>56</v>
      </c>
      <c r="N1767" t="s">
        <v>187</v>
      </c>
    </row>
    <row r="1768" spans="1:14" x14ac:dyDescent="0.25">
      <c r="A1768" s="2">
        <v>1</v>
      </c>
      <c r="B1768" s="2">
        <v>2016</v>
      </c>
      <c r="C1768" t="s">
        <v>299</v>
      </c>
      <c r="D1768" t="s">
        <v>48</v>
      </c>
      <c r="E1768" s="2">
        <v>0</v>
      </c>
      <c r="F1768" s="2">
        <v>0</v>
      </c>
      <c r="G1768" t="s">
        <v>241</v>
      </c>
      <c r="H1768" t="s">
        <v>242</v>
      </c>
      <c r="I1768" t="s">
        <v>21</v>
      </c>
      <c r="J1768" t="s">
        <v>58</v>
      </c>
      <c r="K1768" s="2">
        <v>4</v>
      </c>
      <c r="L1768" t="s">
        <v>55</v>
      </c>
      <c r="M1768" t="s">
        <v>59</v>
      </c>
      <c r="N1768" t="s">
        <v>57</v>
      </c>
    </row>
    <row r="1769" spans="1:14" x14ac:dyDescent="0.25">
      <c r="A1769" s="2">
        <v>1</v>
      </c>
      <c r="B1769" s="2">
        <v>2016</v>
      </c>
      <c r="C1769" t="s">
        <v>299</v>
      </c>
      <c r="D1769" t="s">
        <v>48</v>
      </c>
      <c r="E1769" s="2">
        <v>0</v>
      </c>
      <c r="F1769" s="2">
        <v>0</v>
      </c>
      <c r="G1769" t="s">
        <v>241</v>
      </c>
      <c r="H1769" t="s">
        <v>242</v>
      </c>
      <c r="I1769" t="s">
        <v>21</v>
      </c>
      <c r="J1769" t="s">
        <v>60</v>
      </c>
      <c r="K1769" s="2">
        <v>2</v>
      </c>
      <c r="L1769" t="s">
        <v>61</v>
      </c>
      <c r="M1769" t="s">
        <v>62</v>
      </c>
      <c r="N1769" t="s">
        <v>63</v>
      </c>
    </row>
    <row r="1770" spans="1:14" x14ac:dyDescent="0.25">
      <c r="A1770" s="2">
        <v>1</v>
      </c>
      <c r="B1770" s="2">
        <v>2016</v>
      </c>
      <c r="C1770" t="s">
        <v>299</v>
      </c>
      <c r="D1770" t="s">
        <v>48</v>
      </c>
      <c r="E1770" s="2">
        <v>0</v>
      </c>
      <c r="F1770" s="2">
        <v>0</v>
      </c>
      <c r="G1770" t="s">
        <v>241</v>
      </c>
      <c r="H1770" t="s">
        <v>242</v>
      </c>
      <c r="I1770" t="s">
        <v>21</v>
      </c>
      <c r="J1770" t="s">
        <v>64</v>
      </c>
      <c r="K1770" s="2">
        <v>3</v>
      </c>
      <c r="L1770" t="s">
        <v>65</v>
      </c>
      <c r="M1770" t="s">
        <v>66</v>
      </c>
      <c r="N1770" t="s">
        <v>67</v>
      </c>
    </row>
    <row r="1771" spans="1:14" x14ac:dyDescent="0.25">
      <c r="A1771" s="2">
        <v>1</v>
      </c>
      <c r="B1771" s="2">
        <v>2016</v>
      </c>
      <c r="C1771" t="s">
        <v>299</v>
      </c>
      <c r="D1771" t="s">
        <v>48</v>
      </c>
      <c r="E1771" s="2">
        <v>0</v>
      </c>
      <c r="F1771" s="2">
        <v>0</v>
      </c>
      <c r="G1771" t="s">
        <v>241</v>
      </c>
      <c r="H1771" t="s">
        <v>242</v>
      </c>
      <c r="I1771" t="s">
        <v>21</v>
      </c>
      <c r="J1771" t="s">
        <v>68</v>
      </c>
      <c r="K1771" s="2">
        <v>3</v>
      </c>
      <c r="L1771" t="s">
        <v>65</v>
      </c>
      <c r="M1771" t="s">
        <v>69</v>
      </c>
      <c r="N1771" t="s">
        <v>67</v>
      </c>
    </row>
    <row r="1772" spans="1:14" x14ac:dyDescent="0.25">
      <c r="A1772" s="2">
        <v>1</v>
      </c>
      <c r="B1772" s="2">
        <v>2016</v>
      </c>
      <c r="C1772" t="s">
        <v>299</v>
      </c>
      <c r="D1772" t="s">
        <v>48</v>
      </c>
      <c r="E1772" s="2">
        <v>0</v>
      </c>
      <c r="F1772" s="2">
        <v>0</v>
      </c>
      <c r="G1772" t="s">
        <v>241</v>
      </c>
      <c r="H1772" t="s">
        <v>242</v>
      </c>
      <c r="I1772" t="s">
        <v>21</v>
      </c>
      <c r="J1772" t="s">
        <v>70</v>
      </c>
      <c r="K1772" s="2">
        <v>2</v>
      </c>
      <c r="L1772" t="s">
        <v>65</v>
      </c>
      <c r="M1772" t="s">
        <v>71</v>
      </c>
      <c r="N1772" t="s">
        <v>186</v>
      </c>
    </row>
    <row r="1773" spans="1:14" x14ac:dyDescent="0.25">
      <c r="A1773" s="2">
        <v>1</v>
      </c>
      <c r="B1773" s="2">
        <v>2016</v>
      </c>
      <c r="C1773" t="s">
        <v>299</v>
      </c>
      <c r="D1773" t="s">
        <v>48</v>
      </c>
      <c r="E1773" s="2">
        <v>0</v>
      </c>
      <c r="F1773" s="2">
        <v>0</v>
      </c>
      <c r="G1773" t="s">
        <v>241</v>
      </c>
      <c r="H1773" t="s">
        <v>242</v>
      </c>
      <c r="I1773" t="s">
        <v>21</v>
      </c>
      <c r="J1773" t="s">
        <v>72</v>
      </c>
      <c r="K1773" s="3"/>
      <c r="L1773" t="s">
        <v>52</v>
      </c>
      <c r="M1773" t="s">
        <v>73</v>
      </c>
    </row>
    <row r="1774" spans="1:14" x14ac:dyDescent="0.25">
      <c r="A1774" s="2">
        <v>1</v>
      </c>
      <c r="B1774" s="2">
        <v>2016</v>
      </c>
      <c r="C1774" t="s">
        <v>299</v>
      </c>
      <c r="D1774" t="s">
        <v>48</v>
      </c>
      <c r="E1774" s="2">
        <v>0</v>
      </c>
      <c r="F1774" s="2">
        <v>0</v>
      </c>
      <c r="G1774" t="s">
        <v>241</v>
      </c>
      <c r="H1774" t="s">
        <v>242</v>
      </c>
      <c r="I1774" t="s">
        <v>21</v>
      </c>
      <c r="J1774" t="s">
        <v>74</v>
      </c>
      <c r="K1774" s="2">
        <v>2</v>
      </c>
      <c r="L1774" t="s">
        <v>75</v>
      </c>
      <c r="M1774" t="s">
        <v>76</v>
      </c>
      <c r="N1774" t="s">
        <v>207</v>
      </c>
    </row>
    <row r="1775" spans="1:14" x14ac:dyDescent="0.25">
      <c r="A1775" s="2">
        <v>1</v>
      </c>
      <c r="B1775" s="2">
        <v>2016</v>
      </c>
      <c r="C1775" t="s">
        <v>299</v>
      </c>
      <c r="D1775" t="s">
        <v>48</v>
      </c>
      <c r="E1775" s="2">
        <v>0</v>
      </c>
      <c r="F1775" s="2">
        <v>0</v>
      </c>
      <c r="G1775" t="s">
        <v>241</v>
      </c>
      <c r="H1775" t="s">
        <v>242</v>
      </c>
      <c r="I1775" t="s">
        <v>21</v>
      </c>
      <c r="J1775" t="s">
        <v>78</v>
      </c>
      <c r="K1775" s="2">
        <v>3</v>
      </c>
      <c r="L1775" t="s">
        <v>75</v>
      </c>
      <c r="M1775" t="s">
        <v>79</v>
      </c>
      <c r="N1775" t="s">
        <v>231</v>
      </c>
    </row>
    <row r="1776" spans="1:14" x14ac:dyDescent="0.25">
      <c r="A1776" s="2">
        <v>1</v>
      </c>
      <c r="B1776" s="2">
        <v>2016</v>
      </c>
      <c r="C1776" t="s">
        <v>299</v>
      </c>
      <c r="D1776" t="s">
        <v>48</v>
      </c>
      <c r="E1776" s="2">
        <v>0</v>
      </c>
      <c r="F1776" s="2">
        <v>0</v>
      </c>
      <c r="G1776" t="s">
        <v>241</v>
      </c>
      <c r="H1776" t="s">
        <v>242</v>
      </c>
      <c r="I1776" t="s">
        <v>21</v>
      </c>
      <c r="J1776" t="s">
        <v>81</v>
      </c>
      <c r="K1776" s="2">
        <v>2</v>
      </c>
      <c r="L1776" t="s">
        <v>75</v>
      </c>
      <c r="M1776" t="s">
        <v>82</v>
      </c>
      <c r="N1776" t="s">
        <v>175</v>
      </c>
    </row>
    <row r="1777" spans="1:14" x14ac:dyDescent="0.25">
      <c r="A1777" s="2">
        <v>1</v>
      </c>
      <c r="B1777" s="2">
        <v>2016</v>
      </c>
      <c r="C1777" t="s">
        <v>299</v>
      </c>
      <c r="D1777" t="s">
        <v>48</v>
      </c>
      <c r="E1777" s="2">
        <v>0</v>
      </c>
      <c r="F1777" s="2">
        <v>0</v>
      </c>
      <c r="G1777" t="s">
        <v>241</v>
      </c>
      <c r="H1777" t="s">
        <v>242</v>
      </c>
      <c r="I1777" t="s">
        <v>21</v>
      </c>
      <c r="J1777" t="s">
        <v>84</v>
      </c>
      <c r="K1777" s="2">
        <v>3</v>
      </c>
      <c r="L1777" t="s">
        <v>85</v>
      </c>
      <c r="M1777" t="s">
        <v>86</v>
      </c>
      <c r="N1777" t="s">
        <v>126</v>
      </c>
    </row>
    <row r="1778" spans="1:14" x14ac:dyDescent="0.25">
      <c r="A1778" s="2">
        <v>1</v>
      </c>
      <c r="B1778" s="2">
        <v>2016</v>
      </c>
      <c r="C1778" t="s">
        <v>299</v>
      </c>
      <c r="D1778" t="s">
        <v>48</v>
      </c>
      <c r="E1778" s="2">
        <v>0</v>
      </c>
      <c r="F1778" s="2">
        <v>0</v>
      </c>
      <c r="G1778" t="s">
        <v>241</v>
      </c>
      <c r="H1778" t="s">
        <v>242</v>
      </c>
      <c r="I1778" t="s">
        <v>21</v>
      </c>
      <c r="J1778" t="s">
        <v>88</v>
      </c>
      <c r="K1778" s="2">
        <v>3</v>
      </c>
      <c r="L1778" t="s">
        <v>85</v>
      </c>
      <c r="M1778" t="s">
        <v>89</v>
      </c>
      <c r="N1778" t="s">
        <v>126</v>
      </c>
    </row>
    <row r="1779" spans="1:14" x14ac:dyDescent="0.25">
      <c r="A1779" s="2">
        <v>1</v>
      </c>
      <c r="B1779" s="2">
        <v>2016</v>
      </c>
      <c r="C1779" t="s">
        <v>299</v>
      </c>
      <c r="D1779" t="s">
        <v>48</v>
      </c>
      <c r="E1779" s="2">
        <v>0</v>
      </c>
      <c r="F1779" s="2">
        <v>0</v>
      </c>
      <c r="G1779" t="s">
        <v>241</v>
      </c>
      <c r="H1779" t="s">
        <v>242</v>
      </c>
      <c r="I1779" t="s">
        <v>21</v>
      </c>
      <c r="J1779" t="s">
        <v>90</v>
      </c>
      <c r="K1779" s="2">
        <v>3</v>
      </c>
      <c r="L1779" t="s">
        <v>75</v>
      </c>
      <c r="M1779" t="s">
        <v>91</v>
      </c>
      <c r="N1779" t="s">
        <v>95</v>
      </c>
    </row>
    <row r="1780" spans="1:14" x14ac:dyDescent="0.25">
      <c r="A1780" s="2">
        <v>1</v>
      </c>
      <c r="B1780" s="2">
        <v>2016</v>
      </c>
      <c r="C1780" t="s">
        <v>299</v>
      </c>
      <c r="D1780" t="s">
        <v>48</v>
      </c>
      <c r="E1780" s="2">
        <v>0</v>
      </c>
      <c r="F1780" s="2">
        <v>0</v>
      </c>
      <c r="G1780" t="s">
        <v>241</v>
      </c>
      <c r="H1780" t="s">
        <v>242</v>
      </c>
      <c r="I1780" t="s">
        <v>21</v>
      </c>
      <c r="J1780" t="s">
        <v>93</v>
      </c>
      <c r="K1780" s="2">
        <v>2</v>
      </c>
      <c r="L1780" t="s">
        <v>75</v>
      </c>
      <c r="M1780" t="s">
        <v>94</v>
      </c>
      <c r="N1780" t="s">
        <v>176</v>
      </c>
    </row>
    <row r="1781" spans="1:14" x14ac:dyDescent="0.25">
      <c r="A1781" s="2">
        <v>1</v>
      </c>
      <c r="B1781" s="2">
        <v>2016</v>
      </c>
      <c r="C1781" t="s">
        <v>299</v>
      </c>
      <c r="D1781" t="s">
        <v>48</v>
      </c>
      <c r="E1781" s="2">
        <v>0</v>
      </c>
      <c r="F1781" s="2">
        <v>0</v>
      </c>
      <c r="G1781" t="s">
        <v>241</v>
      </c>
      <c r="H1781" t="s">
        <v>242</v>
      </c>
      <c r="I1781" t="s">
        <v>21</v>
      </c>
      <c r="J1781" t="s">
        <v>96</v>
      </c>
      <c r="K1781" s="2">
        <v>3</v>
      </c>
      <c r="L1781" t="s">
        <v>75</v>
      </c>
      <c r="M1781" t="s">
        <v>97</v>
      </c>
      <c r="N1781" t="s">
        <v>95</v>
      </c>
    </row>
    <row r="1782" spans="1:14" x14ac:dyDescent="0.25">
      <c r="A1782" s="2">
        <v>1</v>
      </c>
      <c r="B1782" s="2">
        <v>2016</v>
      </c>
      <c r="C1782" t="s">
        <v>299</v>
      </c>
      <c r="D1782" t="s">
        <v>48</v>
      </c>
      <c r="E1782" s="2">
        <v>0</v>
      </c>
      <c r="F1782" s="2">
        <v>0</v>
      </c>
      <c r="G1782" t="s">
        <v>241</v>
      </c>
      <c r="H1782" t="s">
        <v>242</v>
      </c>
      <c r="I1782" t="s">
        <v>21</v>
      </c>
      <c r="J1782" t="s">
        <v>98</v>
      </c>
      <c r="K1782" s="2">
        <v>4</v>
      </c>
      <c r="L1782" t="s">
        <v>85</v>
      </c>
      <c r="M1782" t="s">
        <v>99</v>
      </c>
      <c r="N1782" t="s">
        <v>87</v>
      </c>
    </row>
    <row r="1783" spans="1:14" x14ac:dyDescent="0.25">
      <c r="A1783" s="2">
        <v>1</v>
      </c>
      <c r="B1783" s="2">
        <v>2016</v>
      </c>
      <c r="C1783" t="s">
        <v>299</v>
      </c>
      <c r="D1783" t="s">
        <v>48</v>
      </c>
      <c r="E1783" s="2">
        <v>0</v>
      </c>
      <c r="F1783" s="2">
        <v>0</v>
      </c>
      <c r="G1783" t="s">
        <v>241</v>
      </c>
      <c r="H1783" t="s">
        <v>242</v>
      </c>
      <c r="I1783" t="s">
        <v>21</v>
      </c>
      <c r="J1783" t="s">
        <v>100</v>
      </c>
      <c r="K1783" s="3"/>
      <c r="L1783" t="s">
        <v>61</v>
      </c>
      <c r="M1783" t="s">
        <v>101</v>
      </c>
    </row>
    <row r="1784" spans="1:14" x14ac:dyDescent="0.25">
      <c r="A1784" s="2">
        <v>1</v>
      </c>
      <c r="B1784" s="2">
        <v>2016</v>
      </c>
      <c r="C1784" t="s">
        <v>299</v>
      </c>
      <c r="D1784" t="s">
        <v>48</v>
      </c>
      <c r="E1784" s="2">
        <v>0</v>
      </c>
      <c r="F1784" s="2">
        <v>0</v>
      </c>
      <c r="G1784" t="s">
        <v>241</v>
      </c>
      <c r="H1784" t="s">
        <v>242</v>
      </c>
      <c r="I1784" t="s">
        <v>21</v>
      </c>
      <c r="J1784" t="s">
        <v>102</v>
      </c>
      <c r="K1784" s="3"/>
      <c r="L1784" t="s">
        <v>61</v>
      </c>
      <c r="M1784" t="s">
        <v>103</v>
      </c>
    </row>
    <row r="1785" spans="1:14" x14ac:dyDescent="0.25">
      <c r="A1785" s="2">
        <v>1</v>
      </c>
      <c r="B1785" s="2">
        <v>2016</v>
      </c>
      <c r="C1785" t="s">
        <v>299</v>
      </c>
      <c r="D1785" t="s">
        <v>48</v>
      </c>
      <c r="E1785" s="2">
        <v>0</v>
      </c>
      <c r="F1785" s="2">
        <v>0</v>
      </c>
      <c r="G1785" t="s">
        <v>241</v>
      </c>
      <c r="H1785" t="s">
        <v>242</v>
      </c>
      <c r="I1785" t="s">
        <v>21</v>
      </c>
      <c r="J1785" t="s">
        <v>104</v>
      </c>
      <c r="K1785" s="3"/>
      <c r="L1785" t="s">
        <v>61</v>
      </c>
      <c r="M1785" t="s">
        <v>105</v>
      </c>
    </row>
    <row r="1786" spans="1:14" x14ac:dyDescent="0.25">
      <c r="A1786" s="2">
        <v>1</v>
      </c>
      <c r="B1786" s="2">
        <v>2016</v>
      </c>
      <c r="C1786" t="s">
        <v>299</v>
      </c>
      <c r="D1786" t="s">
        <v>48</v>
      </c>
      <c r="E1786" s="2">
        <v>0</v>
      </c>
      <c r="F1786" s="2">
        <v>0</v>
      </c>
      <c r="G1786" t="s">
        <v>241</v>
      </c>
      <c r="H1786" t="s">
        <v>242</v>
      </c>
      <c r="I1786" t="s">
        <v>21</v>
      </c>
      <c r="J1786" t="s">
        <v>106</v>
      </c>
      <c r="K1786" s="3"/>
      <c r="L1786" t="s">
        <v>61</v>
      </c>
      <c r="M1786" t="s">
        <v>107</v>
      </c>
    </row>
    <row r="1787" spans="1:14" x14ac:dyDescent="0.25">
      <c r="A1787" s="2">
        <v>1</v>
      </c>
      <c r="B1787" s="2">
        <v>2016</v>
      </c>
      <c r="C1787" t="s">
        <v>299</v>
      </c>
      <c r="D1787" t="s">
        <v>48</v>
      </c>
      <c r="E1787" s="2">
        <v>0</v>
      </c>
      <c r="F1787" s="2">
        <v>0</v>
      </c>
      <c r="G1787" t="s">
        <v>241</v>
      </c>
      <c r="H1787" t="s">
        <v>242</v>
      </c>
      <c r="I1787" t="s">
        <v>21</v>
      </c>
      <c r="J1787" t="s">
        <v>108</v>
      </c>
      <c r="K1787" s="3"/>
      <c r="L1787" t="s">
        <v>61</v>
      </c>
      <c r="M1787" t="s">
        <v>109</v>
      </c>
    </row>
    <row r="1788" spans="1:14" x14ac:dyDescent="0.25">
      <c r="A1788" s="2">
        <v>1</v>
      </c>
      <c r="B1788" s="2">
        <v>2016</v>
      </c>
      <c r="C1788" t="s">
        <v>299</v>
      </c>
      <c r="D1788" t="s">
        <v>48</v>
      </c>
      <c r="E1788" s="2">
        <v>0</v>
      </c>
      <c r="F1788" s="2">
        <v>0</v>
      </c>
      <c r="G1788" t="s">
        <v>241</v>
      </c>
      <c r="H1788" t="s">
        <v>242</v>
      </c>
      <c r="I1788" t="s">
        <v>21</v>
      </c>
      <c r="J1788" t="s">
        <v>110</v>
      </c>
      <c r="K1788" s="3"/>
      <c r="L1788" t="s">
        <v>61</v>
      </c>
      <c r="M1788" t="s">
        <v>111</v>
      </c>
    </row>
    <row r="1789" spans="1:14" x14ac:dyDescent="0.25">
      <c r="A1789" s="2">
        <v>1</v>
      </c>
      <c r="B1789" s="2">
        <v>2016</v>
      </c>
      <c r="C1789" t="s">
        <v>299</v>
      </c>
      <c r="D1789" t="s">
        <v>48</v>
      </c>
      <c r="E1789" s="2">
        <v>0</v>
      </c>
      <c r="F1789" s="2">
        <v>0</v>
      </c>
      <c r="G1789" t="s">
        <v>241</v>
      </c>
      <c r="H1789" t="s">
        <v>242</v>
      </c>
      <c r="I1789" t="s">
        <v>21</v>
      </c>
      <c r="J1789" t="s">
        <v>112</v>
      </c>
      <c r="K1789" s="3"/>
      <c r="L1789" t="s">
        <v>61</v>
      </c>
      <c r="M1789" t="s">
        <v>113</v>
      </c>
    </row>
    <row r="1790" spans="1:14" x14ac:dyDescent="0.25">
      <c r="A1790" s="2">
        <v>1</v>
      </c>
      <c r="B1790" s="2">
        <v>2016</v>
      </c>
      <c r="C1790" t="s">
        <v>299</v>
      </c>
      <c r="D1790" t="s">
        <v>48</v>
      </c>
      <c r="E1790" s="2">
        <v>0</v>
      </c>
      <c r="F1790" s="2">
        <v>0</v>
      </c>
      <c r="G1790" t="s">
        <v>241</v>
      </c>
      <c r="H1790" t="s">
        <v>242</v>
      </c>
      <c r="I1790" t="s">
        <v>21</v>
      </c>
      <c r="J1790" t="s">
        <v>114</v>
      </c>
      <c r="K1790" s="3"/>
      <c r="L1790" t="s">
        <v>61</v>
      </c>
      <c r="M1790" t="s">
        <v>115</v>
      </c>
    </row>
    <row r="1791" spans="1:14" x14ac:dyDescent="0.25">
      <c r="A1791" s="2">
        <v>1</v>
      </c>
      <c r="B1791" s="2">
        <v>2016</v>
      </c>
      <c r="C1791" t="s">
        <v>299</v>
      </c>
      <c r="D1791" t="s">
        <v>48</v>
      </c>
      <c r="E1791" s="2">
        <v>0</v>
      </c>
      <c r="F1791" s="2">
        <v>0</v>
      </c>
      <c r="G1791" t="s">
        <v>241</v>
      </c>
      <c r="H1791" t="s">
        <v>242</v>
      </c>
      <c r="I1791" t="s">
        <v>21</v>
      </c>
      <c r="J1791" t="s">
        <v>116</v>
      </c>
      <c r="K1791" s="2">
        <v>2</v>
      </c>
      <c r="L1791" t="s">
        <v>65</v>
      </c>
      <c r="M1791" t="s">
        <v>117</v>
      </c>
      <c r="N1791" t="s">
        <v>186</v>
      </c>
    </row>
    <row r="1792" spans="1:14" x14ac:dyDescent="0.25">
      <c r="A1792" s="2">
        <v>1</v>
      </c>
      <c r="B1792" s="2">
        <v>2016</v>
      </c>
      <c r="C1792" t="s">
        <v>299</v>
      </c>
      <c r="D1792" t="s">
        <v>48</v>
      </c>
      <c r="E1792" s="2">
        <v>0</v>
      </c>
      <c r="F1792" s="2">
        <v>0</v>
      </c>
      <c r="G1792" t="s">
        <v>241</v>
      </c>
      <c r="H1792" t="s">
        <v>242</v>
      </c>
      <c r="I1792" t="s">
        <v>21</v>
      </c>
      <c r="J1792" t="s">
        <v>118</v>
      </c>
      <c r="K1792" s="2">
        <v>5</v>
      </c>
      <c r="L1792" t="s">
        <v>55</v>
      </c>
      <c r="M1792" t="s">
        <v>119</v>
      </c>
      <c r="N1792" t="s">
        <v>185</v>
      </c>
    </row>
    <row r="1793" spans="1:14" x14ac:dyDescent="0.25">
      <c r="A1793" s="2">
        <v>1</v>
      </c>
      <c r="B1793" s="2">
        <v>2016</v>
      </c>
      <c r="C1793" t="s">
        <v>299</v>
      </c>
      <c r="D1793" t="s">
        <v>48</v>
      </c>
      <c r="E1793" s="2">
        <v>0</v>
      </c>
      <c r="F1793" s="2">
        <v>0</v>
      </c>
      <c r="G1793" t="s">
        <v>241</v>
      </c>
      <c r="H1793" t="s">
        <v>242</v>
      </c>
      <c r="I1793" t="s">
        <v>21</v>
      </c>
      <c r="J1793" t="s">
        <v>120</v>
      </c>
      <c r="K1793" s="2">
        <v>2</v>
      </c>
      <c r="L1793" t="s">
        <v>65</v>
      </c>
      <c r="M1793" t="s">
        <v>121</v>
      </c>
      <c r="N1793" t="s">
        <v>186</v>
      </c>
    </row>
    <row r="1794" spans="1:14" x14ac:dyDescent="0.25">
      <c r="A1794" s="2">
        <v>1</v>
      </c>
      <c r="B1794" s="2">
        <v>2016</v>
      </c>
      <c r="C1794" t="s">
        <v>299</v>
      </c>
      <c r="D1794" t="s">
        <v>48</v>
      </c>
      <c r="E1794" s="2">
        <v>0</v>
      </c>
      <c r="F1794" s="2">
        <v>0</v>
      </c>
      <c r="G1794" t="s">
        <v>241</v>
      </c>
      <c r="H1794" t="s">
        <v>242</v>
      </c>
      <c r="I1794" t="s">
        <v>21</v>
      </c>
      <c r="J1794" t="s">
        <v>122</v>
      </c>
      <c r="K1794" s="2">
        <v>4</v>
      </c>
      <c r="L1794" t="s">
        <v>85</v>
      </c>
      <c r="M1794" t="s">
        <v>123</v>
      </c>
      <c r="N1794" t="s">
        <v>87</v>
      </c>
    </row>
    <row r="1795" spans="1:14" x14ac:dyDescent="0.25">
      <c r="A1795" s="2">
        <v>1</v>
      </c>
      <c r="B1795" s="2">
        <v>2016</v>
      </c>
      <c r="C1795" t="s">
        <v>299</v>
      </c>
      <c r="D1795" t="s">
        <v>48</v>
      </c>
      <c r="E1795" s="2">
        <v>0</v>
      </c>
      <c r="F1795" s="2">
        <v>0</v>
      </c>
      <c r="G1795" t="s">
        <v>241</v>
      </c>
      <c r="H1795" t="s">
        <v>242</v>
      </c>
      <c r="I1795" t="s">
        <v>21</v>
      </c>
      <c r="J1795" t="s">
        <v>124</v>
      </c>
      <c r="K1795" s="2">
        <v>4</v>
      </c>
      <c r="L1795" t="s">
        <v>85</v>
      </c>
      <c r="M1795" t="s">
        <v>125</v>
      </c>
      <c r="N1795" t="s">
        <v>87</v>
      </c>
    </row>
    <row r="1796" spans="1:14" x14ac:dyDescent="0.25">
      <c r="A1796" s="2">
        <v>1</v>
      </c>
      <c r="B1796" s="2">
        <v>2016</v>
      </c>
      <c r="C1796" t="s">
        <v>299</v>
      </c>
      <c r="D1796" t="s">
        <v>48</v>
      </c>
      <c r="E1796" s="2">
        <v>0</v>
      </c>
      <c r="F1796" s="2">
        <v>0</v>
      </c>
      <c r="G1796" t="s">
        <v>241</v>
      </c>
      <c r="H1796" t="s">
        <v>242</v>
      </c>
      <c r="I1796" t="s">
        <v>21</v>
      </c>
      <c r="J1796" t="s">
        <v>127</v>
      </c>
      <c r="K1796" s="2">
        <v>3</v>
      </c>
      <c r="L1796" t="s">
        <v>85</v>
      </c>
      <c r="M1796" t="s">
        <v>128</v>
      </c>
      <c r="N1796" t="s">
        <v>126</v>
      </c>
    </row>
    <row r="1797" spans="1:14" x14ac:dyDescent="0.25">
      <c r="A1797" s="2">
        <v>1</v>
      </c>
      <c r="B1797" s="2">
        <v>2016</v>
      </c>
      <c r="C1797" t="s">
        <v>299</v>
      </c>
      <c r="D1797" t="s">
        <v>48</v>
      </c>
      <c r="E1797" s="2">
        <v>0</v>
      </c>
      <c r="F1797" s="2">
        <v>0</v>
      </c>
      <c r="G1797" t="s">
        <v>241</v>
      </c>
      <c r="H1797" t="s">
        <v>242</v>
      </c>
      <c r="I1797" t="s">
        <v>21</v>
      </c>
      <c r="J1797" t="s">
        <v>129</v>
      </c>
      <c r="K1797" s="2">
        <v>4</v>
      </c>
      <c r="L1797" t="s">
        <v>85</v>
      </c>
      <c r="M1797" t="s">
        <v>130</v>
      </c>
      <c r="N1797" t="s">
        <v>87</v>
      </c>
    </row>
    <row r="1798" spans="1:14" x14ac:dyDescent="0.25">
      <c r="A1798" s="2">
        <v>1</v>
      </c>
      <c r="B1798" s="2">
        <v>2016</v>
      </c>
      <c r="C1798" t="s">
        <v>299</v>
      </c>
      <c r="D1798" t="s">
        <v>48</v>
      </c>
      <c r="E1798" s="2">
        <v>0</v>
      </c>
      <c r="F1798" s="2">
        <v>0</v>
      </c>
      <c r="G1798" t="s">
        <v>241</v>
      </c>
      <c r="H1798" t="s">
        <v>242</v>
      </c>
      <c r="I1798" t="s">
        <v>21</v>
      </c>
      <c r="J1798" t="s">
        <v>131</v>
      </c>
      <c r="K1798" s="2">
        <v>4</v>
      </c>
      <c r="L1798" t="s">
        <v>85</v>
      </c>
      <c r="M1798" t="s">
        <v>132</v>
      </c>
      <c r="N1798" t="s">
        <v>87</v>
      </c>
    </row>
    <row r="1799" spans="1:14" x14ac:dyDescent="0.25">
      <c r="A1799" s="2">
        <v>1</v>
      </c>
      <c r="B1799" s="2">
        <v>2016</v>
      </c>
      <c r="C1799" t="s">
        <v>299</v>
      </c>
      <c r="D1799" t="s">
        <v>48</v>
      </c>
      <c r="E1799" s="2">
        <v>0</v>
      </c>
      <c r="F1799" s="2">
        <v>0</v>
      </c>
      <c r="G1799" t="s">
        <v>241</v>
      </c>
      <c r="H1799" t="s">
        <v>242</v>
      </c>
      <c r="I1799" t="s">
        <v>21</v>
      </c>
      <c r="J1799" t="s">
        <v>133</v>
      </c>
      <c r="K1799" s="2">
        <v>2</v>
      </c>
      <c r="L1799" t="s">
        <v>52</v>
      </c>
      <c r="M1799" t="s">
        <v>134</v>
      </c>
      <c r="N1799" t="s">
        <v>63</v>
      </c>
    </row>
    <row r="1800" spans="1:14" x14ac:dyDescent="0.25">
      <c r="A1800" s="2">
        <v>1</v>
      </c>
      <c r="B1800" s="2">
        <v>2016</v>
      </c>
      <c r="C1800" t="s">
        <v>299</v>
      </c>
      <c r="D1800" t="s">
        <v>48</v>
      </c>
      <c r="E1800" s="2">
        <v>0</v>
      </c>
      <c r="F1800" s="2">
        <v>0</v>
      </c>
      <c r="G1800" t="s">
        <v>241</v>
      </c>
      <c r="H1800" t="s">
        <v>242</v>
      </c>
      <c r="I1800" t="s">
        <v>21</v>
      </c>
      <c r="J1800" t="s">
        <v>135</v>
      </c>
      <c r="K1800" s="2">
        <v>3</v>
      </c>
      <c r="L1800" t="s">
        <v>55</v>
      </c>
      <c r="M1800" t="s">
        <v>136</v>
      </c>
      <c r="N1800" t="s">
        <v>178</v>
      </c>
    </row>
    <row r="1801" spans="1:14" x14ac:dyDescent="0.25">
      <c r="A1801" s="2">
        <v>1</v>
      </c>
      <c r="B1801" s="2">
        <v>2016</v>
      </c>
      <c r="C1801" t="s">
        <v>299</v>
      </c>
      <c r="D1801" t="s">
        <v>48</v>
      </c>
      <c r="E1801" s="2">
        <v>0</v>
      </c>
      <c r="F1801" s="2">
        <v>0</v>
      </c>
      <c r="G1801" t="s">
        <v>241</v>
      </c>
      <c r="H1801" t="s">
        <v>242</v>
      </c>
      <c r="I1801" t="s">
        <v>21</v>
      </c>
      <c r="J1801" t="s">
        <v>137</v>
      </c>
      <c r="K1801" s="2">
        <v>2</v>
      </c>
      <c r="L1801" t="s">
        <v>55</v>
      </c>
      <c r="M1801" t="s">
        <v>138</v>
      </c>
      <c r="N1801" t="s">
        <v>187</v>
      </c>
    </row>
    <row r="1802" spans="1:14" x14ac:dyDescent="0.25">
      <c r="A1802" s="2">
        <v>1</v>
      </c>
      <c r="B1802" s="2">
        <v>2016</v>
      </c>
      <c r="C1802" t="s">
        <v>299</v>
      </c>
      <c r="D1802" t="s">
        <v>48</v>
      </c>
      <c r="E1802" s="2">
        <v>0</v>
      </c>
      <c r="F1802" s="2">
        <v>0</v>
      </c>
      <c r="G1802" t="s">
        <v>241</v>
      </c>
      <c r="H1802" t="s">
        <v>242</v>
      </c>
      <c r="I1802" t="s">
        <v>21</v>
      </c>
      <c r="J1802" t="s">
        <v>139</v>
      </c>
      <c r="K1802" s="2">
        <v>3</v>
      </c>
      <c r="L1802" t="s">
        <v>85</v>
      </c>
      <c r="M1802" t="s">
        <v>140</v>
      </c>
      <c r="N1802" t="s">
        <v>126</v>
      </c>
    </row>
    <row r="1803" spans="1:14" x14ac:dyDescent="0.25">
      <c r="A1803" s="2">
        <v>1</v>
      </c>
      <c r="B1803" s="2">
        <v>2016</v>
      </c>
      <c r="C1803" t="s">
        <v>299</v>
      </c>
      <c r="D1803" t="s">
        <v>48</v>
      </c>
      <c r="E1803" s="2">
        <v>0</v>
      </c>
      <c r="F1803" s="2">
        <v>0</v>
      </c>
      <c r="G1803" t="s">
        <v>241</v>
      </c>
      <c r="H1803" t="s">
        <v>242</v>
      </c>
      <c r="I1803" t="s">
        <v>21</v>
      </c>
      <c r="J1803" t="s">
        <v>141</v>
      </c>
      <c r="K1803" s="2">
        <v>2</v>
      </c>
      <c r="L1803" t="s">
        <v>85</v>
      </c>
      <c r="M1803" t="s">
        <v>142</v>
      </c>
      <c r="N1803" t="s">
        <v>176</v>
      </c>
    </row>
    <row r="1804" spans="1:14" x14ac:dyDescent="0.25">
      <c r="A1804" s="2">
        <v>1</v>
      </c>
      <c r="B1804" s="2">
        <v>2016</v>
      </c>
      <c r="C1804" t="s">
        <v>299</v>
      </c>
      <c r="D1804" t="s">
        <v>48</v>
      </c>
      <c r="E1804" s="2">
        <v>0</v>
      </c>
      <c r="F1804" s="2">
        <v>0</v>
      </c>
      <c r="G1804" t="s">
        <v>241</v>
      </c>
      <c r="H1804" t="s">
        <v>242</v>
      </c>
      <c r="I1804" t="s">
        <v>21</v>
      </c>
      <c r="J1804" t="s">
        <v>143</v>
      </c>
      <c r="K1804" s="2">
        <v>2</v>
      </c>
      <c r="L1804" t="s">
        <v>85</v>
      </c>
      <c r="M1804" t="s">
        <v>144</v>
      </c>
      <c r="N1804" t="s">
        <v>176</v>
      </c>
    </row>
    <row r="1805" spans="1:14" x14ac:dyDescent="0.25">
      <c r="A1805" s="2">
        <v>1</v>
      </c>
      <c r="B1805" s="2">
        <v>2016</v>
      </c>
      <c r="C1805" t="s">
        <v>299</v>
      </c>
      <c r="D1805" t="s">
        <v>48</v>
      </c>
      <c r="E1805" s="2">
        <v>0</v>
      </c>
      <c r="F1805" s="2">
        <v>0</v>
      </c>
      <c r="G1805" t="s">
        <v>241</v>
      </c>
      <c r="H1805" t="s">
        <v>242</v>
      </c>
      <c r="I1805" t="s">
        <v>21</v>
      </c>
      <c r="J1805" t="s">
        <v>145</v>
      </c>
      <c r="K1805" s="2">
        <v>3</v>
      </c>
      <c r="L1805" t="s">
        <v>55</v>
      </c>
      <c r="M1805" t="s">
        <v>146</v>
      </c>
      <c r="N1805" t="s">
        <v>178</v>
      </c>
    </row>
    <row r="1806" spans="1:14" x14ac:dyDescent="0.25">
      <c r="A1806" s="2">
        <v>1</v>
      </c>
      <c r="B1806" s="2">
        <v>2016</v>
      </c>
      <c r="C1806" t="s">
        <v>299</v>
      </c>
      <c r="D1806" t="s">
        <v>48</v>
      </c>
      <c r="E1806" s="2">
        <v>0</v>
      </c>
      <c r="F1806" s="2">
        <v>0</v>
      </c>
      <c r="G1806" t="s">
        <v>241</v>
      </c>
      <c r="H1806" t="s">
        <v>242</v>
      </c>
      <c r="I1806" t="s">
        <v>21</v>
      </c>
      <c r="J1806" t="s">
        <v>147</v>
      </c>
      <c r="K1806" s="2">
        <v>3</v>
      </c>
      <c r="L1806" t="s">
        <v>55</v>
      </c>
      <c r="M1806" t="s">
        <v>148</v>
      </c>
      <c r="N1806" t="s">
        <v>178</v>
      </c>
    </row>
    <row r="1807" spans="1:14" x14ac:dyDescent="0.25">
      <c r="A1807" s="2">
        <v>1</v>
      </c>
      <c r="B1807" s="2">
        <v>2016</v>
      </c>
      <c r="C1807" t="s">
        <v>299</v>
      </c>
      <c r="D1807" t="s">
        <v>48</v>
      </c>
      <c r="E1807" s="2">
        <v>0</v>
      </c>
      <c r="F1807" s="2">
        <v>0</v>
      </c>
      <c r="G1807" t="s">
        <v>241</v>
      </c>
      <c r="H1807" t="s">
        <v>242</v>
      </c>
      <c r="I1807" t="s">
        <v>21</v>
      </c>
      <c r="J1807" t="s">
        <v>149</v>
      </c>
      <c r="K1807" s="2">
        <v>5</v>
      </c>
      <c r="L1807" t="s">
        <v>55</v>
      </c>
      <c r="M1807" t="s">
        <v>150</v>
      </c>
      <c r="N1807" t="s">
        <v>185</v>
      </c>
    </row>
    <row r="1808" spans="1:14" x14ac:dyDescent="0.25">
      <c r="A1808" s="2">
        <v>1</v>
      </c>
      <c r="B1808" s="2">
        <v>2016</v>
      </c>
      <c r="C1808" t="s">
        <v>299</v>
      </c>
      <c r="D1808" t="s">
        <v>48</v>
      </c>
      <c r="E1808" s="2">
        <v>0</v>
      </c>
      <c r="F1808" s="2">
        <v>0</v>
      </c>
      <c r="G1808" t="s">
        <v>241</v>
      </c>
      <c r="H1808" t="s">
        <v>242</v>
      </c>
      <c r="I1808" t="s">
        <v>21</v>
      </c>
      <c r="J1808" t="s">
        <v>151</v>
      </c>
      <c r="K1808" s="3"/>
      <c r="L1808" t="s">
        <v>52</v>
      </c>
      <c r="M1808" t="s">
        <v>152</v>
      </c>
    </row>
    <row r="1809" spans="1:14" x14ac:dyDescent="0.25">
      <c r="A1809" s="2">
        <v>1</v>
      </c>
      <c r="B1809" s="2">
        <v>2016</v>
      </c>
      <c r="C1809" t="s">
        <v>299</v>
      </c>
      <c r="D1809" t="s">
        <v>48</v>
      </c>
      <c r="E1809" s="2">
        <v>0</v>
      </c>
      <c r="F1809" s="2">
        <v>0</v>
      </c>
      <c r="G1809" t="s">
        <v>241</v>
      </c>
      <c r="H1809" t="s">
        <v>242</v>
      </c>
      <c r="I1809" t="s">
        <v>21</v>
      </c>
      <c r="J1809" t="s">
        <v>153</v>
      </c>
      <c r="K1809" s="2">
        <v>2</v>
      </c>
      <c r="L1809" t="s">
        <v>75</v>
      </c>
      <c r="M1809" t="s">
        <v>154</v>
      </c>
      <c r="N1809" t="s">
        <v>155</v>
      </c>
    </row>
    <row r="1810" spans="1:14" x14ac:dyDescent="0.25">
      <c r="A1810" s="2">
        <v>1</v>
      </c>
      <c r="B1810" s="2">
        <v>2016</v>
      </c>
      <c r="C1810" t="s">
        <v>299</v>
      </c>
      <c r="D1810" t="s">
        <v>48</v>
      </c>
      <c r="E1810" s="2">
        <v>0</v>
      </c>
      <c r="F1810" s="2">
        <v>0</v>
      </c>
      <c r="G1810" t="s">
        <v>241</v>
      </c>
      <c r="H1810" t="s">
        <v>242</v>
      </c>
      <c r="I1810" t="s">
        <v>21</v>
      </c>
      <c r="J1810" t="s">
        <v>156</v>
      </c>
      <c r="K1810" s="2">
        <v>2</v>
      </c>
      <c r="L1810" t="s">
        <v>75</v>
      </c>
      <c r="M1810" t="s">
        <v>157</v>
      </c>
      <c r="N1810" t="s">
        <v>222</v>
      </c>
    </row>
    <row r="1811" spans="1:14" x14ac:dyDescent="0.25">
      <c r="A1811" s="2">
        <v>1</v>
      </c>
      <c r="B1811" s="2">
        <v>2016</v>
      </c>
      <c r="C1811" t="s">
        <v>299</v>
      </c>
      <c r="D1811" t="s">
        <v>48</v>
      </c>
      <c r="E1811" s="2">
        <v>0</v>
      </c>
      <c r="F1811" s="2">
        <v>0</v>
      </c>
      <c r="G1811" t="s">
        <v>241</v>
      </c>
      <c r="H1811" t="s">
        <v>242</v>
      </c>
      <c r="I1811" t="s">
        <v>21</v>
      </c>
      <c r="J1811" t="s">
        <v>159</v>
      </c>
      <c r="K1811" s="3"/>
      <c r="L1811" t="s">
        <v>52</v>
      </c>
      <c r="M1811" t="s">
        <v>160</v>
      </c>
    </row>
    <row r="1812" spans="1:14" x14ac:dyDescent="0.25">
      <c r="A1812" s="2">
        <v>1</v>
      </c>
      <c r="B1812" s="2">
        <v>2016</v>
      </c>
      <c r="C1812" t="s">
        <v>299</v>
      </c>
      <c r="D1812" t="s">
        <v>48</v>
      </c>
      <c r="E1812" s="2">
        <v>0</v>
      </c>
      <c r="F1812" s="2">
        <v>0</v>
      </c>
      <c r="G1812" t="s">
        <v>241</v>
      </c>
      <c r="H1812" t="s">
        <v>242</v>
      </c>
      <c r="I1812" t="s">
        <v>21</v>
      </c>
      <c r="J1812" t="s">
        <v>161</v>
      </c>
      <c r="K1812" s="3"/>
      <c r="L1812" t="s">
        <v>52</v>
      </c>
      <c r="M1812" t="s">
        <v>162</v>
      </c>
    </row>
    <row r="1813" spans="1:14" x14ac:dyDescent="0.25">
      <c r="A1813" s="2">
        <v>1</v>
      </c>
      <c r="B1813" s="2">
        <v>2016</v>
      </c>
      <c r="C1813" t="s">
        <v>299</v>
      </c>
      <c r="D1813" t="s">
        <v>48</v>
      </c>
      <c r="E1813" s="2">
        <v>0</v>
      </c>
      <c r="F1813" s="2">
        <v>0</v>
      </c>
      <c r="G1813" t="s">
        <v>241</v>
      </c>
      <c r="H1813" t="s">
        <v>242</v>
      </c>
      <c r="I1813" t="s">
        <v>21</v>
      </c>
      <c r="J1813" t="s">
        <v>163</v>
      </c>
      <c r="K1813" s="2">
        <v>2</v>
      </c>
      <c r="L1813" t="s">
        <v>52</v>
      </c>
      <c r="M1813" t="s">
        <v>164</v>
      </c>
      <c r="N1813" t="s">
        <v>177</v>
      </c>
    </row>
    <row r="1814" spans="1:14" x14ac:dyDescent="0.25">
      <c r="A1814" s="2">
        <v>1</v>
      </c>
      <c r="B1814" s="2">
        <v>2016</v>
      </c>
      <c r="C1814" t="s">
        <v>299</v>
      </c>
      <c r="D1814" t="s">
        <v>48</v>
      </c>
      <c r="E1814" s="2">
        <v>0</v>
      </c>
      <c r="F1814" s="2">
        <v>0</v>
      </c>
      <c r="G1814" t="s">
        <v>241</v>
      </c>
      <c r="H1814" t="s">
        <v>242</v>
      </c>
      <c r="I1814" t="s">
        <v>21</v>
      </c>
      <c r="J1814" t="s">
        <v>166</v>
      </c>
      <c r="K1814" s="2">
        <v>3</v>
      </c>
      <c r="L1814" t="s">
        <v>55</v>
      </c>
      <c r="M1814" t="s">
        <v>167</v>
      </c>
      <c r="N1814" t="s">
        <v>178</v>
      </c>
    </row>
    <row r="1815" spans="1:14" x14ac:dyDescent="0.25">
      <c r="A1815" s="2">
        <v>1</v>
      </c>
      <c r="B1815" s="2">
        <v>2016</v>
      </c>
      <c r="C1815" t="s">
        <v>300</v>
      </c>
      <c r="D1815" t="s">
        <v>169</v>
      </c>
      <c r="E1815" s="2">
        <v>1</v>
      </c>
      <c r="F1815" s="2">
        <v>1</v>
      </c>
      <c r="G1815" t="s">
        <v>219</v>
      </c>
      <c r="H1815" t="s">
        <v>220</v>
      </c>
      <c r="I1815" t="s">
        <v>19</v>
      </c>
      <c r="J1815" t="s">
        <v>51</v>
      </c>
      <c r="K1815" s="3"/>
      <c r="L1815" t="s">
        <v>52</v>
      </c>
      <c r="M1815" t="s">
        <v>53</v>
      </c>
    </row>
    <row r="1816" spans="1:14" x14ac:dyDescent="0.25">
      <c r="A1816" s="2">
        <v>1</v>
      </c>
      <c r="B1816" s="2">
        <v>2016</v>
      </c>
      <c r="C1816" t="s">
        <v>300</v>
      </c>
      <c r="D1816" t="s">
        <v>169</v>
      </c>
      <c r="E1816" s="2">
        <v>1</v>
      </c>
      <c r="F1816" s="2">
        <v>1</v>
      </c>
      <c r="G1816" t="s">
        <v>219</v>
      </c>
      <c r="H1816" t="s">
        <v>220</v>
      </c>
      <c r="I1816" t="s">
        <v>19</v>
      </c>
      <c r="J1816" t="s">
        <v>54</v>
      </c>
      <c r="K1816" s="2">
        <v>4</v>
      </c>
      <c r="L1816" t="s">
        <v>55</v>
      </c>
      <c r="M1816" t="s">
        <v>56</v>
      </c>
      <c r="N1816" t="s">
        <v>57</v>
      </c>
    </row>
    <row r="1817" spans="1:14" x14ac:dyDescent="0.25">
      <c r="A1817" s="2">
        <v>1</v>
      </c>
      <c r="B1817" s="2">
        <v>2016</v>
      </c>
      <c r="C1817" t="s">
        <v>300</v>
      </c>
      <c r="D1817" t="s">
        <v>169</v>
      </c>
      <c r="E1817" s="2">
        <v>1</v>
      </c>
      <c r="F1817" s="2">
        <v>1</v>
      </c>
      <c r="G1817" t="s">
        <v>219</v>
      </c>
      <c r="H1817" t="s">
        <v>220</v>
      </c>
      <c r="I1817" t="s">
        <v>19</v>
      </c>
      <c r="J1817" t="s">
        <v>58</v>
      </c>
      <c r="K1817" s="2">
        <v>4</v>
      </c>
      <c r="L1817" t="s">
        <v>55</v>
      </c>
      <c r="M1817" t="s">
        <v>59</v>
      </c>
      <c r="N1817" t="s">
        <v>57</v>
      </c>
    </row>
    <row r="1818" spans="1:14" x14ac:dyDescent="0.25">
      <c r="A1818" s="2">
        <v>1</v>
      </c>
      <c r="B1818" s="2">
        <v>2016</v>
      </c>
      <c r="C1818" t="s">
        <v>300</v>
      </c>
      <c r="D1818" t="s">
        <v>169</v>
      </c>
      <c r="E1818" s="2">
        <v>1</v>
      </c>
      <c r="F1818" s="2">
        <v>1</v>
      </c>
      <c r="G1818" t="s">
        <v>219</v>
      </c>
      <c r="H1818" t="s">
        <v>220</v>
      </c>
      <c r="I1818" t="s">
        <v>19</v>
      </c>
      <c r="J1818" t="s">
        <v>60</v>
      </c>
      <c r="K1818" s="2">
        <v>2</v>
      </c>
      <c r="L1818" t="s">
        <v>61</v>
      </c>
      <c r="M1818" t="s">
        <v>62</v>
      </c>
      <c r="N1818" t="s">
        <v>63</v>
      </c>
    </row>
    <row r="1819" spans="1:14" x14ac:dyDescent="0.25">
      <c r="A1819" s="2">
        <v>1</v>
      </c>
      <c r="B1819" s="2">
        <v>2016</v>
      </c>
      <c r="C1819" t="s">
        <v>300</v>
      </c>
      <c r="D1819" t="s">
        <v>169</v>
      </c>
      <c r="E1819" s="2">
        <v>1</v>
      </c>
      <c r="F1819" s="2">
        <v>1</v>
      </c>
      <c r="G1819" t="s">
        <v>219</v>
      </c>
      <c r="H1819" t="s">
        <v>220</v>
      </c>
      <c r="I1819" t="s">
        <v>19</v>
      </c>
      <c r="J1819" t="s">
        <v>64</v>
      </c>
      <c r="K1819" s="2">
        <v>3</v>
      </c>
      <c r="L1819" t="s">
        <v>65</v>
      </c>
      <c r="M1819" t="s">
        <v>66</v>
      </c>
      <c r="N1819" t="s">
        <v>67</v>
      </c>
    </row>
    <row r="1820" spans="1:14" x14ac:dyDescent="0.25">
      <c r="A1820" s="2">
        <v>1</v>
      </c>
      <c r="B1820" s="2">
        <v>2016</v>
      </c>
      <c r="C1820" t="s">
        <v>300</v>
      </c>
      <c r="D1820" t="s">
        <v>169</v>
      </c>
      <c r="E1820" s="2">
        <v>1</v>
      </c>
      <c r="F1820" s="2">
        <v>1</v>
      </c>
      <c r="G1820" t="s">
        <v>219</v>
      </c>
      <c r="H1820" t="s">
        <v>220</v>
      </c>
      <c r="I1820" t="s">
        <v>19</v>
      </c>
      <c r="J1820" t="s">
        <v>68</v>
      </c>
      <c r="K1820" s="2">
        <v>3</v>
      </c>
      <c r="L1820" t="s">
        <v>65</v>
      </c>
      <c r="M1820" t="s">
        <v>69</v>
      </c>
      <c r="N1820" t="s">
        <v>67</v>
      </c>
    </row>
    <row r="1821" spans="1:14" x14ac:dyDescent="0.25">
      <c r="A1821" s="2">
        <v>1</v>
      </c>
      <c r="B1821" s="2">
        <v>2016</v>
      </c>
      <c r="C1821" t="s">
        <v>300</v>
      </c>
      <c r="D1821" t="s">
        <v>169</v>
      </c>
      <c r="E1821" s="2">
        <v>1</v>
      </c>
      <c r="F1821" s="2">
        <v>1</v>
      </c>
      <c r="G1821" t="s">
        <v>219</v>
      </c>
      <c r="H1821" t="s">
        <v>220</v>
      </c>
      <c r="I1821" t="s">
        <v>19</v>
      </c>
      <c r="J1821" t="s">
        <v>70</v>
      </c>
      <c r="K1821" s="2">
        <v>3</v>
      </c>
      <c r="L1821" t="s">
        <v>65</v>
      </c>
      <c r="M1821" t="s">
        <v>71</v>
      </c>
      <c r="N1821" t="s">
        <v>67</v>
      </c>
    </row>
    <row r="1822" spans="1:14" x14ac:dyDescent="0.25">
      <c r="A1822" s="2">
        <v>1</v>
      </c>
      <c r="B1822" s="2">
        <v>2016</v>
      </c>
      <c r="C1822" t="s">
        <v>300</v>
      </c>
      <c r="D1822" t="s">
        <v>169</v>
      </c>
      <c r="E1822" s="2">
        <v>1</v>
      </c>
      <c r="F1822" s="2">
        <v>1</v>
      </c>
      <c r="G1822" t="s">
        <v>219</v>
      </c>
      <c r="H1822" t="s">
        <v>220</v>
      </c>
      <c r="I1822" t="s">
        <v>19</v>
      </c>
      <c r="J1822" t="s">
        <v>72</v>
      </c>
      <c r="K1822" s="3"/>
      <c r="L1822" t="s">
        <v>52</v>
      </c>
      <c r="M1822" t="s">
        <v>73</v>
      </c>
    </row>
    <row r="1823" spans="1:14" x14ac:dyDescent="0.25">
      <c r="A1823" s="2">
        <v>1</v>
      </c>
      <c r="B1823" s="2">
        <v>2016</v>
      </c>
      <c r="C1823" t="s">
        <v>300</v>
      </c>
      <c r="D1823" t="s">
        <v>169</v>
      </c>
      <c r="E1823" s="2">
        <v>1</v>
      </c>
      <c r="F1823" s="2">
        <v>1</v>
      </c>
      <c r="G1823" t="s">
        <v>219</v>
      </c>
      <c r="H1823" t="s">
        <v>220</v>
      </c>
      <c r="I1823" t="s">
        <v>19</v>
      </c>
      <c r="J1823" t="s">
        <v>74</v>
      </c>
      <c r="K1823" s="3"/>
      <c r="L1823" t="s">
        <v>75</v>
      </c>
      <c r="M1823" t="s">
        <v>76</v>
      </c>
    </row>
    <row r="1824" spans="1:14" x14ac:dyDescent="0.25">
      <c r="A1824" s="2">
        <v>1</v>
      </c>
      <c r="B1824" s="2">
        <v>2016</v>
      </c>
      <c r="C1824" t="s">
        <v>300</v>
      </c>
      <c r="D1824" t="s">
        <v>169</v>
      </c>
      <c r="E1824" s="2">
        <v>1</v>
      </c>
      <c r="F1824" s="2">
        <v>1</v>
      </c>
      <c r="G1824" t="s">
        <v>219</v>
      </c>
      <c r="H1824" t="s">
        <v>220</v>
      </c>
      <c r="I1824" t="s">
        <v>19</v>
      </c>
      <c r="J1824" t="s">
        <v>78</v>
      </c>
      <c r="K1824" s="2">
        <v>1</v>
      </c>
      <c r="L1824" t="s">
        <v>75</v>
      </c>
      <c r="M1824" t="s">
        <v>79</v>
      </c>
      <c r="N1824" t="s">
        <v>80</v>
      </c>
    </row>
    <row r="1825" spans="1:14" x14ac:dyDescent="0.25">
      <c r="A1825" s="2">
        <v>1</v>
      </c>
      <c r="B1825" s="2">
        <v>2016</v>
      </c>
      <c r="C1825" t="s">
        <v>300</v>
      </c>
      <c r="D1825" t="s">
        <v>169</v>
      </c>
      <c r="E1825" s="2">
        <v>1</v>
      </c>
      <c r="F1825" s="2">
        <v>1</v>
      </c>
      <c r="G1825" t="s">
        <v>219</v>
      </c>
      <c r="H1825" t="s">
        <v>220</v>
      </c>
      <c r="I1825" t="s">
        <v>19</v>
      </c>
      <c r="J1825" t="s">
        <v>81</v>
      </c>
      <c r="K1825" s="3"/>
      <c r="L1825" t="s">
        <v>75</v>
      </c>
      <c r="M1825" t="s">
        <v>82</v>
      </c>
    </row>
    <row r="1826" spans="1:14" x14ac:dyDescent="0.25">
      <c r="A1826" s="2">
        <v>1</v>
      </c>
      <c r="B1826" s="2">
        <v>2016</v>
      </c>
      <c r="C1826" t="s">
        <v>300</v>
      </c>
      <c r="D1826" t="s">
        <v>169</v>
      </c>
      <c r="E1826" s="2">
        <v>1</v>
      </c>
      <c r="F1826" s="2">
        <v>1</v>
      </c>
      <c r="G1826" t="s">
        <v>219</v>
      </c>
      <c r="H1826" t="s">
        <v>220</v>
      </c>
      <c r="I1826" t="s">
        <v>19</v>
      </c>
      <c r="J1826" t="s">
        <v>84</v>
      </c>
      <c r="K1826" s="2">
        <v>3</v>
      </c>
      <c r="L1826" t="s">
        <v>85</v>
      </c>
      <c r="M1826" t="s">
        <v>86</v>
      </c>
      <c r="N1826" t="s">
        <v>126</v>
      </c>
    </row>
    <row r="1827" spans="1:14" x14ac:dyDescent="0.25">
      <c r="A1827" s="2">
        <v>1</v>
      </c>
      <c r="B1827" s="2">
        <v>2016</v>
      </c>
      <c r="C1827" t="s">
        <v>300</v>
      </c>
      <c r="D1827" t="s">
        <v>169</v>
      </c>
      <c r="E1827" s="2">
        <v>1</v>
      </c>
      <c r="F1827" s="2">
        <v>1</v>
      </c>
      <c r="G1827" t="s">
        <v>219</v>
      </c>
      <c r="H1827" t="s">
        <v>220</v>
      </c>
      <c r="I1827" t="s">
        <v>19</v>
      </c>
      <c r="J1827" t="s">
        <v>88</v>
      </c>
      <c r="K1827" s="2">
        <v>3</v>
      </c>
      <c r="L1827" t="s">
        <v>85</v>
      </c>
      <c r="M1827" t="s">
        <v>89</v>
      </c>
      <c r="N1827" t="s">
        <v>126</v>
      </c>
    </row>
    <row r="1828" spans="1:14" x14ac:dyDescent="0.25">
      <c r="A1828" s="2">
        <v>1</v>
      </c>
      <c r="B1828" s="2">
        <v>2016</v>
      </c>
      <c r="C1828" t="s">
        <v>300</v>
      </c>
      <c r="D1828" t="s">
        <v>169</v>
      </c>
      <c r="E1828" s="2">
        <v>1</v>
      </c>
      <c r="F1828" s="2">
        <v>1</v>
      </c>
      <c r="G1828" t="s">
        <v>219</v>
      </c>
      <c r="H1828" t="s">
        <v>220</v>
      </c>
      <c r="I1828" t="s">
        <v>19</v>
      </c>
      <c r="J1828" t="s">
        <v>90</v>
      </c>
      <c r="K1828" s="3"/>
      <c r="L1828" t="s">
        <v>75</v>
      </c>
      <c r="M1828" t="s">
        <v>91</v>
      </c>
    </row>
    <row r="1829" spans="1:14" x14ac:dyDescent="0.25">
      <c r="A1829" s="2">
        <v>1</v>
      </c>
      <c r="B1829" s="2">
        <v>2016</v>
      </c>
      <c r="C1829" t="s">
        <v>300</v>
      </c>
      <c r="D1829" t="s">
        <v>169</v>
      </c>
      <c r="E1829" s="2">
        <v>1</v>
      </c>
      <c r="F1829" s="2">
        <v>1</v>
      </c>
      <c r="G1829" t="s">
        <v>219</v>
      </c>
      <c r="H1829" t="s">
        <v>220</v>
      </c>
      <c r="I1829" t="s">
        <v>19</v>
      </c>
      <c r="J1829" t="s">
        <v>93</v>
      </c>
      <c r="K1829" s="3"/>
      <c r="L1829" t="s">
        <v>75</v>
      </c>
      <c r="M1829" t="s">
        <v>94</v>
      </c>
    </row>
    <row r="1830" spans="1:14" x14ac:dyDescent="0.25">
      <c r="A1830" s="2">
        <v>1</v>
      </c>
      <c r="B1830" s="2">
        <v>2016</v>
      </c>
      <c r="C1830" t="s">
        <v>300</v>
      </c>
      <c r="D1830" t="s">
        <v>169</v>
      </c>
      <c r="E1830" s="2">
        <v>1</v>
      </c>
      <c r="F1830" s="2">
        <v>1</v>
      </c>
      <c r="G1830" t="s">
        <v>219</v>
      </c>
      <c r="H1830" t="s">
        <v>220</v>
      </c>
      <c r="I1830" t="s">
        <v>19</v>
      </c>
      <c r="J1830" t="s">
        <v>96</v>
      </c>
      <c r="K1830" s="3"/>
      <c r="L1830" t="s">
        <v>75</v>
      </c>
      <c r="M1830" t="s">
        <v>97</v>
      </c>
    </row>
    <row r="1831" spans="1:14" x14ac:dyDescent="0.25">
      <c r="A1831" s="2">
        <v>1</v>
      </c>
      <c r="B1831" s="2">
        <v>2016</v>
      </c>
      <c r="C1831" t="s">
        <v>300</v>
      </c>
      <c r="D1831" t="s">
        <v>169</v>
      </c>
      <c r="E1831" s="2">
        <v>1</v>
      </c>
      <c r="F1831" s="2">
        <v>1</v>
      </c>
      <c r="G1831" t="s">
        <v>219</v>
      </c>
      <c r="H1831" t="s">
        <v>220</v>
      </c>
      <c r="I1831" t="s">
        <v>19</v>
      </c>
      <c r="J1831" t="s">
        <v>98</v>
      </c>
      <c r="K1831" s="2">
        <v>4</v>
      </c>
      <c r="L1831" t="s">
        <v>85</v>
      </c>
      <c r="M1831" t="s">
        <v>99</v>
      </c>
      <c r="N1831" t="s">
        <v>87</v>
      </c>
    </row>
    <row r="1832" spans="1:14" x14ac:dyDescent="0.25">
      <c r="A1832" s="2">
        <v>1</v>
      </c>
      <c r="B1832" s="2">
        <v>2016</v>
      </c>
      <c r="C1832" t="s">
        <v>300</v>
      </c>
      <c r="D1832" t="s">
        <v>169</v>
      </c>
      <c r="E1832" s="2">
        <v>1</v>
      </c>
      <c r="F1832" s="2">
        <v>1</v>
      </c>
      <c r="G1832" t="s">
        <v>219</v>
      </c>
      <c r="H1832" t="s">
        <v>220</v>
      </c>
      <c r="I1832" t="s">
        <v>19</v>
      </c>
      <c r="J1832" t="s">
        <v>100</v>
      </c>
      <c r="K1832" s="3"/>
      <c r="L1832" t="s">
        <v>61</v>
      </c>
      <c r="M1832" t="s">
        <v>101</v>
      </c>
    </row>
    <row r="1833" spans="1:14" x14ac:dyDescent="0.25">
      <c r="A1833" s="2">
        <v>1</v>
      </c>
      <c r="B1833" s="2">
        <v>2016</v>
      </c>
      <c r="C1833" t="s">
        <v>300</v>
      </c>
      <c r="D1833" t="s">
        <v>169</v>
      </c>
      <c r="E1833" s="2">
        <v>1</v>
      </c>
      <c r="F1833" s="2">
        <v>1</v>
      </c>
      <c r="G1833" t="s">
        <v>219</v>
      </c>
      <c r="H1833" t="s">
        <v>220</v>
      </c>
      <c r="I1833" t="s">
        <v>19</v>
      </c>
      <c r="J1833" t="s">
        <v>102</v>
      </c>
      <c r="K1833" s="3"/>
      <c r="L1833" t="s">
        <v>61</v>
      </c>
      <c r="M1833" t="s">
        <v>103</v>
      </c>
    </row>
    <row r="1834" spans="1:14" x14ac:dyDescent="0.25">
      <c r="A1834" s="2">
        <v>1</v>
      </c>
      <c r="B1834" s="2">
        <v>2016</v>
      </c>
      <c r="C1834" t="s">
        <v>300</v>
      </c>
      <c r="D1834" t="s">
        <v>169</v>
      </c>
      <c r="E1834" s="2">
        <v>1</v>
      </c>
      <c r="F1834" s="2">
        <v>1</v>
      </c>
      <c r="G1834" t="s">
        <v>219</v>
      </c>
      <c r="H1834" t="s">
        <v>220</v>
      </c>
      <c r="I1834" t="s">
        <v>19</v>
      </c>
      <c r="J1834" t="s">
        <v>104</v>
      </c>
      <c r="K1834" s="3"/>
      <c r="L1834" t="s">
        <v>61</v>
      </c>
      <c r="M1834" t="s">
        <v>105</v>
      </c>
    </row>
    <row r="1835" spans="1:14" x14ac:dyDescent="0.25">
      <c r="A1835" s="2">
        <v>1</v>
      </c>
      <c r="B1835" s="2">
        <v>2016</v>
      </c>
      <c r="C1835" t="s">
        <v>300</v>
      </c>
      <c r="D1835" t="s">
        <v>169</v>
      </c>
      <c r="E1835" s="2">
        <v>1</v>
      </c>
      <c r="F1835" s="2">
        <v>1</v>
      </c>
      <c r="G1835" t="s">
        <v>219</v>
      </c>
      <c r="H1835" t="s">
        <v>220</v>
      </c>
      <c r="I1835" t="s">
        <v>19</v>
      </c>
      <c r="J1835" t="s">
        <v>106</v>
      </c>
      <c r="K1835" s="3"/>
      <c r="L1835" t="s">
        <v>61</v>
      </c>
      <c r="M1835" t="s">
        <v>107</v>
      </c>
    </row>
    <row r="1836" spans="1:14" x14ac:dyDescent="0.25">
      <c r="A1836" s="2">
        <v>1</v>
      </c>
      <c r="B1836" s="2">
        <v>2016</v>
      </c>
      <c r="C1836" t="s">
        <v>300</v>
      </c>
      <c r="D1836" t="s">
        <v>169</v>
      </c>
      <c r="E1836" s="2">
        <v>1</v>
      </c>
      <c r="F1836" s="2">
        <v>1</v>
      </c>
      <c r="G1836" t="s">
        <v>219</v>
      </c>
      <c r="H1836" t="s">
        <v>220</v>
      </c>
      <c r="I1836" t="s">
        <v>19</v>
      </c>
      <c r="J1836" t="s">
        <v>108</v>
      </c>
      <c r="K1836" s="3"/>
      <c r="L1836" t="s">
        <v>61</v>
      </c>
      <c r="M1836" t="s">
        <v>109</v>
      </c>
    </row>
    <row r="1837" spans="1:14" x14ac:dyDescent="0.25">
      <c r="A1837" s="2">
        <v>1</v>
      </c>
      <c r="B1837" s="2">
        <v>2016</v>
      </c>
      <c r="C1837" t="s">
        <v>300</v>
      </c>
      <c r="D1837" t="s">
        <v>169</v>
      </c>
      <c r="E1837" s="2">
        <v>1</v>
      </c>
      <c r="F1837" s="2">
        <v>1</v>
      </c>
      <c r="G1837" t="s">
        <v>219</v>
      </c>
      <c r="H1837" t="s">
        <v>220</v>
      </c>
      <c r="I1837" t="s">
        <v>19</v>
      </c>
      <c r="J1837" t="s">
        <v>110</v>
      </c>
      <c r="K1837" s="3"/>
      <c r="L1837" t="s">
        <v>61</v>
      </c>
      <c r="M1837" t="s">
        <v>111</v>
      </c>
    </row>
    <row r="1838" spans="1:14" x14ac:dyDescent="0.25">
      <c r="A1838" s="2">
        <v>1</v>
      </c>
      <c r="B1838" s="2">
        <v>2016</v>
      </c>
      <c r="C1838" t="s">
        <v>300</v>
      </c>
      <c r="D1838" t="s">
        <v>169</v>
      </c>
      <c r="E1838" s="2">
        <v>1</v>
      </c>
      <c r="F1838" s="2">
        <v>1</v>
      </c>
      <c r="G1838" t="s">
        <v>219</v>
      </c>
      <c r="H1838" t="s">
        <v>220</v>
      </c>
      <c r="I1838" t="s">
        <v>19</v>
      </c>
      <c r="J1838" t="s">
        <v>112</v>
      </c>
      <c r="K1838" s="3"/>
      <c r="L1838" t="s">
        <v>61</v>
      </c>
      <c r="M1838" t="s">
        <v>113</v>
      </c>
    </row>
    <row r="1839" spans="1:14" x14ac:dyDescent="0.25">
      <c r="A1839" s="2">
        <v>1</v>
      </c>
      <c r="B1839" s="2">
        <v>2016</v>
      </c>
      <c r="C1839" t="s">
        <v>300</v>
      </c>
      <c r="D1839" t="s">
        <v>169</v>
      </c>
      <c r="E1839" s="2">
        <v>1</v>
      </c>
      <c r="F1839" s="2">
        <v>1</v>
      </c>
      <c r="G1839" t="s">
        <v>219</v>
      </c>
      <c r="H1839" t="s">
        <v>220</v>
      </c>
      <c r="I1839" t="s">
        <v>19</v>
      </c>
      <c r="J1839" t="s">
        <v>114</v>
      </c>
      <c r="K1839" s="3"/>
      <c r="L1839" t="s">
        <v>61</v>
      </c>
      <c r="M1839" t="s">
        <v>115</v>
      </c>
    </row>
    <row r="1840" spans="1:14" x14ac:dyDescent="0.25">
      <c r="A1840" s="2">
        <v>1</v>
      </c>
      <c r="B1840" s="2">
        <v>2016</v>
      </c>
      <c r="C1840" t="s">
        <v>300</v>
      </c>
      <c r="D1840" t="s">
        <v>169</v>
      </c>
      <c r="E1840" s="2">
        <v>1</v>
      </c>
      <c r="F1840" s="2">
        <v>1</v>
      </c>
      <c r="G1840" t="s">
        <v>219</v>
      </c>
      <c r="H1840" t="s">
        <v>220</v>
      </c>
      <c r="I1840" t="s">
        <v>19</v>
      </c>
      <c r="J1840" t="s">
        <v>116</v>
      </c>
      <c r="K1840" s="2">
        <v>1</v>
      </c>
      <c r="L1840" t="s">
        <v>65</v>
      </c>
      <c r="M1840" t="s">
        <v>117</v>
      </c>
      <c r="N1840" t="s">
        <v>230</v>
      </c>
    </row>
    <row r="1841" spans="1:14" x14ac:dyDescent="0.25">
      <c r="A1841" s="2">
        <v>1</v>
      </c>
      <c r="B1841" s="2">
        <v>2016</v>
      </c>
      <c r="C1841" t="s">
        <v>300</v>
      </c>
      <c r="D1841" t="s">
        <v>169</v>
      </c>
      <c r="E1841" s="2">
        <v>1</v>
      </c>
      <c r="F1841" s="2">
        <v>1</v>
      </c>
      <c r="G1841" t="s">
        <v>219</v>
      </c>
      <c r="H1841" t="s">
        <v>220</v>
      </c>
      <c r="I1841" t="s">
        <v>19</v>
      </c>
      <c r="J1841" t="s">
        <v>118</v>
      </c>
      <c r="K1841" s="2">
        <v>3</v>
      </c>
      <c r="L1841" t="s">
        <v>55</v>
      </c>
      <c r="M1841" t="s">
        <v>119</v>
      </c>
      <c r="N1841" t="s">
        <v>178</v>
      </c>
    </row>
    <row r="1842" spans="1:14" x14ac:dyDescent="0.25">
      <c r="A1842" s="2">
        <v>1</v>
      </c>
      <c r="B1842" s="2">
        <v>2016</v>
      </c>
      <c r="C1842" t="s">
        <v>300</v>
      </c>
      <c r="D1842" t="s">
        <v>169</v>
      </c>
      <c r="E1842" s="2">
        <v>1</v>
      </c>
      <c r="F1842" s="2">
        <v>1</v>
      </c>
      <c r="G1842" t="s">
        <v>219</v>
      </c>
      <c r="H1842" t="s">
        <v>220</v>
      </c>
      <c r="I1842" t="s">
        <v>19</v>
      </c>
      <c r="J1842" t="s">
        <v>120</v>
      </c>
      <c r="K1842" s="2">
        <v>2</v>
      </c>
      <c r="L1842" t="s">
        <v>65</v>
      </c>
      <c r="M1842" t="s">
        <v>121</v>
      </c>
      <c r="N1842" t="s">
        <v>186</v>
      </c>
    </row>
    <row r="1843" spans="1:14" x14ac:dyDescent="0.25">
      <c r="A1843" s="2">
        <v>1</v>
      </c>
      <c r="B1843" s="2">
        <v>2016</v>
      </c>
      <c r="C1843" t="s">
        <v>300</v>
      </c>
      <c r="D1843" t="s">
        <v>169</v>
      </c>
      <c r="E1843" s="2">
        <v>1</v>
      </c>
      <c r="F1843" s="2">
        <v>1</v>
      </c>
      <c r="G1843" t="s">
        <v>219</v>
      </c>
      <c r="H1843" t="s">
        <v>220</v>
      </c>
      <c r="I1843" t="s">
        <v>19</v>
      </c>
      <c r="J1843" t="s">
        <v>122</v>
      </c>
      <c r="K1843" s="2">
        <v>3</v>
      </c>
      <c r="L1843" t="s">
        <v>85</v>
      </c>
      <c r="M1843" t="s">
        <v>123</v>
      </c>
      <c r="N1843" t="s">
        <v>126</v>
      </c>
    </row>
    <row r="1844" spans="1:14" x14ac:dyDescent="0.25">
      <c r="A1844" s="2">
        <v>1</v>
      </c>
      <c r="B1844" s="2">
        <v>2016</v>
      </c>
      <c r="C1844" t="s">
        <v>300</v>
      </c>
      <c r="D1844" t="s">
        <v>169</v>
      </c>
      <c r="E1844" s="2">
        <v>1</v>
      </c>
      <c r="F1844" s="2">
        <v>1</v>
      </c>
      <c r="G1844" t="s">
        <v>219</v>
      </c>
      <c r="H1844" t="s">
        <v>220</v>
      </c>
      <c r="I1844" t="s">
        <v>19</v>
      </c>
      <c r="J1844" t="s">
        <v>124</v>
      </c>
      <c r="K1844" s="2">
        <v>2</v>
      </c>
      <c r="L1844" t="s">
        <v>85</v>
      </c>
      <c r="M1844" t="s">
        <v>125</v>
      </c>
      <c r="N1844" t="s">
        <v>176</v>
      </c>
    </row>
    <row r="1845" spans="1:14" x14ac:dyDescent="0.25">
      <c r="A1845" s="2">
        <v>1</v>
      </c>
      <c r="B1845" s="2">
        <v>2016</v>
      </c>
      <c r="C1845" t="s">
        <v>300</v>
      </c>
      <c r="D1845" t="s">
        <v>169</v>
      </c>
      <c r="E1845" s="2">
        <v>1</v>
      </c>
      <c r="F1845" s="2">
        <v>1</v>
      </c>
      <c r="G1845" t="s">
        <v>219</v>
      </c>
      <c r="H1845" t="s">
        <v>220</v>
      </c>
      <c r="I1845" t="s">
        <v>19</v>
      </c>
      <c r="J1845" t="s">
        <v>127</v>
      </c>
      <c r="K1845" s="2">
        <v>4</v>
      </c>
      <c r="L1845" t="s">
        <v>85</v>
      </c>
      <c r="M1845" t="s">
        <v>128</v>
      </c>
      <c r="N1845" t="s">
        <v>87</v>
      </c>
    </row>
    <row r="1846" spans="1:14" x14ac:dyDescent="0.25">
      <c r="A1846" s="2">
        <v>1</v>
      </c>
      <c r="B1846" s="2">
        <v>2016</v>
      </c>
      <c r="C1846" t="s">
        <v>300</v>
      </c>
      <c r="D1846" t="s">
        <v>169</v>
      </c>
      <c r="E1846" s="2">
        <v>1</v>
      </c>
      <c r="F1846" s="2">
        <v>1</v>
      </c>
      <c r="G1846" t="s">
        <v>219</v>
      </c>
      <c r="H1846" t="s">
        <v>220</v>
      </c>
      <c r="I1846" t="s">
        <v>19</v>
      </c>
      <c r="J1846" t="s">
        <v>129</v>
      </c>
      <c r="K1846" s="2">
        <v>3</v>
      </c>
      <c r="L1846" t="s">
        <v>85</v>
      </c>
      <c r="M1846" t="s">
        <v>130</v>
      </c>
      <c r="N1846" t="s">
        <v>126</v>
      </c>
    </row>
    <row r="1847" spans="1:14" x14ac:dyDescent="0.25">
      <c r="A1847" s="2">
        <v>1</v>
      </c>
      <c r="B1847" s="2">
        <v>2016</v>
      </c>
      <c r="C1847" t="s">
        <v>300</v>
      </c>
      <c r="D1847" t="s">
        <v>169</v>
      </c>
      <c r="E1847" s="2">
        <v>1</v>
      </c>
      <c r="F1847" s="2">
        <v>1</v>
      </c>
      <c r="G1847" t="s">
        <v>219</v>
      </c>
      <c r="H1847" t="s">
        <v>220</v>
      </c>
      <c r="I1847" t="s">
        <v>19</v>
      </c>
      <c r="J1847" t="s">
        <v>131</v>
      </c>
      <c r="K1847" s="2">
        <v>4</v>
      </c>
      <c r="L1847" t="s">
        <v>85</v>
      </c>
      <c r="M1847" t="s">
        <v>132</v>
      </c>
      <c r="N1847" t="s">
        <v>87</v>
      </c>
    </row>
    <row r="1848" spans="1:14" x14ac:dyDescent="0.25">
      <c r="A1848" s="2">
        <v>1</v>
      </c>
      <c r="B1848" s="2">
        <v>2016</v>
      </c>
      <c r="C1848" t="s">
        <v>300</v>
      </c>
      <c r="D1848" t="s">
        <v>169</v>
      </c>
      <c r="E1848" s="2">
        <v>1</v>
      </c>
      <c r="F1848" s="2">
        <v>1</v>
      </c>
      <c r="G1848" t="s">
        <v>219</v>
      </c>
      <c r="H1848" t="s">
        <v>220</v>
      </c>
      <c r="I1848" t="s">
        <v>19</v>
      </c>
      <c r="J1848" t="s">
        <v>133</v>
      </c>
      <c r="K1848" s="2">
        <v>2</v>
      </c>
      <c r="L1848" t="s">
        <v>52</v>
      </c>
      <c r="M1848" t="s">
        <v>134</v>
      </c>
      <c r="N1848" t="s">
        <v>63</v>
      </c>
    </row>
    <row r="1849" spans="1:14" x14ac:dyDescent="0.25">
      <c r="A1849" s="2">
        <v>1</v>
      </c>
      <c r="B1849" s="2">
        <v>2016</v>
      </c>
      <c r="C1849" t="s">
        <v>300</v>
      </c>
      <c r="D1849" t="s">
        <v>169</v>
      </c>
      <c r="E1849" s="2">
        <v>1</v>
      </c>
      <c r="F1849" s="2">
        <v>1</v>
      </c>
      <c r="G1849" t="s">
        <v>219</v>
      </c>
      <c r="H1849" t="s">
        <v>220</v>
      </c>
      <c r="I1849" t="s">
        <v>19</v>
      </c>
      <c r="J1849" t="s">
        <v>135</v>
      </c>
      <c r="K1849" s="2">
        <v>3</v>
      </c>
      <c r="L1849" t="s">
        <v>55</v>
      </c>
      <c r="M1849" t="s">
        <v>136</v>
      </c>
      <c r="N1849" t="s">
        <v>178</v>
      </c>
    </row>
    <row r="1850" spans="1:14" x14ac:dyDescent="0.25">
      <c r="A1850" s="2">
        <v>1</v>
      </c>
      <c r="B1850" s="2">
        <v>2016</v>
      </c>
      <c r="C1850" t="s">
        <v>300</v>
      </c>
      <c r="D1850" t="s">
        <v>169</v>
      </c>
      <c r="E1850" s="2">
        <v>1</v>
      </c>
      <c r="F1850" s="2">
        <v>1</v>
      </c>
      <c r="G1850" t="s">
        <v>219</v>
      </c>
      <c r="H1850" t="s">
        <v>220</v>
      </c>
      <c r="I1850" t="s">
        <v>19</v>
      </c>
      <c r="J1850" t="s">
        <v>137</v>
      </c>
      <c r="K1850" s="2">
        <v>4</v>
      </c>
      <c r="L1850" t="s">
        <v>55</v>
      </c>
      <c r="M1850" t="s">
        <v>138</v>
      </c>
      <c r="N1850" t="s">
        <v>57</v>
      </c>
    </row>
    <row r="1851" spans="1:14" x14ac:dyDescent="0.25">
      <c r="A1851" s="2">
        <v>1</v>
      </c>
      <c r="B1851" s="2">
        <v>2016</v>
      </c>
      <c r="C1851" t="s">
        <v>300</v>
      </c>
      <c r="D1851" t="s">
        <v>169</v>
      </c>
      <c r="E1851" s="2">
        <v>1</v>
      </c>
      <c r="F1851" s="2">
        <v>1</v>
      </c>
      <c r="G1851" t="s">
        <v>219</v>
      </c>
      <c r="H1851" t="s">
        <v>220</v>
      </c>
      <c r="I1851" t="s">
        <v>19</v>
      </c>
      <c r="J1851" t="s">
        <v>139</v>
      </c>
      <c r="K1851" s="2">
        <v>3</v>
      </c>
      <c r="L1851" t="s">
        <v>85</v>
      </c>
      <c r="M1851" t="s">
        <v>140</v>
      </c>
      <c r="N1851" t="s">
        <v>126</v>
      </c>
    </row>
    <row r="1852" spans="1:14" x14ac:dyDescent="0.25">
      <c r="A1852" s="2">
        <v>1</v>
      </c>
      <c r="B1852" s="2">
        <v>2016</v>
      </c>
      <c r="C1852" t="s">
        <v>300</v>
      </c>
      <c r="D1852" t="s">
        <v>169</v>
      </c>
      <c r="E1852" s="2">
        <v>1</v>
      </c>
      <c r="F1852" s="2">
        <v>1</v>
      </c>
      <c r="G1852" t="s">
        <v>219</v>
      </c>
      <c r="H1852" t="s">
        <v>220</v>
      </c>
      <c r="I1852" t="s">
        <v>19</v>
      </c>
      <c r="J1852" t="s">
        <v>141</v>
      </c>
      <c r="K1852" s="2">
        <v>3</v>
      </c>
      <c r="L1852" t="s">
        <v>85</v>
      </c>
      <c r="M1852" t="s">
        <v>142</v>
      </c>
      <c r="N1852" t="s">
        <v>126</v>
      </c>
    </row>
    <row r="1853" spans="1:14" x14ac:dyDescent="0.25">
      <c r="A1853" s="2">
        <v>1</v>
      </c>
      <c r="B1853" s="2">
        <v>2016</v>
      </c>
      <c r="C1853" t="s">
        <v>300</v>
      </c>
      <c r="D1853" t="s">
        <v>169</v>
      </c>
      <c r="E1853" s="2">
        <v>1</v>
      </c>
      <c r="F1853" s="2">
        <v>1</v>
      </c>
      <c r="G1853" t="s">
        <v>219</v>
      </c>
      <c r="H1853" t="s">
        <v>220</v>
      </c>
      <c r="I1853" t="s">
        <v>19</v>
      </c>
      <c r="J1853" t="s">
        <v>143</v>
      </c>
      <c r="K1853" s="2">
        <v>4</v>
      </c>
      <c r="L1853" t="s">
        <v>85</v>
      </c>
      <c r="M1853" t="s">
        <v>144</v>
      </c>
      <c r="N1853" t="s">
        <v>87</v>
      </c>
    </row>
    <row r="1854" spans="1:14" x14ac:dyDescent="0.25">
      <c r="A1854" s="2">
        <v>1</v>
      </c>
      <c r="B1854" s="2">
        <v>2016</v>
      </c>
      <c r="C1854" t="s">
        <v>300</v>
      </c>
      <c r="D1854" t="s">
        <v>169</v>
      </c>
      <c r="E1854" s="2">
        <v>1</v>
      </c>
      <c r="F1854" s="2">
        <v>1</v>
      </c>
      <c r="G1854" t="s">
        <v>219</v>
      </c>
      <c r="H1854" t="s">
        <v>220</v>
      </c>
      <c r="I1854" t="s">
        <v>19</v>
      </c>
      <c r="J1854" t="s">
        <v>145</v>
      </c>
      <c r="K1854" s="2">
        <v>4</v>
      </c>
      <c r="L1854" t="s">
        <v>55</v>
      </c>
      <c r="M1854" t="s">
        <v>146</v>
      </c>
      <c r="N1854" t="s">
        <v>57</v>
      </c>
    </row>
    <row r="1855" spans="1:14" x14ac:dyDescent="0.25">
      <c r="A1855" s="2">
        <v>1</v>
      </c>
      <c r="B1855" s="2">
        <v>2016</v>
      </c>
      <c r="C1855" t="s">
        <v>300</v>
      </c>
      <c r="D1855" t="s">
        <v>169</v>
      </c>
      <c r="E1855" s="2">
        <v>1</v>
      </c>
      <c r="F1855" s="2">
        <v>1</v>
      </c>
      <c r="G1855" t="s">
        <v>219</v>
      </c>
      <c r="H1855" t="s">
        <v>220</v>
      </c>
      <c r="I1855" t="s">
        <v>19</v>
      </c>
      <c r="J1855" t="s">
        <v>147</v>
      </c>
      <c r="K1855" s="2">
        <v>4</v>
      </c>
      <c r="L1855" t="s">
        <v>55</v>
      </c>
      <c r="M1855" t="s">
        <v>148</v>
      </c>
      <c r="N1855" t="s">
        <v>57</v>
      </c>
    </row>
    <row r="1856" spans="1:14" x14ac:dyDescent="0.25">
      <c r="A1856" s="2">
        <v>1</v>
      </c>
      <c r="B1856" s="2">
        <v>2016</v>
      </c>
      <c r="C1856" t="s">
        <v>300</v>
      </c>
      <c r="D1856" t="s">
        <v>169</v>
      </c>
      <c r="E1856" s="2">
        <v>1</v>
      </c>
      <c r="F1856" s="2">
        <v>1</v>
      </c>
      <c r="G1856" t="s">
        <v>219</v>
      </c>
      <c r="H1856" t="s">
        <v>220</v>
      </c>
      <c r="I1856" t="s">
        <v>19</v>
      </c>
      <c r="J1856" t="s">
        <v>149</v>
      </c>
      <c r="K1856" s="2">
        <v>3</v>
      </c>
      <c r="L1856" t="s">
        <v>55</v>
      </c>
      <c r="M1856" t="s">
        <v>150</v>
      </c>
      <c r="N1856" t="s">
        <v>178</v>
      </c>
    </row>
    <row r="1857" spans="1:14" x14ac:dyDescent="0.25">
      <c r="A1857" s="2">
        <v>1</v>
      </c>
      <c r="B1857" s="2">
        <v>2016</v>
      </c>
      <c r="C1857" t="s">
        <v>300</v>
      </c>
      <c r="D1857" t="s">
        <v>169</v>
      </c>
      <c r="E1857" s="2">
        <v>1</v>
      </c>
      <c r="F1857" s="2">
        <v>1</v>
      </c>
      <c r="G1857" t="s">
        <v>219</v>
      </c>
      <c r="H1857" t="s">
        <v>220</v>
      </c>
      <c r="I1857" t="s">
        <v>19</v>
      </c>
      <c r="J1857" t="s">
        <v>151</v>
      </c>
      <c r="K1857" s="3"/>
      <c r="L1857" t="s">
        <v>52</v>
      </c>
      <c r="M1857" t="s">
        <v>152</v>
      </c>
    </row>
    <row r="1858" spans="1:14" x14ac:dyDescent="0.25">
      <c r="A1858" s="2">
        <v>1</v>
      </c>
      <c r="B1858" s="2">
        <v>2016</v>
      </c>
      <c r="C1858" t="s">
        <v>300</v>
      </c>
      <c r="D1858" t="s">
        <v>169</v>
      </c>
      <c r="E1858" s="2">
        <v>1</v>
      </c>
      <c r="F1858" s="2">
        <v>1</v>
      </c>
      <c r="G1858" t="s">
        <v>219</v>
      </c>
      <c r="H1858" t="s">
        <v>220</v>
      </c>
      <c r="I1858" t="s">
        <v>19</v>
      </c>
      <c r="J1858" t="s">
        <v>153</v>
      </c>
      <c r="K1858" s="3"/>
      <c r="L1858" t="s">
        <v>75</v>
      </c>
      <c r="M1858" t="s">
        <v>154</v>
      </c>
    </row>
    <row r="1859" spans="1:14" x14ac:dyDescent="0.25">
      <c r="A1859" s="2">
        <v>1</v>
      </c>
      <c r="B1859" s="2">
        <v>2016</v>
      </c>
      <c r="C1859" t="s">
        <v>300</v>
      </c>
      <c r="D1859" t="s">
        <v>169</v>
      </c>
      <c r="E1859" s="2">
        <v>1</v>
      </c>
      <c r="F1859" s="2">
        <v>1</v>
      </c>
      <c r="G1859" t="s">
        <v>219</v>
      </c>
      <c r="H1859" t="s">
        <v>220</v>
      </c>
      <c r="I1859" t="s">
        <v>19</v>
      </c>
      <c r="J1859" t="s">
        <v>156</v>
      </c>
      <c r="K1859" s="2">
        <v>4</v>
      </c>
      <c r="L1859" t="s">
        <v>75</v>
      </c>
      <c r="M1859" t="s">
        <v>157</v>
      </c>
      <c r="N1859" t="s">
        <v>301</v>
      </c>
    </row>
    <row r="1860" spans="1:14" x14ac:dyDescent="0.25">
      <c r="A1860" s="2">
        <v>1</v>
      </c>
      <c r="B1860" s="2">
        <v>2016</v>
      </c>
      <c r="C1860" t="s">
        <v>300</v>
      </c>
      <c r="D1860" t="s">
        <v>169</v>
      </c>
      <c r="E1860" s="2">
        <v>1</v>
      </c>
      <c r="F1860" s="2">
        <v>1</v>
      </c>
      <c r="G1860" t="s">
        <v>219</v>
      </c>
      <c r="H1860" t="s">
        <v>220</v>
      </c>
      <c r="I1860" t="s">
        <v>19</v>
      </c>
      <c r="J1860" t="s">
        <v>159</v>
      </c>
      <c r="K1860" s="3"/>
      <c r="L1860" t="s">
        <v>52</v>
      </c>
      <c r="M1860" t="s">
        <v>160</v>
      </c>
    </row>
    <row r="1861" spans="1:14" x14ac:dyDescent="0.25">
      <c r="A1861" s="2">
        <v>1</v>
      </c>
      <c r="B1861" s="2">
        <v>2016</v>
      </c>
      <c r="C1861" t="s">
        <v>300</v>
      </c>
      <c r="D1861" t="s">
        <v>169</v>
      </c>
      <c r="E1861" s="2">
        <v>1</v>
      </c>
      <c r="F1861" s="2">
        <v>1</v>
      </c>
      <c r="G1861" t="s">
        <v>219</v>
      </c>
      <c r="H1861" t="s">
        <v>220</v>
      </c>
      <c r="I1861" t="s">
        <v>19</v>
      </c>
      <c r="J1861" t="s">
        <v>161</v>
      </c>
      <c r="K1861" s="3"/>
      <c r="L1861" t="s">
        <v>52</v>
      </c>
      <c r="M1861" t="s">
        <v>162</v>
      </c>
    </row>
    <row r="1862" spans="1:14" x14ac:dyDescent="0.25">
      <c r="A1862" s="2">
        <v>1</v>
      </c>
      <c r="B1862" s="2">
        <v>2016</v>
      </c>
      <c r="C1862" t="s">
        <v>300</v>
      </c>
      <c r="D1862" t="s">
        <v>169</v>
      </c>
      <c r="E1862" s="2">
        <v>1</v>
      </c>
      <c r="F1862" s="2">
        <v>1</v>
      </c>
      <c r="G1862" t="s">
        <v>219</v>
      </c>
      <c r="H1862" t="s">
        <v>220</v>
      </c>
      <c r="I1862" t="s">
        <v>19</v>
      </c>
      <c r="J1862" t="s">
        <v>163</v>
      </c>
      <c r="K1862" s="2">
        <v>2</v>
      </c>
      <c r="L1862" t="s">
        <v>52</v>
      </c>
      <c r="M1862" t="s">
        <v>164</v>
      </c>
      <c r="N1862" t="s">
        <v>177</v>
      </c>
    </row>
    <row r="1863" spans="1:14" x14ac:dyDescent="0.25">
      <c r="A1863" s="2">
        <v>1</v>
      </c>
      <c r="B1863" s="2">
        <v>2016</v>
      </c>
      <c r="C1863" t="s">
        <v>300</v>
      </c>
      <c r="D1863" t="s">
        <v>169</v>
      </c>
      <c r="E1863" s="2">
        <v>1</v>
      </c>
      <c r="F1863" s="2">
        <v>1</v>
      </c>
      <c r="G1863" t="s">
        <v>219</v>
      </c>
      <c r="H1863" t="s">
        <v>220</v>
      </c>
      <c r="I1863" t="s">
        <v>19</v>
      </c>
      <c r="J1863" t="s">
        <v>166</v>
      </c>
      <c r="K1863" s="2">
        <v>3</v>
      </c>
      <c r="L1863" t="s">
        <v>55</v>
      </c>
      <c r="M1863" t="s">
        <v>167</v>
      </c>
      <c r="N1863" t="s">
        <v>178</v>
      </c>
    </row>
    <row r="1864" spans="1:14" x14ac:dyDescent="0.25">
      <c r="A1864" s="2">
        <v>1</v>
      </c>
      <c r="B1864" s="2">
        <v>2016</v>
      </c>
      <c r="C1864" t="s">
        <v>302</v>
      </c>
      <c r="D1864" t="s">
        <v>204</v>
      </c>
      <c r="E1864" s="2">
        <v>1</v>
      </c>
      <c r="F1864" s="2">
        <v>0</v>
      </c>
      <c r="G1864" t="s">
        <v>198</v>
      </c>
      <c r="H1864" t="s">
        <v>199</v>
      </c>
      <c r="I1864" t="s">
        <v>17</v>
      </c>
      <c r="J1864" t="s">
        <v>51</v>
      </c>
      <c r="K1864" s="3"/>
      <c r="L1864" t="s">
        <v>52</v>
      </c>
      <c r="M1864" t="s">
        <v>53</v>
      </c>
    </row>
    <row r="1865" spans="1:14" x14ac:dyDescent="0.25">
      <c r="A1865" s="2">
        <v>1</v>
      </c>
      <c r="B1865" s="2">
        <v>2016</v>
      </c>
      <c r="C1865" t="s">
        <v>302</v>
      </c>
      <c r="D1865" t="s">
        <v>204</v>
      </c>
      <c r="E1865" s="2">
        <v>1</v>
      </c>
      <c r="F1865" s="2">
        <v>0</v>
      </c>
      <c r="G1865" t="s">
        <v>198</v>
      </c>
      <c r="H1865" t="s">
        <v>199</v>
      </c>
      <c r="I1865" t="s">
        <v>17</v>
      </c>
      <c r="J1865" t="s">
        <v>54</v>
      </c>
      <c r="K1865" s="2">
        <v>4</v>
      </c>
      <c r="L1865" t="s">
        <v>55</v>
      </c>
      <c r="M1865" t="s">
        <v>56</v>
      </c>
      <c r="N1865" t="s">
        <v>57</v>
      </c>
    </row>
    <row r="1866" spans="1:14" x14ac:dyDescent="0.25">
      <c r="A1866" s="2">
        <v>1</v>
      </c>
      <c r="B1866" s="2">
        <v>2016</v>
      </c>
      <c r="C1866" t="s">
        <v>302</v>
      </c>
      <c r="D1866" t="s">
        <v>204</v>
      </c>
      <c r="E1866" s="2">
        <v>1</v>
      </c>
      <c r="F1866" s="2">
        <v>0</v>
      </c>
      <c r="G1866" t="s">
        <v>198</v>
      </c>
      <c r="H1866" t="s">
        <v>199</v>
      </c>
      <c r="I1866" t="s">
        <v>17</v>
      </c>
      <c r="J1866" t="s">
        <v>58</v>
      </c>
      <c r="K1866" s="2">
        <v>4</v>
      </c>
      <c r="L1866" t="s">
        <v>55</v>
      </c>
      <c r="M1866" t="s">
        <v>59</v>
      </c>
      <c r="N1866" t="s">
        <v>57</v>
      </c>
    </row>
    <row r="1867" spans="1:14" x14ac:dyDescent="0.25">
      <c r="A1867" s="2">
        <v>1</v>
      </c>
      <c r="B1867" s="2">
        <v>2016</v>
      </c>
      <c r="C1867" t="s">
        <v>302</v>
      </c>
      <c r="D1867" t="s">
        <v>204</v>
      </c>
      <c r="E1867" s="2">
        <v>1</v>
      </c>
      <c r="F1867" s="2">
        <v>0</v>
      </c>
      <c r="G1867" t="s">
        <v>198</v>
      </c>
      <c r="H1867" t="s">
        <v>199</v>
      </c>
      <c r="I1867" t="s">
        <v>17</v>
      </c>
      <c r="J1867" t="s">
        <v>60</v>
      </c>
      <c r="K1867" s="2">
        <v>2</v>
      </c>
      <c r="L1867" t="s">
        <v>61</v>
      </c>
      <c r="M1867" t="s">
        <v>62</v>
      </c>
      <c r="N1867" t="s">
        <v>63</v>
      </c>
    </row>
    <row r="1868" spans="1:14" x14ac:dyDescent="0.25">
      <c r="A1868" s="2">
        <v>1</v>
      </c>
      <c r="B1868" s="2">
        <v>2016</v>
      </c>
      <c r="C1868" t="s">
        <v>302</v>
      </c>
      <c r="D1868" t="s">
        <v>204</v>
      </c>
      <c r="E1868" s="2">
        <v>1</v>
      </c>
      <c r="F1868" s="2">
        <v>0</v>
      </c>
      <c r="G1868" t="s">
        <v>198</v>
      </c>
      <c r="H1868" t="s">
        <v>199</v>
      </c>
      <c r="I1868" t="s">
        <v>17</v>
      </c>
      <c r="J1868" t="s">
        <v>64</v>
      </c>
      <c r="K1868" s="2">
        <v>3</v>
      </c>
      <c r="L1868" t="s">
        <v>65</v>
      </c>
      <c r="M1868" t="s">
        <v>66</v>
      </c>
      <c r="N1868" t="s">
        <v>67</v>
      </c>
    </row>
    <row r="1869" spans="1:14" x14ac:dyDescent="0.25">
      <c r="A1869" s="2">
        <v>1</v>
      </c>
      <c r="B1869" s="2">
        <v>2016</v>
      </c>
      <c r="C1869" t="s">
        <v>302</v>
      </c>
      <c r="D1869" t="s">
        <v>204</v>
      </c>
      <c r="E1869" s="2">
        <v>1</v>
      </c>
      <c r="F1869" s="2">
        <v>0</v>
      </c>
      <c r="G1869" t="s">
        <v>198</v>
      </c>
      <c r="H1869" t="s">
        <v>199</v>
      </c>
      <c r="I1869" t="s">
        <v>17</v>
      </c>
      <c r="J1869" t="s">
        <v>68</v>
      </c>
      <c r="K1869" s="2">
        <v>2</v>
      </c>
      <c r="L1869" t="s">
        <v>65</v>
      </c>
      <c r="M1869" t="s">
        <v>69</v>
      </c>
      <c r="N1869" t="s">
        <v>186</v>
      </c>
    </row>
    <row r="1870" spans="1:14" x14ac:dyDescent="0.25">
      <c r="A1870" s="2">
        <v>1</v>
      </c>
      <c r="B1870" s="2">
        <v>2016</v>
      </c>
      <c r="C1870" t="s">
        <v>302</v>
      </c>
      <c r="D1870" t="s">
        <v>204</v>
      </c>
      <c r="E1870" s="2">
        <v>1</v>
      </c>
      <c r="F1870" s="2">
        <v>0</v>
      </c>
      <c r="G1870" t="s">
        <v>198</v>
      </c>
      <c r="H1870" t="s">
        <v>199</v>
      </c>
      <c r="I1870" t="s">
        <v>17</v>
      </c>
      <c r="J1870" t="s">
        <v>70</v>
      </c>
      <c r="K1870" s="2">
        <v>3</v>
      </c>
      <c r="L1870" t="s">
        <v>65</v>
      </c>
      <c r="M1870" t="s">
        <v>71</v>
      </c>
      <c r="N1870" t="s">
        <v>67</v>
      </c>
    </row>
    <row r="1871" spans="1:14" x14ac:dyDescent="0.25">
      <c r="A1871" s="2">
        <v>1</v>
      </c>
      <c r="B1871" s="2">
        <v>2016</v>
      </c>
      <c r="C1871" t="s">
        <v>302</v>
      </c>
      <c r="D1871" t="s">
        <v>204</v>
      </c>
      <c r="E1871" s="2">
        <v>1</v>
      </c>
      <c r="F1871" s="2">
        <v>0</v>
      </c>
      <c r="G1871" t="s">
        <v>198</v>
      </c>
      <c r="H1871" t="s">
        <v>199</v>
      </c>
      <c r="I1871" t="s">
        <v>17</v>
      </c>
      <c r="J1871" t="s">
        <v>72</v>
      </c>
      <c r="K1871" s="3"/>
      <c r="L1871" t="s">
        <v>52</v>
      </c>
      <c r="M1871" t="s">
        <v>73</v>
      </c>
    </row>
    <row r="1872" spans="1:14" x14ac:dyDescent="0.25">
      <c r="A1872" s="2">
        <v>1</v>
      </c>
      <c r="B1872" s="2">
        <v>2016</v>
      </c>
      <c r="C1872" t="s">
        <v>302</v>
      </c>
      <c r="D1872" t="s">
        <v>204</v>
      </c>
      <c r="E1872" s="2">
        <v>1</v>
      </c>
      <c r="F1872" s="2">
        <v>0</v>
      </c>
      <c r="G1872" t="s">
        <v>198</v>
      </c>
      <c r="H1872" t="s">
        <v>199</v>
      </c>
      <c r="I1872" t="s">
        <v>17</v>
      </c>
      <c r="J1872" t="s">
        <v>74</v>
      </c>
      <c r="K1872" s="2">
        <v>1</v>
      </c>
      <c r="L1872" t="s">
        <v>75</v>
      </c>
      <c r="M1872" t="s">
        <v>76</v>
      </c>
      <c r="N1872" t="s">
        <v>77</v>
      </c>
    </row>
    <row r="1873" spans="1:14" x14ac:dyDescent="0.25">
      <c r="A1873" s="2">
        <v>1</v>
      </c>
      <c r="B1873" s="2">
        <v>2016</v>
      </c>
      <c r="C1873" t="s">
        <v>302</v>
      </c>
      <c r="D1873" t="s">
        <v>204</v>
      </c>
      <c r="E1873" s="2">
        <v>1</v>
      </c>
      <c r="F1873" s="2">
        <v>0</v>
      </c>
      <c r="G1873" t="s">
        <v>198</v>
      </c>
      <c r="H1873" t="s">
        <v>199</v>
      </c>
      <c r="I1873" t="s">
        <v>17</v>
      </c>
      <c r="J1873" t="s">
        <v>78</v>
      </c>
      <c r="K1873" s="2">
        <v>4</v>
      </c>
      <c r="L1873" t="s">
        <v>75</v>
      </c>
      <c r="M1873" t="s">
        <v>79</v>
      </c>
      <c r="N1873" t="s">
        <v>174</v>
      </c>
    </row>
    <row r="1874" spans="1:14" x14ac:dyDescent="0.25">
      <c r="A1874" s="2">
        <v>1</v>
      </c>
      <c r="B1874" s="2">
        <v>2016</v>
      </c>
      <c r="C1874" t="s">
        <v>302</v>
      </c>
      <c r="D1874" t="s">
        <v>204</v>
      </c>
      <c r="E1874" s="2">
        <v>1</v>
      </c>
      <c r="F1874" s="2">
        <v>0</v>
      </c>
      <c r="G1874" t="s">
        <v>198</v>
      </c>
      <c r="H1874" t="s">
        <v>199</v>
      </c>
      <c r="I1874" t="s">
        <v>17</v>
      </c>
      <c r="J1874" t="s">
        <v>81</v>
      </c>
      <c r="K1874" s="2">
        <v>1</v>
      </c>
      <c r="L1874" t="s">
        <v>75</v>
      </c>
      <c r="M1874" t="s">
        <v>82</v>
      </c>
      <c r="N1874" t="s">
        <v>83</v>
      </c>
    </row>
    <row r="1875" spans="1:14" x14ac:dyDescent="0.25">
      <c r="A1875" s="2">
        <v>1</v>
      </c>
      <c r="B1875" s="2">
        <v>2016</v>
      </c>
      <c r="C1875" t="s">
        <v>302</v>
      </c>
      <c r="D1875" t="s">
        <v>204</v>
      </c>
      <c r="E1875" s="2">
        <v>1</v>
      </c>
      <c r="F1875" s="2">
        <v>0</v>
      </c>
      <c r="G1875" t="s">
        <v>198</v>
      </c>
      <c r="H1875" t="s">
        <v>199</v>
      </c>
      <c r="I1875" t="s">
        <v>17</v>
      </c>
      <c r="J1875" t="s">
        <v>84</v>
      </c>
      <c r="K1875" s="2">
        <v>4</v>
      </c>
      <c r="L1875" t="s">
        <v>85</v>
      </c>
      <c r="M1875" t="s">
        <v>86</v>
      </c>
      <c r="N1875" t="s">
        <v>87</v>
      </c>
    </row>
    <row r="1876" spans="1:14" x14ac:dyDescent="0.25">
      <c r="A1876" s="2">
        <v>1</v>
      </c>
      <c r="B1876" s="2">
        <v>2016</v>
      </c>
      <c r="C1876" t="s">
        <v>302</v>
      </c>
      <c r="D1876" t="s">
        <v>204</v>
      </c>
      <c r="E1876" s="2">
        <v>1</v>
      </c>
      <c r="F1876" s="2">
        <v>0</v>
      </c>
      <c r="G1876" t="s">
        <v>198</v>
      </c>
      <c r="H1876" t="s">
        <v>199</v>
      </c>
      <c r="I1876" t="s">
        <v>17</v>
      </c>
      <c r="J1876" t="s">
        <v>88</v>
      </c>
      <c r="K1876" s="2">
        <v>5</v>
      </c>
      <c r="L1876" t="s">
        <v>85</v>
      </c>
      <c r="M1876" t="s">
        <v>89</v>
      </c>
      <c r="N1876" t="s">
        <v>185</v>
      </c>
    </row>
    <row r="1877" spans="1:14" x14ac:dyDescent="0.25">
      <c r="A1877" s="2">
        <v>1</v>
      </c>
      <c r="B1877" s="2">
        <v>2016</v>
      </c>
      <c r="C1877" t="s">
        <v>302</v>
      </c>
      <c r="D1877" t="s">
        <v>204</v>
      </c>
      <c r="E1877" s="2">
        <v>1</v>
      </c>
      <c r="F1877" s="2">
        <v>0</v>
      </c>
      <c r="G1877" t="s">
        <v>198</v>
      </c>
      <c r="H1877" t="s">
        <v>199</v>
      </c>
      <c r="I1877" t="s">
        <v>17</v>
      </c>
      <c r="J1877" t="s">
        <v>90</v>
      </c>
      <c r="K1877" s="2">
        <v>3</v>
      </c>
      <c r="L1877" t="s">
        <v>75</v>
      </c>
      <c r="M1877" t="s">
        <v>91</v>
      </c>
      <c r="N1877" t="s">
        <v>95</v>
      </c>
    </row>
    <row r="1878" spans="1:14" x14ac:dyDescent="0.25">
      <c r="A1878" s="2">
        <v>1</v>
      </c>
      <c r="B1878" s="2">
        <v>2016</v>
      </c>
      <c r="C1878" t="s">
        <v>302</v>
      </c>
      <c r="D1878" t="s">
        <v>204</v>
      </c>
      <c r="E1878" s="2">
        <v>1</v>
      </c>
      <c r="F1878" s="2">
        <v>0</v>
      </c>
      <c r="G1878" t="s">
        <v>198</v>
      </c>
      <c r="H1878" t="s">
        <v>199</v>
      </c>
      <c r="I1878" t="s">
        <v>17</v>
      </c>
      <c r="J1878" t="s">
        <v>93</v>
      </c>
      <c r="K1878" s="2">
        <v>3</v>
      </c>
      <c r="L1878" t="s">
        <v>75</v>
      </c>
      <c r="M1878" t="s">
        <v>94</v>
      </c>
      <c r="N1878" t="s">
        <v>95</v>
      </c>
    </row>
    <row r="1879" spans="1:14" x14ac:dyDescent="0.25">
      <c r="A1879" s="2">
        <v>1</v>
      </c>
      <c r="B1879" s="2">
        <v>2016</v>
      </c>
      <c r="C1879" t="s">
        <v>302</v>
      </c>
      <c r="D1879" t="s">
        <v>204</v>
      </c>
      <c r="E1879" s="2">
        <v>1</v>
      </c>
      <c r="F1879" s="2">
        <v>0</v>
      </c>
      <c r="G1879" t="s">
        <v>198</v>
      </c>
      <c r="H1879" t="s">
        <v>199</v>
      </c>
      <c r="I1879" t="s">
        <v>17</v>
      </c>
      <c r="J1879" t="s">
        <v>96</v>
      </c>
      <c r="K1879" s="2">
        <v>4</v>
      </c>
      <c r="L1879" t="s">
        <v>75</v>
      </c>
      <c r="M1879" t="s">
        <v>97</v>
      </c>
      <c r="N1879" t="s">
        <v>92</v>
      </c>
    </row>
    <row r="1880" spans="1:14" x14ac:dyDescent="0.25">
      <c r="A1880" s="2">
        <v>1</v>
      </c>
      <c r="B1880" s="2">
        <v>2016</v>
      </c>
      <c r="C1880" t="s">
        <v>302</v>
      </c>
      <c r="D1880" t="s">
        <v>204</v>
      </c>
      <c r="E1880" s="2">
        <v>1</v>
      </c>
      <c r="F1880" s="2">
        <v>0</v>
      </c>
      <c r="G1880" t="s">
        <v>198</v>
      </c>
      <c r="H1880" t="s">
        <v>199</v>
      </c>
      <c r="I1880" t="s">
        <v>17</v>
      </c>
      <c r="J1880" t="s">
        <v>98</v>
      </c>
      <c r="K1880" s="2">
        <v>4</v>
      </c>
      <c r="L1880" t="s">
        <v>85</v>
      </c>
      <c r="M1880" t="s">
        <v>99</v>
      </c>
      <c r="N1880" t="s">
        <v>87</v>
      </c>
    </row>
    <row r="1881" spans="1:14" x14ac:dyDescent="0.25">
      <c r="A1881" s="2">
        <v>1</v>
      </c>
      <c r="B1881" s="2">
        <v>2016</v>
      </c>
      <c r="C1881" t="s">
        <v>302</v>
      </c>
      <c r="D1881" t="s">
        <v>204</v>
      </c>
      <c r="E1881" s="2">
        <v>1</v>
      </c>
      <c r="F1881" s="2">
        <v>0</v>
      </c>
      <c r="G1881" t="s">
        <v>198</v>
      </c>
      <c r="H1881" t="s">
        <v>199</v>
      </c>
      <c r="I1881" t="s">
        <v>17</v>
      </c>
      <c r="J1881" t="s">
        <v>100</v>
      </c>
      <c r="K1881" s="3"/>
      <c r="L1881" t="s">
        <v>61</v>
      </c>
      <c r="M1881" t="s">
        <v>101</v>
      </c>
    </row>
    <row r="1882" spans="1:14" x14ac:dyDescent="0.25">
      <c r="A1882" s="2">
        <v>1</v>
      </c>
      <c r="B1882" s="2">
        <v>2016</v>
      </c>
      <c r="C1882" t="s">
        <v>302</v>
      </c>
      <c r="D1882" t="s">
        <v>204</v>
      </c>
      <c r="E1882" s="2">
        <v>1</v>
      </c>
      <c r="F1882" s="2">
        <v>0</v>
      </c>
      <c r="G1882" t="s">
        <v>198</v>
      </c>
      <c r="H1882" t="s">
        <v>199</v>
      </c>
      <c r="I1882" t="s">
        <v>17</v>
      </c>
      <c r="J1882" t="s">
        <v>102</v>
      </c>
      <c r="K1882" s="3"/>
      <c r="L1882" t="s">
        <v>61</v>
      </c>
      <c r="M1882" t="s">
        <v>103</v>
      </c>
    </row>
    <row r="1883" spans="1:14" x14ac:dyDescent="0.25">
      <c r="A1883" s="2">
        <v>1</v>
      </c>
      <c r="B1883" s="2">
        <v>2016</v>
      </c>
      <c r="C1883" t="s">
        <v>302</v>
      </c>
      <c r="D1883" t="s">
        <v>204</v>
      </c>
      <c r="E1883" s="2">
        <v>1</v>
      </c>
      <c r="F1883" s="2">
        <v>0</v>
      </c>
      <c r="G1883" t="s">
        <v>198</v>
      </c>
      <c r="H1883" t="s">
        <v>199</v>
      </c>
      <c r="I1883" t="s">
        <v>17</v>
      </c>
      <c r="J1883" t="s">
        <v>104</v>
      </c>
      <c r="K1883" s="3"/>
      <c r="L1883" t="s">
        <v>61</v>
      </c>
      <c r="M1883" t="s">
        <v>105</v>
      </c>
    </row>
    <row r="1884" spans="1:14" x14ac:dyDescent="0.25">
      <c r="A1884" s="2">
        <v>1</v>
      </c>
      <c r="B1884" s="2">
        <v>2016</v>
      </c>
      <c r="C1884" t="s">
        <v>302</v>
      </c>
      <c r="D1884" t="s">
        <v>204</v>
      </c>
      <c r="E1884" s="2">
        <v>1</v>
      </c>
      <c r="F1884" s="2">
        <v>0</v>
      </c>
      <c r="G1884" t="s">
        <v>198</v>
      </c>
      <c r="H1884" t="s">
        <v>199</v>
      </c>
      <c r="I1884" t="s">
        <v>17</v>
      </c>
      <c r="J1884" t="s">
        <v>106</v>
      </c>
      <c r="K1884" s="3"/>
      <c r="L1884" t="s">
        <v>61</v>
      </c>
      <c r="M1884" t="s">
        <v>107</v>
      </c>
    </row>
    <row r="1885" spans="1:14" x14ac:dyDescent="0.25">
      <c r="A1885" s="2">
        <v>1</v>
      </c>
      <c r="B1885" s="2">
        <v>2016</v>
      </c>
      <c r="C1885" t="s">
        <v>302</v>
      </c>
      <c r="D1885" t="s">
        <v>204</v>
      </c>
      <c r="E1885" s="2">
        <v>1</v>
      </c>
      <c r="F1885" s="2">
        <v>0</v>
      </c>
      <c r="G1885" t="s">
        <v>198</v>
      </c>
      <c r="H1885" t="s">
        <v>199</v>
      </c>
      <c r="I1885" t="s">
        <v>17</v>
      </c>
      <c r="J1885" t="s">
        <v>108</v>
      </c>
      <c r="K1885" s="3"/>
      <c r="L1885" t="s">
        <v>61</v>
      </c>
      <c r="M1885" t="s">
        <v>109</v>
      </c>
    </row>
    <row r="1886" spans="1:14" x14ac:dyDescent="0.25">
      <c r="A1886" s="2">
        <v>1</v>
      </c>
      <c r="B1886" s="2">
        <v>2016</v>
      </c>
      <c r="C1886" t="s">
        <v>302</v>
      </c>
      <c r="D1886" t="s">
        <v>204</v>
      </c>
      <c r="E1886" s="2">
        <v>1</v>
      </c>
      <c r="F1886" s="2">
        <v>0</v>
      </c>
      <c r="G1886" t="s">
        <v>198</v>
      </c>
      <c r="H1886" t="s">
        <v>199</v>
      </c>
      <c r="I1886" t="s">
        <v>17</v>
      </c>
      <c r="J1886" t="s">
        <v>110</v>
      </c>
      <c r="K1886" s="3"/>
      <c r="L1886" t="s">
        <v>61</v>
      </c>
      <c r="M1886" t="s">
        <v>111</v>
      </c>
    </row>
    <row r="1887" spans="1:14" x14ac:dyDescent="0.25">
      <c r="A1887" s="2">
        <v>1</v>
      </c>
      <c r="B1887" s="2">
        <v>2016</v>
      </c>
      <c r="C1887" t="s">
        <v>302</v>
      </c>
      <c r="D1887" t="s">
        <v>204</v>
      </c>
      <c r="E1887" s="2">
        <v>1</v>
      </c>
      <c r="F1887" s="2">
        <v>0</v>
      </c>
      <c r="G1887" t="s">
        <v>198</v>
      </c>
      <c r="H1887" t="s">
        <v>199</v>
      </c>
      <c r="I1887" t="s">
        <v>17</v>
      </c>
      <c r="J1887" t="s">
        <v>112</v>
      </c>
      <c r="K1887" s="3"/>
      <c r="L1887" t="s">
        <v>61</v>
      </c>
      <c r="M1887" t="s">
        <v>113</v>
      </c>
    </row>
    <row r="1888" spans="1:14" x14ac:dyDescent="0.25">
      <c r="A1888" s="2">
        <v>1</v>
      </c>
      <c r="B1888" s="2">
        <v>2016</v>
      </c>
      <c r="C1888" t="s">
        <v>302</v>
      </c>
      <c r="D1888" t="s">
        <v>204</v>
      </c>
      <c r="E1888" s="2">
        <v>1</v>
      </c>
      <c r="F1888" s="2">
        <v>0</v>
      </c>
      <c r="G1888" t="s">
        <v>198</v>
      </c>
      <c r="H1888" t="s">
        <v>199</v>
      </c>
      <c r="I1888" t="s">
        <v>17</v>
      </c>
      <c r="J1888" t="s">
        <v>114</v>
      </c>
      <c r="K1888" s="3"/>
      <c r="L1888" t="s">
        <v>61</v>
      </c>
      <c r="M1888" t="s">
        <v>115</v>
      </c>
    </row>
    <row r="1889" spans="1:14" x14ac:dyDescent="0.25">
      <c r="A1889" s="2">
        <v>1</v>
      </c>
      <c r="B1889" s="2">
        <v>2016</v>
      </c>
      <c r="C1889" t="s">
        <v>302</v>
      </c>
      <c r="D1889" t="s">
        <v>204</v>
      </c>
      <c r="E1889" s="2">
        <v>1</v>
      </c>
      <c r="F1889" s="2">
        <v>0</v>
      </c>
      <c r="G1889" t="s">
        <v>198</v>
      </c>
      <c r="H1889" t="s">
        <v>199</v>
      </c>
      <c r="I1889" t="s">
        <v>17</v>
      </c>
      <c r="J1889" t="s">
        <v>116</v>
      </c>
      <c r="K1889" s="2">
        <v>2</v>
      </c>
      <c r="L1889" t="s">
        <v>65</v>
      </c>
      <c r="M1889" t="s">
        <v>117</v>
      </c>
      <c r="N1889" t="s">
        <v>186</v>
      </c>
    </row>
    <row r="1890" spans="1:14" x14ac:dyDescent="0.25">
      <c r="A1890" s="2">
        <v>1</v>
      </c>
      <c r="B1890" s="2">
        <v>2016</v>
      </c>
      <c r="C1890" t="s">
        <v>302</v>
      </c>
      <c r="D1890" t="s">
        <v>204</v>
      </c>
      <c r="E1890" s="2">
        <v>1</v>
      </c>
      <c r="F1890" s="2">
        <v>0</v>
      </c>
      <c r="G1890" t="s">
        <v>198</v>
      </c>
      <c r="H1890" t="s">
        <v>199</v>
      </c>
      <c r="I1890" t="s">
        <v>17</v>
      </c>
      <c r="J1890" t="s">
        <v>118</v>
      </c>
      <c r="K1890" s="2">
        <v>3</v>
      </c>
      <c r="L1890" t="s">
        <v>55</v>
      </c>
      <c r="M1890" t="s">
        <v>119</v>
      </c>
      <c r="N1890" t="s">
        <v>178</v>
      </c>
    </row>
    <row r="1891" spans="1:14" x14ac:dyDescent="0.25">
      <c r="A1891" s="2">
        <v>1</v>
      </c>
      <c r="B1891" s="2">
        <v>2016</v>
      </c>
      <c r="C1891" t="s">
        <v>302</v>
      </c>
      <c r="D1891" t="s">
        <v>204</v>
      </c>
      <c r="E1891" s="2">
        <v>1</v>
      </c>
      <c r="F1891" s="2">
        <v>0</v>
      </c>
      <c r="G1891" t="s">
        <v>198</v>
      </c>
      <c r="H1891" t="s">
        <v>199</v>
      </c>
      <c r="I1891" t="s">
        <v>17</v>
      </c>
      <c r="J1891" t="s">
        <v>120</v>
      </c>
      <c r="K1891" s="2">
        <v>4</v>
      </c>
      <c r="L1891" t="s">
        <v>65</v>
      </c>
      <c r="M1891" t="s">
        <v>121</v>
      </c>
      <c r="N1891" t="s">
        <v>185</v>
      </c>
    </row>
    <row r="1892" spans="1:14" x14ac:dyDescent="0.25">
      <c r="A1892" s="2">
        <v>1</v>
      </c>
      <c r="B1892" s="2">
        <v>2016</v>
      </c>
      <c r="C1892" t="s">
        <v>302</v>
      </c>
      <c r="D1892" t="s">
        <v>204</v>
      </c>
      <c r="E1892" s="2">
        <v>1</v>
      </c>
      <c r="F1892" s="2">
        <v>0</v>
      </c>
      <c r="G1892" t="s">
        <v>198</v>
      </c>
      <c r="H1892" t="s">
        <v>199</v>
      </c>
      <c r="I1892" t="s">
        <v>17</v>
      </c>
      <c r="J1892" t="s">
        <v>122</v>
      </c>
      <c r="K1892" s="2">
        <v>4</v>
      </c>
      <c r="L1892" t="s">
        <v>85</v>
      </c>
      <c r="M1892" t="s">
        <v>123</v>
      </c>
      <c r="N1892" t="s">
        <v>87</v>
      </c>
    </row>
    <row r="1893" spans="1:14" x14ac:dyDescent="0.25">
      <c r="A1893" s="2">
        <v>1</v>
      </c>
      <c r="B1893" s="2">
        <v>2016</v>
      </c>
      <c r="C1893" t="s">
        <v>302</v>
      </c>
      <c r="D1893" t="s">
        <v>204</v>
      </c>
      <c r="E1893" s="2">
        <v>1</v>
      </c>
      <c r="F1893" s="2">
        <v>0</v>
      </c>
      <c r="G1893" t="s">
        <v>198</v>
      </c>
      <c r="H1893" t="s">
        <v>199</v>
      </c>
      <c r="I1893" t="s">
        <v>17</v>
      </c>
      <c r="J1893" t="s">
        <v>124</v>
      </c>
      <c r="K1893" s="2">
        <v>3</v>
      </c>
      <c r="L1893" t="s">
        <v>85</v>
      </c>
      <c r="M1893" t="s">
        <v>125</v>
      </c>
      <c r="N1893" t="s">
        <v>126</v>
      </c>
    </row>
    <row r="1894" spans="1:14" x14ac:dyDescent="0.25">
      <c r="A1894" s="2">
        <v>1</v>
      </c>
      <c r="B1894" s="2">
        <v>2016</v>
      </c>
      <c r="C1894" t="s">
        <v>302</v>
      </c>
      <c r="D1894" t="s">
        <v>204</v>
      </c>
      <c r="E1894" s="2">
        <v>1</v>
      </c>
      <c r="F1894" s="2">
        <v>0</v>
      </c>
      <c r="G1894" t="s">
        <v>198</v>
      </c>
      <c r="H1894" t="s">
        <v>199</v>
      </c>
      <c r="I1894" t="s">
        <v>17</v>
      </c>
      <c r="J1894" t="s">
        <v>127</v>
      </c>
      <c r="K1894" s="2">
        <v>4</v>
      </c>
      <c r="L1894" t="s">
        <v>85</v>
      </c>
      <c r="M1894" t="s">
        <v>128</v>
      </c>
      <c r="N1894" t="s">
        <v>87</v>
      </c>
    </row>
    <row r="1895" spans="1:14" x14ac:dyDescent="0.25">
      <c r="A1895" s="2">
        <v>1</v>
      </c>
      <c r="B1895" s="2">
        <v>2016</v>
      </c>
      <c r="C1895" t="s">
        <v>302</v>
      </c>
      <c r="D1895" t="s">
        <v>204</v>
      </c>
      <c r="E1895" s="2">
        <v>1</v>
      </c>
      <c r="F1895" s="2">
        <v>0</v>
      </c>
      <c r="G1895" t="s">
        <v>198</v>
      </c>
      <c r="H1895" t="s">
        <v>199</v>
      </c>
      <c r="I1895" t="s">
        <v>17</v>
      </c>
      <c r="J1895" t="s">
        <v>129</v>
      </c>
      <c r="K1895" s="2">
        <v>4</v>
      </c>
      <c r="L1895" t="s">
        <v>85</v>
      </c>
      <c r="M1895" t="s">
        <v>130</v>
      </c>
      <c r="N1895" t="s">
        <v>87</v>
      </c>
    </row>
    <row r="1896" spans="1:14" x14ac:dyDescent="0.25">
      <c r="A1896" s="2">
        <v>1</v>
      </c>
      <c r="B1896" s="2">
        <v>2016</v>
      </c>
      <c r="C1896" t="s">
        <v>302</v>
      </c>
      <c r="D1896" t="s">
        <v>204</v>
      </c>
      <c r="E1896" s="2">
        <v>1</v>
      </c>
      <c r="F1896" s="2">
        <v>0</v>
      </c>
      <c r="G1896" t="s">
        <v>198</v>
      </c>
      <c r="H1896" t="s">
        <v>199</v>
      </c>
      <c r="I1896" t="s">
        <v>17</v>
      </c>
      <c r="J1896" t="s">
        <v>131</v>
      </c>
      <c r="K1896" s="2">
        <v>4</v>
      </c>
      <c r="L1896" t="s">
        <v>85</v>
      </c>
      <c r="M1896" t="s">
        <v>132</v>
      </c>
      <c r="N1896" t="s">
        <v>87</v>
      </c>
    </row>
    <row r="1897" spans="1:14" x14ac:dyDescent="0.25">
      <c r="A1897" s="2">
        <v>1</v>
      </c>
      <c r="B1897" s="2">
        <v>2016</v>
      </c>
      <c r="C1897" t="s">
        <v>302</v>
      </c>
      <c r="D1897" t="s">
        <v>204</v>
      </c>
      <c r="E1897" s="2">
        <v>1</v>
      </c>
      <c r="F1897" s="2">
        <v>0</v>
      </c>
      <c r="G1897" t="s">
        <v>198</v>
      </c>
      <c r="H1897" t="s">
        <v>199</v>
      </c>
      <c r="I1897" t="s">
        <v>17</v>
      </c>
      <c r="J1897" t="s">
        <v>133</v>
      </c>
      <c r="K1897" s="2">
        <v>2</v>
      </c>
      <c r="L1897" t="s">
        <v>52</v>
      </c>
      <c r="M1897" t="s">
        <v>134</v>
      </c>
      <c r="N1897" t="s">
        <v>63</v>
      </c>
    </row>
    <row r="1898" spans="1:14" x14ac:dyDescent="0.25">
      <c r="A1898" s="2">
        <v>1</v>
      </c>
      <c r="B1898" s="2">
        <v>2016</v>
      </c>
      <c r="C1898" t="s">
        <v>302</v>
      </c>
      <c r="D1898" t="s">
        <v>204</v>
      </c>
      <c r="E1898" s="2">
        <v>1</v>
      </c>
      <c r="F1898" s="2">
        <v>0</v>
      </c>
      <c r="G1898" t="s">
        <v>198</v>
      </c>
      <c r="H1898" t="s">
        <v>199</v>
      </c>
      <c r="I1898" t="s">
        <v>17</v>
      </c>
      <c r="J1898" t="s">
        <v>135</v>
      </c>
      <c r="K1898" s="2">
        <v>3</v>
      </c>
      <c r="L1898" t="s">
        <v>55</v>
      </c>
      <c r="M1898" t="s">
        <v>136</v>
      </c>
      <c r="N1898" t="s">
        <v>178</v>
      </c>
    </row>
    <row r="1899" spans="1:14" x14ac:dyDescent="0.25">
      <c r="A1899" s="2">
        <v>1</v>
      </c>
      <c r="B1899" s="2">
        <v>2016</v>
      </c>
      <c r="C1899" t="s">
        <v>302</v>
      </c>
      <c r="D1899" t="s">
        <v>204</v>
      </c>
      <c r="E1899" s="2">
        <v>1</v>
      </c>
      <c r="F1899" s="2">
        <v>0</v>
      </c>
      <c r="G1899" t="s">
        <v>198</v>
      </c>
      <c r="H1899" t="s">
        <v>199</v>
      </c>
      <c r="I1899" t="s">
        <v>17</v>
      </c>
      <c r="J1899" t="s">
        <v>137</v>
      </c>
      <c r="K1899" s="2">
        <v>4</v>
      </c>
      <c r="L1899" t="s">
        <v>55</v>
      </c>
      <c r="M1899" t="s">
        <v>138</v>
      </c>
      <c r="N1899" t="s">
        <v>57</v>
      </c>
    </row>
    <row r="1900" spans="1:14" x14ac:dyDescent="0.25">
      <c r="A1900" s="2">
        <v>1</v>
      </c>
      <c r="B1900" s="2">
        <v>2016</v>
      </c>
      <c r="C1900" t="s">
        <v>302</v>
      </c>
      <c r="D1900" t="s">
        <v>204</v>
      </c>
      <c r="E1900" s="2">
        <v>1</v>
      </c>
      <c r="F1900" s="2">
        <v>0</v>
      </c>
      <c r="G1900" t="s">
        <v>198</v>
      </c>
      <c r="H1900" t="s">
        <v>199</v>
      </c>
      <c r="I1900" t="s">
        <v>17</v>
      </c>
      <c r="J1900" t="s">
        <v>139</v>
      </c>
      <c r="K1900" s="2">
        <v>4</v>
      </c>
      <c r="L1900" t="s">
        <v>85</v>
      </c>
      <c r="M1900" t="s">
        <v>140</v>
      </c>
      <c r="N1900" t="s">
        <v>87</v>
      </c>
    </row>
    <row r="1901" spans="1:14" x14ac:dyDescent="0.25">
      <c r="A1901" s="2">
        <v>1</v>
      </c>
      <c r="B1901" s="2">
        <v>2016</v>
      </c>
      <c r="C1901" t="s">
        <v>302</v>
      </c>
      <c r="D1901" t="s">
        <v>204</v>
      </c>
      <c r="E1901" s="2">
        <v>1</v>
      </c>
      <c r="F1901" s="2">
        <v>0</v>
      </c>
      <c r="G1901" t="s">
        <v>198</v>
      </c>
      <c r="H1901" t="s">
        <v>199</v>
      </c>
      <c r="I1901" t="s">
        <v>17</v>
      </c>
      <c r="J1901" t="s">
        <v>141</v>
      </c>
      <c r="K1901" s="2">
        <v>5</v>
      </c>
      <c r="L1901" t="s">
        <v>85</v>
      </c>
      <c r="M1901" t="s">
        <v>142</v>
      </c>
      <c r="N1901" t="s">
        <v>185</v>
      </c>
    </row>
    <row r="1902" spans="1:14" x14ac:dyDescent="0.25">
      <c r="A1902" s="2">
        <v>1</v>
      </c>
      <c r="B1902" s="2">
        <v>2016</v>
      </c>
      <c r="C1902" t="s">
        <v>302</v>
      </c>
      <c r="D1902" t="s">
        <v>204</v>
      </c>
      <c r="E1902" s="2">
        <v>1</v>
      </c>
      <c r="F1902" s="2">
        <v>0</v>
      </c>
      <c r="G1902" t="s">
        <v>198</v>
      </c>
      <c r="H1902" t="s">
        <v>199</v>
      </c>
      <c r="I1902" t="s">
        <v>17</v>
      </c>
      <c r="J1902" t="s">
        <v>143</v>
      </c>
      <c r="K1902" s="2">
        <v>4</v>
      </c>
      <c r="L1902" t="s">
        <v>85</v>
      </c>
      <c r="M1902" t="s">
        <v>144</v>
      </c>
      <c r="N1902" t="s">
        <v>87</v>
      </c>
    </row>
    <row r="1903" spans="1:14" x14ac:dyDescent="0.25">
      <c r="A1903" s="2">
        <v>1</v>
      </c>
      <c r="B1903" s="2">
        <v>2016</v>
      </c>
      <c r="C1903" t="s">
        <v>302</v>
      </c>
      <c r="D1903" t="s">
        <v>204</v>
      </c>
      <c r="E1903" s="2">
        <v>1</v>
      </c>
      <c r="F1903" s="2">
        <v>0</v>
      </c>
      <c r="G1903" t="s">
        <v>198</v>
      </c>
      <c r="H1903" t="s">
        <v>199</v>
      </c>
      <c r="I1903" t="s">
        <v>17</v>
      </c>
      <c r="J1903" t="s">
        <v>145</v>
      </c>
      <c r="K1903" s="2">
        <v>4</v>
      </c>
      <c r="L1903" t="s">
        <v>55</v>
      </c>
      <c r="M1903" t="s">
        <v>146</v>
      </c>
      <c r="N1903" t="s">
        <v>57</v>
      </c>
    </row>
    <row r="1904" spans="1:14" x14ac:dyDescent="0.25">
      <c r="A1904" s="2">
        <v>1</v>
      </c>
      <c r="B1904" s="2">
        <v>2016</v>
      </c>
      <c r="C1904" t="s">
        <v>302</v>
      </c>
      <c r="D1904" t="s">
        <v>204</v>
      </c>
      <c r="E1904" s="2">
        <v>1</v>
      </c>
      <c r="F1904" s="2">
        <v>0</v>
      </c>
      <c r="G1904" t="s">
        <v>198</v>
      </c>
      <c r="H1904" t="s">
        <v>199</v>
      </c>
      <c r="I1904" t="s">
        <v>17</v>
      </c>
      <c r="J1904" t="s">
        <v>147</v>
      </c>
      <c r="K1904" s="2">
        <v>4</v>
      </c>
      <c r="L1904" t="s">
        <v>55</v>
      </c>
      <c r="M1904" t="s">
        <v>148</v>
      </c>
      <c r="N1904" t="s">
        <v>57</v>
      </c>
    </row>
    <row r="1905" spans="1:14" x14ac:dyDescent="0.25">
      <c r="A1905" s="2">
        <v>1</v>
      </c>
      <c r="B1905" s="2">
        <v>2016</v>
      </c>
      <c r="C1905" t="s">
        <v>302</v>
      </c>
      <c r="D1905" t="s">
        <v>204</v>
      </c>
      <c r="E1905" s="2">
        <v>1</v>
      </c>
      <c r="F1905" s="2">
        <v>0</v>
      </c>
      <c r="G1905" t="s">
        <v>198</v>
      </c>
      <c r="H1905" t="s">
        <v>199</v>
      </c>
      <c r="I1905" t="s">
        <v>17</v>
      </c>
      <c r="J1905" t="s">
        <v>149</v>
      </c>
      <c r="K1905" s="2">
        <v>3</v>
      </c>
      <c r="L1905" t="s">
        <v>55</v>
      </c>
      <c r="M1905" t="s">
        <v>150</v>
      </c>
      <c r="N1905" t="s">
        <v>178</v>
      </c>
    </row>
    <row r="1906" spans="1:14" x14ac:dyDescent="0.25">
      <c r="A1906" s="2">
        <v>1</v>
      </c>
      <c r="B1906" s="2">
        <v>2016</v>
      </c>
      <c r="C1906" t="s">
        <v>302</v>
      </c>
      <c r="D1906" t="s">
        <v>204</v>
      </c>
      <c r="E1906" s="2">
        <v>1</v>
      </c>
      <c r="F1906" s="2">
        <v>0</v>
      </c>
      <c r="G1906" t="s">
        <v>198</v>
      </c>
      <c r="H1906" t="s">
        <v>199</v>
      </c>
      <c r="I1906" t="s">
        <v>17</v>
      </c>
      <c r="J1906" t="s">
        <v>151</v>
      </c>
      <c r="K1906" s="3"/>
      <c r="L1906" t="s">
        <v>52</v>
      </c>
      <c r="M1906" t="s">
        <v>152</v>
      </c>
    </row>
    <row r="1907" spans="1:14" x14ac:dyDescent="0.25">
      <c r="A1907" s="2">
        <v>1</v>
      </c>
      <c r="B1907" s="2">
        <v>2016</v>
      </c>
      <c r="C1907" t="s">
        <v>302</v>
      </c>
      <c r="D1907" t="s">
        <v>204</v>
      </c>
      <c r="E1907" s="2">
        <v>1</v>
      </c>
      <c r="F1907" s="2">
        <v>0</v>
      </c>
      <c r="G1907" t="s">
        <v>198</v>
      </c>
      <c r="H1907" t="s">
        <v>199</v>
      </c>
      <c r="I1907" t="s">
        <v>17</v>
      </c>
      <c r="J1907" t="s">
        <v>153</v>
      </c>
      <c r="K1907" s="2">
        <v>3</v>
      </c>
      <c r="L1907" t="s">
        <v>75</v>
      </c>
      <c r="M1907" t="s">
        <v>154</v>
      </c>
      <c r="N1907" t="s">
        <v>217</v>
      </c>
    </row>
    <row r="1908" spans="1:14" x14ac:dyDescent="0.25">
      <c r="A1908" s="2">
        <v>1</v>
      </c>
      <c r="B1908" s="2">
        <v>2016</v>
      </c>
      <c r="C1908" t="s">
        <v>302</v>
      </c>
      <c r="D1908" t="s">
        <v>204</v>
      </c>
      <c r="E1908" s="2">
        <v>1</v>
      </c>
      <c r="F1908" s="2">
        <v>0</v>
      </c>
      <c r="G1908" t="s">
        <v>198</v>
      </c>
      <c r="H1908" t="s">
        <v>199</v>
      </c>
      <c r="I1908" t="s">
        <v>17</v>
      </c>
      <c r="J1908" t="s">
        <v>156</v>
      </c>
      <c r="K1908" s="2">
        <v>2</v>
      </c>
      <c r="L1908" t="s">
        <v>75</v>
      </c>
      <c r="M1908" t="s">
        <v>157</v>
      </c>
      <c r="N1908" t="s">
        <v>222</v>
      </c>
    </row>
    <row r="1909" spans="1:14" x14ac:dyDescent="0.25">
      <c r="A1909" s="2">
        <v>1</v>
      </c>
      <c r="B1909" s="2">
        <v>2016</v>
      </c>
      <c r="C1909" t="s">
        <v>302</v>
      </c>
      <c r="D1909" t="s">
        <v>204</v>
      </c>
      <c r="E1909" s="2">
        <v>1</v>
      </c>
      <c r="F1909" s="2">
        <v>0</v>
      </c>
      <c r="G1909" t="s">
        <v>198</v>
      </c>
      <c r="H1909" t="s">
        <v>199</v>
      </c>
      <c r="I1909" t="s">
        <v>17</v>
      </c>
      <c r="J1909" t="s">
        <v>159</v>
      </c>
      <c r="K1909" s="3"/>
      <c r="L1909" t="s">
        <v>52</v>
      </c>
      <c r="M1909" t="s">
        <v>160</v>
      </c>
    </row>
    <row r="1910" spans="1:14" x14ac:dyDescent="0.25">
      <c r="A1910" s="2">
        <v>1</v>
      </c>
      <c r="B1910" s="2">
        <v>2016</v>
      </c>
      <c r="C1910" t="s">
        <v>302</v>
      </c>
      <c r="D1910" t="s">
        <v>204</v>
      </c>
      <c r="E1910" s="2">
        <v>1</v>
      </c>
      <c r="F1910" s="2">
        <v>0</v>
      </c>
      <c r="G1910" t="s">
        <v>198</v>
      </c>
      <c r="H1910" t="s">
        <v>199</v>
      </c>
      <c r="I1910" t="s">
        <v>17</v>
      </c>
      <c r="J1910" t="s">
        <v>161</v>
      </c>
      <c r="K1910" s="3"/>
      <c r="L1910" t="s">
        <v>52</v>
      </c>
      <c r="M1910" t="s">
        <v>162</v>
      </c>
    </row>
    <row r="1911" spans="1:14" x14ac:dyDescent="0.25">
      <c r="A1911" s="2">
        <v>1</v>
      </c>
      <c r="B1911" s="2">
        <v>2016</v>
      </c>
      <c r="C1911" t="s">
        <v>302</v>
      </c>
      <c r="D1911" t="s">
        <v>204</v>
      </c>
      <c r="E1911" s="2">
        <v>1</v>
      </c>
      <c r="F1911" s="2">
        <v>0</v>
      </c>
      <c r="G1911" t="s">
        <v>198</v>
      </c>
      <c r="H1911" t="s">
        <v>199</v>
      </c>
      <c r="I1911" t="s">
        <v>17</v>
      </c>
      <c r="J1911" t="s">
        <v>163</v>
      </c>
      <c r="K1911" s="2">
        <v>1</v>
      </c>
      <c r="L1911" t="s">
        <v>52</v>
      </c>
      <c r="M1911" t="s">
        <v>164</v>
      </c>
      <c r="N1911" t="s">
        <v>165</v>
      </c>
    </row>
    <row r="1912" spans="1:14" x14ac:dyDescent="0.25">
      <c r="A1912" s="2">
        <v>1</v>
      </c>
      <c r="B1912" s="2">
        <v>2016</v>
      </c>
      <c r="C1912" t="s">
        <v>302</v>
      </c>
      <c r="D1912" t="s">
        <v>204</v>
      </c>
      <c r="E1912" s="2">
        <v>1</v>
      </c>
      <c r="F1912" s="2">
        <v>0</v>
      </c>
      <c r="G1912" t="s">
        <v>198</v>
      </c>
      <c r="H1912" t="s">
        <v>199</v>
      </c>
      <c r="I1912" t="s">
        <v>17</v>
      </c>
      <c r="J1912" t="s">
        <v>166</v>
      </c>
      <c r="K1912" s="2">
        <v>4</v>
      </c>
      <c r="L1912" t="s">
        <v>55</v>
      </c>
      <c r="M1912" t="s">
        <v>167</v>
      </c>
      <c r="N1912" t="s">
        <v>57</v>
      </c>
    </row>
    <row r="1913" spans="1:14" x14ac:dyDescent="0.25">
      <c r="A1913" s="2">
        <v>1</v>
      </c>
      <c r="B1913" s="2">
        <v>2016</v>
      </c>
      <c r="C1913" t="s">
        <v>303</v>
      </c>
      <c r="D1913" t="s">
        <v>204</v>
      </c>
      <c r="E1913" s="2">
        <v>1</v>
      </c>
      <c r="F1913" s="2">
        <v>0</v>
      </c>
      <c r="G1913" t="s">
        <v>304</v>
      </c>
      <c r="H1913" t="s">
        <v>267</v>
      </c>
      <c r="I1913" t="s">
        <v>10</v>
      </c>
      <c r="J1913" t="s">
        <v>51</v>
      </c>
      <c r="K1913" s="2">
        <v>5</v>
      </c>
      <c r="L1913" t="s">
        <v>52</v>
      </c>
      <c r="M1913" t="s">
        <v>53</v>
      </c>
      <c r="N1913" t="s">
        <v>183</v>
      </c>
    </row>
    <row r="1914" spans="1:14" x14ac:dyDescent="0.25">
      <c r="A1914" s="2">
        <v>1</v>
      </c>
      <c r="B1914" s="2">
        <v>2016</v>
      </c>
      <c r="C1914" t="s">
        <v>303</v>
      </c>
      <c r="D1914" t="s">
        <v>204</v>
      </c>
      <c r="E1914" s="2">
        <v>1</v>
      </c>
      <c r="F1914" s="2">
        <v>0</v>
      </c>
      <c r="G1914" t="s">
        <v>304</v>
      </c>
      <c r="H1914" t="s">
        <v>267</v>
      </c>
      <c r="I1914" t="s">
        <v>10</v>
      </c>
      <c r="J1914" t="s">
        <v>54</v>
      </c>
      <c r="K1914" s="2">
        <v>3</v>
      </c>
      <c r="L1914" t="s">
        <v>55</v>
      </c>
      <c r="M1914" t="s">
        <v>56</v>
      </c>
      <c r="N1914" t="s">
        <v>178</v>
      </c>
    </row>
    <row r="1915" spans="1:14" x14ac:dyDescent="0.25">
      <c r="A1915" s="2">
        <v>1</v>
      </c>
      <c r="B1915" s="2">
        <v>2016</v>
      </c>
      <c r="C1915" t="s">
        <v>303</v>
      </c>
      <c r="D1915" t="s">
        <v>204</v>
      </c>
      <c r="E1915" s="2">
        <v>1</v>
      </c>
      <c r="F1915" s="2">
        <v>0</v>
      </c>
      <c r="G1915" t="s">
        <v>304</v>
      </c>
      <c r="H1915" t="s">
        <v>267</v>
      </c>
      <c r="I1915" t="s">
        <v>10</v>
      </c>
      <c r="J1915" t="s">
        <v>58</v>
      </c>
      <c r="K1915" s="2">
        <v>4</v>
      </c>
      <c r="L1915" t="s">
        <v>55</v>
      </c>
      <c r="M1915" t="s">
        <v>59</v>
      </c>
      <c r="N1915" t="s">
        <v>57</v>
      </c>
    </row>
    <row r="1916" spans="1:14" x14ac:dyDescent="0.25">
      <c r="A1916" s="2">
        <v>1</v>
      </c>
      <c r="B1916" s="2">
        <v>2016</v>
      </c>
      <c r="C1916" t="s">
        <v>303</v>
      </c>
      <c r="D1916" t="s">
        <v>204</v>
      </c>
      <c r="E1916" s="2">
        <v>1</v>
      </c>
      <c r="F1916" s="2">
        <v>0</v>
      </c>
      <c r="G1916" t="s">
        <v>304</v>
      </c>
      <c r="H1916" t="s">
        <v>267</v>
      </c>
      <c r="I1916" t="s">
        <v>10</v>
      </c>
      <c r="J1916" t="s">
        <v>60</v>
      </c>
      <c r="K1916" s="2">
        <v>2</v>
      </c>
      <c r="L1916" t="s">
        <v>61</v>
      </c>
      <c r="M1916" t="s">
        <v>62</v>
      </c>
      <c r="N1916" t="s">
        <v>63</v>
      </c>
    </row>
    <row r="1917" spans="1:14" x14ac:dyDescent="0.25">
      <c r="A1917" s="2">
        <v>1</v>
      </c>
      <c r="B1917" s="2">
        <v>2016</v>
      </c>
      <c r="C1917" t="s">
        <v>303</v>
      </c>
      <c r="D1917" t="s">
        <v>204</v>
      </c>
      <c r="E1917" s="2">
        <v>1</v>
      </c>
      <c r="F1917" s="2">
        <v>0</v>
      </c>
      <c r="G1917" t="s">
        <v>304</v>
      </c>
      <c r="H1917" t="s">
        <v>267</v>
      </c>
      <c r="I1917" t="s">
        <v>10</v>
      </c>
      <c r="J1917" t="s">
        <v>64</v>
      </c>
      <c r="K1917" s="2">
        <v>3</v>
      </c>
      <c r="L1917" t="s">
        <v>65</v>
      </c>
      <c r="M1917" t="s">
        <v>66</v>
      </c>
      <c r="N1917" t="s">
        <v>67</v>
      </c>
    </row>
    <row r="1918" spans="1:14" x14ac:dyDescent="0.25">
      <c r="A1918" s="2">
        <v>1</v>
      </c>
      <c r="B1918" s="2">
        <v>2016</v>
      </c>
      <c r="C1918" t="s">
        <v>303</v>
      </c>
      <c r="D1918" t="s">
        <v>204</v>
      </c>
      <c r="E1918" s="2">
        <v>1</v>
      </c>
      <c r="F1918" s="2">
        <v>0</v>
      </c>
      <c r="G1918" t="s">
        <v>304</v>
      </c>
      <c r="H1918" t="s">
        <v>267</v>
      </c>
      <c r="I1918" t="s">
        <v>10</v>
      </c>
      <c r="J1918" t="s">
        <v>68</v>
      </c>
      <c r="K1918" s="2">
        <v>2</v>
      </c>
      <c r="L1918" t="s">
        <v>65</v>
      </c>
      <c r="M1918" t="s">
        <v>69</v>
      </c>
      <c r="N1918" t="s">
        <v>186</v>
      </c>
    </row>
    <row r="1919" spans="1:14" x14ac:dyDescent="0.25">
      <c r="A1919" s="2">
        <v>1</v>
      </c>
      <c r="B1919" s="2">
        <v>2016</v>
      </c>
      <c r="C1919" t="s">
        <v>303</v>
      </c>
      <c r="D1919" t="s">
        <v>204</v>
      </c>
      <c r="E1919" s="2">
        <v>1</v>
      </c>
      <c r="F1919" s="2">
        <v>0</v>
      </c>
      <c r="G1919" t="s">
        <v>304</v>
      </c>
      <c r="H1919" t="s">
        <v>267</v>
      </c>
      <c r="I1919" t="s">
        <v>10</v>
      </c>
      <c r="J1919" t="s">
        <v>70</v>
      </c>
      <c r="K1919" s="2">
        <v>2</v>
      </c>
      <c r="L1919" t="s">
        <v>65</v>
      </c>
      <c r="M1919" t="s">
        <v>71</v>
      </c>
      <c r="N1919" t="s">
        <v>186</v>
      </c>
    </row>
    <row r="1920" spans="1:14" x14ac:dyDescent="0.25">
      <c r="A1920" s="2">
        <v>1</v>
      </c>
      <c r="B1920" s="2">
        <v>2016</v>
      </c>
      <c r="C1920" t="s">
        <v>303</v>
      </c>
      <c r="D1920" t="s">
        <v>204</v>
      </c>
      <c r="E1920" s="2">
        <v>1</v>
      </c>
      <c r="F1920" s="2">
        <v>0</v>
      </c>
      <c r="G1920" t="s">
        <v>304</v>
      </c>
      <c r="H1920" t="s">
        <v>267</v>
      </c>
      <c r="I1920" t="s">
        <v>10</v>
      </c>
      <c r="J1920" t="s">
        <v>72</v>
      </c>
      <c r="K1920" s="2">
        <v>1</v>
      </c>
      <c r="L1920" t="s">
        <v>52</v>
      </c>
      <c r="M1920" t="s">
        <v>73</v>
      </c>
      <c r="N1920" t="s">
        <v>177</v>
      </c>
    </row>
    <row r="1921" spans="1:14" x14ac:dyDescent="0.25">
      <c r="A1921" s="2">
        <v>1</v>
      </c>
      <c r="B1921" s="2">
        <v>2016</v>
      </c>
      <c r="C1921" t="s">
        <v>303</v>
      </c>
      <c r="D1921" t="s">
        <v>204</v>
      </c>
      <c r="E1921" s="2">
        <v>1</v>
      </c>
      <c r="F1921" s="2">
        <v>0</v>
      </c>
      <c r="G1921" t="s">
        <v>304</v>
      </c>
      <c r="H1921" t="s">
        <v>267</v>
      </c>
      <c r="I1921" t="s">
        <v>10</v>
      </c>
      <c r="J1921" t="s">
        <v>74</v>
      </c>
      <c r="K1921" s="2">
        <v>2</v>
      </c>
      <c r="L1921" t="s">
        <v>75</v>
      </c>
      <c r="M1921" t="s">
        <v>76</v>
      </c>
      <c r="N1921" t="s">
        <v>207</v>
      </c>
    </row>
    <row r="1922" spans="1:14" x14ac:dyDescent="0.25">
      <c r="A1922" s="2">
        <v>1</v>
      </c>
      <c r="B1922" s="2">
        <v>2016</v>
      </c>
      <c r="C1922" t="s">
        <v>303</v>
      </c>
      <c r="D1922" t="s">
        <v>204</v>
      </c>
      <c r="E1922" s="2">
        <v>1</v>
      </c>
      <c r="F1922" s="2">
        <v>0</v>
      </c>
      <c r="G1922" t="s">
        <v>304</v>
      </c>
      <c r="H1922" t="s">
        <v>267</v>
      </c>
      <c r="I1922" t="s">
        <v>10</v>
      </c>
      <c r="J1922" t="s">
        <v>78</v>
      </c>
      <c r="K1922" s="2">
        <v>4</v>
      </c>
      <c r="L1922" t="s">
        <v>75</v>
      </c>
      <c r="M1922" t="s">
        <v>79</v>
      </c>
      <c r="N1922" t="s">
        <v>174</v>
      </c>
    </row>
    <row r="1923" spans="1:14" x14ac:dyDescent="0.25">
      <c r="A1923" s="2">
        <v>1</v>
      </c>
      <c r="B1923" s="2">
        <v>2016</v>
      </c>
      <c r="C1923" t="s">
        <v>303</v>
      </c>
      <c r="D1923" t="s">
        <v>204</v>
      </c>
      <c r="E1923" s="2">
        <v>1</v>
      </c>
      <c r="F1923" s="2">
        <v>0</v>
      </c>
      <c r="G1923" t="s">
        <v>304</v>
      </c>
      <c r="H1923" t="s">
        <v>267</v>
      </c>
      <c r="I1923" t="s">
        <v>10</v>
      </c>
      <c r="J1923" t="s">
        <v>81</v>
      </c>
      <c r="K1923" s="2">
        <v>2</v>
      </c>
      <c r="L1923" t="s">
        <v>75</v>
      </c>
      <c r="M1923" t="s">
        <v>82</v>
      </c>
      <c r="N1923" t="s">
        <v>175</v>
      </c>
    </row>
    <row r="1924" spans="1:14" x14ac:dyDescent="0.25">
      <c r="A1924" s="2">
        <v>1</v>
      </c>
      <c r="B1924" s="2">
        <v>2016</v>
      </c>
      <c r="C1924" t="s">
        <v>303</v>
      </c>
      <c r="D1924" t="s">
        <v>204</v>
      </c>
      <c r="E1924" s="2">
        <v>1</v>
      </c>
      <c r="F1924" s="2">
        <v>0</v>
      </c>
      <c r="G1924" t="s">
        <v>304</v>
      </c>
      <c r="H1924" t="s">
        <v>267</v>
      </c>
      <c r="I1924" t="s">
        <v>10</v>
      </c>
      <c r="J1924" t="s">
        <v>84</v>
      </c>
      <c r="K1924" s="2">
        <v>4</v>
      </c>
      <c r="L1924" t="s">
        <v>85</v>
      </c>
      <c r="M1924" t="s">
        <v>86</v>
      </c>
      <c r="N1924" t="s">
        <v>87</v>
      </c>
    </row>
    <row r="1925" spans="1:14" x14ac:dyDescent="0.25">
      <c r="A1925" s="2">
        <v>1</v>
      </c>
      <c r="B1925" s="2">
        <v>2016</v>
      </c>
      <c r="C1925" t="s">
        <v>303</v>
      </c>
      <c r="D1925" t="s">
        <v>204</v>
      </c>
      <c r="E1925" s="2">
        <v>1</v>
      </c>
      <c r="F1925" s="2">
        <v>0</v>
      </c>
      <c r="G1925" t="s">
        <v>304</v>
      </c>
      <c r="H1925" t="s">
        <v>267</v>
      </c>
      <c r="I1925" t="s">
        <v>10</v>
      </c>
      <c r="J1925" t="s">
        <v>88</v>
      </c>
      <c r="K1925" s="2">
        <v>3</v>
      </c>
      <c r="L1925" t="s">
        <v>85</v>
      </c>
      <c r="M1925" t="s">
        <v>89</v>
      </c>
      <c r="N1925" t="s">
        <v>126</v>
      </c>
    </row>
    <row r="1926" spans="1:14" x14ac:dyDescent="0.25">
      <c r="A1926" s="2">
        <v>1</v>
      </c>
      <c r="B1926" s="2">
        <v>2016</v>
      </c>
      <c r="C1926" t="s">
        <v>303</v>
      </c>
      <c r="D1926" t="s">
        <v>204</v>
      </c>
      <c r="E1926" s="2">
        <v>1</v>
      </c>
      <c r="F1926" s="2">
        <v>0</v>
      </c>
      <c r="G1926" t="s">
        <v>304</v>
      </c>
      <c r="H1926" t="s">
        <v>267</v>
      </c>
      <c r="I1926" t="s">
        <v>10</v>
      </c>
      <c r="J1926" t="s">
        <v>90</v>
      </c>
      <c r="K1926" s="2">
        <v>3</v>
      </c>
      <c r="L1926" t="s">
        <v>75</v>
      </c>
      <c r="M1926" t="s">
        <v>91</v>
      </c>
      <c r="N1926" t="s">
        <v>95</v>
      </c>
    </row>
    <row r="1927" spans="1:14" x14ac:dyDescent="0.25">
      <c r="A1927" s="2">
        <v>1</v>
      </c>
      <c r="B1927" s="2">
        <v>2016</v>
      </c>
      <c r="C1927" t="s">
        <v>303</v>
      </c>
      <c r="D1927" t="s">
        <v>204</v>
      </c>
      <c r="E1927" s="2">
        <v>1</v>
      </c>
      <c r="F1927" s="2">
        <v>0</v>
      </c>
      <c r="G1927" t="s">
        <v>304</v>
      </c>
      <c r="H1927" t="s">
        <v>267</v>
      </c>
      <c r="I1927" t="s">
        <v>10</v>
      </c>
      <c r="J1927" t="s">
        <v>93</v>
      </c>
      <c r="K1927" s="2">
        <v>3</v>
      </c>
      <c r="L1927" t="s">
        <v>75</v>
      </c>
      <c r="M1927" t="s">
        <v>94</v>
      </c>
      <c r="N1927" t="s">
        <v>95</v>
      </c>
    </row>
    <row r="1928" spans="1:14" x14ac:dyDescent="0.25">
      <c r="A1928" s="2">
        <v>1</v>
      </c>
      <c r="B1928" s="2">
        <v>2016</v>
      </c>
      <c r="C1928" t="s">
        <v>303</v>
      </c>
      <c r="D1928" t="s">
        <v>204</v>
      </c>
      <c r="E1928" s="2">
        <v>1</v>
      </c>
      <c r="F1928" s="2">
        <v>0</v>
      </c>
      <c r="G1928" t="s">
        <v>304</v>
      </c>
      <c r="H1928" t="s">
        <v>267</v>
      </c>
      <c r="I1928" t="s">
        <v>10</v>
      </c>
      <c r="J1928" t="s">
        <v>96</v>
      </c>
      <c r="K1928" s="2">
        <v>3</v>
      </c>
      <c r="L1928" t="s">
        <v>75</v>
      </c>
      <c r="M1928" t="s">
        <v>97</v>
      </c>
      <c r="N1928" t="s">
        <v>95</v>
      </c>
    </row>
    <row r="1929" spans="1:14" x14ac:dyDescent="0.25">
      <c r="A1929" s="2">
        <v>1</v>
      </c>
      <c r="B1929" s="2">
        <v>2016</v>
      </c>
      <c r="C1929" t="s">
        <v>303</v>
      </c>
      <c r="D1929" t="s">
        <v>204</v>
      </c>
      <c r="E1929" s="2">
        <v>1</v>
      </c>
      <c r="F1929" s="2">
        <v>0</v>
      </c>
      <c r="G1929" t="s">
        <v>304</v>
      </c>
      <c r="H1929" t="s">
        <v>267</v>
      </c>
      <c r="I1929" t="s">
        <v>10</v>
      </c>
      <c r="J1929" t="s">
        <v>98</v>
      </c>
      <c r="K1929" s="2">
        <v>5</v>
      </c>
      <c r="L1929" t="s">
        <v>85</v>
      </c>
      <c r="M1929" t="s">
        <v>99</v>
      </c>
      <c r="N1929" t="s">
        <v>185</v>
      </c>
    </row>
    <row r="1930" spans="1:14" x14ac:dyDescent="0.25">
      <c r="A1930" s="2">
        <v>1</v>
      </c>
      <c r="B1930" s="2">
        <v>2016</v>
      </c>
      <c r="C1930" t="s">
        <v>303</v>
      </c>
      <c r="D1930" t="s">
        <v>204</v>
      </c>
      <c r="E1930" s="2">
        <v>1</v>
      </c>
      <c r="F1930" s="2">
        <v>0</v>
      </c>
      <c r="G1930" t="s">
        <v>304</v>
      </c>
      <c r="H1930" t="s">
        <v>267</v>
      </c>
      <c r="I1930" t="s">
        <v>10</v>
      </c>
      <c r="J1930" t="s">
        <v>100</v>
      </c>
      <c r="K1930" s="3"/>
      <c r="L1930" t="s">
        <v>61</v>
      </c>
      <c r="M1930" t="s">
        <v>101</v>
      </c>
    </row>
    <row r="1931" spans="1:14" x14ac:dyDescent="0.25">
      <c r="A1931" s="2">
        <v>1</v>
      </c>
      <c r="B1931" s="2">
        <v>2016</v>
      </c>
      <c r="C1931" t="s">
        <v>303</v>
      </c>
      <c r="D1931" t="s">
        <v>204</v>
      </c>
      <c r="E1931" s="2">
        <v>1</v>
      </c>
      <c r="F1931" s="2">
        <v>0</v>
      </c>
      <c r="G1931" t="s">
        <v>304</v>
      </c>
      <c r="H1931" t="s">
        <v>267</v>
      </c>
      <c r="I1931" t="s">
        <v>10</v>
      </c>
      <c r="J1931" t="s">
        <v>102</v>
      </c>
      <c r="K1931" s="3"/>
      <c r="L1931" t="s">
        <v>61</v>
      </c>
      <c r="M1931" t="s">
        <v>103</v>
      </c>
    </row>
    <row r="1932" spans="1:14" x14ac:dyDescent="0.25">
      <c r="A1932" s="2">
        <v>1</v>
      </c>
      <c r="B1932" s="2">
        <v>2016</v>
      </c>
      <c r="C1932" t="s">
        <v>303</v>
      </c>
      <c r="D1932" t="s">
        <v>204</v>
      </c>
      <c r="E1932" s="2">
        <v>1</v>
      </c>
      <c r="F1932" s="2">
        <v>0</v>
      </c>
      <c r="G1932" t="s">
        <v>304</v>
      </c>
      <c r="H1932" t="s">
        <v>267</v>
      </c>
      <c r="I1932" t="s">
        <v>10</v>
      </c>
      <c r="J1932" t="s">
        <v>104</v>
      </c>
      <c r="K1932" s="3"/>
      <c r="L1932" t="s">
        <v>61</v>
      </c>
      <c r="M1932" t="s">
        <v>105</v>
      </c>
    </row>
    <row r="1933" spans="1:14" x14ac:dyDescent="0.25">
      <c r="A1933" s="2">
        <v>1</v>
      </c>
      <c r="B1933" s="2">
        <v>2016</v>
      </c>
      <c r="C1933" t="s">
        <v>303</v>
      </c>
      <c r="D1933" t="s">
        <v>204</v>
      </c>
      <c r="E1933" s="2">
        <v>1</v>
      </c>
      <c r="F1933" s="2">
        <v>0</v>
      </c>
      <c r="G1933" t="s">
        <v>304</v>
      </c>
      <c r="H1933" t="s">
        <v>267</v>
      </c>
      <c r="I1933" t="s">
        <v>10</v>
      </c>
      <c r="J1933" t="s">
        <v>106</v>
      </c>
      <c r="K1933" s="3"/>
      <c r="L1933" t="s">
        <v>61</v>
      </c>
      <c r="M1933" t="s">
        <v>107</v>
      </c>
    </row>
    <row r="1934" spans="1:14" x14ac:dyDescent="0.25">
      <c r="A1934" s="2">
        <v>1</v>
      </c>
      <c r="B1934" s="2">
        <v>2016</v>
      </c>
      <c r="C1934" t="s">
        <v>303</v>
      </c>
      <c r="D1934" t="s">
        <v>204</v>
      </c>
      <c r="E1934" s="2">
        <v>1</v>
      </c>
      <c r="F1934" s="2">
        <v>0</v>
      </c>
      <c r="G1934" t="s">
        <v>304</v>
      </c>
      <c r="H1934" t="s">
        <v>267</v>
      </c>
      <c r="I1934" t="s">
        <v>10</v>
      </c>
      <c r="J1934" t="s">
        <v>108</v>
      </c>
      <c r="K1934" s="3"/>
      <c r="L1934" t="s">
        <v>61</v>
      </c>
      <c r="M1934" t="s">
        <v>109</v>
      </c>
    </row>
    <row r="1935" spans="1:14" x14ac:dyDescent="0.25">
      <c r="A1935" s="2">
        <v>1</v>
      </c>
      <c r="B1935" s="2">
        <v>2016</v>
      </c>
      <c r="C1935" t="s">
        <v>303</v>
      </c>
      <c r="D1935" t="s">
        <v>204</v>
      </c>
      <c r="E1935" s="2">
        <v>1</v>
      </c>
      <c r="F1935" s="2">
        <v>0</v>
      </c>
      <c r="G1935" t="s">
        <v>304</v>
      </c>
      <c r="H1935" t="s">
        <v>267</v>
      </c>
      <c r="I1935" t="s">
        <v>10</v>
      </c>
      <c r="J1935" t="s">
        <v>110</v>
      </c>
      <c r="K1935" s="3"/>
      <c r="L1935" t="s">
        <v>61</v>
      </c>
      <c r="M1935" t="s">
        <v>111</v>
      </c>
    </row>
    <row r="1936" spans="1:14" x14ac:dyDescent="0.25">
      <c r="A1936" s="2">
        <v>1</v>
      </c>
      <c r="B1936" s="2">
        <v>2016</v>
      </c>
      <c r="C1936" t="s">
        <v>303</v>
      </c>
      <c r="D1936" t="s">
        <v>204</v>
      </c>
      <c r="E1936" s="2">
        <v>1</v>
      </c>
      <c r="F1936" s="2">
        <v>0</v>
      </c>
      <c r="G1936" t="s">
        <v>304</v>
      </c>
      <c r="H1936" t="s">
        <v>267</v>
      </c>
      <c r="I1936" t="s">
        <v>10</v>
      </c>
      <c r="J1936" t="s">
        <v>112</v>
      </c>
      <c r="K1936" s="3"/>
      <c r="L1936" t="s">
        <v>61</v>
      </c>
      <c r="M1936" t="s">
        <v>113</v>
      </c>
    </row>
    <row r="1937" spans="1:14" x14ac:dyDescent="0.25">
      <c r="A1937" s="2">
        <v>1</v>
      </c>
      <c r="B1937" s="2">
        <v>2016</v>
      </c>
      <c r="C1937" t="s">
        <v>303</v>
      </c>
      <c r="D1937" t="s">
        <v>204</v>
      </c>
      <c r="E1937" s="2">
        <v>1</v>
      </c>
      <c r="F1937" s="2">
        <v>0</v>
      </c>
      <c r="G1937" t="s">
        <v>304</v>
      </c>
      <c r="H1937" t="s">
        <v>267</v>
      </c>
      <c r="I1937" t="s">
        <v>10</v>
      </c>
      <c r="J1937" t="s">
        <v>114</v>
      </c>
      <c r="K1937" s="3"/>
      <c r="L1937" t="s">
        <v>61</v>
      </c>
      <c r="M1937" t="s">
        <v>115</v>
      </c>
    </row>
    <row r="1938" spans="1:14" x14ac:dyDescent="0.25">
      <c r="A1938" s="2">
        <v>1</v>
      </c>
      <c r="B1938" s="2">
        <v>2016</v>
      </c>
      <c r="C1938" t="s">
        <v>303</v>
      </c>
      <c r="D1938" t="s">
        <v>204</v>
      </c>
      <c r="E1938" s="2">
        <v>1</v>
      </c>
      <c r="F1938" s="2">
        <v>0</v>
      </c>
      <c r="G1938" t="s">
        <v>304</v>
      </c>
      <c r="H1938" t="s">
        <v>267</v>
      </c>
      <c r="I1938" t="s">
        <v>10</v>
      </c>
      <c r="J1938" t="s">
        <v>116</v>
      </c>
      <c r="K1938" s="2">
        <v>2</v>
      </c>
      <c r="L1938" t="s">
        <v>65</v>
      </c>
      <c r="M1938" t="s">
        <v>117</v>
      </c>
      <c r="N1938" t="s">
        <v>186</v>
      </c>
    </row>
    <row r="1939" spans="1:14" x14ac:dyDescent="0.25">
      <c r="A1939" s="2">
        <v>1</v>
      </c>
      <c r="B1939" s="2">
        <v>2016</v>
      </c>
      <c r="C1939" t="s">
        <v>303</v>
      </c>
      <c r="D1939" t="s">
        <v>204</v>
      </c>
      <c r="E1939" s="2">
        <v>1</v>
      </c>
      <c r="F1939" s="2">
        <v>0</v>
      </c>
      <c r="G1939" t="s">
        <v>304</v>
      </c>
      <c r="H1939" t="s">
        <v>267</v>
      </c>
      <c r="I1939" t="s">
        <v>10</v>
      </c>
      <c r="J1939" t="s">
        <v>118</v>
      </c>
      <c r="K1939" s="2">
        <v>4</v>
      </c>
      <c r="L1939" t="s">
        <v>55</v>
      </c>
      <c r="M1939" t="s">
        <v>119</v>
      </c>
      <c r="N1939" t="s">
        <v>57</v>
      </c>
    </row>
    <row r="1940" spans="1:14" x14ac:dyDescent="0.25">
      <c r="A1940" s="2">
        <v>1</v>
      </c>
      <c r="B1940" s="2">
        <v>2016</v>
      </c>
      <c r="C1940" t="s">
        <v>303</v>
      </c>
      <c r="D1940" t="s">
        <v>204</v>
      </c>
      <c r="E1940" s="2">
        <v>1</v>
      </c>
      <c r="F1940" s="2">
        <v>0</v>
      </c>
      <c r="G1940" t="s">
        <v>304</v>
      </c>
      <c r="H1940" t="s">
        <v>267</v>
      </c>
      <c r="I1940" t="s">
        <v>10</v>
      </c>
      <c r="J1940" t="s">
        <v>120</v>
      </c>
      <c r="K1940" s="2">
        <v>3</v>
      </c>
      <c r="L1940" t="s">
        <v>65</v>
      </c>
      <c r="M1940" t="s">
        <v>121</v>
      </c>
      <c r="N1940" t="s">
        <v>67</v>
      </c>
    </row>
    <row r="1941" spans="1:14" x14ac:dyDescent="0.25">
      <c r="A1941" s="2">
        <v>1</v>
      </c>
      <c r="B1941" s="2">
        <v>2016</v>
      </c>
      <c r="C1941" t="s">
        <v>303</v>
      </c>
      <c r="D1941" t="s">
        <v>204</v>
      </c>
      <c r="E1941" s="2">
        <v>1</v>
      </c>
      <c r="F1941" s="2">
        <v>0</v>
      </c>
      <c r="G1941" t="s">
        <v>304</v>
      </c>
      <c r="H1941" t="s">
        <v>267</v>
      </c>
      <c r="I1941" t="s">
        <v>10</v>
      </c>
      <c r="J1941" t="s">
        <v>122</v>
      </c>
      <c r="K1941" s="2">
        <v>4</v>
      </c>
      <c r="L1941" t="s">
        <v>85</v>
      </c>
      <c r="M1941" t="s">
        <v>123</v>
      </c>
      <c r="N1941" t="s">
        <v>87</v>
      </c>
    </row>
    <row r="1942" spans="1:14" x14ac:dyDescent="0.25">
      <c r="A1942" s="2">
        <v>1</v>
      </c>
      <c r="B1942" s="2">
        <v>2016</v>
      </c>
      <c r="C1942" t="s">
        <v>303</v>
      </c>
      <c r="D1942" t="s">
        <v>204</v>
      </c>
      <c r="E1942" s="2">
        <v>1</v>
      </c>
      <c r="F1942" s="2">
        <v>0</v>
      </c>
      <c r="G1942" t="s">
        <v>304</v>
      </c>
      <c r="H1942" t="s">
        <v>267</v>
      </c>
      <c r="I1942" t="s">
        <v>10</v>
      </c>
      <c r="J1942" t="s">
        <v>124</v>
      </c>
      <c r="K1942" s="2">
        <v>2</v>
      </c>
      <c r="L1942" t="s">
        <v>85</v>
      </c>
      <c r="M1942" t="s">
        <v>125</v>
      </c>
      <c r="N1942" t="s">
        <v>176</v>
      </c>
    </row>
    <row r="1943" spans="1:14" x14ac:dyDescent="0.25">
      <c r="A1943" s="2">
        <v>1</v>
      </c>
      <c r="B1943" s="2">
        <v>2016</v>
      </c>
      <c r="C1943" t="s">
        <v>303</v>
      </c>
      <c r="D1943" t="s">
        <v>204</v>
      </c>
      <c r="E1943" s="2">
        <v>1</v>
      </c>
      <c r="F1943" s="2">
        <v>0</v>
      </c>
      <c r="G1943" t="s">
        <v>304</v>
      </c>
      <c r="H1943" t="s">
        <v>267</v>
      </c>
      <c r="I1943" t="s">
        <v>10</v>
      </c>
      <c r="J1943" t="s">
        <v>127</v>
      </c>
      <c r="K1943" s="2">
        <v>4</v>
      </c>
      <c r="L1943" t="s">
        <v>85</v>
      </c>
      <c r="M1943" t="s">
        <v>128</v>
      </c>
      <c r="N1943" t="s">
        <v>87</v>
      </c>
    </row>
    <row r="1944" spans="1:14" x14ac:dyDescent="0.25">
      <c r="A1944" s="2">
        <v>1</v>
      </c>
      <c r="B1944" s="2">
        <v>2016</v>
      </c>
      <c r="C1944" t="s">
        <v>303</v>
      </c>
      <c r="D1944" t="s">
        <v>204</v>
      </c>
      <c r="E1944" s="2">
        <v>1</v>
      </c>
      <c r="F1944" s="2">
        <v>0</v>
      </c>
      <c r="G1944" t="s">
        <v>304</v>
      </c>
      <c r="H1944" t="s">
        <v>267</v>
      </c>
      <c r="I1944" t="s">
        <v>10</v>
      </c>
      <c r="J1944" t="s">
        <v>129</v>
      </c>
      <c r="K1944" s="2">
        <v>2</v>
      </c>
      <c r="L1944" t="s">
        <v>85</v>
      </c>
      <c r="M1944" t="s">
        <v>130</v>
      </c>
      <c r="N1944" t="s">
        <v>176</v>
      </c>
    </row>
    <row r="1945" spans="1:14" x14ac:dyDescent="0.25">
      <c r="A1945" s="2">
        <v>1</v>
      </c>
      <c r="B1945" s="2">
        <v>2016</v>
      </c>
      <c r="C1945" t="s">
        <v>303</v>
      </c>
      <c r="D1945" t="s">
        <v>204</v>
      </c>
      <c r="E1945" s="2">
        <v>1</v>
      </c>
      <c r="F1945" s="2">
        <v>0</v>
      </c>
      <c r="G1945" t="s">
        <v>304</v>
      </c>
      <c r="H1945" t="s">
        <v>267</v>
      </c>
      <c r="I1945" t="s">
        <v>10</v>
      </c>
      <c r="J1945" t="s">
        <v>131</v>
      </c>
      <c r="K1945" s="2">
        <v>5</v>
      </c>
      <c r="L1945" t="s">
        <v>85</v>
      </c>
      <c r="M1945" t="s">
        <v>132</v>
      </c>
      <c r="N1945" t="s">
        <v>185</v>
      </c>
    </row>
    <row r="1946" spans="1:14" x14ac:dyDescent="0.25">
      <c r="A1946" s="2">
        <v>1</v>
      </c>
      <c r="B1946" s="2">
        <v>2016</v>
      </c>
      <c r="C1946" t="s">
        <v>303</v>
      </c>
      <c r="D1946" t="s">
        <v>204</v>
      </c>
      <c r="E1946" s="2">
        <v>1</v>
      </c>
      <c r="F1946" s="2">
        <v>0</v>
      </c>
      <c r="G1946" t="s">
        <v>304</v>
      </c>
      <c r="H1946" t="s">
        <v>267</v>
      </c>
      <c r="I1946" t="s">
        <v>10</v>
      </c>
      <c r="J1946" t="s">
        <v>133</v>
      </c>
      <c r="K1946" s="2">
        <v>1</v>
      </c>
      <c r="L1946" t="s">
        <v>52</v>
      </c>
      <c r="M1946" t="s">
        <v>134</v>
      </c>
      <c r="N1946" t="s">
        <v>177</v>
      </c>
    </row>
    <row r="1947" spans="1:14" x14ac:dyDescent="0.25">
      <c r="A1947" s="2">
        <v>1</v>
      </c>
      <c r="B1947" s="2">
        <v>2016</v>
      </c>
      <c r="C1947" t="s">
        <v>303</v>
      </c>
      <c r="D1947" t="s">
        <v>204</v>
      </c>
      <c r="E1947" s="2">
        <v>1</v>
      </c>
      <c r="F1947" s="2">
        <v>0</v>
      </c>
      <c r="G1947" t="s">
        <v>304</v>
      </c>
      <c r="H1947" t="s">
        <v>267</v>
      </c>
      <c r="I1947" t="s">
        <v>10</v>
      </c>
      <c r="J1947" t="s">
        <v>135</v>
      </c>
      <c r="K1947" s="2">
        <v>4</v>
      </c>
      <c r="L1947" t="s">
        <v>55</v>
      </c>
      <c r="M1947" t="s">
        <v>136</v>
      </c>
      <c r="N1947" t="s">
        <v>57</v>
      </c>
    </row>
    <row r="1948" spans="1:14" x14ac:dyDescent="0.25">
      <c r="A1948" s="2">
        <v>1</v>
      </c>
      <c r="B1948" s="2">
        <v>2016</v>
      </c>
      <c r="C1948" t="s">
        <v>303</v>
      </c>
      <c r="D1948" t="s">
        <v>204</v>
      </c>
      <c r="E1948" s="2">
        <v>1</v>
      </c>
      <c r="F1948" s="2">
        <v>0</v>
      </c>
      <c r="G1948" t="s">
        <v>304</v>
      </c>
      <c r="H1948" t="s">
        <v>267</v>
      </c>
      <c r="I1948" t="s">
        <v>10</v>
      </c>
      <c r="J1948" t="s">
        <v>137</v>
      </c>
      <c r="K1948" s="2">
        <v>4</v>
      </c>
      <c r="L1948" t="s">
        <v>55</v>
      </c>
      <c r="M1948" t="s">
        <v>138</v>
      </c>
      <c r="N1948" t="s">
        <v>57</v>
      </c>
    </row>
    <row r="1949" spans="1:14" x14ac:dyDescent="0.25">
      <c r="A1949" s="2">
        <v>1</v>
      </c>
      <c r="B1949" s="2">
        <v>2016</v>
      </c>
      <c r="C1949" t="s">
        <v>303</v>
      </c>
      <c r="D1949" t="s">
        <v>204</v>
      </c>
      <c r="E1949" s="2">
        <v>1</v>
      </c>
      <c r="F1949" s="2">
        <v>0</v>
      </c>
      <c r="G1949" t="s">
        <v>304</v>
      </c>
      <c r="H1949" t="s">
        <v>267</v>
      </c>
      <c r="I1949" t="s">
        <v>10</v>
      </c>
      <c r="J1949" t="s">
        <v>139</v>
      </c>
      <c r="K1949" s="2">
        <v>3</v>
      </c>
      <c r="L1949" t="s">
        <v>85</v>
      </c>
      <c r="M1949" t="s">
        <v>140</v>
      </c>
      <c r="N1949" t="s">
        <v>126</v>
      </c>
    </row>
    <row r="1950" spans="1:14" x14ac:dyDescent="0.25">
      <c r="A1950" s="2">
        <v>1</v>
      </c>
      <c r="B1950" s="2">
        <v>2016</v>
      </c>
      <c r="C1950" t="s">
        <v>303</v>
      </c>
      <c r="D1950" t="s">
        <v>204</v>
      </c>
      <c r="E1950" s="2">
        <v>1</v>
      </c>
      <c r="F1950" s="2">
        <v>0</v>
      </c>
      <c r="G1950" t="s">
        <v>304</v>
      </c>
      <c r="H1950" t="s">
        <v>267</v>
      </c>
      <c r="I1950" t="s">
        <v>10</v>
      </c>
      <c r="J1950" t="s">
        <v>141</v>
      </c>
      <c r="K1950" s="2">
        <v>3</v>
      </c>
      <c r="L1950" t="s">
        <v>85</v>
      </c>
      <c r="M1950" t="s">
        <v>142</v>
      </c>
      <c r="N1950" t="s">
        <v>126</v>
      </c>
    </row>
    <row r="1951" spans="1:14" x14ac:dyDescent="0.25">
      <c r="A1951" s="2">
        <v>1</v>
      </c>
      <c r="B1951" s="2">
        <v>2016</v>
      </c>
      <c r="C1951" t="s">
        <v>303</v>
      </c>
      <c r="D1951" t="s">
        <v>204</v>
      </c>
      <c r="E1951" s="2">
        <v>1</v>
      </c>
      <c r="F1951" s="2">
        <v>0</v>
      </c>
      <c r="G1951" t="s">
        <v>304</v>
      </c>
      <c r="H1951" t="s">
        <v>267</v>
      </c>
      <c r="I1951" t="s">
        <v>10</v>
      </c>
      <c r="J1951" t="s">
        <v>143</v>
      </c>
      <c r="K1951" s="2">
        <v>3</v>
      </c>
      <c r="L1951" t="s">
        <v>85</v>
      </c>
      <c r="M1951" t="s">
        <v>144</v>
      </c>
      <c r="N1951" t="s">
        <v>126</v>
      </c>
    </row>
    <row r="1952" spans="1:14" x14ac:dyDescent="0.25">
      <c r="A1952" s="2">
        <v>1</v>
      </c>
      <c r="B1952" s="2">
        <v>2016</v>
      </c>
      <c r="C1952" t="s">
        <v>303</v>
      </c>
      <c r="D1952" t="s">
        <v>204</v>
      </c>
      <c r="E1952" s="2">
        <v>1</v>
      </c>
      <c r="F1952" s="2">
        <v>0</v>
      </c>
      <c r="G1952" t="s">
        <v>304</v>
      </c>
      <c r="H1952" t="s">
        <v>267</v>
      </c>
      <c r="I1952" t="s">
        <v>10</v>
      </c>
      <c r="J1952" t="s">
        <v>145</v>
      </c>
      <c r="K1952" s="2">
        <v>3</v>
      </c>
      <c r="L1952" t="s">
        <v>55</v>
      </c>
      <c r="M1952" t="s">
        <v>146</v>
      </c>
      <c r="N1952" t="s">
        <v>178</v>
      </c>
    </row>
    <row r="1953" spans="1:14" x14ac:dyDescent="0.25">
      <c r="A1953" s="2">
        <v>1</v>
      </c>
      <c r="B1953" s="2">
        <v>2016</v>
      </c>
      <c r="C1953" t="s">
        <v>303</v>
      </c>
      <c r="D1953" t="s">
        <v>204</v>
      </c>
      <c r="E1953" s="2">
        <v>1</v>
      </c>
      <c r="F1953" s="2">
        <v>0</v>
      </c>
      <c r="G1953" t="s">
        <v>304</v>
      </c>
      <c r="H1953" t="s">
        <v>267</v>
      </c>
      <c r="I1953" t="s">
        <v>10</v>
      </c>
      <c r="J1953" t="s">
        <v>147</v>
      </c>
      <c r="K1953" s="2">
        <v>3</v>
      </c>
      <c r="L1953" t="s">
        <v>55</v>
      </c>
      <c r="M1953" t="s">
        <v>148</v>
      </c>
      <c r="N1953" t="s">
        <v>178</v>
      </c>
    </row>
    <row r="1954" spans="1:14" x14ac:dyDescent="0.25">
      <c r="A1954" s="2">
        <v>1</v>
      </c>
      <c r="B1954" s="2">
        <v>2016</v>
      </c>
      <c r="C1954" t="s">
        <v>303</v>
      </c>
      <c r="D1954" t="s">
        <v>204</v>
      </c>
      <c r="E1954" s="2">
        <v>1</v>
      </c>
      <c r="F1954" s="2">
        <v>0</v>
      </c>
      <c r="G1954" t="s">
        <v>304</v>
      </c>
      <c r="H1954" t="s">
        <v>267</v>
      </c>
      <c r="I1954" t="s">
        <v>10</v>
      </c>
      <c r="J1954" t="s">
        <v>149</v>
      </c>
      <c r="K1954" s="2">
        <v>3</v>
      </c>
      <c r="L1954" t="s">
        <v>55</v>
      </c>
      <c r="M1954" t="s">
        <v>150</v>
      </c>
      <c r="N1954" t="s">
        <v>178</v>
      </c>
    </row>
    <row r="1955" spans="1:14" x14ac:dyDescent="0.25">
      <c r="A1955" s="2">
        <v>1</v>
      </c>
      <c r="B1955" s="2">
        <v>2016</v>
      </c>
      <c r="C1955" t="s">
        <v>303</v>
      </c>
      <c r="D1955" t="s">
        <v>204</v>
      </c>
      <c r="E1955" s="2">
        <v>1</v>
      </c>
      <c r="F1955" s="2">
        <v>0</v>
      </c>
      <c r="G1955" t="s">
        <v>304</v>
      </c>
      <c r="H1955" t="s">
        <v>267</v>
      </c>
      <c r="I1955" t="s">
        <v>10</v>
      </c>
      <c r="J1955" t="s">
        <v>151</v>
      </c>
      <c r="K1955" s="2">
        <v>9</v>
      </c>
      <c r="L1955" t="s">
        <v>52</v>
      </c>
      <c r="M1955" t="s">
        <v>152</v>
      </c>
      <c r="N1955" t="s">
        <v>188</v>
      </c>
    </row>
    <row r="1956" spans="1:14" x14ac:dyDescent="0.25">
      <c r="A1956" s="2">
        <v>1</v>
      </c>
      <c r="B1956" s="2">
        <v>2016</v>
      </c>
      <c r="C1956" t="s">
        <v>303</v>
      </c>
      <c r="D1956" t="s">
        <v>204</v>
      </c>
      <c r="E1956" s="2">
        <v>1</v>
      </c>
      <c r="F1956" s="2">
        <v>0</v>
      </c>
      <c r="G1956" t="s">
        <v>304</v>
      </c>
      <c r="H1956" t="s">
        <v>267</v>
      </c>
      <c r="I1956" t="s">
        <v>10</v>
      </c>
      <c r="J1956" t="s">
        <v>153</v>
      </c>
      <c r="K1956" s="2">
        <v>9</v>
      </c>
      <c r="L1956" t="s">
        <v>75</v>
      </c>
      <c r="M1956" t="s">
        <v>154</v>
      </c>
      <c r="N1956" t="s">
        <v>213</v>
      </c>
    </row>
    <row r="1957" spans="1:14" x14ac:dyDescent="0.25">
      <c r="A1957" s="2">
        <v>1</v>
      </c>
      <c r="B1957" s="2">
        <v>2016</v>
      </c>
      <c r="C1957" t="s">
        <v>303</v>
      </c>
      <c r="D1957" t="s">
        <v>204</v>
      </c>
      <c r="E1957" s="2">
        <v>1</v>
      </c>
      <c r="F1957" s="2">
        <v>0</v>
      </c>
      <c r="G1957" t="s">
        <v>304</v>
      </c>
      <c r="H1957" t="s">
        <v>267</v>
      </c>
      <c r="I1957" t="s">
        <v>10</v>
      </c>
      <c r="J1957" t="s">
        <v>156</v>
      </c>
      <c r="K1957" s="2">
        <v>1</v>
      </c>
      <c r="L1957" t="s">
        <v>75</v>
      </c>
      <c r="M1957" t="s">
        <v>157</v>
      </c>
      <c r="N1957" t="s">
        <v>158</v>
      </c>
    </row>
    <row r="1958" spans="1:14" x14ac:dyDescent="0.25">
      <c r="A1958" s="2">
        <v>1</v>
      </c>
      <c r="B1958" s="2">
        <v>2016</v>
      </c>
      <c r="C1958" t="s">
        <v>303</v>
      </c>
      <c r="D1958" t="s">
        <v>204</v>
      </c>
      <c r="E1958" s="2">
        <v>1</v>
      </c>
      <c r="F1958" s="2">
        <v>0</v>
      </c>
      <c r="G1958" t="s">
        <v>304</v>
      </c>
      <c r="H1958" t="s">
        <v>267</v>
      </c>
      <c r="I1958" t="s">
        <v>10</v>
      </c>
      <c r="J1958" t="s">
        <v>159</v>
      </c>
      <c r="K1958" s="3"/>
      <c r="L1958" t="s">
        <v>52</v>
      </c>
      <c r="M1958" t="s">
        <v>160</v>
      </c>
    </row>
    <row r="1959" spans="1:14" x14ac:dyDescent="0.25">
      <c r="A1959" s="2">
        <v>1</v>
      </c>
      <c r="B1959" s="2">
        <v>2016</v>
      </c>
      <c r="C1959" t="s">
        <v>303</v>
      </c>
      <c r="D1959" t="s">
        <v>204</v>
      </c>
      <c r="E1959" s="2">
        <v>1</v>
      </c>
      <c r="F1959" s="2">
        <v>0</v>
      </c>
      <c r="G1959" t="s">
        <v>304</v>
      </c>
      <c r="H1959" t="s">
        <v>267</v>
      </c>
      <c r="I1959" t="s">
        <v>10</v>
      </c>
      <c r="J1959" t="s">
        <v>161</v>
      </c>
      <c r="K1959" s="3"/>
      <c r="L1959" t="s">
        <v>52</v>
      </c>
      <c r="M1959" t="s">
        <v>162</v>
      </c>
    </row>
    <row r="1960" spans="1:14" x14ac:dyDescent="0.25">
      <c r="A1960" s="2">
        <v>1</v>
      </c>
      <c r="B1960" s="2">
        <v>2016</v>
      </c>
      <c r="C1960" t="s">
        <v>303</v>
      </c>
      <c r="D1960" t="s">
        <v>204</v>
      </c>
      <c r="E1960" s="2">
        <v>1</v>
      </c>
      <c r="F1960" s="2">
        <v>0</v>
      </c>
      <c r="G1960" t="s">
        <v>304</v>
      </c>
      <c r="H1960" t="s">
        <v>267</v>
      </c>
      <c r="I1960" t="s">
        <v>10</v>
      </c>
      <c r="J1960" t="s">
        <v>163</v>
      </c>
      <c r="K1960" s="2">
        <v>2</v>
      </c>
      <c r="L1960" t="s">
        <v>52</v>
      </c>
      <c r="M1960" t="s">
        <v>164</v>
      </c>
      <c r="N1960" t="s">
        <v>177</v>
      </c>
    </row>
    <row r="1961" spans="1:14" x14ac:dyDescent="0.25">
      <c r="A1961" s="2">
        <v>1</v>
      </c>
      <c r="B1961" s="2">
        <v>2016</v>
      </c>
      <c r="C1961" t="s">
        <v>303</v>
      </c>
      <c r="D1961" t="s">
        <v>204</v>
      </c>
      <c r="E1961" s="2">
        <v>1</v>
      </c>
      <c r="F1961" s="2">
        <v>0</v>
      </c>
      <c r="G1961" t="s">
        <v>304</v>
      </c>
      <c r="H1961" t="s">
        <v>267</v>
      </c>
      <c r="I1961" t="s">
        <v>10</v>
      </c>
      <c r="J1961" t="s">
        <v>166</v>
      </c>
      <c r="K1961" s="2">
        <v>4</v>
      </c>
      <c r="L1961" t="s">
        <v>55</v>
      </c>
      <c r="M1961" t="s">
        <v>167</v>
      </c>
      <c r="N1961" t="s">
        <v>57</v>
      </c>
    </row>
    <row r="1962" spans="1:14" x14ac:dyDescent="0.25">
      <c r="A1962" s="2">
        <v>1</v>
      </c>
      <c r="B1962" s="2">
        <v>2016</v>
      </c>
      <c r="C1962" t="s">
        <v>305</v>
      </c>
      <c r="D1962" t="s">
        <v>204</v>
      </c>
      <c r="E1962" s="2">
        <v>0</v>
      </c>
      <c r="F1962" s="2">
        <v>0</v>
      </c>
      <c r="G1962" t="s">
        <v>306</v>
      </c>
      <c r="H1962" t="s">
        <v>306</v>
      </c>
      <c r="I1962" t="s">
        <v>21</v>
      </c>
      <c r="J1962" t="s">
        <v>51</v>
      </c>
      <c r="K1962" s="3"/>
      <c r="L1962" t="s">
        <v>52</v>
      </c>
      <c r="M1962" t="s">
        <v>53</v>
      </c>
    </row>
    <row r="1963" spans="1:14" x14ac:dyDescent="0.25">
      <c r="A1963" s="2">
        <v>1</v>
      </c>
      <c r="B1963" s="2">
        <v>2016</v>
      </c>
      <c r="C1963" t="s">
        <v>305</v>
      </c>
      <c r="D1963" t="s">
        <v>204</v>
      </c>
      <c r="E1963" s="2">
        <v>0</v>
      </c>
      <c r="F1963" s="2">
        <v>0</v>
      </c>
      <c r="G1963" t="s">
        <v>306</v>
      </c>
      <c r="H1963" t="s">
        <v>306</v>
      </c>
      <c r="I1963" t="s">
        <v>21</v>
      </c>
      <c r="J1963" t="s">
        <v>54</v>
      </c>
      <c r="K1963" s="2">
        <v>4</v>
      </c>
      <c r="L1963" t="s">
        <v>55</v>
      </c>
      <c r="M1963" t="s">
        <v>56</v>
      </c>
      <c r="N1963" t="s">
        <v>57</v>
      </c>
    </row>
    <row r="1964" spans="1:14" x14ac:dyDescent="0.25">
      <c r="A1964" s="2">
        <v>1</v>
      </c>
      <c r="B1964" s="2">
        <v>2016</v>
      </c>
      <c r="C1964" t="s">
        <v>305</v>
      </c>
      <c r="D1964" t="s">
        <v>204</v>
      </c>
      <c r="E1964" s="2">
        <v>0</v>
      </c>
      <c r="F1964" s="2">
        <v>0</v>
      </c>
      <c r="G1964" t="s">
        <v>306</v>
      </c>
      <c r="H1964" t="s">
        <v>306</v>
      </c>
      <c r="I1964" t="s">
        <v>21</v>
      </c>
      <c r="J1964" t="s">
        <v>58</v>
      </c>
      <c r="K1964" s="2">
        <v>4</v>
      </c>
      <c r="L1964" t="s">
        <v>55</v>
      </c>
      <c r="M1964" t="s">
        <v>59</v>
      </c>
      <c r="N1964" t="s">
        <v>57</v>
      </c>
    </row>
    <row r="1965" spans="1:14" x14ac:dyDescent="0.25">
      <c r="A1965" s="2">
        <v>1</v>
      </c>
      <c r="B1965" s="2">
        <v>2016</v>
      </c>
      <c r="C1965" t="s">
        <v>305</v>
      </c>
      <c r="D1965" t="s">
        <v>204</v>
      </c>
      <c r="E1965" s="2">
        <v>0</v>
      </c>
      <c r="F1965" s="2">
        <v>0</v>
      </c>
      <c r="G1965" t="s">
        <v>306</v>
      </c>
      <c r="H1965" t="s">
        <v>306</v>
      </c>
      <c r="I1965" t="s">
        <v>21</v>
      </c>
      <c r="J1965" t="s">
        <v>60</v>
      </c>
      <c r="K1965" s="2">
        <v>1</v>
      </c>
      <c r="L1965" t="s">
        <v>61</v>
      </c>
      <c r="M1965" t="s">
        <v>62</v>
      </c>
      <c r="N1965" t="s">
        <v>177</v>
      </c>
    </row>
    <row r="1966" spans="1:14" x14ac:dyDescent="0.25">
      <c r="A1966" s="2">
        <v>1</v>
      </c>
      <c r="B1966" s="2">
        <v>2016</v>
      </c>
      <c r="C1966" t="s">
        <v>305</v>
      </c>
      <c r="D1966" t="s">
        <v>204</v>
      </c>
      <c r="E1966" s="2">
        <v>0</v>
      </c>
      <c r="F1966" s="2">
        <v>0</v>
      </c>
      <c r="G1966" t="s">
        <v>306</v>
      </c>
      <c r="H1966" t="s">
        <v>306</v>
      </c>
      <c r="I1966" t="s">
        <v>21</v>
      </c>
      <c r="J1966" t="s">
        <v>64</v>
      </c>
      <c r="K1966" s="2">
        <v>3</v>
      </c>
      <c r="L1966" t="s">
        <v>65</v>
      </c>
      <c r="M1966" t="s">
        <v>66</v>
      </c>
      <c r="N1966" t="s">
        <v>67</v>
      </c>
    </row>
    <row r="1967" spans="1:14" x14ac:dyDescent="0.25">
      <c r="A1967" s="2">
        <v>1</v>
      </c>
      <c r="B1967" s="2">
        <v>2016</v>
      </c>
      <c r="C1967" t="s">
        <v>305</v>
      </c>
      <c r="D1967" t="s">
        <v>204</v>
      </c>
      <c r="E1967" s="2">
        <v>0</v>
      </c>
      <c r="F1967" s="2">
        <v>0</v>
      </c>
      <c r="G1967" t="s">
        <v>306</v>
      </c>
      <c r="H1967" t="s">
        <v>306</v>
      </c>
      <c r="I1967" t="s">
        <v>21</v>
      </c>
      <c r="J1967" t="s">
        <v>68</v>
      </c>
      <c r="K1967" s="2">
        <v>3</v>
      </c>
      <c r="L1967" t="s">
        <v>65</v>
      </c>
      <c r="M1967" t="s">
        <v>69</v>
      </c>
      <c r="N1967" t="s">
        <v>67</v>
      </c>
    </row>
    <row r="1968" spans="1:14" x14ac:dyDescent="0.25">
      <c r="A1968" s="2">
        <v>1</v>
      </c>
      <c r="B1968" s="2">
        <v>2016</v>
      </c>
      <c r="C1968" t="s">
        <v>305</v>
      </c>
      <c r="D1968" t="s">
        <v>204</v>
      </c>
      <c r="E1968" s="2">
        <v>0</v>
      </c>
      <c r="F1968" s="2">
        <v>0</v>
      </c>
      <c r="G1968" t="s">
        <v>306</v>
      </c>
      <c r="H1968" t="s">
        <v>306</v>
      </c>
      <c r="I1968" t="s">
        <v>21</v>
      </c>
      <c r="J1968" t="s">
        <v>70</v>
      </c>
      <c r="K1968" s="2">
        <v>3</v>
      </c>
      <c r="L1968" t="s">
        <v>65</v>
      </c>
      <c r="M1968" t="s">
        <v>71</v>
      </c>
      <c r="N1968" t="s">
        <v>67</v>
      </c>
    </row>
    <row r="1969" spans="1:14" x14ac:dyDescent="0.25">
      <c r="A1969" s="2">
        <v>1</v>
      </c>
      <c r="B1969" s="2">
        <v>2016</v>
      </c>
      <c r="C1969" t="s">
        <v>305</v>
      </c>
      <c r="D1969" t="s">
        <v>204</v>
      </c>
      <c r="E1969" s="2">
        <v>0</v>
      </c>
      <c r="F1969" s="2">
        <v>0</v>
      </c>
      <c r="G1969" t="s">
        <v>306</v>
      </c>
      <c r="H1969" t="s">
        <v>306</v>
      </c>
      <c r="I1969" t="s">
        <v>21</v>
      </c>
      <c r="J1969" t="s">
        <v>72</v>
      </c>
      <c r="K1969" s="3"/>
      <c r="L1969" t="s">
        <v>52</v>
      </c>
      <c r="M1969" t="s">
        <v>73</v>
      </c>
    </row>
    <row r="1970" spans="1:14" x14ac:dyDescent="0.25">
      <c r="A1970" s="2">
        <v>1</v>
      </c>
      <c r="B1970" s="2">
        <v>2016</v>
      </c>
      <c r="C1970" t="s">
        <v>305</v>
      </c>
      <c r="D1970" t="s">
        <v>204</v>
      </c>
      <c r="E1970" s="2">
        <v>0</v>
      </c>
      <c r="F1970" s="2">
        <v>0</v>
      </c>
      <c r="G1970" t="s">
        <v>306</v>
      </c>
      <c r="H1970" t="s">
        <v>306</v>
      </c>
      <c r="I1970" t="s">
        <v>21</v>
      </c>
      <c r="J1970" t="s">
        <v>74</v>
      </c>
      <c r="K1970" s="2">
        <v>3</v>
      </c>
      <c r="L1970" t="s">
        <v>75</v>
      </c>
      <c r="M1970" t="s">
        <v>76</v>
      </c>
      <c r="N1970" t="s">
        <v>221</v>
      </c>
    </row>
    <row r="1971" spans="1:14" x14ac:dyDescent="0.25">
      <c r="A1971" s="2">
        <v>1</v>
      </c>
      <c r="B1971" s="2">
        <v>2016</v>
      </c>
      <c r="C1971" t="s">
        <v>305</v>
      </c>
      <c r="D1971" t="s">
        <v>204</v>
      </c>
      <c r="E1971" s="2">
        <v>0</v>
      </c>
      <c r="F1971" s="2">
        <v>0</v>
      </c>
      <c r="G1971" t="s">
        <v>306</v>
      </c>
      <c r="H1971" t="s">
        <v>306</v>
      </c>
      <c r="I1971" t="s">
        <v>21</v>
      </c>
      <c r="J1971" t="s">
        <v>78</v>
      </c>
      <c r="K1971" s="2">
        <v>6</v>
      </c>
      <c r="L1971" t="s">
        <v>75</v>
      </c>
      <c r="M1971" t="s">
        <v>79</v>
      </c>
      <c r="N1971" t="s">
        <v>307</v>
      </c>
    </row>
    <row r="1972" spans="1:14" x14ac:dyDescent="0.25">
      <c r="A1972" s="2">
        <v>1</v>
      </c>
      <c r="B1972" s="2">
        <v>2016</v>
      </c>
      <c r="C1972" t="s">
        <v>305</v>
      </c>
      <c r="D1972" t="s">
        <v>204</v>
      </c>
      <c r="E1972" s="2">
        <v>0</v>
      </c>
      <c r="F1972" s="2">
        <v>0</v>
      </c>
      <c r="G1972" t="s">
        <v>306</v>
      </c>
      <c r="H1972" t="s">
        <v>306</v>
      </c>
      <c r="I1972" t="s">
        <v>21</v>
      </c>
      <c r="J1972" t="s">
        <v>81</v>
      </c>
      <c r="K1972" s="3"/>
      <c r="L1972" t="s">
        <v>75</v>
      </c>
      <c r="M1972" t="s">
        <v>82</v>
      </c>
    </row>
    <row r="1973" spans="1:14" x14ac:dyDescent="0.25">
      <c r="A1973" s="2">
        <v>1</v>
      </c>
      <c r="B1973" s="2">
        <v>2016</v>
      </c>
      <c r="C1973" t="s">
        <v>305</v>
      </c>
      <c r="D1973" t="s">
        <v>204</v>
      </c>
      <c r="E1973" s="2">
        <v>0</v>
      </c>
      <c r="F1973" s="2">
        <v>0</v>
      </c>
      <c r="G1973" t="s">
        <v>306</v>
      </c>
      <c r="H1973" t="s">
        <v>306</v>
      </c>
      <c r="I1973" t="s">
        <v>21</v>
      </c>
      <c r="J1973" t="s">
        <v>84</v>
      </c>
      <c r="K1973" s="2">
        <v>4</v>
      </c>
      <c r="L1973" t="s">
        <v>85</v>
      </c>
      <c r="M1973" t="s">
        <v>86</v>
      </c>
      <c r="N1973" t="s">
        <v>87</v>
      </c>
    </row>
    <row r="1974" spans="1:14" x14ac:dyDescent="0.25">
      <c r="A1974" s="2">
        <v>1</v>
      </c>
      <c r="B1974" s="2">
        <v>2016</v>
      </c>
      <c r="C1974" t="s">
        <v>305</v>
      </c>
      <c r="D1974" t="s">
        <v>204</v>
      </c>
      <c r="E1974" s="2">
        <v>0</v>
      </c>
      <c r="F1974" s="2">
        <v>0</v>
      </c>
      <c r="G1974" t="s">
        <v>306</v>
      </c>
      <c r="H1974" t="s">
        <v>306</v>
      </c>
      <c r="I1974" t="s">
        <v>21</v>
      </c>
      <c r="J1974" t="s">
        <v>88</v>
      </c>
      <c r="K1974" s="2">
        <v>4</v>
      </c>
      <c r="L1974" t="s">
        <v>85</v>
      </c>
      <c r="M1974" t="s">
        <v>89</v>
      </c>
      <c r="N1974" t="s">
        <v>87</v>
      </c>
    </row>
    <row r="1975" spans="1:14" x14ac:dyDescent="0.25">
      <c r="A1975" s="2">
        <v>1</v>
      </c>
      <c r="B1975" s="2">
        <v>2016</v>
      </c>
      <c r="C1975" t="s">
        <v>305</v>
      </c>
      <c r="D1975" t="s">
        <v>204</v>
      </c>
      <c r="E1975" s="2">
        <v>0</v>
      </c>
      <c r="F1975" s="2">
        <v>0</v>
      </c>
      <c r="G1975" t="s">
        <v>306</v>
      </c>
      <c r="H1975" t="s">
        <v>306</v>
      </c>
      <c r="I1975" t="s">
        <v>21</v>
      </c>
      <c r="J1975" t="s">
        <v>90</v>
      </c>
      <c r="K1975" s="3"/>
      <c r="L1975" t="s">
        <v>75</v>
      </c>
      <c r="M1975" t="s">
        <v>91</v>
      </c>
    </row>
    <row r="1976" spans="1:14" x14ac:dyDescent="0.25">
      <c r="A1976" s="2">
        <v>1</v>
      </c>
      <c r="B1976" s="2">
        <v>2016</v>
      </c>
      <c r="C1976" t="s">
        <v>305</v>
      </c>
      <c r="D1976" t="s">
        <v>204</v>
      </c>
      <c r="E1976" s="2">
        <v>0</v>
      </c>
      <c r="F1976" s="2">
        <v>0</v>
      </c>
      <c r="G1976" t="s">
        <v>306</v>
      </c>
      <c r="H1976" t="s">
        <v>306</v>
      </c>
      <c r="I1976" t="s">
        <v>21</v>
      </c>
      <c r="J1976" t="s">
        <v>93</v>
      </c>
      <c r="K1976" s="3"/>
      <c r="L1976" t="s">
        <v>75</v>
      </c>
      <c r="M1976" t="s">
        <v>94</v>
      </c>
    </row>
    <row r="1977" spans="1:14" x14ac:dyDescent="0.25">
      <c r="A1977" s="2">
        <v>1</v>
      </c>
      <c r="B1977" s="2">
        <v>2016</v>
      </c>
      <c r="C1977" t="s">
        <v>305</v>
      </c>
      <c r="D1977" t="s">
        <v>204</v>
      </c>
      <c r="E1977" s="2">
        <v>0</v>
      </c>
      <c r="F1977" s="2">
        <v>0</v>
      </c>
      <c r="G1977" t="s">
        <v>306</v>
      </c>
      <c r="H1977" t="s">
        <v>306</v>
      </c>
      <c r="I1977" t="s">
        <v>21</v>
      </c>
      <c r="J1977" t="s">
        <v>96</v>
      </c>
      <c r="K1977" s="3"/>
      <c r="L1977" t="s">
        <v>75</v>
      </c>
      <c r="M1977" t="s">
        <v>97</v>
      </c>
    </row>
    <row r="1978" spans="1:14" x14ac:dyDescent="0.25">
      <c r="A1978" s="2">
        <v>1</v>
      </c>
      <c r="B1978" s="2">
        <v>2016</v>
      </c>
      <c r="C1978" t="s">
        <v>305</v>
      </c>
      <c r="D1978" t="s">
        <v>204</v>
      </c>
      <c r="E1978" s="2">
        <v>0</v>
      </c>
      <c r="F1978" s="2">
        <v>0</v>
      </c>
      <c r="G1978" t="s">
        <v>306</v>
      </c>
      <c r="H1978" t="s">
        <v>306</v>
      </c>
      <c r="I1978" t="s">
        <v>21</v>
      </c>
      <c r="J1978" t="s">
        <v>98</v>
      </c>
      <c r="K1978" s="2">
        <v>5</v>
      </c>
      <c r="L1978" t="s">
        <v>85</v>
      </c>
      <c r="M1978" t="s">
        <v>99</v>
      </c>
      <c r="N1978" t="s">
        <v>185</v>
      </c>
    </row>
    <row r="1979" spans="1:14" x14ac:dyDescent="0.25">
      <c r="A1979" s="2">
        <v>1</v>
      </c>
      <c r="B1979" s="2">
        <v>2016</v>
      </c>
      <c r="C1979" t="s">
        <v>305</v>
      </c>
      <c r="D1979" t="s">
        <v>204</v>
      </c>
      <c r="E1979" s="2">
        <v>0</v>
      </c>
      <c r="F1979" s="2">
        <v>0</v>
      </c>
      <c r="G1979" t="s">
        <v>306</v>
      </c>
      <c r="H1979" t="s">
        <v>306</v>
      </c>
      <c r="I1979" t="s">
        <v>21</v>
      </c>
      <c r="J1979" t="s">
        <v>100</v>
      </c>
      <c r="K1979" s="3"/>
      <c r="L1979" t="s">
        <v>61</v>
      </c>
      <c r="M1979" t="s">
        <v>101</v>
      </c>
    </row>
    <row r="1980" spans="1:14" x14ac:dyDescent="0.25">
      <c r="A1980" s="2">
        <v>1</v>
      </c>
      <c r="B1980" s="2">
        <v>2016</v>
      </c>
      <c r="C1980" t="s">
        <v>305</v>
      </c>
      <c r="D1980" t="s">
        <v>204</v>
      </c>
      <c r="E1980" s="2">
        <v>0</v>
      </c>
      <c r="F1980" s="2">
        <v>0</v>
      </c>
      <c r="G1980" t="s">
        <v>306</v>
      </c>
      <c r="H1980" t="s">
        <v>306</v>
      </c>
      <c r="I1980" t="s">
        <v>21</v>
      </c>
      <c r="J1980" t="s">
        <v>102</v>
      </c>
      <c r="K1980" s="3"/>
      <c r="L1980" t="s">
        <v>61</v>
      </c>
      <c r="M1980" t="s">
        <v>103</v>
      </c>
    </row>
    <row r="1981" spans="1:14" x14ac:dyDescent="0.25">
      <c r="A1981" s="2">
        <v>1</v>
      </c>
      <c r="B1981" s="2">
        <v>2016</v>
      </c>
      <c r="C1981" t="s">
        <v>305</v>
      </c>
      <c r="D1981" t="s">
        <v>204</v>
      </c>
      <c r="E1981" s="2">
        <v>0</v>
      </c>
      <c r="F1981" s="2">
        <v>0</v>
      </c>
      <c r="G1981" t="s">
        <v>306</v>
      </c>
      <c r="H1981" t="s">
        <v>306</v>
      </c>
      <c r="I1981" t="s">
        <v>21</v>
      </c>
      <c r="J1981" t="s">
        <v>104</v>
      </c>
      <c r="K1981" s="3"/>
      <c r="L1981" t="s">
        <v>61</v>
      </c>
      <c r="M1981" t="s">
        <v>105</v>
      </c>
    </row>
    <row r="1982" spans="1:14" x14ac:dyDescent="0.25">
      <c r="A1982" s="2">
        <v>1</v>
      </c>
      <c r="B1982" s="2">
        <v>2016</v>
      </c>
      <c r="C1982" t="s">
        <v>305</v>
      </c>
      <c r="D1982" t="s">
        <v>204</v>
      </c>
      <c r="E1982" s="2">
        <v>0</v>
      </c>
      <c r="F1982" s="2">
        <v>0</v>
      </c>
      <c r="G1982" t="s">
        <v>306</v>
      </c>
      <c r="H1982" t="s">
        <v>306</v>
      </c>
      <c r="I1982" t="s">
        <v>21</v>
      </c>
      <c r="J1982" t="s">
        <v>106</v>
      </c>
      <c r="K1982" s="3"/>
      <c r="L1982" t="s">
        <v>61</v>
      </c>
      <c r="M1982" t="s">
        <v>107</v>
      </c>
    </row>
    <row r="1983" spans="1:14" x14ac:dyDescent="0.25">
      <c r="A1983" s="2">
        <v>1</v>
      </c>
      <c r="B1983" s="2">
        <v>2016</v>
      </c>
      <c r="C1983" t="s">
        <v>305</v>
      </c>
      <c r="D1983" t="s">
        <v>204</v>
      </c>
      <c r="E1983" s="2">
        <v>0</v>
      </c>
      <c r="F1983" s="2">
        <v>0</v>
      </c>
      <c r="G1983" t="s">
        <v>306</v>
      </c>
      <c r="H1983" t="s">
        <v>306</v>
      </c>
      <c r="I1983" t="s">
        <v>21</v>
      </c>
      <c r="J1983" t="s">
        <v>108</v>
      </c>
      <c r="K1983" s="3"/>
      <c r="L1983" t="s">
        <v>61</v>
      </c>
      <c r="M1983" t="s">
        <v>109</v>
      </c>
    </row>
    <row r="1984" spans="1:14" x14ac:dyDescent="0.25">
      <c r="A1984" s="2">
        <v>1</v>
      </c>
      <c r="B1984" s="2">
        <v>2016</v>
      </c>
      <c r="C1984" t="s">
        <v>305</v>
      </c>
      <c r="D1984" t="s">
        <v>204</v>
      </c>
      <c r="E1984" s="2">
        <v>0</v>
      </c>
      <c r="F1984" s="2">
        <v>0</v>
      </c>
      <c r="G1984" t="s">
        <v>306</v>
      </c>
      <c r="H1984" t="s">
        <v>306</v>
      </c>
      <c r="I1984" t="s">
        <v>21</v>
      </c>
      <c r="J1984" t="s">
        <v>110</v>
      </c>
      <c r="K1984" s="2">
        <v>1</v>
      </c>
      <c r="L1984" t="s">
        <v>61</v>
      </c>
      <c r="M1984" t="s">
        <v>111</v>
      </c>
      <c r="N1984" t="s">
        <v>308</v>
      </c>
    </row>
    <row r="1985" spans="1:14" x14ac:dyDescent="0.25">
      <c r="A1985" s="2">
        <v>1</v>
      </c>
      <c r="B1985" s="2">
        <v>2016</v>
      </c>
      <c r="C1985" t="s">
        <v>305</v>
      </c>
      <c r="D1985" t="s">
        <v>204</v>
      </c>
      <c r="E1985" s="2">
        <v>0</v>
      </c>
      <c r="F1985" s="2">
        <v>0</v>
      </c>
      <c r="G1985" t="s">
        <v>306</v>
      </c>
      <c r="H1985" t="s">
        <v>306</v>
      </c>
      <c r="I1985" t="s">
        <v>21</v>
      </c>
      <c r="J1985" t="s">
        <v>112</v>
      </c>
      <c r="K1985" s="3"/>
      <c r="L1985" t="s">
        <v>61</v>
      </c>
      <c r="M1985" t="s">
        <v>113</v>
      </c>
    </row>
    <row r="1986" spans="1:14" x14ac:dyDescent="0.25">
      <c r="A1986" s="2">
        <v>1</v>
      </c>
      <c r="B1986" s="2">
        <v>2016</v>
      </c>
      <c r="C1986" t="s">
        <v>305</v>
      </c>
      <c r="D1986" t="s">
        <v>204</v>
      </c>
      <c r="E1986" s="2">
        <v>0</v>
      </c>
      <c r="F1986" s="2">
        <v>0</v>
      </c>
      <c r="G1986" t="s">
        <v>306</v>
      </c>
      <c r="H1986" t="s">
        <v>306</v>
      </c>
      <c r="I1986" t="s">
        <v>21</v>
      </c>
      <c r="J1986" t="s">
        <v>114</v>
      </c>
      <c r="K1986" s="3"/>
      <c r="L1986" t="s">
        <v>61</v>
      </c>
      <c r="M1986" t="s">
        <v>115</v>
      </c>
    </row>
    <row r="1987" spans="1:14" x14ac:dyDescent="0.25">
      <c r="A1987" s="2">
        <v>1</v>
      </c>
      <c r="B1987" s="2">
        <v>2016</v>
      </c>
      <c r="C1987" t="s">
        <v>305</v>
      </c>
      <c r="D1987" t="s">
        <v>204</v>
      </c>
      <c r="E1987" s="2">
        <v>0</v>
      </c>
      <c r="F1987" s="2">
        <v>0</v>
      </c>
      <c r="G1987" t="s">
        <v>306</v>
      </c>
      <c r="H1987" t="s">
        <v>306</v>
      </c>
      <c r="I1987" t="s">
        <v>21</v>
      </c>
      <c r="J1987" t="s">
        <v>116</v>
      </c>
      <c r="K1987" s="2">
        <v>1</v>
      </c>
      <c r="L1987" t="s">
        <v>65</v>
      </c>
      <c r="M1987" t="s">
        <v>117</v>
      </c>
      <c r="N1987" t="s">
        <v>230</v>
      </c>
    </row>
    <row r="1988" spans="1:14" x14ac:dyDescent="0.25">
      <c r="A1988" s="2">
        <v>1</v>
      </c>
      <c r="B1988" s="2">
        <v>2016</v>
      </c>
      <c r="C1988" t="s">
        <v>305</v>
      </c>
      <c r="D1988" t="s">
        <v>204</v>
      </c>
      <c r="E1988" s="2">
        <v>0</v>
      </c>
      <c r="F1988" s="2">
        <v>0</v>
      </c>
      <c r="G1988" t="s">
        <v>306</v>
      </c>
      <c r="H1988" t="s">
        <v>306</v>
      </c>
      <c r="I1988" t="s">
        <v>21</v>
      </c>
      <c r="J1988" t="s">
        <v>118</v>
      </c>
      <c r="K1988" s="2">
        <v>1</v>
      </c>
      <c r="L1988" t="s">
        <v>55</v>
      </c>
      <c r="M1988" t="s">
        <v>119</v>
      </c>
      <c r="N1988" t="s">
        <v>282</v>
      </c>
    </row>
    <row r="1989" spans="1:14" x14ac:dyDescent="0.25">
      <c r="A1989" s="2">
        <v>1</v>
      </c>
      <c r="B1989" s="2">
        <v>2016</v>
      </c>
      <c r="C1989" t="s">
        <v>305</v>
      </c>
      <c r="D1989" t="s">
        <v>204</v>
      </c>
      <c r="E1989" s="2">
        <v>0</v>
      </c>
      <c r="F1989" s="2">
        <v>0</v>
      </c>
      <c r="G1989" t="s">
        <v>306</v>
      </c>
      <c r="H1989" t="s">
        <v>306</v>
      </c>
      <c r="I1989" t="s">
        <v>21</v>
      </c>
      <c r="J1989" t="s">
        <v>120</v>
      </c>
      <c r="K1989" s="2">
        <v>4</v>
      </c>
      <c r="L1989" t="s">
        <v>65</v>
      </c>
      <c r="M1989" t="s">
        <v>121</v>
      </c>
      <c r="N1989" t="s">
        <v>185</v>
      </c>
    </row>
    <row r="1990" spans="1:14" x14ac:dyDescent="0.25">
      <c r="A1990" s="2">
        <v>1</v>
      </c>
      <c r="B1990" s="2">
        <v>2016</v>
      </c>
      <c r="C1990" t="s">
        <v>305</v>
      </c>
      <c r="D1990" t="s">
        <v>204</v>
      </c>
      <c r="E1990" s="2">
        <v>0</v>
      </c>
      <c r="F1990" s="2">
        <v>0</v>
      </c>
      <c r="G1990" t="s">
        <v>306</v>
      </c>
      <c r="H1990" t="s">
        <v>306</v>
      </c>
      <c r="I1990" t="s">
        <v>21</v>
      </c>
      <c r="J1990" t="s">
        <v>122</v>
      </c>
      <c r="K1990" s="2">
        <v>3</v>
      </c>
      <c r="L1990" t="s">
        <v>85</v>
      </c>
      <c r="M1990" t="s">
        <v>123</v>
      </c>
      <c r="N1990" t="s">
        <v>126</v>
      </c>
    </row>
    <row r="1991" spans="1:14" x14ac:dyDescent="0.25">
      <c r="A1991" s="2">
        <v>1</v>
      </c>
      <c r="B1991" s="2">
        <v>2016</v>
      </c>
      <c r="C1991" t="s">
        <v>305</v>
      </c>
      <c r="D1991" t="s">
        <v>204</v>
      </c>
      <c r="E1991" s="2">
        <v>0</v>
      </c>
      <c r="F1991" s="2">
        <v>0</v>
      </c>
      <c r="G1991" t="s">
        <v>306</v>
      </c>
      <c r="H1991" t="s">
        <v>306</v>
      </c>
      <c r="I1991" t="s">
        <v>21</v>
      </c>
      <c r="J1991" t="s">
        <v>124</v>
      </c>
      <c r="K1991" s="2">
        <v>1</v>
      </c>
      <c r="L1991" t="s">
        <v>85</v>
      </c>
      <c r="M1991" t="s">
        <v>125</v>
      </c>
      <c r="N1991" t="s">
        <v>200</v>
      </c>
    </row>
    <row r="1992" spans="1:14" x14ac:dyDescent="0.25">
      <c r="A1992" s="2">
        <v>1</v>
      </c>
      <c r="B1992" s="2">
        <v>2016</v>
      </c>
      <c r="C1992" t="s">
        <v>305</v>
      </c>
      <c r="D1992" t="s">
        <v>204</v>
      </c>
      <c r="E1992" s="2">
        <v>0</v>
      </c>
      <c r="F1992" s="2">
        <v>0</v>
      </c>
      <c r="G1992" t="s">
        <v>306</v>
      </c>
      <c r="H1992" t="s">
        <v>306</v>
      </c>
      <c r="I1992" t="s">
        <v>21</v>
      </c>
      <c r="J1992" t="s">
        <v>127</v>
      </c>
      <c r="K1992" s="2">
        <v>4</v>
      </c>
      <c r="L1992" t="s">
        <v>85</v>
      </c>
      <c r="M1992" t="s">
        <v>128</v>
      </c>
      <c r="N1992" t="s">
        <v>87</v>
      </c>
    </row>
    <row r="1993" spans="1:14" x14ac:dyDescent="0.25">
      <c r="A1993" s="2">
        <v>1</v>
      </c>
      <c r="B1993" s="2">
        <v>2016</v>
      </c>
      <c r="C1993" t="s">
        <v>305</v>
      </c>
      <c r="D1993" t="s">
        <v>204</v>
      </c>
      <c r="E1993" s="2">
        <v>0</v>
      </c>
      <c r="F1993" s="2">
        <v>0</v>
      </c>
      <c r="G1993" t="s">
        <v>306</v>
      </c>
      <c r="H1993" t="s">
        <v>306</v>
      </c>
      <c r="I1993" t="s">
        <v>21</v>
      </c>
      <c r="J1993" t="s">
        <v>129</v>
      </c>
      <c r="K1993" s="2">
        <v>3</v>
      </c>
      <c r="L1993" t="s">
        <v>85</v>
      </c>
      <c r="M1993" t="s">
        <v>130</v>
      </c>
      <c r="N1993" t="s">
        <v>126</v>
      </c>
    </row>
    <row r="1994" spans="1:14" x14ac:dyDescent="0.25">
      <c r="A1994" s="2">
        <v>1</v>
      </c>
      <c r="B1994" s="2">
        <v>2016</v>
      </c>
      <c r="C1994" t="s">
        <v>305</v>
      </c>
      <c r="D1994" t="s">
        <v>204</v>
      </c>
      <c r="E1994" s="2">
        <v>0</v>
      </c>
      <c r="F1994" s="2">
        <v>0</v>
      </c>
      <c r="G1994" t="s">
        <v>306</v>
      </c>
      <c r="H1994" t="s">
        <v>306</v>
      </c>
      <c r="I1994" t="s">
        <v>21</v>
      </c>
      <c r="J1994" t="s">
        <v>131</v>
      </c>
      <c r="K1994" s="2">
        <v>4</v>
      </c>
      <c r="L1994" t="s">
        <v>85</v>
      </c>
      <c r="M1994" t="s">
        <v>132</v>
      </c>
      <c r="N1994" t="s">
        <v>87</v>
      </c>
    </row>
    <row r="1995" spans="1:14" x14ac:dyDescent="0.25">
      <c r="A1995" s="2">
        <v>1</v>
      </c>
      <c r="B1995" s="2">
        <v>2016</v>
      </c>
      <c r="C1995" t="s">
        <v>305</v>
      </c>
      <c r="D1995" t="s">
        <v>204</v>
      </c>
      <c r="E1995" s="2">
        <v>0</v>
      </c>
      <c r="F1995" s="2">
        <v>0</v>
      </c>
      <c r="G1995" t="s">
        <v>306</v>
      </c>
      <c r="H1995" t="s">
        <v>306</v>
      </c>
      <c r="I1995" t="s">
        <v>21</v>
      </c>
      <c r="J1995" t="s">
        <v>133</v>
      </c>
      <c r="K1995" s="2">
        <v>2</v>
      </c>
      <c r="L1995" t="s">
        <v>52</v>
      </c>
      <c r="M1995" t="s">
        <v>134</v>
      </c>
      <c r="N1995" t="s">
        <v>63</v>
      </c>
    </row>
    <row r="1996" spans="1:14" x14ac:dyDescent="0.25">
      <c r="A1996" s="2">
        <v>1</v>
      </c>
      <c r="B1996" s="2">
        <v>2016</v>
      </c>
      <c r="C1996" t="s">
        <v>305</v>
      </c>
      <c r="D1996" t="s">
        <v>204</v>
      </c>
      <c r="E1996" s="2">
        <v>0</v>
      </c>
      <c r="F1996" s="2">
        <v>0</v>
      </c>
      <c r="G1996" t="s">
        <v>306</v>
      </c>
      <c r="H1996" t="s">
        <v>306</v>
      </c>
      <c r="I1996" t="s">
        <v>21</v>
      </c>
      <c r="J1996" t="s">
        <v>135</v>
      </c>
      <c r="K1996" s="2">
        <v>3</v>
      </c>
      <c r="L1996" t="s">
        <v>55</v>
      </c>
      <c r="M1996" t="s">
        <v>136</v>
      </c>
      <c r="N1996" t="s">
        <v>178</v>
      </c>
    </row>
    <row r="1997" spans="1:14" x14ac:dyDescent="0.25">
      <c r="A1997" s="2">
        <v>1</v>
      </c>
      <c r="B1997" s="2">
        <v>2016</v>
      </c>
      <c r="C1997" t="s">
        <v>305</v>
      </c>
      <c r="D1997" t="s">
        <v>204</v>
      </c>
      <c r="E1997" s="2">
        <v>0</v>
      </c>
      <c r="F1997" s="2">
        <v>0</v>
      </c>
      <c r="G1997" t="s">
        <v>306</v>
      </c>
      <c r="H1997" t="s">
        <v>306</v>
      </c>
      <c r="I1997" t="s">
        <v>21</v>
      </c>
      <c r="J1997" t="s">
        <v>137</v>
      </c>
      <c r="K1997" s="2">
        <v>3</v>
      </c>
      <c r="L1997" t="s">
        <v>55</v>
      </c>
      <c r="M1997" t="s">
        <v>138</v>
      </c>
      <c r="N1997" t="s">
        <v>178</v>
      </c>
    </row>
    <row r="1998" spans="1:14" x14ac:dyDescent="0.25">
      <c r="A1998" s="2">
        <v>1</v>
      </c>
      <c r="B1998" s="2">
        <v>2016</v>
      </c>
      <c r="C1998" t="s">
        <v>305</v>
      </c>
      <c r="D1998" t="s">
        <v>204</v>
      </c>
      <c r="E1998" s="2">
        <v>0</v>
      </c>
      <c r="F1998" s="2">
        <v>0</v>
      </c>
      <c r="G1998" t="s">
        <v>306</v>
      </c>
      <c r="H1998" t="s">
        <v>306</v>
      </c>
      <c r="I1998" t="s">
        <v>21</v>
      </c>
      <c r="J1998" t="s">
        <v>139</v>
      </c>
      <c r="K1998" s="2">
        <v>4</v>
      </c>
      <c r="L1998" t="s">
        <v>85</v>
      </c>
      <c r="M1998" t="s">
        <v>140</v>
      </c>
      <c r="N1998" t="s">
        <v>87</v>
      </c>
    </row>
    <row r="1999" spans="1:14" x14ac:dyDescent="0.25">
      <c r="A1999" s="2">
        <v>1</v>
      </c>
      <c r="B1999" s="2">
        <v>2016</v>
      </c>
      <c r="C1999" t="s">
        <v>305</v>
      </c>
      <c r="D1999" t="s">
        <v>204</v>
      </c>
      <c r="E1999" s="2">
        <v>0</v>
      </c>
      <c r="F1999" s="2">
        <v>0</v>
      </c>
      <c r="G1999" t="s">
        <v>306</v>
      </c>
      <c r="H1999" t="s">
        <v>306</v>
      </c>
      <c r="I1999" t="s">
        <v>21</v>
      </c>
      <c r="J1999" t="s">
        <v>141</v>
      </c>
      <c r="K1999" s="2">
        <v>4</v>
      </c>
      <c r="L1999" t="s">
        <v>85</v>
      </c>
      <c r="M1999" t="s">
        <v>142</v>
      </c>
      <c r="N1999" t="s">
        <v>87</v>
      </c>
    </row>
    <row r="2000" spans="1:14" x14ac:dyDescent="0.25">
      <c r="A2000" s="2">
        <v>1</v>
      </c>
      <c r="B2000" s="2">
        <v>2016</v>
      </c>
      <c r="C2000" t="s">
        <v>305</v>
      </c>
      <c r="D2000" t="s">
        <v>204</v>
      </c>
      <c r="E2000" s="2">
        <v>0</v>
      </c>
      <c r="F2000" s="2">
        <v>0</v>
      </c>
      <c r="G2000" t="s">
        <v>306</v>
      </c>
      <c r="H2000" t="s">
        <v>306</v>
      </c>
      <c r="I2000" t="s">
        <v>21</v>
      </c>
      <c r="J2000" t="s">
        <v>143</v>
      </c>
      <c r="K2000" s="2">
        <v>3</v>
      </c>
      <c r="L2000" t="s">
        <v>85</v>
      </c>
      <c r="M2000" t="s">
        <v>144</v>
      </c>
      <c r="N2000" t="s">
        <v>126</v>
      </c>
    </row>
    <row r="2001" spans="1:14" x14ac:dyDescent="0.25">
      <c r="A2001" s="2">
        <v>1</v>
      </c>
      <c r="B2001" s="2">
        <v>2016</v>
      </c>
      <c r="C2001" t="s">
        <v>305</v>
      </c>
      <c r="D2001" t="s">
        <v>204</v>
      </c>
      <c r="E2001" s="2">
        <v>0</v>
      </c>
      <c r="F2001" s="2">
        <v>0</v>
      </c>
      <c r="G2001" t="s">
        <v>306</v>
      </c>
      <c r="H2001" t="s">
        <v>306</v>
      </c>
      <c r="I2001" t="s">
        <v>21</v>
      </c>
      <c r="J2001" t="s">
        <v>145</v>
      </c>
      <c r="K2001" s="2">
        <v>5</v>
      </c>
      <c r="L2001" t="s">
        <v>55</v>
      </c>
      <c r="M2001" t="s">
        <v>146</v>
      </c>
      <c r="N2001" t="s">
        <v>185</v>
      </c>
    </row>
    <row r="2002" spans="1:14" x14ac:dyDescent="0.25">
      <c r="A2002" s="2">
        <v>1</v>
      </c>
      <c r="B2002" s="2">
        <v>2016</v>
      </c>
      <c r="C2002" t="s">
        <v>305</v>
      </c>
      <c r="D2002" t="s">
        <v>204</v>
      </c>
      <c r="E2002" s="2">
        <v>0</v>
      </c>
      <c r="F2002" s="2">
        <v>0</v>
      </c>
      <c r="G2002" t="s">
        <v>306</v>
      </c>
      <c r="H2002" t="s">
        <v>306</v>
      </c>
      <c r="I2002" t="s">
        <v>21</v>
      </c>
      <c r="J2002" t="s">
        <v>147</v>
      </c>
      <c r="K2002" s="2">
        <v>5</v>
      </c>
      <c r="L2002" t="s">
        <v>55</v>
      </c>
      <c r="M2002" t="s">
        <v>148</v>
      </c>
      <c r="N2002" t="s">
        <v>185</v>
      </c>
    </row>
    <row r="2003" spans="1:14" x14ac:dyDescent="0.25">
      <c r="A2003" s="2">
        <v>1</v>
      </c>
      <c r="B2003" s="2">
        <v>2016</v>
      </c>
      <c r="C2003" t="s">
        <v>305</v>
      </c>
      <c r="D2003" t="s">
        <v>204</v>
      </c>
      <c r="E2003" s="2">
        <v>0</v>
      </c>
      <c r="F2003" s="2">
        <v>0</v>
      </c>
      <c r="G2003" t="s">
        <v>306</v>
      </c>
      <c r="H2003" t="s">
        <v>306</v>
      </c>
      <c r="I2003" t="s">
        <v>21</v>
      </c>
      <c r="J2003" t="s">
        <v>149</v>
      </c>
      <c r="K2003" s="2">
        <v>3</v>
      </c>
      <c r="L2003" t="s">
        <v>55</v>
      </c>
      <c r="M2003" t="s">
        <v>150</v>
      </c>
      <c r="N2003" t="s">
        <v>178</v>
      </c>
    </row>
    <row r="2004" spans="1:14" x14ac:dyDescent="0.25">
      <c r="A2004" s="2">
        <v>1</v>
      </c>
      <c r="B2004" s="2">
        <v>2016</v>
      </c>
      <c r="C2004" t="s">
        <v>305</v>
      </c>
      <c r="D2004" t="s">
        <v>204</v>
      </c>
      <c r="E2004" s="2">
        <v>0</v>
      </c>
      <c r="F2004" s="2">
        <v>0</v>
      </c>
      <c r="G2004" t="s">
        <v>306</v>
      </c>
      <c r="H2004" t="s">
        <v>306</v>
      </c>
      <c r="I2004" t="s">
        <v>21</v>
      </c>
      <c r="J2004" t="s">
        <v>151</v>
      </c>
      <c r="K2004" s="3"/>
      <c r="L2004" t="s">
        <v>52</v>
      </c>
      <c r="M2004" t="s">
        <v>152</v>
      </c>
    </row>
    <row r="2005" spans="1:14" x14ac:dyDescent="0.25">
      <c r="A2005" s="2">
        <v>1</v>
      </c>
      <c r="B2005" s="2">
        <v>2016</v>
      </c>
      <c r="C2005" t="s">
        <v>305</v>
      </c>
      <c r="D2005" t="s">
        <v>204</v>
      </c>
      <c r="E2005" s="2">
        <v>0</v>
      </c>
      <c r="F2005" s="2">
        <v>0</v>
      </c>
      <c r="G2005" t="s">
        <v>306</v>
      </c>
      <c r="H2005" t="s">
        <v>306</v>
      </c>
      <c r="I2005" t="s">
        <v>21</v>
      </c>
      <c r="J2005" t="s">
        <v>153</v>
      </c>
      <c r="K2005" s="3"/>
      <c r="L2005" t="s">
        <v>75</v>
      </c>
      <c r="M2005" t="s">
        <v>154</v>
      </c>
    </row>
    <row r="2006" spans="1:14" x14ac:dyDescent="0.25">
      <c r="A2006" s="2">
        <v>1</v>
      </c>
      <c r="B2006" s="2">
        <v>2016</v>
      </c>
      <c r="C2006" t="s">
        <v>305</v>
      </c>
      <c r="D2006" t="s">
        <v>204</v>
      </c>
      <c r="E2006" s="2">
        <v>0</v>
      </c>
      <c r="F2006" s="2">
        <v>0</v>
      </c>
      <c r="G2006" t="s">
        <v>306</v>
      </c>
      <c r="H2006" t="s">
        <v>306</v>
      </c>
      <c r="I2006" t="s">
        <v>21</v>
      </c>
      <c r="J2006" t="s">
        <v>156</v>
      </c>
      <c r="K2006" s="2">
        <v>3</v>
      </c>
      <c r="L2006" t="s">
        <v>75</v>
      </c>
      <c r="M2006" t="s">
        <v>157</v>
      </c>
      <c r="N2006" t="s">
        <v>226</v>
      </c>
    </row>
    <row r="2007" spans="1:14" x14ac:dyDescent="0.25">
      <c r="A2007" s="2">
        <v>1</v>
      </c>
      <c r="B2007" s="2">
        <v>2016</v>
      </c>
      <c r="C2007" t="s">
        <v>305</v>
      </c>
      <c r="D2007" t="s">
        <v>204</v>
      </c>
      <c r="E2007" s="2">
        <v>0</v>
      </c>
      <c r="F2007" s="2">
        <v>0</v>
      </c>
      <c r="G2007" t="s">
        <v>306</v>
      </c>
      <c r="H2007" t="s">
        <v>306</v>
      </c>
      <c r="I2007" t="s">
        <v>21</v>
      </c>
      <c r="J2007" t="s">
        <v>159</v>
      </c>
      <c r="K2007" s="3"/>
      <c r="L2007" t="s">
        <v>52</v>
      </c>
      <c r="M2007" t="s">
        <v>160</v>
      </c>
    </row>
    <row r="2008" spans="1:14" x14ac:dyDescent="0.25">
      <c r="A2008" s="2">
        <v>1</v>
      </c>
      <c r="B2008" s="2">
        <v>2016</v>
      </c>
      <c r="C2008" t="s">
        <v>305</v>
      </c>
      <c r="D2008" t="s">
        <v>204</v>
      </c>
      <c r="E2008" s="2">
        <v>0</v>
      </c>
      <c r="F2008" s="2">
        <v>0</v>
      </c>
      <c r="G2008" t="s">
        <v>306</v>
      </c>
      <c r="H2008" t="s">
        <v>306</v>
      </c>
      <c r="I2008" t="s">
        <v>21</v>
      </c>
      <c r="J2008" t="s">
        <v>161</v>
      </c>
      <c r="K2008" s="3"/>
      <c r="L2008" t="s">
        <v>52</v>
      </c>
      <c r="M2008" t="s">
        <v>162</v>
      </c>
    </row>
    <row r="2009" spans="1:14" x14ac:dyDescent="0.25">
      <c r="A2009" s="2">
        <v>1</v>
      </c>
      <c r="B2009" s="2">
        <v>2016</v>
      </c>
      <c r="C2009" t="s">
        <v>305</v>
      </c>
      <c r="D2009" t="s">
        <v>204</v>
      </c>
      <c r="E2009" s="2">
        <v>0</v>
      </c>
      <c r="F2009" s="2">
        <v>0</v>
      </c>
      <c r="G2009" t="s">
        <v>306</v>
      </c>
      <c r="H2009" t="s">
        <v>306</v>
      </c>
      <c r="I2009" t="s">
        <v>21</v>
      </c>
      <c r="J2009" t="s">
        <v>163</v>
      </c>
      <c r="K2009" s="2">
        <v>2</v>
      </c>
      <c r="L2009" t="s">
        <v>52</v>
      </c>
      <c r="M2009" t="s">
        <v>164</v>
      </c>
      <c r="N2009" t="s">
        <v>177</v>
      </c>
    </row>
    <row r="2010" spans="1:14" x14ac:dyDescent="0.25">
      <c r="A2010" s="2">
        <v>1</v>
      </c>
      <c r="B2010" s="2">
        <v>2016</v>
      </c>
      <c r="C2010" t="s">
        <v>305</v>
      </c>
      <c r="D2010" t="s">
        <v>204</v>
      </c>
      <c r="E2010" s="2">
        <v>0</v>
      </c>
      <c r="F2010" s="2">
        <v>0</v>
      </c>
      <c r="G2010" t="s">
        <v>306</v>
      </c>
      <c r="H2010" t="s">
        <v>306</v>
      </c>
      <c r="I2010" t="s">
        <v>21</v>
      </c>
      <c r="J2010" t="s">
        <v>166</v>
      </c>
      <c r="K2010" s="2">
        <v>4</v>
      </c>
      <c r="L2010" t="s">
        <v>55</v>
      </c>
      <c r="M2010" t="s">
        <v>167</v>
      </c>
      <c r="N2010" t="s">
        <v>57</v>
      </c>
    </row>
    <row r="2011" spans="1:14" x14ac:dyDescent="0.25">
      <c r="A2011" s="2">
        <v>1</v>
      </c>
      <c r="B2011" s="2">
        <v>2016</v>
      </c>
      <c r="C2011" t="s">
        <v>309</v>
      </c>
      <c r="D2011" t="s">
        <v>48</v>
      </c>
      <c r="E2011" s="2">
        <v>1</v>
      </c>
      <c r="F2011" s="2">
        <v>1</v>
      </c>
      <c r="G2011" t="s">
        <v>310</v>
      </c>
      <c r="H2011" t="s">
        <v>242</v>
      </c>
      <c r="I2011" t="s">
        <v>21</v>
      </c>
      <c r="J2011" t="s">
        <v>51</v>
      </c>
      <c r="K2011" s="3"/>
      <c r="L2011" t="s">
        <v>52</v>
      </c>
      <c r="M2011" t="s">
        <v>53</v>
      </c>
    </row>
    <row r="2012" spans="1:14" x14ac:dyDescent="0.25">
      <c r="A2012" s="2">
        <v>1</v>
      </c>
      <c r="B2012" s="2">
        <v>2016</v>
      </c>
      <c r="C2012" t="s">
        <v>309</v>
      </c>
      <c r="D2012" t="s">
        <v>48</v>
      </c>
      <c r="E2012" s="2">
        <v>1</v>
      </c>
      <c r="F2012" s="2">
        <v>1</v>
      </c>
      <c r="G2012" t="s">
        <v>310</v>
      </c>
      <c r="H2012" t="s">
        <v>242</v>
      </c>
      <c r="I2012" t="s">
        <v>21</v>
      </c>
      <c r="J2012" t="s">
        <v>54</v>
      </c>
      <c r="K2012" s="2">
        <v>1</v>
      </c>
      <c r="L2012" t="s">
        <v>55</v>
      </c>
      <c r="M2012" t="s">
        <v>56</v>
      </c>
      <c r="N2012" t="s">
        <v>282</v>
      </c>
    </row>
    <row r="2013" spans="1:14" x14ac:dyDescent="0.25">
      <c r="A2013" s="2">
        <v>1</v>
      </c>
      <c r="B2013" s="2">
        <v>2016</v>
      </c>
      <c r="C2013" t="s">
        <v>309</v>
      </c>
      <c r="D2013" t="s">
        <v>48</v>
      </c>
      <c r="E2013" s="2">
        <v>1</v>
      </c>
      <c r="F2013" s="2">
        <v>1</v>
      </c>
      <c r="G2013" t="s">
        <v>310</v>
      </c>
      <c r="H2013" t="s">
        <v>242</v>
      </c>
      <c r="I2013" t="s">
        <v>21</v>
      </c>
      <c r="J2013" t="s">
        <v>58</v>
      </c>
      <c r="K2013" s="2">
        <v>1</v>
      </c>
      <c r="L2013" t="s">
        <v>55</v>
      </c>
      <c r="M2013" t="s">
        <v>59</v>
      </c>
      <c r="N2013" t="s">
        <v>282</v>
      </c>
    </row>
    <row r="2014" spans="1:14" x14ac:dyDescent="0.25">
      <c r="A2014" s="2">
        <v>1</v>
      </c>
      <c r="B2014" s="2">
        <v>2016</v>
      </c>
      <c r="C2014" t="s">
        <v>309</v>
      </c>
      <c r="D2014" t="s">
        <v>48</v>
      </c>
      <c r="E2014" s="2">
        <v>1</v>
      </c>
      <c r="F2014" s="2">
        <v>1</v>
      </c>
      <c r="G2014" t="s">
        <v>310</v>
      </c>
      <c r="H2014" t="s">
        <v>242</v>
      </c>
      <c r="I2014" t="s">
        <v>21</v>
      </c>
      <c r="J2014" t="s">
        <v>60</v>
      </c>
      <c r="K2014" s="2">
        <v>2</v>
      </c>
      <c r="L2014" t="s">
        <v>61</v>
      </c>
      <c r="M2014" t="s">
        <v>62</v>
      </c>
      <c r="N2014" t="s">
        <v>63</v>
      </c>
    </row>
    <row r="2015" spans="1:14" x14ac:dyDescent="0.25">
      <c r="A2015" s="2">
        <v>1</v>
      </c>
      <c r="B2015" s="2">
        <v>2016</v>
      </c>
      <c r="C2015" t="s">
        <v>309</v>
      </c>
      <c r="D2015" t="s">
        <v>48</v>
      </c>
      <c r="E2015" s="2">
        <v>1</v>
      </c>
      <c r="F2015" s="2">
        <v>1</v>
      </c>
      <c r="G2015" t="s">
        <v>310</v>
      </c>
      <c r="H2015" t="s">
        <v>242</v>
      </c>
      <c r="I2015" t="s">
        <v>21</v>
      </c>
      <c r="J2015" t="s">
        <v>64</v>
      </c>
      <c r="K2015" s="2">
        <v>3</v>
      </c>
      <c r="L2015" t="s">
        <v>65</v>
      </c>
      <c r="M2015" t="s">
        <v>66</v>
      </c>
      <c r="N2015" t="s">
        <v>67</v>
      </c>
    </row>
    <row r="2016" spans="1:14" x14ac:dyDescent="0.25">
      <c r="A2016" s="2">
        <v>1</v>
      </c>
      <c r="B2016" s="2">
        <v>2016</v>
      </c>
      <c r="C2016" t="s">
        <v>309</v>
      </c>
      <c r="D2016" t="s">
        <v>48</v>
      </c>
      <c r="E2016" s="2">
        <v>1</v>
      </c>
      <c r="F2016" s="2">
        <v>1</v>
      </c>
      <c r="G2016" t="s">
        <v>310</v>
      </c>
      <c r="H2016" t="s">
        <v>242</v>
      </c>
      <c r="I2016" t="s">
        <v>21</v>
      </c>
      <c r="J2016" t="s">
        <v>68</v>
      </c>
      <c r="K2016" s="2">
        <v>3</v>
      </c>
      <c r="L2016" t="s">
        <v>65</v>
      </c>
      <c r="M2016" t="s">
        <v>69</v>
      </c>
      <c r="N2016" t="s">
        <v>67</v>
      </c>
    </row>
    <row r="2017" spans="1:14" x14ac:dyDescent="0.25">
      <c r="A2017" s="2">
        <v>1</v>
      </c>
      <c r="B2017" s="2">
        <v>2016</v>
      </c>
      <c r="C2017" t="s">
        <v>309</v>
      </c>
      <c r="D2017" t="s">
        <v>48</v>
      </c>
      <c r="E2017" s="2">
        <v>1</v>
      </c>
      <c r="F2017" s="2">
        <v>1</v>
      </c>
      <c r="G2017" t="s">
        <v>310</v>
      </c>
      <c r="H2017" t="s">
        <v>242</v>
      </c>
      <c r="I2017" t="s">
        <v>21</v>
      </c>
      <c r="J2017" t="s">
        <v>70</v>
      </c>
      <c r="K2017" s="2">
        <v>3</v>
      </c>
      <c r="L2017" t="s">
        <v>65</v>
      </c>
      <c r="M2017" t="s">
        <v>71</v>
      </c>
      <c r="N2017" t="s">
        <v>67</v>
      </c>
    </row>
    <row r="2018" spans="1:14" x14ac:dyDescent="0.25">
      <c r="A2018" s="2">
        <v>1</v>
      </c>
      <c r="B2018" s="2">
        <v>2016</v>
      </c>
      <c r="C2018" t="s">
        <v>309</v>
      </c>
      <c r="D2018" t="s">
        <v>48</v>
      </c>
      <c r="E2018" s="2">
        <v>1</v>
      </c>
      <c r="F2018" s="2">
        <v>1</v>
      </c>
      <c r="G2018" t="s">
        <v>310</v>
      </c>
      <c r="H2018" t="s">
        <v>242</v>
      </c>
      <c r="I2018" t="s">
        <v>21</v>
      </c>
      <c r="J2018" t="s">
        <v>72</v>
      </c>
      <c r="K2018" s="3"/>
      <c r="L2018" t="s">
        <v>52</v>
      </c>
      <c r="M2018" t="s">
        <v>73</v>
      </c>
    </row>
    <row r="2019" spans="1:14" x14ac:dyDescent="0.25">
      <c r="A2019" s="2">
        <v>1</v>
      </c>
      <c r="B2019" s="2">
        <v>2016</v>
      </c>
      <c r="C2019" t="s">
        <v>309</v>
      </c>
      <c r="D2019" t="s">
        <v>48</v>
      </c>
      <c r="E2019" s="2">
        <v>1</v>
      </c>
      <c r="F2019" s="2">
        <v>1</v>
      </c>
      <c r="G2019" t="s">
        <v>310</v>
      </c>
      <c r="H2019" t="s">
        <v>242</v>
      </c>
      <c r="I2019" t="s">
        <v>21</v>
      </c>
      <c r="J2019" t="s">
        <v>74</v>
      </c>
      <c r="K2019" s="2">
        <v>2</v>
      </c>
      <c r="L2019" t="s">
        <v>75</v>
      </c>
      <c r="M2019" t="s">
        <v>76</v>
      </c>
      <c r="N2019" t="s">
        <v>207</v>
      </c>
    </row>
    <row r="2020" spans="1:14" x14ac:dyDescent="0.25">
      <c r="A2020" s="2">
        <v>1</v>
      </c>
      <c r="B2020" s="2">
        <v>2016</v>
      </c>
      <c r="C2020" t="s">
        <v>309</v>
      </c>
      <c r="D2020" t="s">
        <v>48</v>
      </c>
      <c r="E2020" s="2">
        <v>1</v>
      </c>
      <c r="F2020" s="2">
        <v>1</v>
      </c>
      <c r="G2020" t="s">
        <v>310</v>
      </c>
      <c r="H2020" t="s">
        <v>242</v>
      </c>
      <c r="I2020" t="s">
        <v>21</v>
      </c>
      <c r="J2020" t="s">
        <v>78</v>
      </c>
      <c r="K2020" s="2">
        <v>5</v>
      </c>
      <c r="L2020" t="s">
        <v>75</v>
      </c>
      <c r="M2020" t="s">
        <v>79</v>
      </c>
      <c r="N2020" t="s">
        <v>192</v>
      </c>
    </row>
    <row r="2021" spans="1:14" x14ac:dyDescent="0.25">
      <c r="A2021" s="2">
        <v>1</v>
      </c>
      <c r="B2021" s="2">
        <v>2016</v>
      </c>
      <c r="C2021" t="s">
        <v>309</v>
      </c>
      <c r="D2021" t="s">
        <v>48</v>
      </c>
      <c r="E2021" s="2">
        <v>1</v>
      </c>
      <c r="F2021" s="2">
        <v>1</v>
      </c>
      <c r="G2021" t="s">
        <v>310</v>
      </c>
      <c r="H2021" t="s">
        <v>242</v>
      </c>
      <c r="I2021" t="s">
        <v>21</v>
      </c>
      <c r="J2021" t="s">
        <v>81</v>
      </c>
      <c r="K2021" s="2">
        <v>3</v>
      </c>
      <c r="L2021" t="s">
        <v>75</v>
      </c>
      <c r="M2021" t="s">
        <v>82</v>
      </c>
      <c r="N2021" t="s">
        <v>208</v>
      </c>
    </row>
    <row r="2022" spans="1:14" x14ac:dyDescent="0.25">
      <c r="A2022" s="2">
        <v>1</v>
      </c>
      <c r="B2022" s="2">
        <v>2016</v>
      </c>
      <c r="C2022" t="s">
        <v>309</v>
      </c>
      <c r="D2022" t="s">
        <v>48</v>
      </c>
      <c r="E2022" s="2">
        <v>1</v>
      </c>
      <c r="F2022" s="2">
        <v>1</v>
      </c>
      <c r="G2022" t="s">
        <v>310</v>
      </c>
      <c r="H2022" t="s">
        <v>242</v>
      </c>
      <c r="I2022" t="s">
        <v>21</v>
      </c>
      <c r="J2022" t="s">
        <v>84</v>
      </c>
      <c r="K2022" s="2">
        <v>1</v>
      </c>
      <c r="L2022" t="s">
        <v>85</v>
      </c>
      <c r="M2022" t="s">
        <v>86</v>
      </c>
      <c r="N2022" t="s">
        <v>200</v>
      </c>
    </row>
    <row r="2023" spans="1:14" x14ac:dyDescent="0.25">
      <c r="A2023" s="2">
        <v>1</v>
      </c>
      <c r="B2023" s="2">
        <v>2016</v>
      </c>
      <c r="C2023" t="s">
        <v>309</v>
      </c>
      <c r="D2023" t="s">
        <v>48</v>
      </c>
      <c r="E2023" s="2">
        <v>1</v>
      </c>
      <c r="F2023" s="2">
        <v>1</v>
      </c>
      <c r="G2023" t="s">
        <v>310</v>
      </c>
      <c r="H2023" t="s">
        <v>242</v>
      </c>
      <c r="I2023" t="s">
        <v>21</v>
      </c>
      <c r="J2023" t="s">
        <v>88</v>
      </c>
      <c r="K2023" s="2">
        <v>1</v>
      </c>
      <c r="L2023" t="s">
        <v>85</v>
      </c>
      <c r="M2023" t="s">
        <v>89</v>
      </c>
      <c r="N2023" t="s">
        <v>200</v>
      </c>
    </row>
    <row r="2024" spans="1:14" x14ac:dyDescent="0.25">
      <c r="A2024" s="2">
        <v>1</v>
      </c>
      <c r="B2024" s="2">
        <v>2016</v>
      </c>
      <c r="C2024" t="s">
        <v>309</v>
      </c>
      <c r="D2024" t="s">
        <v>48</v>
      </c>
      <c r="E2024" s="2">
        <v>1</v>
      </c>
      <c r="F2024" s="2">
        <v>1</v>
      </c>
      <c r="G2024" t="s">
        <v>310</v>
      </c>
      <c r="H2024" t="s">
        <v>242</v>
      </c>
      <c r="I2024" t="s">
        <v>21</v>
      </c>
      <c r="J2024" t="s">
        <v>90</v>
      </c>
      <c r="K2024" s="2">
        <v>4</v>
      </c>
      <c r="L2024" t="s">
        <v>75</v>
      </c>
      <c r="M2024" t="s">
        <v>91</v>
      </c>
      <c r="N2024" t="s">
        <v>92</v>
      </c>
    </row>
    <row r="2025" spans="1:14" x14ac:dyDescent="0.25">
      <c r="A2025" s="2">
        <v>1</v>
      </c>
      <c r="B2025" s="2">
        <v>2016</v>
      </c>
      <c r="C2025" t="s">
        <v>309</v>
      </c>
      <c r="D2025" t="s">
        <v>48</v>
      </c>
      <c r="E2025" s="2">
        <v>1</v>
      </c>
      <c r="F2025" s="2">
        <v>1</v>
      </c>
      <c r="G2025" t="s">
        <v>310</v>
      </c>
      <c r="H2025" t="s">
        <v>242</v>
      </c>
      <c r="I2025" t="s">
        <v>21</v>
      </c>
      <c r="J2025" t="s">
        <v>93</v>
      </c>
      <c r="K2025" s="2">
        <v>4</v>
      </c>
      <c r="L2025" t="s">
        <v>75</v>
      </c>
      <c r="M2025" t="s">
        <v>94</v>
      </c>
      <c r="N2025" t="s">
        <v>92</v>
      </c>
    </row>
    <row r="2026" spans="1:14" x14ac:dyDescent="0.25">
      <c r="A2026" s="2">
        <v>1</v>
      </c>
      <c r="B2026" s="2">
        <v>2016</v>
      </c>
      <c r="C2026" t="s">
        <v>309</v>
      </c>
      <c r="D2026" t="s">
        <v>48</v>
      </c>
      <c r="E2026" s="2">
        <v>1</v>
      </c>
      <c r="F2026" s="2">
        <v>1</v>
      </c>
      <c r="G2026" t="s">
        <v>310</v>
      </c>
      <c r="H2026" t="s">
        <v>242</v>
      </c>
      <c r="I2026" t="s">
        <v>21</v>
      </c>
      <c r="J2026" t="s">
        <v>96</v>
      </c>
      <c r="K2026" s="2">
        <v>2</v>
      </c>
      <c r="L2026" t="s">
        <v>75</v>
      </c>
      <c r="M2026" t="s">
        <v>97</v>
      </c>
      <c r="N2026" t="s">
        <v>176</v>
      </c>
    </row>
    <row r="2027" spans="1:14" x14ac:dyDescent="0.25">
      <c r="A2027" s="2">
        <v>1</v>
      </c>
      <c r="B2027" s="2">
        <v>2016</v>
      </c>
      <c r="C2027" t="s">
        <v>309</v>
      </c>
      <c r="D2027" t="s">
        <v>48</v>
      </c>
      <c r="E2027" s="2">
        <v>1</v>
      </c>
      <c r="F2027" s="2">
        <v>1</v>
      </c>
      <c r="G2027" t="s">
        <v>310</v>
      </c>
      <c r="H2027" t="s">
        <v>242</v>
      </c>
      <c r="I2027" t="s">
        <v>21</v>
      </c>
      <c r="J2027" t="s">
        <v>98</v>
      </c>
      <c r="K2027" s="2">
        <v>1</v>
      </c>
      <c r="L2027" t="s">
        <v>85</v>
      </c>
      <c r="M2027" t="s">
        <v>99</v>
      </c>
      <c r="N2027" t="s">
        <v>200</v>
      </c>
    </row>
    <row r="2028" spans="1:14" x14ac:dyDescent="0.25">
      <c r="A2028" s="2">
        <v>1</v>
      </c>
      <c r="B2028" s="2">
        <v>2016</v>
      </c>
      <c r="C2028" t="s">
        <v>309</v>
      </c>
      <c r="D2028" t="s">
        <v>48</v>
      </c>
      <c r="E2028" s="2">
        <v>1</v>
      </c>
      <c r="F2028" s="2">
        <v>1</v>
      </c>
      <c r="G2028" t="s">
        <v>310</v>
      </c>
      <c r="H2028" t="s">
        <v>242</v>
      </c>
      <c r="I2028" t="s">
        <v>21</v>
      </c>
      <c r="J2028" t="s">
        <v>100</v>
      </c>
      <c r="K2028" s="3"/>
      <c r="L2028" t="s">
        <v>61</v>
      </c>
      <c r="M2028" t="s">
        <v>101</v>
      </c>
    </row>
    <row r="2029" spans="1:14" x14ac:dyDescent="0.25">
      <c r="A2029" s="2">
        <v>1</v>
      </c>
      <c r="B2029" s="2">
        <v>2016</v>
      </c>
      <c r="C2029" t="s">
        <v>309</v>
      </c>
      <c r="D2029" t="s">
        <v>48</v>
      </c>
      <c r="E2029" s="2">
        <v>1</v>
      </c>
      <c r="F2029" s="2">
        <v>1</v>
      </c>
      <c r="G2029" t="s">
        <v>310</v>
      </c>
      <c r="H2029" t="s">
        <v>242</v>
      </c>
      <c r="I2029" t="s">
        <v>21</v>
      </c>
      <c r="J2029" t="s">
        <v>102</v>
      </c>
      <c r="K2029" s="3"/>
      <c r="L2029" t="s">
        <v>61</v>
      </c>
      <c r="M2029" t="s">
        <v>103</v>
      </c>
    </row>
    <row r="2030" spans="1:14" x14ac:dyDescent="0.25">
      <c r="A2030" s="2">
        <v>1</v>
      </c>
      <c r="B2030" s="2">
        <v>2016</v>
      </c>
      <c r="C2030" t="s">
        <v>309</v>
      </c>
      <c r="D2030" t="s">
        <v>48</v>
      </c>
      <c r="E2030" s="2">
        <v>1</v>
      </c>
      <c r="F2030" s="2">
        <v>1</v>
      </c>
      <c r="G2030" t="s">
        <v>310</v>
      </c>
      <c r="H2030" t="s">
        <v>242</v>
      </c>
      <c r="I2030" t="s">
        <v>21</v>
      </c>
      <c r="J2030" t="s">
        <v>104</v>
      </c>
      <c r="K2030" s="3"/>
      <c r="L2030" t="s">
        <v>61</v>
      </c>
      <c r="M2030" t="s">
        <v>105</v>
      </c>
    </row>
    <row r="2031" spans="1:14" x14ac:dyDescent="0.25">
      <c r="A2031" s="2">
        <v>1</v>
      </c>
      <c r="B2031" s="2">
        <v>2016</v>
      </c>
      <c r="C2031" t="s">
        <v>309</v>
      </c>
      <c r="D2031" t="s">
        <v>48</v>
      </c>
      <c r="E2031" s="2">
        <v>1</v>
      </c>
      <c r="F2031" s="2">
        <v>1</v>
      </c>
      <c r="G2031" t="s">
        <v>310</v>
      </c>
      <c r="H2031" t="s">
        <v>242</v>
      </c>
      <c r="I2031" t="s">
        <v>21</v>
      </c>
      <c r="J2031" t="s">
        <v>106</v>
      </c>
      <c r="K2031" s="3"/>
      <c r="L2031" t="s">
        <v>61</v>
      </c>
      <c r="M2031" t="s">
        <v>107</v>
      </c>
    </row>
    <row r="2032" spans="1:14" x14ac:dyDescent="0.25">
      <c r="A2032" s="2">
        <v>1</v>
      </c>
      <c r="B2032" s="2">
        <v>2016</v>
      </c>
      <c r="C2032" t="s">
        <v>309</v>
      </c>
      <c r="D2032" t="s">
        <v>48</v>
      </c>
      <c r="E2032" s="2">
        <v>1</v>
      </c>
      <c r="F2032" s="2">
        <v>1</v>
      </c>
      <c r="G2032" t="s">
        <v>310</v>
      </c>
      <c r="H2032" t="s">
        <v>242</v>
      </c>
      <c r="I2032" t="s">
        <v>21</v>
      </c>
      <c r="J2032" t="s">
        <v>108</v>
      </c>
      <c r="K2032" s="3"/>
      <c r="L2032" t="s">
        <v>61</v>
      </c>
      <c r="M2032" t="s">
        <v>109</v>
      </c>
    </row>
    <row r="2033" spans="1:14" x14ac:dyDescent="0.25">
      <c r="A2033" s="2">
        <v>1</v>
      </c>
      <c r="B2033" s="2">
        <v>2016</v>
      </c>
      <c r="C2033" t="s">
        <v>309</v>
      </c>
      <c r="D2033" t="s">
        <v>48</v>
      </c>
      <c r="E2033" s="2">
        <v>1</v>
      </c>
      <c r="F2033" s="2">
        <v>1</v>
      </c>
      <c r="G2033" t="s">
        <v>310</v>
      </c>
      <c r="H2033" t="s">
        <v>242</v>
      </c>
      <c r="I2033" t="s">
        <v>21</v>
      </c>
      <c r="J2033" t="s">
        <v>110</v>
      </c>
      <c r="K2033" s="3"/>
      <c r="L2033" t="s">
        <v>61</v>
      </c>
      <c r="M2033" t="s">
        <v>111</v>
      </c>
    </row>
    <row r="2034" spans="1:14" x14ac:dyDescent="0.25">
      <c r="A2034" s="2">
        <v>1</v>
      </c>
      <c r="B2034" s="2">
        <v>2016</v>
      </c>
      <c r="C2034" t="s">
        <v>309</v>
      </c>
      <c r="D2034" t="s">
        <v>48</v>
      </c>
      <c r="E2034" s="2">
        <v>1</v>
      </c>
      <c r="F2034" s="2">
        <v>1</v>
      </c>
      <c r="G2034" t="s">
        <v>310</v>
      </c>
      <c r="H2034" t="s">
        <v>242</v>
      </c>
      <c r="I2034" t="s">
        <v>21</v>
      </c>
      <c r="J2034" t="s">
        <v>112</v>
      </c>
      <c r="K2034" s="3"/>
      <c r="L2034" t="s">
        <v>61</v>
      </c>
      <c r="M2034" t="s">
        <v>113</v>
      </c>
    </row>
    <row r="2035" spans="1:14" x14ac:dyDescent="0.25">
      <c r="A2035" s="2">
        <v>1</v>
      </c>
      <c r="B2035" s="2">
        <v>2016</v>
      </c>
      <c r="C2035" t="s">
        <v>309</v>
      </c>
      <c r="D2035" t="s">
        <v>48</v>
      </c>
      <c r="E2035" s="2">
        <v>1</v>
      </c>
      <c r="F2035" s="2">
        <v>1</v>
      </c>
      <c r="G2035" t="s">
        <v>310</v>
      </c>
      <c r="H2035" t="s">
        <v>242</v>
      </c>
      <c r="I2035" t="s">
        <v>21</v>
      </c>
      <c r="J2035" t="s">
        <v>114</v>
      </c>
      <c r="K2035" s="3"/>
      <c r="L2035" t="s">
        <v>61</v>
      </c>
      <c r="M2035" t="s">
        <v>115</v>
      </c>
    </row>
    <row r="2036" spans="1:14" x14ac:dyDescent="0.25">
      <c r="A2036" s="2">
        <v>1</v>
      </c>
      <c r="B2036" s="2">
        <v>2016</v>
      </c>
      <c r="C2036" t="s">
        <v>309</v>
      </c>
      <c r="D2036" t="s">
        <v>48</v>
      </c>
      <c r="E2036" s="2">
        <v>1</v>
      </c>
      <c r="F2036" s="2">
        <v>1</v>
      </c>
      <c r="G2036" t="s">
        <v>310</v>
      </c>
      <c r="H2036" t="s">
        <v>242</v>
      </c>
      <c r="I2036" t="s">
        <v>21</v>
      </c>
      <c r="J2036" t="s">
        <v>116</v>
      </c>
      <c r="K2036" s="2">
        <v>3</v>
      </c>
      <c r="L2036" t="s">
        <v>65</v>
      </c>
      <c r="M2036" t="s">
        <v>117</v>
      </c>
      <c r="N2036" t="s">
        <v>67</v>
      </c>
    </row>
    <row r="2037" spans="1:14" x14ac:dyDescent="0.25">
      <c r="A2037" s="2">
        <v>1</v>
      </c>
      <c r="B2037" s="2">
        <v>2016</v>
      </c>
      <c r="C2037" t="s">
        <v>309</v>
      </c>
      <c r="D2037" t="s">
        <v>48</v>
      </c>
      <c r="E2037" s="2">
        <v>1</v>
      </c>
      <c r="F2037" s="2">
        <v>1</v>
      </c>
      <c r="G2037" t="s">
        <v>310</v>
      </c>
      <c r="H2037" t="s">
        <v>242</v>
      </c>
      <c r="I2037" t="s">
        <v>21</v>
      </c>
      <c r="J2037" t="s">
        <v>118</v>
      </c>
      <c r="K2037" s="2">
        <v>1</v>
      </c>
      <c r="L2037" t="s">
        <v>55</v>
      </c>
      <c r="M2037" t="s">
        <v>119</v>
      </c>
      <c r="N2037" t="s">
        <v>282</v>
      </c>
    </row>
    <row r="2038" spans="1:14" x14ac:dyDescent="0.25">
      <c r="A2038" s="2">
        <v>1</v>
      </c>
      <c r="B2038" s="2">
        <v>2016</v>
      </c>
      <c r="C2038" t="s">
        <v>309</v>
      </c>
      <c r="D2038" t="s">
        <v>48</v>
      </c>
      <c r="E2038" s="2">
        <v>1</v>
      </c>
      <c r="F2038" s="2">
        <v>1</v>
      </c>
      <c r="G2038" t="s">
        <v>310</v>
      </c>
      <c r="H2038" t="s">
        <v>242</v>
      </c>
      <c r="I2038" t="s">
        <v>21</v>
      </c>
      <c r="J2038" t="s">
        <v>120</v>
      </c>
      <c r="K2038" s="2">
        <v>3</v>
      </c>
      <c r="L2038" t="s">
        <v>65</v>
      </c>
      <c r="M2038" t="s">
        <v>121</v>
      </c>
      <c r="N2038" t="s">
        <v>67</v>
      </c>
    </row>
    <row r="2039" spans="1:14" x14ac:dyDescent="0.25">
      <c r="A2039" s="2">
        <v>1</v>
      </c>
      <c r="B2039" s="2">
        <v>2016</v>
      </c>
      <c r="C2039" t="s">
        <v>309</v>
      </c>
      <c r="D2039" t="s">
        <v>48</v>
      </c>
      <c r="E2039" s="2">
        <v>1</v>
      </c>
      <c r="F2039" s="2">
        <v>1</v>
      </c>
      <c r="G2039" t="s">
        <v>310</v>
      </c>
      <c r="H2039" t="s">
        <v>242</v>
      </c>
      <c r="I2039" t="s">
        <v>21</v>
      </c>
      <c r="J2039" t="s">
        <v>122</v>
      </c>
      <c r="K2039" s="2">
        <v>1</v>
      </c>
      <c r="L2039" t="s">
        <v>85</v>
      </c>
      <c r="M2039" t="s">
        <v>123</v>
      </c>
      <c r="N2039" t="s">
        <v>200</v>
      </c>
    </row>
    <row r="2040" spans="1:14" x14ac:dyDescent="0.25">
      <c r="A2040" s="2">
        <v>1</v>
      </c>
      <c r="B2040" s="2">
        <v>2016</v>
      </c>
      <c r="C2040" t="s">
        <v>309</v>
      </c>
      <c r="D2040" t="s">
        <v>48</v>
      </c>
      <c r="E2040" s="2">
        <v>1</v>
      </c>
      <c r="F2040" s="2">
        <v>1</v>
      </c>
      <c r="G2040" t="s">
        <v>310</v>
      </c>
      <c r="H2040" t="s">
        <v>242</v>
      </c>
      <c r="I2040" t="s">
        <v>21</v>
      </c>
      <c r="J2040" t="s">
        <v>124</v>
      </c>
      <c r="K2040" s="2">
        <v>1</v>
      </c>
      <c r="L2040" t="s">
        <v>85</v>
      </c>
      <c r="M2040" t="s">
        <v>125</v>
      </c>
      <c r="N2040" t="s">
        <v>200</v>
      </c>
    </row>
    <row r="2041" spans="1:14" x14ac:dyDescent="0.25">
      <c r="A2041" s="2">
        <v>1</v>
      </c>
      <c r="B2041" s="2">
        <v>2016</v>
      </c>
      <c r="C2041" t="s">
        <v>309</v>
      </c>
      <c r="D2041" t="s">
        <v>48</v>
      </c>
      <c r="E2041" s="2">
        <v>1</v>
      </c>
      <c r="F2041" s="2">
        <v>1</v>
      </c>
      <c r="G2041" t="s">
        <v>310</v>
      </c>
      <c r="H2041" t="s">
        <v>242</v>
      </c>
      <c r="I2041" t="s">
        <v>21</v>
      </c>
      <c r="J2041" t="s">
        <v>127</v>
      </c>
      <c r="K2041" s="2">
        <v>1</v>
      </c>
      <c r="L2041" t="s">
        <v>85</v>
      </c>
      <c r="M2041" t="s">
        <v>128</v>
      </c>
      <c r="N2041" t="s">
        <v>200</v>
      </c>
    </row>
    <row r="2042" spans="1:14" x14ac:dyDescent="0.25">
      <c r="A2042" s="2">
        <v>1</v>
      </c>
      <c r="B2042" s="2">
        <v>2016</v>
      </c>
      <c r="C2042" t="s">
        <v>309</v>
      </c>
      <c r="D2042" t="s">
        <v>48</v>
      </c>
      <c r="E2042" s="2">
        <v>1</v>
      </c>
      <c r="F2042" s="2">
        <v>1</v>
      </c>
      <c r="G2042" t="s">
        <v>310</v>
      </c>
      <c r="H2042" t="s">
        <v>242</v>
      </c>
      <c r="I2042" t="s">
        <v>21</v>
      </c>
      <c r="J2042" t="s">
        <v>129</v>
      </c>
      <c r="K2042" s="2">
        <v>1</v>
      </c>
      <c r="L2042" t="s">
        <v>85</v>
      </c>
      <c r="M2042" t="s">
        <v>130</v>
      </c>
      <c r="N2042" t="s">
        <v>200</v>
      </c>
    </row>
    <row r="2043" spans="1:14" x14ac:dyDescent="0.25">
      <c r="A2043" s="2">
        <v>1</v>
      </c>
      <c r="B2043" s="2">
        <v>2016</v>
      </c>
      <c r="C2043" t="s">
        <v>309</v>
      </c>
      <c r="D2043" t="s">
        <v>48</v>
      </c>
      <c r="E2043" s="2">
        <v>1</v>
      </c>
      <c r="F2043" s="2">
        <v>1</v>
      </c>
      <c r="G2043" t="s">
        <v>310</v>
      </c>
      <c r="H2043" t="s">
        <v>242</v>
      </c>
      <c r="I2043" t="s">
        <v>21</v>
      </c>
      <c r="J2043" t="s">
        <v>131</v>
      </c>
      <c r="K2043" s="2">
        <v>1</v>
      </c>
      <c r="L2043" t="s">
        <v>85</v>
      </c>
      <c r="M2043" t="s">
        <v>132</v>
      </c>
      <c r="N2043" t="s">
        <v>200</v>
      </c>
    </row>
    <row r="2044" spans="1:14" x14ac:dyDescent="0.25">
      <c r="A2044" s="2">
        <v>1</v>
      </c>
      <c r="B2044" s="2">
        <v>2016</v>
      </c>
      <c r="C2044" t="s">
        <v>309</v>
      </c>
      <c r="D2044" t="s">
        <v>48</v>
      </c>
      <c r="E2044" s="2">
        <v>1</v>
      </c>
      <c r="F2044" s="2">
        <v>1</v>
      </c>
      <c r="G2044" t="s">
        <v>310</v>
      </c>
      <c r="H2044" t="s">
        <v>242</v>
      </c>
      <c r="I2044" t="s">
        <v>21</v>
      </c>
      <c r="J2044" t="s">
        <v>133</v>
      </c>
      <c r="K2044" s="2">
        <v>2</v>
      </c>
      <c r="L2044" t="s">
        <v>52</v>
      </c>
      <c r="M2044" t="s">
        <v>134</v>
      </c>
      <c r="N2044" t="s">
        <v>63</v>
      </c>
    </row>
    <row r="2045" spans="1:14" x14ac:dyDescent="0.25">
      <c r="A2045" s="2">
        <v>1</v>
      </c>
      <c r="B2045" s="2">
        <v>2016</v>
      </c>
      <c r="C2045" t="s">
        <v>309</v>
      </c>
      <c r="D2045" t="s">
        <v>48</v>
      </c>
      <c r="E2045" s="2">
        <v>1</v>
      </c>
      <c r="F2045" s="2">
        <v>1</v>
      </c>
      <c r="G2045" t="s">
        <v>310</v>
      </c>
      <c r="H2045" t="s">
        <v>242</v>
      </c>
      <c r="I2045" t="s">
        <v>21</v>
      </c>
      <c r="J2045" t="s">
        <v>135</v>
      </c>
      <c r="K2045" s="2">
        <v>1</v>
      </c>
      <c r="L2045" t="s">
        <v>55</v>
      </c>
      <c r="M2045" t="s">
        <v>136</v>
      </c>
      <c r="N2045" t="s">
        <v>282</v>
      </c>
    </row>
    <row r="2046" spans="1:14" x14ac:dyDescent="0.25">
      <c r="A2046" s="2">
        <v>1</v>
      </c>
      <c r="B2046" s="2">
        <v>2016</v>
      </c>
      <c r="C2046" t="s">
        <v>309</v>
      </c>
      <c r="D2046" t="s">
        <v>48</v>
      </c>
      <c r="E2046" s="2">
        <v>1</v>
      </c>
      <c r="F2046" s="2">
        <v>1</v>
      </c>
      <c r="G2046" t="s">
        <v>310</v>
      </c>
      <c r="H2046" t="s">
        <v>242</v>
      </c>
      <c r="I2046" t="s">
        <v>21</v>
      </c>
      <c r="J2046" t="s">
        <v>137</v>
      </c>
      <c r="K2046" s="2">
        <v>1</v>
      </c>
      <c r="L2046" t="s">
        <v>55</v>
      </c>
      <c r="M2046" t="s">
        <v>138</v>
      </c>
      <c r="N2046" t="s">
        <v>282</v>
      </c>
    </row>
    <row r="2047" spans="1:14" x14ac:dyDescent="0.25">
      <c r="A2047" s="2">
        <v>1</v>
      </c>
      <c r="B2047" s="2">
        <v>2016</v>
      </c>
      <c r="C2047" t="s">
        <v>309</v>
      </c>
      <c r="D2047" t="s">
        <v>48</v>
      </c>
      <c r="E2047" s="2">
        <v>1</v>
      </c>
      <c r="F2047" s="2">
        <v>1</v>
      </c>
      <c r="G2047" t="s">
        <v>310</v>
      </c>
      <c r="H2047" t="s">
        <v>242</v>
      </c>
      <c r="I2047" t="s">
        <v>21</v>
      </c>
      <c r="J2047" t="s">
        <v>139</v>
      </c>
      <c r="K2047" s="2">
        <v>1</v>
      </c>
      <c r="L2047" t="s">
        <v>85</v>
      </c>
      <c r="M2047" t="s">
        <v>140</v>
      </c>
      <c r="N2047" t="s">
        <v>200</v>
      </c>
    </row>
    <row r="2048" spans="1:14" x14ac:dyDescent="0.25">
      <c r="A2048" s="2">
        <v>1</v>
      </c>
      <c r="B2048" s="2">
        <v>2016</v>
      </c>
      <c r="C2048" t="s">
        <v>309</v>
      </c>
      <c r="D2048" t="s">
        <v>48</v>
      </c>
      <c r="E2048" s="2">
        <v>1</v>
      </c>
      <c r="F2048" s="2">
        <v>1</v>
      </c>
      <c r="G2048" t="s">
        <v>310</v>
      </c>
      <c r="H2048" t="s">
        <v>242</v>
      </c>
      <c r="I2048" t="s">
        <v>21</v>
      </c>
      <c r="J2048" t="s">
        <v>141</v>
      </c>
      <c r="K2048" s="2">
        <v>1</v>
      </c>
      <c r="L2048" t="s">
        <v>85</v>
      </c>
      <c r="M2048" t="s">
        <v>142</v>
      </c>
      <c r="N2048" t="s">
        <v>200</v>
      </c>
    </row>
    <row r="2049" spans="1:14" x14ac:dyDescent="0.25">
      <c r="A2049" s="2">
        <v>1</v>
      </c>
      <c r="B2049" s="2">
        <v>2016</v>
      </c>
      <c r="C2049" t="s">
        <v>309</v>
      </c>
      <c r="D2049" t="s">
        <v>48</v>
      </c>
      <c r="E2049" s="2">
        <v>1</v>
      </c>
      <c r="F2049" s="2">
        <v>1</v>
      </c>
      <c r="G2049" t="s">
        <v>310</v>
      </c>
      <c r="H2049" t="s">
        <v>242</v>
      </c>
      <c r="I2049" t="s">
        <v>21</v>
      </c>
      <c r="J2049" t="s">
        <v>143</v>
      </c>
      <c r="K2049" s="2">
        <v>1</v>
      </c>
      <c r="L2049" t="s">
        <v>85</v>
      </c>
      <c r="M2049" t="s">
        <v>144</v>
      </c>
      <c r="N2049" t="s">
        <v>200</v>
      </c>
    </row>
    <row r="2050" spans="1:14" x14ac:dyDescent="0.25">
      <c r="A2050" s="2">
        <v>1</v>
      </c>
      <c r="B2050" s="2">
        <v>2016</v>
      </c>
      <c r="C2050" t="s">
        <v>309</v>
      </c>
      <c r="D2050" t="s">
        <v>48</v>
      </c>
      <c r="E2050" s="2">
        <v>1</v>
      </c>
      <c r="F2050" s="2">
        <v>1</v>
      </c>
      <c r="G2050" t="s">
        <v>310</v>
      </c>
      <c r="H2050" t="s">
        <v>242</v>
      </c>
      <c r="I2050" t="s">
        <v>21</v>
      </c>
      <c r="J2050" t="s">
        <v>145</v>
      </c>
      <c r="K2050" s="2">
        <v>1</v>
      </c>
      <c r="L2050" t="s">
        <v>55</v>
      </c>
      <c r="M2050" t="s">
        <v>146</v>
      </c>
      <c r="N2050" t="s">
        <v>282</v>
      </c>
    </row>
    <row r="2051" spans="1:14" x14ac:dyDescent="0.25">
      <c r="A2051" s="2">
        <v>1</v>
      </c>
      <c r="B2051" s="2">
        <v>2016</v>
      </c>
      <c r="C2051" t="s">
        <v>309</v>
      </c>
      <c r="D2051" t="s">
        <v>48</v>
      </c>
      <c r="E2051" s="2">
        <v>1</v>
      </c>
      <c r="F2051" s="2">
        <v>1</v>
      </c>
      <c r="G2051" t="s">
        <v>310</v>
      </c>
      <c r="H2051" t="s">
        <v>242</v>
      </c>
      <c r="I2051" t="s">
        <v>21</v>
      </c>
      <c r="J2051" t="s">
        <v>147</v>
      </c>
      <c r="K2051" s="2">
        <v>1</v>
      </c>
      <c r="L2051" t="s">
        <v>55</v>
      </c>
      <c r="M2051" t="s">
        <v>148</v>
      </c>
      <c r="N2051" t="s">
        <v>282</v>
      </c>
    </row>
    <row r="2052" spans="1:14" x14ac:dyDescent="0.25">
      <c r="A2052" s="2">
        <v>1</v>
      </c>
      <c r="B2052" s="2">
        <v>2016</v>
      </c>
      <c r="C2052" t="s">
        <v>309</v>
      </c>
      <c r="D2052" t="s">
        <v>48</v>
      </c>
      <c r="E2052" s="2">
        <v>1</v>
      </c>
      <c r="F2052" s="2">
        <v>1</v>
      </c>
      <c r="G2052" t="s">
        <v>310</v>
      </c>
      <c r="H2052" t="s">
        <v>242</v>
      </c>
      <c r="I2052" t="s">
        <v>21</v>
      </c>
      <c r="J2052" t="s">
        <v>149</v>
      </c>
      <c r="K2052" s="2">
        <v>5</v>
      </c>
      <c r="L2052" t="s">
        <v>55</v>
      </c>
      <c r="M2052" t="s">
        <v>150</v>
      </c>
      <c r="N2052" t="s">
        <v>185</v>
      </c>
    </row>
    <row r="2053" spans="1:14" x14ac:dyDescent="0.25">
      <c r="A2053" s="2">
        <v>1</v>
      </c>
      <c r="B2053" s="2">
        <v>2016</v>
      </c>
      <c r="C2053" t="s">
        <v>309</v>
      </c>
      <c r="D2053" t="s">
        <v>48</v>
      </c>
      <c r="E2053" s="2">
        <v>1</v>
      </c>
      <c r="F2053" s="2">
        <v>1</v>
      </c>
      <c r="G2053" t="s">
        <v>310</v>
      </c>
      <c r="H2053" t="s">
        <v>242</v>
      </c>
      <c r="I2053" t="s">
        <v>21</v>
      </c>
      <c r="J2053" t="s">
        <v>151</v>
      </c>
      <c r="K2053" s="3"/>
      <c r="L2053" t="s">
        <v>52</v>
      </c>
      <c r="M2053" t="s">
        <v>152</v>
      </c>
    </row>
    <row r="2054" spans="1:14" x14ac:dyDescent="0.25">
      <c r="A2054" s="2">
        <v>1</v>
      </c>
      <c r="B2054" s="2">
        <v>2016</v>
      </c>
      <c r="C2054" t="s">
        <v>309</v>
      </c>
      <c r="D2054" t="s">
        <v>48</v>
      </c>
      <c r="E2054" s="2">
        <v>1</v>
      </c>
      <c r="F2054" s="2">
        <v>1</v>
      </c>
      <c r="G2054" t="s">
        <v>310</v>
      </c>
      <c r="H2054" t="s">
        <v>242</v>
      </c>
      <c r="I2054" t="s">
        <v>21</v>
      </c>
      <c r="J2054" t="s">
        <v>153</v>
      </c>
      <c r="K2054" s="2">
        <v>9</v>
      </c>
      <c r="L2054" t="s">
        <v>75</v>
      </c>
      <c r="M2054" t="s">
        <v>154</v>
      </c>
      <c r="N2054" t="s">
        <v>213</v>
      </c>
    </row>
    <row r="2055" spans="1:14" x14ac:dyDescent="0.25">
      <c r="A2055" s="2">
        <v>1</v>
      </c>
      <c r="B2055" s="2">
        <v>2016</v>
      </c>
      <c r="C2055" t="s">
        <v>309</v>
      </c>
      <c r="D2055" t="s">
        <v>48</v>
      </c>
      <c r="E2055" s="2">
        <v>1</v>
      </c>
      <c r="F2055" s="2">
        <v>1</v>
      </c>
      <c r="G2055" t="s">
        <v>310</v>
      </c>
      <c r="H2055" t="s">
        <v>242</v>
      </c>
      <c r="I2055" t="s">
        <v>21</v>
      </c>
      <c r="J2055" t="s">
        <v>156</v>
      </c>
      <c r="K2055" s="2">
        <v>1</v>
      </c>
      <c r="L2055" t="s">
        <v>75</v>
      </c>
      <c r="M2055" t="s">
        <v>157</v>
      </c>
      <c r="N2055" t="s">
        <v>158</v>
      </c>
    </row>
    <row r="2056" spans="1:14" x14ac:dyDescent="0.25">
      <c r="A2056" s="2">
        <v>1</v>
      </c>
      <c r="B2056" s="2">
        <v>2016</v>
      </c>
      <c r="C2056" t="s">
        <v>309</v>
      </c>
      <c r="D2056" t="s">
        <v>48</v>
      </c>
      <c r="E2056" s="2">
        <v>1</v>
      </c>
      <c r="F2056" s="2">
        <v>1</v>
      </c>
      <c r="G2056" t="s">
        <v>310</v>
      </c>
      <c r="H2056" t="s">
        <v>242</v>
      </c>
      <c r="I2056" t="s">
        <v>21</v>
      </c>
      <c r="J2056" t="s">
        <v>159</v>
      </c>
      <c r="K2056" s="3"/>
      <c r="L2056" t="s">
        <v>52</v>
      </c>
      <c r="M2056" t="s">
        <v>160</v>
      </c>
    </row>
    <row r="2057" spans="1:14" x14ac:dyDescent="0.25">
      <c r="A2057" s="2">
        <v>1</v>
      </c>
      <c r="B2057" s="2">
        <v>2016</v>
      </c>
      <c r="C2057" t="s">
        <v>309</v>
      </c>
      <c r="D2057" t="s">
        <v>48</v>
      </c>
      <c r="E2057" s="2">
        <v>1</v>
      </c>
      <c r="F2057" s="2">
        <v>1</v>
      </c>
      <c r="G2057" t="s">
        <v>310</v>
      </c>
      <c r="H2057" t="s">
        <v>242</v>
      </c>
      <c r="I2057" t="s">
        <v>21</v>
      </c>
      <c r="J2057" t="s">
        <v>161</v>
      </c>
      <c r="K2057" s="3"/>
      <c r="L2057" t="s">
        <v>52</v>
      </c>
      <c r="M2057" t="s">
        <v>162</v>
      </c>
    </row>
    <row r="2058" spans="1:14" x14ac:dyDescent="0.25">
      <c r="A2058" s="2">
        <v>1</v>
      </c>
      <c r="B2058" s="2">
        <v>2016</v>
      </c>
      <c r="C2058" t="s">
        <v>309</v>
      </c>
      <c r="D2058" t="s">
        <v>48</v>
      </c>
      <c r="E2058" s="2">
        <v>1</v>
      </c>
      <c r="F2058" s="2">
        <v>1</v>
      </c>
      <c r="G2058" t="s">
        <v>310</v>
      </c>
      <c r="H2058" t="s">
        <v>242</v>
      </c>
      <c r="I2058" t="s">
        <v>21</v>
      </c>
      <c r="J2058" t="s">
        <v>163</v>
      </c>
      <c r="K2058" s="2">
        <v>1</v>
      </c>
      <c r="L2058" t="s">
        <v>52</v>
      </c>
      <c r="M2058" t="s">
        <v>164</v>
      </c>
      <c r="N2058" t="s">
        <v>165</v>
      </c>
    </row>
    <row r="2059" spans="1:14" x14ac:dyDescent="0.25">
      <c r="A2059" s="2">
        <v>1</v>
      </c>
      <c r="B2059" s="2">
        <v>2016</v>
      </c>
      <c r="C2059" t="s">
        <v>309</v>
      </c>
      <c r="D2059" t="s">
        <v>48</v>
      </c>
      <c r="E2059" s="2">
        <v>1</v>
      </c>
      <c r="F2059" s="2">
        <v>1</v>
      </c>
      <c r="G2059" t="s">
        <v>310</v>
      </c>
      <c r="H2059" t="s">
        <v>242</v>
      </c>
      <c r="I2059" t="s">
        <v>21</v>
      </c>
      <c r="J2059" t="s">
        <v>166</v>
      </c>
      <c r="K2059" s="2">
        <v>1</v>
      </c>
      <c r="L2059" t="s">
        <v>55</v>
      </c>
      <c r="M2059" t="s">
        <v>167</v>
      </c>
      <c r="N2059" t="s">
        <v>282</v>
      </c>
    </row>
    <row r="2060" spans="1:14" x14ac:dyDescent="0.25">
      <c r="A2060" s="2">
        <v>1</v>
      </c>
      <c r="B2060" s="2">
        <v>2016</v>
      </c>
      <c r="C2060" t="s">
        <v>311</v>
      </c>
      <c r="D2060" t="s">
        <v>48</v>
      </c>
      <c r="E2060" s="2">
        <v>1</v>
      </c>
      <c r="F2060" s="2">
        <v>0</v>
      </c>
      <c r="G2060" t="s">
        <v>258</v>
      </c>
      <c r="H2060" t="s">
        <v>258</v>
      </c>
      <c r="I2060" t="s">
        <v>17</v>
      </c>
      <c r="J2060" t="s">
        <v>51</v>
      </c>
      <c r="K2060" s="2">
        <v>5</v>
      </c>
      <c r="L2060" t="s">
        <v>52</v>
      </c>
      <c r="M2060" t="s">
        <v>53</v>
      </c>
      <c r="N2060" t="s">
        <v>183</v>
      </c>
    </row>
    <row r="2061" spans="1:14" x14ac:dyDescent="0.25">
      <c r="A2061" s="2">
        <v>1</v>
      </c>
      <c r="B2061" s="2">
        <v>2016</v>
      </c>
      <c r="C2061" t="s">
        <v>311</v>
      </c>
      <c r="D2061" t="s">
        <v>48</v>
      </c>
      <c r="E2061" s="2">
        <v>1</v>
      </c>
      <c r="F2061" s="2">
        <v>0</v>
      </c>
      <c r="G2061" t="s">
        <v>258</v>
      </c>
      <c r="H2061" t="s">
        <v>258</v>
      </c>
      <c r="I2061" t="s">
        <v>17</v>
      </c>
      <c r="J2061" t="s">
        <v>54</v>
      </c>
      <c r="K2061" s="2">
        <v>5</v>
      </c>
      <c r="L2061" t="s">
        <v>55</v>
      </c>
      <c r="M2061" t="s">
        <v>56</v>
      </c>
      <c r="N2061" t="s">
        <v>185</v>
      </c>
    </row>
    <row r="2062" spans="1:14" x14ac:dyDescent="0.25">
      <c r="A2062" s="2">
        <v>1</v>
      </c>
      <c r="B2062" s="2">
        <v>2016</v>
      </c>
      <c r="C2062" t="s">
        <v>311</v>
      </c>
      <c r="D2062" t="s">
        <v>48</v>
      </c>
      <c r="E2062" s="2">
        <v>1</v>
      </c>
      <c r="F2062" s="2">
        <v>0</v>
      </c>
      <c r="G2062" t="s">
        <v>258</v>
      </c>
      <c r="H2062" t="s">
        <v>258</v>
      </c>
      <c r="I2062" t="s">
        <v>17</v>
      </c>
      <c r="J2062" t="s">
        <v>58</v>
      </c>
      <c r="K2062" s="2">
        <v>4</v>
      </c>
      <c r="L2062" t="s">
        <v>55</v>
      </c>
      <c r="M2062" t="s">
        <v>59</v>
      </c>
      <c r="N2062" t="s">
        <v>57</v>
      </c>
    </row>
    <row r="2063" spans="1:14" x14ac:dyDescent="0.25">
      <c r="A2063" s="2">
        <v>1</v>
      </c>
      <c r="B2063" s="2">
        <v>2016</v>
      </c>
      <c r="C2063" t="s">
        <v>311</v>
      </c>
      <c r="D2063" t="s">
        <v>48</v>
      </c>
      <c r="E2063" s="2">
        <v>1</v>
      </c>
      <c r="F2063" s="2">
        <v>0</v>
      </c>
      <c r="G2063" t="s">
        <v>258</v>
      </c>
      <c r="H2063" t="s">
        <v>258</v>
      </c>
      <c r="I2063" t="s">
        <v>17</v>
      </c>
      <c r="J2063" t="s">
        <v>60</v>
      </c>
      <c r="K2063" s="2">
        <v>2</v>
      </c>
      <c r="L2063" t="s">
        <v>61</v>
      </c>
      <c r="M2063" t="s">
        <v>62</v>
      </c>
      <c r="N2063" t="s">
        <v>63</v>
      </c>
    </row>
    <row r="2064" spans="1:14" x14ac:dyDescent="0.25">
      <c r="A2064" s="2">
        <v>1</v>
      </c>
      <c r="B2064" s="2">
        <v>2016</v>
      </c>
      <c r="C2064" t="s">
        <v>311</v>
      </c>
      <c r="D2064" t="s">
        <v>48</v>
      </c>
      <c r="E2064" s="2">
        <v>1</v>
      </c>
      <c r="F2064" s="2">
        <v>0</v>
      </c>
      <c r="G2064" t="s">
        <v>258</v>
      </c>
      <c r="H2064" t="s">
        <v>258</v>
      </c>
      <c r="I2064" t="s">
        <v>17</v>
      </c>
      <c r="J2064" t="s">
        <v>64</v>
      </c>
      <c r="K2064" s="2">
        <v>2</v>
      </c>
      <c r="L2064" t="s">
        <v>65</v>
      </c>
      <c r="M2064" t="s">
        <v>66</v>
      </c>
      <c r="N2064" t="s">
        <v>186</v>
      </c>
    </row>
    <row r="2065" spans="1:14" x14ac:dyDescent="0.25">
      <c r="A2065" s="2">
        <v>1</v>
      </c>
      <c r="B2065" s="2">
        <v>2016</v>
      </c>
      <c r="C2065" t="s">
        <v>311</v>
      </c>
      <c r="D2065" t="s">
        <v>48</v>
      </c>
      <c r="E2065" s="2">
        <v>1</v>
      </c>
      <c r="F2065" s="2">
        <v>0</v>
      </c>
      <c r="G2065" t="s">
        <v>258</v>
      </c>
      <c r="H2065" t="s">
        <v>258</v>
      </c>
      <c r="I2065" t="s">
        <v>17</v>
      </c>
      <c r="J2065" t="s">
        <v>68</v>
      </c>
      <c r="K2065" s="2">
        <v>1</v>
      </c>
      <c r="L2065" t="s">
        <v>65</v>
      </c>
      <c r="M2065" t="s">
        <v>69</v>
      </c>
      <c r="N2065" t="s">
        <v>230</v>
      </c>
    </row>
    <row r="2066" spans="1:14" x14ac:dyDescent="0.25">
      <c r="A2066" s="2">
        <v>1</v>
      </c>
      <c r="B2066" s="2">
        <v>2016</v>
      </c>
      <c r="C2066" t="s">
        <v>311</v>
      </c>
      <c r="D2066" t="s">
        <v>48</v>
      </c>
      <c r="E2066" s="2">
        <v>1</v>
      </c>
      <c r="F2066" s="2">
        <v>0</v>
      </c>
      <c r="G2066" t="s">
        <v>258</v>
      </c>
      <c r="H2066" t="s">
        <v>258</v>
      </c>
      <c r="I2066" t="s">
        <v>17</v>
      </c>
      <c r="J2066" t="s">
        <v>70</v>
      </c>
      <c r="K2066" s="2">
        <v>2</v>
      </c>
      <c r="L2066" t="s">
        <v>65</v>
      </c>
      <c r="M2066" t="s">
        <v>71</v>
      </c>
      <c r="N2066" t="s">
        <v>186</v>
      </c>
    </row>
    <row r="2067" spans="1:14" x14ac:dyDescent="0.25">
      <c r="A2067" s="2">
        <v>1</v>
      </c>
      <c r="B2067" s="2">
        <v>2016</v>
      </c>
      <c r="C2067" t="s">
        <v>311</v>
      </c>
      <c r="D2067" t="s">
        <v>48</v>
      </c>
      <c r="E2067" s="2">
        <v>1</v>
      </c>
      <c r="F2067" s="2">
        <v>0</v>
      </c>
      <c r="G2067" t="s">
        <v>258</v>
      </c>
      <c r="H2067" t="s">
        <v>258</v>
      </c>
      <c r="I2067" t="s">
        <v>17</v>
      </c>
      <c r="J2067" t="s">
        <v>72</v>
      </c>
      <c r="K2067" s="2">
        <v>1</v>
      </c>
      <c r="L2067" t="s">
        <v>52</v>
      </c>
      <c r="M2067" t="s">
        <v>73</v>
      </c>
      <c r="N2067" t="s">
        <v>177</v>
      </c>
    </row>
    <row r="2068" spans="1:14" x14ac:dyDescent="0.25">
      <c r="A2068" s="2">
        <v>1</v>
      </c>
      <c r="B2068" s="2">
        <v>2016</v>
      </c>
      <c r="C2068" t="s">
        <v>311</v>
      </c>
      <c r="D2068" t="s">
        <v>48</v>
      </c>
      <c r="E2068" s="2">
        <v>1</v>
      </c>
      <c r="F2068" s="2">
        <v>0</v>
      </c>
      <c r="G2068" t="s">
        <v>258</v>
      </c>
      <c r="H2068" t="s">
        <v>258</v>
      </c>
      <c r="I2068" t="s">
        <v>17</v>
      </c>
      <c r="J2068" t="s">
        <v>74</v>
      </c>
      <c r="K2068" s="2">
        <v>2</v>
      </c>
      <c r="L2068" t="s">
        <v>75</v>
      </c>
      <c r="M2068" t="s">
        <v>76</v>
      </c>
      <c r="N2068" t="s">
        <v>207</v>
      </c>
    </row>
    <row r="2069" spans="1:14" x14ac:dyDescent="0.25">
      <c r="A2069" s="2">
        <v>1</v>
      </c>
      <c r="B2069" s="2">
        <v>2016</v>
      </c>
      <c r="C2069" t="s">
        <v>311</v>
      </c>
      <c r="D2069" t="s">
        <v>48</v>
      </c>
      <c r="E2069" s="2">
        <v>1</v>
      </c>
      <c r="F2069" s="2">
        <v>0</v>
      </c>
      <c r="G2069" t="s">
        <v>258</v>
      </c>
      <c r="H2069" t="s">
        <v>258</v>
      </c>
      <c r="I2069" t="s">
        <v>17</v>
      </c>
      <c r="J2069" t="s">
        <v>78</v>
      </c>
      <c r="K2069" s="2">
        <v>2</v>
      </c>
      <c r="L2069" t="s">
        <v>75</v>
      </c>
      <c r="M2069" t="s">
        <v>79</v>
      </c>
      <c r="N2069" t="s">
        <v>255</v>
      </c>
    </row>
    <row r="2070" spans="1:14" x14ac:dyDescent="0.25">
      <c r="A2070" s="2">
        <v>1</v>
      </c>
      <c r="B2070" s="2">
        <v>2016</v>
      </c>
      <c r="C2070" t="s">
        <v>311</v>
      </c>
      <c r="D2070" t="s">
        <v>48</v>
      </c>
      <c r="E2070" s="2">
        <v>1</v>
      </c>
      <c r="F2070" s="2">
        <v>0</v>
      </c>
      <c r="G2070" t="s">
        <v>258</v>
      </c>
      <c r="H2070" t="s">
        <v>258</v>
      </c>
      <c r="I2070" t="s">
        <v>17</v>
      </c>
      <c r="J2070" t="s">
        <v>81</v>
      </c>
      <c r="K2070" s="2">
        <v>2</v>
      </c>
      <c r="L2070" t="s">
        <v>75</v>
      </c>
      <c r="M2070" t="s">
        <v>82</v>
      </c>
      <c r="N2070" t="s">
        <v>175</v>
      </c>
    </row>
    <row r="2071" spans="1:14" x14ac:dyDescent="0.25">
      <c r="A2071" s="2">
        <v>1</v>
      </c>
      <c r="B2071" s="2">
        <v>2016</v>
      </c>
      <c r="C2071" t="s">
        <v>311</v>
      </c>
      <c r="D2071" t="s">
        <v>48</v>
      </c>
      <c r="E2071" s="2">
        <v>1</v>
      </c>
      <c r="F2071" s="2">
        <v>0</v>
      </c>
      <c r="G2071" t="s">
        <v>258</v>
      </c>
      <c r="H2071" t="s">
        <v>258</v>
      </c>
      <c r="I2071" t="s">
        <v>17</v>
      </c>
      <c r="J2071" t="s">
        <v>84</v>
      </c>
      <c r="K2071" s="2">
        <v>4</v>
      </c>
      <c r="L2071" t="s">
        <v>85</v>
      </c>
      <c r="M2071" t="s">
        <v>86</v>
      </c>
      <c r="N2071" t="s">
        <v>87</v>
      </c>
    </row>
    <row r="2072" spans="1:14" x14ac:dyDescent="0.25">
      <c r="A2072" s="2">
        <v>1</v>
      </c>
      <c r="B2072" s="2">
        <v>2016</v>
      </c>
      <c r="C2072" t="s">
        <v>311</v>
      </c>
      <c r="D2072" t="s">
        <v>48</v>
      </c>
      <c r="E2072" s="2">
        <v>1</v>
      </c>
      <c r="F2072" s="2">
        <v>0</v>
      </c>
      <c r="G2072" t="s">
        <v>258</v>
      </c>
      <c r="H2072" t="s">
        <v>258</v>
      </c>
      <c r="I2072" t="s">
        <v>17</v>
      </c>
      <c r="J2072" t="s">
        <v>88</v>
      </c>
      <c r="K2072" s="2">
        <v>5</v>
      </c>
      <c r="L2072" t="s">
        <v>85</v>
      </c>
      <c r="M2072" t="s">
        <v>89</v>
      </c>
      <c r="N2072" t="s">
        <v>185</v>
      </c>
    </row>
    <row r="2073" spans="1:14" x14ac:dyDescent="0.25">
      <c r="A2073" s="2">
        <v>1</v>
      </c>
      <c r="B2073" s="2">
        <v>2016</v>
      </c>
      <c r="C2073" t="s">
        <v>311</v>
      </c>
      <c r="D2073" t="s">
        <v>48</v>
      </c>
      <c r="E2073" s="2">
        <v>1</v>
      </c>
      <c r="F2073" s="2">
        <v>0</v>
      </c>
      <c r="G2073" t="s">
        <v>258</v>
      </c>
      <c r="H2073" t="s">
        <v>258</v>
      </c>
      <c r="I2073" t="s">
        <v>17</v>
      </c>
      <c r="J2073" t="s">
        <v>90</v>
      </c>
      <c r="K2073" s="2">
        <v>4</v>
      </c>
      <c r="L2073" t="s">
        <v>75</v>
      </c>
      <c r="M2073" t="s">
        <v>91</v>
      </c>
      <c r="N2073" t="s">
        <v>92</v>
      </c>
    </row>
    <row r="2074" spans="1:14" x14ac:dyDescent="0.25">
      <c r="A2074" s="2">
        <v>1</v>
      </c>
      <c r="B2074" s="2">
        <v>2016</v>
      </c>
      <c r="C2074" t="s">
        <v>311</v>
      </c>
      <c r="D2074" t="s">
        <v>48</v>
      </c>
      <c r="E2074" s="2">
        <v>1</v>
      </c>
      <c r="F2074" s="2">
        <v>0</v>
      </c>
      <c r="G2074" t="s">
        <v>258</v>
      </c>
      <c r="H2074" t="s">
        <v>258</v>
      </c>
      <c r="I2074" t="s">
        <v>17</v>
      </c>
      <c r="J2074" t="s">
        <v>93</v>
      </c>
      <c r="K2074" s="3"/>
      <c r="L2074" t="s">
        <v>75</v>
      </c>
      <c r="M2074" t="s">
        <v>94</v>
      </c>
    </row>
    <row r="2075" spans="1:14" x14ac:dyDescent="0.25">
      <c r="A2075" s="2">
        <v>1</v>
      </c>
      <c r="B2075" s="2">
        <v>2016</v>
      </c>
      <c r="C2075" t="s">
        <v>311</v>
      </c>
      <c r="D2075" t="s">
        <v>48</v>
      </c>
      <c r="E2075" s="2">
        <v>1</v>
      </c>
      <c r="F2075" s="2">
        <v>0</v>
      </c>
      <c r="G2075" t="s">
        <v>258</v>
      </c>
      <c r="H2075" t="s">
        <v>258</v>
      </c>
      <c r="I2075" t="s">
        <v>17</v>
      </c>
      <c r="J2075" t="s">
        <v>96</v>
      </c>
      <c r="K2075" s="3"/>
      <c r="L2075" t="s">
        <v>75</v>
      </c>
      <c r="M2075" t="s">
        <v>97</v>
      </c>
    </row>
    <row r="2076" spans="1:14" x14ac:dyDescent="0.25">
      <c r="A2076" s="2">
        <v>1</v>
      </c>
      <c r="B2076" s="2">
        <v>2016</v>
      </c>
      <c r="C2076" t="s">
        <v>311</v>
      </c>
      <c r="D2076" t="s">
        <v>48</v>
      </c>
      <c r="E2076" s="2">
        <v>1</v>
      </c>
      <c r="F2076" s="2">
        <v>0</v>
      </c>
      <c r="G2076" t="s">
        <v>258</v>
      </c>
      <c r="H2076" t="s">
        <v>258</v>
      </c>
      <c r="I2076" t="s">
        <v>17</v>
      </c>
      <c r="J2076" t="s">
        <v>98</v>
      </c>
      <c r="K2076" s="2">
        <v>5</v>
      </c>
      <c r="L2076" t="s">
        <v>85</v>
      </c>
      <c r="M2076" t="s">
        <v>99</v>
      </c>
      <c r="N2076" t="s">
        <v>185</v>
      </c>
    </row>
    <row r="2077" spans="1:14" x14ac:dyDescent="0.25">
      <c r="A2077" s="2">
        <v>1</v>
      </c>
      <c r="B2077" s="2">
        <v>2016</v>
      </c>
      <c r="C2077" t="s">
        <v>311</v>
      </c>
      <c r="D2077" t="s">
        <v>48</v>
      </c>
      <c r="E2077" s="2">
        <v>1</v>
      </c>
      <c r="F2077" s="2">
        <v>0</v>
      </c>
      <c r="G2077" t="s">
        <v>258</v>
      </c>
      <c r="H2077" t="s">
        <v>258</v>
      </c>
      <c r="I2077" t="s">
        <v>17</v>
      </c>
      <c r="J2077" t="s">
        <v>100</v>
      </c>
      <c r="K2077" s="3"/>
      <c r="L2077" t="s">
        <v>61</v>
      </c>
      <c r="M2077" t="s">
        <v>101</v>
      </c>
    </row>
    <row r="2078" spans="1:14" x14ac:dyDescent="0.25">
      <c r="A2078" s="2">
        <v>1</v>
      </c>
      <c r="B2078" s="2">
        <v>2016</v>
      </c>
      <c r="C2078" t="s">
        <v>311</v>
      </c>
      <c r="D2078" t="s">
        <v>48</v>
      </c>
      <c r="E2078" s="2">
        <v>1</v>
      </c>
      <c r="F2078" s="2">
        <v>0</v>
      </c>
      <c r="G2078" t="s">
        <v>258</v>
      </c>
      <c r="H2078" t="s">
        <v>258</v>
      </c>
      <c r="I2078" t="s">
        <v>17</v>
      </c>
      <c r="J2078" t="s">
        <v>102</v>
      </c>
      <c r="K2078" s="3"/>
      <c r="L2078" t="s">
        <v>61</v>
      </c>
      <c r="M2078" t="s">
        <v>103</v>
      </c>
    </row>
    <row r="2079" spans="1:14" x14ac:dyDescent="0.25">
      <c r="A2079" s="2">
        <v>1</v>
      </c>
      <c r="B2079" s="2">
        <v>2016</v>
      </c>
      <c r="C2079" t="s">
        <v>311</v>
      </c>
      <c r="D2079" t="s">
        <v>48</v>
      </c>
      <c r="E2079" s="2">
        <v>1</v>
      </c>
      <c r="F2079" s="2">
        <v>0</v>
      </c>
      <c r="G2079" t="s">
        <v>258</v>
      </c>
      <c r="H2079" t="s">
        <v>258</v>
      </c>
      <c r="I2079" t="s">
        <v>17</v>
      </c>
      <c r="J2079" t="s">
        <v>104</v>
      </c>
      <c r="K2079" s="3"/>
      <c r="L2079" t="s">
        <v>61</v>
      </c>
      <c r="M2079" t="s">
        <v>105</v>
      </c>
    </row>
    <row r="2080" spans="1:14" x14ac:dyDescent="0.25">
      <c r="A2080" s="2">
        <v>1</v>
      </c>
      <c r="B2080" s="2">
        <v>2016</v>
      </c>
      <c r="C2080" t="s">
        <v>311</v>
      </c>
      <c r="D2080" t="s">
        <v>48</v>
      </c>
      <c r="E2080" s="2">
        <v>1</v>
      </c>
      <c r="F2080" s="2">
        <v>0</v>
      </c>
      <c r="G2080" t="s">
        <v>258</v>
      </c>
      <c r="H2080" t="s">
        <v>258</v>
      </c>
      <c r="I2080" t="s">
        <v>17</v>
      </c>
      <c r="J2080" t="s">
        <v>106</v>
      </c>
      <c r="K2080" s="3"/>
      <c r="L2080" t="s">
        <v>61</v>
      </c>
      <c r="M2080" t="s">
        <v>107</v>
      </c>
    </row>
    <row r="2081" spans="1:14" x14ac:dyDescent="0.25">
      <c r="A2081" s="2">
        <v>1</v>
      </c>
      <c r="B2081" s="2">
        <v>2016</v>
      </c>
      <c r="C2081" t="s">
        <v>311</v>
      </c>
      <c r="D2081" t="s">
        <v>48</v>
      </c>
      <c r="E2081" s="2">
        <v>1</v>
      </c>
      <c r="F2081" s="2">
        <v>0</v>
      </c>
      <c r="G2081" t="s">
        <v>258</v>
      </c>
      <c r="H2081" t="s">
        <v>258</v>
      </c>
      <c r="I2081" t="s">
        <v>17</v>
      </c>
      <c r="J2081" t="s">
        <v>108</v>
      </c>
      <c r="K2081" s="3"/>
      <c r="L2081" t="s">
        <v>61</v>
      </c>
      <c r="M2081" t="s">
        <v>109</v>
      </c>
    </row>
    <row r="2082" spans="1:14" x14ac:dyDescent="0.25">
      <c r="A2082" s="2">
        <v>1</v>
      </c>
      <c r="B2082" s="2">
        <v>2016</v>
      </c>
      <c r="C2082" t="s">
        <v>311</v>
      </c>
      <c r="D2082" t="s">
        <v>48</v>
      </c>
      <c r="E2082" s="2">
        <v>1</v>
      </c>
      <c r="F2082" s="2">
        <v>0</v>
      </c>
      <c r="G2082" t="s">
        <v>258</v>
      </c>
      <c r="H2082" t="s">
        <v>258</v>
      </c>
      <c r="I2082" t="s">
        <v>17</v>
      </c>
      <c r="J2082" t="s">
        <v>110</v>
      </c>
      <c r="K2082" s="3"/>
      <c r="L2082" t="s">
        <v>61</v>
      </c>
      <c r="M2082" t="s">
        <v>111</v>
      </c>
    </row>
    <row r="2083" spans="1:14" x14ac:dyDescent="0.25">
      <c r="A2083" s="2">
        <v>1</v>
      </c>
      <c r="B2083" s="2">
        <v>2016</v>
      </c>
      <c r="C2083" t="s">
        <v>311</v>
      </c>
      <c r="D2083" t="s">
        <v>48</v>
      </c>
      <c r="E2083" s="2">
        <v>1</v>
      </c>
      <c r="F2083" s="2">
        <v>0</v>
      </c>
      <c r="G2083" t="s">
        <v>258</v>
      </c>
      <c r="H2083" t="s">
        <v>258</v>
      </c>
      <c r="I2083" t="s">
        <v>17</v>
      </c>
      <c r="J2083" t="s">
        <v>112</v>
      </c>
      <c r="K2083" s="3"/>
      <c r="L2083" t="s">
        <v>61</v>
      </c>
      <c r="M2083" t="s">
        <v>113</v>
      </c>
    </row>
    <row r="2084" spans="1:14" x14ac:dyDescent="0.25">
      <c r="A2084" s="2">
        <v>1</v>
      </c>
      <c r="B2084" s="2">
        <v>2016</v>
      </c>
      <c r="C2084" t="s">
        <v>311</v>
      </c>
      <c r="D2084" t="s">
        <v>48</v>
      </c>
      <c r="E2084" s="2">
        <v>1</v>
      </c>
      <c r="F2084" s="2">
        <v>0</v>
      </c>
      <c r="G2084" t="s">
        <v>258</v>
      </c>
      <c r="H2084" t="s">
        <v>258</v>
      </c>
      <c r="I2084" t="s">
        <v>17</v>
      </c>
      <c r="J2084" t="s">
        <v>114</v>
      </c>
      <c r="K2084" s="3"/>
      <c r="L2084" t="s">
        <v>61</v>
      </c>
      <c r="M2084" t="s">
        <v>115</v>
      </c>
    </row>
    <row r="2085" spans="1:14" x14ac:dyDescent="0.25">
      <c r="A2085" s="2">
        <v>1</v>
      </c>
      <c r="B2085" s="2">
        <v>2016</v>
      </c>
      <c r="C2085" t="s">
        <v>311</v>
      </c>
      <c r="D2085" t="s">
        <v>48</v>
      </c>
      <c r="E2085" s="2">
        <v>1</v>
      </c>
      <c r="F2085" s="2">
        <v>0</v>
      </c>
      <c r="G2085" t="s">
        <v>258</v>
      </c>
      <c r="H2085" t="s">
        <v>258</v>
      </c>
      <c r="I2085" t="s">
        <v>17</v>
      </c>
      <c r="J2085" t="s">
        <v>116</v>
      </c>
      <c r="K2085" s="2">
        <v>2</v>
      </c>
      <c r="L2085" t="s">
        <v>65</v>
      </c>
      <c r="M2085" t="s">
        <v>117</v>
      </c>
      <c r="N2085" t="s">
        <v>186</v>
      </c>
    </row>
    <row r="2086" spans="1:14" x14ac:dyDescent="0.25">
      <c r="A2086" s="2">
        <v>1</v>
      </c>
      <c r="B2086" s="2">
        <v>2016</v>
      </c>
      <c r="C2086" t="s">
        <v>311</v>
      </c>
      <c r="D2086" t="s">
        <v>48</v>
      </c>
      <c r="E2086" s="2">
        <v>1</v>
      </c>
      <c r="F2086" s="2">
        <v>0</v>
      </c>
      <c r="G2086" t="s">
        <v>258</v>
      </c>
      <c r="H2086" t="s">
        <v>258</v>
      </c>
      <c r="I2086" t="s">
        <v>17</v>
      </c>
      <c r="J2086" t="s">
        <v>118</v>
      </c>
      <c r="K2086" s="2">
        <v>3</v>
      </c>
      <c r="L2086" t="s">
        <v>55</v>
      </c>
      <c r="M2086" t="s">
        <v>119</v>
      </c>
      <c r="N2086" t="s">
        <v>178</v>
      </c>
    </row>
    <row r="2087" spans="1:14" x14ac:dyDescent="0.25">
      <c r="A2087" s="2">
        <v>1</v>
      </c>
      <c r="B2087" s="2">
        <v>2016</v>
      </c>
      <c r="C2087" t="s">
        <v>311</v>
      </c>
      <c r="D2087" t="s">
        <v>48</v>
      </c>
      <c r="E2087" s="2">
        <v>1</v>
      </c>
      <c r="F2087" s="2">
        <v>0</v>
      </c>
      <c r="G2087" t="s">
        <v>258</v>
      </c>
      <c r="H2087" t="s">
        <v>258</v>
      </c>
      <c r="I2087" t="s">
        <v>17</v>
      </c>
      <c r="J2087" t="s">
        <v>120</v>
      </c>
      <c r="K2087" s="2">
        <v>4</v>
      </c>
      <c r="L2087" t="s">
        <v>65</v>
      </c>
      <c r="M2087" t="s">
        <v>121</v>
      </c>
      <c r="N2087" t="s">
        <v>185</v>
      </c>
    </row>
    <row r="2088" spans="1:14" x14ac:dyDescent="0.25">
      <c r="A2088" s="2">
        <v>1</v>
      </c>
      <c r="B2088" s="2">
        <v>2016</v>
      </c>
      <c r="C2088" t="s">
        <v>311</v>
      </c>
      <c r="D2088" t="s">
        <v>48</v>
      </c>
      <c r="E2088" s="2">
        <v>1</v>
      </c>
      <c r="F2088" s="2">
        <v>0</v>
      </c>
      <c r="G2088" t="s">
        <v>258</v>
      </c>
      <c r="H2088" t="s">
        <v>258</v>
      </c>
      <c r="I2088" t="s">
        <v>17</v>
      </c>
      <c r="J2088" t="s">
        <v>122</v>
      </c>
      <c r="K2088" s="2">
        <v>4</v>
      </c>
      <c r="L2088" t="s">
        <v>85</v>
      </c>
      <c r="M2088" t="s">
        <v>123</v>
      </c>
      <c r="N2088" t="s">
        <v>87</v>
      </c>
    </row>
    <row r="2089" spans="1:14" x14ac:dyDescent="0.25">
      <c r="A2089" s="2">
        <v>1</v>
      </c>
      <c r="B2089" s="2">
        <v>2016</v>
      </c>
      <c r="C2089" t="s">
        <v>311</v>
      </c>
      <c r="D2089" t="s">
        <v>48</v>
      </c>
      <c r="E2089" s="2">
        <v>1</v>
      </c>
      <c r="F2089" s="2">
        <v>0</v>
      </c>
      <c r="G2089" t="s">
        <v>258</v>
      </c>
      <c r="H2089" t="s">
        <v>258</v>
      </c>
      <c r="I2089" t="s">
        <v>17</v>
      </c>
      <c r="J2089" t="s">
        <v>124</v>
      </c>
      <c r="K2089" s="2">
        <v>5</v>
      </c>
      <c r="L2089" t="s">
        <v>85</v>
      </c>
      <c r="M2089" t="s">
        <v>125</v>
      </c>
      <c r="N2089" t="s">
        <v>185</v>
      </c>
    </row>
    <row r="2090" spans="1:14" x14ac:dyDescent="0.25">
      <c r="A2090" s="2">
        <v>1</v>
      </c>
      <c r="B2090" s="2">
        <v>2016</v>
      </c>
      <c r="C2090" t="s">
        <v>311</v>
      </c>
      <c r="D2090" t="s">
        <v>48</v>
      </c>
      <c r="E2090" s="2">
        <v>1</v>
      </c>
      <c r="F2090" s="2">
        <v>0</v>
      </c>
      <c r="G2090" t="s">
        <v>258</v>
      </c>
      <c r="H2090" t="s">
        <v>258</v>
      </c>
      <c r="I2090" t="s">
        <v>17</v>
      </c>
      <c r="J2090" t="s">
        <v>127</v>
      </c>
      <c r="K2090" s="2">
        <v>5</v>
      </c>
      <c r="L2090" t="s">
        <v>85</v>
      </c>
      <c r="M2090" t="s">
        <v>128</v>
      </c>
      <c r="N2090" t="s">
        <v>185</v>
      </c>
    </row>
    <row r="2091" spans="1:14" x14ac:dyDescent="0.25">
      <c r="A2091" s="2">
        <v>1</v>
      </c>
      <c r="B2091" s="2">
        <v>2016</v>
      </c>
      <c r="C2091" t="s">
        <v>311</v>
      </c>
      <c r="D2091" t="s">
        <v>48</v>
      </c>
      <c r="E2091" s="2">
        <v>1</v>
      </c>
      <c r="F2091" s="2">
        <v>0</v>
      </c>
      <c r="G2091" t="s">
        <v>258</v>
      </c>
      <c r="H2091" t="s">
        <v>258</v>
      </c>
      <c r="I2091" t="s">
        <v>17</v>
      </c>
      <c r="J2091" t="s">
        <v>129</v>
      </c>
      <c r="K2091" s="2">
        <v>5</v>
      </c>
      <c r="L2091" t="s">
        <v>85</v>
      </c>
      <c r="M2091" t="s">
        <v>130</v>
      </c>
      <c r="N2091" t="s">
        <v>185</v>
      </c>
    </row>
    <row r="2092" spans="1:14" x14ac:dyDescent="0.25">
      <c r="A2092" s="2">
        <v>1</v>
      </c>
      <c r="B2092" s="2">
        <v>2016</v>
      </c>
      <c r="C2092" t="s">
        <v>311</v>
      </c>
      <c r="D2092" t="s">
        <v>48</v>
      </c>
      <c r="E2092" s="2">
        <v>1</v>
      </c>
      <c r="F2092" s="2">
        <v>0</v>
      </c>
      <c r="G2092" t="s">
        <v>258</v>
      </c>
      <c r="H2092" t="s">
        <v>258</v>
      </c>
      <c r="I2092" t="s">
        <v>17</v>
      </c>
      <c r="J2092" t="s">
        <v>131</v>
      </c>
      <c r="K2092" s="2">
        <v>5</v>
      </c>
      <c r="L2092" t="s">
        <v>85</v>
      </c>
      <c r="M2092" t="s">
        <v>132</v>
      </c>
      <c r="N2092" t="s">
        <v>185</v>
      </c>
    </row>
    <row r="2093" spans="1:14" x14ac:dyDescent="0.25">
      <c r="A2093" s="2">
        <v>1</v>
      </c>
      <c r="B2093" s="2">
        <v>2016</v>
      </c>
      <c r="C2093" t="s">
        <v>311</v>
      </c>
      <c r="D2093" t="s">
        <v>48</v>
      </c>
      <c r="E2093" s="2">
        <v>1</v>
      </c>
      <c r="F2093" s="2">
        <v>0</v>
      </c>
      <c r="G2093" t="s">
        <v>258</v>
      </c>
      <c r="H2093" t="s">
        <v>258</v>
      </c>
      <c r="I2093" t="s">
        <v>17</v>
      </c>
      <c r="J2093" t="s">
        <v>133</v>
      </c>
      <c r="K2093" s="2">
        <v>1</v>
      </c>
      <c r="L2093" t="s">
        <v>52</v>
      </c>
      <c r="M2093" t="s">
        <v>134</v>
      </c>
      <c r="N2093" t="s">
        <v>177</v>
      </c>
    </row>
    <row r="2094" spans="1:14" x14ac:dyDescent="0.25">
      <c r="A2094" s="2">
        <v>1</v>
      </c>
      <c r="B2094" s="2">
        <v>2016</v>
      </c>
      <c r="C2094" t="s">
        <v>311</v>
      </c>
      <c r="D2094" t="s">
        <v>48</v>
      </c>
      <c r="E2094" s="2">
        <v>1</v>
      </c>
      <c r="F2094" s="2">
        <v>0</v>
      </c>
      <c r="G2094" t="s">
        <v>258</v>
      </c>
      <c r="H2094" t="s">
        <v>258</v>
      </c>
      <c r="I2094" t="s">
        <v>17</v>
      </c>
      <c r="J2094" t="s">
        <v>135</v>
      </c>
      <c r="K2094" s="2">
        <v>4</v>
      </c>
      <c r="L2094" t="s">
        <v>55</v>
      </c>
      <c r="M2094" t="s">
        <v>136</v>
      </c>
      <c r="N2094" t="s">
        <v>57</v>
      </c>
    </row>
    <row r="2095" spans="1:14" x14ac:dyDescent="0.25">
      <c r="A2095" s="2">
        <v>1</v>
      </c>
      <c r="B2095" s="2">
        <v>2016</v>
      </c>
      <c r="C2095" t="s">
        <v>311</v>
      </c>
      <c r="D2095" t="s">
        <v>48</v>
      </c>
      <c r="E2095" s="2">
        <v>1</v>
      </c>
      <c r="F2095" s="2">
        <v>0</v>
      </c>
      <c r="G2095" t="s">
        <v>258</v>
      </c>
      <c r="H2095" t="s">
        <v>258</v>
      </c>
      <c r="I2095" t="s">
        <v>17</v>
      </c>
      <c r="J2095" t="s">
        <v>137</v>
      </c>
      <c r="K2095" s="2">
        <v>5</v>
      </c>
      <c r="L2095" t="s">
        <v>55</v>
      </c>
      <c r="M2095" t="s">
        <v>138</v>
      </c>
      <c r="N2095" t="s">
        <v>185</v>
      </c>
    </row>
    <row r="2096" spans="1:14" x14ac:dyDescent="0.25">
      <c r="A2096" s="2">
        <v>1</v>
      </c>
      <c r="B2096" s="2">
        <v>2016</v>
      </c>
      <c r="C2096" t="s">
        <v>311</v>
      </c>
      <c r="D2096" t="s">
        <v>48</v>
      </c>
      <c r="E2096" s="2">
        <v>1</v>
      </c>
      <c r="F2096" s="2">
        <v>0</v>
      </c>
      <c r="G2096" t="s">
        <v>258</v>
      </c>
      <c r="H2096" t="s">
        <v>258</v>
      </c>
      <c r="I2096" t="s">
        <v>17</v>
      </c>
      <c r="J2096" t="s">
        <v>139</v>
      </c>
      <c r="K2096" s="2">
        <v>2</v>
      </c>
      <c r="L2096" t="s">
        <v>85</v>
      </c>
      <c r="M2096" t="s">
        <v>140</v>
      </c>
      <c r="N2096" t="s">
        <v>176</v>
      </c>
    </row>
    <row r="2097" spans="1:14" x14ac:dyDescent="0.25">
      <c r="A2097" s="2">
        <v>1</v>
      </c>
      <c r="B2097" s="2">
        <v>2016</v>
      </c>
      <c r="C2097" t="s">
        <v>311</v>
      </c>
      <c r="D2097" t="s">
        <v>48</v>
      </c>
      <c r="E2097" s="2">
        <v>1</v>
      </c>
      <c r="F2097" s="2">
        <v>0</v>
      </c>
      <c r="G2097" t="s">
        <v>258</v>
      </c>
      <c r="H2097" t="s">
        <v>258</v>
      </c>
      <c r="I2097" t="s">
        <v>17</v>
      </c>
      <c r="J2097" t="s">
        <v>141</v>
      </c>
      <c r="K2097" s="2">
        <v>5</v>
      </c>
      <c r="L2097" t="s">
        <v>85</v>
      </c>
      <c r="M2097" t="s">
        <v>142</v>
      </c>
      <c r="N2097" t="s">
        <v>185</v>
      </c>
    </row>
    <row r="2098" spans="1:14" x14ac:dyDescent="0.25">
      <c r="A2098" s="2">
        <v>1</v>
      </c>
      <c r="B2098" s="2">
        <v>2016</v>
      </c>
      <c r="C2098" t="s">
        <v>311</v>
      </c>
      <c r="D2098" t="s">
        <v>48</v>
      </c>
      <c r="E2098" s="2">
        <v>1</v>
      </c>
      <c r="F2098" s="2">
        <v>0</v>
      </c>
      <c r="G2098" t="s">
        <v>258</v>
      </c>
      <c r="H2098" t="s">
        <v>258</v>
      </c>
      <c r="I2098" t="s">
        <v>17</v>
      </c>
      <c r="J2098" t="s">
        <v>143</v>
      </c>
      <c r="K2098" s="2">
        <v>5</v>
      </c>
      <c r="L2098" t="s">
        <v>85</v>
      </c>
      <c r="M2098" t="s">
        <v>144</v>
      </c>
      <c r="N2098" t="s">
        <v>185</v>
      </c>
    </row>
    <row r="2099" spans="1:14" x14ac:dyDescent="0.25">
      <c r="A2099" s="2">
        <v>1</v>
      </c>
      <c r="B2099" s="2">
        <v>2016</v>
      </c>
      <c r="C2099" t="s">
        <v>311</v>
      </c>
      <c r="D2099" t="s">
        <v>48</v>
      </c>
      <c r="E2099" s="2">
        <v>1</v>
      </c>
      <c r="F2099" s="2">
        <v>0</v>
      </c>
      <c r="G2099" t="s">
        <v>258</v>
      </c>
      <c r="H2099" t="s">
        <v>258</v>
      </c>
      <c r="I2099" t="s">
        <v>17</v>
      </c>
      <c r="J2099" t="s">
        <v>145</v>
      </c>
      <c r="K2099" s="2">
        <v>5</v>
      </c>
      <c r="L2099" t="s">
        <v>55</v>
      </c>
      <c r="M2099" t="s">
        <v>146</v>
      </c>
      <c r="N2099" t="s">
        <v>185</v>
      </c>
    </row>
    <row r="2100" spans="1:14" x14ac:dyDescent="0.25">
      <c r="A2100" s="2">
        <v>1</v>
      </c>
      <c r="B2100" s="2">
        <v>2016</v>
      </c>
      <c r="C2100" t="s">
        <v>311</v>
      </c>
      <c r="D2100" t="s">
        <v>48</v>
      </c>
      <c r="E2100" s="2">
        <v>1</v>
      </c>
      <c r="F2100" s="2">
        <v>0</v>
      </c>
      <c r="G2100" t="s">
        <v>258</v>
      </c>
      <c r="H2100" t="s">
        <v>258</v>
      </c>
      <c r="I2100" t="s">
        <v>17</v>
      </c>
      <c r="J2100" t="s">
        <v>147</v>
      </c>
      <c r="K2100" s="2">
        <v>5</v>
      </c>
      <c r="L2100" t="s">
        <v>55</v>
      </c>
      <c r="M2100" t="s">
        <v>148</v>
      </c>
      <c r="N2100" t="s">
        <v>185</v>
      </c>
    </row>
    <row r="2101" spans="1:14" x14ac:dyDescent="0.25">
      <c r="A2101" s="2">
        <v>1</v>
      </c>
      <c r="B2101" s="2">
        <v>2016</v>
      </c>
      <c r="C2101" t="s">
        <v>311</v>
      </c>
      <c r="D2101" t="s">
        <v>48</v>
      </c>
      <c r="E2101" s="2">
        <v>1</v>
      </c>
      <c r="F2101" s="2">
        <v>0</v>
      </c>
      <c r="G2101" t="s">
        <v>258</v>
      </c>
      <c r="H2101" t="s">
        <v>258</v>
      </c>
      <c r="I2101" t="s">
        <v>17</v>
      </c>
      <c r="J2101" t="s">
        <v>149</v>
      </c>
      <c r="K2101" s="2">
        <v>5</v>
      </c>
      <c r="L2101" t="s">
        <v>55</v>
      </c>
      <c r="M2101" t="s">
        <v>150</v>
      </c>
      <c r="N2101" t="s">
        <v>185</v>
      </c>
    </row>
    <row r="2102" spans="1:14" x14ac:dyDescent="0.25">
      <c r="A2102" s="2">
        <v>1</v>
      </c>
      <c r="B2102" s="2">
        <v>2016</v>
      </c>
      <c r="C2102" t="s">
        <v>311</v>
      </c>
      <c r="D2102" t="s">
        <v>48</v>
      </c>
      <c r="E2102" s="2">
        <v>1</v>
      </c>
      <c r="F2102" s="2">
        <v>0</v>
      </c>
      <c r="G2102" t="s">
        <v>258</v>
      </c>
      <c r="H2102" t="s">
        <v>258</v>
      </c>
      <c r="I2102" t="s">
        <v>17</v>
      </c>
      <c r="J2102" t="s">
        <v>151</v>
      </c>
      <c r="K2102" s="2">
        <v>9</v>
      </c>
      <c r="L2102" t="s">
        <v>52</v>
      </c>
      <c r="M2102" t="s">
        <v>152</v>
      </c>
      <c r="N2102" t="s">
        <v>188</v>
      </c>
    </row>
    <row r="2103" spans="1:14" x14ac:dyDescent="0.25">
      <c r="A2103" s="2">
        <v>1</v>
      </c>
      <c r="B2103" s="2">
        <v>2016</v>
      </c>
      <c r="C2103" t="s">
        <v>311</v>
      </c>
      <c r="D2103" t="s">
        <v>48</v>
      </c>
      <c r="E2103" s="2">
        <v>1</v>
      </c>
      <c r="F2103" s="2">
        <v>0</v>
      </c>
      <c r="G2103" t="s">
        <v>258</v>
      </c>
      <c r="H2103" t="s">
        <v>258</v>
      </c>
      <c r="I2103" t="s">
        <v>17</v>
      </c>
      <c r="J2103" t="s">
        <v>153</v>
      </c>
      <c r="K2103" s="3"/>
      <c r="L2103" t="s">
        <v>75</v>
      </c>
      <c r="M2103" t="s">
        <v>154</v>
      </c>
    </row>
    <row r="2104" spans="1:14" x14ac:dyDescent="0.25">
      <c r="A2104" s="2">
        <v>1</v>
      </c>
      <c r="B2104" s="2">
        <v>2016</v>
      </c>
      <c r="C2104" t="s">
        <v>311</v>
      </c>
      <c r="D2104" t="s">
        <v>48</v>
      </c>
      <c r="E2104" s="2">
        <v>1</v>
      </c>
      <c r="F2104" s="2">
        <v>0</v>
      </c>
      <c r="G2104" t="s">
        <v>258</v>
      </c>
      <c r="H2104" t="s">
        <v>258</v>
      </c>
      <c r="I2104" t="s">
        <v>17</v>
      </c>
      <c r="J2104" t="s">
        <v>156</v>
      </c>
      <c r="K2104" s="2">
        <v>2</v>
      </c>
      <c r="L2104" t="s">
        <v>75</v>
      </c>
      <c r="M2104" t="s">
        <v>157</v>
      </c>
      <c r="N2104" t="s">
        <v>222</v>
      </c>
    </row>
    <row r="2105" spans="1:14" x14ac:dyDescent="0.25">
      <c r="A2105" s="2">
        <v>1</v>
      </c>
      <c r="B2105" s="2">
        <v>2016</v>
      </c>
      <c r="C2105" t="s">
        <v>311</v>
      </c>
      <c r="D2105" t="s">
        <v>48</v>
      </c>
      <c r="E2105" s="2">
        <v>1</v>
      </c>
      <c r="F2105" s="2">
        <v>0</v>
      </c>
      <c r="G2105" t="s">
        <v>258</v>
      </c>
      <c r="H2105" t="s">
        <v>258</v>
      </c>
      <c r="I2105" t="s">
        <v>17</v>
      </c>
      <c r="J2105" t="s">
        <v>159</v>
      </c>
      <c r="K2105" s="3"/>
      <c r="L2105" t="s">
        <v>52</v>
      </c>
      <c r="M2105" t="s">
        <v>160</v>
      </c>
    </row>
    <row r="2106" spans="1:14" x14ac:dyDescent="0.25">
      <c r="A2106" s="2">
        <v>1</v>
      </c>
      <c r="B2106" s="2">
        <v>2016</v>
      </c>
      <c r="C2106" t="s">
        <v>311</v>
      </c>
      <c r="D2106" t="s">
        <v>48</v>
      </c>
      <c r="E2106" s="2">
        <v>1</v>
      </c>
      <c r="F2106" s="2">
        <v>0</v>
      </c>
      <c r="G2106" t="s">
        <v>258</v>
      </c>
      <c r="H2106" t="s">
        <v>258</v>
      </c>
      <c r="I2106" t="s">
        <v>17</v>
      </c>
      <c r="J2106" t="s">
        <v>161</v>
      </c>
      <c r="K2106" s="3"/>
      <c r="L2106" t="s">
        <v>52</v>
      </c>
      <c r="M2106" t="s">
        <v>162</v>
      </c>
    </row>
    <row r="2107" spans="1:14" x14ac:dyDescent="0.25">
      <c r="A2107" s="2">
        <v>1</v>
      </c>
      <c r="B2107" s="2">
        <v>2016</v>
      </c>
      <c r="C2107" t="s">
        <v>311</v>
      </c>
      <c r="D2107" t="s">
        <v>48</v>
      </c>
      <c r="E2107" s="2">
        <v>1</v>
      </c>
      <c r="F2107" s="2">
        <v>0</v>
      </c>
      <c r="G2107" t="s">
        <v>258</v>
      </c>
      <c r="H2107" t="s">
        <v>258</v>
      </c>
      <c r="I2107" t="s">
        <v>17</v>
      </c>
      <c r="J2107" t="s">
        <v>163</v>
      </c>
      <c r="K2107" s="2">
        <v>1</v>
      </c>
      <c r="L2107" t="s">
        <v>52</v>
      </c>
      <c r="M2107" t="s">
        <v>164</v>
      </c>
      <c r="N2107" t="s">
        <v>165</v>
      </c>
    </row>
    <row r="2108" spans="1:14" x14ac:dyDescent="0.25">
      <c r="A2108" s="2">
        <v>1</v>
      </c>
      <c r="B2108" s="2">
        <v>2016</v>
      </c>
      <c r="C2108" t="s">
        <v>311</v>
      </c>
      <c r="D2108" t="s">
        <v>48</v>
      </c>
      <c r="E2108" s="2">
        <v>1</v>
      </c>
      <c r="F2108" s="2">
        <v>0</v>
      </c>
      <c r="G2108" t="s">
        <v>258</v>
      </c>
      <c r="H2108" t="s">
        <v>258</v>
      </c>
      <c r="I2108" t="s">
        <v>17</v>
      </c>
      <c r="J2108" t="s">
        <v>166</v>
      </c>
      <c r="K2108" s="2">
        <v>3</v>
      </c>
      <c r="L2108" t="s">
        <v>55</v>
      </c>
      <c r="M2108" t="s">
        <v>167</v>
      </c>
      <c r="N2108" t="s">
        <v>178</v>
      </c>
    </row>
    <row r="2109" spans="1:14" x14ac:dyDescent="0.25">
      <c r="A2109" s="2">
        <v>1</v>
      </c>
      <c r="B2109" s="2">
        <v>2016</v>
      </c>
      <c r="C2109" t="s">
        <v>312</v>
      </c>
      <c r="D2109" t="s">
        <v>169</v>
      </c>
      <c r="E2109" s="2">
        <v>0</v>
      </c>
      <c r="F2109" s="2">
        <v>1</v>
      </c>
      <c r="G2109" t="s">
        <v>270</v>
      </c>
      <c r="H2109" t="s">
        <v>270</v>
      </c>
      <c r="I2109" t="s">
        <v>21</v>
      </c>
      <c r="J2109" t="s">
        <v>51</v>
      </c>
      <c r="K2109" s="3"/>
      <c r="L2109" t="s">
        <v>52</v>
      </c>
      <c r="M2109" t="s">
        <v>53</v>
      </c>
    </row>
    <row r="2110" spans="1:14" x14ac:dyDescent="0.25">
      <c r="A2110" s="2">
        <v>1</v>
      </c>
      <c r="B2110" s="2">
        <v>2016</v>
      </c>
      <c r="C2110" t="s">
        <v>312</v>
      </c>
      <c r="D2110" t="s">
        <v>169</v>
      </c>
      <c r="E2110" s="2">
        <v>0</v>
      </c>
      <c r="F2110" s="2">
        <v>1</v>
      </c>
      <c r="G2110" t="s">
        <v>270</v>
      </c>
      <c r="H2110" t="s">
        <v>270</v>
      </c>
      <c r="I2110" t="s">
        <v>21</v>
      </c>
      <c r="J2110" t="s">
        <v>54</v>
      </c>
      <c r="K2110" s="2">
        <v>3</v>
      </c>
      <c r="L2110" t="s">
        <v>55</v>
      </c>
      <c r="M2110" t="s">
        <v>56</v>
      </c>
      <c r="N2110" t="s">
        <v>178</v>
      </c>
    </row>
    <row r="2111" spans="1:14" x14ac:dyDescent="0.25">
      <c r="A2111" s="2">
        <v>1</v>
      </c>
      <c r="B2111" s="2">
        <v>2016</v>
      </c>
      <c r="C2111" t="s">
        <v>312</v>
      </c>
      <c r="D2111" t="s">
        <v>169</v>
      </c>
      <c r="E2111" s="2">
        <v>0</v>
      </c>
      <c r="F2111" s="2">
        <v>1</v>
      </c>
      <c r="G2111" t="s">
        <v>270</v>
      </c>
      <c r="H2111" t="s">
        <v>270</v>
      </c>
      <c r="I2111" t="s">
        <v>21</v>
      </c>
      <c r="J2111" t="s">
        <v>58</v>
      </c>
      <c r="K2111" s="2">
        <v>3</v>
      </c>
      <c r="L2111" t="s">
        <v>55</v>
      </c>
      <c r="M2111" t="s">
        <v>59</v>
      </c>
      <c r="N2111" t="s">
        <v>178</v>
      </c>
    </row>
    <row r="2112" spans="1:14" x14ac:dyDescent="0.25">
      <c r="A2112" s="2">
        <v>1</v>
      </c>
      <c r="B2112" s="2">
        <v>2016</v>
      </c>
      <c r="C2112" t="s">
        <v>312</v>
      </c>
      <c r="D2112" t="s">
        <v>169</v>
      </c>
      <c r="E2112" s="2">
        <v>0</v>
      </c>
      <c r="F2112" s="2">
        <v>1</v>
      </c>
      <c r="G2112" t="s">
        <v>270</v>
      </c>
      <c r="H2112" t="s">
        <v>270</v>
      </c>
      <c r="I2112" t="s">
        <v>21</v>
      </c>
      <c r="J2112" t="s">
        <v>60</v>
      </c>
      <c r="K2112" s="2">
        <v>2</v>
      </c>
      <c r="L2112" t="s">
        <v>61</v>
      </c>
      <c r="M2112" t="s">
        <v>62</v>
      </c>
      <c r="N2112" t="s">
        <v>63</v>
      </c>
    </row>
    <row r="2113" spans="1:14" x14ac:dyDescent="0.25">
      <c r="A2113" s="2">
        <v>1</v>
      </c>
      <c r="B2113" s="2">
        <v>2016</v>
      </c>
      <c r="C2113" t="s">
        <v>312</v>
      </c>
      <c r="D2113" t="s">
        <v>169</v>
      </c>
      <c r="E2113" s="2">
        <v>0</v>
      </c>
      <c r="F2113" s="2">
        <v>1</v>
      </c>
      <c r="G2113" t="s">
        <v>270</v>
      </c>
      <c r="H2113" t="s">
        <v>270</v>
      </c>
      <c r="I2113" t="s">
        <v>21</v>
      </c>
      <c r="J2113" t="s">
        <v>64</v>
      </c>
      <c r="K2113" s="2">
        <v>4</v>
      </c>
      <c r="L2113" t="s">
        <v>65</v>
      </c>
      <c r="M2113" t="s">
        <v>66</v>
      </c>
      <c r="N2113" t="s">
        <v>185</v>
      </c>
    </row>
    <row r="2114" spans="1:14" x14ac:dyDescent="0.25">
      <c r="A2114" s="2">
        <v>1</v>
      </c>
      <c r="B2114" s="2">
        <v>2016</v>
      </c>
      <c r="C2114" t="s">
        <v>312</v>
      </c>
      <c r="D2114" t="s">
        <v>169</v>
      </c>
      <c r="E2114" s="2">
        <v>0</v>
      </c>
      <c r="F2114" s="2">
        <v>1</v>
      </c>
      <c r="G2114" t="s">
        <v>270</v>
      </c>
      <c r="H2114" t="s">
        <v>270</v>
      </c>
      <c r="I2114" t="s">
        <v>21</v>
      </c>
      <c r="J2114" t="s">
        <v>68</v>
      </c>
      <c r="K2114" s="2">
        <v>4</v>
      </c>
      <c r="L2114" t="s">
        <v>65</v>
      </c>
      <c r="M2114" t="s">
        <v>69</v>
      </c>
      <c r="N2114" t="s">
        <v>185</v>
      </c>
    </row>
    <row r="2115" spans="1:14" x14ac:dyDescent="0.25">
      <c r="A2115" s="2">
        <v>1</v>
      </c>
      <c r="B2115" s="2">
        <v>2016</v>
      </c>
      <c r="C2115" t="s">
        <v>312</v>
      </c>
      <c r="D2115" t="s">
        <v>169</v>
      </c>
      <c r="E2115" s="2">
        <v>0</v>
      </c>
      <c r="F2115" s="2">
        <v>1</v>
      </c>
      <c r="G2115" t="s">
        <v>270</v>
      </c>
      <c r="H2115" t="s">
        <v>270</v>
      </c>
      <c r="I2115" t="s">
        <v>21</v>
      </c>
      <c r="J2115" t="s">
        <v>70</v>
      </c>
      <c r="K2115" s="2">
        <v>1</v>
      </c>
      <c r="L2115" t="s">
        <v>65</v>
      </c>
      <c r="M2115" t="s">
        <v>71</v>
      </c>
      <c r="N2115" t="s">
        <v>230</v>
      </c>
    </row>
    <row r="2116" spans="1:14" x14ac:dyDescent="0.25">
      <c r="A2116" s="2">
        <v>1</v>
      </c>
      <c r="B2116" s="2">
        <v>2016</v>
      </c>
      <c r="C2116" t="s">
        <v>312</v>
      </c>
      <c r="D2116" t="s">
        <v>169</v>
      </c>
      <c r="E2116" s="2">
        <v>0</v>
      </c>
      <c r="F2116" s="2">
        <v>1</v>
      </c>
      <c r="G2116" t="s">
        <v>270</v>
      </c>
      <c r="H2116" t="s">
        <v>270</v>
      </c>
      <c r="I2116" t="s">
        <v>21</v>
      </c>
      <c r="J2116" t="s">
        <v>72</v>
      </c>
      <c r="K2116" s="3"/>
      <c r="L2116" t="s">
        <v>52</v>
      </c>
      <c r="M2116" t="s">
        <v>73</v>
      </c>
    </row>
    <row r="2117" spans="1:14" x14ac:dyDescent="0.25">
      <c r="A2117" s="2">
        <v>1</v>
      </c>
      <c r="B2117" s="2">
        <v>2016</v>
      </c>
      <c r="C2117" t="s">
        <v>312</v>
      </c>
      <c r="D2117" t="s">
        <v>169</v>
      </c>
      <c r="E2117" s="2">
        <v>0</v>
      </c>
      <c r="F2117" s="2">
        <v>1</v>
      </c>
      <c r="G2117" t="s">
        <v>270</v>
      </c>
      <c r="H2117" t="s">
        <v>270</v>
      </c>
      <c r="I2117" t="s">
        <v>21</v>
      </c>
      <c r="J2117" t="s">
        <v>74</v>
      </c>
      <c r="K2117" s="2">
        <v>3</v>
      </c>
      <c r="L2117" t="s">
        <v>75</v>
      </c>
      <c r="M2117" t="s">
        <v>76</v>
      </c>
      <c r="N2117" t="s">
        <v>221</v>
      </c>
    </row>
    <row r="2118" spans="1:14" x14ac:dyDescent="0.25">
      <c r="A2118" s="2">
        <v>1</v>
      </c>
      <c r="B2118" s="2">
        <v>2016</v>
      </c>
      <c r="C2118" t="s">
        <v>312</v>
      </c>
      <c r="D2118" t="s">
        <v>169</v>
      </c>
      <c r="E2118" s="2">
        <v>0</v>
      </c>
      <c r="F2118" s="2">
        <v>1</v>
      </c>
      <c r="G2118" t="s">
        <v>270</v>
      </c>
      <c r="H2118" t="s">
        <v>270</v>
      </c>
      <c r="I2118" t="s">
        <v>21</v>
      </c>
      <c r="J2118" t="s">
        <v>78</v>
      </c>
      <c r="K2118" s="2">
        <v>1</v>
      </c>
      <c r="L2118" t="s">
        <v>75</v>
      </c>
      <c r="M2118" t="s">
        <v>79</v>
      </c>
      <c r="N2118" t="s">
        <v>80</v>
      </c>
    </row>
    <row r="2119" spans="1:14" x14ac:dyDescent="0.25">
      <c r="A2119" s="2">
        <v>1</v>
      </c>
      <c r="B2119" s="2">
        <v>2016</v>
      </c>
      <c r="C2119" t="s">
        <v>312</v>
      </c>
      <c r="D2119" t="s">
        <v>169</v>
      </c>
      <c r="E2119" s="2">
        <v>0</v>
      </c>
      <c r="F2119" s="2">
        <v>1</v>
      </c>
      <c r="G2119" t="s">
        <v>270</v>
      </c>
      <c r="H2119" t="s">
        <v>270</v>
      </c>
      <c r="I2119" t="s">
        <v>21</v>
      </c>
      <c r="J2119" t="s">
        <v>81</v>
      </c>
      <c r="K2119" s="2">
        <v>3</v>
      </c>
      <c r="L2119" t="s">
        <v>75</v>
      </c>
      <c r="M2119" t="s">
        <v>82</v>
      </c>
      <c r="N2119" t="s">
        <v>208</v>
      </c>
    </row>
    <row r="2120" spans="1:14" x14ac:dyDescent="0.25">
      <c r="A2120" s="2">
        <v>1</v>
      </c>
      <c r="B2120" s="2">
        <v>2016</v>
      </c>
      <c r="C2120" t="s">
        <v>312</v>
      </c>
      <c r="D2120" t="s">
        <v>169</v>
      </c>
      <c r="E2120" s="2">
        <v>0</v>
      </c>
      <c r="F2120" s="2">
        <v>1</v>
      </c>
      <c r="G2120" t="s">
        <v>270</v>
      </c>
      <c r="H2120" t="s">
        <v>270</v>
      </c>
      <c r="I2120" t="s">
        <v>21</v>
      </c>
      <c r="J2120" t="s">
        <v>84</v>
      </c>
      <c r="K2120" s="2">
        <v>3</v>
      </c>
      <c r="L2120" t="s">
        <v>85</v>
      </c>
      <c r="M2120" t="s">
        <v>86</v>
      </c>
      <c r="N2120" t="s">
        <v>126</v>
      </c>
    </row>
    <row r="2121" spans="1:14" x14ac:dyDescent="0.25">
      <c r="A2121" s="2">
        <v>1</v>
      </c>
      <c r="B2121" s="2">
        <v>2016</v>
      </c>
      <c r="C2121" t="s">
        <v>312</v>
      </c>
      <c r="D2121" t="s">
        <v>169</v>
      </c>
      <c r="E2121" s="2">
        <v>0</v>
      </c>
      <c r="F2121" s="2">
        <v>1</v>
      </c>
      <c r="G2121" t="s">
        <v>270</v>
      </c>
      <c r="H2121" t="s">
        <v>270</v>
      </c>
      <c r="I2121" t="s">
        <v>21</v>
      </c>
      <c r="J2121" t="s">
        <v>88</v>
      </c>
      <c r="K2121" s="2">
        <v>3</v>
      </c>
      <c r="L2121" t="s">
        <v>85</v>
      </c>
      <c r="M2121" t="s">
        <v>89</v>
      </c>
      <c r="N2121" t="s">
        <v>126</v>
      </c>
    </row>
    <row r="2122" spans="1:14" x14ac:dyDescent="0.25">
      <c r="A2122" s="2">
        <v>1</v>
      </c>
      <c r="B2122" s="2">
        <v>2016</v>
      </c>
      <c r="C2122" t="s">
        <v>312</v>
      </c>
      <c r="D2122" t="s">
        <v>169</v>
      </c>
      <c r="E2122" s="2">
        <v>0</v>
      </c>
      <c r="F2122" s="2">
        <v>1</v>
      </c>
      <c r="G2122" t="s">
        <v>270</v>
      </c>
      <c r="H2122" t="s">
        <v>270</v>
      </c>
      <c r="I2122" t="s">
        <v>21</v>
      </c>
      <c r="J2122" t="s">
        <v>90</v>
      </c>
      <c r="K2122" s="2">
        <v>4</v>
      </c>
      <c r="L2122" t="s">
        <v>75</v>
      </c>
      <c r="M2122" t="s">
        <v>91</v>
      </c>
      <c r="N2122" t="s">
        <v>92</v>
      </c>
    </row>
    <row r="2123" spans="1:14" x14ac:dyDescent="0.25">
      <c r="A2123" s="2">
        <v>1</v>
      </c>
      <c r="B2123" s="2">
        <v>2016</v>
      </c>
      <c r="C2123" t="s">
        <v>312</v>
      </c>
      <c r="D2123" t="s">
        <v>169</v>
      </c>
      <c r="E2123" s="2">
        <v>0</v>
      </c>
      <c r="F2123" s="2">
        <v>1</v>
      </c>
      <c r="G2123" t="s">
        <v>270</v>
      </c>
      <c r="H2123" t="s">
        <v>270</v>
      </c>
      <c r="I2123" t="s">
        <v>21</v>
      </c>
      <c r="J2123" t="s">
        <v>93</v>
      </c>
      <c r="K2123" s="2">
        <v>3</v>
      </c>
      <c r="L2123" t="s">
        <v>75</v>
      </c>
      <c r="M2123" t="s">
        <v>94</v>
      </c>
      <c r="N2123" t="s">
        <v>95</v>
      </c>
    </row>
    <row r="2124" spans="1:14" x14ac:dyDescent="0.25">
      <c r="A2124" s="2">
        <v>1</v>
      </c>
      <c r="B2124" s="2">
        <v>2016</v>
      </c>
      <c r="C2124" t="s">
        <v>312</v>
      </c>
      <c r="D2124" t="s">
        <v>169</v>
      </c>
      <c r="E2124" s="2">
        <v>0</v>
      </c>
      <c r="F2124" s="2">
        <v>1</v>
      </c>
      <c r="G2124" t="s">
        <v>270</v>
      </c>
      <c r="H2124" t="s">
        <v>270</v>
      </c>
      <c r="I2124" t="s">
        <v>21</v>
      </c>
      <c r="J2124" t="s">
        <v>96</v>
      </c>
      <c r="K2124" s="2">
        <v>3</v>
      </c>
      <c r="L2124" t="s">
        <v>75</v>
      </c>
      <c r="M2124" t="s">
        <v>97</v>
      </c>
      <c r="N2124" t="s">
        <v>95</v>
      </c>
    </row>
    <row r="2125" spans="1:14" x14ac:dyDescent="0.25">
      <c r="A2125" s="2">
        <v>1</v>
      </c>
      <c r="B2125" s="2">
        <v>2016</v>
      </c>
      <c r="C2125" t="s">
        <v>312</v>
      </c>
      <c r="D2125" t="s">
        <v>169</v>
      </c>
      <c r="E2125" s="2">
        <v>0</v>
      </c>
      <c r="F2125" s="2">
        <v>1</v>
      </c>
      <c r="G2125" t="s">
        <v>270</v>
      </c>
      <c r="H2125" t="s">
        <v>270</v>
      </c>
      <c r="I2125" t="s">
        <v>21</v>
      </c>
      <c r="J2125" t="s">
        <v>98</v>
      </c>
      <c r="K2125" s="2">
        <v>3</v>
      </c>
      <c r="L2125" t="s">
        <v>85</v>
      </c>
      <c r="M2125" t="s">
        <v>99</v>
      </c>
      <c r="N2125" t="s">
        <v>126</v>
      </c>
    </row>
    <row r="2126" spans="1:14" x14ac:dyDescent="0.25">
      <c r="A2126" s="2">
        <v>1</v>
      </c>
      <c r="B2126" s="2">
        <v>2016</v>
      </c>
      <c r="C2126" t="s">
        <v>312</v>
      </c>
      <c r="D2126" t="s">
        <v>169</v>
      </c>
      <c r="E2126" s="2">
        <v>0</v>
      </c>
      <c r="F2126" s="2">
        <v>1</v>
      </c>
      <c r="G2126" t="s">
        <v>270</v>
      </c>
      <c r="H2126" t="s">
        <v>270</v>
      </c>
      <c r="I2126" t="s">
        <v>21</v>
      </c>
      <c r="J2126" t="s">
        <v>100</v>
      </c>
      <c r="K2126" s="3"/>
      <c r="L2126" t="s">
        <v>61</v>
      </c>
      <c r="M2126" t="s">
        <v>101</v>
      </c>
    </row>
    <row r="2127" spans="1:14" x14ac:dyDescent="0.25">
      <c r="A2127" s="2">
        <v>1</v>
      </c>
      <c r="B2127" s="2">
        <v>2016</v>
      </c>
      <c r="C2127" t="s">
        <v>312</v>
      </c>
      <c r="D2127" t="s">
        <v>169</v>
      </c>
      <c r="E2127" s="2">
        <v>0</v>
      </c>
      <c r="F2127" s="2">
        <v>1</v>
      </c>
      <c r="G2127" t="s">
        <v>270</v>
      </c>
      <c r="H2127" t="s">
        <v>270</v>
      </c>
      <c r="I2127" t="s">
        <v>21</v>
      </c>
      <c r="J2127" t="s">
        <v>102</v>
      </c>
      <c r="K2127" s="3"/>
      <c r="L2127" t="s">
        <v>61</v>
      </c>
      <c r="M2127" t="s">
        <v>103</v>
      </c>
    </row>
    <row r="2128" spans="1:14" x14ac:dyDescent="0.25">
      <c r="A2128" s="2">
        <v>1</v>
      </c>
      <c r="B2128" s="2">
        <v>2016</v>
      </c>
      <c r="C2128" t="s">
        <v>312</v>
      </c>
      <c r="D2128" t="s">
        <v>169</v>
      </c>
      <c r="E2128" s="2">
        <v>0</v>
      </c>
      <c r="F2128" s="2">
        <v>1</v>
      </c>
      <c r="G2128" t="s">
        <v>270</v>
      </c>
      <c r="H2128" t="s">
        <v>270</v>
      </c>
      <c r="I2128" t="s">
        <v>21</v>
      </c>
      <c r="J2128" t="s">
        <v>104</v>
      </c>
      <c r="K2128" s="3"/>
      <c r="L2128" t="s">
        <v>61</v>
      </c>
      <c r="M2128" t="s">
        <v>105</v>
      </c>
    </row>
    <row r="2129" spans="1:14" x14ac:dyDescent="0.25">
      <c r="A2129" s="2">
        <v>1</v>
      </c>
      <c r="B2129" s="2">
        <v>2016</v>
      </c>
      <c r="C2129" t="s">
        <v>312</v>
      </c>
      <c r="D2129" t="s">
        <v>169</v>
      </c>
      <c r="E2129" s="2">
        <v>0</v>
      </c>
      <c r="F2129" s="2">
        <v>1</v>
      </c>
      <c r="G2129" t="s">
        <v>270</v>
      </c>
      <c r="H2129" t="s">
        <v>270</v>
      </c>
      <c r="I2129" t="s">
        <v>21</v>
      </c>
      <c r="J2129" t="s">
        <v>106</v>
      </c>
      <c r="K2129" s="3"/>
      <c r="L2129" t="s">
        <v>61</v>
      </c>
      <c r="M2129" t="s">
        <v>107</v>
      </c>
    </row>
    <row r="2130" spans="1:14" x14ac:dyDescent="0.25">
      <c r="A2130" s="2">
        <v>1</v>
      </c>
      <c r="B2130" s="2">
        <v>2016</v>
      </c>
      <c r="C2130" t="s">
        <v>312</v>
      </c>
      <c r="D2130" t="s">
        <v>169</v>
      </c>
      <c r="E2130" s="2">
        <v>0</v>
      </c>
      <c r="F2130" s="2">
        <v>1</v>
      </c>
      <c r="G2130" t="s">
        <v>270</v>
      </c>
      <c r="H2130" t="s">
        <v>270</v>
      </c>
      <c r="I2130" t="s">
        <v>21</v>
      </c>
      <c r="J2130" t="s">
        <v>108</v>
      </c>
      <c r="K2130" s="3"/>
      <c r="L2130" t="s">
        <v>61</v>
      </c>
      <c r="M2130" t="s">
        <v>109</v>
      </c>
    </row>
    <row r="2131" spans="1:14" x14ac:dyDescent="0.25">
      <c r="A2131" s="2">
        <v>1</v>
      </c>
      <c r="B2131" s="2">
        <v>2016</v>
      </c>
      <c r="C2131" t="s">
        <v>312</v>
      </c>
      <c r="D2131" t="s">
        <v>169</v>
      </c>
      <c r="E2131" s="2">
        <v>0</v>
      </c>
      <c r="F2131" s="2">
        <v>1</v>
      </c>
      <c r="G2131" t="s">
        <v>270</v>
      </c>
      <c r="H2131" t="s">
        <v>270</v>
      </c>
      <c r="I2131" t="s">
        <v>21</v>
      </c>
      <c r="J2131" t="s">
        <v>110</v>
      </c>
      <c r="K2131" s="3"/>
      <c r="L2131" t="s">
        <v>61</v>
      </c>
      <c r="M2131" t="s">
        <v>111</v>
      </c>
    </row>
    <row r="2132" spans="1:14" x14ac:dyDescent="0.25">
      <c r="A2132" s="2">
        <v>1</v>
      </c>
      <c r="B2132" s="2">
        <v>2016</v>
      </c>
      <c r="C2132" t="s">
        <v>312</v>
      </c>
      <c r="D2132" t="s">
        <v>169</v>
      </c>
      <c r="E2132" s="2">
        <v>0</v>
      </c>
      <c r="F2132" s="2">
        <v>1</v>
      </c>
      <c r="G2132" t="s">
        <v>270</v>
      </c>
      <c r="H2132" t="s">
        <v>270</v>
      </c>
      <c r="I2132" t="s">
        <v>21</v>
      </c>
      <c r="J2132" t="s">
        <v>112</v>
      </c>
      <c r="K2132" s="3"/>
      <c r="L2132" t="s">
        <v>61</v>
      </c>
      <c r="M2132" t="s">
        <v>113</v>
      </c>
    </row>
    <row r="2133" spans="1:14" x14ac:dyDescent="0.25">
      <c r="A2133" s="2">
        <v>1</v>
      </c>
      <c r="B2133" s="2">
        <v>2016</v>
      </c>
      <c r="C2133" t="s">
        <v>312</v>
      </c>
      <c r="D2133" t="s">
        <v>169</v>
      </c>
      <c r="E2133" s="2">
        <v>0</v>
      </c>
      <c r="F2133" s="2">
        <v>1</v>
      </c>
      <c r="G2133" t="s">
        <v>270</v>
      </c>
      <c r="H2133" t="s">
        <v>270</v>
      </c>
      <c r="I2133" t="s">
        <v>21</v>
      </c>
      <c r="J2133" t="s">
        <v>114</v>
      </c>
      <c r="K2133" s="3"/>
      <c r="L2133" t="s">
        <v>61</v>
      </c>
      <c r="M2133" t="s">
        <v>115</v>
      </c>
    </row>
    <row r="2134" spans="1:14" x14ac:dyDescent="0.25">
      <c r="A2134" s="2">
        <v>1</v>
      </c>
      <c r="B2134" s="2">
        <v>2016</v>
      </c>
      <c r="C2134" t="s">
        <v>312</v>
      </c>
      <c r="D2134" t="s">
        <v>169</v>
      </c>
      <c r="E2134" s="2">
        <v>0</v>
      </c>
      <c r="F2134" s="2">
        <v>1</v>
      </c>
      <c r="G2134" t="s">
        <v>270</v>
      </c>
      <c r="H2134" t="s">
        <v>270</v>
      </c>
      <c r="I2134" t="s">
        <v>21</v>
      </c>
      <c r="J2134" t="s">
        <v>116</v>
      </c>
      <c r="K2134" s="2">
        <v>1</v>
      </c>
      <c r="L2134" t="s">
        <v>65</v>
      </c>
      <c r="M2134" t="s">
        <v>117</v>
      </c>
      <c r="N2134" t="s">
        <v>230</v>
      </c>
    </row>
    <row r="2135" spans="1:14" x14ac:dyDescent="0.25">
      <c r="A2135" s="2">
        <v>1</v>
      </c>
      <c r="B2135" s="2">
        <v>2016</v>
      </c>
      <c r="C2135" t="s">
        <v>312</v>
      </c>
      <c r="D2135" t="s">
        <v>169</v>
      </c>
      <c r="E2135" s="2">
        <v>0</v>
      </c>
      <c r="F2135" s="2">
        <v>1</v>
      </c>
      <c r="G2135" t="s">
        <v>270</v>
      </c>
      <c r="H2135" t="s">
        <v>270</v>
      </c>
      <c r="I2135" t="s">
        <v>21</v>
      </c>
      <c r="J2135" t="s">
        <v>118</v>
      </c>
      <c r="K2135" s="2">
        <v>3</v>
      </c>
      <c r="L2135" t="s">
        <v>55</v>
      </c>
      <c r="M2135" t="s">
        <v>119</v>
      </c>
      <c r="N2135" t="s">
        <v>178</v>
      </c>
    </row>
    <row r="2136" spans="1:14" x14ac:dyDescent="0.25">
      <c r="A2136" s="2">
        <v>1</v>
      </c>
      <c r="B2136" s="2">
        <v>2016</v>
      </c>
      <c r="C2136" t="s">
        <v>312</v>
      </c>
      <c r="D2136" t="s">
        <v>169</v>
      </c>
      <c r="E2136" s="2">
        <v>0</v>
      </c>
      <c r="F2136" s="2">
        <v>1</v>
      </c>
      <c r="G2136" t="s">
        <v>270</v>
      </c>
      <c r="H2136" t="s">
        <v>270</v>
      </c>
      <c r="I2136" t="s">
        <v>21</v>
      </c>
      <c r="J2136" t="s">
        <v>120</v>
      </c>
      <c r="K2136" s="2">
        <v>4</v>
      </c>
      <c r="L2136" t="s">
        <v>65</v>
      </c>
      <c r="M2136" t="s">
        <v>121</v>
      </c>
      <c r="N2136" t="s">
        <v>185</v>
      </c>
    </row>
    <row r="2137" spans="1:14" x14ac:dyDescent="0.25">
      <c r="A2137" s="2">
        <v>1</v>
      </c>
      <c r="B2137" s="2">
        <v>2016</v>
      </c>
      <c r="C2137" t="s">
        <v>312</v>
      </c>
      <c r="D2137" t="s">
        <v>169</v>
      </c>
      <c r="E2137" s="2">
        <v>0</v>
      </c>
      <c r="F2137" s="2">
        <v>1</v>
      </c>
      <c r="G2137" t="s">
        <v>270</v>
      </c>
      <c r="H2137" t="s">
        <v>270</v>
      </c>
      <c r="I2137" t="s">
        <v>21</v>
      </c>
      <c r="J2137" t="s">
        <v>122</v>
      </c>
      <c r="K2137" s="2">
        <v>1</v>
      </c>
      <c r="L2137" t="s">
        <v>85</v>
      </c>
      <c r="M2137" t="s">
        <v>123</v>
      </c>
      <c r="N2137" t="s">
        <v>200</v>
      </c>
    </row>
    <row r="2138" spans="1:14" x14ac:dyDescent="0.25">
      <c r="A2138" s="2">
        <v>1</v>
      </c>
      <c r="B2138" s="2">
        <v>2016</v>
      </c>
      <c r="C2138" t="s">
        <v>312</v>
      </c>
      <c r="D2138" t="s">
        <v>169</v>
      </c>
      <c r="E2138" s="2">
        <v>0</v>
      </c>
      <c r="F2138" s="2">
        <v>1</v>
      </c>
      <c r="G2138" t="s">
        <v>270</v>
      </c>
      <c r="H2138" t="s">
        <v>270</v>
      </c>
      <c r="I2138" t="s">
        <v>21</v>
      </c>
      <c r="J2138" t="s">
        <v>124</v>
      </c>
      <c r="K2138" s="2">
        <v>1</v>
      </c>
      <c r="L2138" t="s">
        <v>85</v>
      </c>
      <c r="M2138" t="s">
        <v>125</v>
      </c>
      <c r="N2138" t="s">
        <v>200</v>
      </c>
    </row>
    <row r="2139" spans="1:14" x14ac:dyDescent="0.25">
      <c r="A2139" s="2">
        <v>1</v>
      </c>
      <c r="B2139" s="2">
        <v>2016</v>
      </c>
      <c r="C2139" t="s">
        <v>312</v>
      </c>
      <c r="D2139" t="s">
        <v>169</v>
      </c>
      <c r="E2139" s="2">
        <v>0</v>
      </c>
      <c r="F2139" s="2">
        <v>1</v>
      </c>
      <c r="G2139" t="s">
        <v>270</v>
      </c>
      <c r="H2139" t="s">
        <v>270</v>
      </c>
      <c r="I2139" t="s">
        <v>21</v>
      </c>
      <c r="J2139" t="s">
        <v>127</v>
      </c>
      <c r="K2139" s="2">
        <v>3</v>
      </c>
      <c r="L2139" t="s">
        <v>85</v>
      </c>
      <c r="M2139" t="s">
        <v>128</v>
      </c>
      <c r="N2139" t="s">
        <v>126</v>
      </c>
    </row>
    <row r="2140" spans="1:14" x14ac:dyDescent="0.25">
      <c r="A2140" s="2">
        <v>1</v>
      </c>
      <c r="B2140" s="2">
        <v>2016</v>
      </c>
      <c r="C2140" t="s">
        <v>312</v>
      </c>
      <c r="D2140" t="s">
        <v>169</v>
      </c>
      <c r="E2140" s="2">
        <v>0</v>
      </c>
      <c r="F2140" s="2">
        <v>1</v>
      </c>
      <c r="G2140" t="s">
        <v>270</v>
      </c>
      <c r="H2140" t="s">
        <v>270</v>
      </c>
      <c r="I2140" t="s">
        <v>21</v>
      </c>
      <c r="J2140" t="s">
        <v>129</v>
      </c>
      <c r="K2140" s="2">
        <v>3</v>
      </c>
      <c r="L2140" t="s">
        <v>85</v>
      </c>
      <c r="M2140" t="s">
        <v>130</v>
      </c>
      <c r="N2140" t="s">
        <v>126</v>
      </c>
    </row>
    <row r="2141" spans="1:14" x14ac:dyDescent="0.25">
      <c r="A2141" s="2">
        <v>1</v>
      </c>
      <c r="B2141" s="2">
        <v>2016</v>
      </c>
      <c r="C2141" t="s">
        <v>312</v>
      </c>
      <c r="D2141" t="s">
        <v>169</v>
      </c>
      <c r="E2141" s="2">
        <v>0</v>
      </c>
      <c r="F2141" s="2">
        <v>1</v>
      </c>
      <c r="G2141" t="s">
        <v>270</v>
      </c>
      <c r="H2141" t="s">
        <v>270</v>
      </c>
      <c r="I2141" t="s">
        <v>21</v>
      </c>
      <c r="J2141" t="s">
        <v>131</v>
      </c>
      <c r="K2141" s="2">
        <v>3</v>
      </c>
      <c r="L2141" t="s">
        <v>85</v>
      </c>
      <c r="M2141" t="s">
        <v>132</v>
      </c>
      <c r="N2141" t="s">
        <v>126</v>
      </c>
    </row>
    <row r="2142" spans="1:14" x14ac:dyDescent="0.25">
      <c r="A2142" s="2">
        <v>1</v>
      </c>
      <c r="B2142" s="2">
        <v>2016</v>
      </c>
      <c r="C2142" t="s">
        <v>312</v>
      </c>
      <c r="D2142" t="s">
        <v>169</v>
      </c>
      <c r="E2142" s="2">
        <v>0</v>
      </c>
      <c r="F2142" s="2">
        <v>1</v>
      </c>
      <c r="G2142" t="s">
        <v>270</v>
      </c>
      <c r="H2142" t="s">
        <v>270</v>
      </c>
      <c r="I2142" t="s">
        <v>21</v>
      </c>
      <c r="J2142" t="s">
        <v>133</v>
      </c>
      <c r="K2142" s="2">
        <v>2</v>
      </c>
      <c r="L2142" t="s">
        <v>52</v>
      </c>
      <c r="M2142" t="s">
        <v>134</v>
      </c>
      <c r="N2142" t="s">
        <v>63</v>
      </c>
    </row>
    <row r="2143" spans="1:14" x14ac:dyDescent="0.25">
      <c r="A2143" s="2">
        <v>1</v>
      </c>
      <c r="B2143" s="2">
        <v>2016</v>
      </c>
      <c r="C2143" t="s">
        <v>312</v>
      </c>
      <c r="D2143" t="s">
        <v>169</v>
      </c>
      <c r="E2143" s="2">
        <v>0</v>
      </c>
      <c r="F2143" s="2">
        <v>1</v>
      </c>
      <c r="G2143" t="s">
        <v>270</v>
      </c>
      <c r="H2143" t="s">
        <v>270</v>
      </c>
      <c r="I2143" t="s">
        <v>21</v>
      </c>
      <c r="J2143" t="s">
        <v>135</v>
      </c>
      <c r="K2143" s="2">
        <v>3</v>
      </c>
      <c r="L2143" t="s">
        <v>55</v>
      </c>
      <c r="M2143" t="s">
        <v>136</v>
      </c>
      <c r="N2143" t="s">
        <v>178</v>
      </c>
    </row>
    <row r="2144" spans="1:14" x14ac:dyDescent="0.25">
      <c r="A2144" s="2">
        <v>1</v>
      </c>
      <c r="B2144" s="2">
        <v>2016</v>
      </c>
      <c r="C2144" t="s">
        <v>312</v>
      </c>
      <c r="D2144" t="s">
        <v>169</v>
      </c>
      <c r="E2144" s="2">
        <v>0</v>
      </c>
      <c r="F2144" s="2">
        <v>1</v>
      </c>
      <c r="G2144" t="s">
        <v>270</v>
      </c>
      <c r="H2144" t="s">
        <v>270</v>
      </c>
      <c r="I2144" t="s">
        <v>21</v>
      </c>
      <c r="J2144" t="s">
        <v>137</v>
      </c>
      <c r="K2144" s="2">
        <v>3</v>
      </c>
      <c r="L2144" t="s">
        <v>55</v>
      </c>
      <c r="M2144" t="s">
        <v>138</v>
      </c>
      <c r="N2144" t="s">
        <v>178</v>
      </c>
    </row>
    <row r="2145" spans="1:14" x14ac:dyDescent="0.25">
      <c r="A2145" s="2">
        <v>1</v>
      </c>
      <c r="B2145" s="2">
        <v>2016</v>
      </c>
      <c r="C2145" t="s">
        <v>312</v>
      </c>
      <c r="D2145" t="s">
        <v>169</v>
      </c>
      <c r="E2145" s="2">
        <v>0</v>
      </c>
      <c r="F2145" s="2">
        <v>1</v>
      </c>
      <c r="G2145" t="s">
        <v>270</v>
      </c>
      <c r="H2145" t="s">
        <v>270</v>
      </c>
      <c r="I2145" t="s">
        <v>21</v>
      </c>
      <c r="J2145" t="s">
        <v>139</v>
      </c>
      <c r="K2145" s="2">
        <v>3</v>
      </c>
      <c r="L2145" t="s">
        <v>85</v>
      </c>
      <c r="M2145" t="s">
        <v>140</v>
      </c>
      <c r="N2145" t="s">
        <v>126</v>
      </c>
    </row>
    <row r="2146" spans="1:14" x14ac:dyDescent="0.25">
      <c r="A2146" s="2">
        <v>1</v>
      </c>
      <c r="B2146" s="2">
        <v>2016</v>
      </c>
      <c r="C2146" t="s">
        <v>312</v>
      </c>
      <c r="D2146" t="s">
        <v>169</v>
      </c>
      <c r="E2146" s="2">
        <v>0</v>
      </c>
      <c r="F2146" s="2">
        <v>1</v>
      </c>
      <c r="G2146" t="s">
        <v>270</v>
      </c>
      <c r="H2146" t="s">
        <v>270</v>
      </c>
      <c r="I2146" t="s">
        <v>21</v>
      </c>
      <c r="J2146" t="s">
        <v>141</v>
      </c>
      <c r="K2146" s="2">
        <v>3</v>
      </c>
      <c r="L2146" t="s">
        <v>85</v>
      </c>
      <c r="M2146" t="s">
        <v>142</v>
      </c>
      <c r="N2146" t="s">
        <v>126</v>
      </c>
    </row>
    <row r="2147" spans="1:14" x14ac:dyDescent="0.25">
      <c r="A2147" s="2">
        <v>1</v>
      </c>
      <c r="B2147" s="2">
        <v>2016</v>
      </c>
      <c r="C2147" t="s">
        <v>312</v>
      </c>
      <c r="D2147" t="s">
        <v>169</v>
      </c>
      <c r="E2147" s="2">
        <v>0</v>
      </c>
      <c r="F2147" s="2">
        <v>1</v>
      </c>
      <c r="G2147" t="s">
        <v>270</v>
      </c>
      <c r="H2147" t="s">
        <v>270</v>
      </c>
      <c r="I2147" t="s">
        <v>21</v>
      </c>
      <c r="J2147" t="s">
        <v>143</v>
      </c>
      <c r="K2147" s="2">
        <v>3</v>
      </c>
      <c r="L2147" t="s">
        <v>85</v>
      </c>
      <c r="M2147" t="s">
        <v>144</v>
      </c>
      <c r="N2147" t="s">
        <v>126</v>
      </c>
    </row>
    <row r="2148" spans="1:14" x14ac:dyDescent="0.25">
      <c r="A2148" s="2">
        <v>1</v>
      </c>
      <c r="B2148" s="2">
        <v>2016</v>
      </c>
      <c r="C2148" t="s">
        <v>312</v>
      </c>
      <c r="D2148" t="s">
        <v>169</v>
      </c>
      <c r="E2148" s="2">
        <v>0</v>
      </c>
      <c r="F2148" s="2">
        <v>1</v>
      </c>
      <c r="G2148" t="s">
        <v>270</v>
      </c>
      <c r="H2148" t="s">
        <v>270</v>
      </c>
      <c r="I2148" t="s">
        <v>21</v>
      </c>
      <c r="J2148" t="s">
        <v>145</v>
      </c>
      <c r="K2148" s="2">
        <v>3</v>
      </c>
      <c r="L2148" t="s">
        <v>55</v>
      </c>
      <c r="M2148" t="s">
        <v>146</v>
      </c>
      <c r="N2148" t="s">
        <v>178</v>
      </c>
    </row>
    <row r="2149" spans="1:14" x14ac:dyDescent="0.25">
      <c r="A2149" s="2">
        <v>1</v>
      </c>
      <c r="B2149" s="2">
        <v>2016</v>
      </c>
      <c r="C2149" t="s">
        <v>312</v>
      </c>
      <c r="D2149" t="s">
        <v>169</v>
      </c>
      <c r="E2149" s="2">
        <v>0</v>
      </c>
      <c r="F2149" s="2">
        <v>1</v>
      </c>
      <c r="G2149" t="s">
        <v>270</v>
      </c>
      <c r="H2149" t="s">
        <v>270</v>
      </c>
      <c r="I2149" t="s">
        <v>21</v>
      </c>
      <c r="J2149" t="s">
        <v>147</v>
      </c>
      <c r="K2149" s="2">
        <v>3</v>
      </c>
      <c r="L2149" t="s">
        <v>55</v>
      </c>
      <c r="M2149" t="s">
        <v>148</v>
      </c>
      <c r="N2149" t="s">
        <v>178</v>
      </c>
    </row>
    <row r="2150" spans="1:14" x14ac:dyDescent="0.25">
      <c r="A2150" s="2">
        <v>1</v>
      </c>
      <c r="B2150" s="2">
        <v>2016</v>
      </c>
      <c r="C2150" t="s">
        <v>312</v>
      </c>
      <c r="D2150" t="s">
        <v>169</v>
      </c>
      <c r="E2150" s="2">
        <v>0</v>
      </c>
      <c r="F2150" s="2">
        <v>1</v>
      </c>
      <c r="G2150" t="s">
        <v>270</v>
      </c>
      <c r="H2150" t="s">
        <v>270</v>
      </c>
      <c r="I2150" t="s">
        <v>21</v>
      </c>
      <c r="J2150" t="s">
        <v>149</v>
      </c>
      <c r="K2150" s="2">
        <v>3</v>
      </c>
      <c r="L2150" t="s">
        <v>55</v>
      </c>
      <c r="M2150" t="s">
        <v>150</v>
      </c>
      <c r="N2150" t="s">
        <v>178</v>
      </c>
    </row>
    <row r="2151" spans="1:14" x14ac:dyDescent="0.25">
      <c r="A2151" s="2">
        <v>1</v>
      </c>
      <c r="B2151" s="2">
        <v>2016</v>
      </c>
      <c r="C2151" t="s">
        <v>312</v>
      </c>
      <c r="D2151" t="s">
        <v>169</v>
      </c>
      <c r="E2151" s="2">
        <v>0</v>
      </c>
      <c r="F2151" s="2">
        <v>1</v>
      </c>
      <c r="G2151" t="s">
        <v>270</v>
      </c>
      <c r="H2151" t="s">
        <v>270</v>
      </c>
      <c r="I2151" t="s">
        <v>21</v>
      </c>
      <c r="J2151" t="s">
        <v>151</v>
      </c>
      <c r="K2151" s="3"/>
      <c r="L2151" t="s">
        <v>52</v>
      </c>
      <c r="M2151" t="s">
        <v>152</v>
      </c>
    </row>
    <row r="2152" spans="1:14" x14ac:dyDescent="0.25">
      <c r="A2152" s="2">
        <v>1</v>
      </c>
      <c r="B2152" s="2">
        <v>2016</v>
      </c>
      <c r="C2152" t="s">
        <v>312</v>
      </c>
      <c r="D2152" t="s">
        <v>169</v>
      </c>
      <c r="E2152" s="2">
        <v>0</v>
      </c>
      <c r="F2152" s="2">
        <v>1</v>
      </c>
      <c r="G2152" t="s">
        <v>270</v>
      </c>
      <c r="H2152" t="s">
        <v>270</v>
      </c>
      <c r="I2152" t="s">
        <v>21</v>
      </c>
      <c r="J2152" t="s">
        <v>153</v>
      </c>
      <c r="K2152" s="2">
        <v>4</v>
      </c>
      <c r="L2152" t="s">
        <v>75</v>
      </c>
      <c r="M2152" t="s">
        <v>154</v>
      </c>
      <c r="N2152" t="s">
        <v>209</v>
      </c>
    </row>
    <row r="2153" spans="1:14" x14ac:dyDescent="0.25">
      <c r="A2153" s="2">
        <v>1</v>
      </c>
      <c r="B2153" s="2">
        <v>2016</v>
      </c>
      <c r="C2153" t="s">
        <v>312</v>
      </c>
      <c r="D2153" t="s">
        <v>169</v>
      </c>
      <c r="E2153" s="2">
        <v>0</v>
      </c>
      <c r="F2153" s="2">
        <v>1</v>
      </c>
      <c r="G2153" t="s">
        <v>270</v>
      </c>
      <c r="H2153" t="s">
        <v>270</v>
      </c>
      <c r="I2153" t="s">
        <v>21</v>
      </c>
      <c r="J2153" t="s">
        <v>156</v>
      </c>
      <c r="K2153" s="2">
        <v>1</v>
      </c>
      <c r="L2153" t="s">
        <v>75</v>
      </c>
      <c r="M2153" t="s">
        <v>157</v>
      </c>
      <c r="N2153" t="s">
        <v>158</v>
      </c>
    </row>
    <row r="2154" spans="1:14" x14ac:dyDescent="0.25">
      <c r="A2154" s="2">
        <v>1</v>
      </c>
      <c r="B2154" s="2">
        <v>2016</v>
      </c>
      <c r="C2154" t="s">
        <v>312</v>
      </c>
      <c r="D2154" t="s">
        <v>169</v>
      </c>
      <c r="E2154" s="2">
        <v>0</v>
      </c>
      <c r="F2154" s="2">
        <v>1</v>
      </c>
      <c r="G2154" t="s">
        <v>270</v>
      </c>
      <c r="H2154" t="s">
        <v>270</v>
      </c>
      <c r="I2154" t="s">
        <v>21</v>
      </c>
      <c r="J2154" t="s">
        <v>159</v>
      </c>
      <c r="K2154" s="3"/>
      <c r="L2154" t="s">
        <v>52</v>
      </c>
      <c r="M2154" t="s">
        <v>160</v>
      </c>
    </row>
    <row r="2155" spans="1:14" x14ac:dyDescent="0.25">
      <c r="A2155" s="2">
        <v>1</v>
      </c>
      <c r="B2155" s="2">
        <v>2016</v>
      </c>
      <c r="C2155" t="s">
        <v>312</v>
      </c>
      <c r="D2155" t="s">
        <v>169</v>
      </c>
      <c r="E2155" s="2">
        <v>0</v>
      </c>
      <c r="F2155" s="2">
        <v>1</v>
      </c>
      <c r="G2155" t="s">
        <v>270</v>
      </c>
      <c r="H2155" t="s">
        <v>270</v>
      </c>
      <c r="I2155" t="s">
        <v>21</v>
      </c>
      <c r="J2155" t="s">
        <v>161</v>
      </c>
      <c r="K2155" s="3"/>
      <c r="L2155" t="s">
        <v>52</v>
      </c>
      <c r="M2155" t="s">
        <v>162</v>
      </c>
    </row>
    <row r="2156" spans="1:14" x14ac:dyDescent="0.25">
      <c r="A2156" s="2">
        <v>1</v>
      </c>
      <c r="B2156" s="2">
        <v>2016</v>
      </c>
      <c r="C2156" t="s">
        <v>312</v>
      </c>
      <c r="D2156" t="s">
        <v>169</v>
      </c>
      <c r="E2156" s="2">
        <v>0</v>
      </c>
      <c r="F2156" s="2">
        <v>1</v>
      </c>
      <c r="G2156" t="s">
        <v>270</v>
      </c>
      <c r="H2156" t="s">
        <v>270</v>
      </c>
      <c r="I2156" t="s">
        <v>21</v>
      </c>
      <c r="J2156" t="s">
        <v>163</v>
      </c>
      <c r="K2156" s="2">
        <v>4</v>
      </c>
      <c r="L2156" t="s">
        <v>52</v>
      </c>
      <c r="M2156" t="s">
        <v>164</v>
      </c>
      <c r="N2156" t="s">
        <v>313</v>
      </c>
    </row>
    <row r="2157" spans="1:14" x14ac:dyDescent="0.25">
      <c r="A2157" s="2">
        <v>1</v>
      </c>
      <c r="B2157" s="2">
        <v>2016</v>
      </c>
      <c r="C2157" t="s">
        <v>312</v>
      </c>
      <c r="D2157" t="s">
        <v>169</v>
      </c>
      <c r="E2157" s="2">
        <v>0</v>
      </c>
      <c r="F2157" s="2">
        <v>1</v>
      </c>
      <c r="G2157" t="s">
        <v>270</v>
      </c>
      <c r="H2157" t="s">
        <v>270</v>
      </c>
      <c r="I2157" t="s">
        <v>21</v>
      </c>
      <c r="J2157" t="s">
        <v>166</v>
      </c>
      <c r="K2157" s="2">
        <v>3</v>
      </c>
      <c r="L2157" t="s">
        <v>55</v>
      </c>
      <c r="M2157" t="s">
        <v>167</v>
      </c>
      <c r="N2157" t="s">
        <v>178</v>
      </c>
    </row>
    <row r="2158" spans="1:14" x14ac:dyDescent="0.25">
      <c r="A2158" s="2">
        <v>1</v>
      </c>
      <c r="B2158" s="2">
        <v>2016</v>
      </c>
      <c r="C2158" t="s">
        <v>314</v>
      </c>
      <c r="D2158" t="s">
        <v>48</v>
      </c>
      <c r="E2158" s="2">
        <v>1</v>
      </c>
      <c r="F2158" s="2">
        <v>1</v>
      </c>
      <c r="G2158" t="s">
        <v>235</v>
      </c>
      <c r="H2158" t="s">
        <v>236</v>
      </c>
      <c r="I2158" t="s">
        <v>15</v>
      </c>
      <c r="J2158" t="s">
        <v>51</v>
      </c>
      <c r="K2158" s="3"/>
      <c r="L2158" t="s">
        <v>52</v>
      </c>
      <c r="M2158" t="s">
        <v>53</v>
      </c>
    </row>
    <row r="2159" spans="1:14" x14ac:dyDescent="0.25">
      <c r="A2159" s="2">
        <v>1</v>
      </c>
      <c r="B2159" s="2">
        <v>2016</v>
      </c>
      <c r="C2159" t="s">
        <v>314</v>
      </c>
      <c r="D2159" t="s">
        <v>48</v>
      </c>
      <c r="E2159" s="2">
        <v>1</v>
      </c>
      <c r="F2159" s="2">
        <v>1</v>
      </c>
      <c r="G2159" t="s">
        <v>235</v>
      </c>
      <c r="H2159" t="s">
        <v>236</v>
      </c>
      <c r="I2159" t="s">
        <v>15</v>
      </c>
      <c r="J2159" t="s">
        <v>54</v>
      </c>
      <c r="K2159" s="2">
        <v>4</v>
      </c>
      <c r="L2159" t="s">
        <v>55</v>
      </c>
      <c r="M2159" t="s">
        <v>56</v>
      </c>
      <c r="N2159" t="s">
        <v>57</v>
      </c>
    </row>
    <row r="2160" spans="1:14" x14ac:dyDescent="0.25">
      <c r="A2160" s="2">
        <v>1</v>
      </c>
      <c r="B2160" s="2">
        <v>2016</v>
      </c>
      <c r="C2160" t="s">
        <v>314</v>
      </c>
      <c r="D2160" t="s">
        <v>48</v>
      </c>
      <c r="E2160" s="2">
        <v>1</v>
      </c>
      <c r="F2160" s="2">
        <v>1</v>
      </c>
      <c r="G2160" t="s">
        <v>235</v>
      </c>
      <c r="H2160" t="s">
        <v>236</v>
      </c>
      <c r="I2160" t="s">
        <v>15</v>
      </c>
      <c r="J2160" t="s">
        <v>58</v>
      </c>
      <c r="K2160" s="2">
        <v>4</v>
      </c>
      <c r="L2160" t="s">
        <v>55</v>
      </c>
      <c r="M2160" t="s">
        <v>59</v>
      </c>
      <c r="N2160" t="s">
        <v>57</v>
      </c>
    </row>
    <row r="2161" spans="1:14" x14ac:dyDescent="0.25">
      <c r="A2161" s="2">
        <v>1</v>
      </c>
      <c r="B2161" s="2">
        <v>2016</v>
      </c>
      <c r="C2161" t="s">
        <v>314</v>
      </c>
      <c r="D2161" t="s">
        <v>48</v>
      </c>
      <c r="E2161" s="2">
        <v>1</v>
      </c>
      <c r="F2161" s="2">
        <v>1</v>
      </c>
      <c r="G2161" t="s">
        <v>235</v>
      </c>
      <c r="H2161" t="s">
        <v>236</v>
      </c>
      <c r="I2161" t="s">
        <v>15</v>
      </c>
      <c r="J2161" t="s">
        <v>60</v>
      </c>
      <c r="K2161" s="2">
        <v>2</v>
      </c>
      <c r="L2161" t="s">
        <v>61</v>
      </c>
      <c r="M2161" t="s">
        <v>62</v>
      </c>
      <c r="N2161" t="s">
        <v>63</v>
      </c>
    </row>
    <row r="2162" spans="1:14" x14ac:dyDescent="0.25">
      <c r="A2162" s="2">
        <v>1</v>
      </c>
      <c r="B2162" s="2">
        <v>2016</v>
      </c>
      <c r="C2162" t="s">
        <v>314</v>
      </c>
      <c r="D2162" t="s">
        <v>48</v>
      </c>
      <c r="E2162" s="2">
        <v>1</v>
      </c>
      <c r="F2162" s="2">
        <v>1</v>
      </c>
      <c r="G2162" t="s">
        <v>235</v>
      </c>
      <c r="H2162" t="s">
        <v>236</v>
      </c>
      <c r="I2162" t="s">
        <v>15</v>
      </c>
      <c r="J2162" t="s">
        <v>64</v>
      </c>
      <c r="K2162" s="2">
        <v>3</v>
      </c>
      <c r="L2162" t="s">
        <v>65</v>
      </c>
      <c r="M2162" t="s">
        <v>66</v>
      </c>
      <c r="N2162" t="s">
        <v>67</v>
      </c>
    </row>
    <row r="2163" spans="1:14" x14ac:dyDescent="0.25">
      <c r="A2163" s="2">
        <v>1</v>
      </c>
      <c r="B2163" s="2">
        <v>2016</v>
      </c>
      <c r="C2163" t="s">
        <v>314</v>
      </c>
      <c r="D2163" t="s">
        <v>48</v>
      </c>
      <c r="E2163" s="2">
        <v>1</v>
      </c>
      <c r="F2163" s="2">
        <v>1</v>
      </c>
      <c r="G2163" t="s">
        <v>235</v>
      </c>
      <c r="H2163" t="s">
        <v>236</v>
      </c>
      <c r="I2163" t="s">
        <v>15</v>
      </c>
      <c r="J2163" t="s">
        <v>68</v>
      </c>
      <c r="K2163" s="2">
        <v>3</v>
      </c>
      <c r="L2163" t="s">
        <v>65</v>
      </c>
      <c r="M2163" t="s">
        <v>69</v>
      </c>
      <c r="N2163" t="s">
        <v>67</v>
      </c>
    </row>
    <row r="2164" spans="1:14" x14ac:dyDescent="0.25">
      <c r="A2164" s="2">
        <v>1</v>
      </c>
      <c r="B2164" s="2">
        <v>2016</v>
      </c>
      <c r="C2164" t="s">
        <v>314</v>
      </c>
      <c r="D2164" t="s">
        <v>48</v>
      </c>
      <c r="E2164" s="2">
        <v>1</v>
      </c>
      <c r="F2164" s="2">
        <v>1</v>
      </c>
      <c r="G2164" t="s">
        <v>235</v>
      </c>
      <c r="H2164" t="s">
        <v>236</v>
      </c>
      <c r="I2164" t="s">
        <v>15</v>
      </c>
      <c r="J2164" t="s">
        <v>70</v>
      </c>
      <c r="K2164" s="2">
        <v>3</v>
      </c>
      <c r="L2164" t="s">
        <v>65</v>
      </c>
      <c r="M2164" t="s">
        <v>71</v>
      </c>
      <c r="N2164" t="s">
        <v>67</v>
      </c>
    </row>
    <row r="2165" spans="1:14" x14ac:dyDescent="0.25">
      <c r="A2165" s="2">
        <v>1</v>
      </c>
      <c r="B2165" s="2">
        <v>2016</v>
      </c>
      <c r="C2165" t="s">
        <v>314</v>
      </c>
      <c r="D2165" t="s">
        <v>48</v>
      </c>
      <c r="E2165" s="2">
        <v>1</v>
      </c>
      <c r="F2165" s="2">
        <v>1</v>
      </c>
      <c r="G2165" t="s">
        <v>235</v>
      </c>
      <c r="H2165" t="s">
        <v>236</v>
      </c>
      <c r="I2165" t="s">
        <v>15</v>
      </c>
      <c r="J2165" t="s">
        <v>72</v>
      </c>
      <c r="K2165" s="3"/>
      <c r="L2165" t="s">
        <v>52</v>
      </c>
      <c r="M2165" t="s">
        <v>73</v>
      </c>
    </row>
    <row r="2166" spans="1:14" x14ac:dyDescent="0.25">
      <c r="A2166" s="2">
        <v>1</v>
      </c>
      <c r="B2166" s="2">
        <v>2016</v>
      </c>
      <c r="C2166" t="s">
        <v>314</v>
      </c>
      <c r="D2166" t="s">
        <v>48</v>
      </c>
      <c r="E2166" s="2">
        <v>1</v>
      </c>
      <c r="F2166" s="2">
        <v>1</v>
      </c>
      <c r="G2166" t="s">
        <v>235</v>
      </c>
      <c r="H2166" t="s">
        <v>236</v>
      </c>
      <c r="I2166" t="s">
        <v>15</v>
      </c>
      <c r="J2166" t="s">
        <v>74</v>
      </c>
      <c r="K2166" s="2">
        <v>2</v>
      </c>
      <c r="L2166" t="s">
        <v>75</v>
      </c>
      <c r="M2166" t="s">
        <v>76</v>
      </c>
      <c r="N2166" t="s">
        <v>207</v>
      </c>
    </row>
    <row r="2167" spans="1:14" x14ac:dyDescent="0.25">
      <c r="A2167" s="2">
        <v>1</v>
      </c>
      <c r="B2167" s="2">
        <v>2016</v>
      </c>
      <c r="C2167" t="s">
        <v>314</v>
      </c>
      <c r="D2167" t="s">
        <v>48</v>
      </c>
      <c r="E2167" s="2">
        <v>1</v>
      </c>
      <c r="F2167" s="2">
        <v>1</v>
      </c>
      <c r="G2167" t="s">
        <v>235</v>
      </c>
      <c r="H2167" t="s">
        <v>236</v>
      </c>
      <c r="I2167" t="s">
        <v>15</v>
      </c>
      <c r="J2167" t="s">
        <v>78</v>
      </c>
      <c r="K2167" s="2">
        <v>5</v>
      </c>
      <c r="L2167" t="s">
        <v>75</v>
      </c>
      <c r="M2167" t="s">
        <v>79</v>
      </c>
      <c r="N2167" t="s">
        <v>192</v>
      </c>
    </row>
    <row r="2168" spans="1:14" x14ac:dyDescent="0.25">
      <c r="A2168" s="2">
        <v>1</v>
      </c>
      <c r="B2168" s="2">
        <v>2016</v>
      </c>
      <c r="C2168" t="s">
        <v>314</v>
      </c>
      <c r="D2168" t="s">
        <v>48</v>
      </c>
      <c r="E2168" s="2">
        <v>1</v>
      </c>
      <c r="F2168" s="2">
        <v>1</v>
      </c>
      <c r="G2168" t="s">
        <v>235</v>
      </c>
      <c r="H2168" t="s">
        <v>236</v>
      </c>
      <c r="I2168" t="s">
        <v>15</v>
      </c>
      <c r="J2168" t="s">
        <v>81</v>
      </c>
      <c r="K2168" s="2">
        <v>2</v>
      </c>
      <c r="L2168" t="s">
        <v>75</v>
      </c>
      <c r="M2168" t="s">
        <v>82</v>
      </c>
      <c r="N2168" t="s">
        <v>175</v>
      </c>
    </row>
    <row r="2169" spans="1:14" x14ac:dyDescent="0.25">
      <c r="A2169" s="2">
        <v>1</v>
      </c>
      <c r="B2169" s="2">
        <v>2016</v>
      </c>
      <c r="C2169" t="s">
        <v>314</v>
      </c>
      <c r="D2169" t="s">
        <v>48</v>
      </c>
      <c r="E2169" s="2">
        <v>1</v>
      </c>
      <c r="F2169" s="2">
        <v>1</v>
      </c>
      <c r="G2169" t="s">
        <v>235</v>
      </c>
      <c r="H2169" t="s">
        <v>236</v>
      </c>
      <c r="I2169" t="s">
        <v>15</v>
      </c>
      <c r="J2169" t="s">
        <v>84</v>
      </c>
      <c r="K2169" s="2">
        <v>4</v>
      </c>
      <c r="L2169" t="s">
        <v>85</v>
      </c>
      <c r="M2169" t="s">
        <v>86</v>
      </c>
      <c r="N2169" t="s">
        <v>87</v>
      </c>
    </row>
    <row r="2170" spans="1:14" x14ac:dyDescent="0.25">
      <c r="A2170" s="2">
        <v>1</v>
      </c>
      <c r="B2170" s="2">
        <v>2016</v>
      </c>
      <c r="C2170" t="s">
        <v>314</v>
      </c>
      <c r="D2170" t="s">
        <v>48</v>
      </c>
      <c r="E2170" s="2">
        <v>1</v>
      </c>
      <c r="F2170" s="2">
        <v>1</v>
      </c>
      <c r="G2170" t="s">
        <v>235</v>
      </c>
      <c r="H2170" t="s">
        <v>236</v>
      </c>
      <c r="I2170" t="s">
        <v>15</v>
      </c>
      <c r="J2170" t="s">
        <v>88</v>
      </c>
      <c r="K2170" s="2">
        <v>4</v>
      </c>
      <c r="L2170" t="s">
        <v>85</v>
      </c>
      <c r="M2170" t="s">
        <v>89</v>
      </c>
      <c r="N2170" t="s">
        <v>87</v>
      </c>
    </row>
    <row r="2171" spans="1:14" x14ac:dyDescent="0.25">
      <c r="A2171" s="2">
        <v>1</v>
      </c>
      <c r="B2171" s="2">
        <v>2016</v>
      </c>
      <c r="C2171" t="s">
        <v>314</v>
      </c>
      <c r="D2171" t="s">
        <v>48</v>
      </c>
      <c r="E2171" s="2">
        <v>1</v>
      </c>
      <c r="F2171" s="2">
        <v>1</v>
      </c>
      <c r="G2171" t="s">
        <v>235</v>
      </c>
      <c r="H2171" t="s">
        <v>236</v>
      </c>
      <c r="I2171" t="s">
        <v>15</v>
      </c>
      <c r="J2171" t="s">
        <v>90</v>
      </c>
      <c r="K2171" s="2">
        <v>3</v>
      </c>
      <c r="L2171" t="s">
        <v>75</v>
      </c>
      <c r="M2171" t="s">
        <v>91</v>
      </c>
      <c r="N2171" t="s">
        <v>95</v>
      </c>
    </row>
    <row r="2172" spans="1:14" x14ac:dyDescent="0.25">
      <c r="A2172" s="2">
        <v>1</v>
      </c>
      <c r="B2172" s="2">
        <v>2016</v>
      </c>
      <c r="C2172" t="s">
        <v>314</v>
      </c>
      <c r="D2172" t="s">
        <v>48</v>
      </c>
      <c r="E2172" s="2">
        <v>1</v>
      </c>
      <c r="F2172" s="2">
        <v>1</v>
      </c>
      <c r="G2172" t="s">
        <v>235</v>
      </c>
      <c r="H2172" t="s">
        <v>236</v>
      </c>
      <c r="I2172" t="s">
        <v>15</v>
      </c>
      <c r="J2172" t="s">
        <v>93</v>
      </c>
      <c r="K2172" s="2">
        <v>3</v>
      </c>
      <c r="L2172" t="s">
        <v>75</v>
      </c>
      <c r="M2172" t="s">
        <v>94</v>
      </c>
      <c r="N2172" t="s">
        <v>95</v>
      </c>
    </row>
    <row r="2173" spans="1:14" x14ac:dyDescent="0.25">
      <c r="A2173" s="2">
        <v>1</v>
      </c>
      <c r="B2173" s="2">
        <v>2016</v>
      </c>
      <c r="C2173" t="s">
        <v>314</v>
      </c>
      <c r="D2173" t="s">
        <v>48</v>
      </c>
      <c r="E2173" s="2">
        <v>1</v>
      </c>
      <c r="F2173" s="2">
        <v>1</v>
      </c>
      <c r="G2173" t="s">
        <v>235</v>
      </c>
      <c r="H2173" t="s">
        <v>236</v>
      </c>
      <c r="I2173" t="s">
        <v>15</v>
      </c>
      <c r="J2173" t="s">
        <v>96</v>
      </c>
      <c r="K2173" s="2">
        <v>3</v>
      </c>
      <c r="L2173" t="s">
        <v>75</v>
      </c>
      <c r="M2173" t="s">
        <v>97</v>
      </c>
      <c r="N2173" t="s">
        <v>95</v>
      </c>
    </row>
    <row r="2174" spans="1:14" x14ac:dyDescent="0.25">
      <c r="A2174" s="2">
        <v>1</v>
      </c>
      <c r="B2174" s="2">
        <v>2016</v>
      </c>
      <c r="C2174" t="s">
        <v>314</v>
      </c>
      <c r="D2174" t="s">
        <v>48</v>
      </c>
      <c r="E2174" s="2">
        <v>1</v>
      </c>
      <c r="F2174" s="2">
        <v>1</v>
      </c>
      <c r="G2174" t="s">
        <v>235</v>
      </c>
      <c r="H2174" t="s">
        <v>236</v>
      </c>
      <c r="I2174" t="s">
        <v>15</v>
      </c>
      <c r="J2174" t="s">
        <v>98</v>
      </c>
      <c r="K2174" s="2">
        <v>4</v>
      </c>
      <c r="L2174" t="s">
        <v>85</v>
      </c>
      <c r="M2174" t="s">
        <v>99</v>
      </c>
      <c r="N2174" t="s">
        <v>87</v>
      </c>
    </row>
    <row r="2175" spans="1:14" x14ac:dyDescent="0.25">
      <c r="A2175" s="2">
        <v>1</v>
      </c>
      <c r="B2175" s="2">
        <v>2016</v>
      </c>
      <c r="C2175" t="s">
        <v>314</v>
      </c>
      <c r="D2175" t="s">
        <v>48</v>
      </c>
      <c r="E2175" s="2">
        <v>1</v>
      </c>
      <c r="F2175" s="2">
        <v>1</v>
      </c>
      <c r="G2175" t="s">
        <v>235</v>
      </c>
      <c r="H2175" t="s">
        <v>236</v>
      </c>
      <c r="I2175" t="s">
        <v>15</v>
      </c>
      <c r="J2175" t="s">
        <v>100</v>
      </c>
      <c r="K2175" s="3"/>
      <c r="L2175" t="s">
        <v>61</v>
      </c>
      <c r="M2175" t="s">
        <v>101</v>
      </c>
    </row>
    <row r="2176" spans="1:14" x14ac:dyDescent="0.25">
      <c r="A2176" s="2">
        <v>1</v>
      </c>
      <c r="B2176" s="2">
        <v>2016</v>
      </c>
      <c r="C2176" t="s">
        <v>314</v>
      </c>
      <c r="D2176" t="s">
        <v>48</v>
      </c>
      <c r="E2176" s="2">
        <v>1</v>
      </c>
      <c r="F2176" s="2">
        <v>1</v>
      </c>
      <c r="G2176" t="s">
        <v>235</v>
      </c>
      <c r="H2176" t="s">
        <v>236</v>
      </c>
      <c r="I2176" t="s">
        <v>15</v>
      </c>
      <c r="J2176" t="s">
        <v>102</v>
      </c>
      <c r="K2176" s="3"/>
      <c r="L2176" t="s">
        <v>61</v>
      </c>
      <c r="M2176" t="s">
        <v>103</v>
      </c>
    </row>
    <row r="2177" spans="1:14" x14ac:dyDescent="0.25">
      <c r="A2177" s="2">
        <v>1</v>
      </c>
      <c r="B2177" s="2">
        <v>2016</v>
      </c>
      <c r="C2177" t="s">
        <v>314</v>
      </c>
      <c r="D2177" t="s">
        <v>48</v>
      </c>
      <c r="E2177" s="2">
        <v>1</v>
      </c>
      <c r="F2177" s="2">
        <v>1</v>
      </c>
      <c r="G2177" t="s">
        <v>235</v>
      </c>
      <c r="H2177" t="s">
        <v>236</v>
      </c>
      <c r="I2177" t="s">
        <v>15</v>
      </c>
      <c r="J2177" t="s">
        <v>104</v>
      </c>
      <c r="K2177" s="3"/>
      <c r="L2177" t="s">
        <v>61</v>
      </c>
      <c r="M2177" t="s">
        <v>105</v>
      </c>
    </row>
    <row r="2178" spans="1:14" x14ac:dyDescent="0.25">
      <c r="A2178" s="2">
        <v>1</v>
      </c>
      <c r="B2178" s="2">
        <v>2016</v>
      </c>
      <c r="C2178" t="s">
        <v>314</v>
      </c>
      <c r="D2178" t="s">
        <v>48</v>
      </c>
      <c r="E2178" s="2">
        <v>1</v>
      </c>
      <c r="F2178" s="2">
        <v>1</v>
      </c>
      <c r="G2178" t="s">
        <v>235</v>
      </c>
      <c r="H2178" t="s">
        <v>236</v>
      </c>
      <c r="I2178" t="s">
        <v>15</v>
      </c>
      <c r="J2178" t="s">
        <v>106</v>
      </c>
      <c r="K2178" s="3"/>
      <c r="L2178" t="s">
        <v>61</v>
      </c>
      <c r="M2178" t="s">
        <v>107</v>
      </c>
    </row>
    <row r="2179" spans="1:14" x14ac:dyDescent="0.25">
      <c r="A2179" s="2">
        <v>1</v>
      </c>
      <c r="B2179" s="2">
        <v>2016</v>
      </c>
      <c r="C2179" t="s">
        <v>314</v>
      </c>
      <c r="D2179" t="s">
        <v>48</v>
      </c>
      <c r="E2179" s="2">
        <v>1</v>
      </c>
      <c r="F2179" s="2">
        <v>1</v>
      </c>
      <c r="G2179" t="s">
        <v>235</v>
      </c>
      <c r="H2179" t="s">
        <v>236</v>
      </c>
      <c r="I2179" t="s">
        <v>15</v>
      </c>
      <c r="J2179" t="s">
        <v>108</v>
      </c>
      <c r="K2179" s="3"/>
      <c r="L2179" t="s">
        <v>61</v>
      </c>
      <c r="M2179" t="s">
        <v>109</v>
      </c>
    </row>
    <row r="2180" spans="1:14" x14ac:dyDescent="0.25">
      <c r="A2180" s="2">
        <v>1</v>
      </c>
      <c r="B2180" s="2">
        <v>2016</v>
      </c>
      <c r="C2180" t="s">
        <v>314</v>
      </c>
      <c r="D2180" t="s">
        <v>48</v>
      </c>
      <c r="E2180" s="2">
        <v>1</v>
      </c>
      <c r="F2180" s="2">
        <v>1</v>
      </c>
      <c r="G2180" t="s">
        <v>235</v>
      </c>
      <c r="H2180" t="s">
        <v>236</v>
      </c>
      <c r="I2180" t="s">
        <v>15</v>
      </c>
      <c r="J2180" t="s">
        <v>110</v>
      </c>
      <c r="K2180" s="3"/>
      <c r="L2180" t="s">
        <v>61</v>
      </c>
      <c r="M2180" t="s">
        <v>111</v>
      </c>
    </row>
    <row r="2181" spans="1:14" x14ac:dyDescent="0.25">
      <c r="A2181" s="2">
        <v>1</v>
      </c>
      <c r="B2181" s="2">
        <v>2016</v>
      </c>
      <c r="C2181" t="s">
        <v>314</v>
      </c>
      <c r="D2181" t="s">
        <v>48</v>
      </c>
      <c r="E2181" s="2">
        <v>1</v>
      </c>
      <c r="F2181" s="2">
        <v>1</v>
      </c>
      <c r="G2181" t="s">
        <v>235</v>
      </c>
      <c r="H2181" t="s">
        <v>236</v>
      </c>
      <c r="I2181" t="s">
        <v>15</v>
      </c>
      <c r="J2181" t="s">
        <v>112</v>
      </c>
      <c r="K2181" s="3"/>
      <c r="L2181" t="s">
        <v>61</v>
      </c>
      <c r="M2181" t="s">
        <v>113</v>
      </c>
    </row>
    <row r="2182" spans="1:14" x14ac:dyDescent="0.25">
      <c r="A2182" s="2">
        <v>1</v>
      </c>
      <c r="B2182" s="2">
        <v>2016</v>
      </c>
      <c r="C2182" t="s">
        <v>314</v>
      </c>
      <c r="D2182" t="s">
        <v>48</v>
      </c>
      <c r="E2182" s="2">
        <v>1</v>
      </c>
      <c r="F2182" s="2">
        <v>1</v>
      </c>
      <c r="G2182" t="s">
        <v>235</v>
      </c>
      <c r="H2182" t="s">
        <v>236</v>
      </c>
      <c r="I2182" t="s">
        <v>15</v>
      </c>
      <c r="J2182" t="s">
        <v>114</v>
      </c>
      <c r="K2182" s="3"/>
      <c r="L2182" t="s">
        <v>61</v>
      </c>
      <c r="M2182" t="s">
        <v>115</v>
      </c>
    </row>
    <row r="2183" spans="1:14" x14ac:dyDescent="0.25">
      <c r="A2183" s="2">
        <v>1</v>
      </c>
      <c r="B2183" s="2">
        <v>2016</v>
      </c>
      <c r="C2183" t="s">
        <v>314</v>
      </c>
      <c r="D2183" t="s">
        <v>48</v>
      </c>
      <c r="E2183" s="2">
        <v>1</v>
      </c>
      <c r="F2183" s="2">
        <v>1</v>
      </c>
      <c r="G2183" t="s">
        <v>235</v>
      </c>
      <c r="H2183" t="s">
        <v>236</v>
      </c>
      <c r="I2183" t="s">
        <v>15</v>
      </c>
      <c r="J2183" t="s">
        <v>116</v>
      </c>
      <c r="K2183" s="2">
        <v>3</v>
      </c>
      <c r="L2183" t="s">
        <v>65</v>
      </c>
      <c r="M2183" t="s">
        <v>117</v>
      </c>
      <c r="N2183" t="s">
        <v>67</v>
      </c>
    </row>
    <row r="2184" spans="1:14" x14ac:dyDescent="0.25">
      <c r="A2184" s="2">
        <v>1</v>
      </c>
      <c r="B2184" s="2">
        <v>2016</v>
      </c>
      <c r="C2184" t="s">
        <v>314</v>
      </c>
      <c r="D2184" t="s">
        <v>48</v>
      </c>
      <c r="E2184" s="2">
        <v>1</v>
      </c>
      <c r="F2184" s="2">
        <v>1</v>
      </c>
      <c r="G2184" t="s">
        <v>235</v>
      </c>
      <c r="H2184" t="s">
        <v>236</v>
      </c>
      <c r="I2184" t="s">
        <v>15</v>
      </c>
      <c r="J2184" t="s">
        <v>118</v>
      </c>
      <c r="K2184" s="2">
        <v>4</v>
      </c>
      <c r="L2184" t="s">
        <v>55</v>
      </c>
      <c r="M2184" t="s">
        <v>119</v>
      </c>
      <c r="N2184" t="s">
        <v>57</v>
      </c>
    </row>
    <row r="2185" spans="1:14" x14ac:dyDescent="0.25">
      <c r="A2185" s="2">
        <v>1</v>
      </c>
      <c r="B2185" s="2">
        <v>2016</v>
      </c>
      <c r="C2185" t="s">
        <v>314</v>
      </c>
      <c r="D2185" t="s">
        <v>48</v>
      </c>
      <c r="E2185" s="2">
        <v>1</v>
      </c>
      <c r="F2185" s="2">
        <v>1</v>
      </c>
      <c r="G2185" t="s">
        <v>235</v>
      </c>
      <c r="H2185" t="s">
        <v>236</v>
      </c>
      <c r="I2185" t="s">
        <v>15</v>
      </c>
      <c r="J2185" t="s">
        <v>120</v>
      </c>
      <c r="K2185" s="2">
        <v>3</v>
      </c>
      <c r="L2185" t="s">
        <v>65</v>
      </c>
      <c r="M2185" t="s">
        <v>121</v>
      </c>
      <c r="N2185" t="s">
        <v>67</v>
      </c>
    </row>
    <row r="2186" spans="1:14" x14ac:dyDescent="0.25">
      <c r="A2186" s="2">
        <v>1</v>
      </c>
      <c r="B2186" s="2">
        <v>2016</v>
      </c>
      <c r="C2186" t="s">
        <v>314</v>
      </c>
      <c r="D2186" t="s">
        <v>48</v>
      </c>
      <c r="E2186" s="2">
        <v>1</v>
      </c>
      <c r="F2186" s="2">
        <v>1</v>
      </c>
      <c r="G2186" t="s">
        <v>235</v>
      </c>
      <c r="H2186" t="s">
        <v>236</v>
      </c>
      <c r="I2186" t="s">
        <v>15</v>
      </c>
      <c r="J2186" t="s">
        <v>122</v>
      </c>
      <c r="K2186" s="2">
        <v>4</v>
      </c>
      <c r="L2186" t="s">
        <v>85</v>
      </c>
      <c r="M2186" t="s">
        <v>123</v>
      </c>
      <c r="N2186" t="s">
        <v>87</v>
      </c>
    </row>
    <row r="2187" spans="1:14" x14ac:dyDescent="0.25">
      <c r="A2187" s="2">
        <v>1</v>
      </c>
      <c r="B2187" s="2">
        <v>2016</v>
      </c>
      <c r="C2187" t="s">
        <v>314</v>
      </c>
      <c r="D2187" t="s">
        <v>48</v>
      </c>
      <c r="E2187" s="2">
        <v>1</v>
      </c>
      <c r="F2187" s="2">
        <v>1</v>
      </c>
      <c r="G2187" t="s">
        <v>235</v>
      </c>
      <c r="H2187" t="s">
        <v>236</v>
      </c>
      <c r="I2187" t="s">
        <v>15</v>
      </c>
      <c r="J2187" t="s">
        <v>124</v>
      </c>
      <c r="K2187" s="2">
        <v>4</v>
      </c>
      <c r="L2187" t="s">
        <v>85</v>
      </c>
      <c r="M2187" t="s">
        <v>125</v>
      </c>
      <c r="N2187" t="s">
        <v>87</v>
      </c>
    </row>
    <row r="2188" spans="1:14" x14ac:dyDescent="0.25">
      <c r="A2188" s="2">
        <v>1</v>
      </c>
      <c r="B2188" s="2">
        <v>2016</v>
      </c>
      <c r="C2188" t="s">
        <v>314</v>
      </c>
      <c r="D2188" t="s">
        <v>48</v>
      </c>
      <c r="E2188" s="2">
        <v>1</v>
      </c>
      <c r="F2188" s="2">
        <v>1</v>
      </c>
      <c r="G2188" t="s">
        <v>235</v>
      </c>
      <c r="H2188" t="s">
        <v>236</v>
      </c>
      <c r="I2188" t="s">
        <v>15</v>
      </c>
      <c r="J2188" t="s">
        <v>127</v>
      </c>
      <c r="K2188" s="2">
        <v>4</v>
      </c>
      <c r="L2188" t="s">
        <v>85</v>
      </c>
      <c r="M2188" t="s">
        <v>128</v>
      </c>
      <c r="N2188" t="s">
        <v>87</v>
      </c>
    </row>
    <row r="2189" spans="1:14" x14ac:dyDescent="0.25">
      <c r="A2189" s="2">
        <v>1</v>
      </c>
      <c r="B2189" s="2">
        <v>2016</v>
      </c>
      <c r="C2189" t="s">
        <v>314</v>
      </c>
      <c r="D2189" t="s">
        <v>48</v>
      </c>
      <c r="E2189" s="2">
        <v>1</v>
      </c>
      <c r="F2189" s="2">
        <v>1</v>
      </c>
      <c r="G2189" t="s">
        <v>235</v>
      </c>
      <c r="H2189" t="s">
        <v>236</v>
      </c>
      <c r="I2189" t="s">
        <v>15</v>
      </c>
      <c r="J2189" t="s">
        <v>129</v>
      </c>
      <c r="K2189" s="2">
        <v>4</v>
      </c>
      <c r="L2189" t="s">
        <v>85</v>
      </c>
      <c r="M2189" t="s">
        <v>130</v>
      </c>
      <c r="N2189" t="s">
        <v>87</v>
      </c>
    </row>
    <row r="2190" spans="1:14" x14ac:dyDescent="0.25">
      <c r="A2190" s="2">
        <v>1</v>
      </c>
      <c r="B2190" s="2">
        <v>2016</v>
      </c>
      <c r="C2190" t="s">
        <v>314</v>
      </c>
      <c r="D2190" t="s">
        <v>48</v>
      </c>
      <c r="E2190" s="2">
        <v>1</v>
      </c>
      <c r="F2190" s="2">
        <v>1</v>
      </c>
      <c r="G2190" t="s">
        <v>235</v>
      </c>
      <c r="H2190" t="s">
        <v>236</v>
      </c>
      <c r="I2190" t="s">
        <v>15</v>
      </c>
      <c r="J2190" t="s">
        <v>131</v>
      </c>
      <c r="K2190" s="2">
        <v>4</v>
      </c>
      <c r="L2190" t="s">
        <v>85</v>
      </c>
      <c r="M2190" t="s">
        <v>132</v>
      </c>
      <c r="N2190" t="s">
        <v>87</v>
      </c>
    </row>
    <row r="2191" spans="1:14" x14ac:dyDescent="0.25">
      <c r="A2191" s="2">
        <v>1</v>
      </c>
      <c r="B2191" s="2">
        <v>2016</v>
      </c>
      <c r="C2191" t="s">
        <v>314</v>
      </c>
      <c r="D2191" t="s">
        <v>48</v>
      </c>
      <c r="E2191" s="2">
        <v>1</v>
      </c>
      <c r="F2191" s="2">
        <v>1</v>
      </c>
      <c r="G2191" t="s">
        <v>235</v>
      </c>
      <c r="H2191" t="s">
        <v>236</v>
      </c>
      <c r="I2191" t="s">
        <v>15</v>
      </c>
      <c r="J2191" t="s">
        <v>133</v>
      </c>
      <c r="K2191" s="2">
        <v>2</v>
      </c>
      <c r="L2191" t="s">
        <v>52</v>
      </c>
      <c r="M2191" t="s">
        <v>134</v>
      </c>
      <c r="N2191" t="s">
        <v>63</v>
      </c>
    </row>
    <row r="2192" spans="1:14" x14ac:dyDescent="0.25">
      <c r="A2192" s="2">
        <v>1</v>
      </c>
      <c r="B2192" s="2">
        <v>2016</v>
      </c>
      <c r="C2192" t="s">
        <v>314</v>
      </c>
      <c r="D2192" t="s">
        <v>48</v>
      </c>
      <c r="E2192" s="2">
        <v>1</v>
      </c>
      <c r="F2192" s="2">
        <v>1</v>
      </c>
      <c r="G2192" t="s">
        <v>235</v>
      </c>
      <c r="H2192" t="s">
        <v>236</v>
      </c>
      <c r="I2192" t="s">
        <v>15</v>
      </c>
      <c r="J2192" t="s">
        <v>135</v>
      </c>
      <c r="K2192" s="2">
        <v>4</v>
      </c>
      <c r="L2192" t="s">
        <v>55</v>
      </c>
      <c r="M2192" t="s">
        <v>136</v>
      </c>
      <c r="N2192" t="s">
        <v>57</v>
      </c>
    </row>
    <row r="2193" spans="1:14" x14ac:dyDescent="0.25">
      <c r="A2193" s="2">
        <v>1</v>
      </c>
      <c r="B2193" s="2">
        <v>2016</v>
      </c>
      <c r="C2193" t="s">
        <v>314</v>
      </c>
      <c r="D2193" t="s">
        <v>48</v>
      </c>
      <c r="E2193" s="2">
        <v>1</v>
      </c>
      <c r="F2193" s="2">
        <v>1</v>
      </c>
      <c r="G2193" t="s">
        <v>235</v>
      </c>
      <c r="H2193" t="s">
        <v>236</v>
      </c>
      <c r="I2193" t="s">
        <v>15</v>
      </c>
      <c r="J2193" t="s">
        <v>137</v>
      </c>
      <c r="K2193" s="2">
        <v>4</v>
      </c>
      <c r="L2193" t="s">
        <v>55</v>
      </c>
      <c r="M2193" t="s">
        <v>138</v>
      </c>
      <c r="N2193" t="s">
        <v>57</v>
      </c>
    </row>
    <row r="2194" spans="1:14" x14ac:dyDescent="0.25">
      <c r="A2194" s="2">
        <v>1</v>
      </c>
      <c r="B2194" s="2">
        <v>2016</v>
      </c>
      <c r="C2194" t="s">
        <v>314</v>
      </c>
      <c r="D2194" t="s">
        <v>48</v>
      </c>
      <c r="E2194" s="2">
        <v>1</v>
      </c>
      <c r="F2194" s="2">
        <v>1</v>
      </c>
      <c r="G2194" t="s">
        <v>235</v>
      </c>
      <c r="H2194" t="s">
        <v>236</v>
      </c>
      <c r="I2194" t="s">
        <v>15</v>
      </c>
      <c r="J2194" t="s">
        <v>139</v>
      </c>
      <c r="K2194" s="2">
        <v>4</v>
      </c>
      <c r="L2194" t="s">
        <v>85</v>
      </c>
      <c r="M2194" t="s">
        <v>140</v>
      </c>
      <c r="N2194" t="s">
        <v>87</v>
      </c>
    </row>
    <row r="2195" spans="1:14" x14ac:dyDescent="0.25">
      <c r="A2195" s="2">
        <v>1</v>
      </c>
      <c r="B2195" s="2">
        <v>2016</v>
      </c>
      <c r="C2195" t="s">
        <v>314</v>
      </c>
      <c r="D2195" t="s">
        <v>48</v>
      </c>
      <c r="E2195" s="2">
        <v>1</v>
      </c>
      <c r="F2195" s="2">
        <v>1</v>
      </c>
      <c r="G2195" t="s">
        <v>235</v>
      </c>
      <c r="H2195" t="s">
        <v>236</v>
      </c>
      <c r="I2195" t="s">
        <v>15</v>
      </c>
      <c r="J2195" t="s">
        <v>141</v>
      </c>
      <c r="K2195" s="2">
        <v>4</v>
      </c>
      <c r="L2195" t="s">
        <v>85</v>
      </c>
      <c r="M2195" t="s">
        <v>142</v>
      </c>
      <c r="N2195" t="s">
        <v>87</v>
      </c>
    </row>
    <row r="2196" spans="1:14" x14ac:dyDescent="0.25">
      <c r="A2196" s="2">
        <v>1</v>
      </c>
      <c r="B2196" s="2">
        <v>2016</v>
      </c>
      <c r="C2196" t="s">
        <v>314</v>
      </c>
      <c r="D2196" t="s">
        <v>48</v>
      </c>
      <c r="E2196" s="2">
        <v>1</v>
      </c>
      <c r="F2196" s="2">
        <v>1</v>
      </c>
      <c r="G2196" t="s">
        <v>235</v>
      </c>
      <c r="H2196" t="s">
        <v>236</v>
      </c>
      <c r="I2196" t="s">
        <v>15</v>
      </c>
      <c r="J2196" t="s">
        <v>143</v>
      </c>
      <c r="K2196" s="2">
        <v>4</v>
      </c>
      <c r="L2196" t="s">
        <v>85</v>
      </c>
      <c r="M2196" t="s">
        <v>144</v>
      </c>
      <c r="N2196" t="s">
        <v>87</v>
      </c>
    </row>
    <row r="2197" spans="1:14" x14ac:dyDescent="0.25">
      <c r="A2197" s="2">
        <v>1</v>
      </c>
      <c r="B2197" s="2">
        <v>2016</v>
      </c>
      <c r="C2197" t="s">
        <v>314</v>
      </c>
      <c r="D2197" t="s">
        <v>48</v>
      </c>
      <c r="E2197" s="2">
        <v>1</v>
      </c>
      <c r="F2197" s="2">
        <v>1</v>
      </c>
      <c r="G2197" t="s">
        <v>235</v>
      </c>
      <c r="H2197" t="s">
        <v>236</v>
      </c>
      <c r="I2197" t="s">
        <v>15</v>
      </c>
      <c r="J2197" t="s">
        <v>145</v>
      </c>
      <c r="K2197" s="2">
        <v>4</v>
      </c>
      <c r="L2197" t="s">
        <v>55</v>
      </c>
      <c r="M2197" t="s">
        <v>146</v>
      </c>
      <c r="N2197" t="s">
        <v>57</v>
      </c>
    </row>
    <row r="2198" spans="1:14" x14ac:dyDescent="0.25">
      <c r="A2198" s="2">
        <v>1</v>
      </c>
      <c r="B2198" s="2">
        <v>2016</v>
      </c>
      <c r="C2198" t="s">
        <v>314</v>
      </c>
      <c r="D2198" t="s">
        <v>48</v>
      </c>
      <c r="E2198" s="2">
        <v>1</v>
      </c>
      <c r="F2198" s="2">
        <v>1</v>
      </c>
      <c r="G2198" t="s">
        <v>235</v>
      </c>
      <c r="H2198" t="s">
        <v>236</v>
      </c>
      <c r="I2198" t="s">
        <v>15</v>
      </c>
      <c r="J2198" t="s">
        <v>147</v>
      </c>
      <c r="K2198" s="2">
        <v>4</v>
      </c>
      <c r="L2198" t="s">
        <v>55</v>
      </c>
      <c r="M2198" t="s">
        <v>148</v>
      </c>
      <c r="N2198" t="s">
        <v>57</v>
      </c>
    </row>
    <row r="2199" spans="1:14" x14ac:dyDescent="0.25">
      <c r="A2199" s="2">
        <v>1</v>
      </c>
      <c r="B2199" s="2">
        <v>2016</v>
      </c>
      <c r="C2199" t="s">
        <v>314</v>
      </c>
      <c r="D2199" t="s">
        <v>48</v>
      </c>
      <c r="E2199" s="2">
        <v>1</v>
      </c>
      <c r="F2199" s="2">
        <v>1</v>
      </c>
      <c r="G2199" t="s">
        <v>235</v>
      </c>
      <c r="H2199" t="s">
        <v>236</v>
      </c>
      <c r="I2199" t="s">
        <v>15</v>
      </c>
      <c r="J2199" t="s">
        <v>149</v>
      </c>
      <c r="K2199" s="2">
        <v>4</v>
      </c>
      <c r="L2199" t="s">
        <v>55</v>
      </c>
      <c r="M2199" t="s">
        <v>150</v>
      </c>
      <c r="N2199" t="s">
        <v>57</v>
      </c>
    </row>
    <row r="2200" spans="1:14" x14ac:dyDescent="0.25">
      <c r="A2200" s="2">
        <v>1</v>
      </c>
      <c r="B2200" s="2">
        <v>2016</v>
      </c>
      <c r="C2200" t="s">
        <v>314</v>
      </c>
      <c r="D2200" t="s">
        <v>48</v>
      </c>
      <c r="E2200" s="2">
        <v>1</v>
      </c>
      <c r="F2200" s="2">
        <v>1</v>
      </c>
      <c r="G2200" t="s">
        <v>235</v>
      </c>
      <c r="H2200" t="s">
        <v>236</v>
      </c>
      <c r="I2200" t="s">
        <v>15</v>
      </c>
      <c r="J2200" t="s">
        <v>151</v>
      </c>
      <c r="K2200" s="3"/>
      <c r="L2200" t="s">
        <v>52</v>
      </c>
      <c r="M2200" t="s">
        <v>152</v>
      </c>
    </row>
    <row r="2201" spans="1:14" x14ac:dyDescent="0.25">
      <c r="A2201" s="2">
        <v>1</v>
      </c>
      <c r="B2201" s="2">
        <v>2016</v>
      </c>
      <c r="C2201" t="s">
        <v>314</v>
      </c>
      <c r="D2201" t="s">
        <v>48</v>
      </c>
      <c r="E2201" s="2">
        <v>1</v>
      </c>
      <c r="F2201" s="2">
        <v>1</v>
      </c>
      <c r="G2201" t="s">
        <v>235</v>
      </c>
      <c r="H2201" t="s">
        <v>236</v>
      </c>
      <c r="I2201" t="s">
        <v>15</v>
      </c>
      <c r="J2201" t="s">
        <v>153</v>
      </c>
      <c r="K2201" s="2">
        <v>5</v>
      </c>
      <c r="L2201" t="s">
        <v>75</v>
      </c>
      <c r="M2201" t="s">
        <v>154</v>
      </c>
      <c r="N2201" t="s">
        <v>201</v>
      </c>
    </row>
    <row r="2202" spans="1:14" x14ac:dyDescent="0.25">
      <c r="A2202" s="2">
        <v>1</v>
      </c>
      <c r="B2202" s="2">
        <v>2016</v>
      </c>
      <c r="C2202" t="s">
        <v>314</v>
      </c>
      <c r="D2202" t="s">
        <v>48</v>
      </c>
      <c r="E2202" s="2">
        <v>1</v>
      </c>
      <c r="F2202" s="2">
        <v>1</v>
      </c>
      <c r="G2202" t="s">
        <v>235</v>
      </c>
      <c r="H2202" t="s">
        <v>236</v>
      </c>
      <c r="I2202" t="s">
        <v>15</v>
      </c>
      <c r="J2202" t="s">
        <v>156</v>
      </c>
      <c r="K2202" s="2">
        <v>1</v>
      </c>
      <c r="L2202" t="s">
        <v>75</v>
      </c>
      <c r="M2202" t="s">
        <v>157</v>
      </c>
      <c r="N2202" t="s">
        <v>158</v>
      </c>
    </row>
    <row r="2203" spans="1:14" x14ac:dyDescent="0.25">
      <c r="A2203" s="2">
        <v>1</v>
      </c>
      <c r="B2203" s="2">
        <v>2016</v>
      </c>
      <c r="C2203" t="s">
        <v>314</v>
      </c>
      <c r="D2203" t="s">
        <v>48</v>
      </c>
      <c r="E2203" s="2">
        <v>1</v>
      </c>
      <c r="F2203" s="2">
        <v>1</v>
      </c>
      <c r="G2203" t="s">
        <v>235</v>
      </c>
      <c r="H2203" t="s">
        <v>236</v>
      </c>
      <c r="I2203" t="s">
        <v>15</v>
      </c>
      <c r="J2203" t="s">
        <v>159</v>
      </c>
      <c r="K2203" s="3"/>
      <c r="L2203" t="s">
        <v>52</v>
      </c>
      <c r="M2203" t="s">
        <v>160</v>
      </c>
    </row>
    <row r="2204" spans="1:14" x14ac:dyDescent="0.25">
      <c r="A2204" s="2">
        <v>1</v>
      </c>
      <c r="B2204" s="2">
        <v>2016</v>
      </c>
      <c r="C2204" t="s">
        <v>314</v>
      </c>
      <c r="D2204" t="s">
        <v>48</v>
      </c>
      <c r="E2204" s="2">
        <v>1</v>
      </c>
      <c r="F2204" s="2">
        <v>1</v>
      </c>
      <c r="G2204" t="s">
        <v>235</v>
      </c>
      <c r="H2204" t="s">
        <v>236</v>
      </c>
      <c r="I2204" t="s">
        <v>15</v>
      </c>
      <c r="J2204" t="s">
        <v>161</v>
      </c>
      <c r="K2204" s="3"/>
      <c r="L2204" t="s">
        <v>52</v>
      </c>
      <c r="M2204" t="s">
        <v>162</v>
      </c>
    </row>
    <row r="2205" spans="1:14" x14ac:dyDescent="0.25">
      <c r="A2205" s="2">
        <v>1</v>
      </c>
      <c r="B2205" s="2">
        <v>2016</v>
      </c>
      <c r="C2205" t="s">
        <v>314</v>
      </c>
      <c r="D2205" t="s">
        <v>48</v>
      </c>
      <c r="E2205" s="2">
        <v>1</v>
      </c>
      <c r="F2205" s="2">
        <v>1</v>
      </c>
      <c r="G2205" t="s">
        <v>235</v>
      </c>
      <c r="H2205" t="s">
        <v>236</v>
      </c>
      <c r="I2205" t="s">
        <v>15</v>
      </c>
      <c r="J2205" t="s">
        <v>163</v>
      </c>
      <c r="K2205" s="2">
        <v>1</v>
      </c>
      <c r="L2205" t="s">
        <v>52</v>
      </c>
      <c r="M2205" t="s">
        <v>164</v>
      </c>
      <c r="N2205" t="s">
        <v>165</v>
      </c>
    </row>
    <row r="2206" spans="1:14" x14ac:dyDescent="0.25">
      <c r="A2206" s="2">
        <v>1</v>
      </c>
      <c r="B2206" s="2">
        <v>2016</v>
      </c>
      <c r="C2206" t="s">
        <v>314</v>
      </c>
      <c r="D2206" t="s">
        <v>48</v>
      </c>
      <c r="E2206" s="2">
        <v>1</v>
      </c>
      <c r="F2206" s="2">
        <v>1</v>
      </c>
      <c r="G2206" t="s">
        <v>235</v>
      </c>
      <c r="H2206" t="s">
        <v>236</v>
      </c>
      <c r="I2206" t="s">
        <v>15</v>
      </c>
      <c r="J2206" t="s">
        <v>166</v>
      </c>
      <c r="K2206" s="2">
        <v>4</v>
      </c>
      <c r="L2206" t="s">
        <v>55</v>
      </c>
      <c r="M2206" t="s">
        <v>167</v>
      </c>
      <c r="N2206" t="s">
        <v>57</v>
      </c>
    </row>
    <row r="2207" spans="1:14" x14ac:dyDescent="0.25">
      <c r="A2207" s="2">
        <v>1</v>
      </c>
      <c r="B2207" s="2">
        <v>2016</v>
      </c>
      <c r="C2207" t="s">
        <v>315</v>
      </c>
      <c r="D2207" t="s">
        <v>48</v>
      </c>
      <c r="E2207" s="2">
        <v>1</v>
      </c>
      <c r="F2207" s="2">
        <v>0</v>
      </c>
      <c r="G2207" t="s">
        <v>316</v>
      </c>
      <c r="H2207" t="s">
        <v>261</v>
      </c>
      <c r="I2207" t="s">
        <v>10</v>
      </c>
      <c r="J2207" t="s">
        <v>51</v>
      </c>
      <c r="K2207" s="3"/>
      <c r="L2207" t="s">
        <v>52</v>
      </c>
      <c r="M2207" t="s">
        <v>53</v>
      </c>
    </row>
    <row r="2208" spans="1:14" x14ac:dyDescent="0.25">
      <c r="A2208" s="2">
        <v>1</v>
      </c>
      <c r="B2208" s="2">
        <v>2016</v>
      </c>
      <c r="C2208" t="s">
        <v>315</v>
      </c>
      <c r="D2208" t="s">
        <v>48</v>
      </c>
      <c r="E2208" s="2">
        <v>1</v>
      </c>
      <c r="F2208" s="2">
        <v>0</v>
      </c>
      <c r="G2208" t="s">
        <v>316</v>
      </c>
      <c r="H2208" t="s">
        <v>261</v>
      </c>
      <c r="I2208" t="s">
        <v>10</v>
      </c>
      <c r="J2208" t="s">
        <v>54</v>
      </c>
      <c r="K2208" s="2">
        <v>1</v>
      </c>
      <c r="L2208" t="s">
        <v>55</v>
      </c>
      <c r="M2208" t="s">
        <v>56</v>
      </c>
      <c r="N2208" t="s">
        <v>282</v>
      </c>
    </row>
    <row r="2209" spans="1:14" x14ac:dyDescent="0.25">
      <c r="A2209" s="2">
        <v>1</v>
      </c>
      <c r="B2209" s="2">
        <v>2016</v>
      </c>
      <c r="C2209" t="s">
        <v>315</v>
      </c>
      <c r="D2209" t="s">
        <v>48</v>
      </c>
      <c r="E2209" s="2">
        <v>1</v>
      </c>
      <c r="F2209" s="2">
        <v>0</v>
      </c>
      <c r="G2209" t="s">
        <v>316</v>
      </c>
      <c r="H2209" t="s">
        <v>261</v>
      </c>
      <c r="I2209" t="s">
        <v>10</v>
      </c>
      <c r="J2209" t="s">
        <v>58</v>
      </c>
      <c r="K2209" s="2">
        <v>2</v>
      </c>
      <c r="L2209" t="s">
        <v>55</v>
      </c>
      <c r="M2209" t="s">
        <v>59</v>
      </c>
      <c r="N2209" t="s">
        <v>187</v>
      </c>
    </row>
    <row r="2210" spans="1:14" x14ac:dyDescent="0.25">
      <c r="A2210" s="2">
        <v>1</v>
      </c>
      <c r="B2210" s="2">
        <v>2016</v>
      </c>
      <c r="C2210" t="s">
        <v>315</v>
      </c>
      <c r="D2210" t="s">
        <v>48</v>
      </c>
      <c r="E2210" s="2">
        <v>1</v>
      </c>
      <c r="F2210" s="2">
        <v>0</v>
      </c>
      <c r="G2210" t="s">
        <v>316</v>
      </c>
      <c r="H2210" t="s">
        <v>261</v>
      </c>
      <c r="I2210" t="s">
        <v>10</v>
      </c>
      <c r="J2210" t="s">
        <v>60</v>
      </c>
      <c r="K2210" s="2">
        <v>2</v>
      </c>
      <c r="L2210" t="s">
        <v>61</v>
      </c>
      <c r="M2210" t="s">
        <v>62</v>
      </c>
      <c r="N2210" t="s">
        <v>63</v>
      </c>
    </row>
    <row r="2211" spans="1:14" x14ac:dyDescent="0.25">
      <c r="A2211" s="2">
        <v>1</v>
      </c>
      <c r="B2211" s="2">
        <v>2016</v>
      </c>
      <c r="C2211" t="s">
        <v>315</v>
      </c>
      <c r="D2211" t="s">
        <v>48</v>
      </c>
      <c r="E2211" s="2">
        <v>1</v>
      </c>
      <c r="F2211" s="2">
        <v>0</v>
      </c>
      <c r="G2211" t="s">
        <v>316</v>
      </c>
      <c r="H2211" t="s">
        <v>261</v>
      </c>
      <c r="I2211" t="s">
        <v>10</v>
      </c>
      <c r="J2211" t="s">
        <v>64</v>
      </c>
      <c r="K2211" s="2">
        <v>2</v>
      </c>
      <c r="L2211" t="s">
        <v>65</v>
      </c>
      <c r="M2211" t="s">
        <v>66</v>
      </c>
      <c r="N2211" t="s">
        <v>186</v>
      </c>
    </row>
    <row r="2212" spans="1:14" x14ac:dyDescent="0.25">
      <c r="A2212" s="2">
        <v>1</v>
      </c>
      <c r="B2212" s="2">
        <v>2016</v>
      </c>
      <c r="C2212" t="s">
        <v>315</v>
      </c>
      <c r="D2212" t="s">
        <v>48</v>
      </c>
      <c r="E2212" s="2">
        <v>1</v>
      </c>
      <c r="F2212" s="2">
        <v>0</v>
      </c>
      <c r="G2212" t="s">
        <v>316</v>
      </c>
      <c r="H2212" t="s">
        <v>261</v>
      </c>
      <c r="I2212" t="s">
        <v>10</v>
      </c>
      <c r="J2212" t="s">
        <v>68</v>
      </c>
      <c r="K2212" s="2">
        <v>1</v>
      </c>
      <c r="L2212" t="s">
        <v>65</v>
      </c>
      <c r="M2212" t="s">
        <v>69</v>
      </c>
      <c r="N2212" t="s">
        <v>230</v>
      </c>
    </row>
    <row r="2213" spans="1:14" x14ac:dyDescent="0.25">
      <c r="A2213" s="2">
        <v>1</v>
      </c>
      <c r="B2213" s="2">
        <v>2016</v>
      </c>
      <c r="C2213" t="s">
        <v>315</v>
      </c>
      <c r="D2213" t="s">
        <v>48</v>
      </c>
      <c r="E2213" s="2">
        <v>1</v>
      </c>
      <c r="F2213" s="2">
        <v>0</v>
      </c>
      <c r="G2213" t="s">
        <v>316</v>
      </c>
      <c r="H2213" t="s">
        <v>261</v>
      </c>
      <c r="I2213" t="s">
        <v>10</v>
      </c>
      <c r="J2213" t="s">
        <v>70</v>
      </c>
      <c r="K2213" s="2">
        <v>2</v>
      </c>
      <c r="L2213" t="s">
        <v>65</v>
      </c>
      <c r="M2213" t="s">
        <v>71</v>
      </c>
      <c r="N2213" t="s">
        <v>186</v>
      </c>
    </row>
    <row r="2214" spans="1:14" x14ac:dyDescent="0.25">
      <c r="A2214" s="2">
        <v>1</v>
      </c>
      <c r="B2214" s="2">
        <v>2016</v>
      </c>
      <c r="C2214" t="s">
        <v>315</v>
      </c>
      <c r="D2214" t="s">
        <v>48</v>
      </c>
      <c r="E2214" s="2">
        <v>1</v>
      </c>
      <c r="F2214" s="2">
        <v>0</v>
      </c>
      <c r="G2214" t="s">
        <v>316</v>
      </c>
      <c r="H2214" t="s">
        <v>261</v>
      </c>
      <c r="I2214" t="s">
        <v>10</v>
      </c>
      <c r="J2214" t="s">
        <v>72</v>
      </c>
      <c r="K2214" s="3"/>
      <c r="L2214" t="s">
        <v>52</v>
      </c>
      <c r="M2214" t="s">
        <v>73</v>
      </c>
    </row>
    <row r="2215" spans="1:14" x14ac:dyDescent="0.25">
      <c r="A2215" s="2">
        <v>1</v>
      </c>
      <c r="B2215" s="2">
        <v>2016</v>
      </c>
      <c r="C2215" t="s">
        <v>315</v>
      </c>
      <c r="D2215" t="s">
        <v>48</v>
      </c>
      <c r="E2215" s="2">
        <v>1</v>
      </c>
      <c r="F2215" s="2">
        <v>0</v>
      </c>
      <c r="G2215" t="s">
        <v>316</v>
      </c>
      <c r="H2215" t="s">
        <v>261</v>
      </c>
      <c r="I2215" t="s">
        <v>10</v>
      </c>
      <c r="J2215" t="s">
        <v>74</v>
      </c>
      <c r="K2215" s="2">
        <v>2</v>
      </c>
      <c r="L2215" t="s">
        <v>75</v>
      </c>
      <c r="M2215" t="s">
        <v>76</v>
      </c>
      <c r="N2215" t="s">
        <v>207</v>
      </c>
    </row>
    <row r="2216" spans="1:14" x14ac:dyDescent="0.25">
      <c r="A2216" s="2">
        <v>1</v>
      </c>
      <c r="B2216" s="2">
        <v>2016</v>
      </c>
      <c r="C2216" t="s">
        <v>315</v>
      </c>
      <c r="D2216" t="s">
        <v>48</v>
      </c>
      <c r="E2216" s="2">
        <v>1</v>
      </c>
      <c r="F2216" s="2">
        <v>0</v>
      </c>
      <c r="G2216" t="s">
        <v>316</v>
      </c>
      <c r="H2216" t="s">
        <v>261</v>
      </c>
      <c r="I2216" t="s">
        <v>10</v>
      </c>
      <c r="J2216" t="s">
        <v>78</v>
      </c>
      <c r="K2216" s="2">
        <v>1</v>
      </c>
      <c r="L2216" t="s">
        <v>75</v>
      </c>
      <c r="M2216" t="s">
        <v>79</v>
      </c>
      <c r="N2216" t="s">
        <v>80</v>
      </c>
    </row>
    <row r="2217" spans="1:14" x14ac:dyDescent="0.25">
      <c r="A2217" s="2">
        <v>1</v>
      </c>
      <c r="B2217" s="2">
        <v>2016</v>
      </c>
      <c r="C2217" t="s">
        <v>315</v>
      </c>
      <c r="D2217" t="s">
        <v>48</v>
      </c>
      <c r="E2217" s="2">
        <v>1</v>
      </c>
      <c r="F2217" s="2">
        <v>0</v>
      </c>
      <c r="G2217" t="s">
        <v>316</v>
      </c>
      <c r="H2217" t="s">
        <v>261</v>
      </c>
      <c r="I2217" t="s">
        <v>10</v>
      </c>
      <c r="J2217" t="s">
        <v>81</v>
      </c>
      <c r="K2217" s="2">
        <v>1</v>
      </c>
      <c r="L2217" t="s">
        <v>75</v>
      </c>
      <c r="M2217" t="s">
        <v>82</v>
      </c>
      <c r="N2217" t="s">
        <v>83</v>
      </c>
    </row>
    <row r="2218" spans="1:14" x14ac:dyDescent="0.25">
      <c r="A2218" s="2">
        <v>1</v>
      </c>
      <c r="B2218" s="2">
        <v>2016</v>
      </c>
      <c r="C2218" t="s">
        <v>315</v>
      </c>
      <c r="D2218" t="s">
        <v>48</v>
      </c>
      <c r="E2218" s="2">
        <v>1</v>
      </c>
      <c r="F2218" s="2">
        <v>0</v>
      </c>
      <c r="G2218" t="s">
        <v>316</v>
      </c>
      <c r="H2218" t="s">
        <v>261</v>
      </c>
      <c r="I2218" t="s">
        <v>10</v>
      </c>
      <c r="J2218" t="s">
        <v>84</v>
      </c>
      <c r="K2218" s="2">
        <v>3</v>
      </c>
      <c r="L2218" t="s">
        <v>85</v>
      </c>
      <c r="M2218" t="s">
        <v>86</v>
      </c>
      <c r="N2218" t="s">
        <v>126</v>
      </c>
    </row>
    <row r="2219" spans="1:14" x14ac:dyDescent="0.25">
      <c r="A2219" s="2">
        <v>1</v>
      </c>
      <c r="B2219" s="2">
        <v>2016</v>
      </c>
      <c r="C2219" t="s">
        <v>315</v>
      </c>
      <c r="D2219" t="s">
        <v>48</v>
      </c>
      <c r="E2219" s="2">
        <v>1</v>
      </c>
      <c r="F2219" s="2">
        <v>0</v>
      </c>
      <c r="G2219" t="s">
        <v>316</v>
      </c>
      <c r="H2219" t="s">
        <v>261</v>
      </c>
      <c r="I2219" t="s">
        <v>10</v>
      </c>
      <c r="J2219" t="s">
        <v>88</v>
      </c>
      <c r="K2219" s="2">
        <v>3</v>
      </c>
      <c r="L2219" t="s">
        <v>85</v>
      </c>
      <c r="M2219" t="s">
        <v>89</v>
      </c>
      <c r="N2219" t="s">
        <v>126</v>
      </c>
    </row>
    <row r="2220" spans="1:14" x14ac:dyDescent="0.25">
      <c r="A2220" s="2">
        <v>1</v>
      </c>
      <c r="B2220" s="2">
        <v>2016</v>
      </c>
      <c r="C2220" t="s">
        <v>315</v>
      </c>
      <c r="D2220" t="s">
        <v>48</v>
      </c>
      <c r="E2220" s="2">
        <v>1</v>
      </c>
      <c r="F2220" s="2">
        <v>0</v>
      </c>
      <c r="G2220" t="s">
        <v>316</v>
      </c>
      <c r="H2220" t="s">
        <v>261</v>
      </c>
      <c r="I2220" t="s">
        <v>10</v>
      </c>
      <c r="J2220" t="s">
        <v>90</v>
      </c>
      <c r="K2220" s="2">
        <v>3</v>
      </c>
      <c r="L2220" t="s">
        <v>75</v>
      </c>
      <c r="M2220" t="s">
        <v>91</v>
      </c>
      <c r="N2220" t="s">
        <v>95</v>
      </c>
    </row>
    <row r="2221" spans="1:14" x14ac:dyDescent="0.25">
      <c r="A2221" s="2">
        <v>1</v>
      </c>
      <c r="B2221" s="2">
        <v>2016</v>
      </c>
      <c r="C2221" t="s">
        <v>315</v>
      </c>
      <c r="D2221" t="s">
        <v>48</v>
      </c>
      <c r="E2221" s="2">
        <v>1</v>
      </c>
      <c r="F2221" s="2">
        <v>0</v>
      </c>
      <c r="G2221" t="s">
        <v>316</v>
      </c>
      <c r="H2221" t="s">
        <v>261</v>
      </c>
      <c r="I2221" t="s">
        <v>10</v>
      </c>
      <c r="J2221" t="s">
        <v>93</v>
      </c>
      <c r="K2221" s="2">
        <v>3</v>
      </c>
      <c r="L2221" t="s">
        <v>75</v>
      </c>
      <c r="M2221" t="s">
        <v>94</v>
      </c>
      <c r="N2221" t="s">
        <v>95</v>
      </c>
    </row>
    <row r="2222" spans="1:14" x14ac:dyDescent="0.25">
      <c r="A2222" s="2">
        <v>1</v>
      </c>
      <c r="B2222" s="2">
        <v>2016</v>
      </c>
      <c r="C2222" t="s">
        <v>315</v>
      </c>
      <c r="D2222" t="s">
        <v>48</v>
      </c>
      <c r="E2222" s="2">
        <v>1</v>
      </c>
      <c r="F2222" s="2">
        <v>0</v>
      </c>
      <c r="G2222" t="s">
        <v>316</v>
      </c>
      <c r="H2222" t="s">
        <v>261</v>
      </c>
      <c r="I2222" t="s">
        <v>10</v>
      </c>
      <c r="J2222" t="s">
        <v>96</v>
      </c>
      <c r="K2222" s="2">
        <v>2</v>
      </c>
      <c r="L2222" t="s">
        <v>75</v>
      </c>
      <c r="M2222" t="s">
        <v>97</v>
      </c>
      <c r="N2222" t="s">
        <v>176</v>
      </c>
    </row>
    <row r="2223" spans="1:14" x14ac:dyDescent="0.25">
      <c r="A2223" s="2">
        <v>1</v>
      </c>
      <c r="B2223" s="2">
        <v>2016</v>
      </c>
      <c r="C2223" t="s">
        <v>315</v>
      </c>
      <c r="D2223" t="s">
        <v>48</v>
      </c>
      <c r="E2223" s="2">
        <v>1</v>
      </c>
      <c r="F2223" s="2">
        <v>0</v>
      </c>
      <c r="G2223" t="s">
        <v>316</v>
      </c>
      <c r="H2223" t="s">
        <v>261</v>
      </c>
      <c r="I2223" t="s">
        <v>10</v>
      </c>
      <c r="J2223" t="s">
        <v>98</v>
      </c>
      <c r="K2223" s="2">
        <v>1</v>
      </c>
      <c r="L2223" t="s">
        <v>85</v>
      </c>
      <c r="M2223" t="s">
        <v>99</v>
      </c>
      <c r="N2223" t="s">
        <v>200</v>
      </c>
    </row>
    <row r="2224" spans="1:14" x14ac:dyDescent="0.25">
      <c r="A2224" s="2">
        <v>1</v>
      </c>
      <c r="B2224" s="2">
        <v>2016</v>
      </c>
      <c r="C2224" t="s">
        <v>315</v>
      </c>
      <c r="D2224" t="s">
        <v>48</v>
      </c>
      <c r="E2224" s="2">
        <v>1</v>
      </c>
      <c r="F2224" s="2">
        <v>0</v>
      </c>
      <c r="G2224" t="s">
        <v>316</v>
      </c>
      <c r="H2224" t="s">
        <v>261</v>
      </c>
      <c r="I2224" t="s">
        <v>10</v>
      </c>
      <c r="J2224" t="s">
        <v>100</v>
      </c>
      <c r="K2224" s="3"/>
      <c r="L2224" t="s">
        <v>61</v>
      </c>
      <c r="M2224" t="s">
        <v>101</v>
      </c>
    </row>
    <row r="2225" spans="1:14" x14ac:dyDescent="0.25">
      <c r="A2225" s="2">
        <v>1</v>
      </c>
      <c r="B2225" s="2">
        <v>2016</v>
      </c>
      <c r="C2225" t="s">
        <v>315</v>
      </c>
      <c r="D2225" t="s">
        <v>48</v>
      </c>
      <c r="E2225" s="2">
        <v>1</v>
      </c>
      <c r="F2225" s="2">
        <v>0</v>
      </c>
      <c r="G2225" t="s">
        <v>316</v>
      </c>
      <c r="H2225" t="s">
        <v>261</v>
      </c>
      <c r="I2225" t="s">
        <v>10</v>
      </c>
      <c r="J2225" t="s">
        <v>102</v>
      </c>
      <c r="K2225" s="3"/>
      <c r="L2225" t="s">
        <v>61</v>
      </c>
      <c r="M2225" t="s">
        <v>103</v>
      </c>
    </row>
    <row r="2226" spans="1:14" x14ac:dyDescent="0.25">
      <c r="A2226" s="2">
        <v>1</v>
      </c>
      <c r="B2226" s="2">
        <v>2016</v>
      </c>
      <c r="C2226" t="s">
        <v>315</v>
      </c>
      <c r="D2226" t="s">
        <v>48</v>
      </c>
      <c r="E2226" s="2">
        <v>1</v>
      </c>
      <c r="F2226" s="2">
        <v>0</v>
      </c>
      <c r="G2226" t="s">
        <v>316</v>
      </c>
      <c r="H2226" t="s">
        <v>261</v>
      </c>
      <c r="I2226" t="s">
        <v>10</v>
      </c>
      <c r="J2226" t="s">
        <v>104</v>
      </c>
      <c r="K2226" s="3"/>
      <c r="L2226" t="s">
        <v>61</v>
      </c>
      <c r="M2226" t="s">
        <v>105</v>
      </c>
    </row>
    <row r="2227" spans="1:14" x14ac:dyDescent="0.25">
      <c r="A2227" s="2">
        <v>1</v>
      </c>
      <c r="B2227" s="2">
        <v>2016</v>
      </c>
      <c r="C2227" t="s">
        <v>315</v>
      </c>
      <c r="D2227" t="s">
        <v>48</v>
      </c>
      <c r="E2227" s="2">
        <v>1</v>
      </c>
      <c r="F2227" s="2">
        <v>0</v>
      </c>
      <c r="G2227" t="s">
        <v>316</v>
      </c>
      <c r="H2227" t="s">
        <v>261</v>
      </c>
      <c r="I2227" t="s">
        <v>10</v>
      </c>
      <c r="J2227" t="s">
        <v>106</v>
      </c>
      <c r="K2227" s="3"/>
      <c r="L2227" t="s">
        <v>61</v>
      </c>
      <c r="M2227" t="s">
        <v>107</v>
      </c>
    </row>
    <row r="2228" spans="1:14" x14ac:dyDescent="0.25">
      <c r="A2228" s="2">
        <v>1</v>
      </c>
      <c r="B2228" s="2">
        <v>2016</v>
      </c>
      <c r="C2228" t="s">
        <v>315</v>
      </c>
      <c r="D2228" t="s">
        <v>48</v>
      </c>
      <c r="E2228" s="2">
        <v>1</v>
      </c>
      <c r="F2228" s="2">
        <v>0</v>
      </c>
      <c r="G2228" t="s">
        <v>316</v>
      </c>
      <c r="H2228" t="s">
        <v>261</v>
      </c>
      <c r="I2228" t="s">
        <v>10</v>
      </c>
      <c r="J2228" t="s">
        <v>108</v>
      </c>
      <c r="K2228" s="3"/>
      <c r="L2228" t="s">
        <v>61</v>
      </c>
      <c r="M2228" t="s">
        <v>109</v>
      </c>
    </row>
    <row r="2229" spans="1:14" x14ac:dyDescent="0.25">
      <c r="A2229" s="2">
        <v>1</v>
      </c>
      <c r="B2229" s="2">
        <v>2016</v>
      </c>
      <c r="C2229" t="s">
        <v>315</v>
      </c>
      <c r="D2229" t="s">
        <v>48</v>
      </c>
      <c r="E2229" s="2">
        <v>1</v>
      </c>
      <c r="F2229" s="2">
        <v>0</v>
      </c>
      <c r="G2229" t="s">
        <v>316</v>
      </c>
      <c r="H2229" t="s">
        <v>261</v>
      </c>
      <c r="I2229" t="s">
        <v>10</v>
      </c>
      <c r="J2229" t="s">
        <v>110</v>
      </c>
      <c r="K2229" s="3"/>
      <c r="L2229" t="s">
        <v>61</v>
      </c>
      <c r="M2229" t="s">
        <v>111</v>
      </c>
    </row>
    <row r="2230" spans="1:14" x14ac:dyDescent="0.25">
      <c r="A2230" s="2">
        <v>1</v>
      </c>
      <c r="B2230" s="2">
        <v>2016</v>
      </c>
      <c r="C2230" t="s">
        <v>315</v>
      </c>
      <c r="D2230" t="s">
        <v>48</v>
      </c>
      <c r="E2230" s="2">
        <v>1</v>
      </c>
      <c r="F2230" s="2">
        <v>0</v>
      </c>
      <c r="G2230" t="s">
        <v>316</v>
      </c>
      <c r="H2230" t="s">
        <v>261</v>
      </c>
      <c r="I2230" t="s">
        <v>10</v>
      </c>
      <c r="J2230" t="s">
        <v>112</v>
      </c>
      <c r="K2230" s="3"/>
      <c r="L2230" t="s">
        <v>61</v>
      </c>
      <c r="M2230" t="s">
        <v>113</v>
      </c>
    </row>
    <row r="2231" spans="1:14" x14ac:dyDescent="0.25">
      <c r="A2231" s="2">
        <v>1</v>
      </c>
      <c r="B2231" s="2">
        <v>2016</v>
      </c>
      <c r="C2231" t="s">
        <v>315</v>
      </c>
      <c r="D2231" t="s">
        <v>48</v>
      </c>
      <c r="E2231" s="2">
        <v>1</v>
      </c>
      <c r="F2231" s="2">
        <v>0</v>
      </c>
      <c r="G2231" t="s">
        <v>316</v>
      </c>
      <c r="H2231" t="s">
        <v>261</v>
      </c>
      <c r="I2231" t="s">
        <v>10</v>
      </c>
      <c r="J2231" t="s">
        <v>114</v>
      </c>
      <c r="K2231" s="3"/>
      <c r="L2231" t="s">
        <v>61</v>
      </c>
      <c r="M2231" t="s">
        <v>115</v>
      </c>
    </row>
    <row r="2232" spans="1:14" x14ac:dyDescent="0.25">
      <c r="A2232" s="2">
        <v>1</v>
      </c>
      <c r="B2232" s="2">
        <v>2016</v>
      </c>
      <c r="C2232" t="s">
        <v>315</v>
      </c>
      <c r="D2232" t="s">
        <v>48</v>
      </c>
      <c r="E2232" s="2">
        <v>1</v>
      </c>
      <c r="F2232" s="2">
        <v>0</v>
      </c>
      <c r="G2232" t="s">
        <v>316</v>
      </c>
      <c r="H2232" t="s">
        <v>261</v>
      </c>
      <c r="I2232" t="s">
        <v>10</v>
      </c>
      <c r="J2232" t="s">
        <v>116</v>
      </c>
      <c r="K2232" s="2">
        <v>2</v>
      </c>
      <c r="L2232" t="s">
        <v>65</v>
      </c>
      <c r="M2232" t="s">
        <v>117</v>
      </c>
      <c r="N2232" t="s">
        <v>186</v>
      </c>
    </row>
    <row r="2233" spans="1:14" x14ac:dyDescent="0.25">
      <c r="A2233" s="2">
        <v>1</v>
      </c>
      <c r="B2233" s="2">
        <v>2016</v>
      </c>
      <c r="C2233" t="s">
        <v>315</v>
      </c>
      <c r="D2233" t="s">
        <v>48</v>
      </c>
      <c r="E2233" s="2">
        <v>1</v>
      </c>
      <c r="F2233" s="2">
        <v>0</v>
      </c>
      <c r="G2233" t="s">
        <v>316</v>
      </c>
      <c r="H2233" t="s">
        <v>261</v>
      </c>
      <c r="I2233" t="s">
        <v>10</v>
      </c>
      <c r="J2233" t="s">
        <v>118</v>
      </c>
      <c r="K2233" s="2">
        <v>3</v>
      </c>
      <c r="L2233" t="s">
        <v>55</v>
      </c>
      <c r="M2233" t="s">
        <v>119</v>
      </c>
      <c r="N2233" t="s">
        <v>178</v>
      </c>
    </row>
    <row r="2234" spans="1:14" x14ac:dyDescent="0.25">
      <c r="A2234" s="2">
        <v>1</v>
      </c>
      <c r="B2234" s="2">
        <v>2016</v>
      </c>
      <c r="C2234" t="s">
        <v>315</v>
      </c>
      <c r="D2234" t="s">
        <v>48</v>
      </c>
      <c r="E2234" s="2">
        <v>1</v>
      </c>
      <c r="F2234" s="2">
        <v>0</v>
      </c>
      <c r="G2234" t="s">
        <v>316</v>
      </c>
      <c r="H2234" t="s">
        <v>261</v>
      </c>
      <c r="I2234" t="s">
        <v>10</v>
      </c>
      <c r="J2234" t="s">
        <v>120</v>
      </c>
      <c r="K2234" s="2">
        <v>1</v>
      </c>
      <c r="L2234" t="s">
        <v>65</v>
      </c>
      <c r="M2234" t="s">
        <v>121</v>
      </c>
      <c r="N2234" t="s">
        <v>230</v>
      </c>
    </row>
    <row r="2235" spans="1:14" x14ac:dyDescent="0.25">
      <c r="A2235" s="2">
        <v>1</v>
      </c>
      <c r="B2235" s="2">
        <v>2016</v>
      </c>
      <c r="C2235" t="s">
        <v>315</v>
      </c>
      <c r="D2235" t="s">
        <v>48</v>
      </c>
      <c r="E2235" s="2">
        <v>1</v>
      </c>
      <c r="F2235" s="2">
        <v>0</v>
      </c>
      <c r="G2235" t="s">
        <v>316</v>
      </c>
      <c r="H2235" t="s">
        <v>261</v>
      </c>
      <c r="I2235" t="s">
        <v>10</v>
      </c>
      <c r="J2235" t="s">
        <v>122</v>
      </c>
      <c r="K2235" s="2">
        <v>3</v>
      </c>
      <c r="L2235" t="s">
        <v>85</v>
      </c>
      <c r="M2235" t="s">
        <v>123</v>
      </c>
      <c r="N2235" t="s">
        <v>126</v>
      </c>
    </row>
    <row r="2236" spans="1:14" x14ac:dyDescent="0.25">
      <c r="A2236" s="2">
        <v>1</v>
      </c>
      <c r="B2236" s="2">
        <v>2016</v>
      </c>
      <c r="C2236" t="s">
        <v>315</v>
      </c>
      <c r="D2236" t="s">
        <v>48</v>
      </c>
      <c r="E2236" s="2">
        <v>1</v>
      </c>
      <c r="F2236" s="2">
        <v>0</v>
      </c>
      <c r="G2236" t="s">
        <v>316</v>
      </c>
      <c r="H2236" t="s">
        <v>261</v>
      </c>
      <c r="I2236" t="s">
        <v>10</v>
      </c>
      <c r="J2236" t="s">
        <v>124</v>
      </c>
      <c r="K2236" s="2">
        <v>2</v>
      </c>
      <c r="L2236" t="s">
        <v>85</v>
      </c>
      <c r="M2236" t="s">
        <v>125</v>
      </c>
      <c r="N2236" t="s">
        <v>176</v>
      </c>
    </row>
    <row r="2237" spans="1:14" x14ac:dyDescent="0.25">
      <c r="A2237" s="2">
        <v>1</v>
      </c>
      <c r="B2237" s="2">
        <v>2016</v>
      </c>
      <c r="C2237" t="s">
        <v>315</v>
      </c>
      <c r="D2237" t="s">
        <v>48</v>
      </c>
      <c r="E2237" s="2">
        <v>1</v>
      </c>
      <c r="F2237" s="2">
        <v>0</v>
      </c>
      <c r="G2237" t="s">
        <v>316</v>
      </c>
      <c r="H2237" t="s">
        <v>261</v>
      </c>
      <c r="I2237" t="s">
        <v>10</v>
      </c>
      <c r="J2237" t="s">
        <v>127</v>
      </c>
      <c r="K2237" s="2">
        <v>3</v>
      </c>
      <c r="L2237" t="s">
        <v>85</v>
      </c>
      <c r="M2237" t="s">
        <v>128</v>
      </c>
      <c r="N2237" t="s">
        <v>126</v>
      </c>
    </row>
    <row r="2238" spans="1:14" x14ac:dyDescent="0.25">
      <c r="A2238" s="2">
        <v>1</v>
      </c>
      <c r="B2238" s="2">
        <v>2016</v>
      </c>
      <c r="C2238" t="s">
        <v>315</v>
      </c>
      <c r="D2238" t="s">
        <v>48</v>
      </c>
      <c r="E2238" s="2">
        <v>1</v>
      </c>
      <c r="F2238" s="2">
        <v>0</v>
      </c>
      <c r="G2238" t="s">
        <v>316</v>
      </c>
      <c r="H2238" t="s">
        <v>261</v>
      </c>
      <c r="I2238" t="s">
        <v>10</v>
      </c>
      <c r="J2238" t="s">
        <v>129</v>
      </c>
      <c r="K2238" s="2">
        <v>2</v>
      </c>
      <c r="L2238" t="s">
        <v>85</v>
      </c>
      <c r="M2238" t="s">
        <v>130</v>
      </c>
      <c r="N2238" t="s">
        <v>176</v>
      </c>
    </row>
    <row r="2239" spans="1:14" x14ac:dyDescent="0.25">
      <c r="A2239" s="2">
        <v>1</v>
      </c>
      <c r="B2239" s="2">
        <v>2016</v>
      </c>
      <c r="C2239" t="s">
        <v>315</v>
      </c>
      <c r="D2239" t="s">
        <v>48</v>
      </c>
      <c r="E2239" s="2">
        <v>1</v>
      </c>
      <c r="F2239" s="2">
        <v>0</v>
      </c>
      <c r="G2239" t="s">
        <v>316</v>
      </c>
      <c r="H2239" t="s">
        <v>261</v>
      </c>
      <c r="I2239" t="s">
        <v>10</v>
      </c>
      <c r="J2239" t="s">
        <v>131</v>
      </c>
      <c r="K2239" s="2">
        <v>3</v>
      </c>
      <c r="L2239" t="s">
        <v>85</v>
      </c>
      <c r="M2239" t="s">
        <v>132</v>
      </c>
      <c r="N2239" t="s">
        <v>126</v>
      </c>
    </row>
    <row r="2240" spans="1:14" x14ac:dyDescent="0.25">
      <c r="A2240" s="2">
        <v>1</v>
      </c>
      <c r="B2240" s="2">
        <v>2016</v>
      </c>
      <c r="C2240" t="s">
        <v>315</v>
      </c>
      <c r="D2240" t="s">
        <v>48</v>
      </c>
      <c r="E2240" s="2">
        <v>1</v>
      </c>
      <c r="F2240" s="2">
        <v>0</v>
      </c>
      <c r="G2240" t="s">
        <v>316</v>
      </c>
      <c r="H2240" t="s">
        <v>261</v>
      </c>
      <c r="I2240" t="s">
        <v>10</v>
      </c>
      <c r="J2240" t="s">
        <v>133</v>
      </c>
      <c r="K2240" s="2">
        <v>2</v>
      </c>
      <c r="L2240" t="s">
        <v>52</v>
      </c>
      <c r="M2240" t="s">
        <v>134</v>
      </c>
      <c r="N2240" t="s">
        <v>63</v>
      </c>
    </row>
    <row r="2241" spans="1:14" x14ac:dyDescent="0.25">
      <c r="A2241" s="2">
        <v>1</v>
      </c>
      <c r="B2241" s="2">
        <v>2016</v>
      </c>
      <c r="C2241" t="s">
        <v>315</v>
      </c>
      <c r="D2241" t="s">
        <v>48</v>
      </c>
      <c r="E2241" s="2">
        <v>1</v>
      </c>
      <c r="F2241" s="2">
        <v>0</v>
      </c>
      <c r="G2241" t="s">
        <v>316</v>
      </c>
      <c r="H2241" t="s">
        <v>261</v>
      </c>
      <c r="I2241" t="s">
        <v>10</v>
      </c>
      <c r="J2241" t="s">
        <v>135</v>
      </c>
      <c r="K2241" s="2">
        <v>2</v>
      </c>
      <c r="L2241" t="s">
        <v>55</v>
      </c>
      <c r="M2241" t="s">
        <v>136</v>
      </c>
      <c r="N2241" t="s">
        <v>187</v>
      </c>
    </row>
    <row r="2242" spans="1:14" x14ac:dyDescent="0.25">
      <c r="A2242" s="2">
        <v>1</v>
      </c>
      <c r="B2242" s="2">
        <v>2016</v>
      </c>
      <c r="C2242" t="s">
        <v>315</v>
      </c>
      <c r="D2242" t="s">
        <v>48</v>
      </c>
      <c r="E2242" s="2">
        <v>1</v>
      </c>
      <c r="F2242" s="2">
        <v>0</v>
      </c>
      <c r="G2242" t="s">
        <v>316</v>
      </c>
      <c r="H2242" t="s">
        <v>261</v>
      </c>
      <c r="I2242" t="s">
        <v>10</v>
      </c>
      <c r="J2242" t="s">
        <v>137</v>
      </c>
      <c r="K2242" s="2">
        <v>3</v>
      </c>
      <c r="L2242" t="s">
        <v>55</v>
      </c>
      <c r="M2242" t="s">
        <v>138</v>
      </c>
      <c r="N2242" t="s">
        <v>178</v>
      </c>
    </row>
    <row r="2243" spans="1:14" x14ac:dyDescent="0.25">
      <c r="A2243" s="2">
        <v>1</v>
      </c>
      <c r="B2243" s="2">
        <v>2016</v>
      </c>
      <c r="C2243" t="s">
        <v>315</v>
      </c>
      <c r="D2243" t="s">
        <v>48</v>
      </c>
      <c r="E2243" s="2">
        <v>1</v>
      </c>
      <c r="F2243" s="2">
        <v>0</v>
      </c>
      <c r="G2243" t="s">
        <v>316</v>
      </c>
      <c r="H2243" t="s">
        <v>261</v>
      </c>
      <c r="I2243" t="s">
        <v>10</v>
      </c>
      <c r="J2243" t="s">
        <v>139</v>
      </c>
      <c r="K2243" s="2">
        <v>3</v>
      </c>
      <c r="L2243" t="s">
        <v>85</v>
      </c>
      <c r="M2243" t="s">
        <v>140</v>
      </c>
      <c r="N2243" t="s">
        <v>126</v>
      </c>
    </row>
    <row r="2244" spans="1:14" x14ac:dyDescent="0.25">
      <c r="A2244" s="2">
        <v>1</v>
      </c>
      <c r="B2244" s="2">
        <v>2016</v>
      </c>
      <c r="C2244" t="s">
        <v>315</v>
      </c>
      <c r="D2244" t="s">
        <v>48</v>
      </c>
      <c r="E2244" s="2">
        <v>1</v>
      </c>
      <c r="F2244" s="2">
        <v>0</v>
      </c>
      <c r="G2244" t="s">
        <v>316</v>
      </c>
      <c r="H2244" t="s">
        <v>261</v>
      </c>
      <c r="I2244" t="s">
        <v>10</v>
      </c>
      <c r="J2244" t="s">
        <v>141</v>
      </c>
      <c r="K2244" s="2">
        <v>3</v>
      </c>
      <c r="L2244" t="s">
        <v>85</v>
      </c>
      <c r="M2244" t="s">
        <v>142</v>
      </c>
      <c r="N2244" t="s">
        <v>126</v>
      </c>
    </row>
    <row r="2245" spans="1:14" x14ac:dyDescent="0.25">
      <c r="A2245" s="2">
        <v>1</v>
      </c>
      <c r="B2245" s="2">
        <v>2016</v>
      </c>
      <c r="C2245" t="s">
        <v>315</v>
      </c>
      <c r="D2245" t="s">
        <v>48</v>
      </c>
      <c r="E2245" s="2">
        <v>1</v>
      </c>
      <c r="F2245" s="2">
        <v>0</v>
      </c>
      <c r="G2245" t="s">
        <v>316</v>
      </c>
      <c r="H2245" t="s">
        <v>261</v>
      </c>
      <c r="I2245" t="s">
        <v>10</v>
      </c>
      <c r="J2245" t="s">
        <v>143</v>
      </c>
      <c r="K2245" s="2">
        <v>3</v>
      </c>
      <c r="L2245" t="s">
        <v>85</v>
      </c>
      <c r="M2245" t="s">
        <v>144</v>
      </c>
      <c r="N2245" t="s">
        <v>126</v>
      </c>
    </row>
    <row r="2246" spans="1:14" x14ac:dyDescent="0.25">
      <c r="A2246" s="2">
        <v>1</v>
      </c>
      <c r="B2246" s="2">
        <v>2016</v>
      </c>
      <c r="C2246" t="s">
        <v>315</v>
      </c>
      <c r="D2246" t="s">
        <v>48</v>
      </c>
      <c r="E2246" s="2">
        <v>1</v>
      </c>
      <c r="F2246" s="2">
        <v>0</v>
      </c>
      <c r="G2246" t="s">
        <v>316</v>
      </c>
      <c r="H2246" t="s">
        <v>261</v>
      </c>
      <c r="I2246" t="s">
        <v>10</v>
      </c>
      <c r="J2246" t="s">
        <v>145</v>
      </c>
      <c r="K2246" s="2">
        <v>3</v>
      </c>
      <c r="L2246" t="s">
        <v>55</v>
      </c>
      <c r="M2246" t="s">
        <v>146</v>
      </c>
      <c r="N2246" t="s">
        <v>178</v>
      </c>
    </row>
    <row r="2247" spans="1:14" x14ac:dyDescent="0.25">
      <c r="A2247" s="2">
        <v>1</v>
      </c>
      <c r="B2247" s="2">
        <v>2016</v>
      </c>
      <c r="C2247" t="s">
        <v>315</v>
      </c>
      <c r="D2247" t="s">
        <v>48</v>
      </c>
      <c r="E2247" s="2">
        <v>1</v>
      </c>
      <c r="F2247" s="2">
        <v>0</v>
      </c>
      <c r="G2247" t="s">
        <v>316</v>
      </c>
      <c r="H2247" t="s">
        <v>261</v>
      </c>
      <c r="I2247" t="s">
        <v>10</v>
      </c>
      <c r="J2247" t="s">
        <v>147</v>
      </c>
      <c r="K2247" s="2">
        <v>3</v>
      </c>
      <c r="L2247" t="s">
        <v>55</v>
      </c>
      <c r="M2247" t="s">
        <v>148</v>
      </c>
      <c r="N2247" t="s">
        <v>178</v>
      </c>
    </row>
    <row r="2248" spans="1:14" x14ac:dyDescent="0.25">
      <c r="A2248" s="2">
        <v>1</v>
      </c>
      <c r="B2248" s="2">
        <v>2016</v>
      </c>
      <c r="C2248" t="s">
        <v>315</v>
      </c>
      <c r="D2248" t="s">
        <v>48</v>
      </c>
      <c r="E2248" s="2">
        <v>1</v>
      </c>
      <c r="F2248" s="2">
        <v>0</v>
      </c>
      <c r="G2248" t="s">
        <v>316</v>
      </c>
      <c r="H2248" t="s">
        <v>261</v>
      </c>
      <c r="I2248" t="s">
        <v>10</v>
      </c>
      <c r="J2248" t="s">
        <v>149</v>
      </c>
      <c r="K2248" s="2">
        <v>5</v>
      </c>
      <c r="L2248" t="s">
        <v>55</v>
      </c>
      <c r="M2248" t="s">
        <v>150</v>
      </c>
      <c r="N2248" t="s">
        <v>185</v>
      </c>
    </row>
    <row r="2249" spans="1:14" x14ac:dyDescent="0.25">
      <c r="A2249" s="2">
        <v>1</v>
      </c>
      <c r="B2249" s="2">
        <v>2016</v>
      </c>
      <c r="C2249" t="s">
        <v>315</v>
      </c>
      <c r="D2249" t="s">
        <v>48</v>
      </c>
      <c r="E2249" s="2">
        <v>1</v>
      </c>
      <c r="F2249" s="2">
        <v>0</v>
      </c>
      <c r="G2249" t="s">
        <v>316</v>
      </c>
      <c r="H2249" t="s">
        <v>261</v>
      </c>
      <c r="I2249" t="s">
        <v>10</v>
      </c>
      <c r="J2249" t="s">
        <v>151</v>
      </c>
      <c r="K2249" s="3"/>
      <c r="L2249" t="s">
        <v>52</v>
      </c>
      <c r="M2249" t="s">
        <v>152</v>
      </c>
    </row>
    <row r="2250" spans="1:14" x14ac:dyDescent="0.25">
      <c r="A2250" s="2">
        <v>1</v>
      </c>
      <c r="B2250" s="2">
        <v>2016</v>
      </c>
      <c r="C2250" t="s">
        <v>315</v>
      </c>
      <c r="D2250" t="s">
        <v>48</v>
      </c>
      <c r="E2250" s="2">
        <v>1</v>
      </c>
      <c r="F2250" s="2">
        <v>0</v>
      </c>
      <c r="G2250" t="s">
        <v>316</v>
      </c>
      <c r="H2250" t="s">
        <v>261</v>
      </c>
      <c r="I2250" t="s">
        <v>10</v>
      </c>
      <c r="J2250" t="s">
        <v>153</v>
      </c>
      <c r="K2250" s="2">
        <v>4</v>
      </c>
      <c r="L2250" t="s">
        <v>75</v>
      </c>
      <c r="M2250" t="s">
        <v>154</v>
      </c>
      <c r="N2250" t="s">
        <v>209</v>
      </c>
    </row>
    <row r="2251" spans="1:14" x14ac:dyDescent="0.25">
      <c r="A2251" s="2">
        <v>1</v>
      </c>
      <c r="B2251" s="2">
        <v>2016</v>
      </c>
      <c r="C2251" t="s">
        <v>315</v>
      </c>
      <c r="D2251" t="s">
        <v>48</v>
      </c>
      <c r="E2251" s="2">
        <v>1</v>
      </c>
      <c r="F2251" s="2">
        <v>0</v>
      </c>
      <c r="G2251" t="s">
        <v>316</v>
      </c>
      <c r="H2251" t="s">
        <v>261</v>
      </c>
      <c r="I2251" t="s">
        <v>10</v>
      </c>
      <c r="J2251" t="s">
        <v>156</v>
      </c>
      <c r="K2251" s="2">
        <v>1</v>
      </c>
      <c r="L2251" t="s">
        <v>75</v>
      </c>
      <c r="M2251" t="s">
        <v>157</v>
      </c>
      <c r="N2251" t="s">
        <v>158</v>
      </c>
    </row>
    <row r="2252" spans="1:14" x14ac:dyDescent="0.25">
      <c r="A2252" s="2">
        <v>1</v>
      </c>
      <c r="B2252" s="2">
        <v>2016</v>
      </c>
      <c r="C2252" t="s">
        <v>315</v>
      </c>
      <c r="D2252" t="s">
        <v>48</v>
      </c>
      <c r="E2252" s="2">
        <v>1</v>
      </c>
      <c r="F2252" s="2">
        <v>0</v>
      </c>
      <c r="G2252" t="s">
        <v>316</v>
      </c>
      <c r="H2252" t="s">
        <v>261</v>
      </c>
      <c r="I2252" t="s">
        <v>10</v>
      </c>
      <c r="J2252" t="s">
        <v>159</v>
      </c>
      <c r="K2252" s="3"/>
      <c r="L2252" t="s">
        <v>52</v>
      </c>
      <c r="M2252" t="s">
        <v>160</v>
      </c>
    </row>
    <row r="2253" spans="1:14" x14ac:dyDescent="0.25">
      <c r="A2253" s="2">
        <v>1</v>
      </c>
      <c r="B2253" s="2">
        <v>2016</v>
      </c>
      <c r="C2253" t="s">
        <v>315</v>
      </c>
      <c r="D2253" t="s">
        <v>48</v>
      </c>
      <c r="E2253" s="2">
        <v>1</v>
      </c>
      <c r="F2253" s="2">
        <v>0</v>
      </c>
      <c r="G2253" t="s">
        <v>316</v>
      </c>
      <c r="H2253" t="s">
        <v>261</v>
      </c>
      <c r="I2253" t="s">
        <v>10</v>
      </c>
      <c r="J2253" t="s">
        <v>161</v>
      </c>
      <c r="K2253" s="3"/>
      <c r="L2253" t="s">
        <v>52</v>
      </c>
      <c r="M2253" t="s">
        <v>162</v>
      </c>
    </row>
    <row r="2254" spans="1:14" x14ac:dyDescent="0.25">
      <c r="A2254" s="2">
        <v>1</v>
      </c>
      <c r="B2254" s="2">
        <v>2016</v>
      </c>
      <c r="C2254" t="s">
        <v>315</v>
      </c>
      <c r="D2254" t="s">
        <v>48</v>
      </c>
      <c r="E2254" s="2">
        <v>1</v>
      </c>
      <c r="F2254" s="2">
        <v>0</v>
      </c>
      <c r="G2254" t="s">
        <v>316</v>
      </c>
      <c r="H2254" t="s">
        <v>261</v>
      </c>
      <c r="I2254" t="s">
        <v>10</v>
      </c>
      <c r="J2254" t="s">
        <v>163</v>
      </c>
      <c r="K2254" s="2">
        <v>4</v>
      </c>
      <c r="L2254" t="s">
        <v>52</v>
      </c>
      <c r="M2254" t="s">
        <v>164</v>
      </c>
      <c r="N2254" t="s">
        <v>313</v>
      </c>
    </row>
    <row r="2255" spans="1:14" x14ac:dyDescent="0.25">
      <c r="A2255" s="2">
        <v>1</v>
      </c>
      <c r="B2255" s="2">
        <v>2016</v>
      </c>
      <c r="C2255" t="s">
        <v>315</v>
      </c>
      <c r="D2255" t="s">
        <v>48</v>
      </c>
      <c r="E2255" s="2">
        <v>1</v>
      </c>
      <c r="F2255" s="2">
        <v>0</v>
      </c>
      <c r="G2255" t="s">
        <v>316</v>
      </c>
      <c r="H2255" t="s">
        <v>261</v>
      </c>
      <c r="I2255" t="s">
        <v>10</v>
      </c>
      <c r="J2255" t="s">
        <v>166</v>
      </c>
      <c r="K2255" s="2">
        <v>1</v>
      </c>
      <c r="L2255" t="s">
        <v>55</v>
      </c>
      <c r="M2255" t="s">
        <v>167</v>
      </c>
      <c r="N2255" t="s">
        <v>282</v>
      </c>
    </row>
    <row r="2256" spans="1:14" x14ac:dyDescent="0.25">
      <c r="A2256" s="2">
        <v>1</v>
      </c>
      <c r="B2256" s="2">
        <v>2016</v>
      </c>
      <c r="C2256" t="s">
        <v>317</v>
      </c>
      <c r="D2256" t="s">
        <v>169</v>
      </c>
      <c r="E2256" s="2">
        <v>0</v>
      </c>
      <c r="F2256" s="2">
        <v>1</v>
      </c>
      <c r="G2256" t="s">
        <v>318</v>
      </c>
      <c r="H2256" t="s">
        <v>171</v>
      </c>
      <c r="I2256" t="s">
        <v>19</v>
      </c>
      <c r="J2256" t="s">
        <v>51</v>
      </c>
      <c r="K2256" s="3"/>
      <c r="L2256" t="s">
        <v>52</v>
      </c>
      <c r="M2256" t="s">
        <v>53</v>
      </c>
    </row>
    <row r="2257" spans="1:14" x14ac:dyDescent="0.25">
      <c r="A2257" s="2">
        <v>1</v>
      </c>
      <c r="B2257" s="2">
        <v>2016</v>
      </c>
      <c r="C2257" t="s">
        <v>317</v>
      </c>
      <c r="D2257" t="s">
        <v>169</v>
      </c>
      <c r="E2257" s="2">
        <v>0</v>
      </c>
      <c r="F2257" s="2">
        <v>1</v>
      </c>
      <c r="G2257" t="s">
        <v>318</v>
      </c>
      <c r="H2257" t="s">
        <v>171</v>
      </c>
      <c r="I2257" t="s">
        <v>19</v>
      </c>
      <c r="J2257" t="s">
        <v>54</v>
      </c>
      <c r="K2257" s="2">
        <v>3</v>
      </c>
      <c r="L2257" t="s">
        <v>55</v>
      </c>
      <c r="M2257" t="s">
        <v>56</v>
      </c>
      <c r="N2257" t="s">
        <v>178</v>
      </c>
    </row>
    <row r="2258" spans="1:14" x14ac:dyDescent="0.25">
      <c r="A2258" s="2">
        <v>1</v>
      </c>
      <c r="B2258" s="2">
        <v>2016</v>
      </c>
      <c r="C2258" t="s">
        <v>317</v>
      </c>
      <c r="D2258" t="s">
        <v>169</v>
      </c>
      <c r="E2258" s="2">
        <v>0</v>
      </c>
      <c r="F2258" s="2">
        <v>1</v>
      </c>
      <c r="G2258" t="s">
        <v>318</v>
      </c>
      <c r="H2258" t="s">
        <v>171</v>
      </c>
      <c r="I2258" t="s">
        <v>19</v>
      </c>
      <c r="J2258" t="s">
        <v>58</v>
      </c>
      <c r="K2258" s="2">
        <v>4</v>
      </c>
      <c r="L2258" t="s">
        <v>55</v>
      </c>
      <c r="M2258" t="s">
        <v>59</v>
      </c>
      <c r="N2258" t="s">
        <v>57</v>
      </c>
    </row>
    <row r="2259" spans="1:14" x14ac:dyDescent="0.25">
      <c r="A2259" s="2">
        <v>1</v>
      </c>
      <c r="B2259" s="2">
        <v>2016</v>
      </c>
      <c r="C2259" t="s">
        <v>317</v>
      </c>
      <c r="D2259" t="s">
        <v>169</v>
      </c>
      <c r="E2259" s="2">
        <v>0</v>
      </c>
      <c r="F2259" s="2">
        <v>1</v>
      </c>
      <c r="G2259" t="s">
        <v>318</v>
      </c>
      <c r="H2259" t="s">
        <v>171</v>
      </c>
      <c r="I2259" t="s">
        <v>19</v>
      </c>
      <c r="J2259" t="s">
        <v>60</v>
      </c>
      <c r="K2259" s="2">
        <v>1</v>
      </c>
      <c r="L2259" t="s">
        <v>61</v>
      </c>
      <c r="M2259" t="s">
        <v>62</v>
      </c>
      <c r="N2259" t="s">
        <v>177</v>
      </c>
    </row>
    <row r="2260" spans="1:14" x14ac:dyDescent="0.25">
      <c r="A2260" s="2">
        <v>1</v>
      </c>
      <c r="B2260" s="2">
        <v>2016</v>
      </c>
      <c r="C2260" t="s">
        <v>317</v>
      </c>
      <c r="D2260" t="s">
        <v>169</v>
      </c>
      <c r="E2260" s="2">
        <v>0</v>
      </c>
      <c r="F2260" s="2">
        <v>1</v>
      </c>
      <c r="G2260" t="s">
        <v>318</v>
      </c>
      <c r="H2260" t="s">
        <v>171</v>
      </c>
      <c r="I2260" t="s">
        <v>19</v>
      </c>
      <c r="J2260" t="s">
        <v>64</v>
      </c>
      <c r="K2260" s="2">
        <v>3</v>
      </c>
      <c r="L2260" t="s">
        <v>65</v>
      </c>
      <c r="M2260" t="s">
        <v>66</v>
      </c>
      <c r="N2260" t="s">
        <v>67</v>
      </c>
    </row>
    <row r="2261" spans="1:14" x14ac:dyDescent="0.25">
      <c r="A2261" s="2">
        <v>1</v>
      </c>
      <c r="B2261" s="2">
        <v>2016</v>
      </c>
      <c r="C2261" t="s">
        <v>317</v>
      </c>
      <c r="D2261" t="s">
        <v>169</v>
      </c>
      <c r="E2261" s="2">
        <v>0</v>
      </c>
      <c r="F2261" s="2">
        <v>1</v>
      </c>
      <c r="G2261" t="s">
        <v>318</v>
      </c>
      <c r="H2261" t="s">
        <v>171</v>
      </c>
      <c r="I2261" t="s">
        <v>19</v>
      </c>
      <c r="J2261" t="s">
        <v>68</v>
      </c>
      <c r="K2261" s="2">
        <v>3</v>
      </c>
      <c r="L2261" t="s">
        <v>65</v>
      </c>
      <c r="M2261" t="s">
        <v>69</v>
      </c>
      <c r="N2261" t="s">
        <v>67</v>
      </c>
    </row>
    <row r="2262" spans="1:14" x14ac:dyDescent="0.25">
      <c r="A2262" s="2">
        <v>1</v>
      </c>
      <c r="B2262" s="2">
        <v>2016</v>
      </c>
      <c r="C2262" t="s">
        <v>317</v>
      </c>
      <c r="D2262" t="s">
        <v>169</v>
      </c>
      <c r="E2262" s="2">
        <v>0</v>
      </c>
      <c r="F2262" s="2">
        <v>1</v>
      </c>
      <c r="G2262" t="s">
        <v>318</v>
      </c>
      <c r="H2262" t="s">
        <v>171</v>
      </c>
      <c r="I2262" t="s">
        <v>19</v>
      </c>
      <c r="J2262" t="s">
        <v>70</v>
      </c>
      <c r="K2262" s="2">
        <v>3</v>
      </c>
      <c r="L2262" t="s">
        <v>65</v>
      </c>
      <c r="M2262" t="s">
        <v>71</v>
      </c>
      <c r="N2262" t="s">
        <v>67</v>
      </c>
    </row>
    <row r="2263" spans="1:14" x14ac:dyDescent="0.25">
      <c r="A2263" s="2">
        <v>1</v>
      </c>
      <c r="B2263" s="2">
        <v>2016</v>
      </c>
      <c r="C2263" t="s">
        <v>317</v>
      </c>
      <c r="D2263" t="s">
        <v>169</v>
      </c>
      <c r="E2263" s="2">
        <v>0</v>
      </c>
      <c r="F2263" s="2">
        <v>1</v>
      </c>
      <c r="G2263" t="s">
        <v>318</v>
      </c>
      <c r="H2263" t="s">
        <v>171</v>
      </c>
      <c r="I2263" t="s">
        <v>19</v>
      </c>
      <c r="J2263" t="s">
        <v>72</v>
      </c>
      <c r="K2263" s="3"/>
      <c r="L2263" t="s">
        <v>52</v>
      </c>
      <c r="M2263" t="s">
        <v>73</v>
      </c>
    </row>
    <row r="2264" spans="1:14" x14ac:dyDescent="0.25">
      <c r="A2264" s="2">
        <v>1</v>
      </c>
      <c r="B2264" s="2">
        <v>2016</v>
      </c>
      <c r="C2264" t="s">
        <v>317</v>
      </c>
      <c r="D2264" t="s">
        <v>169</v>
      </c>
      <c r="E2264" s="2">
        <v>0</v>
      </c>
      <c r="F2264" s="2">
        <v>1</v>
      </c>
      <c r="G2264" t="s">
        <v>318</v>
      </c>
      <c r="H2264" t="s">
        <v>171</v>
      </c>
      <c r="I2264" t="s">
        <v>19</v>
      </c>
      <c r="J2264" t="s">
        <v>74</v>
      </c>
      <c r="K2264" s="2">
        <v>1</v>
      </c>
      <c r="L2264" t="s">
        <v>75</v>
      </c>
      <c r="M2264" t="s">
        <v>76</v>
      </c>
      <c r="N2264" t="s">
        <v>77</v>
      </c>
    </row>
    <row r="2265" spans="1:14" x14ac:dyDescent="0.25">
      <c r="A2265" s="2">
        <v>1</v>
      </c>
      <c r="B2265" s="2">
        <v>2016</v>
      </c>
      <c r="C2265" t="s">
        <v>317</v>
      </c>
      <c r="D2265" t="s">
        <v>169</v>
      </c>
      <c r="E2265" s="2">
        <v>0</v>
      </c>
      <c r="F2265" s="2">
        <v>1</v>
      </c>
      <c r="G2265" t="s">
        <v>318</v>
      </c>
      <c r="H2265" t="s">
        <v>171</v>
      </c>
      <c r="I2265" t="s">
        <v>19</v>
      </c>
      <c r="J2265" t="s">
        <v>78</v>
      </c>
      <c r="K2265" s="2">
        <v>5</v>
      </c>
      <c r="L2265" t="s">
        <v>75</v>
      </c>
      <c r="M2265" t="s">
        <v>79</v>
      </c>
      <c r="N2265" t="s">
        <v>192</v>
      </c>
    </row>
    <row r="2266" spans="1:14" x14ac:dyDescent="0.25">
      <c r="A2266" s="2">
        <v>1</v>
      </c>
      <c r="B2266" s="2">
        <v>2016</v>
      </c>
      <c r="C2266" t="s">
        <v>317</v>
      </c>
      <c r="D2266" t="s">
        <v>169</v>
      </c>
      <c r="E2266" s="2">
        <v>0</v>
      </c>
      <c r="F2266" s="2">
        <v>1</v>
      </c>
      <c r="G2266" t="s">
        <v>318</v>
      </c>
      <c r="H2266" t="s">
        <v>171</v>
      </c>
      <c r="I2266" t="s">
        <v>19</v>
      </c>
      <c r="J2266" t="s">
        <v>81</v>
      </c>
      <c r="K2266" s="2">
        <v>3</v>
      </c>
      <c r="L2266" t="s">
        <v>75</v>
      </c>
      <c r="M2266" t="s">
        <v>82</v>
      </c>
      <c r="N2266" t="s">
        <v>208</v>
      </c>
    </row>
    <row r="2267" spans="1:14" x14ac:dyDescent="0.25">
      <c r="A2267" s="2">
        <v>1</v>
      </c>
      <c r="B2267" s="2">
        <v>2016</v>
      </c>
      <c r="C2267" t="s">
        <v>317</v>
      </c>
      <c r="D2267" t="s">
        <v>169</v>
      </c>
      <c r="E2267" s="2">
        <v>0</v>
      </c>
      <c r="F2267" s="2">
        <v>1</v>
      </c>
      <c r="G2267" t="s">
        <v>318</v>
      </c>
      <c r="H2267" t="s">
        <v>171</v>
      </c>
      <c r="I2267" t="s">
        <v>19</v>
      </c>
      <c r="J2267" t="s">
        <v>84</v>
      </c>
      <c r="K2267" s="2">
        <v>3</v>
      </c>
      <c r="L2267" t="s">
        <v>85</v>
      </c>
      <c r="M2267" t="s">
        <v>86</v>
      </c>
      <c r="N2267" t="s">
        <v>126</v>
      </c>
    </row>
    <row r="2268" spans="1:14" x14ac:dyDescent="0.25">
      <c r="A2268" s="2">
        <v>1</v>
      </c>
      <c r="B2268" s="2">
        <v>2016</v>
      </c>
      <c r="C2268" t="s">
        <v>317</v>
      </c>
      <c r="D2268" t="s">
        <v>169</v>
      </c>
      <c r="E2268" s="2">
        <v>0</v>
      </c>
      <c r="F2268" s="2">
        <v>1</v>
      </c>
      <c r="G2268" t="s">
        <v>318</v>
      </c>
      <c r="H2268" t="s">
        <v>171</v>
      </c>
      <c r="I2268" t="s">
        <v>19</v>
      </c>
      <c r="J2268" t="s">
        <v>88</v>
      </c>
      <c r="K2268" s="2">
        <v>4</v>
      </c>
      <c r="L2268" t="s">
        <v>85</v>
      </c>
      <c r="M2268" t="s">
        <v>89</v>
      </c>
      <c r="N2268" t="s">
        <v>87</v>
      </c>
    </row>
    <row r="2269" spans="1:14" x14ac:dyDescent="0.25">
      <c r="A2269" s="2">
        <v>1</v>
      </c>
      <c r="B2269" s="2">
        <v>2016</v>
      </c>
      <c r="C2269" t="s">
        <v>317</v>
      </c>
      <c r="D2269" t="s">
        <v>169</v>
      </c>
      <c r="E2269" s="2">
        <v>0</v>
      </c>
      <c r="F2269" s="2">
        <v>1</v>
      </c>
      <c r="G2269" t="s">
        <v>318</v>
      </c>
      <c r="H2269" t="s">
        <v>171</v>
      </c>
      <c r="I2269" t="s">
        <v>19</v>
      </c>
      <c r="J2269" t="s">
        <v>90</v>
      </c>
      <c r="K2269" s="2">
        <v>4</v>
      </c>
      <c r="L2269" t="s">
        <v>75</v>
      </c>
      <c r="M2269" t="s">
        <v>91</v>
      </c>
      <c r="N2269" t="s">
        <v>92</v>
      </c>
    </row>
    <row r="2270" spans="1:14" x14ac:dyDescent="0.25">
      <c r="A2270" s="2">
        <v>1</v>
      </c>
      <c r="B2270" s="2">
        <v>2016</v>
      </c>
      <c r="C2270" t="s">
        <v>317</v>
      </c>
      <c r="D2270" t="s">
        <v>169</v>
      </c>
      <c r="E2270" s="2">
        <v>0</v>
      </c>
      <c r="F2270" s="2">
        <v>1</v>
      </c>
      <c r="G2270" t="s">
        <v>318</v>
      </c>
      <c r="H2270" t="s">
        <v>171</v>
      </c>
      <c r="I2270" t="s">
        <v>19</v>
      </c>
      <c r="J2270" t="s">
        <v>93</v>
      </c>
      <c r="K2270" s="2">
        <v>4</v>
      </c>
      <c r="L2270" t="s">
        <v>75</v>
      </c>
      <c r="M2270" t="s">
        <v>94</v>
      </c>
      <c r="N2270" t="s">
        <v>92</v>
      </c>
    </row>
    <row r="2271" spans="1:14" x14ac:dyDescent="0.25">
      <c r="A2271" s="2">
        <v>1</v>
      </c>
      <c r="B2271" s="2">
        <v>2016</v>
      </c>
      <c r="C2271" t="s">
        <v>317</v>
      </c>
      <c r="D2271" t="s">
        <v>169</v>
      </c>
      <c r="E2271" s="2">
        <v>0</v>
      </c>
      <c r="F2271" s="2">
        <v>1</v>
      </c>
      <c r="G2271" t="s">
        <v>318</v>
      </c>
      <c r="H2271" t="s">
        <v>171</v>
      </c>
      <c r="I2271" t="s">
        <v>19</v>
      </c>
      <c r="J2271" t="s">
        <v>96</v>
      </c>
      <c r="K2271" s="2">
        <v>4</v>
      </c>
      <c r="L2271" t="s">
        <v>75</v>
      </c>
      <c r="M2271" t="s">
        <v>97</v>
      </c>
      <c r="N2271" t="s">
        <v>92</v>
      </c>
    </row>
    <row r="2272" spans="1:14" x14ac:dyDescent="0.25">
      <c r="A2272" s="2">
        <v>1</v>
      </c>
      <c r="B2272" s="2">
        <v>2016</v>
      </c>
      <c r="C2272" t="s">
        <v>317</v>
      </c>
      <c r="D2272" t="s">
        <v>169</v>
      </c>
      <c r="E2272" s="2">
        <v>0</v>
      </c>
      <c r="F2272" s="2">
        <v>1</v>
      </c>
      <c r="G2272" t="s">
        <v>318</v>
      </c>
      <c r="H2272" t="s">
        <v>171</v>
      </c>
      <c r="I2272" t="s">
        <v>19</v>
      </c>
      <c r="J2272" t="s">
        <v>98</v>
      </c>
      <c r="K2272" s="2">
        <v>4</v>
      </c>
      <c r="L2272" t="s">
        <v>85</v>
      </c>
      <c r="M2272" t="s">
        <v>99</v>
      </c>
      <c r="N2272" t="s">
        <v>87</v>
      </c>
    </row>
    <row r="2273" spans="1:14" x14ac:dyDescent="0.25">
      <c r="A2273" s="2">
        <v>1</v>
      </c>
      <c r="B2273" s="2">
        <v>2016</v>
      </c>
      <c r="C2273" t="s">
        <v>317</v>
      </c>
      <c r="D2273" t="s">
        <v>169</v>
      </c>
      <c r="E2273" s="2">
        <v>0</v>
      </c>
      <c r="F2273" s="2">
        <v>1</v>
      </c>
      <c r="G2273" t="s">
        <v>318</v>
      </c>
      <c r="H2273" t="s">
        <v>171</v>
      </c>
      <c r="I2273" t="s">
        <v>19</v>
      </c>
      <c r="J2273" t="s">
        <v>100</v>
      </c>
      <c r="K2273" s="3"/>
      <c r="L2273" t="s">
        <v>61</v>
      </c>
      <c r="M2273" t="s">
        <v>101</v>
      </c>
    </row>
    <row r="2274" spans="1:14" x14ac:dyDescent="0.25">
      <c r="A2274" s="2">
        <v>1</v>
      </c>
      <c r="B2274" s="2">
        <v>2016</v>
      </c>
      <c r="C2274" t="s">
        <v>317</v>
      </c>
      <c r="D2274" t="s">
        <v>169</v>
      </c>
      <c r="E2274" s="2">
        <v>0</v>
      </c>
      <c r="F2274" s="2">
        <v>1</v>
      </c>
      <c r="G2274" t="s">
        <v>318</v>
      </c>
      <c r="H2274" t="s">
        <v>171</v>
      </c>
      <c r="I2274" t="s">
        <v>19</v>
      </c>
      <c r="J2274" t="s">
        <v>102</v>
      </c>
      <c r="K2274" s="3"/>
      <c r="L2274" t="s">
        <v>61</v>
      </c>
      <c r="M2274" t="s">
        <v>103</v>
      </c>
    </row>
    <row r="2275" spans="1:14" x14ac:dyDescent="0.25">
      <c r="A2275" s="2">
        <v>1</v>
      </c>
      <c r="B2275" s="2">
        <v>2016</v>
      </c>
      <c r="C2275" t="s">
        <v>317</v>
      </c>
      <c r="D2275" t="s">
        <v>169</v>
      </c>
      <c r="E2275" s="2">
        <v>0</v>
      </c>
      <c r="F2275" s="2">
        <v>1</v>
      </c>
      <c r="G2275" t="s">
        <v>318</v>
      </c>
      <c r="H2275" t="s">
        <v>171</v>
      </c>
      <c r="I2275" t="s">
        <v>19</v>
      </c>
      <c r="J2275" t="s">
        <v>104</v>
      </c>
      <c r="K2275" s="3"/>
      <c r="L2275" t="s">
        <v>61</v>
      </c>
      <c r="M2275" t="s">
        <v>105</v>
      </c>
    </row>
    <row r="2276" spans="1:14" x14ac:dyDescent="0.25">
      <c r="A2276" s="2">
        <v>1</v>
      </c>
      <c r="B2276" s="2">
        <v>2016</v>
      </c>
      <c r="C2276" t="s">
        <v>317</v>
      </c>
      <c r="D2276" t="s">
        <v>169</v>
      </c>
      <c r="E2276" s="2">
        <v>0</v>
      </c>
      <c r="F2276" s="2">
        <v>1</v>
      </c>
      <c r="G2276" t="s">
        <v>318</v>
      </c>
      <c r="H2276" t="s">
        <v>171</v>
      </c>
      <c r="I2276" t="s">
        <v>19</v>
      </c>
      <c r="J2276" t="s">
        <v>106</v>
      </c>
      <c r="K2276" s="2">
        <v>1</v>
      </c>
      <c r="L2276" t="s">
        <v>61</v>
      </c>
      <c r="M2276" t="s">
        <v>107</v>
      </c>
      <c r="N2276" t="s">
        <v>319</v>
      </c>
    </row>
    <row r="2277" spans="1:14" x14ac:dyDescent="0.25">
      <c r="A2277" s="2">
        <v>1</v>
      </c>
      <c r="B2277" s="2">
        <v>2016</v>
      </c>
      <c r="C2277" t="s">
        <v>317</v>
      </c>
      <c r="D2277" t="s">
        <v>169</v>
      </c>
      <c r="E2277" s="2">
        <v>0</v>
      </c>
      <c r="F2277" s="2">
        <v>1</v>
      </c>
      <c r="G2277" t="s">
        <v>318</v>
      </c>
      <c r="H2277" t="s">
        <v>171</v>
      </c>
      <c r="I2277" t="s">
        <v>19</v>
      </c>
      <c r="J2277" t="s">
        <v>108</v>
      </c>
      <c r="K2277" s="3"/>
      <c r="L2277" t="s">
        <v>61</v>
      </c>
      <c r="M2277" t="s">
        <v>109</v>
      </c>
    </row>
    <row r="2278" spans="1:14" x14ac:dyDescent="0.25">
      <c r="A2278" s="2">
        <v>1</v>
      </c>
      <c r="B2278" s="2">
        <v>2016</v>
      </c>
      <c r="C2278" t="s">
        <v>317</v>
      </c>
      <c r="D2278" t="s">
        <v>169</v>
      </c>
      <c r="E2278" s="2">
        <v>0</v>
      </c>
      <c r="F2278" s="2">
        <v>1</v>
      </c>
      <c r="G2278" t="s">
        <v>318</v>
      </c>
      <c r="H2278" t="s">
        <v>171</v>
      </c>
      <c r="I2278" t="s">
        <v>19</v>
      </c>
      <c r="J2278" t="s">
        <v>110</v>
      </c>
      <c r="K2278" s="3"/>
      <c r="L2278" t="s">
        <v>61</v>
      </c>
      <c r="M2278" t="s">
        <v>111</v>
      </c>
    </row>
    <row r="2279" spans="1:14" x14ac:dyDescent="0.25">
      <c r="A2279" s="2">
        <v>1</v>
      </c>
      <c r="B2279" s="2">
        <v>2016</v>
      </c>
      <c r="C2279" t="s">
        <v>317</v>
      </c>
      <c r="D2279" t="s">
        <v>169</v>
      </c>
      <c r="E2279" s="2">
        <v>0</v>
      </c>
      <c r="F2279" s="2">
        <v>1</v>
      </c>
      <c r="G2279" t="s">
        <v>318</v>
      </c>
      <c r="H2279" t="s">
        <v>171</v>
      </c>
      <c r="I2279" t="s">
        <v>19</v>
      </c>
      <c r="J2279" t="s">
        <v>112</v>
      </c>
      <c r="K2279" s="3"/>
      <c r="L2279" t="s">
        <v>61</v>
      </c>
      <c r="M2279" t="s">
        <v>113</v>
      </c>
    </row>
    <row r="2280" spans="1:14" x14ac:dyDescent="0.25">
      <c r="A2280" s="2">
        <v>1</v>
      </c>
      <c r="B2280" s="2">
        <v>2016</v>
      </c>
      <c r="C2280" t="s">
        <v>317</v>
      </c>
      <c r="D2280" t="s">
        <v>169</v>
      </c>
      <c r="E2280" s="2">
        <v>0</v>
      </c>
      <c r="F2280" s="2">
        <v>1</v>
      </c>
      <c r="G2280" t="s">
        <v>318</v>
      </c>
      <c r="H2280" t="s">
        <v>171</v>
      </c>
      <c r="I2280" t="s">
        <v>19</v>
      </c>
      <c r="J2280" t="s">
        <v>114</v>
      </c>
      <c r="K2280" s="3"/>
      <c r="L2280" t="s">
        <v>61</v>
      </c>
      <c r="M2280" t="s">
        <v>115</v>
      </c>
    </row>
    <row r="2281" spans="1:14" x14ac:dyDescent="0.25">
      <c r="A2281" s="2">
        <v>1</v>
      </c>
      <c r="B2281" s="2">
        <v>2016</v>
      </c>
      <c r="C2281" t="s">
        <v>317</v>
      </c>
      <c r="D2281" t="s">
        <v>169</v>
      </c>
      <c r="E2281" s="2">
        <v>0</v>
      </c>
      <c r="F2281" s="2">
        <v>1</v>
      </c>
      <c r="G2281" t="s">
        <v>318</v>
      </c>
      <c r="H2281" t="s">
        <v>171</v>
      </c>
      <c r="I2281" t="s">
        <v>19</v>
      </c>
      <c r="J2281" t="s">
        <v>116</v>
      </c>
      <c r="K2281" s="2">
        <v>3</v>
      </c>
      <c r="L2281" t="s">
        <v>65</v>
      </c>
      <c r="M2281" t="s">
        <v>117</v>
      </c>
      <c r="N2281" t="s">
        <v>67</v>
      </c>
    </row>
    <row r="2282" spans="1:14" x14ac:dyDescent="0.25">
      <c r="A2282" s="2">
        <v>1</v>
      </c>
      <c r="B2282" s="2">
        <v>2016</v>
      </c>
      <c r="C2282" t="s">
        <v>317</v>
      </c>
      <c r="D2282" t="s">
        <v>169</v>
      </c>
      <c r="E2282" s="2">
        <v>0</v>
      </c>
      <c r="F2282" s="2">
        <v>1</v>
      </c>
      <c r="G2282" t="s">
        <v>318</v>
      </c>
      <c r="H2282" t="s">
        <v>171</v>
      </c>
      <c r="I2282" t="s">
        <v>19</v>
      </c>
      <c r="J2282" t="s">
        <v>118</v>
      </c>
      <c r="K2282" s="2">
        <v>2</v>
      </c>
      <c r="L2282" t="s">
        <v>55</v>
      </c>
      <c r="M2282" t="s">
        <v>119</v>
      </c>
      <c r="N2282" t="s">
        <v>187</v>
      </c>
    </row>
    <row r="2283" spans="1:14" x14ac:dyDescent="0.25">
      <c r="A2283" s="2">
        <v>1</v>
      </c>
      <c r="B2283" s="2">
        <v>2016</v>
      </c>
      <c r="C2283" t="s">
        <v>317</v>
      </c>
      <c r="D2283" t="s">
        <v>169</v>
      </c>
      <c r="E2283" s="2">
        <v>0</v>
      </c>
      <c r="F2283" s="2">
        <v>1</v>
      </c>
      <c r="G2283" t="s">
        <v>318</v>
      </c>
      <c r="H2283" t="s">
        <v>171</v>
      </c>
      <c r="I2283" t="s">
        <v>19</v>
      </c>
      <c r="J2283" t="s">
        <v>120</v>
      </c>
      <c r="K2283" s="2">
        <v>2</v>
      </c>
      <c r="L2283" t="s">
        <v>65</v>
      </c>
      <c r="M2283" t="s">
        <v>121</v>
      </c>
      <c r="N2283" t="s">
        <v>186</v>
      </c>
    </row>
    <row r="2284" spans="1:14" x14ac:dyDescent="0.25">
      <c r="A2284" s="2">
        <v>1</v>
      </c>
      <c r="B2284" s="2">
        <v>2016</v>
      </c>
      <c r="C2284" t="s">
        <v>317</v>
      </c>
      <c r="D2284" t="s">
        <v>169</v>
      </c>
      <c r="E2284" s="2">
        <v>0</v>
      </c>
      <c r="F2284" s="2">
        <v>1</v>
      </c>
      <c r="G2284" t="s">
        <v>318</v>
      </c>
      <c r="H2284" t="s">
        <v>171</v>
      </c>
      <c r="I2284" t="s">
        <v>19</v>
      </c>
      <c r="J2284" t="s">
        <v>122</v>
      </c>
      <c r="K2284" s="2">
        <v>3</v>
      </c>
      <c r="L2284" t="s">
        <v>85</v>
      </c>
      <c r="M2284" t="s">
        <v>123</v>
      </c>
      <c r="N2284" t="s">
        <v>126</v>
      </c>
    </row>
    <row r="2285" spans="1:14" x14ac:dyDescent="0.25">
      <c r="A2285" s="2">
        <v>1</v>
      </c>
      <c r="B2285" s="2">
        <v>2016</v>
      </c>
      <c r="C2285" t="s">
        <v>317</v>
      </c>
      <c r="D2285" t="s">
        <v>169</v>
      </c>
      <c r="E2285" s="2">
        <v>0</v>
      </c>
      <c r="F2285" s="2">
        <v>1</v>
      </c>
      <c r="G2285" t="s">
        <v>318</v>
      </c>
      <c r="H2285" t="s">
        <v>171</v>
      </c>
      <c r="I2285" t="s">
        <v>19</v>
      </c>
      <c r="J2285" t="s">
        <v>124</v>
      </c>
      <c r="K2285" s="2">
        <v>3</v>
      </c>
      <c r="L2285" t="s">
        <v>85</v>
      </c>
      <c r="M2285" t="s">
        <v>125</v>
      </c>
      <c r="N2285" t="s">
        <v>126</v>
      </c>
    </row>
    <row r="2286" spans="1:14" x14ac:dyDescent="0.25">
      <c r="A2286" s="2">
        <v>1</v>
      </c>
      <c r="B2286" s="2">
        <v>2016</v>
      </c>
      <c r="C2286" t="s">
        <v>317</v>
      </c>
      <c r="D2286" t="s">
        <v>169</v>
      </c>
      <c r="E2286" s="2">
        <v>0</v>
      </c>
      <c r="F2286" s="2">
        <v>1</v>
      </c>
      <c r="G2286" t="s">
        <v>318</v>
      </c>
      <c r="H2286" t="s">
        <v>171</v>
      </c>
      <c r="I2286" t="s">
        <v>19</v>
      </c>
      <c r="J2286" t="s">
        <v>127</v>
      </c>
      <c r="K2286" s="2">
        <v>4</v>
      </c>
      <c r="L2286" t="s">
        <v>85</v>
      </c>
      <c r="M2286" t="s">
        <v>128</v>
      </c>
      <c r="N2286" t="s">
        <v>87</v>
      </c>
    </row>
    <row r="2287" spans="1:14" x14ac:dyDescent="0.25">
      <c r="A2287" s="2">
        <v>1</v>
      </c>
      <c r="B2287" s="2">
        <v>2016</v>
      </c>
      <c r="C2287" t="s">
        <v>317</v>
      </c>
      <c r="D2287" t="s">
        <v>169</v>
      </c>
      <c r="E2287" s="2">
        <v>0</v>
      </c>
      <c r="F2287" s="2">
        <v>1</v>
      </c>
      <c r="G2287" t="s">
        <v>318</v>
      </c>
      <c r="H2287" t="s">
        <v>171</v>
      </c>
      <c r="I2287" t="s">
        <v>19</v>
      </c>
      <c r="J2287" t="s">
        <v>129</v>
      </c>
      <c r="K2287" s="2">
        <v>4</v>
      </c>
      <c r="L2287" t="s">
        <v>85</v>
      </c>
      <c r="M2287" t="s">
        <v>130</v>
      </c>
      <c r="N2287" t="s">
        <v>87</v>
      </c>
    </row>
    <row r="2288" spans="1:14" x14ac:dyDescent="0.25">
      <c r="A2288" s="2">
        <v>1</v>
      </c>
      <c r="B2288" s="2">
        <v>2016</v>
      </c>
      <c r="C2288" t="s">
        <v>317</v>
      </c>
      <c r="D2288" t="s">
        <v>169</v>
      </c>
      <c r="E2288" s="2">
        <v>0</v>
      </c>
      <c r="F2288" s="2">
        <v>1</v>
      </c>
      <c r="G2288" t="s">
        <v>318</v>
      </c>
      <c r="H2288" t="s">
        <v>171</v>
      </c>
      <c r="I2288" t="s">
        <v>19</v>
      </c>
      <c r="J2288" t="s">
        <v>131</v>
      </c>
      <c r="K2288" s="2">
        <v>4</v>
      </c>
      <c r="L2288" t="s">
        <v>85</v>
      </c>
      <c r="M2288" t="s">
        <v>132</v>
      </c>
      <c r="N2288" t="s">
        <v>87</v>
      </c>
    </row>
    <row r="2289" spans="1:14" x14ac:dyDescent="0.25">
      <c r="A2289" s="2">
        <v>1</v>
      </c>
      <c r="B2289" s="2">
        <v>2016</v>
      </c>
      <c r="C2289" t="s">
        <v>317</v>
      </c>
      <c r="D2289" t="s">
        <v>169</v>
      </c>
      <c r="E2289" s="2">
        <v>0</v>
      </c>
      <c r="F2289" s="2">
        <v>1</v>
      </c>
      <c r="G2289" t="s">
        <v>318</v>
      </c>
      <c r="H2289" t="s">
        <v>171</v>
      </c>
      <c r="I2289" t="s">
        <v>19</v>
      </c>
      <c r="J2289" t="s">
        <v>133</v>
      </c>
      <c r="K2289" s="2">
        <v>2</v>
      </c>
      <c r="L2289" t="s">
        <v>52</v>
      </c>
      <c r="M2289" t="s">
        <v>134</v>
      </c>
      <c r="N2289" t="s">
        <v>63</v>
      </c>
    </row>
    <row r="2290" spans="1:14" x14ac:dyDescent="0.25">
      <c r="A2290" s="2">
        <v>1</v>
      </c>
      <c r="B2290" s="2">
        <v>2016</v>
      </c>
      <c r="C2290" t="s">
        <v>317</v>
      </c>
      <c r="D2290" t="s">
        <v>169</v>
      </c>
      <c r="E2290" s="2">
        <v>0</v>
      </c>
      <c r="F2290" s="2">
        <v>1</v>
      </c>
      <c r="G2290" t="s">
        <v>318</v>
      </c>
      <c r="H2290" t="s">
        <v>171</v>
      </c>
      <c r="I2290" t="s">
        <v>19</v>
      </c>
      <c r="J2290" t="s">
        <v>135</v>
      </c>
      <c r="K2290" s="2">
        <v>4</v>
      </c>
      <c r="L2290" t="s">
        <v>55</v>
      </c>
      <c r="M2290" t="s">
        <v>136</v>
      </c>
      <c r="N2290" t="s">
        <v>57</v>
      </c>
    </row>
    <row r="2291" spans="1:14" x14ac:dyDescent="0.25">
      <c r="A2291" s="2">
        <v>1</v>
      </c>
      <c r="B2291" s="2">
        <v>2016</v>
      </c>
      <c r="C2291" t="s">
        <v>317</v>
      </c>
      <c r="D2291" t="s">
        <v>169</v>
      </c>
      <c r="E2291" s="2">
        <v>0</v>
      </c>
      <c r="F2291" s="2">
        <v>1</v>
      </c>
      <c r="G2291" t="s">
        <v>318</v>
      </c>
      <c r="H2291" t="s">
        <v>171</v>
      </c>
      <c r="I2291" t="s">
        <v>19</v>
      </c>
      <c r="J2291" t="s">
        <v>137</v>
      </c>
      <c r="K2291" s="2">
        <v>4</v>
      </c>
      <c r="L2291" t="s">
        <v>55</v>
      </c>
      <c r="M2291" t="s">
        <v>138</v>
      </c>
      <c r="N2291" t="s">
        <v>57</v>
      </c>
    </row>
    <row r="2292" spans="1:14" x14ac:dyDescent="0.25">
      <c r="A2292" s="2">
        <v>1</v>
      </c>
      <c r="B2292" s="2">
        <v>2016</v>
      </c>
      <c r="C2292" t="s">
        <v>317</v>
      </c>
      <c r="D2292" t="s">
        <v>169</v>
      </c>
      <c r="E2292" s="2">
        <v>0</v>
      </c>
      <c r="F2292" s="2">
        <v>1</v>
      </c>
      <c r="G2292" t="s">
        <v>318</v>
      </c>
      <c r="H2292" t="s">
        <v>171</v>
      </c>
      <c r="I2292" t="s">
        <v>19</v>
      </c>
      <c r="J2292" t="s">
        <v>139</v>
      </c>
      <c r="K2292" s="2">
        <v>4</v>
      </c>
      <c r="L2292" t="s">
        <v>85</v>
      </c>
      <c r="M2292" t="s">
        <v>140</v>
      </c>
      <c r="N2292" t="s">
        <v>87</v>
      </c>
    </row>
    <row r="2293" spans="1:14" x14ac:dyDescent="0.25">
      <c r="A2293" s="2">
        <v>1</v>
      </c>
      <c r="B2293" s="2">
        <v>2016</v>
      </c>
      <c r="C2293" t="s">
        <v>317</v>
      </c>
      <c r="D2293" t="s">
        <v>169</v>
      </c>
      <c r="E2293" s="2">
        <v>0</v>
      </c>
      <c r="F2293" s="2">
        <v>1</v>
      </c>
      <c r="G2293" t="s">
        <v>318</v>
      </c>
      <c r="H2293" t="s">
        <v>171</v>
      </c>
      <c r="I2293" t="s">
        <v>19</v>
      </c>
      <c r="J2293" t="s">
        <v>141</v>
      </c>
      <c r="K2293" s="2">
        <v>4</v>
      </c>
      <c r="L2293" t="s">
        <v>85</v>
      </c>
      <c r="M2293" t="s">
        <v>142</v>
      </c>
      <c r="N2293" t="s">
        <v>87</v>
      </c>
    </row>
    <row r="2294" spans="1:14" x14ac:dyDescent="0.25">
      <c r="A2294" s="2">
        <v>1</v>
      </c>
      <c r="B2294" s="2">
        <v>2016</v>
      </c>
      <c r="C2294" t="s">
        <v>317</v>
      </c>
      <c r="D2294" t="s">
        <v>169</v>
      </c>
      <c r="E2294" s="2">
        <v>0</v>
      </c>
      <c r="F2294" s="2">
        <v>1</v>
      </c>
      <c r="G2294" t="s">
        <v>318</v>
      </c>
      <c r="H2294" t="s">
        <v>171</v>
      </c>
      <c r="I2294" t="s">
        <v>19</v>
      </c>
      <c r="J2294" t="s">
        <v>143</v>
      </c>
      <c r="K2294" s="2">
        <v>4</v>
      </c>
      <c r="L2294" t="s">
        <v>85</v>
      </c>
      <c r="M2294" t="s">
        <v>144</v>
      </c>
      <c r="N2294" t="s">
        <v>87</v>
      </c>
    </row>
    <row r="2295" spans="1:14" x14ac:dyDescent="0.25">
      <c r="A2295" s="2">
        <v>1</v>
      </c>
      <c r="B2295" s="2">
        <v>2016</v>
      </c>
      <c r="C2295" t="s">
        <v>317</v>
      </c>
      <c r="D2295" t="s">
        <v>169</v>
      </c>
      <c r="E2295" s="2">
        <v>0</v>
      </c>
      <c r="F2295" s="2">
        <v>1</v>
      </c>
      <c r="G2295" t="s">
        <v>318</v>
      </c>
      <c r="H2295" t="s">
        <v>171</v>
      </c>
      <c r="I2295" t="s">
        <v>19</v>
      </c>
      <c r="J2295" t="s">
        <v>145</v>
      </c>
      <c r="K2295" s="2">
        <v>4</v>
      </c>
      <c r="L2295" t="s">
        <v>55</v>
      </c>
      <c r="M2295" t="s">
        <v>146</v>
      </c>
      <c r="N2295" t="s">
        <v>57</v>
      </c>
    </row>
    <row r="2296" spans="1:14" x14ac:dyDescent="0.25">
      <c r="A2296" s="2">
        <v>1</v>
      </c>
      <c r="B2296" s="2">
        <v>2016</v>
      </c>
      <c r="C2296" t="s">
        <v>317</v>
      </c>
      <c r="D2296" t="s">
        <v>169</v>
      </c>
      <c r="E2296" s="2">
        <v>0</v>
      </c>
      <c r="F2296" s="2">
        <v>1</v>
      </c>
      <c r="G2296" t="s">
        <v>318</v>
      </c>
      <c r="H2296" t="s">
        <v>171</v>
      </c>
      <c r="I2296" t="s">
        <v>19</v>
      </c>
      <c r="J2296" t="s">
        <v>147</v>
      </c>
      <c r="K2296" s="2">
        <v>4</v>
      </c>
      <c r="L2296" t="s">
        <v>55</v>
      </c>
      <c r="M2296" t="s">
        <v>148</v>
      </c>
      <c r="N2296" t="s">
        <v>57</v>
      </c>
    </row>
    <row r="2297" spans="1:14" x14ac:dyDescent="0.25">
      <c r="A2297" s="2">
        <v>1</v>
      </c>
      <c r="B2297" s="2">
        <v>2016</v>
      </c>
      <c r="C2297" t="s">
        <v>317</v>
      </c>
      <c r="D2297" t="s">
        <v>169</v>
      </c>
      <c r="E2297" s="2">
        <v>0</v>
      </c>
      <c r="F2297" s="2">
        <v>1</v>
      </c>
      <c r="G2297" t="s">
        <v>318</v>
      </c>
      <c r="H2297" t="s">
        <v>171</v>
      </c>
      <c r="I2297" t="s">
        <v>19</v>
      </c>
      <c r="J2297" t="s">
        <v>149</v>
      </c>
      <c r="K2297" s="2">
        <v>3</v>
      </c>
      <c r="L2297" t="s">
        <v>55</v>
      </c>
      <c r="M2297" t="s">
        <v>150</v>
      </c>
      <c r="N2297" t="s">
        <v>178</v>
      </c>
    </row>
    <row r="2298" spans="1:14" x14ac:dyDescent="0.25">
      <c r="A2298" s="2">
        <v>1</v>
      </c>
      <c r="B2298" s="2">
        <v>2016</v>
      </c>
      <c r="C2298" t="s">
        <v>317</v>
      </c>
      <c r="D2298" t="s">
        <v>169</v>
      </c>
      <c r="E2298" s="2">
        <v>0</v>
      </c>
      <c r="F2298" s="2">
        <v>1</v>
      </c>
      <c r="G2298" t="s">
        <v>318</v>
      </c>
      <c r="H2298" t="s">
        <v>171</v>
      </c>
      <c r="I2298" t="s">
        <v>19</v>
      </c>
      <c r="J2298" t="s">
        <v>151</v>
      </c>
      <c r="K2298" s="3"/>
      <c r="L2298" t="s">
        <v>52</v>
      </c>
      <c r="M2298" t="s">
        <v>152</v>
      </c>
    </row>
    <row r="2299" spans="1:14" x14ac:dyDescent="0.25">
      <c r="A2299" s="2">
        <v>1</v>
      </c>
      <c r="B2299" s="2">
        <v>2016</v>
      </c>
      <c r="C2299" t="s">
        <v>317</v>
      </c>
      <c r="D2299" t="s">
        <v>169</v>
      </c>
      <c r="E2299" s="2">
        <v>0</v>
      </c>
      <c r="F2299" s="2">
        <v>1</v>
      </c>
      <c r="G2299" t="s">
        <v>318</v>
      </c>
      <c r="H2299" t="s">
        <v>171</v>
      </c>
      <c r="I2299" t="s">
        <v>19</v>
      </c>
      <c r="J2299" t="s">
        <v>153</v>
      </c>
      <c r="K2299" s="2">
        <v>7</v>
      </c>
      <c r="L2299" t="s">
        <v>75</v>
      </c>
      <c r="M2299" t="s">
        <v>154</v>
      </c>
      <c r="N2299" t="s">
        <v>193</v>
      </c>
    </row>
    <row r="2300" spans="1:14" x14ac:dyDescent="0.25">
      <c r="A2300" s="2">
        <v>1</v>
      </c>
      <c r="B2300" s="2">
        <v>2016</v>
      </c>
      <c r="C2300" t="s">
        <v>317</v>
      </c>
      <c r="D2300" t="s">
        <v>169</v>
      </c>
      <c r="E2300" s="2">
        <v>0</v>
      </c>
      <c r="F2300" s="2">
        <v>1</v>
      </c>
      <c r="G2300" t="s">
        <v>318</v>
      </c>
      <c r="H2300" t="s">
        <v>171</v>
      </c>
      <c r="I2300" t="s">
        <v>19</v>
      </c>
      <c r="J2300" t="s">
        <v>156</v>
      </c>
      <c r="K2300" s="2">
        <v>1</v>
      </c>
      <c r="L2300" t="s">
        <v>75</v>
      </c>
      <c r="M2300" t="s">
        <v>157</v>
      </c>
      <c r="N2300" t="s">
        <v>158</v>
      </c>
    </row>
    <row r="2301" spans="1:14" x14ac:dyDescent="0.25">
      <c r="A2301" s="2">
        <v>1</v>
      </c>
      <c r="B2301" s="2">
        <v>2016</v>
      </c>
      <c r="C2301" t="s">
        <v>317</v>
      </c>
      <c r="D2301" t="s">
        <v>169</v>
      </c>
      <c r="E2301" s="2">
        <v>0</v>
      </c>
      <c r="F2301" s="2">
        <v>1</v>
      </c>
      <c r="G2301" t="s">
        <v>318</v>
      </c>
      <c r="H2301" t="s">
        <v>171</v>
      </c>
      <c r="I2301" t="s">
        <v>19</v>
      </c>
      <c r="J2301" t="s">
        <v>159</v>
      </c>
      <c r="K2301" s="3"/>
      <c r="L2301" t="s">
        <v>52</v>
      </c>
      <c r="M2301" t="s">
        <v>160</v>
      </c>
    </row>
    <row r="2302" spans="1:14" x14ac:dyDescent="0.25">
      <c r="A2302" s="2">
        <v>1</v>
      </c>
      <c r="B2302" s="2">
        <v>2016</v>
      </c>
      <c r="C2302" t="s">
        <v>317</v>
      </c>
      <c r="D2302" t="s">
        <v>169</v>
      </c>
      <c r="E2302" s="2">
        <v>0</v>
      </c>
      <c r="F2302" s="2">
        <v>1</v>
      </c>
      <c r="G2302" t="s">
        <v>318</v>
      </c>
      <c r="H2302" t="s">
        <v>171</v>
      </c>
      <c r="I2302" t="s">
        <v>19</v>
      </c>
      <c r="J2302" t="s">
        <v>161</v>
      </c>
      <c r="K2302" s="3"/>
      <c r="L2302" t="s">
        <v>52</v>
      </c>
      <c r="M2302" t="s">
        <v>162</v>
      </c>
    </row>
    <row r="2303" spans="1:14" x14ac:dyDescent="0.25">
      <c r="A2303" s="2">
        <v>1</v>
      </c>
      <c r="B2303" s="2">
        <v>2016</v>
      </c>
      <c r="C2303" t="s">
        <v>317</v>
      </c>
      <c r="D2303" t="s">
        <v>169</v>
      </c>
      <c r="E2303" s="2">
        <v>0</v>
      </c>
      <c r="F2303" s="2">
        <v>1</v>
      </c>
      <c r="G2303" t="s">
        <v>318</v>
      </c>
      <c r="H2303" t="s">
        <v>171</v>
      </c>
      <c r="I2303" t="s">
        <v>19</v>
      </c>
      <c r="J2303" t="s">
        <v>163</v>
      </c>
      <c r="K2303" s="2">
        <v>2</v>
      </c>
      <c r="L2303" t="s">
        <v>52</v>
      </c>
      <c r="M2303" t="s">
        <v>164</v>
      </c>
      <c r="N2303" t="s">
        <v>177</v>
      </c>
    </row>
    <row r="2304" spans="1:14" x14ac:dyDescent="0.25">
      <c r="A2304" s="2">
        <v>1</v>
      </c>
      <c r="B2304" s="2">
        <v>2016</v>
      </c>
      <c r="C2304" t="s">
        <v>317</v>
      </c>
      <c r="D2304" t="s">
        <v>169</v>
      </c>
      <c r="E2304" s="2">
        <v>0</v>
      </c>
      <c r="F2304" s="2">
        <v>1</v>
      </c>
      <c r="G2304" t="s">
        <v>318</v>
      </c>
      <c r="H2304" t="s">
        <v>171</v>
      </c>
      <c r="I2304" t="s">
        <v>19</v>
      </c>
      <c r="J2304" t="s">
        <v>166</v>
      </c>
      <c r="K2304" s="2">
        <v>3</v>
      </c>
      <c r="L2304" t="s">
        <v>55</v>
      </c>
      <c r="M2304" t="s">
        <v>167</v>
      </c>
      <c r="N2304" t="s">
        <v>178</v>
      </c>
    </row>
    <row r="2305" spans="1:14" x14ac:dyDescent="0.25">
      <c r="A2305" s="2">
        <v>1</v>
      </c>
      <c r="B2305" s="2">
        <v>2016</v>
      </c>
      <c r="C2305" t="s">
        <v>320</v>
      </c>
      <c r="D2305" t="s">
        <v>48</v>
      </c>
      <c r="E2305" s="2">
        <v>1</v>
      </c>
      <c r="F2305" s="2">
        <v>0</v>
      </c>
      <c r="G2305" t="s">
        <v>321</v>
      </c>
      <c r="H2305" t="s">
        <v>322</v>
      </c>
      <c r="I2305" t="s">
        <v>15</v>
      </c>
      <c r="J2305" t="s">
        <v>51</v>
      </c>
      <c r="K2305" s="3"/>
      <c r="L2305" t="s">
        <v>52</v>
      </c>
      <c r="M2305" t="s">
        <v>53</v>
      </c>
    </row>
    <row r="2306" spans="1:14" x14ac:dyDescent="0.25">
      <c r="A2306" s="2">
        <v>1</v>
      </c>
      <c r="B2306" s="2">
        <v>2016</v>
      </c>
      <c r="C2306" t="s">
        <v>320</v>
      </c>
      <c r="D2306" t="s">
        <v>48</v>
      </c>
      <c r="E2306" s="2">
        <v>1</v>
      </c>
      <c r="F2306" s="2">
        <v>0</v>
      </c>
      <c r="G2306" t="s">
        <v>321</v>
      </c>
      <c r="H2306" t="s">
        <v>322</v>
      </c>
      <c r="I2306" t="s">
        <v>15</v>
      </c>
      <c r="J2306" t="s">
        <v>54</v>
      </c>
      <c r="K2306" s="2">
        <v>3</v>
      </c>
      <c r="L2306" t="s">
        <v>55</v>
      </c>
      <c r="M2306" t="s">
        <v>56</v>
      </c>
      <c r="N2306" t="s">
        <v>178</v>
      </c>
    </row>
    <row r="2307" spans="1:14" x14ac:dyDescent="0.25">
      <c r="A2307" s="2">
        <v>1</v>
      </c>
      <c r="B2307" s="2">
        <v>2016</v>
      </c>
      <c r="C2307" t="s">
        <v>320</v>
      </c>
      <c r="D2307" t="s">
        <v>48</v>
      </c>
      <c r="E2307" s="2">
        <v>1</v>
      </c>
      <c r="F2307" s="2">
        <v>0</v>
      </c>
      <c r="G2307" t="s">
        <v>321</v>
      </c>
      <c r="H2307" t="s">
        <v>322</v>
      </c>
      <c r="I2307" t="s">
        <v>15</v>
      </c>
      <c r="J2307" t="s">
        <v>58</v>
      </c>
      <c r="K2307" s="2">
        <v>3</v>
      </c>
      <c r="L2307" t="s">
        <v>55</v>
      </c>
      <c r="M2307" t="s">
        <v>59</v>
      </c>
      <c r="N2307" t="s">
        <v>178</v>
      </c>
    </row>
    <row r="2308" spans="1:14" x14ac:dyDescent="0.25">
      <c r="A2308" s="2">
        <v>1</v>
      </c>
      <c r="B2308" s="2">
        <v>2016</v>
      </c>
      <c r="C2308" t="s">
        <v>320</v>
      </c>
      <c r="D2308" t="s">
        <v>48</v>
      </c>
      <c r="E2308" s="2">
        <v>1</v>
      </c>
      <c r="F2308" s="2">
        <v>0</v>
      </c>
      <c r="G2308" t="s">
        <v>321</v>
      </c>
      <c r="H2308" t="s">
        <v>322</v>
      </c>
      <c r="I2308" t="s">
        <v>15</v>
      </c>
      <c r="J2308" t="s">
        <v>60</v>
      </c>
      <c r="K2308" s="2">
        <v>2</v>
      </c>
      <c r="L2308" t="s">
        <v>61</v>
      </c>
      <c r="M2308" t="s">
        <v>62</v>
      </c>
      <c r="N2308" t="s">
        <v>63</v>
      </c>
    </row>
    <row r="2309" spans="1:14" x14ac:dyDescent="0.25">
      <c r="A2309" s="2">
        <v>1</v>
      </c>
      <c r="B2309" s="2">
        <v>2016</v>
      </c>
      <c r="C2309" t="s">
        <v>320</v>
      </c>
      <c r="D2309" t="s">
        <v>48</v>
      </c>
      <c r="E2309" s="2">
        <v>1</v>
      </c>
      <c r="F2309" s="2">
        <v>0</v>
      </c>
      <c r="G2309" t="s">
        <v>321</v>
      </c>
      <c r="H2309" t="s">
        <v>322</v>
      </c>
      <c r="I2309" t="s">
        <v>15</v>
      </c>
      <c r="J2309" t="s">
        <v>64</v>
      </c>
      <c r="K2309" s="2">
        <v>3</v>
      </c>
      <c r="L2309" t="s">
        <v>65</v>
      </c>
      <c r="M2309" t="s">
        <v>66</v>
      </c>
      <c r="N2309" t="s">
        <v>67</v>
      </c>
    </row>
    <row r="2310" spans="1:14" x14ac:dyDescent="0.25">
      <c r="A2310" s="2">
        <v>1</v>
      </c>
      <c r="B2310" s="2">
        <v>2016</v>
      </c>
      <c r="C2310" t="s">
        <v>320</v>
      </c>
      <c r="D2310" t="s">
        <v>48</v>
      </c>
      <c r="E2310" s="2">
        <v>1</v>
      </c>
      <c r="F2310" s="2">
        <v>0</v>
      </c>
      <c r="G2310" t="s">
        <v>321</v>
      </c>
      <c r="H2310" t="s">
        <v>322</v>
      </c>
      <c r="I2310" t="s">
        <v>15</v>
      </c>
      <c r="J2310" t="s">
        <v>68</v>
      </c>
      <c r="K2310" s="2">
        <v>3</v>
      </c>
      <c r="L2310" t="s">
        <v>65</v>
      </c>
      <c r="M2310" t="s">
        <v>69</v>
      </c>
      <c r="N2310" t="s">
        <v>67</v>
      </c>
    </row>
    <row r="2311" spans="1:14" x14ac:dyDescent="0.25">
      <c r="A2311" s="2">
        <v>1</v>
      </c>
      <c r="B2311" s="2">
        <v>2016</v>
      </c>
      <c r="C2311" t="s">
        <v>320</v>
      </c>
      <c r="D2311" t="s">
        <v>48</v>
      </c>
      <c r="E2311" s="2">
        <v>1</v>
      </c>
      <c r="F2311" s="2">
        <v>0</v>
      </c>
      <c r="G2311" t="s">
        <v>321</v>
      </c>
      <c r="H2311" t="s">
        <v>322</v>
      </c>
      <c r="I2311" t="s">
        <v>15</v>
      </c>
      <c r="J2311" t="s">
        <v>70</v>
      </c>
      <c r="K2311" s="2">
        <v>3</v>
      </c>
      <c r="L2311" t="s">
        <v>65</v>
      </c>
      <c r="M2311" t="s">
        <v>71</v>
      </c>
      <c r="N2311" t="s">
        <v>67</v>
      </c>
    </row>
    <row r="2312" spans="1:14" x14ac:dyDescent="0.25">
      <c r="A2312" s="2">
        <v>1</v>
      </c>
      <c r="B2312" s="2">
        <v>2016</v>
      </c>
      <c r="C2312" t="s">
        <v>320</v>
      </c>
      <c r="D2312" t="s">
        <v>48</v>
      </c>
      <c r="E2312" s="2">
        <v>1</v>
      </c>
      <c r="F2312" s="2">
        <v>0</v>
      </c>
      <c r="G2312" t="s">
        <v>321</v>
      </c>
      <c r="H2312" t="s">
        <v>322</v>
      </c>
      <c r="I2312" t="s">
        <v>15</v>
      </c>
      <c r="J2312" t="s">
        <v>72</v>
      </c>
      <c r="K2312" s="3"/>
      <c r="L2312" t="s">
        <v>52</v>
      </c>
      <c r="M2312" t="s">
        <v>73</v>
      </c>
    </row>
    <row r="2313" spans="1:14" x14ac:dyDescent="0.25">
      <c r="A2313" s="2">
        <v>1</v>
      </c>
      <c r="B2313" s="2">
        <v>2016</v>
      </c>
      <c r="C2313" t="s">
        <v>320</v>
      </c>
      <c r="D2313" t="s">
        <v>48</v>
      </c>
      <c r="E2313" s="2">
        <v>1</v>
      </c>
      <c r="F2313" s="2">
        <v>0</v>
      </c>
      <c r="G2313" t="s">
        <v>321</v>
      </c>
      <c r="H2313" t="s">
        <v>322</v>
      </c>
      <c r="I2313" t="s">
        <v>15</v>
      </c>
      <c r="J2313" t="s">
        <v>74</v>
      </c>
      <c r="K2313" s="2">
        <v>1</v>
      </c>
      <c r="L2313" t="s">
        <v>75</v>
      </c>
      <c r="M2313" t="s">
        <v>76</v>
      </c>
      <c r="N2313" t="s">
        <v>77</v>
      </c>
    </row>
    <row r="2314" spans="1:14" x14ac:dyDescent="0.25">
      <c r="A2314" s="2">
        <v>1</v>
      </c>
      <c r="B2314" s="2">
        <v>2016</v>
      </c>
      <c r="C2314" t="s">
        <v>320</v>
      </c>
      <c r="D2314" t="s">
        <v>48</v>
      </c>
      <c r="E2314" s="2">
        <v>1</v>
      </c>
      <c r="F2314" s="2">
        <v>0</v>
      </c>
      <c r="G2314" t="s">
        <v>321</v>
      </c>
      <c r="H2314" t="s">
        <v>322</v>
      </c>
      <c r="I2314" t="s">
        <v>15</v>
      </c>
      <c r="J2314" t="s">
        <v>78</v>
      </c>
      <c r="K2314" s="2">
        <v>2</v>
      </c>
      <c r="L2314" t="s">
        <v>75</v>
      </c>
      <c r="M2314" t="s">
        <v>79</v>
      </c>
      <c r="N2314" t="s">
        <v>255</v>
      </c>
    </row>
    <row r="2315" spans="1:14" x14ac:dyDescent="0.25">
      <c r="A2315" s="2">
        <v>1</v>
      </c>
      <c r="B2315" s="2">
        <v>2016</v>
      </c>
      <c r="C2315" t="s">
        <v>320</v>
      </c>
      <c r="D2315" t="s">
        <v>48</v>
      </c>
      <c r="E2315" s="2">
        <v>1</v>
      </c>
      <c r="F2315" s="2">
        <v>0</v>
      </c>
      <c r="G2315" t="s">
        <v>321</v>
      </c>
      <c r="H2315" t="s">
        <v>322</v>
      </c>
      <c r="I2315" t="s">
        <v>15</v>
      </c>
      <c r="J2315" t="s">
        <v>81</v>
      </c>
      <c r="K2315" s="2">
        <v>1</v>
      </c>
      <c r="L2315" t="s">
        <v>75</v>
      </c>
      <c r="M2315" t="s">
        <v>82</v>
      </c>
      <c r="N2315" t="s">
        <v>83</v>
      </c>
    </row>
    <row r="2316" spans="1:14" x14ac:dyDescent="0.25">
      <c r="A2316" s="2">
        <v>1</v>
      </c>
      <c r="B2316" s="2">
        <v>2016</v>
      </c>
      <c r="C2316" t="s">
        <v>320</v>
      </c>
      <c r="D2316" t="s">
        <v>48</v>
      </c>
      <c r="E2316" s="2">
        <v>1</v>
      </c>
      <c r="F2316" s="2">
        <v>0</v>
      </c>
      <c r="G2316" t="s">
        <v>321</v>
      </c>
      <c r="H2316" t="s">
        <v>322</v>
      </c>
      <c r="I2316" t="s">
        <v>15</v>
      </c>
      <c r="J2316" t="s">
        <v>84</v>
      </c>
      <c r="K2316" s="2">
        <v>4</v>
      </c>
      <c r="L2316" t="s">
        <v>85</v>
      </c>
      <c r="M2316" t="s">
        <v>86</v>
      </c>
      <c r="N2316" t="s">
        <v>87</v>
      </c>
    </row>
    <row r="2317" spans="1:14" x14ac:dyDescent="0.25">
      <c r="A2317" s="2">
        <v>1</v>
      </c>
      <c r="B2317" s="2">
        <v>2016</v>
      </c>
      <c r="C2317" t="s">
        <v>320</v>
      </c>
      <c r="D2317" t="s">
        <v>48</v>
      </c>
      <c r="E2317" s="2">
        <v>1</v>
      </c>
      <c r="F2317" s="2">
        <v>0</v>
      </c>
      <c r="G2317" t="s">
        <v>321</v>
      </c>
      <c r="H2317" t="s">
        <v>322</v>
      </c>
      <c r="I2317" t="s">
        <v>15</v>
      </c>
      <c r="J2317" t="s">
        <v>88</v>
      </c>
      <c r="K2317" s="2">
        <v>3</v>
      </c>
      <c r="L2317" t="s">
        <v>85</v>
      </c>
      <c r="M2317" t="s">
        <v>89</v>
      </c>
      <c r="N2317" t="s">
        <v>126</v>
      </c>
    </row>
    <row r="2318" spans="1:14" x14ac:dyDescent="0.25">
      <c r="A2318" s="2">
        <v>1</v>
      </c>
      <c r="B2318" s="2">
        <v>2016</v>
      </c>
      <c r="C2318" t="s">
        <v>320</v>
      </c>
      <c r="D2318" t="s">
        <v>48</v>
      </c>
      <c r="E2318" s="2">
        <v>1</v>
      </c>
      <c r="F2318" s="2">
        <v>0</v>
      </c>
      <c r="G2318" t="s">
        <v>321</v>
      </c>
      <c r="H2318" t="s">
        <v>322</v>
      </c>
      <c r="I2318" t="s">
        <v>15</v>
      </c>
      <c r="J2318" t="s">
        <v>90</v>
      </c>
      <c r="K2318" s="2">
        <v>4</v>
      </c>
      <c r="L2318" t="s">
        <v>75</v>
      </c>
      <c r="M2318" t="s">
        <v>91</v>
      </c>
      <c r="N2318" t="s">
        <v>92</v>
      </c>
    </row>
    <row r="2319" spans="1:14" x14ac:dyDescent="0.25">
      <c r="A2319" s="2">
        <v>1</v>
      </c>
      <c r="B2319" s="2">
        <v>2016</v>
      </c>
      <c r="C2319" t="s">
        <v>320</v>
      </c>
      <c r="D2319" t="s">
        <v>48</v>
      </c>
      <c r="E2319" s="2">
        <v>1</v>
      </c>
      <c r="F2319" s="2">
        <v>0</v>
      </c>
      <c r="G2319" t="s">
        <v>321</v>
      </c>
      <c r="H2319" t="s">
        <v>322</v>
      </c>
      <c r="I2319" t="s">
        <v>15</v>
      </c>
      <c r="J2319" t="s">
        <v>93</v>
      </c>
      <c r="K2319" s="2">
        <v>3</v>
      </c>
      <c r="L2319" t="s">
        <v>75</v>
      </c>
      <c r="M2319" t="s">
        <v>94</v>
      </c>
      <c r="N2319" t="s">
        <v>95</v>
      </c>
    </row>
    <row r="2320" spans="1:14" x14ac:dyDescent="0.25">
      <c r="A2320" s="2">
        <v>1</v>
      </c>
      <c r="B2320" s="2">
        <v>2016</v>
      </c>
      <c r="C2320" t="s">
        <v>320</v>
      </c>
      <c r="D2320" t="s">
        <v>48</v>
      </c>
      <c r="E2320" s="2">
        <v>1</v>
      </c>
      <c r="F2320" s="2">
        <v>0</v>
      </c>
      <c r="G2320" t="s">
        <v>321</v>
      </c>
      <c r="H2320" t="s">
        <v>322</v>
      </c>
      <c r="I2320" t="s">
        <v>15</v>
      </c>
      <c r="J2320" t="s">
        <v>96</v>
      </c>
      <c r="K2320" s="2">
        <v>4</v>
      </c>
      <c r="L2320" t="s">
        <v>75</v>
      </c>
      <c r="M2320" t="s">
        <v>97</v>
      </c>
      <c r="N2320" t="s">
        <v>92</v>
      </c>
    </row>
    <row r="2321" spans="1:14" x14ac:dyDescent="0.25">
      <c r="A2321" s="2">
        <v>1</v>
      </c>
      <c r="B2321" s="2">
        <v>2016</v>
      </c>
      <c r="C2321" t="s">
        <v>320</v>
      </c>
      <c r="D2321" t="s">
        <v>48</v>
      </c>
      <c r="E2321" s="2">
        <v>1</v>
      </c>
      <c r="F2321" s="2">
        <v>0</v>
      </c>
      <c r="G2321" t="s">
        <v>321</v>
      </c>
      <c r="H2321" t="s">
        <v>322</v>
      </c>
      <c r="I2321" t="s">
        <v>15</v>
      </c>
      <c r="J2321" t="s">
        <v>98</v>
      </c>
      <c r="K2321" s="2">
        <v>4</v>
      </c>
      <c r="L2321" t="s">
        <v>85</v>
      </c>
      <c r="M2321" t="s">
        <v>99</v>
      </c>
      <c r="N2321" t="s">
        <v>87</v>
      </c>
    </row>
    <row r="2322" spans="1:14" x14ac:dyDescent="0.25">
      <c r="A2322" s="2">
        <v>1</v>
      </c>
      <c r="B2322" s="2">
        <v>2016</v>
      </c>
      <c r="C2322" t="s">
        <v>320</v>
      </c>
      <c r="D2322" t="s">
        <v>48</v>
      </c>
      <c r="E2322" s="2">
        <v>1</v>
      </c>
      <c r="F2322" s="2">
        <v>0</v>
      </c>
      <c r="G2322" t="s">
        <v>321</v>
      </c>
      <c r="H2322" t="s">
        <v>322</v>
      </c>
      <c r="I2322" t="s">
        <v>15</v>
      </c>
      <c r="J2322" t="s">
        <v>100</v>
      </c>
      <c r="K2322" s="3"/>
      <c r="L2322" t="s">
        <v>61</v>
      </c>
      <c r="M2322" t="s">
        <v>101</v>
      </c>
    </row>
    <row r="2323" spans="1:14" x14ac:dyDescent="0.25">
      <c r="A2323" s="2">
        <v>1</v>
      </c>
      <c r="B2323" s="2">
        <v>2016</v>
      </c>
      <c r="C2323" t="s">
        <v>320</v>
      </c>
      <c r="D2323" t="s">
        <v>48</v>
      </c>
      <c r="E2323" s="2">
        <v>1</v>
      </c>
      <c r="F2323" s="2">
        <v>0</v>
      </c>
      <c r="G2323" t="s">
        <v>321</v>
      </c>
      <c r="H2323" t="s">
        <v>322</v>
      </c>
      <c r="I2323" t="s">
        <v>15</v>
      </c>
      <c r="J2323" t="s">
        <v>102</v>
      </c>
      <c r="K2323" s="3"/>
      <c r="L2323" t="s">
        <v>61</v>
      </c>
      <c r="M2323" t="s">
        <v>103</v>
      </c>
    </row>
    <row r="2324" spans="1:14" x14ac:dyDescent="0.25">
      <c r="A2324" s="2">
        <v>1</v>
      </c>
      <c r="B2324" s="2">
        <v>2016</v>
      </c>
      <c r="C2324" t="s">
        <v>320</v>
      </c>
      <c r="D2324" t="s">
        <v>48</v>
      </c>
      <c r="E2324" s="2">
        <v>1</v>
      </c>
      <c r="F2324" s="2">
        <v>0</v>
      </c>
      <c r="G2324" t="s">
        <v>321</v>
      </c>
      <c r="H2324" t="s">
        <v>322</v>
      </c>
      <c r="I2324" t="s">
        <v>15</v>
      </c>
      <c r="J2324" t="s">
        <v>104</v>
      </c>
      <c r="K2324" s="3"/>
      <c r="L2324" t="s">
        <v>61</v>
      </c>
      <c r="M2324" t="s">
        <v>105</v>
      </c>
    </row>
    <row r="2325" spans="1:14" x14ac:dyDescent="0.25">
      <c r="A2325" s="2">
        <v>1</v>
      </c>
      <c r="B2325" s="2">
        <v>2016</v>
      </c>
      <c r="C2325" t="s">
        <v>320</v>
      </c>
      <c r="D2325" t="s">
        <v>48</v>
      </c>
      <c r="E2325" s="2">
        <v>1</v>
      </c>
      <c r="F2325" s="2">
        <v>0</v>
      </c>
      <c r="G2325" t="s">
        <v>321</v>
      </c>
      <c r="H2325" t="s">
        <v>322</v>
      </c>
      <c r="I2325" t="s">
        <v>15</v>
      </c>
      <c r="J2325" t="s">
        <v>106</v>
      </c>
      <c r="K2325" s="3"/>
      <c r="L2325" t="s">
        <v>61</v>
      </c>
      <c r="M2325" t="s">
        <v>107</v>
      </c>
    </row>
    <row r="2326" spans="1:14" x14ac:dyDescent="0.25">
      <c r="A2326" s="2">
        <v>1</v>
      </c>
      <c r="B2326" s="2">
        <v>2016</v>
      </c>
      <c r="C2326" t="s">
        <v>320</v>
      </c>
      <c r="D2326" t="s">
        <v>48</v>
      </c>
      <c r="E2326" s="2">
        <v>1</v>
      </c>
      <c r="F2326" s="2">
        <v>0</v>
      </c>
      <c r="G2326" t="s">
        <v>321</v>
      </c>
      <c r="H2326" t="s">
        <v>322</v>
      </c>
      <c r="I2326" t="s">
        <v>15</v>
      </c>
      <c r="J2326" t="s">
        <v>108</v>
      </c>
      <c r="K2326" s="3"/>
      <c r="L2326" t="s">
        <v>61</v>
      </c>
      <c r="M2326" t="s">
        <v>109</v>
      </c>
    </row>
    <row r="2327" spans="1:14" x14ac:dyDescent="0.25">
      <c r="A2327" s="2">
        <v>1</v>
      </c>
      <c r="B2327" s="2">
        <v>2016</v>
      </c>
      <c r="C2327" t="s">
        <v>320</v>
      </c>
      <c r="D2327" t="s">
        <v>48</v>
      </c>
      <c r="E2327" s="2">
        <v>1</v>
      </c>
      <c r="F2327" s="2">
        <v>0</v>
      </c>
      <c r="G2327" t="s">
        <v>321</v>
      </c>
      <c r="H2327" t="s">
        <v>322</v>
      </c>
      <c r="I2327" t="s">
        <v>15</v>
      </c>
      <c r="J2327" t="s">
        <v>110</v>
      </c>
      <c r="K2327" s="3"/>
      <c r="L2327" t="s">
        <v>61</v>
      </c>
      <c r="M2327" t="s">
        <v>111</v>
      </c>
    </row>
    <row r="2328" spans="1:14" x14ac:dyDescent="0.25">
      <c r="A2328" s="2">
        <v>1</v>
      </c>
      <c r="B2328" s="2">
        <v>2016</v>
      </c>
      <c r="C2328" t="s">
        <v>320</v>
      </c>
      <c r="D2328" t="s">
        <v>48</v>
      </c>
      <c r="E2328" s="2">
        <v>1</v>
      </c>
      <c r="F2328" s="2">
        <v>0</v>
      </c>
      <c r="G2328" t="s">
        <v>321</v>
      </c>
      <c r="H2328" t="s">
        <v>322</v>
      </c>
      <c r="I2328" t="s">
        <v>15</v>
      </c>
      <c r="J2328" t="s">
        <v>112</v>
      </c>
      <c r="K2328" s="3"/>
      <c r="L2328" t="s">
        <v>61</v>
      </c>
      <c r="M2328" t="s">
        <v>113</v>
      </c>
    </row>
    <row r="2329" spans="1:14" x14ac:dyDescent="0.25">
      <c r="A2329" s="2">
        <v>1</v>
      </c>
      <c r="B2329" s="2">
        <v>2016</v>
      </c>
      <c r="C2329" t="s">
        <v>320</v>
      </c>
      <c r="D2329" t="s">
        <v>48</v>
      </c>
      <c r="E2329" s="2">
        <v>1</v>
      </c>
      <c r="F2329" s="2">
        <v>0</v>
      </c>
      <c r="G2329" t="s">
        <v>321</v>
      </c>
      <c r="H2329" t="s">
        <v>322</v>
      </c>
      <c r="I2329" t="s">
        <v>15</v>
      </c>
      <c r="J2329" t="s">
        <v>114</v>
      </c>
      <c r="K2329" s="3"/>
      <c r="L2329" t="s">
        <v>61</v>
      </c>
      <c r="M2329" t="s">
        <v>115</v>
      </c>
    </row>
    <row r="2330" spans="1:14" x14ac:dyDescent="0.25">
      <c r="A2330" s="2">
        <v>1</v>
      </c>
      <c r="B2330" s="2">
        <v>2016</v>
      </c>
      <c r="C2330" t="s">
        <v>320</v>
      </c>
      <c r="D2330" t="s">
        <v>48</v>
      </c>
      <c r="E2330" s="2">
        <v>1</v>
      </c>
      <c r="F2330" s="2">
        <v>0</v>
      </c>
      <c r="G2330" t="s">
        <v>321</v>
      </c>
      <c r="H2330" t="s">
        <v>322</v>
      </c>
      <c r="I2330" t="s">
        <v>15</v>
      </c>
      <c r="J2330" t="s">
        <v>116</v>
      </c>
      <c r="K2330" s="2">
        <v>3</v>
      </c>
      <c r="L2330" t="s">
        <v>65</v>
      </c>
      <c r="M2330" t="s">
        <v>117</v>
      </c>
      <c r="N2330" t="s">
        <v>67</v>
      </c>
    </row>
    <row r="2331" spans="1:14" x14ac:dyDescent="0.25">
      <c r="A2331" s="2">
        <v>1</v>
      </c>
      <c r="B2331" s="2">
        <v>2016</v>
      </c>
      <c r="C2331" t="s">
        <v>320</v>
      </c>
      <c r="D2331" t="s">
        <v>48</v>
      </c>
      <c r="E2331" s="2">
        <v>1</v>
      </c>
      <c r="F2331" s="2">
        <v>0</v>
      </c>
      <c r="G2331" t="s">
        <v>321</v>
      </c>
      <c r="H2331" t="s">
        <v>322</v>
      </c>
      <c r="I2331" t="s">
        <v>15</v>
      </c>
      <c r="J2331" t="s">
        <v>118</v>
      </c>
      <c r="K2331" s="2">
        <v>4</v>
      </c>
      <c r="L2331" t="s">
        <v>55</v>
      </c>
      <c r="M2331" t="s">
        <v>119</v>
      </c>
      <c r="N2331" t="s">
        <v>57</v>
      </c>
    </row>
    <row r="2332" spans="1:14" x14ac:dyDescent="0.25">
      <c r="A2332" s="2">
        <v>1</v>
      </c>
      <c r="B2332" s="2">
        <v>2016</v>
      </c>
      <c r="C2332" t="s">
        <v>320</v>
      </c>
      <c r="D2332" t="s">
        <v>48</v>
      </c>
      <c r="E2332" s="2">
        <v>1</v>
      </c>
      <c r="F2332" s="2">
        <v>0</v>
      </c>
      <c r="G2332" t="s">
        <v>321</v>
      </c>
      <c r="H2332" t="s">
        <v>322</v>
      </c>
      <c r="I2332" t="s">
        <v>15</v>
      </c>
      <c r="J2332" t="s">
        <v>120</v>
      </c>
      <c r="K2332" s="2">
        <v>3</v>
      </c>
      <c r="L2332" t="s">
        <v>65</v>
      </c>
      <c r="M2332" t="s">
        <v>121</v>
      </c>
      <c r="N2332" t="s">
        <v>67</v>
      </c>
    </row>
    <row r="2333" spans="1:14" x14ac:dyDescent="0.25">
      <c r="A2333" s="2">
        <v>1</v>
      </c>
      <c r="B2333" s="2">
        <v>2016</v>
      </c>
      <c r="C2333" t="s">
        <v>320</v>
      </c>
      <c r="D2333" t="s">
        <v>48</v>
      </c>
      <c r="E2333" s="2">
        <v>1</v>
      </c>
      <c r="F2333" s="2">
        <v>0</v>
      </c>
      <c r="G2333" t="s">
        <v>321</v>
      </c>
      <c r="H2333" t="s">
        <v>322</v>
      </c>
      <c r="I2333" t="s">
        <v>15</v>
      </c>
      <c r="J2333" t="s">
        <v>122</v>
      </c>
      <c r="K2333" s="2">
        <v>3</v>
      </c>
      <c r="L2333" t="s">
        <v>85</v>
      </c>
      <c r="M2333" t="s">
        <v>123</v>
      </c>
      <c r="N2333" t="s">
        <v>126</v>
      </c>
    </row>
    <row r="2334" spans="1:14" x14ac:dyDescent="0.25">
      <c r="A2334" s="2">
        <v>1</v>
      </c>
      <c r="B2334" s="2">
        <v>2016</v>
      </c>
      <c r="C2334" t="s">
        <v>320</v>
      </c>
      <c r="D2334" t="s">
        <v>48</v>
      </c>
      <c r="E2334" s="2">
        <v>1</v>
      </c>
      <c r="F2334" s="2">
        <v>0</v>
      </c>
      <c r="G2334" t="s">
        <v>321</v>
      </c>
      <c r="H2334" t="s">
        <v>322</v>
      </c>
      <c r="I2334" t="s">
        <v>15</v>
      </c>
      <c r="J2334" t="s">
        <v>124</v>
      </c>
      <c r="K2334" s="2">
        <v>3</v>
      </c>
      <c r="L2334" t="s">
        <v>85</v>
      </c>
      <c r="M2334" t="s">
        <v>125</v>
      </c>
      <c r="N2334" t="s">
        <v>126</v>
      </c>
    </row>
    <row r="2335" spans="1:14" x14ac:dyDescent="0.25">
      <c r="A2335" s="2">
        <v>1</v>
      </c>
      <c r="B2335" s="2">
        <v>2016</v>
      </c>
      <c r="C2335" t="s">
        <v>320</v>
      </c>
      <c r="D2335" t="s">
        <v>48</v>
      </c>
      <c r="E2335" s="2">
        <v>1</v>
      </c>
      <c r="F2335" s="2">
        <v>0</v>
      </c>
      <c r="G2335" t="s">
        <v>321</v>
      </c>
      <c r="H2335" t="s">
        <v>322</v>
      </c>
      <c r="I2335" t="s">
        <v>15</v>
      </c>
      <c r="J2335" t="s">
        <v>127</v>
      </c>
      <c r="K2335" s="2">
        <v>4</v>
      </c>
      <c r="L2335" t="s">
        <v>85</v>
      </c>
      <c r="M2335" t="s">
        <v>128</v>
      </c>
      <c r="N2335" t="s">
        <v>87</v>
      </c>
    </row>
    <row r="2336" spans="1:14" x14ac:dyDescent="0.25">
      <c r="A2336" s="2">
        <v>1</v>
      </c>
      <c r="B2336" s="2">
        <v>2016</v>
      </c>
      <c r="C2336" t="s">
        <v>320</v>
      </c>
      <c r="D2336" t="s">
        <v>48</v>
      </c>
      <c r="E2336" s="2">
        <v>1</v>
      </c>
      <c r="F2336" s="2">
        <v>0</v>
      </c>
      <c r="G2336" t="s">
        <v>321</v>
      </c>
      <c r="H2336" t="s">
        <v>322</v>
      </c>
      <c r="I2336" t="s">
        <v>15</v>
      </c>
      <c r="J2336" t="s">
        <v>129</v>
      </c>
      <c r="K2336" s="2">
        <v>4</v>
      </c>
      <c r="L2336" t="s">
        <v>85</v>
      </c>
      <c r="M2336" t="s">
        <v>130</v>
      </c>
      <c r="N2336" t="s">
        <v>87</v>
      </c>
    </row>
    <row r="2337" spans="1:14" x14ac:dyDescent="0.25">
      <c r="A2337" s="2">
        <v>1</v>
      </c>
      <c r="B2337" s="2">
        <v>2016</v>
      </c>
      <c r="C2337" t="s">
        <v>320</v>
      </c>
      <c r="D2337" t="s">
        <v>48</v>
      </c>
      <c r="E2337" s="2">
        <v>1</v>
      </c>
      <c r="F2337" s="2">
        <v>0</v>
      </c>
      <c r="G2337" t="s">
        <v>321</v>
      </c>
      <c r="H2337" t="s">
        <v>322</v>
      </c>
      <c r="I2337" t="s">
        <v>15</v>
      </c>
      <c r="J2337" t="s">
        <v>131</v>
      </c>
      <c r="K2337" s="2">
        <v>3</v>
      </c>
      <c r="L2337" t="s">
        <v>85</v>
      </c>
      <c r="M2337" t="s">
        <v>132</v>
      </c>
      <c r="N2337" t="s">
        <v>126</v>
      </c>
    </row>
    <row r="2338" spans="1:14" x14ac:dyDescent="0.25">
      <c r="A2338" s="2">
        <v>1</v>
      </c>
      <c r="B2338" s="2">
        <v>2016</v>
      </c>
      <c r="C2338" t="s">
        <v>320</v>
      </c>
      <c r="D2338" t="s">
        <v>48</v>
      </c>
      <c r="E2338" s="2">
        <v>1</v>
      </c>
      <c r="F2338" s="2">
        <v>0</v>
      </c>
      <c r="G2338" t="s">
        <v>321</v>
      </c>
      <c r="H2338" t="s">
        <v>322</v>
      </c>
      <c r="I2338" t="s">
        <v>15</v>
      </c>
      <c r="J2338" t="s">
        <v>133</v>
      </c>
      <c r="K2338" s="2">
        <v>2</v>
      </c>
      <c r="L2338" t="s">
        <v>52</v>
      </c>
      <c r="M2338" t="s">
        <v>134</v>
      </c>
      <c r="N2338" t="s">
        <v>63</v>
      </c>
    </row>
    <row r="2339" spans="1:14" x14ac:dyDescent="0.25">
      <c r="A2339" s="2">
        <v>1</v>
      </c>
      <c r="B2339" s="2">
        <v>2016</v>
      </c>
      <c r="C2339" t="s">
        <v>320</v>
      </c>
      <c r="D2339" t="s">
        <v>48</v>
      </c>
      <c r="E2339" s="2">
        <v>1</v>
      </c>
      <c r="F2339" s="2">
        <v>0</v>
      </c>
      <c r="G2339" t="s">
        <v>321</v>
      </c>
      <c r="H2339" t="s">
        <v>322</v>
      </c>
      <c r="I2339" t="s">
        <v>15</v>
      </c>
      <c r="J2339" t="s">
        <v>135</v>
      </c>
      <c r="K2339" s="2">
        <v>3</v>
      </c>
      <c r="L2339" t="s">
        <v>55</v>
      </c>
      <c r="M2339" t="s">
        <v>136</v>
      </c>
      <c r="N2339" t="s">
        <v>178</v>
      </c>
    </row>
    <row r="2340" spans="1:14" x14ac:dyDescent="0.25">
      <c r="A2340" s="2">
        <v>1</v>
      </c>
      <c r="B2340" s="2">
        <v>2016</v>
      </c>
      <c r="C2340" t="s">
        <v>320</v>
      </c>
      <c r="D2340" t="s">
        <v>48</v>
      </c>
      <c r="E2340" s="2">
        <v>1</v>
      </c>
      <c r="F2340" s="2">
        <v>0</v>
      </c>
      <c r="G2340" t="s">
        <v>321</v>
      </c>
      <c r="H2340" t="s">
        <v>322</v>
      </c>
      <c r="I2340" t="s">
        <v>15</v>
      </c>
      <c r="J2340" t="s">
        <v>137</v>
      </c>
      <c r="K2340" s="2">
        <v>3</v>
      </c>
      <c r="L2340" t="s">
        <v>55</v>
      </c>
      <c r="M2340" t="s">
        <v>138</v>
      </c>
      <c r="N2340" t="s">
        <v>178</v>
      </c>
    </row>
    <row r="2341" spans="1:14" x14ac:dyDescent="0.25">
      <c r="A2341" s="2">
        <v>1</v>
      </c>
      <c r="B2341" s="2">
        <v>2016</v>
      </c>
      <c r="C2341" t="s">
        <v>320</v>
      </c>
      <c r="D2341" t="s">
        <v>48</v>
      </c>
      <c r="E2341" s="2">
        <v>1</v>
      </c>
      <c r="F2341" s="2">
        <v>0</v>
      </c>
      <c r="G2341" t="s">
        <v>321</v>
      </c>
      <c r="H2341" t="s">
        <v>322</v>
      </c>
      <c r="I2341" t="s">
        <v>15</v>
      </c>
      <c r="J2341" t="s">
        <v>139</v>
      </c>
      <c r="K2341" s="2">
        <v>4</v>
      </c>
      <c r="L2341" t="s">
        <v>85</v>
      </c>
      <c r="M2341" t="s">
        <v>140</v>
      </c>
      <c r="N2341" t="s">
        <v>87</v>
      </c>
    </row>
    <row r="2342" spans="1:14" x14ac:dyDescent="0.25">
      <c r="A2342" s="2">
        <v>1</v>
      </c>
      <c r="B2342" s="2">
        <v>2016</v>
      </c>
      <c r="C2342" t="s">
        <v>320</v>
      </c>
      <c r="D2342" t="s">
        <v>48</v>
      </c>
      <c r="E2342" s="2">
        <v>1</v>
      </c>
      <c r="F2342" s="2">
        <v>0</v>
      </c>
      <c r="G2342" t="s">
        <v>321</v>
      </c>
      <c r="H2342" t="s">
        <v>322</v>
      </c>
      <c r="I2342" t="s">
        <v>15</v>
      </c>
      <c r="J2342" t="s">
        <v>141</v>
      </c>
      <c r="K2342" s="2">
        <v>3</v>
      </c>
      <c r="L2342" t="s">
        <v>85</v>
      </c>
      <c r="M2342" t="s">
        <v>142</v>
      </c>
      <c r="N2342" t="s">
        <v>126</v>
      </c>
    </row>
    <row r="2343" spans="1:14" x14ac:dyDescent="0.25">
      <c r="A2343" s="2">
        <v>1</v>
      </c>
      <c r="B2343" s="2">
        <v>2016</v>
      </c>
      <c r="C2343" t="s">
        <v>320</v>
      </c>
      <c r="D2343" t="s">
        <v>48</v>
      </c>
      <c r="E2343" s="2">
        <v>1</v>
      </c>
      <c r="F2343" s="2">
        <v>0</v>
      </c>
      <c r="G2343" t="s">
        <v>321</v>
      </c>
      <c r="H2343" t="s">
        <v>322</v>
      </c>
      <c r="I2343" t="s">
        <v>15</v>
      </c>
      <c r="J2343" t="s">
        <v>143</v>
      </c>
      <c r="K2343" s="2">
        <v>3</v>
      </c>
      <c r="L2343" t="s">
        <v>85</v>
      </c>
      <c r="M2343" t="s">
        <v>144</v>
      </c>
      <c r="N2343" t="s">
        <v>126</v>
      </c>
    </row>
    <row r="2344" spans="1:14" x14ac:dyDescent="0.25">
      <c r="A2344" s="2">
        <v>1</v>
      </c>
      <c r="B2344" s="2">
        <v>2016</v>
      </c>
      <c r="C2344" t="s">
        <v>320</v>
      </c>
      <c r="D2344" t="s">
        <v>48</v>
      </c>
      <c r="E2344" s="2">
        <v>1</v>
      </c>
      <c r="F2344" s="2">
        <v>0</v>
      </c>
      <c r="G2344" t="s">
        <v>321</v>
      </c>
      <c r="H2344" t="s">
        <v>322</v>
      </c>
      <c r="I2344" t="s">
        <v>15</v>
      </c>
      <c r="J2344" t="s">
        <v>145</v>
      </c>
      <c r="K2344" s="2">
        <v>4</v>
      </c>
      <c r="L2344" t="s">
        <v>55</v>
      </c>
      <c r="M2344" t="s">
        <v>146</v>
      </c>
      <c r="N2344" t="s">
        <v>57</v>
      </c>
    </row>
    <row r="2345" spans="1:14" x14ac:dyDescent="0.25">
      <c r="A2345" s="2">
        <v>1</v>
      </c>
      <c r="B2345" s="2">
        <v>2016</v>
      </c>
      <c r="C2345" t="s">
        <v>320</v>
      </c>
      <c r="D2345" t="s">
        <v>48</v>
      </c>
      <c r="E2345" s="2">
        <v>1</v>
      </c>
      <c r="F2345" s="2">
        <v>0</v>
      </c>
      <c r="G2345" t="s">
        <v>321</v>
      </c>
      <c r="H2345" t="s">
        <v>322</v>
      </c>
      <c r="I2345" t="s">
        <v>15</v>
      </c>
      <c r="J2345" t="s">
        <v>147</v>
      </c>
      <c r="K2345" s="2">
        <v>4</v>
      </c>
      <c r="L2345" t="s">
        <v>55</v>
      </c>
      <c r="M2345" t="s">
        <v>148</v>
      </c>
      <c r="N2345" t="s">
        <v>57</v>
      </c>
    </row>
    <row r="2346" spans="1:14" x14ac:dyDescent="0.25">
      <c r="A2346" s="2">
        <v>1</v>
      </c>
      <c r="B2346" s="2">
        <v>2016</v>
      </c>
      <c r="C2346" t="s">
        <v>320</v>
      </c>
      <c r="D2346" t="s">
        <v>48</v>
      </c>
      <c r="E2346" s="2">
        <v>1</v>
      </c>
      <c r="F2346" s="2">
        <v>0</v>
      </c>
      <c r="G2346" t="s">
        <v>321</v>
      </c>
      <c r="H2346" t="s">
        <v>322</v>
      </c>
      <c r="I2346" t="s">
        <v>15</v>
      </c>
      <c r="J2346" t="s">
        <v>149</v>
      </c>
      <c r="K2346" s="2">
        <v>4</v>
      </c>
      <c r="L2346" t="s">
        <v>55</v>
      </c>
      <c r="M2346" t="s">
        <v>150</v>
      </c>
      <c r="N2346" t="s">
        <v>57</v>
      </c>
    </row>
    <row r="2347" spans="1:14" x14ac:dyDescent="0.25">
      <c r="A2347" s="2">
        <v>1</v>
      </c>
      <c r="B2347" s="2">
        <v>2016</v>
      </c>
      <c r="C2347" t="s">
        <v>320</v>
      </c>
      <c r="D2347" t="s">
        <v>48</v>
      </c>
      <c r="E2347" s="2">
        <v>1</v>
      </c>
      <c r="F2347" s="2">
        <v>0</v>
      </c>
      <c r="G2347" t="s">
        <v>321</v>
      </c>
      <c r="H2347" t="s">
        <v>322</v>
      </c>
      <c r="I2347" t="s">
        <v>15</v>
      </c>
      <c r="J2347" t="s">
        <v>151</v>
      </c>
      <c r="K2347" s="3"/>
      <c r="L2347" t="s">
        <v>52</v>
      </c>
      <c r="M2347" t="s">
        <v>152</v>
      </c>
    </row>
    <row r="2348" spans="1:14" x14ac:dyDescent="0.25">
      <c r="A2348" s="2">
        <v>1</v>
      </c>
      <c r="B2348" s="2">
        <v>2016</v>
      </c>
      <c r="C2348" t="s">
        <v>320</v>
      </c>
      <c r="D2348" t="s">
        <v>48</v>
      </c>
      <c r="E2348" s="2">
        <v>1</v>
      </c>
      <c r="F2348" s="2">
        <v>0</v>
      </c>
      <c r="G2348" t="s">
        <v>321</v>
      </c>
      <c r="H2348" t="s">
        <v>322</v>
      </c>
      <c r="I2348" t="s">
        <v>15</v>
      </c>
      <c r="J2348" t="s">
        <v>153</v>
      </c>
      <c r="K2348" s="2">
        <v>3</v>
      </c>
      <c r="L2348" t="s">
        <v>75</v>
      </c>
      <c r="M2348" t="s">
        <v>154</v>
      </c>
      <c r="N2348" t="s">
        <v>217</v>
      </c>
    </row>
    <row r="2349" spans="1:14" x14ac:dyDescent="0.25">
      <c r="A2349" s="2">
        <v>1</v>
      </c>
      <c r="B2349" s="2">
        <v>2016</v>
      </c>
      <c r="C2349" t="s">
        <v>320</v>
      </c>
      <c r="D2349" t="s">
        <v>48</v>
      </c>
      <c r="E2349" s="2">
        <v>1</v>
      </c>
      <c r="F2349" s="2">
        <v>0</v>
      </c>
      <c r="G2349" t="s">
        <v>321</v>
      </c>
      <c r="H2349" t="s">
        <v>322</v>
      </c>
      <c r="I2349" t="s">
        <v>15</v>
      </c>
      <c r="J2349" t="s">
        <v>156</v>
      </c>
      <c r="K2349" s="2">
        <v>1</v>
      </c>
      <c r="L2349" t="s">
        <v>75</v>
      </c>
      <c r="M2349" t="s">
        <v>157</v>
      </c>
      <c r="N2349" t="s">
        <v>158</v>
      </c>
    </row>
    <row r="2350" spans="1:14" x14ac:dyDescent="0.25">
      <c r="A2350" s="2">
        <v>1</v>
      </c>
      <c r="B2350" s="2">
        <v>2016</v>
      </c>
      <c r="C2350" t="s">
        <v>320</v>
      </c>
      <c r="D2350" t="s">
        <v>48</v>
      </c>
      <c r="E2350" s="2">
        <v>1</v>
      </c>
      <c r="F2350" s="2">
        <v>0</v>
      </c>
      <c r="G2350" t="s">
        <v>321</v>
      </c>
      <c r="H2350" t="s">
        <v>322</v>
      </c>
      <c r="I2350" t="s">
        <v>15</v>
      </c>
      <c r="J2350" t="s">
        <v>159</v>
      </c>
      <c r="K2350" s="3"/>
      <c r="L2350" t="s">
        <v>52</v>
      </c>
      <c r="M2350" t="s">
        <v>160</v>
      </c>
    </row>
    <row r="2351" spans="1:14" x14ac:dyDescent="0.25">
      <c r="A2351" s="2">
        <v>1</v>
      </c>
      <c r="B2351" s="2">
        <v>2016</v>
      </c>
      <c r="C2351" t="s">
        <v>320</v>
      </c>
      <c r="D2351" t="s">
        <v>48</v>
      </c>
      <c r="E2351" s="2">
        <v>1</v>
      </c>
      <c r="F2351" s="2">
        <v>0</v>
      </c>
      <c r="G2351" t="s">
        <v>321</v>
      </c>
      <c r="H2351" t="s">
        <v>322</v>
      </c>
      <c r="I2351" t="s">
        <v>15</v>
      </c>
      <c r="J2351" t="s">
        <v>161</v>
      </c>
      <c r="K2351" s="3"/>
      <c r="L2351" t="s">
        <v>52</v>
      </c>
      <c r="M2351" t="s">
        <v>162</v>
      </c>
    </row>
    <row r="2352" spans="1:14" x14ac:dyDescent="0.25">
      <c r="A2352" s="2">
        <v>1</v>
      </c>
      <c r="B2352" s="2">
        <v>2016</v>
      </c>
      <c r="C2352" t="s">
        <v>320</v>
      </c>
      <c r="D2352" t="s">
        <v>48</v>
      </c>
      <c r="E2352" s="2">
        <v>1</v>
      </c>
      <c r="F2352" s="2">
        <v>0</v>
      </c>
      <c r="G2352" t="s">
        <v>321</v>
      </c>
      <c r="H2352" t="s">
        <v>322</v>
      </c>
      <c r="I2352" t="s">
        <v>15</v>
      </c>
      <c r="J2352" t="s">
        <v>163</v>
      </c>
      <c r="K2352" s="2">
        <v>1</v>
      </c>
      <c r="L2352" t="s">
        <v>52</v>
      </c>
      <c r="M2352" t="s">
        <v>164</v>
      </c>
      <c r="N2352" t="s">
        <v>165</v>
      </c>
    </row>
    <row r="2353" spans="1:14" x14ac:dyDescent="0.25">
      <c r="A2353" s="2">
        <v>1</v>
      </c>
      <c r="B2353" s="2">
        <v>2016</v>
      </c>
      <c r="C2353" t="s">
        <v>320</v>
      </c>
      <c r="D2353" t="s">
        <v>48</v>
      </c>
      <c r="E2353" s="2">
        <v>1</v>
      </c>
      <c r="F2353" s="2">
        <v>0</v>
      </c>
      <c r="G2353" t="s">
        <v>321</v>
      </c>
      <c r="H2353" t="s">
        <v>322</v>
      </c>
      <c r="I2353" t="s">
        <v>15</v>
      </c>
      <c r="J2353" t="s">
        <v>166</v>
      </c>
      <c r="K2353" s="2">
        <v>3</v>
      </c>
      <c r="L2353" t="s">
        <v>55</v>
      </c>
      <c r="M2353" t="s">
        <v>167</v>
      </c>
      <c r="N2353" t="s">
        <v>178</v>
      </c>
    </row>
    <row r="2354" spans="1:14" x14ac:dyDescent="0.25">
      <c r="A2354" s="2">
        <v>1</v>
      </c>
      <c r="B2354" s="2">
        <v>2016</v>
      </c>
      <c r="C2354" t="s">
        <v>323</v>
      </c>
      <c r="D2354" t="s">
        <v>169</v>
      </c>
      <c r="E2354" s="2">
        <v>1</v>
      </c>
      <c r="F2354" s="2">
        <v>1</v>
      </c>
      <c r="G2354" t="s">
        <v>195</v>
      </c>
      <c r="H2354" t="s">
        <v>196</v>
      </c>
      <c r="I2354" t="s">
        <v>10</v>
      </c>
      <c r="J2354" t="s">
        <v>51</v>
      </c>
      <c r="K2354" s="3"/>
      <c r="L2354" t="s">
        <v>52</v>
      </c>
      <c r="M2354" t="s">
        <v>53</v>
      </c>
    </row>
    <row r="2355" spans="1:14" x14ac:dyDescent="0.25">
      <c r="A2355" s="2">
        <v>1</v>
      </c>
      <c r="B2355" s="2">
        <v>2016</v>
      </c>
      <c r="C2355" t="s">
        <v>323</v>
      </c>
      <c r="D2355" t="s">
        <v>169</v>
      </c>
      <c r="E2355" s="2">
        <v>1</v>
      </c>
      <c r="F2355" s="2">
        <v>1</v>
      </c>
      <c r="G2355" t="s">
        <v>195</v>
      </c>
      <c r="H2355" t="s">
        <v>196</v>
      </c>
      <c r="I2355" t="s">
        <v>10</v>
      </c>
      <c r="J2355" t="s">
        <v>54</v>
      </c>
      <c r="K2355" s="2">
        <v>3</v>
      </c>
      <c r="L2355" t="s">
        <v>55</v>
      </c>
      <c r="M2355" t="s">
        <v>56</v>
      </c>
      <c r="N2355" t="s">
        <v>178</v>
      </c>
    </row>
    <row r="2356" spans="1:14" x14ac:dyDescent="0.25">
      <c r="A2356" s="2">
        <v>1</v>
      </c>
      <c r="B2356" s="2">
        <v>2016</v>
      </c>
      <c r="C2356" t="s">
        <v>323</v>
      </c>
      <c r="D2356" t="s">
        <v>169</v>
      </c>
      <c r="E2356" s="2">
        <v>1</v>
      </c>
      <c r="F2356" s="2">
        <v>1</v>
      </c>
      <c r="G2356" t="s">
        <v>195</v>
      </c>
      <c r="H2356" t="s">
        <v>196</v>
      </c>
      <c r="I2356" t="s">
        <v>10</v>
      </c>
      <c r="J2356" t="s">
        <v>58</v>
      </c>
      <c r="K2356" s="2">
        <v>4</v>
      </c>
      <c r="L2356" t="s">
        <v>55</v>
      </c>
      <c r="M2356" t="s">
        <v>59</v>
      </c>
      <c r="N2356" t="s">
        <v>57</v>
      </c>
    </row>
    <row r="2357" spans="1:14" x14ac:dyDescent="0.25">
      <c r="A2357" s="2">
        <v>1</v>
      </c>
      <c r="B2357" s="2">
        <v>2016</v>
      </c>
      <c r="C2357" t="s">
        <v>323</v>
      </c>
      <c r="D2357" t="s">
        <v>169</v>
      </c>
      <c r="E2357" s="2">
        <v>1</v>
      </c>
      <c r="F2357" s="2">
        <v>1</v>
      </c>
      <c r="G2357" t="s">
        <v>195</v>
      </c>
      <c r="H2357" t="s">
        <v>196</v>
      </c>
      <c r="I2357" t="s">
        <v>10</v>
      </c>
      <c r="J2357" t="s">
        <v>60</v>
      </c>
      <c r="K2357" s="2">
        <v>2</v>
      </c>
      <c r="L2357" t="s">
        <v>61</v>
      </c>
      <c r="M2357" t="s">
        <v>62</v>
      </c>
      <c r="N2357" t="s">
        <v>63</v>
      </c>
    </row>
    <row r="2358" spans="1:14" x14ac:dyDescent="0.25">
      <c r="A2358" s="2">
        <v>1</v>
      </c>
      <c r="B2358" s="2">
        <v>2016</v>
      </c>
      <c r="C2358" t="s">
        <v>323</v>
      </c>
      <c r="D2358" t="s">
        <v>169</v>
      </c>
      <c r="E2358" s="2">
        <v>1</v>
      </c>
      <c r="F2358" s="2">
        <v>1</v>
      </c>
      <c r="G2358" t="s">
        <v>195</v>
      </c>
      <c r="H2358" t="s">
        <v>196</v>
      </c>
      <c r="I2358" t="s">
        <v>10</v>
      </c>
      <c r="J2358" t="s">
        <v>64</v>
      </c>
      <c r="K2358" s="2">
        <v>3</v>
      </c>
      <c r="L2358" t="s">
        <v>65</v>
      </c>
      <c r="M2358" t="s">
        <v>66</v>
      </c>
      <c r="N2358" t="s">
        <v>67</v>
      </c>
    </row>
    <row r="2359" spans="1:14" x14ac:dyDescent="0.25">
      <c r="A2359" s="2">
        <v>1</v>
      </c>
      <c r="B2359" s="2">
        <v>2016</v>
      </c>
      <c r="C2359" t="s">
        <v>323</v>
      </c>
      <c r="D2359" t="s">
        <v>169</v>
      </c>
      <c r="E2359" s="2">
        <v>1</v>
      </c>
      <c r="F2359" s="2">
        <v>1</v>
      </c>
      <c r="G2359" t="s">
        <v>195</v>
      </c>
      <c r="H2359" t="s">
        <v>196</v>
      </c>
      <c r="I2359" t="s">
        <v>10</v>
      </c>
      <c r="J2359" t="s">
        <v>68</v>
      </c>
      <c r="K2359" s="2">
        <v>3</v>
      </c>
      <c r="L2359" t="s">
        <v>65</v>
      </c>
      <c r="M2359" t="s">
        <v>69</v>
      </c>
      <c r="N2359" t="s">
        <v>67</v>
      </c>
    </row>
    <row r="2360" spans="1:14" x14ac:dyDescent="0.25">
      <c r="A2360" s="2">
        <v>1</v>
      </c>
      <c r="B2360" s="2">
        <v>2016</v>
      </c>
      <c r="C2360" t="s">
        <v>323</v>
      </c>
      <c r="D2360" t="s">
        <v>169</v>
      </c>
      <c r="E2360" s="2">
        <v>1</v>
      </c>
      <c r="F2360" s="2">
        <v>1</v>
      </c>
      <c r="G2360" t="s">
        <v>195</v>
      </c>
      <c r="H2360" t="s">
        <v>196</v>
      </c>
      <c r="I2360" t="s">
        <v>10</v>
      </c>
      <c r="J2360" t="s">
        <v>70</v>
      </c>
      <c r="K2360" s="2">
        <v>3</v>
      </c>
      <c r="L2360" t="s">
        <v>65</v>
      </c>
      <c r="M2360" t="s">
        <v>71</v>
      </c>
      <c r="N2360" t="s">
        <v>67</v>
      </c>
    </row>
    <row r="2361" spans="1:14" x14ac:dyDescent="0.25">
      <c r="A2361" s="2">
        <v>1</v>
      </c>
      <c r="B2361" s="2">
        <v>2016</v>
      </c>
      <c r="C2361" t="s">
        <v>323</v>
      </c>
      <c r="D2361" t="s">
        <v>169</v>
      </c>
      <c r="E2361" s="2">
        <v>1</v>
      </c>
      <c r="F2361" s="2">
        <v>1</v>
      </c>
      <c r="G2361" t="s">
        <v>195</v>
      </c>
      <c r="H2361" t="s">
        <v>196</v>
      </c>
      <c r="I2361" t="s">
        <v>10</v>
      </c>
      <c r="J2361" t="s">
        <v>72</v>
      </c>
      <c r="K2361" s="3"/>
      <c r="L2361" t="s">
        <v>52</v>
      </c>
      <c r="M2361" t="s">
        <v>73</v>
      </c>
    </row>
    <row r="2362" spans="1:14" x14ac:dyDescent="0.25">
      <c r="A2362" s="2">
        <v>1</v>
      </c>
      <c r="B2362" s="2">
        <v>2016</v>
      </c>
      <c r="C2362" t="s">
        <v>323</v>
      </c>
      <c r="D2362" t="s">
        <v>169</v>
      </c>
      <c r="E2362" s="2">
        <v>1</v>
      </c>
      <c r="F2362" s="2">
        <v>1</v>
      </c>
      <c r="G2362" t="s">
        <v>195</v>
      </c>
      <c r="H2362" t="s">
        <v>196</v>
      </c>
      <c r="I2362" t="s">
        <v>10</v>
      </c>
      <c r="J2362" t="s">
        <v>74</v>
      </c>
      <c r="K2362" s="2">
        <v>2</v>
      </c>
      <c r="L2362" t="s">
        <v>75</v>
      </c>
      <c r="M2362" t="s">
        <v>76</v>
      </c>
      <c r="N2362" t="s">
        <v>207</v>
      </c>
    </row>
    <row r="2363" spans="1:14" x14ac:dyDescent="0.25">
      <c r="A2363" s="2">
        <v>1</v>
      </c>
      <c r="B2363" s="2">
        <v>2016</v>
      </c>
      <c r="C2363" t="s">
        <v>323</v>
      </c>
      <c r="D2363" t="s">
        <v>169</v>
      </c>
      <c r="E2363" s="2">
        <v>1</v>
      </c>
      <c r="F2363" s="2">
        <v>1</v>
      </c>
      <c r="G2363" t="s">
        <v>195</v>
      </c>
      <c r="H2363" t="s">
        <v>196</v>
      </c>
      <c r="I2363" t="s">
        <v>10</v>
      </c>
      <c r="J2363" t="s">
        <v>78</v>
      </c>
      <c r="K2363" s="2">
        <v>1</v>
      </c>
      <c r="L2363" t="s">
        <v>75</v>
      </c>
      <c r="M2363" t="s">
        <v>79</v>
      </c>
      <c r="N2363" t="s">
        <v>80</v>
      </c>
    </row>
    <row r="2364" spans="1:14" x14ac:dyDescent="0.25">
      <c r="A2364" s="2">
        <v>1</v>
      </c>
      <c r="B2364" s="2">
        <v>2016</v>
      </c>
      <c r="C2364" t="s">
        <v>323</v>
      </c>
      <c r="D2364" t="s">
        <v>169</v>
      </c>
      <c r="E2364" s="2">
        <v>1</v>
      </c>
      <c r="F2364" s="2">
        <v>1</v>
      </c>
      <c r="G2364" t="s">
        <v>195</v>
      </c>
      <c r="H2364" t="s">
        <v>196</v>
      </c>
      <c r="I2364" t="s">
        <v>10</v>
      </c>
      <c r="J2364" t="s">
        <v>81</v>
      </c>
      <c r="K2364" s="2">
        <v>6</v>
      </c>
      <c r="L2364" t="s">
        <v>75</v>
      </c>
      <c r="M2364" t="s">
        <v>82</v>
      </c>
      <c r="N2364" t="s">
        <v>294</v>
      </c>
    </row>
    <row r="2365" spans="1:14" x14ac:dyDescent="0.25">
      <c r="A2365" s="2">
        <v>1</v>
      </c>
      <c r="B2365" s="2">
        <v>2016</v>
      </c>
      <c r="C2365" t="s">
        <v>323</v>
      </c>
      <c r="D2365" t="s">
        <v>169</v>
      </c>
      <c r="E2365" s="2">
        <v>1</v>
      </c>
      <c r="F2365" s="2">
        <v>1</v>
      </c>
      <c r="G2365" t="s">
        <v>195</v>
      </c>
      <c r="H2365" t="s">
        <v>196</v>
      </c>
      <c r="I2365" t="s">
        <v>10</v>
      </c>
      <c r="J2365" t="s">
        <v>84</v>
      </c>
      <c r="K2365" s="2">
        <v>4</v>
      </c>
      <c r="L2365" t="s">
        <v>85</v>
      </c>
      <c r="M2365" t="s">
        <v>86</v>
      </c>
      <c r="N2365" t="s">
        <v>87</v>
      </c>
    </row>
    <row r="2366" spans="1:14" x14ac:dyDescent="0.25">
      <c r="A2366" s="2">
        <v>1</v>
      </c>
      <c r="B2366" s="2">
        <v>2016</v>
      </c>
      <c r="C2366" t="s">
        <v>323</v>
      </c>
      <c r="D2366" t="s">
        <v>169</v>
      </c>
      <c r="E2366" s="2">
        <v>1</v>
      </c>
      <c r="F2366" s="2">
        <v>1</v>
      </c>
      <c r="G2366" t="s">
        <v>195</v>
      </c>
      <c r="H2366" t="s">
        <v>196</v>
      </c>
      <c r="I2366" t="s">
        <v>10</v>
      </c>
      <c r="J2366" t="s">
        <v>88</v>
      </c>
      <c r="K2366" s="2">
        <v>4</v>
      </c>
      <c r="L2366" t="s">
        <v>85</v>
      </c>
      <c r="M2366" t="s">
        <v>89</v>
      </c>
      <c r="N2366" t="s">
        <v>87</v>
      </c>
    </row>
    <row r="2367" spans="1:14" x14ac:dyDescent="0.25">
      <c r="A2367" s="2">
        <v>1</v>
      </c>
      <c r="B2367" s="2">
        <v>2016</v>
      </c>
      <c r="C2367" t="s">
        <v>323</v>
      </c>
      <c r="D2367" t="s">
        <v>169</v>
      </c>
      <c r="E2367" s="2">
        <v>1</v>
      </c>
      <c r="F2367" s="2">
        <v>1</v>
      </c>
      <c r="G2367" t="s">
        <v>195</v>
      </c>
      <c r="H2367" t="s">
        <v>196</v>
      </c>
      <c r="I2367" t="s">
        <v>10</v>
      </c>
      <c r="J2367" t="s">
        <v>90</v>
      </c>
      <c r="K2367" s="2">
        <v>2</v>
      </c>
      <c r="L2367" t="s">
        <v>75</v>
      </c>
      <c r="M2367" t="s">
        <v>91</v>
      </c>
      <c r="N2367" t="s">
        <v>176</v>
      </c>
    </row>
    <row r="2368" spans="1:14" x14ac:dyDescent="0.25">
      <c r="A2368" s="2">
        <v>1</v>
      </c>
      <c r="B2368" s="2">
        <v>2016</v>
      </c>
      <c r="C2368" t="s">
        <v>323</v>
      </c>
      <c r="D2368" t="s">
        <v>169</v>
      </c>
      <c r="E2368" s="2">
        <v>1</v>
      </c>
      <c r="F2368" s="2">
        <v>1</v>
      </c>
      <c r="G2368" t="s">
        <v>195</v>
      </c>
      <c r="H2368" t="s">
        <v>196</v>
      </c>
      <c r="I2368" t="s">
        <v>10</v>
      </c>
      <c r="J2368" t="s">
        <v>93</v>
      </c>
      <c r="K2368" s="2">
        <v>2</v>
      </c>
      <c r="L2368" t="s">
        <v>75</v>
      </c>
      <c r="M2368" t="s">
        <v>94</v>
      </c>
      <c r="N2368" t="s">
        <v>176</v>
      </c>
    </row>
    <row r="2369" spans="1:14" x14ac:dyDescent="0.25">
      <c r="A2369" s="2">
        <v>1</v>
      </c>
      <c r="B2369" s="2">
        <v>2016</v>
      </c>
      <c r="C2369" t="s">
        <v>323</v>
      </c>
      <c r="D2369" t="s">
        <v>169</v>
      </c>
      <c r="E2369" s="2">
        <v>1</v>
      </c>
      <c r="F2369" s="2">
        <v>1</v>
      </c>
      <c r="G2369" t="s">
        <v>195</v>
      </c>
      <c r="H2369" t="s">
        <v>196</v>
      </c>
      <c r="I2369" t="s">
        <v>10</v>
      </c>
      <c r="J2369" t="s">
        <v>96</v>
      </c>
      <c r="K2369" s="2">
        <v>2</v>
      </c>
      <c r="L2369" t="s">
        <v>75</v>
      </c>
      <c r="M2369" t="s">
        <v>97</v>
      </c>
      <c r="N2369" t="s">
        <v>176</v>
      </c>
    </row>
    <row r="2370" spans="1:14" x14ac:dyDescent="0.25">
      <c r="A2370" s="2">
        <v>1</v>
      </c>
      <c r="B2370" s="2">
        <v>2016</v>
      </c>
      <c r="C2370" t="s">
        <v>323</v>
      </c>
      <c r="D2370" t="s">
        <v>169</v>
      </c>
      <c r="E2370" s="2">
        <v>1</v>
      </c>
      <c r="F2370" s="2">
        <v>1</v>
      </c>
      <c r="G2370" t="s">
        <v>195</v>
      </c>
      <c r="H2370" t="s">
        <v>196</v>
      </c>
      <c r="I2370" t="s">
        <v>10</v>
      </c>
      <c r="J2370" t="s">
        <v>98</v>
      </c>
      <c r="K2370" s="2">
        <v>4</v>
      </c>
      <c r="L2370" t="s">
        <v>85</v>
      </c>
      <c r="M2370" t="s">
        <v>99</v>
      </c>
      <c r="N2370" t="s">
        <v>87</v>
      </c>
    </row>
    <row r="2371" spans="1:14" x14ac:dyDescent="0.25">
      <c r="A2371" s="2">
        <v>1</v>
      </c>
      <c r="B2371" s="2">
        <v>2016</v>
      </c>
      <c r="C2371" t="s">
        <v>323</v>
      </c>
      <c r="D2371" t="s">
        <v>169</v>
      </c>
      <c r="E2371" s="2">
        <v>1</v>
      </c>
      <c r="F2371" s="2">
        <v>1</v>
      </c>
      <c r="G2371" t="s">
        <v>195</v>
      </c>
      <c r="H2371" t="s">
        <v>196</v>
      </c>
      <c r="I2371" t="s">
        <v>10</v>
      </c>
      <c r="J2371" t="s">
        <v>100</v>
      </c>
      <c r="K2371" s="3"/>
      <c r="L2371" t="s">
        <v>61</v>
      </c>
      <c r="M2371" t="s">
        <v>101</v>
      </c>
    </row>
    <row r="2372" spans="1:14" x14ac:dyDescent="0.25">
      <c r="A2372" s="2">
        <v>1</v>
      </c>
      <c r="B2372" s="2">
        <v>2016</v>
      </c>
      <c r="C2372" t="s">
        <v>323</v>
      </c>
      <c r="D2372" t="s">
        <v>169</v>
      </c>
      <c r="E2372" s="2">
        <v>1</v>
      </c>
      <c r="F2372" s="2">
        <v>1</v>
      </c>
      <c r="G2372" t="s">
        <v>195</v>
      </c>
      <c r="H2372" t="s">
        <v>196</v>
      </c>
      <c r="I2372" t="s">
        <v>10</v>
      </c>
      <c r="J2372" t="s">
        <v>102</v>
      </c>
      <c r="K2372" s="3"/>
      <c r="L2372" t="s">
        <v>61</v>
      </c>
      <c r="M2372" t="s">
        <v>103</v>
      </c>
    </row>
    <row r="2373" spans="1:14" x14ac:dyDescent="0.25">
      <c r="A2373" s="2">
        <v>1</v>
      </c>
      <c r="B2373" s="2">
        <v>2016</v>
      </c>
      <c r="C2373" t="s">
        <v>323</v>
      </c>
      <c r="D2373" t="s">
        <v>169</v>
      </c>
      <c r="E2373" s="2">
        <v>1</v>
      </c>
      <c r="F2373" s="2">
        <v>1</v>
      </c>
      <c r="G2373" t="s">
        <v>195</v>
      </c>
      <c r="H2373" t="s">
        <v>196</v>
      </c>
      <c r="I2373" t="s">
        <v>10</v>
      </c>
      <c r="J2373" t="s">
        <v>104</v>
      </c>
      <c r="K2373" s="3"/>
      <c r="L2373" t="s">
        <v>61</v>
      </c>
      <c r="M2373" t="s">
        <v>105</v>
      </c>
    </row>
    <row r="2374" spans="1:14" x14ac:dyDescent="0.25">
      <c r="A2374" s="2">
        <v>1</v>
      </c>
      <c r="B2374" s="2">
        <v>2016</v>
      </c>
      <c r="C2374" t="s">
        <v>323</v>
      </c>
      <c r="D2374" t="s">
        <v>169</v>
      </c>
      <c r="E2374" s="2">
        <v>1</v>
      </c>
      <c r="F2374" s="2">
        <v>1</v>
      </c>
      <c r="G2374" t="s">
        <v>195</v>
      </c>
      <c r="H2374" t="s">
        <v>196</v>
      </c>
      <c r="I2374" t="s">
        <v>10</v>
      </c>
      <c r="J2374" t="s">
        <v>106</v>
      </c>
      <c r="K2374" s="3"/>
      <c r="L2374" t="s">
        <v>61</v>
      </c>
      <c r="M2374" t="s">
        <v>107</v>
      </c>
    </row>
    <row r="2375" spans="1:14" x14ac:dyDescent="0.25">
      <c r="A2375" s="2">
        <v>1</v>
      </c>
      <c r="B2375" s="2">
        <v>2016</v>
      </c>
      <c r="C2375" t="s">
        <v>323</v>
      </c>
      <c r="D2375" t="s">
        <v>169</v>
      </c>
      <c r="E2375" s="2">
        <v>1</v>
      </c>
      <c r="F2375" s="2">
        <v>1</v>
      </c>
      <c r="G2375" t="s">
        <v>195</v>
      </c>
      <c r="H2375" t="s">
        <v>196</v>
      </c>
      <c r="I2375" t="s">
        <v>10</v>
      </c>
      <c r="J2375" t="s">
        <v>108</v>
      </c>
      <c r="K2375" s="3"/>
      <c r="L2375" t="s">
        <v>61</v>
      </c>
      <c r="M2375" t="s">
        <v>109</v>
      </c>
    </row>
    <row r="2376" spans="1:14" x14ac:dyDescent="0.25">
      <c r="A2376" s="2">
        <v>1</v>
      </c>
      <c r="B2376" s="2">
        <v>2016</v>
      </c>
      <c r="C2376" t="s">
        <v>323</v>
      </c>
      <c r="D2376" t="s">
        <v>169</v>
      </c>
      <c r="E2376" s="2">
        <v>1</v>
      </c>
      <c r="F2376" s="2">
        <v>1</v>
      </c>
      <c r="G2376" t="s">
        <v>195</v>
      </c>
      <c r="H2376" t="s">
        <v>196</v>
      </c>
      <c r="I2376" t="s">
        <v>10</v>
      </c>
      <c r="J2376" t="s">
        <v>110</v>
      </c>
      <c r="K2376" s="3"/>
      <c r="L2376" t="s">
        <v>61</v>
      </c>
      <c r="M2376" t="s">
        <v>111</v>
      </c>
    </row>
    <row r="2377" spans="1:14" x14ac:dyDescent="0.25">
      <c r="A2377" s="2">
        <v>1</v>
      </c>
      <c r="B2377" s="2">
        <v>2016</v>
      </c>
      <c r="C2377" t="s">
        <v>323</v>
      </c>
      <c r="D2377" t="s">
        <v>169</v>
      </c>
      <c r="E2377" s="2">
        <v>1</v>
      </c>
      <c r="F2377" s="2">
        <v>1</v>
      </c>
      <c r="G2377" t="s">
        <v>195</v>
      </c>
      <c r="H2377" t="s">
        <v>196</v>
      </c>
      <c r="I2377" t="s">
        <v>10</v>
      </c>
      <c r="J2377" t="s">
        <v>112</v>
      </c>
      <c r="K2377" s="3"/>
      <c r="L2377" t="s">
        <v>61</v>
      </c>
      <c r="M2377" t="s">
        <v>113</v>
      </c>
    </row>
    <row r="2378" spans="1:14" x14ac:dyDescent="0.25">
      <c r="A2378" s="2">
        <v>1</v>
      </c>
      <c r="B2378" s="2">
        <v>2016</v>
      </c>
      <c r="C2378" t="s">
        <v>323</v>
      </c>
      <c r="D2378" t="s">
        <v>169</v>
      </c>
      <c r="E2378" s="2">
        <v>1</v>
      </c>
      <c r="F2378" s="2">
        <v>1</v>
      </c>
      <c r="G2378" t="s">
        <v>195</v>
      </c>
      <c r="H2378" t="s">
        <v>196</v>
      </c>
      <c r="I2378" t="s">
        <v>10</v>
      </c>
      <c r="J2378" t="s">
        <v>114</v>
      </c>
      <c r="K2378" s="3"/>
      <c r="L2378" t="s">
        <v>61</v>
      </c>
      <c r="M2378" t="s">
        <v>115</v>
      </c>
    </row>
    <row r="2379" spans="1:14" x14ac:dyDescent="0.25">
      <c r="A2379" s="2">
        <v>1</v>
      </c>
      <c r="B2379" s="2">
        <v>2016</v>
      </c>
      <c r="C2379" t="s">
        <v>323</v>
      </c>
      <c r="D2379" t="s">
        <v>169</v>
      </c>
      <c r="E2379" s="2">
        <v>1</v>
      </c>
      <c r="F2379" s="2">
        <v>1</v>
      </c>
      <c r="G2379" t="s">
        <v>195</v>
      </c>
      <c r="H2379" t="s">
        <v>196</v>
      </c>
      <c r="I2379" t="s">
        <v>10</v>
      </c>
      <c r="J2379" t="s">
        <v>116</v>
      </c>
      <c r="K2379" s="2">
        <v>3</v>
      </c>
      <c r="L2379" t="s">
        <v>65</v>
      </c>
      <c r="M2379" t="s">
        <v>117</v>
      </c>
      <c r="N2379" t="s">
        <v>67</v>
      </c>
    </row>
    <row r="2380" spans="1:14" x14ac:dyDescent="0.25">
      <c r="A2380" s="2">
        <v>1</v>
      </c>
      <c r="B2380" s="2">
        <v>2016</v>
      </c>
      <c r="C2380" t="s">
        <v>323</v>
      </c>
      <c r="D2380" t="s">
        <v>169</v>
      </c>
      <c r="E2380" s="2">
        <v>1</v>
      </c>
      <c r="F2380" s="2">
        <v>1</v>
      </c>
      <c r="G2380" t="s">
        <v>195</v>
      </c>
      <c r="H2380" t="s">
        <v>196</v>
      </c>
      <c r="I2380" t="s">
        <v>10</v>
      </c>
      <c r="J2380" t="s">
        <v>118</v>
      </c>
      <c r="K2380" s="2">
        <v>3</v>
      </c>
      <c r="L2380" t="s">
        <v>55</v>
      </c>
      <c r="M2380" t="s">
        <v>119</v>
      </c>
      <c r="N2380" t="s">
        <v>178</v>
      </c>
    </row>
    <row r="2381" spans="1:14" x14ac:dyDescent="0.25">
      <c r="A2381" s="2">
        <v>1</v>
      </c>
      <c r="B2381" s="2">
        <v>2016</v>
      </c>
      <c r="C2381" t="s">
        <v>323</v>
      </c>
      <c r="D2381" t="s">
        <v>169</v>
      </c>
      <c r="E2381" s="2">
        <v>1</v>
      </c>
      <c r="F2381" s="2">
        <v>1</v>
      </c>
      <c r="G2381" t="s">
        <v>195</v>
      </c>
      <c r="H2381" t="s">
        <v>196</v>
      </c>
      <c r="I2381" t="s">
        <v>10</v>
      </c>
      <c r="J2381" t="s">
        <v>120</v>
      </c>
      <c r="K2381" s="2">
        <v>4</v>
      </c>
      <c r="L2381" t="s">
        <v>65</v>
      </c>
      <c r="M2381" t="s">
        <v>121</v>
      </c>
      <c r="N2381" t="s">
        <v>185</v>
      </c>
    </row>
    <row r="2382" spans="1:14" x14ac:dyDescent="0.25">
      <c r="A2382" s="2">
        <v>1</v>
      </c>
      <c r="B2382" s="2">
        <v>2016</v>
      </c>
      <c r="C2382" t="s">
        <v>323</v>
      </c>
      <c r="D2382" t="s">
        <v>169</v>
      </c>
      <c r="E2382" s="2">
        <v>1</v>
      </c>
      <c r="F2382" s="2">
        <v>1</v>
      </c>
      <c r="G2382" t="s">
        <v>195</v>
      </c>
      <c r="H2382" t="s">
        <v>196</v>
      </c>
      <c r="I2382" t="s">
        <v>10</v>
      </c>
      <c r="J2382" t="s">
        <v>122</v>
      </c>
      <c r="K2382" s="2">
        <v>4</v>
      </c>
      <c r="L2382" t="s">
        <v>85</v>
      </c>
      <c r="M2382" t="s">
        <v>123</v>
      </c>
      <c r="N2382" t="s">
        <v>87</v>
      </c>
    </row>
    <row r="2383" spans="1:14" x14ac:dyDescent="0.25">
      <c r="A2383" s="2">
        <v>1</v>
      </c>
      <c r="B2383" s="2">
        <v>2016</v>
      </c>
      <c r="C2383" t="s">
        <v>323</v>
      </c>
      <c r="D2383" t="s">
        <v>169</v>
      </c>
      <c r="E2383" s="2">
        <v>1</v>
      </c>
      <c r="F2383" s="2">
        <v>1</v>
      </c>
      <c r="G2383" t="s">
        <v>195</v>
      </c>
      <c r="H2383" t="s">
        <v>196</v>
      </c>
      <c r="I2383" t="s">
        <v>10</v>
      </c>
      <c r="J2383" t="s">
        <v>124</v>
      </c>
      <c r="K2383" s="2">
        <v>4</v>
      </c>
      <c r="L2383" t="s">
        <v>85</v>
      </c>
      <c r="M2383" t="s">
        <v>125</v>
      </c>
      <c r="N2383" t="s">
        <v>87</v>
      </c>
    </row>
    <row r="2384" spans="1:14" x14ac:dyDescent="0.25">
      <c r="A2384" s="2">
        <v>1</v>
      </c>
      <c r="B2384" s="2">
        <v>2016</v>
      </c>
      <c r="C2384" t="s">
        <v>323</v>
      </c>
      <c r="D2384" t="s">
        <v>169</v>
      </c>
      <c r="E2384" s="2">
        <v>1</v>
      </c>
      <c r="F2384" s="2">
        <v>1</v>
      </c>
      <c r="G2384" t="s">
        <v>195</v>
      </c>
      <c r="H2384" t="s">
        <v>196</v>
      </c>
      <c r="I2384" t="s">
        <v>10</v>
      </c>
      <c r="J2384" t="s">
        <v>127</v>
      </c>
      <c r="K2384" s="2">
        <v>4</v>
      </c>
      <c r="L2384" t="s">
        <v>85</v>
      </c>
      <c r="M2384" t="s">
        <v>128</v>
      </c>
      <c r="N2384" t="s">
        <v>87</v>
      </c>
    </row>
    <row r="2385" spans="1:14" x14ac:dyDescent="0.25">
      <c r="A2385" s="2">
        <v>1</v>
      </c>
      <c r="B2385" s="2">
        <v>2016</v>
      </c>
      <c r="C2385" t="s">
        <v>323</v>
      </c>
      <c r="D2385" t="s">
        <v>169</v>
      </c>
      <c r="E2385" s="2">
        <v>1</v>
      </c>
      <c r="F2385" s="2">
        <v>1</v>
      </c>
      <c r="G2385" t="s">
        <v>195</v>
      </c>
      <c r="H2385" t="s">
        <v>196</v>
      </c>
      <c r="I2385" t="s">
        <v>10</v>
      </c>
      <c r="J2385" t="s">
        <v>129</v>
      </c>
      <c r="K2385" s="2">
        <v>4</v>
      </c>
      <c r="L2385" t="s">
        <v>85</v>
      </c>
      <c r="M2385" t="s">
        <v>130</v>
      </c>
      <c r="N2385" t="s">
        <v>87</v>
      </c>
    </row>
    <row r="2386" spans="1:14" x14ac:dyDescent="0.25">
      <c r="A2386" s="2">
        <v>1</v>
      </c>
      <c r="B2386" s="2">
        <v>2016</v>
      </c>
      <c r="C2386" t="s">
        <v>323</v>
      </c>
      <c r="D2386" t="s">
        <v>169</v>
      </c>
      <c r="E2386" s="2">
        <v>1</v>
      </c>
      <c r="F2386" s="2">
        <v>1</v>
      </c>
      <c r="G2386" t="s">
        <v>195</v>
      </c>
      <c r="H2386" t="s">
        <v>196</v>
      </c>
      <c r="I2386" t="s">
        <v>10</v>
      </c>
      <c r="J2386" t="s">
        <v>131</v>
      </c>
      <c r="K2386" s="2">
        <v>4</v>
      </c>
      <c r="L2386" t="s">
        <v>85</v>
      </c>
      <c r="M2386" t="s">
        <v>132</v>
      </c>
      <c r="N2386" t="s">
        <v>87</v>
      </c>
    </row>
    <row r="2387" spans="1:14" x14ac:dyDescent="0.25">
      <c r="A2387" s="2">
        <v>1</v>
      </c>
      <c r="B2387" s="2">
        <v>2016</v>
      </c>
      <c r="C2387" t="s">
        <v>323</v>
      </c>
      <c r="D2387" t="s">
        <v>169</v>
      </c>
      <c r="E2387" s="2">
        <v>1</v>
      </c>
      <c r="F2387" s="2">
        <v>1</v>
      </c>
      <c r="G2387" t="s">
        <v>195</v>
      </c>
      <c r="H2387" t="s">
        <v>196</v>
      </c>
      <c r="I2387" t="s">
        <v>10</v>
      </c>
      <c r="J2387" t="s">
        <v>133</v>
      </c>
      <c r="K2387" s="2">
        <v>2</v>
      </c>
      <c r="L2387" t="s">
        <v>52</v>
      </c>
      <c r="M2387" t="s">
        <v>134</v>
      </c>
      <c r="N2387" t="s">
        <v>63</v>
      </c>
    </row>
    <row r="2388" spans="1:14" x14ac:dyDescent="0.25">
      <c r="A2388" s="2">
        <v>1</v>
      </c>
      <c r="B2388" s="2">
        <v>2016</v>
      </c>
      <c r="C2388" t="s">
        <v>323</v>
      </c>
      <c r="D2388" t="s">
        <v>169</v>
      </c>
      <c r="E2388" s="2">
        <v>1</v>
      </c>
      <c r="F2388" s="2">
        <v>1</v>
      </c>
      <c r="G2388" t="s">
        <v>195</v>
      </c>
      <c r="H2388" t="s">
        <v>196</v>
      </c>
      <c r="I2388" t="s">
        <v>10</v>
      </c>
      <c r="J2388" t="s">
        <v>135</v>
      </c>
      <c r="K2388" s="2">
        <v>4</v>
      </c>
      <c r="L2388" t="s">
        <v>55</v>
      </c>
      <c r="M2388" t="s">
        <v>136</v>
      </c>
      <c r="N2388" t="s">
        <v>57</v>
      </c>
    </row>
    <row r="2389" spans="1:14" x14ac:dyDescent="0.25">
      <c r="A2389" s="2">
        <v>1</v>
      </c>
      <c r="B2389" s="2">
        <v>2016</v>
      </c>
      <c r="C2389" t="s">
        <v>323</v>
      </c>
      <c r="D2389" t="s">
        <v>169</v>
      </c>
      <c r="E2389" s="2">
        <v>1</v>
      </c>
      <c r="F2389" s="2">
        <v>1</v>
      </c>
      <c r="G2389" t="s">
        <v>195</v>
      </c>
      <c r="H2389" t="s">
        <v>196</v>
      </c>
      <c r="I2389" t="s">
        <v>10</v>
      </c>
      <c r="J2389" t="s">
        <v>137</v>
      </c>
      <c r="K2389" s="2">
        <v>3</v>
      </c>
      <c r="L2389" t="s">
        <v>55</v>
      </c>
      <c r="M2389" t="s">
        <v>138</v>
      </c>
      <c r="N2389" t="s">
        <v>178</v>
      </c>
    </row>
    <row r="2390" spans="1:14" x14ac:dyDescent="0.25">
      <c r="A2390" s="2">
        <v>1</v>
      </c>
      <c r="B2390" s="2">
        <v>2016</v>
      </c>
      <c r="C2390" t="s">
        <v>323</v>
      </c>
      <c r="D2390" t="s">
        <v>169</v>
      </c>
      <c r="E2390" s="2">
        <v>1</v>
      </c>
      <c r="F2390" s="2">
        <v>1</v>
      </c>
      <c r="G2390" t="s">
        <v>195</v>
      </c>
      <c r="H2390" t="s">
        <v>196</v>
      </c>
      <c r="I2390" t="s">
        <v>10</v>
      </c>
      <c r="J2390" t="s">
        <v>139</v>
      </c>
      <c r="K2390" s="2">
        <v>4</v>
      </c>
      <c r="L2390" t="s">
        <v>85</v>
      </c>
      <c r="M2390" t="s">
        <v>140</v>
      </c>
      <c r="N2390" t="s">
        <v>87</v>
      </c>
    </row>
    <row r="2391" spans="1:14" x14ac:dyDescent="0.25">
      <c r="A2391" s="2">
        <v>1</v>
      </c>
      <c r="B2391" s="2">
        <v>2016</v>
      </c>
      <c r="C2391" t="s">
        <v>323</v>
      </c>
      <c r="D2391" t="s">
        <v>169</v>
      </c>
      <c r="E2391" s="2">
        <v>1</v>
      </c>
      <c r="F2391" s="2">
        <v>1</v>
      </c>
      <c r="G2391" t="s">
        <v>195</v>
      </c>
      <c r="H2391" t="s">
        <v>196</v>
      </c>
      <c r="I2391" t="s">
        <v>10</v>
      </c>
      <c r="J2391" t="s">
        <v>141</v>
      </c>
      <c r="K2391" s="2">
        <v>4</v>
      </c>
      <c r="L2391" t="s">
        <v>85</v>
      </c>
      <c r="M2391" t="s">
        <v>142</v>
      </c>
      <c r="N2391" t="s">
        <v>87</v>
      </c>
    </row>
    <row r="2392" spans="1:14" x14ac:dyDescent="0.25">
      <c r="A2392" s="2">
        <v>1</v>
      </c>
      <c r="B2392" s="2">
        <v>2016</v>
      </c>
      <c r="C2392" t="s">
        <v>323</v>
      </c>
      <c r="D2392" t="s">
        <v>169</v>
      </c>
      <c r="E2392" s="2">
        <v>1</v>
      </c>
      <c r="F2392" s="2">
        <v>1</v>
      </c>
      <c r="G2392" t="s">
        <v>195</v>
      </c>
      <c r="H2392" t="s">
        <v>196</v>
      </c>
      <c r="I2392" t="s">
        <v>10</v>
      </c>
      <c r="J2392" t="s">
        <v>143</v>
      </c>
      <c r="K2392" s="2">
        <v>4</v>
      </c>
      <c r="L2392" t="s">
        <v>85</v>
      </c>
      <c r="M2392" t="s">
        <v>144</v>
      </c>
      <c r="N2392" t="s">
        <v>87</v>
      </c>
    </row>
    <row r="2393" spans="1:14" x14ac:dyDescent="0.25">
      <c r="A2393" s="2">
        <v>1</v>
      </c>
      <c r="B2393" s="2">
        <v>2016</v>
      </c>
      <c r="C2393" t="s">
        <v>323</v>
      </c>
      <c r="D2393" t="s">
        <v>169</v>
      </c>
      <c r="E2393" s="2">
        <v>1</v>
      </c>
      <c r="F2393" s="2">
        <v>1</v>
      </c>
      <c r="G2393" t="s">
        <v>195</v>
      </c>
      <c r="H2393" t="s">
        <v>196</v>
      </c>
      <c r="I2393" t="s">
        <v>10</v>
      </c>
      <c r="J2393" t="s">
        <v>145</v>
      </c>
      <c r="K2393" s="2">
        <v>4</v>
      </c>
      <c r="L2393" t="s">
        <v>55</v>
      </c>
      <c r="M2393" t="s">
        <v>146</v>
      </c>
      <c r="N2393" t="s">
        <v>57</v>
      </c>
    </row>
    <row r="2394" spans="1:14" x14ac:dyDescent="0.25">
      <c r="A2394" s="2">
        <v>1</v>
      </c>
      <c r="B2394" s="2">
        <v>2016</v>
      </c>
      <c r="C2394" t="s">
        <v>323</v>
      </c>
      <c r="D2394" t="s">
        <v>169</v>
      </c>
      <c r="E2394" s="2">
        <v>1</v>
      </c>
      <c r="F2394" s="2">
        <v>1</v>
      </c>
      <c r="G2394" t="s">
        <v>195</v>
      </c>
      <c r="H2394" t="s">
        <v>196</v>
      </c>
      <c r="I2394" t="s">
        <v>10</v>
      </c>
      <c r="J2394" t="s">
        <v>147</v>
      </c>
      <c r="K2394" s="2">
        <v>4</v>
      </c>
      <c r="L2394" t="s">
        <v>55</v>
      </c>
      <c r="M2394" t="s">
        <v>148</v>
      </c>
      <c r="N2394" t="s">
        <v>57</v>
      </c>
    </row>
    <row r="2395" spans="1:14" x14ac:dyDescent="0.25">
      <c r="A2395" s="2">
        <v>1</v>
      </c>
      <c r="B2395" s="2">
        <v>2016</v>
      </c>
      <c r="C2395" t="s">
        <v>323</v>
      </c>
      <c r="D2395" t="s">
        <v>169</v>
      </c>
      <c r="E2395" s="2">
        <v>1</v>
      </c>
      <c r="F2395" s="2">
        <v>1</v>
      </c>
      <c r="G2395" t="s">
        <v>195</v>
      </c>
      <c r="H2395" t="s">
        <v>196</v>
      </c>
      <c r="I2395" t="s">
        <v>10</v>
      </c>
      <c r="J2395" t="s">
        <v>149</v>
      </c>
      <c r="K2395" s="2">
        <v>2</v>
      </c>
      <c r="L2395" t="s">
        <v>55</v>
      </c>
      <c r="M2395" t="s">
        <v>150</v>
      </c>
      <c r="N2395" t="s">
        <v>187</v>
      </c>
    </row>
    <row r="2396" spans="1:14" x14ac:dyDescent="0.25">
      <c r="A2396" s="2">
        <v>1</v>
      </c>
      <c r="B2396" s="2">
        <v>2016</v>
      </c>
      <c r="C2396" t="s">
        <v>323</v>
      </c>
      <c r="D2396" t="s">
        <v>169</v>
      </c>
      <c r="E2396" s="2">
        <v>1</v>
      </c>
      <c r="F2396" s="2">
        <v>1</v>
      </c>
      <c r="G2396" t="s">
        <v>195</v>
      </c>
      <c r="H2396" t="s">
        <v>196</v>
      </c>
      <c r="I2396" t="s">
        <v>10</v>
      </c>
      <c r="J2396" t="s">
        <v>151</v>
      </c>
      <c r="K2396" s="3"/>
      <c r="L2396" t="s">
        <v>52</v>
      </c>
      <c r="M2396" t="s">
        <v>152</v>
      </c>
    </row>
    <row r="2397" spans="1:14" x14ac:dyDescent="0.25">
      <c r="A2397" s="2">
        <v>1</v>
      </c>
      <c r="B2397" s="2">
        <v>2016</v>
      </c>
      <c r="C2397" t="s">
        <v>323</v>
      </c>
      <c r="D2397" t="s">
        <v>169</v>
      </c>
      <c r="E2397" s="2">
        <v>1</v>
      </c>
      <c r="F2397" s="2">
        <v>1</v>
      </c>
      <c r="G2397" t="s">
        <v>195</v>
      </c>
      <c r="H2397" t="s">
        <v>196</v>
      </c>
      <c r="I2397" t="s">
        <v>10</v>
      </c>
      <c r="J2397" t="s">
        <v>153</v>
      </c>
      <c r="K2397" s="2">
        <v>2</v>
      </c>
      <c r="L2397" t="s">
        <v>75</v>
      </c>
      <c r="M2397" t="s">
        <v>154</v>
      </c>
      <c r="N2397" t="s">
        <v>155</v>
      </c>
    </row>
    <row r="2398" spans="1:14" x14ac:dyDescent="0.25">
      <c r="A2398" s="2">
        <v>1</v>
      </c>
      <c r="B2398" s="2">
        <v>2016</v>
      </c>
      <c r="C2398" t="s">
        <v>323</v>
      </c>
      <c r="D2398" t="s">
        <v>169</v>
      </c>
      <c r="E2398" s="2">
        <v>1</v>
      </c>
      <c r="F2398" s="2">
        <v>1</v>
      </c>
      <c r="G2398" t="s">
        <v>195</v>
      </c>
      <c r="H2398" t="s">
        <v>196</v>
      </c>
      <c r="I2398" t="s">
        <v>10</v>
      </c>
      <c r="J2398" t="s">
        <v>156</v>
      </c>
      <c r="K2398" s="2">
        <v>1</v>
      </c>
      <c r="L2398" t="s">
        <v>75</v>
      </c>
      <c r="M2398" t="s">
        <v>157</v>
      </c>
      <c r="N2398" t="s">
        <v>158</v>
      </c>
    </row>
    <row r="2399" spans="1:14" x14ac:dyDescent="0.25">
      <c r="A2399" s="2">
        <v>1</v>
      </c>
      <c r="B2399" s="2">
        <v>2016</v>
      </c>
      <c r="C2399" t="s">
        <v>323</v>
      </c>
      <c r="D2399" t="s">
        <v>169</v>
      </c>
      <c r="E2399" s="2">
        <v>1</v>
      </c>
      <c r="F2399" s="2">
        <v>1</v>
      </c>
      <c r="G2399" t="s">
        <v>195</v>
      </c>
      <c r="H2399" t="s">
        <v>196</v>
      </c>
      <c r="I2399" t="s">
        <v>10</v>
      </c>
      <c r="J2399" t="s">
        <v>159</v>
      </c>
      <c r="K2399" s="3"/>
      <c r="L2399" t="s">
        <v>52</v>
      </c>
      <c r="M2399" t="s">
        <v>160</v>
      </c>
    </row>
    <row r="2400" spans="1:14" x14ac:dyDescent="0.25">
      <c r="A2400" s="2">
        <v>1</v>
      </c>
      <c r="B2400" s="2">
        <v>2016</v>
      </c>
      <c r="C2400" t="s">
        <v>323</v>
      </c>
      <c r="D2400" t="s">
        <v>169</v>
      </c>
      <c r="E2400" s="2">
        <v>1</v>
      </c>
      <c r="F2400" s="2">
        <v>1</v>
      </c>
      <c r="G2400" t="s">
        <v>195</v>
      </c>
      <c r="H2400" t="s">
        <v>196</v>
      </c>
      <c r="I2400" t="s">
        <v>10</v>
      </c>
      <c r="J2400" t="s">
        <v>161</v>
      </c>
      <c r="K2400" s="3"/>
      <c r="L2400" t="s">
        <v>52</v>
      </c>
      <c r="M2400" t="s">
        <v>162</v>
      </c>
    </row>
    <row r="2401" spans="1:14" x14ac:dyDescent="0.25">
      <c r="A2401" s="2">
        <v>1</v>
      </c>
      <c r="B2401" s="2">
        <v>2016</v>
      </c>
      <c r="C2401" t="s">
        <v>323</v>
      </c>
      <c r="D2401" t="s">
        <v>169</v>
      </c>
      <c r="E2401" s="2">
        <v>1</v>
      </c>
      <c r="F2401" s="2">
        <v>1</v>
      </c>
      <c r="G2401" t="s">
        <v>195</v>
      </c>
      <c r="H2401" t="s">
        <v>196</v>
      </c>
      <c r="I2401" t="s">
        <v>10</v>
      </c>
      <c r="J2401" t="s">
        <v>163</v>
      </c>
      <c r="K2401" s="2">
        <v>1</v>
      </c>
      <c r="L2401" t="s">
        <v>52</v>
      </c>
      <c r="M2401" t="s">
        <v>164</v>
      </c>
      <c r="N2401" t="s">
        <v>165</v>
      </c>
    </row>
    <row r="2402" spans="1:14" x14ac:dyDescent="0.25">
      <c r="A2402" s="2">
        <v>1</v>
      </c>
      <c r="B2402" s="2">
        <v>2016</v>
      </c>
      <c r="C2402" t="s">
        <v>323</v>
      </c>
      <c r="D2402" t="s">
        <v>169</v>
      </c>
      <c r="E2402" s="2">
        <v>1</v>
      </c>
      <c r="F2402" s="2">
        <v>1</v>
      </c>
      <c r="G2402" t="s">
        <v>195</v>
      </c>
      <c r="H2402" t="s">
        <v>196</v>
      </c>
      <c r="I2402" t="s">
        <v>10</v>
      </c>
      <c r="J2402" t="s">
        <v>166</v>
      </c>
      <c r="K2402" s="2">
        <v>4</v>
      </c>
      <c r="L2402" t="s">
        <v>55</v>
      </c>
      <c r="M2402" t="s">
        <v>167</v>
      </c>
      <c r="N2402" t="s">
        <v>57</v>
      </c>
    </row>
    <row r="2403" spans="1:14" x14ac:dyDescent="0.25">
      <c r="A2403" s="2">
        <v>1</v>
      </c>
      <c r="B2403" s="2">
        <v>2016</v>
      </c>
      <c r="C2403" t="s">
        <v>324</v>
      </c>
      <c r="D2403" t="s">
        <v>204</v>
      </c>
      <c r="E2403" s="2">
        <v>1</v>
      </c>
      <c r="F2403" s="2">
        <v>0</v>
      </c>
      <c r="G2403" t="s">
        <v>298</v>
      </c>
      <c r="H2403" t="s">
        <v>298</v>
      </c>
      <c r="I2403" t="s">
        <v>21</v>
      </c>
      <c r="J2403" t="s">
        <v>51</v>
      </c>
      <c r="K2403" s="2">
        <v>1</v>
      </c>
      <c r="L2403" t="s">
        <v>52</v>
      </c>
      <c r="M2403" t="s">
        <v>53</v>
      </c>
      <c r="N2403" t="s">
        <v>216</v>
      </c>
    </row>
    <row r="2404" spans="1:14" x14ac:dyDescent="0.25">
      <c r="A2404" s="2">
        <v>1</v>
      </c>
      <c r="B2404" s="2">
        <v>2016</v>
      </c>
      <c r="C2404" t="s">
        <v>324</v>
      </c>
      <c r="D2404" t="s">
        <v>204</v>
      </c>
      <c r="E2404" s="2">
        <v>1</v>
      </c>
      <c r="F2404" s="2">
        <v>0</v>
      </c>
      <c r="G2404" t="s">
        <v>298</v>
      </c>
      <c r="H2404" t="s">
        <v>298</v>
      </c>
      <c r="I2404" t="s">
        <v>21</v>
      </c>
      <c r="J2404" t="s">
        <v>54</v>
      </c>
      <c r="K2404" s="2">
        <v>4</v>
      </c>
      <c r="L2404" t="s">
        <v>55</v>
      </c>
      <c r="M2404" t="s">
        <v>56</v>
      </c>
      <c r="N2404" t="s">
        <v>57</v>
      </c>
    </row>
    <row r="2405" spans="1:14" x14ac:dyDescent="0.25">
      <c r="A2405" s="2">
        <v>1</v>
      </c>
      <c r="B2405" s="2">
        <v>2016</v>
      </c>
      <c r="C2405" t="s">
        <v>324</v>
      </c>
      <c r="D2405" t="s">
        <v>204</v>
      </c>
      <c r="E2405" s="2">
        <v>1</v>
      </c>
      <c r="F2405" s="2">
        <v>0</v>
      </c>
      <c r="G2405" t="s">
        <v>298</v>
      </c>
      <c r="H2405" t="s">
        <v>298</v>
      </c>
      <c r="I2405" t="s">
        <v>21</v>
      </c>
      <c r="J2405" t="s">
        <v>58</v>
      </c>
      <c r="K2405" s="2">
        <v>4</v>
      </c>
      <c r="L2405" t="s">
        <v>55</v>
      </c>
      <c r="M2405" t="s">
        <v>59</v>
      </c>
      <c r="N2405" t="s">
        <v>57</v>
      </c>
    </row>
    <row r="2406" spans="1:14" x14ac:dyDescent="0.25">
      <c r="A2406" s="2">
        <v>1</v>
      </c>
      <c r="B2406" s="2">
        <v>2016</v>
      </c>
      <c r="C2406" t="s">
        <v>324</v>
      </c>
      <c r="D2406" t="s">
        <v>204</v>
      </c>
      <c r="E2406" s="2">
        <v>1</v>
      </c>
      <c r="F2406" s="2">
        <v>0</v>
      </c>
      <c r="G2406" t="s">
        <v>298</v>
      </c>
      <c r="H2406" t="s">
        <v>298</v>
      </c>
      <c r="I2406" t="s">
        <v>21</v>
      </c>
      <c r="J2406" t="s">
        <v>60</v>
      </c>
      <c r="K2406" s="2">
        <v>2</v>
      </c>
      <c r="L2406" t="s">
        <v>61</v>
      </c>
      <c r="M2406" t="s">
        <v>62</v>
      </c>
      <c r="N2406" t="s">
        <v>63</v>
      </c>
    </row>
    <row r="2407" spans="1:14" x14ac:dyDescent="0.25">
      <c r="A2407" s="2">
        <v>1</v>
      </c>
      <c r="B2407" s="2">
        <v>2016</v>
      </c>
      <c r="C2407" t="s">
        <v>324</v>
      </c>
      <c r="D2407" t="s">
        <v>204</v>
      </c>
      <c r="E2407" s="2">
        <v>1</v>
      </c>
      <c r="F2407" s="2">
        <v>0</v>
      </c>
      <c r="G2407" t="s">
        <v>298</v>
      </c>
      <c r="H2407" t="s">
        <v>298</v>
      </c>
      <c r="I2407" t="s">
        <v>21</v>
      </c>
      <c r="J2407" t="s">
        <v>64</v>
      </c>
      <c r="K2407" s="2">
        <v>3</v>
      </c>
      <c r="L2407" t="s">
        <v>65</v>
      </c>
      <c r="M2407" t="s">
        <v>66</v>
      </c>
      <c r="N2407" t="s">
        <v>67</v>
      </c>
    </row>
    <row r="2408" spans="1:14" x14ac:dyDescent="0.25">
      <c r="A2408" s="2">
        <v>1</v>
      </c>
      <c r="B2408" s="2">
        <v>2016</v>
      </c>
      <c r="C2408" t="s">
        <v>324</v>
      </c>
      <c r="D2408" t="s">
        <v>204</v>
      </c>
      <c r="E2408" s="2">
        <v>1</v>
      </c>
      <c r="F2408" s="2">
        <v>0</v>
      </c>
      <c r="G2408" t="s">
        <v>298</v>
      </c>
      <c r="H2408" t="s">
        <v>298</v>
      </c>
      <c r="I2408" t="s">
        <v>21</v>
      </c>
      <c r="J2408" t="s">
        <v>68</v>
      </c>
      <c r="K2408" s="2">
        <v>3</v>
      </c>
      <c r="L2408" t="s">
        <v>65</v>
      </c>
      <c r="M2408" t="s">
        <v>69</v>
      </c>
      <c r="N2408" t="s">
        <v>67</v>
      </c>
    </row>
    <row r="2409" spans="1:14" x14ac:dyDescent="0.25">
      <c r="A2409" s="2">
        <v>1</v>
      </c>
      <c r="B2409" s="2">
        <v>2016</v>
      </c>
      <c r="C2409" t="s">
        <v>324</v>
      </c>
      <c r="D2409" t="s">
        <v>204</v>
      </c>
      <c r="E2409" s="2">
        <v>1</v>
      </c>
      <c r="F2409" s="2">
        <v>0</v>
      </c>
      <c r="G2409" t="s">
        <v>298</v>
      </c>
      <c r="H2409" t="s">
        <v>298</v>
      </c>
      <c r="I2409" t="s">
        <v>21</v>
      </c>
      <c r="J2409" t="s">
        <v>70</v>
      </c>
      <c r="K2409" s="2">
        <v>3</v>
      </c>
      <c r="L2409" t="s">
        <v>65</v>
      </c>
      <c r="M2409" t="s">
        <v>71</v>
      </c>
      <c r="N2409" t="s">
        <v>67</v>
      </c>
    </row>
    <row r="2410" spans="1:14" x14ac:dyDescent="0.25">
      <c r="A2410" s="2">
        <v>1</v>
      </c>
      <c r="B2410" s="2">
        <v>2016</v>
      </c>
      <c r="C2410" t="s">
        <v>324</v>
      </c>
      <c r="D2410" t="s">
        <v>204</v>
      </c>
      <c r="E2410" s="2">
        <v>1</v>
      </c>
      <c r="F2410" s="2">
        <v>0</v>
      </c>
      <c r="G2410" t="s">
        <v>298</v>
      </c>
      <c r="H2410" t="s">
        <v>298</v>
      </c>
      <c r="I2410" t="s">
        <v>21</v>
      </c>
      <c r="J2410" t="s">
        <v>72</v>
      </c>
      <c r="K2410" s="2">
        <v>1</v>
      </c>
      <c r="L2410" t="s">
        <v>52</v>
      </c>
      <c r="M2410" t="s">
        <v>73</v>
      </c>
      <c r="N2410" t="s">
        <v>177</v>
      </c>
    </row>
    <row r="2411" spans="1:14" x14ac:dyDescent="0.25">
      <c r="A2411" s="2">
        <v>1</v>
      </c>
      <c r="B2411" s="2">
        <v>2016</v>
      </c>
      <c r="C2411" t="s">
        <v>324</v>
      </c>
      <c r="D2411" t="s">
        <v>204</v>
      </c>
      <c r="E2411" s="2">
        <v>1</v>
      </c>
      <c r="F2411" s="2">
        <v>0</v>
      </c>
      <c r="G2411" t="s">
        <v>298</v>
      </c>
      <c r="H2411" t="s">
        <v>298</v>
      </c>
      <c r="I2411" t="s">
        <v>21</v>
      </c>
      <c r="J2411" t="s">
        <v>74</v>
      </c>
      <c r="K2411" s="2">
        <v>2</v>
      </c>
      <c r="L2411" t="s">
        <v>75</v>
      </c>
      <c r="M2411" t="s">
        <v>76</v>
      </c>
      <c r="N2411" t="s">
        <v>207</v>
      </c>
    </row>
    <row r="2412" spans="1:14" x14ac:dyDescent="0.25">
      <c r="A2412" s="2">
        <v>1</v>
      </c>
      <c r="B2412" s="2">
        <v>2016</v>
      </c>
      <c r="C2412" t="s">
        <v>324</v>
      </c>
      <c r="D2412" t="s">
        <v>204</v>
      </c>
      <c r="E2412" s="2">
        <v>1</v>
      </c>
      <c r="F2412" s="2">
        <v>0</v>
      </c>
      <c r="G2412" t="s">
        <v>298</v>
      </c>
      <c r="H2412" t="s">
        <v>298</v>
      </c>
      <c r="I2412" t="s">
        <v>21</v>
      </c>
      <c r="J2412" t="s">
        <v>78</v>
      </c>
      <c r="K2412" s="2">
        <v>8</v>
      </c>
      <c r="L2412" t="s">
        <v>75</v>
      </c>
      <c r="M2412" t="s">
        <v>79</v>
      </c>
      <c r="N2412" t="s">
        <v>239</v>
      </c>
    </row>
    <row r="2413" spans="1:14" x14ac:dyDescent="0.25">
      <c r="A2413" s="2">
        <v>1</v>
      </c>
      <c r="B2413" s="2">
        <v>2016</v>
      </c>
      <c r="C2413" t="s">
        <v>324</v>
      </c>
      <c r="D2413" t="s">
        <v>204</v>
      </c>
      <c r="E2413" s="2">
        <v>1</v>
      </c>
      <c r="F2413" s="2">
        <v>0</v>
      </c>
      <c r="G2413" t="s">
        <v>298</v>
      </c>
      <c r="H2413" t="s">
        <v>298</v>
      </c>
      <c r="I2413" t="s">
        <v>21</v>
      </c>
      <c r="J2413" t="s">
        <v>81</v>
      </c>
      <c r="K2413" s="2">
        <v>1</v>
      </c>
      <c r="L2413" t="s">
        <v>75</v>
      </c>
      <c r="M2413" t="s">
        <v>82</v>
      </c>
      <c r="N2413" t="s">
        <v>83</v>
      </c>
    </row>
    <row r="2414" spans="1:14" x14ac:dyDescent="0.25">
      <c r="A2414" s="2">
        <v>1</v>
      </c>
      <c r="B2414" s="2">
        <v>2016</v>
      </c>
      <c r="C2414" t="s">
        <v>324</v>
      </c>
      <c r="D2414" t="s">
        <v>204</v>
      </c>
      <c r="E2414" s="2">
        <v>1</v>
      </c>
      <c r="F2414" s="2">
        <v>0</v>
      </c>
      <c r="G2414" t="s">
        <v>298</v>
      </c>
      <c r="H2414" t="s">
        <v>298</v>
      </c>
      <c r="I2414" t="s">
        <v>21</v>
      </c>
      <c r="J2414" t="s">
        <v>84</v>
      </c>
      <c r="K2414" s="2">
        <v>4</v>
      </c>
      <c r="L2414" t="s">
        <v>85</v>
      </c>
      <c r="M2414" t="s">
        <v>86</v>
      </c>
      <c r="N2414" t="s">
        <v>87</v>
      </c>
    </row>
    <row r="2415" spans="1:14" x14ac:dyDescent="0.25">
      <c r="A2415" s="2">
        <v>1</v>
      </c>
      <c r="B2415" s="2">
        <v>2016</v>
      </c>
      <c r="C2415" t="s">
        <v>324</v>
      </c>
      <c r="D2415" t="s">
        <v>204</v>
      </c>
      <c r="E2415" s="2">
        <v>1</v>
      </c>
      <c r="F2415" s="2">
        <v>0</v>
      </c>
      <c r="G2415" t="s">
        <v>298</v>
      </c>
      <c r="H2415" t="s">
        <v>298</v>
      </c>
      <c r="I2415" t="s">
        <v>21</v>
      </c>
      <c r="J2415" t="s">
        <v>88</v>
      </c>
      <c r="K2415" s="2">
        <v>3</v>
      </c>
      <c r="L2415" t="s">
        <v>85</v>
      </c>
      <c r="M2415" t="s">
        <v>89</v>
      </c>
      <c r="N2415" t="s">
        <v>126</v>
      </c>
    </row>
    <row r="2416" spans="1:14" x14ac:dyDescent="0.25">
      <c r="A2416" s="2">
        <v>1</v>
      </c>
      <c r="B2416" s="2">
        <v>2016</v>
      </c>
      <c r="C2416" t="s">
        <v>324</v>
      </c>
      <c r="D2416" t="s">
        <v>204</v>
      </c>
      <c r="E2416" s="2">
        <v>1</v>
      </c>
      <c r="F2416" s="2">
        <v>0</v>
      </c>
      <c r="G2416" t="s">
        <v>298</v>
      </c>
      <c r="H2416" t="s">
        <v>298</v>
      </c>
      <c r="I2416" t="s">
        <v>21</v>
      </c>
      <c r="J2416" t="s">
        <v>90</v>
      </c>
      <c r="K2416" s="2">
        <v>4</v>
      </c>
      <c r="L2416" t="s">
        <v>75</v>
      </c>
      <c r="M2416" t="s">
        <v>91</v>
      </c>
      <c r="N2416" t="s">
        <v>92</v>
      </c>
    </row>
    <row r="2417" spans="1:14" x14ac:dyDescent="0.25">
      <c r="A2417" s="2">
        <v>1</v>
      </c>
      <c r="B2417" s="2">
        <v>2016</v>
      </c>
      <c r="C2417" t="s">
        <v>324</v>
      </c>
      <c r="D2417" t="s">
        <v>204</v>
      </c>
      <c r="E2417" s="2">
        <v>1</v>
      </c>
      <c r="F2417" s="2">
        <v>0</v>
      </c>
      <c r="G2417" t="s">
        <v>298</v>
      </c>
      <c r="H2417" t="s">
        <v>298</v>
      </c>
      <c r="I2417" t="s">
        <v>21</v>
      </c>
      <c r="J2417" t="s">
        <v>93</v>
      </c>
      <c r="K2417" s="2">
        <v>3</v>
      </c>
      <c r="L2417" t="s">
        <v>75</v>
      </c>
      <c r="M2417" t="s">
        <v>94</v>
      </c>
      <c r="N2417" t="s">
        <v>95</v>
      </c>
    </row>
    <row r="2418" spans="1:14" x14ac:dyDescent="0.25">
      <c r="A2418" s="2">
        <v>1</v>
      </c>
      <c r="B2418" s="2">
        <v>2016</v>
      </c>
      <c r="C2418" t="s">
        <v>324</v>
      </c>
      <c r="D2418" t="s">
        <v>204</v>
      </c>
      <c r="E2418" s="2">
        <v>1</v>
      </c>
      <c r="F2418" s="2">
        <v>0</v>
      </c>
      <c r="G2418" t="s">
        <v>298</v>
      </c>
      <c r="H2418" t="s">
        <v>298</v>
      </c>
      <c r="I2418" t="s">
        <v>21</v>
      </c>
      <c r="J2418" t="s">
        <v>96</v>
      </c>
      <c r="K2418" s="2">
        <v>4</v>
      </c>
      <c r="L2418" t="s">
        <v>75</v>
      </c>
      <c r="M2418" t="s">
        <v>97</v>
      </c>
      <c r="N2418" t="s">
        <v>92</v>
      </c>
    </row>
    <row r="2419" spans="1:14" x14ac:dyDescent="0.25">
      <c r="A2419" s="2">
        <v>1</v>
      </c>
      <c r="B2419" s="2">
        <v>2016</v>
      </c>
      <c r="C2419" t="s">
        <v>324</v>
      </c>
      <c r="D2419" t="s">
        <v>204</v>
      </c>
      <c r="E2419" s="2">
        <v>1</v>
      </c>
      <c r="F2419" s="2">
        <v>0</v>
      </c>
      <c r="G2419" t="s">
        <v>298</v>
      </c>
      <c r="H2419" t="s">
        <v>298</v>
      </c>
      <c r="I2419" t="s">
        <v>21</v>
      </c>
      <c r="J2419" t="s">
        <v>98</v>
      </c>
      <c r="K2419" s="2">
        <v>3</v>
      </c>
      <c r="L2419" t="s">
        <v>85</v>
      </c>
      <c r="M2419" t="s">
        <v>99</v>
      </c>
      <c r="N2419" t="s">
        <v>126</v>
      </c>
    </row>
    <row r="2420" spans="1:14" x14ac:dyDescent="0.25">
      <c r="A2420" s="2">
        <v>1</v>
      </c>
      <c r="B2420" s="2">
        <v>2016</v>
      </c>
      <c r="C2420" t="s">
        <v>324</v>
      </c>
      <c r="D2420" t="s">
        <v>204</v>
      </c>
      <c r="E2420" s="2">
        <v>1</v>
      </c>
      <c r="F2420" s="2">
        <v>0</v>
      </c>
      <c r="G2420" t="s">
        <v>298</v>
      </c>
      <c r="H2420" t="s">
        <v>298</v>
      </c>
      <c r="I2420" t="s">
        <v>21</v>
      </c>
      <c r="J2420" t="s">
        <v>100</v>
      </c>
      <c r="K2420" s="3"/>
      <c r="L2420" t="s">
        <v>61</v>
      </c>
      <c r="M2420" t="s">
        <v>101</v>
      </c>
    </row>
    <row r="2421" spans="1:14" x14ac:dyDescent="0.25">
      <c r="A2421" s="2">
        <v>1</v>
      </c>
      <c r="B2421" s="2">
        <v>2016</v>
      </c>
      <c r="C2421" t="s">
        <v>324</v>
      </c>
      <c r="D2421" t="s">
        <v>204</v>
      </c>
      <c r="E2421" s="2">
        <v>1</v>
      </c>
      <c r="F2421" s="2">
        <v>0</v>
      </c>
      <c r="G2421" t="s">
        <v>298</v>
      </c>
      <c r="H2421" t="s">
        <v>298</v>
      </c>
      <c r="I2421" t="s">
        <v>21</v>
      </c>
      <c r="J2421" t="s">
        <v>102</v>
      </c>
      <c r="K2421" s="3"/>
      <c r="L2421" t="s">
        <v>61</v>
      </c>
      <c r="M2421" t="s">
        <v>103</v>
      </c>
    </row>
    <row r="2422" spans="1:14" x14ac:dyDescent="0.25">
      <c r="A2422" s="2">
        <v>1</v>
      </c>
      <c r="B2422" s="2">
        <v>2016</v>
      </c>
      <c r="C2422" t="s">
        <v>324</v>
      </c>
      <c r="D2422" t="s">
        <v>204</v>
      </c>
      <c r="E2422" s="2">
        <v>1</v>
      </c>
      <c r="F2422" s="2">
        <v>0</v>
      </c>
      <c r="G2422" t="s">
        <v>298</v>
      </c>
      <c r="H2422" t="s">
        <v>298</v>
      </c>
      <c r="I2422" t="s">
        <v>21</v>
      </c>
      <c r="J2422" t="s">
        <v>104</v>
      </c>
      <c r="K2422" s="3"/>
      <c r="L2422" t="s">
        <v>61</v>
      </c>
      <c r="M2422" t="s">
        <v>105</v>
      </c>
    </row>
    <row r="2423" spans="1:14" x14ac:dyDescent="0.25">
      <c r="A2423" s="2">
        <v>1</v>
      </c>
      <c r="B2423" s="2">
        <v>2016</v>
      </c>
      <c r="C2423" t="s">
        <v>324</v>
      </c>
      <c r="D2423" t="s">
        <v>204</v>
      </c>
      <c r="E2423" s="2">
        <v>1</v>
      </c>
      <c r="F2423" s="2">
        <v>0</v>
      </c>
      <c r="G2423" t="s">
        <v>298</v>
      </c>
      <c r="H2423" t="s">
        <v>298</v>
      </c>
      <c r="I2423" t="s">
        <v>21</v>
      </c>
      <c r="J2423" t="s">
        <v>106</v>
      </c>
      <c r="K2423" s="3"/>
      <c r="L2423" t="s">
        <v>61</v>
      </c>
      <c r="M2423" t="s">
        <v>107</v>
      </c>
    </row>
    <row r="2424" spans="1:14" x14ac:dyDescent="0.25">
      <c r="A2424" s="2">
        <v>1</v>
      </c>
      <c r="B2424" s="2">
        <v>2016</v>
      </c>
      <c r="C2424" t="s">
        <v>324</v>
      </c>
      <c r="D2424" t="s">
        <v>204</v>
      </c>
      <c r="E2424" s="2">
        <v>1</v>
      </c>
      <c r="F2424" s="2">
        <v>0</v>
      </c>
      <c r="G2424" t="s">
        <v>298</v>
      </c>
      <c r="H2424" t="s">
        <v>298</v>
      </c>
      <c r="I2424" t="s">
        <v>21</v>
      </c>
      <c r="J2424" t="s">
        <v>108</v>
      </c>
      <c r="K2424" s="3"/>
      <c r="L2424" t="s">
        <v>61</v>
      </c>
      <c r="M2424" t="s">
        <v>109</v>
      </c>
    </row>
    <row r="2425" spans="1:14" x14ac:dyDescent="0.25">
      <c r="A2425" s="2">
        <v>1</v>
      </c>
      <c r="B2425" s="2">
        <v>2016</v>
      </c>
      <c r="C2425" t="s">
        <v>324</v>
      </c>
      <c r="D2425" t="s">
        <v>204</v>
      </c>
      <c r="E2425" s="2">
        <v>1</v>
      </c>
      <c r="F2425" s="2">
        <v>0</v>
      </c>
      <c r="G2425" t="s">
        <v>298</v>
      </c>
      <c r="H2425" t="s">
        <v>298</v>
      </c>
      <c r="I2425" t="s">
        <v>21</v>
      </c>
      <c r="J2425" t="s">
        <v>110</v>
      </c>
      <c r="K2425" s="3"/>
      <c r="L2425" t="s">
        <v>61</v>
      </c>
      <c r="M2425" t="s">
        <v>111</v>
      </c>
    </row>
    <row r="2426" spans="1:14" x14ac:dyDescent="0.25">
      <c r="A2426" s="2">
        <v>1</v>
      </c>
      <c r="B2426" s="2">
        <v>2016</v>
      </c>
      <c r="C2426" t="s">
        <v>324</v>
      </c>
      <c r="D2426" t="s">
        <v>204</v>
      </c>
      <c r="E2426" s="2">
        <v>1</v>
      </c>
      <c r="F2426" s="2">
        <v>0</v>
      </c>
      <c r="G2426" t="s">
        <v>298</v>
      </c>
      <c r="H2426" t="s">
        <v>298</v>
      </c>
      <c r="I2426" t="s">
        <v>21</v>
      </c>
      <c r="J2426" t="s">
        <v>112</v>
      </c>
      <c r="K2426" s="3"/>
      <c r="L2426" t="s">
        <v>61</v>
      </c>
      <c r="M2426" t="s">
        <v>113</v>
      </c>
    </row>
    <row r="2427" spans="1:14" x14ac:dyDescent="0.25">
      <c r="A2427" s="2">
        <v>1</v>
      </c>
      <c r="B2427" s="2">
        <v>2016</v>
      </c>
      <c r="C2427" t="s">
        <v>324</v>
      </c>
      <c r="D2427" t="s">
        <v>204</v>
      </c>
      <c r="E2427" s="2">
        <v>1</v>
      </c>
      <c r="F2427" s="2">
        <v>0</v>
      </c>
      <c r="G2427" t="s">
        <v>298</v>
      </c>
      <c r="H2427" t="s">
        <v>298</v>
      </c>
      <c r="I2427" t="s">
        <v>21</v>
      </c>
      <c r="J2427" t="s">
        <v>114</v>
      </c>
      <c r="K2427" s="3"/>
      <c r="L2427" t="s">
        <v>61</v>
      </c>
      <c r="M2427" t="s">
        <v>115</v>
      </c>
    </row>
    <row r="2428" spans="1:14" x14ac:dyDescent="0.25">
      <c r="A2428" s="2">
        <v>1</v>
      </c>
      <c r="B2428" s="2">
        <v>2016</v>
      </c>
      <c r="C2428" t="s">
        <v>324</v>
      </c>
      <c r="D2428" t="s">
        <v>204</v>
      </c>
      <c r="E2428" s="2">
        <v>1</v>
      </c>
      <c r="F2428" s="2">
        <v>0</v>
      </c>
      <c r="G2428" t="s">
        <v>298</v>
      </c>
      <c r="H2428" t="s">
        <v>298</v>
      </c>
      <c r="I2428" t="s">
        <v>21</v>
      </c>
      <c r="J2428" t="s">
        <v>116</v>
      </c>
      <c r="K2428" s="2">
        <v>2</v>
      </c>
      <c r="L2428" t="s">
        <v>65</v>
      </c>
      <c r="M2428" t="s">
        <v>117</v>
      </c>
      <c r="N2428" t="s">
        <v>186</v>
      </c>
    </row>
    <row r="2429" spans="1:14" x14ac:dyDescent="0.25">
      <c r="A2429" s="2">
        <v>1</v>
      </c>
      <c r="B2429" s="2">
        <v>2016</v>
      </c>
      <c r="C2429" t="s">
        <v>324</v>
      </c>
      <c r="D2429" t="s">
        <v>204</v>
      </c>
      <c r="E2429" s="2">
        <v>1</v>
      </c>
      <c r="F2429" s="2">
        <v>0</v>
      </c>
      <c r="G2429" t="s">
        <v>298</v>
      </c>
      <c r="H2429" t="s">
        <v>298</v>
      </c>
      <c r="I2429" t="s">
        <v>21</v>
      </c>
      <c r="J2429" t="s">
        <v>118</v>
      </c>
      <c r="K2429" s="2">
        <v>3</v>
      </c>
      <c r="L2429" t="s">
        <v>55</v>
      </c>
      <c r="M2429" t="s">
        <v>119</v>
      </c>
      <c r="N2429" t="s">
        <v>178</v>
      </c>
    </row>
    <row r="2430" spans="1:14" x14ac:dyDescent="0.25">
      <c r="A2430" s="2">
        <v>1</v>
      </c>
      <c r="B2430" s="2">
        <v>2016</v>
      </c>
      <c r="C2430" t="s">
        <v>324</v>
      </c>
      <c r="D2430" t="s">
        <v>204</v>
      </c>
      <c r="E2430" s="2">
        <v>1</v>
      </c>
      <c r="F2430" s="2">
        <v>0</v>
      </c>
      <c r="G2430" t="s">
        <v>298</v>
      </c>
      <c r="H2430" t="s">
        <v>298</v>
      </c>
      <c r="I2430" t="s">
        <v>21</v>
      </c>
      <c r="J2430" t="s">
        <v>120</v>
      </c>
      <c r="K2430" s="2">
        <v>3</v>
      </c>
      <c r="L2430" t="s">
        <v>65</v>
      </c>
      <c r="M2430" t="s">
        <v>121</v>
      </c>
      <c r="N2430" t="s">
        <v>67</v>
      </c>
    </row>
    <row r="2431" spans="1:14" x14ac:dyDescent="0.25">
      <c r="A2431" s="2">
        <v>1</v>
      </c>
      <c r="B2431" s="2">
        <v>2016</v>
      </c>
      <c r="C2431" t="s">
        <v>324</v>
      </c>
      <c r="D2431" t="s">
        <v>204</v>
      </c>
      <c r="E2431" s="2">
        <v>1</v>
      </c>
      <c r="F2431" s="2">
        <v>0</v>
      </c>
      <c r="G2431" t="s">
        <v>298</v>
      </c>
      <c r="H2431" t="s">
        <v>298</v>
      </c>
      <c r="I2431" t="s">
        <v>21</v>
      </c>
      <c r="J2431" t="s">
        <v>122</v>
      </c>
      <c r="K2431" s="2">
        <v>4</v>
      </c>
      <c r="L2431" t="s">
        <v>85</v>
      </c>
      <c r="M2431" t="s">
        <v>123</v>
      </c>
      <c r="N2431" t="s">
        <v>87</v>
      </c>
    </row>
    <row r="2432" spans="1:14" x14ac:dyDescent="0.25">
      <c r="A2432" s="2">
        <v>1</v>
      </c>
      <c r="B2432" s="2">
        <v>2016</v>
      </c>
      <c r="C2432" t="s">
        <v>324</v>
      </c>
      <c r="D2432" t="s">
        <v>204</v>
      </c>
      <c r="E2432" s="2">
        <v>1</v>
      </c>
      <c r="F2432" s="2">
        <v>0</v>
      </c>
      <c r="G2432" t="s">
        <v>298</v>
      </c>
      <c r="H2432" t="s">
        <v>298</v>
      </c>
      <c r="I2432" t="s">
        <v>21</v>
      </c>
      <c r="J2432" t="s">
        <v>124</v>
      </c>
      <c r="K2432" s="2">
        <v>3</v>
      </c>
      <c r="L2432" t="s">
        <v>85</v>
      </c>
      <c r="M2432" t="s">
        <v>125</v>
      </c>
      <c r="N2432" t="s">
        <v>126</v>
      </c>
    </row>
    <row r="2433" spans="1:14" x14ac:dyDescent="0.25">
      <c r="A2433" s="2">
        <v>1</v>
      </c>
      <c r="B2433" s="2">
        <v>2016</v>
      </c>
      <c r="C2433" t="s">
        <v>324</v>
      </c>
      <c r="D2433" t="s">
        <v>204</v>
      </c>
      <c r="E2433" s="2">
        <v>1</v>
      </c>
      <c r="F2433" s="2">
        <v>0</v>
      </c>
      <c r="G2433" t="s">
        <v>298</v>
      </c>
      <c r="H2433" t="s">
        <v>298</v>
      </c>
      <c r="I2433" t="s">
        <v>21</v>
      </c>
      <c r="J2433" t="s">
        <v>127</v>
      </c>
      <c r="K2433" s="2">
        <v>4</v>
      </c>
      <c r="L2433" t="s">
        <v>85</v>
      </c>
      <c r="M2433" t="s">
        <v>128</v>
      </c>
      <c r="N2433" t="s">
        <v>87</v>
      </c>
    </row>
    <row r="2434" spans="1:14" x14ac:dyDescent="0.25">
      <c r="A2434" s="2">
        <v>1</v>
      </c>
      <c r="B2434" s="2">
        <v>2016</v>
      </c>
      <c r="C2434" t="s">
        <v>324</v>
      </c>
      <c r="D2434" t="s">
        <v>204</v>
      </c>
      <c r="E2434" s="2">
        <v>1</v>
      </c>
      <c r="F2434" s="2">
        <v>0</v>
      </c>
      <c r="G2434" t="s">
        <v>298</v>
      </c>
      <c r="H2434" t="s">
        <v>298</v>
      </c>
      <c r="I2434" t="s">
        <v>21</v>
      </c>
      <c r="J2434" t="s">
        <v>129</v>
      </c>
      <c r="K2434" s="2">
        <v>3</v>
      </c>
      <c r="L2434" t="s">
        <v>85</v>
      </c>
      <c r="M2434" t="s">
        <v>130</v>
      </c>
      <c r="N2434" t="s">
        <v>126</v>
      </c>
    </row>
    <row r="2435" spans="1:14" x14ac:dyDescent="0.25">
      <c r="A2435" s="2">
        <v>1</v>
      </c>
      <c r="B2435" s="2">
        <v>2016</v>
      </c>
      <c r="C2435" t="s">
        <v>324</v>
      </c>
      <c r="D2435" t="s">
        <v>204</v>
      </c>
      <c r="E2435" s="2">
        <v>1</v>
      </c>
      <c r="F2435" s="2">
        <v>0</v>
      </c>
      <c r="G2435" t="s">
        <v>298</v>
      </c>
      <c r="H2435" t="s">
        <v>298</v>
      </c>
      <c r="I2435" t="s">
        <v>21</v>
      </c>
      <c r="J2435" t="s">
        <v>131</v>
      </c>
      <c r="K2435" s="2">
        <v>4</v>
      </c>
      <c r="L2435" t="s">
        <v>85</v>
      </c>
      <c r="M2435" t="s">
        <v>132</v>
      </c>
      <c r="N2435" t="s">
        <v>87</v>
      </c>
    </row>
    <row r="2436" spans="1:14" x14ac:dyDescent="0.25">
      <c r="A2436" s="2">
        <v>1</v>
      </c>
      <c r="B2436" s="2">
        <v>2016</v>
      </c>
      <c r="C2436" t="s">
        <v>324</v>
      </c>
      <c r="D2436" t="s">
        <v>204</v>
      </c>
      <c r="E2436" s="2">
        <v>1</v>
      </c>
      <c r="F2436" s="2">
        <v>0</v>
      </c>
      <c r="G2436" t="s">
        <v>298</v>
      </c>
      <c r="H2436" t="s">
        <v>298</v>
      </c>
      <c r="I2436" t="s">
        <v>21</v>
      </c>
      <c r="J2436" t="s">
        <v>133</v>
      </c>
      <c r="K2436" s="2">
        <v>1</v>
      </c>
      <c r="L2436" t="s">
        <v>52</v>
      </c>
      <c r="M2436" t="s">
        <v>134</v>
      </c>
      <c r="N2436" t="s">
        <v>177</v>
      </c>
    </row>
    <row r="2437" spans="1:14" x14ac:dyDescent="0.25">
      <c r="A2437" s="2">
        <v>1</v>
      </c>
      <c r="B2437" s="2">
        <v>2016</v>
      </c>
      <c r="C2437" t="s">
        <v>324</v>
      </c>
      <c r="D2437" t="s">
        <v>204</v>
      </c>
      <c r="E2437" s="2">
        <v>1</v>
      </c>
      <c r="F2437" s="2">
        <v>0</v>
      </c>
      <c r="G2437" t="s">
        <v>298</v>
      </c>
      <c r="H2437" t="s">
        <v>298</v>
      </c>
      <c r="I2437" t="s">
        <v>21</v>
      </c>
      <c r="J2437" t="s">
        <v>135</v>
      </c>
      <c r="K2437" s="2">
        <v>3</v>
      </c>
      <c r="L2437" t="s">
        <v>55</v>
      </c>
      <c r="M2437" t="s">
        <v>136</v>
      </c>
      <c r="N2437" t="s">
        <v>178</v>
      </c>
    </row>
    <row r="2438" spans="1:14" x14ac:dyDescent="0.25">
      <c r="A2438" s="2">
        <v>1</v>
      </c>
      <c r="B2438" s="2">
        <v>2016</v>
      </c>
      <c r="C2438" t="s">
        <v>324</v>
      </c>
      <c r="D2438" t="s">
        <v>204</v>
      </c>
      <c r="E2438" s="2">
        <v>1</v>
      </c>
      <c r="F2438" s="2">
        <v>0</v>
      </c>
      <c r="G2438" t="s">
        <v>298</v>
      </c>
      <c r="H2438" t="s">
        <v>298</v>
      </c>
      <c r="I2438" t="s">
        <v>21</v>
      </c>
      <c r="J2438" t="s">
        <v>137</v>
      </c>
      <c r="K2438" s="2">
        <v>4</v>
      </c>
      <c r="L2438" t="s">
        <v>55</v>
      </c>
      <c r="M2438" t="s">
        <v>138</v>
      </c>
      <c r="N2438" t="s">
        <v>57</v>
      </c>
    </row>
    <row r="2439" spans="1:14" x14ac:dyDescent="0.25">
      <c r="A2439" s="2">
        <v>1</v>
      </c>
      <c r="B2439" s="2">
        <v>2016</v>
      </c>
      <c r="C2439" t="s">
        <v>324</v>
      </c>
      <c r="D2439" t="s">
        <v>204</v>
      </c>
      <c r="E2439" s="2">
        <v>1</v>
      </c>
      <c r="F2439" s="2">
        <v>0</v>
      </c>
      <c r="G2439" t="s">
        <v>298</v>
      </c>
      <c r="H2439" t="s">
        <v>298</v>
      </c>
      <c r="I2439" t="s">
        <v>21</v>
      </c>
      <c r="J2439" t="s">
        <v>139</v>
      </c>
      <c r="K2439" s="2">
        <v>3</v>
      </c>
      <c r="L2439" t="s">
        <v>85</v>
      </c>
      <c r="M2439" t="s">
        <v>140</v>
      </c>
      <c r="N2439" t="s">
        <v>126</v>
      </c>
    </row>
    <row r="2440" spans="1:14" x14ac:dyDescent="0.25">
      <c r="A2440" s="2">
        <v>1</v>
      </c>
      <c r="B2440" s="2">
        <v>2016</v>
      </c>
      <c r="C2440" t="s">
        <v>324</v>
      </c>
      <c r="D2440" t="s">
        <v>204</v>
      </c>
      <c r="E2440" s="2">
        <v>1</v>
      </c>
      <c r="F2440" s="2">
        <v>0</v>
      </c>
      <c r="G2440" t="s">
        <v>298</v>
      </c>
      <c r="H2440" t="s">
        <v>298</v>
      </c>
      <c r="I2440" t="s">
        <v>21</v>
      </c>
      <c r="J2440" t="s">
        <v>141</v>
      </c>
      <c r="K2440" s="2">
        <v>3</v>
      </c>
      <c r="L2440" t="s">
        <v>85</v>
      </c>
      <c r="M2440" t="s">
        <v>142</v>
      </c>
      <c r="N2440" t="s">
        <v>126</v>
      </c>
    </row>
    <row r="2441" spans="1:14" x14ac:dyDescent="0.25">
      <c r="A2441" s="2">
        <v>1</v>
      </c>
      <c r="B2441" s="2">
        <v>2016</v>
      </c>
      <c r="C2441" t="s">
        <v>324</v>
      </c>
      <c r="D2441" t="s">
        <v>204</v>
      </c>
      <c r="E2441" s="2">
        <v>1</v>
      </c>
      <c r="F2441" s="2">
        <v>0</v>
      </c>
      <c r="G2441" t="s">
        <v>298</v>
      </c>
      <c r="H2441" t="s">
        <v>298</v>
      </c>
      <c r="I2441" t="s">
        <v>21</v>
      </c>
      <c r="J2441" t="s">
        <v>143</v>
      </c>
      <c r="K2441" s="2">
        <v>3</v>
      </c>
      <c r="L2441" t="s">
        <v>85</v>
      </c>
      <c r="M2441" t="s">
        <v>144</v>
      </c>
      <c r="N2441" t="s">
        <v>126</v>
      </c>
    </row>
    <row r="2442" spans="1:14" x14ac:dyDescent="0.25">
      <c r="A2442" s="2">
        <v>1</v>
      </c>
      <c r="B2442" s="2">
        <v>2016</v>
      </c>
      <c r="C2442" t="s">
        <v>324</v>
      </c>
      <c r="D2442" t="s">
        <v>204</v>
      </c>
      <c r="E2442" s="2">
        <v>1</v>
      </c>
      <c r="F2442" s="2">
        <v>0</v>
      </c>
      <c r="G2442" t="s">
        <v>298</v>
      </c>
      <c r="H2442" t="s">
        <v>298</v>
      </c>
      <c r="I2442" t="s">
        <v>21</v>
      </c>
      <c r="J2442" t="s">
        <v>145</v>
      </c>
      <c r="K2442" s="2">
        <v>3</v>
      </c>
      <c r="L2442" t="s">
        <v>55</v>
      </c>
      <c r="M2442" t="s">
        <v>146</v>
      </c>
      <c r="N2442" t="s">
        <v>178</v>
      </c>
    </row>
    <row r="2443" spans="1:14" x14ac:dyDescent="0.25">
      <c r="A2443" s="2">
        <v>1</v>
      </c>
      <c r="B2443" s="2">
        <v>2016</v>
      </c>
      <c r="C2443" t="s">
        <v>324</v>
      </c>
      <c r="D2443" t="s">
        <v>204</v>
      </c>
      <c r="E2443" s="2">
        <v>1</v>
      </c>
      <c r="F2443" s="2">
        <v>0</v>
      </c>
      <c r="G2443" t="s">
        <v>298</v>
      </c>
      <c r="H2443" t="s">
        <v>298</v>
      </c>
      <c r="I2443" t="s">
        <v>21</v>
      </c>
      <c r="J2443" t="s">
        <v>147</v>
      </c>
      <c r="K2443" s="2">
        <v>3</v>
      </c>
      <c r="L2443" t="s">
        <v>55</v>
      </c>
      <c r="M2443" t="s">
        <v>148</v>
      </c>
      <c r="N2443" t="s">
        <v>178</v>
      </c>
    </row>
    <row r="2444" spans="1:14" x14ac:dyDescent="0.25">
      <c r="A2444" s="2">
        <v>1</v>
      </c>
      <c r="B2444" s="2">
        <v>2016</v>
      </c>
      <c r="C2444" t="s">
        <v>324</v>
      </c>
      <c r="D2444" t="s">
        <v>204</v>
      </c>
      <c r="E2444" s="2">
        <v>1</v>
      </c>
      <c r="F2444" s="2">
        <v>0</v>
      </c>
      <c r="G2444" t="s">
        <v>298</v>
      </c>
      <c r="H2444" t="s">
        <v>298</v>
      </c>
      <c r="I2444" t="s">
        <v>21</v>
      </c>
      <c r="J2444" t="s">
        <v>149</v>
      </c>
      <c r="K2444" s="2">
        <v>3</v>
      </c>
      <c r="L2444" t="s">
        <v>55</v>
      </c>
      <c r="M2444" t="s">
        <v>150</v>
      </c>
      <c r="N2444" t="s">
        <v>178</v>
      </c>
    </row>
    <row r="2445" spans="1:14" x14ac:dyDescent="0.25">
      <c r="A2445" s="2">
        <v>1</v>
      </c>
      <c r="B2445" s="2">
        <v>2016</v>
      </c>
      <c r="C2445" t="s">
        <v>324</v>
      </c>
      <c r="D2445" t="s">
        <v>204</v>
      </c>
      <c r="E2445" s="2">
        <v>1</v>
      </c>
      <c r="F2445" s="2">
        <v>0</v>
      </c>
      <c r="G2445" t="s">
        <v>298</v>
      </c>
      <c r="H2445" t="s">
        <v>298</v>
      </c>
      <c r="I2445" t="s">
        <v>21</v>
      </c>
      <c r="J2445" t="s">
        <v>151</v>
      </c>
      <c r="K2445" s="2">
        <v>9</v>
      </c>
      <c r="L2445" t="s">
        <v>52</v>
      </c>
      <c r="M2445" t="s">
        <v>152</v>
      </c>
      <c r="N2445" t="s">
        <v>188</v>
      </c>
    </row>
    <row r="2446" spans="1:14" x14ac:dyDescent="0.25">
      <c r="A2446" s="2">
        <v>1</v>
      </c>
      <c r="B2446" s="2">
        <v>2016</v>
      </c>
      <c r="C2446" t="s">
        <v>324</v>
      </c>
      <c r="D2446" t="s">
        <v>204</v>
      </c>
      <c r="E2446" s="2">
        <v>1</v>
      </c>
      <c r="F2446" s="2">
        <v>0</v>
      </c>
      <c r="G2446" t="s">
        <v>298</v>
      </c>
      <c r="H2446" t="s">
        <v>298</v>
      </c>
      <c r="I2446" t="s">
        <v>21</v>
      </c>
      <c r="J2446" t="s">
        <v>153</v>
      </c>
      <c r="K2446" s="2">
        <v>4</v>
      </c>
      <c r="L2446" t="s">
        <v>75</v>
      </c>
      <c r="M2446" t="s">
        <v>154</v>
      </c>
      <c r="N2446" t="s">
        <v>209</v>
      </c>
    </row>
    <row r="2447" spans="1:14" x14ac:dyDescent="0.25">
      <c r="A2447" s="2">
        <v>1</v>
      </c>
      <c r="B2447" s="2">
        <v>2016</v>
      </c>
      <c r="C2447" t="s">
        <v>324</v>
      </c>
      <c r="D2447" t="s">
        <v>204</v>
      </c>
      <c r="E2447" s="2">
        <v>1</v>
      </c>
      <c r="F2447" s="2">
        <v>0</v>
      </c>
      <c r="G2447" t="s">
        <v>298</v>
      </c>
      <c r="H2447" t="s">
        <v>298</v>
      </c>
      <c r="I2447" t="s">
        <v>21</v>
      </c>
      <c r="J2447" t="s">
        <v>156</v>
      </c>
      <c r="K2447" s="2">
        <v>1</v>
      </c>
      <c r="L2447" t="s">
        <v>75</v>
      </c>
      <c r="M2447" t="s">
        <v>157</v>
      </c>
      <c r="N2447" t="s">
        <v>158</v>
      </c>
    </row>
    <row r="2448" spans="1:14" x14ac:dyDescent="0.25">
      <c r="A2448" s="2">
        <v>1</v>
      </c>
      <c r="B2448" s="2">
        <v>2016</v>
      </c>
      <c r="C2448" t="s">
        <v>324</v>
      </c>
      <c r="D2448" t="s">
        <v>204</v>
      </c>
      <c r="E2448" s="2">
        <v>1</v>
      </c>
      <c r="F2448" s="2">
        <v>0</v>
      </c>
      <c r="G2448" t="s">
        <v>298</v>
      </c>
      <c r="H2448" t="s">
        <v>298</v>
      </c>
      <c r="I2448" t="s">
        <v>21</v>
      </c>
      <c r="J2448" t="s">
        <v>159</v>
      </c>
      <c r="K2448" s="3"/>
      <c r="L2448" t="s">
        <v>52</v>
      </c>
      <c r="M2448" t="s">
        <v>160</v>
      </c>
    </row>
    <row r="2449" spans="1:14" x14ac:dyDescent="0.25">
      <c r="A2449" s="2">
        <v>1</v>
      </c>
      <c r="B2449" s="2">
        <v>2016</v>
      </c>
      <c r="C2449" t="s">
        <v>324</v>
      </c>
      <c r="D2449" t="s">
        <v>204</v>
      </c>
      <c r="E2449" s="2">
        <v>1</v>
      </c>
      <c r="F2449" s="2">
        <v>0</v>
      </c>
      <c r="G2449" t="s">
        <v>298</v>
      </c>
      <c r="H2449" t="s">
        <v>298</v>
      </c>
      <c r="I2449" t="s">
        <v>21</v>
      </c>
      <c r="J2449" t="s">
        <v>161</v>
      </c>
      <c r="K2449" s="3"/>
      <c r="L2449" t="s">
        <v>52</v>
      </c>
      <c r="M2449" t="s">
        <v>162</v>
      </c>
    </row>
    <row r="2450" spans="1:14" x14ac:dyDescent="0.25">
      <c r="A2450" s="2">
        <v>1</v>
      </c>
      <c r="B2450" s="2">
        <v>2016</v>
      </c>
      <c r="C2450" t="s">
        <v>324</v>
      </c>
      <c r="D2450" t="s">
        <v>204</v>
      </c>
      <c r="E2450" s="2">
        <v>1</v>
      </c>
      <c r="F2450" s="2">
        <v>0</v>
      </c>
      <c r="G2450" t="s">
        <v>298</v>
      </c>
      <c r="H2450" t="s">
        <v>298</v>
      </c>
      <c r="I2450" t="s">
        <v>21</v>
      </c>
      <c r="J2450" t="s">
        <v>163</v>
      </c>
      <c r="K2450" s="2">
        <v>1</v>
      </c>
      <c r="L2450" t="s">
        <v>52</v>
      </c>
      <c r="M2450" t="s">
        <v>164</v>
      </c>
      <c r="N2450" t="s">
        <v>165</v>
      </c>
    </row>
    <row r="2451" spans="1:14" x14ac:dyDescent="0.25">
      <c r="A2451" s="2">
        <v>1</v>
      </c>
      <c r="B2451" s="2">
        <v>2016</v>
      </c>
      <c r="C2451" t="s">
        <v>324</v>
      </c>
      <c r="D2451" t="s">
        <v>204</v>
      </c>
      <c r="E2451" s="2">
        <v>1</v>
      </c>
      <c r="F2451" s="2">
        <v>0</v>
      </c>
      <c r="G2451" t="s">
        <v>298</v>
      </c>
      <c r="H2451" t="s">
        <v>298</v>
      </c>
      <c r="I2451" t="s">
        <v>21</v>
      </c>
      <c r="J2451" t="s">
        <v>166</v>
      </c>
      <c r="K2451" s="2">
        <v>4</v>
      </c>
      <c r="L2451" t="s">
        <v>55</v>
      </c>
      <c r="M2451" t="s">
        <v>167</v>
      </c>
      <c r="N2451" t="s">
        <v>57</v>
      </c>
    </row>
    <row r="2452" spans="1:14" x14ac:dyDescent="0.25">
      <c r="A2452" s="2">
        <v>1</v>
      </c>
      <c r="B2452" s="2">
        <v>2016</v>
      </c>
      <c r="C2452" t="s">
        <v>325</v>
      </c>
      <c r="D2452" t="s">
        <v>204</v>
      </c>
      <c r="E2452" s="2">
        <v>0</v>
      </c>
      <c r="F2452" s="2">
        <v>1</v>
      </c>
      <c r="G2452" t="s">
        <v>252</v>
      </c>
      <c r="H2452" t="s">
        <v>206</v>
      </c>
      <c r="I2452" t="s">
        <v>15</v>
      </c>
      <c r="J2452" t="s">
        <v>51</v>
      </c>
      <c r="K2452" s="3"/>
      <c r="L2452" t="s">
        <v>52</v>
      </c>
      <c r="M2452" t="s">
        <v>53</v>
      </c>
    </row>
    <row r="2453" spans="1:14" x14ac:dyDescent="0.25">
      <c r="A2453" s="2">
        <v>1</v>
      </c>
      <c r="B2453" s="2">
        <v>2016</v>
      </c>
      <c r="C2453" t="s">
        <v>325</v>
      </c>
      <c r="D2453" t="s">
        <v>204</v>
      </c>
      <c r="E2453" s="2">
        <v>0</v>
      </c>
      <c r="F2453" s="2">
        <v>1</v>
      </c>
      <c r="G2453" t="s">
        <v>252</v>
      </c>
      <c r="H2453" t="s">
        <v>206</v>
      </c>
      <c r="I2453" t="s">
        <v>15</v>
      </c>
      <c r="J2453" t="s">
        <v>54</v>
      </c>
      <c r="K2453" s="2">
        <v>2</v>
      </c>
      <c r="L2453" t="s">
        <v>55</v>
      </c>
      <c r="M2453" t="s">
        <v>56</v>
      </c>
      <c r="N2453" t="s">
        <v>187</v>
      </c>
    </row>
    <row r="2454" spans="1:14" x14ac:dyDescent="0.25">
      <c r="A2454" s="2">
        <v>1</v>
      </c>
      <c r="B2454" s="2">
        <v>2016</v>
      </c>
      <c r="C2454" t="s">
        <v>325</v>
      </c>
      <c r="D2454" t="s">
        <v>204</v>
      </c>
      <c r="E2454" s="2">
        <v>0</v>
      </c>
      <c r="F2454" s="2">
        <v>1</v>
      </c>
      <c r="G2454" t="s">
        <v>252</v>
      </c>
      <c r="H2454" t="s">
        <v>206</v>
      </c>
      <c r="I2454" t="s">
        <v>15</v>
      </c>
      <c r="J2454" t="s">
        <v>58</v>
      </c>
      <c r="K2454" s="2">
        <v>3</v>
      </c>
      <c r="L2454" t="s">
        <v>55</v>
      </c>
      <c r="M2454" t="s">
        <v>59</v>
      </c>
      <c r="N2454" t="s">
        <v>178</v>
      </c>
    </row>
    <row r="2455" spans="1:14" x14ac:dyDescent="0.25">
      <c r="A2455" s="2">
        <v>1</v>
      </c>
      <c r="B2455" s="2">
        <v>2016</v>
      </c>
      <c r="C2455" t="s">
        <v>325</v>
      </c>
      <c r="D2455" t="s">
        <v>204</v>
      </c>
      <c r="E2455" s="2">
        <v>0</v>
      </c>
      <c r="F2455" s="2">
        <v>1</v>
      </c>
      <c r="G2455" t="s">
        <v>252</v>
      </c>
      <c r="H2455" t="s">
        <v>206</v>
      </c>
      <c r="I2455" t="s">
        <v>15</v>
      </c>
      <c r="J2455" t="s">
        <v>60</v>
      </c>
      <c r="K2455" s="2">
        <v>2</v>
      </c>
      <c r="L2455" t="s">
        <v>61</v>
      </c>
      <c r="M2455" t="s">
        <v>62</v>
      </c>
      <c r="N2455" t="s">
        <v>63</v>
      </c>
    </row>
    <row r="2456" spans="1:14" x14ac:dyDescent="0.25">
      <c r="A2456" s="2">
        <v>1</v>
      </c>
      <c r="B2456" s="2">
        <v>2016</v>
      </c>
      <c r="C2456" t="s">
        <v>325</v>
      </c>
      <c r="D2456" t="s">
        <v>204</v>
      </c>
      <c r="E2456" s="2">
        <v>0</v>
      </c>
      <c r="F2456" s="2">
        <v>1</v>
      </c>
      <c r="G2456" t="s">
        <v>252</v>
      </c>
      <c r="H2456" t="s">
        <v>206</v>
      </c>
      <c r="I2456" t="s">
        <v>15</v>
      </c>
      <c r="J2456" t="s">
        <v>64</v>
      </c>
      <c r="K2456" s="2">
        <v>2</v>
      </c>
      <c r="L2456" t="s">
        <v>65</v>
      </c>
      <c r="M2456" t="s">
        <v>66</v>
      </c>
      <c r="N2456" t="s">
        <v>186</v>
      </c>
    </row>
    <row r="2457" spans="1:14" x14ac:dyDescent="0.25">
      <c r="A2457" s="2">
        <v>1</v>
      </c>
      <c r="B2457" s="2">
        <v>2016</v>
      </c>
      <c r="C2457" t="s">
        <v>325</v>
      </c>
      <c r="D2457" t="s">
        <v>204</v>
      </c>
      <c r="E2457" s="2">
        <v>0</v>
      </c>
      <c r="F2457" s="2">
        <v>1</v>
      </c>
      <c r="G2457" t="s">
        <v>252</v>
      </c>
      <c r="H2457" t="s">
        <v>206</v>
      </c>
      <c r="I2457" t="s">
        <v>15</v>
      </c>
      <c r="J2457" t="s">
        <v>68</v>
      </c>
      <c r="K2457" s="2">
        <v>1</v>
      </c>
      <c r="L2457" t="s">
        <v>65</v>
      </c>
      <c r="M2457" t="s">
        <v>69</v>
      </c>
      <c r="N2457" t="s">
        <v>230</v>
      </c>
    </row>
    <row r="2458" spans="1:14" x14ac:dyDescent="0.25">
      <c r="A2458" s="2">
        <v>1</v>
      </c>
      <c r="B2458" s="2">
        <v>2016</v>
      </c>
      <c r="C2458" t="s">
        <v>325</v>
      </c>
      <c r="D2458" t="s">
        <v>204</v>
      </c>
      <c r="E2458" s="2">
        <v>0</v>
      </c>
      <c r="F2458" s="2">
        <v>1</v>
      </c>
      <c r="G2458" t="s">
        <v>252</v>
      </c>
      <c r="H2458" t="s">
        <v>206</v>
      </c>
      <c r="I2458" t="s">
        <v>15</v>
      </c>
      <c r="J2458" t="s">
        <v>70</v>
      </c>
      <c r="K2458" s="2">
        <v>2</v>
      </c>
      <c r="L2458" t="s">
        <v>65</v>
      </c>
      <c r="M2458" t="s">
        <v>71</v>
      </c>
      <c r="N2458" t="s">
        <v>186</v>
      </c>
    </row>
    <row r="2459" spans="1:14" x14ac:dyDescent="0.25">
      <c r="A2459" s="2">
        <v>1</v>
      </c>
      <c r="B2459" s="2">
        <v>2016</v>
      </c>
      <c r="C2459" t="s">
        <v>325</v>
      </c>
      <c r="D2459" t="s">
        <v>204</v>
      </c>
      <c r="E2459" s="2">
        <v>0</v>
      </c>
      <c r="F2459" s="2">
        <v>1</v>
      </c>
      <c r="G2459" t="s">
        <v>252</v>
      </c>
      <c r="H2459" t="s">
        <v>206</v>
      </c>
      <c r="I2459" t="s">
        <v>15</v>
      </c>
      <c r="J2459" t="s">
        <v>72</v>
      </c>
      <c r="K2459" s="3"/>
      <c r="L2459" t="s">
        <v>52</v>
      </c>
      <c r="M2459" t="s">
        <v>73</v>
      </c>
    </row>
    <row r="2460" spans="1:14" x14ac:dyDescent="0.25">
      <c r="A2460" s="2">
        <v>1</v>
      </c>
      <c r="B2460" s="2">
        <v>2016</v>
      </c>
      <c r="C2460" t="s">
        <v>325</v>
      </c>
      <c r="D2460" t="s">
        <v>204</v>
      </c>
      <c r="E2460" s="2">
        <v>0</v>
      </c>
      <c r="F2460" s="2">
        <v>1</v>
      </c>
      <c r="G2460" t="s">
        <v>252</v>
      </c>
      <c r="H2460" t="s">
        <v>206</v>
      </c>
      <c r="I2460" t="s">
        <v>15</v>
      </c>
      <c r="J2460" t="s">
        <v>74</v>
      </c>
      <c r="K2460" s="2">
        <v>3</v>
      </c>
      <c r="L2460" t="s">
        <v>75</v>
      </c>
      <c r="M2460" t="s">
        <v>76</v>
      </c>
      <c r="N2460" t="s">
        <v>221</v>
      </c>
    </row>
    <row r="2461" spans="1:14" x14ac:dyDescent="0.25">
      <c r="A2461" s="2">
        <v>1</v>
      </c>
      <c r="B2461" s="2">
        <v>2016</v>
      </c>
      <c r="C2461" t="s">
        <v>325</v>
      </c>
      <c r="D2461" t="s">
        <v>204</v>
      </c>
      <c r="E2461" s="2">
        <v>0</v>
      </c>
      <c r="F2461" s="2">
        <v>1</v>
      </c>
      <c r="G2461" t="s">
        <v>252</v>
      </c>
      <c r="H2461" t="s">
        <v>206</v>
      </c>
      <c r="I2461" t="s">
        <v>15</v>
      </c>
      <c r="J2461" t="s">
        <v>78</v>
      </c>
      <c r="K2461" s="2">
        <v>1</v>
      </c>
      <c r="L2461" t="s">
        <v>75</v>
      </c>
      <c r="M2461" t="s">
        <v>79</v>
      </c>
      <c r="N2461" t="s">
        <v>80</v>
      </c>
    </row>
    <row r="2462" spans="1:14" x14ac:dyDescent="0.25">
      <c r="A2462" s="2">
        <v>1</v>
      </c>
      <c r="B2462" s="2">
        <v>2016</v>
      </c>
      <c r="C2462" t="s">
        <v>325</v>
      </c>
      <c r="D2462" t="s">
        <v>204</v>
      </c>
      <c r="E2462" s="2">
        <v>0</v>
      </c>
      <c r="F2462" s="2">
        <v>1</v>
      </c>
      <c r="G2462" t="s">
        <v>252</v>
      </c>
      <c r="H2462" t="s">
        <v>206</v>
      </c>
      <c r="I2462" t="s">
        <v>15</v>
      </c>
      <c r="J2462" t="s">
        <v>81</v>
      </c>
      <c r="K2462" s="2">
        <v>1</v>
      </c>
      <c r="L2462" t="s">
        <v>75</v>
      </c>
      <c r="M2462" t="s">
        <v>82</v>
      </c>
      <c r="N2462" t="s">
        <v>83</v>
      </c>
    </row>
    <row r="2463" spans="1:14" x14ac:dyDescent="0.25">
      <c r="A2463" s="2">
        <v>1</v>
      </c>
      <c r="B2463" s="2">
        <v>2016</v>
      </c>
      <c r="C2463" t="s">
        <v>325</v>
      </c>
      <c r="D2463" t="s">
        <v>204</v>
      </c>
      <c r="E2463" s="2">
        <v>0</v>
      </c>
      <c r="F2463" s="2">
        <v>1</v>
      </c>
      <c r="G2463" t="s">
        <v>252</v>
      </c>
      <c r="H2463" t="s">
        <v>206</v>
      </c>
      <c r="I2463" t="s">
        <v>15</v>
      </c>
      <c r="J2463" t="s">
        <v>84</v>
      </c>
      <c r="K2463" s="2">
        <v>3</v>
      </c>
      <c r="L2463" t="s">
        <v>85</v>
      </c>
      <c r="M2463" t="s">
        <v>86</v>
      </c>
      <c r="N2463" t="s">
        <v>126</v>
      </c>
    </row>
    <row r="2464" spans="1:14" x14ac:dyDescent="0.25">
      <c r="A2464" s="2">
        <v>1</v>
      </c>
      <c r="B2464" s="2">
        <v>2016</v>
      </c>
      <c r="C2464" t="s">
        <v>325</v>
      </c>
      <c r="D2464" t="s">
        <v>204</v>
      </c>
      <c r="E2464" s="2">
        <v>0</v>
      </c>
      <c r="F2464" s="2">
        <v>1</v>
      </c>
      <c r="G2464" t="s">
        <v>252</v>
      </c>
      <c r="H2464" t="s">
        <v>206</v>
      </c>
      <c r="I2464" t="s">
        <v>15</v>
      </c>
      <c r="J2464" t="s">
        <v>88</v>
      </c>
      <c r="K2464" s="2">
        <v>3</v>
      </c>
      <c r="L2464" t="s">
        <v>85</v>
      </c>
      <c r="M2464" t="s">
        <v>89</v>
      </c>
      <c r="N2464" t="s">
        <v>126</v>
      </c>
    </row>
    <row r="2465" spans="1:14" x14ac:dyDescent="0.25">
      <c r="A2465" s="2">
        <v>1</v>
      </c>
      <c r="B2465" s="2">
        <v>2016</v>
      </c>
      <c r="C2465" t="s">
        <v>325</v>
      </c>
      <c r="D2465" t="s">
        <v>204</v>
      </c>
      <c r="E2465" s="2">
        <v>0</v>
      </c>
      <c r="F2465" s="2">
        <v>1</v>
      </c>
      <c r="G2465" t="s">
        <v>252</v>
      </c>
      <c r="H2465" t="s">
        <v>206</v>
      </c>
      <c r="I2465" t="s">
        <v>15</v>
      </c>
      <c r="J2465" t="s">
        <v>90</v>
      </c>
      <c r="K2465" s="2">
        <v>1</v>
      </c>
      <c r="L2465" t="s">
        <v>75</v>
      </c>
      <c r="M2465" t="s">
        <v>91</v>
      </c>
      <c r="N2465" t="s">
        <v>200</v>
      </c>
    </row>
    <row r="2466" spans="1:14" x14ac:dyDescent="0.25">
      <c r="A2466" s="2">
        <v>1</v>
      </c>
      <c r="B2466" s="2">
        <v>2016</v>
      </c>
      <c r="C2466" t="s">
        <v>325</v>
      </c>
      <c r="D2466" t="s">
        <v>204</v>
      </c>
      <c r="E2466" s="2">
        <v>0</v>
      </c>
      <c r="F2466" s="2">
        <v>1</v>
      </c>
      <c r="G2466" t="s">
        <v>252</v>
      </c>
      <c r="H2466" t="s">
        <v>206</v>
      </c>
      <c r="I2466" t="s">
        <v>15</v>
      </c>
      <c r="J2466" t="s">
        <v>93</v>
      </c>
      <c r="K2466" s="2">
        <v>1</v>
      </c>
      <c r="L2466" t="s">
        <v>75</v>
      </c>
      <c r="M2466" t="s">
        <v>94</v>
      </c>
      <c r="N2466" t="s">
        <v>200</v>
      </c>
    </row>
    <row r="2467" spans="1:14" x14ac:dyDescent="0.25">
      <c r="A2467" s="2">
        <v>1</v>
      </c>
      <c r="B2467" s="2">
        <v>2016</v>
      </c>
      <c r="C2467" t="s">
        <v>325</v>
      </c>
      <c r="D2467" t="s">
        <v>204</v>
      </c>
      <c r="E2467" s="2">
        <v>0</v>
      </c>
      <c r="F2467" s="2">
        <v>1</v>
      </c>
      <c r="G2467" t="s">
        <v>252</v>
      </c>
      <c r="H2467" t="s">
        <v>206</v>
      </c>
      <c r="I2467" t="s">
        <v>15</v>
      </c>
      <c r="J2467" t="s">
        <v>96</v>
      </c>
      <c r="K2467" s="2">
        <v>1</v>
      </c>
      <c r="L2467" t="s">
        <v>75</v>
      </c>
      <c r="M2467" t="s">
        <v>97</v>
      </c>
    </row>
    <row r="2468" spans="1:14" x14ac:dyDescent="0.25">
      <c r="A2468" s="2">
        <v>1</v>
      </c>
      <c r="B2468" s="2">
        <v>2016</v>
      </c>
      <c r="C2468" t="s">
        <v>325</v>
      </c>
      <c r="D2468" t="s">
        <v>204</v>
      </c>
      <c r="E2468" s="2">
        <v>0</v>
      </c>
      <c r="F2468" s="2">
        <v>1</v>
      </c>
      <c r="G2468" t="s">
        <v>252</v>
      </c>
      <c r="H2468" t="s">
        <v>206</v>
      </c>
      <c r="I2468" t="s">
        <v>15</v>
      </c>
      <c r="J2468" t="s">
        <v>98</v>
      </c>
      <c r="K2468" s="2">
        <v>3</v>
      </c>
      <c r="L2468" t="s">
        <v>85</v>
      </c>
      <c r="M2468" t="s">
        <v>99</v>
      </c>
      <c r="N2468" t="s">
        <v>126</v>
      </c>
    </row>
    <row r="2469" spans="1:14" x14ac:dyDescent="0.25">
      <c r="A2469" s="2">
        <v>1</v>
      </c>
      <c r="B2469" s="2">
        <v>2016</v>
      </c>
      <c r="C2469" t="s">
        <v>325</v>
      </c>
      <c r="D2469" t="s">
        <v>204</v>
      </c>
      <c r="E2469" s="2">
        <v>0</v>
      </c>
      <c r="F2469" s="2">
        <v>1</v>
      </c>
      <c r="G2469" t="s">
        <v>252</v>
      </c>
      <c r="H2469" t="s">
        <v>206</v>
      </c>
      <c r="I2469" t="s">
        <v>15</v>
      </c>
      <c r="J2469" t="s">
        <v>100</v>
      </c>
      <c r="K2469" s="3"/>
      <c r="L2469" t="s">
        <v>61</v>
      </c>
      <c r="M2469" t="s">
        <v>101</v>
      </c>
    </row>
    <row r="2470" spans="1:14" x14ac:dyDescent="0.25">
      <c r="A2470" s="2">
        <v>1</v>
      </c>
      <c r="B2470" s="2">
        <v>2016</v>
      </c>
      <c r="C2470" t="s">
        <v>325</v>
      </c>
      <c r="D2470" t="s">
        <v>204</v>
      </c>
      <c r="E2470" s="2">
        <v>0</v>
      </c>
      <c r="F2470" s="2">
        <v>1</v>
      </c>
      <c r="G2470" t="s">
        <v>252</v>
      </c>
      <c r="H2470" t="s">
        <v>206</v>
      </c>
      <c r="I2470" t="s">
        <v>15</v>
      </c>
      <c r="J2470" t="s">
        <v>102</v>
      </c>
      <c r="K2470" s="3"/>
      <c r="L2470" t="s">
        <v>61</v>
      </c>
      <c r="M2470" t="s">
        <v>103</v>
      </c>
    </row>
    <row r="2471" spans="1:14" x14ac:dyDescent="0.25">
      <c r="A2471" s="2">
        <v>1</v>
      </c>
      <c r="B2471" s="2">
        <v>2016</v>
      </c>
      <c r="C2471" t="s">
        <v>325</v>
      </c>
      <c r="D2471" t="s">
        <v>204</v>
      </c>
      <c r="E2471" s="2">
        <v>0</v>
      </c>
      <c r="F2471" s="2">
        <v>1</v>
      </c>
      <c r="G2471" t="s">
        <v>252</v>
      </c>
      <c r="H2471" t="s">
        <v>206</v>
      </c>
      <c r="I2471" t="s">
        <v>15</v>
      </c>
      <c r="J2471" t="s">
        <v>104</v>
      </c>
      <c r="K2471" s="3"/>
      <c r="L2471" t="s">
        <v>61</v>
      </c>
      <c r="M2471" t="s">
        <v>105</v>
      </c>
    </row>
    <row r="2472" spans="1:14" x14ac:dyDescent="0.25">
      <c r="A2472" s="2">
        <v>1</v>
      </c>
      <c r="B2472" s="2">
        <v>2016</v>
      </c>
      <c r="C2472" t="s">
        <v>325</v>
      </c>
      <c r="D2472" t="s">
        <v>204</v>
      </c>
      <c r="E2472" s="2">
        <v>0</v>
      </c>
      <c r="F2472" s="2">
        <v>1</v>
      </c>
      <c r="G2472" t="s">
        <v>252</v>
      </c>
      <c r="H2472" t="s">
        <v>206</v>
      </c>
      <c r="I2472" t="s">
        <v>15</v>
      </c>
      <c r="J2472" t="s">
        <v>106</v>
      </c>
      <c r="K2472" s="3"/>
      <c r="L2472" t="s">
        <v>61</v>
      </c>
      <c r="M2472" t="s">
        <v>107</v>
      </c>
    </row>
    <row r="2473" spans="1:14" x14ac:dyDescent="0.25">
      <c r="A2473" s="2">
        <v>1</v>
      </c>
      <c r="B2473" s="2">
        <v>2016</v>
      </c>
      <c r="C2473" t="s">
        <v>325</v>
      </c>
      <c r="D2473" t="s">
        <v>204</v>
      </c>
      <c r="E2473" s="2">
        <v>0</v>
      </c>
      <c r="F2473" s="2">
        <v>1</v>
      </c>
      <c r="G2473" t="s">
        <v>252</v>
      </c>
      <c r="H2473" t="s">
        <v>206</v>
      </c>
      <c r="I2473" t="s">
        <v>15</v>
      </c>
      <c r="J2473" t="s">
        <v>108</v>
      </c>
      <c r="K2473" s="3"/>
      <c r="L2473" t="s">
        <v>61</v>
      </c>
      <c r="M2473" t="s">
        <v>109</v>
      </c>
    </row>
    <row r="2474" spans="1:14" x14ac:dyDescent="0.25">
      <c r="A2474" s="2">
        <v>1</v>
      </c>
      <c r="B2474" s="2">
        <v>2016</v>
      </c>
      <c r="C2474" t="s">
        <v>325</v>
      </c>
      <c r="D2474" t="s">
        <v>204</v>
      </c>
      <c r="E2474" s="2">
        <v>0</v>
      </c>
      <c r="F2474" s="2">
        <v>1</v>
      </c>
      <c r="G2474" t="s">
        <v>252</v>
      </c>
      <c r="H2474" t="s">
        <v>206</v>
      </c>
      <c r="I2474" t="s">
        <v>15</v>
      </c>
      <c r="J2474" t="s">
        <v>110</v>
      </c>
      <c r="K2474" s="3"/>
      <c r="L2474" t="s">
        <v>61</v>
      </c>
      <c r="M2474" t="s">
        <v>111</v>
      </c>
    </row>
    <row r="2475" spans="1:14" x14ac:dyDescent="0.25">
      <c r="A2475" s="2">
        <v>1</v>
      </c>
      <c r="B2475" s="2">
        <v>2016</v>
      </c>
      <c r="C2475" t="s">
        <v>325</v>
      </c>
      <c r="D2475" t="s">
        <v>204</v>
      </c>
      <c r="E2475" s="2">
        <v>0</v>
      </c>
      <c r="F2475" s="2">
        <v>1</v>
      </c>
      <c r="G2475" t="s">
        <v>252</v>
      </c>
      <c r="H2475" t="s">
        <v>206</v>
      </c>
      <c r="I2475" t="s">
        <v>15</v>
      </c>
      <c r="J2475" t="s">
        <v>112</v>
      </c>
      <c r="K2475" s="3"/>
      <c r="L2475" t="s">
        <v>61</v>
      </c>
      <c r="M2475" t="s">
        <v>113</v>
      </c>
    </row>
    <row r="2476" spans="1:14" x14ac:dyDescent="0.25">
      <c r="A2476" s="2">
        <v>1</v>
      </c>
      <c r="B2476" s="2">
        <v>2016</v>
      </c>
      <c r="C2476" t="s">
        <v>325</v>
      </c>
      <c r="D2476" t="s">
        <v>204</v>
      </c>
      <c r="E2476" s="2">
        <v>0</v>
      </c>
      <c r="F2476" s="2">
        <v>1</v>
      </c>
      <c r="G2476" t="s">
        <v>252</v>
      </c>
      <c r="H2476" t="s">
        <v>206</v>
      </c>
      <c r="I2476" t="s">
        <v>15</v>
      </c>
      <c r="J2476" t="s">
        <v>114</v>
      </c>
      <c r="K2476" s="3"/>
      <c r="L2476" t="s">
        <v>61</v>
      </c>
      <c r="M2476" t="s">
        <v>115</v>
      </c>
    </row>
    <row r="2477" spans="1:14" x14ac:dyDescent="0.25">
      <c r="A2477" s="2">
        <v>1</v>
      </c>
      <c r="B2477" s="2">
        <v>2016</v>
      </c>
      <c r="C2477" t="s">
        <v>325</v>
      </c>
      <c r="D2477" t="s">
        <v>204</v>
      </c>
      <c r="E2477" s="2">
        <v>0</v>
      </c>
      <c r="F2477" s="2">
        <v>1</v>
      </c>
      <c r="G2477" t="s">
        <v>252</v>
      </c>
      <c r="H2477" t="s">
        <v>206</v>
      </c>
      <c r="I2477" t="s">
        <v>15</v>
      </c>
      <c r="J2477" t="s">
        <v>116</v>
      </c>
      <c r="K2477" s="2">
        <v>1</v>
      </c>
      <c r="L2477" t="s">
        <v>65</v>
      </c>
      <c r="M2477" t="s">
        <v>117</v>
      </c>
      <c r="N2477" t="s">
        <v>230</v>
      </c>
    </row>
    <row r="2478" spans="1:14" x14ac:dyDescent="0.25">
      <c r="A2478" s="2">
        <v>1</v>
      </c>
      <c r="B2478" s="2">
        <v>2016</v>
      </c>
      <c r="C2478" t="s">
        <v>325</v>
      </c>
      <c r="D2478" t="s">
        <v>204</v>
      </c>
      <c r="E2478" s="2">
        <v>0</v>
      </c>
      <c r="F2478" s="2">
        <v>1</v>
      </c>
      <c r="G2478" t="s">
        <v>252</v>
      </c>
      <c r="H2478" t="s">
        <v>206</v>
      </c>
      <c r="I2478" t="s">
        <v>15</v>
      </c>
      <c r="J2478" t="s">
        <v>118</v>
      </c>
      <c r="K2478" s="2">
        <v>1</v>
      </c>
      <c r="L2478" t="s">
        <v>55</v>
      </c>
      <c r="M2478" t="s">
        <v>119</v>
      </c>
      <c r="N2478" t="s">
        <v>282</v>
      </c>
    </row>
    <row r="2479" spans="1:14" x14ac:dyDescent="0.25">
      <c r="A2479" s="2">
        <v>1</v>
      </c>
      <c r="B2479" s="2">
        <v>2016</v>
      </c>
      <c r="C2479" t="s">
        <v>325</v>
      </c>
      <c r="D2479" t="s">
        <v>204</v>
      </c>
      <c r="E2479" s="2">
        <v>0</v>
      </c>
      <c r="F2479" s="2">
        <v>1</v>
      </c>
      <c r="G2479" t="s">
        <v>252</v>
      </c>
      <c r="H2479" t="s">
        <v>206</v>
      </c>
      <c r="I2479" t="s">
        <v>15</v>
      </c>
      <c r="J2479" t="s">
        <v>120</v>
      </c>
      <c r="K2479" s="2">
        <v>4</v>
      </c>
      <c r="L2479" t="s">
        <v>65</v>
      </c>
      <c r="M2479" t="s">
        <v>121</v>
      </c>
      <c r="N2479" t="s">
        <v>185</v>
      </c>
    </row>
    <row r="2480" spans="1:14" x14ac:dyDescent="0.25">
      <c r="A2480" s="2">
        <v>1</v>
      </c>
      <c r="B2480" s="2">
        <v>2016</v>
      </c>
      <c r="C2480" t="s">
        <v>325</v>
      </c>
      <c r="D2480" t="s">
        <v>204</v>
      </c>
      <c r="E2480" s="2">
        <v>0</v>
      </c>
      <c r="F2480" s="2">
        <v>1</v>
      </c>
      <c r="G2480" t="s">
        <v>252</v>
      </c>
      <c r="H2480" t="s">
        <v>206</v>
      </c>
      <c r="I2480" t="s">
        <v>15</v>
      </c>
      <c r="J2480" t="s">
        <v>122</v>
      </c>
      <c r="K2480" s="2">
        <v>3</v>
      </c>
      <c r="L2480" t="s">
        <v>85</v>
      </c>
      <c r="M2480" t="s">
        <v>123</v>
      </c>
      <c r="N2480" t="s">
        <v>126</v>
      </c>
    </row>
    <row r="2481" spans="1:14" x14ac:dyDescent="0.25">
      <c r="A2481" s="2">
        <v>1</v>
      </c>
      <c r="B2481" s="2">
        <v>2016</v>
      </c>
      <c r="C2481" t="s">
        <v>325</v>
      </c>
      <c r="D2481" t="s">
        <v>204</v>
      </c>
      <c r="E2481" s="2">
        <v>0</v>
      </c>
      <c r="F2481" s="2">
        <v>1</v>
      </c>
      <c r="G2481" t="s">
        <v>252</v>
      </c>
      <c r="H2481" t="s">
        <v>206</v>
      </c>
      <c r="I2481" t="s">
        <v>15</v>
      </c>
      <c r="J2481" t="s">
        <v>124</v>
      </c>
      <c r="K2481" s="2">
        <v>1</v>
      </c>
      <c r="L2481" t="s">
        <v>85</v>
      </c>
      <c r="M2481" t="s">
        <v>125</v>
      </c>
      <c r="N2481" t="s">
        <v>200</v>
      </c>
    </row>
    <row r="2482" spans="1:14" x14ac:dyDescent="0.25">
      <c r="A2482" s="2">
        <v>1</v>
      </c>
      <c r="B2482" s="2">
        <v>2016</v>
      </c>
      <c r="C2482" t="s">
        <v>325</v>
      </c>
      <c r="D2482" t="s">
        <v>204</v>
      </c>
      <c r="E2482" s="2">
        <v>0</v>
      </c>
      <c r="F2482" s="2">
        <v>1</v>
      </c>
      <c r="G2482" t="s">
        <v>252</v>
      </c>
      <c r="H2482" t="s">
        <v>206</v>
      </c>
      <c r="I2482" t="s">
        <v>15</v>
      </c>
      <c r="J2482" t="s">
        <v>127</v>
      </c>
      <c r="K2482" s="2">
        <v>2</v>
      </c>
      <c r="L2482" t="s">
        <v>85</v>
      </c>
      <c r="M2482" t="s">
        <v>128</v>
      </c>
      <c r="N2482" t="s">
        <v>176</v>
      </c>
    </row>
    <row r="2483" spans="1:14" x14ac:dyDescent="0.25">
      <c r="A2483" s="2">
        <v>1</v>
      </c>
      <c r="B2483" s="2">
        <v>2016</v>
      </c>
      <c r="C2483" t="s">
        <v>325</v>
      </c>
      <c r="D2483" t="s">
        <v>204</v>
      </c>
      <c r="E2483" s="2">
        <v>0</v>
      </c>
      <c r="F2483" s="2">
        <v>1</v>
      </c>
      <c r="G2483" t="s">
        <v>252</v>
      </c>
      <c r="H2483" t="s">
        <v>206</v>
      </c>
      <c r="I2483" t="s">
        <v>15</v>
      </c>
      <c r="J2483" t="s">
        <v>129</v>
      </c>
      <c r="K2483" s="2">
        <v>2</v>
      </c>
      <c r="L2483" t="s">
        <v>85</v>
      </c>
      <c r="M2483" t="s">
        <v>130</v>
      </c>
      <c r="N2483" t="s">
        <v>176</v>
      </c>
    </row>
    <row r="2484" spans="1:14" x14ac:dyDescent="0.25">
      <c r="A2484" s="2">
        <v>1</v>
      </c>
      <c r="B2484" s="2">
        <v>2016</v>
      </c>
      <c r="C2484" t="s">
        <v>325</v>
      </c>
      <c r="D2484" t="s">
        <v>204</v>
      </c>
      <c r="E2484" s="2">
        <v>0</v>
      </c>
      <c r="F2484" s="2">
        <v>1</v>
      </c>
      <c r="G2484" t="s">
        <v>252</v>
      </c>
      <c r="H2484" t="s">
        <v>206</v>
      </c>
      <c r="I2484" t="s">
        <v>15</v>
      </c>
      <c r="J2484" t="s">
        <v>131</v>
      </c>
      <c r="K2484" s="2">
        <v>3</v>
      </c>
      <c r="L2484" t="s">
        <v>85</v>
      </c>
      <c r="M2484" t="s">
        <v>132</v>
      </c>
      <c r="N2484" t="s">
        <v>126</v>
      </c>
    </row>
    <row r="2485" spans="1:14" x14ac:dyDescent="0.25">
      <c r="A2485" s="2">
        <v>1</v>
      </c>
      <c r="B2485" s="2">
        <v>2016</v>
      </c>
      <c r="C2485" t="s">
        <v>325</v>
      </c>
      <c r="D2485" t="s">
        <v>204</v>
      </c>
      <c r="E2485" s="2">
        <v>0</v>
      </c>
      <c r="F2485" s="2">
        <v>1</v>
      </c>
      <c r="G2485" t="s">
        <v>252</v>
      </c>
      <c r="H2485" t="s">
        <v>206</v>
      </c>
      <c r="I2485" t="s">
        <v>15</v>
      </c>
      <c r="J2485" t="s">
        <v>133</v>
      </c>
      <c r="K2485" s="2">
        <v>2</v>
      </c>
      <c r="L2485" t="s">
        <v>52</v>
      </c>
      <c r="M2485" t="s">
        <v>134</v>
      </c>
      <c r="N2485" t="s">
        <v>63</v>
      </c>
    </row>
    <row r="2486" spans="1:14" x14ac:dyDescent="0.25">
      <c r="A2486" s="2">
        <v>1</v>
      </c>
      <c r="B2486" s="2">
        <v>2016</v>
      </c>
      <c r="C2486" t="s">
        <v>325</v>
      </c>
      <c r="D2486" t="s">
        <v>204</v>
      </c>
      <c r="E2486" s="2">
        <v>0</v>
      </c>
      <c r="F2486" s="2">
        <v>1</v>
      </c>
      <c r="G2486" t="s">
        <v>252</v>
      </c>
      <c r="H2486" t="s">
        <v>206</v>
      </c>
      <c r="I2486" t="s">
        <v>15</v>
      </c>
      <c r="J2486" t="s">
        <v>135</v>
      </c>
      <c r="K2486" s="2">
        <v>2</v>
      </c>
      <c r="L2486" t="s">
        <v>55</v>
      </c>
      <c r="M2486" t="s">
        <v>136</v>
      </c>
      <c r="N2486" t="s">
        <v>187</v>
      </c>
    </row>
    <row r="2487" spans="1:14" x14ac:dyDescent="0.25">
      <c r="A2487" s="2">
        <v>1</v>
      </c>
      <c r="B2487" s="2">
        <v>2016</v>
      </c>
      <c r="C2487" t="s">
        <v>325</v>
      </c>
      <c r="D2487" t="s">
        <v>204</v>
      </c>
      <c r="E2487" s="2">
        <v>0</v>
      </c>
      <c r="F2487" s="2">
        <v>1</v>
      </c>
      <c r="G2487" t="s">
        <v>252</v>
      </c>
      <c r="H2487" t="s">
        <v>206</v>
      </c>
      <c r="I2487" t="s">
        <v>15</v>
      </c>
      <c r="J2487" t="s">
        <v>137</v>
      </c>
      <c r="K2487" s="2">
        <v>2</v>
      </c>
      <c r="L2487" t="s">
        <v>55</v>
      </c>
      <c r="M2487" t="s">
        <v>138</v>
      </c>
      <c r="N2487" t="s">
        <v>187</v>
      </c>
    </row>
    <row r="2488" spans="1:14" x14ac:dyDescent="0.25">
      <c r="A2488" s="2">
        <v>1</v>
      </c>
      <c r="B2488" s="2">
        <v>2016</v>
      </c>
      <c r="C2488" t="s">
        <v>325</v>
      </c>
      <c r="D2488" t="s">
        <v>204</v>
      </c>
      <c r="E2488" s="2">
        <v>0</v>
      </c>
      <c r="F2488" s="2">
        <v>1</v>
      </c>
      <c r="G2488" t="s">
        <v>252</v>
      </c>
      <c r="H2488" t="s">
        <v>206</v>
      </c>
      <c r="I2488" t="s">
        <v>15</v>
      </c>
      <c r="J2488" t="s">
        <v>139</v>
      </c>
      <c r="K2488" s="2">
        <v>2</v>
      </c>
      <c r="L2488" t="s">
        <v>85</v>
      </c>
      <c r="M2488" t="s">
        <v>140</v>
      </c>
      <c r="N2488" t="s">
        <v>176</v>
      </c>
    </row>
    <row r="2489" spans="1:14" x14ac:dyDescent="0.25">
      <c r="A2489" s="2">
        <v>1</v>
      </c>
      <c r="B2489" s="2">
        <v>2016</v>
      </c>
      <c r="C2489" t="s">
        <v>325</v>
      </c>
      <c r="D2489" t="s">
        <v>204</v>
      </c>
      <c r="E2489" s="2">
        <v>0</v>
      </c>
      <c r="F2489" s="2">
        <v>1</v>
      </c>
      <c r="G2489" t="s">
        <v>252</v>
      </c>
      <c r="H2489" t="s">
        <v>206</v>
      </c>
      <c r="I2489" t="s">
        <v>15</v>
      </c>
      <c r="J2489" t="s">
        <v>141</v>
      </c>
      <c r="K2489" s="2">
        <v>2</v>
      </c>
      <c r="L2489" t="s">
        <v>85</v>
      </c>
      <c r="M2489" t="s">
        <v>142</v>
      </c>
      <c r="N2489" t="s">
        <v>176</v>
      </c>
    </row>
    <row r="2490" spans="1:14" x14ac:dyDescent="0.25">
      <c r="A2490" s="2">
        <v>1</v>
      </c>
      <c r="B2490" s="2">
        <v>2016</v>
      </c>
      <c r="C2490" t="s">
        <v>325</v>
      </c>
      <c r="D2490" t="s">
        <v>204</v>
      </c>
      <c r="E2490" s="2">
        <v>0</v>
      </c>
      <c r="F2490" s="2">
        <v>1</v>
      </c>
      <c r="G2490" t="s">
        <v>252</v>
      </c>
      <c r="H2490" t="s">
        <v>206</v>
      </c>
      <c r="I2490" t="s">
        <v>15</v>
      </c>
      <c r="J2490" t="s">
        <v>143</v>
      </c>
      <c r="K2490" s="2">
        <v>2</v>
      </c>
      <c r="L2490" t="s">
        <v>85</v>
      </c>
      <c r="M2490" t="s">
        <v>144</v>
      </c>
      <c r="N2490" t="s">
        <v>176</v>
      </c>
    </row>
    <row r="2491" spans="1:14" x14ac:dyDescent="0.25">
      <c r="A2491" s="2">
        <v>1</v>
      </c>
      <c r="B2491" s="2">
        <v>2016</v>
      </c>
      <c r="C2491" t="s">
        <v>325</v>
      </c>
      <c r="D2491" t="s">
        <v>204</v>
      </c>
      <c r="E2491" s="2">
        <v>0</v>
      </c>
      <c r="F2491" s="2">
        <v>1</v>
      </c>
      <c r="G2491" t="s">
        <v>252</v>
      </c>
      <c r="H2491" t="s">
        <v>206</v>
      </c>
      <c r="I2491" t="s">
        <v>15</v>
      </c>
      <c r="J2491" t="s">
        <v>145</v>
      </c>
      <c r="K2491" s="2">
        <v>5</v>
      </c>
      <c r="L2491" t="s">
        <v>55</v>
      </c>
      <c r="M2491" t="s">
        <v>146</v>
      </c>
      <c r="N2491" t="s">
        <v>185</v>
      </c>
    </row>
    <row r="2492" spans="1:14" x14ac:dyDescent="0.25">
      <c r="A2492" s="2">
        <v>1</v>
      </c>
      <c r="B2492" s="2">
        <v>2016</v>
      </c>
      <c r="C2492" t="s">
        <v>325</v>
      </c>
      <c r="D2492" t="s">
        <v>204</v>
      </c>
      <c r="E2492" s="2">
        <v>0</v>
      </c>
      <c r="F2492" s="2">
        <v>1</v>
      </c>
      <c r="G2492" t="s">
        <v>252</v>
      </c>
      <c r="H2492" t="s">
        <v>206</v>
      </c>
      <c r="I2492" t="s">
        <v>15</v>
      </c>
      <c r="J2492" t="s">
        <v>147</v>
      </c>
      <c r="K2492" s="2">
        <v>5</v>
      </c>
      <c r="L2492" t="s">
        <v>55</v>
      </c>
      <c r="M2492" t="s">
        <v>148</v>
      </c>
      <c r="N2492" t="s">
        <v>185</v>
      </c>
    </row>
    <row r="2493" spans="1:14" x14ac:dyDescent="0.25">
      <c r="A2493" s="2">
        <v>1</v>
      </c>
      <c r="B2493" s="2">
        <v>2016</v>
      </c>
      <c r="C2493" t="s">
        <v>325</v>
      </c>
      <c r="D2493" t="s">
        <v>204</v>
      </c>
      <c r="E2493" s="2">
        <v>0</v>
      </c>
      <c r="F2493" s="2">
        <v>1</v>
      </c>
      <c r="G2493" t="s">
        <v>252</v>
      </c>
      <c r="H2493" t="s">
        <v>206</v>
      </c>
      <c r="I2493" t="s">
        <v>15</v>
      </c>
      <c r="J2493" t="s">
        <v>149</v>
      </c>
      <c r="K2493" s="2">
        <v>3</v>
      </c>
      <c r="L2493" t="s">
        <v>55</v>
      </c>
      <c r="M2493" t="s">
        <v>150</v>
      </c>
      <c r="N2493" t="s">
        <v>178</v>
      </c>
    </row>
    <row r="2494" spans="1:14" x14ac:dyDescent="0.25">
      <c r="A2494" s="2">
        <v>1</v>
      </c>
      <c r="B2494" s="2">
        <v>2016</v>
      </c>
      <c r="C2494" t="s">
        <v>325</v>
      </c>
      <c r="D2494" t="s">
        <v>204</v>
      </c>
      <c r="E2494" s="2">
        <v>0</v>
      </c>
      <c r="F2494" s="2">
        <v>1</v>
      </c>
      <c r="G2494" t="s">
        <v>252</v>
      </c>
      <c r="H2494" t="s">
        <v>206</v>
      </c>
      <c r="I2494" t="s">
        <v>15</v>
      </c>
      <c r="J2494" t="s">
        <v>151</v>
      </c>
      <c r="K2494" s="3"/>
      <c r="L2494" t="s">
        <v>52</v>
      </c>
      <c r="M2494" t="s">
        <v>152</v>
      </c>
    </row>
    <row r="2495" spans="1:14" x14ac:dyDescent="0.25">
      <c r="A2495" s="2">
        <v>1</v>
      </c>
      <c r="B2495" s="2">
        <v>2016</v>
      </c>
      <c r="C2495" t="s">
        <v>325</v>
      </c>
      <c r="D2495" t="s">
        <v>204</v>
      </c>
      <c r="E2495" s="2">
        <v>0</v>
      </c>
      <c r="F2495" s="2">
        <v>1</v>
      </c>
      <c r="G2495" t="s">
        <v>252</v>
      </c>
      <c r="H2495" t="s">
        <v>206</v>
      </c>
      <c r="I2495" t="s">
        <v>15</v>
      </c>
      <c r="J2495" t="s">
        <v>153</v>
      </c>
      <c r="K2495" s="2">
        <v>3</v>
      </c>
      <c r="L2495" t="s">
        <v>75</v>
      </c>
      <c r="M2495" t="s">
        <v>154</v>
      </c>
      <c r="N2495" t="s">
        <v>217</v>
      </c>
    </row>
    <row r="2496" spans="1:14" x14ac:dyDescent="0.25">
      <c r="A2496" s="2">
        <v>1</v>
      </c>
      <c r="B2496" s="2">
        <v>2016</v>
      </c>
      <c r="C2496" t="s">
        <v>325</v>
      </c>
      <c r="D2496" t="s">
        <v>204</v>
      </c>
      <c r="E2496" s="2">
        <v>0</v>
      </c>
      <c r="F2496" s="2">
        <v>1</v>
      </c>
      <c r="G2496" t="s">
        <v>252</v>
      </c>
      <c r="H2496" t="s">
        <v>206</v>
      </c>
      <c r="I2496" t="s">
        <v>15</v>
      </c>
      <c r="J2496" t="s">
        <v>156</v>
      </c>
      <c r="K2496" s="2">
        <v>1</v>
      </c>
      <c r="L2496" t="s">
        <v>75</v>
      </c>
      <c r="M2496" t="s">
        <v>157</v>
      </c>
      <c r="N2496" t="s">
        <v>158</v>
      </c>
    </row>
    <row r="2497" spans="1:14" x14ac:dyDescent="0.25">
      <c r="A2497" s="2">
        <v>1</v>
      </c>
      <c r="B2497" s="2">
        <v>2016</v>
      </c>
      <c r="C2497" t="s">
        <v>325</v>
      </c>
      <c r="D2497" t="s">
        <v>204</v>
      </c>
      <c r="E2497" s="2">
        <v>0</v>
      </c>
      <c r="F2497" s="2">
        <v>1</v>
      </c>
      <c r="G2497" t="s">
        <v>252</v>
      </c>
      <c r="H2497" t="s">
        <v>206</v>
      </c>
      <c r="I2497" t="s">
        <v>15</v>
      </c>
      <c r="J2497" t="s">
        <v>159</v>
      </c>
      <c r="K2497" s="3"/>
      <c r="L2497" t="s">
        <v>52</v>
      </c>
      <c r="M2497" t="s">
        <v>160</v>
      </c>
    </row>
    <row r="2498" spans="1:14" x14ac:dyDescent="0.25">
      <c r="A2498" s="2">
        <v>1</v>
      </c>
      <c r="B2498" s="2">
        <v>2016</v>
      </c>
      <c r="C2498" t="s">
        <v>325</v>
      </c>
      <c r="D2498" t="s">
        <v>204</v>
      </c>
      <c r="E2498" s="2">
        <v>0</v>
      </c>
      <c r="F2498" s="2">
        <v>1</v>
      </c>
      <c r="G2498" t="s">
        <v>252</v>
      </c>
      <c r="H2498" t="s">
        <v>206</v>
      </c>
      <c r="I2498" t="s">
        <v>15</v>
      </c>
      <c r="J2498" t="s">
        <v>161</v>
      </c>
      <c r="K2498" s="3"/>
      <c r="L2498" t="s">
        <v>52</v>
      </c>
      <c r="M2498" t="s">
        <v>162</v>
      </c>
    </row>
    <row r="2499" spans="1:14" x14ac:dyDescent="0.25">
      <c r="A2499" s="2">
        <v>1</v>
      </c>
      <c r="B2499" s="2">
        <v>2016</v>
      </c>
      <c r="C2499" t="s">
        <v>325</v>
      </c>
      <c r="D2499" t="s">
        <v>204</v>
      </c>
      <c r="E2499" s="2">
        <v>0</v>
      </c>
      <c r="F2499" s="2">
        <v>1</v>
      </c>
      <c r="G2499" t="s">
        <v>252</v>
      </c>
      <c r="H2499" t="s">
        <v>206</v>
      </c>
      <c r="I2499" t="s">
        <v>15</v>
      </c>
      <c r="J2499" t="s">
        <v>163</v>
      </c>
      <c r="K2499" s="2">
        <v>3</v>
      </c>
      <c r="L2499" t="s">
        <v>52</v>
      </c>
      <c r="M2499" t="s">
        <v>164</v>
      </c>
      <c r="N2499" t="s">
        <v>63</v>
      </c>
    </row>
    <row r="2500" spans="1:14" x14ac:dyDescent="0.25">
      <c r="A2500" s="2">
        <v>1</v>
      </c>
      <c r="B2500" s="2">
        <v>2016</v>
      </c>
      <c r="C2500" t="s">
        <v>325</v>
      </c>
      <c r="D2500" t="s">
        <v>204</v>
      </c>
      <c r="E2500" s="2">
        <v>0</v>
      </c>
      <c r="F2500" s="2">
        <v>1</v>
      </c>
      <c r="G2500" t="s">
        <v>252</v>
      </c>
      <c r="H2500" t="s">
        <v>206</v>
      </c>
      <c r="I2500" t="s">
        <v>15</v>
      </c>
      <c r="J2500" t="s">
        <v>166</v>
      </c>
      <c r="K2500" s="2">
        <v>4</v>
      </c>
      <c r="L2500" t="s">
        <v>55</v>
      </c>
      <c r="M2500" t="s">
        <v>167</v>
      </c>
      <c r="N2500" t="s">
        <v>57</v>
      </c>
    </row>
    <row r="2501" spans="1:14" x14ac:dyDescent="0.25">
      <c r="A2501" s="2">
        <v>1</v>
      </c>
      <c r="B2501" s="2">
        <v>2016</v>
      </c>
      <c r="C2501" t="s">
        <v>326</v>
      </c>
      <c r="D2501" t="s">
        <v>48</v>
      </c>
      <c r="E2501" s="2">
        <v>0</v>
      </c>
      <c r="F2501" s="2">
        <v>0</v>
      </c>
      <c r="G2501" t="s">
        <v>182</v>
      </c>
      <c r="H2501" t="s">
        <v>182</v>
      </c>
      <c r="I2501" t="s">
        <v>21</v>
      </c>
      <c r="J2501" t="s">
        <v>51</v>
      </c>
      <c r="K2501" s="3"/>
      <c r="L2501" t="s">
        <v>52</v>
      </c>
      <c r="M2501" t="s">
        <v>53</v>
      </c>
    </row>
    <row r="2502" spans="1:14" x14ac:dyDescent="0.25">
      <c r="A2502" s="2">
        <v>1</v>
      </c>
      <c r="B2502" s="2">
        <v>2016</v>
      </c>
      <c r="C2502" t="s">
        <v>326</v>
      </c>
      <c r="D2502" t="s">
        <v>48</v>
      </c>
      <c r="E2502" s="2">
        <v>0</v>
      </c>
      <c r="F2502" s="2">
        <v>0</v>
      </c>
      <c r="G2502" t="s">
        <v>182</v>
      </c>
      <c r="H2502" t="s">
        <v>182</v>
      </c>
      <c r="I2502" t="s">
        <v>21</v>
      </c>
      <c r="J2502" t="s">
        <v>54</v>
      </c>
      <c r="K2502" s="2">
        <v>4</v>
      </c>
      <c r="L2502" t="s">
        <v>55</v>
      </c>
      <c r="M2502" t="s">
        <v>56</v>
      </c>
      <c r="N2502" t="s">
        <v>57</v>
      </c>
    </row>
    <row r="2503" spans="1:14" x14ac:dyDescent="0.25">
      <c r="A2503" s="2">
        <v>1</v>
      </c>
      <c r="B2503" s="2">
        <v>2016</v>
      </c>
      <c r="C2503" t="s">
        <v>326</v>
      </c>
      <c r="D2503" t="s">
        <v>48</v>
      </c>
      <c r="E2503" s="2">
        <v>0</v>
      </c>
      <c r="F2503" s="2">
        <v>0</v>
      </c>
      <c r="G2503" t="s">
        <v>182</v>
      </c>
      <c r="H2503" t="s">
        <v>182</v>
      </c>
      <c r="I2503" t="s">
        <v>21</v>
      </c>
      <c r="J2503" t="s">
        <v>58</v>
      </c>
      <c r="K2503" s="2">
        <v>4</v>
      </c>
      <c r="L2503" t="s">
        <v>55</v>
      </c>
      <c r="M2503" t="s">
        <v>59</v>
      </c>
      <c r="N2503" t="s">
        <v>57</v>
      </c>
    </row>
    <row r="2504" spans="1:14" x14ac:dyDescent="0.25">
      <c r="A2504" s="2">
        <v>1</v>
      </c>
      <c r="B2504" s="2">
        <v>2016</v>
      </c>
      <c r="C2504" t="s">
        <v>326</v>
      </c>
      <c r="D2504" t="s">
        <v>48</v>
      </c>
      <c r="E2504" s="2">
        <v>0</v>
      </c>
      <c r="F2504" s="2">
        <v>0</v>
      </c>
      <c r="G2504" t="s">
        <v>182</v>
      </c>
      <c r="H2504" t="s">
        <v>182</v>
      </c>
      <c r="I2504" t="s">
        <v>21</v>
      </c>
      <c r="J2504" t="s">
        <v>60</v>
      </c>
      <c r="K2504" s="2">
        <v>1</v>
      </c>
      <c r="L2504" t="s">
        <v>61</v>
      </c>
      <c r="M2504" t="s">
        <v>62</v>
      </c>
      <c r="N2504" t="s">
        <v>177</v>
      </c>
    </row>
    <row r="2505" spans="1:14" x14ac:dyDescent="0.25">
      <c r="A2505" s="2">
        <v>1</v>
      </c>
      <c r="B2505" s="2">
        <v>2016</v>
      </c>
      <c r="C2505" t="s">
        <v>326</v>
      </c>
      <c r="D2505" t="s">
        <v>48</v>
      </c>
      <c r="E2505" s="2">
        <v>0</v>
      </c>
      <c r="F2505" s="2">
        <v>0</v>
      </c>
      <c r="G2505" t="s">
        <v>182</v>
      </c>
      <c r="H2505" t="s">
        <v>182</v>
      </c>
      <c r="I2505" t="s">
        <v>21</v>
      </c>
      <c r="J2505" t="s">
        <v>64</v>
      </c>
      <c r="K2505" s="2">
        <v>3</v>
      </c>
      <c r="L2505" t="s">
        <v>65</v>
      </c>
      <c r="M2505" t="s">
        <v>66</v>
      </c>
      <c r="N2505" t="s">
        <v>67</v>
      </c>
    </row>
    <row r="2506" spans="1:14" x14ac:dyDescent="0.25">
      <c r="A2506" s="2">
        <v>1</v>
      </c>
      <c r="B2506" s="2">
        <v>2016</v>
      </c>
      <c r="C2506" t="s">
        <v>326</v>
      </c>
      <c r="D2506" t="s">
        <v>48</v>
      </c>
      <c r="E2506" s="2">
        <v>0</v>
      </c>
      <c r="F2506" s="2">
        <v>0</v>
      </c>
      <c r="G2506" t="s">
        <v>182</v>
      </c>
      <c r="H2506" t="s">
        <v>182</v>
      </c>
      <c r="I2506" t="s">
        <v>21</v>
      </c>
      <c r="J2506" t="s">
        <v>68</v>
      </c>
      <c r="K2506" s="2">
        <v>2</v>
      </c>
      <c r="L2506" t="s">
        <v>65</v>
      </c>
      <c r="M2506" t="s">
        <v>69</v>
      </c>
      <c r="N2506" t="s">
        <v>186</v>
      </c>
    </row>
    <row r="2507" spans="1:14" x14ac:dyDescent="0.25">
      <c r="A2507" s="2">
        <v>1</v>
      </c>
      <c r="B2507" s="2">
        <v>2016</v>
      </c>
      <c r="C2507" t="s">
        <v>326</v>
      </c>
      <c r="D2507" t="s">
        <v>48</v>
      </c>
      <c r="E2507" s="2">
        <v>0</v>
      </c>
      <c r="F2507" s="2">
        <v>0</v>
      </c>
      <c r="G2507" t="s">
        <v>182</v>
      </c>
      <c r="H2507" t="s">
        <v>182</v>
      </c>
      <c r="I2507" t="s">
        <v>21</v>
      </c>
      <c r="J2507" t="s">
        <v>70</v>
      </c>
      <c r="K2507" s="2">
        <v>1</v>
      </c>
      <c r="L2507" t="s">
        <v>65</v>
      </c>
      <c r="M2507" t="s">
        <v>71</v>
      </c>
      <c r="N2507" t="s">
        <v>230</v>
      </c>
    </row>
    <row r="2508" spans="1:14" x14ac:dyDescent="0.25">
      <c r="A2508" s="2">
        <v>1</v>
      </c>
      <c r="B2508" s="2">
        <v>2016</v>
      </c>
      <c r="C2508" t="s">
        <v>326</v>
      </c>
      <c r="D2508" t="s">
        <v>48</v>
      </c>
      <c r="E2508" s="2">
        <v>0</v>
      </c>
      <c r="F2508" s="2">
        <v>0</v>
      </c>
      <c r="G2508" t="s">
        <v>182</v>
      </c>
      <c r="H2508" t="s">
        <v>182</v>
      </c>
      <c r="I2508" t="s">
        <v>21</v>
      </c>
      <c r="J2508" t="s">
        <v>72</v>
      </c>
      <c r="K2508" s="3"/>
      <c r="L2508" t="s">
        <v>52</v>
      </c>
      <c r="M2508" t="s">
        <v>73</v>
      </c>
    </row>
    <row r="2509" spans="1:14" x14ac:dyDescent="0.25">
      <c r="A2509" s="2">
        <v>1</v>
      </c>
      <c r="B2509" s="2">
        <v>2016</v>
      </c>
      <c r="C2509" t="s">
        <v>326</v>
      </c>
      <c r="D2509" t="s">
        <v>48</v>
      </c>
      <c r="E2509" s="2">
        <v>0</v>
      </c>
      <c r="F2509" s="2">
        <v>0</v>
      </c>
      <c r="G2509" t="s">
        <v>182</v>
      </c>
      <c r="H2509" t="s">
        <v>182</v>
      </c>
      <c r="I2509" t="s">
        <v>21</v>
      </c>
      <c r="J2509" t="s">
        <v>74</v>
      </c>
      <c r="K2509" s="2">
        <v>1</v>
      </c>
      <c r="L2509" t="s">
        <v>75</v>
      </c>
      <c r="M2509" t="s">
        <v>76</v>
      </c>
      <c r="N2509" t="s">
        <v>77</v>
      </c>
    </row>
    <row r="2510" spans="1:14" x14ac:dyDescent="0.25">
      <c r="A2510" s="2">
        <v>1</v>
      </c>
      <c r="B2510" s="2">
        <v>2016</v>
      </c>
      <c r="C2510" t="s">
        <v>326</v>
      </c>
      <c r="D2510" t="s">
        <v>48</v>
      </c>
      <c r="E2510" s="2">
        <v>0</v>
      </c>
      <c r="F2510" s="2">
        <v>0</v>
      </c>
      <c r="G2510" t="s">
        <v>182</v>
      </c>
      <c r="H2510" t="s">
        <v>182</v>
      </c>
      <c r="I2510" t="s">
        <v>21</v>
      </c>
      <c r="J2510" t="s">
        <v>78</v>
      </c>
      <c r="K2510" s="2">
        <v>1</v>
      </c>
      <c r="L2510" t="s">
        <v>75</v>
      </c>
      <c r="M2510" t="s">
        <v>79</v>
      </c>
      <c r="N2510" t="s">
        <v>80</v>
      </c>
    </row>
    <row r="2511" spans="1:14" x14ac:dyDescent="0.25">
      <c r="A2511" s="2">
        <v>1</v>
      </c>
      <c r="B2511" s="2">
        <v>2016</v>
      </c>
      <c r="C2511" t="s">
        <v>326</v>
      </c>
      <c r="D2511" t="s">
        <v>48</v>
      </c>
      <c r="E2511" s="2">
        <v>0</v>
      </c>
      <c r="F2511" s="2">
        <v>0</v>
      </c>
      <c r="G2511" t="s">
        <v>182</v>
      </c>
      <c r="H2511" t="s">
        <v>182</v>
      </c>
      <c r="I2511" t="s">
        <v>21</v>
      </c>
      <c r="J2511" t="s">
        <v>81</v>
      </c>
      <c r="K2511" s="3"/>
      <c r="L2511" t="s">
        <v>75</v>
      </c>
      <c r="M2511" t="s">
        <v>82</v>
      </c>
    </row>
    <row r="2512" spans="1:14" x14ac:dyDescent="0.25">
      <c r="A2512" s="2">
        <v>1</v>
      </c>
      <c r="B2512" s="2">
        <v>2016</v>
      </c>
      <c r="C2512" t="s">
        <v>326</v>
      </c>
      <c r="D2512" t="s">
        <v>48</v>
      </c>
      <c r="E2512" s="2">
        <v>0</v>
      </c>
      <c r="F2512" s="2">
        <v>0</v>
      </c>
      <c r="G2512" t="s">
        <v>182</v>
      </c>
      <c r="H2512" t="s">
        <v>182</v>
      </c>
      <c r="I2512" t="s">
        <v>21</v>
      </c>
      <c r="J2512" t="s">
        <v>84</v>
      </c>
      <c r="K2512" s="2">
        <v>4</v>
      </c>
      <c r="L2512" t="s">
        <v>85</v>
      </c>
      <c r="M2512" t="s">
        <v>86</v>
      </c>
      <c r="N2512" t="s">
        <v>87</v>
      </c>
    </row>
    <row r="2513" spans="1:14" x14ac:dyDescent="0.25">
      <c r="A2513" s="2">
        <v>1</v>
      </c>
      <c r="B2513" s="2">
        <v>2016</v>
      </c>
      <c r="C2513" t="s">
        <v>326</v>
      </c>
      <c r="D2513" t="s">
        <v>48</v>
      </c>
      <c r="E2513" s="2">
        <v>0</v>
      </c>
      <c r="F2513" s="2">
        <v>0</v>
      </c>
      <c r="G2513" t="s">
        <v>182</v>
      </c>
      <c r="H2513" t="s">
        <v>182</v>
      </c>
      <c r="I2513" t="s">
        <v>21</v>
      </c>
      <c r="J2513" t="s">
        <v>88</v>
      </c>
      <c r="K2513" s="2">
        <v>4</v>
      </c>
      <c r="L2513" t="s">
        <v>85</v>
      </c>
      <c r="M2513" t="s">
        <v>89</v>
      </c>
      <c r="N2513" t="s">
        <v>87</v>
      </c>
    </row>
    <row r="2514" spans="1:14" x14ac:dyDescent="0.25">
      <c r="A2514" s="2">
        <v>1</v>
      </c>
      <c r="B2514" s="2">
        <v>2016</v>
      </c>
      <c r="C2514" t="s">
        <v>326</v>
      </c>
      <c r="D2514" t="s">
        <v>48</v>
      </c>
      <c r="E2514" s="2">
        <v>0</v>
      </c>
      <c r="F2514" s="2">
        <v>0</v>
      </c>
      <c r="G2514" t="s">
        <v>182</v>
      </c>
      <c r="H2514" t="s">
        <v>182</v>
      </c>
      <c r="I2514" t="s">
        <v>21</v>
      </c>
      <c r="J2514" t="s">
        <v>90</v>
      </c>
      <c r="K2514" s="2">
        <v>4</v>
      </c>
      <c r="L2514" t="s">
        <v>75</v>
      </c>
      <c r="M2514" t="s">
        <v>91</v>
      </c>
      <c r="N2514" t="s">
        <v>92</v>
      </c>
    </row>
    <row r="2515" spans="1:14" x14ac:dyDescent="0.25">
      <c r="A2515" s="2">
        <v>1</v>
      </c>
      <c r="B2515" s="2">
        <v>2016</v>
      </c>
      <c r="C2515" t="s">
        <v>326</v>
      </c>
      <c r="D2515" t="s">
        <v>48</v>
      </c>
      <c r="E2515" s="2">
        <v>0</v>
      </c>
      <c r="F2515" s="2">
        <v>0</v>
      </c>
      <c r="G2515" t="s">
        <v>182</v>
      </c>
      <c r="H2515" t="s">
        <v>182</v>
      </c>
      <c r="I2515" t="s">
        <v>21</v>
      </c>
      <c r="J2515" t="s">
        <v>93</v>
      </c>
      <c r="K2515" s="3"/>
      <c r="L2515" t="s">
        <v>75</v>
      </c>
      <c r="M2515" t="s">
        <v>94</v>
      </c>
    </row>
    <row r="2516" spans="1:14" x14ac:dyDescent="0.25">
      <c r="A2516" s="2">
        <v>1</v>
      </c>
      <c r="B2516" s="2">
        <v>2016</v>
      </c>
      <c r="C2516" t="s">
        <v>326</v>
      </c>
      <c r="D2516" t="s">
        <v>48</v>
      </c>
      <c r="E2516" s="2">
        <v>0</v>
      </c>
      <c r="F2516" s="2">
        <v>0</v>
      </c>
      <c r="G2516" t="s">
        <v>182</v>
      </c>
      <c r="H2516" t="s">
        <v>182</v>
      </c>
      <c r="I2516" t="s">
        <v>21</v>
      </c>
      <c r="J2516" t="s">
        <v>96</v>
      </c>
      <c r="K2516" s="3"/>
      <c r="L2516" t="s">
        <v>75</v>
      </c>
      <c r="M2516" t="s">
        <v>97</v>
      </c>
    </row>
    <row r="2517" spans="1:14" x14ac:dyDescent="0.25">
      <c r="A2517" s="2">
        <v>1</v>
      </c>
      <c r="B2517" s="2">
        <v>2016</v>
      </c>
      <c r="C2517" t="s">
        <v>326</v>
      </c>
      <c r="D2517" t="s">
        <v>48</v>
      </c>
      <c r="E2517" s="2">
        <v>0</v>
      </c>
      <c r="F2517" s="2">
        <v>0</v>
      </c>
      <c r="G2517" t="s">
        <v>182</v>
      </c>
      <c r="H2517" t="s">
        <v>182</v>
      </c>
      <c r="I2517" t="s">
        <v>21</v>
      </c>
      <c r="J2517" t="s">
        <v>98</v>
      </c>
      <c r="K2517" s="2">
        <v>2</v>
      </c>
      <c r="L2517" t="s">
        <v>85</v>
      </c>
      <c r="M2517" t="s">
        <v>99</v>
      </c>
      <c r="N2517" t="s">
        <v>176</v>
      </c>
    </row>
    <row r="2518" spans="1:14" x14ac:dyDescent="0.25">
      <c r="A2518" s="2">
        <v>1</v>
      </c>
      <c r="B2518" s="2">
        <v>2016</v>
      </c>
      <c r="C2518" t="s">
        <v>326</v>
      </c>
      <c r="D2518" t="s">
        <v>48</v>
      </c>
      <c r="E2518" s="2">
        <v>0</v>
      </c>
      <c r="F2518" s="2">
        <v>0</v>
      </c>
      <c r="G2518" t="s">
        <v>182</v>
      </c>
      <c r="H2518" t="s">
        <v>182</v>
      </c>
      <c r="I2518" t="s">
        <v>21</v>
      </c>
      <c r="J2518" t="s">
        <v>100</v>
      </c>
      <c r="K2518" s="3"/>
      <c r="L2518" t="s">
        <v>61</v>
      </c>
      <c r="M2518" t="s">
        <v>101</v>
      </c>
    </row>
    <row r="2519" spans="1:14" x14ac:dyDescent="0.25">
      <c r="A2519" s="2">
        <v>1</v>
      </c>
      <c r="B2519" s="2">
        <v>2016</v>
      </c>
      <c r="C2519" t="s">
        <v>326</v>
      </c>
      <c r="D2519" t="s">
        <v>48</v>
      </c>
      <c r="E2519" s="2">
        <v>0</v>
      </c>
      <c r="F2519" s="2">
        <v>0</v>
      </c>
      <c r="G2519" t="s">
        <v>182</v>
      </c>
      <c r="H2519" t="s">
        <v>182</v>
      </c>
      <c r="I2519" t="s">
        <v>21</v>
      </c>
      <c r="J2519" t="s">
        <v>102</v>
      </c>
      <c r="K2519" s="3"/>
      <c r="L2519" t="s">
        <v>61</v>
      </c>
      <c r="M2519" t="s">
        <v>103</v>
      </c>
    </row>
    <row r="2520" spans="1:14" x14ac:dyDescent="0.25">
      <c r="A2520" s="2">
        <v>1</v>
      </c>
      <c r="B2520" s="2">
        <v>2016</v>
      </c>
      <c r="C2520" t="s">
        <v>326</v>
      </c>
      <c r="D2520" t="s">
        <v>48</v>
      </c>
      <c r="E2520" s="2">
        <v>0</v>
      </c>
      <c r="F2520" s="2">
        <v>0</v>
      </c>
      <c r="G2520" t="s">
        <v>182</v>
      </c>
      <c r="H2520" t="s">
        <v>182</v>
      </c>
      <c r="I2520" t="s">
        <v>21</v>
      </c>
      <c r="J2520" t="s">
        <v>104</v>
      </c>
      <c r="K2520" s="3"/>
      <c r="L2520" t="s">
        <v>61</v>
      </c>
      <c r="M2520" t="s">
        <v>105</v>
      </c>
    </row>
    <row r="2521" spans="1:14" x14ac:dyDescent="0.25">
      <c r="A2521" s="2">
        <v>1</v>
      </c>
      <c r="B2521" s="2">
        <v>2016</v>
      </c>
      <c r="C2521" t="s">
        <v>326</v>
      </c>
      <c r="D2521" t="s">
        <v>48</v>
      </c>
      <c r="E2521" s="2">
        <v>0</v>
      </c>
      <c r="F2521" s="2">
        <v>0</v>
      </c>
      <c r="G2521" t="s">
        <v>182</v>
      </c>
      <c r="H2521" t="s">
        <v>182</v>
      </c>
      <c r="I2521" t="s">
        <v>21</v>
      </c>
      <c r="J2521" t="s">
        <v>106</v>
      </c>
      <c r="K2521" s="3"/>
      <c r="L2521" t="s">
        <v>61</v>
      </c>
      <c r="M2521" t="s">
        <v>107</v>
      </c>
    </row>
    <row r="2522" spans="1:14" x14ac:dyDescent="0.25">
      <c r="A2522" s="2">
        <v>1</v>
      </c>
      <c r="B2522" s="2">
        <v>2016</v>
      </c>
      <c r="C2522" t="s">
        <v>326</v>
      </c>
      <c r="D2522" t="s">
        <v>48</v>
      </c>
      <c r="E2522" s="2">
        <v>0</v>
      </c>
      <c r="F2522" s="2">
        <v>0</v>
      </c>
      <c r="G2522" t="s">
        <v>182</v>
      </c>
      <c r="H2522" t="s">
        <v>182</v>
      </c>
      <c r="I2522" t="s">
        <v>21</v>
      </c>
      <c r="J2522" t="s">
        <v>108</v>
      </c>
      <c r="K2522" s="3"/>
      <c r="L2522" t="s">
        <v>61</v>
      </c>
      <c r="M2522" t="s">
        <v>109</v>
      </c>
    </row>
    <row r="2523" spans="1:14" x14ac:dyDescent="0.25">
      <c r="A2523" s="2">
        <v>1</v>
      </c>
      <c r="B2523" s="2">
        <v>2016</v>
      </c>
      <c r="C2523" t="s">
        <v>326</v>
      </c>
      <c r="D2523" t="s">
        <v>48</v>
      </c>
      <c r="E2523" s="2">
        <v>0</v>
      </c>
      <c r="F2523" s="2">
        <v>0</v>
      </c>
      <c r="G2523" t="s">
        <v>182</v>
      </c>
      <c r="H2523" t="s">
        <v>182</v>
      </c>
      <c r="I2523" t="s">
        <v>21</v>
      </c>
      <c r="J2523" t="s">
        <v>110</v>
      </c>
      <c r="K2523" s="3"/>
      <c r="L2523" t="s">
        <v>61</v>
      </c>
      <c r="M2523" t="s">
        <v>111</v>
      </c>
    </row>
    <row r="2524" spans="1:14" x14ac:dyDescent="0.25">
      <c r="A2524" s="2">
        <v>1</v>
      </c>
      <c r="B2524" s="2">
        <v>2016</v>
      </c>
      <c r="C2524" t="s">
        <v>326</v>
      </c>
      <c r="D2524" t="s">
        <v>48</v>
      </c>
      <c r="E2524" s="2">
        <v>0</v>
      </c>
      <c r="F2524" s="2">
        <v>0</v>
      </c>
      <c r="G2524" t="s">
        <v>182</v>
      </c>
      <c r="H2524" t="s">
        <v>182</v>
      </c>
      <c r="I2524" t="s">
        <v>21</v>
      </c>
      <c r="J2524" t="s">
        <v>112</v>
      </c>
      <c r="K2524" s="3"/>
      <c r="L2524" t="s">
        <v>61</v>
      </c>
      <c r="M2524" t="s">
        <v>113</v>
      </c>
    </row>
    <row r="2525" spans="1:14" x14ac:dyDescent="0.25">
      <c r="A2525" s="2">
        <v>1</v>
      </c>
      <c r="B2525" s="2">
        <v>2016</v>
      </c>
      <c r="C2525" t="s">
        <v>326</v>
      </c>
      <c r="D2525" t="s">
        <v>48</v>
      </c>
      <c r="E2525" s="2">
        <v>0</v>
      </c>
      <c r="F2525" s="2">
        <v>0</v>
      </c>
      <c r="G2525" t="s">
        <v>182</v>
      </c>
      <c r="H2525" t="s">
        <v>182</v>
      </c>
      <c r="I2525" t="s">
        <v>21</v>
      </c>
      <c r="J2525" t="s">
        <v>114</v>
      </c>
      <c r="K2525" s="2">
        <v>1</v>
      </c>
      <c r="L2525" t="s">
        <v>61</v>
      </c>
      <c r="M2525" t="s">
        <v>115</v>
      </c>
      <c r="N2525" t="s">
        <v>281</v>
      </c>
    </row>
    <row r="2526" spans="1:14" x14ac:dyDescent="0.25">
      <c r="A2526" s="2">
        <v>1</v>
      </c>
      <c r="B2526" s="2">
        <v>2016</v>
      </c>
      <c r="C2526" t="s">
        <v>326</v>
      </c>
      <c r="D2526" t="s">
        <v>48</v>
      </c>
      <c r="E2526" s="2">
        <v>0</v>
      </c>
      <c r="F2526" s="2">
        <v>0</v>
      </c>
      <c r="G2526" t="s">
        <v>182</v>
      </c>
      <c r="H2526" t="s">
        <v>182</v>
      </c>
      <c r="I2526" t="s">
        <v>21</v>
      </c>
      <c r="J2526" t="s">
        <v>116</v>
      </c>
      <c r="K2526" s="2">
        <v>1</v>
      </c>
      <c r="L2526" t="s">
        <v>65</v>
      </c>
      <c r="M2526" t="s">
        <v>117</v>
      </c>
      <c r="N2526" t="s">
        <v>230</v>
      </c>
    </row>
    <row r="2527" spans="1:14" x14ac:dyDescent="0.25">
      <c r="A2527" s="2">
        <v>1</v>
      </c>
      <c r="B2527" s="2">
        <v>2016</v>
      </c>
      <c r="C2527" t="s">
        <v>326</v>
      </c>
      <c r="D2527" t="s">
        <v>48</v>
      </c>
      <c r="E2527" s="2">
        <v>0</v>
      </c>
      <c r="F2527" s="2">
        <v>0</v>
      </c>
      <c r="G2527" t="s">
        <v>182</v>
      </c>
      <c r="H2527" t="s">
        <v>182</v>
      </c>
      <c r="I2527" t="s">
        <v>21</v>
      </c>
      <c r="J2527" t="s">
        <v>118</v>
      </c>
      <c r="K2527" s="2">
        <v>2</v>
      </c>
      <c r="L2527" t="s">
        <v>55</v>
      </c>
      <c r="M2527" t="s">
        <v>119</v>
      </c>
      <c r="N2527" t="s">
        <v>187</v>
      </c>
    </row>
    <row r="2528" spans="1:14" x14ac:dyDescent="0.25">
      <c r="A2528" s="2">
        <v>1</v>
      </c>
      <c r="B2528" s="2">
        <v>2016</v>
      </c>
      <c r="C2528" t="s">
        <v>326</v>
      </c>
      <c r="D2528" t="s">
        <v>48</v>
      </c>
      <c r="E2528" s="2">
        <v>0</v>
      </c>
      <c r="F2528" s="2">
        <v>0</v>
      </c>
      <c r="G2528" t="s">
        <v>182</v>
      </c>
      <c r="H2528" t="s">
        <v>182</v>
      </c>
      <c r="I2528" t="s">
        <v>21</v>
      </c>
      <c r="J2528" t="s">
        <v>120</v>
      </c>
      <c r="K2528" s="2">
        <v>1</v>
      </c>
      <c r="L2528" t="s">
        <v>65</v>
      </c>
      <c r="M2528" t="s">
        <v>121</v>
      </c>
      <c r="N2528" t="s">
        <v>230</v>
      </c>
    </row>
    <row r="2529" spans="1:14" x14ac:dyDescent="0.25">
      <c r="A2529" s="2">
        <v>1</v>
      </c>
      <c r="B2529" s="2">
        <v>2016</v>
      </c>
      <c r="C2529" t="s">
        <v>326</v>
      </c>
      <c r="D2529" t="s">
        <v>48</v>
      </c>
      <c r="E2529" s="2">
        <v>0</v>
      </c>
      <c r="F2529" s="2">
        <v>0</v>
      </c>
      <c r="G2529" t="s">
        <v>182</v>
      </c>
      <c r="H2529" t="s">
        <v>182</v>
      </c>
      <c r="I2529" t="s">
        <v>21</v>
      </c>
      <c r="J2529" t="s">
        <v>122</v>
      </c>
      <c r="K2529" s="2">
        <v>4</v>
      </c>
      <c r="L2529" t="s">
        <v>85</v>
      </c>
      <c r="M2529" t="s">
        <v>123</v>
      </c>
      <c r="N2529" t="s">
        <v>87</v>
      </c>
    </row>
    <row r="2530" spans="1:14" x14ac:dyDescent="0.25">
      <c r="A2530" s="2">
        <v>1</v>
      </c>
      <c r="B2530" s="2">
        <v>2016</v>
      </c>
      <c r="C2530" t="s">
        <v>326</v>
      </c>
      <c r="D2530" t="s">
        <v>48</v>
      </c>
      <c r="E2530" s="2">
        <v>0</v>
      </c>
      <c r="F2530" s="2">
        <v>0</v>
      </c>
      <c r="G2530" t="s">
        <v>182</v>
      </c>
      <c r="H2530" t="s">
        <v>182</v>
      </c>
      <c r="I2530" t="s">
        <v>21</v>
      </c>
      <c r="J2530" t="s">
        <v>124</v>
      </c>
      <c r="K2530" s="2">
        <v>2</v>
      </c>
      <c r="L2530" t="s">
        <v>85</v>
      </c>
      <c r="M2530" t="s">
        <v>125</v>
      </c>
      <c r="N2530" t="s">
        <v>176</v>
      </c>
    </row>
    <row r="2531" spans="1:14" x14ac:dyDescent="0.25">
      <c r="A2531" s="2">
        <v>1</v>
      </c>
      <c r="B2531" s="2">
        <v>2016</v>
      </c>
      <c r="C2531" t="s">
        <v>326</v>
      </c>
      <c r="D2531" t="s">
        <v>48</v>
      </c>
      <c r="E2531" s="2">
        <v>0</v>
      </c>
      <c r="F2531" s="2">
        <v>0</v>
      </c>
      <c r="G2531" t="s">
        <v>182</v>
      </c>
      <c r="H2531" t="s">
        <v>182</v>
      </c>
      <c r="I2531" t="s">
        <v>21</v>
      </c>
      <c r="J2531" t="s">
        <v>127</v>
      </c>
      <c r="K2531" s="2">
        <v>4</v>
      </c>
      <c r="L2531" t="s">
        <v>85</v>
      </c>
      <c r="M2531" t="s">
        <v>128</v>
      </c>
      <c r="N2531" t="s">
        <v>87</v>
      </c>
    </row>
    <row r="2532" spans="1:14" x14ac:dyDescent="0.25">
      <c r="A2532" s="2">
        <v>1</v>
      </c>
      <c r="B2532" s="2">
        <v>2016</v>
      </c>
      <c r="C2532" t="s">
        <v>326</v>
      </c>
      <c r="D2532" t="s">
        <v>48</v>
      </c>
      <c r="E2532" s="2">
        <v>0</v>
      </c>
      <c r="F2532" s="2">
        <v>0</v>
      </c>
      <c r="G2532" t="s">
        <v>182</v>
      </c>
      <c r="H2532" t="s">
        <v>182</v>
      </c>
      <c r="I2532" t="s">
        <v>21</v>
      </c>
      <c r="J2532" t="s">
        <v>129</v>
      </c>
      <c r="K2532" s="2">
        <v>4</v>
      </c>
      <c r="L2532" t="s">
        <v>85</v>
      </c>
      <c r="M2532" t="s">
        <v>130</v>
      </c>
      <c r="N2532" t="s">
        <v>87</v>
      </c>
    </row>
    <row r="2533" spans="1:14" x14ac:dyDescent="0.25">
      <c r="A2533" s="2">
        <v>1</v>
      </c>
      <c r="B2533" s="2">
        <v>2016</v>
      </c>
      <c r="C2533" t="s">
        <v>326</v>
      </c>
      <c r="D2533" t="s">
        <v>48</v>
      </c>
      <c r="E2533" s="2">
        <v>0</v>
      </c>
      <c r="F2533" s="2">
        <v>0</v>
      </c>
      <c r="G2533" t="s">
        <v>182</v>
      </c>
      <c r="H2533" t="s">
        <v>182</v>
      </c>
      <c r="I2533" t="s">
        <v>21</v>
      </c>
      <c r="J2533" t="s">
        <v>131</v>
      </c>
      <c r="K2533" s="2">
        <v>3</v>
      </c>
      <c r="L2533" t="s">
        <v>85</v>
      </c>
      <c r="M2533" t="s">
        <v>132</v>
      </c>
      <c r="N2533" t="s">
        <v>126</v>
      </c>
    </row>
    <row r="2534" spans="1:14" x14ac:dyDescent="0.25">
      <c r="A2534" s="2">
        <v>1</v>
      </c>
      <c r="B2534" s="2">
        <v>2016</v>
      </c>
      <c r="C2534" t="s">
        <v>326</v>
      </c>
      <c r="D2534" t="s">
        <v>48</v>
      </c>
      <c r="E2534" s="2">
        <v>0</v>
      </c>
      <c r="F2534" s="2">
        <v>0</v>
      </c>
      <c r="G2534" t="s">
        <v>182</v>
      </c>
      <c r="H2534" t="s">
        <v>182</v>
      </c>
      <c r="I2534" t="s">
        <v>21</v>
      </c>
      <c r="J2534" t="s">
        <v>133</v>
      </c>
      <c r="K2534" s="2">
        <v>2</v>
      </c>
      <c r="L2534" t="s">
        <v>52</v>
      </c>
      <c r="M2534" t="s">
        <v>134</v>
      </c>
      <c r="N2534" t="s">
        <v>63</v>
      </c>
    </row>
    <row r="2535" spans="1:14" x14ac:dyDescent="0.25">
      <c r="A2535" s="2">
        <v>1</v>
      </c>
      <c r="B2535" s="2">
        <v>2016</v>
      </c>
      <c r="C2535" t="s">
        <v>326</v>
      </c>
      <c r="D2535" t="s">
        <v>48</v>
      </c>
      <c r="E2535" s="2">
        <v>0</v>
      </c>
      <c r="F2535" s="2">
        <v>0</v>
      </c>
      <c r="G2535" t="s">
        <v>182</v>
      </c>
      <c r="H2535" t="s">
        <v>182</v>
      </c>
      <c r="I2535" t="s">
        <v>21</v>
      </c>
      <c r="J2535" t="s">
        <v>135</v>
      </c>
      <c r="K2535" s="2">
        <v>2</v>
      </c>
      <c r="L2535" t="s">
        <v>55</v>
      </c>
      <c r="M2535" t="s">
        <v>136</v>
      </c>
      <c r="N2535" t="s">
        <v>187</v>
      </c>
    </row>
    <row r="2536" spans="1:14" x14ac:dyDescent="0.25">
      <c r="A2536" s="2">
        <v>1</v>
      </c>
      <c r="B2536" s="2">
        <v>2016</v>
      </c>
      <c r="C2536" t="s">
        <v>326</v>
      </c>
      <c r="D2536" t="s">
        <v>48</v>
      </c>
      <c r="E2536" s="2">
        <v>0</v>
      </c>
      <c r="F2536" s="2">
        <v>0</v>
      </c>
      <c r="G2536" t="s">
        <v>182</v>
      </c>
      <c r="H2536" t="s">
        <v>182</v>
      </c>
      <c r="I2536" t="s">
        <v>21</v>
      </c>
      <c r="J2536" t="s">
        <v>137</v>
      </c>
      <c r="K2536" s="2">
        <v>3</v>
      </c>
      <c r="L2536" t="s">
        <v>55</v>
      </c>
      <c r="M2536" t="s">
        <v>138</v>
      </c>
      <c r="N2536" t="s">
        <v>178</v>
      </c>
    </row>
    <row r="2537" spans="1:14" x14ac:dyDescent="0.25">
      <c r="A2537" s="2">
        <v>1</v>
      </c>
      <c r="B2537" s="2">
        <v>2016</v>
      </c>
      <c r="C2537" t="s">
        <v>326</v>
      </c>
      <c r="D2537" t="s">
        <v>48</v>
      </c>
      <c r="E2537" s="2">
        <v>0</v>
      </c>
      <c r="F2537" s="2">
        <v>0</v>
      </c>
      <c r="G2537" t="s">
        <v>182</v>
      </c>
      <c r="H2537" t="s">
        <v>182</v>
      </c>
      <c r="I2537" t="s">
        <v>21</v>
      </c>
      <c r="J2537" t="s">
        <v>139</v>
      </c>
      <c r="K2537" s="2">
        <v>4</v>
      </c>
      <c r="L2537" t="s">
        <v>85</v>
      </c>
      <c r="M2537" t="s">
        <v>140</v>
      </c>
      <c r="N2537" t="s">
        <v>87</v>
      </c>
    </row>
    <row r="2538" spans="1:14" x14ac:dyDescent="0.25">
      <c r="A2538" s="2">
        <v>1</v>
      </c>
      <c r="B2538" s="2">
        <v>2016</v>
      </c>
      <c r="C2538" t="s">
        <v>326</v>
      </c>
      <c r="D2538" t="s">
        <v>48</v>
      </c>
      <c r="E2538" s="2">
        <v>0</v>
      </c>
      <c r="F2538" s="2">
        <v>0</v>
      </c>
      <c r="G2538" t="s">
        <v>182</v>
      </c>
      <c r="H2538" t="s">
        <v>182</v>
      </c>
      <c r="I2538" t="s">
        <v>21</v>
      </c>
      <c r="J2538" t="s">
        <v>141</v>
      </c>
      <c r="K2538" s="2">
        <v>4</v>
      </c>
      <c r="L2538" t="s">
        <v>85</v>
      </c>
      <c r="M2538" t="s">
        <v>142</v>
      </c>
      <c r="N2538" t="s">
        <v>87</v>
      </c>
    </row>
    <row r="2539" spans="1:14" x14ac:dyDescent="0.25">
      <c r="A2539" s="2">
        <v>1</v>
      </c>
      <c r="B2539" s="2">
        <v>2016</v>
      </c>
      <c r="C2539" t="s">
        <v>326</v>
      </c>
      <c r="D2539" t="s">
        <v>48</v>
      </c>
      <c r="E2539" s="2">
        <v>0</v>
      </c>
      <c r="F2539" s="2">
        <v>0</v>
      </c>
      <c r="G2539" t="s">
        <v>182</v>
      </c>
      <c r="H2539" t="s">
        <v>182</v>
      </c>
      <c r="I2539" t="s">
        <v>21</v>
      </c>
      <c r="J2539" t="s">
        <v>143</v>
      </c>
      <c r="K2539" s="2">
        <v>4</v>
      </c>
      <c r="L2539" t="s">
        <v>85</v>
      </c>
      <c r="M2539" t="s">
        <v>144</v>
      </c>
      <c r="N2539" t="s">
        <v>87</v>
      </c>
    </row>
    <row r="2540" spans="1:14" x14ac:dyDescent="0.25">
      <c r="A2540" s="2">
        <v>1</v>
      </c>
      <c r="B2540" s="2">
        <v>2016</v>
      </c>
      <c r="C2540" t="s">
        <v>326</v>
      </c>
      <c r="D2540" t="s">
        <v>48</v>
      </c>
      <c r="E2540" s="2">
        <v>0</v>
      </c>
      <c r="F2540" s="2">
        <v>0</v>
      </c>
      <c r="G2540" t="s">
        <v>182</v>
      </c>
      <c r="H2540" t="s">
        <v>182</v>
      </c>
      <c r="I2540" t="s">
        <v>21</v>
      </c>
      <c r="J2540" t="s">
        <v>145</v>
      </c>
      <c r="K2540" s="2">
        <v>4</v>
      </c>
      <c r="L2540" t="s">
        <v>55</v>
      </c>
      <c r="M2540" t="s">
        <v>146</v>
      </c>
      <c r="N2540" t="s">
        <v>57</v>
      </c>
    </row>
    <row r="2541" spans="1:14" x14ac:dyDescent="0.25">
      <c r="A2541" s="2">
        <v>1</v>
      </c>
      <c r="B2541" s="2">
        <v>2016</v>
      </c>
      <c r="C2541" t="s">
        <v>326</v>
      </c>
      <c r="D2541" t="s">
        <v>48</v>
      </c>
      <c r="E2541" s="2">
        <v>0</v>
      </c>
      <c r="F2541" s="2">
        <v>0</v>
      </c>
      <c r="G2541" t="s">
        <v>182</v>
      </c>
      <c r="H2541" t="s">
        <v>182</v>
      </c>
      <c r="I2541" t="s">
        <v>21</v>
      </c>
      <c r="J2541" t="s">
        <v>147</v>
      </c>
      <c r="K2541" s="2">
        <v>2</v>
      </c>
      <c r="L2541" t="s">
        <v>55</v>
      </c>
      <c r="M2541" t="s">
        <v>148</v>
      </c>
      <c r="N2541" t="s">
        <v>187</v>
      </c>
    </row>
    <row r="2542" spans="1:14" x14ac:dyDescent="0.25">
      <c r="A2542" s="2">
        <v>1</v>
      </c>
      <c r="B2542" s="2">
        <v>2016</v>
      </c>
      <c r="C2542" t="s">
        <v>326</v>
      </c>
      <c r="D2542" t="s">
        <v>48</v>
      </c>
      <c r="E2542" s="2">
        <v>0</v>
      </c>
      <c r="F2542" s="2">
        <v>0</v>
      </c>
      <c r="G2542" t="s">
        <v>182</v>
      </c>
      <c r="H2542" t="s">
        <v>182</v>
      </c>
      <c r="I2542" t="s">
        <v>21</v>
      </c>
      <c r="J2542" t="s">
        <v>149</v>
      </c>
      <c r="K2542" s="2">
        <v>3</v>
      </c>
      <c r="L2542" t="s">
        <v>55</v>
      </c>
      <c r="M2542" t="s">
        <v>150</v>
      </c>
      <c r="N2542" t="s">
        <v>178</v>
      </c>
    </row>
    <row r="2543" spans="1:14" x14ac:dyDescent="0.25">
      <c r="A2543" s="2">
        <v>1</v>
      </c>
      <c r="B2543" s="2">
        <v>2016</v>
      </c>
      <c r="C2543" t="s">
        <v>326</v>
      </c>
      <c r="D2543" t="s">
        <v>48</v>
      </c>
      <c r="E2543" s="2">
        <v>0</v>
      </c>
      <c r="F2543" s="2">
        <v>0</v>
      </c>
      <c r="G2543" t="s">
        <v>182</v>
      </c>
      <c r="H2543" t="s">
        <v>182</v>
      </c>
      <c r="I2543" t="s">
        <v>21</v>
      </c>
      <c r="J2543" t="s">
        <v>151</v>
      </c>
      <c r="K2543" s="3"/>
      <c r="L2543" t="s">
        <v>52</v>
      </c>
      <c r="M2543" t="s">
        <v>152</v>
      </c>
    </row>
    <row r="2544" spans="1:14" x14ac:dyDescent="0.25">
      <c r="A2544" s="2">
        <v>1</v>
      </c>
      <c r="B2544" s="2">
        <v>2016</v>
      </c>
      <c r="C2544" t="s">
        <v>326</v>
      </c>
      <c r="D2544" t="s">
        <v>48</v>
      </c>
      <c r="E2544" s="2">
        <v>0</v>
      </c>
      <c r="F2544" s="2">
        <v>0</v>
      </c>
      <c r="G2544" t="s">
        <v>182</v>
      </c>
      <c r="H2544" t="s">
        <v>182</v>
      </c>
      <c r="I2544" t="s">
        <v>21</v>
      </c>
      <c r="J2544" t="s">
        <v>153</v>
      </c>
      <c r="K2544" s="2">
        <v>3</v>
      </c>
      <c r="L2544" t="s">
        <v>75</v>
      </c>
      <c r="M2544" t="s">
        <v>154</v>
      </c>
      <c r="N2544" t="s">
        <v>217</v>
      </c>
    </row>
    <row r="2545" spans="1:14" x14ac:dyDescent="0.25">
      <c r="A2545" s="2">
        <v>1</v>
      </c>
      <c r="B2545" s="2">
        <v>2016</v>
      </c>
      <c r="C2545" t="s">
        <v>326</v>
      </c>
      <c r="D2545" t="s">
        <v>48</v>
      </c>
      <c r="E2545" s="2">
        <v>0</v>
      </c>
      <c r="F2545" s="2">
        <v>0</v>
      </c>
      <c r="G2545" t="s">
        <v>182</v>
      </c>
      <c r="H2545" t="s">
        <v>182</v>
      </c>
      <c r="I2545" t="s">
        <v>21</v>
      </c>
      <c r="J2545" t="s">
        <v>156</v>
      </c>
      <c r="K2545" s="2">
        <v>5</v>
      </c>
      <c r="L2545" t="s">
        <v>75</v>
      </c>
      <c r="M2545" t="s">
        <v>157</v>
      </c>
      <c r="N2545" t="s">
        <v>239</v>
      </c>
    </row>
    <row r="2546" spans="1:14" x14ac:dyDescent="0.25">
      <c r="A2546" s="2">
        <v>1</v>
      </c>
      <c r="B2546" s="2">
        <v>2016</v>
      </c>
      <c r="C2546" t="s">
        <v>326</v>
      </c>
      <c r="D2546" t="s">
        <v>48</v>
      </c>
      <c r="E2546" s="2">
        <v>0</v>
      </c>
      <c r="F2546" s="2">
        <v>0</v>
      </c>
      <c r="G2546" t="s">
        <v>182</v>
      </c>
      <c r="H2546" t="s">
        <v>182</v>
      </c>
      <c r="I2546" t="s">
        <v>21</v>
      </c>
      <c r="J2546" t="s">
        <v>159</v>
      </c>
      <c r="K2546" s="3"/>
      <c r="L2546" t="s">
        <v>52</v>
      </c>
      <c r="M2546" t="s">
        <v>160</v>
      </c>
    </row>
    <row r="2547" spans="1:14" x14ac:dyDescent="0.25">
      <c r="A2547" s="2">
        <v>1</v>
      </c>
      <c r="B2547" s="2">
        <v>2016</v>
      </c>
      <c r="C2547" t="s">
        <v>326</v>
      </c>
      <c r="D2547" t="s">
        <v>48</v>
      </c>
      <c r="E2547" s="2">
        <v>0</v>
      </c>
      <c r="F2547" s="2">
        <v>0</v>
      </c>
      <c r="G2547" t="s">
        <v>182</v>
      </c>
      <c r="H2547" t="s">
        <v>182</v>
      </c>
      <c r="I2547" t="s">
        <v>21</v>
      </c>
      <c r="J2547" t="s">
        <v>161</v>
      </c>
      <c r="K2547" s="3"/>
      <c r="L2547" t="s">
        <v>52</v>
      </c>
      <c r="M2547" t="s">
        <v>162</v>
      </c>
    </row>
    <row r="2548" spans="1:14" x14ac:dyDescent="0.25">
      <c r="A2548" s="2">
        <v>1</v>
      </c>
      <c r="B2548" s="2">
        <v>2016</v>
      </c>
      <c r="C2548" t="s">
        <v>326</v>
      </c>
      <c r="D2548" t="s">
        <v>48</v>
      </c>
      <c r="E2548" s="2">
        <v>0</v>
      </c>
      <c r="F2548" s="2">
        <v>0</v>
      </c>
      <c r="G2548" t="s">
        <v>182</v>
      </c>
      <c r="H2548" t="s">
        <v>182</v>
      </c>
      <c r="I2548" t="s">
        <v>21</v>
      </c>
      <c r="J2548" t="s">
        <v>163</v>
      </c>
      <c r="K2548" s="2">
        <v>1</v>
      </c>
      <c r="L2548" t="s">
        <v>52</v>
      </c>
      <c r="M2548" t="s">
        <v>164</v>
      </c>
      <c r="N2548" t="s">
        <v>165</v>
      </c>
    </row>
    <row r="2549" spans="1:14" x14ac:dyDescent="0.25">
      <c r="A2549" s="2">
        <v>1</v>
      </c>
      <c r="B2549" s="2">
        <v>2016</v>
      </c>
      <c r="C2549" t="s">
        <v>326</v>
      </c>
      <c r="D2549" t="s">
        <v>48</v>
      </c>
      <c r="E2549" s="2">
        <v>0</v>
      </c>
      <c r="F2549" s="2">
        <v>0</v>
      </c>
      <c r="G2549" t="s">
        <v>182</v>
      </c>
      <c r="H2549" t="s">
        <v>182</v>
      </c>
      <c r="I2549" t="s">
        <v>21</v>
      </c>
      <c r="J2549" t="s">
        <v>166</v>
      </c>
      <c r="K2549" s="2">
        <v>1</v>
      </c>
      <c r="L2549" t="s">
        <v>55</v>
      </c>
      <c r="M2549" t="s">
        <v>167</v>
      </c>
      <c r="N2549" t="s">
        <v>282</v>
      </c>
    </row>
    <row r="2550" spans="1:14" x14ac:dyDescent="0.25">
      <c r="A2550" s="2">
        <v>1</v>
      </c>
      <c r="B2550" s="2">
        <v>2016</v>
      </c>
      <c r="C2550" t="s">
        <v>327</v>
      </c>
      <c r="D2550" t="s">
        <v>204</v>
      </c>
      <c r="E2550" s="2">
        <v>1</v>
      </c>
      <c r="F2550" s="2">
        <v>1</v>
      </c>
      <c r="G2550" t="s">
        <v>328</v>
      </c>
      <c r="H2550" t="s">
        <v>328</v>
      </c>
      <c r="I2550" t="s">
        <v>10</v>
      </c>
      <c r="J2550" t="s">
        <v>51</v>
      </c>
      <c r="K2550" s="3"/>
      <c r="L2550" t="s">
        <v>52</v>
      </c>
      <c r="M2550" t="s">
        <v>53</v>
      </c>
    </row>
    <row r="2551" spans="1:14" x14ac:dyDescent="0.25">
      <c r="A2551" s="2">
        <v>1</v>
      </c>
      <c r="B2551" s="2">
        <v>2016</v>
      </c>
      <c r="C2551" t="s">
        <v>327</v>
      </c>
      <c r="D2551" t="s">
        <v>204</v>
      </c>
      <c r="E2551" s="2">
        <v>1</v>
      </c>
      <c r="F2551" s="2">
        <v>1</v>
      </c>
      <c r="G2551" t="s">
        <v>328</v>
      </c>
      <c r="H2551" t="s">
        <v>328</v>
      </c>
      <c r="I2551" t="s">
        <v>10</v>
      </c>
      <c r="J2551" t="s">
        <v>54</v>
      </c>
      <c r="K2551" s="2">
        <v>4</v>
      </c>
      <c r="L2551" t="s">
        <v>55</v>
      </c>
      <c r="M2551" t="s">
        <v>56</v>
      </c>
      <c r="N2551" t="s">
        <v>57</v>
      </c>
    </row>
    <row r="2552" spans="1:14" x14ac:dyDescent="0.25">
      <c r="A2552" s="2">
        <v>1</v>
      </c>
      <c r="B2552" s="2">
        <v>2016</v>
      </c>
      <c r="C2552" t="s">
        <v>327</v>
      </c>
      <c r="D2552" t="s">
        <v>204</v>
      </c>
      <c r="E2552" s="2">
        <v>1</v>
      </c>
      <c r="F2552" s="2">
        <v>1</v>
      </c>
      <c r="G2552" t="s">
        <v>328</v>
      </c>
      <c r="H2552" t="s">
        <v>328</v>
      </c>
      <c r="I2552" t="s">
        <v>10</v>
      </c>
      <c r="J2552" t="s">
        <v>58</v>
      </c>
      <c r="K2552" s="2">
        <v>4</v>
      </c>
      <c r="L2552" t="s">
        <v>55</v>
      </c>
      <c r="M2552" t="s">
        <v>59</v>
      </c>
      <c r="N2552" t="s">
        <v>57</v>
      </c>
    </row>
    <row r="2553" spans="1:14" x14ac:dyDescent="0.25">
      <c r="A2553" s="2">
        <v>1</v>
      </c>
      <c r="B2553" s="2">
        <v>2016</v>
      </c>
      <c r="C2553" t="s">
        <v>327</v>
      </c>
      <c r="D2553" t="s">
        <v>204</v>
      </c>
      <c r="E2553" s="2">
        <v>1</v>
      </c>
      <c r="F2553" s="2">
        <v>1</v>
      </c>
      <c r="G2553" t="s">
        <v>328</v>
      </c>
      <c r="H2553" t="s">
        <v>328</v>
      </c>
      <c r="I2553" t="s">
        <v>10</v>
      </c>
      <c r="J2553" t="s">
        <v>60</v>
      </c>
      <c r="K2553" s="2">
        <v>2</v>
      </c>
      <c r="L2553" t="s">
        <v>61</v>
      </c>
      <c r="M2553" t="s">
        <v>62</v>
      </c>
      <c r="N2553" t="s">
        <v>63</v>
      </c>
    </row>
    <row r="2554" spans="1:14" x14ac:dyDescent="0.25">
      <c r="A2554" s="2">
        <v>1</v>
      </c>
      <c r="B2554" s="2">
        <v>2016</v>
      </c>
      <c r="C2554" t="s">
        <v>327</v>
      </c>
      <c r="D2554" t="s">
        <v>204</v>
      </c>
      <c r="E2554" s="2">
        <v>1</v>
      </c>
      <c r="F2554" s="2">
        <v>1</v>
      </c>
      <c r="G2554" t="s">
        <v>328</v>
      </c>
      <c r="H2554" t="s">
        <v>328</v>
      </c>
      <c r="I2554" t="s">
        <v>10</v>
      </c>
      <c r="J2554" t="s">
        <v>64</v>
      </c>
      <c r="K2554" s="2">
        <v>3</v>
      </c>
      <c r="L2554" t="s">
        <v>65</v>
      </c>
      <c r="M2554" t="s">
        <v>66</v>
      </c>
      <c r="N2554" t="s">
        <v>67</v>
      </c>
    </row>
    <row r="2555" spans="1:14" x14ac:dyDescent="0.25">
      <c r="A2555" s="2">
        <v>1</v>
      </c>
      <c r="B2555" s="2">
        <v>2016</v>
      </c>
      <c r="C2555" t="s">
        <v>327</v>
      </c>
      <c r="D2555" t="s">
        <v>204</v>
      </c>
      <c r="E2555" s="2">
        <v>1</v>
      </c>
      <c r="F2555" s="2">
        <v>1</v>
      </c>
      <c r="G2555" t="s">
        <v>328</v>
      </c>
      <c r="H2555" t="s">
        <v>328</v>
      </c>
      <c r="I2555" t="s">
        <v>10</v>
      </c>
      <c r="J2555" t="s">
        <v>68</v>
      </c>
      <c r="K2555" s="2">
        <v>3</v>
      </c>
      <c r="L2555" t="s">
        <v>65</v>
      </c>
      <c r="M2555" t="s">
        <v>69</v>
      </c>
      <c r="N2555" t="s">
        <v>67</v>
      </c>
    </row>
    <row r="2556" spans="1:14" x14ac:dyDescent="0.25">
      <c r="A2556" s="2">
        <v>1</v>
      </c>
      <c r="B2556" s="2">
        <v>2016</v>
      </c>
      <c r="C2556" t="s">
        <v>327</v>
      </c>
      <c r="D2556" t="s">
        <v>204</v>
      </c>
      <c r="E2556" s="2">
        <v>1</v>
      </c>
      <c r="F2556" s="2">
        <v>1</v>
      </c>
      <c r="G2556" t="s">
        <v>328</v>
      </c>
      <c r="H2556" t="s">
        <v>328</v>
      </c>
      <c r="I2556" t="s">
        <v>10</v>
      </c>
      <c r="J2556" t="s">
        <v>70</v>
      </c>
      <c r="K2556" s="2">
        <v>3</v>
      </c>
      <c r="L2556" t="s">
        <v>65</v>
      </c>
      <c r="M2556" t="s">
        <v>71</v>
      </c>
      <c r="N2556" t="s">
        <v>67</v>
      </c>
    </row>
    <row r="2557" spans="1:14" x14ac:dyDescent="0.25">
      <c r="A2557" s="2">
        <v>1</v>
      </c>
      <c r="B2557" s="2">
        <v>2016</v>
      </c>
      <c r="C2557" t="s">
        <v>327</v>
      </c>
      <c r="D2557" t="s">
        <v>204</v>
      </c>
      <c r="E2557" s="2">
        <v>1</v>
      </c>
      <c r="F2557" s="2">
        <v>1</v>
      </c>
      <c r="G2557" t="s">
        <v>328</v>
      </c>
      <c r="H2557" t="s">
        <v>328</v>
      </c>
      <c r="I2557" t="s">
        <v>10</v>
      </c>
      <c r="J2557" t="s">
        <v>72</v>
      </c>
      <c r="K2557" s="3"/>
      <c r="L2557" t="s">
        <v>52</v>
      </c>
      <c r="M2557" t="s">
        <v>73</v>
      </c>
    </row>
    <row r="2558" spans="1:14" x14ac:dyDescent="0.25">
      <c r="A2558" s="2">
        <v>1</v>
      </c>
      <c r="B2558" s="2">
        <v>2016</v>
      </c>
      <c r="C2558" t="s">
        <v>327</v>
      </c>
      <c r="D2558" t="s">
        <v>204</v>
      </c>
      <c r="E2558" s="2">
        <v>1</v>
      </c>
      <c r="F2558" s="2">
        <v>1</v>
      </c>
      <c r="G2558" t="s">
        <v>328</v>
      </c>
      <c r="H2558" t="s">
        <v>328</v>
      </c>
      <c r="I2558" t="s">
        <v>10</v>
      </c>
      <c r="J2558" t="s">
        <v>74</v>
      </c>
      <c r="K2558" s="2">
        <v>2</v>
      </c>
      <c r="L2558" t="s">
        <v>75</v>
      </c>
      <c r="M2558" t="s">
        <v>76</v>
      </c>
      <c r="N2558" t="s">
        <v>207</v>
      </c>
    </row>
    <row r="2559" spans="1:14" x14ac:dyDescent="0.25">
      <c r="A2559" s="2">
        <v>1</v>
      </c>
      <c r="B2559" s="2">
        <v>2016</v>
      </c>
      <c r="C2559" t="s">
        <v>327</v>
      </c>
      <c r="D2559" t="s">
        <v>204</v>
      </c>
      <c r="E2559" s="2">
        <v>1</v>
      </c>
      <c r="F2559" s="2">
        <v>1</v>
      </c>
      <c r="G2559" t="s">
        <v>328</v>
      </c>
      <c r="H2559" t="s">
        <v>328</v>
      </c>
      <c r="I2559" t="s">
        <v>10</v>
      </c>
      <c r="J2559" t="s">
        <v>78</v>
      </c>
      <c r="K2559" s="2">
        <v>5</v>
      </c>
      <c r="L2559" t="s">
        <v>75</v>
      </c>
      <c r="M2559" t="s">
        <v>79</v>
      </c>
      <c r="N2559" t="s">
        <v>192</v>
      </c>
    </row>
    <row r="2560" spans="1:14" x14ac:dyDescent="0.25">
      <c r="A2560" s="2">
        <v>1</v>
      </c>
      <c r="B2560" s="2">
        <v>2016</v>
      </c>
      <c r="C2560" t="s">
        <v>327</v>
      </c>
      <c r="D2560" t="s">
        <v>204</v>
      </c>
      <c r="E2560" s="2">
        <v>1</v>
      </c>
      <c r="F2560" s="2">
        <v>1</v>
      </c>
      <c r="G2560" t="s">
        <v>328</v>
      </c>
      <c r="H2560" t="s">
        <v>328</v>
      </c>
      <c r="I2560" t="s">
        <v>10</v>
      </c>
      <c r="J2560" t="s">
        <v>81</v>
      </c>
      <c r="K2560" s="2">
        <v>5</v>
      </c>
      <c r="L2560" t="s">
        <v>75</v>
      </c>
      <c r="M2560" t="s">
        <v>82</v>
      </c>
      <c r="N2560" t="s">
        <v>280</v>
      </c>
    </row>
    <row r="2561" spans="1:14" x14ac:dyDescent="0.25">
      <c r="A2561" s="2">
        <v>1</v>
      </c>
      <c r="B2561" s="2">
        <v>2016</v>
      </c>
      <c r="C2561" t="s">
        <v>327</v>
      </c>
      <c r="D2561" t="s">
        <v>204</v>
      </c>
      <c r="E2561" s="2">
        <v>1</v>
      </c>
      <c r="F2561" s="2">
        <v>1</v>
      </c>
      <c r="G2561" t="s">
        <v>328</v>
      </c>
      <c r="H2561" t="s">
        <v>328</v>
      </c>
      <c r="I2561" t="s">
        <v>10</v>
      </c>
      <c r="J2561" t="s">
        <v>84</v>
      </c>
      <c r="K2561" s="2">
        <v>4</v>
      </c>
      <c r="L2561" t="s">
        <v>85</v>
      </c>
      <c r="M2561" t="s">
        <v>86</v>
      </c>
      <c r="N2561" t="s">
        <v>87</v>
      </c>
    </row>
    <row r="2562" spans="1:14" x14ac:dyDescent="0.25">
      <c r="A2562" s="2">
        <v>1</v>
      </c>
      <c r="B2562" s="2">
        <v>2016</v>
      </c>
      <c r="C2562" t="s">
        <v>327</v>
      </c>
      <c r="D2562" t="s">
        <v>204</v>
      </c>
      <c r="E2562" s="2">
        <v>1</v>
      </c>
      <c r="F2562" s="2">
        <v>1</v>
      </c>
      <c r="G2562" t="s">
        <v>328</v>
      </c>
      <c r="H2562" t="s">
        <v>328</v>
      </c>
      <c r="I2562" t="s">
        <v>10</v>
      </c>
      <c r="J2562" t="s">
        <v>88</v>
      </c>
      <c r="K2562" s="2">
        <v>4</v>
      </c>
      <c r="L2562" t="s">
        <v>85</v>
      </c>
      <c r="M2562" t="s">
        <v>89</v>
      </c>
      <c r="N2562" t="s">
        <v>87</v>
      </c>
    </row>
    <row r="2563" spans="1:14" x14ac:dyDescent="0.25">
      <c r="A2563" s="2">
        <v>1</v>
      </c>
      <c r="B2563" s="2">
        <v>2016</v>
      </c>
      <c r="C2563" t="s">
        <v>327</v>
      </c>
      <c r="D2563" t="s">
        <v>204</v>
      </c>
      <c r="E2563" s="2">
        <v>1</v>
      </c>
      <c r="F2563" s="2">
        <v>1</v>
      </c>
      <c r="G2563" t="s">
        <v>328</v>
      </c>
      <c r="H2563" t="s">
        <v>328</v>
      </c>
      <c r="I2563" t="s">
        <v>10</v>
      </c>
      <c r="J2563" t="s">
        <v>90</v>
      </c>
      <c r="K2563" s="2">
        <v>4</v>
      </c>
      <c r="L2563" t="s">
        <v>75</v>
      </c>
      <c r="M2563" t="s">
        <v>91</v>
      </c>
      <c r="N2563" t="s">
        <v>92</v>
      </c>
    </row>
    <row r="2564" spans="1:14" x14ac:dyDescent="0.25">
      <c r="A2564" s="2">
        <v>1</v>
      </c>
      <c r="B2564" s="2">
        <v>2016</v>
      </c>
      <c r="C2564" t="s">
        <v>327</v>
      </c>
      <c r="D2564" t="s">
        <v>204</v>
      </c>
      <c r="E2564" s="2">
        <v>1</v>
      </c>
      <c r="F2564" s="2">
        <v>1</v>
      </c>
      <c r="G2564" t="s">
        <v>328</v>
      </c>
      <c r="H2564" t="s">
        <v>328</v>
      </c>
      <c r="I2564" t="s">
        <v>10</v>
      </c>
      <c r="J2564" t="s">
        <v>93</v>
      </c>
      <c r="K2564" s="2">
        <v>3</v>
      </c>
      <c r="L2564" t="s">
        <v>75</v>
      </c>
      <c r="M2564" t="s">
        <v>94</v>
      </c>
      <c r="N2564" t="s">
        <v>95</v>
      </c>
    </row>
    <row r="2565" spans="1:14" x14ac:dyDescent="0.25">
      <c r="A2565" s="2">
        <v>1</v>
      </c>
      <c r="B2565" s="2">
        <v>2016</v>
      </c>
      <c r="C2565" t="s">
        <v>327</v>
      </c>
      <c r="D2565" t="s">
        <v>204</v>
      </c>
      <c r="E2565" s="2">
        <v>1</v>
      </c>
      <c r="F2565" s="2">
        <v>1</v>
      </c>
      <c r="G2565" t="s">
        <v>328</v>
      </c>
      <c r="H2565" t="s">
        <v>328</v>
      </c>
      <c r="I2565" t="s">
        <v>10</v>
      </c>
      <c r="J2565" t="s">
        <v>96</v>
      </c>
      <c r="K2565" s="2">
        <v>4</v>
      </c>
      <c r="L2565" t="s">
        <v>75</v>
      </c>
      <c r="M2565" t="s">
        <v>97</v>
      </c>
      <c r="N2565" t="s">
        <v>92</v>
      </c>
    </row>
    <row r="2566" spans="1:14" x14ac:dyDescent="0.25">
      <c r="A2566" s="2">
        <v>1</v>
      </c>
      <c r="B2566" s="2">
        <v>2016</v>
      </c>
      <c r="C2566" t="s">
        <v>327</v>
      </c>
      <c r="D2566" t="s">
        <v>204</v>
      </c>
      <c r="E2566" s="2">
        <v>1</v>
      </c>
      <c r="F2566" s="2">
        <v>1</v>
      </c>
      <c r="G2566" t="s">
        <v>328</v>
      </c>
      <c r="H2566" t="s">
        <v>328</v>
      </c>
      <c r="I2566" t="s">
        <v>10</v>
      </c>
      <c r="J2566" t="s">
        <v>98</v>
      </c>
      <c r="K2566" s="2">
        <v>4</v>
      </c>
      <c r="L2566" t="s">
        <v>85</v>
      </c>
      <c r="M2566" t="s">
        <v>99</v>
      </c>
      <c r="N2566" t="s">
        <v>87</v>
      </c>
    </row>
    <row r="2567" spans="1:14" x14ac:dyDescent="0.25">
      <c r="A2567" s="2">
        <v>1</v>
      </c>
      <c r="B2567" s="2">
        <v>2016</v>
      </c>
      <c r="C2567" t="s">
        <v>327</v>
      </c>
      <c r="D2567" t="s">
        <v>204</v>
      </c>
      <c r="E2567" s="2">
        <v>1</v>
      </c>
      <c r="F2567" s="2">
        <v>1</v>
      </c>
      <c r="G2567" t="s">
        <v>328</v>
      </c>
      <c r="H2567" t="s">
        <v>328</v>
      </c>
      <c r="I2567" t="s">
        <v>10</v>
      </c>
      <c r="J2567" t="s">
        <v>100</v>
      </c>
      <c r="K2567" s="3"/>
      <c r="L2567" t="s">
        <v>61</v>
      </c>
      <c r="M2567" t="s">
        <v>101</v>
      </c>
    </row>
    <row r="2568" spans="1:14" x14ac:dyDescent="0.25">
      <c r="A2568" s="2">
        <v>1</v>
      </c>
      <c r="B2568" s="2">
        <v>2016</v>
      </c>
      <c r="C2568" t="s">
        <v>327</v>
      </c>
      <c r="D2568" t="s">
        <v>204</v>
      </c>
      <c r="E2568" s="2">
        <v>1</v>
      </c>
      <c r="F2568" s="2">
        <v>1</v>
      </c>
      <c r="G2568" t="s">
        <v>328</v>
      </c>
      <c r="H2568" t="s">
        <v>328</v>
      </c>
      <c r="I2568" t="s">
        <v>10</v>
      </c>
      <c r="J2568" t="s">
        <v>102</v>
      </c>
      <c r="K2568" s="3"/>
      <c r="L2568" t="s">
        <v>61</v>
      </c>
      <c r="M2568" t="s">
        <v>103</v>
      </c>
    </row>
    <row r="2569" spans="1:14" x14ac:dyDescent="0.25">
      <c r="A2569" s="2">
        <v>1</v>
      </c>
      <c r="B2569" s="2">
        <v>2016</v>
      </c>
      <c r="C2569" t="s">
        <v>327</v>
      </c>
      <c r="D2569" t="s">
        <v>204</v>
      </c>
      <c r="E2569" s="2">
        <v>1</v>
      </c>
      <c r="F2569" s="2">
        <v>1</v>
      </c>
      <c r="G2569" t="s">
        <v>328</v>
      </c>
      <c r="H2569" t="s">
        <v>328</v>
      </c>
      <c r="I2569" t="s">
        <v>10</v>
      </c>
      <c r="J2569" t="s">
        <v>104</v>
      </c>
      <c r="K2569" s="3"/>
      <c r="L2569" t="s">
        <v>61</v>
      </c>
      <c r="M2569" t="s">
        <v>105</v>
      </c>
    </row>
    <row r="2570" spans="1:14" x14ac:dyDescent="0.25">
      <c r="A2570" s="2">
        <v>1</v>
      </c>
      <c r="B2570" s="2">
        <v>2016</v>
      </c>
      <c r="C2570" t="s">
        <v>327</v>
      </c>
      <c r="D2570" t="s">
        <v>204</v>
      </c>
      <c r="E2570" s="2">
        <v>1</v>
      </c>
      <c r="F2570" s="2">
        <v>1</v>
      </c>
      <c r="G2570" t="s">
        <v>328</v>
      </c>
      <c r="H2570" t="s">
        <v>328</v>
      </c>
      <c r="I2570" t="s">
        <v>10</v>
      </c>
      <c r="J2570" t="s">
        <v>106</v>
      </c>
      <c r="K2570" s="3"/>
      <c r="L2570" t="s">
        <v>61</v>
      </c>
      <c r="M2570" t="s">
        <v>107</v>
      </c>
    </row>
    <row r="2571" spans="1:14" x14ac:dyDescent="0.25">
      <c r="A2571" s="2">
        <v>1</v>
      </c>
      <c r="B2571" s="2">
        <v>2016</v>
      </c>
      <c r="C2571" t="s">
        <v>327</v>
      </c>
      <c r="D2571" t="s">
        <v>204</v>
      </c>
      <c r="E2571" s="2">
        <v>1</v>
      </c>
      <c r="F2571" s="2">
        <v>1</v>
      </c>
      <c r="G2571" t="s">
        <v>328</v>
      </c>
      <c r="H2571" t="s">
        <v>328</v>
      </c>
      <c r="I2571" t="s">
        <v>10</v>
      </c>
      <c r="J2571" t="s">
        <v>108</v>
      </c>
      <c r="K2571" s="3"/>
      <c r="L2571" t="s">
        <v>61</v>
      </c>
      <c r="M2571" t="s">
        <v>109</v>
      </c>
    </row>
    <row r="2572" spans="1:14" x14ac:dyDescent="0.25">
      <c r="A2572" s="2">
        <v>1</v>
      </c>
      <c r="B2572" s="2">
        <v>2016</v>
      </c>
      <c r="C2572" t="s">
        <v>327</v>
      </c>
      <c r="D2572" t="s">
        <v>204</v>
      </c>
      <c r="E2572" s="2">
        <v>1</v>
      </c>
      <c r="F2572" s="2">
        <v>1</v>
      </c>
      <c r="G2572" t="s">
        <v>328</v>
      </c>
      <c r="H2572" t="s">
        <v>328</v>
      </c>
      <c r="I2572" t="s">
        <v>10</v>
      </c>
      <c r="J2572" t="s">
        <v>110</v>
      </c>
      <c r="K2572" s="3"/>
      <c r="L2572" t="s">
        <v>61</v>
      </c>
      <c r="M2572" t="s">
        <v>111</v>
      </c>
    </row>
    <row r="2573" spans="1:14" x14ac:dyDescent="0.25">
      <c r="A2573" s="2">
        <v>1</v>
      </c>
      <c r="B2573" s="2">
        <v>2016</v>
      </c>
      <c r="C2573" t="s">
        <v>327</v>
      </c>
      <c r="D2573" t="s">
        <v>204</v>
      </c>
      <c r="E2573" s="2">
        <v>1</v>
      </c>
      <c r="F2573" s="2">
        <v>1</v>
      </c>
      <c r="G2573" t="s">
        <v>328</v>
      </c>
      <c r="H2573" t="s">
        <v>328</v>
      </c>
      <c r="I2573" t="s">
        <v>10</v>
      </c>
      <c r="J2573" t="s">
        <v>112</v>
      </c>
      <c r="K2573" s="3"/>
      <c r="L2573" t="s">
        <v>61</v>
      </c>
      <c r="M2573" t="s">
        <v>113</v>
      </c>
    </row>
    <row r="2574" spans="1:14" x14ac:dyDescent="0.25">
      <c r="A2574" s="2">
        <v>1</v>
      </c>
      <c r="B2574" s="2">
        <v>2016</v>
      </c>
      <c r="C2574" t="s">
        <v>327</v>
      </c>
      <c r="D2574" t="s">
        <v>204</v>
      </c>
      <c r="E2574" s="2">
        <v>1</v>
      </c>
      <c r="F2574" s="2">
        <v>1</v>
      </c>
      <c r="G2574" t="s">
        <v>328</v>
      </c>
      <c r="H2574" t="s">
        <v>328</v>
      </c>
      <c r="I2574" t="s">
        <v>10</v>
      </c>
      <c r="J2574" t="s">
        <v>114</v>
      </c>
      <c r="K2574" s="3"/>
      <c r="L2574" t="s">
        <v>61</v>
      </c>
      <c r="M2574" t="s">
        <v>115</v>
      </c>
    </row>
    <row r="2575" spans="1:14" x14ac:dyDescent="0.25">
      <c r="A2575" s="2">
        <v>1</v>
      </c>
      <c r="B2575" s="2">
        <v>2016</v>
      </c>
      <c r="C2575" t="s">
        <v>327</v>
      </c>
      <c r="D2575" t="s">
        <v>204</v>
      </c>
      <c r="E2575" s="2">
        <v>1</v>
      </c>
      <c r="F2575" s="2">
        <v>1</v>
      </c>
      <c r="G2575" t="s">
        <v>328</v>
      </c>
      <c r="H2575" t="s">
        <v>328</v>
      </c>
      <c r="I2575" t="s">
        <v>10</v>
      </c>
      <c r="J2575" t="s">
        <v>116</v>
      </c>
      <c r="K2575" s="2">
        <v>3</v>
      </c>
      <c r="L2575" t="s">
        <v>65</v>
      </c>
      <c r="M2575" t="s">
        <v>117</v>
      </c>
      <c r="N2575" t="s">
        <v>67</v>
      </c>
    </row>
    <row r="2576" spans="1:14" x14ac:dyDescent="0.25">
      <c r="A2576" s="2">
        <v>1</v>
      </c>
      <c r="B2576" s="2">
        <v>2016</v>
      </c>
      <c r="C2576" t="s">
        <v>327</v>
      </c>
      <c r="D2576" t="s">
        <v>204</v>
      </c>
      <c r="E2576" s="2">
        <v>1</v>
      </c>
      <c r="F2576" s="2">
        <v>1</v>
      </c>
      <c r="G2576" t="s">
        <v>328</v>
      </c>
      <c r="H2576" t="s">
        <v>328</v>
      </c>
      <c r="I2576" t="s">
        <v>10</v>
      </c>
      <c r="J2576" t="s">
        <v>118</v>
      </c>
      <c r="K2576" s="2">
        <v>4</v>
      </c>
      <c r="L2576" t="s">
        <v>55</v>
      </c>
      <c r="M2576" t="s">
        <v>119</v>
      </c>
      <c r="N2576" t="s">
        <v>57</v>
      </c>
    </row>
    <row r="2577" spans="1:14" x14ac:dyDescent="0.25">
      <c r="A2577" s="2">
        <v>1</v>
      </c>
      <c r="B2577" s="2">
        <v>2016</v>
      </c>
      <c r="C2577" t="s">
        <v>327</v>
      </c>
      <c r="D2577" t="s">
        <v>204</v>
      </c>
      <c r="E2577" s="2">
        <v>1</v>
      </c>
      <c r="F2577" s="2">
        <v>1</v>
      </c>
      <c r="G2577" t="s">
        <v>328</v>
      </c>
      <c r="H2577" t="s">
        <v>328</v>
      </c>
      <c r="I2577" t="s">
        <v>10</v>
      </c>
      <c r="J2577" t="s">
        <v>120</v>
      </c>
      <c r="K2577" s="2">
        <v>3</v>
      </c>
      <c r="L2577" t="s">
        <v>65</v>
      </c>
      <c r="M2577" t="s">
        <v>121</v>
      </c>
      <c r="N2577" t="s">
        <v>67</v>
      </c>
    </row>
    <row r="2578" spans="1:14" x14ac:dyDescent="0.25">
      <c r="A2578" s="2">
        <v>1</v>
      </c>
      <c r="B2578" s="2">
        <v>2016</v>
      </c>
      <c r="C2578" t="s">
        <v>327</v>
      </c>
      <c r="D2578" t="s">
        <v>204</v>
      </c>
      <c r="E2578" s="2">
        <v>1</v>
      </c>
      <c r="F2578" s="2">
        <v>1</v>
      </c>
      <c r="G2578" t="s">
        <v>328</v>
      </c>
      <c r="H2578" t="s">
        <v>328</v>
      </c>
      <c r="I2578" t="s">
        <v>10</v>
      </c>
      <c r="J2578" t="s">
        <v>122</v>
      </c>
      <c r="K2578" s="2">
        <v>3</v>
      </c>
      <c r="L2578" t="s">
        <v>85</v>
      </c>
      <c r="M2578" t="s">
        <v>123</v>
      </c>
      <c r="N2578" t="s">
        <v>126</v>
      </c>
    </row>
    <row r="2579" spans="1:14" x14ac:dyDescent="0.25">
      <c r="A2579" s="2">
        <v>1</v>
      </c>
      <c r="B2579" s="2">
        <v>2016</v>
      </c>
      <c r="C2579" t="s">
        <v>327</v>
      </c>
      <c r="D2579" t="s">
        <v>204</v>
      </c>
      <c r="E2579" s="2">
        <v>1</v>
      </c>
      <c r="F2579" s="2">
        <v>1</v>
      </c>
      <c r="G2579" t="s">
        <v>328</v>
      </c>
      <c r="H2579" t="s">
        <v>328</v>
      </c>
      <c r="I2579" t="s">
        <v>10</v>
      </c>
      <c r="J2579" t="s">
        <v>124</v>
      </c>
      <c r="K2579" s="2">
        <v>3</v>
      </c>
      <c r="L2579" t="s">
        <v>85</v>
      </c>
      <c r="M2579" t="s">
        <v>125</v>
      </c>
      <c r="N2579" t="s">
        <v>126</v>
      </c>
    </row>
    <row r="2580" spans="1:14" x14ac:dyDescent="0.25">
      <c r="A2580" s="2">
        <v>1</v>
      </c>
      <c r="B2580" s="2">
        <v>2016</v>
      </c>
      <c r="C2580" t="s">
        <v>327</v>
      </c>
      <c r="D2580" t="s">
        <v>204</v>
      </c>
      <c r="E2580" s="2">
        <v>1</v>
      </c>
      <c r="F2580" s="2">
        <v>1</v>
      </c>
      <c r="G2580" t="s">
        <v>328</v>
      </c>
      <c r="H2580" t="s">
        <v>328</v>
      </c>
      <c r="I2580" t="s">
        <v>10</v>
      </c>
      <c r="J2580" t="s">
        <v>127</v>
      </c>
      <c r="K2580" s="2">
        <v>2</v>
      </c>
      <c r="L2580" t="s">
        <v>85</v>
      </c>
      <c r="M2580" t="s">
        <v>128</v>
      </c>
      <c r="N2580" t="s">
        <v>176</v>
      </c>
    </row>
    <row r="2581" spans="1:14" x14ac:dyDescent="0.25">
      <c r="A2581" s="2">
        <v>1</v>
      </c>
      <c r="B2581" s="2">
        <v>2016</v>
      </c>
      <c r="C2581" t="s">
        <v>327</v>
      </c>
      <c r="D2581" t="s">
        <v>204</v>
      </c>
      <c r="E2581" s="2">
        <v>1</v>
      </c>
      <c r="F2581" s="2">
        <v>1</v>
      </c>
      <c r="G2581" t="s">
        <v>328</v>
      </c>
      <c r="H2581" t="s">
        <v>328</v>
      </c>
      <c r="I2581" t="s">
        <v>10</v>
      </c>
      <c r="J2581" t="s">
        <v>129</v>
      </c>
      <c r="K2581" s="2">
        <v>2</v>
      </c>
      <c r="L2581" t="s">
        <v>85</v>
      </c>
      <c r="M2581" t="s">
        <v>130</v>
      </c>
      <c r="N2581" t="s">
        <v>176</v>
      </c>
    </row>
    <row r="2582" spans="1:14" x14ac:dyDescent="0.25">
      <c r="A2582" s="2">
        <v>1</v>
      </c>
      <c r="B2582" s="2">
        <v>2016</v>
      </c>
      <c r="C2582" t="s">
        <v>327</v>
      </c>
      <c r="D2582" t="s">
        <v>204</v>
      </c>
      <c r="E2582" s="2">
        <v>1</v>
      </c>
      <c r="F2582" s="2">
        <v>1</v>
      </c>
      <c r="G2582" t="s">
        <v>328</v>
      </c>
      <c r="H2582" t="s">
        <v>328</v>
      </c>
      <c r="I2582" t="s">
        <v>10</v>
      </c>
      <c r="J2582" t="s">
        <v>131</v>
      </c>
      <c r="K2582" s="2">
        <v>3</v>
      </c>
      <c r="L2582" t="s">
        <v>85</v>
      </c>
      <c r="M2582" t="s">
        <v>132</v>
      </c>
      <c r="N2582" t="s">
        <v>126</v>
      </c>
    </row>
    <row r="2583" spans="1:14" x14ac:dyDescent="0.25">
      <c r="A2583" s="2">
        <v>1</v>
      </c>
      <c r="B2583" s="2">
        <v>2016</v>
      </c>
      <c r="C2583" t="s">
        <v>327</v>
      </c>
      <c r="D2583" t="s">
        <v>204</v>
      </c>
      <c r="E2583" s="2">
        <v>1</v>
      </c>
      <c r="F2583" s="2">
        <v>1</v>
      </c>
      <c r="G2583" t="s">
        <v>328</v>
      </c>
      <c r="H2583" t="s">
        <v>328</v>
      </c>
      <c r="I2583" t="s">
        <v>10</v>
      </c>
      <c r="J2583" t="s">
        <v>133</v>
      </c>
      <c r="K2583" s="2">
        <v>2</v>
      </c>
      <c r="L2583" t="s">
        <v>52</v>
      </c>
      <c r="M2583" t="s">
        <v>134</v>
      </c>
      <c r="N2583" t="s">
        <v>63</v>
      </c>
    </row>
    <row r="2584" spans="1:14" x14ac:dyDescent="0.25">
      <c r="A2584" s="2">
        <v>1</v>
      </c>
      <c r="B2584" s="2">
        <v>2016</v>
      </c>
      <c r="C2584" t="s">
        <v>327</v>
      </c>
      <c r="D2584" t="s">
        <v>204</v>
      </c>
      <c r="E2584" s="2">
        <v>1</v>
      </c>
      <c r="F2584" s="2">
        <v>1</v>
      </c>
      <c r="G2584" t="s">
        <v>328</v>
      </c>
      <c r="H2584" t="s">
        <v>328</v>
      </c>
      <c r="I2584" t="s">
        <v>10</v>
      </c>
      <c r="J2584" t="s">
        <v>135</v>
      </c>
      <c r="K2584" s="2">
        <v>4</v>
      </c>
      <c r="L2584" t="s">
        <v>55</v>
      </c>
      <c r="M2584" t="s">
        <v>136</v>
      </c>
      <c r="N2584" t="s">
        <v>57</v>
      </c>
    </row>
    <row r="2585" spans="1:14" x14ac:dyDescent="0.25">
      <c r="A2585" s="2">
        <v>1</v>
      </c>
      <c r="B2585" s="2">
        <v>2016</v>
      </c>
      <c r="C2585" t="s">
        <v>327</v>
      </c>
      <c r="D2585" t="s">
        <v>204</v>
      </c>
      <c r="E2585" s="2">
        <v>1</v>
      </c>
      <c r="F2585" s="2">
        <v>1</v>
      </c>
      <c r="G2585" t="s">
        <v>328</v>
      </c>
      <c r="H2585" t="s">
        <v>328</v>
      </c>
      <c r="I2585" t="s">
        <v>10</v>
      </c>
      <c r="J2585" t="s">
        <v>137</v>
      </c>
      <c r="K2585" s="2">
        <v>4</v>
      </c>
      <c r="L2585" t="s">
        <v>55</v>
      </c>
      <c r="M2585" t="s">
        <v>138</v>
      </c>
      <c r="N2585" t="s">
        <v>57</v>
      </c>
    </row>
    <row r="2586" spans="1:14" x14ac:dyDescent="0.25">
      <c r="A2586" s="2">
        <v>1</v>
      </c>
      <c r="B2586" s="2">
        <v>2016</v>
      </c>
      <c r="C2586" t="s">
        <v>327</v>
      </c>
      <c r="D2586" t="s">
        <v>204</v>
      </c>
      <c r="E2586" s="2">
        <v>1</v>
      </c>
      <c r="F2586" s="2">
        <v>1</v>
      </c>
      <c r="G2586" t="s">
        <v>328</v>
      </c>
      <c r="H2586" t="s">
        <v>328</v>
      </c>
      <c r="I2586" t="s">
        <v>10</v>
      </c>
      <c r="J2586" t="s">
        <v>139</v>
      </c>
      <c r="K2586" s="2">
        <v>4</v>
      </c>
      <c r="L2586" t="s">
        <v>85</v>
      </c>
      <c r="M2586" t="s">
        <v>140</v>
      </c>
      <c r="N2586" t="s">
        <v>87</v>
      </c>
    </row>
    <row r="2587" spans="1:14" x14ac:dyDescent="0.25">
      <c r="A2587" s="2">
        <v>1</v>
      </c>
      <c r="B2587" s="2">
        <v>2016</v>
      </c>
      <c r="C2587" t="s">
        <v>327</v>
      </c>
      <c r="D2587" t="s">
        <v>204</v>
      </c>
      <c r="E2587" s="2">
        <v>1</v>
      </c>
      <c r="F2587" s="2">
        <v>1</v>
      </c>
      <c r="G2587" t="s">
        <v>328</v>
      </c>
      <c r="H2587" t="s">
        <v>328</v>
      </c>
      <c r="I2587" t="s">
        <v>10</v>
      </c>
      <c r="J2587" t="s">
        <v>141</v>
      </c>
      <c r="K2587" s="2">
        <v>4</v>
      </c>
      <c r="L2587" t="s">
        <v>85</v>
      </c>
      <c r="M2587" t="s">
        <v>142</v>
      </c>
      <c r="N2587" t="s">
        <v>87</v>
      </c>
    </row>
    <row r="2588" spans="1:14" x14ac:dyDescent="0.25">
      <c r="A2588" s="2">
        <v>1</v>
      </c>
      <c r="B2588" s="2">
        <v>2016</v>
      </c>
      <c r="C2588" t="s">
        <v>327</v>
      </c>
      <c r="D2588" t="s">
        <v>204</v>
      </c>
      <c r="E2588" s="2">
        <v>1</v>
      </c>
      <c r="F2588" s="2">
        <v>1</v>
      </c>
      <c r="G2588" t="s">
        <v>328</v>
      </c>
      <c r="H2588" t="s">
        <v>328</v>
      </c>
      <c r="I2588" t="s">
        <v>10</v>
      </c>
      <c r="J2588" t="s">
        <v>143</v>
      </c>
      <c r="K2588" s="2">
        <v>4</v>
      </c>
      <c r="L2588" t="s">
        <v>85</v>
      </c>
      <c r="M2588" t="s">
        <v>144</v>
      </c>
      <c r="N2588" t="s">
        <v>87</v>
      </c>
    </row>
    <row r="2589" spans="1:14" x14ac:dyDescent="0.25">
      <c r="A2589" s="2">
        <v>1</v>
      </c>
      <c r="B2589" s="2">
        <v>2016</v>
      </c>
      <c r="C2589" t="s">
        <v>327</v>
      </c>
      <c r="D2589" t="s">
        <v>204</v>
      </c>
      <c r="E2589" s="2">
        <v>1</v>
      </c>
      <c r="F2589" s="2">
        <v>1</v>
      </c>
      <c r="G2589" t="s">
        <v>328</v>
      </c>
      <c r="H2589" t="s">
        <v>328</v>
      </c>
      <c r="I2589" t="s">
        <v>10</v>
      </c>
      <c r="J2589" t="s">
        <v>145</v>
      </c>
      <c r="K2589" s="2">
        <v>4</v>
      </c>
      <c r="L2589" t="s">
        <v>55</v>
      </c>
      <c r="M2589" t="s">
        <v>146</v>
      </c>
      <c r="N2589" t="s">
        <v>57</v>
      </c>
    </row>
    <row r="2590" spans="1:14" x14ac:dyDescent="0.25">
      <c r="A2590" s="2">
        <v>1</v>
      </c>
      <c r="B2590" s="2">
        <v>2016</v>
      </c>
      <c r="C2590" t="s">
        <v>327</v>
      </c>
      <c r="D2590" t="s">
        <v>204</v>
      </c>
      <c r="E2590" s="2">
        <v>1</v>
      </c>
      <c r="F2590" s="2">
        <v>1</v>
      </c>
      <c r="G2590" t="s">
        <v>328</v>
      </c>
      <c r="H2590" t="s">
        <v>328</v>
      </c>
      <c r="I2590" t="s">
        <v>10</v>
      </c>
      <c r="J2590" t="s">
        <v>147</v>
      </c>
      <c r="K2590" s="2">
        <v>4</v>
      </c>
      <c r="L2590" t="s">
        <v>55</v>
      </c>
      <c r="M2590" t="s">
        <v>148</v>
      </c>
      <c r="N2590" t="s">
        <v>57</v>
      </c>
    </row>
    <row r="2591" spans="1:14" x14ac:dyDescent="0.25">
      <c r="A2591" s="2">
        <v>1</v>
      </c>
      <c r="B2591" s="2">
        <v>2016</v>
      </c>
      <c r="C2591" t="s">
        <v>327</v>
      </c>
      <c r="D2591" t="s">
        <v>204</v>
      </c>
      <c r="E2591" s="2">
        <v>1</v>
      </c>
      <c r="F2591" s="2">
        <v>1</v>
      </c>
      <c r="G2591" t="s">
        <v>328</v>
      </c>
      <c r="H2591" t="s">
        <v>328</v>
      </c>
      <c r="I2591" t="s">
        <v>10</v>
      </c>
      <c r="J2591" t="s">
        <v>149</v>
      </c>
      <c r="K2591" s="2">
        <v>4</v>
      </c>
      <c r="L2591" t="s">
        <v>55</v>
      </c>
      <c r="M2591" t="s">
        <v>150</v>
      </c>
      <c r="N2591" t="s">
        <v>57</v>
      </c>
    </row>
    <row r="2592" spans="1:14" x14ac:dyDescent="0.25">
      <c r="A2592" s="2">
        <v>1</v>
      </c>
      <c r="B2592" s="2">
        <v>2016</v>
      </c>
      <c r="C2592" t="s">
        <v>327</v>
      </c>
      <c r="D2592" t="s">
        <v>204</v>
      </c>
      <c r="E2592" s="2">
        <v>1</v>
      </c>
      <c r="F2592" s="2">
        <v>1</v>
      </c>
      <c r="G2592" t="s">
        <v>328</v>
      </c>
      <c r="H2592" t="s">
        <v>328</v>
      </c>
      <c r="I2592" t="s">
        <v>10</v>
      </c>
      <c r="J2592" t="s">
        <v>151</v>
      </c>
      <c r="K2592" s="3"/>
      <c r="L2592" t="s">
        <v>52</v>
      </c>
      <c r="M2592" t="s">
        <v>152</v>
      </c>
    </row>
    <row r="2593" spans="1:14" x14ac:dyDescent="0.25">
      <c r="A2593" s="2">
        <v>1</v>
      </c>
      <c r="B2593" s="2">
        <v>2016</v>
      </c>
      <c r="C2593" t="s">
        <v>327</v>
      </c>
      <c r="D2593" t="s">
        <v>204</v>
      </c>
      <c r="E2593" s="2">
        <v>1</v>
      </c>
      <c r="F2593" s="2">
        <v>1</v>
      </c>
      <c r="G2593" t="s">
        <v>328</v>
      </c>
      <c r="H2593" t="s">
        <v>328</v>
      </c>
      <c r="I2593" t="s">
        <v>10</v>
      </c>
      <c r="J2593" t="s">
        <v>153</v>
      </c>
      <c r="K2593" s="2">
        <v>3</v>
      </c>
      <c r="L2593" t="s">
        <v>75</v>
      </c>
      <c r="M2593" t="s">
        <v>154</v>
      </c>
      <c r="N2593" t="s">
        <v>217</v>
      </c>
    </row>
    <row r="2594" spans="1:14" x14ac:dyDescent="0.25">
      <c r="A2594" s="2">
        <v>1</v>
      </c>
      <c r="B2594" s="2">
        <v>2016</v>
      </c>
      <c r="C2594" t="s">
        <v>327</v>
      </c>
      <c r="D2594" t="s">
        <v>204</v>
      </c>
      <c r="E2594" s="2">
        <v>1</v>
      </c>
      <c r="F2594" s="2">
        <v>1</v>
      </c>
      <c r="G2594" t="s">
        <v>328</v>
      </c>
      <c r="H2594" t="s">
        <v>328</v>
      </c>
      <c r="I2594" t="s">
        <v>10</v>
      </c>
      <c r="J2594" t="s">
        <v>156</v>
      </c>
      <c r="K2594" s="2">
        <v>1</v>
      </c>
      <c r="L2594" t="s">
        <v>75</v>
      </c>
      <c r="M2594" t="s">
        <v>157</v>
      </c>
      <c r="N2594" t="s">
        <v>158</v>
      </c>
    </row>
    <row r="2595" spans="1:14" x14ac:dyDescent="0.25">
      <c r="A2595" s="2">
        <v>1</v>
      </c>
      <c r="B2595" s="2">
        <v>2016</v>
      </c>
      <c r="C2595" t="s">
        <v>327</v>
      </c>
      <c r="D2595" t="s">
        <v>204</v>
      </c>
      <c r="E2595" s="2">
        <v>1</v>
      </c>
      <c r="F2595" s="2">
        <v>1</v>
      </c>
      <c r="G2595" t="s">
        <v>328</v>
      </c>
      <c r="H2595" t="s">
        <v>328</v>
      </c>
      <c r="I2595" t="s">
        <v>10</v>
      </c>
      <c r="J2595" t="s">
        <v>159</v>
      </c>
      <c r="K2595" s="3"/>
      <c r="L2595" t="s">
        <v>52</v>
      </c>
      <c r="M2595" t="s">
        <v>160</v>
      </c>
    </row>
    <row r="2596" spans="1:14" x14ac:dyDescent="0.25">
      <c r="A2596" s="2">
        <v>1</v>
      </c>
      <c r="B2596" s="2">
        <v>2016</v>
      </c>
      <c r="C2596" t="s">
        <v>327</v>
      </c>
      <c r="D2596" t="s">
        <v>204</v>
      </c>
      <c r="E2596" s="2">
        <v>1</v>
      </c>
      <c r="F2596" s="2">
        <v>1</v>
      </c>
      <c r="G2596" t="s">
        <v>328</v>
      </c>
      <c r="H2596" t="s">
        <v>328</v>
      </c>
      <c r="I2596" t="s">
        <v>10</v>
      </c>
      <c r="J2596" t="s">
        <v>161</v>
      </c>
      <c r="K2596" s="3"/>
      <c r="L2596" t="s">
        <v>52</v>
      </c>
      <c r="M2596" t="s">
        <v>162</v>
      </c>
    </row>
    <row r="2597" spans="1:14" x14ac:dyDescent="0.25">
      <c r="A2597" s="2">
        <v>1</v>
      </c>
      <c r="B2597" s="2">
        <v>2016</v>
      </c>
      <c r="C2597" t="s">
        <v>327</v>
      </c>
      <c r="D2597" t="s">
        <v>204</v>
      </c>
      <c r="E2597" s="2">
        <v>1</v>
      </c>
      <c r="F2597" s="2">
        <v>1</v>
      </c>
      <c r="G2597" t="s">
        <v>328</v>
      </c>
      <c r="H2597" t="s">
        <v>328</v>
      </c>
      <c r="I2597" t="s">
        <v>10</v>
      </c>
      <c r="J2597" t="s">
        <v>163</v>
      </c>
      <c r="K2597" s="2">
        <v>1</v>
      </c>
      <c r="L2597" t="s">
        <v>52</v>
      </c>
      <c r="M2597" t="s">
        <v>164</v>
      </c>
      <c r="N2597" t="s">
        <v>165</v>
      </c>
    </row>
    <row r="2598" spans="1:14" x14ac:dyDescent="0.25">
      <c r="A2598" s="2">
        <v>1</v>
      </c>
      <c r="B2598" s="2">
        <v>2016</v>
      </c>
      <c r="C2598" t="s">
        <v>327</v>
      </c>
      <c r="D2598" t="s">
        <v>204</v>
      </c>
      <c r="E2598" s="2">
        <v>1</v>
      </c>
      <c r="F2598" s="2">
        <v>1</v>
      </c>
      <c r="G2598" t="s">
        <v>328</v>
      </c>
      <c r="H2598" t="s">
        <v>328</v>
      </c>
      <c r="I2598" t="s">
        <v>10</v>
      </c>
      <c r="J2598" t="s">
        <v>166</v>
      </c>
      <c r="K2598" s="2">
        <v>4</v>
      </c>
      <c r="L2598" t="s">
        <v>55</v>
      </c>
      <c r="M2598" t="s">
        <v>167</v>
      </c>
      <c r="N2598" t="s">
        <v>57</v>
      </c>
    </row>
    <row r="2599" spans="1:14" x14ac:dyDescent="0.25">
      <c r="A2599" s="2">
        <v>1</v>
      </c>
      <c r="B2599" s="2">
        <v>2016</v>
      </c>
      <c r="C2599" t="s">
        <v>329</v>
      </c>
      <c r="D2599" t="s">
        <v>48</v>
      </c>
      <c r="E2599" s="2">
        <v>1</v>
      </c>
      <c r="F2599" s="2">
        <v>1</v>
      </c>
      <c r="G2599" t="s">
        <v>182</v>
      </c>
      <c r="H2599" t="s">
        <v>182</v>
      </c>
      <c r="I2599" t="s">
        <v>21</v>
      </c>
      <c r="J2599" t="s">
        <v>51</v>
      </c>
      <c r="K2599" s="3"/>
      <c r="L2599" t="s">
        <v>52</v>
      </c>
      <c r="M2599" t="s">
        <v>53</v>
      </c>
    </row>
    <row r="2600" spans="1:14" x14ac:dyDescent="0.25">
      <c r="A2600" s="2">
        <v>1</v>
      </c>
      <c r="B2600" s="2">
        <v>2016</v>
      </c>
      <c r="C2600" t="s">
        <v>329</v>
      </c>
      <c r="D2600" t="s">
        <v>48</v>
      </c>
      <c r="E2600" s="2">
        <v>1</v>
      </c>
      <c r="F2600" s="2">
        <v>1</v>
      </c>
      <c r="G2600" t="s">
        <v>182</v>
      </c>
      <c r="H2600" t="s">
        <v>182</v>
      </c>
      <c r="I2600" t="s">
        <v>21</v>
      </c>
      <c r="J2600" t="s">
        <v>54</v>
      </c>
      <c r="K2600" s="2">
        <v>2</v>
      </c>
      <c r="L2600" t="s">
        <v>55</v>
      </c>
      <c r="M2600" t="s">
        <v>56</v>
      </c>
      <c r="N2600" t="s">
        <v>187</v>
      </c>
    </row>
    <row r="2601" spans="1:14" x14ac:dyDescent="0.25">
      <c r="A2601" s="2">
        <v>1</v>
      </c>
      <c r="B2601" s="2">
        <v>2016</v>
      </c>
      <c r="C2601" t="s">
        <v>329</v>
      </c>
      <c r="D2601" t="s">
        <v>48</v>
      </c>
      <c r="E2601" s="2">
        <v>1</v>
      </c>
      <c r="F2601" s="2">
        <v>1</v>
      </c>
      <c r="G2601" t="s">
        <v>182</v>
      </c>
      <c r="H2601" t="s">
        <v>182</v>
      </c>
      <c r="I2601" t="s">
        <v>21</v>
      </c>
      <c r="J2601" t="s">
        <v>58</v>
      </c>
      <c r="K2601" s="2">
        <v>3</v>
      </c>
      <c r="L2601" t="s">
        <v>55</v>
      </c>
      <c r="M2601" t="s">
        <v>59</v>
      </c>
      <c r="N2601" t="s">
        <v>178</v>
      </c>
    </row>
    <row r="2602" spans="1:14" x14ac:dyDescent="0.25">
      <c r="A2602" s="2">
        <v>1</v>
      </c>
      <c r="B2602" s="2">
        <v>2016</v>
      </c>
      <c r="C2602" t="s">
        <v>329</v>
      </c>
      <c r="D2602" t="s">
        <v>48</v>
      </c>
      <c r="E2602" s="2">
        <v>1</v>
      </c>
      <c r="F2602" s="2">
        <v>1</v>
      </c>
      <c r="G2602" t="s">
        <v>182</v>
      </c>
      <c r="H2602" t="s">
        <v>182</v>
      </c>
      <c r="I2602" t="s">
        <v>21</v>
      </c>
      <c r="J2602" t="s">
        <v>60</v>
      </c>
      <c r="K2602" s="2">
        <v>2</v>
      </c>
      <c r="L2602" t="s">
        <v>61</v>
      </c>
      <c r="M2602" t="s">
        <v>62</v>
      </c>
      <c r="N2602" t="s">
        <v>63</v>
      </c>
    </row>
    <row r="2603" spans="1:14" x14ac:dyDescent="0.25">
      <c r="A2603" s="2">
        <v>1</v>
      </c>
      <c r="B2603" s="2">
        <v>2016</v>
      </c>
      <c r="C2603" t="s">
        <v>329</v>
      </c>
      <c r="D2603" t="s">
        <v>48</v>
      </c>
      <c r="E2603" s="2">
        <v>1</v>
      </c>
      <c r="F2603" s="2">
        <v>1</v>
      </c>
      <c r="G2603" t="s">
        <v>182</v>
      </c>
      <c r="H2603" t="s">
        <v>182</v>
      </c>
      <c r="I2603" t="s">
        <v>21</v>
      </c>
      <c r="J2603" t="s">
        <v>64</v>
      </c>
      <c r="K2603" s="2">
        <v>2</v>
      </c>
      <c r="L2603" t="s">
        <v>65</v>
      </c>
      <c r="M2603" t="s">
        <v>66</v>
      </c>
      <c r="N2603" t="s">
        <v>186</v>
      </c>
    </row>
    <row r="2604" spans="1:14" x14ac:dyDescent="0.25">
      <c r="A2604" s="2">
        <v>1</v>
      </c>
      <c r="B2604" s="2">
        <v>2016</v>
      </c>
      <c r="C2604" t="s">
        <v>329</v>
      </c>
      <c r="D2604" t="s">
        <v>48</v>
      </c>
      <c r="E2604" s="2">
        <v>1</v>
      </c>
      <c r="F2604" s="2">
        <v>1</v>
      </c>
      <c r="G2604" t="s">
        <v>182</v>
      </c>
      <c r="H2604" t="s">
        <v>182</v>
      </c>
      <c r="I2604" t="s">
        <v>21</v>
      </c>
      <c r="J2604" t="s">
        <v>68</v>
      </c>
      <c r="K2604" s="2">
        <v>2</v>
      </c>
      <c r="L2604" t="s">
        <v>65</v>
      </c>
      <c r="M2604" t="s">
        <v>69</v>
      </c>
      <c r="N2604" t="s">
        <v>186</v>
      </c>
    </row>
    <row r="2605" spans="1:14" x14ac:dyDescent="0.25">
      <c r="A2605" s="2">
        <v>1</v>
      </c>
      <c r="B2605" s="2">
        <v>2016</v>
      </c>
      <c r="C2605" t="s">
        <v>329</v>
      </c>
      <c r="D2605" t="s">
        <v>48</v>
      </c>
      <c r="E2605" s="2">
        <v>1</v>
      </c>
      <c r="F2605" s="2">
        <v>1</v>
      </c>
      <c r="G2605" t="s">
        <v>182</v>
      </c>
      <c r="H2605" t="s">
        <v>182</v>
      </c>
      <c r="I2605" t="s">
        <v>21</v>
      </c>
      <c r="J2605" t="s">
        <v>70</v>
      </c>
      <c r="K2605" s="2">
        <v>3</v>
      </c>
      <c r="L2605" t="s">
        <v>65</v>
      </c>
      <c r="M2605" t="s">
        <v>71</v>
      </c>
      <c r="N2605" t="s">
        <v>67</v>
      </c>
    </row>
    <row r="2606" spans="1:14" x14ac:dyDescent="0.25">
      <c r="A2606" s="2">
        <v>1</v>
      </c>
      <c r="B2606" s="2">
        <v>2016</v>
      </c>
      <c r="C2606" t="s">
        <v>329</v>
      </c>
      <c r="D2606" t="s">
        <v>48</v>
      </c>
      <c r="E2606" s="2">
        <v>1</v>
      </c>
      <c r="F2606" s="2">
        <v>1</v>
      </c>
      <c r="G2606" t="s">
        <v>182</v>
      </c>
      <c r="H2606" t="s">
        <v>182</v>
      </c>
      <c r="I2606" t="s">
        <v>21</v>
      </c>
      <c r="J2606" t="s">
        <v>72</v>
      </c>
      <c r="K2606" s="3"/>
      <c r="L2606" t="s">
        <v>52</v>
      </c>
      <c r="M2606" t="s">
        <v>73</v>
      </c>
    </row>
    <row r="2607" spans="1:14" x14ac:dyDescent="0.25">
      <c r="A2607" s="2">
        <v>1</v>
      </c>
      <c r="B2607" s="2">
        <v>2016</v>
      </c>
      <c r="C2607" t="s">
        <v>329</v>
      </c>
      <c r="D2607" t="s">
        <v>48</v>
      </c>
      <c r="E2607" s="2">
        <v>1</v>
      </c>
      <c r="F2607" s="2">
        <v>1</v>
      </c>
      <c r="G2607" t="s">
        <v>182</v>
      </c>
      <c r="H2607" t="s">
        <v>182</v>
      </c>
      <c r="I2607" t="s">
        <v>21</v>
      </c>
      <c r="J2607" t="s">
        <v>74</v>
      </c>
      <c r="K2607" s="2">
        <v>3</v>
      </c>
      <c r="L2607" t="s">
        <v>75</v>
      </c>
      <c r="M2607" t="s">
        <v>76</v>
      </c>
      <c r="N2607" t="s">
        <v>221</v>
      </c>
    </row>
    <row r="2608" spans="1:14" x14ac:dyDescent="0.25">
      <c r="A2608" s="2">
        <v>1</v>
      </c>
      <c r="B2608" s="2">
        <v>2016</v>
      </c>
      <c r="C2608" t="s">
        <v>329</v>
      </c>
      <c r="D2608" t="s">
        <v>48</v>
      </c>
      <c r="E2608" s="2">
        <v>1</v>
      </c>
      <c r="F2608" s="2">
        <v>1</v>
      </c>
      <c r="G2608" t="s">
        <v>182</v>
      </c>
      <c r="H2608" t="s">
        <v>182</v>
      </c>
      <c r="I2608" t="s">
        <v>21</v>
      </c>
      <c r="J2608" t="s">
        <v>78</v>
      </c>
      <c r="K2608" s="2">
        <v>1</v>
      </c>
      <c r="L2608" t="s">
        <v>75</v>
      </c>
      <c r="M2608" t="s">
        <v>79</v>
      </c>
      <c r="N2608" t="s">
        <v>80</v>
      </c>
    </row>
    <row r="2609" spans="1:14" x14ac:dyDescent="0.25">
      <c r="A2609" s="2">
        <v>1</v>
      </c>
      <c r="B2609" s="2">
        <v>2016</v>
      </c>
      <c r="C2609" t="s">
        <v>329</v>
      </c>
      <c r="D2609" t="s">
        <v>48</v>
      </c>
      <c r="E2609" s="2">
        <v>1</v>
      </c>
      <c r="F2609" s="2">
        <v>1</v>
      </c>
      <c r="G2609" t="s">
        <v>182</v>
      </c>
      <c r="H2609" t="s">
        <v>182</v>
      </c>
      <c r="I2609" t="s">
        <v>21</v>
      </c>
      <c r="J2609" t="s">
        <v>81</v>
      </c>
      <c r="K2609" s="2">
        <v>3</v>
      </c>
      <c r="L2609" t="s">
        <v>75</v>
      </c>
      <c r="M2609" t="s">
        <v>82</v>
      </c>
      <c r="N2609" t="s">
        <v>208</v>
      </c>
    </row>
    <row r="2610" spans="1:14" x14ac:dyDescent="0.25">
      <c r="A2610" s="2">
        <v>1</v>
      </c>
      <c r="B2610" s="2">
        <v>2016</v>
      </c>
      <c r="C2610" t="s">
        <v>329</v>
      </c>
      <c r="D2610" t="s">
        <v>48</v>
      </c>
      <c r="E2610" s="2">
        <v>1</v>
      </c>
      <c r="F2610" s="2">
        <v>1</v>
      </c>
      <c r="G2610" t="s">
        <v>182</v>
      </c>
      <c r="H2610" t="s">
        <v>182</v>
      </c>
      <c r="I2610" t="s">
        <v>21</v>
      </c>
      <c r="J2610" t="s">
        <v>84</v>
      </c>
      <c r="K2610" s="2">
        <v>4</v>
      </c>
      <c r="L2610" t="s">
        <v>85</v>
      </c>
      <c r="M2610" t="s">
        <v>86</v>
      </c>
      <c r="N2610" t="s">
        <v>87</v>
      </c>
    </row>
    <row r="2611" spans="1:14" x14ac:dyDescent="0.25">
      <c r="A2611" s="2">
        <v>1</v>
      </c>
      <c r="B2611" s="2">
        <v>2016</v>
      </c>
      <c r="C2611" t="s">
        <v>329</v>
      </c>
      <c r="D2611" t="s">
        <v>48</v>
      </c>
      <c r="E2611" s="2">
        <v>1</v>
      </c>
      <c r="F2611" s="2">
        <v>1</v>
      </c>
      <c r="G2611" t="s">
        <v>182</v>
      </c>
      <c r="H2611" t="s">
        <v>182</v>
      </c>
      <c r="I2611" t="s">
        <v>21</v>
      </c>
      <c r="J2611" t="s">
        <v>88</v>
      </c>
      <c r="K2611" s="2">
        <v>4</v>
      </c>
      <c r="L2611" t="s">
        <v>85</v>
      </c>
      <c r="M2611" t="s">
        <v>89</v>
      </c>
      <c r="N2611" t="s">
        <v>87</v>
      </c>
    </row>
    <row r="2612" spans="1:14" x14ac:dyDescent="0.25">
      <c r="A2612" s="2">
        <v>1</v>
      </c>
      <c r="B2612" s="2">
        <v>2016</v>
      </c>
      <c r="C2612" t="s">
        <v>329</v>
      </c>
      <c r="D2612" t="s">
        <v>48</v>
      </c>
      <c r="E2612" s="2">
        <v>1</v>
      </c>
      <c r="F2612" s="2">
        <v>1</v>
      </c>
      <c r="G2612" t="s">
        <v>182</v>
      </c>
      <c r="H2612" t="s">
        <v>182</v>
      </c>
      <c r="I2612" t="s">
        <v>21</v>
      </c>
      <c r="J2612" t="s">
        <v>90</v>
      </c>
      <c r="K2612" s="2">
        <v>1</v>
      </c>
      <c r="L2612" t="s">
        <v>75</v>
      </c>
      <c r="M2612" t="s">
        <v>91</v>
      </c>
      <c r="N2612" t="s">
        <v>200</v>
      </c>
    </row>
    <row r="2613" spans="1:14" x14ac:dyDescent="0.25">
      <c r="A2613" s="2">
        <v>1</v>
      </c>
      <c r="B2613" s="2">
        <v>2016</v>
      </c>
      <c r="C2613" t="s">
        <v>329</v>
      </c>
      <c r="D2613" t="s">
        <v>48</v>
      </c>
      <c r="E2613" s="2">
        <v>1</v>
      </c>
      <c r="F2613" s="2">
        <v>1</v>
      </c>
      <c r="G2613" t="s">
        <v>182</v>
      </c>
      <c r="H2613" t="s">
        <v>182</v>
      </c>
      <c r="I2613" t="s">
        <v>21</v>
      </c>
      <c r="J2613" t="s">
        <v>93</v>
      </c>
      <c r="K2613" s="2">
        <v>1</v>
      </c>
      <c r="L2613" t="s">
        <v>75</v>
      </c>
      <c r="M2613" t="s">
        <v>94</v>
      </c>
      <c r="N2613" t="s">
        <v>200</v>
      </c>
    </row>
    <row r="2614" spans="1:14" x14ac:dyDescent="0.25">
      <c r="A2614" s="2">
        <v>1</v>
      </c>
      <c r="B2614" s="2">
        <v>2016</v>
      </c>
      <c r="C2614" t="s">
        <v>329</v>
      </c>
      <c r="D2614" t="s">
        <v>48</v>
      </c>
      <c r="E2614" s="2">
        <v>1</v>
      </c>
      <c r="F2614" s="2">
        <v>1</v>
      </c>
      <c r="G2614" t="s">
        <v>182</v>
      </c>
      <c r="H2614" t="s">
        <v>182</v>
      </c>
      <c r="I2614" t="s">
        <v>21</v>
      </c>
      <c r="J2614" t="s">
        <v>96</v>
      </c>
      <c r="K2614" s="2">
        <v>1</v>
      </c>
      <c r="L2614" t="s">
        <v>75</v>
      </c>
      <c r="M2614" t="s">
        <v>97</v>
      </c>
    </row>
    <row r="2615" spans="1:14" x14ac:dyDescent="0.25">
      <c r="A2615" s="2">
        <v>1</v>
      </c>
      <c r="B2615" s="2">
        <v>2016</v>
      </c>
      <c r="C2615" t="s">
        <v>329</v>
      </c>
      <c r="D2615" t="s">
        <v>48</v>
      </c>
      <c r="E2615" s="2">
        <v>1</v>
      </c>
      <c r="F2615" s="2">
        <v>1</v>
      </c>
      <c r="G2615" t="s">
        <v>182</v>
      </c>
      <c r="H2615" t="s">
        <v>182</v>
      </c>
      <c r="I2615" t="s">
        <v>21</v>
      </c>
      <c r="J2615" t="s">
        <v>98</v>
      </c>
      <c r="K2615" s="2">
        <v>3</v>
      </c>
      <c r="L2615" t="s">
        <v>85</v>
      </c>
      <c r="M2615" t="s">
        <v>99</v>
      </c>
      <c r="N2615" t="s">
        <v>126</v>
      </c>
    </row>
    <row r="2616" spans="1:14" x14ac:dyDescent="0.25">
      <c r="A2616" s="2">
        <v>1</v>
      </c>
      <c r="B2616" s="2">
        <v>2016</v>
      </c>
      <c r="C2616" t="s">
        <v>329</v>
      </c>
      <c r="D2616" t="s">
        <v>48</v>
      </c>
      <c r="E2616" s="2">
        <v>1</v>
      </c>
      <c r="F2616" s="2">
        <v>1</v>
      </c>
      <c r="G2616" t="s">
        <v>182</v>
      </c>
      <c r="H2616" t="s">
        <v>182</v>
      </c>
      <c r="I2616" t="s">
        <v>21</v>
      </c>
      <c r="J2616" t="s">
        <v>100</v>
      </c>
      <c r="K2616" s="3"/>
      <c r="L2616" t="s">
        <v>61</v>
      </c>
      <c r="M2616" t="s">
        <v>101</v>
      </c>
    </row>
    <row r="2617" spans="1:14" x14ac:dyDescent="0.25">
      <c r="A2617" s="2">
        <v>1</v>
      </c>
      <c r="B2617" s="2">
        <v>2016</v>
      </c>
      <c r="C2617" t="s">
        <v>329</v>
      </c>
      <c r="D2617" t="s">
        <v>48</v>
      </c>
      <c r="E2617" s="2">
        <v>1</v>
      </c>
      <c r="F2617" s="2">
        <v>1</v>
      </c>
      <c r="G2617" t="s">
        <v>182</v>
      </c>
      <c r="H2617" t="s">
        <v>182</v>
      </c>
      <c r="I2617" t="s">
        <v>21</v>
      </c>
      <c r="J2617" t="s">
        <v>102</v>
      </c>
      <c r="K2617" s="3"/>
      <c r="L2617" t="s">
        <v>61</v>
      </c>
      <c r="M2617" t="s">
        <v>103</v>
      </c>
    </row>
    <row r="2618" spans="1:14" x14ac:dyDescent="0.25">
      <c r="A2618" s="2">
        <v>1</v>
      </c>
      <c r="B2618" s="2">
        <v>2016</v>
      </c>
      <c r="C2618" t="s">
        <v>329</v>
      </c>
      <c r="D2618" t="s">
        <v>48</v>
      </c>
      <c r="E2618" s="2">
        <v>1</v>
      </c>
      <c r="F2618" s="2">
        <v>1</v>
      </c>
      <c r="G2618" t="s">
        <v>182</v>
      </c>
      <c r="H2618" t="s">
        <v>182</v>
      </c>
      <c r="I2618" t="s">
        <v>21</v>
      </c>
      <c r="J2618" t="s">
        <v>104</v>
      </c>
      <c r="K2618" s="3"/>
      <c r="L2618" t="s">
        <v>61</v>
      </c>
      <c r="M2618" t="s">
        <v>105</v>
      </c>
    </row>
    <row r="2619" spans="1:14" x14ac:dyDescent="0.25">
      <c r="A2619" s="2">
        <v>1</v>
      </c>
      <c r="B2619" s="2">
        <v>2016</v>
      </c>
      <c r="C2619" t="s">
        <v>329</v>
      </c>
      <c r="D2619" t="s">
        <v>48</v>
      </c>
      <c r="E2619" s="2">
        <v>1</v>
      </c>
      <c r="F2619" s="2">
        <v>1</v>
      </c>
      <c r="G2619" t="s">
        <v>182</v>
      </c>
      <c r="H2619" t="s">
        <v>182</v>
      </c>
      <c r="I2619" t="s">
        <v>21</v>
      </c>
      <c r="J2619" t="s">
        <v>106</v>
      </c>
      <c r="K2619" s="3"/>
      <c r="L2619" t="s">
        <v>61</v>
      </c>
      <c r="M2619" t="s">
        <v>107</v>
      </c>
    </row>
    <row r="2620" spans="1:14" x14ac:dyDescent="0.25">
      <c r="A2620" s="2">
        <v>1</v>
      </c>
      <c r="B2620" s="2">
        <v>2016</v>
      </c>
      <c r="C2620" t="s">
        <v>329</v>
      </c>
      <c r="D2620" t="s">
        <v>48</v>
      </c>
      <c r="E2620" s="2">
        <v>1</v>
      </c>
      <c r="F2620" s="2">
        <v>1</v>
      </c>
      <c r="G2620" t="s">
        <v>182</v>
      </c>
      <c r="H2620" t="s">
        <v>182</v>
      </c>
      <c r="I2620" t="s">
        <v>21</v>
      </c>
      <c r="J2620" t="s">
        <v>108</v>
      </c>
      <c r="K2620" s="3"/>
      <c r="L2620" t="s">
        <v>61</v>
      </c>
      <c r="M2620" t="s">
        <v>109</v>
      </c>
    </row>
    <row r="2621" spans="1:14" x14ac:dyDescent="0.25">
      <c r="A2621" s="2">
        <v>1</v>
      </c>
      <c r="B2621" s="2">
        <v>2016</v>
      </c>
      <c r="C2621" t="s">
        <v>329</v>
      </c>
      <c r="D2621" t="s">
        <v>48</v>
      </c>
      <c r="E2621" s="2">
        <v>1</v>
      </c>
      <c r="F2621" s="2">
        <v>1</v>
      </c>
      <c r="G2621" t="s">
        <v>182</v>
      </c>
      <c r="H2621" t="s">
        <v>182</v>
      </c>
      <c r="I2621" t="s">
        <v>21</v>
      </c>
      <c r="J2621" t="s">
        <v>110</v>
      </c>
      <c r="K2621" s="3"/>
      <c r="L2621" t="s">
        <v>61</v>
      </c>
      <c r="M2621" t="s">
        <v>111</v>
      </c>
    </row>
    <row r="2622" spans="1:14" x14ac:dyDescent="0.25">
      <c r="A2622" s="2">
        <v>1</v>
      </c>
      <c r="B2622" s="2">
        <v>2016</v>
      </c>
      <c r="C2622" t="s">
        <v>329</v>
      </c>
      <c r="D2622" t="s">
        <v>48</v>
      </c>
      <c r="E2622" s="2">
        <v>1</v>
      </c>
      <c r="F2622" s="2">
        <v>1</v>
      </c>
      <c r="G2622" t="s">
        <v>182</v>
      </c>
      <c r="H2622" t="s">
        <v>182</v>
      </c>
      <c r="I2622" t="s">
        <v>21</v>
      </c>
      <c r="J2622" t="s">
        <v>112</v>
      </c>
      <c r="K2622" s="3"/>
      <c r="L2622" t="s">
        <v>61</v>
      </c>
      <c r="M2622" t="s">
        <v>113</v>
      </c>
    </row>
    <row r="2623" spans="1:14" x14ac:dyDescent="0.25">
      <c r="A2623" s="2">
        <v>1</v>
      </c>
      <c r="B2623" s="2">
        <v>2016</v>
      </c>
      <c r="C2623" t="s">
        <v>329</v>
      </c>
      <c r="D2623" t="s">
        <v>48</v>
      </c>
      <c r="E2623" s="2">
        <v>1</v>
      </c>
      <c r="F2623" s="2">
        <v>1</v>
      </c>
      <c r="G2623" t="s">
        <v>182</v>
      </c>
      <c r="H2623" t="s">
        <v>182</v>
      </c>
      <c r="I2623" t="s">
        <v>21</v>
      </c>
      <c r="J2623" t="s">
        <v>114</v>
      </c>
      <c r="K2623" s="3"/>
      <c r="L2623" t="s">
        <v>61</v>
      </c>
      <c r="M2623" t="s">
        <v>115</v>
      </c>
    </row>
    <row r="2624" spans="1:14" x14ac:dyDescent="0.25">
      <c r="A2624" s="2">
        <v>1</v>
      </c>
      <c r="B2624" s="2">
        <v>2016</v>
      </c>
      <c r="C2624" t="s">
        <v>329</v>
      </c>
      <c r="D2624" t="s">
        <v>48</v>
      </c>
      <c r="E2624" s="2">
        <v>1</v>
      </c>
      <c r="F2624" s="2">
        <v>1</v>
      </c>
      <c r="G2624" t="s">
        <v>182</v>
      </c>
      <c r="H2624" t="s">
        <v>182</v>
      </c>
      <c r="I2624" t="s">
        <v>21</v>
      </c>
      <c r="J2624" t="s">
        <v>116</v>
      </c>
      <c r="K2624" s="2">
        <v>4</v>
      </c>
      <c r="L2624" t="s">
        <v>65</v>
      </c>
      <c r="M2624" t="s">
        <v>117</v>
      </c>
      <c r="N2624" t="s">
        <v>185</v>
      </c>
    </row>
    <row r="2625" spans="1:14" x14ac:dyDescent="0.25">
      <c r="A2625" s="2">
        <v>1</v>
      </c>
      <c r="B2625" s="2">
        <v>2016</v>
      </c>
      <c r="C2625" t="s">
        <v>329</v>
      </c>
      <c r="D2625" t="s">
        <v>48</v>
      </c>
      <c r="E2625" s="2">
        <v>1</v>
      </c>
      <c r="F2625" s="2">
        <v>1</v>
      </c>
      <c r="G2625" t="s">
        <v>182</v>
      </c>
      <c r="H2625" t="s">
        <v>182</v>
      </c>
      <c r="I2625" t="s">
        <v>21</v>
      </c>
      <c r="J2625" t="s">
        <v>118</v>
      </c>
      <c r="K2625" s="2">
        <v>2</v>
      </c>
      <c r="L2625" t="s">
        <v>55</v>
      </c>
      <c r="M2625" t="s">
        <v>119</v>
      </c>
      <c r="N2625" t="s">
        <v>187</v>
      </c>
    </row>
    <row r="2626" spans="1:14" x14ac:dyDescent="0.25">
      <c r="A2626" s="2">
        <v>1</v>
      </c>
      <c r="B2626" s="2">
        <v>2016</v>
      </c>
      <c r="C2626" t="s">
        <v>329</v>
      </c>
      <c r="D2626" t="s">
        <v>48</v>
      </c>
      <c r="E2626" s="2">
        <v>1</v>
      </c>
      <c r="F2626" s="2">
        <v>1</v>
      </c>
      <c r="G2626" t="s">
        <v>182</v>
      </c>
      <c r="H2626" t="s">
        <v>182</v>
      </c>
      <c r="I2626" t="s">
        <v>21</v>
      </c>
      <c r="J2626" t="s">
        <v>120</v>
      </c>
      <c r="K2626" s="2">
        <v>1</v>
      </c>
      <c r="L2626" t="s">
        <v>65</v>
      </c>
      <c r="M2626" t="s">
        <v>121</v>
      </c>
      <c r="N2626" t="s">
        <v>230</v>
      </c>
    </row>
    <row r="2627" spans="1:14" x14ac:dyDescent="0.25">
      <c r="A2627" s="2">
        <v>1</v>
      </c>
      <c r="B2627" s="2">
        <v>2016</v>
      </c>
      <c r="C2627" t="s">
        <v>329</v>
      </c>
      <c r="D2627" t="s">
        <v>48</v>
      </c>
      <c r="E2627" s="2">
        <v>1</v>
      </c>
      <c r="F2627" s="2">
        <v>1</v>
      </c>
      <c r="G2627" t="s">
        <v>182</v>
      </c>
      <c r="H2627" t="s">
        <v>182</v>
      </c>
      <c r="I2627" t="s">
        <v>21</v>
      </c>
      <c r="J2627" t="s">
        <v>122</v>
      </c>
      <c r="K2627" s="2">
        <v>4</v>
      </c>
      <c r="L2627" t="s">
        <v>85</v>
      </c>
      <c r="M2627" t="s">
        <v>123</v>
      </c>
      <c r="N2627" t="s">
        <v>87</v>
      </c>
    </row>
    <row r="2628" spans="1:14" x14ac:dyDescent="0.25">
      <c r="A2628" s="2">
        <v>1</v>
      </c>
      <c r="B2628" s="2">
        <v>2016</v>
      </c>
      <c r="C2628" t="s">
        <v>329</v>
      </c>
      <c r="D2628" t="s">
        <v>48</v>
      </c>
      <c r="E2628" s="2">
        <v>1</v>
      </c>
      <c r="F2628" s="2">
        <v>1</v>
      </c>
      <c r="G2628" t="s">
        <v>182</v>
      </c>
      <c r="H2628" t="s">
        <v>182</v>
      </c>
      <c r="I2628" t="s">
        <v>21</v>
      </c>
      <c r="J2628" t="s">
        <v>124</v>
      </c>
      <c r="K2628" s="2">
        <v>2</v>
      </c>
      <c r="L2628" t="s">
        <v>85</v>
      </c>
      <c r="M2628" t="s">
        <v>125</v>
      </c>
      <c r="N2628" t="s">
        <v>176</v>
      </c>
    </row>
    <row r="2629" spans="1:14" x14ac:dyDescent="0.25">
      <c r="A2629" s="2">
        <v>1</v>
      </c>
      <c r="B2629" s="2">
        <v>2016</v>
      </c>
      <c r="C2629" t="s">
        <v>329</v>
      </c>
      <c r="D2629" t="s">
        <v>48</v>
      </c>
      <c r="E2629" s="2">
        <v>1</v>
      </c>
      <c r="F2629" s="2">
        <v>1</v>
      </c>
      <c r="G2629" t="s">
        <v>182</v>
      </c>
      <c r="H2629" t="s">
        <v>182</v>
      </c>
      <c r="I2629" t="s">
        <v>21</v>
      </c>
      <c r="J2629" t="s">
        <v>127</v>
      </c>
      <c r="K2629" s="2">
        <v>3</v>
      </c>
      <c r="L2629" t="s">
        <v>85</v>
      </c>
      <c r="M2629" t="s">
        <v>128</v>
      </c>
      <c r="N2629" t="s">
        <v>126</v>
      </c>
    </row>
    <row r="2630" spans="1:14" x14ac:dyDescent="0.25">
      <c r="A2630" s="2">
        <v>1</v>
      </c>
      <c r="B2630" s="2">
        <v>2016</v>
      </c>
      <c r="C2630" t="s">
        <v>329</v>
      </c>
      <c r="D2630" t="s">
        <v>48</v>
      </c>
      <c r="E2630" s="2">
        <v>1</v>
      </c>
      <c r="F2630" s="2">
        <v>1</v>
      </c>
      <c r="G2630" t="s">
        <v>182</v>
      </c>
      <c r="H2630" t="s">
        <v>182</v>
      </c>
      <c r="I2630" t="s">
        <v>21</v>
      </c>
      <c r="J2630" t="s">
        <v>129</v>
      </c>
      <c r="K2630" s="2">
        <v>3</v>
      </c>
      <c r="L2630" t="s">
        <v>85</v>
      </c>
      <c r="M2630" t="s">
        <v>130</v>
      </c>
      <c r="N2630" t="s">
        <v>126</v>
      </c>
    </row>
    <row r="2631" spans="1:14" x14ac:dyDescent="0.25">
      <c r="A2631" s="2">
        <v>1</v>
      </c>
      <c r="B2631" s="2">
        <v>2016</v>
      </c>
      <c r="C2631" t="s">
        <v>329</v>
      </c>
      <c r="D2631" t="s">
        <v>48</v>
      </c>
      <c r="E2631" s="2">
        <v>1</v>
      </c>
      <c r="F2631" s="2">
        <v>1</v>
      </c>
      <c r="G2631" t="s">
        <v>182</v>
      </c>
      <c r="H2631" t="s">
        <v>182</v>
      </c>
      <c r="I2631" t="s">
        <v>21</v>
      </c>
      <c r="J2631" t="s">
        <v>131</v>
      </c>
      <c r="K2631" s="2">
        <v>4</v>
      </c>
      <c r="L2631" t="s">
        <v>85</v>
      </c>
      <c r="M2631" t="s">
        <v>132</v>
      </c>
      <c r="N2631" t="s">
        <v>87</v>
      </c>
    </row>
    <row r="2632" spans="1:14" x14ac:dyDescent="0.25">
      <c r="A2632" s="2">
        <v>1</v>
      </c>
      <c r="B2632" s="2">
        <v>2016</v>
      </c>
      <c r="C2632" t="s">
        <v>329</v>
      </c>
      <c r="D2632" t="s">
        <v>48</v>
      </c>
      <c r="E2632" s="2">
        <v>1</v>
      </c>
      <c r="F2632" s="2">
        <v>1</v>
      </c>
      <c r="G2632" t="s">
        <v>182</v>
      </c>
      <c r="H2632" t="s">
        <v>182</v>
      </c>
      <c r="I2632" t="s">
        <v>21</v>
      </c>
      <c r="J2632" t="s">
        <v>133</v>
      </c>
      <c r="K2632" s="2">
        <v>2</v>
      </c>
      <c r="L2632" t="s">
        <v>52</v>
      </c>
      <c r="M2632" t="s">
        <v>134</v>
      </c>
      <c r="N2632" t="s">
        <v>63</v>
      </c>
    </row>
    <row r="2633" spans="1:14" x14ac:dyDescent="0.25">
      <c r="A2633" s="2">
        <v>1</v>
      </c>
      <c r="B2633" s="2">
        <v>2016</v>
      </c>
      <c r="C2633" t="s">
        <v>329</v>
      </c>
      <c r="D2633" t="s">
        <v>48</v>
      </c>
      <c r="E2633" s="2">
        <v>1</v>
      </c>
      <c r="F2633" s="2">
        <v>1</v>
      </c>
      <c r="G2633" t="s">
        <v>182</v>
      </c>
      <c r="H2633" t="s">
        <v>182</v>
      </c>
      <c r="I2633" t="s">
        <v>21</v>
      </c>
      <c r="J2633" t="s">
        <v>135</v>
      </c>
      <c r="K2633" s="2">
        <v>3</v>
      </c>
      <c r="L2633" t="s">
        <v>55</v>
      </c>
      <c r="M2633" t="s">
        <v>136</v>
      </c>
      <c r="N2633" t="s">
        <v>178</v>
      </c>
    </row>
    <row r="2634" spans="1:14" x14ac:dyDescent="0.25">
      <c r="A2634" s="2">
        <v>1</v>
      </c>
      <c r="B2634" s="2">
        <v>2016</v>
      </c>
      <c r="C2634" t="s">
        <v>329</v>
      </c>
      <c r="D2634" t="s">
        <v>48</v>
      </c>
      <c r="E2634" s="2">
        <v>1</v>
      </c>
      <c r="F2634" s="2">
        <v>1</v>
      </c>
      <c r="G2634" t="s">
        <v>182</v>
      </c>
      <c r="H2634" t="s">
        <v>182</v>
      </c>
      <c r="I2634" t="s">
        <v>21</v>
      </c>
      <c r="J2634" t="s">
        <v>137</v>
      </c>
      <c r="K2634" s="2">
        <v>2</v>
      </c>
      <c r="L2634" t="s">
        <v>55</v>
      </c>
      <c r="M2634" t="s">
        <v>138</v>
      </c>
      <c r="N2634" t="s">
        <v>187</v>
      </c>
    </row>
    <row r="2635" spans="1:14" x14ac:dyDescent="0.25">
      <c r="A2635" s="2">
        <v>1</v>
      </c>
      <c r="B2635" s="2">
        <v>2016</v>
      </c>
      <c r="C2635" t="s">
        <v>329</v>
      </c>
      <c r="D2635" t="s">
        <v>48</v>
      </c>
      <c r="E2635" s="2">
        <v>1</v>
      </c>
      <c r="F2635" s="2">
        <v>1</v>
      </c>
      <c r="G2635" t="s">
        <v>182</v>
      </c>
      <c r="H2635" t="s">
        <v>182</v>
      </c>
      <c r="I2635" t="s">
        <v>21</v>
      </c>
      <c r="J2635" t="s">
        <v>139</v>
      </c>
      <c r="K2635" s="2">
        <v>4</v>
      </c>
      <c r="L2635" t="s">
        <v>85</v>
      </c>
      <c r="M2635" t="s">
        <v>140</v>
      </c>
      <c r="N2635" t="s">
        <v>87</v>
      </c>
    </row>
    <row r="2636" spans="1:14" x14ac:dyDescent="0.25">
      <c r="A2636" s="2">
        <v>1</v>
      </c>
      <c r="B2636" s="2">
        <v>2016</v>
      </c>
      <c r="C2636" t="s">
        <v>329</v>
      </c>
      <c r="D2636" t="s">
        <v>48</v>
      </c>
      <c r="E2636" s="2">
        <v>1</v>
      </c>
      <c r="F2636" s="2">
        <v>1</v>
      </c>
      <c r="G2636" t="s">
        <v>182</v>
      </c>
      <c r="H2636" t="s">
        <v>182</v>
      </c>
      <c r="I2636" t="s">
        <v>21</v>
      </c>
      <c r="J2636" t="s">
        <v>141</v>
      </c>
      <c r="K2636" s="2">
        <v>3</v>
      </c>
      <c r="L2636" t="s">
        <v>85</v>
      </c>
      <c r="M2636" t="s">
        <v>142</v>
      </c>
      <c r="N2636" t="s">
        <v>126</v>
      </c>
    </row>
    <row r="2637" spans="1:14" x14ac:dyDescent="0.25">
      <c r="A2637" s="2">
        <v>1</v>
      </c>
      <c r="B2637" s="2">
        <v>2016</v>
      </c>
      <c r="C2637" t="s">
        <v>329</v>
      </c>
      <c r="D2637" t="s">
        <v>48</v>
      </c>
      <c r="E2637" s="2">
        <v>1</v>
      </c>
      <c r="F2637" s="2">
        <v>1</v>
      </c>
      <c r="G2637" t="s">
        <v>182</v>
      </c>
      <c r="H2637" t="s">
        <v>182</v>
      </c>
      <c r="I2637" t="s">
        <v>21</v>
      </c>
      <c r="J2637" t="s">
        <v>143</v>
      </c>
      <c r="K2637" s="2">
        <v>4</v>
      </c>
      <c r="L2637" t="s">
        <v>85</v>
      </c>
      <c r="M2637" t="s">
        <v>144</v>
      </c>
      <c r="N2637" t="s">
        <v>87</v>
      </c>
    </row>
    <row r="2638" spans="1:14" x14ac:dyDescent="0.25">
      <c r="A2638" s="2">
        <v>1</v>
      </c>
      <c r="B2638" s="2">
        <v>2016</v>
      </c>
      <c r="C2638" t="s">
        <v>329</v>
      </c>
      <c r="D2638" t="s">
        <v>48</v>
      </c>
      <c r="E2638" s="2">
        <v>1</v>
      </c>
      <c r="F2638" s="2">
        <v>1</v>
      </c>
      <c r="G2638" t="s">
        <v>182</v>
      </c>
      <c r="H2638" t="s">
        <v>182</v>
      </c>
      <c r="I2638" t="s">
        <v>21</v>
      </c>
      <c r="J2638" t="s">
        <v>145</v>
      </c>
      <c r="K2638" s="2">
        <v>3</v>
      </c>
      <c r="L2638" t="s">
        <v>55</v>
      </c>
      <c r="M2638" t="s">
        <v>146</v>
      </c>
      <c r="N2638" t="s">
        <v>178</v>
      </c>
    </row>
    <row r="2639" spans="1:14" x14ac:dyDescent="0.25">
      <c r="A2639" s="2">
        <v>1</v>
      </c>
      <c r="B2639" s="2">
        <v>2016</v>
      </c>
      <c r="C2639" t="s">
        <v>329</v>
      </c>
      <c r="D2639" t="s">
        <v>48</v>
      </c>
      <c r="E2639" s="2">
        <v>1</v>
      </c>
      <c r="F2639" s="2">
        <v>1</v>
      </c>
      <c r="G2639" t="s">
        <v>182</v>
      </c>
      <c r="H2639" t="s">
        <v>182</v>
      </c>
      <c r="I2639" t="s">
        <v>21</v>
      </c>
      <c r="J2639" t="s">
        <v>147</v>
      </c>
      <c r="K2639" s="2">
        <v>3</v>
      </c>
      <c r="L2639" t="s">
        <v>55</v>
      </c>
      <c r="M2639" t="s">
        <v>148</v>
      </c>
      <c r="N2639" t="s">
        <v>178</v>
      </c>
    </row>
    <row r="2640" spans="1:14" x14ac:dyDescent="0.25">
      <c r="A2640" s="2">
        <v>1</v>
      </c>
      <c r="B2640" s="2">
        <v>2016</v>
      </c>
      <c r="C2640" t="s">
        <v>329</v>
      </c>
      <c r="D2640" t="s">
        <v>48</v>
      </c>
      <c r="E2640" s="2">
        <v>1</v>
      </c>
      <c r="F2640" s="2">
        <v>1</v>
      </c>
      <c r="G2640" t="s">
        <v>182</v>
      </c>
      <c r="H2640" t="s">
        <v>182</v>
      </c>
      <c r="I2640" t="s">
        <v>21</v>
      </c>
      <c r="J2640" t="s">
        <v>149</v>
      </c>
      <c r="K2640" s="2">
        <v>3</v>
      </c>
      <c r="L2640" t="s">
        <v>55</v>
      </c>
      <c r="M2640" t="s">
        <v>150</v>
      </c>
      <c r="N2640" t="s">
        <v>178</v>
      </c>
    </row>
    <row r="2641" spans="1:14" x14ac:dyDescent="0.25">
      <c r="A2641" s="2">
        <v>1</v>
      </c>
      <c r="B2641" s="2">
        <v>2016</v>
      </c>
      <c r="C2641" t="s">
        <v>329</v>
      </c>
      <c r="D2641" t="s">
        <v>48</v>
      </c>
      <c r="E2641" s="2">
        <v>1</v>
      </c>
      <c r="F2641" s="2">
        <v>1</v>
      </c>
      <c r="G2641" t="s">
        <v>182</v>
      </c>
      <c r="H2641" t="s">
        <v>182</v>
      </c>
      <c r="I2641" t="s">
        <v>21</v>
      </c>
      <c r="J2641" t="s">
        <v>151</v>
      </c>
      <c r="K2641" s="3"/>
      <c r="L2641" t="s">
        <v>52</v>
      </c>
      <c r="M2641" t="s">
        <v>152</v>
      </c>
    </row>
    <row r="2642" spans="1:14" x14ac:dyDescent="0.25">
      <c r="A2642" s="2">
        <v>1</v>
      </c>
      <c r="B2642" s="2">
        <v>2016</v>
      </c>
      <c r="C2642" t="s">
        <v>329</v>
      </c>
      <c r="D2642" t="s">
        <v>48</v>
      </c>
      <c r="E2642" s="2">
        <v>1</v>
      </c>
      <c r="F2642" s="2">
        <v>1</v>
      </c>
      <c r="G2642" t="s">
        <v>182</v>
      </c>
      <c r="H2642" t="s">
        <v>182</v>
      </c>
      <c r="I2642" t="s">
        <v>21</v>
      </c>
      <c r="J2642" t="s">
        <v>153</v>
      </c>
      <c r="K2642" s="2">
        <v>7</v>
      </c>
      <c r="L2642" t="s">
        <v>75</v>
      </c>
      <c r="M2642" t="s">
        <v>154</v>
      </c>
      <c r="N2642" t="s">
        <v>193</v>
      </c>
    </row>
    <row r="2643" spans="1:14" x14ac:dyDescent="0.25">
      <c r="A2643" s="2">
        <v>1</v>
      </c>
      <c r="B2643" s="2">
        <v>2016</v>
      </c>
      <c r="C2643" t="s">
        <v>329</v>
      </c>
      <c r="D2643" t="s">
        <v>48</v>
      </c>
      <c r="E2643" s="2">
        <v>1</v>
      </c>
      <c r="F2643" s="2">
        <v>1</v>
      </c>
      <c r="G2643" t="s">
        <v>182</v>
      </c>
      <c r="H2643" t="s">
        <v>182</v>
      </c>
      <c r="I2643" t="s">
        <v>21</v>
      </c>
      <c r="J2643" t="s">
        <v>156</v>
      </c>
      <c r="K2643" s="2">
        <v>1</v>
      </c>
      <c r="L2643" t="s">
        <v>75</v>
      </c>
      <c r="M2643" t="s">
        <v>157</v>
      </c>
      <c r="N2643" t="s">
        <v>158</v>
      </c>
    </row>
    <row r="2644" spans="1:14" x14ac:dyDescent="0.25">
      <c r="A2644" s="2">
        <v>1</v>
      </c>
      <c r="B2644" s="2">
        <v>2016</v>
      </c>
      <c r="C2644" t="s">
        <v>329</v>
      </c>
      <c r="D2644" t="s">
        <v>48</v>
      </c>
      <c r="E2644" s="2">
        <v>1</v>
      </c>
      <c r="F2644" s="2">
        <v>1</v>
      </c>
      <c r="G2644" t="s">
        <v>182</v>
      </c>
      <c r="H2644" t="s">
        <v>182</v>
      </c>
      <c r="I2644" t="s">
        <v>21</v>
      </c>
      <c r="J2644" t="s">
        <v>159</v>
      </c>
      <c r="K2644" s="3"/>
      <c r="L2644" t="s">
        <v>52</v>
      </c>
      <c r="M2644" t="s">
        <v>160</v>
      </c>
    </row>
    <row r="2645" spans="1:14" x14ac:dyDescent="0.25">
      <c r="A2645" s="2">
        <v>1</v>
      </c>
      <c r="B2645" s="2">
        <v>2016</v>
      </c>
      <c r="C2645" t="s">
        <v>329</v>
      </c>
      <c r="D2645" t="s">
        <v>48</v>
      </c>
      <c r="E2645" s="2">
        <v>1</v>
      </c>
      <c r="F2645" s="2">
        <v>1</v>
      </c>
      <c r="G2645" t="s">
        <v>182</v>
      </c>
      <c r="H2645" t="s">
        <v>182</v>
      </c>
      <c r="I2645" t="s">
        <v>21</v>
      </c>
      <c r="J2645" t="s">
        <v>161</v>
      </c>
      <c r="K2645" s="3"/>
      <c r="L2645" t="s">
        <v>52</v>
      </c>
      <c r="M2645" t="s">
        <v>162</v>
      </c>
    </row>
    <row r="2646" spans="1:14" x14ac:dyDescent="0.25">
      <c r="A2646" s="2">
        <v>1</v>
      </c>
      <c r="B2646" s="2">
        <v>2016</v>
      </c>
      <c r="C2646" t="s">
        <v>329</v>
      </c>
      <c r="D2646" t="s">
        <v>48</v>
      </c>
      <c r="E2646" s="2">
        <v>1</v>
      </c>
      <c r="F2646" s="2">
        <v>1</v>
      </c>
      <c r="G2646" t="s">
        <v>182</v>
      </c>
      <c r="H2646" t="s">
        <v>182</v>
      </c>
      <c r="I2646" t="s">
        <v>21</v>
      </c>
      <c r="J2646" t="s">
        <v>163</v>
      </c>
      <c r="K2646" s="2">
        <v>1</v>
      </c>
      <c r="L2646" t="s">
        <v>52</v>
      </c>
      <c r="M2646" t="s">
        <v>164</v>
      </c>
      <c r="N2646" t="s">
        <v>165</v>
      </c>
    </row>
    <row r="2647" spans="1:14" x14ac:dyDescent="0.25">
      <c r="A2647" s="2">
        <v>1</v>
      </c>
      <c r="B2647" s="2">
        <v>2016</v>
      </c>
      <c r="C2647" t="s">
        <v>329</v>
      </c>
      <c r="D2647" t="s">
        <v>48</v>
      </c>
      <c r="E2647" s="2">
        <v>1</v>
      </c>
      <c r="F2647" s="2">
        <v>1</v>
      </c>
      <c r="G2647" t="s">
        <v>182</v>
      </c>
      <c r="H2647" t="s">
        <v>182</v>
      </c>
      <c r="I2647" t="s">
        <v>21</v>
      </c>
      <c r="J2647" t="s">
        <v>166</v>
      </c>
      <c r="K2647" s="2">
        <v>3</v>
      </c>
      <c r="L2647" t="s">
        <v>55</v>
      </c>
      <c r="M2647" t="s">
        <v>167</v>
      </c>
      <c r="N2647" t="s">
        <v>178</v>
      </c>
    </row>
    <row r="2648" spans="1:14" x14ac:dyDescent="0.25">
      <c r="A2648" s="2">
        <v>1</v>
      </c>
      <c r="B2648" s="2">
        <v>2016</v>
      </c>
      <c r="C2648" t="s">
        <v>330</v>
      </c>
      <c r="D2648" t="s">
        <v>48</v>
      </c>
      <c r="E2648" s="2">
        <v>1</v>
      </c>
      <c r="F2648" s="2">
        <v>1</v>
      </c>
      <c r="G2648" t="s">
        <v>235</v>
      </c>
      <c r="H2648" t="s">
        <v>236</v>
      </c>
      <c r="I2648" t="s">
        <v>15</v>
      </c>
      <c r="J2648" t="s">
        <v>51</v>
      </c>
      <c r="K2648" s="3"/>
      <c r="L2648" t="s">
        <v>52</v>
      </c>
      <c r="M2648" t="s">
        <v>53</v>
      </c>
    </row>
    <row r="2649" spans="1:14" x14ac:dyDescent="0.25">
      <c r="A2649" s="2">
        <v>1</v>
      </c>
      <c r="B2649" s="2">
        <v>2016</v>
      </c>
      <c r="C2649" t="s">
        <v>330</v>
      </c>
      <c r="D2649" t="s">
        <v>48</v>
      </c>
      <c r="E2649" s="2">
        <v>1</v>
      </c>
      <c r="F2649" s="2">
        <v>1</v>
      </c>
      <c r="G2649" t="s">
        <v>235</v>
      </c>
      <c r="H2649" t="s">
        <v>236</v>
      </c>
      <c r="I2649" t="s">
        <v>15</v>
      </c>
      <c r="J2649" t="s">
        <v>54</v>
      </c>
      <c r="K2649" s="2">
        <v>3</v>
      </c>
      <c r="L2649" t="s">
        <v>55</v>
      </c>
      <c r="M2649" t="s">
        <v>56</v>
      </c>
      <c r="N2649" t="s">
        <v>178</v>
      </c>
    </row>
    <row r="2650" spans="1:14" x14ac:dyDescent="0.25">
      <c r="A2650" s="2">
        <v>1</v>
      </c>
      <c r="B2650" s="2">
        <v>2016</v>
      </c>
      <c r="C2650" t="s">
        <v>330</v>
      </c>
      <c r="D2650" t="s">
        <v>48</v>
      </c>
      <c r="E2650" s="2">
        <v>1</v>
      </c>
      <c r="F2650" s="2">
        <v>1</v>
      </c>
      <c r="G2650" t="s">
        <v>235</v>
      </c>
      <c r="H2650" t="s">
        <v>236</v>
      </c>
      <c r="I2650" t="s">
        <v>15</v>
      </c>
      <c r="J2650" t="s">
        <v>58</v>
      </c>
      <c r="K2650" s="2">
        <v>3</v>
      </c>
      <c r="L2650" t="s">
        <v>55</v>
      </c>
      <c r="M2650" t="s">
        <v>59</v>
      </c>
      <c r="N2650" t="s">
        <v>178</v>
      </c>
    </row>
    <row r="2651" spans="1:14" x14ac:dyDescent="0.25">
      <c r="A2651" s="2">
        <v>1</v>
      </c>
      <c r="B2651" s="2">
        <v>2016</v>
      </c>
      <c r="C2651" t="s">
        <v>330</v>
      </c>
      <c r="D2651" t="s">
        <v>48</v>
      </c>
      <c r="E2651" s="2">
        <v>1</v>
      </c>
      <c r="F2651" s="2">
        <v>1</v>
      </c>
      <c r="G2651" t="s">
        <v>235</v>
      </c>
      <c r="H2651" t="s">
        <v>236</v>
      </c>
      <c r="I2651" t="s">
        <v>15</v>
      </c>
      <c r="J2651" t="s">
        <v>60</v>
      </c>
      <c r="K2651" s="2">
        <v>2</v>
      </c>
      <c r="L2651" t="s">
        <v>61</v>
      </c>
      <c r="M2651" t="s">
        <v>62</v>
      </c>
      <c r="N2651" t="s">
        <v>63</v>
      </c>
    </row>
    <row r="2652" spans="1:14" x14ac:dyDescent="0.25">
      <c r="A2652" s="2">
        <v>1</v>
      </c>
      <c r="B2652" s="2">
        <v>2016</v>
      </c>
      <c r="C2652" t="s">
        <v>330</v>
      </c>
      <c r="D2652" t="s">
        <v>48</v>
      </c>
      <c r="E2652" s="2">
        <v>1</v>
      </c>
      <c r="F2652" s="2">
        <v>1</v>
      </c>
      <c r="G2652" t="s">
        <v>235</v>
      </c>
      <c r="H2652" t="s">
        <v>236</v>
      </c>
      <c r="I2652" t="s">
        <v>15</v>
      </c>
      <c r="J2652" t="s">
        <v>64</v>
      </c>
      <c r="K2652" s="2">
        <v>2</v>
      </c>
      <c r="L2652" t="s">
        <v>65</v>
      </c>
      <c r="M2652" t="s">
        <v>66</v>
      </c>
      <c r="N2652" t="s">
        <v>186</v>
      </c>
    </row>
    <row r="2653" spans="1:14" x14ac:dyDescent="0.25">
      <c r="A2653" s="2">
        <v>1</v>
      </c>
      <c r="B2653" s="2">
        <v>2016</v>
      </c>
      <c r="C2653" t="s">
        <v>330</v>
      </c>
      <c r="D2653" t="s">
        <v>48</v>
      </c>
      <c r="E2653" s="2">
        <v>1</v>
      </c>
      <c r="F2653" s="2">
        <v>1</v>
      </c>
      <c r="G2653" t="s">
        <v>235</v>
      </c>
      <c r="H2653" t="s">
        <v>236</v>
      </c>
      <c r="I2653" t="s">
        <v>15</v>
      </c>
      <c r="J2653" t="s">
        <v>68</v>
      </c>
      <c r="K2653" s="2">
        <v>2</v>
      </c>
      <c r="L2653" t="s">
        <v>65</v>
      </c>
      <c r="M2653" t="s">
        <v>69</v>
      </c>
      <c r="N2653" t="s">
        <v>186</v>
      </c>
    </row>
    <row r="2654" spans="1:14" x14ac:dyDescent="0.25">
      <c r="A2654" s="2">
        <v>1</v>
      </c>
      <c r="B2654" s="2">
        <v>2016</v>
      </c>
      <c r="C2654" t="s">
        <v>330</v>
      </c>
      <c r="D2654" t="s">
        <v>48</v>
      </c>
      <c r="E2654" s="2">
        <v>1</v>
      </c>
      <c r="F2654" s="2">
        <v>1</v>
      </c>
      <c r="G2654" t="s">
        <v>235</v>
      </c>
      <c r="H2654" t="s">
        <v>236</v>
      </c>
      <c r="I2654" t="s">
        <v>15</v>
      </c>
      <c r="J2654" t="s">
        <v>70</v>
      </c>
      <c r="K2654" s="2">
        <v>2</v>
      </c>
      <c r="L2654" t="s">
        <v>65</v>
      </c>
      <c r="M2654" t="s">
        <v>71</v>
      </c>
      <c r="N2654" t="s">
        <v>186</v>
      </c>
    </row>
    <row r="2655" spans="1:14" x14ac:dyDescent="0.25">
      <c r="A2655" s="2">
        <v>1</v>
      </c>
      <c r="B2655" s="2">
        <v>2016</v>
      </c>
      <c r="C2655" t="s">
        <v>330</v>
      </c>
      <c r="D2655" t="s">
        <v>48</v>
      </c>
      <c r="E2655" s="2">
        <v>1</v>
      </c>
      <c r="F2655" s="2">
        <v>1</v>
      </c>
      <c r="G2655" t="s">
        <v>235</v>
      </c>
      <c r="H2655" t="s">
        <v>236</v>
      </c>
      <c r="I2655" t="s">
        <v>15</v>
      </c>
      <c r="J2655" t="s">
        <v>72</v>
      </c>
      <c r="K2655" s="3"/>
      <c r="L2655" t="s">
        <v>52</v>
      </c>
      <c r="M2655" t="s">
        <v>73</v>
      </c>
    </row>
    <row r="2656" spans="1:14" x14ac:dyDescent="0.25">
      <c r="A2656" s="2">
        <v>1</v>
      </c>
      <c r="B2656" s="2">
        <v>2016</v>
      </c>
      <c r="C2656" t="s">
        <v>330</v>
      </c>
      <c r="D2656" t="s">
        <v>48</v>
      </c>
      <c r="E2656" s="2">
        <v>1</v>
      </c>
      <c r="F2656" s="2">
        <v>1</v>
      </c>
      <c r="G2656" t="s">
        <v>235</v>
      </c>
      <c r="H2656" t="s">
        <v>236</v>
      </c>
      <c r="I2656" t="s">
        <v>15</v>
      </c>
      <c r="J2656" t="s">
        <v>74</v>
      </c>
      <c r="K2656" s="2">
        <v>1</v>
      </c>
      <c r="L2656" t="s">
        <v>75</v>
      </c>
      <c r="M2656" t="s">
        <v>76</v>
      </c>
      <c r="N2656" t="s">
        <v>77</v>
      </c>
    </row>
    <row r="2657" spans="1:14" x14ac:dyDescent="0.25">
      <c r="A2657" s="2">
        <v>1</v>
      </c>
      <c r="B2657" s="2">
        <v>2016</v>
      </c>
      <c r="C2657" t="s">
        <v>330</v>
      </c>
      <c r="D2657" t="s">
        <v>48</v>
      </c>
      <c r="E2657" s="2">
        <v>1</v>
      </c>
      <c r="F2657" s="2">
        <v>1</v>
      </c>
      <c r="G2657" t="s">
        <v>235</v>
      </c>
      <c r="H2657" t="s">
        <v>236</v>
      </c>
      <c r="I2657" t="s">
        <v>15</v>
      </c>
      <c r="J2657" t="s">
        <v>78</v>
      </c>
      <c r="K2657" s="2">
        <v>1</v>
      </c>
      <c r="L2657" t="s">
        <v>75</v>
      </c>
      <c r="M2657" t="s">
        <v>79</v>
      </c>
      <c r="N2657" t="s">
        <v>80</v>
      </c>
    </row>
    <row r="2658" spans="1:14" x14ac:dyDescent="0.25">
      <c r="A2658" s="2">
        <v>1</v>
      </c>
      <c r="B2658" s="2">
        <v>2016</v>
      </c>
      <c r="C2658" t="s">
        <v>330</v>
      </c>
      <c r="D2658" t="s">
        <v>48</v>
      </c>
      <c r="E2658" s="2">
        <v>1</v>
      </c>
      <c r="F2658" s="2">
        <v>1</v>
      </c>
      <c r="G2658" t="s">
        <v>235</v>
      </c>
      <c r="H2658" t="s">
        <v>236</v>
      </c>
      <c r="I2658" t="s">
        <v>15</v>
      </c>
      <c r="J2658" t="s">
        <v>81</v>
      </c>
      <c r="K2658" s="2">
        <v>1</v>
      </c>
      <c r="L2658" t="s">
        <v>75</v>
      </c>
      <c r="M2658" t="s">
        <v>82</v>
      </c>
      <c r="N2658" t="s">
        <v>83</v>
      </c>
    </row>
    <row r="2659" spans="1:14" x14ac:dyDescent="0.25">
      <c r="A2659" s="2">
        <v>1</v>
      </c>
      <c r="B2659" s="2">
        <v>2016</v>
      </c>
      <c r="C2659" t="s">
        <v>330</v>
      </c>
      <c r="D2659" t="s">
        <v>48</v>
      </c>
      <c r="E2659" s="2">
        <v>1</v>
      </c>
      <c r="F2659" s="2">
        <v>1</v>
      </c>
      <c r="G2659" t="s">
        <v>235</v>
      </c>
      <c r="H2659" t="s">
        <v>236</v>
      </c>
      <c r="I2659" t="s">
        <v>15</v>
      </c>
      <c r="J2659" t="s">
        <v>84</v>
      </c>
      <c r="K2659" s="2">
        <v>4</v>
      </c>
      <c r="L2659" t="s">
        <v>85</v>
      </c>
      <c r="M2659" t="s">
        <v>86</v>
      </c>
      <c r="N2659" t="s">
        <v>87</v>
      </c>
    </row>
    <row r="2660" spans="1:14" x14ac:dyDescent="0.25">
      <c r="A2660" s="2">
        <v>1</v>
      </c>
      <c r="B2660" s="2">
        <v>2016</v>
      </c>
      <c r="C2660" t="s">
        <v>330</v>
      </c>
      <c r="D2660" t="s">
        <v>48</v>
      </c>
      <c r="E2660" s="2">
        <v>1</v>
      </c>
      <c r="F2660" s="2">
        <v>1</v>
      </c>
      <c r="G2660" t="s">
        <v>235</v>
      </c>
      <c r="H2660" t="s">
        <v>236</v>
      </c>
      <c r="I2660" t="s">
        <v>15</v>
      </c>
      <c r="J2660" t="s">
        <v>88</v>
      </c>
      <c r="K2660" s="2">
        <v>3</v>
      </c>
      <c r="L2660" t="s">
        <v>85</v>
      </c>
      <c r="M2660" t="s">
        <v>89</v>
      </c>
      <c r="N2660" t="s">
        <v>126</v>
      </c>
    </row>
    <row r="2661" spans="1:14" x14ac:dyDescent="0.25">
      <c r="A2661" s="2">
        <v>1</v>
      </c>
      <c r="B2661" s="2">
        <v>2016</v>
      </c>
      <c r="C2661" t="s">
        <v>330</v>
      </c>
      <c r="D2661" t="s">
        <v>48</v>
      </c>
      <c r="E2661" s="2">
        <v>1</v>
      </c>
      <c r="F2661" s="2">
        <v>1</v>
      </c>
      <c r="G2661" t="s">
        <v>235</v>
      </c>
      <c r="H2661" t="s">
        <v>236</v>
      </c>
      <c r="I2661" t="s">
        <v>15</v>
      </c>
      <c r="J2661" t="s">
        <v>90</v>
      </c>
      <c r="K2661" s="2">
        <v>4</v>
      </c>
      <c r="L2661" t="s">
        <v>75</v>
      </c>
      <c r="M2661" t="s">
        <v>91</v>
      </c>
      <c r="N2661" t="s">
        <v>92</v>
      </c>
    </row>
    <row r="2662" spans="1:14" x14ac:dyDescent="0.25">
      <c r="A2662" s="2">
        <v>1</v>
      </c>
      <c r="B2662" s="2">
        <v>2016</v>
      </c>
      <c r="C2662" t="s">
        <v>330</v>
      </c>
      <c r="D2662" t="s">
        <v>48</v>
      </c>
      <c r="E2662" s="2">
        <v>1</v>
      </c>
      <c r="F2662" s="2">
        <v>1</v>
      </c>
      <c r="G2662" t="s">
        <v>235</v>
      </c>
      <c r="H2662" t="s">
        <v>236</v>
      </c>
      <c r="I2662" t="s">
        <v>15</v>
      </c>
      <c r="J2662" t="s">
        <v>93</v>
      </c>
      <c r="K2662" s="2">
        <v>3</v>
      </c>
      <c r="L2662" t="s">
        <v>75</v>
      </c>
      <c r="M2662" t="s">
        <v>94</v>
      </c>
      <c r="N2662" t="s">
        <v>95</v>
      </c>
    </row>
    <row r="2663" spans="1:14" x14ac:dyDescent="0.25">
      <c r="A2663" s="2">
        <v>1</v>
      </c>
      <c r="B2663" s="2">
        <v>2016</v>
      </c>
      <c r="C2663" t="s">
        <v>330</v>
      </c>
      <c r="D2663" t="s">
        <v>48</v>
      </c>
      <c r="E2663" s="2">
        <v>1</v>
      </c>
      <c r="F2663" s="2">
        <v>1</v>
      </c>
      <c r="G2663" t="s">
        <v>235</v>
      </c>
      <c r="H2663" t="s">
        <v>236</v>
      </c>
      <c r="I2663" t="s">
        <v>15</v>
      </c>
      <c r="J2663" t="s">
        <v>96</v>
      </c>
      <c r="K2663" s="2">
        <v>4</v>
      </c>
      <c r="L2663" t="s">
        <v>75</v>
      </c>
      <c r="M2663" t="s">
        <v>97</v>
      </c>
      <c r="N2663" t="s">
        <v>92</v>
      </c>
    </row>
    <row r="2664" spans="1:14" x14ac:dyDescent="0.25">
      <c r="A2664" s="2">
        <v>1</v>
      </c>
      <c r="B2664" s="2">
        <v>2016</v>
      </c>
      <c r="C2664" t="s">
        <v>330</v>
      </c>
      <c r="D2664" t="s">
        <v>48</v>
      </c>
      <c r="E2664" s="2">
        <v>1</v>
      </c>
      <c r="F2664" s="2">
        <v>1</v>
      </c>
      <c r="G2664" t="s">
        <v>235</v>
      </c>
      <c r="H2664" t="s">
        <v>236</v>
      </c>
      <c r="I2664" t="s">
        <v>15</v>
      </c>
      <c r="J2664" t="s">
        <v>98</v>
      </c>
      <c r="K2664" s="2">
        <v>5</v>
      </c>
      <c r="L2664" t="s">
        <v>85</v>
      </c>
      <c r="M2664" t="s">
        <v>99</v>
      </c>
      <c r="N2664" t="s">
        <v>185</v>
      </c>
    </row>
    <row r="2665" spans="1:14" x14ac:dyDescent="0.25">
      <c r="A2665" s="2">
        <v>1</v>
      </c>
      <c r="B2665" s="2">
        <v>2016</v>
      </c>
      <c r="C2665" t="s">
        <v>330</v>
      </c>
      <c r="D2665" t="s">
        <v>48</v>
      </c>
      <c r="E2665" s="2">
        <v>1</v>
      </c>
      <c r="F2665" s="2">
        <v>1</v>
      </c>
      <c r="G2665" t="s">
        <v>235</v>
      </c>
      <c r="H2665" t="s">
        <v>236</v>
      </c>
      <c r="I2665" t="s">
        <v>15</v>
      </c>
      <c r="J2665" t="s">
        <v>100</v>
      </c>
      <c r="K2665" s="3"/>
      <c r="L2665" t="s">
        <v>61</v>
      </c>
      <c r="M2665" t="s">
        <v>101</v>
      </c>
    </row>
    <row r="2666" spans="1:14" x14ac:dyDescent="0.25">
      <c r="A2666" s="2">
        <v>1</v>
      </c>
      <c r="B2666" s="2">
        <v>2016</v>
      </c>
      <c r="C2666" t="s">
        <v>330</v>
      </c>
      <c r="D2666" t="s">
        <v>48</v>
      </c>
      <c r="E2666" s="2">
        <v>1</v>
      </c>
      <c r="F2666" s="2">
        <v>1</v>
      </c>
      <c r="G2666" t="s">
        <v>235</v>
      </c>
      <c r="H2666" t="s">
        <v>236</v>
      </c>
      <c r="I2666" t="s">
        <v>15</v>
      </c>
      <c r="J2666" t="s">
        <v>102</v>
      </c>
      <c r="K2666" s="3"/>
      <c r="L2666" t="s">
        <v>61</v>
      </c>
      <c r="M2666" t="s">
        <v>103</v>
      </c>
    </row>
    <row r="2667" spans="1:14" x14ac:dyDescent="0.25">
      <c r="A2667" s="2">
        <v>1</v>
      </c>
      <c r="B2667" s="2">
        <v>2016</v>
      </c>
      <c r="C2667" t="s">
        <v>330</v>
      </c>
      <c r="D2667" t="s">
        <v>48</v>
      </c>
      <c r="E2667" s="2">
        <v>1</v>
      </c>
      <c r="F2667" s="2">
        <v>1</v>
      </c>
      <c r="G2667" t="s">
        <v>235</v>
      </c>
      <c r="H2667" t="s">
        <v>236</v>
      </c>
      <c r="I2667" t="s">
        <v>15</v>
      </c>
      <c r="J2667" t="s">
        <v>104</v>
      </c>
      <c r="K2667" s="3"/>
      <c r="L2667" t="s">
        <v>61</v>
      </c>
      <c r="M2667" t="s">
        <v>105</v>
      </c>
    </row>
    <row r="2668" spans="1:14" x14ac:dyDescent="0.25">
      <c r="A2668" s="2">
        <v>1</v>
      </c>
      <c r="B2668" s="2">
        <v>2016</v>
      </c>
      <c r="C2668" t="s">
        <v>330</v>
      </c>
      <c r="D2668" t="s">
        <v>48</v>
      </c>
      <c r="E2668" s="2">
        <v>1</v>
      </c>
      <c r="F2668" s="2">
        <v>1</v>
      </c>
      <c r="G2668" t="s">
        <v>235</v>
      </c>
      <c r="H2668" t="s">
        <v>236</v>
      </c>
      <c r="I2668" t="s">
        <v>15</v>
      </c>
      <c r="J2668" t="s">
        <v>106</v>
      </c>
      <c r="K2668" s="3"/>
      <c r="L2668" t="s">
        <v>61</v>
      </c>
      <c r="M2668" t="s">
        <v>107</v>
      </c>
    </row>
    <row r="2669" spans="1:14" x14ac:dyDescent="0.25">
      <c r="A2669" s="2">
        <v>1</v>
      </c>
      <c r="B2669" s="2">
        <v>2016</v>
      </c>
      <c r="C2669" t="s">
        <v>330</v>
      </c>
      <c r="D2669" t="s">
        <v>48</v>
      </c>
      <c r="E2669" s="2">
        <v>1</v>
      </c>
      <c r="F2669" s="2">
        <v>1</v>
      </c>
      <c r="G2669" t="s">
        <v>235</v>
      </c>
      <c r="H2669" t="s">
        <v>236</v>
      </c>
      <c r="I2669" t="s">
        <v>15</v>
      </c>
      <c r="J2669" t="s">
        <v>108</v>
      </c>
      <c r="K2669" s="3"/>
      <c r="L2669" t="s">
        <v>61</v>
      </c>
      <c r="M2669" t="s">
        <v>109</v>
      </c>
    </row>
    <row r="2670" spans="1:14" x14ac:dyDescent="0.25">
      <c r="A2670" s="2">
        <v>1</v>
      </c>
      <c r="B2670" s="2">
        <v>2016</v>
      </c>
      <c r="C2670" t="s">
        <v>330</v>
      </c>
      <c r="D2670" t="s">
        <v>48</v>
      </c>
      <c r="E2670" s="2">
        <v>1</v>
      </c>
      <c r="F2670" s="2">
        <v>1</v>
      </c>
      <c r="G2670" t="s">
        <v>235</v>
      </c>
      <c r="H2670" t="s">
        <v>236</v>
      </c>
      <c r="I2670" t="s">
        <v>15</v>
      </c>
      <c r="J2670" t="s">
        <v>110</v>
      </c>
      <c r="K2670" s="3"/>
      <c r="L2670" t="s">
        <v>61</v>
      </c>
      <c r="M2670" t="s">
        <v>111</v>
      </c>
    </row>
    <row r="2671" spans="1:14" x14ac:dyDescent="0.25">
      <c r="A2671" s="2">
        <v>1</v>
      </c>
      <c r="B2671" s="2">
        <v>2016</v>
      </c>
      <c r="C2671" t="s">
        <v>330</v>
      </c>
      <c r="D2671" t="s">
        <v>48</v>
      </c>
      <c r="E2671" s="2">
        <v>1</v>
      </c>
      <c r="F2671" s="2">
        <v>1</v>
      </c>
      <c r="G2671" t="s">
        <v>235</v>
      </c>
      <c r="H2671" t="s">
        <v>236</v>
      </c>
      <c r="I2671" t="s">
        <v>15</v>
      </c>
      <c r="J2671" t="s">
        <v>112</v>
      </c>
      <c r="K2671" s="3"/>
      <c r="L2671" t="s">
        <v>61</v>
      </c>
      <c r="M2671" t="s">
        <v>113</v>
      </c>
    </row>
    <row r="2672" spans="1:14" x14ac:dyDescent="0.25">
      <c r="A2672" s="2">
        <v>1</v>
      </c>
      <c r="B2672" s="2">
        <v>2016</v>
      </c>
      <c r="C2672" t="s">
        <v>330</v>
      </c>
      <c r="D2672" t="s">
        <v>48</v>
      </c>
      <c r="E2672" s="2">
        <v>1</v>
      </c>
      <c r="F2672" s="2">
        <v>1</v>
      </c>
      <c r="G2672" t="s">
        <v>235</v>
      </c>
      <c r="H2672" t="s">
        <v>236</v>
      </c>
      <c r="I2672" t="s">
        <v>15</v>
      </c>
      <c r="J2672" t="s">
        <v>114</v>
      </c>
      <c r="K2672" s="3"/>
      <c r="L2672" t="s">
        <v>61</v>
      </c>
      <c r="M2672" t="s">
        <v>115</v>
      </c>
    </row>
    <row r="2673" spans="1:14" x14ac:dyDescent="0.25">
      <c r="A2673" s="2">
        <v>1</v>
      </c>
      <c r="B2673" s="2">
        <v>2016</v>
      </c>
      <c r="C2673" t="s">
        <v>330</v>
      </c>
      <c r="D2673" t="s">
        <v>48</v>
      </c>
      <c r="E2673" s="2">
        <v>1</v>
      </c>
      <c r="F2673" s="2">
        <v>1</v>
      </c>
      <c r="G2673" t="s">
        <v>235</v>
      </c>
      <c r="H2673" t="s">
        <v>236</v>
      </c>
      <c r="I2673" t="s">
        <v>15</v>
      </c>
      <c r="J2673" t="s">
        <v>116</v>
      </c>
      <c r="K2673" s="2">
        <v>3</v>
      </c>
      <c r="L2673" t="s">
        <v>65</v>
      </c>
      <c r="M2673" t="s">
        <v>117</v>
      </c>
      <c r="N2673" t="s">
        <v>67</v>
      </c>
    </row>
    <row r="2674" spans="1:14" x14ac:dyDescent="0.25">
      <c r="A2674" s="2">
        <v>1</v>
      </c>
      <c r="B2674" s="2">
        <v>2016</v>
      </c>
      <c r="C2674" t="s">
        <v>330</v>
      </c>
      <c r="D2674" t="s">
        <v>48</v>
      </c>
      <c r="E2674" s="2">
        <v>1</v>
      </c>
      <c r="F2674" s="2">
        <v>1</v>
      </c>
      <c r="G2674" t="s">
        <v>235</v>
      </c>
      <c r="H2674" t="s">
        <v>236</v>
      </c>
      <c r="I2674" t="s">
        <v>15</v>
      </c>
      <c r="J2674" t="s">
        <v>118</v>
      </c>
      <c r="K2674" s="2">
        <v>3</v>
      </c>
      <c r="L2674" t="s">
        <v>55</v>
      </c>
      <c r="M2674" t="s">
        <v>119</v>
      </c>
      <c r="N2674" t="s">
        <v>178</v>
      </c>
    </row>
    <row r="2675" spans="1:14" x14ac:dyDescent="0.25">
      <c r="A2675" s="2">
        <v>1</v>
      </c>
      <c r="B2675" s="2">
        <v>2016</v>
      </c>
      <c r="C2675" t="s">
        <v>330</v>
      </c>
      <c r="D2675" t="s">
        <v>48</v>
      </c>
      <c r="E2675" s="2">
        <v>1</v>
      </c>
      <c r="F2675" s="2">
        <v>1</v>
      </c>
      <c r="G2675" t="s">
        <v>235</v>
      </c>
      <c r="H2675" t="s">
        <v>236</v>
      </c>
      <c r="I2675" t="s">
        <v>15</v>
      </c>
      <c r="J2675" t="s">
        <v>120</v>
      </c>
      <c r="K2675" s="2">
        <v>2</v>
      </c>
      <c r="L2675" t="s">
        <v>65</v>
      </c>
      <c r="M2675" t="s">
        <v>121</v>
      </c>
      <c r="N2675" t="s">
        <v>186</v>
      </c>
    </row>
    <row r="2676" spans="1:14" x14ac:dyDescent="0.25">
      <c r="A2676" s="2">
        <v>1</v>
      </c>
      <c r="B2676" s="2">
        <v>2016</v>
      </c>
      <c r="C2676" t="s">
        <v>330</v>
      </c>
      <c r="D2676" t="s">
        <v>48</v>
      </c>
      <c r="E2676" s="2">
        <v>1</v>
      </c>
      <c r="F2676" s="2">
        <v>1</v>
      </c>
      <c r="G2676" t="s">
        <v>235</v>
      </c>
      <c r="H2676" t="s">
        <v>236</v>
      </c>
      <c r="I2676" t="s">
        <v>15</v>
      </c>
      <c r="J2676" t="s">
        <v>122</v>
      </c>
      <c r="K2676" s="2">
        <v>3</v>
      </c>
      <c r="L2676" t="s">
        <v>85</v>
      </c>
      <c r="M2676" t="s">
        <v>123</v>
      </c>
      <c r="N2676" t="s">
        <v>126</v>
      </c>
    </row>
    <row r="2677" spans="1:14" x14ac:dyDescent="0.25">
      <c r="A2677" s="2">
        <v>1</v>
      </c>
      <c r="B2677" s="2">
        <v>2016</v>
      </c>
      <c r="C2677" t="s">
        <v>330</v>
      </c>
      <c r="D2677" t="s">
        <v>48</v>
      </c>
      <c r="E2677" s="2">
        <v>1</v>
      </c>
      <c r="F2677" s="2">
        <v>1</v>
      </c>
      <c r="G2677" t="s">
        <v>235</v>
      </c>
      <c r="H2677" t="s">
        <v>236</v>
      </c>
      <c r="I2677" t="s">
        <v>15</v>
      </c>
      <c r="J2677" t="s">
        <v>124</v>
      </c>
      <c r="K2677" s="2">
        <v>5</v>
      </c>
      <c r="L2677" t="s">
        <v>85</v>
      </c>
      <c r="M2677" t="s">
        <v>125</v>
      </c>
      <c r="N2677" t="s">
        <v>185</v>
      </c>
    </row>
    <row r="2678" spans="1:14" x14ac:dyDescent="0.25">
      <c r="A2678" s="2">
        <v>1</v>
      </c>
      <c r="B2678" s="2">
        <v>2016</v>
      </c>
      <c r="C2678" t="s">
        <v>330</v>
      </c>
      <c r="D2678" t="s">
        <v>48</v>
      </c>
      <c r="E2678" s="2">
        <v>1</v>
      </c>
      <c r="F2678" s="2">
        <v>1</v>
      </c>
      <c r="G2678" t="s">
        <v>235</v>
      </c>
      <c r="H2678" t="s">
        <v>236</v>
      </c>
      <c r="I2678" t="s">
        <v>15</v>
      </c>
      <c r="J2678" t="s">
        <v>127</v>
      </c>
      <c r="K2678" s="2">
        <v>3</v>
      </c>
      <c r="L2678" t="s">
        <v>85</v>
      </c>
      <c r="M2678" t="s">
        <v>128</v>
      </c>
      <c r="N2678" t="s">
        <v>126</v>
      </c>
    </row>
    <row r="2679" spans="1:14" x14ac:dyDescent="0.25">
      <c r="A2679" s="2">
        <v>1</v>
      </c>
      <c r="B2679" s="2">
        <v>2016</v>
      </c>
      <c r="C2679" t="s">
        <v>330</v>
      </c>
      <c r="D2679" t="s">
        <v>48</v>
      </c>
      <c r="E2679" s="2">
        <v>1</v>
      </c>
      <c r="F2679" s="2">
        <v>1</v>
      </c>
      <c r="G2679" t="s">
        <v>235</v>
      </c>
      <c r="H2679" t="s">
        <v>236</v>
      </c>
      <c r="I2679" t="s">
        <v>15</v>
      </c>
      <c r="J2679" t="s">
        <v>129</v>
      </c>
      <c r="K2679" s="2">
        <v>5</v>
      </c>
      <c r="L2679" t="s">
        <v>85</v>
      </c>
      <c r="M2679" t="s">
        <v>130</v>
      </c>
      <c r="N2679" t="s">
        <v>185</v>
      </c>
    </row>
    <row r="2680" spans="1:14" x14ac:dyDescent="0.25">
      <c r="A2680" s="2">
        <v>1</v>
      </c>
      <c r="B2680" s="2">
        <v>2016</v>
      </c>
      <c r="C2680" t="s">
        <v>330</v>
      </c>
      <c r="D2680" t="s">
        <v>48</v>
      </c>
      <c r="E2680" s="2">
        <v>1</v>
      </c>
      <c r="F2680" s="2">
        <v>1</v>
      </c>
      <c r="G2680" t="s">
        <v>235</v>
      </c>
      <c r="H2680" t="s">
        <v>236</v>
      </c>
      <c r="I2680" t="s">
        <v>15</v>
      </c>
      <c r="J2680" t="s">
        <v>131</v>
      </c>
      <c r="K2680" s="2">
        <v>4</v>
      </c>
      <c r="L2680" t="s">
        <v>85</v>
      </c>
      <c r="M2680" t="s">
        <v>132</v>
      </c>
      <c r="N2680" t="s">
        <v>87</v>
      </c>
    </row>
    <row r="2681" spans="1:14" x14ac:dyDescent="0.25">
      <c r="A2681" s="2">
        <v>1</v>
      </c>
      <c r="B2681" s="2">
        <v>2016</v>
      </c>
      <c r="C2681" t="s">
        <v>330</v>
      </c>
      <c r="D2681" t="s">
        <v>48</v>
      </c>
      <c r="E2681" s="2">
        <v>1</v>
      </c>
      <c r="F2681" s="2">
        <v>1</v>
      </c>
      <c r="G2681" t="s">
        <v>235</v>
      </c>
      <c r="H2681" t="s">
        <v>236</v>
      </c>
      <c r="I2681" t="s">
        <v>15</v>
      </c>
      <c r="J2681" t="s">
        <v>133</v>
      </c>
      <c r="K2681" s="2">
        <v>2</v>
      </c>
      <c r="L2681" t="s">
        <v>52</v>
      </c>
      <c r="M2681" t="s">
        <v>134</v>
      </c>
      <c r="N2681" t="s">
        <v>63</v>
      </c>
    </row>
    <row r="2682" spans="1:14" x14ac:dyDescent="0.25">
      <c r="A2682" s="2">
        <v>1</v>
      </c>
      <c r="B2682" s="2">
        <v>2016</v>
      </c>
      <c r="C2682" t="s">
        <v>330</v>
      </c>
      <c r="D2682" t="s">
        <v>48</v>
      </c>
      <c r="E2682" s="2">
        <v>1</v>
      </c>
      <c r="F2682" s="2">
        <v>1</v>
      </c>
      <c r="G2682" t="s">
        <v>235</v>
      </c>
      <c r="H2682" t="s">
        <v>236</v>
      </c>
      <c r="I2682" t="s">
        <v>15</v>
      </c>
      <c r="J2682" t="s">
        <v>135</v>
      </c>
      <c r="K2682" s="2">
        <v>3</v>
      </c>
      <c r="L2682" t="s">
        <v>55</v>
      </c>
      <c r="M2682" t="s">
        <v>136</v>
      </c>
      <c r="N2682" t="s">
        <v>178</v>
      </c>
    </row>
    <row r="2683" spans="1:14" x14ac:dyDescent="0.25">
      <c r="A2683" s="2">
        <v>1</v>
      </c>
      <c r="B2683" s="2">
        <v>2016</v>
      </c>
      <c r="C2683" t="s">
        <v>330</v>
      </c>
      <c r="D2683" t="s">
        <v>48</v>
      </c>
      <c r="E2683" s="2">
        <v>1</v>
      </c>
      <c r="F2683" s="2">
        <v>1</v>
      </c>
      <c r="G2683" t="s">
        <v>235</v>
      </c>
      <c r="H2683" t="s">
        <v>236</v>
      </c>
      <c r="I2683" t="s">
        <v>15</v>
      </c>
      <c r="J2683" t="s">
        <v>137</v>
      </c>
      <c r="K2683" s="2">
        <v>3</v>
      </c>
      <c r="L2683" t="s">
        <v>55</v>
      </c>
      <c r="M2683" t="s">
        <v>138</v>
      </c>
      <c r="N2683" t="s">
        <v>178</v>
      </c>
    </row>
    <row r="2684" spans="1:14" x14ac:dyDescent="0.25">
      <c r="A2684" s="2">
        <v>1</v>
      </c>
      <c r="B2684" s="2">
        <v>2016</v>
      </c>
      <c r="C2684" t="s">
        <v>330</v>
      </c>
      <c r="D2684" t="s">
        <v>48</v>
      </c>
      <c r="E2684" s="2">
        <v>1</v>
      </c>
      <c r="F2684" s="2">
        <v>1</v>
      </c>
      <c r="G2684" t="s">
        <v>235</v>
      </c>
      <c r="H2684" t="s">
        <v>236</v>
      </c>
      <c r="I2684" t="s">
        <v>15</v>
      </c>
      <c r="J2684" t="s">
        <v>139</v>
      </c>
      <c r="K2684" s="2">
        <v>4</v>
      </c>
      <c r="L2684" t="s">
        <v>85</v>
      </c>
      <c r="M2684" t="s">
        <v>140</v>
      </c>
      <c r="N2684" t="s">
        <v>87</v>
      </c>
    </row>
    <row r="2685" spans="1:14" x14ac:dyDescent="0.25">
      <c r="A2685" s="2">
        <v>1</v>
      </c>
      <c r="B2685" s="2">
        <v>2016</v>
      </c>
      <c r="C2685" t="s">
        <v>330</v>
      </c>
      <c r="D2685" t="s">
        <v>48</v>
      </c>
      <c r="E2685" s="2">
        <v>1</v>
      </c>
      <c r="F2685" s="2">
        <v>1</v>
      </c>
      <c r="G2685" t="s">
        <v>235</v>
      </c>
      <c r="H2685" t="s">
        <v>236</v>
      </c>
      <c r="I2685" t="s">
        <v>15</v>
      </c>
      <c r="J2685" t="s">
        <v>141</v>
      </c>
      <c r="K2685" s="2">
        <v>5</v>
      </c>
      <c r="L2685" t="s">
        <v>85</v>
      </c>
      <c r="M2685" t="s">
        <v>142</v>
      </c>
      <c r="N2685" t="s">
        <v>185</v>
      </c>
    </row>
    <row r="2686" spans="1:14" x14ac:dyDescent="0.25">
      <c r="A2686" s="2">
        <v>1</v>
      </c>
      <c r="B2686" s="2">
        <v>2016</v>
      </c>
      <c r="C2686" t="s">
        <v>330</v>
      </c>
      <c r="D2686" t="s">
        <v>48</v>
      </c>
      <c r="E2686" s="2">
        <v>1</v>
      </c>
      <c r="F2686" s="2">
        <v>1</v>
      </c>
      <c r="G2686" t="s">
        <v>235</v>
      </c>
      <c r="H2686" t="s">
        <v>236</v>
      </c>
      <c r="I2686" t="s">
        <v>15</v>
      </c>
      <c r="J2686" t="s">
        <v>143</v>
      </c>
      <c r="K2686" s="2">
        <v>4</v>
      </c>
      <c r="L2686" t="s">
        <v>85</v>
      </c>
      <c r="M2686" t="s">
        <v>144</v>
      </c>
      <c r="N2686" t="s">
        <v>87</v>
      </c>
    </row>
    <row r="2687" spans="1:14" x14ac:dyDescent="0.25">
      <c r="A2687" s="2">
        <v>1</v>
      </c>
      <c r="B2687" s="2">
        <v>2016</v>
      </c>
      <c r="C2687" t="s">
        <v>330</v>
      </c>
      <c r="D2687" t="s">
        <v>48</v>
      </c>
      <c r="E2687" s="2">
        <v>1</v>
      </c>
      <c r="F2687" s="2">
        <v>1</v>
      </c>
      <c r="G2687" t="s">
        <v>235</v>
      </c>
      <c r="H2687" t="s">
        <v>236</v>
      </c>
      <c r="I2687" t="s">
        <v>15</v>
      </c>
      <c r="J2687" t="s">
        <v>145</v>
      </c>
      <c r="K2687" s="2">
        <v>3</v>
      </c>
      <c r="L2687" t="s">
        <v>55</v>
      </c>
      <c r="M2687" t="s">
        <v>146</v>
      </c>
      <c r="N2687" t="s">
        <v>178</v>
      </c>
    </row>
    <row r="2688" spans="1:14" x14ac:dyDescent="0.25">
      <c r="A2688" s="2">
        <v>1</v>
      </c>
      <c r="B2688" s="2">
        <v>2016</v>
      </c>
      <c r="C2688" t="s">
        <v>330</v>
      </c>
      <c r="D2688" t="s">
        <v>48</v>
      </c>
      <c r="E2688" s="2">
        <v>1</v>
      </c>
      <c r="F2688" s="2">
        <v>1</v>
      </c>
      <c r="G2688" t="s">
        <v>235</v>
      </c>
      <c r="H2688" t="s">
        <v>236</v>
      </c>
      <c r="I2688" t="s">
        <v>15</v>
      </c>
      <c r="J2688" t="s">
        <v>147</v>
      </c>
      <c r="K2688" s="2">
        <v>3</v>
      </c>
      <c r="L2688" t="s">
        <v>55</v>
      </c>
      <c r="M2688" t="s">
        <v>148</v>
      </c>
      <c r="N2688" t="s">
        <v>178</v>
      </c>
    </row>
    <row r="2689" spans="1:14" x14ac:dyDescent="0.25">
      <c r="A2689" s="2">
        <v>1</v>
      </c>
      <c r="B2689" s="2">
        <v>2016</v>
      </c>
      <c r="C2689" t="s">
        <v>330</v>
      </c>
      <c r="D2689" t="s">
        <v>48</v>
      </c>
      <c r="E2689" s="2">
        <v>1</v>
      </c>
      <c r="F2689" s="2">
        <v>1</v>
      </c>
      <c r="G2689" t="s">
        <v>235</v>
      </c>
      <c r="H2689" t="s">
        <v>236</v>
      </c>
      <c r="I2689" t="s">
        <v>15</v>
      </c>
      <c r="J2689" t="s">
        <v>149</v>
      </c>
      <c r="K2689" s="2">
        <v>3</v>
      </c>
      <c r="L2689" t="s">
        <v>55</v>
      </c>
      <c r="M2689" t="s">
        <v>150</v>
      </c>
      <c r="N2689" t="s">
        <v>178</v>
      </c>
    </row>
    <row r="2690" spans="1:14" x14ac:dyDescent="0.25">
      <c r="A2690" s="2">
        <v>1</v>
      </c>
      <c r="B2690" s="2">
        <v>2016</v>
      </c>
      <c r="C2690" t="s">
        <v>330</v>
      </c>
      <c r="D2690" t="s">
        <v>48</v>
      </c>
      <c r="E2690" s="2">
        <v>1</v>
      </c>
      <c r="F2690" s="2">
        <v>1</v>
      </c>
      <c r="G2690" t="s">
        <v>235</v>
      </c>
      <c r="H2690" t="s">
        <v>236</v>
      </c>
      <c r="I2690" t="s">
        <v>15</v>
      </c>
      <c r="J2690" t="s">
        <v>151</v>
      </c>
      <c r="K2690" s="3"/>
      <c r="L2690" t="s">
        <v>52</v>
      </c>
      <c r="M2690" t="s">
        <v>152</v>
      </c>
    </row>
    <row r="2691" spans="1:14" x14ac:dyDescent="0.25">
      <c r="A2691" s="2">
        <v>1</v>
      </c>
      <c r="B2691" s="2">
        <v>2016</v>
      </c>
      <c r="C2691" t="s">
        <v>330</v>
      </c>
      <c r="D2691" t="s">
        <v>48</v>
      </c>
      <c r="E2691" s="2">
        <v>1</v>
      </c>
      <c r="F2691" s="2">
        <v>1</v>
      </c>
      <c r="G2691" t="s">
        <v>235</v>
      </c>
      <c r="H2691" t="s">
        <v>236</v>
      </c>
      <c r="I2691" t="s">
        <v>15</v>
      </c>
      <c r="J2691" t="s">
        <v>153</v>
      </c>
      <c r="K2691" s="2">
        <v>3</v>
      </c>
      <c r="L2691" t="s">
        <v>75</v>
      </c>
      <c r="M2691" t="s">
        <v>154</v>
      </c>
      <c r="N2691" t="s">
        <v>217</v>
      </c>
    </row>
    <row r="2692" spans="1:14" x14ac:dyDescent="0.25">
      <c r="A2692" s="2">
        <v>1</v>
      </c>
      <c r="B2692" s="2">
        <v>2016</v>
      </c>
      <c r="C2692" t="s">
        <v>330</v>
      </c>
      <c r="D2692" t="s">
        <v>48</v>
      </c>
      <c r="E2692" s="2">
        <v>1</v>
      </c>
      <c r="F2692" s="2">
        <v>1</v>
      </c>
      <c r="G2692" t="s">
        <v>235</v>
      </c>
      <c r="H2692" t="s">
        <v>236</v>
      </c>
      <c r="I2692" t="s">
        <v>15</v>
      </c>
      <c r="J2692" t="s">
        <v>156</v>
      </c>
      <c r="K2692" s="2">
        <v>2</v>
      </c>
      <c r="L2692" t="s">
        <v>75</v>
      </c>
      <c r="M2692" t="s">
        <v>157</v>
      </c>
      <c r="N2692" t="s">
        <v>222</v>
      </c>
    </row>
    <row r="2693" spans="1:14" x14ac:dyDescent="0.25">
      <c r="A2693" s="2">
        <v>1</v>
      </c>
      <c r="B2693" s="2">
        <v>2016</v>
      </c>
      <c r="C2693" t="s">
        <v>330</v>
      </c>
      <c r="D2693" t="s">
        <v>48</v>
      </c>
      <c r="E2693" s="2">
        <v>1</v>
      </c>
      <c r="F2693" s="2">
        <v>1</v>
      </c>
      <c r="G2693" t="s">
        <v>235</v>
      </c>
      <c r="H2693" t="s">
        <v>236</v>
      </c>
      <c r="I2693" t="s">
        <v>15</v>
      </c>
      <c r="J2693" t="s">
        <v>159</v>
      </c>
      <c r="K2693" s="3"/>
      <c r="L2693" t="s">
        <v>52</v>
      </c>
      <c r="M2693" t="s">
        <v>160</v>
      </c>
    </row>
    <row r="2694" spans="1:14" x14ac:dyDescent="0.25">
      <c r="A2694" s="2">
        <v>1</v>
      </c>
      <c r="B2694" s="2">
        <v>2016</v>
      </c>
      <c r="C2694" t="s">
        <v>330</v>
      </c>
      <c r="D2694" t="s">
        <v>48</v>
      </c>
      <c r="E2694" s="2">
        <v>1</v>
      </c>
      <c r="F2694" s="2">
        <v>1</v>
      </c>
      <c r="G2694" t="s">
        <v>235</v>
      </c>
      <c r="H2694" t="s">
        <v>236</v>
      </c>
      <c r="I2694" t="s">
        <v>15</v>
      </c>
      <c r="J2694" t="s">
        <v>161</v>
      </c>
      <c r="K2694" s="3"/>
      <c r="L2694" t="s">
        <v>52</v>
      </c>
      <c r="M2694" t="s">
        <v>162</v>
      </c>
    </row>
    <row r="2695" spans="1:14" x14ac:dyDescent="0.25">
      <c r="A2695" s="2">
        <v>1</v>
      </c>
      <c r="B2695" s="2">
        <v>2016</v>
      </c>
      <c r="C2695" t="s">
        <v>330</v>
      </c>
      <c r="D2695" t="s">
        <v>48</v>
      </c>
      <c r="E2695" s="2">
        <v>1</v>
      </c>
      <c r="F2695" s="2">
        <v>1</v>
      </c>
      <c r="G2695" t="s">
        <v>235</v>
      </c>
      <c r="H2695" t="s">
        <v>236</v>
      </c>
      <c r="I2695" t="s">
        <v>15</v>
      </c>
      <c r="J2695" t="s">
        <v>163</v>
      </c>
      <c r="K2695" s="2">
        <v>1</v>
      </c>
      <c r="L2695" t="s">
        <v>52</v>
      </c>
      <c r="M2695" t="s">
        <v>164</v>
      </c>
      <c r="N2695" t="s">
        <v>165</v>
      </c>
    </row>
    <row r="2696" spans="1:14" x14ac:dyDescent="0.25">
      <c r="A2696" s="2">
        <v>1</v>
      </c>
      <c r="B2696" s="2">
        <v>2016</v>
      </c>
      <c r="C2696" t="s">
        <v>330</v>
      </c>
      <c r="D2696" t="s">
        <v>48</v>
      </c>
      <c r="E2696" s="2">
        <v>1</v>
      </c>
      <c r="F2696" s="2">
        <v>1</v>
      </c>
      <c r="G2696" t="s">
        <v>235</v>
      </c>
      <c r="H2696" t="s">
        <v>236</v>
      </c>
      <c r="I2696" t="s">
        <v>15</v>
      </c>
      <c r="J2696" t="s">
        <v>166</v>
      </c>
      <c r="K2696" s="2">
        <v>3</v>
      </c>
      <c r="L2696" t="s">
        <v>55</v>
      </c>
      <c r="M2696" t="s">
        <v>167</v>
      </c>
      <c r="N2696" t="s">
        <v>178</v>
      </c>
    </row>
    <row r="2697" spans="1:14" x14ac:dyDescent="0.25">
      <c r="A2697" s="2">
        <v>1</v>
      </c>
      <c r="B2697" s="2">
        <v>2016</v>
      </c>
      <c r="C2697" t="s">
        <v>331</v>
      </c>
      <c r="D2697" t="s">
        <v>204</v>
      </c>
      <c r="E2697" s="2">
        <v>0</v>
      </c>
      <c r="F2697" s="2">
        <v>0</v>
      </c>
      <c r="G2697" t="s">
        <v>219</v>
      </c>
      <c r="H2697" t="s">
        <v>220</v>
      </c>
      <c r="I2697" t="s">
        <v>19</v>
      </c>
      <c r="J2697" t="s">
        <v>51</v>
      </c>
      <c r="K2697" s="3"/>
      <c r="L2697" t="s">
        <v>52</v>
      </c>
      <c r="M2697" t="s">
        <v>53</v>
      </c>
    </row>
    <row r="2698" spans="1:14" x14ac:dyDescent="0.25">
      <c r="A2698" s="2">
        <v>1</v>
      </c>
      <c r="B2698" s="2">
        <v>2016</v>
      </c>
      <c r="C2698" t="s">
        <v>331</v>
      </c>
      <c r="D2698" t="s">
        <v>204</v>
      </c>
      <c r="E2698" s="2">
        <v>0</v>
      </c>
      <c r="F2698" s="2">
        <v>0</v>
      </c>
      <c r="G2698" t="s">
        <v>219</v>
      </c>
      <c r="H2698" t="s">
        <v>220</v>
      </c>
      <c r="I2698" t="s">
        <v>19</v>
      </c>
      <c r="J2698" t="s">
        <v>54</v>
      </c>
      <c r="K2698" s="2">
        <v>4</v>
      </c>
      <c r="L2698" t="s">
        <v>55</v>
      </c>
      <c r="M2698" t="s">
        <v>56</v>
      </c>
      <c r="N2698" t="s">
        <v>57</v>
      </c>
    </row>
    <row r="2699" spans="1:14" x14ac:dyDescent="0.25">
      <c r="A2699" s="2">
        <v>1</v>
      </c>
      <c r="B2699" s="2">
        <v>2016</v>
      </c>
      <c r="C2699" t="s">
        <v>331</v>
      </c>
      <c r="D2699" t="s">
        <v>204</v>
      </c>
      <c r="E2699" s="2">
        <v>0</v>
      </c>
      <c r="F2699" s="2">
        <v>0</v>
      </c>
      <c r="G2699" t="s">
        <v>219</v>
      </c>
      <c r="H2699" t="s">
        <v>220</v>
      </c>
      <c r="I2699" t="s">
        <v>19</v>
      </c>
      <c r="J2699" t="s">
        <v>58</v>
      </c>
      <c r="K2699" s="2">
        <v>4</v>
      </c>
      <c r="L2699" t="s">
        <v>55</v>
      </c>
      <c r="M2699" t="s">
        <v>59</v>
      </c>
      <c r="N2699" t="s">
        <v>57</v>
      </c>
    </row>
    <row r="2700" spans="1:14" x14ac:dyDescent="0.25">
      <c r="A2700" s="2">
        <v>1</v>
      </c>
      <c r="B2700" s="2">
        <v>2016</v>
      </c>
      <c r="C2700" t="s">
        <v>331</v>
      </c>
      <c r="D2700" t="s">
        <v>204</v>
      </c>
      <c r="E2700" s="2">
        <v>0</v>
      </c>
      <c r="F2700" s="2">
        <v>0</v>
      </c>
      <c r="G2700" t="s">
        <v>219</v>
      </c>
      <c r="H2700" t="s">
        <v>220</v>
      </c>
      <c r="I2700" t="s">
        <v>19</v>
      </c>
      <c r="J2700" t="s">
        <v>60</v>
      </c>
      <c r="K2700" s="2">
        <v>1</v>
      </c>
      <c r="L2700" t="s">
        <v>61</v>
      </c>
      <c r="M2700" t="s">
        <v>62</v>
      </c>
      <c r="N2700" t="s">
        <v>177</v>
      </c>
    </row>
    <row r="2701" spans="1:14" x14ac:dyDescent="0.25">
      <c r="A2701" s="2">
        <v>1</v>
      </c>
      <c r="B2701" s="2">
        <v>2016</v>
      </c>
      <c r="C2701" t="s">
        <v>331</v>
      </c>
      <c r="D2701" t="s">
        <v>204</v>
      </c>
      <c r="E2701" s="2">
        <v>0</v>
      </c>
      <c r="F2701" s="2">
        <v>0</v>
      </c>
      <c r="G2701" t="s">
        <v>219</v>
      </c>
      <c r="H2701" t="s">
        <v>220</v>
      </c>
      <c r="I2701" t="s">
        <v>19</v>
      </c>
      <c r="J2701" t="s">
        <v>64</v>
      </c>
      <c r="K2701" s="2">
        <v>2</v>
      </c>
      <c r="L2701" t="s">
        <v>65</v>
      </c>
      <c r="M2701" t="s">
        <v>66</v>
      </c>
      <c r="N2701" t="s">
        <v>186</v>
      </c>
    </row>
    <row r="2702" spans="1:14" x14ac:dyDescent="0.25">
      <c r="A2702" s="2">
        <v>1</v>
      </c>
      <c r="B2702" s="2">
        <v>2016</v>
      </c>
      <c r="C2702" t="s">
        <v>331</v>
      </c>
      <c r="D2702" t="s">
        <v>204</v>
      </c>
      <c r="E2702" s="2">
        <v>0</v>
      </c>
      <c r="F2702" s="2">
        <v>0</v>
      </c>
      <c r="G2702" t="s">
        <v>219</v>
      </c>
      <c r="H2702" t="s">
        <v>220</v>
      </c>
      <c r="I2702" t="s">
        <v>19</v>
      </c>
      <c r="J2702" t="s">
        <v>68</v>
      </c>
      <c r="K2702" s="2">
        <v>1</v>
      </c>
      <c r="L2702" t="s">
        <v>65</v>
      </c>
      <c r="M2702" t="s">
        <v>69</v>
      </c>
      <c r="N2702" t="s">
        <v>230</v>
      </c>
    </row>
    <row r="2703" spans="1:14" x14ac:dyDescent="0.25">
      <c r="A2703" s="2">
        <v>1</v>
      </c>
      <c r="B2703" s="2">
        <v>2016</v>
      </c>
      <c r="C2703" t="s">
        <v>331</v>
      </c>
      <c r="D2703" t="s">
        <v>204</v>
      </c>
      <c r="E2703" s="2">
        <v>0</v>
      </c>
      <c r="F2703" s="2">
        <v>0</v>
      </c>
      <c r="G2703" t="s">
        <v>219</v>
      </c>
      <c r="H2703" t="s">
        <v>220</v>
      </c>
      <c r="I2703" t="s">
        <v>19</v>
      </c>
      <c r="J2703" t="s">
        <v>70</v>
      </c>
      <c r="K2703" s="2">
        <v>3</v>
      </c>
      <c r="L2703" t="s">
        <v>65</v>
      </c>
      <c r="M2703" t="s">
        <v>71</v>
      </c>
      <c r="N2703" t="s">
        <v>67</v>
      </c>
    </row>
    <row r="2704" spans="1:14" x14ac:dyDescent="0.25">
      <c r="A2704" s="2">
        <v>1</v>
      </c>
      <c r="B2704" s="2">
        <v>2016</v>
      </c>
      <c r="C2704" t="s">
        <v>331</v>
      </c>
      <c r="D2704" t="s">
        <v>204</v>
      </c>
      <c r="E2704" s="2">
        <v>0</v>
      </c>
      <c r="F2704" s="2">
        <v>0</v>
      </c>
      <c r="G2704" t="s">
        <v>219</v>
      </c>
      <c r="H2704" t="s">
        <v>220</v>
      </c>
      <c r="I2704" t="s">
        <v>19</v>
      </c>
      <c r="J2704" t="s">
        <v>72</v>
      </c>
      <c r="K2704" s="3"/>
      <c r="L2704" t="s">
        <v>52</v>
      </c>
      <c r="M2704" t="s">
        <v>73</v>
      </c>
    </row>
    <row r="2705" spans="1:14" x14ac:dyDescent="0.25">
      <c r="A2705" s="2">
        <v>1</v>
      </c>
      <c r="B2705" s="2">
        <v>2016</v>
      </c>
      <c r="C2705" t="s">
        <v>331</v>
      </c>
      <c r="D2705" t="s">
        <v>204</v>
      </c>
      <c r="E2705" s="2">
        <v>0</v>
      </c>
      <c r="F2705" s="2">
        <v>0</v>
      </c>
      <c r="G2705" t="s">
        <v>219</v>
      </c>
      <c r="H2705" t="s">
        <v>220</v>
      </c>
      <c r="I2705" t="s">
        <v>19</v>
      </c>
      <c r="J2705" t="s">
        <v>74</v>
      </c>
      <c r="K2705" s="2">
        <v>2</v>
      </c>
      <c r="L2705" t="s">
        <v>75</v>
      </c>
      <c r="M2705" t="s">
        <v>76</v>
      </c>
      <c r="N2705" t="s">
        <v>207</v>
      </c>
    </row>
    <row r="2706" spans="1:14" x14ac:dyDescent="0.25">
      <c r="A2706" s="2">
        <v>1</v>
      </c>
      <c r="B2706" s="2">
        <v>2016</v>
      </c>
      <c r="C2706" t="s">
        <v>331</v>
      </c>
      <c r="D2706" t="s">
        <v>204</v>
      </c>
      <c r="E2706" s="2">
        <v>0</v>
      </c>
      <c r="F2706" s="2">
        <v>0</v>
      </c>
      <c r="G2706" t="s">
        <v>219</v>
      </c>
      <c r="H2706" t="s">
        <v>220</v>
      </c>
      <c r="I2706" t="s">
        <v>19</v>
      </c>
      <c r="J2706" t="s">
        <v>78</v>
      </c>
      <c r="K2706" s="2">
        <v>1</v>
      </c>
      <c r="L2706" t="s">
        <v>75</v>
      </c>
      <c r="M2706" t="s">
        <v>79</v>
      </c>
      <c r="N2706" t="s">
        <v>80</v>
      </c>
    </row>
    <row r="2707" spans="1:14" x14ac:dyDescent="0.25">
      <c r="A2707" s="2">
        <v>1</v>
      </c>
      <c r="B2707" s="2">
        <v>2016</v>
      </c>
      <c r="C2707" t="s">
        <v>331</v>
      </c>
      <c r="D2707" t="s">
        <v>204</v>
      </c>
      <c r="E2707" s="2">
        <v>0</v>
      </c>
      <c r="F2707" s="2">
        <v>0</v>
      </c>
      <c r="G2707" t="s">
        <v>219</v>
      </c>
      <c r="H2707" t="s">
        <v>220</v>
      </c>
      <c r="I2707" t="s">
        <v>19</v>
      </c>
      <c r="J2707" t="s">
        <v>81</v>
      </c>
      <c r="K2707" s="2">
        <v>5</v>
      </c>
      <c r="L2707" t="s">
        <v>75</v>
      </c>
      <c r="M2707" t="s">
        <v>82</v>
      </c>
      <c r="N2707" t="s">
        <v>280</v>
      </c>
    </row>
    <row r="2708" spans="1:14" x14ac:dyDescent="0.25">
      <c r="A2708" s="2">
        <v>1</v>
      </c>
      <c r="B2708" s="2">
        <v>2016</v>
      </c>
      <c r="C2708" t="s">
        <v>331</v>
      </c>
      <c r="D2708" t="s">
        <v>204</v>
      </c>
      <c r="E2708" s="2">
        <v>0</v>
      </c>
      <c r="F2708" s="2">
        <v>0</v>
      </c>
      <c r="G2708" t="s">
        <v>219</v>
      </c>
      <c r="H2708" t="s">
        <v>220</v>
      </c>
      <c r="I2708" t="s">
        <v>19</v>
      </c>
      <c r="J2708" t="s">
        <v>84</v>
      </c>
      <c r="K2708" s="2">
        <v>3</v>
      </c>
      <c r="L2708" t="s">
        <v>85</v>
      </c>
      <c r="M2708" t="s">
        <v>86</v>
      </c>
      <c r="N2708" t="s">
        <v>126</v>
      </c>
    </row>
    <row r="2709" spans="1:14" x14ac:dyDescent="0.25">
      <c r="A2709" s="2">
        <v>1</v>
      </c>
      <c r="B2709" s="2">
        <v>2016</v>
      </c>
      <c r="C2709" t="s">
        <v>331</v>
      </c>
      <c r="D2709" t="s">
        <v>204</v>
      </c>
      <c r="E2709" s="2">
        <v>0</v>
      </c>
      <c r="F2709" s="2">
        <v>0</v>
      </c>
      <c r="G2709" t="s">
        <v>219</v>
      </c>
      <c r="H2709" t="s">
        <v>220</v>
      </c>
      <c r="I2709" t="s">
        <v>19</v>
      </c>
      <c r="J2709" t="s">
        <v>88</v>
      </c>
      <c r="K2709" s="2">
        <v>3</v>
      </c>
      <c r="L2709" t="s">
        <v>85</v>
      </c>
      <c r="M2709" t="s">
        <v>89</v>
      </c>
      <c r="N2709" t="s">
        <v>126</v>
      </c>
    </row>
    <row r="2710" spans="1:14" x14ac:dyDescent="0.25">
      <c r="A2710" s="2">
        <v>1</v>
      </c>
      <c r="B2710" s="2">
        <v>2016</v>
      </c>
      <c r="C2710" t="s">
        <v>331</v>
      </c>
      <c r="D2710" t="s">
        <v>204</v>
      </c>
      <c r="E2710" s="2">
        <v>0</v>
      </c>
      <c r="F2710" s="2">
        <v>0</v>
      </c>
      <c r="G2710" t="s">
        <v>219</v>
      </c>
      <c r="H2710" t="s">
        <v>220</v>
      </c>
      <c r="I2710" t="s">
        <v>19</v>
      </c>
      <c r="J2710" t="s">
        <v>90</v>
      </c>
      <c r="K2710" s="2">
        <v>4</v>
      </c>
      <c r="L2710" t="s">
        <v>75</v>
      </c>
      <c r="M2710" t="s">
        <v>91</v>
      </c>
      <c r="N2710" t="s">
        <v>92</v>
      </c>
    </row>
    <row r="2711" spans="1:14" x14ac:dyDescent="0.25">
      <c r="A2711" s="2">
        <v>1</v>
      </c>
      <c r="B2711" s="2">
        <v>2016</v>
      </c>
      <c r="C2711" t="s">
        <v>331</v>
      </c>
      <c r="D2711" t="s">
        <v>204</v>
      </c>
      <c r="E2711" s="2">
        <v>0</v>
      </c>
      <c r="F2711" s="2">
        <v>0</v>
      </c>
      <c r="G2711" t="s">
        <v>219</v>
      </c>
      <c r="H2711" t="s">
        <v>220</v>
      </c>
      <c r="I2711" t="s">
        <v>19</v>
      </c>
      <c r="J2711" t="s">
        <v>93</v>
      </c>
      <c r="K2711" s="2">
        <v>2</v>
      </c>
      <c r="L2711" t="s">
        <v>75</v>
      </c>
      <c r="M2711" t="s">
        <v>94</v>
      </c>
      <c r="N2711" t="s">
        <v>176</v>
      </c>
    </row>
    <row r="2712" spans="1:14" x14ac:dyDescent="0.25">
      <c r="A2712" s="2">
        <v>1</v>
      </c>
      <c r="B2712" s="2">
        <v>2016</v>
      </c>
      <c r="C2712" t="s">
        <v>331</v>
      </c>
      <c r="D2712" t="s">
        <v>204</v>
      </c>
      <c r="E2712" s="2">
        <v>0</v>
      </c>
      <c r="F2712" s="2">
        <v>0</v>
      </c>
      <c r="G2712" t="s">
        <v>219</v>
      </c>
      <c r="H2712" t="s">
        <v>220</v>
      </c>
      <c r="I2712" t="s">
        <v>19</v>
      </c>
      <c r="J2712" t="s">
        <v>96</v>
      </c>
      <c r="K2712" s="2">
        <v>4</v>
      </c>
      <c r="L2712" t="s">
        <v>75</v>
      </c>
      <c r="M2712" t="s">
        <v>97</v>
      </c>
      <c r="N2712" t="s">
        <v>92</v>
      </c>
    </row>
    <row r="2713" spans="1:14" x14ac:dyDescent="0.25">
      <c r="A2713" s="2">
        <v>1</v>
      </c>
      <c r="B2713" s="2">
        <v>2016</v>
      </c>
      <c r="C2713" t="s">
        <v>331</v>
      </c>
      <c r="D2713" t="s">
        <v>204</v>
      </c>
      <c r="E2713" s="2">
        <v>0</v>
      </c>
      <c r="F2713" s="2">
        <v>0</v>
      </c>
      <c r="G2713" t="s">
        <v>219</v>
      </c>
      <c r="H2713" t="s">
        <v>220</v>
      </c>
      <c r="I2713" t="s">
        <v>19</v>
      </c>
      <c r="J2713" t="s">
        <v>98</v>
      </c>
      <c r="K2713" s="2">
        <v>4</v>
      </c>
      <c r="L2713" t="s">
        <v>85</v>
      </c>
      <c r="M2713" t="s">
        <v>99</v>
      </c>
      <c r="N2713" t="s">
        <v>87</v>
      </c>
    </row>
    <row r="2714" spans="1:14" x14ac:dyDescent="0.25">
      <c r="A2714" s="2">
        <v>1</v>
      </c>
      <c r="B2714" s="2">
        <v>2016</v>
      </c>
      <c r="C2714" t="s">
        <v>331</v>
      </c>
      <c r="D2714" t="s">
        <v>204</v>
      </c>
      <c r="E2714" s="2">
        <v>0</v>
      </c>
      <c r="F2714" s="2">
        <v>0</v>
      </c>
      <c r="G2714" t="s">
        <v>219</v>
      </c>
      <c r="H2714" t="s">
        <v>220</v>
      </c>
      <c r="I2714" t="s">
        <v>19</v>
      </c>
      <c r="J2714" t="s">
        <v>100</v>
      </c>
      <c r="K2714" s="3"/>
      <c r="L2714" t="s">
        <v>61</v>
      </c>
      <c r="M2714" t="s">
        <v>101</v>
      </c>
    </row>
    <row r="2715" spans="1:14" x14ac:dyDescent="0.25">
      <c r="A2715" s="2">
        <v>1</v>
      </c>
      <c r="B2715" s="2">
        <v>2016</v>
      </c>
      <c r="C2715" t="s">
        <v>331</v>
      </c>
      <c r="D2715" t="s">
        <v>204</v>
      </c>
      <c r="E2715" s="2">
        <v>0</v>
      </c>
      <c r="F2715" s="2">
        <v>0</v>
      </c>
      <c r="G2715" t="s">
        <v>219</v>
      </c>
      <c r="H2715" t="s">
        <v>220</v>
      </c>
      <c r="I2715" t="s">
        <v>19</v>
      </c>
      <c r="J2715" t="s">
        <v>102</v>
      </c>
      <c r="K2715" s="3"/>
      <c r="L2715" t="s">
        <v>61</v>
      </c>
      <c r="M2715" t="s">
        <v>103</v>
      </c>
    </row>
    <row r="2716" spans="1:14" x14ac:dyDescent="0.25">
      <c r="A2716" s="2">
        <v>1</v>
      </c>
      <c r="B2716" s="2">
        <v>2016</v>
      </c>
      <c r="C2716" t="s">
        <v>331</v>
      </c>
      <c r="D2716" t="s">
        <v>204</v>
      </c>
      <c r="E2716" s="2">
        <v>0</v>
      </c>
      <c r="F2716" s="2">
        <v>0</v>
      </c>
      <c r="G2716" t="s">
        <v>219</v>
      </c>
      <c r="H2716" t="s">
        <v>220</v>
      </c>
      <c r="I2716" t="s">
        <v>19</v>
      </c>
      <c r="J2716" t="s">
        <v>104</v>
      </c>
      <c r="K2716" s="3"/>
      <c r="L2716" t="s">
        <v>61</v>
      </c>
      <c r="M2716" t="s">
        <v>105</v>
      </c>
    </row>
    <row r="2717" spans="1:14" x14ac:dyDescent="0.25">
      <c r="A2717" s="2">
        <v>1</v>
      </c>
      <c r="B2717" s="2">
        <v>2016</v>
      </c>
      <c r="C2717" t="s">
        <v>331</v>
      </c>
      <c r="D2717" t="s">
        <v>204</v>
      </c>
      <c r="E2717" s="2">
        <v>0</v>
      </c>
      <c r="F2717" s="2">
        <v>0</v>
      </c>
      <c r="G2717" t="s">
        <v>219</v>
      </c>
      <c r="H2717" t="s">
        <v>220</v>
      </c>
      <c r="I2717" t="s">
        <v>19</v>
      </c>
      <c r="J2717" t="s">
        <v>106</v>
      </c>
      <c r="K2717" s="3"/>
      <c r="L2717" t="s">
        <v>61</v>
      </c>
      <c r="M2717" t="s">
        <v>107</v>
      </c>
    </row>
    <row r="2718" spans="1:14" x14ac:dyDescent="0.25">
      <c r="A2718" s="2">
        <v>1</v>
      </c>
      <c r="B2718" s="2">
        <v>2016</v>
      </c>
      <c r="C2718" t="s">
        <v>331</v>
      </c>
      <c r="D2718" t="s">
        <v>204</v>
      </c>
      <c r="E2718" s="2">
        <v>0</v>
      </c>
      <c r="F2718" s="2">
        <v>0</v>
      </c>
      <c r="G2718" t="s">
        <v>219</v>
      </c>
      <c r="H2718" t="s">
        <v>220</v>
      </c>
      <c r="I2718" t="s">
        <v>19</v>
      </c>
      <c r="J2718" t="s">
        <v>108</v>
      </c>
      <c r="K2718" s="3"/>
      <c r="L2718" t="s">
        <v>61</v>
      </c>
      <c r="M2718" t="s">
        <v>109</v>
      </c>
    </row>
    <row r="2719" spans="1:14" x14ac:dyDescent="0.25">
      <c r="A2719" s="2">
        <v>1</v>
      </c>
      <c r="B2719" s="2">
        <v>2016</v>
      </c>
      <c r="C2719" t="s">
        <v>331</v>
      </c>
      <c r="D2719" t="s">
        <v>204</v>
      </c>
      <c r="E2719" s="2">
        <v>0</v>
      </c>
      <c r="F2719" s="2">
        <v>0</v>
      </c>
      <c r="G2719" t="s">
        <v>219</v>
      </c>
      <c r="H2719" t="s">
        <v>220</v>
      </c>
      <c r="I2719" t="s">
        <v>19</v>
      </c>
      <c r="J2719" t="s">
        <v>110</v>
      </c>
      <c r="K2719" s="3"/>
      <c r="L2719" t="s">
        <v>61</v>
      </c>
      <c r="M2719" t="s">
        <v>111</v>
      </c>
    </row>
    <row r="2720" spans="1:14" x14ac:dyDescent="0.25">
      <c r="A2720" s="2">
        <v>1</v>
      </c>
      <c r="B2720" s="2">
        <v>2016</v>
      </c>
      <c r="C2720" t="s">
        <v>331</v>
      </c>
      <c r="D2720" t="s">
        <v>204</v>
      </c>
      <c r="E2720" s="2">
        <v>0</v>
      </c>
      <c r="F2720" s="2">
        <v>0</v>
      </c>
      <c r="G2720" t="s">
        <v>219</v>
      </c>
      <c r="H2720" t="s">
        <v>220</v>
      </c>
      <c r="I2720" t="s">
        <v>19</v>
      </c>
      <c r="J2720" t="s">
        <v>112</v>
      </c>
      <c r="K2720" s="3"/>
      <c r="L2720" t="s">
        <v>61</v>
      </c>
      <c r="M2720" t="s">
        <v>113</v>
      </c>
    </row>
    <row r="2721" spans="1:14" x14ac:dyDescent="0.25">
      <c r="A2721" s="2">
        <v>1</v>
      </c>
      <c r="B2721" s="2">
        <v>2016</v>
      </c>
      <c r="C2721" t="s">
        <v>331</v>
      </c>
      <c r="D2721" t="s">
        <v>204</v>
      </c>
      <c r="E2721" s="2">
        <v>0</v>
      </c>
      <c r="F2721" s="2">
        <v>0</v>
      </c>
      <c r="G2721" t="s">
        <v>219</v>
      </c>
      <c r="H2721" t="s">
        <v>220</v>
      </c>
      <c r="I2721" t="s">
        <v>19</v>
      </c>
      <c r="J2721" t="s">
        <v>114</v>
      </c>
      <c r="K2721" s="2">
        <v>1</v>
      </c>
      <c r="L2721" t="s">
        <v>61</v>
      </c>
      <c r="M2721" t="s">
        <v>115</v>
      </c>
      <c r="N2721" t="s">
        <v>281</v>
      </c>
    </row>
    <row r="2722" spans="1:14" x14ac:dyDescent="0.25">
      <c r="A2722" s="2">
        <v>1</v>
      </c>
      <c r="B2722" s="2">
        <v>2016</v>
      </c>
      <c r="C2722" t="s">
        <v>331</v>
      </c>
      <c r="D2722" t="s">
        <v>204</v>
      </c>
      <c r="E2722" s="2">
        <v>0</v>
      </c>
      <c r="F2722" s="2">
        <v>0</v>
      </c>
      <c r="G2722" t="s">
        <v>219</v>
      </c>
      <c r="H2722" t="s">
        <v>220</v>
      </c>
      <c r="I2722" t="s">
        <v>19</v>
      </c>
      <c r="J2722" t="s">
        <v>116</v>
      </c>
      <c r="K2722" s="2">
        <v>2</v>
      </c>
      <c r="L2722" t="s">
        <v>65</v>
      </c>
      <c r="M2722" t="s">
        <v>117</v>
      </c>
      <c r="N2722" t="s">
        <v>186</v>
      </c>
    </row>
    <row r="2723" spans="1:14" x14ac:dyDescent="0.25">
      <c r="A2723" s="2">
        <v>1</v>
      </c>
      <c r="B2723" s="2">
        <v>2016</v>
      </c>
      <c r="C2723" t="s">
        <v>331</v>
      </c>
      <c r="D2723" t="s">
        <v>204</v>
      </c>
      <c r="E2723" s="2">
        <v>0</v>
      </c>
      <c r="F2723" s="2">
        <v>0</v>
      </c>
      <c r="G2723" t="s">
        <v>219</v>
      </c>
      <c r="H2723" t="s">
        <v>220</v>
      </c>
      <c r="I2723" t="s">
        <v>19</v>
      </c>
      <c r="J2723" t="s">
        <v>118</v>
      </c>
      <c r="K2723" s="2">
        <v>3</v>
      </c>
      <c r="L2723" t="s">
        <v>55</v>
      </c>
      <c r="M2723" t="s">
        <v>119</v>
      </c>
      <c r="N2723" t="s">
        <v>178</v>
      </c>
    </row>
    <row r="2724" spans="1:14" x14ac:dyDescent="0.25">
      <c r="A2724" s="2">
        <v>1</v>
      </c>
      <c r="B2724" s="2">
        <v>2016</v>
      </c>
      <c r="C2724" t="s">
        <v>331</v>
      </c>
      <c r="D2724" t="s">
        <v>204</v>
      </c>
      <c r="E2724" s="2">
        <v>0</v>
      </c>
      <c r="F2724" s="2">
        <v>0</v>
      </c>
      <c r="G2724" t="s">
        <v>219</v>
      </c>
      <c r="H2724" t="s">
        <v>220</v>
      </c>
      <c r="I2724" t="s">
        <v>19</v>
      </c>
      <c r="J2724" t="s">
        <v>120</v>
      </c>
      <c r="K2724" s="2">
        <v>2</v>
      </c>
      <c r="L2724" t="s">
        <v>65</v>
      </c>
      <c r="M2724" t="s">
        <v>121</v>
      </c>
      <c r="N2724" t="s">
        <v>186</v>
      </c>
    </row>
    <row r="2725" spans="1:14" x14ac:dyDescent="0.25">
      <c r="A2725" s="2">
        <v>1</v>
      </c>
      <c r="B2725" s="2">
        <v>2016</v>
      </c>
      <c r="C2725" t="s">
        <v>331</v>
      </c>
      <c r="D2725" t="s">
        <v>204</v>
      </c>
      <c r="E2725" s="2">
        <v>0</v>
      </c>
      <c r="F2725" s="2">
        <v>0</v>
      </c>
      <c r="G2725" t="s">
        <v>219</v>
      </c>
      <c r="H2725" t="s">
        <v>220</v>
      </c>
      <c r="I2725" t="s">
        <v>19</v>
      </c>
      <c r="J2725" t="s">
        <v>122</v>
      </c>
      <c r="K2725" s="2">
        <v>3</v>
      </c>
      <c r="L2725" t="s">
        <v>85</v>
      </c>
      <c r="M2725" t="s">
        <v>123</v>
      </c>
      <c r="N2725" t="s">
        <v>126</v>
      </c>
    </row>
    <row r="2726" spans="1:14" x14ac:dyDescent="0.25">
      <c r="A2726" s="2">
        <v>1</v>
      </c>
      <c r="B2726" s="2">
        <v>2016</v>
      </c>
      <c r="C2726" t="s">
        <v>331</v>
      </c>
      <c r="D2726" t="s">
        <v>204</v>
      </c>
      <c r="E2726" s="2">
        <v>0</v>
      </c>
      <c r="F2726" s="2">
        <v>0</v>
      </c>
      <c r="G2726" t="s">
        <v>219</v>
      </c>
      <c r="H2726" t="s">
        <v>220</v>
      </c>
      <c r="I2726" t="s">
        <v>19</v>
      </c>
      <c r="J2726" t="s">
        <v>124</v>
      </c>
      <c r="K2726" s="2">
        <v>3</v>
      </c>
      <c r="L2726" t="s">
        <v>85</v>
      </c>
      <c r="M2726" t="s">
        <v>125</v>
      </c>
      <c r="N2726" t="s">
        <v>126</v>
      </c>
    </row>
    <row r="2727" spans="1:14" x14ac:dyDescent="0.25">
      <c r="A2727" s="2">
        <v>1</v>
      </c>
      <c r="B2727" s="2">
        <v>2016</v>
      </c>
      <c r="C2727" t="s">
        <v>331</v>
      </c>
      <c r="D2727" t="s">
        <v>204</v>
      </c>
      <c r="E2727" s="2">
        <v>0</v>
      </c>
      <c r="F2727" s="2">
        <v>0</v>
      </c>
      <c r="G2727" t="s">
        <v>219</v>
      </c>
      <c r="H2727" t="s">
        <v>220</v>
      </c>
      <c r="I2727" t="s">
        <v>19</v>
      </c>
      <c r="J2727" t="s">
        <v>127</v>
      </c>
      <c r="K2727" s="2">
        <v>4</v>
      </c>
      <c r="L2727" t="s">
        <v>85</v>
      </c>
      <c r="M2727" t="s">
        <v>128</v>
      </c>
      <c r="N2727" t="s">
        <v>87</v>
      </c>
    </row>
    <row r="2728" spans="1:14" x14ac:dyDescent="0.25">
      <c r="A2728" s="2">
        <v>1</v>
      </c>
      <c r="B2728" s="2">
        <v>2016</v>
      </c>
      <c r="C2728" t="s">
        <v>331</v>
      </c>
      <c r="D2728" t="s">
        <v>204</v>
      </c>
      <c r="E2728" s="2">
        <v>0</v>
      </c>
      <c r="F2728" s="2">
        <v>0</v>
      </c>
      <c r="G2728" t="s">
        <v>219</v>
      </c>
      <c r="H2728" t="s">
        <v>220</v>
      </c>
      <c r="I2728" t="s">
        <v>19</v>
      </c>
      <c r="J2728" t="s">
        <v>129</v>
      </c>
      <c r="K2728" s="2">
        <v>4</v>
      </c>
      <c r="L2728" t="s">
        <v>85</v>
      </c>
      <c r="M2728" t="s">
        <v>130</v>
      </c>
      <c r="N2728" t="s">
        <v>87</v>
      </c>
    </row>
    <row r="2729" spans="1:14" x14ac:dyDescent="0.25">
      <c r="A2729" s="2">
        <v>1</v>
      </c>
      <c r="B2729" s="2">
        <v>2016</v>
      </c>
      <c r="C2729" t="s">
        <v>331</v>
      </c>
      <c r="D2729" t="s">
        <v>204</v>
      </c>
      <c r="E2729" s="2">
        <v>0</v>
      </c>
      <c r="F2729" s="2">
        <v>0</v>
      </c>
      <c r="G2729" t="s">
        <v>219</v>
      </c>
      <c r="H2729" t="s">
        <v>220</v>
      </c>
      <c r="I2729" t="s">
        <v>19</v>
      </c>
      <c r="J2729" t="s">
        <v>131</v>
      </c>
      <c r="K2729" s="2">
        <v>3</v>
      </c>
      <c r="L2729" t="s">
        <v>85</v>
      </c>
      <c r="M2729" t="s">
        <v>132</v>
      </c>
      <c r="N2729" t="s">
        <v>126</v>
      </c>
    </row>
    <row r="2730" spans="1:14" x14ac:dyDescent="0.25">
      <c r="A2730" s="2">
        <v>1</v>
      </c>
      <c r="B2730" s="2">
        <v>2016</v>
      </c>
      <c r="C2730" t="s">
        <v>331</v>
      </c>
      <c r="D2730" t="s">
        <v>204</v>
      </c>
      <c r="E2730" s="2">
        <v>0</v>
      </c>
      <c r="F2730" s="2">
        <v>0</v>
      </c>
      <c r="G2730" t="s">
        <v>219</v>
      </c>
      <c r="H2730" t="s">
        <v>220</v>
      </c>
      <c r="I2730" t="s">
        <v>19</v>
      </c>
      <c r="J2730" t="s">
        <v>133</v>
      </c>
      <c r="K2730" s="2">
        <v>2</v>
      </c>
      <c r="L2730" t="s">
        <v>52</v>
      </c>
      <c r="M2730" t="s">
        <v>134</v>
      </c>
      <c r="N2730" t="s">
        <v>63</v>
      </c>
    </row>
    <row r="2731" spans="1:14" x14ac:dyDescent="0.25">
      <c r="A2731" s="2">
        <v>1</v>
      </c>
      <c r="B2731" s="2">
        <v>2016</v>
      </c>
      <c r="C2731" t="s">
        <v>331</v>
      </c>
      <c r="D2731" t="s">
        <v>204</v>
      </c>
      <c r="E2731" s="2">
        <v>0</v>
      </c>
      <c r="F2731" s="2">
        <v>0</v>
      </c>
      <c r="G2731" t="s">
        <v>219</v>
      </c>
      <c r="H2731" t="s">
        <v>220</v>
      </c>
      <c r="I2731" t="s">
        <v>19</v>
      </c>
      <c r="J2731" t="s">
        <v>135</v>
      </c>
      <c r="K2731" s="2">
        <v>4</v>
      </c>
      <c r="L2731" t="s">
        <v>55</v>
      </c>
      <c r="M2731" t="s">
        <v>136</v>
      </c>
      <c r="N2731" t="s">
        <v>57</v>
      </c>
    </row>
    <row r="2732" spans="1:14" x14ac:dyDescent="0.25">
      <c r="A2732" s="2">
        <v>1</v>
      </c>
      <c r="B2732" s="2">
        <v>2016</v>
      </c>
      <c r="C2732" t="s">
        <v>331</v>
      </c>
      <c r="D2732" t="s">
        <v>204</v>
      </c>
      <c r="E2732" s="2">
        <v>0</v>
      </c>
      <c r="F2732" s="2">
        <v>0</v>
      </c>
      <c r="G2732" t="s">
        <v>219</v>
      </c>
      <c r="H2732" t="s">
        <v>220</v>
      </c>
      <c r="I2732" t="s">
        <v>19</v>
      </c>
      <c r="J2732" t="s">
        <v>137</v>
      </c>
      <c r="K2732" s="2">
        <v>2</v>
      </c>
      <c r="L2732" t="s">
        <v>55</v>
      </c>
      <c r="M2732" t="s">
        <v>138</v>
      </c>
      <c r="N2732" t="s">
        <v>187</v>
      </c>
    </row>
    <row r="2733" spans="1:14" x14ac:dyDescent="0.25">
      <c r="A2733" s="2">
        <v>1</v>
      </c>
      <c r="B2733" s="2">
        <v>2016</v>
      </c>
      <c r="C2733" t="s">
        <v>331</v>
      </c>
      <c r="D2733" t="s">
        <v>204</v>
      </c>
      <c r="E2733" s="2">
        <v>0</v>
      </c>
      <c r="F2733" s="2">
        <v>0</v>
      </c>
      <c r="G2733" t="s">
        <v>219</v>
      </c>
      <c r="H2733" t="s">
        <v>220</v>
      </c>
      <c r="I2733" t="s">
        <v>19</v>
      </c>
      <c r="J2733" t="s">
        <v>139</v>
      </c>
      <c r="K2733" s="2">
        <v>3</v>
      </c>
      <c r="L2733" t="s">
        <v>85</v>
      </c>
      <c r="M2733" t="s">
        <v>140</v>
      </c>
      <c r="N2733" t="s">
        <v>126</v>
      </c>
    </row>
    <row r="2734" spans="1:14" x14ac:dyDescent="0.25">
      <c r="A2734" s="2">
        <v>1</v>
      </c>
      <c r="B2734" s="2">
        <v>2016</v>
      </c>
      <c r="C2734" t="s">
        <v>331</v>
      </c>
      <c r="D2734" t="s">
        <v>204</v>
      </c>
      <c r="E2734" s="2">
        <v>0</v>
      </c>
      <c r="F2734" s="2">
        <v>0</v>
      </c>
      <c r="G2734" t="s">
        <v>219</v>
      </c>
      <c r="H2734" t="s">
        <v>220</v>
      </c>
      <c r="I2734" t="s">
        <v>19</v>
      </c>
      <c r="J2734" t="s">
        <v>141</v>
      </c>
      <c r="K2734" s="2">
        <v>3</v>
      </c>
      <c r="L2734" t="s">
        <v>85</v>
      </c>
      <c r="M2734" t="s">
        <v>142</v>
      </c>
      <c r="N2734" t="s">
        <v>126</v>
      </c>
    </row>
    <row r="2735" spans="1:14" x14ac:dyDescent="0.25">
      <c r="A2735" s="2">
        <v>1</v>
      </c>
      <c r="B2735" s="2">
        <v>2016</v>
      </c>
      <c r="C2735" t="s">
        <v>331</v>
      </c>
      <c r="D2735" t="s">
        <v>204</v>
      </c>
      <c r="E2735" s="2">
        <v>0</v>
      </c>
      <c r="F2735" s="2">
        <v>0</v>
      </c>
      <c r="G2735" t="s">
        <v>219</v>
      </c>
      <c r="H2735" t="s">
        <v>220</v>
      </c>
      <c r="I2735" t="s">
        <v>19</v>
      </c>
      <c r="J2735" t="s">
        <v>143</v>
      </c>
      <c r="K2735" s="2">
        <v>3</v>
      </c>
      <c r="L2735" t="s">
        <v>85</v>
      </c>
      <c r="M2735" t="s">
        <v>144</v>
      </c>
      <c r="N2735" t="s">
        <v>126</v>
      </c>
    </row>
    <row r="2736" spans="1:14" x14ac:dyDescent="0.25">
      <c r="A2736" s="2">
        <v>1</v>
      </c>
      <c r="B2736" s="2">
        <v>2016</v>
      </c>
      <c r="C2736" t="s">
        <v>331</v>
      </c>
      <c r="D2736" t="s">
        <v>204</v>
      </c>
      <c r="E2736" s="2">
        <v>0</v>
      </c>
      <c r="F2736" s="2">
        <v>0</v>
      </c>
      <c r="G2736" t="s">
        <v>219</v>
      </c>
      <c r="H2736" t="s">
        <v>220</v>
      </c>
      <c r="I2736" t="s">
        <v>19</v>
      </c>
      <c r="J2736" t="s">
        <v>145</v>
      </c>
      <c r="K2736" s="2">
        <v>4</v>
      </c>
      <c r="L2736" t="s">
        <v>55</v>
      </c>
      <c r="M2736" t="s">
        <v>146</v>
      </c>
      <c r="N2736" t="s">
        <v>57</v>
      </c>
    </row>
    <row r="2737" spans="1:14" x14ac:dyDescent="0.25">
      <c r="A2737" s="2">
        <v>1</v>
      </c>
      <c r="B2737" s="2">
        <v>2016</v>
      </c>
      <c r="C2737" t="s">
        <v>331</v>
      </c>
      <c r="D2737" t="s">
        <v>204</v>
      </c>
      <c r="E2737" s="2">
        <v>0</v>
      </c>
      <c r="F2737" s="2">
        <v>0</v>
      </c>
      <c r="G2737" t="s">
        <v>219</v>
      </c>
      <c r="H2737" t="s">
        <v>220</v>
      </c>
      <c r="I2737" t="s">
        <v>19</v>
      </c>
      <c r="J2737" t="s">
        <v>147</v>
      </c>
      <c r="K2737" s="2">
        <v>4</v>
      </c>
      <c r="L2737" t="s">
        <v>55</v>
      </c>
      <c r="M2737" t="s">
        <v>148</v>
      </c>
      <c r="N2737" t="s">
        <v>57</v>
      </c>
    </row>
    <row r="2738" spans="1:14" x14ac:dyDescent="0.25">
      <c r="A2738" s="2">
        <v>1</v>
      </c>
      <c r="B2738" s="2">
        <v>2016</v>
      </c>
      <c r="C2738" t="s">
        <v>331</v>
      </c>
      <c r="D2738" t="s">
        <v>204</v>
      </c>
      <c r="E2738" s="2">
        <v>0</v>
      </c>
      <c r="F2738" s="2">
        <v>0</v>
      </c>
      <c r="G2738" t="s">
        <v>219</v>
      </c>
      <c r="H2738" t="s">
        <v>220</v>
      </c>
      <c r="I2738" t="s">
        <v>19</v>
      </c>
      <c r="J2738" t="s">
        <v>149</v>
      </c>
      <c r="K2738" s="2">
        <v>3</v>
      </c>
      <c r="L2738" t="s">
        <v>55</v>
      </c>
      <c r="M2738" t="s">
        <v>150</v>
      </c>
      <c r="N2738" t="s">
        <v>178</v>
      </c>
    </row>
    <row r="2739" spans="1:14" x14ac:dyDescent="0.25">
      <c r="A2739" s="2">
        <v>1</v>
      </c>
      <c r="B2739" s="2">
        <v>2016</v>
      </c>
      <c r="C2739" t="s">
        <v>331</v>
      </c>
      <c r="D2739" t="s">
        <v>204</v>
      </c>
      <c r="E2739" s="2">
        <v>0</v>
      </c>
      <c r="F2739" s="2">
        <v>0</v>
      </c>
      <c r="G2739" t="s">
        <v>219</v>
      </c>
      <c r="H2739" t="s">
        <v>220</v>
      </c>
      <c r="I2739" t="s">
        <v>19</v>
      </c>
      <c r="J2739" t="s">
        <v>151</v>
      </c>
      <c r="K2739" s="3"/>
      <c r="L2739" t="s">
        <v>52</v>
      </c>
      <c r="M2739" t="s">
        <v>152</v>
      </c>
    </row>
    <row r="2740" spans="1:14" x14ac:dyDescent="0.25">
      <c r="A2740" s="2">
        <v>1</v>
      </c>
      <c r="B2740" s="2">
        <v>2016</v>
      </c>
      <c r="C2740" t="s">
        <v>331</v>
      </c>
      <c r="D2740" t="s">
        <v>204</v>
      </c>
      <c r="E2740" s="2">
        <v>0</v>
      </c>
      <c r="F2740" s="2">
        <v>0</v>
      </c>
      <c r="G2740" t="s">
        <v>219</v>
      </c>
      <c r="H2740" t="s">
        <v>220</v>
      </c>
      <c r="I2740" t="s">
        <v>19</v>
      </c>
      <c r="J2740" t="s">
        <v>153</v>
      </c>
      <c r="K2740" s="2">
        <v>2</v>
      </c>
      <c r="L2740" t="s">
        <v>75</v>
      </c>
      <c r="M2740" t="s">
        <v>154</v>
      </c>
      <c r="N2740" t="s">
        <v>155</v>
      </c>
    </row>
    <row r="2741" spans="1:14" x14ac:dyDescent="0.25">
      <c r="A2741" s="2">
        <v>1</v>
      </c>
      <c r="B2741" s="2">
        <v>2016</v>
      </c>
      <c r="C2741" t="s">
        <v>331</v>
      </c>
      <c r="D2741" t="s">
        <v>204</v>
      </c>
      <c r="E2741" s="2">
        <v>0</v>
      </c>
      <c r="F2741" s="2">
        <v>0</v>
      </c>
      <c r="G2741" t="s">
        <v>219</v>
      </c>
      <c r="H2741" t="s">
        <v>220</v>
      </c>
      <c r="I2741" t="s">
        <v>19</v>
      </c>
      <c r="J2741" t="s">
        <v>156</v>
      </c>
      <c r="K2741" s="2">
        <v>1</v>
      </c>
      <c r="L2741" t="s">
        <v>75</v>
      </c>
      <c r="M2741" t="s">
        <v>157</v>
      </c>
      <c r="N2741" t="s">
        <v>158</v>
      </c>
    </row>
    <row r="2742" spans="1:14" x14ac:dyDescent="0.25">
      <c r="A2742" s="2">
        <v>1</v>
      </c>
      <c r="B2742" s="2">
        <v>2016</v>
      </c>
      <c r="C2742" t="s">
        <v>331</v>
      </c>
      <c r="D2742" t="s">
        <v>204</v>
      </c>
      <c r="E2742" s="2">
        <v>0</v>
      </c>
      <c r="F2742" s="2">
        <v>0</v>
      </c>
      <c r="G2742" t="s">
        <v>219</v>
      </c>
      <c r="H2742" t="s">
        <v>220</v>
      </c>
      <c r="I2742" t="s">
        <v>19</v>
      </c>
      <c r="J2742" t="s">
        <v>159</v>
      </c>
      <c r="K2742" s="3"/>
      <c r="L2742" t="s">
        <v>52</v>
      </c>
      <c r="M2742" t="s">
        <v>160</v>
      </c>
    </row>
    <row r="2743" spans="1:14" x14ac:dyDescent="0.25">
      <c r="A2743" s="2">
        <v>1</v>
      </c>
      <c r="B2743" s="2">
        <v>2016</v>
      </c>
      <c r="C2743" t="s">
        <v>331</v>
      </c>
      <c r="D2743" t="s">
        <v>204</v>
      </c>
      <c r="E2743" s="2">
        <v>0</v>
      </c>
      <c r="F2743" s="2">
        <v>0</v>
      </c>
      <c r="G2743" t="s">
        <v>219</v>
      </c>
      <c r="H2743" t="s">
        <v>220</v>
      </c>
      <c r="I2743" t="s">
        <v>19</v>
      </c>
      <c r="J2743" t="s">
        <v>161</v>
      </c>
      <c r="K2743" s="3"/>
      <c r="L2743" t="s">
        <v>52</v>
      </c>
      <c r="M2743" t="s">
        <v>162</v>
      </c>
    </row>
    <row r="2744" spans="1:14" x14ac:dyDescent="0.25">
      <c r="A2744" s="2">
        <v>1</v>
      </c>
      <c r="B2744" s="2">
        <v>2016</v>
      </c>
      <c r="C2744" t="s">
        <v>331</v>
      </c>
      <c r="D2744" t="s">
        <v>204</v>
      </c>
      <c r="E2744" s="2">
        <v>0</v>
      </c>
      <c r="F2744" s="2">
        <v>0</v>
      </c>
      <c r="G2744" t="s">
        <v>219</v>
      </c>
      <c r="H2744" t="s">
        <v>220</v>
      </c>
      <c r="I2744" t="s">
        <v>19</v>
      </c>
      <c r="J2744" t="s">
        <v>163</v>
      </c>
      <c r="K2744" s="2">
        <v>1</v>
      </c>
      <c r="L2744" t="s">
        <v>52</v>
      </c>
      <c r="M2744" t="s">
        <v>164</v>
      </c>
      <c r="N2744" t="s">
        <v>165</v>
      </c>
    </row>
    <row r="2745" spans="1:14" x14ac:dyDescent="0.25">
      <c r="A2745" s="2">
        <v>1</v>
      </c>
      <c r="B2745" s="2">
        <v>2016</v>
      </c>
      <c r="C2745" t="s">
        <v>331</v>
      </c>
      <c r="D2745" t="s">
        <v>204</v>
      </c>
      <c r="E2745" s="2">
        <v>0</v>
      </c>
      <c r="F2745" s="2">
        <v>0</v>
      </c>
      <c r="G2745" t="s">
        <v>219</v>
      </c>
      <c r="H2745" t="s">
        <v>220</v>
      </c>
      <c r="I2745" t="s">
        <v>19</v>
      </c>
      <c r="J2745" t="s">
        <v>166</v>
      </c>
      <c r="K2745" s="2">
        <v>4</v>
      </c>
      <c r="L2745" t="s">
        <v>55</v>
      </c>
      <c r="M2745" t="s">
        <v>167</v>
      </c>
      <c r="N2745" t="s">
        <v>57</v>
      </c>
    </row>
    <row r="2746" spans="1:14" x14ac:dyDescent="0.25">
      <c r="A2746" s="2">
        <v>1</v>
      </c>
      <c r="B2746" s="2">
        <v>2016</v>
      </c>
      <c r="C2746" t="s">
        <v>332</v>
      </c>
      <c r="D2746" t="s">
        <v>169</v>
      </c>
      <c r="E2746" s="2">
        <v>1</v>
      </c>
      <c r="F2746" s="2">
        <v>0</v>
      </c>
      <c r="G2746" t="s">
        <v>182</v>
      </c>
      <c r="H2746" t="s">
        <v>182</v>
      </c>
      <c r="I2746" t="s">
        <v>21</v>
      </c>
      <c r="J2746" t="s">
        <v>51</v>
      </c>
      <c r="K2746" s="3"/>
      <c r="L2746" t="s">
        <v>52</v>
      </c>
      <c r="M2746" t="s">
        <v>53</v>
      </c>
    </row>
    <row r="2747" spans="1:14" x14ac:dyDescent="0.25">
      <c r="A2747" s="2">
        <v>1</v>
      </c>
      <c r="B2747" s="2">
        <v>2016</v>
      </c>
      <c r="C2747" t="s">
        <v>332</v>
      </c>
      <c r="D2747" t="s">
        <v>169</v>
      </c>
      <c r="E2747" s="2">
        <v>1</v>
      </c>
      <c r="F2747" s="2">
        <v>0</v>
      </c>
      <c r="G2747" t="s">
        <v>182</v>
      </c>
      <c r="H2747" t="s">
        <v>182</v>
      </c>
      <c r="I2747" t="s">
        <v>21</v>
      </c>
      <c r="J2747" t="s">
        <v>54</v>
      </c>
      <c r="K2747" s="2">
        <v>4</v>
      </c>
      <c r="L2747" t="s">
        <v>55</v>
      </c>
      <c r="M2747" t="s">
        <v>56</v>
      </c>
      <c r="N2747" t="s">
        <v>57</v>
      </c>
    </row>
    <row r="2748" spans="1:14" x14ac:dyDescent="0.25">
      <c r="A2748" s="2">
        <v>1</v>
      </c>
      <c r="B2748" s="2">
        <v>2016</v>
      </c>
      <c r="C2748" t="s">
        <v>332</v>
      </c>
      <c r="D2748" t="s">
        <v>169</v>
      </c>
      <c r="E2748" s="2">
        <v>1</v>
      </c>
      <c r="F2748" s="2">
        <v>0</v>
      </c>
      <c r="G2748" t="s">
        <v>182</v>
      </c>
      <c r="H2748" t="s">
        <v>182</v>
      </c>
      <c r="I2748" t="s">
        <v>21</v>
      </c>
      <c r="J2748" t="s">
        <v>58</v>
      </c>
      <c r="K2748" s="2">
        <v>3</v>
      </c>
      <c r="L2748" t="s">
        <v>55</v>
      </c>
      <c r="M2748" t="s">
        <v>59</v>
      </c>
      <c r="N2748" t="s">
        <v>178</v>
      </c>
    </row>
    <row r="2749" spans="1:14" x14ac:dyDescent="0.25">
      <c r="A2749" s="2">
        <v>1</v>
      </c>
      <c r="B2749" s="2">
        <v>2016</v>
      </c>
      <c r="C2749" t="s">
        <v>332</v>
      </c>
      <c r="D2749" t="s">
        <v>169</v>
      </c>
      <c r="E2749" s="2">
        <v>1</v>
      </c>
      <c r="F2749" s="2">
        <v>0</v>
      </c>
      <c r="G2749" t="s">
        <v>182</v>
      </c>
      <c r="H2749" t="s">
        <v>182</v>
      </c>
      <c r="I2749" t="s">
        <v>21</v>
      </c>
      <c r="J2749" t="s">
        <v>60</v>
      </c>
      <c r="K2749" s="3"/>
      <c r="L2749" t="s">
        <v>61</v>
      </c>
      <c r="M2749" t="s">
        <v>62</v>
      </c>
    </row>
    <row r="2750" spans="1:14" x14ac:dyDescent="0.25">
      <c r="A2750" s="2">
        <v>1</v>
      </c>
      <c r="B2750" s="2">
        <v>2016</v>
      </c>
      <c r="C2750" t="s">
        <v>332</v>
      </c>
      <c r="D2750" t="s">
        <v>169</v>
      </c>
      <c r="E2750" s="2">
        <v>1</v>
      </c>
      <c r="F2750" s="2">
        <v>0</v>
      </c>
      <c r="G2750" t="s">
        <v>182</v>
      </c>
      <c r="H2750" t="s">
        <v>182</v>
      </c>
      <c r="I2750" t="s">
        <v>21</v>
      </c>
      <c r="J2750" t="s">
        <v>64</v>
      </c>
      <c r="K2750" s="3"/>
      <c r="L2750" t="s">
        <v>65</v>
      </c>
      <c r="M2750" t="s">
        <v>66</v>
      </c>
    </row>
    <row r="2751" spans="1:14" x14ac:dyDescent="0.25">
      <c r="A2751" s="2">
        <v>1</v>
      </c>
      <c r="B2751" s="2">
        <v>2016</v>
      </c>
      <c r="C2751" t="s">
        <v>332</v>
      </c>
      <c r="D2751" t="s">
        <v>169</v>
      </c>
      <c r="E2751" s="2">
        <v>1</v>
      </c>
      <c r="F2751" s="2">
        <v>0</v>
      </c>
      <c r="G2751" t="s">
        <v>182</v>
      </c>
      <c r="H2751" t="s">
        <v>182</v>
      </c>
      <c r="I2751" t="s">
        <v>21</v>
      </c>
      <c r="J2751" t="s">
        <v>68</v>
      </c>
      <c r="K2751" s="3"/>
      <c r="L2751" t="s">
        <v>65</v>
      </c>
      <c r="M2751" t="s">
        <v>69</v>
      </c>
    </row>
    <row r="2752" spans="1:14" x14ac:dyDescent="0.25">
      <c r="A2752" s="2">
        <v>1</v>
      </c>
      <c r="B2752" s="2">
        <v>2016</v>
      </c>
      <c r="C2752" t="s">
        <v>332</v>
      </c>
      <c r="D2752" t="s">
        <v>169</v>
      </c>
      <c r="E2752" s="2">
        <v>1</v>
      </c>
      <c r="F2752" s="2">
        <v>0</v>
      </c>
      <c r="G2752" t="s">
        <v>182</v>
      </c>
      <c r="H2752" t="s">
        <v>182</v>
      </c>
      <c r="I2752" t="s">
        <v>21</v>
      </c>
      <c r="J2752" t="s">
        <v>70</v>
      </c>
      <c r="K2752" s="3"/>
      <c r="L2752" t="s">
        <v>65</v>
      </c>
      <c r="M2752" t="s">
        <v>71</v>
      </c>
    </row>
    <row r="2753" spans="1:14" x14ac:dyDescent="0.25">
      <c r="A2753" s="2">
        <v>1</v>
      </c>
      <c r="B2753" s="2">
        <v>2016</v>
      </c>
      <c r="C2753" t="s">
        <v>332</v>
      </c>
      <c r="D2753" t="s">
        <v>169</v>
      </c>
      <c r="E2753" s="2">
        <v>1</v>
      </c>
      <c r="F2753" s="2">
        <v>0</v>
      </c>
      <c r="G2753" t="s">
        <v>182</v>
      </c>
      <c r="H2753" t="s">
        <v>182</v>
      </c>
      <c r="I2753" t="s">
        <v>21</v>
      </c>
      <c r="J2753" t="s">
        <v>72</v>
      </c>
      <c r="K2753" s="3"/>
      <c r="L2753" t="s">
        <v>52</v>
      </c>
      <c r="M2753" t="s">
        <v>73</v>
      </c>
    </row>
    <row r="2754" spans="1:14" x14ac:dyDescent="0.25">
      <c r="A2754" s="2">
        <v>1</v>
      </c>
      <c r="B2754" s="2">
        <v>2016</v>
      </c>
      <c r="C2754" t="s">
        <v>332</v>
      </c>
      <c r="D2754" t="s">
        <v>169</v>
      </c>
      <c r="E2754" s="2">
        <v>1</v>
      </c>
      <c r="F2754" s="2">
        <v>0</v>
      </c>
      <c r="G2754" t="s">
        <v>182</v>
      </c>
      <c r="H2754" t="s">
        <v>182</v>
      </c>
      <c r="I2754" t="s">
        <v>21</v>
      </c>
      <c r="J2754" t="s">
        <v>74</v>
      </c>
      <c r="K2754" s="3"/>
      <c r="L2754" t="s">
        <v>75</v>
      </c>
      <c r="M2754" t="s">
        <v>76</v>
      </c>
    </row>
    <row r="2755" spans="1:14" x14ac:dyDescent="0.25">
      <c r="A2755" s="2">
        <v>1</v>
      </c>
      <c r="B2755" s="2">
        <v>2016</v>
      </c>
      <c r="C2755" t="s">
        <v>332</v>
      </c>
      <c r="D2755" t="s">
        <v>169</v>
      </c>
      <c r="E2755" s="2">
        <v>1</v>
      </c>
      <c r="F2755" s="2">
        <v>0</v>
      </c>
      <c r="G2755" t="s">
        <v>182</v>
      </c>
      <c r="H2755" t="s">
        <v>182</v>
      </c>
      <c r="I2755" t="s">
        <v>21</v>
      </c>
      <c r="J2755" t="s">
        <v>78</v>
      </c>
      <c r="K2755" s="3"/>
      <c r="L2755" t="s">
        <v>75</v>
      </c>
      <c r="M2755" t="s">
        <v>79</v>
      </c>
    </row>
    <row r="2756" spans="1:14" x14ac:dyDescent="0.25">
      <c r="A2756" s="2">
        <v>1</v>
      </c>
      <c r="B2756" s="2">
        <v>2016</v>
      </c>
      <c r="C2756" t="s">
        <v>332</v>
      </c>
      <c r="D2756" t="s">
        <v>169</v>
      </c>
      <c r="E2756" s="2">
        <v>1</v>
      </c>
      <c r="F2756" s="2">
        <v>0</v>
      </c>
      <c r="G2756" t="s">
        <v>182</v>
      </c>
      <c r="H2756" t="s">
        <v>182</v>
      </c>
      <c r="I2756" t="s">
        <v>21</v>
      </c>
      <c r="J2756" t="s">
        <v>81</v>
      </c>
      <c r="K2756" s="3"/>
      <c r="L2756" t="s">
        <v>75</v>
      </c>
      <c r="M2756" t="s">
        <v>82</v>
      </c>
    </row>
    <row r="2757" spans="1:14" x14ac:dyDescent="0.25">
      <c r="A2757" s="2">
        <v>1</v>
      </c>
      <c r="B2757" s="2">
        <v>2016</v>
      </c>
      <c r="C2757" t="s">
        <v>332</v>
      </c>
      <c r="D2757" t="s">
        <v>169</v>
      </c>
      <c r="E2757" s="2">
        <v>1</v>
      </c>
      <c r="F2757" s="2">
        <v>0</v>
      </c>
      <c r="G2757" t="s">
        <v>182</v>
      </c>
      <c r="H2757" t="s">
        <v>182</v>
      </c>
      <c r="I2757" t="s">
        <v>21</v>
      </c>
      <c r="J2757" t="s">
        <v>84</v>
      </c>
      <c r="K2757" s="2">
        <v>4</v>
      </c>
      <c r="L2757" t="s">
        <v>85</v>
      </c>
      <c r="M2757" t="s">
        <v>86</v>
      </c>
      <c r="N2757" t="s">
        <v>87</v>
      </c>
    </row>
    <row r="2758" spans="1:14" x14ac:dyDescent="0.25">
      <c r="A2758" s="2">
        <v>1</v>
      </c>
      <c r="B2758" s="2">
        <v>2016</v>
      </c>
      <c r="C2758" t="s">
        <v>332</v>
      </c>
      <c r="D2758" t="s">
        <v>169</v>
      </c>
      <c r="E2758" s="2">
        <v>1</v>
      </c>
      <c r="F2758" s="2">
        <v>0</v>
      </c>
      <c r="G2758" t="s">
        <v>182</v>
      </c>
      <c r="H2758" t="s">
        <v>182</v>
      </c>
      <c r="I2758" t="s">
        <v>21</v>
      </c>
      <c r="J2758" t="s">
        <v>88</v>
      </c>
      <c r="K2758" s="2">
        <v>3</v>
      </c>
      <c r="L2758" t="s">
        <v>85</v>
      </c>
      <c r="M2758" t="s">
        <v>89</v>
      </c>
      <c r="N2758" t="s">
        <v>126</v>
      </c>
    </row>
    <row r="2759" spans="1:14" x14ac:dyDescent="0.25">
      <c r="A2759" s="2">
        <v>1</v>
      </c>
      <c r="B2759" s="2">
        <v>2016</v>
      </c>
      <c r="C2759" t="s">
        <v>332</v>
      </c>
      <c r="D2759" t="s">
        <v>169</v>
      </c>
      <c r="E2759" s="2">
        <v>1</v>
      </c>
      <c r="F2759" s="2">
        <v>0</v>
      </c>
      <c r="G2759" t="s">
        <v>182</v>
      </c>
      <c r="H2759" t="s">
        <v>182</v>
      </c>
      <c r="I2759" t="s">
        <v>21</v>
      </c>
      <c r="J2759" t="s">
        <v>90</v>
      </c>
      <c r="K2759" s="3"/>
      <c r="L2759" t="s">
        <v>75</v>
      </c>
      <c r="M2759" t="s">
        <v>91</v>
      </c>
    </row>
    <row r="2760" spans="1:14" x14ac:dyDescent="0.25">
      <c r="A2760" s="2">
        <v>1</v>
      </c>
      <c r="B2760" s="2">
        <v>2016</v>
      </c>
      <c r="C2760" t="s">
        <v>332</v>
      </c>
      <c r="D2760" t="s">
        <v>169</v>
      </c>
      <c r="E2760" s="2">
        <v>1</v>
      </c>
      <c r="F2760" s="2">
        <v>0</v>
      </c>
      <c r="G2760" t="s">
        <v>182</v>
      </c>
      <c r="H2760" t="s">
        <v>182</v>
      </c>
      <c r="I2760" t="s">
        <v>21</v>
      </c>
      <c r="J2760" t="s">
        <v>93</v>
      </c>
      <c r="K2760" s="3"/>
      <c r="L2760" t="s">
        <v>75</v>
      </c>
      <c r="M2760" t="s">
        <v>94</v>
      </c>
    </row>
    <row r="2761" spans="1:14" x14ac:dyDescent="0.25">
      <c r="A2761" s="2">
        <v>1</v>
      </c>
      <c r="B2761" s="2">
        <v>2016</v>
      </c>
      <c r="C2761" t="s">
        <v>332</v>
      </c>
      <c r="D2761" t="s">
        <v>169</v>
      </c>
      <c r="E2761" s="2">
        <v>1</v>
      </c>
      <c r="F2761" s="2">
        <v>0</v>
      </c>
      <c r="G2761" t="s">
        <v>182</v>
      </c>
      <c r="H2761" t="s">
        <v>182</v>
      </c>
      <c r="I2761" t="s">
        <v>21</v>
      </c>
      <c r="J2761" t="s">
        <v>96</v>
      </c>
      <c r="K2761" s="3"/>
      <c r="L2761" t="s">
        <v>75</v>
      </c>
      <c r="M2761" t="s">
        <v>97</v>
      </c>
    </row>
    <row r="2762" spans="1:14" x14ac:dyDescent="0.25">
      <c r="A2762" s="2">
        <v>1</v>
      </c>
      <c r="B2762" s="2">
        <v>2016</v>
      </c>
      <c r="C2762" t="s">
        <v>332</v>
      </c>
      <c r="D2762" t="s">
        <v>169</v>
      </c>
      <c r="E2762" s="2">
        <v>1</v>
      </c>
      <c r="F2762" s="2">
        <v>0</v>
      </c>
      <c r="G2762" t="s">
        <v>182</v>
      </c>
      <c r="H2762" t="s">
        <v>182</v>
      </c>
      <c r="I2762" t="s">
        <v>21</v>
      </c>
      <c r="J2762" t="s">
        <v>98</v>
      </c>
      <c r="K2762" s="2">
        <v>3</v>
      </c>
      <c r="L2762" t="s">
        <v>85</v>
      </c>
      <c r="M2762" t="s">
        <v>99</v>
      </c>
      <c r="N2762" t="s">
        <v>126</v>
      </c>
    </row>
    <row r="2763" spans="1:14" x14ac:dyDescent="0.25">
      <c r="A2763" s="2">
        <v>1</v>
      </c>
      <c r="B2763" s="2">
        <v>2016</v>
      </c>
      <c r="C2763" t="s">
        <v>332</v>
      </c>
      <c r="D2763" t="s">
        <v>169</v>
      </c>
      <c r="E2763" s="2">
        <v>1</v>
      </c>
      <c r="F2763" s="2">
        <v>0</v>
      </c>
      <c r="G2763" t="s">
        <v>182</v>
      </c>
      <c r="H2763" t="s">
        <v>182</v>
      </c>
      <c r="I2763" t="s">
        <v>21</v>
      </c>
      <c r="J2763" t="s">
        <v>100</v>
      </c>
      <c r="K2763" s="3"/>
      <c r="L2763" t="s">
        <v>61</v>
      </c>
      <c r="M2763" t="s">
        <v>101</v>
      </c>
    </row>
    <row r="2764" spans="1:14" x14ac:dyDescent="0.25">
      <c r="A2764" s="2">
        <v>1</v>
      </c>
      <c r="B2764" s="2">
        <v>2016</v>
      </c>
      <c r="C2764" t="s">
        <v>332</v>
      </c>
      <c r="D2764" t="s">
        <v>169</v>
      </c>
      <c r="E2764" s="2">
        <v>1</v>
      </c>
      <c r="F2764" s="2">
        <v>0</v>
      </c>
      <c r="G2764" t="s">
        <v>182</v>
      </c>
      <c r="H2764" t="s">
        <v>182</v>
      </c>
      <c r="I2764" t="s">
        <v>21</v>
      </c>
      <c r="J2764" t="s">
        <v>102</v>
      </c>
      <c r="K2764" s="3"/>
      <c r="L2764" t="s">
        <v>61</v>
      </c>
      <c r="M2764" t="s">
        <v>103</v>
      </c>
    </row>
    <row r="2765" spans="1:14" x14ac:dyDescent="0.25">
      <c r="A2765" s="2">
        <v>1</v>
      </c>
      <c r="B2765" s="2">
        <v>2016</v>
      </c>
      <c r="C2765" t="s">
        <v>332</v>
      </c>
      <c r="D2765" t="s">
        <v>169</v>
      </c>
      <c r="E2765" s="2">
        <v>1</v>
      </c>
      <c r="F2765" s="2">
        <v>0</v>
      </c>
      <c r="G2765" t="s">
        <v>182</v>
      </c>
      <c r="H2765" t="s">
        <v>182</v>
      </c>
      <c r="I2765" t="s">
        <v>21</v>
      </c>
      <c r="J2765" t="s">
        <v>104</v>
      </c>
      <c r="K2765" s="3"/>
      <c r="L2765" t="s">
        <v>61</v>
      </c>
      <c r="M2765" t="s">
        <v>105</v>
      </c>
    </row>
    <row r="2766" spans="1:14" x14ac:dyDescent="0.25">
      <c r="A2766" s="2">
        <v>1</v>
      </c>
      <c r="B2766" s="2">
        <v>2016</v>
      </c>
      <c r="C2766" t="s">
        <v>332</v>
      </c>
      <c r="D2766" t="s">
        <v>169</v>
      </c>
      <c r="E2766" s="2">
        <v>1</v>
      </c>
      <c r="F2766" s="2">
        <v>0</v>
      </c>
      <c r="G2766" t="s">
        <v>182</v>
      </c>
      <c r="H2766" t="s">
        <v>182</v>
      </c>
      <c r="I2766" t="s">
        <v>21</v>
      </c>
      <c r="J2766" t="s">
        <v>106</v>
      </c>
      <c r="K2766" s="3"/>
      <c r="L2766" t="s">
        <v>61</v>
      </c>
      <c r="M2766" t="s">
        <v>107</v>
      </c>
    </row>
    <row r="2767" spans="1:14" x14ac:dyDescent="0.25">
      <c r="A2767" s="2">
        <v>1</v>
      </c>
      <c r="B2767" s="2">
        <v>2016</v>
      </c>
      <c r="C2767" t="s">
        <v>332</v>
      </c>
      <c r="D2767" t="s">
        <v>169</v>
      </c>
      <c r="E2767" s="2">
        <v>1</v>
      </c>
      <c r="F2767" s="2">
        <v>0</v>
      </c>
      <c r="G2767" t="s">
        <v>182</v>
      </c>
      <c r="H2767" t="s">
        <v>182</v>
      </c>
      <c r="I2767" t="s">
        <v>21</v>
      </c>
      <c r="J2767" t="s">
        <v>108</v>
      </c>
      <c r="K2767" s="3"/>
      <c r="L2767" t="s">
        <v>61</v>
      </c>
      <c r="M2767" t="s">
        <v>109</v>
      </c>
    </row>
    <row r="2768" spans="1:14" x14ac:dyDescent="0.25">
      <c r="A2768" s="2">
        <v>1</v>
      </c>
      <c r="B2768" s="2">
        <v>2016</v>
      </c>
      <c r="C2768" t="s">
        <v>332</v>
      </c>
      <c r="D2768" t="s">
        <v>169</v>
      </c>
      <c r="E2768" s="2">
        <v>1</v>
      </c>
      <c r="F2768" s="2">
        <v>0</v>
      </c>
      <c r="G2768" t="s">
        <v>182</v>
      </c>
      <c r="H2768" t="s">
        <v>182</v>
      </c>
      <c r="I2768" t="s">
        <v>21</v>
      </c>
      <c r="J2768" t="s">
        <v>110</v>
      </c>
      <c r="K2768" s="3"/>
      <c r="L2768" t="s">
        <v>61</v>
      </c>
      <c r="M2768" t="s">
        <v>111</v>
      </c>
    </row>
    <row r="2769" spans="1:14" x14ac:dyDescent="0.25">
      <c r="A2769" s="2">
        <v>1</v>
      </c>
      <c r="B2769" s="2">
        <v>2016</v>
      </c>
      <c r="C2769" t="s">
        <v>332</v>
      </c>
      <c r="D2769" t="s">
        <v>169</v>
      </c>
      <c r="E2769" s="2">
        <v>1</v>
      </c>
      <c r="F2769" s="2">
        <v>0</v>
      </c>
      <c r="G2769" t="s">
        <v>182</v>
      </c>
      <c r="H2769" t="s">
        <v>182</v>
      </c>
      <c r="I2769" t="s">
        <v>21</v>
      </c>
      <c r="J2769" t="s">
        <v>112</v>
      </c>
      <c r="K2769" s="3"/>
      <c r="L2769" t="s">
        <v>61</v>
      </c>
      <c r="M2769" t="s">
        <v>113</v>
      </c>
    </row>
    <row r="2770" spans="1:14" x14ac:dyDescent="0.25">
      <c r="A2770" s="2">
        <v>1</v>
      </c>
      <c r="B2770" s="2">
        <v>2016</v>
      </c>
      <c r="C2770" t="s">
        <v>332</v>
      </c>
      <c r="D2770" t="s">
        <v>169</v>
      </c>
      <c r="E2770" s="2">
        <v>1</v>
      </c>
      <c r="F2770" s="2">
        <v>0</v>
      </c>
      <c r="G2770" t="s">
        <v>182</v>
      </c>
      <c r="H2770" t="s">
        <v>182</v>
      </c>
      <c r="I2770" t="s">
        <v>21</v>
      </c>
      <c r="J2770" t="s">
        <v>114</v>
      </c>
      <c r="K2770" s="3"/>
      <c r="L2770" t="s">
        <v>61</v>
      </c>
      <c r="M2770" t="s">
        <v>115</v>
      </c>
    </row>
    <row r="2771" spans="1:14" x14ac:dyDescent="0.25">
      <c r="A2771" s="2">
        <v>1</v>
      </c>
      <c r="B2771" s="2">
        <v>2016</v>
      </c>
      <c r="C2771" t="s">
        <v>332</v>
      </c>
      <c r="D2771" t="s">
        <v>169</v>
      </c>
      <c r="E2771" s="2">
        <v>1</v>
      </c>
      <c r="F2771" s="2">
        <v>0</v>
      </c>
      <c r="G2771" t="s">
        <v>182</v>
      </c>
      <c r="H2771" t="s">
        <v>182</v>
      </c>
      <c r="I2771" t="s">
        <v>21</v>
      </c>
      <c r="J2771" t="s">
        <v>116</v>
      </c>
      <c r="K2771" s="3"/>
      <c r="L2771" t="s">
        <v>65</v>
      </c>
      <c r="M2771" t="s">
        <v>117</v>
      </c>
    </row>
    <row r="2772" spans="1:14" x14ac:dyDescent="0.25">
      <c r="A2772" s="2">
        <v>1</v>
      </c>
      <c r="B2772" s="2">
        <v>2016</v>
      </c>
      <c r="C2772" t="s">
        <v>332</v>
      </c>
      <c r="D2772" t="s">
        <v>169</v>
      </c>
      <c r="E2772" s="2">
        <v>1</v>
      </c>
      <c r="F2772" s="2">
        <v>0</v>
      </c>
      <c r="G2772" t="s">
        <v>182</v>
      </c>
      <c r="H2772" t="s">
        <v>182</v>
      </c>
      <c r="I2772" t="s">
        <v>21</v>
      </c>
      <c r="J2772" t="s">
        <v>118</v>
      </c>
      <c r="K2772" s="2">
        <v>3</v>
      </c>
      <c r="L2772" t="s">
        <v>55</v>
      </c>
      <c r="M2772" t="s">
        <v>119</v>
      </c>
      <c r="N2772" t="s">
        <v>178</v>
      </c>
    </row>
    <row r="2773" spans="1:14" x14ac:dyDescent="0.25">
      <c r="A2773" s="2">
        <v>1</v>
      </c>
      <c r="B2773" s="2">
        <v>2016</v>
      </c>
      <c r="C2773" t="s">
        <v>332</v>
      </c>
      <c r="D2773" t="s">
        <v>169</v>
      </c>
      <c r="E2773" s="2">
        <v>1</v>
      </c>
      <c r="F2773" s="2">
        <v>0</v>
      </c>
      <c r="G2773" t="s">
        <v>182</v>
      </c>
      <c r="H2773" t="s">
        <v>182</v>
      </c>
      <c r="I2773" t="s">
        <v>21</v>
      </c>
      <c r="J2773" t="s">
        <v>120</v>
      </c>
      <c r="K2773" s="3"/>
      <c r="L2773" t="s">
        <v>65</v>
      </c>
      <c r="M2773" t="s">
        <v>121</v>
      </c>
    </row>
    <row r="2774" spans="1:14" x14ac:dyDescent="0.25">
      <c r="A2774" s="2">
        <v>1</v>
      </c>
      <c r="B2774" s="2">
        <v>2016</v>
      </c>
      <c r="C2774" t="s">
        <v>332</v>
      </c>
      <c r="D2774" t="s">
        <v>169</v>
      </c>
      <c r="E2774" s="2">
        <v>1</v>
      </c>
      <c r="F2774" s="2">
        <v>0</v>
      </c>
      <c r="G2774" t="s">
        <v>182</v>
      </c>
      <c r="H2774" t="s">
        <v>182</v>
      </c>
      <c r="I2774" t="s">
        <v>21</v>
      </c>
      <c r="J2774" t="s">
        <v>122</v>
      </c>
      <c r="K2774" s="2">
        <v>3</v>
      </c>
      <c r="L2774" t="s">
        <v>85</v>
      </c>
      <c r="M2774" t="s">
        <v>123</v>
      </c>
      <c r="N2774" t="s">
        <v>126</v>
      </c>
    </row>
    <row r="2775" spans="1:14" x14ac:dyDescent="0.25">
      <c r="A2775" s="2">
        <v>1</v>
      </c>
      <c r="B2775" s="2">
        <v>2016</v>
      </c>
      <c r="C2775" t="s">
        <v>332</v>
      </c>
      <c r="D2775" t="s">
        <v>169</v>
      </c>
      <c r="E2775" s="2">
        <v>1</v>
      </c>
      <c r="F2775" s="2">
        <v>0</v>
      </c>
      <c r="G2775" t="s">
        <v>182</v>
      </c>
      <c r="H2775" t="s">
        <v>182</v>
      </c>
      <c r="I2775" t="s">
        <v>21</v>
      </c>
      <c r="J2775" t="s">
        <v>124</v>
      </c>
      <c r="K2775" s="2">
        <v>2</v>
      </c>
      <c r="L2775" t="s">
        <v>85</v>
      </c>
      <c r="M2775" t="s">
        <v>125</v>
      </c>
      <c r="N2775" t="s">
        <v>176</v>
      </c>
    </row>
    <row r="2776" spans="1:14" x14ac:dyDescent="0.25">
      <c r="A2776" s="2">
        <v>1</v>
      </c>
      <c r="B2776" s="2">
        <v>2016</v>
      </c>
      <c r="C2776" t="s">
        <v>332</v>
      </c>
      <c r="D2776" t="s">
        <v>169</v>
      </c>
      <c r="E2776" s="2">
        <v>1</v>
      </c>
      <c r="F2776" s="2">
        <v>0</v>
      </c>
      <c r="G2776" t="s">
        <v>182</v>
      </c>
      <c r="H2776" t="s">
        <v>182</v>
      </c>
      <c r="I2776" t="s">
        <v>21</v>
      </c>
      <c r="J2776" t="s">
        <v>127</v>
      </c>
      <c r="K2776" s="2">
        <v>2</v>
      </c>
      <c r="L2776" t="s">
        <v>85</v>
      </c>
      <c r="M2776" t="s">
        <v>128</v>
      </c>
      <c r="N2776" t="s">
        <v>176</v>
      </c>
    </row>
    <row r="2777" spans="1:14" x14ac:dyDescent="0.25">
      <c r="A2777" s="2">
        <v>1</v>
      </c>
      <c r="B2777" s="2">
        <v>2016</v>
      </c>
      <c r="C2777" t="s">
        <v>332</v>
      </c>
      <c r="D2777" t="s">
        <v>169</v>
      </c>
      <c r="E2777" s="2">
        <v>1</v>
      </c>
      <c r="F2777" s="2">
        <v>0</v>
      </c>
      <c r="G2777" t="s">
        <v>182</v>
      </c>
      <c r="H2777" t="s">
        <v>182</v>
      </c>
      <c r="I2777" t="s">
        <v>21</v>
      </c>
      <c r="J2777" t="s">
        <v>129</v>
      </c>
      <c r="K2777" s="2">
        <v>3</v>
      </c>
      <c r="L2777" t="s">
        <v>85</v>
      </c>
      <c r="M2777" t="s">
        <v>130</v>
      </c>
      <c r="N2777" t="s">
        <v>126</v>
      </c>
    </row>
    <row r="2778" spans="1:14" x14ac:dyDescent="0.25">
      <c r="A2778" s="2">
        <v>1</v>
      </c>
      <c r="B2778" s="2">
        <v>2016</v>
      </c>
      <c r="C2778" t="s">
        <v>332</v>
      </c>
      <c r="D2778" t="s">
        <v>169</v>
      </c>
      <c r="E2778" s="2">
        <v>1</v>
      </c>
      <c r="F2778" s="2">
        <v>0</v>
      </c>
      <c r="G2778" t="s">
        <v>182</v>
      </c>
      <c r="H2778" t="s">
        <v>182</v>
      </c>
      <c r="I2778" t="s">
        <v>21</v>
      </c>
      <c r="J2778" t="s">
        <v>131</v>
      </c>
      <c r="K2778" s="2">
        <v>2</v>
      </c>
      <c r="L2778" t="s">
        <v>85</v>
      </c>
      <c r="M2778" t="s">
        <v>132</v>
      </c>
      <c r="N2778" t="s">
        <v>176</v>
      </c>
    </row>
    <row r="2779" spans="1:14" x14ac:dyDescent="0.25">
      <c r="A2779" s="2">
        <v>1</v>
      </c>
      <c r="B2779" s="2">
        <v>2016</v>
      </c>
      <c r="C2779" t="s">
        <v>332</v>
      </c>
      <c r="D2779" t="s">
        <v>169</v>
      </c>
      <c r="E2779" s="2">
        <v>1</v>
      </c>
      <c r="F2779" s="2">
        <v>0</v>
      </c>
      <c r="G2779" t="s">
        <v>182</v>
      </c>
      <c r="H2779" t="s">
        <v>182</v>
      </c>
      <c r="I2779" t="s">
        <v>21</v>
      </c>
      <c r="J2779" t="s">
        <v>133</v>
      </c>
      <c r="K2779" s="3"/>
      <c r="L2779" t="s">
        <v>52</v>
      </c>
      <c r="M2779" t="s">
        <v>134</v>
      </c>
    </row>
    <row r="2780" spans="1:14" x14ac:dyDescent="0.25">
      <c r="A2780" s="2">
        <v>1</v>
      </c>
      <c r="B2780" s="2">
        <v>2016</v>
      </c>
      <c r="C2780" t="s">
        <v>332</v>
      </c>
      <c r="D2780" t="s">
        <v>169</v>
      </c>
      <c r="E2780" s="2">
        <v>1</v>
      </c>
      <c r="F2780" s="2">
        <v>0</v>
      </c>
      <c r="G2780" t="s">
        <v>182</v>
      </c>
      <c r="H2780" t="s">
        <v>182</v>
      </c>
      <c r="I2780" t="s">
        <v>21</v>
      </c>
      <c r="J2780" t="s">
        <v>135</v>
      </c>
      <c r="K2780" s="2">
        <v>3</v>
      </c>
      <c r="L2780" t="s">
        <v>55</v>
      </c>
      <c r="M2780" t="s">
        <v>136</v>
      </c>
      <c r="N2780" t="s">
        <v>178</v>
      </c>
    </row>
    <row r="2781" spans="1:14" x14ac:dyDescent="0.25">
      <c r="A2781" s="2">
        <v>1</v>
      </c>
      <c r="B2781" s="2">
        <v>2016</v>
      </c>
      <c r="C2781" t="s">
        <v>332</v>
      </c>
      <c r="D2781" t="s">
        <v>169</v>
      </c>
      <c r="E2781" s="2">
        <v>1</v>
      </c>
      <c r="F2781" s="2">
        <v>0</v>
      </c>
      <c r="G2781" t="s">
        <v>182</v>
      </c>
      <c r="H2781" t="s">
        <v>182</v>
      </c>
      <c r="I2781" t="s">
        <v>21</v>
      </c>
      <c r="J2781" t="s">
        <v>137</v>
      </c>
      <c r="K2781" s="2">
        <v>4</v>
      </c>
      <c r="L2781" t="s">
        <v>55</v>
      </c>
      <c r="M2781" t="s">
        <v>138</v>
      </c>
      <c r="N2781" t="s">
        <v>57</v>
      </c>
    </row>
    <row r="2782" spans="1:14" x14ac:dyDescent="0.25">
      <c r="A2782" s="2">
        <v>1</v>
      </c>
      <c r="B2782" s="2">
        <v>2016</v>
      </c>
      <c r="C2782" t="s">
        <v>332</v>
      </c>
      <c r="D2782" t="s">
        <v>169</v>
      </c>
      <c r="E2782" s="2">
        <v>1</v>
      </c>
      <c r="F2782" s="2">
        <v>0</v>
      </c>
      <c r="G2782" t="s">
        <v>182</v>
      </c>
      <c r="H2782" t="s">
        <v>182</v>
      </c>
      <c r="I2782" t="s">
        <v>21</v>
      </c>
      <c r="J2782" t="s">
        <v>139</v>
      </c>
      <c r="K2782" s="2">
        <v>3</v>
      </c>
      <c r="L2782" t="s">
        <v>85</v>
      </c>
      <c r="M2782" t="s">
        <v>140</v>
      </c>
      <c r="N2782" t="s">
        <v>126</v>
      </c>
    </row>
    <row r="2783" spans="1:14" x14ac:dyDescent="0.25">
      <c r="A2783" s="2">
        <v>1</v>
      </c>
      <c r="B2783" s="2">
        <v>2016</v>
      </c>
      <c r="C2783" t="s">
        <v>332</v>
      </c>
      <c r="D2783" t="s">
        <v>169</v>
      </c>
      <c r="E2783" s="2">
        <v>1</v>
      </c>
      <c r="F2783" s="2">
        <v>0</v>
      </c>
      <c r="G2783" t="s">
        <v>182</v>
      </c>
      <c r="H2783" t="s">
        <v>182</v>
      </c>
      <c r="I2783" t="s">
        <v>21</v>
      </c>
      <c r="J2783" t="s">
        <v>141</v>
      </c>
      <c r="K2783" s="2">
        <v>3</v>
      </c>
      <c r="L2783" t="s">
        <v>85</v>
      </c>
      <c r="M2783" t="s">
        <v>142</v>
      </c>
      <c r="N2783" t="s">
        <v>126</v>
      </c>
    </row>
    <row r="2784" spans="1:14" x14ac:dyDescent="0.25">
      <c r="A2784" s="2">
        <v>1</v>
      </c>
      <c r="B2784" s="2">
        <v>2016</v>
      </c>
      <c r="C2784" t="s">
        <v>332</v>
      </c>
      <c r="D2784" t="s">
        <v>169</v>
      </c>
      <c r="E2784" s="2">
        <v>1</v>
      </c>
      <c r="F2784" s="2">
        <v>0</v>
      </c>
      <c r="G2784" t="s">
        <v>182</v>
      </c>
      <c r="H2784" t="s">
        <v>182</v>
      </c>
      <c r="I2784" t="s">
        <v>21</v>
      </c>
      <c r="J2784" t="s">
        <v>143</v>
      </c>
      <c r="K2784" s="2">
        <v>3</v>
      </c>
      <c r="L2784" t="s">
        <v>85</v>
      </c>
      <c r="M2784" t="s">
        <v>144</v>
      </c>
      <c r="N2784" t="s">
        <v>126</v>
      </c>
    </row>
    <row r="2785" spans="1:14" x14ac:dyDescent="0.25">
      <c r="A2785" s="2">
        <v>1</v>
      </c>
      <c r="B2785" s="2">
        <v>2016</v>
      </c>
      <c r="C2785" t="s">
        <v>332</v>
      </c>
      <c r="D2785" t="s">
        <v>169</v>
      </c>
      <c r="E2785" s="2">
        <v>1</v>
      </c>
      <c r="F2785" s="2">
        <v>0</v>
      </c>
      <c r="G2785" t="s">
        <v>182</v>
      </c>
      <c r="H2785" t="s">
        <v>182</v>
      </c>
      <c r="I2785" t="s">
        <v>21</v>
      </c>
      <c r="J2785" t="s">
        <v>145</v>
      </c>
      <c r="K2785" s="2">
        <v>4</v>
      </c>
      <c r="L2785" t="s">
        <v>55</v>
      </c>
      <c r="M2785" t="s">
        <v>146</v>
      </c>
      <c r="N2785" t="s">
        <v>57</v>
      </c>
    </row>
    <row r="2786" spans="1:14" x14ac:dyDescent="0.25">
      <c r="A2786" s="2">
        <v>1</v>
      </c>
      <c r="B2786" s="2">
        <v>2016</v>
      </c>
      <c r="C2786" t="s">
        <v>332</v>
      </c>
      <c r="D2786" t="s">
        <v>169</v>
      </c>
      <c r="E2786" s="2">
        <v>1</v>
      </c>
      <c r="F2786" s="2">
        <v>0</v>
      </c>
      <c r="G2786" t="s">
        <v>182</v>
      </c>
      <c r="H2786" t="s">
        <v>182</v>
      </c>
      <c r="I2786" t="s">
        <v>21</v>
      </c>
      <c r="J2786" t="s">
        <v>147</v>
      </c>
      <c r="K2786" s="2">
        <v>4</v>
      </c>
      <c r="L2786" t="s">
        <v>55</v>
      </c>
      <c r="M2786" t="s">
        <v>148</v>
      </c>
      <c r="N2786" t="s">
        <v>57</v>
      </c>
    </row>
    <row r="2787" spans="1:14" x14ac:dyDescent="0.25">
      <c r="A2787" s="2">
        <v>1</v>
      </c>
      <c r="B2787" s="2">
        <v>2016</v>
      </c>
      <c r="C2787" t="s">
        <v>332</v>
      </c>
      <c r="D2787" t="s">
        <v>169</v>
      </c>
      <c r="E2787" s="2">
        <v>1</v>
      </c>
      <c r="F2787" s="2">
        <v>0</v>
      </c>
      <c r="G2787" t="s">
        <v>182</v>
      </c>
      <c r="H2787" t="s">
        <v>182</v>
      </c>
      <c r="I2787" t="s">
        <v>21</v>
      </c>
      <c r="J2787" t="s">
        <v>149</v>
      </c>
      <c r="K2787" s="2">
        <v>3</v>
      </c>
      <c r="L2787" t="s">
        <v>55</v>
      </c>
      <c r="M2787" t="s">
        <v>150</v>
      </c>
      <c r="N2787" t="s">
        <v>178</v>
      </c>
    </row>
    <row r="2788" spans="1:14" x14ac:dyDescent="0.25">
      <c r="A2788" s="2">
        <v>1</v>
      </c>
      <c r="B2788" s="2">
        <v>2016</v>
      </c>
      <c r="C2788" t="s">
        <v>332</v>
      </c>
      <c r="D2788" t="s">
        <v>169</v>
      </c>
      <c r="E2788" s="2">
        <v>1</v>
      </c>
      <c r="F2788" s="2">
        <v>0</v>
      </c>
      <c r="G2788" t="s">
        <v>182</v>
      </c>
      <c r="H2788" t="s">
        <v>182</v>
      </c>
      <c r="I2788" t="s">
        <v>21</v>
      </c>
      <c r="J2788" t="s">
        <v>151</v>
      </c>
      <c r="K2788" s="3"/>
      <c r="L2788" t="s">
        <v>52</v>
      </c>
      <c r="M2788" t="s">
        <v>152</v>
      </c>
    </row>
    <row r="2789" spans="1:14" x14ac:dyDescent="0.25">
      <c r="A2789" s="2">
        <v>1</v>
      </c>
      <c r="B2789" s="2">
        <v>2016</v>
      </c>
      <c r="C2789" t="s">
        <v>332</v>
      </c>
      <c r="D2789" t="s">
        <v>169</v>
      </c>
      <c r="E2789" s="2">
        <v>1</v>
      </c>
      <c r="F2789" s="2">
        <v>0</v>
      </c>
      <c r="G2789" t="s">
        <v>182</v>
      </c>
      <c r="H2789" t="s">
        <v>182</v>
      </c>
      <c r="I2789" t="s">
        <v>21</v>
      </c>
      <c r="J2789" t="s">
        <v>153</v>
      </c>
      <c r="K2789" s="3"/>
      <c r="L2789" t="s">
        <v>75</v>
      </c>
      <c r="M2789" t="s">
        <v>154</v>
      </c>
    </row>
    <row r="2790" spans="1:14" x14ac:dyDescent="0.25">
      <c r="A2790" s="2">
        <v>1</v>
      </c>
      <c r="B2790" s="2">
        <v>2016</v>
      </c>
      <c r="C2790" t="s">
        <v>332</v>
      </c>
      <c r="D2790" t="s">
        <v>169</v>
      </c>
      <c r="E2790" s="2">
        <v>1</v>
      </c>
      <c r="F2790" s="2">
        <v>0</v>
      </c>
      <c r="G2790" t="s">
        <v>182</v>
      </c>
      <c r="H2790" t="s">
        <v>182</v>
      </c>
      <c r="I2790" t="s">
        <v>21</v>
      </c>
      <c r="J2790" t="s">
        <v>156</v>
      </c>
      <c r="K2790" s="3"/>
      <c r="L2790" t="s">
        <v>75</v>
      </c>
      <c r="M2790" t="s">
        <v>157</v>
      </c>
    </row>
    <row r="2791" spans="1:14" x14ac:dyDescent="0.25">
      <c r="A2791" s="2">
        <v>1</v>
      </c>
      <c r="B2791" s="2">
        <v>2016</v>
      </c>
      <c r="C2791" t="s">
        <v>332</v>
      </c>
      <c r="D2791" t="s">
        <v>169</v>
      </c>
      <c r="E2791" s="2">
        <v>1</v>
      </c>
      <c r="F2791" s="2">
        <v>0</v>
      </c>
      <c r="G2791" t="s">
        <v>182</v>
      </c>
      <c r="H2791" t="s">
        <v>182</v>
      </c>
      <c r="I2791" t="s">
        <v>21</v>
      </c>
      <c r="J2791" t="s">
        <v>159</v>
      </c>
      <c r="K2791" s="3"/>
      <c r="L2791" t="s">
        <v>52</v>
      </c>
      <c r="M2791" t="s">
        <v>160</v>
      </c>
    </row>
    <row r="2792" spans="1:14" x14ac:dyDescent="0.25">
      <c r="A2792" s="2">
        <v>1</v>
      </c>
      <c r="B2792" s="2">
        <v>2016</v>
      </c>
      <c r="C2792" t="s">
        <v>332</v>
      </c>
      <c r="D2792" t="s">
        <v>169</v>
      </c>
      <c r="E2792" s="2">
        <v>1</v>
      </c>
      <c r="F2792" s="2">
        <v>0</v>
      </c>
      <c r="G2792" t="s">
        <v>182</v>
      </c>
      <c r="H2792" t="s">
        <v>182</v>
      </c>
      <c r="I2792" t="s">
        <v>21</v>
      </c>
      <c r="J2792" t="s">
        <v>161</v>
      </c>
      <c r="K2792" s="3"/>
      <c r="L2792" t="s">
        <v>52</v>
      </c>
      <c r="M2792" t="s">
        <v>162</v>
      </c>
    </row>
    <row r="2793" spans="1:14" x14ac:dyDescent="0.25">
      <c r="A2793" s="2">
        <v>1</v>
      </c>
      <c r="B2793" s="2">
        <v>2016</v>
      </c>
      <c r="C2793" t="s">
        <v>332</v>
      </c>
      <c r="D2793" t="s">
        <v>169</v>
      </c>
      <c r="E2793" s="2">
        <v>1</v>
      </c>
      <c r="F2793" s="2">
        <v>0</v>
      </c>
      <c r="G2793" t="s">
        <v>182</v>
      </c>
      <c r="H2793" t="s">
        <v>182</v>
      </c>
      <c r="I2793" t="s">
        <v>21</v>
      </c>
      <c r="J2793" t="s">
        <v>163</v>
      </c>
      <c r="K2793" s="3"/>
      <c r="L2793" t="s">
        <v>52</v>
      </c>
      <c r="M2793" t="s">
        <v>164</v>
      </c>
    </row>
    <row r="2794" spans="1:14" x14ac:dyDescent="0.25">
      <c r="A2794" s="2">
        <v>1</v>
      </c>
      <c r="B2794" s="2">
        <v>2016</v>
      </c>
      <c r="C2794" t="s">
        <v>332</v>
      </c>
      <c r="D2794" t="s">
        <v>169</v>
      </c>
      <c r="E2794" s="2">
        <v>1</v>
      </c>
      <c r="F2794" s="2">
        <v>0</v>
      </c>
      <c r="G2794" t="s">
        <v>182</v>
      </c>
      <c r="H2794" t="s">
        <v>182</v>
      </c>
      <c r="I2794" t="s">
        <v>21</v>
      </c>
      <c r="J2794" t="s">
        <v>166</v>
      </c>
      <c r="K2794" s="2">
        <v>4</v>
      </c>
      <c r="L2794" t="s">
        <v>55</v>
      </c>
      <c r="M2794" t="s">
        <v>167</v>
      </c>
      <c r="N2794" t="s">
        <v>57</v>
      </c>
    </row>
    <row r="2795" spans="1:14" x14ac:dyDescent="0.25">
      <c r="A2795" s="2">
        <v>1</v>
      </c>
      <c r="B2795" s="2">
        <v>2016</v>
      </c>
      <c r="C2795" t="s">
        <v>333</v>
      </c>
      <c r="D2795" t="s">
        <v>204</v>
      </c>
      <c r="E2795" s="2">
        <v>0</v>
      </c>
      <c r="F2795" s="2">
        <v>1</v>
      </c>
      <c r="G2795" t="s">
        <v>198</v>
      </c>
      <c r="H2795" t="s">
        <v>199</v>
      </c>
      <c r="I2795" t="s">
        <v>17</v>
      </c>
      <c r="J2795" t="s">
        <v>51</v>
      </c>
      <c r="K2795" s="3"/>
      <c r="L2795" t="s">
        <v>52</v>
      </c>
      <c r="M2795" t="s">
        <v>53</v>
      </c>
    </row>
    <row r="2796" spans="1:14" x14ac:dyDescent="0.25">
      <c r="A2796" s="2">
        <v>1</v>
      </c>
      <c r="B2796" s="2">
        <v>2016</v>
      </c>
      <c r="C2796" t="s">
        <v>333</v>
      </c>
      <c r="D2796" t="s">
        <v>204</v>
      </c>
      <c r="E2796" s="2">
        <v>0</v>
      </c>
      <c r="F2796" s="2">
        <v>1</v>
      </c>
      <c r="G2796" t="s">
        <v>198</v>
      </c>
      <c r="H2796" t="s">
        <v>199</v>
      </c>
      <c r="I2796" t="s">
        <v>17</v>
      </c>
      <c r="J2796" t="s">
        <v>54</v>
      </c>
      <c r="K2796" s="2">
        <v>4</v>
      </c>
      <c r="L2796" t="s">
        <v>55</v>
      </c>
      <c r="M2796" t="s">
        <v>56</v>
      </c>
      <c r="N2796" t="s">
        <v>57</v>
      </c>
    </row>
    <row r="2797" spans="1:14" x14ac:dyDescent="0.25">
      <c r="A2797" s="2">
        <v>1</v>
      </c>
      <c r="B2797" s="2">
        <v>2016</v>
      </c>
      <c r="C2797" t="s">
        <v>333</v>
      </c>
      <c r="D2797" t="s">
        <v>204</v>
      </c>
      <c r="E2797" s="2">
        <v>0</v>
      </c>
      <c r="F2797" s="2">
        <v>1</v>
      </c>
      <c r="G2797" t="s">
        <v>198</v>
      </c>
      <c r="H2797" t="s">
        <v>199</v>
      </c>
      <c r="I2797" t="s">
        <v>17</v>
      </c>
      <c r="J2797" t="s">
        <v>58</v>
      </c>
      <c r="K2797" s="2">
        <v>3</v>
      </c>
      <c r="L2797" t="s">
        <v>55</v>
      </c>
      <c r="M2797" t="s">
        <v>59</v>
      </c>
      <c r="N2797" t="s">
        <v>178</v>
      </c>
    </row>
    <row r="2798" spans="1:14" x14ac:dyDescent="0.25">
      <c r="A2798" s="2">
        <v>1</v>
      </c>
      <c r="B2798" s="2">
        <v>2016</v>
      </c>
      <c r="C2798" t="s">
        <v>333</v>
      </c>
      <c r="D2798" t="s">
        <v>204</v>
      </c>
      <c r="E2798" s="2">
        <v>0</v>
      </c>
      <c r="F2798" s="2">
        <v>1</v>
      </c>
      <c r="G2798" t="s">
        <v>198</v>
      </c>
      <c r="H2798" t="s">
        <v>199</v>
      </c>
      <c r="I2798" t="s">
        <v>17</v>
      </c>
      <c r="J2798" t="s">
        <v>60</v>
      </c>
      <c r="K2798" s="2">
        <v>2</v>
      </c>
      <c r="L2798" t="s">
        <v>61</v>
      </c>
      <c r="M2798" t="s">
        <v>62</v>
      </c>
      <c r="N2798" t="s">
        <v>63</v>
      </c>
    </row>
    <row r="2799" spans="1:14" x14ac:dyDescent="0.25">
      <c r="A2799" s="2">
        <v>1</v>
      </c>
      <c r="B2799" s="2">
        <v>2016</v>
      </c>
      <c r="C2799" t="s">
        <v>333</v>
      </c>
      <c r="D2799" t="s">
        <v>204</v>
      </c>
      <c r="E2799" s="2">
        <v>0</v>
      </c>
      <c r="F2799" s="2">
        <v>1</v>
      </c>
      <c r="G2799" t="s">
        <v>198</v>
      </c>
      <c r="H2799" t="s">
        <v>199</v>
      </c>
      <c r="I2799" t="s">
        <v>17</v>
      </c>
      <c r="J2799" t="s">
        <v>64</v>
      </c>
      <c r="K2799" s="2">
        <v>3</v>
      </c>
      <c r="L2799" t="s">
        <v>65</v>
      </c>
      <c r="M2799" t="s">
        <v>66</v>
      </c>
      <c r="N2799" t="s">
        <v>67</v>
      </c>
    </row>
    <row r="2800" spans="1:14" x14ac:dyDescent="0.25">
      <c r="A2800" s="2">
        <v>1</v>
      </c>
      <c r="B2800" s="2">
        <v>2016</v>
      </c>
      <c r="C2800" t="s">
        <v>333</v>
      </c>
      <c r="D2800" t="s">
        <v>204</v>
      </c>
      <c r="E2800" s="2">
        <v>0</v>
      </c>
      <c r="F2800" s="2">
        <v>1</v>
      </c>
      <c r="G2800" t="s">
        <v>198</v>
      </c>
      <c r="H2800" t="s">
        <v>199</v>
      </c>
      <c r="I2800" t="s">
        <v>17</v>
      </c>
      <c r="J2800" t="s">
        <v>68</v>
      </c>
      <c r="K2800" s="2">
        <v>3</v>
      </c>
      <c r="L2800" t="s">
        <v>65</v>
      </c>
      <c r="M2800" t="s">
        <v>69</v>
      </c>
      <c r="N2800" t="s">
        <v>67</v>
      </c>
    </row>
    <row r="2801" spans="1:14" x14ac:dyDescent="0.25">
      <c r="A2801" s="2">
        <v>1</v>
      </c>
      <c r="B2801" s="2">
        <v>2016</v>
      </c>
      <c r="C2801" t="s">
        <v>333</v>
      </c>
      <c r="D2801" t="s">
        <v>204</v>
      </c>
      <c r="E2801" s="2">
        <v>0</v>
      </c>
      <c r="F2801" s="2">
        <v>1</v>
      </c>
      <c r="G2801" t="s">
        <v>198</v>
      </c>
      <c r="H2801" t="s">
        <v>199</v>
      </c>
      <c r="I2801" t="s">
        <v>17</v>
      </c>
      <c r="J2801" t="s">
        <v>70</v>
      </c>
      <c r="K2801" s="2">
        <v>4</v>
      </c>
      <c r="L2801" t="s">
        <v>65</v>
      </c>
      <c r="M2801" t="s">
        <v>71</v>
      </c>
      <c r="N2801" t="s">
        <v>185</v>
      </c>
    </row>
    <row r="2802" spans="1:14" x14ac:dyDescent="0.25">
      <c r="A2802" s="2">
        <v>1</v>
      </c>
      <c r="B2802" s="2">
        <v>2016</v>
      </c>
      <c r="C2802" t="s">
        <v>333</v>
      </c>
      <c r="D2802" t="s">
        <v>204</v>
      </c>
      <c r="E2802" s="2">
        <v>0</v>
      </c>
      <c r="F2802" s="2">
        <v>1</v>
      </c>
      <c r="G2802" t="s">
        <v>198</v>
      </c>
      <c r="H2802" t="s">
        <v>199</v>
      </c>
      <c r="I2802" t="s">
        <v>17</v>
      </c>
      <c r="J2802" t="s">
        <v>72</v>
      </c>
      <c r="K2802" s="3"/>
      <c r="L2802" t="s">
        <v>52</v>
      </c>
      <c r="M2802" t="s">
        <v>73</v>
      </c>
    </row>
    <row r="2803" spans="1:14" x14ac:dyDescent="0.25">
      <c r="A2803" s="2">
        <v>1</v>
      </c>
      <c r="B2803" s="2">
        <v>2016</v>
      </c>
      <c r="C2803" t="s">
        <v>333</v>
      </c>
      <c r="D2803" t="s">
        <v>204</v>
      </c>
      <c r="E2803" s="2">
        <v>0</v>
      </c>
      <c r="F2803" s="2">
        <v>1</v>
      </c>
      <c r="G2803" t="s">
        <v>198</v>
      </c>
      <c r="H2803" t="s">
        <v>199</v>
      </c>
      <c r="I2803" t="s">
        <v>17</v>
      </c>
      <c r="J2803" t="s">
        <v>74</v>
      </c>
      <c r="K2803" s="2">
        <v>1</v>
      </c>
      <c r="L2803" t="s">
        <v>75</v>
      </c>
      <c r="M2803" t="s">
        <v>76</v>
      </c>
      <c r="N2803" t="s">
        <v>77</v>
      </c>
    </row>
    <row r="2804" spans="1:14" x14ac:dyDescent="0.25">
      <c r="A2804" s="2">
        <v>1</v>
      </c>
      <c r="B2804" s="2">
        <v>2016</v>
      </c>
      <c r="C2804" t="s">
        <v>333</v>
      </c>
      <c r="D2804" t="s">
        <v>204</v>
      </c>
      <c r="E2804" s="2">
        <v>0</v>
      </c>
      <c r="F2804" s="2">
        <v>1</v>
      </c>
      <c r="G2804" t="s">
        <v>198</v>
      </c>
      <c r="H2804" t="s">
        <v>199</v>
      </c>
      <c r="I2804" t="s">
        <v>17</v>
      </c>
      <c r="J2804" t="s">
        <v>78</v>
      </c>
      <c r="K2804" s="2">
        <v>3</v>
      </c>
      <c r="L2804" t="s">
        <v>75</v>
      </c>
      <c r="M2804" t="s">
        <v>79</v>
      </c>
      <c r="N2804" t="s">
        <v>231</v>
      </c>
    </row>
    <row r="2805" spans="1:14" x14ac:dyDescent="0.25">
      <c r="A2805" s="2">
        <v>1</v>
      </c>
      <c r="B2805" s="2">
        <v>2016</v>
      </c>
      <c r="C2805" t="s">
        <v>333</v>
      </c>
      <c r="D2805" t="s">
        <v>204</v>
      </c>
      <c r="E2805" s="2">
        <v>0</v>
      </c>
      <c r="F2805" s="2">
        <v>1</v>
      </c>
      <c r="G2805" t="s">
        <v>198</v>
      </c>
      <c r="H2805" t="s">
        <v>199</v>
      </c>
      <c r="I2805" t="s">
        <v>17</v>
      </c>
      <c r="J2805" t="s">
        <v>81</v>
      </c>
      <c r="K2805" s="2">
        <v>1</v>
      </c>
      <c r="L2805" t="s">
        <v>75</v>
      </c>
      <c r="M2805" t="s">
        <v>82</v>
      </c>
      <c r="N2805" t="s">
        <v>83</v>
      </c>
    </row>
    <row r="2806" spans="1:14" x14ac:dyDescent="0.25">
      <c r="A2806" s="2">
        <v>1</v>
      </c>
      <c r="B2806" s="2">
        <v>2016</v>
      </c>
      <c r="C2806" t="s">
        <v>333</v>
      </c>
      <c r="D2806" t="s">
        <v>204</v>
      </c>
      <c r="E2806" s="2">
        <v>0</v>
      </c>
      <c r="F2806" s="2">
        <v>1</v>
      </c>
      <c r="G2806" t="s">
        <v>198</v>
      </c>
      <c r="H2806" t="s">
        <v>199</v>
      </c>
      <c r="I2806" t="s">
        <v>17</v>
      </c>
      <c r="J2806" t="s">
        <v>84</v>
      </c>
      <c r="K2806" s="2">
        <v>3</v>
      </c>
      <c r="L2806" t="s">
        <v>85</v>
      </c>
      <c r="M2806" t="s">
        <v>86</v>
      </c>
      <c r="N2806" t="s">
        <v>126</v>
      </c>
    </row>
    <row r="2807" spans="1:14" x14ac:dyDescent="0.25">
      <c r="A2807" s="2">
        <v>1</v>
      </c>
      <c r="B2807" s="2">
        <v>2016</v>
      </c>
      <c r="C2807" t="s">
        <v>333</v>
      </c>
      <c r="D2807" t="s">
        <v>204</v>
      </c>
      <c r="E2807" s="2">
        <v>0</v>
      </c>
      <c r="F2807" s="2">
        <v>1</v>
      </c>
      <c r="G2807" t="s">
        <v>198</v>
      </c>
      <c r="H2807" t="s">
        <v>199</v>
      </c>
      <c r="I2807" t="s">
        <v>17</v>
      </c>
      <c r="J2807" t="s">
        <v>88</v>
      </c>
      <c r="K2807" s="2">
        <v>3</v>
      </c>
      <c r="L2807" t="s">
        <v>85</v>
      </c>
      <c r="M2807" t="s">
        <v>89</v>
      </c>
      <c r="N2807" t="s">
        <v>126</v>
      </c>
    </row>
    <row r="2808" spans="1:14" x14ac:dyDescent="0.25">
      <c r="A2808" s="2">
        <v>1</v>
      </c>
      <c r="B2808" s="2">
        <v>2016</v>
      </c>
      <c r="C2808" t="s">
        <v>333</v>
      </c>
      <c r="D2808" t="s">
        <v>204</v>
      </c>
      <c r="E2808" s="2">
        <v>0</v>
      </c>
      <c r="F2808" s="2">
        <v>1</v>
      </c>
      <c r="G2808" t="s">
        <v>198</v>
      </c>
      <c r="H2808" t="s">
        <v>199</v>
      </c>
      <c r="I2808" t="s">
        <v>17</v>
      </c>
      <c r="J2808" t="s">
        <v>90</v>
      </c>
      <c r="K2808" s="2">
        <v>3</v>
      </c>
      <c r="L2808" t="s">
        <v>75</v>
      </c>
      <c r="M2808" t="s">
        <v>91</v>
      </c>
      <c r="N2808" t="s">
        <v>95</v>
      </c>
    </row>
    <row r="2809" spans="1:14" x14ac:dyDescent="0.25">
      <c r="A2809" s="2">
        <v>1</v>
      </c>
      <c r="B2809" s="2">
        <v>2016</v>
      </c>
      <c r="C2809" t="s">
        <v>333</v>
      </c>
      <c r="D2809" t="s">
        <v>204</v>
      </c>
      <c r="E2809" s="2">
        <v>0</v>
      </c>
      <c r="F2809" s="2">
        <v>1</v>
      </c>
      <c r="G2809" t="s">
        <v>198</v>
      </c>
      <c r="H2809" t="s">
        <v>199</v>
      </c>
      <c r="I2809" t="s">
        <v>17</v>
      </c>
      <c r="J2809" t="s">
        <v>93</v>
      </c>
      <c r="K2809" s="2">
        <v>3</v>
      </c>
      <c r="L2809" t="s">
        <v>75</v>
      </c>
      <c r="M2809" t="s">
        <v>94</v>
      </c>
      <c r="N2809" t="s">
        <v>95</v>
      </c>
    </row>
    <row r="2810" spans="1:14" x14ac:dyDescent="0.25">
      <c r="A2810" s="2">
        <v>1</v>
      </c>
      <c r="B2810" s="2">
        <v>2016</v>
      </c>
      <c r="C2810" t="s">
        <v>333</v>
      </c>
      <c r="D2810" t="s">
        <v>204</v>
      </c>
      <c r="E2810" s="2">
        <v>0</v>
      </c>
      <c r="F2810" s="2">
        <v>1</v>
      </c>
      <c r="G2810" t="s">
        <v>198</v>
      </c>
      <c r="H2810" t="s">
        <v>199</v>
      </c>
      <c r="I2810" t="s">
        <v>17</v>
      </c>
      <c r="J2810" t="s">
        <v>96</v>
      </c>
      <c r="K2810" s="2">
        <v>3</v>
      </c>
      <c r="L2810" t="s">
        <v>75</v>
      </c>
      <c r="M2810" t="s">
        <v>97</v>
      </c>
      <c r="N2810" t="s">
        <v>95</v>
      </c>
    </row>
    <row r="2811" spans="1:14" x14ac:dyDescent="0.25">
      <c r="A2811" s="2">
        <v>1</v>
      </c>
      <c r="B2811" s="2">
        <v>2016</v>
      </c>
      <c r="C2811" t="s">
        <v>333</v>
      </c>
      <c r="D2811" t="s">
        <v>204</v>
      </c>
      <c r="E2811" s="2">
        <v>0</v>
      </c>
      <c r="F2811" s="2">
        <v>1</v>
      </c>
      <c r="G2811" t="s">
        <v>198</v>
      </c>
      <c r="H2811" t="s">
        <v>199</v>
      </c>
      <c r="I2811" t="s">
        <v>17</v>
      </c>
      <c r="J2811" t="s">
        <v>98</v>
      </c>
      <c r="K2811" s="2">
        <v>3</v>
      </c>
      <c r="L2811" t="s">
        <v>85</v>
      </c>
      <c r="M2811" t="s">
        <v>99</v>
      </c>
      <c r="N2811" t="s">
        <v>126</v>
      </c>
    </row>
    <row r="2812" spans="1:14" x14ac:dyDescent="0.25">
      <c r="A2812" s="2">
        <v>1</v>
      </c>
      <c r="B2812" s="2">
        <v>2016</v>
      </c>
      <c r="C2812" t="s">
        <v>333</v>
      </c>
      <c r="D2812" t="s">
        <v>204</v>
      </c>
      <c r="E2812" s="2">
        <v>0</v>
      </c>
      <c r="F2812" s="2">
        <v>1</v>
      </c>
      <c r="G2812" t="s">
        <v>198</v>
      </c>
      <c r="H2812" t="s">
        <v>199</v>
      </c>
      <c r="I2812" t="s">
        <v>17</v>
      </c>
      <c r="J2812" t="s">
        <v>100</v>
      </c>
      <c r="K2812" s="3"/>
      <c r="L2812" t="s">
        <v>61</v>
      </c>
      <c r="M2812" t="s">
        <v>101</v>
      </c>
    </row>
    <row r="2813" spans="1:14" x14ac:dyDescent="0.25">
      <c r="A2813" s="2">
        <v>1</v>
      </c>
      <c r="B2813" s="2">
        <v>2016</v>
      </c>
      <c r="C2813" t="s">
        <v>333</v>
      </c>
      <c r="D2813" t="s">
        <v>204</v>
      </c>
      <c r="E2813" s="2">
        <v>0</v>
      </c>
      <c r="F2813" s="2">
        <v>1</v>
      </c>
      <c r="G2813" t="s">
        <v>198</v>
      </c>
      <c r="H2813" t="s">
        <v>199</v>
      </c>
      <c r="I2813" t="s">
        <v>17</v>
      </c>
      <c r="J2813" t="s">
        <v>102</v>
      </c>
      <c r="K2813" s="3"/>
      <c r="L2813" t="s">
        <v>61</v>
      </c>
      <c r="M2813" t="s">
        <v>103</v>
      </c>
    </row>
    <row r="2814" spans="1:14" x14ac:dyDescent="0.25">
      <c r="A2814" s="2">
        <v>1</v>
      </c>
      <c r="B2814" s="2">
        <v>2016</v>
      </c>
      <c r="C2814" t="s">
        <v>333</v>
      </c>
      <c r="D2814" t="s">
        <v>204</v>
      </c>
      <c r="E2814" s="2">
        <v>0</v>
      </c>
      <c r="F2814" s="2">
        <v>1</v>
      </c>
      <c r="G2814" t="s">
        <v>198</v>
      </c>
      <c r="H2814" t="s">
        <v>199</v>
      </c>
      <c r="I2814" t="s">
        <v>17</v>
      </c>
      <c r="J2814" t="s">
        <v>104</v>
      </c>
      <c r="K2814" s="3"/>
      <c r="L2814" t="s">
        <v>61</v>
      </c>
      <c r="M2814" t="s">
        <v>105</v>
      </c>
    </row>
    <row r="2815" spans="1:14" x14ac:dyDescent="0.25">
      <c r="A2815" s="2">
        <v>1</v>
      </c>
      <c r="B2815" s="2">
        <v>2016</v>
      </c>
      <c r="C2815" t="s">
        <v>333</v>
      </c>
      <c r="D2815" t="s">
        <v>204</v>
      </c>
      <c r="E2815" s="2">
        <v>0</v>
      </c>
      <c r="F2815" s="2">
        <v>1</v>
      </c>
      <c r="G2815" t="s">
        <v>198</v>
      </c>
      <c r="H2815" t="s">
        <v>199</v>
      </c>
      <c r="I2815" t="s">
        <v>17</v>
      </c>
      <c r="J2815" t="s">
        <v>106</v>
      </c>
      <c r="K2815" s="3"/>
      <c r="L2815" t="s">
        <v>61</v>
      </c>
      <c r="M2815" t="s">
        <v>107</v>
      </c>
    </row>
    <row r="2816" spans="1:14" x14ac:dyDescent="0.25">
      <c r="A2816" s="2">
        <v>1</v>
      </c>
      <c r="B2816" s="2">
        <v>2016</v>
      </c>
      <c r="C2816" t="s">
        <v>333</v>
      </c>
      <c r="D2816" t="s">
        <v>204</v>
      </c>
      <c r="E2816" s="2">
        <v>0</v>
      </c>
      <c r="F2816" s="2">
        <v>1</v>
      </c>
      <c r="G2816" t="s">
        <v>198</v>
      </c>
      <c r="H2816" t="s">
        <v>199</v>
      </c>
      <c r="I2816" t="s">
        <v>17</v>
      </c>
      <c r="J2816" t="s">
        <v>108</v>
      </c>
      <c r="K2816" s="3"/>
      <c r="L2816" t="s">
        <v>61</v>
      </c>
      <c r="M2816" t="s">
        <v>109</v>
      </c>
    </row>
    <row r="2817" spans="1:14" x14ac:dyDescent="0.25">
      <c r="A2817" s="2">
        <v>1</v>
      </c>
      <c r="B2817" s="2">
        <v>2016</v>
      </c>
      <c r="C2817" t="s">
        <v>333</v>
      </c>
      <c r="D2817" t="s">
        <v>204</v>
      </c>
      <c r="E2817" s="2">
        <v>0</v>
      </c>
      <c r="F2817" s="2">
        <v>1</v>
      </c>
      <c r="G2817" t="s">
        <v>198</v>
      </c>
      <c r="H2817" t="s">
        <v>199</v>
      </c>
      <c r="I2817" t="s">
        <v>17</v>
      </c>
      <c r="J2817" t="s">
        <v>110</v>
      </c>
      <c r="K2817" s="3"/>
      <c r="L2817" t="s">
        <v>61</v>
      </c>
      <c r="M2817" t="s">
        <v>111</v>
      </c>
    </row>
    <row r="2818" spans="1:14" x14ac:dyDescent="0.25">
      <c r="A2818" s="2">
        <v>1</v>
      </c>
      <c r="B2818" s="2">
        <v>2016</v>
      </c>
      <c r="C2818" t="s">
        <v>333</v>
      </c>
      <c r="D2818" t="s">
        <v>204</v>
      </c>
      <c r="E2818" s="2">
        <v>0</v>
      </c>
      <c r="F2818" s="2">
        <v>1</v>
      </c>
      <c r="G2818" t="s">
        <v>198</v>
      </c>
      <c r="H2818" t="s">
        <v>199</v>
      </c>
      <c r="I2818" t="s">
        <v>17</v>
      </c>
      <c r="J2818" t="s">
        <v>112</v>
      </c>
      <c r="K2818" s="3"/>
      <c r="L2818" t="s">
        <v>61</v>
      </c>
      <c r="M2818" t="s">
        <v>113</v>
      </c>
    </row>
    <row r="2819" spans="1:14" x14ac:dyDescent="0.25">
      <c r="A2819" s="2">
        <v>1</v>
      </c>
      <c r="B2819" s="2">
        <v>2016</v>
      </c>
      <c r="C2819" t="s">
        <v>333</v>
      </c>
      <c r="D2819" t="s">
        <v>204</v>
      </c>
      <c r="E2819" s="2">
        <v>0</v>
      </c>
      <c r="F2819" s="2">
        <v>1</v>
      </c>
      <c r="G2819" t="s">
        <v>198</v>
      </c>
      <c r="H2819" t="s">
        <v>199</v>
      </c>
      <c r="I2819" t="s">
        <v>17</v>
      </c>
      <c r="J2819" t="s">
        <v>114</v>
      </c>
      <c r="K2819" s="3"/>
      <c r="L2819" t="s">
        <v>61</v>
      </c>
      <c r="M2819" t="s">
        <v>115</v>
      </c>
    </row>
    <row r="2820" spans="1:14" x14ac:dyDescent="0.25">
      <c r="A2820" s="2">
        <v>1</v>
      </c>
      <c r="B2820" s="2">
        <v>2016</v>
      </c>
      <c r="C2820" t="s">
        <v>333</v>
      </c>
      <c r="D2820" t="s">
        <v>204</v>
      </c>
      <c r="E2820" s="2">
        <v>0</v>
      </c>
      <c r="F2820" s="2">
        <v>1</v>
      </c>
      <c r="G2820" t="s">
        <v>198</v>
      </c>
      <c r="H2820" t="s">
        <v>199</v>
      </c>
      <c r="I2820" t="s">
        <v>17</v>
      </c>
      <c r="J2820" t="s">
        <v>116</v>
      </c>
      <c r="K2820" s="2">
        <v>2</v>
      </c>
      <c r="L2820" t="s">
        <v>65</v>
      </c>
      <c r="M2820" t="s">
        <v>117</v>
      </c>
      <c r="N2820" t="s">
        <v>186</v>
      </c>
    </row>
    <row r="2821" spans="1:14" x14ac:dyDescent="0.25">
      <c r="A2821" s="2">
        <v>1</v>
      </c>
      <c r="B2821" s="2">
        <v>2016</v>
      </c>
      <c r="C2821" t="s">
        <v>333</v>
      </c>
      <c r="D2821" t="s">
        <v>204</v>
      </c>
      <c r="E2821" s="2">
        <v>0</v>
      </c>
      <c r="F2821" s="2">
        <v>1</v>
      </c>
      <c r="G2821" t="s">
        <v>198</v>
      </c>
      <c r="H2821" t="s">
        <v>199</v>
      </c>
      <c r="I2821" t="s">
        <v>17</v>
      </c>
      <c r="J2821" t="s">
        <v>118</v>
      </c>
      <c r="K2821" s="2">
        <v>3</v>
      </c>
      <c r="L2821" t="s">
        <v>55</v>
      </c>
      <c r="M2821" t="s">
        <v>119</v>
      </c>
      <c r="N2821" t="s">
        <v>178</v>
      </c>
    </row>
    <row r="2822" spans="1:14" x14ac:dyDescent="0.25">
      <c r="A2822" s="2">
        <v>1</v>
      </c>
      <c r="B2822" s="2">
        <v>2016</v>
      </c>
      <c r="C2822" t="s">
        <v>333</v>
      </c>
      <c r="D2822" t="s">
        <v>204</v>
      </c>
      <c r="E2822" s="2">
        <v>0</v>
      </c>
      <c r="F2822" s="2">
        <v>1</v>
      </c>
      <c r="G2822" t="s">
        <v>198</v>
      </c>
      <c r="H2822" t="s">
        <v>199</v>
      </c>
      <c r="I2822" t="s">
        <v>17</v>
      </c>
      <c r="J2822" t="s">
        <v>120</v>
      </c>
      <c r="K2822" s="2">
        <v>4</v>
      </c>
      <c r="L2822" t="s">
        <v>65</v>
      </c>
      <c r="M2822" t="s">
        <v>121</v>
      </c>
      <c r="N2822" t="s">
        <v>185</v>
      </c>
    </row>
    <row r="2823" spans="1:14" x14ac:dyDescent="0.25">
      <c r="A2823" s="2">
        <v>1</v>
      </c>
      <c r="B2823" s="2">
        <v>2016</v>
      </c>
      <c r="C2823" t="s">
        <v>333</v>
      </c>
      <c r="D2823" t="s">
        <v>204</v>
      </c>
      <c r="E2823" s="2">
        <v>0</v>
      </c>
      <c r="F2823" s="2">
        <v>1</v>
      </c>
      <c r="G2823" t="s">
        <v>198</v>
      </c>
      <c r="H2823" t="s">
        <v>199</v>
      </c>
      <c r="I2823" t="s">
        <v>17</v>
      </c>
      <c r="J2823" t="s">
        <v>122</v>
      </c>
      <c r="K2823" s="2">
        <v>3</v>
      </c>
      <c r="L2823" t="s">
        <v>85</v>
      </c>
      <c r="M2823" t="s">
        <v>123</v>
      </c>
      <c r="N2823" t="s">
        <v>126</v>
      </c>
    </row>
    <row r="2824" spans="1:14" x14ac:dyDescent="0.25">
      <c r="A2824" s="2">
        <v>1</v>
      </c>
      <c r="B2824" s="2">
        <v>2016</v>
      </c>
      <c r="C2824" t="s">
        <v>333</v>
      </c>
      <c r="D2824" t="s">
        <v>204</v>
      </c>
      <c r="E2824" s="2">
        <v>0</v>
      </c>
      <c r="F2824" s="2">
        <v>1</v>
      </c>
      <c r="G2824" t="s">
        <v>198</v>
      </c>
      <c r="H2824" t="s">
        <v>199</v>
      </c>
      <c r="I2824" t="s">
        <v>17</v>
      </c>
      <c r="J2824" t="s">
        <v>124</v>
      </c>
      <c r="K2824" s="2">
        <v>2</v>
      </c>
      <c r="L2824" t="s">
        <v>85</v>
      </c>
      <c r="M2824" t="s">
        <v>125</v>
      </c>
      <c r="N2824" t="s">
        <v>176</v>
      </c>
    </row>
    <row r="2825" spans="1:14" x14ac:dyDescent="0.25">
      <c r="A2825" s="2">
        <v>1</v>
      </c>
      <c r="B2825" s="2">
        <v>2016</v>
      </c>
      <c r="C2825" t="s">
        <v>333</v>
      </c>
      <c r="D2825" t="s">
        <v>204</v>
      </c>
      <c r="E2825" s="2">
        <v>0</v>
      </c>
      <c r="F2825" s="2">
        <v>1</v>
      </c>
      <c r="G2825" t="s">
        <v>198</v>
      </c>
      <c r="H2825" t="s">
        <v>199</v>
      </c>
      <c r="I2825" t="s">
        <v>17</v>
      </c>
      <c r="J2825" t="s">
        <v>127</v>
      </c>
      <c r="K2825" s="2">
        <v>4</v>
      </c>
      <c r="L2825" t="s">
        <v>85</v>
      </c>
      <c r="M2825" t="s">
        <v>128</v>
      </c>
      <c r="N2825" t="s">
        <v>87</v>
      </c>
    </row>
    <row r="2826" spans="1:14" x14ac:dyDescent="0.25">
      <c r="A2826" s="2">
        <v>1</v>
      </c>
      <c r="B2826" s="2">
        <v>2016</v>
      </c>
      <c r="C2826" t="s">
        <v>333</v>
      </c>
      <c r="D2826" t="s">
        <v>204</v>
      </c>
      <c r="E2826" s="2">
        <v>0</v>
      </c>
      <c r="F2826" s="2">
        <v>1</v>
      </c>
      <c r="G2826" t="s">
        <v>198</v>
      </c>
      <c r="H2826" t="s">
        <v>199</v>
      </c>
      <c r="I2826" t="s">
        <v>17</v>
      </c>
      <c r="J2826" t="s">
        <v>129</v>
      </c>
      <c r="K2826" s="2">
        <v>3</v>
      </c>
      <c r="L2826" t="s">
        <v>85</v>
      </c>
      <c r="M2826" t="s">
        <v>130</v>
      </c>
      <c r="N2826" t="s">
        <v>126</v>
      </c>
    </row>
    <row r="2827" spans="1:14" x14ac:dyDescent="0.25">
      <c r="A2827" s="2">
        <v>1</v>
      </c>
      <c r="B2827" s="2">
        <v>2016</v>
      </c>
      <c r="C2827" t="s">
        <v>333</v>
      </c>
      <c r="D2827" t="s">
        <v>204</v>
      </c>
      <c r="E2827" s="2">
        <v>0</v>
      </c>
      <c r="F2827" s="2">
        <v>1</v>
      </c>
      <c r="G2827" t="s">
        <v>198</v>
      </c>
      <c r="H2827" t="s">
        <v>199</v>
      </c>
      <c r="I2827" t="s">
        <v>17</v>
      </c>
      <c r="J2827" t="s">
        <v>131</v>
      </c>
      <c r="K2827" s="2">
        <v>3</v>
      </c>
      <c r="L2827" t="s">
        <v>85</v>
      </c>
      <c r="M2827" t="s">
        <v>132</v>
      </c>
      <c r="N2827" t="s">
        <v>126</v>
      </c>
    </row>
    <row r="2828" spans="1:14" x14ac:dyDescent="0.25">
      <c r="A2828" s="2">
        <v>1</v>
      </c>
      <c r="B2828" s="2">
        <v>2016</v>
      </c>
      <c r="C2828" t="s">
        <v>333</v>
      </c>
      <c r="D2828" t="s">
        <v>204</v>
      </c>
      <c r="E2828" s="2">
        <v>0</v>
      </c>
      <c r="F2828" s="2">
        <v>1</v>
      </c>
      <c r="G2828" t="s">
        <v>198</v>
      </c>
      <c r="H2828" t="s">
        <v>199</v>
      </c>
      <c r="I2828" t="s">
        <v>17</v>
      </c>
      <c r="J2828" t="s">
        <v>133</v>
      </c>
      <c r="K2828" s="2">
        <v>2</v>
      </c>
      <c r="L2828" t="s">
        <v>52</v>
      </c>
      <c r="M2828" t="s">
        <v>134</v>
      </c>
      <c r="N2828" t="s">
        <v>63</v>
      </c>
    </row>
    <row r="2829" spans="1:14" x14ac:dyDescent="0.25">
      <c r="A2829" s="2">
        <v>1</v>
      </c>
      <c r="B2829" s="2">
        <v>2016</v>
      </c>
      <c r="C2829" t="s">
        <v>333</v>
      </c>
      <c r="D2829" t="s">
        <v>204</v>
      </c>
      <c r="E2829" s="2">
        <v>0</v>
      </c>
      <c r="F2829" s="2">
        <v>1</v>
      </c>
      <c r="G2829" t="s">
        <v>198</v>
      </c>
      <c r="H2829" t="s">
        <v>199</v>
      </c>
      <c r="I2829" t="s">
        <v>17</v>
      </c>
      <c r="J2829" t="s">
        <v>135</v>
      </c>
      <c r="K2829" s="2">
        <v>3</v>
      </c>
      <c r="L2829" t="s">
        <v>55</v>
      </c>
      <c r="M2829" t="s">
        <v>136</v>
      </c>
      <c r="N2829" t="s">
        <v>178</v>
      </c>
    </row>
    <row r="2830" spans="1:14" x14ac:dyDescent="0.25">
      <c r="A2830" s="2">
        <v>1</v>
      </c>
      <c r="B2830" s="2">
        <v>2016</v>
      </c>
      <c r="C2830" t="s">
        <v>333</v>
      </c>
      <c r="D2830" t="s">
        <v>204</v>
      </c>
      <c r="E2830" s="2">
        <v>0</v>
      </c>
      <c r="F2830" s="2">
        <v>1</v>
      </c>
      <c r="G2830" t="s">
        <v>198</v>
      </c>
      <c r="H2830" t="s">
        <v>199</v>
      </c>
      <c r="I2830" t="s">
        <v>17</v>
      </c>
      <c r="J2830" t="s">
        <v>137</v>
      </c>
      <c r="K2830" s="2">
        <v>4</v>
      </c>
      <c r="L2830" t="s">
        <v>55</v>
      </c>
      <c r="M2830" t="s">
        <v>138</v>
      </c>
      <c r="N2830" t="s">
        <v>57</v>
      </c>
    </row>
    <row r="2831" spans="1:14" x14ac:dyDescent="0.25">
      <c r="A2831" s="2">
        <v>1</v>
      </c>
      <c r="B2831" s="2">
        <v>2016</v>
      </c>
      <c r="C2831" t="s">
        <v>333</v>
      </c>
      <c r="D2831" t="s">
        <v>204</v>
      </c>
      <c r="E2831" s="2">
        <v>0</v>
      </c>
      <c r="F2831" s="2">
        <v>1</v>
      </c>
      <c r="G2831" t="s">
        <v>198</v>
      </c>
      <c r="H2831" t="s">
        <v>199</v>
      </c>
      <c r="I2831" t="s">
        <v>17</v>
      </c>
      <c r="J2831" t="s">
        <v>139</v>
      </c>
      <c r="K2831" s="2">
        <v>5</v>
      </c>
      <c r="L2831" t="s">
        <v>85</v>
      </c>
      <c r="M2831" t="s">
        <v>140</v>
      </c>
      <c r="N2831" t="s">
        <v>185</v>
      </c>
    </row>
    <row r="2832" spans="1:14" x14ac:dyDescent="0.25">
      <c r="A2832" s="2">
        <v>1</v>
      </c>
      <c r="B2832" s="2">
        <v>2016</v>
      </c>
      <c r="C2832" t="s">
        <v>333</v>
      </c>
      <c r="D2832" t="s">
        <v>204</v>
      </c>
      <c r="E2832" s="2">
        <v>0</v>
      </c>
      <c r="F2832" s="2">
        <v>1</v>
      </c>
      <c r="G2832" t="s">
        <v>198</v>
      </c>
      <c r="H2832" t="s">
        <v>199</v>
      </c>
      <c r="I2832" t="s">
        <v>17</v>
      </c>
      <c r="J2832" t="s">
        <v>141</v>
      </c>
      <c r="K2832" s="2">
        <v>3</v>
      </c>
      <c r="L2832" t="s">
        <v>85</v>
      </c>
      <c r="M2832" t="s">
        <v>142</v>
      </c>
      <c r="N2832" t="s">
        <v>126</v>
      </c>
    </row>
    <row r="2833" spans="1:14" x14ac:dyDescent="0.25">
      <c r="A2833" s="2">
        <v>1</v>
      </c>
      <c r="B2833" s="2">
        <v>2016</v>
      </c>
      <c r="C2833" t="s">
        <v>333</v>
      </c>
      <c r="D2833" t="s">
        <v>204</v>
      </c>
      <c r="E2833" s="2">
        <v>0</v>
      </c>
      <c r="F2833" s="2">
        <v>1</v>
      </c>
      <c r="G2833" t="s">
        <v>198</v>
      </c>
      <c r="H2833" t="s">
        <v>199</v>
      </c>
      <c r="I2833" t="s">
        <v>17</v>
      </c>
      <c r="J2833" t="s">
        <v>143</v>
      </c>
      <c r="K2833" s="2">
        <v>3</v>
      </c>
      <c r="L2833" t="s">
        <v>85</v>
      </c>
      <c r="M2833" t="s">
        <v>144</v>
      </c>
      <c r="N2833" t="s">
        <v>126</v>
      </c>
    </row>
    <row r="2834" spans="1:14" x14ac:dyDescent="0.25">
      <c r="A2834" s="2">
        <v>1</v>
      </c>
      <c r="B2834" s="2">
        <v>2016</v>
      </c>
      <c r="C2834" t="s">
        <v>333</v>
      </c>
      <c r="D2834" t="s">
        <v>204</v>
      </c>
      <c r="E2834" s="2">
        <v>0</v>
      </c>
      <c r="F2834" s="2">
        <v>1</v>
      </c>
      <c r="G2834" t="s">
        <v>198</v>
      </c>
      <c r="H2834" t="s">
        <v>199</v>
      </c>
      <c r="I2834" t="s">
        <v>17</v>
      </c>
      <c r="J2834" t="s">
        <v>145</v>
      </c>
      <c r="K2834" s="2">
        <v>3</v>
      </c>
      <c r="L2834" t="s">
        <v>55</v>
      </c>
      <c r="M2834" t="s">
        <v>146</v>
      </c>
      <c r="N2834" t="s">
        <v>178</v>
      </c>
    </row>
    <row r="2835" spans="1:14" x14ac:dyDescent="0.25">
      <c r="A2835" s="2">
        <v>1</v>
      </c>
      <c r="B2835" s="2">
        <v>2016</v>
      </c>
      <c r="C2835" t="s">
        <v>333</v>
      </c>
      <c r="D2835" t="s">
        <v>204</v>
      </c>
      <c r="E2835" s="2">
        <v>0</v>
      </c>
      <c r="F2835" s="2">
        <v>1</v>
      </c>
      <c r="G2835" t="s">
        <v>198</v>
      </c>
      <c r="H2835" t="s">
        <v>199</v>
      </c>
      <c r="I2835" t="s">
        <v>17</v>
      </c>
      <c r="J2835" t="s">
        <v>147</v>
      </c>
      <c r="K2835" s="2">
        <v>2</v>
      </c>
      <c r="L2835" t="s">
        <v>55</v>
      </c>
      <c r="M2835" t="s">
        <v>148</v>
      </c>
      <c r="N2835" t="s">
        <v>187</v>
      </c>
    </row>
    <row r="2836" spans="1:14" x14ac:dyDescent="0.25">
      <c r="A2836" s="2">
        <v>1</v>
      </c>
      <c r="B2836" s="2">
        <v>2016</v>
      </c>
      <c r="C2836" t="s">
        <v>333</v>
      </c>
      <c r="D2836" t="s">
        <v>204</v>
      </c>
      <c r="E2836" s="2">
        <v>0</v>
      </c>
      <c r="F2836" s="2">
        <v>1</v>
      </c>
      <c r="G2836" t="s">
        <v>198</v>
      </c>
      <c r="H2836" t="s">
        <v>199</v>
      </c>
      <c r="I2836" t="s">
        <v>17</v>
      </c>
      <c r="J2836" t="s">
        <v>149</v>
      </c>
      <c r="K2836" s="2">
        <v>3</v>
      </c>
      <c r="L2836" t="s">
        <v>55</v>
      </c>
      <c r="M2836" t="s">
        <v>150</v>
      </c>
      <c r="N2836" t="s">
        <v>178</v>
      </c>
    </row>
    <row r="2837" spans="1:14" x14ac:dyDescent="0.25">
      <c r="A2837" s="2">
        <v>1</v>
      </c>
      <c r="B2837" s="2">
        <v>2016</v>
      </c>
      <c r="C2837" t="s">
        <v>333</v>
      </c>
      <c r="D2837" t="s">
        <v>204</v>
      </c>
      <c r="E2837" s="2">
        <v>0</v>
      </c>
      <c r="F2837" s="2">
        <v>1</v>
      </c>
      <c r="G2837" t="s">
        <v>198</v>
      </c>
      <c r="H2837" t="s">
        <v>199</v>
      </c>
      <c r="I2837" t="s">
        <v>17</v>
      </c>
      <c r="J2837" t="s">
        <v>151</v>
      </c>
      <c r="K2837" s="3"/>
      <c r="L2837" t="s">
        <v>52</v>
      </c>
      <c r="M2837" t="s">
        <v>152</v>
      </c>
    </row>
    <row r="2838" spans="1:14" x14ac:dyDescent="0.25">
      <c r="A2838" s="2">
        <v>1</v>
      </c>
      <c r="B2838" s="2">
        <v>2016</v>
      </c>
      <c r="C2838" t="s">
        <v>333</v>
      </c>
      <c r="D2838" t="s">
        <v>204</v>
      </c>
      <c r="E2838" s="2">
        <v>0</v>
      </c>
      <c r="F2838" s="2">
        <v>1</v>
      </c>
      <c r="G2838" t="s">
        <v>198</v>
      </c>
      <c r="H2838" t="s">
        <v>199</v>
      </c>
      <c r="I2838" t="s">
        <v>17</v>
      </c>
      <c r="J2838" t="s">
        <v>153</v>
      </c>
      <c r="K2838" s="2">
        <v>9</v>
      </c>
      <c r="L2838" t="s">
        <v>75</v>
      </c>
      <c r="M2838" t="s">
        <v>154</v>
      </c>
      <c r="N2838" t="s">
        <v>213</v>
      </c>
    </row>
    <row r="2839" spans="1:14" x14ac:dyDescent="0.25">
      <c r="A2839" s="2">
        <v>1</v>
      </c>
      <c r="B2839" s="2">
        <v>2016</v>
      </c>
      <c r="C2839" t="s">
        <v>333</v>
      </c>
      <c r="D2839" t="s">
        <v>204</v>
      </c>
      <c r="E2839" s="2">
        <v>0</v>
      </c>
      <c r="F2839" s="2">
        <v>1</v>
      </c>
      <c r="G2839" t="s">
        <v>198</v>
      </c>
      <c r="H2839" t="s">
        <v>199</v>
      </c>
      <c r="I2839" t="s">
        <v>17</v>
      </c>
      <c r="J2839" t="s">
        <v>156</v>
      </c>
      <c r="K2839" s="2">
        <v>1</v>
      </c>
      <c r="L2839" t="s">
        <v>75</v>
      </c>
      <c r="M2839" t="s">
        <v>157</v>
      </c>
      <c r="N2839" t="s">
        <v>158</v>
      </c>
    </row>
    <row r="2840" spans="1:14" x14ac:dyDescent="0.25">
      <c r="A2840" s="2">
        <v>1</v>
      </c>
      <c r="B2840" s="2">
        <v>2016</v>
      </c>
      <c r="C2840" t="s">
        <v>333</v>
      </c>
      <c r="D2840" t="s">
        <v>204</v>
      </c>
      <c r="E2840" s="2">
        <v>0</v>
      </c>
      <c r="F2840" s="2">
        <v>1</v>
      </c>
      <c r="G2840" t="s">
        <v>198</v>
      </c>
      <c r="H2840" t="s">
        <v>199</v>
      </c>
      <c r="I2840" t="s">
        <v>17</v>
      </c>
      <c r="J2840" t="s">
        <v>159</v>
      </c>
      <c r="K2840" s="3"/>
      <c r="L2840" t="s">
        <v>52</v>
      </c>
      <c r="M2840" t="s">
        <v>160</v>
      </c>
    </row>
    <row r="2841" spans="1:14" x14ac:dyDescent="0.25">
      <c r="A2841" s="2">
        <v>1</v>
      </c>
      <c r="B2841" s="2">
        <v>2016</v>
      </c>
      <c r="C2841" t="s">
        <v>333</v>
      </c>
      <c r="D2841" t="s">
        <v>204</v>
      </c>
      <c r="E2841" s="2">
        <v>0</v>
      </c>
      <c r="F2841" s="2">
        <v>1</v>
      </c>
      <c r="G2841" t="s">
        <v>198</v>
      </c>
      <c r="H2841" t="s">
        <v>199</v>
      </c>
      <c r="I2841" t="s">
        <v>17</v>
      </c>
      <c r="J2841" t="s">
        <v>161</v>
      </c>
      <c r="K2841" s="3"/>
      <c r="L2841" t="s">
        <v>52</v>
      </c>
      <c r="M2841" t="s">
        <v>162</v>
      </c>
    </row>
    <row r="2842" spans="1:14" x14ac:dyDescent="0.25">
      <c r="A2842" s="2">
        <v>1</v>
      </c>
      <c r="B2842" s="2">
        <v>2016</v>
      </c>
      <c r="C2842" t="s">
        <v>333</v>
      </c>
      <c r="D2842" t="s">
        <v>204</v>
      </c>
      <c r="E2842" s="2">
        <v>0</v>
      </c>
      <c r="F2842" s="2">
        <v>1</v>
      </c>
      <c r="G2842" t="s">
        <v>198</v>
      </c>
      <c r="H2842" t="s">
        <v>199</v>
      </c>
      <c r="I2842" t="s">
        <v>17</v>
      </c>
      <c r="J2842" t="s">
        <v>163</v>
      </c>
      <c r="K2842" s="2">
        <v>2</v>
      </c>
      <c r="L2842" t="s">
        <v>52</v>
      </c>
      <c r="M2842" t="s">
        <v>164</v>
      </c>
      <c r="N2842" t="s">
        <v>177</v>
      </c>
    </row>
    <row r="2843" spans="1:14" x14ac:dyDescent="0.25">
      <c r="A2843" s="2">
        <v>1</v>
      </c>
      <c r="B2843" s="2">
        <v>2016</v>
      </c>
      <c r="C2843" t="s">
        <v>333</v>
      </c>
      <c r="D2843" t="s">
        <v>204</v>
      </c>
      <c r="E2843" s="2">
        <v>0</v>
      </c>
      <c r="F2843" s="2">
        <v>1</v>
      </c>
      <c r="G2843" t="s">
        <v>198</v>
      </c>
      <c r="H2843" t="s">
        <v>199</v>
      </c>
      <c r="I2843" t="s">
        <v>17</v>
      </c>
      <c r="J2843" t="s">
        <v>166</v>
      </c>
      <c r="K2843" s="2">
        <v>4</v>
      </c>
      <c r="L2843" t="s">
        <v>55</v>
      </c>
      <c r="M2843" t="s">
        <v>167</v>
      </c>
      <c r="N2843" t="s">
        <v>57</v>
      </c>
    </row>
    <row r="2844" spans="1:14" x14ac:dyDescent="0.25">
      <c r="A2844" s="2">
        <v>1</v>
      </c>
      <c r="B2844" s="2">
        <v>2016</v>
      </c>
      <c r="C2844" t="s">
        <v>334</v>
      </c>
      <c r="D2844" t="s">
        <v>48</v>
      </c>
      <c r="E2844" s="2">
        <v>0</v>
      </c>
      <c r="F2844" s="2">
        <v>0</v>
      </c>
      <c r="G2844" t="s">
        <v>335</v>
      </c>
      <c r="H2844" t="s">
        <v>50</v>
      </c>
      <c r="I2844" t="s">
        <v>17</v>
      </c>
      <c r="J2844" t="s">
        <v>51</v>
      </c>
      <c r="K2844" s="3"/>
      <c r="L2844" t="s">
        <v>52</v>
      </c>
      <c r="M2844" t="s">
        <v>53</v>
      </c>
    </row>
    <row r="2845" spans="1:14" x14ac:dyDescent="0.25">
      <c r="A2845" s="2">
        <v>1</v>
      </c>
      <c r="B2845" s="2">
        <v>2016</v>
      </c>
      <c r="C2845" t="s">
        <v>334</v>
      </c>
      <c r="D2845" t="s">
        <v>48</v>
      </c>
      <c r="E2845" s="2">
        <v>0</v>
      </c>
      <c r="F2845" s="2">
        <v>0</v>
      </c>
      <c r="G2845" t="s">
        <v>335</v>
      </c>
      <c r="H2845" t="s">
        <v>50</v>
      </c>
      <c r="I2845" t="s">
        <v>17</v>
      </c>
      <c r="J2845" t="s">
        <v>54</v>
      </c>
      <c r="K2845" s="2">
        <v>4</v>
      </c>
      <c r="L2845" t="s">
        <v>55</v>
      </c>
      <c r="M2845" t="s">
        <v>56</v>
      </c>
      <c r="N2845" t="s">
        <v>57</v>
      </c>
    </row>
    <row r="2846" spans="1:14" x14ac:dyDescent="0.25">
      <c r="A2846" s="2">
        <v>1</v>
      </c>
      <c r="B2846" s="2">
        <v>2016</v>
      </c>
      <c r="C2846" t="s">
        <v>334</v>
      </c>
      <c r="D2846" t="s">
        <v>48</v>
      </c>
      <c r="E2846" s="2">
        <v>0</v>
      </c>
      <c r="F2846" s="2">
        <v>0</v>
      </c>
      <c r="G2846" t="s">
        <v>335</v>
      </c>
      <c r="H2846" t="s">
        <v>50</v>
      </c>
      <c r="I2846" t="s">
        <v>17</v>
      </c>
      <c r="J2846" t="s">
        <v>58</v>
      </c>
      <c r="K2846" s="2">
        <v>4</v>
      </c>
      <c r="L2846" t="s">
        <v>55</v>
      </c>
      <c r="M2846" t="s">
        <v>59</v>
      </c>
      <c r="N2846" t="s">
        <v>57</v>
      </c>
    </row>
    <row r="2847" spans="1:14" x14ac:dyDescent="0.25">
      <c r="A2847" s="2">
        <v>1</v>
      </c>
      <c r="B2847" s="2">
        <v>2016</v>
      </c>
      <c r="C2847" t="s">
        <v>334</v>
      </c>
      <c r="D2847" t="s">
        <v>48</v>
      </c>
      <c r="E2847" s="2">
        <v>0</v>
      </c>
      <c r="F2847" s="2">
        <v>0</v>
      </c>
      <c r="G2847" t="s">
        <v>335</v>
      </c>
      <c r="H2847" t="s">
        <v>50</v>
      </c>
      <c r="I2847" t="s">
        <v>17</v>
      </c>
      <c r="J2847" t="s">
        <v>60</v>
      </c>
      <c r="K2847" s="2">
        <v>2</v>
      </c>
      <c r="L2847" t="s">
        <v>61</v>
      </c>
      <c r="M2847" t="s">
        <v>62</v>
      </c>
      <c r="N2847" t="s">
        <v>63</v>
      </c>
    </row>
    <row r="2848" spans="1:14" x14ac:dyDescent="0.25">
      <c r="A2848" s="2">
        <v>1</v>
      </c>
      <c r="B2848" s="2">
        <v>2016</v>
      </c>
      <c r="C2848" t="s">
        <v>334</v>
      </c>
      <c r="D2848" t="s">
        <v>48</v>
      </c>
      <c r="E2848" s="2">
        <v>0</v>
      </c>
      <c r="F2848" s="2">
        <v>0</v>
      </c>
      <c r="G2848" t="s">
        <v>335</v>
      </c>
      <c r="H2848" t="s">
        <v>50</v>
      </c>
      <c r="I2848" t="s">
        <v>17</v>
      </c>
      <c r="J2848" t="s">
        <v>64</v>
      </c>
      <c r="K2848" s="2">
        <v>3</v>
      </c>
      <c r="L2848" t="s">
        <v>65</v>
      </c>
      <c r="M2848" t="s">
        <v>66</v>
      </c>
      <c r="N2848" t="s">
        <v>67</v>
      </c>
    </row>
    <row r="2849" spans="1:14" x14ac:dyDescent="0.25">
      <c r="A2849" s="2">
        <v>1</v>
      </c>
      <c r="B2849" s="2">
        <v>2016</v>
      </c>
      <c r="C2849" t="s">
        <v>334</v>
      </c>
      <c r="D2849" t="s">
        <v>48</v>
      </c>
      <c r="E2849" s="2">
        <v>0</v>
      </c>
      <c r="F2849" s="2">
        <v>0</v>
      </c>
      <c r="G2849" t="s">
        <v>335</v>
      </c>
      <c r="H2849" t="s">
        <v>50</v>
      </c>
      <c r="I2849" t="s">
        <v>17</v>
      </c>
      <c r="J2849" t="s">
        <v>68</v>
      </c>
      <c r="K2849" s="2">
        <v>3</v>
      </c>
      <c r="L2849" t="s">
        <v>65</v>
      </c>
      <c r="M2849" t="s">
        <v>69</v>
      </c>
      <c r="N2849" t="s">
        <v>67</v>
      </c>
    </row>
    <row r="2850" spans="1:14" x14ac:dyDescent="0.25">
      <c r="A2850" s="2">
        <v>1</v>
      </c>
      <c r="B2850" s="2">
        <v>2016</v>
      </c>
      <c r="C2850" t="s">
        <v>334</v>
      </c>
      <c r="D2850" t="s">
        <v>48</v>
      </c>
      <c r="E2850" s="2">
        <v>0</v>
      </c>
      <c r="F2850" s="2">
        <v>0</v>
      </c>
      <c r="G2850" t="s">
        <v>335</v>
      </c>
      <c r="H2850" t="s">
        <v>50</v>
      </c>
      <c r="I2850" t="s">
        <v>17</v>
      </c>
      <c r="J2850" t="s">
        <v>70</v>
      </c>
      <c r="K2850" s="2">
        <v>3</v>
      </c>
      <c r="L2850" t="s">
        <v>65</v>
      </c>
      <c r="M2850" t="s">
        <v>71</v>
      </c>
      <c r="N2850" t="s">
        <v>67</v>
      </c>
    </row>
    <row r="2851" spans="1:14" x14ac:dyDescent="0.25">
      <c r="A2851" s="2">
        <v>1</v>
      </c>
      <c r="B2851" s="2">
        <v>2016</v>
      </c>
      <c r="C2851" t="s">
        <v>334</v>
      </c>
      <c r="D2851" t="s">
        <v>48</v>
      </c>
      <c r="E2851" s="2">
        <v>0</v>
      </c>
      <c r="F2851" s="2">
        <v>0</v>
      </c>
      <c r="G2851" t="s">
        <v>335</v>
      </c>
      <c r="H2851" t="s">
        <v>50</v>
      </c>
      <c r="I2851" t="s">
        <v>17</v>
      </c>
      <c r="J2851" t="s">
        <v>72</v>
      </c>
      <c r="K2851" s="3"/>
      <c r="L2851" t="s">
        <v>52</v>
      </c>
      <c r="M2851" t="s">
        <v>73</v>
      </c>
    </row>
    <row r="2852" spans="1:14" x14ac:dyDescent="0.25">
      <c r="A2852" s="2">
        <v>1</v>
      </c>
      <c r="B2852" s="2">
        <v>2016</v>
      </c>
      <c r="C2852" t="s">
        <v>334</v>
      </c>
      <c r="D2852" t="s">
        <v>48</v>
      </c>
      <c r="E2852" s="2">
        <v>0</v>
      </c>
      <c r="F2852" s="2">
        <v>0</v>
      </c>
      <c r="G2852" t="s">
        <v>335</v>
      </c>
      <c r="H2852" t="s">
        <v>50</v>
      </c>
      <c r="I2852" t="s">
        <v>17</v>
      </c>
      <c r="J2852" t="s">
        <v>74</v>
      </c>
      <c r="K2852" s="2">
        <v>3</v>
      </c>
      <c r="L2852" t="s">
        <v>75</v>
      </c>
      <c r="M2852" t="s">
        <v>76</v>
      </c>
      <c r="N2852" t="s">
        <v>221</v>
      </c>
    </row>
    <row r="2853" spans="1:14" x14ac:dyDescent="0.25">
      <c r="A2853" s="2">
        <v>1</v>
      </c>
      <c r="B2853" s="2">
        <v>2016</v>
      </c>
      <c r="C2853" t="s">
        <v>334</v>
      </c>
      <c r="D2853" t="s">
        <v>48</v>
      </c>
      <c r="E2853" s="2">
        <v>0</v>
      </c>
      <c r="F2853" s="2">
        <v>0</v>
      </c>
      <c r="G2853" t="s">
        <v>335</v>
      </c>
      <c r="H2853" t="s">
        <v>50</v>
      </c>
      <c r="I2853" t="s">
        <v>17</v>
      </c>
      <c r="J2853" t="s">
        <v>78</v>
      </c>
      <c r="K2853" s="2">
        <v>5</v>
      </c>
      <c r="L2853" t="s">
        <v>75</v>
      </c>
      <c r="M2853" t="s">
        <v>79</v>
      </c>
      <c r="N2853" t="s">
        <v>192</v>
      </c>
    </row>
    <row r="2854" spans="1:14" x14ac:dyDescent="0.25">
      <c r="A2854" s="2">
        <v>1</v>
      </c>
      <c r="B2854" s="2">
        <v>2016</v>
      </c>
      <c r="C2854" t="s">
        <v>334</v>
      </c>
      <c r="D2854" t="s">
        <v>48</v>
      </c>
      <c r="E2854" s="2">
        <v>0</v>
      </c>
      <c r="F2854" s="2">
        <v>0</v>
      </c>
      <c r="G2854" t="s">
        <v>335</v>
      </c>
      <c r="H2854" t="s">
        <v>50</v>
      </c>
      <c r="I2854" t="s">
        <v>17</v>
      </c>
      <c r="J2854" t="s">
        <v>81</v>
      </c>
      <c r="K2854" s="3"/>
      <c r="L2854" t="s">
        <v>75</v>
      </c>
      <c r="M2854" t="s">
        <v>82</v>
      </c>
    </row>
    <row r="2855" spans="1:14" x14ac:dyDescent="0.25">
      <c r="A2855" s="2">
        <v>1</v>
      </c>
      <c r="B2855" s="2">
        <v>2016</v>
      </c>
      <c r="C2855" t="s">
        <v>334</v>
      </c>
      <c r="D2855" t="s">
        <v>48</v>
      </c>
      <c r="E2855" s="2">
        <v>0</v>
      </c>
      <c r="F2855" s="2">
        <v>0</v>
      </c>
      <c r="G2855" t="s">
        <v>335</v>
      </c>
      <c r="H2855" t="s">
        <v>50</v>
      </c>
      <c r="I2855" t="s">
        <v>17</v>
      </c>
      <c r="J2855" t="s">
        <v>84</v>
      </c>
      <c r="K2855" s="2">
        <v>4</v>
      </c>
      <c r="L2855" t="s">
        <v>85</v>
      </c>
      <c r="M2855" t="s">
        <v>86</v>
      </c>
      <c r="N2855" t="s">
        <v>87</v>
      </c>
    </row>
    <row r="2856" spans="1:14" x14ac:dyDescent="0.25">
      <c r="A2856" s="2">
        <v>1</v>
      </c>
      <c r="B2856" s="2">
        <v>2016</v>
      </c>
      <c r="C2856" t="s">
        <v>334</v>
      </c>
      <c r="D2856" t="s">
        <v>48</v>
      </c>
      <c r="E2856" s="2">
        <v>0</v>
      </c>
      <c r="F2856" s="2">
        <v>0</v>
      </c>
      <c r="G2856" t="s">
        <v>335</v>
      </c>
      <c r="H2856" t="s">
        <v>50</v>
      </c>
      <c r="I2856" t="s">
        <v>17</v>
      </c>
      <c r="J2856" t="s">
        <v>88</v>
      </c>
      <c r="K2856" s="2">
        <v>3</v>
      </c>
      <c r="L2856" t="s">
        <v>85</v>
      </c>
      <c r="M2856" t="s">
        <v>89</v>
      </c>
      <c r="N2856" t="s">
        <v>126</v>
      </c>
    </row>
    <row r="2857" spans="1:14" x14ac:dyDescent="0.25">
      <c r="A2857" s="2">
        <v>1</v>
      </c>
      <c r="B2857" s="2">
        <v>2016</v>
      </c>
      <c r="C2857" t="s">
        <v>334</v>
      </c>
      <c r="D2857" t="s">
        <v>48</v>
      </c>
      <c r="E2857" s="2">
        <v>0</v>
      </c>
      <c r="F2857" s="2">
        <v>0</v>
      </c>
      <c r="G2857" t="s">
        <v>335</v>
      </c>
      <c r="H2857" t="s">
        <v>50</v>
      </c>
      <c r="I2857" t="s">
        <v>17</v>
      </c>
      <c r="J2857" t="s">
        <v>90</v>
      </c>
      <c r="K2857" s="2">
        <v>4</v>
      </c>
      <c r="L2857" t="s">
        <v>75</v>
      </c>
      <c r="M2857" t="s">
        <v>91</v>
      </c>
      <c r="N2857" t="s">
        <v>92</v>
      </c>
    </row>
    <row r="2858" spans="1:14" x14ac:dyDescent="0.25">
      <c r="A2858" s="2">
        <v>1</v>
      </c>
      <c r="B2858" s="2">
        <v>2016</v>
      </c>
      <c r="C2858" t="s">
        <v>334</v>
      </c>
      <c r="D2858" t="s">
        <v>48</v>
      </c>
      <c r="E2858" s="2">
        <v>0</v>
      </c>
      <c r="F2858" s="2">
        <v>0</v>
      </c>
      <c r="G2858" t="s">
        <v>335</v>
      </c>
      <c r="H2858" t="s">
        <v>50</v>
      </c>
      <c r="I2858" t="s">
        <v>17</v>
      </c>
      <c r="J2858" t="s">
        <v>93</v>
      </c>
      <c r="K2858" s="2">
        <v>4</v>
      </c>
      <c r="L2858" t="s">
        <v>75</v>
      </c>
      <c r="M2858" t="s">
        <v>94</v>
      </c>
      <c r="N2858" t="s">
        <v>92</v>
      </c>
    </row>
    <row r="2859" spans="1:14" x14ac:dyDescent="0.25">
      <c r="A2859" s="2">
        <v>1</v>
      </c>
      <c r="B2859" s="2">
        <v>2016</v>
      </c>
      <c r="C2859" t="s">
        <v>334</v>
      </c>
      <c r="D2859" t="s">
        <v>48</v>
      </c>
      <c r="E2859" s="2">
        <v>0</v>
      </c>
      <c r="F2859" s="2">
        <v>0</v>
      </c>
      <c r="G2859" t="s">
        <v>335</v>
      </c>
      <c r="H2859" t="s">
        <v>50</v>
      </c>
      <c r="I2859" t="s">
        <v>17</v>
      </c>
      <c r="J2859" t="s">
        <v>96</v>
      </c>
      <c r="K2859" s="2">
        <v>4</v>
      </c>
      <c r="L2859" t="s">
        <v>75</v>
      </c>
      <c r="M2859" t="s">
        <v>97</v>
      </c>
      <c r="N2859" t="s">
        <v>92</v>
      </c>
    </row>
    <row r="2860" spans="1:14" x14ac:dyDescent="0.25">
      <c r="A2860" s="2">
        <v>1</v>
      </c>
      <c r="B2860" s="2">
        <v>2016</v>
      </c>
      <c r="C2860" t="s">
        <v>334</v>
      </c>
      <c r="D2860" t="s">
        <v>48</v>
      </c>
      <c r="E2860" s="2">
        <v>0</v>
      </c>
      <c r="F2860" s="2">
        <v>0</v>
      </c>
      <c r="G2860" t="s">
        <v>335</v>
      </c>
      <c r="H2860" t="s">
        <v>50</v>
      </c>
      <c r="I2860" t="s">
        <v>17</v>
      </c>
      <c r="J2860" t="s">
        <v>98</v>
      </c>
      <c r="K2860" s="2">
        <v>4</v>
      </c>
      <c r="L2860" t="s">
        <v>85</v>
      </c>
      <c r="M2860" t="s">
        <v>99</v>
      </c>
      <c r="N2860" t="s">
        <v>87</v>
      </c>
    </row>
    <row r="2861" spans="1:14" x14ac:dyDescent="0.25">
      <c r="A2861" s="2">
        <v>1</v>
      </c>
      <c r="B2861" s="2">
        <v>2016</v>
      </c>
      <c r="C2861" t="s">
        <v>334</v>
      </c>
      <c r="D2861" t="s">
        <v>48</v>
      </c>
      <c r="E2861" s="2">
        <v>0</v>
      </c>
      <c r="F2861" s="2">
        <v>0</v>
      </c>
      <c r="G2861" t="s">
        <v>335</v>
      </c>
      <c r="H2861" t="s">
        <v>50</v>
      </c>
      <c r="I2861" t="s">
        <v>17</v>
      </c>
      <c r="J2861" t="s">
        <v>100</v>
      </c>
      <c r="K2861" s="3"/>
      <c r="L2861" t="s">
        <v>61</v>
      </c>
      <c r="M2861" t="s">
        <v>101</v>
      </c>
    </row>
    <row r="2862" spans="1:14" x14ac:dyDescent="0.25">
      <c r="A2862" s="2">
        <v>1</v>
      </c>
      <c r="B2862" s="2">
        <v>2016</v>
      </c>
      <c r="C2862" t="s">
        <v>334</v>
      </c>
      <c r="D2862" t="s">
        <v>48</v>
      </c>
      <c r="E2862" s="2">
        <v>0</v>
      </c>
      <c r="F2862" s="2">
        <v>0</v>
      </c>
      <c r="G2862" t="s">
        <v>335</v>
      </c>
      <c r="H2862" t="s">
        <v>50</v>
      </c>
      <c r="I2862" t="s">
        <v>17</v>
      </c>
      <c r="J2862" t="s">
        <v>102</v>
      </c>
      <c r="K2862" s="3"/>
      <c r="L2862" t="s">
        <v>61</v>
      </c>
      <c r="M2862" t="s">
        <v>103</v>
      </c>
    </row>
    <row r="2863" spans="1:14" x14ac:dyDescent="0.25">
      <c r="A2863" s="2">
        <v>1</v>
      </c>
      <c r="B2863" s="2">
        <v>2016</v>
      </c>
      <c r="C2863" t="s">
        <v>334</v>
      </c>
      <c r="D2863" t="s">
        <v>48</v>
      </c>
      <c r="E2863" s="2">
        <v>0</v>
      </c>
      <c r="F2863" s="2">
        <v>0</v>
      </c>
      <c r="G2863" t="s">
        <v>335</v>
      </c>
      <c r="H2863" t="s">
        <v>50</v>
      </c>
      <c r="I2863" t="s">
        <v>17</v>
      </c>
      <c r="J2863" t="s">
        <v>104</v>
      </c>
      <c r="K2863" s="3"/>
      <c r="L2863" t="s">
        <v>61</v>
      </c>
      <c r="M2863" t="s">
        <v>105</v>
      </c>
    </row>
    <row r="2864" spans="1:14" x14ac:dyDescent="0.25">
      <c r="A2864" s="2">
        <v>1</v>
      </c>
      <c r="B2864" s="2">
        <v>2016</v>
      </c>
      <c r="C2864" t="s">
        <v>334</v>
      </c>
      <c r="D2864" t="s">
        <v>48</v>
      </c>
      <c r="E2864" s="2">
        <v>0</v>
      </c>
      <c r="F2864" s="2">
        <v>0</v>
      </c>
      <c r="G2864" t="s">
        <v>335</v>
      </c>
      <c r="H2864" t="s">
        <v>50</v>
      </c>
      <c r="I2864" t="s">
        <v>17</v>
      </c>
      <c r="J2864" t="s">
        <v>106</v>
      </c>
      <c r="K2864" s="3"/>
      <c r="L2864" t="s">
        <v>61</v>
      </c>
      <c r="M2864" t="s">
        <v>107</v>
      </c>
    </row>
    <row r="2865" spans="1:14" x14ac:dyDescent="0.25">
      <c r="A2865" s="2">
        <v>1</v>
      </c>
      <c r="B2865" s="2">
        <v>2016</v>
      </c>
      <c r="C2865" t="s">
        <v>334</v>
      </c>
      <c r="D2865" t="s">
        <v>48</v>
      </c>
      <c r="E2865" s="2">
        <v>0</v>
      </c>
      <c r="F2865" s="2">
        <v>0</v>
      </c>
      <c r="G2865" t="s">
        <v>335</v>
      </c>
      <c r="H2865" t="s">
        <v>50</v>
      </c>
      <c r="I2865" t="s">
        <v>17</v>
      </c>
      <c r="J2865" t="s">
        <v>108</v>
      </c>
      <c r="K2865" s="3"/>
      <c r="L2865" t="s">
        <v>61</v>
      </c>
      <c r="M2865" t="s">
        <v>109</v>
      </c>
    </row>
    <row r="2866" spans="1:14" x14ac:dyDescent="0.25">
      <c r="A2866" s="2">
        <v>1</v>
      </c>
      <c r="B2866" s="2">
        <v>2016</v>
      </c>
      <c r="C2866" t="s">
        <v>334</v>
      </c>
      <c r="D2866" t="s">
        <v>48</v>
      </c>
      <c r="E2866" s="2">
        <v>0</v>
      </c>
      <c r="F2866" s="2">
        <v>0</v>
      </c>
      <c r="G2866" t="s">
        <v>335</v>
      </c>
      <c r="H2866" t="s">
        <v>50</v>
      </c>
      <c r="I2866" t="s">
        <v>17</v>
      </c>
      <c r="J2866" t="s">
        <v>110</v>
      </c>
      <c r="K2866" s="3"/>
      <c r="L2866" t="s">
        <v>61</v>
      </c>
      <c r="M2866" t="s">
        <v>111</v>
      </c>
    </row>
    <row r="2867" spans="1:14" x14ac:dyDescent="0.25">
      <c r="A2867" s="2">
        <v>1</v>
      </c>
      <c r="B2867" s="2">
        <v>2016</v>
      </c>
      <c r="C2867" t="s">
        <v>334</v>
      </c>
      <c r="D2867" t="s">
        <v>48</v>
      </c>
      <c r="E2867" s="2">
        <v>0</v>
      </c>
      <c r="F2867" s="2">
        <v>0</v>
      </c>
      <c r="G2867" t="s">
        <v>335</v>
      </c>
      <c r="H2867" t="s">
        <v>50</v>
      </c>
      <c r="I2867" t="s">
        <v>17</v>
      </c>
      <c r="J2867" t="s">
        <v>112</v>
      </c>
      <c r="K2867" s="3"/>
      <c r="L2867" t="s">
        <v>61</v>
      </c>
      <c r="M2867" t="s">
        <v>113</v>
      </c>
    </row>
    <row r="2868" spans="1:14" x14ac:dyDescent="0.25">
      <c r="A2868" s="2">
        <v>1</v>
      </c>
      <c r="B2868" s="2">
        <v>2016</v>
      </c>
      <c r="C2868" t="s">
        <v>334</v>
      </c>
      <c r="D2868" t="s">
        <v>48</v>
      </c>
      <c r="E2868" s="2">
        <v>0</v>
      </c>
      <c r="F2868" s="2">
        <v>0</v>
      </c>
      <c r="G2868" t="s">
        <v>335</v>
      </c>
      <c r="H2868" t="s">
        <v>50</v>
      </c>
      <c r="I2868" t="s">
        <v>17</v>
      </c>
      <c r="J2868" t="s">
        <v>114</v>
      </c>
      <c r="K2868" s="3"/>
      <c r="L2868" t="s">
        <v>61</v>
      </c>
      <c r="M2868" t="s">
        <v>115</v>
      </c>
    </row>
    <row r="2869" spans="1:14" x14ac:dyDescent="0.25">
      <c r="A2869" s="2">
        <v>1</v>
      </c>
      <c r="B2869" s="2">
        <v>2016</v>
      </c>
      <c r="C2869" t="s">
        <v>334</v>
      </c>
      <c r="D2869" t="s">
        <v>48</v>
      </c>
      <c r="E2869" s="2">
        <v>0</v>
      </c>
      <c r="F2869" s="2">
        <v>0</v>
      </c>
      <c r="G2869" t="s">
        <v>335</v>
      </c>
      <c r="H2869" t="s">
        <v>50</v>
      </c>
      <c r="I2869" t="s">
        <v>17</v>
      </c>
      <c r="J2869" t="s">
        <v>116</v>
      </c>
      <c r="K2869" s="2">
        <v>1</v>
      </c>
      <c r="L2869" t="s">
        <v>65</v>
      </c>
      <c r="M2869" t="s">
        <v>117</v>
      </c>
      <c r="N2869" t="s">
        <v>230</v>
      </c>
    </row>
    <row r="2870" spans="1:14" x14ac:dyDescent="0.25">
      <c r="A2870" s="2">
        <v>1</v>
      </c>
      <c r="B2870" s="2">
        <v>2016</v>
      </c>
      <c r="C2870" t="s">
        <v>334</v>
      </c>
      <c r="D2870" t="s">
        <v>48</v>
      </c>
      <c r="E2870" s="2">
        <v>0</v>
      </c>
      <c r="F2870" s="2">
        <v>0</v>
      </c>
      <c r="G2870" t="s">
        <v>335</v>
      </c>
      <c r="H2870" t="s">
        <v>50</v>
      </c>
      <c r="I2870" t="s">
        <v>17</v>
      </c>
      <c r="J2870" t="s">
        <v>118</v>
      </c>
      <c r="K2870" s="2">
        <v>4</v>
      </c>
      <c r="L2870" t="s">
        <v>55</v>
      </c>
      <c r="M2870" t="s">
        <v>119</v>
      </c>
      <c r="N2870" t="s">
        <v>57</v>
      </c>
    </row>
    <row r="2871" spans="1:14" x14ac:dyDescent="0.25">
      <c r="A2871" s="2">
        <v>1</v>
      </c>
      <c r="B2871" s="2">
        <v>2016</v>
      </c>
      <c r="C2871" t="s">
        <v>334</v>
      </c>
      <c r="D2871" t="s">
        <v>48</v>
      </c>
      <c r="E2871" s="2">
        <v>0</v>
      </c>
      <c r="F2871" s="2">
        <v>0</v>
      </c>
      <c r="G2871" t="s">
        <v>335</v>
      </c>
      <c r="H2871" t="s">
        <v>50</v>
      </c>
      <c r="I2871" t="s">
        <v>17</v>
      </c>
      <c r="J2871" t="s">
        <v>120</v>
      </c>
      <c r="K2871" s="2">
        <v>3</v>
      </c>
      <c r="L2871" t="s">
        <v>65</v>
      </c>
      <c r="M2871" t="s">
        <v>121</v>
      </c>
      <c r="N2871" t="s">
        <v>67</v>
      </c>
    </row>
    <row r="2872" spans="1:14" x14ac:dyDescent="0.25">
      <c r="A2872" s="2">
        <v>1</v>
      </c>
      <c r="B2872" s="2">
        <v>2016</v>
      </c>
      <c r="C2872" t="s">
        <v>334</v>
      </c>
      <c r="D2872" t="s">
        <v>48</v>
      </c>
      <c r="E2872" s="2">
        <v>0</v>
      </c>
      <c r="F2872" s="2">
        <v>0</v>
      </c>
      <c r="G2872" t="s">
        <v>335</v>
      </c>
      <c r="H2872" t="s">
        <v>50</v>
      </c>
      <c r="I2872" t="s">
        <v>17</v>
      </c>
      <c r="J2872" t="s">
        <v>122</v>
      </c>
      <c r="K2872" s="2">
        <v>4</v>
      </c>
      <c r="L2872" t="s">
        <v>85</v>
      </c>
      <c r="M2872" t="s">
        <v>123</v>
      </c>
      <c r="N2872" t="s">
        <v>87</v>
      </c>
    </row>
    <row r="2873" spans="1:14" x14ac:dyDescent="0.25">
      <c r="A2873" s="2">
        <v>1</v>
      </c>
      <c r="B2873" s="2">
        <v>2016</v>
      </c>
      <c r="C2873" t="s">
        <v>334</v>
      </c>
      <c r="D2873" t="s">
        <v>48</v>
      </c>
      <c r="E2873" s="2">
        <v>0</v>
      </c>
      <c r="F2873" s="2">
        <v>0</v>
      </c>
      <c r="G2873" t="s">
        <v>335</v>
      </c>
      <c r="H2873" t="s">
        <v>50</v>
      </c>
      <c r="I2873" t="s">
        <v>17</v>
      </c>
      <c r="J2873" t="s">
        <v>124</v>
      </c>
      <c r="K2873" s="2">
        <v>3</v>
      </c>
      <c r="L2873" t="s">
        <v>85</v>
      </c>
      <c r="M2873" t="s">
        <v>125</v>
      </c>
      <c r="N2873" t="s">
        <v>126</v>
      </c>
    </row>
    <row r="2874" spans="1:14" x14ac:dyDescent="0.25">
      <c r="A2874" s="2">
        <v>1</v>
      </c>
      <c r="B2874" s="2">
        <v>2016</v>
      </c>
      <c r="C2874" t="s">
        <v>334</v>
      </c>
      <c r="D2874" t="s">
        <v>48</v>
      </c>
      <c r="E2874" s="2">
        <v>0</v>
      </c>
      <c r="F2874" s="2">
        <v>0</v>
      </c>
      <c r="G2874" t="s">
        <v>335</v>
      </c>
      <c r="H2874" t="s">
        <v>50</v>
      </c>
      <c r="I2874" t="s">
        <v>17</v>
      </c>
      <c r="J2874" t="s">
        <v>127</v>
      </c>
      <c r="K2874" s="2">
        <v>4</v>
      </c>
      <c r="L2874" t="s">
        <v>85</v>
      </c>
      <c r="M2874" t="s">
        <v>128</v>
      </c>
      <c r="N2874" t="s">
        <v>87</v>
      </c>
    </row>
    <row r="2875" spans="1:14" x14ac:dyDescent="0.25">
      <c r="A2875" s="2">
        <v>1</v>
      </c>
      <c r="B2875" s="2">
        <v>2016</v>
      </c>
      <c r="C2875" t="s">
        <v>334</v>
      </c>
      <c r="D2875" t="s">
        <v>48</v>
      </c>
      <c r="E2875" s="2">
        <v>0</v>
      </c>
      <c r="F2875" s="2">
        <v>0</v>
      </c>
      <c r="G2875" t="s">
        <v>335</v>
      </c>
      <c r="H2875" t="s">
        <v>50</v>
      </c>
      <c r="I2875" t="s">
        <v>17</v>
      </c>
      <c r="J2875" t="s">
        <v>129</v>
      </c>
      <c r="K2875" s="2">
        <v>4</v>
      </c>
      <c r="L2875" t="s">
        <v>85</v>
      </c>
      <c r="M2875" t="s">
        <v>130</v>
      </c>
      <c r="N2875" t="s">
        <v>87</v>
      </c>
    </row>
    <row r="2876" spans="1:14" x14ac:dyDescent="0.25">
      <c r="A2876" s="2">
        <v>1</v>
      </c>
      <c r="B2876" s="2">
        <v>2016</v>
      </c>
      <c r="C2876" t="s">
        <v>334</v>
      </c>
      <c r="D2876" t="s">
        <v>48</v>
      </c>
      <c r="E2876" s="2">
        <v>0</v>
      </c>
      <c r="F2876" s="2">
        <v>0</v>
      </c>
      <c r="G2876" t="s">
        <v>335</v>
      </c>
      <c r="H2876" t="s">
        <v>50</v>
      </c>
      <c r="I2876" t="s">
        <v>17</v>
      </c>
      <c r="J2876" t="s">
        <v>131</v>
      </c>
      <c r="K2876" s="2">
        <v>4</v>
      </c>
      <c r="L2876" t="s">
        <v>85</v>
      </c>
      <c r="M2876" t="s">
        <v>132</v>
      </c>
      <c r="N2876" t="s">
        <v>87</v>
      </c>
    </row>
    <row r="2877" spans="1:14" x14ac:dyDescent="0.25">
      <c r="A2877" s="2">
        <v>1</v>
      </c>
      <c r="B2877" s="2">
        <v>2016</v>
      </c>
      <c r="C2877" t="s">
        <v>334</v>
      </c>
      <c r="D2877" t="s">
        <v>48</v>
      </c>
      <c r="E2877" s="2">
        <v>0</v>
      </c>
      <c r="F2877" s="2">
        <v>0</v>
      </c>
      <c r="G2877" t="s">
        <v>335</v>
      </c>
      <c r="H2877" t="s">
        <v>50</v>
      </c>
      <c r="I2877" t="s">
        <v>17</v>
      </c>
      <c r="J2877" t="s">
        <v>133</v>
      </c>
      <c r="K2877" s="2">
        <v>2</v>
      </c>
      <c r="L2877" t="s">
        <v>52</v>
      </c>
      <c r="M2877" t="s">
        <v>134</v>
      </c>
      <c r="N2877" t="s">
        <v>63</v>
      </c>
    </row>
    <row r="2878" spans="1:14" x14ac:dyDescent="0.25">
      <c r="A2878" s="2">
        <v>1</v>
      </c>
      <c r="B2878" s="2">
        <v>2016</v>
      </c>
      <c r="C2878" t="s">
        <v>334</v>
      </c>
      <c r="D2878" t="s">
        <v>48</v>
      </c>
      <c r="E2878" s="2">
        <v>0</v>
      </c>
      <c r="F2878" s="2">
        <v>0</v>
      </c>
      <c r="G2878" t="s">
        <v>335</v>
      </c>
      <c r="H2878" t="s">
        <v>50</v>
      </c>
      <c r="I2878" t="s">
        <v>17</v>
      </c>
      <c r="J2878" t="s">
        <v>135</v>
      </c>
      <c r="K2878" s="2">
        <v>4</v>
      </c>
      <c r="L2878" t="s">
        <v>55</v>
      </c>
      <c r="M2878" t="s">
        <v>136</v>
      </c>
      <c r="N2878" t="s">
        <v>57</v>
      </c>
    </row>
    <row r="2879" spans="1:14" x14ac:dyDescent="0.25">
      <c r="A2879" s="2">
        <v>1</v>
      </c>
      <c r="B2879" s="2">
        <v>2016</v>
      </c>
      <c r="C2879" t="s">
        <v>334</v>
      </c>
      <c r="D2879" t="s">
        <v>48</v>
      </c>
      <c r="E2879" s="2">
        <v>0</v>
      </c>
      <c r="F2879" s="2">
        <v>0</v>
      </c>
      <c r="G2879" t="s">
        <v>335</v>
      </c>
      <c r="H2879" t="s">
        <v>50</v>
      </c>
      <c r="I2879" t="s">
        <v>17</v>
      </c>
      <c r="J2879" t="s">
        <v>137</v>
      </c>
      <c r="K2879" s="2">
        <v>4</v>
      </c>
      <c r="L2879" t="s">
        <v>55</v>
      </c>
      <c r="M2879" t="s">
        <v>138</v>
      </c>
      <c r="N2879" t="s">
        <v>57</v>
      </c>
    </row>
    <row r="2880" spans="1:14" x14ac:dyDescent="0.25">
      <c r="A2880" s="2">
        <v>1</v>
      </c>
      <c r="B2880" s="2">
        <v>2016</v>
      </c>
      <c r="C2880" t="s">
        <v>334</v>
      </c>
      <c r="D2880" t="s">
        <v>48</v>
      </c>
      <c r="E2880" s="2">
        <v>0</v>
      </c>
      <c r="F2880" s="2">
        <v>0</v>
      </c>
      <c r="G2880" t="s">
        <v>335</v>
      </c>
      <c r="H2880" t="s">
        <v>50</v>
      </c>
      <c r="I2880" t="s">
        <v>17</v>
      </c>
      <c r="J2880" t="s">
        <v>139</v>
      </c>
      <c r="K2880" s="2">
        <v>4</v>
      </c>
      <c r="L2880" t="s">
        <v>85</v>
      </c>
      <c r="M2880" t="s">
        <v>140</v>
      </c>
      <c r="N2880" t="s">
        <v>87</v>
      </c>
    </row>
    <row r="2881" spans="1:14" x14ac:dyDescent="0.25">
      <c r="A2881" s="2">
        <v>1</v>
      </c>
      <c r="B2881" s="2">
        <v>2016</v>
      </c>
      <c r="C2881" t="s">
        <v>334</v>
      </c>
      <c r="D2881" t="s">
        <v>48</v>
      </c>
      <c r="E2881" s="2">
        <v>0</v>
      </c>
      <c r="F2881" s="2">
        <v>0</v>
      </c>
      <c r="G2881" t="s">
        <v>335</v>
      </c>
      <c r="H2881" t="s">
        <v>50</v>
      </c>
      <c r="I2881" t="s">
        <v>17</v>
      </c>
      <c r="J2881" t="s">
        <v>141</v>
      </c>
      <c r="K2881" s="2">
        <v>3</v>
      </c>
      <c r="L2881" t="s">
        <v>85</v>
      </c>
      <c r="M2881" t="s">
        <v>142</v>
      </c>
      <c r="N2881" t="s">
        <v>126</v>
      </c>
    </row>
    <row r="2882" spans="1:14" x14ac:dyDescent="0.25">
      <c r="A2882" s="2">
        <v>1</v>
      </c>
      <c r="B2882" s="2">
        <v>2016</v>
      </c>
      <c r="C2882" t="s">
        <v>334</v>
      </c>
      <c r="D2882" t="s">
        <v>48</v>
      </c>
      <c r="E2882" s="2">
        <v>0</v>
      </c>
      <c r="F2882" s="2">
        <v>0</v>
      </c>
      <c r="G2882" t="s">
        <v>335</v>
      </c>
      <c r="H2882" t="s">
        <v>50</v>
      </c>
      <c r="I2882" t="s">
        <v>17</v>
      </c>
      <c r="J2882" t="s">
        <v>143</v>
      </c>
      <c r="K2882" s="2">
        <v>4</v>
      </c>
      <c r="L2882" t="s">
        <v>85</v>
      </c>
      <c r="M2882" t="s">
        <v>144</v>
      </c>
      <c r="N2882" t="s">
        <v>87</v>
      </c>
    </row>
    <row r="2883" spans="1:14" x14ac:dyDescent="0.25">
      <c r="A2883" s="2">
        <v>1</v>
      </c>
      <c r="B2883" s="2">
        <v>2016</v>
      </c>
      <c r="C2883" t="s">
        <v>334</v>
      </c>
      <c r="D2883" t="s">
        <v>48</v>
      </c>
      <c r="E2883" s="2">
        <v>0</v>
      </c>
      <c r="F2883" s="2">
        <v>0</v>
      </c>
      <c r="G2883" t="s">
        <v>335</v>
      </c>
      <c r="H2883" t="s">
        <v>50</v>
      </c>
      <c r="I2883" t="s">
        <v>17</v>
      </c>
      <c r="J2883" t="s">
        <v>145</v>
      </c>
      <c r="K2883" s="2">
        <v>4</v>
      </c>
      <c r="L2883" t="s">
        <v>55</v>
      </c>
      <c r="M2883" t="s">
        <v>146</v>
      </c>
      <c r="N2883" t="s">
        <v>57</v>
      </c>
    </row>
    <row r="2884" spans="1:14" x14ac:dyDescent="0.25">
      <c r="A2884" s="2">
        <v>1</v>
      </c>
      <c r="B2884" s="2">
        <v>2016</v>
      </c>
      <c r="C2884" t="s">
        <v>334</v>
      </c>
      <c r="D2884" t="s">
        <v>48</v>
      </c>
      <c r="E2884" s="2">
        <v>0</v>
      </c>
      <c r="F2884" s="2">
        <v>0</v>
      </c>
      <c r="G2884" t="s">
        <v>335</v>
      </c>
      <c r="H2884" t="s">
        <v>50</v>
      </c>
      <c r="I2884" t="s">
        <v>17</v>
      </c>
      <c r="J2884" t="s">
        <v>147</v>
      </c>
      <c r="K2884" s="2">
        <v>4</v>
      </c>
      <c r="L2884" t="s">
        <v>55</v>
      </c>
      <c r="M2884" t="s">
        <v>148</v>
      </c>
      <c r="N2884" t="s">
        <v>57</v>
      </c>
    </row>
    <row r="2885" spans="1:14" x14ac:dyDescent="0.25">
      <c r="A2885" s="2">
        <v>1</v>
      </c>
      <c r="B2885" s="2">
        <v>2016</v>
      </c>
      <c r="C2885" t="s">
        <v>334</v>
      </c>
      <c r="D2885" t="s">
        <v>48</v>
      </c>
      <c r="E2885" s="2">
        <v>0</v>
      </c>
      <c r="F2885" s="2">
        <v>0</v>
      </c>
      <c r="G2885" t="s">
        <v>335</v>
      </c>
      <c r="H2885" t="s">
        <v>50</v>
      </c>
      <c r="I2885" t="s">
        <v>17</v>
      </c>
      <c r="J2885" t="s">
        <v>149</v>
      </c>
      <c r="K2885" s="2">
        <v>3</v>
      </c>
      <c r="L2885" t="s">
        <v>55</v>
      </c>
      <c r="M2885" t="s">
        <v>150</v>
      </c>
      <c r="N2885" t="s">
        <v>178</v>
      </c>
    </row>
    <row r="2886" spans="1:14" x14ac:dyDescent="0.25">
      <c r="A2886" s="2">
        <v>1</v>
      </c>
      <c r="B2886" s="2">
        <v>2016</v>
      </c>
      <c r="C2886" t="s">
        <v>334</v>
      </c>
      <c r="D2886" t="s">
        <v>48</v>
      </c>
      <c r="E2886" s="2">
        <v>0</v>
      </c>
      <c r="F2886" s="2">
        <v>0</v>
      </c>
      <c r="G2886" t="s">
        <v>335</v>
      </c>
      <c r="H2886" t="s">
        <v>50</v>
      </c>
      <c r="I2886" t="s">
        <v>17</v>
      </c>
      <c r="J2886" t="s">
        <v>151</v>
      </c>
      <c r="K2886" s="3"/>
      <c r="L2886" t="s">
        <v>52</v>
      </c>
      <c r="M2886" t="s">
        <v>152</v>
      </c>
    </row>
    <row r="2887" spans="1:14" x14ac:dyDescent="0.25">
      <c r="A2887" s="2">
        <v>1</v>
      </c>
      <c r="B2887" s="2">
        <v>2016</v>
      </c>
      <c r="C2887" t="s">
        <v>334</v>
      </c>
      <c r="D2887" t="s">
        <v>48</v>
      </c>
      <c r="E2887" s="2">
        <v>0</v>
      </c>
      <c r="F2887" s="2">
        <v>0</v>
      </c>
      <c r="G2887" t="s">
        <v>335</v>
      </c>
      <c r="H2887" t="s">
        <v>50</v>
      </c>
      <c r="I2887" t="s">
        <v>17</v>
      </c>
      <c r="J2887" t="s">
        <v>153</v>
      </c>
      <c r="K2887" s="2">
        <v>9</v>
      </c>
      <c r="L2887" t="s">
        <v>75</v>
      </c>
      <c r="M2887" t="s">
        <v>154</v>
      </c>
      <c r="N2887" t="s">
        <v>213</v>
      </c>
    </row>
    <row r="2888" spans="1:14" x14ac:dyDescent="0.25">
      <c r="A2888" s="2">
        <v>1</v>
      </c>
      <c r="B2888" s="2">
        <v>2016</v>
      </c>
      <c r="C2888" t="s">
        <v>334</v>
      </c>
      <c r="D2888" t="s">
        <v>48</v>
      </c>
      <c r="E2888" s="2">
        <v>0</v>
      </c>
      <c r="F2888" s="2">
        <v>0</v>
      </c>
      <c r="G2888" t="s">
        <v>335</v>
      </c>
      <c r="H2888" t="s">
        <v>50</v>
      </c>
      <c r="I2888" t="s">
        <v>17</v>
      </c>
      <c r="J2888" t="s">
        <v>156</v>
      </c>
      <c r="K2888" s="2">
        <v>5</v>
      </c>
      <c r="L2888" t="s">
        <v>75</v>
      </c>
      <c r="M2888" t="s">
        <v>157</v>
      </c>
      <c r="N2888" t="s">
        <v>239</v>
      </c>
    </row>
    <row r="2889" spans="1:14" x14ac:dyDescent="0.25">
      <c r="A2889" s="2">
        <v>1</v>
      </c>
      <c r="B2889" s="2">
        <v>2016</v>
      </c>
      <c r="C2889" t="s">
        <v>334</v>
      </c>
      <c r="D2889" t="s">
        <v>48</v>
      </c>
      <c r="E2889" s="2">
        <v>0</v>
      </c>
      <c r="F2889" s="2">
        <v>0</v>
      </c>
      <c r="G2889" t="s">
        <v>335</v>
      </c>
      <c r="H2889" t="s">
        <v>50</v>
      </c>
      <c r="I2889" t="s">
        <v>17</v>
      </c>
      <c r="J2889" t="s">
        <v>159</v>
      </c>
      <c r="K2889" s="3"/>
      <c r="L2889" t="s">
        <v>52</v>
      </c>
      <c r="M2889" t="s">
        <v>160</v>
      </c>
    </row>
    <row r="2890" spans="1:14" x14ac:dyDescent="0.25">
      <c r="A2890" s="2">
        <v>1</v>
      </c>
      <c r="B2890" s="2">
        <v>2016</v>
      </c>
      <c r="C2890" t="s">
        <v>334</v>
      </c>
      <c r="D2890" t="s">
        <v>48</v>
      </c>
      <c r="E2890" s="2">
        <v>0</v>
      </c>
      <c r="F2890" s="2">
        <v>0</v>
      </c>
      <c r="G2890" t="s">
        <v>335</v>
      </c>
      <c r="H2890" t="s">
        <v>50</v>
      </c>
      <c r="I2890" t="s">
        <v>17</v>
      </c>
      <c r="J2890" t="s">
        <v>161</v>
      </c>
      <c r="K2890" s="3"/>
      <c r="L2890" t="s">
        <v>52</v>
      </c>
      <c r="M2890" t="s">
        <v>162</v>
      </c>
    </row>
    <row r="2891" spans="1:14" x14ac:dyDescent="0.25">
      <c r="A2891" s="2">
        <v>1</v>
      </c>
      <c r="B2891" s="2">
        <v>2016</v>
      </c>
      <c r="C2891" t="s">
        <v>334</v>
      </c>
      <c r="D2891" t="s">
        <v>48</v>
      </c>
      <c r="E2891" s="2">
        <v>0</v>
      </c>
      <c r="F2891" s="2">
        <v>0</v>
      </c>
      <c r="G2891" t="s">
        <v>335</v>
      </c>
      <c r="H2891" t="s">
        <v>50</v>
      </c>
      <c r="I2891" t="s">
        <v>17</v>
      </c>
      <c r="J2891" t="s">
        <v>163</v>
      </c>
      <c r="K2891" s="2">
        <v>1</v>
      </c>
      <c r="L2891" t="s">
        <v>52</v>
      </c>
      <c r="M2891" t="s">
        <v>164</v>
      </c>
      <c r="N2891" t="s">
        <v>165</v>
      </c>
    </row>
    <row r="2892" spans="1:14" x14ac:dyDescent="0.25">
      <c r="A2892" s="2">
        <v>1</v>
      </c>
      <c r="B2892" s="2">
        <v>2016</v>
      </c>
      <c r="C2892" t="s">
        <v>334</v>
      </c>
      <c r="D2892" t="s">
        <v>48</v>
      </c>
      <c r="E2892" s="2">
        <v>0</v>
      </c>
      <c r="F2892" s="2">
        <v>0</v>
      </c>
      <c r="G2892" t="s">
        <v>335</v>
      </c>
      <c r="H2892" t="s">
        <v>50</v>
      </c>
      <c r="I2892" t="s">
        <v>17</v>
      </c>
      <c r="J2892" t="s">
        <v>166</v>
      </c>
      <c r="K2892" s="2">
        <v>4</v>
      </c>
      <c r="L2892" t="s">
        <v>55</v>
      </c>
      <c r="M2892" t="s">
        <v>167</v>
      </c>
      <c r="N2892" t="s">
        <v>57</v>
      </c>
    </row>
    <row r="2893" spans="1:14" x14ac:dyDescent="0.25">
      <c r="A2893" s="2">
        <v>1</v>
      </c>
      <c r="B2893" s="2">
        <v>2016</v>
      </c>
      <c r="C2893" t="s">
        <v>336</v>
      </c>
      <c r="D2893" t="s">
        <v>169</v>
      </c>
      <c r="E2893" s="2">
        <v>1</v>
      </c>
      <c r="F2893" s="2">
        <v>1</v>
      </c>
      <c r="G2893" t="s">
        <v>270</v>
      </c>
      <c r="H2893" t="s">
        <v>270</v>
      </c>
      <c r="I2893" t="s">
        <v>21</v>
      </c>
      <c r="J2893" t="s">
        <v>51</v>
      </c>
      <c r="K2893" s="3"/>
      <c r="L2893" t="s">
        <v>52</v>
      </c>
      <c r="M2893" t="s">
        <v>53</v>
      </c>
    </row>
    <row r="2894" spans="1:14" x14ac:dyDescent="0.25">
      <c r="A2894" s="2">
        <v>1</v>
      </c>
      <c r="B2894" s="2">
        <v>2016</v>
      </c>
      <c r="C2894" t="s">
        <v>336</v>
      </c>
      <c r="D2894" t="s">
        <v>169</v>
      </c>
      <c r="E2894" s="2">
        <v>1</v>
      </c>
      <c r="F2894" s="2">
        <v>1</v>
      </c>
      <c r="G2894" t="s">
        <v>270</v>
      </c>
      <c r="H2894" t="s">
        <v>270</v>
      </c>
      <c r="I2894" t="s">
        <v>21</v>
      </c>
      <c r="J2894" t="s">
        <v>54</v>
      </c>
      <c r="K2894" s="2">
        <v>4</v>
      </c>
      <c r="L2894" t="s">
        <v>55</v>
      </c>
      <c r="M2894" t="s">
        <v>56</v>
      </c>
      <c r="N2894" t="s">
        <v>57</v>
      </c>
    </row>
    <row r="2895" spans="1:14" x14ac:dyDescent="0.25">
      <c r="A2895" s="2">
        <v>1</v>
      </c>
      <c r="B2895" s="2">
        <v>2016</v>
      </c>
      <c r="C2895" t="s">
        <v>336</v>
      </c>
      <c r="D2895" t="s">
        <v>169</v>
      </c>
      <c r="E2895" s="2">
        <v>1</v>
      </c>
      <c r="F2895" s="2">
        <v>1</v>
      </c>
      <c r="G2895" t="s">
        <v>270</v>
      </c>
      <c r="H2895" t="s">
        <v>270</v>
      </c>
      <c r="I2895" t="s">
        <v>21</v>
      </c>
      <c r="J2895" t="s">
        <v>58</v>
      </c>
      <c r="K2895" s="2">
        <v>4</v>
      </c>
      <c r="L2895" t="s">
        <v>55</v>
      </c>
      <c r="M2895" t="s">
        <v>59</v>
      </c>
      <c r="N2895" t="s">
        <v>57</v>
      </c>
    </row>
    <row r="2896" spans="1:14" x14ac:dyDescent="0.25">
      <c r="A2896" s="2">
        <v>1</v>
      </c>
      <c r="B2896" s="2">
        <v>2016</v>
      </c>
      <c r="C2896" t="s">
        <v>336</v>
      </c>
      <c r="D2896" t="s">
        <v>169</v>
      </c>
      <c r="E2896" s="2">
        <v>1</v>
      </c>
      <c r="F2896" s="2">
        <v>1</v>
      </c>
      <c r="G2896" t="s">
        <v>270</v>
      </c>
      <c r="H2896" t="s">
        <v>270</v>
      </c>
      <c r="I2896" t="s">
        <v>21</v>
      </c>
      <c r="J2896" t="s">
        <v>60</v>
      </c>
      <c r="K2896" s="2">
        <v>2</v>
      </c>
      <c r="L2896" t="s">
        <v>61</v>
      </c>
      <c r="M2896" t="s">
        <v>62</v>
      </c>
      <c r="N2896" t="s">
        <v>63</v>
      </c>
    </row>
    <row r="2897" spans="1:14" x14ac:dyDescent="0.25">
      <c r="A2897" s="2">
        <v>1</v>
      </c>
      <c r="B2897" s="2">
        <v>2016</v>
      </c>
      <c r="C2897" t="s">
        <v>336</v>
      </c>
      <c r="D2897" t="s">
        <v>169</v>
      </c>
      <c r="E2897" s="2">
        <v>1</v>
      </c>
      <c r="F2897" s="2">
        <v>1</v>
      </c>
      <c r="G2897" t="s">
        <v>270</v>
      </c>
      <c r="H2897" t="s">
        <v>270</v>
      </c>
      <c r="I2897" t="s">
        <v>21</v>
      </c>
      <c r="J2897" t="s">
        <v>64</v>
      </c>
      <c r="K2897" s="2">
        <v>3</v>
      </c>
      <c r="L2897" t="s">
        <v>65</v>
      </c>
      <c r="M2897" t="s">
        <v>66</v>
      </c>
      <c r="N2897" t="s">
        <v>67</v>
      </c>
    </row>
    <row r="2898" spans="1:14" x14ac:dyDescent="0.25">
      <c r="A2898" s="2">
        <v>1</v>
      </c>
      <c r="B2898" s="2">
        <v>2016</v>
      </c>
      <c r="C2898" t="s">
        <v>336</v>
      </c>
      <c r="D2898" t="s">
        <v>169</v>
      </c>
      <c r="E2898" s="2">
        <v>1</v>
      </c>
      <c r="F2898" s="2">
        <v>1</v>
      </c>
      <c r="G2898" t="s">
        <v>270</v>
      </c>
      <c r="H2898" t="s">
        <v>270</v>
      </c>
      <c r="I2898" t="s">
        <v>21</v>
      </c>
      <c r="J2898" t="s">
        <v>68</v>
      </c>
      <c r="K2898" s="2">
        <v>3</v>
      </c>
      <c r="L2898" t="s">
        <v>65</v>
      </c>
      <c r="M2898" t="s">
        <v>69</v>
      </c>
      <c r="N2898" t="s">
        <v>67</v>
      </c>
    </row>
    <row r="2899" spans="1:14" x14ac:dyDescent="0.25">
      <c r="A2899" s="2">
        <v>1</v>
      </c>
      <c r="B2899" s="2">
        <v>2016</v>
      </c>
      <c r="C2899" t="s">
        <v>336</v>
      </c>
      <c r="D2899" t="s">
        <v>169</v>
      </c>
      <c r="E2899" s="2">
        <v>1</v>
      </c>
      <c r="F2899" s="2">
        <v>1</v>
      </c>
      <c r="G2899" t="s">
        <v>270</v>
      </c>
      <c r="H2899" t="s">
        <v>270</v>
      </c>
      <c r="I2899" t="s">
        <v>21</v>
      </c>
      <c r="J2899" t="s">
        <v>70</v>
      </c>
      <c r="K2899" s="2">
        <v>3</v>
      </c>
      <c r="L2899" t="s">
        <v>65</v>
      </c>
      <c r="M2899" t="s">
        <v>71</v>
      </c>
      <c r="N2899" t="s">
        <v>67</v>
      </c>
    </row>
    <row r="2900" spans="1:14" x14ac:dyDescent="0.25">
      <c r="A2900" s="2">
        <v>1</v>
      </c>
      <c r="B2900" s="2">
        <v>2016</v>
      </c>
      <c r="C2900" t="s">
        <v>336</v>
      </c>
      <c r="D2900" t="s">
        <v>169</v>
      </c>
      <c r="E2900" s="2">
        <v>1</v>
      </c>
      <c r="F2900" s="2">
        <v>1</v>
      </c>
      <c r="G2900" t="s">
        <v>270</v>
      </c>
      <c r="H2900" t="s">
        <v>270</v>
      </c>
      <c r="I2900" t="s">
        <v>21</v>
      </c>
      <c r="J2900" t="s">
        <v>72</v>
      </c>
      <c r="K2900" s="3"/>
      <c r="L2900" t="s">
        <v>52</v>
      </c>
      <c r="M2900" t="s">
        <v>73</v>
      </c>
    </row>
    <row r="2901" spans="1:14" x14ac:dyDescent="0.25">
      <c r="A2901" s="2">
        <v>1</v>
      </c>
      <c r="B2901" s="2">
        <v>2016</v>
      </c>
      <c r="C2901" t="s">
        <v>336</v>
      </c>
      <c r="D2901" t="s">
        <v>169</v>
      </c>
      <c r="E2901" s="2">
        <v>1</v>
      </c>
      <c r="F2901" s="2">
        <v>1</v>
      </c>
      <c r="G2901" t="s">
        <v>270</v>
      </c>
      <c r="H2901" t="s">
        <v>270</v>
      </c>
      <c r="I2901" t="s">
        <v>21</v>
      </c>
      <c r="J2901" t="s">
        <v>74</v>
      </c>
      <c r="K2901" s="2">
        <v>2</v>
      </c>
      <c r="L2901" t="s">
        <v>75</v>
      </c>
      <c r="M2901" t="s">
        <v>76</v>
      </c>
      <c r="N2901" t="s">
        <v>207</v>
      </c>
    </row>
    <row r="2902" spans="1:14" x14ac:dyDescent="0.25">
      <c r="A2902" s="2">
        <v>1</v>
      </c>
      <c r="B2902" s="2">
        <v>2016</v>
      </c>
      <c r="C2902" t="s">
        <v>336</v>
      </c>
      <c r="D2902" t="s">
        <v>169</v>
      </c>
      <c r="E2902" s="2">
        <v>1</v>
      </c>
      <c r="F2902" s="2">
        <v>1</v>
      </c>
      <c r="G2902" t="s">
        <v>270</v>
      </c>
      <c r="H2902" t="s">
        <v>270</v>
      </c>
      <c r="I2902" t="s">
        <v>21</v>
      </c>
      <c r="J2902" t="s">
        <v>78</v>
      </c>
      <c r="K2902" s="2">
        <v>5</v>
      </c>
      <c r="L2902" t="s">
        <v>75</v>
      </c>
      <c r="M2902" t="s">
        <v>79</v>
      </c>
      <c r="N2902" t="s">
        <v>192</v>
      </c>
    </row>
    <row r="2903" spans="1:14" x14ac:dyDescent="0.25">
      <c r="A2903" s="2">
        <v>1</v>
      </c>
      <c r="B2903" s="2">
        <v>2016</v>
      </c>
      <c r="C2903" t="s">
        <v>336</v>
      </c>
      <c r="D2903" t="s">
        <v>169</v>
      </c>
      <c r="E2903" s="2">
        <v>1</v>
      </c>
      <c r="F2903" s="2">
        <v>1</v>
      </c>
      <c r="G2903" t="s">
        <v>270</v>
      </c>
      <c r="H2903" t="s">
        <v>270</v>
      </c>
      <c r="I2903" t="s">
        <v>21</v>
      </c>
      <c r="J2903" t="s">
        <v>81</v>
      </c>
      <c r="K2903" s="2">
        <v>2</v>
      </c>
      <c r="L2903" t="s">
        <v>75</v>
      </c>
      <c r="M2903" t="s">
        <v>82</v>
      </c>
      <c r="N2903" t="s">
        <v>175</v>
      </c>
    </row>
    <row r="2904" spans="1:14" x14ac:dyDescent="0.25">
      <c r="A2904" s="2">
        <v>1</v>
      </c>
      <c r="B2904" s="2">
        <v>2016</v>
      </c>
      <c r="C2904" t="s">
        <v>336</v>
      </c>
      <c r="D2904" t="s">
        <v>169</v>
      </c>
      <c r="E2904" s="2">
        <v>1</v>
      </c>
      <c r="F2904" s="2">
        <v>1</v>
      </c>
      <c r="G2904" t="s">
        <v>270</v>
      </c>
      <c r="H2904" t="s">
        <v>270</v>
      </c>
      <c r="I2904" t="s">
        <v>21</v>
      </c>
      <c r="J2904" t="s">
        <v>84</v>
      </c>
      <c r="K2904" s="2">
        <v>4</v>
      </c>
      <c r="L2904" t="s">
        <v>85</v>
      </c>
      <c r="M2904" t="s">
        <v>86</v>
      </c>
      <c r="N2904" t="s">
        <v>87</v>
      </c>
    </row>
    <row r="2905" spans="1:14" x14ac:dyDescent="0.25">
      <c r="A2905" s="2">
        <v>1</v>
      </c>
      <c r="B2905" s="2">
        <v>2016</v>
      </c>
      <c r="C2905" t="s">
        <v>336</v>
      </c>
      <c r="D2905" t="s">
        <v>169</v>
      </c>
      <c r="E2905" s="2">
        <v>1</v>
      </c>
      <c r="F2905" s="2">
        <v>1</v>
      </c>
      <c r="G2905" t="s">
        <v>270</v>
      </c>
      <c r="H2905" t="s">
        <v>270</v>
      </c>
      <c r="I2905" t="s">
        <v>21</v>
      </c>
      <c r="J2905" t="s">
        <v>88</v>
      </c>
      <c r="K2905" s="2">
        <v>4</v>
      </c>
      <c r="L2905" t="s">
        <v>85</v>
      </c>
      <c r="M2905" t="s">
        <v>89</v>
      </c>
      <c r="N2905" t="s">
        <v>87</v>
      </c>
    </row>
    <row r="2906" spans="1:14" x14ac:dyDescent="0.25">
      <c r="A2906" s="2">
        <v>1</v>
      </c>
      <c r="B2906" s="2">
        <v>2016</v>
      </c>
      <c r="C2906" t="s">
        <v>336</v>
      </c>
      <c r="D2906" t="s">
        <v>169</v>
      </c>
      <c r="E2906" s="2">
        <v>1</v>
      </c>
      <c r="F2906" s="2">
        <v>1</v>
      </c>
      <c r="G2906" t="s">
        <v>270</v>
      </c>
      <c r="H2906" t="s">
        <v>270</v>
      </c>
      <c r="I2906" t="s">
        <v>21</v>
      </c>
      <c r="J2906" t="s">
        <v>90</v>
      </c>
      <c r="K2906" s="2">
        <v>4</v>
      </c>
      <c r="L2906" t="s">
        <v>75</v>
      </c>
      <c r="M2906" t="s">
        <v>91</v>
      </c>
      <c r="N2906" t="s">
        <v>92</v>
      </c>
    </row>
    <row r="2907" spans="1:14" x14ac:dyDescent="0.25">
      <c r="A2907" s="2">
        <v>1</v>
      </c>
      <c r="B2907" s="2">
        <v>2016</v>
      </c>
      <c r="C2907" t="s">
        <v>336</v>
      </c>
      <c r="D2907" t="s">
        <v>169</v>
      </c>
      <c r="E2907" s="2">
        <v>1</v>
      </c>
      <c r="F2907" s="2">
        <v>1</v>
      </c>
      <c r="G2907" t="s">
        <v>270</v>
      </c>
      <c r="H2907" t="s">
        <v>270</v>
      </c>
      <c r="I2907" t="s">
        <v>21</v>
      </c>
      <c r="J2907" t="s">
        <v>93</v>
      </c>
      <c r="K2907" s="2">
        <v>4</v>
      </c>
      <c r="L2907" t="s">
        <v>75</v>
      </c>
      <c r="M2907" t="s">
        <v>94</v>
      </c>
      <c r="N2907" t="s">
        <v>92</v>
      </c>
    </row>
    <row r="2908" spans="1:14" x14ac:dyDescent="0.25">
      <c r="A2908" s="2">
        <v>1</v>
      </c>
      <c r="B2908" s="2">
        <v>2016</v>
      </c>
      <c r="C2908" t="s">
        <v>336</v>
      </c>
      <c r="D2908" t="s">
        <v>169</v>
      </c>
      <c r="E2908" s="2">
        <v>1</v>
      </c>
      <c r="F2908" s="2">
        <v>1</v>
      </c>
      <c r="G2908" t="s">
        <v>270</v>
      </c>
      <c r="H2908" t="s">
        <v>270</v>
      </c>
      <c r="I2908" t="s">
        <v>21</v>
      </c>
      <c r="J2908" t="s">
        <v>96</v>
      </c>
      <c r="K2908" s="2">
        <v>3</v>
      </c>
      <c r="L2908" t="s">
        <v>75</v>
      </c>
      <c r="M2908" t="s">
        <v>97</v>
      </c>
      <c r="N2908" t="s">
        <v>95</v>
      </c>
    </row>
    <row r="2909" spans="1:14" x14ac:dyDescent="0.25">
      <c r="A2909" s="2">
        <v>1</v>
      </c>
      <c r="B2909" s="2">
        <v>2016</v>
      </c>
      <c r="C2909" t="s">
        <v>336</v>
      </c>
      <c r="D2909" t="s">
        <v>169</v>
      </c>
      <c r="E2909" s="2">
        <v>1</v>
      </c>
      <c r="F2909" s="2">
        <v>1</v>
      </c>
      <c r="G2909" t="s">
        <v>270</v>
      </c>
      <c r="H2909" t="s">
        <v>270</v>
      </c>
      <c r="I2909" t="s">
        <v>21</v>
      </c>
      <c r="J2909" t="s">
        <v>98</v>
      </c>
      <c r="K2909" s="2">
        <v>5</v>
      </c>
      <c r="L2909" t="s">
        <v>85</v>
      </c>
      <c r="M2909" t="s">
        <v>99</v>
      </c>
      <c r="N2909" t="s">
        <v>185</v>
      </c>
    </row>
    <row r="2910" spans="1:14" x14ac:dyDescent="0.25">
      <c r="A2910" s="2">
        <v>1</v>
      </c>
      <c r="B2910" s="2">
        <v>2016</v>
      </c>
      <c r="C2910" t="s">
        <v>336</v>
      </c>
      <c r="D2910" t="s">
        <v>169</v>
      </c>
      <c r="E2910" s="2">
        <v>1</v>
      </c>
      <c r="F2910" s="2">
        <v>1</v>
      </c>
      <c r="G2910" t="s">
        <v>270</v>
      </c>
      <c r="H2910" t="s">
        <v>270</v>
      </c>
      <c r="I2910" t="s">
        <v>21</v>
      </c>
      <c r="J2910" t="s">
        <v>100</v>
      </c>
      <c r="K2910" s="3"/>
      <c r="L2910" t="s">
        <v>61</v>
      </c>
      <c r="M2910" t="s">
        <v>101</v>
      </c>
    </row>
    <row r="2911" spans="1:14" x14ac:dyDescent="0.25">
      <c r="A2911" s="2">
        <v>1</v>
      </c>
      <c r="B2911" s="2">
        <v>2016</v>
      </c>
      <c r="C2911" t="s">
        <v>336</v>
      </c>
      <c r="D2911" t="s">
        <v>169</v>
      </c>
      <c r="E2911" s="2">
        <v>1</v>
      </c>
      <c r="F2911" s="2">
        <v>1</v>
      </c>
      <c r="G2911" t="s">
        <v>270</v>
      </c>
      <c r="H2911" t="s">
        <v>270</v>
      </c>
      <c r="I2911" t="s">
        <v>21</v>
      </c>
      <c r="J2911" t="s">
        <v>102</v>
      </c>
      <c r="K2911" s="3"/>
      <c r="L2911" t="s">
        <v>61</v>
      </c>
      <c r="M2911" t="s">
        <v>103</v>
      </c>
    </row>
    <row r="2912" spans="1:14" x14ac:dyDescent="0.25">
      <c r="A2912" s="2">
        <v>1</v>
      </c>
      <c r="B2912" s="2">
        <v>2016</v>
      </c>
      <c r="C2912" t="s">
        <v>336</v>
      </c>
      <c r="D2912" t="s">
        <v>169</v>
      </c>
      <c r="E2912" s="2">
        <v>1</v>
      </c>
      <c r="F2912" s="2">
        <v>1</v>
      </c>
      <c r="G2912" t="s">
        <v>270</v>
      </c>
      <c r="H2912" t="s">
        <v>270</v>
      </c>
      <c r="I2912" t="s">
        <v>21</v>
      </c>
      <c r="J2912" t="s">
        <v>104</v>
      </c>
      <c r="K2912" s="3"/>
      <c r="L2912" t="s">
        <v>61</v>
      </c>
      <c r="M2912" t="s">
        <v>105</v>
      </c>
    </row>
    <row r="2913" spans="1:14" x14ac:dyDescent="0.25">
      <c r="A2913" s="2">
        <v>1</v>
      </c>
      <c r="B2913" s="2">
        <v>2016</v>
      </c>
      <c r="C2913" t="s">
        <v>336</v>
      </c>
      <c r="D2913" t="s">
        <v>169</v>
      </c>
      <c r="E2913" s="2">
        <v>1</v>
      </c>
      <c r="F2913" s="2">
        <v>1</v>
      </c>
      <c r="G2913" t="s">
        <v>270</v>
      </c>
      <c r="H2913" t="s">
        <v>270</v>
      </c>
      <c r="I2913" t="s">
        <v>21</v>
      </c>
      <c r="J2913" t="s">
        <v>106</v>
      </c>
      <c r="K2913" s="3"/>
      <c r="L2913" t="s">
        <v>61</v>
      </c>
      <c r="M2913" t="s">
        <v>107</v>
      </c>
    </row>
    <row r="2914" spans="1:14" x14ac:dyDescent="0.25">
      <c r="A2914" s="2">
        <v>1</v>
      </c>
      <c r="B2914" s="2">
        <v>2016</v>
      </c>
      <c r="C2914" t="s">
        <v>336</v>
      </c>
      <c r="D2914" t="s">
        <v>169</v>
      </c>
      <c r="E2914" s="2">
        <v>1</v>
      </c>
      <c r="F2914" s="2">
        <v>1</v>
      </c>
      <c r="G2914" t="s">
        <v>270</v>
      </c>
      <c r="H2914" t="s">
        <v>270</v>
      </c>
      <c r="I2914" t="s">
        <v>21</v>
      </c>
      <c r="J2914" t="s">
        <v>108</v>
      </c>
      <c r="K2914" s="3"/>
      <c r="L2914" t="s">
        <v>61</v>
      </c>
      <c r="M2914" t="s">
        <v>109</v>
      </c>
    </row>
    <row r="2915" spans="1:14" x14ac:dyDescent="0.25">
      <c r="A2915" s="2">
        <v>1</v>
      </c>
      <c r="B2915" s="2">
        <v>2016</v>
      </c>
      <c r="C2915" t="s">
        <v>336</v>
      </c>
      <c r="D2915" t="s">
        <v>169</v>
      </c>
      <c r="E2915" s="2">
        <v>1</v>
      </c>
      <c r="F2915" s="2">
        <v>1</v>
      </c>
      <c r="G2915" t="s">
        <v>270</v>
      </c>
      <c r="H2915" t="s">
        <v>270</v>
      </c>
      <c r="I2915" t="s">
        <v>21</v>
      </c>
      <c r="J2915" t="s">
        <v>110</v>
      </c>
      <c r="K2915" s="3"/>
      <c r="L2915" t="s">
        <v>61</v>
      </c>
      <c r="M2915" t="s">
        <v>111</v>
      </c>
    </row>
    <row r="2916" spans="1:14" x14ac:dyDescent="0.25">
      <c r="A2916" s="2">
        <v>1</v>
      </c>
      <c r="B2916" s="2">
        <v>2016</v>
      </c>
      <c r="C2916" t="s">
        <v>336</v>
      </c>
      <c r="D2916" t="s">
        <v>169</v>
      </c>
      <c r="E2916" s="2">
        <v>1</v>
      </c>
      <c r="F2916" s="2">
        <v>1</v>
      </c>
      <c r="G2916" t="s">
        <v>270</v>
      </c>
      <c r="H2916" t="s">
        <v>270</v>
      </c>
      <c r="I2916" t="s">
        <v>21</v>
      </c>
      <c r="J2916" t="s">
        <v>112</v>
      </c>
      <c r="K2916" s="3"/>
      <c r="L2916" t="s">
        <v>61</v>
      </c>
      <c r="M2916" t="s">
        <v>113</v>
      </c>
    </row>
    <row r="2917" spans="1:14" x14ac:dyDescent="0.25">
      <c r="A2917" s="2">
        <v>1</v>
      </c>
      <c r="B2917" s="2">
        <v>2016</v>
      </c>
      <c r="C2917" t="s">
        <v>336</v>
      </c>
      <c r="D2917" t="s">
        <v>169</v>
      </c>
      <c r="E2917" s="2">
        <v>1</v>
      </c>
      <c r="F2917" s="2">
        <v>1</v>
      </c>
      <c r="G2917" t="s">
        <v>270</v>
      </c>
      <c r="H2917" t="s">
        <v>270</v>
      </c>
      <c r="I2917" t="s">
        <v>21</v>
      </c>
      <c r="J2917" t="s">
        <v>114</v>
      </c>
      <c r="K2917" s="3"/>
      <c r="L2917" t="s">
        <v>61</v>
      </c>
      <c r="M2917" t="s">
        <v>115</v>
      </c>
    </row>
    <row r="2918" spans="1:14" x14ac:dyDescent="0.25">
      <c r="A2918" s="2">
        <v>1</v>
      </c>
      <c r="B2918" s="2">
        <v>2016</v>
      </c>
      <c r="C2918" t="s">
        <v>336</v>
      </c>
      <c r="D2918" t="s">
        <v>169</v>
      </c>
      <c r="E2918" s="2">
        <v>1</v>
      </c>
      <c r="F2918" s="2">
        <v>1</v>
      </c>
      <c r="G2918" t="s">
        <v>270</v>
      </c>
      <c r="H2918" t="s">
        <v>270</v>
      </c>
      <c r="I2918" t="s">
        <v>21</v>
      </c>
      <c r="J2918" t="s">
        <v>116</v>
      </c>
      <c r="K2918" s="2">
        <v>3</v>
      </c>
      <c r="L2918" t="s">
        <v>65</v>
      </c>
      <c r="M2918" t="s">
        <v>117</v>
      </c>
      <c r="N2918" t="s">
        <v>67</v>
      </c>
    </row>
    <row r="2919" spans="1:14" x14ac:dyDescent="0.25">
      <c r="A2919" s="2">
        <v>1</v>
      </c>
      <c r="B2919" s="2">
        <v>2016</v>
      </c>
      <c r="C2919" t="s">
        <v>336</v>
      </c>
      <c r="D2919" t="s">
        <v>169</v>
      </c>
      <c r="E2919" s="2">
        <v>1</v>
      </c>
      <c r="F2919" s="2">
        <v>1</v>
      </c>
      <c r="G2919" t="s">
        <v>270</v>
      </c>
      <c r="H2919" t="s">
        <v>270</v>
      </c>
      <c r="I2919" t="s">
        <v>21</v>
      </c>
      <c r="J2919" t="s">
        <v>118</v>
      </c>
      <c r="K2919" s="2">
        <v>3</v>
      </c>
      <c r="L2919" t="s">
        <v>55</v>
      </c>
      <c r="M2919" t="s">
        <v>119</v>
      </c>
      <c r="N2919" t="s">
        <v>178</v>
      </c>
    </row>
    <row r="2920" spans="1:14" x14ac:dyDescent="0.25">
      <c r="A2920" s="2">
        <v>1</v>
      </c>
      <c r="B2920" s="2">
        <v>2016</v>
      </c>
      <c r="C2920" t="s">
        <v>336</v>
      </c>
      <c r="D2920" t="s">
        <v>169</v>
      </c>
      <c r="E2920" s="2">
        <v>1</v>
      </c>
      <c r="F2920" s="2">
        <v>1</v>
      </c>
      <c r="G2920" t="s">
        <v>270</v>
      </c>
      <c r="H2920" t="s">
        <v>270</v>
      </c>
      <c r="I2920" t="s">
        <v>21</v>
      </c>
      <c r="J2920" t="s">
        <v>120</v>
      </c>
      <c r="K2920" s="2">
        <v>3</v>
      </c>
      <c r="L2920" t="s">
        <v>65</v>
      </c>
      <c r="M2920" t="s">
        <v>121</v>
      </c>
      <c r="N2920" t="s">
        <v>67</v>
      </c>
    </row>
    <row r="2921" spans="1:14" x14ac:dyDescent="0.25">
      <c r="A2921" s="2">
        <v>1</v>
      </c>
      <c r="B2921" s="2">
        <v>2016</v>
      </c>
      <c r="C2921" t="s">
        <v>336</v>
      </c>
      <c r="D2921" t="s">
        <v>169</v>
      </c>
      <c r="E2921" s="2">
        <v>1</v>
      </c>
      <c r="F2921" s="2">
        <v>1</v>
      </c>
      <c r="G2921" t="s">
        <v>270</v>
      </c>
      <c r="H2921" t="s">
        <v>270</v>
      </c>
      <c r="I2921" t="s">
        <v>21</v>
      </c>
      <c r="J2921" t="s">
        <v>122</v>
      </c>
      <c r="K2921" s="2">
        <v>4</v>
      </c>
      <c r="L2921" t="s">
        <v>85</v>
      </c>
      <c r="M2921" t="s">
        <v>123</v>
      </c>
      <c r="N2921" t="s">
        <v>87</v>
      </c>
    </row>
    <row r="2922" spans="1:14" x14ac:dyDescent="0.25">
      <c r="A2922" s="2">
        <v>1</v>
      </c>
      <c r="B2922" s="2">
        <v>2016</v>
      </c>
      <c r="C2922" t="s">
        <v>336</v>
      </c>
      <c r="D2922" t="s">
        <v>169</v>
      </c>
      <c r="E2922" s="2">
        <v>1</v>
      </c>
      <c r="F2922" s="2">
        <v>1</v>
      </c>
      <c r="G2922" t="s">
        <v>270</v>
      </c>
      <c r="H2922" t="s">
        <v>270</v>
      </c>
      <c r="I2922" t="s">
        <v>21</v>
      </c>
      <c r="J2922" t="s">
        <v>124</v>
      </c>
      <c r="K2922" s="2">
        <v>3</v>
      </c>
      <c r="L2922" t="s">
        <v>85</v>
      </c>
      <c r="M2922" t="s">
        <v>125</v>
      </c>
      <c r="N2922" t="s">
        <v>126</v>
      </c>
    </row>
    <row r="2923" spans="1:14" x14ac:dyDescent="0.25">
      <c r="A2923" s="2">
        <v>1</v>
      </c>
      <c r="B2923" s="2">
        <v>2016</v>
      </c>
      <c r="C2923" t="s">
        <v>336</v>
      </c>
      <c r="D2923" t="s">
        <v>169</v>
      </c>
      <c r="E2923" s="2">
        <v>1</v>
      </c>
      <c r="F2923" s="2">
        <v>1</v>
      </c>
      <c r="G2923" t="s">
        <v>270</v>
      </c>
      <c r="H2923" t="s">
        <v>270</v>
      </c>
      <c r="I2923" t="s">
        <v>21</v>
      </c>
      <c r="J2923" t="s">
        <v>127</v>
      </c>
      <c r="K2923" s="2">
        <v>2</v>
      </c>
      <c r="L2923" t="s">
        <v>85</v>
      </c>
      <c r="M2923" t="s">
        <v>128</v>
      </c>
      <c r="N2923" t="s">
        <v>176</v>
      </c>
    </row>
    <row r="2924" spans="1:14" x14ac:dyDescent="0.25">
      <c r="A2924" s="2">
        <v>1</v>
      </c>
      <c r="B2924" s="2">
        <v>2016</v>
      </c>
      <c r="C2924" t="s">
        <v>336</v>
      </c>
      <c r="D2924" t="s">
        <v>169</v>
      </c>
      <c r="E2924" s="2">
        <v>1</v>
      </c>
      <c r="F2924" s="2">
        <v>1</v>
      </c>
      <c r="G2924" t="s">
        <v>270</v>
      </c>
      <c r="H2924" t="s">
        <v>270</v>
      </c>
      <c r="I2924" t="s">
        <v>21</v>
      </c>
      <c r="J2924" t="s">
        <v>129</v>
      </c>
      <c r="K2924" s="2">
        <v>4</v>
      </c>
      <c r="L2924" t="s">
        <v>85</v>
      </c>
      <c r="M2924" t="s">
        <v>130</v>
      </c>
      <c r="N2924" t="s">
        <v>87</v>
      </c>
    </row>
    <row r="2925" spans="1:14" x14ac:dyDescent="0.25">
      <c r="A2925" s="2">
        <v>1</v>
      </c>
      <c r="B2925" s="2">
        <v>2016</v>
      </c>
      <c r="C2925" t="s">
        <v>336</v>
      </c>
      <c r="D2925" t="s">
        <v>169</v>
      </c>
      <c r="E2925" s="2">
        <v>1</v>
      </c>
      <c r="F2925" s="2">
        <v>1</v>
      </c>
      <c r="G2925" t="s">
        <v>270</v>
      </c>
      <c r="H2925" t="s">
        <v>270</v>
      </c>
      <c r="I2925" t="s">
        <v>21</v>
      </c>
      <c r="J2925" t="s">
        <v>131</v>
      </c>
      <c r="K2925" s="2">
        <v>4</v>
      </c>
      <c r="L2925" t="s">
        <v>85</v>
      </c>
      <c r="M2925" t="s">
        <v>132</v>
      </c>
      <c r="N2925" t="s">
        <v>87</v>
      </c>
    </row>
    <row r="2926" spans="1:14" x14ac:dyDescent="0.25">
      <c r="A2926" s="2">
        <v>1</v>
      </c>
      <c r="B2926" s="2">
        <v>2016</v>
      </c>
      <c r="C2926" t="s">
        <v>336</v>
      </c>
      <c r="D2926" t="s">
        <v>169</v>
      </c>
      <c r="E2926" s="2">
        <v>1</v>
      </c>
      <c r="F2926" s="2">
        <v>1</v>
      </c>
      <c r="G2926" t="s">
        <v>270</v>
      </c>
      <c r="H2926" t="s">
        <v>270</v>
      </c>
      <c r="I2926" t="s">
        <v>21</v>
      </c>
      <c r="J2926" t="s">
        <v>133</v>
      </c>
      <c r="K2926" s="2">
        <v>2</v>
      </c>
      <c r="L2926" t="s">
        <v>52</v>
      </c>
      <c r="M2926" t="s">
        <v>134</v>
      </c>
      <c r="N2926" t="s">
        <v>63</v>
      </c>
    </row>
    <row r="2927" spans="1:14" x14ac:dyDescent="0.25">
      <c r="A2927" s="2">
        <v>1</v>
      </c>
      <c r="B2927" s="2">
        <v>2016</v>
      </c>
      <c r="C2927" t="s">
        <v>336</v>
      </c>
      <c r="D2927" t="s">
        <v>169</v>
      </c>
      <c r="E2927" s="2">
        <v>1</v>
      </c>
      <c r="F2927" s="2">
        <v>1</v>
      </c>
      <c r="G2927" t="s">
        <v>270</v>
      </c>
      <c r="H2927" t="s">
        <v>270</v>
      </c>
      <c r="I2927" t="s">
        <v>21</v>
      </c>
      <c r="J2927" t="s">
        <v>135</v>
      </c>
      <c r="K2927" s="2">
        <v>4</v>
      </c>
      <c r="L2927" t="s">
        <v>55</v>
      </c>
      <c r="M2927" t="s">
        <v>136</v>
      </c>
      <c r="N2927" t="s">
        <v>57</v>
      </c>
    </row>
    <row r="2928" spans="1:14" x14ac:dyDescent="0.25">
      <c r="A2928" s="2">
        <v>1</v>
      </c>
      <c r="B2928" s="2">
        <v>2016</v>
      </c>
      <c r="C2928" t="s">
        <v>336</v>
      </c>
      <c r="D2928" t="s">
        <v>169</v>
      </c>
      <c r="E2928" s="2">
        <v>1</v>
      </c>
      <c r="F2928" s="2">
        <v>1</v>
      </c>
      <c r="G2928" t="s">
        <v>270</v>
      </c>
      <c r="H2928" t="s">
        <v>270</v>
      </c>
      <c r="I2928" t="s">
        <v>21</v>
      </c>
      <c r="J2928" t="s">
        <v>137</v>
      </c>
      <c r="K2928" s="2">
        <v>4</v>
      </c>
      <c r="L2928" t="s">
        <v>55</v>
      </c>
      <c r="M2928" t="s">
        <v>138</v>
      </c>
      <c r="N2928" t="s">
        <v>57</v>
      </c>
    </row>
    <row r="2929" spans="1:14" x14ac:dyDescent="0.25">
      <c r="A2929" s="2">
        <v>1</v>
      </c>
      <c r="B2929" s="2">
        <v>2016</v>
      </c>
      <c r="C2929" t="s">
        <v>336</v>
      </c>
      <c r="D2929" t="s">
        <v>169</v>
      </c>
      <c r="E2929" s="2">
        <v>1</v>
      </c>
      <c r="F2929" s="2">
        <v>1</v>
      </c>
      <c r="G2929" t="s">
        <v>270</v>
      </c>
      <c r="H2929" t="s">
        <v>270</v>
      </c>
      <c r="I2929" t="s">
        <v>21</v>
      </c>
      <c r="J2929" t="s">
        <v>139</v>
      </c>
      <c r="K2929" s="2">
        <v>4</v>
      </c>
      <c r="L2929" t="s">
        <v>85</v>
      </c>
      <c r="M2929" t="s">
        <v>140</v>
      </c>
      <c r="N2929" t="s">
        <v>87</v>
      </c>
    </row>
    <row r="2930" spans="1:14" x14ac:dyDescent="0.25">
      <c r="A2930" s="2">
        <v>1</v>
      </c>
      <c r="B2930" s="2">
        <v>2016</v>
      </c>
      <c r="C2930" t="s">
        <v>336</v>
      </c>
      <c r="D2930" t="s">
        <v>169</v>
      </c>
      <c r="E2930" s="2">
        <v>1</v>
      </c>
      <c r="F2930" s="2">
        <v>1</v>
      </c>
      <c r="G2930" t="s">
        <v>270</v>
      </c>
      <c r="H2930" t="s">
        <v>270</v>
      </c>
      <c r="I2930" t="s">
        <v>21</v>
      </c>
      <c r="J2930" t="s">
        <v>141</v>
      </c>
      <c r="K2930" s="2">
        <v>5</v>
      </c>
      <c r="L2930" t="s">
        <v>85</v>
      </c>
      <c r="M2930" t="s">
        <v>142</v>
      </c>
      <c r="N2930" t="s">
        <v>185</v>
      </c>
    </row>
    <row r="2931" spans="1:14" x14ac:dyDescent="0.25">
      <c r="A2931" s="2">
        <v>1</v>
      </c>
      <c r="B2931" s="2">
        <v>2016</v>
      </c>
      <c r="C2931" t="s">
        <v>336</v>
      </c>
      <c r="D2931" t="s">
        <v>169</v>
      </c>
      <c r="E2931" s="2">
        <v>1</v>
      </c>
      <c r="F2931" s="2">
        <v>1</v>
      </c>
      <c r="G2931" t="s">
        <v>270</v>
      </c>
      <c r="H2931" t="s">
        <v>270</v>
      </c>
      <c r="I2931" t="s">
        <v>21</v>
      </c>
      <c r="J2931" t="s">
        <v>143</v>
      </c>
      <c r="K2931" s="2">
        <v>4</v>
      </c>
      <c r="L2931" t="s">
        <v>85</v>
      </c>
      <c r="M2931" t="s">
        <v>144</v>
      </c>
      <c r="N2931" t="s">
        <v>87</v>
      </c>
    </row>
    <row r="2932" spans="1:14" x14ac:dyDescent="0.25">
      <c r="A2932" s="2">
        <v>1</v>
      </c>
      <c r="B2932" s="2">
        <v>2016</v>
      </c>
      <c r="C2932" t="s">
        <v>336</v>
      </c>
      <c r="D2932" t="s">
        <v>169</v>
      </c>
      <c r="E2932" s="2">
        <v>1</v>
      </c>
      <c r="F2932" s="2">
        <v>1</v>
      </c>
      <c r="G2932" t="s">
        <v>270</v>
      </c>
      <c r="H2932" t="s">
        <v>270</v>
      </c>
      <c r="I2932" t="s">
        <v>21</v>
      </c>
      <c r="J2932" t="s">
        <v>145</v>
      </c>
      <c r="K2932" s="2">
        <v>4</v>
      </c>
      <c r="L2932" t="s">
        <v>55</v>
      </c>
      <c r="M2932" t="s">
        <v>146</v>
      </c>
      <c r="N2932" t="s">
        <v>57</v>
      </c>
    </row>
    <row r="2933" spans="1:14" x14ac:dyDescent="0.25">
      <c r="A2933" s="2">
        <v>1</v>
      </c>
      <c r="B2933" s="2">
        <v>2016</v>
      </c>
      <c r="C2933" t="s">
        <v>336</v>
      </c>
      <c r="D2933" t="s">
        <v>169</v>
      </c>
      <c r="E2933" s="2">
        <v>1</v>
      </c>
      <c r="F2933" s="2">
        <v>1</v>
      </c>
      <c r="G2933" t="s">
        <v>270</v>
      </c>
      <c r="H2933" t="s">
        <v>270</v>
      </c>
      <c r="I2933" t="s">
        <v>21</v>
      </c>
      <c r="J2933" t="s">
        <v>147</v>
      </c>
      <c r="K2933" s="2">
        <v>4</v>
      </c>
      <c r="L2933" t="s">
        <v>55</v>
      </c>
      <c r="M2933" t="s">
        <v>148</v>
      </c>
      <c r="N2933" t="s">
        <v>57</v>
      </c>
    </row>
    <row r="2934" spans="1:14" x14ac:dyDescent="0.25">
      <c r="A2934" s="2">
        <v>1</v>
      </c>
      <c r="B2934" s="2">
        <v>2016</v>
      </c>
      <c r="C2934" t="s">
        <v>336</v>
      </c>
      <c r="D2934" t="s">
        <v>169</v>
      </c>
      <c r="E2934" s="2">
        <v>1</v>
      </c>
      <c r="F2934" s="2">
        <v>1</v>
      </c>
      <c r="G2934" t="s">
        <v>270</v>
      </c>
      <c r="H2934" t="s">
        <v>270</v>
      </c>
      <c r="I2934" t="s">
        <v>21</v>
      </c>
      <c r="J2934" t="s">
        <v>149</v>
      </c>
      <c r="K2934" s="2">
        <v>4</v>
      </c>
      <c r="L2934" t="s">
        <v>55</v>
      </c>
      <c r="M2934" t="s">
        <v>150</v>
      </c>
      <c r="N2934" t="s">
        <v>57</v>
      </c>
    </row>
    <row r="2935" spans="1:14" x14ac:dyDescent="0.25">
      <c r="A2935" s="2">
        <v>1</v>
      </c>
      <c r="B2935" s="2">
        <v>2016</v>
      </c>
      <c r="C2935" t="s">
        <v>336</v>
      </c>
      <c r="D2935" t="s">
        <v>169</v>
      </c>
      <c r="E2935" s="2">
        <v>1</v>
      </c>
      <c r="F2935" s="2">
        <v>1</v>
      </c>
      <c r="G2935" t="s">
        <v>270</v>
      </c>
      <c r="H2935" t="s">
        <v>270</v>
      </c>
      <c r="I2935" t="s">
        <v>21</v>
      </c>
      <c r="J2935" t="s">
        <v>151</v>
      </c>
      <c r="K2935" s="3"/>
      <c r="L2935" t="s">
        <v>52</v>
      </c>
      <c r="M2935" t="s">
        <v>152</v>
      </c>
    </row>
    <row r="2936" spans="1:14" x14ac:dyDescent="0.25">
      <c r="A2936" s="2">
        <v>1</v>
      </c>
      <c r="B2936" s="2">
        <v>2016</v>
      </c>
      <c r="C2936" t="s">
        <v>336</v>
      </c>
      <c r="D2936" t="s">
        <v>169</v>
      </c>
      <c r="E2936" s="2">
        <v>1</v>
      </c>
      <c r="F2936" s="2">
        <v>1</v>
      </c>
      <c r="G2936" t="s">
        <v>270</v>
      </c>
      <c r="H2936" t="s">
        <v>270</v>
      </c>
      <c r="I2936" t="s">
        <v>21</v>
      </c>
      <c r="J2936" t="s">
        <v>153</v>
      </c>
      <c r="K2936" s="2">
        <v>4</v>
      </c>
      <c r="L2936" t="s">
        <v>75</v>
      </c>
      <c r="M2936" t="s">
        <v>154</v>
      </c>
      <c r="N2936" t="s">
        <v>209</v>
      </c>
    </row>
    <row r="2937" spans="1:14" x14ac:dyDescent="0.25">
      <c r="A2937" s="2">
        <v>1</v>
      </c>
      <c r="B2937" s="2">
        <v>2016</v>
      </c>
      <c r="C2937" t="s">
        <v>336</v>
      </c>
      <c r="D2937" t="s">
        <v>169</v>
      </c>
      <c r="E2937" s="2">
        <v>1</v>
      </c>
      <c r="F2937" s="2">
        <v>1</v>
      </c>
      <c r="G2937" t="s">
        <v>270</v>
      </c>
      <c r="H2937" t="s">
        <v>270</v>
      </c>
      <c r="I2937" t="s">
        <v>21</v>
      </c>
      <c r="J2937" t="s">
        <v>156</v>
      </c>
      <c r="K2937" s="2">
        <v>1</v>
      </c>
      <c r="L2937" t="s">
        <v>75</v>
      </c>
      <c r="M2937" t="s">
        <v>157</v>
      </c>
      <c r="N2937" t="s">
        <v>158</v>
      </c>
    </row>
    <row r="2938" spans="1:14" x14ac:dyDescent="0.25">
      <c r="A2938" s="2">
        <v>1</v>
      </c>
      <c r="B2938" s="2">
        <v>2016</v>
      </c>
      <c r="C2938" t="s">
        <v>336</v>
      </c>
      <c r="D2938" t="s">
        <v>169</v>
      </c>
      <c r="E2938" s="2">
        <v>1</v>
      </c>
      <c r="F2938" s="2">
        <v>1</v>
      </c>
      <c r="G2938" t="s">
        <v>270</v>
      </c>
      <c r="H2938" t="s">
        <v>270</v>
      </c>
      <c r="I2938" t="s">
        <v>21</v>
      </c>
      <c r="J2938" t="s">
        <v>159</v>
      </c>
      <c r="K2938" s="3"/>
      <c r="L2938" t="s">
        <v>52</v>
      </c>
      <c r="M2938" t="s">
        <v>160</v>
      </c>
    </row>
    <row r="2939" spans="1:14" x14ac:dyDescent="0.25">
      <c r="A2939" s="2">
        <v>1</v>
      </c>
      <c r="B2939" s="2">
        <v>2016</v>
      </c>
      <c r="C2939" t="s">
        <v>336</v>
      </c>
      <c r="D2939" t="s">
        <v>169</v>
      </c>
      <c r="E2939" s="2">
        <v>1</v>
      </c>
      <c r="F2939" s="2">
        <v>1</v>
      </c>
      <c r="G2939" t="s">
        <v>270</v>
      </c>
      <c r="H2939" t="s">
        <v>270</v>
      </c>
      <c r="I2939" t="s">
        <v>21</v>
      </c>
      <c r="J2939" t="s">
        <v>161</v>
      </c>
      <c r="K2939" s="3"/>
      <c r="L2939" t="s">
        <v>52</v>
      </c>
      <c r="M2939" t="s">
        <v>162</v>
      </c>
    </row>
    <row r="2940" spans="1:14" x14ac:dyDescent="0.25">
      <c r="A2940" s="2">
        <v>1</v>
      </c>
      <c r="B2940" s="2">
        <v>2016</v>
      </c>
      <c r="C2940" t="s">
        <v>336</v>
      </c>
      <c r="D2940" t="s">
        <v>169</v>
      </c>
      <c r="E2940" s="2">
        <v>1</v>
      </c>
      <c r="F2940" s="2">
        <v>1</v>
      </c>
      <c r="G2940" t="s">
        <v>270</v>
      </c>
      <c r="H2940" t="s">
        <v>270</v>
      </c>
      <c r="I2940" t="s">
        <v>21</v>
      </c>
      <c r="J2940" t="s">
        <v>163</v>
      </c>
      <c r="K2940" s="2">
        <v>1</v>
      </c>
      <c r="L2940" t="s">
        <v>52</v>
      </c>
      <c r="M2940" t="s">
        <v>164</v>
      </c>
      <c r="N2940" t="s">
        <v>165</v>
      </c>
    </row>
    <row r="2941" spans="1:14" x14ac:dyDescent="0.25">
      <c r="A2941" s="2">
        <v>1</v>
      </c>
      <c r="B2941" s="2">
        <v>2016</v>
      </c>
      <c r="C2941" t="s">
        <v>336</v>
      </c>
      <c r="D2941" t="s">
        <v>169</v>
      </c>
      <c r="E2941" s="2">
        <v>1</v>
      </c>
      <c r="F2941" s="2">
        <v>1</v>
      </c>
      <c r="G2941" t="s">
        <v>270</v>
      </c>
      <c r="H2941" t="s">
        <v>270</v>
      </c>
      <c r="I2941" t="s">
        <v>21</v>
      </c>
      <c r="J2941" t="s">
        <v>166</v>
      </c>
      <c r="K2941" s="2">
        <v>4</v>
      </c>
      <c r="L2941" t="s">
        <v>55</v>
      </c>
      <c r="M2941" t="s">
        <v>167</v>
      </c>
      <c r="N2941" t="s">
        <v>57</v>
      </c>
    </row>
    <row r="2942" spans="1:14" x14ac:dyDescent="0.25">
      <c r="A2942" s="2">
        <v>1</v>
      </c>
      <c r="B2942" s="2">
        <v>2016</v>
      </c>
      <c r="C2942" t="s">
        <v>337</v>
      </c>
      <c r="D2942" t="s">
        <v>48</v>
      </c>
      <c r="E2942" s="2">
        <v>0</v>
      </c>
      <c r="F2942" s="2">
        <v>0</v>
      </c>
      <c r="G2942" t="s">
        <v>298</v>
      </c>
      <c r="H2942" t="s">
        <v>298</v>
      </c>
      <c r="I2942" t="s">
        <v>21</v>
      </c>
      <c r="J2942" t="s">
        <v>51</v>
      </c>
      <c r="K2942" s="3"/>
      <c r="L2942" t="s">
        <v>52</v>
      </c>
      <c r="M2942" t="s">
        <v>53</v>
      </c>
    </row>
    <row r="2943" spans="1:14" x14ac:dyDescent="0.25">
      <c r="A2943" s="2">
        <v>1</v>
      </c>
      <c r="B2943" s="2">
        <v>2016</v>
      </c>
      <c r="C2943" t="s">
        <v>337</v>
      </c>
      <c r="D2943" t="s">
        <v>48</v>
      </c>
      <c r="E2943" s="2">
        <v>0</v>
      </c>
      <c r="F2943" s="2">
        <v>0</v>
      </c>
      <c r="G2943" t="s">
        <v>298</v>
      </c>
      <c r="H2943" t="s">
        <v>298</v>
      </c>
      <c r="I2943" t="s">
        <v>21</v>
      </c>
      <c r="J2943" t="s">
        <v>54</v>
      </c>
      <c r="K2943" s="2">
        <v>2</v>
      </c>
      <c r="L2943" t="s">
        <v>55</v>
      </c>
      <c r="M2943" t="s">
        <v>56</v>
      </c>
      <c r="N2943" t="s">
        <v>187</v>
      </c>
    </row>
    <row r="2944" spans="1:14" x14ac:dyDescent="0.25">
      <c r="A2944" s="2">
        <v>1</v>
      </c>
      <c r="B2944" s="2">
        <v>2016</v>
      </c>
      <c r="C2944" t="s">
        <v>337</v>
      </c>
      <c r="D2944" t="s">
        <v>48</v>
      </c>
      <c r="E2944" s="2">
        <v>0</v>
      </c>
      <c r="F2944" s="2">
        <v>0</v>
      </c>
      <c r="G2944" t="s">
        <v>298</v>
      </c>
      <c r="H2944" t="s">
        <v>298</v>
      </c>
      <c r="I2944" t="s">
        <v>21</v>
      </c>
      <c r="J2944" t="s">
        <v>58</v>
      </c>
      <c r="K2944" s="2">
        <v>2</v>
      </c>
      <c r="L2944" t="s">
        <v>55</v>
      </c>
      <c r="M2944" t="s">
        <v>59</v>
      </c>
      <c r="N2944" t="s">
        <v>187</v>
      </c>
    </row>
    <row r="2945" spans="1:14" x14ac:dyDescent="0.25">
      <c r="A2945" s="2">
        <v>1</v>
      </c>
      <c r="B2945" s="2">
        <v>2016</v>
      </c>
      <c r="C2945" t="s">
        <v>337</v>
      </c>
      <c r="D2945" t="s">
        <v>48</v>
      </c>
      <c r="E2945" s="2">
        <v>0</v>
      </c>
      <c r="F2945" s="2">
        <v>0</v>
      </c>
      <c r="G2945" t="s">
        <v>298</v>
      </c>
      <c r="H2945" t="s">
        <v>298</v>
      </c>
      <c r="I2945" t="s">
        <v>21</v>
      </c>
      <c r="J2945" t="s">
        <v>60</v>
      </c>
      <c r="K2945" s="2">
        <v>2</v>
      </c>
      <c r="L2945" t="s">
        <v>61</v>
      </c>
      <c r="M2945" t="s">
        <v>62</v>
      </c>
      <c r="N2945" t="s">
        <v>63</v>
      </c>
    </row>
    <row r="2946" spans="1:14" x14ac:dyDescent="0.25">
      <c r="A2946" s="2">
        <v>1</v>
      </c>
      <c r="B2946" s="2">
        <v>2016</v>
      </c>
      <c r="C2946" t="s">
        <v>337</v>
      </c>
      <c r="D2946" t="s">
        <v>48</v>
      </c>
      <c r="E2946" s="2">
        <v>0</v>
      </c>
      <c r="F2946" s="2">
        <v>0</v>
      </c>
      <c r="G2946" t="s">
        <v>298</v>
      </c>
      <c r="H2946" t="s">
        <v>298</v>
      </c>
      <c r="I2946" t="s">
        <v>21</v>
      </c>
      <c r="J2946" t="s">
        <v>64</v>
      </c>
      <c r="K2946" s="2">
        <v>3</v>
      </c>
      <c r="L2946" t="s">
        <v>65</v>
      </c>
      <c r="M2946" t="s">
        <v>66</v>
      </c>
      <c r="N2946" t="s">
        <v>67</v>
      </c>
    </row>
    <row r="2947" spans="1:14" x14ac:dyDescent="0.25">
      <c r="A2947" s="2">
        <v>1</v>
      </c>
      <c r="B2947" s="2">
        <v>2016</v>
      </c>
      <c r="C2947" t="s">
        <v>337</v>
      </c>
      <c r="D2947" t="s">
        <v>48</v>
      </c>
      <c r="E2947" s="2">
        <v>0</v>
      </c>
      <c r="F2947" s="2">
        <v>0</v>
      </c>
      <c r="G2947" t="s">
        <v>298</v>
      </c>
      <c r="H2947" t="s">
        <v>298</v>
      </c>
      <c r="I2947" t="s">
        <v>21</v>
      </c>
      <c r="J2947" t="s">
        <v>68</v>
      </c>
      <c r="K2947" s="2">
        <v>2</v>
      </c>
      <c r="L2947" t="s">
        <v>65</v>
      </c>
      <c r="M2947" t="s">
        <v>69</v>
      </c>
      <c r="N2947" t="s">
        <v>186</v>
      </c>
    </row>
    <row r="2948" spans="1:14" x14ac:dyDescent="0.25">
      <c r="A2948" s="2">
        <v>1</v>
      </c>
      <c r="B2948" s="2">
        <v>2016</v>
      </c>
      <c r="C2948" t="s">
        <v>337</v>
      </c>
      <c r="D2948" t="s">
        <v>48</v>
      </c>
      <c r="E2948" s="2">
        <v>0</v>
      </c>
      <c r="F2948" s="2">
        <v>0</v>
      </c>
      <c r="G2948" t="s">
        <v>298</v>
      </c>
      <c r="H2948" t="s">
        <v>298</v>
      </c>
      <c r="I2948" t="s">
        <v>21</v>
      </c>
      <c r="J2948" t="s">
        <v>70</v>
      </c>
      <c r="K2948" s="2">
        <v>2</v>
      </c>
      <c r="L2948" t="s">
        <v>65</v>
      </c>
      <c r="M2948" t="s">
        <v>71</v>
      </c>
      <c r="N2948" t="s">
        <v>186</v>
      </c>
    </row>
    <row r="2949" spans="1:14" x14ac:dyDescent="0.25">
      <c r="A2949" s="2">
        <v>1</v>
      </c>
      <c r="B2949" s="2">
        <v>2016</v>
      </c>
      <c r="C2949" t="s">
        <v>337</v>
      </c>
      <c r="D2949" t="s">
        <v>48</v>
      </c>
      <c r="E2949" s="2">
        <v>0</v>
      </c>
      <c r="F2949" s="2">
        <v>0</v>
      </c>
      <c r="G2949" t="s">
        <v>298</v>
      </c>
      <c r="H2949" t="s">
        <v>298</v>
      </c>
      <c r="I2949" t="s">
        <v>21</v>
      </c>
      <c r="J2949" t="s">
        <v>72</v>
      </c>
      <c r="K2949" s="3"/>
      <c r="L2949" t="s">
        <v>52</v>
      </c>
      <c r="M2949" t="s">
        <v>73</v>
      </c>
    </row>
    <row r="2950" spans="1:14" x14ac:dyDescent="0.25">
      <c r="A2950" s="2">
        <v>1</v>
      </c>
      <c r="B2950" s="2">
        <v>2016</v>
      </c>
      <c r="C2950" t="s">
        <v>337</v>
      </c>
      <c r="D2950" t="s">
        <v>48</v>
      </c>
      <c r="E2950" s="2">
        <v>0</v>
      </c>
      <c r="F2950" s="2">
        <v>0</v>
      </c>
      <c r="G2950" t="s">
        <v>298</v>
      </c>
      <c r="H2950" t="s">
        <v>298</v>
      </c>
      <c r="I2950" t="s">
        <v>21</v>
      </c>
      <c r="J2950" t="s">
        <v>74</v>
      </c>
      <c r="K2950" s="2">
        <v>3</v>
      </c>
      <c r="L2950" t="s">
        <v>75</v>
      </c>
      <c r="M2950" t="s">
        <v>76</v>
      </c>
      <c r="N2950" t="s">
        <v>221</v>
      </c>
    </row>
    <row r="2951" spans="1:14" x14ac:dyDescent="0.25">
      <c r="A2951" s="2">
        <v>1</v>
      </c>
      <c r="B2951" s="2">
        <v>2016</v>
      </c>
      <c r="C2951" t="s">
        <v>337</v>
      </c>
      <c r="D2951" t="s">
        <v>48</v>
      </c>
      <c r="E2951" s="2">
        <v>0</v>
      </c>
      <c r="F2951" s="2">
        <v>0</v>
      </c>
      <c r="G2951" t="s">
        <v>298</v>
      </c>
      <c r="H2951" t="s">
        <v>298</v>
      </c>
      <c r="I2951" t="s">
        <v>21</v>
      </c>
      <c r="J2951" t="s">
        <v>78</v>
      </c>
      <c r="K2951" s="2">
        <v>8</v>
      </c>
      <c r="L2951" t="s">
        <v>75</v>
      </c>
      <c r="M2951" t="s">
        <v>79</v>
      </c>
      <c r="N2951" t="s">
        <v>239</v>
      </c>
    </row>
    <row r="2952" spans="1:14" x14ac:dyDescent="0.25">
      <c r="A2952" s="2">
        <v>1</v>
      </c>
      <c r="B2952" s="2">
        <v>2016</v>
      </c>
      <c r="C2952" t="s">
        <v>337</v>
      </c>
      <c r="D2952" t="s">
        <v>48</v>
      </c>
      <c r="E2952" s="2">
        <v>0</v>
      </c>
      <c r="F2952" s="2">
        <v>0</v>
      </c>
      <c r="G2952" t="s">
        <v>298</v>
      </c>
      <c r="H2952" t="s">
        <v>298</v>
      </c>
      <c r="I2952" t="s">
        <v>21</v>
      </c>
      <c r="J2952" t="s">
        <v>81</v>
      </c>
      <c r="K2952" s="2">
        <v>6</v>
      </c>
      <c r="L2952" t="s">
        <v>75</v>
      </c>
      <c r="M2952" t="s">
        <v>82</v>
      </c>
      <c r="N2952" t="s">
        <v>294</v>
      </c>
    </row>
    <row r="2953" spans="1:14" x14ac:dyDescent="0.25">
      <c r="A2953" s="2">
        <v>1</v>
      </c>
      <c r="B2953" s="2">
        <v>2016</v>
      </c>
      <c r="C2953" t="s">
        <v>337</v>
      </c>
      <c r="D2953" t="s">
        <v>48</v>
      </c>
      <c r="E2953" s="2">
        <v>0</v>
      </c>
      <c r="F2953" s="2">
        <v>0</v>
      </c>
      <c r="G2953" t="s">
        <v>298</v>
      </c>
      <c r="H2953" t="s">
        <v>298</v>
      </c>
      <c r="I2953" t="s">
        <v>21</v>
      </c>
      <c r="J2953" t="s">
        <v>84</v>
      </c>
      <c r="K2953" s="2">
        <v>4</v>
      </c>
      <c r="L2953" t="s">
        <v>85</v>
      </c>
      <c r="M2953" t="s">
        <v>86</v>
      </c>
      <c r="N2953" t="s">
        <v>87</v>
      </c>
    </row>
    <row r="2954" spans="1:14" x14ac:dyDescent="0.25">
      <c r="A2954" s="2">
        <v>1</v>
      </c>
      <c r="B2954" s="2">
        <v>2016</v>
      </c>
      <c r="C2954" t="s">
        <v>337</v>
      </c>
      <c r="D2954" t="s">
        <v>48</v>
      </c>
      <c r="E2954" s="2">
        <v>0</v>
      </c>
      <c r="F2954" s="2">
        <v>0</v>
      </c>
      <c r="G2954" t="s">
        <v>298</v>
      </c>
      <c r="H2954" t="s">
        <v>298</v>
      </c>
      <c r="I2954" t="s">
        <v>21</v>
      </c>
      <c r="J2954" t="s">
        <v>88</v>
      </c>
      <c r="K2954" s="2">
        <v>3</v>
      </c>
      <c r="L2954" t="s">
        <v>85</v>
      </c>
      <c r="M2954" t="s">
        <v>89</v>
      </c>
      <c r="N2954" t="s">
        <v>126</v>
      </c>
    </row>
    <row r="2955" spans="1:14" x14ac:dyDescent="0.25">
      <c r="A2955" s="2">
        <v>1</v>
      </c>
      <c r="B2955" s="2">
        <v>2016</v>
      </c>
      <c r="C2955" t="s">
        <v>337</v>
      </c>
      <c r="D2955" t="s">
        <v>48</v>
      </c>
      <c r="E2955" s="2">
        <v>0</v>
      </c>
      <c r="F2955" s="2">
        <v>0</v>
      </c>
      <c r="G2955" t="s">
        <v>298</v>
      </c>
      <c r="H2955" t="s">
        <v>298</v>
      </c>
      <c r="I2955" t="s">
        <v>21</v>
      </c>
      <c r="J2955" t="s">
        <v>90</v>
      </c>
      <c r="K2955" s="2">
        <v>2</v>
      </c>
      <c r="L2955" t="s">
        <v>75</v>
      </c>
      <c r="M2955" t="s">
        <v>91</v>
      </c>
      <c r="N2955" t="s">
        <v>176</v>
      </c>
    </row>
    <row r="2956" spans="1:14" x14ac:dyDescent="0.25">
      <c r="A2956" s="2">
        <v>1</v>
      </c>
      <c r="B2956" s="2">
        <v>2016</v>
      </c>
      <c r="C2956" t="s">
        <v>337</v>
      </c>
      <c r="D2956" t="s">
        <v>48</v>
      </c>
      <c r="E2956" s="2">
        <v>0</v>
      </c>
      <c r="F2956" s="2">
        <v>0</v>
      </c>
      <c r="G2956" t="s">
        <v>298</v>
      </c>
      <c r="H2956" t="s">
        <v>298</v>
      </c>
      <c r="I2956" t="s">
        <v>21</v>
      </c>
      <c r="J2956" t="s">
        <v>93</v>
      </c>
      <c r="K2956" s="2">
        <v>3</v>
      </c>
      <c r="L2956" t="s">
        <v>75</v>
      </c>
      <c r="M2956" t="s">
        <v>94</v>
      </c>
      <c r="N2956" t="s">
        <v>95</v>
      </c>
    </row>
    <row r="2957" spans="1:14" x14ac:dyDescent="0.25">
      <c r="A2957" s="2">
        <v>1</v>
      </c>
      <c r="B2957" s="2">
        <v>2016</v>
      </c>
      <c r="C2957" t="s">
        <v>337</v>
      </c>
      <c r="D2957" t="s">
        <v>48</v>
      </c>
      <c r="E2957" s="2">
        <v>0</v>
      </c>
      <c r="F2957" s="2">
        <v>0</v>
      </c>
      <c r="G2957" t="s">
        <v>298</v>
      </c>
      <c r="H2957" t="s">
        <v>298</v>
      </c>
      <c r="I2957" t="s">
        <v>21</v>
      </c>
      <c r="J2957" t="s">
        <v>96</v>
      </c>
      <c r="K2957" s="2">
        <v>2</v>
      </c>
      <c r="L2957" t="s">
        <v>75</v>
      </c>
      <c r="M2957" t="s">
        <v>97</v>
      </c>
      <c r="N2957" t="s">
        <v>176</v>
      </c>
    </row>
    <row r="2958" spans="1:14" x14ac:dyDescent="0.25">
      <c r="A2958" s="2">
        <v>1</v>
      </c>
      <c r="B2958" s="2">
        <v>2016</v>
      </c>
      <c r="C2958" t="s">
        <v>337</v>
      </c>
      <c r="D2958" t="s">
        <v>48</v>
      </c>
      <c r="E2958" s="2">
        <v>0</v>
      </c>
      <c r="F2958" s="2">
        <v>0</v>
      </c>
      <c r="G2958" t="s">
        <v>298</v>
      </c>
      <c r="H2958" t="s">
        <v>298</v>
      </c>
      <c r="I2958" t="s">
        <v>21</v>
      </c>
      <c r="J2958" t="s">
        <v>98</v>
      </c>
      <c r="K2958" s="2">
        <v>3</v>
      </c>
      <c r="L2958" t="s">
        <v>85</v>
      </c>
      <c r="M2958" t="s">
        <v>99</v>
      </c>
      <c r="N2958" t="s">
        <v>126</v>
      </c>
    </row>
    <row r="2959" spans="1:14" x14ac:dyDescent="0.25">
      <c r="A2959" s="2">
        <v>1</v>
      </c>
      <c r="B2959" s="2">
        <v>2016</v>
      </c>
      <c r="C2959" t="s">
        <v>337</v>
      </c>
      <c r="D2959" t="s">
        <v>48</v>
      </c>
      <c r="E2959" s="2">
        <v>0</v>
      </c>
      <c r="F2959" s="2">
        <v>0</v>
      </c>
      <c r="G2959" t="s">
        <v>298</v>
      </c>
      <c r="H2959" t="s">
        <v>298</v>
      </c>
      <c r="I2959" t="s">
        <v>21</v>
      </c>
      <c r="J2959" t="s">
        <v>100</v>
      </c>
      <c r="K2959" s="3"/>
      <c r="L2959" t="s">
        <v>61</v>
      </c>
      <c r="M2959" t="s">
        <v>101</v>
      </c>
    </row>
    <row r="2960" spans="1:14" x14ac:dyDescent="0.25">
      <c r="A2960" s="2">
        <v>1</v>
      </c>
      <c r="B2960" s="2">
        <v>2016</v>
      </c>
      <c r="C2960" t="s">
        <v>337</v>
      </c>
      <c r="D2960" t="s">
        <v>48</v>
      </c>
      <c r="E2960" s="2">
        <v>0</v>
      </c>
      <c r="F2960" s="2">
        <v>0</v>
      </c>
      <c r="G2960" t="s">
        <v>298</v>
      </c>
      <c r="H2960" t="s">
        <v>298</v>
      </c>
      <c r="I2960" t="s">
        <v>21</v>
      </c>
      <c r="J2960" t="s">
        <v>102</v>
      </c>
      <c r="K2960" s="3"/>
      <c r="L2960" t="s">
        <v>61</v>
      </c>
      <c r="M2960" t="s">
        <v>103</v>
      </c>
    </row>
    <row r="2961" spans="1:14" x14ac:dyDescent="0.25">
      <c r="A2961" s="2">
        <v>1</v>
      </c>
      <c r="B2961" s="2">
        <v>2016</v>
      </c>
      <c r="C2961" t="s">
        <v>337</v>
      </c>
      <c r="D2961" t="s">
        <v>48</v>
      </c>
      <c r="E2961" s="2">
        <v>0</v>
      </c>
      <c r="F2961" s="2">
        <v>0</v>
      </c>
      <c r="G2961" t="s">
        <v>298</v>
      </c>
      <c r="H2961" t="s">
        <v>298</v>
      </c>
      <c r="I2961" t="s">
        <v>21</v>
      </c>
      <c r="J2961" t="s">
        <v>104</v>
      </c>
      <c r="K2961" s="3"/>
      <c r="L2961" t="s">
        <v>61</v>
      </c>
      <c r="M2961" t="s">
        <v>105</v>
      </c>
    </row>
    <row r="2962" spans="1:14" x14ac:dyDescent="0.25">
      <c r="A2962" s="2">
        <v>1</v>
      </c>
      <c r="B2962" s="2">
        <v>2016</v>
      </c>
      <c r="C2962" t="s">
        <v>337</v>
      </c>
      <c r="D2962" t="s">
        <v>48</v>
      </c>
      <c r="E2962" s="2">
        <v>0</v>
      </c>
      <c r="F2962" s="2">
        <v>0</v>
      </c>
      <c r="G2962" t="s">
        <v>298</v>
      </c>
      <c r="H2962" t="s">
        <v>298</v>
      </c>
      <c r="I2962" t="s">
        <v>21</v>
      </c>
      <c r="J2962" t="s">
        <v>106</v>
      </c>
      <c r="K2962" s="3"/>
      <c r="L2962" t="s">
        <v>61</v>
      </c>
      <c r="M2962" t="s">
        <v>107</v>
      </c>
    </row>
    <row r="2963" spans="1:14" x14ac:dyDescent="0.25">
      <c r="A2963" s="2">
        <v>1</v>
      </c>
      <c r="B2963" s="2">
        <v>2016</v>
      </c>
      <c r="C2963" t="s">
        <v>337</v>
      </c>
      <c r="D2963" t="s">
        <v>48</v>
      </c>
      <c r="E2963" s="2">
        <v>0</v>
      </c>
      <c r="F2963" s="2">
        <v>0</v>
      </c>
      <c r="G2963" t="s">
        <v>298</v>
      </c>
      <c r="H2963" t="s">
        <v>298</v>
      </c>
      <c r="I2963" t="s">
        <v>21</v>
      </c>
      <c r="J2963" t="s">
        <v>108</v>
      </c>
      <c r="K2963" s="3"/>
      <c r="L2963" t="s">
        <v>61</v>
      </c>
      <c r="M2963" t="s">
        <v>109</v>
      </c>
    </row>
    <row r="2964" spans="1:14" x14ac:dyDescent="0.25">
      <c r="A2964" s="2">
        <v>1</v>
      </c>
      <c r="B2964" s="2">
        <v>2016</v>
      </c>
      <c r="C2964" t="s">
        <v>337</v>
      </c>
      <c r="D2964" t="s">
        <v>48</v>
      </c>
      <c r="E2964" s="2">
        <v>0</v>
      </c>
      <c r="F2964" s="2">
        <v>0</v>
      </c>
      <c r="G2964" t="s">
        <v>298</v>
      </c>
      <c r="H2964" t="s">
        <v>298</v>
      </c>
      <c r="I2964" t="s">
        <v>21</v>
      </c>
      <c r="J2964" t="s">
        <v>110</v>
      </c>
      <c r="K2964" s="3"/>
      <c r="L2964" t="s">
        <v>61</v>
      </c>
      <c r="M2964" t="s">
        <v>111</v>
      </c>
    </row>
    <row r="2965" spans="1:14" x14ac:dyDescent="0.25">
      <c r="A2965" s="2">
        <v>1</v>
      </c>
      <c r="B2965" s="2">
        <v>2016</v>
      </c>
      <c r="C2965" t="s">
        <v>337</v>
      </c>
      <c r="D2965" t="s">
        <v>48</v>
      </c>
      <c r="E2965" s="2">
        <v>0</v>
      </c>
      <c r="F2965" s="2">
        <v>0</v>
      </c>
      <c r="G2965" t="s">
        <v>298</v>
      </c>
      <c r="H2965" t="s">
        <v>298</v>
      </c>
      <c r="I2965" t="s">
        <v>21</v>
      </c>
      <c r="J2965" t="s">
        <v>112</v>
      </c>
      <c r="K2965" s="3"/>
      <c r="L2965" t="s">
        <v>61</v>
      </c>
      <c r="M2965" t="s">
        <v>113</v>
      </c>
    </row>
    <row r="2966" spans="1:14" x14ac:dyDescent="0.25">
      <c r="A2966" s="2">
        <v>1</v>
      </c>
      <c r="B2966" s="2">
        <v>2016</v>
      </c>
      <c r="C2966" t="s">
        <v>337</v>
      </c>
      <c r="D2966" t="s">
        <v>48</v>
      </c>
      <c r="E2966" s="2">
        <v>0</v>
      </c>
      <c r="F2966" s="2">
        <v>0</v>
      </c>
      <c r="G2966" t="s">
        <v>298</v>
      </c>
      <c r="H2966" t="s">
        <v>298</v>
      </c>
      <c r="I2966" t="s">
        <v>21</v>
      </c>
      <c r="J2966" t="s">
        <v>114</v>
      </c>
      <c r="K2966" s="3"/>
      <c r="L2966" t="s">
        <v>61</v>
      </c>
      <c r="M2966" t="s">
        <v>115</v>
      </c>
    </row>
    <row r="2967" spans="1:14" x14ac:dyDescent="0.25">
      <c r="A2967" s="2">
        <v>1</v>
      </c>
      <c r="B2967" s="2">
        <v>2016</v>
      </c>
      <c r="C2967" t="s">
        <v>337</v>
      </c>
      <c r="D2967" t="s">
        <v>48</v>
      </c>
      <c r="E2967" s="2">
        <v>0</v>
      </c>
      <c r="F2967" s="2">
        <v>0</v>
      </c>
      <c r="G2967" t="s">
        <v>298</v>
      </c>
      <c r="H2967" t="s">
        <v>298</v>
      </c>
      <c r="I2967" t="s">
        <v>21</v>
      </c>
      <c r="J2967" t="s">
        <v>116</v>
      </c>
      <c r="K2967" s="2">
        <v>1</v>
      </c>
      <c r="L2967" t="s">
        <v>65</v>
      </c>
      <c r="M2967" t="s">
        <v>117</v>
      </c>
      <c r="N2967" t="s">
        <v>230</v>
      </c>
    </row>
    <row r="2968" spans="1:14" x14ac:dyDescent="0.25">
      <c r="A2968" s="2">
        <v>1</v>
      </c>
      <c r="B2968" s="2">
        <v>2016</v>
      </c>
      <c r="C2968" t="s">
        <v>337</v>
      </c>
      <c r="D2968" t="s">
        <v>48</v>
      </c>
      <c r="E2968" s="2">
        <v>0</v>
      </c>
      <c r="F2968" s="2">
        <v>0</v>
      </c>
      <c r="G2968" t="s">
        <v>298</v>
      </c>
      <c r="H2968" t="s">
        <v>298</v>
      </c>
      <c r="I2968" t="s">
        <v>21</v>
      </c>
      <c r="J2968" t="s">
        <v>118</v>
      </c>
      <c r="K2968" s="2">
        <v>3</v>
      </c>
      <c r="L2968" t="s">
        <v>55</v>
      </c>
      <c r="M2968" t="s">
        <v>119</v>
      </c>
      <c r="N2968" t="s">
        <v>178</v>
      </c>
    </row>
    <row r="2969" spans="1:14" x14ac:dyDescent="0.25">
      <c r="A2969" s="2">
        <v>1</v>
      </c>
      <c r="B2969" s="2">
        <v>2016</v>
      </c>
      <c r="C2969" t="s">
        <v>337</v>
      </c>
      <c r="D2969" t="s">
        <v>48</v>
      </c>
      <c r="E2969" s="2">
        <v>0</v>
      </c>
      <c r="F2969" s="2">
        <v>0</v>
      </c>
      <c r="G2969" t="s">
        <v>298</v>
      </c>
      <c r="H2969" t="s">
        <v>298</v>
      </c>
      <c r="I2969" t="s">
        <v>21</v>
      </c>
      <c r="J2969" t="s">
        <v>120</v>
      </c>
      <c r="K2969" s="2">
        <v>2</v>
      </c>
      <c r="L2969" t="s">
        <v>65</v>
      </c>
      <c r="M2969" t="s">
        <v>121</v>
      </c>
      <c r="N2969" t="s">
        <v>186</v>
      </c>
    </row>
    <row r="2970" spans="1:14" x14ac:dyDescent="0.25">
      <c r="A2970" s="2">
        <v>1</v>
      </c>
      <c r="B2970" s="2">
        <v>2016</v>
      </c>
      <c r="C2970" t="s">
        <v>337</v>
      </c>
      <c r="D2970" t="s">
        <v>48</v>
      </c>
      <c r="E2970" s="2">
        <v>0</v>
      </c>
      <c r="F2970" s="2">
        <v>0</v>
      </c>
      <c r="G2970" t="s">
        <v>298</v>
      </c>
      <c r="H2970" t="s">
        <v>298</v>
      </c>
      <c r="I2970" t="s">
        <v>21</v>
      </c>
      <c r="J2970" t="s">
        <v>122</v>
      </c>
      <c r="K2970" s="2">
        <v>3</v>
      </c>
      <c r="L2970" t="s">
        <v>85</v>
      </c>
      <c r="M2970" t="s">
        <v>123</v>
      </c>
      <c r="N2970" t="s">
        <v>126</v>
      </c>
    </row>
    <row r="2971" spans="1:14" x14ac:dyDescent="0.25">
      <c r="A2971" s="2">
        <v>1</v>
      </c>
      <c r="B2971" s="2">
        <v>2016</v>
      </c>
      <c r="C2971" t="s">
        <v>337</v>
      </c>
      <c r="D2971" t="s">
        <v>48</v>
      </c>
      <c r="E2971" s="2">
        <v>0</v>
      </c>
      <c r="F2971" s="2">
        <v>0</v>
      </c>
      <c r="G2971" t="s">
        <v>298</v>
      </c>
      <c r="H2971" t="s">
        <v>298</v>
      </c>
      <c r="I2971" t="s">
        <v>21</v>
      </c>
      <c r="J2971" t="s">
        <v>124</v>
      </c>
      <c r="K2971" s="2">
        <v>2</v>
      </c>
      <c r="L2971" t="s">
        <v>85</v>
      </c>
      <c r="M2971" t="s">
        <v>125</v>
      </c>
      <c r="N2971" t="s">
        <v>176</v>
      </c>
    </row>
    <row r="2972" spans="1:14" x14ac:dyDescent="0.25">
      <c r="A2972" s="2">
        <v>1</v>
      </c>
      <c r="B2972" s="2">
        <v>2016</v>
      </c>
      <c r="C2972" t="s">
        <v>337</v>
      </c>
      <c r="D2972" t="s">
        <v>48</v>
      </c>
      <c r="E2972" s="2">
        <v>0</v>
      </c>
      <c r="F2972" s="2">
        <v>0</v>
      </c>
      <c r="G2972" t="s">
        <v>298</v>
      </c>
      <c r="H2972" t="s">
        <v>298</v>
      </c>
      <c r="I2972" t="s">
        <v>21</v>
      </c>
      <c r="J2972" t="s">
        <v>127</v>
      </c>
      <c r="K2972" s="2">
        <v>3</v>
      </c>
      <c r="L2972" t="s">
        <v>85</v>
      </c>
      <c r="M2972" t="s">
        <v>128</v>
      </c>
      <c r="N2972" t="s">
        <v>126</v>
      </c>
    </row>
    <row r="2973" spans="1:14" x14ac:dyDescent="0.25">
      <c r="A2973" s="2">
        <v>1</v>
      </c>
      <c r="B2973" s="2">
        <v>2016</v>
      </c>
      <c r="C2973" t="s">
        <v>337</v>
      </c>
      <c r="D2973" t="s">
        <v>48</v>
      </c>
      <c r="E2973" s="2">
        <v>0</v>
      </c>
      <c r="F2973" s="2">
        <v>0</v>
      </c>
      <c r="G2973" t="s">
        <v>298</v>
      </c>
      <c r="H2973" t="s">
        <v>298</v>
      </c>
      <c r="I2973" t="s">
        <v>21</v>
      </c>
      <c r="J2973" t="s">
        <v>129</v>
      </c>
      <c r="K2973" s="2">
        <v>3</v>
      </c>
      <c r="L2973" t="s">
        <v>85</v>
      </c>
      <c r="M2973" t="s">
        <v>130</v>
      </c>
      <c r="N2973" t="s">
        <v>126</v>
      </c>
    </row>
    <row r="2974" spans="1:14" x14ac:dyDescent="0.25">
      <c r="A2974" s="2">
        <v>1</v>
      </c>
      <c r="B2974" s="2">
        <v>2016</v>
      </c>
      <c r="C2974" t="s">
        <v>337</v>
      </c>
      <c r="D2974" t="s">
        <v>48</v>
      </c>
      <c r="E2974" s="2">
        <v>0</v>
      </c>
      <c r="F2974" s="2">
        <v>0</v>
      </c>
      <c r="G2974" t="s">
        <v>298</v>
      </c>
      <c r="H2974" t="s">
        <v>298</v>
      </c>
      <c r="I2974" t="s">
        <v>21</v>
      </c>
      <c r="J2974" t="s">
        <v>131</v>
      </c>
      <c r="K2974" s="2">
        <v>3</v>
      </c>
      <c r="L2974" t="s">
        <v>85</v>
      </c>
      <c r="M2974" t="s">
        <v>132</v>
      </c>
      <c r="N2974" t="s">
        <v>126</v>
      </c>
    </row>
    <row r="2975" spans="1:14" x14ac:dyDescent="0.25">
      <c r="A2975" s="2">
        <v>1</v>
      </c>
      <c r="B2975" s="2">
        <v>2016</v>
      </c>
      <c r="C2975" t="s">
        <v>337</v>
      </c>
      <c r="D2975" t="s">
        <v>48</v>
      </c>
      <c r="E2975" s="2">
        <v>0</v>
      </c>
      <c r="F2975" s="2">
        <v>0</v>
      </c>
      <c r="G2975" t="s">
        <v>298</v>
      </c>
      <c r="H2975" t="s">
        <v>298</v>
      </c>
      <c r="I2975" t="s">
        <v>21</v>
      </c>
      <c r="J2975" t="s">
        <v>133</v>
      </c>
      <c r="K2975" s="2">
        <v>2</v>
      </c>
      <c r="L2975" t="s">
        <v>52</v>
      </c>
      <c r="M2975" t="s">
        <v>134</v>
      </c>
      <c r="N2975" t="s">
        <v>63</v>
      </c>
    </row>
    <row r="2976" spans="1:14" x14ac:dyDescent="0.25">
      <c r="A2976" s="2">
        <v>1</v>
      </c>
      <c r="B2976" s="2">
        <v>2016</v>
      </c>
      <c r="C2976" t="s">
        <v>337</v>
      </c>
      <c r="D2976" t="s">
        <v>48</v>
      </c>
      <c r="E2976" s="2">
        <v>0</v>
      </c>
      <c r="F2976" s="2">
        <v>0</v>
      </c>
      <c r="G2976" t="s">
        <v>298</v>
      </c>
      <c r="H2976" t="s">
        <v>298</v>
      </c>
      <c r="I2976" t="s">
        <v>21</v>
      </c>
      <c r="J2976" t="s">
        <v>135</v>
      </c>
      <c r="K2976" s="2">
        <v>4</v>
      </c>
      <c r="L2976" t="s">
        <v>55</v>
      </c>
      <c r="M2976" t="s">
        <v>136</v>
      </c>
      <c r="N2976" t="s">
        <v>57</v>
      </c>
    </row>
    <row r="2977" spans="1:14" x14ac:dyDescent="0.25">
      <c r="A2977" s="2">
        <v>1</v>
      </c>
      <c r="B2977" s="2">
        <v>2016</v>
      </c>
      <c r="C2977" t="s">
        <v>337</v>
      </c>
      <c r="D2977" t="s">
        <v>48</v>
      </c>
      <c r="E2977" s="2">
        <v>0</v>
      </c>
      <c r="F2977" s="2">
        <v>0</v>
      </c>
      <c r="G2977" t="s">
        <v>298</v>
      </c>
      <c r="H2977" t="s">
        <v>298</v>
      </c>
      <c r="I2977" t="s">
        <v>21</v>
      </c>
      <c r="J2977" t="s">
        <v>137</v>
      </c>
      <c r="K2977" s="2">
        <v>4</v>
      </c>
      <c r="L2977" t="s">
        <v>55</v>
      </c>
      <c r="M2977" t="s">
        <v>138</v>
      </c>
      <c r="N2977" t="s">
        <v>57</v>
      </c>
    </row>
    <row r="2978" spans="1:14" x14ac:dyDescent="0.25">
      <c r="A2978" s="2">
        <v>1</v>
      </c>
      <c r="B2978" s="2">
        <v>2016</v>
      </c>
      <c r="C2978" t="s">
        <v>337</v>
      </c>
      <c r="D2978" t="s">
        <v>48</v>
      </c>
      <c r="E2978" s="2">
        <v>0</v>
      </c>
      <c r="F2978" s="2">
        <v>0</v>
      </c>
      <c r="G2978" t="s">
        <v>298</v>
      </c>
      <c r="H2978" t="s">
        <v>298</v>
      </c>
      <c r="I2978" t="s">
        <v>21</v>
      </c>
      <c r="J2978" t="s">
        <v>139</v>
      </c>
      <c r="K2978" s="2">
        <v>3</v>
      </c>
      <c r="L2978" t="s">
        <v>85</v>
      </c>
      <c r="M2978" t="s">
        <v>140</v>
      </c>
      <c r="N2978" t="s">
        <v>126</v>
      </c>
    </row>
    <row r="2979" spans="1:14" x14ac:dyDescent="0.25">
      <c r="A2979" s="2">
        <v>1</v>
      </c>
      <c r="B2979" s="2">
        <v>2016</v>
      </c>
      <c r="C2979" t="s">
        <v>337</v>
      </c>
      <c r="D2979" t="s">
        <v>48</v>
      </c>
      <c r="E2979" s="2">
        <v>0</v>
      </c>
      <c r="F2979" s="2">
        <v>0</v>
      </c>
      <c r="G2979" t="s">
        <v>298</v>
      </c>
      <c r="H2979" t="s">
        <v>298</v>
      </c>
      <c r="I2979" t="s">
        <v>21</v>
      </c>
      <c r="J2979" t="s">
        <v>141</v>
      </c>
      <c r="K2979" s="2">
        <v>5</v>
      </c>
      <c r="L2979" t="s">
        <v>85</v>
      </c>
      <c r="M2979" t="s">
        <v>142</v>
      </c>
      <c r="N2979" t="s">
        <v>185</v>
      </c>
    </row>
    <row r="2980" spans="1:14" x14ac:dyDescent="0.25">
      <c r="A2980" s="2">
        <v>1</v>
      </c>
      <c r="B2980" s="2">
        <v>2016</v>
      </c>
      <c r="C2980" t="s">
        <v>337</v>
      </c>
      <c r="D2980" t="s">
        <v>48</v>
      </c>
      <c r="E2980" s="2">
        <v>0</v>
      </c>
      <c r="F2980" s="2">
        <v>0</v>
      </c>
      <c r="G2980" t="s">
        <v>298</v>
      </c>
      <c r="H2980" t="s">
        <v>298</v>
      </c>
      <c r="I2980" t="s">
        <v>21</v>
      </c>
      <c r="J2980" t="s">
        <v>143</v>
      </c>
      <c r="K2980" s="2">
        <v>3</v>
      </c>
      <c r="L2980" t="s">
        <v>85</v>
      </c>
      <c r="M2980" t="s">
        <v>144</v>
      </c>
      <c r="N2980" t="s">
        <v>126</v>
      </c>
    </row>
    <row r="2981" spans="1:14" x14ac:dyDescent="0.25">
      <c r="A2981" s="2">
        <v>1</v>
      </c>
      <c r="B2981" s="2">
        <v>2016</v>
      </c>
      <c r="C2981" t="s">
        <v>337</v>
      </c>
      <c r="D2981" t="s">
        <v>48</v>
      </c>
      <c r="E2981" s="2">
        <v>0</v>
      </c>
      <c r="F2981" s="2">
        <v>0</v>
      </c>
      <c r="G2981" t="s">
        <v>298</v>
      </c>
      <c r="H2981" t="s">
        <v>298</v>
      </c>
      <c r="I2981" t="s">
        <v>21</v>
      </c>
      <c r="J2981" t="s">
        <v>145</v>
      </c>
      <c r="K2981" s="2">
        <v>3</v>
      </c>
      <c r="L2981" t="s">
        <v>55</v>
      </c>
      <c r="M2981" t="s">
        <v>146</v>
      </c>
      <c r="N2981" t="s">
        <v>178</v>
      </c>
    </row>
    <row r="2982" spans="1:14" x14ac:dyDescent="0.25">
      <c r="A2982" s="2">
        <v>1</v>
      </c>
      <c r="B2982" s="2">
        <v>2016</v>
      </c>
      <c r="C2982" t="s">
        <v>337</v>
      </c>
      <c r="D2982" t="s">
        <v>48</v>
      </c>
      <c r="E2982" s="2">
        <v>0</v>
      </c>
      <c r="F2982" s="2">
        <v>0</v>
      </c>
      <c r="G2982" t="s">
        <v>298</v>
      </c>
      <c r="H2982" t="s">
        <v>298</v>
      </c>
      <c r="I2982" t="s">
        <v>21</v>
      </c>
      <c r="J2982" t="s">
        <v>147</v>
      </c>
      <c r="K2982" s="2">
        <v>3</v>
      </c>
      <c r="L2982" t="s">
        <v>55</v>
      </c>
      <c r="M2982" t="s">
        <v>148</v>
      </c>
      <c r="N2982" t="s">
        <v>178</v>
      </c>
    </row>
    <row r="2983" spans="1:14" x14ac:dyDescent="0.25">
      <c r="A2983" s="2">
        <v>1</v>
      </c>
      <c r="B2983" s="2">
        <v>2016</v>
      </c>
      <c r="C2983" t="s">
        <v>337</v>
      </c>
      <c r="D2983" t="s">
        <v>48</v>
      </c>
      <c r="E2983" s="2">
        <v>0</v>
      </c>
      <c r="F2983" s="2">
        <v>0</v>
      </c>
      <c r="G2983" t="s">
        <v>298</v>
      </c>
      <c r="H2983" t="s">
        <v>298</v>
      </c>
      <c r="I2983" t="s">
        <v>21</v>
      </c>
      <c r="J2983" t="s">
        <v>149</v>
      </c>
      <c r="K2983" s="2">
        <v>2</v>
      </c>
      <c r="L2983" t="s">
        <v>55</v>
      </c>
      <c r="M2983" t="s">
        <v>150</v>
      </c>
      <c r="N2983" t="s">
        <v>187</v>
      </c>
    </row>
    <row r="2984" spans="1:14" x14ac:dyDescent="0.25">
      <c r="A2984" s="2">
        <v>1</v>
      </c>
      <c r="B2984" s="2">
        <v>2016</v>
      </c>
      <c r="C2984" t="s">
        <v>337</v>
      </c>
      <c r="D2984" t="s">
        <v>48</v>
      </c>
      <c r="E2984" s="2">
        <v>0</v>
      </c>
      <c r="F2984" s="2">
        <v>0</v>
      </c>
      <c r="G2984" t="s">
        <v>298</v>
      </c>
      <c r="H2984" t="s">
        <v>298</v>
      </c>
      <c r="I2984" t="s">
        <v>21</v>
      </c>
      <c r="J2984" t="s">
        <v>151</v>
      </c>
      <c r="K2984" s="3"/>
      <c r="L2984" t="s">
        <v>52</v>
      </c>
      <c r="M2984" t="s">
        <v>152</v>
      </c>
    </row>
    <row r="2985" spans="1:14" x14ac:dyDescent="0.25">
      <c r="A2985" s="2">
        <v>1</v>
      </c>
      <c r="B2985" s="2">
        <v>2016</v>
      </c>
      <c r="C2985" t="s">
        <v>337</v>
      </c>
      <c r="D2985" t="s">
        <v>48</v>
      </c>
      <c r="E2985" s="2">
        <v>0</v>
      </c>
      <c r="F2985" s="2">
        <v>0</v>
      </c>
      <c r="G2985" t="s">
        <v>298</v>
      </c>
      <c r="H2985" t="s">
        <v>298</v>
      </c>
      <c r="I2985" t="s">
        <v>21</v>
      </c>
      <c r="J2985" t="s">
        <v>153</v>
      </c>
      <c r="K2985" s="2">
        <v>4</v>
      </c>
      <c r="L2985" t="s">
        <v>75</v>
      </c>
      <c r="M2985" t="s">
        <v>154</v>
      </c>
      <c r="N2985" t="s">
        <v>209</v>
      </c>
    </row>
    <row r="2986" spans="1:14" x14ac:dyDescent="0.25">
      <c r="A2986" s="2">
        <v>1</v>
      </c>
      <c r="B2986" s="2">
        <v>2016</v>
      </c>
      <c r="C2986" t="s">
        <v>337</v>
      </c>
      <c r="D2986" t="s">
        <v>48</v>
      </c>
      <c r="E2986" s="2">
        <v>0</v>
      </c>
      <c r="F2986" s="2">
        <v>0</v>
      </c>
      <c r="G2986" t="s">
        <v>298</v>
      </c>
      <c r="H2986" t="s">
        <v>298</v>
      </c>
      <c r="I2986" t="s">
        <v>21</v>
      </c>
      <c r="J2986" t="s">
        <v>156</v>
      </c>
      <c r="K2986" s="2">
        <v>1</v>
      </c>
      <c r="L2986" t="s">
        <v>75</v>
      </c>
      <c r="M2986" t="s">
        <v>157</v>
      </c>
      <c r="N2986" t="s">
        <v>158</v>
      </c>
    </row>
    <row r="2987" spans="1:14" x14ac:dyDescent="0.25">
      <c r="A2987" s="2">
        <v>1</v>
      </c>
      <c r="B2987" s="2">
        <v>2016</v>
      </c>
      <c r="C2987" t="s">
        <v>337</v>
      </c>
      <c r="D2987" t="s">
        <v>48</v>
      </c>
      <c r="E2987" s="2">
        <v>0</v>
      </c>
      <c r="F2987" s="2">
        <v>0</v>
      </c>
      <c r="G2987" t="s">
        <v>298</v>
      </c>
      <c r="H2987" t="s">
        <v>298</v>
      </c>
      <c r="I2987" t="s">
        <v>21</v>
      </c>
      <c r="J2987" t="s">
        <v>159</v>
      </c>
      <c r="K2987" s="3"/>
      <c r="L2987" t="s">
        <v>52</v>
      </c>
      <c r="M2987" t="s">
        <v>160</v>
      </c>
    </row>
    <row r="2988" spans="1:14" x14ac:dyDescent="0.25">
      <c r="A2988" s="2">
        <v>1</v>
      </c>
      <c r="B2988" s="2">
        <v>2016</v>
      </c>
      <c r="C2988" t="s">
        <v>337</v>
      </c>
      <c r="D2988" t="s">
        <v>48</v>
      </c>
      <c r="E2988" s="2">
        <v>0</v>
      </c>
      <c r="F2988" s="2">
        <v>0</v>
      </c>
      <c r="G2988" t="s">
        <v>298</v>
      </c>
      <c r="H2988" t="s">
        <v>298</v>
      </c>
      <c r="I2988" t="s">
        <v>21</v>
      </c>
      <c r="J2988" t="s">
        <v>161</v>
      </c>
      <c r="K2988" s="3"/>
      <c r="L2988" t="s">
        <v>52</v>
      </c>
      <c r="M2988" t="s">
        <v>162</v>
      </c>
    </row>
    <row r="2989" spans="1:14" x14ac:dyDescent="0.25">
      <c r="A2989" s="2">
        <v>1</v>
      </c>
      <c r="B2989" s="2">
        <v>2016</v>
      </c>
      <c r="C2989" t="s">
        <v>337</v>
      </c>
      <c r="D2989" t="s">
        <v>48</v>
      </c>
      <c r="E2989" s="2">
        <v>0</v>
      </c>
      <c r="F2989" s="2">
        <v>0</v>
      </c>
      <c r="G2989" t="s">
        <v>298</v>
      </c>
      <c r="H2989" t="s">
        <v>298</v>
      </c>
      <c r="I2989" t="s">
        <v>21</v>
      </c>
      <c r="J2989" t="s">
        <v>163</v>
      </c>
      <c r="K2989" s="2">
        <v>1</v>
      </c>
      <c r="L2989" t="s">
        <v>52</v>
      </c>
      <c r="M2989" t="s">
        <v>164</v>
      </c>
      <c r="N2989" t="s">
        <v>165</v>
      </c>
    </row>
    <row r="2990" spans="1:14" x14ac:dyDescent="0.25">
      <c r="A2990" s="2">
        <v>1</v>
      </c>
      <c r="B2990" s="2">
        <v>2016</v>
      </c>
      <c r="C2990" t="s">
        <v>337</v>
      </c>
      <c r="D2990" t="s">
        <v>48</v>
      </c>
      <c r="E2990" s="2">
        <v>0</v>
      </c>
      <c r="F2990" s="2">
        <v>0</v>
      </c>
      <c r="G2990" t="s">
        <v>298</v>
      </c>
      <c r="H2990" t="s">
        <v>298</v>
      </c>
      <c r="I2990" t="s">
        <v>21</v>
      </c>
      <c r="J2990" t="s">
        <v>166</v>
      </c>
      <c r="K2990" s="2">
        <v>4</v>
      </c>
      <c r="L2990" t="s">
        <v>55</v>
      </c>
      <c r="M2990" t="s">
        <v>167</v>
      </c>
      <c r="N2990" t="s">
        <v>57</v>
      </c>
    </row>
    <row r="2991" spans="1:14" x14ac:dyDescent="0.25">
      <c r="A2991" s="2">
        <v>1</v>
      </c>
      <c r="B2991" s="2">
        <v>2016</v>
      </c>
      <c r="C2991" t="s">
        <v>338</v>
      </c>
      <c r="D2991" t="s">
        <v>48</v>
      </c>
      <c r="E2991" s="2">
        <v>0</v>
      </c>
      <c r="F2991" s="2">
        <v>0</v>
      </c>
      <c r="G2991" t="s">
        <v>339</v>
      </c>
      <c r="H2991" t="s">
        <v>339</v>
      </c>
      <c r="I2991" t="s">
        <v>15</v>
      </c>
      <c r="J2991" t="s">
        <v>51</v>
      </c>
      <c r="K2991" s="3"/>
      <c r="L2991" t="s">
        <v>52</v>
      </c>
      <c r="M2991" t="s">
        <v>53</v>
      </c>
    </row>
    <row r="2992" spans="1:14" x14ac:dyDescent="0.25">
      <c r="A2992" s="2">
        <v>1</v>
      </c>
      <c r="B2992" s="2">
        <v>2016</v>
      </c>
      <c r="C2992" t="s">
        <v>338</v>
      </c>
      <c r="D2992" t="s">
        <v>48</v>
      </c>
      <c r="E2992" s="2">
        <v>0</v>
      </c>
      <c r="F2992" s="2">
        <v>0</v>
      </c>
      <c r="G2992" t="s">
        <v>339</v>
      </c>
      <c r="H2992" t="s">
        <v>339</v>
      </c>
      <c r="I2992" t="s">
        <v>15</v>
      </c>
      <c r="J2992" t="s">
        <v>54</v>
      </c>
      <c r="K2992" s="2">
        <v>3</v>
      </c>
      <c r="L2992" t="s">
        <v>55</v>
      </c>
      <c r="M2992" t="s">
        <v>56</v>
      </c>
      <c r="N2992" t="s">
        <v>178</v>
      </c>
    </row>
    <row r="2993" spans="1:14" x14ac:dyDescent="0.25">
      <c r="A2993" s="2">
        <v>1</v>
      </c>
      <c r="B2993" s="2">
        <v>2016</v>
      </c>
      <c r="C2993" t="s">
        <v>338</v>
      </c>
      <c r="D2993" t="s">
        <v>48</v>
      </c>
      <c r="E2993" s="2">
        <v>0</v>
      </c>
      <c r="F2993" s="2">
        <v>0</v>
      </c>
      <c r="G2993" t="s">
        <v>339</v>
      </c>
      <c r="H2993" t="s">
        <v>339</v>
      </c>
      <c r="I2993" t="s">
        <v>15</v>
      </c>
      <c r="J2993" t="s">
        <v>58</v>
      </c>
      <c r="K2993" s="2">
        <v>3</v>
      </c>
      <c r="L2993" t="s">
        <v>55</v>
      </c>
      <c r="M2993" t="s">
        <v>59</v>
      </c>
      <c r="N2993" t="s">
        <v>178</v>
      </c>
    </row>
    <row r="2994" spans="1:14" x14ac:dyDescent="0.25">
      <c r="A2994" s="2">
        <v>1</v>
      </c>
      <c r="B2994" s="2">
        <v>2016</v>
      </c>
      <c r="C2994" t="s">
        <v>338</v>
      </c>
      <c r="D2994" t="s">
        <v>48</v>
      </c>
      <c r="E2994" s="2">
        <v>0</v>
      </c>
      <c r="F2994" s="2">
        <v>0</v>
      </c>
      <c r="G2994" t="s">
        <v>339</v>
      </c>
      <c r="H2994" t="s">
        <v>339</v>
      </c>
      <c r="I2994" t="s">
        <v>15</v>
      </c>
      <c r="J2994" t="s">
        <v>60</v>
      </c>
      <c r="K2994" s="2">
        <v>2</v>
      </c>
      <c r="L2994" t="s">
        <v>61</v>
      </c>
      <c r="M2994" t="s">
        <v>62</v>
      </c>
      <c r="N2994" t="s">
        <v>63</v>
      </c>
    </row>
    <row r="2995" spans="1:14" x14ac:dyDescent="0.25">
      <c r="A2995" s="2">
        <v>1</v>
      </c>
      <c r="B2995" s="2">
        <v>2016</v>
      </c>
      <c r="C2995" t="s">
        <v>338</v>
      </c>
      <c r="D2995" t="s">
        <v>48</v>
      </c>
      <c r="E2995" s="2">
        <v>0</v>
      </c>
      <c r="F2995" s="2">
        <v>0</v>
      </c>
      <c r="G2995" t="s">
        <v>339</v>
      </c>
      <c r="H2995" t="s">
        <v>339</v>
      </c>
      <c r="I2995" t="s">
        <v>15</v>
      </c>
      <c r="J2995" t="s">
        <v>64</v>
      </c>
      <c r="K2995" s="2">
        <v>2</v>
      </c>
      <c r="L2995" t="s">
        <v>65</v>
      </c>
      <c r="M2995" t="s">
        <v>66</v>
      </c>
      <c r="N2995" t="s">
        <v>186</v>
      </c>
    </row>
    <row r="2996" spans="1:14" x14ac:dyDescent="0.25">
      <c r="A2996" s="2">
        <v>1</v>
      </c>
      <c r="B2996" s="2">
        <v>2016</v>
      </c>
      <c r="C2996" t="s">
        <v>338</v>
      </c>
      <c r="D2996" t="s">
        <v>48</v>
      </c>
      <c r="E2996" s="2">
        <v>0</v>
      </c>
      <c r="F2996" s="2">
        <v>0</v>
      </c>
      <c r="G2996" t="s">
        <v>339</v>
      </c>
      <c r="H2996" t="s">
        <v>339</v>
      </c>
      <c r="I2996" t="s">
        <v>15</v>
      </c>
      <c r="J2996" t="s">
        <v>68</v>
      </c>
      <c r="K2996" s="2">
        <v>1</v>
      </c>
      <c r="L2996" t="s">
        <v>65</v>
      </c>
      <c r="M2996" t="s">
        <v>69</v>
      </c>
      <c r="N2996" t="s">
        <v>230</v>
      </c>
    </row>
    <row r="2997" spans="1:14" x14ac:dyDescent="0.25">
      <c r="A2997" s="2">
        <v>1</v>
      </c>
      <c r="B2997" s="2">
        <v>2016</v>
      </c>
      <c r="C2997" t="s">
        <v>338</v>
      </c>
      <c r="D2997" t="s">
        <v>48</v>
      </c>
      <c r="E2997" s="2">
        <v>0</v>
      </c>
      <c r="F2997" s="2">
        <v>0</v>
      </c>
      <c r="G2997" t="s">
        <v>339</v>
      </c>
      <c r="H2997" t="s">
        <v>339</v>
      </c>
      <c r="I2997" t="s">
        <v>15</v>
      </c>
      <c r="J2997" t="s">
        <v>70</v>
      </c>
      <c r="K2997" s="2">
        <v>3</v>
      </c>
      <c r="L2997" t="s">
        <v>65</v>
      </c>
      <c r="M2997" t="s">
        <v>71</v>
      </c>
      <c r="N2997" t="s">
        <v>67</v>
      </c>
    </row>
    <row r="2998" spans="1:14" x14ac:dyDescent="0.25">
      <c r="A2998" s="2">
        <v>1</v>
      </c>
      <c r="B2998" s="2">
        <v>2016</v>
      </c>
      <c r="C2998" t="s">
        <v>338</v>
      </c>
      <c r="D2998" t="s">
        <v>48</v>
      </c>
      <c r="E2998" s="2">
        <v>0</v>
      </c>
      <c r="F2998" s="2">
        <v>0</v>
      </c>
      <c r="G2998" t="s">
        <v>339</v>
      </c>
      <c r="H2998" t="s">
        <v>339</v>
      </c>
      <c r="I2998" t="s">
        <v>15</v>
      </c>
      <c r="J2998" t="s">
        <v>72</v>
      </c>
      <c r="K2998" s="3"/>
      <c r="L2998" t="s">
        <v>52</v>
      </c>
      <c r="M2998" t="s">
        <v>73</v>
      </c>
    </row>
    <row r="2999" spans="1:14" x14ac:dyDescent="0.25">
      <c r="A2999" s="2">
        <v>1</v>
      </c>
      <c r="B2999" s="2">
        <v>2016</v>
      </c>
      <c r="C2999" t="s">
        <v>338</v>
      </c>
      <c r="D2999" t="s">
        <v>48</v>
      </c>
      <c r="E2999" s="2">
        <v>0</v>
      </c>
      <c r="F2999" s="2">
        <v>0</v>
      </c>
      <c r="G2999" t="s">
        <v>339</v>
      </c>
      <c r="H2999" t="s">
        <v>339</v>
      </c>
      <c r="I2999" t="s">
        <v>15</v>
      </c>
      <c r="J2999" t="s">
        <v>74</v>
      </c>
      <c r="K2999" s="2">
        <v>1</v>
      </c>
      <c r="L2999" t="s">
        <v>75</v>
      </c>
      <c r="M2999" t="s">
        <v>76</v>
      </c>
      <c r="N2999" t="s">
        <v>77</v>
      </c>
    </row>
    <row r="3000" spans="1:14" x14ac:dyDescent="0.25">
      <c r="A3000" s="2">
        <v>1</v>
      </c>
      <c r="B3000" s="2">
        <v>2016</v>
      </c>
      <c r="C3000" t="s">
        <v>338</v>
      </c>
      <c r="D3000" t="s">
        <v>48</v>
      </c>
      <c r="E3000" s="2">
        <v>0</v>
      </c>
      <c r="F3000" s="2">
        <v>0</v>
      </c>
      <c r="G3000" t="s">
        <v>339</v>
      </c>
      <c r="H3000" t="s">
        <v>339</v>
      </c>
      <c r="I3000" t="s">
        <v>15</v>
      </c>
      <c r="J3000" t="s">
        <v>78</v>
      </c>
      <c r="K3000" s="2">
        <v>7</v>
      </c>
      <c r="L3000" t="s">
        <v>75</v>
      </c>
      <c r="M3000" t="s">
        <v>79</v>
      </c>
      <c r="N3000" t="s">
        <v>212</v>
      </c>
    </row>
    <row r="3001" spans="1:14" x14ac:dyDescent="0.25">
      <c r="A3001" s="2">
        <v>1</v>
      </c>
      <c r="B3001" s="2">
        <v>2016</v>
      </c>
      <c r="C3001" t="s">
        <v>338</v>
      </c>
      <c r="D3001" t="s">
        <v>48</v>
      </c>
      <c r="E3001" s="2">
        <v>0</v>
      </c>
      <c r="F3001" s="2">
        <v>0</v>
      </c>
      <c r="G3001" t="s">
        <v>339</v>
      </c>
      <c r="H3001" t="s">
        <v>339</v>
      </c>
      <c r="I3001" t="s">
        <v>15</v>
      </c>
      <c r="J3001" t="s">
        <v>81</v>
      </c>
      <c r="K3001" s="2">
        <v>1</v>
      </c>
      <c r="L3001" t="s">
        <v>75</v>
      </c>
      <c r="M3001" t="s">
        <v>82</v>
      </c>
      <c r="N3001" t="s">
        <v>83</v>
      </c>
    </row>
    <row r="3002" spans="1:14" x14ac:dyDescent="0.25">
      <c r="A3002" s="2">
        <v>1</v>
      </c>
      <c r="B3002" s="2">
        <v>2016</v>
      </c>
      <c r="C3002" t="s">
        <v>338</v>
      </c>
      <c r="D3002" t="s">
        <v>48</v>
      </c>
      <c r="E3002" s="2">
        <v>0</v>
      </c>
      <c r="F3002" s="2">
        <v>0</v>
      </c>
      <c r="G3002" t="s">
        <v>339</v>
      </c>
      <c r="H3002" t="s">
        <v>339</v>
      </c>
      <c r="I3002" t="s">
        <v>15</v>
      </c>
      <c r="J3002" t="s">
        <v>84</v>
      </c>
      <c r="K3002" s="2">
        <v>4</v>
      </c>
      <c r="L3002" t="s">
        <v>85</v>
      </c>
      <c r="M3002" t="s">
        <v>86</v>
      </c>
      <c r="N3002" t="s">
        <v>87</v>
      </c>
    </row>
    <row r="3003" spans="1:14" x14ac:dyDescent="0.25">
      <c r="A3003" s="2">
        <v>1</v>
      </c>
      <c r="B3003" s="2">
        <v>2016</v>
      </c>
      <c r="C3003" t="s">
        <v>338</v>
      </c>
      <c r="D3003" t="s">
        <v>48</v>
      </c>
      <c r="E3003" s="2">
        <v>0</v>
      </c>
      <c r="F3003" s="2">
        <v>0</v>
      </c>
      <c r="G3003" t="s">
        <v>339</v>
      </c>
      <c r="H3003" t="s">
        <v>339</v>
      </c>
      <c r="I3003" t="s">
        <v>15</v>
      </c>
      <c r="J3003" t="s">
        <v>88</v>
      </c>
      <c r="K3003" s="2">
        <v>3</v>
      </c>
      <c r="L3003" t="s">
        <v>85</v>
      </c>
      <c r="M3003" t="s">
        <v>89</v>
      </c>
      <c r="N3003" t="s">
        <v>126</v>
      </c>
    </row>
    <row r="3004" spans="1:14" x14ac:dyDescent="0.25">
      <c r="A3004" s="2">
        <v>1</v>
      </c>
      <c r="B3004" s="2">
        <v>2016</v>
      </c>
      <c r="C3004" t="s">
        <v>338</v>
      </c>
      <c r="D3004" t="s">
        <v>48</v>
      </c>
      <c r="E3004" s="2">
        <v>0</v>
      </c>
      <c r="F3004" s="2">
        <v>0</v>
      </c>
      <c r="G3004" t="s">
        <v>339</v>
      </c>
      <c r="H3004" t="s">
        <v>339</v>
      </c>
      <c r="I3004" t="s">
        <v>15</v>
      </c>
      <c r="J3004" t="s">
        <v>90</v>
      </c>
      <c r="K3004" s="2">
        <v>3</v>
      </c>
      <c r="L3004" t="s">
        <v>75</v>
      </c>
      <c r="M3004" t="s">
        <v>91</v>
      </c>
      <c r="N3004" t="s">
        <v>95</v>
      </c>
    </row>
    <row r="3005" spans="1:14" x14ac:dyDescent="0.25">
      <c r="A3005" s="2">
        <v>1</v>
      </c>
      <c r="B3005" s="2">
        <v>2016</v>
      </c>
      <c r="C3005" t="s">
        <v>338</v>
      </c>
      <c r="D3005" t="s">
        <v>48</v>
      </c>
      <c r="E3005" s="2">
        <v>0</v>
      </c>
      <c r="F3005" s="2">
        <v>0</v>
      </c>
      <c r="G3005" t="s">
        <v>339</v>
      </c>
      <c r="H3005" t="s">
        <v>339</v>
      </c>
      <c r="I3005" t="s">
        <v>15</v>
      </c>
      <c r="J3005" t="s">
        <v>93</v>
      </c>
      <c r="K3005" s="2">
        <v>2</v>
      </c>
      <c r="L3005" t="s">
        <v>75</v>
      </c>
      <c r="M3005" t="s">
        <v>94</v>
      </c>
      <c r="N3005" t="s">
        <v>176</v>
      </c>
    </row>
    <row r="3006" spans="1:14" x14ac:dyDescent="0.25">
      <c r="A3006" s="2">
        <v>1</v>
      </c>
      <c r="B3006" s="2">
        <v>2016</v>
      </c>
      <c r="C3006" t="s">
        <v>338</v>
      </c>
      <c r="D3006" t="s">
        <v>48</v>
      </c>
      <c r="E3006" s="2">
        <v>0</v>
      </c>
      <c r="F3006" s="2">
        <v>0</v>
      </c>
      <c r="G3006" t="s">
        <v>339</v>
      </c>
      <c r="H3006" t="s">
        <v>339</v>
      </c>
      <c r="I3006" t="s">
        <v>15</v>
      </c>
      <c r="J3006" t="s">
        <v>96</v>
      </c>
      <c r="K3006" s="2">
        <v>2</v>
      </c>
      <c r="L3006" t="s">
        <v>75</v>
      </c>
      <c r="M3006" t="s">
        <v>97</v>
      </c>
      <c r="N3006" t="s">
        <v>176</v>
      </c>
    </row>
    <row r="3007" spans="1:14" x14ac:dyDescent="0.25">
      <c r="A3007" s="2">
        <v>1</v>
      </c>
      <c r="B3007" s="2">
        <v>2016</v>
      </c>
      <c r="C3007" t="s">
        <v>338</v>
      </c>
      <c r="D3007" t="s">
        <v>48</v>
      </c>
      <c r="E3007" s="2">
        <v>0</v>
      </c>
      <c r="F3007" s="2">
        <v>0</v>
      </c>
      <c r="G3007" t="s">
        <v>339</v>
      </c>
      <c r="H3007" t="s">
        <v>339</v>
      </c>
      <c r="I3007" t="s">
        <v>15</v>
      </c>
      <c r="J3007" t="s">
        <v>98</v>
      </c>
      <c r="K3007" s="2">
        <v>5</v>
      </c>
      <c r="L3007" t="s">
        <v>85</v>
      </c>
      <c r="M3007" t="s">
        <v>99</v>
      </c>
      <c r="N3007" t="s">
        <v>185</v>
      </c>
    </row>
    <row r="3008" spans="1:14" x14ac:dyDescent="0.25">
      <c r="A3008" s="2">
        <v>1</v>
      </c>
      <c r="B3008" s="2">
        <v>2016</v>
      </c>
      <c r="C3008" t="s">
        <v>338</v>
      </c>
      <c r="D3008" t="s">
        <v>48</v>
      </c>
      <c r="E3008" s="2">
        <v>0</v>
      </c>
      <c r="F3008" s="2">
        <v>0</v>
      </c>
      <c r="G3008" t="s">
        <v>339</v>
      </c>
      <c r="H3008" t="s">
        <v>339</v>
      </c>
      <c r="I3008" t="s">
        <v>15</v>
      </c>
      <c r="J3008" t="s">
        <v>100</v>
      </c>
      <c r="K3008" s="3"/>
      <c r="L3008" t="s">
        <v>61</v>
      </c>
      <c r="M3008" t="s">
        <v>101</v>
      </c>
    </row>
    <row r="3009" spans="1:14" x14ac:dyDescent="0.25">
      <c r="A3009" s="2">
        <v>1</v>
      </c>
      <c r="B3009" s="2">
        <v>2016</v>
      </c>
      <c r="C3009" t="s">
        <v>338</v>
      </c>
      <c r="D3009" t="s">
        <v>48</v>
      </c>
      <c r="E3009" s="2">
        <v>0</v>
      </c>
      <c r="F3009" s="2">
        <v>0</v>
      </c>
      <c r="G3009" t="s">
        <v>339</v>
      </c>
      <c r="H3009" t="s">
        <v>339</v>
      </c>
      <c r="I3009" t="s">
        <v>15</v>
      </c>
      <c r="J3009" t="s">
        <v>102</v>
      </c>
      <c r="K3009" s="3"/>
      <c r="L3009" t="s">
        <v>61</v>
      </c>
      <c r="M3009" t="s">
        <v>103</v>
      </c>
    </row>
    <row r="3010" spans="1:14" x14ac:dyDescent="0.25">
      <c r="A3010" s="2">
        <v>1</v>
      </c>
      <c r="B3010" s="2">
        <v>2016</v>
      </c>
      <c r="C3010" t="s">
        <v>338</v>
      </c>
      <c r="D3010" t="s">
        <v>48</v>
      </c>
      <c r="E3010" s="2">
        <v>0</v>
      </c>
      <c r="F3010" s="2">
        <v>0</v>
      </c>
      <c r="G3010" t="s">
        <v>339</v>
      </c>
      <c r="H3010" t="s">
        <v>339</v>
      </c>
      <c r="I3010" t="s">
        <v>15</v>
      </c>
      <c r="J3010" t="s">
        <v>104</v>
      </c>
      <c r="K3010" s="3"/>
      <c r="L3010" t="s">
        <v>61</v>
      </c>
      <c r="M3010" t="s">
        <v>105</v>
      </c>
    </row>
    <row r="3011" spans="1:14" x14ac:dyDescent="0.25">
      <c r="A3011" s="2">
        <v>1</v>
      </c>
      <c r="B3011" s="2">
        <v>2016</v>
      </c>
      <c r="C3011" t="s">
        <v>338</v>
      </c>
      <c r="D3011" t="s">
        <v>48</v>
      </c>
      <c r="E3011" s="2">
        <v>0</v>
      </c>
      <c r="F3011" s="2">
        <v>0</v>
      </c>
      <c r="G3011" t="s">
        <v>339</v>
      </c>
      <c r="H3011" t="s">
        <v>339</v>
      </c>
      <c r="I3011" t="s">
        <v>15</v>
      </c>
      <c r="J3011" t="s">
        <v>106</v>
      </c>
      <c r="K3011" s="3"/>
      <c r="L3011" t="s">
        <v>61</v>
      </c>
      <c r="M3011" t="s">
        <v>107</v>
      </c>
    </row>
    <row r="3012" spans="1:14" x14ac:dyDescent="0.25">
      <c r="A3012" s="2">
        <v>1</v>
      </c>
      <c r="B3012" s="2">
        <v>2016</v>
      </c>
      <c r="C3012" t="s">
        <v>338</v>
      </c>
      <c r="D3012" t="s">
        <v>48</v>
      </c>
      <c r="E3012" s="2">
        <v>0</v>
      </c>
      <c r="F3012" s="2">
        <v>0</v>
      </c>
      <c r="G3012" t="s">
        <v>339</v>
      </c>
      <c r="H3012" t="s">
        <v>339</v>
      </c>
      <c r="I3012" t="s">
        <v>15</v>
      </c>
      <c r="J3012" t="s">
        <v>108</v>
      </c>
      <c r="K3012" s="3"/>
      <c r="L3012" t="s">
        <v>61</v>
      </c>
      <c r="M3012" t="s">
        <v>109</v>
      </c>
    </row>
    <row r="3013" spans="1:14" x14ac:dyDescent="0.25">
      <c r="A3013" s="2">
        <v>1</v>
      </c>
      <c r="B3013" s="2">
        <v>2016</v>
      </c>
      <c r="C3013" t="s">
        <v>338</v>
      </c>
      <c r="D3013" t="s">
        <v>48</v>
      </c>
      <c r="E3013" s="2">
        <v>0</v>
      </c>
      <c r="F3013" s="2">
        <v>0</v>
      </c>
      <c r="G3013" t="s">
        <v>339</v>
      </c>
      <c r="H3013" t="s">
        <v>339</v>
      </c>
      <c r="I3013" t="s">
        <v>15</v>
      </c>
      <c r="J3013" t="s">
        <v>110</v>
      </c>
      <c r="K3013" s="3"/>
      <c r="L3013" t="s">
        <v>61</v>
      </c>
      <c r="M3013" t="s">
        <v>111</v>
      </c>
    </row>
    <row r="3014" spans="1:14" x14ac:dyDescent="0.25">
      <c r="A3014" s="2">
        <v>1</v>
      </c>
      <c r="B3014" s="2">
        <v>2016</v>
      </c>
      <c r="C3014" t="s">
        <v>338</v>
      </c>
      <c r="D3014" t="s">
        <v>48</v>
      </c>
      <c r="E3014" s="2">
        <v>0</v>
      </c>
      <c r="F3014" s="2">
        <v>0</v>
      </c>
      <c r="G3014" t="s">
        <v>339</v>
      </c>
      <c r="H3014" t="s">
        <v>339</v>
      </c>
      <c r="I3014" t="s">
        <v>15</v>
      </c>
      <c r="J3014" t="s">
        <v>112</v>
      </c>
      <c r="K3014" s="3"/>
      <c r="L3014" t="s">
        <v>61</v>
      </c>
      <c r="M3014" t="s">
        <v>113</v>
      </c>
    </row>
    <row r="3015" spans="1:14" x14ac:dyDescent="0.25">
      <c r="A3015" s="2">
        <v>1</v>
      </c>
      <c r="B3015" s="2">
        <v>2016</v>
      </c>
      <c r="C3015" t="s">
        <v>338</v>
      </c>
      <c r="D3015" t="s">
        <v>48</v>
      </c>
      <c r="E3015" s="2">
        <v>0</v>
      </c>
      <c r="F3015" s="2">
        <v>0</v>
      </c>
      <c r="G3015" t="s">
        <v>339</v>
      </c>
      <c r="H3015" t="s">
        <v>339</v>
      </c>
      <c r="I3015" t="s">
        <v>15</v>
      </c>
      <c r="J3015" t="s">
        <v>114</v>
      </c>
      <c r="K3015" s="3"/>
      <c r="L3015" t="s">
        <v>61</v>
      </c>
      <c r="M3015" t="s">
        <v>115</v>
      </c>
    </row>
    <row r="3016" spans="1:14" x14ac:dyDescent="0.25">
      <c r="A3016" s="2">
        <v>1</v>
      </c>
      <c r="B3016" s="2">
        <v>2016</v>
      </c>
      <c r="C3016" t="s">
        <v>338</v>
      </c>
      <c r="D3016" t="s">
        <v>48</v>
      </c>
      <c r="E3016" s="2">
        <v>0</v>
      </c>
      <c r="F3016" s="2">
        <v>0</v>
      </c>
      <c r="G3016" t="s">
        <v>339</v>
      </c>
      <c r="H3016" t="s">
        <v>339</v>
      </c>
      <c r="I3016" t="s">
        <v>15</v>
      </c>
      <c r="J3016" t="s">
        <v>116</v>
      </c>
      <c r="K3016" s="2">
        <v>2</v>
      </c>
      <c r="L3016" t="s">
        <v>65</v>
      </c>
      <c r="M3016" t="s">
        <v>117</v>
      </c>
      <c r="N3016" t="s">
        <v>186</v>
      </c>
    </row>
    <row r="3017" spans="1:14" x14ac:dyDescent="0.25">
      <c r="A3017" s="2">
        <v>1</v>
      </c>
      <c r="B3017" s="2">
        <v>2016</v>
      </c>
      <c r="C3017" t="s">
        <v>338</v>
      </c>
      <c r="D3017" t="s">
        <v>48</v>
      </c>
      <c r="E3017" s="2">
        <v>0</v>
      </c>
      <c r="F3017" s="2">
        <v>0</v>
      </c>
      <c r="G3017" t="s">
        <v>339</v>
      </c>
      <c r="H3017" t="s">
        <v>339</v>
      </c>
      <c r="I3017" t="s">
        <v>15</v>
      </c>
      <c r="J3017" t="s">
        <v>118</v>
      </c>
      <c r="K3017" s="2">
        <v>3</v>
      </c>
      <c r="L3017" t="s">
        <v>55</v>
      </c>
      <c r="M3017" t="s">
        <v>119</v>
      </c>
      <c r="N3017" t="s">
        <v>178</v>
      </c>
    </row>
    <row r="3018" spans="1:14" x14ac:dyDescent="0.25">
      <c r="A3018" s="2">
        <v>1</v>
      </c>
      <c r="B3018" s="2">
        <v>2016</v>
      </c>
      <c r="C3018" t="s">
        <v>338</v>
      </c>
      <c r="D3018" t="s">
        <v>48</v>
      </c>
      <c r="E3018" s="2">
        <v>0</v>
      </c>
      <c r="F3018" s="2">
        <v>0</v>
      </c>
      <c r="G3018" t="s">
        <v>339</v>
      </c>
      <c r="H3018" t="s">
        <v>339</v>
      </c>
      <c r="I3018" t="s">
        <v>15</v>
      </c>
      <c r="J3018" t="s">
        <v>120</v>
      </c>
      <c r="K3018" s="2">
        <v>1</v>
      </c>
      <c r="L3018" t="s">
        <v>65</v>
      </c>
      <c r="M3018" t="s">
        <v>121</v>
      </c>
      <c r="N3018" t="s">
        <v>230</v>
      </c>
    </row>
    <row r="3019" spans="1:14" x14ac:dyDescent="0.25">
      <c r="A3019" s="2">
        <v>1</v>
      </c>
      <c r="B3019" s="2">
        <v>2016</v>
      </c>
      <c r="C3019" t="s">
        <v>338</v>
      </c>
      <c r="D3019" t="s">
        <v>48</v>
      </c>
      <c r="E3019" s="2">
        <v>0</v>
      </c>
      <c r="F3019" s="2">
        <v>0</v>
      </c>
      <c r="G3019" t="s">
        <v>339</v>
      </c>
      <c r="H3019" t="s">
        <v>339</v>
      </c>
      <c r="I3019" t="s">
        <v>15</v>
      </c>
      <c r="J3019" t="s">
        <v>122</v>
      </c>
      <c r="K3019" s="2">
        <v>3</v>
      </c>
      <c r="L3019" t="s">
        <v>85</v>
      </c>
      <c r="M3019" t="s">
        <v>123</v>
      </c>
      <c r="N3019" t="s">
        <v>126</v>
      </c>
    </row>
    <row r="3020" spans="1:14" x14ac:dyDescent="0.25">
      <c r="A3020" s="2">
        <v>1</v>
      </c>
      <c r="B3020" s="2">
        <v>2016</v>
      </c>
      <c r="C3020" t="s">
        <v>338</v>
      </c>
      <c r="D3020" t="s">
        <v>48</v>
      </c>
      <c r="E3020" s="2">
        <v>0</v>
      </c>
      <c r="F3020" s="2">
        <v>0</v>
      </c>
      <c r="G3020" t="s">
        <v>339</v>
      </c>
      <c r="H3020" t="s">
        <v>339</v>
      </c>
      <c r="I3020" t="s">
        <v>15</v>
      </c>
      <c r="J3020" t="s">
        <v>124</v>
      </c>
      <c r="K3020" s="2">
        <v>2</v>
      </c>
      <c r="L3020" t="s">
        <v>85</v>
      </c>
      <c r="M3020" t="s">
        <v>125</v>
      </c>
      <c r="N3020" t="s">
        <v>176</v>
      </c>
    </row>
    <row r="3021" spans="1:14" x14ac:dyDescent="0.25">
      <c r="A3021" s="2">
        <v>1</v>
      </c>
      <c r="B3021" s="2">
        <v>2016</v>
      </c>
      <c r="C3021" t="s">
        <v>338</v>
      </c>
      <c r="D3021" t="s">
        <v>48</v>
      </c>
      <c r="E3021" s="2">
        <v>0</v>
      </c>
      <c r="F3021" s="2">
        <v>0</v>
      </c>
      <c r="G3021" t="s">
        <v>339</v>
      </c>
      <c r="H3021" t="s">
        <v>339</v>
      </c>
      <c r="I3021" t="s">
        <v>15</v>
      </c>
      <c r="J3021" t="s">
        <v>127</v>
      </c>
      <c r="K3021" s="2">
        <v>4</v>
      </c>
      <c r="L3021" t="s">
        <v>85</v>
      </c>
      <c r="M3021" t="s">
        <v>128</v>
      </c>
      <c r="N3021" t="s">
        <v>87</v>
      </c>
    </row>
    <row r="3022" spans="1:14" x14ac:dyDescent="0.25">
      <c r="A3022" s="2">
        <v>1</v>
      </c>
      <c r="B3022" s="2">
        <v>2016</v>
      </c>
      <c r="C3022" t="s">
        <v>338</v>
      </c>
      <c r="D3022" t="s">
        <v>48</v>
      </c>
      <c r="E3022" s="2">
        <v>0</v>
      </c>
      <c r="F3022" s="2">
        <v>0</v>
      </c>
      <c r="G3022" t="s">
        <v>339</v>
      </c>
      <c r="H3022" t="s">
        <v>339</v>
      </c>
      <c r="I3022" t="s">
        <v>15</v>
      </c>
      <c r="J3022" t="s">
        <v>129</v>
      </c>
      <c r="K3022" s="2">
        <v>3</v>
      </c>
      <c r="L3022" t="s">
        <v>85</v>
      </c>
      <c r="M3022" t="s">
        <v>130</v>
      </c>
      <c r="N3022" t="s">
        <v>126</v>
      </c>
    </row>
    <row r="3023" spans="1:14" x14ac:dyDescent="0.25">
      <c r="A3023" s="2">
        <v>1</v>
      </c>
      <c r="B3023" s="2">
        <v>2016</v>
      </c>
      <c r="C3023" t="s">
        <v>338</v>
      </c>
      <c r="D3023" t="s">
        <v>48</v>
      </c>
      <c r="E3023" s="2">
        <v>0</v>
      </c>
      <c r="F3023" s="2">
        <v>0</v>
      </c>
      <c r="G3023" t="s">
        <v>339</v>
      </c>
      <c r="H3023" t="s">
        <v>339</v>
      </c>
      <c r="I3023" t="s">
        <v>15</v>
      </c>
      <c r="J3023" t="s">
        <v>131</v>
      </c>
      <c r="K3023" s="2">
        <v>3</v>
      </c>
      <c r="L3023" t="s">
        <v>85</v>
      </c>
      <c r="M3023" t="s">
        <v>132</v>
      </c>
      <c r="N3023" t="s">
        <v>126</v>
      </c>
    </row>
    <row r="3024" spans="1:14" x14ac:dyDescent="0.25">
      <c r="A3024" s="2">
        <v>1</v>
      </c>
      <c r="B3024" s="2">
        <v>2016</v>
      </c>
      <c r="C3024" t="s">
        <v>338</v>
      </c>
      <c r="D3024" t="s">
        <v>48</v>
      </c>
      <c r="E3024" s="2">
        <v>0</v>
      </c>
      <c r="F3024" s="2">
        <v>0</v>
      </c>
      <c r="G3024" t="s">
        <v>339</v>
      </c>
      <c r="H3024" t="s">
        <v>339</v>
      </c>
      <c r="I3024" t="s">
        <v>15</v>
      </c>
      <c r="J3024" t="s">
        <v>133</v>
      </c>
      <c r="K3024" s="2">
        <v>2</v>
      </c>
      <c r="L3024" t="s">
        <v>52</v>
      </c>
      <c r="M3024" t="s">
        <v>134</v>
      </c>
      <c r="N3024" t="s">
        <v>63</v>
      </c>
    </row>
    <row r="3025" spans="1:14" x14ac:dyDescent="0.25">
      <c r="A3025" s="2">
        <v>1</v>
      </c>
      <c r="B3025" s="2">
        <v>2016</v>
      </c>
      <c r="C3025" t="s">
        <v>338</v>
      </c>
      <c r="D3025" t="s">
        <v>48</v>
      </c>
      <c r="E3025" s="2">
        <v>0</v>
      </c>
      <c r="F3025" s="2">
        <v>0</v>
      </c>
      <c r="G3025" t="s">
        <v>339</v>
      </c>
      <c r="H3025" t="s">
        <v>339</v>
      </c>
      <c r="I3025" t="s">
        <v>15</v>
      </c>
      <c r="J3025" t="s">
        <v>135</v>
      </c>
      <c r="K3025" s="2">
        <v>3</v>
      </c>
      <c r="L3025" t="s">
        <v>55</v>
      </c>
      <c r="M3025" t="s">
        <v>136</v>
      </c>
      <c r="N3025" t="s">
        <v>178</v>
      </c>
    </row>
    <row r="3026" spans="1:14" x14ac:dyDescent="0.25">
      <c r="A3026" s="2">
        <v>1</v>
      </c>
      <c r="B3026" s="2">
        <v>2016</v>
      </c>
      <c r="C3026" t="s">
        <v>338</v>
      </c>
      <c r="D3026" t="s">
        <v>48</v>
      </c>
      <c r="E3026" s="2">
        <v>0</v>
      </c>
      <c r="F3026" s="2">
        <v>0</v>
      </c>
      <c r="G3026" t="s">
        <v>339</v>
      </c>
      <c r="H3026" t="s">
        <v>339</v>
      </c>
      <c r="I3026" t="s">
        <v>15</v>
      </c>
      <c r="J3026" t="s">
        <v>137</v>
      </c>
      <c r="K3026" s="2">
        <v>3</v>
      </c>
      <c r="L3026" t="s">
        <v>55</v>
      </c>
      <c r="M3026" t="s">
        <v>138</v>
      </c>
      <c r="N3026" t="s">
        <v>178</v>
      </c>
    </row>
    <row r="3027" spans="1:14" x14ac:dyDescent="0.25">
      <c r="A3027" s="2">
        <v>1</v>
      </c>
      <c r="B3027" s="2">
        <v>2016</v>
      </c>
      <c r="C3027" t="s">
        <v>338</v>
      </c>
      <c r="D3027" t="s">
        <v>48</v>
      </c>
      <c r="E3027" s="2">
        <v>0</v>
      </c>
      <c r="F3027" s="2">
        <v>0</v>
      </c>
      <c r="G3027" t="s">
        <v>339</v>
      </c>
      <c r="H3027" t="s">
        <v>339</v>
      </c>
      <c r="I3027" t="s">
        <v>15</v>
      </c>
      <c r="J3027" t="s">
        <v>139</v>
      </c>
      <c r="K3027" s="2">
        <v>3</v>
      </c>
      <c r="L3027" t="s">
        <v>85</v>
      </c>
      <c r="M3027" t="s">
        <v>140</v>
      </c>
      <c r="N3027" t="s">
        <v>126</v>
      </c>
    </row>
    <row r="3028" spans="1:14" x14ac:dyDescent="0.25">
      <c r="A3028" s="2">
        <v>1</v>
      </c>
      <c r="B3028" s="2">
        <v>2016</v>
      </c>
      <c r="C3028" t="s">
        <v>338</v>
      </c>
      <c r="D3028" t="s">
        <v>48</v>
      </c>
      <c r="E3028" s="2">
        <v>0</v>
      </c>
      <c r="F3028" s="2">
        <v>0</v>
      </c>
      <c r="G3028" t="s">
        <v>339</v>
      </c>
      <c r="H3028" t="s">
        <v>339</v>
      </c>
      <c r="I3028" t="s">
        <v>15</v>
      </c>
      <c r="J3028" t="s">
        <v>141</v>
      </c>
      <c r="K3028" s="2">
        <v>5</v>
      </c>
      <c r="L3028" t="s">
        <v>85</v>
      </c>
      <c r="M3028" t="s">
        <v>142</v>
      </c>
      <c r="N3028" t="s">
        <v>185</v>
      </c>
    </row>
    <row r="3029" spans="1:14" x14ac:dyDescent="0.25">
      <c r="A3029" s="2">
        <v>1</v>
      </c>
      <c r="B3029" s="2">
        <v>2016</v>
      </c>
      <c r="C3029" t="s">
        <v>338</v>
      </c>
      <c r="D3029" t="s">
        <v>48</v>
      </c>
      <c r="E3029" s="2">
        <v>0</v>
      </c>
      <c r="F3029" s="2">
        <v>0</v>
      </c>
      <c r="G3029" t="s">
        <v>339</v>
      </c>
      <c r="H3029" t="s">
        <v>339</v>
      </c>
      <c r="I3029" t="s">
        <v>15</v>
      </c>
      <c r="J3029" t="s">
        <v>143</v>
      </c>
      <c r="K3029" s="2">
        <v>3</v>
      </c>
      <c r="L3029" t="s">
        <v>85</v>
      </c>
      <c r="M3029" t="s">
        <v>144</v>
      </c>
      <c r="N3029" t="s">
        <v>126</v>
      </c>
    </row>
    <row r="3030" spans="1:14" x14ac:dyDescent="0.25">
      <c r="A3030" s="2">
        <v>1</v>
      </c>
      <c r="B3030" s="2">
        <v>2016</v>
      </c>
      <c r="C3030" t="s">
        <v>338</v>
      </c>
      <c r="D3030" t="s">
        <v>48</v>
      </c>
      <c r="E3030" s="2">
        <v>0</v>
      </c>
      <c r="F3030" s="2">
        <v>0</v>
      </c>
      <c r="G3030" t="s">
        <v>339</v>
      </c>
      <c r="H3030" t="s">
        <v>339</v>
      </c>
      <c r="I3030" t="s">
        <v>15</v>
      </c>
      <c r="J3030" t="s">
        <v>145</v>
      </c>
      <c r="K3030" s="2">
        <v>3</v>
      </c>
      <c r="L3030" t="s">
        <v>55</v>
      </c>
      <c r="M3030" t="s">
        <v>146</v>
      </c>
      <c r="N3030" t="s">
        <v>178</v>
      </c>
    </row>
    <row r="3031" spans="1:14" x14ac:dyDescent="0.25">
      <c r="A3031" s="2">
        <v>1</v>
      </c>
      <c r="B3031" s="2">
        <v>2016</v>
      </c>
      <c r="C3031" t="s">
        <v>338</v>
      </c>
      <c r="D3031" t="s">
        <v>48</v>
      </c>
      <c r="E3031" s="2">
        <v>0</v>
      </c>
      <c r="F3031" s="2">
        <v>0</v>
      </c>
      <c r="G3031" t="s">
        <v>339</v>
      </c>
      <c r="H3031" t="s">
        <v>339</v>
      </c>
      <c r="I3031" t="s">
        <v>15</v>
      </c>
      <c r="J3031" t="s">
        <v>147</v>
      </c>
      <c r="K3031" s="2">
        <v>3</v>
      </c>
      <c r="L3031" t="s">
        <v>55</v>
      </c>
      <c r="M3031" t="s">
        <v>148</v>
      </c>
      <c r="N3031" t="s">
        <v>178</v>
      </c>
    </row>
    <row r="3032" spans="1:14" x14ac:dyDescent="0.25">
      <c r="A3032" s="2">
        <v>1</v>
      </c>
      <c r="B3032" s="2">
        <v>2016</v>
      </c>
      <c r="C3032" t="s">
        <v>338</v>
      </c>
      <c r="D3032" t="s">
        <v>48</v>
      </c>
      <c r="E3032" s="2">
        <v>0</v>
      </c>
      <c r="F3032" s="2">
        <v>0</v>
      </c>
      <c r="G3032" t="s">
        <v>339</v>
      </c>
      <c r="H3032" t="s">
        <v>339</v>
      </c>
      <c r="I3032" t="s">
        <v>15</v>
      </c>
      <c r="J3032" t="s">
        <v>149</v>
      </c>
      <c r="K3032" s="2">
        <v>3</v>
      </c>
      <c r="L3032" t="s">
        <v>55</v>
      </c>
      <c r="M3032" t="s">
        <v>150</v>
      </c>
      <c r="N3032" t="s">
        <v>178</v>
      </c>
    </row>
    <row r="3033" spans="1:14" x14ac:dyDescent="0.25">
      <c r="A3033" s="2">
        <v>1</v>
      </c>
      <c r="B3033" s="2">
        <v>2016</v>
      </c>
      <c r="C3033" t="s">
        <v>338</v>
      </c>
      <c r="D3033" t="s">
        <v>48</v>
      </c>
      <c r="E3033" s="2">
        <v>0</v>
      </c>
      <c r="F3033" s="2">
        <v>0</v>
      </c>
      <c r="G3033" t="s">
        <v>339</v>
      </c>
      <c r="H3033" t="s">
        <v>339</v>
      </c>
      <c r="I3033" t="s">
        <v>15</v>
      </c>
      <c r="J3033" t="s">
        <v>151</v>
      </c>
      <c r="K3033" s="3"/>
      <c r="L3033" t="s">
        <v>52</v>
      </c>
      <c r="M3033" t="s">
        <v>152</v>
      </c>
    </row>
    <row r="3034" spans="1:14" x14ac:dyDescent="0.25">
      <c r="A3034" s="2">
        <v>1</v>
      </c>
      <c r="B3034" s="2">
        <v>2016</v>
      </c>
      <c r="C3034" t="s">
        <v>338</v>
      </c>
      <c r="D3034" t="s">
        <v>48</v>
      </c>
      <c r="E3034" s="2">
        <v>0</v>
      </c>
      <c r="F3034" s="2">
        <v>0</v>
      </c>
      <c r="G3034" t="s">
        <v>339</v>
      </c>
      <c r="H3034" t="s">
        <v>339</v>
      </c>
      <c r="I3034" t="s">
        <v>15</v>
      </c>
      <c r="J3034" t="s">
        <v>153</v>
      </c>
      <c r="K3034" s="2">
        <v>3</v>
      </c>
      <c r="L3034" t="s">
        <v>75</v>
      </c>
      <c r="M3034" t="s">
        <v>154</v>
      </c>
      <c r="N3034" t="s">
        <v>217</v>
      </c>
    </row>
    <row r="3035" spans="1:14" x14ac:dyDescent="0.25">
      <c r="A3035" s="2">
        <v>1</v>
      </c>
      <c r="B3035" s="2">
        <v>2016</v>
      </c>
      <c r="C3035" t="s">
        <v>338</v>
      </c>
      <c r="D3035" t="s">
        <v>48</v>
      </c>
      <c r="E3035" s="2">
        <v>0</v>
      </c>
      <c r="F3035" s="2">
        <v>0</v>
      </c>
      <c r="G3035" t="s">
        <v>339</v>
      </c>
      <c r="H3035" t="s">
        <v>339</v>
      </c>
      <c r="I3035" t="s">
        <v>15</v>
      </c>
      <c r="J3035" t="s">
        <v>156</v>
      </c>
      <c r="K3035" s="2">
        <v>1</v>
      </c>
      <c r="L3035" t="s">
        <v>75</v>
      </c>
      <c r="M3035" t="s">
        <v>157</v>
      </c>
      <c r="N3035" t="s">
        <v>158</v>
      </c>
    </row>
    <row r="3036" spans="1:14" x14ac:dyDescent="0.25">
      <c r="A3036" s="2">
        <v>1</v>
      </c>
      <c r="B3036" s="2">
        <v>2016</v>
      </c>
      <c r="C3036" t="s">
        <v>338</v>
      </c>
      <c r="D3036" t="s">
        <v>48</v>
      </c>
      <c r="E3036" s="2">
        <v>0</v>
      </c>
      <c r="F3036" s="2">
        <v>0</v>
      </c>
      <c r="G3036" t="s">
        <v>339</v>
      </c>
      <c r="H3036" t="s">
        <v>339</v>
      </c>
      <c r="I3036" t="s">
        <v>15</v>
      </c>
      <c r="J3036" t="s">
        <v>159</v>
      </c>
      <c r="K3036" s="3"/>
      <c r="L3036" t="s">
        <v>52</v>
      </c>
      <c r="M3036" t="s">
        <v>160</v>
      </c>
    </row>
    <row r="3037" spans="1:14" x14ac:dyDescent="0.25">
      <c r="A3037" s="2">
        <v>1</v>
      </c>
      <c r="B3037" s="2">
        <v>2016</v>
      </c>
      <c r="C3037" t="s">
        <v>338</v>
      </c>
      <c r="D3037" t="s">
        <v>48</v>
      </c>
      <c r="E3037" s="2">
        <v>0</v>
      </c>
      <c r="F3037" s="2">
        <v>0</v>
      </c>
      <c r="G3037" t="s">
        <v>339</v>
      </c>
      <c r="H3037" t="s">
        <v>339</v>
      </c>
      <c r="I3037" t="s">
        <v>15</v>
      </c>
      <c r="J3037" t="s">
        <v>161</v>
      </c>
      <c r="K3037" s="3"/>
      <c r="L3037" t="s">
        <v>52</v>
      </c>
      <c r="M3037" t="s">
        <v>162</v>
      </c>
    </row>
    <row r="3038" spans="1:14" x14ac:dyDescent="0.25">
      <c r="A3038" s="2">
        <v>1</v>
      </c>
      <c r="B3038" s="2">
        <v>2016</v>
      </c>
      <c r="C3038" t="s">
        <v>338</v>
      </c>
      <c r="D3038" t="s">
        <v>48</v>
      </c>
      <c r="E3038" s="2">
        <v>0</v>
      </c>
      <c r="F3038" s="2">
        <v>0</v>
      </c>
      <c r="G3038" t="s">
        <v>339</v>
      </c>
      <c r="H3038" t="s">
        <v>339</v>
      </c>
      <c r="I3038" t="s">
        <v>15</v>
      </c>
      <c r="J3038" t="s">
        <v>163</v>
      </c>
      <c r="K3038" s="2">
        <v>2</v>
      </c>
      <c r="L3038" t="s">
        <v>52</v>
      </c>
      <c r="M3038" t="s">
        <v>164</v>
      </c>
      <c r="N3038" t="s">
        <v>177</v>
      </c>
    </row>
    <row r="3039" spans="1:14" x14ac:dyDescent="0.25">
      <c r="A3039" s="2">
        <v>1</v>
      </c>
      <c r="B3039" s="2">
        <v>2016</v>
      </c>
      <c r="C3039" t="s">
        <v>338</v>
      </c>
      <c r="D3039" t="s">
        <v>48</v>
      </c>
      <c r="E3039" s="2">
        <v>0</v>
      </c>
      <c r="F3039" s="2">
        <v>0</v>
      </c>
      <c r="G3039" t="s">
        <v>339</v>
      </c>
      <c r="H3039" t="s">
        <v>339</v>
      </c>
      <c r="I3039" t="s">
        <v>15</v>
      </c>
      <c r="J3039" t="s">
        <v>166</v>
      </c>
      <c r="K3039" s="2">
        <v>3</v>
      </c>
      <c r="L3039" t="s">
        <v>55</v>
      </c>
      <c r="M3039" t="s">
        <v>167</v>
      </c>
      <c r="N3039" t="s">
        <v>178</v>
      </c>
    </row>
    <row r="3040" spans="1:14" x14ac:dyDescent="0.25">
      <c r="A3040" s="2">
        <v>1</v>
      </c>
      <c r="B3040" s="2">
        <v>2016</v>
      </c>
      <c r="C3040" t="s">
        <v>340</v>
      </c>
      <c r="D3040" t="s">
        <v>48</v>
      </c>
      <c r="E3040" s="2">
        <v>0</v>
      </c>
      <c r="F3040" s="2">
        <v>0</v>
      </c>
      <c r="G3040" t="s">
        <v>318</v>
      </c>
      <c r="H3040" t="s">
        <v>171</v>
      </c>
      <c r="I3040" t="s">
        <v>19</v>
      </c>
      <c r="J3040" t="s">
        <v>51</v>
      </c>
      <c r="K3040" s="3"/>
      <c r="L3040" t="s">
        <v>52</v>
      </c>
      <c r="M3040" t="s">
        <v>53</v>
      </c>
    </row>
    <row r="3041" spans="1:14" x14ac:dyDescent="0.25">
      <c r="A3041" s="2">
        <v>1</v>
      </c>
      <c r="B3041" s="2">
        <v>2016</v>
      </c>
      <c r="C3041" t="s">
        <v>340</v>
      </c>
      <c r="D3041" t="s">
        <v>48</v>
      </c>
      <c r="E3041" s="2">
        <v>0</v>
      </c>
      <c r="F3041" s="2">
        <v>0</v>
      </c>
      <c r="G3041" t="s">
        <v>318</v>
      </c>
      <c r="H3041" t="s">
        <v>171</v>
      </c>
      <c r="I3041" t="s">
        <v>19</v>
      </c>
      <c r="J3041" t="s">
        <v>54</v>
      </c>
      <c r="K3041" s="2">
        <v>3</v>
      </c>
      <c r="L3041" t="s">
        <v>55</v>
      </c>
      <c r="M3041" t="s">
        <v>56</v>
      </c>
      <c r="N3041" t="s">
        <v>178</v>
      </c>
    </row>
    <row r="3042" spans="1:14" x14ac:dyDescent="0.25">
      <c r="A3042" s="2">
        <v>1</v>
      </c>
      <c r="B3042" s="2">
        <v>2016</v>
      </c>
      <c r="C3042" t="s">
        <v>340</v>
      </c>
      <c r="D3042" t="s">
        <v>48</v>
      </c>
      <c r="E3042" s="2">
        <v>0</v>
      </c>
      <c r="F3042" s="2">
        <v>0</v>
      </c>
      <c r="G3042" t="s">
        <v>318</v>
      </c>
      <c r="H3042" t="s">
        <v>171</v>
      </c>
      <c r="I3042" t="s">
        <v>19</v>
      </c>
      <c r="J3042" t="s">
        <v>58</v>
      </c>
      <c r="K3042" s="2">
        <v>4</v>
      </c>
      <c r="L3042" t="s">
        <v>55</v>
      </c>
      <c r="M3042" t="s">
        <v>59</v>
      </c>
      <c r="N3042" t="s">
        <v>57</v>
      </c>
    </row>
    <row r="3043" spans="1:14" x14ac:dyDescent="0.25">
      <c r="A3043" s="2">
        <v>1</v>
      </c>
      <c r="B3043" s="2">
        <v>2016</v>
      </c>
      <c r="C3043" t="s">
        <v>340</v>
      </c>
      <c r="D3043" t="s">
        <v>48</v>
      </c>
      <c r="E3043" s="2">
        <v>0</v>
      </c>
      <c r="F3043" s="2">
        <v>0</v>
      </c>
      <c r="G3043" t="s">
        <v>318</v>
      </c>
      <c r="H3043" t="s">
        <v>171</v>
      </c>
      <c r="I3043" t="s">
        <v>19</v>
      </c>
      <c r="J3043" t="s">
        <v>60</v>
      </c>
      <c r="K3043" s="2">
        <v>2</v>
      </c>
      <c r="L3043" t="s">
        <v>61</v>
      </c>
      <c r="M3043" t="s">
        <v>62</v>
      </c>
      <c r="N3043" t="s">
        <v>63</v>
      </c>
    </row>
    <row r="3044" spans="1:14" x14ac:dyDescent="0.25">
      <c r="A3044" s="2">
        <v>1</v>
      </c>
      <c r="B3044" s="2">
        <v>2016</v>
      </c>
      <c r="C3044" t="s">
        <v>340</v>
      </c>
      <c r="D3044" t="s">
        <v>48</v>
      </c>
      <c r="E3044" s="2">
        <v>0</v>
      </c>
      <c r="F3044" s="2">
        <v>0</v>
      </c>
      <c r="G3044" t="s">
        <v>318</v>
      </c>
      <c r="H3044" t="s">
        <v>171</v>
      </c>
      <c r="I3044" t="s">
        <v>19</v>
      </c>
      <c r="J3044" t="s">
        <v>64</v>
      </c>
      <c r="K3044" s="2">
        <v>2</v>
      </c>
      <c r="L3044" t="s">
        <v>65</v>
      </c>
      <c r="M3044" t="s">
        <v>66</v>
      </c>
      <c r="N3044" t="s">
        <v>186</v>
      </c>
    </row>
    <row r="3045" spans="1:14" x14ac:dyDescent="0.25">
      <c r="A3045" s="2">
        <v>1</v>
      </c>
      <c r="B3045" s="2">
        <v>2016</v>
      </c>
      <c r="C3045" t="s">
        <v>340</v>
      </c>
      <c r="D3045" t="s">
        <v>48</v>
      </c>
      <c r="E3045" s="2">
        <v>0</v>
      </c>
      <c r="F3045" s="2">
        <v>0</v>
      </c>
      <c r="G3045" t="s">
        <v>318</v>
      </c>
      <c r="H3045" t="s">
        <v>171</v>
      </c>
      <c r="I3045" t="s">
        <v>19</v>
      </c>
      <c r="J3045" t="s">
        <v>68</v>
      </c>
      <c r="K3045" s="2">
        <v>2</v>
      </c>
      <c r="L3045" t="s">
        <v>65</v>
      </c>
      <c r="M3045" t="s">
        <v>69</v>
      </c>
      <c r="N3045" t="s">
        <v>186</v>
      </c>
    </row>
    <row r="3046" spans="1:14" x14ac:dyDescent="0.25">
      <c r="A3046" s="2">
        <v>1</v>
      </c>
      <c r="B3046" s="2">
        <v>2016</v>
      </c>
      <c r="C3046" t="s">
        <v>340</v>
      </c>
      <c r="D3046" t="s">
        <v>48</v>
      </c>
      <c r="E3046" s="2">
        <v>0</v>
      </c>
      <c r="F3046" s="2">
        <v>0</v>
      </c>
      <c r="G3046" t="s">
        <v>318</v>
      </c>
      <c r="H3046" t="s">
        <v>171</v>
      </c>
      <c r="I3046" t="s">
        <v>19</v>
      </c>
      <c r="J3046" t="s">
        <v>70</v>
      </c>
      <c r="K3046" s="2">
        <v>3</v>
      </c>
      <c r="L3046" t="s">
        <v>65</v>
      </c>
      <c r="M3046" t="s">
        <v>71</v>
      </c>
      <c r="N3046" t="s">
        <v>67</v>
      </c>
    </row>
    <row r="3047" spans="1:14" x14ac:dyDescent="0.25">
      <c r="A3047" s="2">
        <v>1</v>
      </c>
      <c r="B3047" s="2">
        <v>2016</v>
      </c>
      <c r="C3047" t="s">
        <v>340</v>
      </c>
      <c r="D3047" t="s">
        <v>48</v>
      </c>
      <c r="E3047" s="2">
        <v>0</v>
      </c>
      <c r="F3047" s="2">
        <v>0</v>
      </c>
      <c r="G3047" t="s">
        <v>318</v>
      </c>
      <c r="H3047" t="s">
        <v>171</v>
      </c>
      <c r="I3047" t="s">
        <v>19</v>
      </c>
      <c r="J3047" t="s">
        <v>72</v>
      </c>
      <c r="K3047" s="3"/>
      <c r="L3047" t="s">
        <v>52</v>
      </c>
      <c r="M3047" t="s">
        <v>73</v>
      </c>
    </row>
    <row r="3048" spans="1:14" x14ac:dyDescent="0.25">
      <c r="A3048" s="2">
        <v>1</v>
      </c>
      <c r="B3048" s="2">
        <v>2016</v>
      </c>
      <c r="C3048" t="s">
        <v>340</v>
      </c>
      <c r="D3048" t="s">
        <v>48</v>
      </c>
      <c r="E3048" s="2">
        <v>0</v>
      </c>
      <c r="F3048" s="2">
        <v>0</v>
      </c>
      <c r="G3048" t="s">
        <v>318</v>
      </c>
      <c r="H3048" t="s">
        <v>171</v>
      </c>
      <c r="I3048" t="s">
        <v>19</v>
      </c>
      <c r="J3048" t="s">
        <v>74</v>
      </c>
      <c r="K3048" s="2">
        <v>1</v>
      </c>
      <c r="L3048" t="s">
        <v>75</v>
      </c>
      <c r="M3048" t="s">
        <v>76</v>
      </c>
      <c r="N3048" t="s">
        <v>77</v>
      </c>
    </row>
    <row r="3049" spans="1:14" x14ac:dyDescent="0.25">
      <c r="A3049" s="2">
        <v>1</v>
      </c>
      <c r="B3049" s="2">
        <v>2016</v>
      </c>
      <c r="C3049" t="s">
        <v>340</v>
      </c>
      <c r="D3049" t="s">
        <v>48</v>
      </c>
      <c r="E3049" s="2">
        <v>0</v>
      </c>
      <c r="F3049" s="2">
        <v>0</v>
      </c>
      <c r="G3049" t="s">
        <v>318</v>
      </c>
      <c r="H3049" t="s">
        <v>171</v>
      </c>
      <c r="I3049" t="s">
        <v>19</v>
      </c>
      <c r="J3049" t="s">
        <v>78</v>
      </c>
      <c r="K3049" s="2">
        <v>7</v>
      </c>
      <c r="L3049" t="s">
        <v>75</v>
      </c>
      <c r="M3049" t="s">
        <v>79</v>
      </c>
      <c r="N3049" t="s">
        <v>212</v>
      </c>
    </row>
    <row r="3050" spans="1:14" x14ac:dyDescent="0.25">
      <c r="A3050" s="2">
        <v>1</v>
      </c>
      <c r="B3050" s="2">
        <v>2016</v>
      </c>
      <c r="C3050" t="s">
        <v>340</v>
      </c>
      <c r="D3050" t="s">
        <v>48</v>
      </c>
      <c r="E3050" s="2">
        <v>0</v>
      </c>
      <c r="F3050" s="2">
        <v>0</v>
      </c>
      <c r="G3050" t="s">
        <v>318</v>
      </c>
      <c r="H3050" t="s">
        <v>171</v>
      </c>
      <c r="I3050" t="s">
        <v>19</v>
      </c>
      <c r="J3050" t="s">
        <v>81</v>
      </c>
      <c r="K3050" s="2">
        <v>2</v>
      </c>
      <c r="L3050" t="s">
        <v>75</v>
      </c>
      <c r="M3050" t="s">
        <v>82</v>
      </c>
      <c r="N3050" t="s">
        <v>175</v>
      </c>
    </row>
    <row r="3051" spans="1:14" x14ac:dyDescent="0.25">
      <c r="A3051" s="2">
        <v>1</v>
      </c>
      <c r="B3051" s="2">
        <v>2016</v>
      </c>
      <c r="C3051" t="s">
        <v>340</v>
      </c>
      <c r="D3051" t="s">
        <v>48</v>
      </c>
      <c r="E3051" s="2">
        <v>0</v>
      </c>
      <c r="F3051" s="2">
        <v>0</v>
      </c>
      <c r="G3051" t="s">
        <v>318</v>
      </c>
      <c r="H3051" t="s">
        <v>171</v>
      </c>
      <c r="I3051" t="s">
        <v>19</v>
      </c>
      <c r="J3051" t="s">
        <v>84</v>
      </c>
      <c r="K3051" s="2">
        <v>4</v>
      </c>
      <c r="L3051" t="s">
        <v>85</v>
      </c>
      <c r="M3051" t="s">
        <v>86</v>
      </c>
      <c r="N3051" t="s">
        <v>87</v>
      </c>
    </row>
    <row r="3052" spans="1:14" x14ac:dyDescent="0.25">
      <c r="A3052" s="2">
        <v>1</v>
      </c>
      <c r="B3052" s="2">
        <v>2016</v>
      </c>
      <c r="C3052" t="s">
        <v>340</v>
      </c>
      <c r="D3052" t="s">
        <v>48</v>
      </c>
      <c r="E3052" s="2">
        <v>0</v>
      </c>
      <c r="F3052" s="2">
        <v>0</v>
      </c>
      <c r="G3052" t="s">
        <v>318</v>
      </c>
      <c r="H3052" t="s">
        <v>171</v>
      </c>
      <c r="I3052" t="s">
        <v>19</v>
      </c>
      <c r="J3052" t="s">
        <v>88</v>
      </c>
      <c r="K3052" s="2">
        <v>3</v>
      </c>
      <c r="L3052" t="s">
        <v>85</v>
      </c>
      <c r="M3052" t="s">
        <v>89</v>
      </c>
      <c r="N3052" t="s">
        <v>126</v>
      </c>
    </row>
    <row r="3053" spans="1:14" x14ac:dyDescent="0.25">
      <c r="A3053" s="2">
        <v>1</v>
      </c>
      <c r="B3053" s="2">
        <v>2016</v>
      </c>
      <c r="C3053" t="s">
        <v>340</v>
      </c>
      <c r="D3053" t="s">
        <v>48</v>
      </c>
      <c r="E3053" s="2">
        <v>0</v>
      </c>
      <c r="F3053" s="2">
        <v>0</v>
      </c>
      <c r="G3053" t="s">
        <v>318</v>
      </c>
      <c r="H3053" t="s">
        <v>171</v>
      </c>
      <c r="I3053" t="s">
        <v>19</v>
      </c>
      <c r="J3053" t="s">
        <v>90</v>
      </c>
      <c r="K3053" s="2">
        <v>4</v>
      </c>
      <c r="L3053" t="s">
        <v>75</v>
      </c>
      <c r="M3053" t="s">
        <v>91</v>
      </c>
      <c r="N3053" t="s">
        <v>92</v>
      </c>
    </row>
    <row r="3054" spans="1:14" x14ac:dyDescent="0.25">
      <c r="A3054" s="2">
        <v>1</v>
      </c>
      <c r="B3054" s="2">
        <v>2016</v>
      </c>
      <c r="C3054" t="s">
        <v>340</v>
      </c>
      <c r="D3054" t="s">
        <v>48</v>
      </c>
      <c r="E3054" s="2">
        <v>0</v>
      </c>
      <c r="F3054" s="2">
        <v>0</v>
      </c>
      <c r="G3054" t="s">
        <v>318</v>
      </c>
      <c r="H3054" t="s">
        <v>171</v>
      </c>
      <c r="I3054" t="s">
        <v>19</v>
      </c>
      <c r="J3054" t="s">
        <v>93</v>
      </c>
      <c r="K3054" s="2">
        <v>4</v>
      </c>
      <c r="L3054" t="s">
        <v>75</v>
      </c>
      <c r="M3054" t="s">
        <v>94</v>
      </c>
      <c r="N3054" t="s">
        <v>92</v>
      </c>
    </row>
    <row r="3055" spans="1:14" x14ac:dyDescent="0.25">
      <c r="A3055" s="2">
        <v>1</v>
      </c>
      <c r="B3055" s="2">
        <v>2016</v>
      </c>
      <c r="C3055" t="s">
        <v>340</v>
      </c>
      <c r="D3055" t="s">
        <v>48</v>
      </c>
      <c r="E3055" s="2">
        <v>0</v>
      </c>
      <c r="F3055" s="2">
        <v>0</v>
      </c>
      <c r="G3055" t="s">
        <v>318</v>
      </c>
      <c r="H3055" t="s">
        <v>171</v>
      </c>
      <c r="I3055" t="s">
        <v>19</v>
      </c>
      <c r="J3055" t="s">
        <v>96</v>
      </c>
      <c r="K3055" s="2">
        <v>4</v>
      </c>
      <c r="L3055" t="s">
        <v>75</v>
      </c>
      <c r="M3055" t="s">
        <v>97</v>
      </c>
      <c r="N3055" t="s">
        <v>92</v>
      </c>
    </row>
    <row r="3056" spans="1:14" x14ac:dyDescent="0.25">
      <c r="A3056" s="2">
        <v>1</v>
      </c>
      <c r="B3056" s="2">
        <v>2016</v>
      </c>
      <c r="C3056" t="s">
        <v>340</v>
      </c>
      <c r="D3056" t="s">
        <v>48</v>
      </c>
      <c r="E3056" s="2">
        <v>0</v>
      </c>
      <c r="F3056" s="2">
        <v>0</v>
      </c>
      <c r="G3056" t="s">
        <v>318</v>
      </c>
      <c r="H3056" t="s">
        <v>171</v>
      </c>
      <c r="I3056" t="s">
        <v>19</v>
      </c>
      <c r="J3056" t="s">
        <v>98</v>
      </c>
      <c r="K3056" s="2">
        <v>3</v>
      </c>
      <c r="L3056" t="s">
        <v>85</v>
      </c>
      <c r="M3056" t="s">
        <v>99</v>
      </c>
      <c r="N3056" t="s">
        <v>126</v>
      </c>
    </row>
    <row r="3057" spans="1:14" x14ac:dyDescent="0.25">
      <c r="A3057" s="2">
        <v>1</v>
      </c>
      <c r="B3057" s="2">
        <v>2016</v>
      </c>
      <c r="C3057" t="s">
        <v>340</v>
      </c>
      <c r="D3057" t="s">
        <v>48</v>
      </c>
      <c r="E3057" s="2">
        <v>0</v>
      </c>
      <c r="F3057" s="2">
        <v>0</v>
      </c>
      <c r="G3057" t="s">
        <v>318</v>
      </c>
      <c r="H3057" t="s">
        <v>171</v>
      </c>
      <c r="I3057" t="s">
        <v>19</v>
      </c>
      <c r="J3057" t="s">
        <v>100</v>
      </c>
      <c r="K3057" s="3"/>
      <c r="L3057" t="s">
        <v>61</v>
      </c>
      <c r="M3057" t="s">
        <v>101</v>
      </c>
    </row>
    <row r="3058" spans="1:14" x14ac:dyDescent="0.25">
      <c r="A3058" s="2">
        <v>1</v>
      </c>
      <c r="B3058" s="2">
        <v>2016</v>
      </c>
      <c r="C3058" t="s">
        <v>340</v>
      </c>
      <c r="D3058" t="s">
        <v>48</v>
      </c>
      <c r="E3058" s="2">
        <v>0</v>
      </c>
      <c r="F3058" s="2">
        <v>0</v>
      </c>
      <c r="G3058" t="s">
        <v>318</v>
      </c>
      <c r="H3058" t="s">
        <v>171</v>
      </c>
      <c r="I3058" t="s">
        <v>19</v>
      </c>
      <c r="J3058" t="s">
        <v>102</v>
      </c>
      <c r="K3058" s="3"/>
      <c r="L3058" t="s">
        <v>61</v>
      </c>
      <c r="M3058" t="s">
        <v>103</v>
      </c>
    </row>
    <row r="3059" spans="1:14" x14ac:dyDescent="0.25">
      <c r="A3059" s="2">
        <v>1</v>
      </c>
      <c r="B3059" s="2">
        <v>2016</v>
      </c>
      <c r="C3059" t="s">
        <v>340</v>
      </c>
      <c r="D3059" t="s">
        <v>48</v>
      </c>
      <c r="E3059" s="2">
        <v>0</v>
      </c>
      <c r="F3059" s="2">
        <v>0</v>
      </c>
      <c r="G3059" t="s">
        <v>318</v>
      </c>
      <c r="H3059" t="s">
        <v>171</v>
      </c>
      <c r="I3059" t="s">
        <v>19</v>
      </c>
      <c r="J3059" t="s">
        <v>104</v>
      </c>
      <c r="K3059" s="3"/>
      <c r="L3059" t="s">
        <v>61</v>
      </c>
      <c r="M3059" t="s">
        <v>105</v>
      </c>
    </row>
    <row r="3060" spans="1:14" x14ac:dyDescent="0.25">
      <c r="A3060" s="2">
        <v>1</v>
      </c>
      <c r="B3060" s="2">
        <v>2016</v>
      </c>
      <c r="C3060" t="s">
        <v>340</v>
      </c>
      <c r="D3060" t="s">
        <v>48</v>
      </c>
      <c r="E3060" s="2">
        <v>0</v>
      </c>
      <c r="F3060" s="2">
        <v>0</v>
      </c>
      <c r="G3060" t="s">
        <v>318</v>
      </c>
      <c r="H3060" t="s">
        <v>171</v>
      </c>
      <c r="I3060" t="s">
        <v>19</v>
      </c>
      <c r="J3060" t="s">
        <v>106</v>
      </c>
      <c r="K3060" s="3"/>
      <c r="L3060" t="s">
        <v>61</v>
      </c>
      <c r="M3060" t="s">
        <v>107</v>
      </c>
    </row>
    <row r="3061" spans="1:14" x14ac:dyDescent="0.25">
      <c r="A3061" s="2">
        <v>1</v>
      </c>
      <c r="B3061" s="2">
        <v>2016</v>
      </c>
      <c r="C3061" t="s">
        <v>340</v>
      </c>
      <c r="D3061" t="s">
        <v>48</v>
      </c>
      <c r="E3061" s="2">
        <v>0</v>
      </c>
      <c r="F3061" s="2">
        <v>0</v>
      </c>
      <c r="G3061" t="s">
        <v>318</v>
      </c>
      <c r="H3061" t="s">
        <v>171</v>
      </c>
      <c r="I3061" t="s">
        <v>19</v>
      </c>
      <c r="J3061" t="s">
        <v>108</v>
      </c>
      <c r="K3061" s="3"/>
      <c r="L3061" t="s">
        <v>61</v>
      </c>
      <c r="M3061" t="s">
        <v>109</v>
      </c>
    </row>
    <row r="3062" spans="1:14" x14ac:dyDescent="0.25">
      <c r="A3062" s="2">
        <v>1</v>
      </c>
      <c r="B3062" s="2">
        <v>2016</v>
      </c>
      <c r="C3062" t="s">
        <v>340</v>
      </c>
      <c r="D3062" t="s">
        <v>48</v>
      </c>
      <c r="E3062" s="2">
        <v>0</v>
      </c>
      <c r="F3062" s="2">
        <v>0</v>
      </c>
      <c r="G3062" t="s">
        <v>318</v>
      </c>
      <c r="H3062" t="s">
        <v>171</v>
      </c>
      <c r="I3062" t="s">
        <v>19</v>
      </c>
      <c r="J3062" t="s">
        <v>110</v>
      </c>
      <c r="K3062" s="3"/>
      <c r="L3062" t="s">
        <v>61</v>
      </c>
      <c r="M3062" t="s">
        <v>111</v>
      </c>
    </row>
    <row r="3063" spans="1:14" x14ac:dyDescent="0.25">
      <c r="A3063" s="2">
        <v>1</v>
      </c>
      <c r="B3063" s="2">
        <v>2016</v>
      </c>
      <c r="C3063" t="s">
        <v>340</v>
      </c>
      <c r="D3063" t="s">
        <v>48</v>
      </c>
      <c r="E3063" s="2">
        <v>0</v>
      </c>
      <c r="F3063" s="2">
        <v>0</v>
      </c>
      <c r="G3063" t="s">
        <v>318</v>
      </c>
      <c r="H3063" t="s">
        <v>171</v>
      </c>
      <c r="I3063" t="s">
        <v>19</v>
      </c>
      <c r="J3063" t="s">
        <v>112</v>
      </c>
      <c r="K3063" s="3"/>
      <c r="L3063" t="s">
        <v>61</v>
      </c>
      <c r="M3063" t="s">
        <v>113</v>
      </c>
    </row>
    <row r="3064" spans="1:14" x14ac:dyDescent="0.25">
      <c r="A3064" s="2">
        <v>1</v>
      </c>
      <c r="B3064" s="2">
        <v>2016</v>
      </c>
      <c r="C3064" t="s">
        <v>340</v>
      </c>
      <c r="D3064" t="s">
        <v>48</v>
      </c>
      <c r="E3064" s="2">
        <v>0</v>
      </c>
      <c r="F3064" s="2">
        <v>0</v>
      </c>
      <c r="G3064" t="s">
        <v>318</v>
      </c>
      <c r="H3064" t="s">
        <v>171</v>
      </c>
      <c r="I3064" t="s">
        <v>19</v>
      </c>
      <c r="J3064" t="s">
        <v>114</v>
      </c>
      <c r="K3064" s="3"/>
      <c r="L3064" t="s">
        <v>61</v>
      </c>
      <c r="M3064" t="s">
        <v>115</v>
      </c>
    </row>
    <row r="3065" spans="1:14" x14ac:dyDescent="0.25">
      <c r="A3065" s="2">
        <v>1</v>
      </c>
      <c r="B3065" s="2">
        <v>2016</v>
      </c>
      <c r="C3065" t="s">
        <v>340</v>
      </c>
      <c r="D3065" t="s">
        <v>48</v>
      </c>
      <c r="E3065" s="2">
        <v>0</v>
      </c>
      <c r="F3065" s="2">
        <v>0</v>
      </c>
      <c r="G3065" t="s">
        <v>318</v>
      </c>
      <c r="H3065" t="s">
        <v>171</v>
      </c>
      <c r="I3065" t="s">
        <v>19</v>
      </c>
      <c r="J3065" t="s">
        <v>116</v>
      </c>
      <c r="K3065" s="2">
        <v>3</v>
      </c>
      <c r="L3065" t="s">
        <v>65</v>
      </c>
      <c r="M3065" t="s">
        <v>117</v>
      </c>
      <c r="N3065" t="s">
        <v>67</v>
      </c>
    </row>
    <row r="3066" spans="1:14" x14ac:dyDescent="0.25">
      <c r="A3066" s="2">
        <v>1</v>
      </c>
      <c r="B3066" s="2">
        <v>2016</v>
      </c>
      <c r="C3066" t="s">
        <v>340</v>
      </c>
      <c r="D3066" t="s">
        <v>48</v>
      </c>
      <c r="E3066" s="2">
        <v>0</v>
      </c>
      <c r="F3066" s="2">
        <v>0</v>
      </c>
      <c r="G3066" t="s">
        <v>318</v>
      </c>
      <c r="H3066" t="s">
        <v>171</v>
      </c>
      <c r="I3066" t="s">
        <v>19</v>
      </c>
      <c r="J3066" t="s">
        <v>118</v>
      </c>
      <c r="K3066" s="2">
        <v>3</v>
      </c>
      <c r="L3066" t="s">
        <v>55</v>
      </c>
      <c r="M3066" t="s">
        <v>119</v>
      </c>
      <c r="N3066" t="s">
        <v>178</v>
      </c>
    </row>
    <row r="3067" spans="1:14" x14ac:dyDescent="0.25">
      <c r="A3067" s="2">
        <v>1</v>
      </c>
      <c r="B3067" s="2">
        <v>2016</v>
      </c>
      <c r="C3067" t="s">
        <v>340</v>
      </c>
      <c r="D3067" t="s">
        <v>48</v>
      </c>
      <c r="E3067" s="2">
        <v>0</v>
      </c>
      <c r="F3067" s="2">
        <v>0</v>
      </c>
      <c r="G3067" t="s">
        <v>318</v>
      </c>
      <c r="H3067" t="s">
        <v>171</v>
      </c>
      <c r="I3067" t="s">
        <v>19</v>
      </c>
      <c r="J3067" t="s">
        <v>120</v>
      </c>
      <c r="K3067" s="2">
        <v>3</v>
      </c>
      <c r="L3067" t="s">
        <v>65</v>
      </c>
      <c r="M3067" t="s">
        <v>121</v>
      </c>
      <c r="N3067" t="s">
        <v>67</v>
      </c>
    </row>
    <row r="3068" spans="1:14" x14ac:dyDescent="0.25">
      <c r="A3068" s="2">
        <v>1</v>
      </c>
      <c r="B3068" s="2">
        <v>2016</v>
      </c>
      <c r="C3068" t="s">
        <v>340</v>
      </c>
      <c r="D3068" t="s">
        <v>48</v>
      </c>
      <c r="E3068" s="2">
        <v>0</v>
      </c>
      <c r="F3068" s="2">
        <v>0</v>
      </c>
      <c r="G3068" t="s">
        <v>318</v>
      </c>
      <c r="H3068" t="s">
        <v>171</v>
      </c>
      <c r="I3068" t="s">
        <v>19</v>
      </c>
      <c r="J3068" t="s">
        <v>122</v>
      </c>
      <c r="K3068" s="2">
        <v>3</v>
      </c>
      <c r="L3068" t="s">
        <v>85</v>
      </c>
      <c r="M3068" t="s">
        <v>123</v>
      </c>
      <c r="N3068" t="s">
        <v>126</v>
      </c>
    </row>
    <row r="3069" spans="1:14" x14ac:dyDescent="0.25">
      <c r="A3069" s="2">
        <v>1</v>
      </c>
      <c r="B3069" s="2">
        <v>2016</v>
      </c>
      <c r="C3069" t="s">
        <v>340</v>
      </c>
      <c r="D3069" t="s">
        <v>48</v>
      </c>
      <c r="E3069" s="2">
        <v>0</v>
      </c>
      <c r="F3069" s="2">
        <v>0</v>
      </c>
      <c r="G3069" t="s">
        <v>318</v>
      </c>
      <c r="H3069" t="s">
        <v>171</v>
      </c>
      <c r="I3069" t="s">
        <v>19</v>
      </c>
      <c r="J3069" t="s">
        <v>124</v>
      </c>
      <c r="K3069" s="2">
        <v>4</v>
      </c>
      <c r="L3069" t="s">
        <v>85</v>
      </c>
      <c r="M3069" t="s">
        <v>125</v>
      </c>
      <c r="N3069" t="s">
        <v>87</v>
      </c>
    </row>
    <row r="3070" spans="1:14" x14ac:dyDescent="0.25">
      <c r="A3070" s="2">
        <v>1</v>
      </c>
      <c r="B3070" s="2">
        <v>2016</v>
      </c>
      <c r="C3070" t="s">
        <v>340</v>
      </c>
      <c r="D3070" t="s">
        <v>48</v>
      </c>
      <c r="E3070" s="2">
        <v>0</v>
      </c>
      <c r="F3070" s="2">
        <v>0</v>
      </c>
      <c r="G3070" t="s">
        <v>318</v>
      </c>
      <c r="H3070" t="s">
        <v>171</v>
      </c>
      <c r="I3070" t="s">
        <v>19</v>
      </c>
      <c r="J3070" t="s">
        <v>127</v>
      </c>
      <c r="K3070" s="2">
        <v>3</v>
      </c>
      <c r="L3070" t="s">
        <v>85</v>
      </c>
      <c r="M3070" t="s">
        <v>128</v>
      </c>
      <c r="N3070" t="s">
        <v>126</v>
      </c>
    </row>
    <row r="3071" spans="1:14" x14ac:dyDescent="0.25">
      <c r="A3071" s="2">
        <v>1</v>
      </c>
      <c r="B3071" s="2">
        <v>2016</v>
      </c>
      <c r="C3071" t="s">
        <v>340</v>
      </c>
      <c r="D3071" t="s">
        <v>48</v>
      </c>
      <c r="E3071" s="2">
        <v>0</v>
      </c>
      <c r="F3071" s="2">
        <v>0</v>
      </c>
      <c r="G3071" t="s">
        <v>318</v>
      </c>
      <c r="H3071" t="s">
        <v>171</v>
      </c>
      <c r="I3071" t="s">
        <v>19</v>
      </c>
      <c r="J3071" t="s">
        <v>129</v>
      </c>
      <c r="K3071" s="2">
        <v>4</v>
      </c>
      <c r="L3071" t="s">
        <v>85</v>
      </c>
      <c r="M3071" t="s">
        <v>130</v>
      </c>
      <c r="N3071" t="s">
        <v>87</v>
      </c>
    </row>
    <row r="3072" spans="1:14" x14ac:dyDescent="0.25">
      <c r="A3072" s="2">
        <v>1</v>
      </c>
      <c r="B3072" s="2">
        <v>2016</v>
      </c>
      <c r="C3072" t="s">
        <v>340</v>
      </c>
      <c r="D3072" t="s">
        <v>48</v>
      </c>
      <c r="E3072" s="2">
        <v>0</v>
      </c>
      <c r="F3072" s="2">
        <v>0</v>
      </c>
      <c r="G3072" t="s">
        <v>318</v>
      </c>
      <c r="H3072" t="s">
        <v>171</v>
      </c>
      <c r="I3072" t="s">
        <v>19</v>
      </c>
      <c r="J3072" t="s">
        <v>131</v>
      </c>
      <c r="K3072" s="2">
        <v>4</v>
      </c>
      <c r="L3072" t="s">
        <v>85</v>
      </c>
      <c r="M3072" t="s">
        <v>132</v>
      </c>
      <c r="N3072" t="s">
        <v>87</v>
      </c>
    </row>
    <row r="3073" spans="1:14" x14ac:dyDescent="0.25">
      <c r="A3073" s="2">
        <v>1</v>
      </c>
      <c r="B3073" s="2">
        <v>2016</v>
      </c>
      <c r="C3073" t="s">
        <v>340</v>
      </c>
      <c r="D3073" t="s">
        <v>48</v>
      </c>
      <c r="E3073" s="2">
        <v>0</v>
      </c>
      <c r="F3073" s="2">
        <v>0</v>
      </c>
      <c r="G3073" t="s">
        <v>318</v>
      </c>
      <c r="H3073" t="s">
        <v>171</v>
      </c>
      <c r="I3073" t="s">
        <v>19</v>
      </c>
      <c r="J3073" t="s">
        <v>133</v>
      </c>
      <c r="K3073" s="2">
        <v>2</v>
      </c>
      <c r="L3073" t="s">
        <v>52</v>
      </c>
      <c r="M3073" t="s">
        <v>134</v>
      </c>
      <c r="N3073" t="s">
        <v>63</v>
      </c>
    </row>
    <row r="3074" spans="1:14" x14ac:dyDescent="0.25">
      <c r="A3074" s="2">
        <v>1</v>
      </c>
      <c r="B3074" s="2">
        <v>2016</v>
      </c>
      <c r="C3074" t="s">
        <v>340</v>
      </c>
      <c r="D3074" t="s">
        <v>48</v>
      </c>
      <c r="E3074" s="2">
        <v>0</v>
      </c>
      <c r="F3074" s="2">
        <v>0</v>
      </c>
      <c r="G3074" t="s">
        <v>318</v>
      </c>
      <c r="H3074" t="s">
        <v>171</v>
      </c>
      <c r="I3074" t="s">
        <v>19</v>
      </c>
      <c r="J3074" t="s">
        <v>135</v>
      </c>
      <c r="K3074" s="2">
        <v>3</v>
      </c>
      <c r="L3074" t="s">
        <v>55</v>
      </c>
      <c r="M3074" t="s">
        <v>136</v>
      </c>
      <c r="N3074" t="s">
        <v>178</v>
      </c>
    </row>
    <row r="3075" spans="1:14" x14ac:dyDescent="0.25">
      <c r="A3075" s="2">
        <v>1</v>
      </c>
      <c r="B3075" s="2">
        <v>2016</v>
      </c>
      <c r="C3075" t="s">
        <v>340</v>
      </c>
      <c r="D3075" t="s">
        <v>48</v>
      </c>
      <c r="E3075" s="2">
        <v>0</v>
      </c>
      <c r="F3075" s="2">
        <v>0</v>
      </c>
      <c r="G3075" t="s">
        <v>318</v>
      </c>
      <c r="H3075" t="s">
        <v>171</v>
      </c>
      <c r="I3075" t="s">
        <v>19</v>
      </c>
      <c r="J3075" t="s">
        <v>137</v>
      </c>
      <c r="K3075" s="2">
        <v>4</v>
      </c>
      <c r="L3075" t="s">
        <v>55</v>
      </c>
      <c r="M3075" t="s">
        <v>138</v>
      </c>
      <c r="N3075" t="s">
        <v>57</v>
      </c>
    </row>
    <row r="3076" spans="1:14" x14ac:dyDescent="0.25">
      <c r="A3076" s="2">
        <v>1</v>
      </c>
      <c r="B3076" s="2">
        <v>2016</v>
      </c>
      <c r="C3076" t="s">
        <v>340</v>
      </c>
      <c r="D3076" t="s">
        <v>48</v>
      </c>
      <c r="E3076" s="2">
        <v>0</v>
      </c>
      <c r="F3076" s="2">
        <v>0</v>
      </c>
      <c r="G3076" t="s">
        <v>318</v>
      </c>
      <c r="H3076" t="s">
        <v>171</v>
      </c>
      <c r="I3076" t="s">
        <v>19</v>
      </c>
      <c r="J3076" t="s">
        <v>139</v>
      </c>
      <c r="K3076" s="2">
        <v>3</v>
      </c>
      <c r="L3076" t="s">
        <v>85</v>
      </c>
      <c r="M3076" t="s">
        <v>140</v>
      </c>
      <c r="N3076" t="s">
        <v>126</v>
      </c>
    </row>
    <row r="3077" spans="1:14" x14ac:dyDescent="0.25">
      <c r="A3077" s="2">
        <v>1</v>
      </c>
      <c r="B3077" s="2">
        <v>2016</v>
      </c>
      <c r="C3077" t="s">
        <v>340</v>
      </c>
      <c r="D3077" t="s">
        <v>48</v>
      </c>
      <c r="E3077" s="2">
        <v>0</v>
      </c>
      <c r="F3077" s="2">
        <v>0</v>
      </c>
      <c r="G3077" t="s">
        <v>318</v>
      </c>
      <c r="H3077" t="s">
        <v>171</v>
      </c>
      <c r="I3077" t="s">
        <v>19</v>
      </c>
      <c r="J3077" t="s">
        <v>141</v>
      </c>
      <c r="K3077" s="2">
        <v>3</v>
      </c>
      <c r="L3077" t="s">
        <v>85</v>
      </c>
      <c r="M3077" t="s">
        <v>142</v>
      </c>
      <c r="N3077" t="s">
        <v>126</v>
      </c>
    </row>
    <row r="3078" spans="1:14" x14ac:dyDescent="0.25">
      <c r="A3078" s="2">
        <v>1</v>
      </c>
      <c r="B3078" s="2">
        <v>2016</v>
      </c>
      <c r="C3078" t="s">
        <v>340</v>
      </c>
      <c r="D3078" t="s">
        <v>48</v>
      </c>
      <c r="E3078" s="2">
        <v>0</v>
      </c>
      <c r="F3078" s="2">
        <v>0</v>
      </c>
      <c r="G3078" t="s">
        <v>318</v>
      </c>
      <c r="H3078" t="s">
        <v>171</v>
      </c>
      <c r="I3078" t="s">
        <v>19</v>
      </c>
      <c r="J3078" t="s">
        <v>143</v>
      </c>
      <c r="K3078" s="2">
        <v>4</v>
      </c>
      <c r="L3078" t="s">
        <v>85</v>
      </c>
      <c r="M3078" t="s">
        <v>144</v>
      </c>
      <c r="N3078" t="s">
        <v>87</v>
      </c>
    </row>
    <row r="3079" spans="1:14" x14ac:dyDescent="0.25">
      <c r="A3079" s="2">
        <v>1</v>
      </c>
      <c r="B3079" s="2">
        <v>2016</v>
      </c>
      <c r="C3079" t="s">
        <v>340</v>
      </c>
      <c r="D3079" t="s">
        <v>48</v>
      </c>
      <c r="E3079" s="2">
        <v>0</v>
      </c>
      <c r="F3079" s="2">
        <v>0</v>
      </c>
      <c r="G3079" t="s">
        <v>318</v>
      </c>
      <c r="H3079" t="s">
        <v>171</v>
      </c>
      <c r="I3079" t="s">
        <v>19</v>
      </c>
      <c r="J3079" t="s">
        <v>145</v>
      </c>
      <c r="K3079" s="2">
        <v>4</v>
      </c>
      <c r="L3079" t="s">
        <v>55</v>
      </c>
      <c r="M3079" t="s">
        <v>146</v>
      </c>
      <c r="N3079" t="s">
        <v>57</v>
      </c>
    </row>
    <row r="3080" spans="1:14" x14ac:dyDescent="0.25">
      <c r="A3080" s="2">
        <v>1</v>
      </c>
      <c r="B3080" s="2">
        <v>2016</v>
      </c>
      <c r="C3080" t="s">
        <v>340</v>
      </c>
      <c r="D3080" t="s">
        <v>48</v>
      </c>
      <c r="E3080" s="2">
        <v>0</v>
      </c>
      <c r="F3080" s="2">
        <v>0</v>
      </c>
      <c r="G3080" t="s">
        <v>318</v>
      </c>
      <c r="H3080" t="s">
        <v>171</v>
      </c>
      <c r="I3080" t="s">
        <v>19</v>
      </c>
      <c r="J3080" t="s">
        <v>147</v>
      </c>
      <c r="K3080" s="2">
        <v>3</v>
      </c>
      <c r="L3080" t="s">
        <v>55</v>
      </c>
      <c r="M3080" t="s">
        <v>148</v>
      </c>
      <c r="N3080" t="s">
        <v>178</v>
      </c>
    </row>
    <row r="3081" spans="1:14" x14ac:dyDescent="0.25">
      <c r="A3081" s="2">
        <v>1</v>
      </c>
      <c r="B3081" s="2">
        <v>2016</v>
      </c>
      <c r="C3081" t="s">
        <v>340</v>
      </c>
      <c r="D3081" t="s">
        <v>48</v>
      </c>
      <c r="E3081" s="2">
        <v>0</v>
      </c>
      <c r="F3081" s="2">
        <v>0</v>
      </c>
      <c r="G3081" t="s">
        <v>318</v>
      </c>
      <c r="H3081" t="s">
        <v>171</v>
      </c>
      <c r="I3081" t="s">
        <v>19</v>
      </c>
      <c r="J3081" t="s">
        <v>149</v>
      </c>
      <c r="K3081" s="2">
        <v>3</v>
      </c>
      <c r="L3081" t="s">
        <v>55</v>
      </c>
      <c r="M3081" t="s">
        <v>150</v>
      </c>
      <c r="N3081" t="s">
        <v>178</v>
      </c>
    </row>
    <row r="3082" spans="1:14" x14ac:dyDescent="0.25">
      <c r="A3082" s="2">
        <v>1</v>
      </c>
      <c r="B3082" s="2">
        <v>2016</v>
      </c>
      <c r="C3082" t="s">
        <v>340</v>
      </c>
      <c r="D3082" t="s">
        <v>48</v>
      </c>
      <c r="E3082" s="2">
        <v>0</v>
      </c>
      <c r="F3082" s="2">
        <v>0</v>
      </c>
      <c r="G3082" t="s">
        <v>318</v>
      </c>
      <c r="H3082" t="s">
        <v>171</v>
      </c>
      <c r="I3082" t="s">
        <v>19</v>
      </c>
      <c r="J3082" t="s">
        <v>151</v>
      </c>
      <c r="K3082" s="3"/>
      <c r="L3082" t="s">
        <v>52</v>
      </c>
      <c r="M3082" t="s">
        <v>152</v>
      </c>
    </row>
    <row r="3083" spans="1:14" x14ac:dyDescent="0.25">
      <c r="A3083" s="2">
        <v>1</v>
      </c>
      <c r="B3083" s="2">
        <v>2016</v>
      </c>
      <c r="C3083" t="s">
        <v>340</v>
      </c>
      <c r="D3083" t="s">
        <v>48</v>
      </c>
      <c r="E3083" s="2">
        <v>0</v>
      </c>
      <c r="F3083" s="2">
        <v>0</v>
      </c>
      <c r="G3083" t="s">
        <v>318</v>
      </c>
      <c r="H3083" t="s">
        <v>171</v>
      </c>
      <c r="I3083" t="s">
        <v>19</v>
      </c>
      <c r="J3083" t="s">
        <v>153</v>
      </c>
      <c r="K3083" s="2">
        <v>9</v>
      </c>
      <c r="L3083" t="s">
        <v>75</v>
      </c>
      <c r="M3083" t="s">
        <v>154</v>
      </c>
      <c r="N3083" t="s">
        <v>213</v>
      </c>
    </row>
    <row r="3084" spans="1:14" x14ac:dyDescent="0.25">
      <c r="A3084" s="2">
        <v>1</v>
      </c>
      <c r="B3084" s="2">
        <v>2016</v>
      </c>
      <c r="C3084" t="s">
        <v>340</v>
      </c>
      <c r="D3084" t="s">
        <v>48</v>
      </c>
      <c r="E3084" s="2">
        <v>0</v>
      </c>
      <c r="F3084" s="2">
        <v>0</v>
      </c>
      <c r="G3084" t="s">
        <v>318</v>
      </c>
      <c r="H3084" t="s">
        <v>171</v>
      </c>
      <c r="I3084" t="s">
        <v>19</v>
      </c>
      <c r="J3084" t="s">
        <v>156</v>
      </c>
      <c r="K3084" s="2">
        <v>1</v>
      </c>
      <c r="L3084" t="s">
        <v>75</v>
      </c>
      <c r="M3084" t="s">
        <v>157</v>
      </c>
      <c r="N3084" t="s">
        <v>158</v>
      </c>
    </row>
    <row r="3085" spans="1:14" x14ac:dyDescent="0.25">
      <c r="A3085" s="2">
        <v>1</v>
      </c>
      <c r="B3085" s="2">
        <v>2016</v>
      </c>
      <c r="C3085" t="s">
        <v>340</v>
      </c>
      <c r="D3085" t="s">
        <v>48</v>
      </c>
      <c r="E3085" s="2">
        <v>0</v>
      </c>
      <c r="F3085" s="2">
        <v>0</v>
      </c>
      <c r="G3085" t="s">
        <v>318</v>
      </c>
      <c r="H3085" t="s">
        <v>171</v>
      </c>
      <c r="I3085" t="s">
        <v>19</v>
      </c>
      <c r="J3085" t="s">
        <v>159</v>
      </c>
      <c r="K3085" s="3"/>
      <c r="L3085" t="s">
        <v>52</v>
      </c>
      <c r="M3085" t="s">
        <v>160</v>
      </c>
    </row>
    <row r="3086" spans="1:14" x14ac:dyDescent="0.25">
      <c r="A3086" s="2">
        <v>1</v>
      </c>
      <c r="B3086" s="2">
        <v>2016</v>
      </c>
      <c r="C3086" t="s">
        <v>340</v>
      </c>
      <c r="D3086" t="s">
        <v>48</v>
      </c>
      <c r="E3086" s="2">
        <v>0</v>
      </c>
      <c r="F3086" s="2">
        <v>0</v>
      </c>
      <c r="G3086" t="s">
        <v>318</v>
      </c>
      <c r="H3086" t="s">
        <v>171</v>
      </c>
      <c r="I3086" t="s">
        <v>19</v>
      </c>
      <c r="J3086" t="s">
        <v>161</v>
      </c>
      <c r="K3086" s="3"/>
      <c r="L3086" t="s">
        <v>52</v>
      </c>
      <c r="M3086" t="s">
        <v>162</v>
      </c>
    </row>
    <row r="3087" spans="1:14" x14ac:dyDescent="0.25">
      <c r="A3087" s="2">
        <v>1</v>
      </c>
      <c r="B3087" s="2">
        <v>2016</v>
      </c>
      <c r="C3087" t="s">
        <v>340</v>
      </c>
      <c r="D3087" t="s">
        <v>48</v>
      </c>
      <c r="E3087" s="2">
        <v>0</v>
      </c>
      <c r="F3087" s="2">
        <v>0</v>
      </c>
      <c r="G3087" t="s">
        <v>318</v>
      </c>
      <c r="H3087" t="s">
        <v>171</v>
      </c>
      <c r="I3087" t="s">
        <v>19</v>
      </c>
      <c r="J3087" t="s">
        <v>163</v>
      </c>
      <c r="K3087" s="2">
        <v>1</v>
      </c>
      <c r="L3087" t="s">
        <v>52</v>
      </c>
      <c r="M3087" t="s">
        <v>164</v>
      </c>
      <c r="N3087" t="s">
        <v>165</v>
      </c>
    </row>
    <row r="3088" spans="1:14" x14ac:dyDescent="0.25">
      <c r="A3088" s="2">
        <v>1</v>
      </c>
      <c r="B3088" s="2">
        <v>2016</v>
      </c>
      <c r="C3088" t="s">
        <v>340</v>
      </c>
      <c r="D3088" t="s">
        <v>48</v>
      </c>
      <c r="E3088" s="2">
        <v>0</v>
      </c>
      <c r="F3088" s="2">
        <v>0</v>
      </c>
      <c r="G3088" t="s">
        <v>318</v>
      </c>
      <c r="H3088" t="s">
        <v>171</v>
      </c>
      <c r="I3088" t="s">
        <v>19</v>
      </c>
      <c r="J3088" t="s">
        <v>166</v>
      </c>
      <c r="K3088" s="2">
        <v>3</v>
      </c>
      <c r="L3088" t="s">
        <v>55</v>
      </c>
      <c r="M3088" t="s">
        <v>167</v>
      </c>
      <c r="N3088" t="s">
        <v>178</v>
      </c>
    </row>
    <row r="3089" spans="1:14" x14ac:dyDescent="0.25">
      <c r="A3089" s="2">
        <v>1</v>
      </c>
      <c r="B3089" s="2">
        <v>2016</v>
      </c>
      <c r="C3089" t="s">
        <v>341</v>
      </c>
      <c r="D3089" t="s">
        <v>48</v>
      </c>
      <c r="E3089" s="2">
        <v>0</v>
      </c>
      <c r="F3089" s="2">
        <v>1</v>
      </c>
      <c r="G3089" t="s">
        <v>342</v>
      </c>
      <c r="H3089" t="s">
        <v>342</v>
      </c>
      <c r="I3089" t="s">
        <v>19</v>
      </c>
      <c r="J3089" t="s">
        <v>51</v>
      </c>
      <c r="K3089" s="2">
        <v>5</v>
      </c>
      <c r="L3089" t="s">
        <v>52</v>
      </c>
      <c r="M3089" t="s">
        <v>53</v>
      </c>
      <c r="N3089" t="s">
        <v>183</v>
      </c>
    </row>
    <row r="3090" spans="1:14" x14ac:dyDescent="0.25">
      <c r="A3090" s="2">
        <v>1</v>
      </c>
      <c r="B3090" s="2">
        <v>2016</v>
      </c>
      <c r="C3090" t="s">
        <v>341</v>
      </c>
      <c r="D3090" t="s">
        <v>48</v>
      </c>
      <c r="E3090" s="2">
        <v>0</v>
      </c>
      <c r="F3090" s="2">
        <v>1</v>
      </c>
      <c r="G3090" t="s">
        <v>342</v>
      </c>
      <c r="H3090" t="s">
        <v>342</v>
      </c>
      <c r="I3090" t="s">
        <v>19</v>
      </c>
      <c r="J3090" t="s">
        <v>54</v>
      </c>
      <c r="K3090" s="2">
        <v>4</v>
      </c>
      <c r="L3090" t="s">
        <v>55</v>
      </c>
      <c r="M3090" t="s">
        <v>56</v>
      </c>
      <c r="N3090" t="s">
        <v>57</v>
      </c>
    </row>
    <row r="3091" spans="1:14" x14ac:dyDescent="0.25">
      <c r="A3091" s="2">
        <v>1</v>
      </c>
      <c r="B3091" s="2">
        <v>2016</v>
      </c>
      <c r="C3091" t="s">
        <v>341</v>
      </c>
      <c r="D3091" t="s">
        <v>48</v>
      </c>
      <c r="E3091" s="2">
        <v>0</v>
      </c>
      <c r="F3091" s="2">
        <v>1</v>
      </c>
      <c r="G3091" t="s">
        <v>342</v>
      </c>
      <c r="H3091" t="s">
        <v>342</v>
      </c>
      <c r="I3091" t="s">
        <v>19</v>
      </c>
      <c r="J3091" t="s">
        <v>58</v>
      </c>
      <c r="K3091" s="2">
        <v>4</v>
      </c>
      <c r="L3091" t="s">
        <v>55</v>
      </c>
      <c r="M3091" t="s">
        <v>59</v>
      </c>
      <c r="N3091" t="s">
        <v>57</v>
      </c>
    </row>
    <row r="3092" spans="1:14" x14ac:dyDescent="0.25">
      <c r="A3092" s="2">
        <v>1</v>
      </c>
      <c r="B3092" s="2">
        <v>2016</v>
      </c>
      <c r="C3092" t="s">
        <v>341</v>
      </c>
      <c r="D3092" t="s">
        <v>48</v>
      </c>
      <c r="E3092" s="2">
        <v>0</v>
      </c>
      <c r="F3092" s="2">
        <v>1</v>
      </c>
      <c r="G3092" t="s">
        <v>342</v>
      </c>
      <c r="H3092" t="s">
        <v>342</v>
      </c>
      <c r="I3092" t="s">
        <v>19</v>
      </c>
      <c r="J3092" t="s">
        <v>60</v>
      </c>
      <c r="K3092" s="2">
        <v>1</v>
      </c>
      <c r="L3092" t="s">
        <v>61</v>
      </c>
      <c r="M3092" t="s">
        <v>62</v>
      </c>
      <c r="N3092" t="s">
        <v>177</v>
      </c>
    </row>
    <row r="3093" spans="1:14" x14ac:dyDescent="0.25">
      <c r="A3093" s="2">
        <v>1</v>
      </c>
      <c r="B3093" s="2">
        <v>2016</v>
      </c>
      <c r="C3093" t="s">
        <v>341</v>
      </c>
      <c r="D3093" t="s">
        <v>48</v>
      </c>
      <c r="E3093" s="2">
        <v>0</v>
      </c>
      <c r="F3093" s="2">
        <v>1</v>
      </c>
      <c r="G3093" t="s">
        <v>342</v>
      </c>
      <c r="H3093" t="s">
        <v>342</v>
      </c>
      <c r="I3093" t="s">
        <v>19</v>
      </c>
      <c r="J3093" t="s">
        <v>64</v>
      </c>
      <c r="K3093" s="2">
        <v>3</v>
      </c>
      <c r="L3093" t="s">
        <v>65</v>
      </c>
      <c r="M3093" t="s">
        <v>66</v>
      </c>
      <c r="N3093" t="s">
        <v>67</v>
      </c>
    </row>
    <row r="3094" spans="1:14" x14ac:dyDescent="0.25">
      <c r="A3094" s="2">
        <v>1</v>
      </c>
      <c r="B3094" s="2">
        <v>2016</v>
      </c>
      <c r="C3094" t="s">
        <v>341</v>
      </c>
      <c r="D3094" t="s">
        <v>48</v>
      </c>
      <c r="E3094" s="2">
        <v>0</v>
      </c>
      <c r="F3094" s="2">
        <v>1</v>
      </c>
      <c r="G3094" t="s">
        <v>342</v>
      </c>
      <c r="H3094" t="s">
        <v>342</v>
      </c>
      <c r="I3094" t="s">
        <v>19</v>
      </c>
      <c r="J3094" t="s">
        <v>68</v>
      </c>
      <c r="K3094" s="2">
        <v>3</v>
      </c>
      <c r="L3094" t="s">
        <v>65</v>
      </c>
      <c r="M3094" t="s">
        <v>69</v>
      </c>
      <c r="N3094" t="s">
        <v>67</v>
      </c>
    </row>
    <row r="3095" spans="1:14" x14ac:dyDescent="0.25">
      <c r="A3095" s="2">
        <v>1</v>
      </c>
      <c r="B3095" s="2">
        <v>2016</v>
      </c>
      <c r="C3095" t="s">
        <v>341</v>
      </c>
      <c r="D3095" t="s">
        <v>48</v>
      </c>
      <c r="E3095" s="2">
        <v>0</v>
      </c>
      <c r="F3095" s="2">
        <v>1</v>
      </c>
      <c r="G3095" t="s">
        <v>342</v>
      </c>
      <c r="H3095" t="s">
        <v>342</v>
      </c>
      <c r="I3095" t="s">
        <v>19</v>
      </c>
      <c r="J3095" t="s">
        <v>70</v>
      </c>
      <c r="K3095" s="2">
        <v>3</v>
      </c>
      <c r="L3095" t="s">
        <v>65</v>
      </c>
      <c r="M3095" t="s">
        <v>71</v>
      </c>
      <c r="N3095" t="s">
        <v>67</v>
      </c>
    </row>
    <row r="3096" spans="1:14" x14ac:dyDescent="0.25">
      <c r="A3096" s="2">
        <v>1</v>
      </c>
      <c r="B3096" s="2">
        <v>2016</v>
      </c>
      <c r="C3096" t="s">
        <v>341</v>
      </c>
      <c r="D3096" t="s">
        <v>48</v>
      </c>
      <c r="E3096" s="2">
        <v>0</v>
      </c>
      <c r="F3096" s="2">
        <v>1</v>
      </c>
      <c r="G3096" t="s">
        <v>342</v>
      </c>
      <c r="H3096" t="s">
        <v>342</v>
      </c>
      <c r="I3096" t="s">
        <v>19</v>
      </c>
      <c r="J3096" t="s">
        <v>72</v>
      </c>
      <c r="K3096" s="2">
        <v>1</v>
      </c>
      <c r="L3096" t="s">
        <v>52</v>
      </c>
      <c r="M3096" t="s">
        <v>73</v>
      </c>
      <c r="N3096" t="s">
        <v>177</v>
      </c>
    </row>
    <row r="3097" spans="1:14" x14ac:dyDescent="0.25">
      <c r="A3097" s="2">
        <v>1</v>
      </c>
      <c r="B3097" s="2">
        <v>2016</v>
      </c>
      <c r="C3097" t="s">
        <v>341</v>
      </c>
      <c r="D3097" t="s">
        <v>48</v>
      </c>
      <c r="E3097" s="2">
        <v>0</v>
      </c>
      <c r="F3097" s="2">
        <v>1</v>
      </c>
      <c r="G3097" t="s">
        <v>342</v>
      </c>
      <c r="H3097" t="s">
        <v>342</v>
      </c>
      <c r="I3097" t="s">
        <v>19</v>
      </c>
      <c r="J3097" t="s">
        <v>74</v>
      </c>
      <c r="K3097" s="2">
        <v>2</v>
      </c>
      <c r="L3097" t="s">
        <v>75</v>
      </c>
      <c r="M3097" t="s">
        <v>76</v>
      </c>
      <c r="N3097" t="s">
        <v>207</v>
      </c>
    </row>
    <row r="3098" spans="1:14" x14ac:dyDescent="0.25">
      <c r="A3098" s="2">
        <v>1</v>
      </c>
      <c r="B3098" s="2">
        <v>2016</v>
      </c>
      <c r="C3098" t="s">
        <v>341</v>
      </c>
      <c r="D3098" t="s">
        <v>48</v>
      </c>
      <c r="E3098" s="2">
        <v>0</v>
      </c>
      <c r="F3098" s="2">
        <v>1</v>
      </c>
      <c r="G3098" t="s">
        <v>342</v>
      </c>
      <c r="H3098" t="s">
        <v>342</v>
      </c>
      <c r="I3098" t="s">
        <v>19</v>
      </c>
      <c r="J3098" t="s">
        <v>78</v>
      </c>
      <c r="K3098" s="2">
        <v>1</v>
      </c>
      <c r="L3098" t="s">
        <v>75</v>
      </c>
      <c r="M3098" t="s">
        <v>79</v>
      </c>
      <c r="N3098" t="s">
        <v>80</v>
      </c>
    </row>
    <row r="3099" spans="1:14" x14ac:dyDescent="0.25">
      <c r="A3099" s="2">
        <v>1</v>
      </c>
      <c r="B3099" s="2">
        <v>2016</v>
      </c>
      <c r="C3099" t="s">
        <v>341</v>
      </c>
      <c r="D3099" t="s">
        <v>48</v>
      </c>
      <c r="E3099" s="2">
        <v>0</v>
      </c>
      <c r="F3099" s="2">
        <v>1</v>
      </c>
      <c r="G3099" t="s">
        <v>342</v>
      </c>
      <c r="H3099" t="s">
        <v>342</v>
      </c>
      <c r="I3099" t="s">
        <v>19</v>
      </c>
      <c r="J3099" t="s">
        <v>81</v>
      </c>
      <c r="K3099" s="2">
        <v>6</v>
      </c>
      <c r="L3099" t="s">
        <v>75</v>
      </c>
      <c r="M3099" t="s">
        <v>82</v>
      </c>
      <c r="N3099" t="s">
        <v>294</v>
      </c>
    </row>
    <row r="3100" spans="1:14" x14ac:dyDescent="0.25">
      <c r="A3100" s="2">
        <v>1</v>
      </c>
      <c r="B3100" s="2">
        <v>2016</v>
      </c>
      <c r="C3100" t="s">
        <v>341</v>
      </c>
      <c r="D3100" t="s">
        <v>48</v>
      </c>
      <c r="E3100" s="2">
        <v>0</v>
      </c>
      <c r="F3100" s="2">
        <v>1</v>
      </c>
      <c r="G3100" t="s">
        <v>342</v>
      </c>
      <c r="H3100" t="s">
        <v>342</v>
      </c>
      <c r="I3100" t="s">
        <v>19</v>
      </c>
      <c r="J3100" t="s">
        <v>84</v>
      </c>
      <c r="K3100" s="2">
        <v>4</v>
      </c>
      <c r="L3100" t="s">
        <v>85</v>
      </c>
      <c r="M3100" t="s">
        <v>86</v>
      </c>
      <c r="N3100" t="s">
        <v>87</v>
      </c>
    </row>
    <row r="3101" spans="1:14" x14ac:dyDescent="0.25">
      <c r="A3101" s="2">
        <v>1</v>
      </c>
      <c r="B3101" s="2">
        <v>2016</v>
      </c>
      <c r="C3101" t="s">
        <v>341</v>
      </c>
      <c r="D3101" t="s">
        <v>48</v>
      </c>
      <c r="E3101" s="2">
        <v>0</v>
      </c>
      <c r="F3101" s="2">
        <v>1</v>
      </c>
      <c r="G3101" t="s">
        <v>342</v>
      </c>
      <c r="H3101" t="s">
        <v>342</v>
      </c>
      <c r="I3101" t="s">
        <v>19</v>
      </c>
      <c r="J3101" t="s">
        <v>88</v>
      </c>
      <c r="K3101" s="2">
        <v>3</v>
      </c>
      <c r="L3101" t="s">
        <v>85</v>
      </c>
      <c r="M3101" t="s">
        <v>89</v>
      </c>
      <c r="N3101" t="s">
        <v>126</v>
      </c>
    </row>
    <row r="3102" spans="1:14" x14ac:dyDescent="0.25">
      <c r="A3102" s="2">
        <v>1</v>
      </c>
      <c r="B3102" s="2">
        <v>2016</v>
      </c>
      <c r="C3102" t="s">
        <v>341</v>
      </c>
      <c r="D3102" t="s">
        <v>48</v>
      </c>
      <c r="E3102" s="2">
        <v>0</v>
      </c>
      <c r="F3102" s="2">
        <v>1</v>
      </c>
      <c r="G3102" t="s">
        <v>342</v>
      </c>
      <c r="H3102" t="s">
        <v>342</v>
      </c>
      <c r="I3102" t="s">
        <v>19</v>
      </c>
      <c r="J3102" t="s">
        <v>90</v>
      </c>
      <c r="K3102" s="2">
        <v>4</v>
      </c>
      <c r="L3102" t="s">
        <v>75</v>
      </c>
      <c r="M3102" t="s">
        <v>91</v>
      </c>
      <c r="N3102" t="s">
        <v>92</v>
      </c>
    </row>
    <row r="3103" spans="1:14" x14ac:dyDescent="0.25">
      <c r="A3103" s="2">
        <v>1</v>
      </c>
      <c r="B3103" s="2">
        <v>2016</v>
      </c>
      <c r="C3103" t="s">
        <v>341</v>
      </c>
      <c r="D3103" t="s">
        <v>48</v>
      </c>
      <c r="E3103" s="2">
        <v>0</v>
      </c>
      <c r="F3103" s="2">
        <v>1</v>
      </c>
      <c r="G3103" t="s">
        <v>342</v>
      </c>
      <c r="H3103" t="s">
        <v>342</v>
      </c>
      <c r="I3103" t="s">
        <v>19</v>
      </c>
      <c r="J3103" t="s">
        <v>93</v>
      </c>
      <c r="K3103" s="2">
        <v>4</v>
      </c>
      <c r="L3103" t="s">
        <v>75</v>
      </c>
      <c r="M3103" t="s">
        <v>94</v>
      </c>
      <c r="N3103" t="s">
        <v>92</v>
      </c>
    </row>
    <row r="3104" spans="1:14" x14ac:dyDescent="0.25">
      <c r="A3104" s="2">
        <v>1</v>
      </c>
      <c r="B3104" s="2">
        <v>2016</v>
      </c>
      <c r="C3104" t="s">
        <v>341</v>
      </c>
      <c r="D3104" t="s">
        <v>48</v>
      </c>
      <c r="E3104" s="2">
        <v>0</v>
      </c>
      <c r="F3104" s="2">
        <v>1</v>
      </c>
      <c r="G3104" t="s">
        <v>342</v>
      </c>
      <c r="H3104" t="s">
        <v>342</v>
      </c>
      <c r="I3104" t="s">
        <v>19</v>
      </c>
      <c r="J3104" t="s">
        <v>96</v>
      </c>
      <c r="K3104" s="2">
        <v>4</v>
      </c>
      <c r="L3104" t="s">
        <v>75</v>
      </c>
      <c r="M3104" t="s">
        <v>97</v>
      </c>
      <c r="N3104" t="s">
        <v>92</v>
      </c>
    </row>
    <row r="3105" spans="1:14" x14ac:dyDescent="0.25">
      <c r="A3105" s="2">
        <v>1</v>
      </c>
      <c r="B3105" s="2">
        <v>2016</v>
      </c>
      <c r="C3105" t="s">
        <v>341</v>
      </c>
      <c r="D3105" t="s">
        <v>48</v>
      </c>
      <c r="E3105" s="2">
        <v>0</v>
      </c>
      <c r="F3105" s="2">
        <v>1</v>
      </c>
      <c r="G3105" t="s">
        <v>342</v>
      </c>
      <c r="H3105" t="s">
        <v>342</v>
      </c>
      <c r="I3105" t="s">
        <v>19</v>
      </c>
      <c r="J3105" t="s">
        <v>98</v>
      </c>
      <c r="K3105" s="2">
        <v>4</v>
      </c>
      <c r="L3105" t="s">
        <v>85</v>
      </c>
      <c r="M3105" t="s">
        <v>99</v>
      </c>
      <c r="N3105" t="s">
        <v>87</v>
      </c>
    </row>
    <row r="3106" spans="1:14" x14ac:dyDescent="0.25">
      <c r="A3106" s="2">
        <v>1</v>
      </c>
      <c r="B3106" s="2">
        <v>2016</v>
      </c>
      <c r="C3106" t="s">
        <v>341</v>
      </c>
      <c r="D3106" t="s">
        <v>48</v>
      </c>
      <c r="E3106" s="2">
        <v>0</v>
      </c>
      <c r="F3106" s="2">
        <v>1</v>
      </c>
      <c r="G3106" t="s">
        <v>342</v>
      </c>
      <c r="H3106" t="s">
        <v>342</v>
      </c>
      <c r="I3106" t="s">
        <v>19</v>
      </c>
      <c r="J3106" t="s">
        <v>100</v>
      </c>
      <c r="K3106" s="2">
        <v>1</v>
      </c>
      <c r="L3106" t="s">
        <v>61</v>
      </c>
      <c r="M3106" t="s">
        <v>101</v>
      </c>
      <c r="N3106" t="s">
        <v>343</v>
      </c>
    </row>
    <row r="3107" spans="1:14" x14ac:dyDescent="0.25">
      <c r="A3107" s="2">
        <v>1</v>
      </c>
      <c r="B3107" s="2">
        <v>2016</v>
      </c>
      <c r="C3107" t="s">
        <v>341</v>
      </c>
      <c r="D3107" t="s">
        <v>48</v>
      </c>
      <c r="E3107" s="2">
        <v>0</v>
      </c>
      <c r="F3107" s="2">
        <v>1</v>
      </c>
      <c r="G3107" t="s">
        <v>342</v>
      </c>
      <c r="H3107" t="s">
        <v>342</v>
      </c>
      <c r="I3107" t="s">
        <v>19</v>
      </c>
      <c r="J3107" t="s">
        <v>102</v>
      </c>
      <c r="K3107" s="2">
        <v>1</v>
      </c>
      <c r="L3107" t="s">
        <v>61</v>
      </c>
      <c r="M3107" t="s">
        <v>103</v>
      </c>
      <c r="N3107" t="s">
        <v>344</v>
      </c>
    </row>
    <row r="3108" spans="1:14" x14ac:dyDescent="0.25">
      <c r="A3108" s="2">
        <v>1</v>
      </c>
      <c r="B3108" s="2">
        <v>2016</v>
      </c>
      <c r="C3108" t="s">
        <v>341</v>
      </c>
      <c r="D3108" t="s">
        <v>48</v>
      </c>
      <c r="E3108" s="2">
        <v>0</v>
      </c>
      <c r="F3108" s="2">
        <v>1</v>
      </c>
      <c r="G3108" t="s">
        <v>342</v>
      </c>
      <c r="H3108" t="s">
        <v>342</v>
      </c>
      <c r="I3108" t="s">
        <v>19</v>
      </c>
      <c r="J3108" t="s">
        <v>104</v>
      </c>
      <c r="K3108" s="3"/>
      <c r="L3108" t="s">
        <v>61</v>
      </c>
      <c r="M3108" t="s">
        <v>105</v>
      </c>
    </row>
    <row r="3109" spans="1:14" x14ac:dyDescent="0.25">
      <c r="A3109" s="2">
        <v>1</v>
      </c>
      <c r="B3109" s="2">
        <v>2016</v>
      </c>
      <c r="C3109" t="s">
        <v>341</v>
      </c>
      <c r="D3109" t="s">
        <v>48</v>
      </c>
      <c r="E3109" s="2">
        <v>0</v>
      </c>
      <c r="F3109" s="2">
        <v>1</v>
      </c>
      <c r="G3109" t="s">
        <v>342</v>
      </c>
      <c r="H3109" t="s">
        <v>342</v>
      </c>
      <c r="I3109" t="s">
        <v>19</v>
      </c>
      <c r="J3109" t="s">
        <v>106</v>
      </c>
      <c r="K3109" s="3"/>
      <c r="L3109" t="s">
        <v>61</v>
      </c>
      <c r="M3109" t="s">
        <v>107</v>
      </c>
    </row>
    <row r="3110" spans="1:14" x14ac:dyDescent="0.25">
      <c r="A3110" s="2">
        <v>1</v>
      </c>
      <c r="B3110" s="2">
        <v>2016</v>
      </c>
      <c r="C3110" t="s">
        <v>341</v>
      </c>
      <c r="D3110" t="s">
        <v>48</v>
      </c>
      <c r="E3110" s="2">
        <v>0</v>
      </c>
      <c r="F3110" s="2">
        <v>1</v>
      </c>
      <c r="G3110" t="s">
        <v>342</v>
      </c>
      <c r="H3110" t="s">
        <v>342</v>
      </c>
      <c r="I3110" t="s">
        <v>19</v>
      </c>
      <c r="J3110" t="s">
        <v>108</v>
      </c>
      <c r="K3110" s="3"/>
      <c r="L3110" t="s">
        <v>61</v>
      </c>
      <c r="M3110" t="s">
        <v>109</v>
      </c>
    </row>
    <row r="3111" spans="1:14" x14ac:dyDescent="0.25">
      <c r="A3111" s="2">
        <v>1</v>
      </c>
      <c r="B3111" s="2">
        <v>2016</v>
      </c>
      <c r="C3111" t="s">
        <v>341</v>
      </c>
      <c r="D3111" t="s">
        <v>48</v>
      </c>
      <c r="E3111" s="2">
        <v>0</v>
      </c>
      <c r="F3111" s="2">
        <v>1</v>
      </c>
      <c r="G3111" t="s">
        <v>342</v>
      </c>
      <c r="H3111" t="s">
        <v>342</v>
      </c>
      <c r="I3111" t="s">
        <v>19</v>
      </c>
      <c r="J3111" t="s">
        <v>110</v>
      </c>
      <c r="K3111" s="3"/>
      <c r="L3111" t="s">
        <v>61</v>
      </c>
      <c r="M3111" t="s">
        <v>111</v>
      </c>
    </row>
    <row r="3112" spans="1:14" x14ac:dyDescent="0.25">
      <c r="A3112" s="2">
        <v>1</v>
      </c>
      <c r="B3112" s="2">
        <v>2016</v>
      </c>
      <c r="C3112" t="s">
        <v>341</v>
      </c>
      <c r="D3112" t="s">
        <v>48</v>
      </c>
      <c r="E3112" s="2">
        <v>0</v>
      </c>
      <c r="F3112" s="2">
        <v>1</v>
      </c>
      <c r="G3112" t="s">
        <v>342</v>
      </c>
      <c r="H3112" t="s">
        <v>342</v>
      </c>
      <c r="I3112" t="s">
        <v>19</v>
      </c>
      <c r="J3112" t="s">
        <v>112</v>
      </c>
      <c r="K3112" s="3"/>
      <c r="L3112" t="s">
        <v>61</v>
      </c>
      <c r="M3112" t="s">
        <v>113</v>
      </c>
    </row>
    <row r="3113" spans="1:14" x14ac:dyDescent="0.25">
      <c r="A3113" s="2">
        <v>1</v>
      </c>
      <c r="B3113" s="2">
        <v>2016</v>
      </c>
      <c r="C3113" t="s">
        <v>341</v>
      </c>
      <c r="D3113" t="s">
        <v>48</v>
      </c>
      <c r="E3113" s="2">
        <v>0</v>
      </c>
      <c r="F3113" s="2">
        <v>1</v>
      </c>
      <c r="G3113" t="s">
        <v>342</v>
      </c>
      <c r="H3113" t="s">
        <v>342</v>
      </c>
      <c r="I3113" t="s">
        <v>19</v>
      </c>
      <c r="J3113" t="s">
        <v>114</v>
      </c>
      <c r="K3113" s="2">
        <v>1</v>
      </c>
      <c r="L3113" t="s">
        <v>61</v>
      </c>
      <c r="M3113" t="s">
        <v>115</v>
      </c>
      <c r="N3113" t="s">
        <v>281</v>
      </c>
    </row>
    <row r="3114" spans="1:14" x14ac:dyDescent="0.25">
      <c r="A3114" s="2">
        <v>1</v>
      </c>
      <c r="B3114" s="2">
        <v>2016</v>
      </c>
      <c r="C3114" t="s">
        <v>341</v>
      </c>
      <c r="D3114" t="s">
        <v>48</v>
      </c>
      <c r="E3114" s="2">
        <v>0</v>
      </c>
      <c r="F3114" s="2">
        <v>1</v>
      </c>
      <c r="G3114" t="s">
        <v>342</v>
      </c>
      <c r="H3114" t="s">
        <v>342</v>
      </c>
      <c r="I3114" t="s">
        <v>19</v>
      </c>
      <c r="J3114" t="s">
        <v>116</v>
      </c>
      <c r="K3114" s="2">
        <v>3</v>
      </c>
      <c r="L3114" t="s">
        <v>65</v>
      </c>
      <c r="M3114" t="s">
        <v>117</v>
      </c>
      <c r="N3114" t="s">
        <v>67</v>
      </c>
    </row>
    <row r="3115" spans="1:14" x14ac:dyDescent="0.25">
      <c r="A3115" s="2">
        <v>1</v>
      </c>
      <c r="B3115" s="2">
        <v>2016</v>
      </c>
      <c r="C3115" t="s">
        <v>341</v>
      </c>
      <c r="D3115" t="s">
        <v>48</v>
      </c>
      <c r="E3115" s="2">
        <v>0</v>
      </c>
      <c r="F3115" s="2">
        <v>1</v>
      </c>
      <c r="G3115" t="s">
        <v>342</v>
      </c>
      <c r="H3115" t="s">
        <v>342</v>
      </c>
      <c r="I3115" t="s">
        <v>19</v>
      </c>
      <c r="J3115" t="s">
        <v>118</v>
      </c>
      <c r="K3115" s="2">
        <v>4</v>
      </c>
      <c r="L3115" t="s">
        <v>55</v>
      </c>
      <c r="M3115" t="s">
        <v>119</v>
      </c>
      <c r="N3115" t="s">
        <v>57</v>
      </c>
    </row>
    <row r="3116" spans="1:14" x14ac:dyDescent="0.25">
      <c r="A3116" s="2">
        <v>1</v>
      </c>
      <c r="B3116" s="2">
        <v>2016</v>
      </c>
      <c r="C3116" t="s">
        <v>341</v>
      </c>
      <c r="D3116" t="s">
        <v>48</v>
      </c>
      <c r="E3116" s="2">
        <v>0</v>
      </c>
      <c r="F3116" s="2">
        <v>1</v>
      </c>
      <c r="G3116" t="s">
        <v>342</v>
      </c>
      <c r="H3116" t="s">
        <v>342</v>
      </c>
      <c r="I3116" t="s">
        <v>19</v>
      </c>
      <c r="J3116" t="s">
        <v>120</v>
      </c>
      <c r="K3116" s="2">
        <v>3</v>
      </c>
      <c r="L3116" t="s">
        <v>65</v>
      </c>
      <c r="M3116" t="s">
        <v>121</v>
      </c>
      <c r="N3116" t="s">
        <v>67</v>
      </c>
    </row>
    <row r="3117" spans="1:14" x14ac:dyDescent="0.25">
      <c r="A3117" s="2">
        <v>1</v>
      </c>
      <c r="B3117" s="2">
        <v>2016</v>
      </c>
      <c r="C3117" t="s">
        <v>341</v>
      </c>
      <c r="D3117" t="s">
        <v>48</v>
      </c>
      <c r="E3117" s="2">
        <v>0</v>
      </c>
      <c r="F3117" s="2">
        <v>1</v>
      </c>
      <c r="G3117" t="s">
        <v>342</v>
      </c>
      <c r="H3117" t="s">
        <v>342</v>
      </c>
      <c r="I3117" t="s">
        <v>19</v>
      </c>
      <c r="J3117" t="s">
        <v>122</v>
      </c>
      <c r="K3117" s="2">
        <v>4</v>
      </c>
      <c r="L3117" t="s">
        <v>85</v>
      </c>
      <c r="M3117" t="s">
        <v>123</v>
      </c>
      <c r="N3117" t="s">
        <v>87</v>
      </c>
    </row>
    <row r="3118" spans="1:14" x14ac:dyDescent="0.25">
      <c r="A3118" s="2">
        <v>1</v>
      </c>
      <c r="B3118" s="2">
        <v>2016</v>
      </c>
      <c r="C3118" t="s">
        <v>341</v>
      </c>
      <c r="D3118" t="s">
        <v>48</v>
      </c>
      <c r="E3118" s="2">
        <v>0</v>
      </c>
      <c r="F3118" s="2">
        <v>1</v>
      </c>
      <c r="G3118" t="s">
        <v>342</v>
      </c>
      <c r="H3118" t="s">
        <v>342</v>
      </c>
      <c r="I3118" t="s">
        <v>19</v>
      </c>
      <c r="J3118" t="s">
        <v>124</v>
      </c>
      <c r="K3118" s="2">
        <v>4</v>
      </c>
      <c r="L3118" t="s">
        <v>85</v>
      </c>
      <c r="M3118" t="s">
        <v>125</v>
      </c>
      <c r="N3118" t="s">
        <v>87</v>
      </c>
    </row>
    <row r="3119" spans="1:14" x14ac:dyDescent="0.25">
      <c r="A3119" s="2">
        <v>1</v>
      </c>
      <c r="B3119" s="2">
        <v>2016</v>
      </c>
      <c r="C3119" t="s">
        <v>341</v>
      </c>
      <c r="D3119" t="s">
        <v>48</v>
      </c>
      <c r="E3119" s="2">
        <v>0</v>
      </c>
      <c r="F3119" s="2">
        <v>1</v>
      </c>
      <c r="G3119" t="s">
        <v>342</v>
      </c>
      <c r="H3119" t="s">
        <v>342</v>
      </c>
      <c r="I3119" t="s">
        <v>19</v>
      </c>
      <c r="J3119" t="s">
        <v>127</v>
      </c>
      <c r="K3119" s="2">
        <v>4</v>
      </c>
      <c r="L3119" t="s">
        <v>85</v>
      </c>
      <c r="M3119" t="s">
        <v>128</v>
      </c>
      <c r="N3119" t="s">
        <v>87</v>
      </c>
    </row>
    <row r="3120" spans="1:14" x14ac:dyDescent="0.25">
      <c r="A3120" s="2">
        <v>1</v>
      </c>
      <c r="B3120" s="2">
        <v>2016</v>
      </c>
      <c r="C3120" t="s">
        <v>341</v>
      </c>
      <c r="D3120" t="s">
        <v>48</v>
      </c>
      <c r="E3120" s="2">
        <v>0</v>
      </c>
      <c r="F3120" s="2">
        <v>1</v>
      </c>
      <c r="G3120" t="s">
        <v>342</v>
      </c>
      <c r="H3120" t="s">
        <v>342</v>
      </c>
      <c r="I3120" t="s">
        <v>19</v>
      </c>
      <c r="J3120" t="s">
        <v>129</v>
      </c>
      <c r="K3120" s="2">
        <v>3</v>
      </c>
      <c r="L3120" t="s">
        <v>85</v>
      </c>
      <c r="M3120" t="s">
        <v>130</v>
      </c>
      <c r="N3120" t="s">
        <v>126</v>
      </c>
    </row>
    <row r="3121" spans="1:14" x14ac:dyDescent="0.25">
      <c r="A3121" s="2">
        <v>1</v>
      </c>
      <c r="B3121" s="2">
        <v>2016</v>
      </c>
      <c r="C3121" t="s">
        <v>341</v>
      </c>
      <c r="D3121" t="s">
        <v>48</v>
      </c>
      <c r="E3121" s="2">
        <v>0</v>
      </c>
      <c r="F3121" s="2">
        <v>1</v>
      </c>
      <c r="G3121" t="s">
        <v>342</v>
      </c>
      <c r="H3121" t="s">
        <v>342</v>
      </c>
      <c r="I3121" t="s">
        <v>19</v>
      </c>
      <c r="J3121" t="s">
        <v>131</v>
      </c>
      <c r="K3121" s="2">
        <v>4</v>
      </c>
      <c r="L3121" t="s">
        <v>85</v>
      </c>
      <c r="M3121" t="s">
        <v>132</v>
      </c>
      <c r="N3121" t="s">
        <v>87</v>
      </c>
    </row>
    <row r="3122" spans="1:14" x14ac:dyDescent="0.25">
      <c r="A3122" s="2">
        <v>1</v>
      </c>
      <c r="B3122" s="2">
        <v>2016</v>
      </c>
      <c r="C3122" t="s">
        <v>341</v>
      </c>
      <c r="D3122" t="s">
        <v>48</v>
      </c>
      <c r="E3122" s="2">
        <v>0</v>
      </c>
      <c r="F3122" s="2">
        <v>1</v>
      </c>
      <c r="G3122" t="s">
        <v>342</v>
      </c>
      <c r="H3122" t="s">
        <v>342</v>
      </c>
      <c r="I3122" t="s">
        <v>19</v>
      </c>
      <c r="J3122" t="s">
        <v>133</v>
      </c>
      <c r="K3122" s="2">
        <v>1</v>
      </c>
      <c r="L3122" t="s">
        <v>52</v>
      </c>
      <c r="M3122" t="s">
        <v>134</v>
      </c>
      <c r="N3122" t="s">
        <v>177</v>
      </c>
    </row>
    <row r="3123" spans="1:14" x14ac:dyDescent="0.25">
      <c r="A3123" s="2">
        <v>1</v>
      </c>
      <c r="B3123" s="2">
        <v>2016</v>
      </c>
      <c r="C3123" t="s">
        <v>341</v>
      </c>
      <c r="D3123" t="s">
        <v>48</v>
      </c>
      <c r="E3123" s="2">
        <v>0</v>
      </c>
      <c r="F3123" s="2">
        <v>1</v>
      </c>
      <c r="G3123" t="s">
        <v>342</v>
      </c>
      <c r="H3123" t="s">
        <v>342</v>
      </c>
      <c r="I3123" t="s">
        <v>19</v>
      </c>
      <c r="J3123" t="s">
        <v>135</v>
      </c>
      <c r="K3123" s="2">
        <v>2</v>
      </c>
      <c r="L3123" t="s">
        <v>55</v>
      </c>
      <c r="M3123" t="s">
        <v>136</v>
      </c>
      <c r="N3123" t="s">
        <v>187</v>
      </c>
    </row>
    <row r="3124" spans="1:14" x14ac:dyDescent="0.25">
      <c r="A3124" s="2">
        <v>1</v>
      </c>
      <c r="B3124" s="2">
        <v>2016</v>
      </c>
      <c r="C3124" t="s">
        <v>341</v>
      </c>
      <c r="D3124" t="s">
        <v>48</v>
      </c>
      <c r="E3124" s="2">
        <v>0</v>
      </c>
      <c r="F3124" s="2">
        <v>1</v>
      </c>
      <c r="G3124" t="s">
        <v>342</v>
      </c>
      <c r="H3124" t="s">
        <v>342</v>
      </c>
      <c r="I3124" t="s">
        <v>19</v>
      </c>
      <c r="J3124" t="s">
        <v>137</v>
      </c>
      <c r="K3124" s="2">
        <v>3</v>
      </c>
      <c r="L3124" t="s">
        <v>55</v>
      </c>
      <c r="M3124" t="s">
        <v>138</v>
      </c>
      <c r="N3124" t="s">
        <v>178</v>
      </c>
    </row>
    <row r="3125" spans="1:14" x14ac:dyDescent="0.25">
      <c r="A3125" s="2">
        <v>1</v>
      </c>
      <c r="B3125" s="2">
        <v>2016</v>
      </c>
      <c r="C3125" t="s">
        <v>341</v>
      </c>
      <c r="D3125" t="s">
        <v>48</v>
      </c>
      <c r="E3125" s="2">
        <v>0</v>
      </c>
      <c r="F3125" s="2">
        <v>1</v>
      </c>
      <c r="G3125" t="s">
        <v>342</v>
      </c>
      <c r="H3125" t="s">
        <v>342</v>
      </c>
      <c r="I3125" t="s">
        <v>19</v>
      </c>
      <c r="J3125" t="s">
        <v>139</v>
      </c>
      <c r="K3125" s="2">
        <v>2</v>
      </c>
      <c r="L3125" t="s">
        <v>85</v>
      </c>
      <c r="M3125" t="s">
        <v>140</v>
      </c>
      <c r="N3125" t="s">
        <v>176</v>
      </c>
    </row>
    <row r="3126" spans="1:14" x14ac:dyDescent="0.25">
      <c r="A3126" s="2">
        <v>1</v>
      </c>
      <c r="B3126" s="2">
        <v>2016</v>
      </c>
      <c r="C3126" t="s">
        <v>341</v>
      </c>
      <c r="D3126" t="s">
        <v>48</v>
      </c>
      <c r="E3126" s="2">
        <v>0</v>
      </c>
      <c r="F3126" s="2">
        <v>1</v>
      </c>
      <c r="G3126" t="s">
        <v>342</v>
      </c>
      <c r="H3126" t="s">
        <v>342</v>
      </c>
      <c r="I3126" t="s">
        <v>19</v>
      </c>
      <c r="J3126" t="s">
        <v>141</v>
      </c>
      <c r="K3126" s="2">
        <v>3</v>
      </c>
      <c r="L3126" t="s">
        <v>85</v>
      </c>
      <c r="M3126" t="s">
        <v>142</v>
      </c>
      <c r="N3126" t="s">
        <v>126</v>
      </c>
    </row>
    <row r="3127" spans="1:14" x14ac:dyDescent="0.25">
      <c r="A3127" s="2">
        <v>1</v>
      </c>
      <c r="B3127" s="2">
        <v>2016</v>
      </c>
      <c r="C3127" t="s">
        <v>341</v>
      </c>
      <c r="D3127" t="s">
        <v>48</v>
      </c>
      <c r="E3127" s="2">
        <v>0</v>
      </c>
      <c r="F3127" s="2">
        <v>1</v>
      </c>
      <c r="G3127" t="s">
        <v>342</v>
      </c>
      <c r="H3127" t="s">
        <v>342</v>
      </c>
      <c r="I3127" t="s">
        <v>19</v>
      </c>
      <c r="J3127" t="s">
        <v>143</v>
      </c>
      <c r="K3127" s="2">
        <v>4</v>
      </c>
      <c r="L3127" t="s">
        <v>85</v>
      </c>
      <c r="M3127" t="s">
        <v>144</v>
      </c>
      <c r="N3127" t="s">
        <v>87</v>
      </c>
    </row>
    <row r="3128" spans="1:14" x14ac:dyDescent="0.25">
      <c r="A3128" s="2">
        <v>1</v>
      </c>
      <c r="B3128" s="2">
        <v>2016</v>
      </c>
      <c r="C3128" t="s">
        <v>341</v>
      </c>
      <c r="D3128" t="s">
        <v>48</v>
      </c>
      <c r="E3128" s="2">
        <v>0</v>
      </c>
      <c r="F3128" s="2">
        <v>1</v>
      </c>
      <c r="G3128" t="s">
        <v>342</v>
      </c>
      <c r="H3128" t="s">
        <v>342</v>
      </c>
      <c r="I3128" t="s">
        <v>19</v>
      </c>
      <c r="J3128" t="s">
        <v>145</v>
      </c>
      <c r="K3128" s="2">
        <v>4</v>
      </c>
      <c r="L3128" t="s">
        <v>55</v>
      </c>
      <c r="M3128" t="s">
        <v>146</v>
      </c>
      <c r="N3128" t="s">
        <v>57</v>
      </c>
    </row>
    <row r="3129" spans="1:14" x14ac:dyDescent="0.25">
      <c r="A3129" s="2">
        <v>1</v>
      </c>
      <c r="B3129" s="2">
        <v>2016</v>
      </c>
      <c r="C3129" t="s">
        <v>341</v>
      </c>
      <c r="D3129" t="s">
        <v>48</v>
      </c>
      <c r="E3129" s="2">
        <v>0</v>
      </c>
      <c r="F3129" s="2">
        <v>1</v>
      </c>
      <c r="G3129" t="s">
        <v>342</v>
      </c>
      <c r="H3129" t="s">
        <v>342</v>
      </c>
      <c r="I3129" t="s">
        <v>19</v>
      </c>
      <c r="J3129" t="s">
        <v>147</v>
      </c>
      <c r="K3129" s="2">
        <v>4</v>
      </c>
      <c r="L3129" t="s">
        <v>55</v>
      </c>
      <c r="M3129" t="s">
        <v>148</v>
      </c>
      <c r="N3129" t="s">
        <v>57</v>
      </c>
    </row>
    <row r="3130" spans="1:14" x14ac:dyDescent="0.25">
      <c r="A3130" s="2">
        <v>1</v>
      </c>
      <c r="B3130" s="2">
        <v>2016</v>
      </c>
      <c r="C3130" t="s">
        <v>341</v>
      </c>
      <c r="D3130" t="s">
        <v>48</v>
      </c>
      <c r="E3130" s="2">
        <v>0</v>
      </c>
      <c r="F3130" s="2">
        <v>1</v>
      </c>
      <c r="G3130" t="s">
        <v>342</v>
      </c>
      <c r="H3130" t="s">
        <v>342</v>
      </c>
      <c r="I3130" t="s">
        <v>19</v>
      </c>
      <c r="J3130" t="s">
        <v>149</v>
      </c>
      <c r="K3130" s="2">
        <v>3</v>
      </c>
      <c r="L3130" t="s">
        <v>55</v>
      </c>
      <c r="M3130" t="s">
        <v>150</v>
      </c>
      <c r="N3130" t="s">
        <v>178</v>
      </c>
    </row>
    <row r="3131" spans="1:14" x14ac:dyDescent="0.25">
      <c r="A3131" s="2">
        <v>1</v>
      </c>
      <c r="B3131" s="2">
        <v>2016</v>
      </c>
      <c r="C3131" t="s">
        <v>341</v>
      </c>
      <c r="D3131" t="s">
        <v>48</v>
      </c>
      <c r="E3131" s="2">
        <v>0</v>
      </c>
      <c r="F3131" s="2">
        <v>1</v>
      </c>
      <c r="G3131" t="s">
        <v>342</v>
      </c>
      <c r="H3131" t="s">
        <v>342</v>
      </c>
      <c r="I3131" t="s">
        <v>19</v>
      </c>
      <c r="J3131" t="s">
        <v>151</v>
      </c>
      <c r="K3131" s="2">
        <v>1</v>
      </c>
      <c r="L3131" t="s">
        <v>52</v>
      </c>
      <c r="M3131" t="s">
        <v>152</v>
      </c>
      <c r="N3131" t="s">
        <v>345</v>
      </c>
    </row>
    <row r="3132" spans="1:14" x14ac:dyDescent="0.25">
      <c r="A3132" s="2">
        <v>1</v>
      </c>
      <c r="B3132" s="2">
        <v>2016</v>
      </c>
      <c r="C3132" t="s">
        <v>341</v>
      </c>
      <c r="D3132" t="s">
        <v>48</v>
      </c>
      <c r="E3132" s="2">
        <v>0</v>
      </c>
      <c r="F3132" s="2">
        <v>1</v>
      </c>
      <c r="G3132" t="s">
        <v>342</v>
      </c>
      <c r="H3132" t="s">
        <v>342</v>
      </c>
      <c r="I3132" t="s">
        <v>19</v>
      </c>
      <c r="J3132" t="s">
        <v>153</v>
      </c>
      <c r="K3132" s="2">
        <v>9</v>
      </c>
      <c r="L3132" t="s">
        <v>75</v>
      </c>
      <c r="M3132" t="s">
        <v>154</v>
      </c>
      <c r="N3132" t="s">
        <v>213</v>
      </c>
    </row>
    <row r="3133" spans="1:14" x14ac:dyDescent="0.25">
      <c r="A3133" s="2">
        <v>1</v>
      </c>
      <c r="B3133" s="2">
        <v>2016</v>
      </c>
      <c r="C3133" t="s">
        <v>341</v>
      </c>
      <c r="D3133" t="s">
        <v>48</v>
      </c>
      <c r="E3133" s="2">
        <v>0</v>
      </c>
      <c r="F3133" s="2">
        <v>1</v>
      </c>
      <c r="G3133" t="s">
        <v>342</v>
      </c>
      <c r="H3133" t="s">
        <v>342</v>
      </c>
      <c r="I3133" t="s">
        <v>19</v>
      </c>
      <c r="J3133" t="s">
        <v>156</v>
      </c>
      <c r="K3133" s="2">
        <v>1</v>
      </c>
      <c r="L3133" t="s">
        <v>75</v>
      </c>
      <c r="M3133" t="s">
        <v>157</v>
      </c>
      <c r="N3133" t="s">
        <v>158</v>
      </c>
    </row>
    <row r="3134" spans="1:14" x14ac:dyDescent="0.25">
      <c r="A3134" s="2">
        <v>1</v>
      </c>
      <c r="B3134" s="2">
        <v>2016</v>
      </c>
      <c r="C3134" t="s">
        <v>341</v>
      </c>
      <c r="D3134" t="s">
        <v>48</v>
      </c>
      <c r="E3134" s="2">
        <v>0</v>
      </c>
      <c r="F3134" s="2">
        <v>1</v>
      </c>
      <c r="G3134" t="s">
        <v>342</v>
      </c>
      <c r="H3134" t="s">
        <v>342</v>
      </c>
      <c r="I3134" t="s">
        <v>19</v>
      </c>
      <c r="J3134" t="s">
        <v>159</v>
      </c>
      <c r="K3134" s="3"/>
      <c r="L3134" t="s">
        <v>52</v>
      </c>
      <c r="M3134" t="s">
        <v>160</v>
      </c>
    </row>
    <row r="3135" spans="1:14" x14ac:dyDescent="0.25">
      <c r="A3135" s="2">
        <v>1</v>
      </c>
      <c r="B3135" s="2">
        <v>2016</v>
      </c>
      <c r="C3135" t="s">
        <v>341</v>
      </c>
      <c r="D3135" t="s">
        <v>48</v>
      </c>
      <c r="E3135" s="2">
        <v>0</v>
      </c>
      <c r="F3135" s="2">
        <v>1</v>
      </c>
      <c r="G3135" t="s">
        <v>342</v>
      </c>
      <c r="H3135" t="s">
        <v>342</v>
      </c>
      <c r="I3135" t="s">
        <v>19</v>
      </c>
      <c r="J3135" t="s">
        <v>161</v>
      </c>
      <c r="K3135" s="3"/>
      <c r="L3135" t="s">
        <v>52</v>
      </c>
      <c r="M3135" t="s">
        <v>162</v>
      </c>
    </row>
    <row r="3136" spans="1:14" x14ac:dyDescent="0.25">
      <c r="A3136" s="2">
        <v>1</v>
      </c>
      <c r="B3136" s="2">
        <v>2016</v>
      </c>
      <c r="C3136" t="s">
        <v>341</v>
      </c>
      <c r="D3136" t="s">
        <v>48</v>
      </c>
      <c r="E3136" s="2">
        <v>0</v>
      </c>
      <c r="F3136" s="2">
        <v>1</v>
      </c>
      <c r="G3136" t="s">
        <v>342</v>
      </c>
      <c r="H3136" t="s">
        <v>342</v>
      </c>
      <c r="I3136" t="s">
        <v>19</v>
      </c>
      <c r="J3136" t="s">
        <v>163</v>
      </c>
      <c r="K3136" s="2">
        <v>1</v>
      </c>
      <c r="L3136" t="s">
        <v>52</v>
      </c>
      <c r="M3136" t="s">
        <v>164</v>
      </c>
      <c r="N3136" t="s">
        <v>165</v>
      </c>
    </row>
    <row r="3137" spans="1:14" x14ac:dyDescent="0.25">
      <c r="A3137" s="2">
        <v>1</v>
      </c>
      <c r="B3137" s="2">
        <v>2016</v>
      </c>
      <c r="C3137" t="s">
        <v>341</v>
      </c>
      <c r="D3137" t="s">
        <v>48</v>
      </c>
      <c r="E3137" s="2">
        <v>0</v>
      </c>
      <c r="F3137" s="2">
        <v>1</v>
      </c>
      <c r="G3137" t="s">
        <v>342</v>
      </c>
      <c r="H3137" t="s">
        <v>342</v>
      </c>
      <c r="I3137" t="s">
        <v>19</v>
      </c>
      <c r="J3137" t="s">
        <v>166</v>
      </c>
      <c r="K3137" s="2">
        <v>2</v>
      </c>
      <c r="L3137" t="s">
        <v>55</v>
      </c>
      <c r="M3137" t="s">
        <v>167</v>
      </c>
      <c r="N3137" t="s">
        <v>187</v>
      </c>
    </row>
    <row r="3138" spans="1:14" x14ac:dyDescent="0.25">
      <c r="A3138" s="2">
        <v>1</v>
      </c>
      <c r="B3138" s="2">
        <v>2016</v>
      </c>
      <c r="C3138" t="s">
        <v>346</v>
      </c>
      <c r="D3138" t="s">
        <v>48</v>
      </c>
      <c r="E3138" s="2">
        <v>1</v>
      </c>
      <c r="F3138" s="2">
        <v>1</v>
      </c>
      <c r="G3138" t="s">
        <v>347</v>
      </c>
      <c r="H3138" t="s">
        <v>348</v>
      </c>
      <c r="I3138" t="s">
        <v>10</v>
      </c>
      <c r="J3138" t="s">
        <v>51</v>
      </c>
      <c r="K3138" s="3"/>
      <c r="L3138" t="s">
        <v>52</v>
      </c>
      <c r="M3138" t="s">
        <v>53</v>
      </c>
    </row>
    <row r="3139" spans="1:14" x14ac:dyDescent="0.25">
      <c r="A3139" s="2">
        <v>1</v>
      </c>
      <c r="B3139" s="2">
        <v>2016</v>
      </c>
      <c r="C3139" t="s">
        <v>346</v>
      </c>
      <c r="D3139" t="s">
        <v>48</v>
      </c>
      <c r="E3139" s="2">
        <v>1</v>
      </c>
      <c r="F3139" s="2">
        <v>1</v>
      </c>
      <c r="G3139" t="s">
        <v>347</v>
      </c>
      <c r="H3139" t="s">
        <v>348</v>
      </c>
      <c r="I3139" t="s">
        <v>10</v>
      </c>
      <c r="J3139" t="s">
        <v>54</v>
      </c>
      <c r="K3139" s="3"/>
      <c r="L3139" t="s">
        <v>55</v>
      </c>
      <c r="M3139" t="s">
        <v>56</v>
      </c>
    </row>
    <row r="3140" spans="1:14" x14ac:dyDescent="0.25">
      <c r="A3140" s="2">
        <v>1</v>
      </c>
      <c r="B3140" s="2">
        <v>2016</v>
      </c>
      <c r="C3140" t="s">
        <v>346</v>
      </c>
      <c r="D3140" t="s">
        <v>48</v>
      </c>
      <c r="E3140" s="2">
        <v>1</v>
      </c>
      <c r="F3140" s="2">
        <v>1</v>
      </c>
      <c r="G3140" t="s">
        <v>347</v>
      </c>
      <c r="H3140" t="s">
        <v>348</v>
      </c>
      <c r="I3140" t="s">
        <v>10</v>
      </c>
      <c r="J3140" t="s">
        <v>58</v>
      </c>
      <c r="K3140" s="3"/>
      <c r="L3140" t="s">
        <v>55</v>
      </c>
      <c r="M3140" t="s">
        <v>59</v>
      </c>
    </row>
    <row r="3141" spans="1:14" x14ac:dyDescent="0.25">
      <c r="A3141" s="2">
        <v>1</v>
      </c>
      <c r="B3141" s="2">
        <v>2016</v>
      </c>
      <c r="C3141" t="s">
        <v>346</v>
      </c>
      <c r="D3141" t="s">
        <v>48</v>
      </c>
      <c r="E3141" s="2">
        <v>1</v>
      </c>
      <c r="F3141" s="2">
        <v>1</v>
      </c>
      <c r="G3141" t="s">
        <v>347</v>
      </c>
      <c r="H3141" t="s">
        <v>348</v>
      </c>
      <c r="I3141" t="s">
        <v>10</v>
      </c>
      <c r="J3141" t="s">
        <v>60</v>
      </c>
      <c r="K3141" s="3"/>
      <c r="L3141" t="s">
        <v>61</v>
      </c>
      <c r="M3141" t="s">
        <v>62</v>
      </c>
    </row>
    <row r="3142" spans="1:14" x14ac:dyDescent="0.25">
      <c r="A3142" s="2">
        <v>1</v>
      </c>
      <c r="B3142" s="2">
        <v>2016</v>
      </c>
      <c r="C3142" t="s">
        <v>346</v>
      </c>
      <c r="D3142" t="s">
        <v>48</v>
      </c>
      <c r="E3142" s="2">
        <v>1</v>
      </c>
      <c r="F3142" s="2">
        <v>1</v>
      </c>
      <c r="G3142" t="s">
        <v>347</v>
      </c>
      <c r="H3142" t="s">
        <v>348</v>
      </c>
      <c r="I3142" t="s">
        <v>10</v>
      </c>
      <c r="J3142" t="s">
        <v>64</v>
      </c>
      <c r="K3142" s="3"/>
      <c r="L3142" t="s">
        <v>65</v>
      </c>
      <c r="M3142" t="s">
        <v>66</v>
      </c>
    </row>
    <row r="3143" spans="1:14" x14ac:dyDescent="0.25">
      <c r="A3143" s="2">
        <v>1</v>
      </c>
      <c r="B3143" s="2">
        <v>2016</v>
      </c>
      <c r="C3143" t="s">
        <v>346</v>
      </c>
      <c r="D3143" t="s">
        <v>48</v>
      </c>
      <c r="E3143" s="2">
        <v>1</v>
      </c>
      <c r="F3143" s="2">
        <v>1</v>
      </c>
      <c r="G3143" t="s">
        <v>347</v>
      </c>
      <c r="H3143" t="s">
        <v>348</v>
      </c>
      <c r="I3143" t="s">
        <v>10</v>
      </c>
      <c r="J3143" t="s">
        <v>68</v>
      </c>
      <c r="K3143" s="3"/>
      <c r="L3143" t="s">
        <v>65</v>
      </c>
      <c r="M3143" t="s">
        <v>69</v>
      </c>
    </row>
    <row r="3144" spans="1:14" x14ac:dyDescent="0.25">
      <c r="A3144" s="2">
        <v>1</v>
      </c>
      <c r="B3144" s="2">
        <v>2016</v>
      </c>
      <c r="C3144" t="s">
        <v>346</v>
      </c>
      <c r="D3144" t="s">
        <v>48</v>
      </c>
      <c r="E3144" s="2">
        <v>1</v>
      </c>
      <c r="F3144" s="2">
        <v>1</v>
      </c>
      <c r="G3144" t="s">
        <v>347</v>
      </c>
      <c r="H3144" t="s">
        <v>348</v>
      </c>
      <c r="I3144" t="s">
        <v>10</v>
      </c>
      <c r="J3144" t="s">
        <v>70</v>
      </c>
      <c r="K3144" s="3"/>
      <c r="L3144" t="s">
        <v>65</v>
      </c>
      <c r="M3144" t="s">
        <v>71</v>
      </c>
    </row>
    <row r="3145" spans="1:14" x14ac:dyDescent="0.25">
      <c r="A3145" s="2">
        <v>1</v>
      </c>
      <c r="B3145" s="2">
        <v>2016</v>
      </c>
      <c r="C3145" t="s">
        <v>346</v>
      </c>
      <c r="D3145" t="s">
        <v>48</v>
      </c>
      <c r="E3145" s="2">
        <v>1</v>
      </c>
      <c r="F3145" s="2">
        <v>1</v>
      </c>
      <c r="G3145" t="s">
        <v>347</v>
      </c>
      <c r="H3145" t="s">
        <v>348</v>
      </c>
      <c r="I3145" t="s">
        <v>10</v>
      </c>
      <c r="J3145" t="s">
        <v>72</v>
      </c>
      <c r="K3145" s="3"/>
      <c r="L3145" t="s">
        <v>52</v>
      </c>
      <c r="M3145" t="s">
        <v>73</v>
      </c>
    </row>
    <row r="3146" spans="1:14" x14ac:dyDescent="0.25">
      <c r="A3146" s="2">
        <v>1</v>
      </c>
      <c r="B3146" s="2">
        <v>2016</v>
      </c>
      <c r="C3146" t="s">
        <v>346</v>
      </c>
      <c r="D3146" t="s">
        <v>48</v>
      </c>
      <c r="E3146" s="2">
        <v>1</v>
      </c>
      <c r="F3146" s="2">
        <v>1</v>
      </c>
      <c r="G3146" t="s">
        <v>347</v>
      </c>
      <c r="H3146" t="s">
        <v>348</v>
      </c>
      <c r="I3146" t="s">
        <v>10</v>
      </c>
      <c r="J3146" t="s">
        <v>74</v>
      </c>
      <c r="K3146" s="3"/>
      <c r="L3146" t="s">
        <v>75</v>
      </c>
      <c r="M3146" t="s">
        <v>76</v>
      </c>
    </row>
    <row r="3147" spans="1:14" x14ac:dyDescent="0.25">
      <c r="A3147" s="2">
        <v>1</v>
      </c>
      <c r="B3147" s="2">
        <v>2016</v>
      </c>
      <c r="C3147" t="s">
        <v>346</v>
      </c>
      <c r="D3147" t="s">
        <v>48</v>
      </c>
      <c r="E3147" s="2">
        <v>1</v>
      </c>
      <c r="F3147" s="2">
        <v>1</v>
      </c>
      <c r="G3147" t="s">
        <v>347</v>
      </c>
      <c r="H3147" t="s">
        <v>348</v>
      </c>
      <c r="I3147" t="s">
        <v>10</v>
      </c>
      <c r="J3147" t="s">
        <v>78</v>
      </c>
      <c r="K3147" s="3"/>
      <c r="L3147" t="s">
        <v>75</v>
      </c>
      <c r="M3147" t="s">
        <v>79</v>
      </c>
    </row>
    <row r="3148" spans="1:14" x14ac:dyDescent="0.25">
      <c r="A3148" s="2">
        <v>1</v>
      </c>
      <c r="B3148" s="2">
        <v>2016</v>
      </c>
      <c r="C3148" t="s">
        <v>346</v>
      </c>
      <c r="D3148" t="s">
        <v>48</v>
      </c>
      <c r="E3148" s="2">
        <v>1</v>
      </c>
      <c r="F3148" s="2">
        <v>1</v>
      </c>
      <c r="G3148" t="s">
        <v>347</v>
      </c>
      <c r="H3148" t="s">
        <v>348</v>
      </c>
      <c r="I3148" t="s">
        <v>10</v>
      </c>
      <c r="J3148" t="s">
        <v>81</v>
      </c>
      <c r="K3148" s="3"/>
      <c r="L3148" t="s">
        <v>75</v>
      </c>
      <c r="M3148" t="s">
        <v>82</v>
      </c>
    </row>
    <row r="3149" spans="1:14" x14ac:dyDescent="0.25">
      <c r="A3149" s="2">
        <v>1</v>
      </c>
      <c r="B3149" s="2">
        <v>2016</v>
      </c>
      <c r="C3149" t="s">
        <v>346</v>
      </c>
      <c r="D3149" t="s">
        <v>48</v>
      </c>
      <c r="E3149" s="2">
        <v>1</v>
      </c>
      <c r="F3149" s="2">
        <v>1</v>
      </c>
      <c r="G3149" t="s">
        <v>347</v>
      </c>
      <c r="H3149" t="s">
        <v>348</v>
      </c>
      <c r="I3149" t="s">
        <v>10</v>
      </c>
      <c r="J3149" t="s">
        <v>84</v>
      </c>
      <c r="K3149" s="2">
        <v>4</v>
      </c>
      <c r="L3149" t="s">
        <v>85</v>
      </c>
      <c r="M3149" t="s">
        <v>86</v>
      </c>
      <c r="N3149" t="s">
        <v>87</v>
      </c>
    </row>
    <row r="3150" spans="1:14" x14ac:dyDescent="0.25">
      <c r="A3150" s="2">
        <v>1</v>
      </c>
      <c r="B3150" s="2">
        <v>2016</v>
      </c>
      <c r="C3150" t="s">
        <v>346</v>
      </c>
      <c r="D3150" t="s">
        <v>48</v>
      </c>
      <c r="E3150" s="2">
        <v>1</v>
      </c>
      <c r="F3150" s="2">
        <v>1</v>
      </c>
      <c r="G3150" t="s">
        <v>347</v>
      </c>
      <c r="H3150" t="s">
        <v>348</v>
      </c>
      <c r="I3150" t="s">
        <v>10</v>
      </c>
      <c r="J3150" t="s">
        <v>88</v>
      </c>
      <c r="K3150" s="2">
        <v>4</v>
      </c>
      <c r="L3150" t="s">
        <v>85</v>
      </c>
      <c r="M3150" t="s">
        <v>89</v>
      </c>
      <c r="N3150" t="s">
        <v>87</v>
      </c>
    </row>
    <row r="3151" spans="1:14" x14ac:dyDescent="0.25">
      <c r="A3151" s="2">
        <v>1</v>
      </c>
      <c r="B3151" s="2">
        <v>2016</v>
      </c>
      <c r="C3151" t="s">
        <v>346</v>
      </c>
      <c r="D3151" t="s">
        <v>48</v>
      </c>
      <c r="E3151" s="2">
        <v>1</v>
      </c>
      <c r="F3151" s="2">
        <v>1</v>
      </c>
      <c r="G3151" t="s">
        <v>347</v>
      </c>
      <c r="H3151" t="s">
        <v>348</v>
      </c>
      <c r="I3151" t="s">
        <v>10</v>
      </c>
      <c r="J3151" t="s">
        <v>90</v>
      </c>
      <c r="K3151" s="3"/>
      <c r="L3151" t="s">
        <v>75</v>
      </c>
      <c r="M3151" t="s">
        <v>91</v>
      </c>
    </row>
    <row r="3152" spans="1:14" x14ac:dyDescent="0.25">
      <c r="A3152" s="2">
        <v>1</v>
      </c>
      <c r="B3152" s="2">
        <v>2016</v>
      </c>
      <c r="C3152" t="s">
        <v>346</v>
      </c>
      <c r="D3152" t="s">
        <v>48</v>
      </c>
      <c r="E3152" s="2">
        <v>1</v>
      </c>
      <c r="F3152" s="2">
        <v>1</v>
      </c>
      <c r="G3152" t="s">
        <v>347</v>
      </c>
      <c r="H3152" t="s">
        <v>348</v>
      </c>
      <c r="I3152" t="s">
        <v>10</v>
      </c>
      <c r="J3152" t="s">
        <v>93</v>
      </c>
      <c r="K3152" s="3"/>
      <c r="L3152" t="s">
        <v>75</v>
      </c>
      <c r="M3152" t="s">
        <v>94</v>
      </c>
    </row>
    <row r="3153" spans="1:14" x14ac:dyDescent="0.25">
      <c r="A3153" s="2">
        <v>1</v>
      </c>
      <c r="B3153" s="2">
        <v>2016</v>
      </c>
      <c r="C3153" t="s">
        <v>346</v>
      </c>
      <c r="D3153" t="s">
        <v>48</v>
      </c>
      <c r="E3153" s="2">
        <v>1</v>
      </c>
      <c r="F3153" s="2">
        <v>1</v>
      </c>
      <c r="G3153" t="s">
        <v>347</v>
      </c>
      <c r="H3153" t="s">
        <v>348</v>
      </c>
      <c r="I3153" t="s">
        <v>10</v>
      </c>
      <c r="J3153" t="s">
        <v>96</v>
      </c>
      <c r="K3153" s="3"/>
      <c r="L3153" t="s">
        <v>75</v>
      </c>
      <c r="M3153" t="s">
        <v>97</v>
      </c>
    </row>
    <row r="3154" spans="1:14" x14ac:dyDescent="0.25">
      <c r="A3154" s="2">
        <v>1</v>
      </c>
      <c r="B3154" s="2">
        <v>2016</v>
      </c>
      <c r="C3154" t="s">
        <v>346</v>
      </c>
      <c r="D3154" t="s">
        <v>48</v>
      </c>
      <c r="E3154" s="2">
        <v>1</v>
      </c>
      <c r="F3154" s="2">
        <v>1</v>
      </c>
      <c r="G3154" t="s">
        <v>347</v>
      </c>
      <c r="H3154" t="s">
        <v>348</v>
      </c>
      <c r="I3154" t="s">
        <v>10</v>
      </c>
      <c r="J3154" t="s">
        <v>98</v>
      </c>
      <c r="K3154" s="2">
        <v>4</v>
      </c>
      <c r="L3154" t="s">
        <v>85</v>
      </c>
      <c r="M3154" t="s">
        <v>99</v>
      </c>
      <c r="N3154" t="s">
        <v>87</v>
      </c>
    </row>
    <row r="3155" spans="1:14" x14ac:dyDescent="0.25">
      <c r="A3155" s="2">
        <v>1</v>
      </c>
      <c r="B3155" s="2">
        <v>2016</v>
      </c>
      <c r="C3155" t="s">
        <v>346</v>
      </c>
      <c r="D3155" t="s">
        <v>48</v>
      </c>
      <c r="E3155" s="2">
        <v>1</v>
      </c>
      <c r="F3155" s="2">
        <v>1</v>
      </c>
      <c r="G3155" t="s">
        <v>347</v>
      </c>
      <c r="H3155" t="s">
        <v>348</v>
      </c>
      <c r="I3155" t="s">
        <v>10</v>
      </c>
      <c r="J3155" t="s">
        <v>100</v>
      </c>
      <c r="K3155" s="3"/>
      <c r="L3155" t="s">
        <v>61</v>
      </c>
      <c r="M3155" t="s">
        <v>101</v>
      </c>
    </row>
    <row r="3156" spans="1:14" x14ac:dyDescent="0.25">
      <c r="A3156" s="2">
        <v>1</v>
      </c>
      <c r="B3156" s="2">
        <v>2016</v>
      </c>
      <c r="C3156" t="s">
        <v>346</v>
      </c>
      <c r="D3156" t="s">
        <v>48</v>
      </c>
      <c r="E3156" s="2">
        <v>1</v>
      </c>
      <c r="F3156" s="2">
        <v>1</v>
      </c>
      <c r="G3156" t="s">
        <v>347</v>
      </c>
      <c r="H3156" t="s">
        <v>348</v>
      </c>
      <c r="I3156" t="s">
        <v>10</v>
      </c>
      <c r="J3156" t="s">
        <v>102</v>
      </c>
      <c r="K3156" s="3"/>
      <c r="L3156" t="s">
        <v>61</v>
      </c>
      <c r="M3156" t="s">
        <v>103</v>
      </c>
    </row>
    <row r="3157" spans="1:14" x14ac:dyDescent="0.25">
      <c r="A3157" s="2">
        <v>1</v>
      </c>
      <c r="B3157" s="2">
        <v>2016</v>
      </c>
      <c r="C3157" t="s">
        <v>346</v>
      </c>
      <c r="D3157" t="s">
        <v>48</v>
      </c>
      <c r="E3157" s="2">
        <v>1</v>
      </c>
      <c r="F3157" s="2">
        <v>1</v>
      </c>
      <c r="G3157" t="s">
        <v>347</v>
      </c>
      <c r="H3157" t="s">
        <v>348</v>
      </c>
      <c r="I3157" t="s">
        <v>10</v>
      </c>
      <c r="J3157" t="s">
        <v>104</v>
      </c>
      <c r="K3157" s="3"/>
      <c r="L3157" t="s">
        <v>61</v>
      </c>
      <c r="M3157" t="s">
        <v>105</v>
      </c>
    </row>
    <row r="3158" spans="1:14" x14ac:dyDescent="0.25">
      <c r="A3158" s="2">
        <v>1</v>
      </c>
      <c r="B3158" s="2">
        <v>2016</v>
      </c>
      <c r="C3158" t="s">
        <v>346</v>
      </c>
      <c r="D3158" t="s">
        <v>48</v>
      </c>
      <c r="E3158" s="2">
        <v>1</v>
      </c>
      <c r="F3158" s="2">
        <v>1</v>
      </c>
      <c r="G3158" t="s">
        <v>347</v>
      </c>
      <c r="H3158" t="s">
        <v>348</v>
      </c>
      <c r="I3158" t="s">
        <v>10</v>
      </c>
      <c r="J3158" t="s">
        <v>106</v>
      </c>
      <c r="K3158" s="3"/>
      <c r="L3158" t="s">
        <v>61</v>
      </c>
      <c r="M3158" t="s">
        <v>107</v>
      </c>
    </row>
    <row r="3159" spans="1:14" x14ac:dyDescent="0.25">
      <c r="A3159" s="2">
        <v>1</v>
      </c>
      <c r="B3159" s="2">
        <v>2016</v>
      </c>
      <c r="C3159" t="s">
        <v>346</v>
      </c>
      <c r="D3159" t="s">
        <v>48</v>
      </c>
      <c r="E3159" s="2">
        <v>1</v>
      </c>
      <c r="F3159" s="2">
        <v>1</v>
      </c>
      <c r="G3159" t="s">
        <v>347</v>
      </c>
      <c r="H3159" t="s">
        <v>348</v>
      </c>
      <c r="I3159" t="s">
        <v>10</v>
      </c>
      <c r="J3159" t="s">
        <v>108</v>
      </c>
      <c r="K3159" s="3"/>
      <c r="L3159" t="s">
        <v>61</v>
      </c>
      <c r="M3159" t="s">
        <v>109</v>
      </c>
    </row>
    <row r="3160" spans="1:14" x14ac:dyDescent="0.25">
      <c r="A3160" s="2">
        <v>1</v>
      </c>
      <c r="B3160" s="2">
        <v>2016</v>
      </c>
      <c r="C3160" t="s">
        <v>346</v>
      </c>
      <c r="D3160" t="s">
        <v>48</v>
      </c>
      <c r="E3160" s="2">
        <v>1</v>
      </c>
      <c r="F3160" s="2">
        <v>1</v>
      </c>
      <c r="G3160" t="s">
        <v>347</v>
      </c>
      <c r="H3160" t="s">
        <v>348</v>
      </c>
      <c r="I3160" t="s">
        <v>10</v>
      </c>
      <c r="J3160" t="s">
        <v>110</v>
      </c>
      <c r="K3160" s="3"/>
      <c r="L3160" t="s">
        <v>61</v>
      </c>
      <c r="M3160" t="s">
        <v>111</v>
      </c>
    </row>
    <row r="3161" spans="1:14" x14ac:dyDescent="0.25">
      <c r="A3161" s="2">
        <v>1</v>
      </c>
      <c r="B3161" s="2">
        <v>2016</v>
      </c>
      <c r="C3161" t="s">
        <v>346</v>
      </c>
      <c r="D3161" t="s">
        <v>48</v>
      </c>
      <c r="E3161" s="2">
        <v>1</v>
      </c>
      <c r="F3161" s="2">
        <v>1</v>
      </c>
      <c r="G3161" t="s">
        <v>347</v>
      </c>
      <c r="H3161" t="s">
        <v>348</v>
      </c>
      <c r="I3161" t="s">
        <v>10</v>
      </c>
      <c r="J3161" t="s">
        <v>112</v>
      </c>
      <c r="K3161" s="3"/>
      <c r="L3161" t="s">
        <v>61</v>
      </c>
      <c r="M3161" t="s">
        <v>113</v>
      </c>
    </row>
    <row r="3162" spans="1:14" x14ac:dyDescent="0.25">
      <c r="A3162" s="2">
        <v>1</v>
      </c>
      <c r="B3162" s="2">
        <v>2016</v>
      </c>
      <c r="C3162" t="s">
        <v>346</v>
      </c>
      <c r="D3162" t="s">
        <v>48</v>
      </c>
      <c r="E3162" s="2">
        <v>1</v>
      </c>
      <c r="F3162" s="2">
        <v>1</v>
      </c>
      <c r="G3162" t="s">
        <v>347</v>
      </c>
      <c r="H3162" t="s">
        <v>348</v>
      </c>
      <c r="I3162" t="s">
        <v>10</v>
      </c>
      <c r="J3162" t="s">
        <v>114</v>
      </c>
      <c r="K3162" s="3"/>
      <c r="L3162" t="s">
        <v>61</v>
      </c>
      <c r="M3162" t="s">
        <v>115</v>
      </c>
    </row>
    <row r="3163" spans="1:14" x14ac:dyDescent="0.25">
      <c r="A3163" s="2">
        <v>1</v>
      </c>
      <c r="B3163" s="2">
        <v>2016</v>
      </c>
      <c r="C3163" t="s">
        <v>346</v>
      </c>
      <c r="D3163" t="s">
        <v>48</v>
      </c>
      <c r="E3163" s="2">
        <v>1</v>
      </c>
      <c r="F3163" s="2">
        <v>1</v>
      </c>
      <c r="G3163" t="s">
        <v>347</v>
      </c>
      <c r="H3163" t="s">
        <v>348</v>
      </c>
      <c r="I3163" t="s">
        <v>10</v>
      </c>
      <c r="J3163" t="s">
        <v>116</v>
      </c>
      <c r="K3163" s="3"/>
      <c r="L3163" t="s">
        <v>65</v>
      </c>
      <c r="M3163" t="s">
        <v>117</v>
      </c>
    </row>
    <row r="3164" spans="1:14" x14ac:dyDescent="0.25">
      <c r="A3164" s="2">
        <v>1</v>
      </c>
      <c r="B3164" s="2">
        <v>2016</v>
      </c>
      <c r="C3164" t="s">
        <v>346</v>
      </c>
      <c r="D3164" t="s">
        <v>48</v>
      </c>
      <c r="E3164" s="2">
        <v>1</v>
      </c>
      <c r="F3164" s="2">
        <v>1</v>
      </c>
      <c r="G3164" t="s">
        <v>347</v>
      </c>
      <c r="H3164" t="s">
        <v>348</v>
      </c>
      <c r="I3164" t="s">
        <v>10</v>
      </c>
      <c r="J3164" t="s">
        <v>118</v>
      </c>
      <c r="K3164" s="3"/>
      <c r="L3164" t="s">
        <v>55</v>
      </c>
      <c r="M3164" t="s">
        <v>119</v>
      </c>
    </row>
    <row r="3165" spans="1:14" x14ac:dyDescent="0.25">
      <c r="A3165" s="2">
        <v>1</v>
      </c>
      <c r="B3165" s="2">
        <v>2016</v>
      </c>
      <c r="C3165" t="s">
        <v>346</v>
      </c>
      <c r="D3165" t="s">
        <v>48</v>
      </c>
      <c r="E3165" s="2">
        <v>1</v>
      </c>
      <c r="F3165" s="2">
        <v>1</v>
      </c>
      <c r="G3165" t="s">
        <v>347</v>
      </c>
      <c r="H3165" t="s">
        <v>348</v>
      </c>
      <c r="I3165" t="s">
        <v>10</v>
      </c>
      <c r="J3165" t="s">
        <v>120</v>
      </c>
      <c r="K3165" s="3"/>
      <c r="L3165" t="s">
        <v>65</v>
      </c>
      <c r="M3165" t="s">
        <v>121</v>
      </c>
    </row>
    <row r="3166" spans="1:14" x14ac:dyDescent="0.25">
      <c r="A3166" s="2">
        <v>1</v>
      </c>
      <c r="B3166" s="2">
        <v>2016</v>
      </c>
      <c r="C3166" t="s">
        <v>346</v>
      </c>
      <c r="D3166" t="s">
        <v>48</v>
      </c>
      <c r="E3166" s="2">
        <v>1</v>
      </c>
      <c r="F3166" s="2">
        <v>1</v>
      </c>
      <c r="G3166" t="s">
        <v>347</v>
      </c>
      <c r="H3166" t="s">
        <v>348</v>
      </c>
      <c r="I3166" t="s">
        <v>10</v>
      </c>
      <c r="J3166" t="s">
        <v>122</v>
      </c>
      <c r="K3166" s="2">
        <v>4</v>
      </c>
      <c r="L3166" t="s">
        <v>85</v>
      </c>
      <c r="M3166" t="s">
        <v>123</v>
      </c>
      <c r="N3166" t="s">
        <v>87</v>
      </c>
    </row>
    <row r="3167" spans="1:14" x14ac:dyDescent="0.25">
      <c r="A3167" s="2">
        <v>1</v>
      </c>
      <c r="B3167" s="2">
        <v>2016</v>
      </c>
      <c r="C3167" t="s">
        <v>346</v>
      </c>
      <c r="D3167" t="s">
        <v>48</v>
      </c>
      <c r="E3167" s="2">
        <v>1</v>
      </c>
      <c r="F3167" s="2">
        <v>1</v>
      </c>
      <c r="G3167" t="s">
        <v>347</v>
      </c>
      <c r="H3167" t="s">
        <v>348</v>
      </c>
      <c r="I3167" t="s">
        <v>10</v>
      </c>
      <c r="J3167" t="s">
        <v>124</v>
      </c>
      <c r="K3167" s="2">
        <v>4</v>
      </c>
      <c r="L3167" t="s">
        <v>85</v>
      </c>
      <c r="M3167" t="s">
        <v>125</v>
      </c>
      <c r="N3167" t="s">
        <v>87</v>
      </c>
    </row>
    <row r="3168" spans="1:14" x14ac:dyDescent="0.25">
      <c r="A3168" s="2">
        <v>1</v>
      </c>
      <c r="B3168" s="2">
        <v>2016</v>
      </c>
      <c r="C3168" t="s">
        <v>346</v>
      </c>
      <c r="D3168" t="s">
        <v>48</v>
      </c>
      <c r="E3168" s="2">
        <v>1</v>
      </c>
      <c r="F3168" s="2">
        <v>1</v>
      </c>
      <c r="G3168" t="s">
        <v>347</v>
      </c>
      <c r="H3168" t="s">
        <v>348</v>
      </c>
      <c r="I3168" t="s">
        <v>10</v>
      </c>
      <c r="J3168" t="s">
        <v>127</v>
      </c>
      <c r="K3168" s="2">
        <v>4</v>
      </c>
      <c r="L3168" t="s">
        <v>85</v>
      </c>
      <c r="M3168" t="s">
        <v>128</v>
      </c>
      <c r="N3168" t="s">
        <v>87</v>
      </c>
    </row>
    <row r="3169" spans="1:14" x14ac:dyDescent="0.25">
      <c r="A3169" s="2">
        <v>1</v>
      </c>
      <c r="B3169" s="2">
        <v>2016</v>
      </c>
      <c r="C3169" t="s">
        <v>346</v>
      </c>
      <c r="D3169" t="s">
        <v>48</v>
      </c>
      <c r="E3169" s="2">
        <v>1</v>
      </c>
      <c r="F3169" s="2">
        <v>1</v>
      </c>
      <c r="G3169" t="s">
        <v>347</v>
      </c>
      <c r="H3169" t="s">
        <v>348</v>
      </c>
      <c r="I3169" t="s">
        <v>10</v>
      </c>
      <c r="J3169" t="s">
        <v>129</v>
      </c>
      <c r="K3169" s="2">
        <v>4</v>
      </c>
      <c r="L3169" t="s">
        <v>85</v>
      </c>
      <c r="M3169" t="s">
        <v>130</v>
      </c>
      <c r="N3169" t="s">
        <v>87</v>
      </c>
    </row>
    <row r="3170" spans="1:14" x14ac:dyDescent="0.25">
      <c r="A3170" s="2">
        <v>1</v>
      </c>
      <c r="B3170" s="2">
        <v>2016</v>
      </c>
      <c r="C3170" t="s">
        <v>346</v>
      </c>
      <c r="D3170" t="s">
        <v>48</v>
      </c>
      <c r="E3170" s="2">
        <v>1</v>
      </c>
      <c r="F3170" s="2">
        <v>1</v>
      </c>
      <c r="G3170" t="s">
        <v>347</v>
      </c>
      <c r="H3170" t="s">
        <v>348</v>
      </c>
      <c r="I3170" t="s">
        <v>10</v>
      </c>
      <c r="J3170" t="s">
        <v>131</v>
      </c>
      <c r="K3170" s="2">
        <v>4</v>
      </c>
      <c r="L3170" t="s">
        <v>85</v>
      </c>
      <c r="M3170" t="s">
        <v>132</v>
      </c>
      <c r="N3170" t="s">
        <v>87</v>
      </c>
    </row>
    <row r="3171" spans="1:14" x14ac:dyDescent="0.25">
      <c r="A3171" s="2">
        <v>1</v>
      </c>
      <c r="B3171" s="2">
        <v>2016</v>
      </c>
      <c r="C3171" t="s">
        <v>346</v>
      </c>
      <c r="D3171" t="s">
        <v>48</v>
      </c>
      <c r="E3171" s="2">
        <v>1</v>
      </c>
      <c r="F3171" s="2">
        <v>1</v>
      </c>
      <c r="G3171" t="s">
        <v>347</v>
      </c>
      <c r="H3171" t="s">
        <v>348</v>
      </c>
      <c r="I3171" t="s">
        <v>10</v>
      </c>
      <c r="J3171" t="s">
        <v>133</v>
      </c>
      <c r="K3171" s="3"/>
      <c r="L3171" t="s">
        <v>52</v>
      </c>
      <c r="M3171" t="s">
        <v>134</v>
      </c>
    </row>
    <row r="3172" spans="1:14" x14ac:dyDescent="0.25">
      <c r="A3172" s="2">
        <v>1</v>
      </c>
      <c r="B3172" s="2">
        <v>2016</v>
      </c>
      <c r="C3172" t="s">
        <v>346</v>
      </c>
      <c r="D3172" t="s">
        <v>48</v>
      </c>
      <c r="E3172" s="2">
        <v>1</v>
      </c>
      <c r="F3172" s="2">
        <v>1</v>
      </c>
      <c r="G3172" t="s">
        <v>347</v>
      </c>
      <c r="H3172" t="s">
        <v>348</v>
      </c>
      <c r="I3172" t="s">
        <v>10</v>
      </c>
      <c r="J3172" t="s">
        <v>135</v>
      </c>
      <c r="K3172" s="3"/>
      <c r="L3172" t="s">
        <v>55</v>
      </c>
      <c r="M3172" t="s">
        <v>136</v>
      </c>
    </row>
    <row r="3173" spans="1:14" x14ac:dyDescent="0.25">
      <c r="A3173" s="2">
        <v>1</v>
      </c>
      <c r="B3173" s="2">
        <v>2016</v>
      </c>
      <c r="C3173" t="s">
        <v>346</v>
      </c>
      <c r="D3173" t="s">
        <v>48</v>
      </c>
      <c r="E3173" s="2">
        <v>1</v>
      </c>
      <c r="F3173" s="2">
        <v>1</v>
      </c>
      <c r="G3173" t="s">
        <v>347</v>
      </c>
      <c r="H3173" t="s">
        <v>348</v>
      </c>
      <c r="I3173" t="s">
        <v>10</v>
      </c>
      <c r="J3173" t="s">
        <v>137</v>
      </c>
      <c r="K3173" s="3"/>
      <c r="L3173" t="s">
        <v>55</v>
      </c>
      <c r="M3173" t="s">
        <v>138</v>
      </c>
    </row>
    <row r="3174" spans="1:14" x14ac:dyDescent="0.25">
      <c r="A3174" s="2">
        <v>1</v>
      </c>
      <c r="B3174" s="2">
        <v>2016</v>
      </c>
      <c r="C3174" t="s">
        <v>346</v>
      </c>
      <c r="D3174" t="s">
        <v>48</v>
      </c>
      <c r="E3174" s="2">
        <v>1</v>
      </c>
      <c r="F3174" s="2">
        <v>1</v>
      </c>
      <c r="G3174" t="s">
        <v>347</v>
      </c>
      <c r="H3174" t="s">
        <v>348</v>
      </c>
      <c r="I3174" t="s">
        <v>10</v>
      </c>
      <c r="J3174" t="s">
        <v>139</v>
      </c>
      <c r="K3174" s="2">
        <v>4</v>
      </c>
      <c r="L3174" t="s">
        <v>85</v>
      </c>
      <c r="M3174" t="s">
        <v>140</v>
      </c>
      <c r="N3174" t="s">
        <v>87</v>
      </c>
    </row>
    <row r="3175" spans="1:14" x14ac:dyDescent="0.25">
      <c r="A3175" s="2">
        <v>1</v>
      </c>
      <c r="B3175" s="2">
        <v>2016</v>
      </c>
      <c r="C3175" t="s">
        <v>346</v>
      </c>
      <c r="D3175" t="s">
        <v>48</v>
      </c>
      <c r="E3175" s="2">
        <v>1</v>
      </c>
      <c r="F3175" s="2">
        <v>1</v>
      </c>
      <c r="G3175" t="s">
        <v>347</v>
      </c>
      <c r="H3175" t="s">
        <v>348</v>
      </c>
      <c r="I3175" t="s">
        <v>10</v>
      </c>
      <c r="J3175" t="s">
        <v>141</v>
      </c>
      <c r="K3175" s="2">
        <v>4</v>
      </c>
      <c r="L3175" t="s">
        <v>85</v>
      </c>
      <c r="M3175" t="s">
        <v>142</v>
      </c>
      <c r="N3175" t="s">
        <v>87</v>
      </c>
    </row>
    <row r="3176" spans="1:14" x14ac:dyDescent="0.25">
      <c r="A3176" s="2">
        <v>1</v>
      </c>
      <c r="B3176" s="2">
        <v>2016</v>
      </c>
      <c r="C3176" t="s">
        <v>346</v>
      </c>
      <c r="D3176" t="s">
        <v>48</v>
      </c>
      <c r="E3176" s="2">
        <v>1</v>
      </c>
      <c r="F3176" s="2">
        <v>1</v>
      </c>
      <c r="G3176" t="s">
        <v>347</v>
      </c>
      <c r="H3176" t="s">
        <v>348</v>
      </c>
      <c r="I3176" t="s">
        <v>10</v>
      </c>
      <c r="J3176" t="s">
        <v>143</v>
      </c>
      <c r="K3176" s="2">
        <v>4</v>
      </c>
      <c r="L3176" t="s">
        <v>85</v>
      </c>
      <c r="M3176" t="s">
        <v>144</v>
      </c>
      <c r="N3176" t="s">
        <v>87</v>
      </c>
    </row>
    <row r="3177" spans="1:14" x14ac:dyDescent="0.25">
      <c r="A3177" s="2">
        <v>1</v>
      </c>
      <c r="B3177" s="2">
        <v>2016</v>
      </c>
      <c r="C3177" t="s">
        <v>346</v>
      </c>
      <c r="D3177" t="s">
        <v>48</v>
      </c>
      <c r="E3177" s="2">
        <v>1</v>
      </c>
      <c r="F3177" s="2">
        <v>1</v>
      </c>
      <c r="G3177" t="s">
        <v>347</v>
      </c>
      <c r="H3177" t="s">
        <v>348</v>
      </c>
      <c r="I3177" t="s">
        <v>10</v>
      </c>
      <c r="J3177" t="s">
        <v>145</v>
      </c>
      <c r="K3177" s="3"/>
      <c r="L3177" t="s">
        <v>55</v>
      </c>
      <c r="M3177" t="s">
        <v>146</v>
      </c>
    </row>
    <row r="3178" spans="1:14" x14ac:dyDescent="0.25">
      <c r="A3178" s="2">
        <v>1</v>
      </c>
      <c r="B3178" s="2">
        <v>2016</v>
      </c>
      <c r="C3178" t="s">
        <v>346</v>
      </c>
      <c r="D3178" t="s">
        <v>48</v>
      </c>
      <c r="E3178" s="2">
        <v>1</v>
      </c>
      <c r="F3178" s="2">
        <v>1</v>
      </c>
      <c r="G3178" t="s">
        <v>347</v>
      </c>
      <c r="H3178" t="s">
        <v>348</v>
      </c>
      <c r="I3178" t="s">
        <v>10</v>
      </c>
      <c r="J3178" t="s">
        <v>147</v>
      </c>
      <c r="K3178" s="3"/>
      <c r="L3178" t="s">
        <v>55</v>
      </c>
      <c r="M3178" t="s">
        <v>148</v>
      </c>
    </row>
    <row r="3179" spans="1:14" x14ac:dyDescent="0.25">
      <c r="A3179" s="2">
        <v>1</v>
      </c>
      <c r="B3179" s="2">
        <v>2016</v>
      </c>
      <c r="C3179" t="s">
        <v>346</v>
      </c>
      <c r="D3179" t="s">
        <v>48</v>
      </c>
      <c r="E3179" s="2">
        <v>1</v>
      </c>
      <c r="F3179" s="2">
        <v>1</v>
      </c>
      <c r="G3179" t="s">
        <v>347</v>
      </c>
      <c r="H3179" t="s">
        <v>348</v>
      </c>
      <c r="I3179" t="s">
        <v>10</v>
      </c>
      <c r="J3179" t="s">
        <v>149</v>
      </c>
      <c r="K3179" s="3"/>
      <c r="L3179" t="s">
        <v>55</v>
      </c>
      <c r="M3179" t="s">
        <v>150</v>
      </c>
    </row>
    <row r="3180" spans="1:14" x14ac:dyDescent="0.25">
      <c r="A3180" s="2">
        <v>1</v>
      </c>
      <c r="B3180" s="2">
        <v>2016</v>
      </c>
      <c r="C3180" t="s">
        <v>346</v>
      </c>
      <c r="D3180" t="s">
        <v>48</v>
      </c>
      <c r="E3180" s="2">
        <v>1</v>
      </c>
      <c r="F3180" s="2">
        <v>1</v>
      </c>
      <c r="G3180" t="s">
        <v>347</v>
      </c>
      <c r="H3180" t="s">
        <v>348</v>
      </c>
      <c r="I3180" t="s">
        <v>10</v>
      </c>
      <c r="J3180" t="s">
        <v>151</v>
      </c>
      <c r="K3180" s="3"/>
      <c r="L3180" t="s">
        <v>52</v>
      </c>
      <c r="M3180" t="s">
        <v>152</v>
      </c>
    </row>
    <row r="3181" spans="1:14" x14ac:dyDescent="0.25">
      <c r="A3181" s="2">
        <v>1</v>
      </c>
      <c r="B3181" s="2">
        <v>2016</v>
      </c>
      <c r="C3181" t="s">
        <v>346</v>
      </c>
      <c r="D3181" t="s">
        <v>48</v>
      </c>
      <c r="E3181" s="2">
        <v>1</v>
      </c>
      <c r="F3181" s="2">
        <v>1</v>
      </c>
      <c r="G3181" t="s">
        <v>347</v>
      </c>
      <c r="H3181" t="s">
        <v>348</v>
      </c>
      <c r="I3181" t="s">
        <v>10</v>
      </c>
      <c r="J3181" t="s">
        <v>153</v>
      </c>
      <c r="K3181" s="3"/>
      <c r="L3181" t="s">
        <v>75</v>
      </c>
      <c r="M3181" t="s">
        <v>154</v>
      </c>
    </row>
    <row r="3182" spans="1:14" x14ac:dyDescent="0.25">
      <c r="A3182" s="2">
        <v>1</v>
      </c>
      <c r="B3182" s="2">
        <v>2016</v>
      </c>
      <c r="C3182" t="s">
        <v>346</v>
      </c>
      <c r="D3182" t="s">
        <v>48</v>
      </c>
      <c r="E3182" s="2">
        <v>1</v>
      </c>
      <c r="F3182" s="2">
        <v>1</v>
      </c>
      <c r="G3182" t="s">
        <v>347</v>
      </c>
      <c r="H3182" t="s">
        <v>348</v>
      </c>
      <c r="I3182" t="s">
        <v>10</v>
      </c>
      <c r="J3182" t="s">
        <v>156</v>
      </c>
      <c r="K3182" s="3"/>
      <c r="L3182" t="s">
        <v>75</v>
      </c>
      <c r="M3182" t="s">
        <v>157</v>
      </c>
    </row>
    <row r="3183" spans="1:14" x14ac:dyDescent="0.25">
      <c r="A3183" s="2">
        <v>1</v>
      </c>
      <c r="B3183" s="2">
        <v>2016</v>
      </c>
      <c r="C3183" t="s">
        <v>346</v>
      </c>
      <c r="D3183" t="s">
        <v>48</v>
      </c>
      <c r="E3183" s="2">
        <v>1</v>
      </c>
      <c r="F3183" s="2">
        <v>1</v>
      </c>
      <c r="G3183" t="s">
        <v>347</v>
      </c>
      <c r="H3183" t="s">
        <v>348</v>
      </c>
      <c r="I3183" t="s">
        <v>10</v>
      </c>
      <c r="J3183" t="s">
        <v>159</v>
      </c>
      <c r="K3183" s="3"/>
      <c r="L3183" t="s">
        <v>52</v>
      </c>
      <c r="M3183" t="s">
        <v>160</v>
      </c>
    </row>
    <row r="3184" spans="1:14" x14ac:dyDescent="0.25">
      <c r="A3184" s="2">
        <v>1</v>
      </c>
      <c r="B3184" s="2">
        <v>2016</v>
      </c>
      <c r="C3184" t="s">
        <v>346</v>
      </c>
      <c r="D3184" t="s">
        <v>48</v>
      </c>
      <c r="E3184" s="2">
        <v>1</v>
      </c>
      <c r="F3184" s="2">
        <v>1</v>
      </c>
      <c r="G3184" t="s">
        <v>347</v>
      </c>
      <c r="H3184" t="s">
        <v>348</v>
      </c>
      <c r="I3184" t="s">
        <v>10</v>
      </c>
      <c r="J3184" t="s">
        <v>161</v>
      </c>
      <c r="K3184" s="3"/>
      <c r="L3184" t="s">
        <v>52</v>
      </c>
      <c r="M3184" t="s">
        <v>162</v>
      </c>
    </row>
    <row r="3185" spans="1:14" x14ac:dyDescent="0.25">
      <c r="A3185" s="2">
        <v>1</v>
      </c>
      <c r="B3185" s="2">
        <v>2016</v>
      </c>
      <c r="C3185" t="s">
        <v>346</v>
      </c>
      <c r="D3185" t="s">
        <v>48</v>
      </c>
      <c r="E3185" s="2">
        <v>1</v>
      </c>
      <c r="F3185" s="2">
        <v>1</v>
      </c>
      <c r="G3185" t="s">
        <v>347</v>
      </c>
      <c r="H3185" t="s">
        <v>348</v>
      </c>
      <c r="I3185" t="s">
        <v>10</v>
      </c>
      <c r="J3185" t="s">
        <v>163</v>
      </c>
      <c r="K3185" s="3"/>
      <c r="L3185" t="s">
        <v>52</v>
      </c>
      <c r="M3185" t="s">
        <v>164</v>
      </c>
    </row>
    <row r="3186" spans="1:14" x14ac:dyDescent="0.25">
      <c r="A3186" s="2">
        <v>1</v>
      </c>
      <c r="B3186" s="2">
        <v>2016</v>
      </c>
      <c r="C3186" t="s">
        <v>346</v>
      </c>
      <c r="D3186" t="s">
        <v>48</v>
      </c>
      <c r="E3186" s="2">
        <v>1</v>
      </c>
      <c r="F3186" s="2">
        <v>1</v>
      </c>
      <c r="G3186" t="s">
        <v>347</v>
      </c>
      <c r="H3186" t="s">
        <v>348</v>
      </c>
      <c r="I3186" t="s">
        <v>10</v>
      </c>
      <c r="J3186" t="s">
        <v>166</v>
      </c>
      <c r="K3186" s="3"/>
      <c r="L3186" t="s">
        <v>55</v>
      </c>
      <c r="M3186" t="s">
        <v>167</v>
      </c>
    </row>
    <row r="3187" spans="1:14" x14ac:dyDescent="0.25">
      <c r="A3187" s="2">
        <v>1</v>
      </c>
      <c r="B3187" s="2">
        <v>2016</v>
      </c>
      <c r="C3187" t="s">
        <v>349</v>
      </c>
      <c r="D3187" t="s">
        <v>169</v>
      </c>
      <c r="E3187" s="2">
        <v>0</v>
      </c>
      <c r="F3187" s="2">
        <v>1</v>
      </c>
      <c r="G3187" t="s">
        <v>252</v>
      </c>
      <c r="H3187" t="s">
        <v>206</v>
      </c>
      <c r="I3187" t="s">
        <v>15</v>
      </c>
      <c r="J3187" t="s">
        <v>51</v>
      </c>
      <c r="K3187" s="3"/>
      <c r="L3187" t="s">
        <v>52</v>
      </c>
      <c r="M3187" t="s">
        <v>53</v>
      </c>
    </row>
    <row r="3188" spans="1:14" x14ac:dyDescent="0.25">
      <c r="A3188" s="2">
        <v>1</v>
      </c>
      <c r="B3188" s="2">
        <v>2016</v>
      </c>
      <c r="C3188" t="s">
        <v>349</v>
      </c>
      <c r="D3188" t="s">
        <v>169</v>
      </c>
      <c r="E3188" s="2">
        <v>0</v>
      </c>
      <c r="F3188" s="2">
        <v>1</v>
      </c>
      <c r="G3188" t="s">
        <v>252</v>
      </c>
      <c r="H3188" t="s">
        <v>206</v>
      </c>
      <c r="I3188" t="s">
        <v>15</v>
      </c>
      <c r="J3188" t="s">
        <v>54</v>
      </c>
      <c r="K3188" s="2">
        <v>3</v>
      </c>
      <c r="L3188" t="s">
        <v>55</v>
      </c>
      <c r="M3188" t="s">
        <v>56</v>
      </c>
      <c r="N3188" t="s">
        <v>178</v>
      </c>
    </row>
    <row r="3189" spans="1:14" x14ac:dyDescent="0.25">
      <c r="A3189" s="2">
        <v>1</v>
      </c>
      <c r="B3189" s="2">
        <v>2016</v>
      </c>
      <c r="C3189" t="s">
        <v>349</v>
      </c>
      <c r="D3189" t="s">
        <v>169</v>
      </c>
      <c r="E3189" s="2">
        <v>0</v>
      </c>
      <c r="F3189" s="2">
        <v>1</v>
      </c>
      <c r="G3189" t="s">
        <v>252</v>
      </c>
      <c r="H3189" t="s">
        <v>206</v>
      </c>
      <c r="I3189" t="s">
        <v>15</v>
      </c>
      <c r="J3189" t="s">
        <v>58</v>
      </c>
      <c r="K3189" s="2">
        <v>4</v>
      </c>
      <c r="L3189" t="s">
        <v>55</v>
      </c>
      <c r="M3189" t="s">
        <v>59</v>
      </c>
      <c r="N3189" t="s">
        <v>57</v>
      </c>
    </row>
    <row r="3190" spans="1:14" x14ac:dyDescent="0.25">
      <c r="A3190" s="2">
        <v>1</v>
      </c>
      <c r="B3190" s="2">
        <v>2016</v>
      </c>
      <c r="C3190" t="s">
        <v>349</v>
      </c>
      <c r="D3190" t="s">
        <v>169</v>
      </c>
      <c r="E3190" s="2">
        <v>0</v>
      </c>
      <c r="F3190" s="2">
        <v>1</v>
      </c>
      <c r="G3190" t="s">
        <v>252</v>
      </c>
      <c r="H3190" t="s">
        <v>206</v>
      </c>
      <c r="I3190" t="s">
        <v>15</v>
      </c>
      <c r="J3190" t="s">
        <v>60</v>
      </c>
      <c r="K3190" s="2">
        <v>2</v>
      </c>
      <c r="L3190" t="s">
        <v>61</v>
      </c>
      <c r="M3190" t="s">
        <v>62</v>
      </c>
      <c r="N3190" t="s">
        <v>63</v>
      </c>
    </row>
    <row r="3191" spans="1:14" x14ac:dyDescent="0.25">
      <c r="A3191" s="2">
        <v>1</v>
      </c>
      <c r="B3191" s="2">
        <v>2016</v>
      </c>
      <c r="C3191" t="s">
        <v>349</v>
      </c>
      <c r="D3191" t="s">
        <v>169</v>
      </c>
      <c r="E3191" s="2">
        <v>0</v>
      </c>
      <c r="F3191" s="2">
        <v>1</v>
      </c>
      <c r="G3191" t="s">
        <v>252</v>
      </c>
      <c r="H3191" t="s">
        <v>206</v>
      </c>
      <c r="I3191" t="s">
        <v>15</v>
      </c>
      <c r="J3191" t="s">
        <v>64</v>
      </c>
      <c r="K3191" s="2">
        <v>3</v>
      </c>
      <c r="L3191" t="s">
        <v>65</v>
      </c>
      <c r="M3191" t="s">
        <v>66</v>
      </c>
      <c r="N3191" t="s">
        <v>67</v>
      </c>
    </row>
    <row r="3192" spans="1:14" x14ac:dyDescent="0.25">
      <c r="A3192" s="2">
        <v>1</v>
      </c>
      <c r="B3192" s="2">
        <v>2016</v>
      </c>
      <c r="C3192" t="s">
        <v>349</v>
      </c>
      <c r="D3192" t="s">
        <v>169</v>
      </c>
      <c r="E3192" s="2">
        <v>0</v>
      </c>
      <c r="F3192" s="2">
        <v>1</v>
      </c>
      <c r="G3192" t="s">
        <v>252</v>
      </c>
      <c r="H3192" t="s">
        <v>206</v>
      </c>
      <c r="I3192" t="s">
        <v>15</v>
      </c>
      <c r="J3192" t="s">
        <v>68</v>
      </c>
      <c r="K3192" s="2">
        <v>2</v>
      </c>
      <c r="L3192" t="s">
        <v>65</v>
      </c>
      <c r="M3192" t="s">
        <v>69</v>
      </c>
      <c r="N3192" t="s">
        <v>186</v>
      </c>
    </row>
    <row r="3193" spans="1:14" x14ac:dyDescent="0.25">
      <c r="A3193" s="2">
        <v>1</v>
      </c>
      <c r="B3193" s="2">
        <v>2016</v>
      </c>
      <c r="C3193" t="s">
        <v>349</v>
      </c>
      <c r="D3193" t="s">
        <v>169</v>
      </c>
      <c r="E3193" s="2">
        <v>0</v>
      </c>
      <c r="F3193" s="2">
        <v>1</v>
      </c>
      <c r="G3193" t="s">
        <v>252</v>
      </c>
      <c r="H3193" t="s">
        <v>206</v>
      </c>
      <c r="I3193" t="s">
        <v>15</v>
      </c>
      <c r="J3193" t="s">
        <v>70</v>
      </c>
      <c r="K3193" s="2">
        <v>3</v>
      </c>
      <c r="L3193" t="s">
        <v>65</v>
      </c>
      <c r="M3193" t="s">
        <v>71</v>
      </c>
      <c r="N3193" t="s">
        <v>67</v>
      </c>
    </row>
    <row r="3194" spans="1:14" x14ac:dyDescent="0.25">
      <c r="A3194" s="2">
        <v>1</v>
      </c>
      <c r="B3194" s="2">
        <v>2016</v>
      </c>
      <c r="C3194" t="s">
        <v>349</v>
      </c>
      <c r="D3194" t="s">
        <v>169</v>
      </c>
      <c r="E3194" s="2">
        <v>0</v>
      </c>
      <c r="F3194" s="2">
        <v>1</v>
      </c>
      <c r="G3194" t="s">
        <v>252</v>
      </c>
      <c r="H3194" t="s">
        <v>206</v>
      </c>
      <c r="I3194" t="s">
        <v>15</v>
      </c>
      <c r="J3194" t="s">
        <v>72</v>
      </c>
      <c r="K3194" s="3"/>
      <c r="L3194" t="s">
        <v>52</v>
      </c>
      <c r="M3194" t="s">
        <v>73</v>
      </c>
    </row>
    <row r="3195" spans="1:14" x14ac:dyDescent="0.25">
      <c r="A3195" s="2">
        <v>1</v>
      </c>
      <c r="B3195" s="2">
        <v>2016</v>
      </c>
      <c r="C3195" t="s">
        <v>349</v>
      </c>
      <c r="D3195" t="s">
        <v>169</v>
      </c>
      <c r="E3195" s="2">
        <v>0</v>
      </c>
      <c r="F3195" s="2">
        <v>1</v>
      </c>
      <c r="G3195" t="s">
        <v>252</v>
      </c>
      <c r="H3195" t="s">
        <v>206</v>
      </c>
      <c r="I3195" t="s">
        <v>15</v>
      </c>
      <c r="J3195" t="s">
        <v>74</v>
      </c>
      <c r="K3195" s="2">
        <v>1</v>
      </c>
      <c r="L3195" t="s">
        <v>75</v>
      </c>
      <c r="M3195" t="s">
        <v>76</v>
      </c>
      <c r="N3195" t="s">
        <v>77</v>
      </c>
    </row>
    <row r="3196" spans="1:14" x14ac:dyDescent="0.25">
      <c r="A3196" s="2">
        <v>1</v>
      </c>
      <c r="B3196" s="2">
        <v>2016</v>
      </c>
      <c r="C3196" t="s">
        <v>349</v>
      </c>
      <c r="D3196" t="s">
        <v>169</v>
      </c>
      <c r="E3196" s="2">
        <v>0</v>
      </c>
      <c r="F3196" s="2">
        <v>1</v>
      </c>
      <c r="G3196" t="s">
        <v>252</v>
      </c>
      <c r="H3196" t="s">
        <v>206</v>
      </c>
      <c r="I3196" t="s">
        <v>15</v>
      </c>
      <c r="J3196" t="s">
        <v>78</v>
      </c>
      <c r="K3196" s="2">
        <v>1</v>
      </c>
      <c r="L3196" t="s">
        <v>75</v>
      </c>
      <c r="M3196" t="s">
        <v>79</v>
      </c>
      <c r="N3196" t="s">
        <v>80</v>
      </c>
    </row>
    <row r="3197" spans="1:14" x14ac:dyDescent="0.25">
      <c r="A3197" s="2">
        <v>1</v>
      </c>
      <c r="B3197" s="2">
        <v>2016</v>
      </c>
      <c r="C3197" t="s">
        <v>349</v>
      </c>
      <c r="D3197" t="s">
        <v>169</v>
      </c>
      <c r="E3197" s="2">
        <v>0</v>
      </c>
      <c r="F3197" s="2">
        <v>1</v>
      </c>
      <c r="G3197" t="s">
        <v>252</v>
      </c>
      <c r="H3197" t="s">
        <v>206</v>
      </c>
      <c r="I3197" t="s">
        <v>15</v>
      </c>
      <c r="J3197" t="s">
        <v>81</v>
      </c>
      <c r="K3197" s="2">
        <v>2</v>
      </c>
      <c r="L3197" t="s">
        <v>75</v>
      </c>
      <c r="M3197" t="s">
        <v>82</v>
      </c>
      <c r="N3197" t="s">
        <v>175</v>
      </c>
    </row>
    <row r="3198" spans="1:14" x14ac:dyDescent="0.25">
      <c r="A3198" s="2">
        <v>1</v>
      </c>
      <c r="B3198" s="2">
        <v>2016</v>
      </c>
      <c r="C3198" t="s">
        <v>349</v>
      </c>
      <c r="D3198" t="s">
        <v>169</v>
      </c>
      <c r="E3198" s="2">
        <v>0</v>
      </c>
      <c r="F3198" s="2">
        <v>1</v>
      </c>
      <c r="G3198" t="s">
        <v>252</v>
      </c>
      <c r="H3198" t="s">
        <v>206</v>
      </c>
      <c r="I3198" t="s">
        <v>15</v>
      </c>
      <c r="J3198" t="s">
        <v>84</v>
      </c>
      <c r="K3198" s="2">
        <v>4</v>
      </c>
      <c r="L3198" t="s">
        <v>85</v>
      </c>
      <c r="M3198" t="s">
        <v>86</v>
      </c>
      <c r="N3198" t="s">
        <v>87</v>
      </c>
    </row>
    <row r="3199" spans="1:14" x14ac:dyDescent="0.25">
      <c r="A3199" s="2">
        <v>1</v>
      </c>
      <c r="B3199" s="2">
        <v>2016</v>
      </c>
      <c r="C3199" t="s">
        <v>349</v>
      </c>
      <c r="D3199" t="s">
        <v>169</v>
      </c>
      <c r="E3199" s="2">
        <v>0</v>
      </c>
      <c r="F3199" s="2">
        <v>1</v>
      </c>
      <c r="G3199" t="s">
        <v>252</v>
      </c>
      <c r="H3199" t="s">
        <v>206</v>
      </c>
      <c r="I3199" t="s">
        <v>15</v>
      </c>
      <c r="J3199" t="s">
        <v>88</v>
      </c>
      <c r="K3199" s="2">
        <v>3</v>
      </c>
      <c r="L3199" t="s">
        <v>85</v>
      </c>
      <c r="M3199" t="s">
        <v>89</v>
      </c>
      <c r="N3199" t="s">
        <v>126</v>
      </c>
    </row>
    <row r="3200" spans="1:14" x14ac:dyDescent="0.25">
      <c r="A3200" s="2">
        <v>1</v>
      </c>
      <c r="B3200" s="2">
        <v>2016</v>
      </c>
      <c r="C3200" t="s">
        <v>349</v>
      </c>
      <c r="D3200" t="s">
        <v>169</v>
      </c>
      <c r="E3200" s="2">
        <v>0</v>
      </c>
      <c r="F3200" s="2">
        <v>1</v>
      </c>
      <c r="G3200" t="s">
        <v>252</v>
      </c>
      <c r="H3200" t="s">
        <v>206</v>
      </c>
      <c r="I3200" t="s">
        <v>15</v>
      </c>
      <c r="J3200" t="s">
        <v>90</v>
      </c>
      <c r="K3200" s="2">
        <v>4</v>
      </c>
      <c r="L3200" t="s">
        <v>75</v>
      </c>
      <c r="M3200" t="s">
        <v>91</v>
      </c>
      <c r="N3200" t="s">
        <v>92</v>
      </c>
    </row>
    <row r="3201" spans="1:14" x14ac:dyDescent="0.25">
      <c r="A3201" s="2">
        <v>1</v>
      </c>
      <c r="B3201" s="2">
        <v>2016</v>
      </c>
      <c r="C3201" t="s">
        <v>349</v>
      </c>
      <c r="D3201" t="s">
        <v>169</v>
      </c>
      <c r="E3201" s="2">
        <v>0</v>
      </c>
      <c r="F3201" s="2">
        <v>1</v>
      </c>
      <c r="G3201" t="s">
        <v>252</v>
      </c>
      <c r="H3201" t="s">
        <v>206</v>
      </c>
      <c r="I3201" t="s">
        <v>15</v>
      </c>
      <c r="J3201" t="s">
        <v>93</v>
      </c>
      <c r="K3201" s="2">
        <v>3</v>
      </c>
      <c r="L3201" t="s">
        <v>75</v>
      </c>
      <c r="M3201" t="s">
        <v>94</v>
      </c>
      <c r="N3201" t="s">
        <v>95</v>
      </c>
    </row>
    <row r="3202" spans="1:14" x14ac:dyDescent="0.25">
      <c r="A3202" s="2">
        <v>1</v>
      </c>
      <c r="B3202" s="2">
        <v>2016</v>
      </c>
      <c r="C3202" t="s">
        <v>349</v>
      </c>
      <c r="D3202" t="s">
        <v>169</v>
      </c>
      <c r="E3202" s="2">
        <v>0</v>
      </c>
      <c r="F3202" s="2">
        <v>1</v>
      </c>
      <c r="G3202" t="s">
        <v>252</v>
      </c>
      <c r="H3202" t="s">
        <v>206</v>
      </c>
      <c r="I3202" t="s">
        <v>15</v>
      </c>
      <c r="J3202" t="s">
        <v>96</v>
      </c>
      <c r="K3202" s="2">
        <v>4</v>
      </c>
      <c r="L3202" t="s">
        <v>75</v>
      </c>
      <c r="M3202" t="s">
        <v>97</v>
      </c>
      <c r="N3202" t="s">
        <v>92</v>
      </c>
    </row>
    <row r="3203" spans="1:14" x14ac:dyDescent="0.25">
      <c r="A3203" s="2">
        <v>1</v>
      </c>
      <c r="B3203" s="2">
        <v>2016</v>
      </c>
      <c r="C3203" t="s">
        <v>349</v>
      </c>
      <c r="D3203" t="s">
        <v>169</v>
      </c>
      <c r="E3203" s="2">
        <v>0</v>
      </c>
      <c r="F3203" s="2">
        <v>1</v>
      </c>
      <c r="G3203" t="s">
        <v>252</v>
      </c>
      <c r="H3203" t="s">
        <v>206</v>
      </c>
      <c r="I3203" t="s">
        <v>15</v>
      </c>
      <c r="J3203" t="s">
        <v>98</v>
      </c>
      <c r="K3203" s="2">
        <v>3</v>
      </c>
      <c r="L3203" t="s">
        <v>85</v>
      </c>
      <c r="M3203" t="s">
        <v>99</v>
      </c>
      <c r="N3203" t="s">
        <v>126</v>
      </c>
    </row>
    <row r="3204" spans="1:14" x14ac:dyDescent="0.25">
      <c r="A3204" s="2">
        <v>1</v>
      </c>
      <c r="B3204" s="2">
        <v>2016</v>
      </c>
      <c r="C3204" t="s">
        <v>349</v>
      </c>
      <c r="D3204" t="s">
        <v>169</v>
      </c>
      <c r="E3204" s="2">
        <v>0</v>
      </c>
      <c r="F3204" s="2">
        <v>1</v>
      </c>
      <c r="G3204" t="s">
        <v>252</v>
      </c>
      <c r="H3204" t="s">
        <v>206</v>
      </c>
      <c r="I3204" t="s">
        <v>15</v>
      </c>
      <c r="J3204" t="s">
        <v>100</v>
      </c>
      <c r="K3204" s="3"/>
      <c r="L3204" t="s">
        <v>61</v>
      </c>
      <c r="M3204" t="s">
        <v>101</v>
      </c>
    </row>
    <row r="3205" spans="1:14" x14ac:dyDescent="0.25">
      <c r="A3205" s="2">
        <v>1</v>
      </c>
      <c r="B3205" s="2">
        <v>2016</v>
      </c>
      <c r="C3205" t="s">
        <v>349</v>
      </c>
      <c r="D3205" t="s">
        <v>169</v>
      </c>
      <c r="E3205" s="2">
        <v>0</v>
      </c>
      <c r="F3205" s="2">
        <v>1</v>
      </c>
      <c r="G3205" t="s">
        <v>252</v>
      </c>
      <c r="H3205" t="s">
        <v>206</v>
      </c>
      <c r="I3205" t="s">
        <v>15</v>
      </c>
      <c r="J3205" t="s">
        <v>102</v>
      </c>
      <c r="K3205" s="3"/>
      <c r="L3205" t="s">
        <v>61</v>
      </c>
      <c r="M3205" t="s">
        <v>103</v>
      </c>
    </row>
    <row r="3206" spans="1:14" x14ac:dyDescent="0.25">
      <c r="A3206" s="2">
        <v>1</v>
      </c>
      <c r="B3206" s="2">
        <v>2016</v>
      </c>
      <c r="C3206" t="s">
        <v>349</v>
      </c>
      <c r="D3206" t="s">
        <v>169</v>
      </c>
      <c r="E3206" s="2">
        <v>0</v>
      </c>
      <c r="F3206" s="2">
        <v>1</v>
      </c>
      <c r="G3206" t="s">
        <v>252</v>
      </c>
      <c r="H3206" t="s">
        <v>206</v>
      </c>
      <c r="I3206" t="s">
        <v>15</v>
      </c>
      <c r="J3206" t="s">
        <v>104</v>
      </c>
      <c r="K3206" s="3"/>
      <c r="L3206" t="s">
        <v>61</v>
      </c>
      <c r="M3206" t="s">
        <v>105</v>
      </c>
    </row>
    <row r="3207" spans="1:14" x14ac:dyDescent="0.25">
      <c r="A3207" s="2">
        <v>1</v>
      </c>
      <c r="B3207" s="2">
        <v>2016</v>
      </c>
      <c r="C3207" t="s">
        <v>349</v>
      </c>
      <c r="D3207" t="s">
        <v>169</v>
      </c>
      <c r="E3207" s="2">
        <v>0</v>
      </c>
      <c r="F3207" s="2">
        <v>1</v>
      </c>
      <c r="G3207" t="s">
        <v>252</v>
      </c>
      <c r="H3207" t="s">
        <v>206</v>
      </c>
      <c r="I3207" t="s">
        <v>15</v>
      </c>
      <c r="J3207" t="s">
        <v>106</v>
      </c>
      <c r="K3207" s="3"/>
      <c r="L3207" t="s">
        <v>61</v>
      </c>
      <c r="M3207" t="s">
        <v>107</v>
      </c>
    </row>
    <row r="3208" spans="1:14" x14ac:dyDescent="0.25">
      <c r="A3208" s="2">
        <v>1</v>
      </c>
      <c r="B3208" s="2">
        <v>2016</v>
      </c>
      <c r="C3208" t="s">
        <v>349</v>
      </c>
      <c r="D3208" t="s">
        <v>169</v>
      </c>
      <c r="E3208" s="2">
        <v>0</v>
      </c>
      <c r="F3208" s="2">
        <v>1</v>
      </c>
      <c r="G3208" t="s">
        <v>252</v>
      </c>
      <c r="H3208" t="s">
        <v>206</v>
      </c>
      <c r="I3208" t="s">
        <v>15</v>
      </c>
      <c r="J3208" t="s">
        <v>108</v>
      </c>
      <c r="K3208" s="3"/>
      <c r="L3208" t="s">
        <v>61</v>
      </c>
      <c r="M3208" t="s">
        <v>109</v>
      </c>
    </row>
    <row r="3209" spans="1:14" x14ac:dyDescent="0.25">
      <c r="A3209" s="2">
        <v>1</v>
      </c>
      <c r="B3209" s="2">
        <v>2016</v>
      </c>
      <c r="C3209" t="s">
        <v>349</v>
      </c>
      <c r="D3209" t="s">
        <v>169</v>
      </c>
      <c r="E3209" s="2">
        <v>0</v>
      </c>
      <c r="F3209" s="2">
        <v>1</v>
      </c>
      <c r="G3209" t="s">
        <v>252</v>
      </c>
      <c r="H3209" t="s">
        <v>206</v>
      </c>
      <c r="I3209" t="s">
        <v>15</v>
      </c>
      <c r="J3209" t="s">
        <v>110</v>
      </c>
      <c r="K3209" s="3"/>
      <c r="L3209" t="s">
        <v>61</v>
      </c>
      <c r="M3209" t="s">
        <v>111</v>
      </c>
    </row>
    <row r="3210" spans="1:14" x14ac:dyDescent="0.25">
      <c r="A3210" s="2">
        <v>1</v>
      </c>
      <c r="B3210" s="2">
        <v>2016</v>
      </c>
      <c r="C3210" t="s">
        <v>349</v>
      </c>
      <c r="D3210" t="s">
        <v>169</v>
      </c>
      <c r="E3210" s="2">
        <v>0</v>
      </c>
      <c r="F3210" s="2">
        <v>1</v>
      </c>
      <c r="G3210" t="s">
        <v>252</v>
      </c>
      <c r="H3210" t="s">
        <v>206</v>
      </c>
      <c r="I3210" t="s">
        <v>15</v>
      </c>
      <c r="J3210" t="s">
        <v>112</v>
      </c>
      <c r="K3210" s="3"/>
      <c r="L3210" t="s">
        <v>61</v>
      </c>
      <c r="M3210" t="s">
        <v>113</v>
      </c>
    </row>
    <row r="3211" spans="1:14" x14ac:dyDescent="0.25">
      <c r="A3211" s="2">
        <v>1</v>
      </c>
      <c r="B3211" s="2">
        <v>2016</v>
      </c>
      <c r="C3211" t="s">
        <v>349</v>
      </c>
      <c r="D3211" t="s">
        <v>169</v>
      </c>
      <c r="E3211" s="2">
        <v>0</v>
      </c>
      <c r="F3211" s="2">
        <v>1</v>
      </c>
      <c r="G3211" t="s">
        <v>252</v>
      </c>
      <c r="H3211" t="s">
        <v>206</v>
      </c>
      <c r="I3211" t="s">
        <v>15</v>
      </c>
      <c r="J3211" t="s">
        <v>114</v>
      </c>
      <c r="K3211" s="3"/>
      <c r="L3211" t="s">
        <v>61</v>
      </c>
      <c r="M3211" t="s">
        <v>115</v>
      </c>
    </row>
    <row r="3212" spans="1:14" x14ac:dyDescent="0.25">
      <c r="A3212" s="2">
        <v>1</v>
      </c>
      <c r="B3212" s="2">
        <v>2016</v>
      </c>
      <c r="C3212" t="s">
        <v>349</v>
      </c>
      <c r="D3212" t="s">
        <v>169</v>
      </c>
      <c r="E3212" s="2">
        <v>0</v>
      </c>
      <c r="F3212" s="2">
        <v>1</v>
      </c>
      <c r="G3212" t="s">
        <v>252</v>
      </c>
      <c r="H3212" t="s">
        <v>206</v>
      </c>
      <c r="I3212" t="s">
        <v>15</v>
      </c>
      <c r="J3212" t="s">
        <v>116</v>
      </c>
      <c r="K3212" s="2">
        <v>3</v>
      </c>
      <c r="L3212" t="s">
        <v>65</v>
      </c>
      <c r="M3212" t="s">
        <v>117</v>
      </c>
      <c r="N3212" t="s">
        <v>67</v>
      </c>
    </row>
    <row r="3213" spans="1:14" x14ac:dyDescent="0.25">
      <c r="A3213" s="2">
        <v>1</v>
      </c>
      <c r="B3213" s="2">
        <v>2016</v>
      </c>
      <c r="C3213" t="s">
        <v>349</v>
      </c>
      <c r="D3213" t="s">
        <v>169</v>
      </c>
      <c r="E3213" s="2">
        <v>0</v>
      </c>
      <c r="F3213" s="2">
        <v>1</v>
      </c>
      <c r="G3213" t="s">
        <v>252</v>
      </c>
      <c r="H3213" t="s">
        <v>206</v>
      </c>
      <c r="I3213" t="s">
        <v>15</v>
      </c>
      <c r="J3213" t="s">
        <v>118</v>
      </c>
      <c r="K3213" s="2">
        <v>3</v>
      </c>
      <c r="L3213" t="s">
        <v>55</v>
      </c>
      <c r="M3213" t="s">
        <v>119</v>
      </c>
      <c r="N3213" t="s">
        <v>178</v>
      </c>
    </row>
    <row r="3214" spans="1:14" x14ac:dyDescent="0.25">
      <c r="A3214" s="2">
        <v>1</v>
      </c>
      <c r="B3214" s="2">
        <v>2016</v>
      </c>
      <c r="C3214" t="s">
        <v>349</v>
      </c>
      <c r="D3214" t="s">
        <v>169</v>
      </c>
      <c r="E3214" s="2">
        <v>0</v>
      </c>
      <c r="F3214" s="2">
        <v>1</v>
      </c>
      <c r="G3214" t="s">
        <v>252</v>
      </c>
      <c r="H3214" t="s">
        <v>206</v>
      </c>
      <c r="I3214" t="s">
        <v>15</v>
      </c>
      <c r="J3214" t="s">
        <v>120</v>
      </c>
      <c r="K3214" s="2">
        <v>3</v>
      </c>
      <c r="L3214" t="s">
        <v>65</v>
      </c>
      <c r="M3214" t="s">
        <v>121</v>
      </c>
      <c r="N3214" t="s">
        <v>67</v>
      </c>
    </row>
    <row r="3215" spans="1:14" x14ac:dyDescent="0.25">
      <c r="A3215" s="2">
        <v>1</v>
      </c>
      <c r="B3215" s="2">
        <v>2016</v>
      </c>
      <c r="C3215" t="s">
        <v>349</v>
      </c>
      <c r="D3215" t="s">
        <v>169</v>
      </c>
      <c r="E3215" s="2">
        <v>0</v>
      </c>
      <c r="F3215" s="2">
        <v>1</v>
      </c>
      <c r="G3215" t="s">
        <v>252</v>
      </c>
      <c r="H3215" t="s">
        <v>206</v>
      </c>
      <c r="I3215" t="s">
        <v>15</v>
      </c>
      <c r="J3215" t="s">
        <v>122</v>
      </c>
      <c r="K3215" s="2">
        <v>4</v>
      </c>
      <c r="L3215" t="s">
        <v>85</v>
      </c>
      <c r="M3215" t="s">
        <v>123</v>
      </c>
      <c r="N3215" t="s">
        <v>87</v>
      </c>
    </row>
    <row r="3216" spans="1:14" x14ac:dyDescent="0.25">
      <c r="A3216" s="2">
        <v>1</v>
      </c>
      <c r="B3216" s="2">
        <v>2016</v>
      </c>
      <c r="C3216" t="s">
        <v>349</v>
      </c>
      <c r="D3216" t="s">
        <v>169</v>
      </c>
      <c r="E3216" s="2">
        <v>0</v>
      </c>
      <c r="F3216" s="2">
        <v>1</v>
      </c>
      <c r="G3216" t="s">
        <v>252</v>
      </c>
      <c r="H3216" t="s">
        <v>206</v>
      </c>
      <c r="I3216" t="s">
        <v>15</v>
      </c>
      <c r="J3216" t="s">
        <v>124</v>
      </c>
      <c r="K3216" s="2">
        <v>4</v>
      </c>
      <c r="L3216" t="s">
        <v>85</v>
      </c>
      <c r="M3216" t="s">
        <v>125</v>
      </c>
      <c r="N3216" t="s">
        <v>87</v>
      </c>
    </row>
    <row r="3217" spans="1:14" x14ac:dyDescent="0.25">
      <c r="A3217" s="2">
        <v>1</v>
      </c>
      <c r="B3217" s="2">
        <v>2016</v>
      </c>
      <c r="C3217" t="s">
        <v>349</v>
      </c>
      <c r="D3217" t="s">
        <v>169</v>
      </c>
      <c r="E3217" s="2">
        <v>0</v>
      </c>
      <c r="F3217" s="2">
        <v>1</v>
      </c>
      <c r="G3217" t="s">
        <v>252</v>
      </c>
      <c r="H3217" t="s">
        <v>206</v>
      </c>
      <c r="I3217" t="s">
        <v>15</v>
      </c>
      <c r="J3217" t="s">
        <v>127</v>
      </c>
      <c r="K3217" s="2">
        <v>4</v>
      </c>
      <c r="L3217" t="s">
        <v>85</v>
      </c>
      <c r="M3217" t="s">
        <v>128</v>
      </c>
      <c r="N3217" t="s">
        <v>87</v>
      </c>
    </row>
    <row r="3218" spans="1:14" x14ac:dyDescent="0.25">
      <c r="A3218" s="2">
        <v>1</v>
      </c>
      <c r="B3218" s="2">
        <v>2016</v>
      </c>
      <c r="C3218" t="s">
        <v>349</v>
      </c>
      <c r="D3218" t="s">
        <v>169</v>
      </c>
      <c r="E3218" s="2">
        <v>0</v>
      </c>
      <c r="F3218" s="2">
        <v>1</v>
      </c>
      <c r="G3218" t="s">
        <v>252</v>
      </c>
      <c r="H3218" t="s">
        <v>206</v>
      </c>
      <c r="I3218" t="s">
        <v>15</v>
      </c>
      <c r="J3218" t="s">
        <v>129</v>
      </c>
      <c r="K3218" s="2">
        <v>4</v>
      </c>
      <c r="L3218" t="s">
        <v>85</v>
      </c>
      <c r="M3218" t="s">
        <v>130</v>
      </c>
      <c r="N3218" t="s">
        <v>87</v>
      </c>
    </row>
    <row r="3219" spans="1:14" x14ac:dyDescent="0.25">
      <c r="A3219" s="2">
        <v>1</v>
      </c>
      <c r="B3219" s="2">
        <v>2016</v>
      </c>
      <c r="C3219" t="s">
        <v>349</v>
      </c>
      <c r="D3219" t="s">
        <v>169</v>
      </c>
      <c r="E3219" s="2">
        <v>0</v>
      </c>
      <c r="F3219" s="2">
        <v>1</v>
      </c>
      <c r="G3219" t="s">
        <v>252</v>
      </c>
      <c r="H3219" t="s">
        <v>206</v>
      </c>
      <c r="I3219" t="s">
        <v>15</v>
      </c>
      <c r="J3219" t="s">
        <v>131</v>
      </c>
      <c r="K3219" s="2">
        <v>4</v>
      </c>
      <c r="L3219" t="s">
        <v>85</v>
      </c>
      <c r="M3219" t="s">
        <v>132</v>
      </c>
      <c r="N3219" t="s">
        <v>87</v>
      </c>
    </row>
    <row r="3220" spans="1:14" x14ac:dyDescent="0.25">
      <c r="A3220" s="2">
        <v>1</v>
      </c>
      <c r="B3220" s="2">
        <v>2016</v>
      </c>
      <c r="C3220" t="s">
        <v>349</v>
      </c>
      <c r="D3220" t="s">
        <v>169</v>
      </c>
      <c r="E3220" s="2">
        <v>0</v>
      </c>
      <c r="F3220" s="2">
        <v>1</v>
      </c>
      <c r="G3220" t="s">
        <v>252</v>
      </c>
      <c r="H3220" t="s">
        <v>206</v>
      </c>
      <c r="I3220" t="s">
        <v>15</v>
      </c>
      <c r="J3220" t="s">
        <v>133</v>
      </c>
      <c r="K3220" s="2">
        <v>2</v>
      </c>
      <c r="L3220" t="s">
        <v>52</v>
      </c>
      <c r="M3220" t="s">
        <v>134</v>
      </c>
      <c r="N3220" t="s">
        <v>63</v>
      </c>
    </row>
    <row r="3221" spans="1:14" x14ac:dyDescent="0.25">
      <c r="A3221" s="2">
        <v>1</v>
      </c>
      <c r="B3221" s="2">
        <v>2016</v>
      </c>
      <c r="C3221" t="s">
        <v>349</v>
      </c>
      <c r="D3221" t="s">
        <v>169</v>
      </c>
      <c r="E3221" s="2">
        <v>0</v>
      </c>
      <c r="F3221" s="2">
        <v>1</v>
      </c>
      <c r="G3221" t="s">
        <v>252</v>
      </c>
      <c r="H3221" t="s">
        <v>206</v>
      </c>
      <c r="I3221" t="s">
        <v>15</v>
      </c>
      <c r="J3221" t="s">
        <v>135</v>
      </c>
      <c r="K3221" s="2">
        <v>3</v>
      </c>
      <c r="L3221" t="s">
        <v>55</v>
      </c>
      <c r="M3221" t="s">
        <v>136</v>
      </c>
      <c r="N3221" t="s">
        <v>178</v>
      </c>
    </row>
    <row r="3222" spans="1:14" x14ac:dyDescent="0.25">
      <c r="A3222" s="2">
        <v>1</v>
      </c>
      <c r="B3222" s="2">
        <v>2016</v>
      </c>
      <c r="C3222" t="s">
        <v>349</v>
      </c>
      <c r="D3222" t="s">
        <v>169</v>
      </c>
      <c r="E3222" s="2">
        <v>0</v>
      </c>
      <c r="F3222" s="2">
        <v>1</v>
      </c>
      <c r="G3222" t="s">
        <v>252</v>
      </c>
      <c r="H3222" t="s">
        <v>206</v>
      </c>
      <c r="I3222" t="s">
        <v>15</v>
      </c>
      <c r="J3222" t="s">
        <v>137</v>
      </c>
      <c r="K3222" s="2">
        <v>3</v>
      </c>
      <c r="L3222" t="s">
        <v>55</v>
      </c>
      <c r="M3222" t="s">
        <v>138</v>
      </c>
      <c r="N3222" t="s">
        <v>178</v>
      </c>
    </row>
    <row r="3223" spans="1:14" x14ac:dyDescent="0.25">
      <c r="A3223" s="2">
        <v>1</v>
      </c>
      <c r="B3223" s="2">
        <v>2016</v>
      </c>
      <c r="C3223" t="s">
        <v>349</v>
      </c>
      <c r="D3223" t="s">
        <v>169</v>
      </c>
      <c r="E3223" s="2">
        <v>0</v>
      </c>
      <c r="F3223" s="2">
        <v>1</v>
      </c>
      <c r="G3223" t="s">
        <v>252</v>
      </c>
      <c r="H3223" t="s">
        <v>206</v>
      </c>
      <c r="I3223" t="s">
        <v>15</v>
      </c>
      <c r="J3223" t="s">
        <v>139</v>
      </c>
      <c r="K3223" s="2">
        <v>4</v>
      </c>
      <c r="L3223" t="s">
        <v>85</v>
      </c>
      <c r="M3223" t="s">
        <v>140</v>
      </c>
      <c r="N3223" t="s">
        <v>87</v>
      </c>
    </row>
    <row r="3224" spans="1:14" x14ac:dyDescent="0.25">
      <c r="A3224" s="2">
        <v>1</v>
      </c>
      <c r="B3224" s="2">
        <v>2016</v>
      </c>
      <c r="C3224" t="s">
        <v>349</v>
      </c>
      <c r="D3224" t="s">
        <v>169</v>
      </c>
      <c r="E3224" s="2">
        <v>0</v>
      </c>
      <c r="F3224" s="2">
        <v>1</v>
      </c>
      <c r="G3224" t="s">
        <v>252</v>
      </c>
      <c r="H3224" t="s">
        <v>206</v>
      </c>
      <c r="I3224" t="s">
        <v>15</v>
      </c>
      <c r="J3224" t="s">
        <v>141</v>
      </c>
      <c r="K3224" s="2">
        <v>5</v>
      </c>
      <c r="L3224" t="s">
        <v>85</v>
      </c>
      <c r="M3224" t="s">
        <v>142</v>
      </c>
      <c r="N3224" t="s">
        <v>185</v>
      </c>
    </row>
    <row r="3225" spans="1:14" x14ac:dyDescent="0.25">
      <c r="A3225" s="2">
        <v>1</v>
      </c>
      <c r="B3225" s="2">
        <v>2016</v>
      </c>
      <c r="C3225" t="s">
        <v>349</v>
      </c>
      <c r="D3225" t="s">
        <v>169</v>
      </c>
      <c r="E3225" s="2">
        <v>0</v>
      </c>
      <c r="F3225" s="2">
        <v>1</v>
      </c>
      <c r="G3225" t="s">
        <v>252</v>
      </c>
      <c r="H3225" t="s">
        <v>206</v>
      </c>
      <c r="I3225" t="s">
        <v>15</v>
      </c>
      <c r="J3225" t="s">
        <v>143</v>
      </c>
      <c r="K3225" s="2">
        <v>4</v>
      </c>
      <c r="L3225" t="s">
        <v>85</v>
      </c>
      <c r="M3225" t="s">
        <v>144</v>
      </c>
      <c r="N3225" t="s">
        <v>87</v>
      </c>
    </row>
    <row r="3226" spans="1:14" x14ac:dyDescent="0.25">
      <c r="A3226" s="2">
        <v>1</v>
      </c>
      <c r="B3226" s="2">
        <v>2016</v>
      </c>
      <c r="C3226" t="s">
        <v>349</v>
      </c>
      <c r="D3226" t="s">
        <v>169</v>
      </c>
      <c r="E3226" s="2">
        <v>0</v>
      </c>
      <c r="F3226" s="2">
        <v>1</v>
      </c>
      <c r="G3226" t="s">
        <v>252</v>
      </c>
      <c r="H3226" t="s">
        <v>206</v>
      </c>
      <c r="I3226" t="s">
        <v>15</v>
      </c>
      <c r="J3226" t="s">
        <v>145</v>
      </c>
      <c r="K3226" s="2">
        <v>4</v>
      </c>
      <c r="L3226" t="s">
        <v>55</v>
      </c>
      <c r="M3226" t="s">
        <v>146</v>
      </c>
      <c r="N3226" t="s">
        <v>57</v>
      </c>
    </row>
    <row r="3227" spans="1:14" x14ac:dyDescent="0.25">
      <c r="A3227" s="2">
        <v>1</v>
      </c>
      <c r="B3227" s="2">
        <v>2016</v>
      </c>
      <c r="C3227" t="s">
        <v>349</v>
      </c>
      <c r="D3227" t="s">
        <v>169</v>
      </c>
      <c r="E3227" s="2">
        <v>0</v>
      </c>
      <c r="F3227" s="2">
        <v>1</v>
      </c>
      <c r="G3227" t="s">
        <v>252</v>
      </c>
      <c r="H3227" t="s">
        <v>206</v>
      </c>
      <c r="I3227" t="s">
        <v>15</v>
      </c>
      <c r="J3227" t="s">
        <v>147</v>
      </c>
      <c r="K3227" s="2">
        <v>3</v>
      </c>
      <c r="L3227" t="s">
        <v>55</v>
      </c>
      <c r="M3227" t="s">
        <v>148</v>
      </c>
      <c r="N3227" t="s">
        <v>178</v>
      </c>
    </row>
    <row r="3228" spans="1:14" x14ac:dyDescent="0.25">
      <c r="A3228" s="2">
        <v>1</v>
      </c>
      <c r="B3228" s="2">
        <v>2016</v>
      </c>
      <c r="C3228" t="s">
        <v>349</v>
      </c>
      <c r="D3228" t="s">
        <v>169</v>
      </c>
      <c r="E3228" s="2">
        <v>0</v>
      </c>
      <c r="F3228" s="2">
        <v>1</v>
      </c>
      <c r="G3228" t="s">
        <v>252</v>
      </c>
      <c r="H3228" t="s">
        <v>206</v>
      </c>
      <c r="I3228" t="s">
        <v>15</v>
      </c>
      <c r="J3228" t="s">
        <v>149</v>
      </c>
      <c r="K3228" s="2">
        <v>3</v>
      </c>
      <c r="L3228" t="s">
        <v>55</v>
      </c>
      <c r="M3228" t="s">
        <v>150</v>
      </c>
      <c r="N3228" t="s">
        <v>178</v>
      </c>
    </row>
    <row r="3229" spans="1:14" x14ac:dyDescent="0.25">
      <c r="A3229" s="2">
        <v>1</v>
      </c>
      <c r="B3229" s="2">
        <v>2016</v>
      </c>
      <c r="C3229" t="s">
        <v>349</v>
      </c>
      <c r="D3229" t="s">
        <v>169</v>
      </c>
      <c r="E3229" s="2">
        <v>0</v>
      </c>
      <c r="F3229" s="2">
        <v>1</v>
      </c>
      <c r="G3229" t="s">
        <v>252</v>
      </c>
      <c r="H3229" t="s">
        <v>206</v>
      </c>
      <c r="I3229" t="s">
        <v>15</v>
      </c>
      <c r="J3229" t="s">
        <v>151</v>
      </c>
      <c r="K3229" s="3"/>
      <c r="L3229" t="s">
        <v>52</v>
      </c>
      <c r="M3229" t="s">
        <v>152</v>
      </c>
    </row>
    <row r="3230" spans="1:14" x14ac:dyDescent="0.25">
      <c r="A3230" s="2">
        <v>1</v>
      </c>
      <c r="B3230" s="2">
        <v>2016</v>
      </c>
      <c r="C3230" t="s">
        <v>349</v>
      </c>
      <c r="D3230" t="s">
        <v>169</v>
      </c>
      <c r="E3230" s="2">
        <v>0</v>
      </c>
      <c r="F3230" s="2">
        <v>1</v>
      </c>
      <c r="G3230" t="s">
        <v>252</v>
      </c>
      <c r="H3230" t="s">
        <v>206</v>
      </c>
      <c r="I3230" t="s">
        <v>15</v>
      </c>
      <c r="J3230" t="s">
        <v>153</v>
      </c>
      <c r="K3230" s="2">
        <v>8</v>
      </c>
      <c r="L3230" t="s">
        <v>75</v>
      </c>
      <c r="M3230" t="s">
        <v>154</v>
      </c>
      <c r="N3230" t="s">
        <v>268</v>
      </c>
    </row>
    <row r="3231" spans="1:14" x14ac:dyDescent="0.25">
      <c r="A3231" s="2">
        <v>1</v>
      </c>
      <c r="B3231" s="2">
        <v>2016</v>
      </c>
      <c r="C3231" t="s">
        <v>349</v>
      </c>
      <c r="D3231" t="s">
        <v>169</v>
      </c>
      <c r="E3231" s="2">
        <v>0</v>
      </c>
      <c r="F3231" s="2">
        <v>1</v>
      </c>
      <c r="G3231" t="s">
        <v>252</v>
      </c>
      <c r="H3231" t="s">
        <v>206</v>
      </c>
      <c r="I3231" t="s">
        <v>15</v>
      </c>
      <c r="J3231" t="s">
        <v>156</v>
      </c>
      <c r="K3231" s="2">
        <v>1</v>
      </c>
      <c r="L3231" t="s">
        <v>75</v>
      </c>
      <c r="M3231" t="s">
        <v>157</v>
      </c>
      <c r="N3231" t="s">
        <v>158</v>
      </c>
    </row>
    <row r="3232" spans="1:14" x14ac:dyDescent="0.25">
      <c r="A3232" s="2">
        <v>1</v>
      </c>
      <c r="B3232" s="2">
        <v>2016</v>
      </c>
      <c r="C3232" t="s">
        <v>349</v>
      </c>
      <c r="D3232" t="s">
        <v>169</v>
      </c>
      <c r="E3232" s="2">
        <v>0</v>
      </c>
      <c r="F3232" s="2">
        <v>1</v>
      </c>
      <c r="G3232" t="s">
        <v>252</v>
      </c>
      <c r="H3232" t="s">
        <v>206</v>
      </c>
      <c r="I3232" t="s">
        <v>15</v>
      </c>
      <c r="J3232" t="s">
        <v>159</v>
      </c>
      <c r="K3232" s="3"/>
      <c r="L3232" t="s">
        <v>52</v>
      </c>
      <c r="M3232" t="s">
        <v>160</v>
      </c>
    </row>
    <row r="3233" spans="1:14" x14ac:dyDescent="0.25">
      <c r="A3233" s="2">
        <v>1</v>
      </c>
      <c r="B3233" s="2">
        <v>2016</v>
      </c>
      <c r="C3233" t="s">
        <v>349</v>
      </c>
      <c r="D3233" t="s">
        <v>169</v>
      </c>
      <c r="E3233" s="2">
        <v>0</v>
      </c>
      <c r="F3233" s="2">
        <v>1</v>
      </c>
      <c r="G3233" t="s">
        <v>252</v>
      </c>
      <c r="H3233" t="s">
        <v>206</v>
      </c>
      <c r="I3233" t="s">
        <v>15</v>
      </c>
      <c r="J3233" t="s">
        <v>161</v>
      </c>
      <c r="K3233" s="3"/>
      <c r="L3233" t="s">
        <v>52</v>
      </c>
      <c r="M3233" t="s">
        <v>162</v>
      </c>
    </row>
    <row r="3234" spans="1:14" x14ac:dyDescent="0.25">
      <c r="A3234" s="2">
        <v>1</v>
      </c>
      <c r="B3234" s="2">
        <v>2016</v>
      </c>
      <c r="C3234" t="s">
        <v>349</v>
      </c>
      <c r="D3234" t="s">
        <v>169</v>
      </c>
      <c r="E3234" s="2">
        <v>0</v>
      </c>
      <c r="F3234" s="2">
        <v>1</v>
      </c>
      <c r="G3234" t="s">
        <v>252</v>
      </c>
      <c r="H3234" t="s">
        <v>206</v>
      </c>
      <c r="I3234" t="s">
        <v>15</v>
      </c>
      <c r="J3234" t="s">
        <v>163</v>
      </c>
      <c r="K3234" s="2">
        <v>1</v>
      </c>
      <c r="L3234" t="s">
        <v>52</v>
      </c>
      <c r="M3234" t="s">
        <v>164</v>
      </c>
      <c r="N3234" t="s">
        <v>165</v>
      </c>
    </row>
    <row r="3235" spans="1:14" x14ac:dyDescent="0.25">
      <c r="A3235" s="2">
        <v>1</v>
      </c>
      <c r="B3235" s="2">
        <v>2016</v>
      </c>
      <c r="C3235" t="s">
        <v>349</v>
      </c>
      <c r="D3235" t="s">
        <v>169</v>
      </c>
      <c r="E3235" s="2">
        <v>0</v>
      </c>
      <c r="F3235" s="2">
        <v>1</v>
      </c>
      <c r="G3235" t="s">
        <v>252</v>
      </c>
      <c r="H3235" t="s">
        <v>206</v>
      </c>
      <c r="I3235" t="s">
        <v>15</v>
      </c>
      <c r="J3235" t="s">
        <v>166</v>
      </c>
      <c r="K3235" s="2">
        <v>3</v>
      </c>
      <c r="L3235" t="s">
        <v>55</v>
      </c>
      <c r="M3235" t="s">
        <v>167</v>
      </c>
      <c r="N3235" t="s">
        <v>178</v>
      </c>
    </row>
    <row r="3236" spans="1:14" x14ac:dyDescent="0.25">
      <c r="A3236" s="2">
        <v>1</v>
      </c>
      <c r="B3236" s="2">
        <v>2016</v>
      </c>
      <c r="C3236" t="s">
        <v>350</v>
      </c>
      <c r="D3236" t="s">
        <v>169</v>
      </c>
      <c r="E3236" s="2">
        <v>0</v>
      </c>
      <c r="F3236" s="2">
        <v>1</v>
      </c>
      <c r="G3236" t="s">
        <v>272</v>
      </c>
      <c r="H3236" t="s">
        <v>273</v>
      </c>
      <c r="I3236" t="s">
        <v>21</v>
      </c>
      <c r="J3236" t="s">
        <v>51</v>
      </c>
      <c r="K3236" s="2">
        <v>1</v>
      </c>
      <c r="L3236" t="s">
        <v>52</v>
      </c>
      <c r="M3236" t="s">
        <v>53</v>
      </c>
      <c r="N3236" t="s">
        <v>216</v>
      </c>
    </row>
    <row r="3237" spans="1:14" x14ac:dyDescent="0.25">
      <c r="A3237" s="2">
        <v>1</v>
      </c>
      <c r="B3237" s="2">
        <v>2016</v>
      </c>
      <c r="C3237" t="s">
        <v>350</v>
      </c>
      <c r="D3237" t="s">
        <v>169</v>
      </c>
      <c r="E3237" s="2">
        <v>0</v>
      </c>
      <c r="F3237" s="2">
        <v>1</v>
      </c>
      <c r="G3237" t="s">
        <v>272</v>
      </c>
      <c r="H3237" t="s">
        <v>273</v>
      </c>
      <c r="I3237" t="s">
        <v>21</v>
      </c>
      <c r="J3237" t="s">
        <v>54</v>
      </c>
      <c r="K3237" s="2">
        <v>3</v>
      </c>
      <c r="L3237" t="s">
        <v>55</v>
      </c>
      <c r="M3237" t="s">
        <v>56</v>
      </c>
      <c r="N3237" t="s">
        <v>178</v>
      </c>
    </row>
    <row r="3238" spans="1:14" x14ac:dyDescent="0.25">
      <c r="A3238" s="2">
        <v>1</v>
      </c>
      <c r="B3238" s="2">
        <v>2016</v>
      </c>
      <c r="C3238" t="s">
        <v>350</v>
      </c>
      <c r="D3238" t="s">
        <v>169</v>
      </c>
      <c r="E3238" s="2">
        <v>0</v>
      </c>
      <c r="F3238" s="2">
        <v>1</v>
      </c>
      <c r="G3238" t="s">
        <v>272</v>
      </c>
      <c r="H3238" t="s">
        <v>273</v>
      </c>
      <c r="I3238" t="s">
        <v>21</v>
      </c>
      <c r="J3238" t="s">
        <v>58</v>
      </c>
      <c r="K3238" s="2">
        <v>4</v>
      </c>
      <c r="L3238" t="s">
        <v>55</v>
      </c>
      <c r="M3238" t="s">
        <v>59</v>
      </c>
      <c r="N3238" t="s">
        <v>57</v>
      </c>
    </row>
    <row r="3239" spans="1:14" x14ac:dyDescent="0.25">
      <c r="A3239" s="2">
        <v>1</v>
      </c>
      <c r="B3239" s="2">
        <v>2016</v>
      </c>
      <c r="C3239" t="s">
        <v>350</v>
      </c>
      <c r="D3239" t="s">
        <v>169</v>
      </c>
      <c r="E3239" s="2">
        <v>0</v>
      </c>
      <c r="F3239" s="2">
        <v>1</v>
      </c>
      <c r="G3239" t="s">
        <v>272</v>
      </c>
      <c r="H3239" t="s">
        <v>273</v>
      </c>
      <c r="I3239" t="s">
        <v>21</v>
      </c>
      <c r="J3239" t="s">
        <v>60</v>
      </c>
      <c r="K3239" s="2">
        <v>2</v>
      </c>
      <c r="L3239" t="s">
        <v>61</v>
      </c>
      <c r="M3239" t="s">
        <v>62</v>
      </c>
      <c r="N3239" t="s">
        <v>63</v>
      </c>
    </row>
    <row r="3240" spans="1:14" x14ac:dyDescent="0.25">
      <c r="A3240" s="2">
        <v>1</v>
      </c>
      <c r="B3240" s="2">
        <v>2016</v>
      </c>
      <c r="C3240" t="s">
        <v>350</v>
      </c>
      <c r="D3240" t="s">
        <v>169</v>
      </c>
      <c r="E3240" s="2">
        <v>0</v>
      </c>
      <c r="F3240" s="2">
        <v>1</v>
      </c>
      <c r="G3240" t="s">
        <v>272</v>
      </c>
      <c r="H3240" t="s">
        <v>273</v>
      </c>
      <c r="I3240" t="s">
        <v>21</v>
      </c>
      <c r="J3240" t="s">
        <v>64</v>
      </c>
      <c r="K3240" s="2">
        <v>2</v>
      </c>
      <c r="L3240" t="s">
        <v>65</v>
      </c>
      <c r="M3240" t="s">
        <v>66</v>
      </c>
      <c r="N3240" t="s">
        <v>186</v>
      </c>
    </row>
    <row r="3241" spans="1:14" x14ac:dyDescent="0.25">
      <c r="A3241" s="2">
        <v>1</v>
      </c>
      <c r="B3241" s="2">
        <v>2016</v>
      </c>
      <c r="C3241" t="s">
        <v>350</v>
      </c>
      <c r="D3241" t="s">
        <v>169</v>
      </c>
      <c r="E3241" s="2">
        <v>0</v>
      </c>
      <c r="F3241" s="2">
        <v>1</v>
      </c>
      <c r="G3241" t="s">
        <v>272</v>
      </c>
      <c r="H3241" t="s">
        <v>273</v>
      </c>
      <c r="I3241" t="s">
        <v>21</v>
      </c>
      <c r="J3241" t="s">
        <v>68</v>
      </c>
      <c r="K3241" s="2">
        <v>3</v>
      </c>
      <c r="L3241" t="s">
        <v>65</v>
      </c>
      <c r="M3241" t="s">
        <v>69</v>
      </c>
      <c r="N3241" t="s">
        <v>67</v>
      </c>
    </row>
    <row r="3242" spans="1:14" x14ac:dyDescent="0.25">
      <c r="A3242" s="2">
        <v>1</v>
      </c>
      <c r="B3242" s="2">
        <v>2016</v>
      </c>
      <c r="C3242" t="s">
        <v>350</v>
      </c>
      <c r="D3242" t="s">
        <v>169</v>
      </c>
      <c r="E3242" s="2">
        <v>0</v>
      </c>
      <c r="F3242" s="2">
        <v>1</v>
      </c>
      <c r="G3242" t="s">
        <v>272</v>
      </c>
      <c r="H3242" t="s">
        <v>273</v>
      </c>
      <c r="I3242" t="s">
        <v>21</v>
      </c>
      <c r="J3242" t="s">
        <v>70</v>
      </c>
      <c r="K3242" s="2">
        <v>3</v>
      </c>
      <c r="L3242" t="s">
        <v>65</v>
      </c>
      <c r="M3242" t="s">
        <v>71</v>
      </c>
      <c r="N3242" t="s">
        <v>67</v>
      </c>
    </row>
    <row r="3243" spans="1:14" x14ac:dyDescent="0.25">
      <c r="A3243" s="2">
        <v>1</v>
      </c>
      <c r="B3243" s="2">
        <v>2016</v>
      </c>
      <c r="C3243" t="s">
        <v>350</v>
      </c>
      <c r="D3243" t="s">
        <v>169</v>
      </c>
      <c r="E3243" s="2">
        <v>0</v>
      </c>
      <c r="F3243" s="2">
        <v>1</v>
      </c>
      <c r="G3243" t="s">
        <v>272</v>
      </c>
      <c r="H3243" t="s">
        <v>273</v>
      </c>
      <c r="I3243" t="s">
        <v>21</v>
      </c>
      <c r="J3243" t="s">
        <v>72</v>
      </c>
      <c r="K3243" s="2">
        <v>1</v>
      </c>
      <c r="L3243" t="s">
        <v>52</v>
      </c>
      <c r="M3243" t="s">
        <v>73</v>
      </c>
      <c r="N3243" t="s">
        <v>177</v>
      </c>
    </row>
    <row r="3244" spans="1:14" x14ac:dyDescent="0.25">
      <c r="A3244" s="2">
        <v>1</v>
      </c>
      <c r="B3244" s="2">
        <v>2016</v>
      </c>
      <c r="C3244" t="s">
        <v>350</v>
      </c>
      <c r="D3244" t="s">
        <v>169</v>
      </c>
      <c r="E3244" s="2">
        <v>0</v>
      </c>
      <c r="F3244" s="2">
        <v>1</v>
      </c>
      <c r="G3244" t="s">
        <v>272</v>
      </c>
      <c r="H3244" t="s">
        <v>273</v>
      </c>
      <c r="I3244" t="s">
        <v>21</v>
      </c>
      <c r="J3244" t="s">
        <v>74</v>
      </c>
      <c r="K3244" s="2">
        <v>2</v>
      </c>
      <c r="L3244" t="s">
        <v>75</v>
      </c>
      <c r="M3244" t="s">
        <v>76</v>
      </c>
      <c r="N3244" t="s">
        <v>207</v>
      </c>
    </row>
    <row r="3245" spans="1:14" x14ac:dyDescent="0.25">
      <c r="A3245" s="2">
        <v>1</v>
      </c>
      <c r="B3245" s="2">
        <v>2016</v>
      </c>
      <c r="C3245" t="s">
        <v>350</v>
      </c>
      <c r="D3245" t="s">
        <v>169</v>
      </c>
      <c r="E3245" s="2">
        <v>0</v>
      </c>
      <c r="F3245" s="2">
        <v>1</v>
      </c>
      <c r="G3245" t="s">
        <v>272</v>
      </c>
      <c r="H3245" t="s">
        <v>273</v>
      </c>
      <c r="I3245" t="s">
        <v>21</v>
      </c>
      <c r="J3245" t="s">
        <v>78</v>
      </c>
      <c r="K3245" s="2">
        <v>3</v>
      </c>
      <c r="L3245" t="s">
        <v>75</v>
      </c>
      <c r="M3245" t="s">
        <v>79</v>
      </c>
      <c r="N3245" t="s">
        <v>231</v>
      </c>
    </row>
    <row r="3246" spans="1:14" x14ac:dyDescent="0.25">
      <c r="A3246" s="2">
        <v>1</v>
      </c>
      <c r="B3246" s="2">
        <v>2016</v>
      </c>
      <c r="C3246" t="s">
        <v>350</v>
      </c>
      <c r="D3246" t="s">
        <v>169</v>
      </c>
      <c r="E3246" s="2">
        <v>0</v>
      </c>
      <c r="F3246" s="2">
        <v>1</v>
      </c>
      <c r="G3246" t="s">
        <v>272</v>
      </c>
      <c r="H3246" t="s">
        <v>273</v>
      </c>
      <c r="I3246" t="s">
        <v>21</v>
      </c>
      <c r="J3246" t="s">
        <v>81</v>
      </c>
      <c r="K3246" s="2">
        <v>2</v>
      </c>
      <c r="L3246" t="s">
        <v>75</v>
      </c>
      <c r="M3246" t="s">
        <v>82</v>
      </c>
      <c r="N3246" t="s">
        <v>175</v>
      </c>
    </row>
    <row r="3247" spans="1:14" x14ac:dyDescent="0.25">
      <c r="A3247" s="2">
        <v>1</v>
      </c>
      <c r="B3247" s="2">
        <v>2016</v>
      </c>
      <c r="C3247" t="s">
        <v>350</v>
      </c>
      <c r="D3247" t="s">
        <v>169</v>
      </c>
      <c r="E3247" s="2">
        <v>0</v>
      </c>
      <c r="F3247" s="2">
        <v>1</v>
      </c>
      <c r="G3247" t="s">
        <v>272</v>
      </c>
      <c r="H3247" t="s">
        <v>273</v>
      </c>
      <c r="I3247" t="s">
        <v>21</v>
      </c>
      <c r="J3247" t="s">
        <v>84</v>
      </c>
      <c r="K3247" s="2">
        <v>3</v>
      </c>
      <c r="L3247" t="s">
        <v>85</v>
      </c>
      <c r="M3247" t="s">
        <v>86</v>
      </c>
      <c r="N3247" t="s">
        <v>126</v>
      </c>
    </row>
    <row r="3248" spans="1:14" x14ac:dyDescent="0.25">
      <c r="A3248" s="2">
        <v>1</v>
      </c>
      <c r="B3248" s="2">
        <v>2016</v>
      </c>
      <c r="C3248" t="s">
        <v>350</v>
      </c>
      <c r="D3248" t="s">
        <v>169</v>
      </c>
      <c r="E3248" s="2">
        <v>0</v>
      </c>
      <c r="F3248" s="2">
        <v>1</v>
      </c>
      <c r="G3248" t="s">
        <v>272</v>
      </c>
      <c r="H3248" t="s">
        <v>273</v>
      </c>
      <c r="I3248" t="s">
        <v>21</v>
      </c>
      <c r="J3248" t="s">
        <v>88</v>
      </c>
      <c r="K3248" s="2">
        <v>4</v>
      </c>
      <c r="L3248" t="s">
        <v>85</v>
      </c>
      <c r="M3248" t="s">
        <v>89</v>
      </c>
      <c r="N3248" t="s">
        <v>87</v>
      </c>
    </row>
    <row r="3249" spans="1:14" x14ac:dyDescent="0.25">
      <c r="A3249" s="2">
        <v>1</v>
      </c>
      <c r="B3249" s="2">
        <v>2016</v>
      </c>
      <c r="C3249" t="s">
        <v>350</v>
      </c>
      <c r="D3249" t="s">
        <v>169</v>
      </c>
      <c r="E3249" s="2">
        <v>0</v>
      </c>
      <c r="F3249" s="2">
        <v>1</v>
      </c>
      <c r="G3249" t="s">
        <v>272</v>
      </c>
      <c r="H3249" t="s">
        <v>273</v>
      </c>
      <c r="I3249" t="s">
        <v>21</v>
      </c>
      <c r="J3249" t="s">
        <v>90</v>
      </c>
      <c r="K3249" s="2">
        <v>4</v>
      </c>
      <c r="L3249" t="s">
        <v>75</v>
      </c>
      <c r="M3249" t="s">
        <v>91</v>
      </c>
      <c r="N3249" t="s">
        <v>92</v>
      </c>
    </row>
    <row r="3250" spans="1:14" x14ac:dyDescent="0.25">
      <c r="A3250" s="2">
        <v>1</v>
      </c>
      <c r="B3250" s="2">
        <v>2016</v>
      </c>
      <c r="C3250" t="s">
        <v>350</v>
      </c>
      <c r="D3250" t="s">
        <v>169</v>
      </c>
      <c r="E3250" s="2">
        <v>0</v>
      </c>
      <c r="F3250" s="2">
        <v>1</v>
      </c>
      <c r="G3250" t="s">
        <v>272</v>
      </c>
      <c r="H3250" t="s">
        <v>273</v>
      </c>
      <c r="I3250" t="s">
        <v>21</v>
      </c>
      <c r="J3250" t="s">
        <v>93</v>
      </c>
      <c r="K3250" s="2">
        <v>3</v>
      </c>
      <c r="L3250" t="s">
        <v>75</v>
      </c>
      <c r="M3250" t="s">
        <v>94</v>
      </c>
      <c r="N3250" t="s">
        <v>95</v>
      </c>
    </row>
    <row r="3251" spans="1:14" x14ac:dyDescent="0.25">
      <c r="A3251" s="2">
        <v>1</v>
      </c>
      <c r="B3251" s="2">
        <v>2016</v>
      </c>
      <c r="C3251" t="s">
        <v>350</v>
      </c>
      <c r="D3251" t="s">
        <v>169</v>
      </c>
      <c r="E3251" s="2">
        <v>0</v>
      </c>
      <c r="F3251" s="2">
        <v>1</v>
      </c>
      <c r="G3251" t="s">
        <v>272</v>
      </c>
      <c r="H3251" t="s">
        <v>273</v>
      </c>
      <c r="I3251" t="s">
        <v>21</v>
      </c>
      <c r="J3251" t="s">
        <v>96</v>
      </c>
      <c r="K3251" s="2">
        <v>4</v>
      </c>
      <c r="L3251" t="s">
        <v>75</v>
      </c>
      <c r="M3251" t="s">
        <v>97</v>
      </c>
      <c r="N3251" t="s">
        <v>92</v>
      </c>
    </row>
    <row r="3252" spans="1:14" x14ac:dyDescent="0.25">
      <c r="A3252" s="2">
        <v>1</v>
      </c>
      <c r="B3252" s="2">
        <v>2016</v>
      </c>
      <c r="C3252" t="s">
        <v>350</v>
      </c>
      <c r="D3252" t="s">
        <v>169</v>
      </c>
      <c r="E3252" s="2">
        <v>0</v>
      </c>
      <c r="F3252" s="2">
        <v>1</v>
      </c>
      <c r="G3252" t="s">
        <v>272</v>
      </c>
      <c r="H3252" t="s">
        <v>273</v>
      </c>
      <c r="I3252" t="s">
        <v>21</v>
      </c>
      <c r="J3252" t="s">
        <v>98</v>
      </c>
      <c r="K3252" s="2">
        <v>4</v>
      </c>
      <c r="L3252" t="s">
        <v>85</v>
      </c>
      <c r="M3252" t="s">
        <v>99</v>
      </c>
      <c r="N3252" t="s">
        <v>87</v>
      </c>
    </row>
    <row r="3253" spans="1:14" x14ac:dyDescent="0.25">
      <c r="A3253" s="2">
        <v>1</v>
      </c>
      <c r="B3253" s="2">
        <v>2016</v>
      </c>
      <c r="C3253" t="s">
        <v>350</v>
      </c>
      <c r="D3253" t="s">
        <v>169</v>
      </c>
      <c r="E3253" s="2">
        <v>0</v>
      </c>
      <c r="F3253" s="2">
        <v>1</v>
      </c>
      <c r="G3253" t="s">
        <v>272</v>
      </c>
      <c r="H3253" t="s">
        <v>273</v>
      </c>
      <c r="I3253" t="s">
        <v>21</v>
      </c>
      <c r="J3253" t="s">
        <v>100</v>
      </c>
      <c r="K3253" s="3"/>
      <c r="L3253" t="s">
        <v>61</v>
      </c>
      <c r="M3253" t="s">
        <v>101</v>
      </c>
    </row>
    <row r="3254" spans="1:14" x14ac:dyDescent="0.25">
      <c r="A3254" s="2">
        <v>1</v>
      </c>
      <c r="B3254" s="2">
        <v>2016</v>
      </c>
      <c r="C3254" t="s">
        <v>350</v>
      </c>
      <c r="D3254" t="s">
        <v>169</v>
      </c>
      <c r="E3254" s="2">
        <v>0</v>
      </c>
      <c r="F3254" s="2">
        <v>1</v>
      </c>
      <c r="G3254" t="s">
        <v>272</v>
      </c>
      <c r="H3254" t="s">
        <v>273</v>
      </c>
      <c r="I3254" t="s">
        <v>21</v>
      </c>
      <c r="J3254" t="s">
        <v>102</v>
      </c>
      <c r="K3254" s="3"/>
      <c r="L3254" t="s">
        <v>61</v>
      </c>
      <c r="M3254" t="s">
        <v>103</v>
      </c>
    </row>
    <row r="3255" spans="1:14" x14ac:dyDescent="0.25">
      <c r="A3255" s="2">
        <v>1</v>
      </c>
      <c r="B3255" s="2">
        <v>2016</v>
      </c>
      <c r="C3255" t="s">
        <v>350</v>
      </c>
      <c r="D3255" t="s">
        <v>169</v>
      </c>
      <c r="E3255" s="2">
        <v>0</v>
      </c>
      <c r="F3255" s="2">
        <v>1</v>
      </c>
      <c r="G3255" t="s">
        <v>272</v>
      </c>
      <c r="H3255" t="s">
        <v>273</v>
      </c>
      <c r="I3255" t="s">
        <v>21</v>
      </c>
      <c r="J3255" t="s">
        <v>104</v>
      </c>
      <c r="K3255" s="3"/>
      <c r="L3255" t="s">
        <v>61</v>
      </c>
      <c r="M3255" t="s">
        <v>105</v>
      </c>
    </row>
    <row r="3256" spans="1:14" x14ac:dyDescent="0.25">
      <c r="A3256" s="2">
        <v>1</v>
      </c>
      <c r="B3256" s="2">
        <v>2016</v>
      </c>
      <c r="C3256" t="s">
        <v>350</v>
      </c>
      <c r="D3256" t="s">
        <v>169</v>
      </c>
      <c r="E3256" s="2">
        <v>0</v>
      </c>
      <c r="F3256" s="2">
        <v>1</v>
      </c>
      <c r="G3256" t="s">
        <v>272</v>
      </c>
      <c r="H3256" t="s">
        <v>273</v>
      </c>
      <c r="I3256" t="s">
        <v>21</v>
      </c>
      <c r="J3256" t="s">
        <v>106</v>
      </c>
      <c r="K3256" s="3"/>
      <c r="L3256" t="s">
        <v>61</v>
      </c>
      <c r="M3256" t="s">
        <v>107</v>
      </c>
    </row>
    <row r="3257" spans="1:14" x14ac:dyDescent="0.25">
      <c r="A3257" s="2">
        <v>1</v>
      </c>
      <c r="B3257" s="2">
        <v>2016</v>
      </c>
      <c r="C3257" t="s">
        <v>350</v>
      </c>
      <c r="D3257" t="s">
        <v>169</v>
      </c>
      <c r="E3257" s="2">
        <v>0</v>
      </c>
      <c r="F3257" s="2">
        <v>1</v>
      </c>
      <c r="G3257" t="s">
        <v>272</v>
      </c>
      <c r="H3257" t="s">
        <v>273</v>
      </c>
      <c r="I3257" t="s">
        <v>21</v>
      </c>
      <c r="J3257" t="s">
        <v>108</v>
      </c>
      <c r="K3257" s="3"/>
      <c r="L3257" t="s">
        <v>61</v>
      </c>
      <c r="M3257" t="s">
        <v>109</v>
      </c>
    </row>
    <row r="3258" spans="1:14" x14ac:dyDescent="0.25">
      <c r="A3258" s="2">
        <v>1</v>
      </c>
      <c r="B3258" s="2">
        <v>2016</v>
      </c>
      <c r="C3258" t="s">
        <v>350</v>
      </c>
      <c r="D3258" t="s">
        <v>169</v>
      </c>
      <c r="E3258" s="2">
        <v>0</v>
      </c>
      <c r="F3258" s="2">
        <v>1</v>
      </c>
      <c r="G3258" t="s">
        <v>272</v>
      </c>
      <c r="H3258" t="s">
        <v>273</v>
      </c>
      <c r="I3258" t="s">
        <v>21</v>
      </c>
      <c r="J3258" t="s">
        <v>110</v>
      </c>
      <c r="K3258" s="3"/>
      <c r="L3258" t="s">
        <v>61</v>
      </c>
      <c r="M3258" t="s">
        <v>111</v>
      </c>
    </row>
    <row r="3259" spans="1:14" x14ac:dyDescent="0.25">
      <c r="A3259" s="2">
        <v>1</v>
      </c>
      <c r="B3259" s="2">
        <v>2016</v>
      </c>
      <c r="C3259" t="s">
        <v>350</v>
      </c>
      <c r="D3259" t="s">
        <v>169</v>
      </c>
      <c r="E3259" s="2">
        <v>0</v>
      </c>
      <c r="F3259" s="2">
        <v>1</v>
      </c>
      <c r="G3259" t="s">
        <v>272</v>
      </c>
      <c r="H3259" t="s">
        <v>273</v>
      </c>
      <c r="I3259" t="s">
        <v>21</v>
      </c>
      <c r="J3259" t="s">
        <v>112</v>
      </c>
      <c r="K3259" s="3"/>
      <c r="L3259" t="s">
        <v>61</v>
      </c>
      <c r="M3259" t="s">
        <v>113</v>
      </c>
    </row>
    <row r="3260" spans="1:14" x14ac:dyDescent="0.25">
      <c r="A3260" s="2">
        <v>1</v>
      </c>
      <c r="B3260" s="2">
        <v>2016</v>
      </c>
      <c r="C3260" t="s">
        <v>350</v>
      </c>
      <c r="D3260" t="s">
        <v>169</v>
      </c>
      <c r="E3260" s="2">
        <v>0</v>
      </c>
      <c r="F3260" s="2">
        <v>1</v>
      </c>
      <c r="G3260" t="s">
        <v>272</v>
      </c>
      <c r="H3260" t="s">
        <v>273</v>
      </c>
      <c r="I3260" t="s">
        <v>21</v>
      </c>
      <c r="J3260" t="s">
        <v>114</v>
      </c>
      <c r="K3260" s="3"/>
      <c r="L3260" t="s">
        <v>61</v>
      </c>
      <c r="M3260" t="s">
        <v>115</v>
      </c>
    </row>
    <row r="3261" spans="1:14" x14ac:dyDescent="0.25">
      <c r="A3261" s="2">
        <v>1</v>
      </c>
      <c r="B3261" s="2">
        <v>2016</v>
      </c>
      <c r="C3261" t="s">
        <v>350</v>
      </c>
      <c r="D3261" t="s">
        <v>169</v>
      </c>
      <c r="E3261" s="2">
        <v>0</v>
      </c>
      <c r="F3261" s="2">
        <v>1</v>
      </c>
      <c r="G3261" t="s">
        <v>272</v>
      </c>
      <c r="H3261" t="s">
        <v>273</v>
      </c>
      <c r="I3261" t="s">
        <v>21</v>
      </c>
      <c r="J3261" t="s">
        <v>116</v>
      </c>
      <c r="K3261" s="2">
        <v>2</v>
      </c>
      <c r="L3261" t="s">
        <v>65</v>
      </c>
      <c r="M3261" t="s">
        <v>117</v>
      </c>
      <c r="N3261" t="s">
        <v>186</v>
      </c>
    </row>
    <row r="3262" spans="1:14" x14ac:dyDescent="0.25">
      <c r="A3262" s="2">
        <v>1</v>
      </c>
      <c r="B3262" s="2">
        <v>2016</v>
      </c>
      <c r="C3262" t="s">
        <v>350</v>
      </c>
      <c r="D3262" t="s">
        <v>169</v>
      </c>
      <c r="E3262" s="2">
        <v>0</v>
      </c>
      <c r="F3262" s="2">
        <v>1</v>
      </c>
      <c r="G3262" t="s">
        <v>272</v>
      </c>
      <c r="H3262" t="s">
        <v>273</v>
      </c>
      <c r="I3262" t="s">
        <v>21</v>
      </c>
      <c r="J3262" t="s">
        <v>118</v>
      </c>
      <c r="K3262" s="2">
        <v>3</v>
      </c>
      <c r="L3262" t="s">
        <v>55</v>
      </c>
      <c r="M3262" t="s">
        <v>119</v>
      </c>
      <c r="N3262" t="s">
        <v>178</v>
      </c>
    </row>
    <row r="3263" spans="1:14" x14ac:dyDescent="0.25">
      <c r="A3263" s="2">
        <v>1</v>
      </c>
      <c r="B3263" s="2">
        <v>2016</v>
      </c>
      <c r="C3263" t="s">
        <v>350</v>
      </c>
      <c r="D3263" t="s">
        <v>169</v>
      </c>
      <c r="E3263" s="2">
        <v>0</v>
      </c>
      <c r="F3263" s="2">
        <v>1</v>
      </c>
      <c r="G3263" t="s">
        <v>272</v>
      </c>
      <c r="H3263" t="s">
        <v>273</v>
      </c>
      <c r="I3263" t="s">
        <v>21</v>
      </c>
      <c r="J3263" t="s">
        <v>120</v>
      </c>
      <c r="K3263" s="2">
        <v>3</v>
      </c>
      <c r="L3263" t="s">
        <v>65</v>
      </c>
      <c r="M3263" t="s">
        <v>121</v>
      </c>
      <c r="N3263" t="s">
        <v>67</v>
      </c>
    </row>
    <row r="3264" spans="1:14" x14ac:dyDescent="0.25">
      <c r="A3264" s="2">
        <v>1</v>
      </c>
      <c r="B3264" s="2">
        <v>2016</v>
      </c>
      <c r="C3264" t="s">
        <v>350</v>
      </c>
      <c r="D3264" t="s">
        <v>169</v>
      </c>
      <c r="E3264" s="2">
        <v>0</v>
      </c>
      <c r="F3264" s="2">
        <v>1</v>
      </c>
      <c r="G3264" t="s">
        <v>272</v>
      </c>
      <c r="H3264" t="s">
        <v>273</v>
      </c>
      <c r="I3264" t="s">
        <v>21</v>
      </c>
      <c r="J3264" t="s">
        <v>122</v>
      </c>
      <c r="K3264" s="2">
        <v>3</v>
      </c>
      <c r="L3264" t="s">
        <v>85</v>
      </c>
      <c r="M3264" t="s">
        <v>123</v>
      </c>
      <c r="N3264" t="s">
        <v>126</v>
      </c>
    </row>
    <row r="3265" spans="1:14" x14ac:dyDescent="0.25">
      <c r="A3265" s="2">
        <v>1</v>
      </c>
      <c r="B3265" s="2">
        <v>2016</v>
      </c>
      <c r="C3265" t="s">
        <v>350</v>
      </c>
      <c r="D3265" t="s">
        <v>169</v>
      </c>
      <c r="E3265" s="2">
        <v>0</v>
      </c>
      <c r="F3265" s="2">
        <v>1</v>
      </c>
      <c r="G3265" t="s">
        <v>272</v>
      </c>
      <c r="H3265" t="s">
        <v>273</v>
      </c>
      <c r="I3265" t="s">
        <v>21</v>
      </c>
      <c r="J3265" t="s">
        <v>124</v>
      </c>
      <c r="K3265" s="2">
        <v>3</v>
      </c>
      <c r="L3265" t="s">
        <v>85</v>
      </c>
      <c r="M3265" t="s">
        <v>125</v>
      </c>
      <c r="N3265" t="s">
        <v>126</v>
      </c>
    </row>
    <row r="3266" spans="1:14" x14ac:dyDescent="0.25">
      <c r="A3266" s="2">
        <v>1</v>
      </c>
      <c r="B3266" s="2">
        <v>2016</v>
      </c>
      <c r="C3266" t="s">
        <v>350</v>
      </c>
      <c r="D3266" t="s">
        <v>169</v>
      </c>
      <c r="E3266" s="2">
        <v>0</v>
      </c>
      <c r="F3266" s="2">
        <v>1</v>
      </c>
      <c r="G3266" t="s">
        <v>272</v>
      </c>
      <c r="H3266" t="s">
        <v>273</v>
      </c>
      <c r="I3266" t="s">
        <v>21</v>
      </c>
      <c r="J3266" t="s">
        <v>127</v>
      </c>
      <c r="K3266" s="2">
        <v>4</v>
      </c>
      <c r="L3266" t="s">
        <v>85</v>
      </c>
      <c r="M3266" t="s">
        <v>128</v>
      </c>
      <c r="N3266" t="s">
        <v>87</v>
      </c>
    </row>
    <row r="3267" spans="1:14" x14ac:dyDescent="0.25">
      <c r="A3267" s="2">
        <v>1</v>
      </c>
      <c r="B3267" s="2">
        <v>2016</v>
      </c>
      <c r="C3267" t="s">
        <v>350</v>
      </c>
      <c r="D3267" t="s">
        <v>169</v>
      </c>
      <c r="E3267" s="2">
        <v>0</v>
      </c>
      <c r="F3267" s="2">
        <v>1</v>
      </c>
      <c r="G3267" t="s">
        <v>272</v>
      </c>
      <c r="H3267" t="s">
        <v>273</v>
      </c>
      <c r="I3267" t="s">
        <v>21</v>
      </c>
      <c r="J3267" t="s">
        <v>129</v>
      </c>
      <c r="K3267" s="2">
        <v>4</v>
      </c>
      <c r="L3267" t="s">
        <v>85</v>
      </c>
      <c r="M3267" t="s">
        <v>130</v>
      </c>
      <c r="N3267" t="s">
        <v>87</v>
      </c>
    </row>
    <row r="3268" spans="1:14" x14ac:dyDescent="0.25">
      <c r="A3268" s="2">
        <v>1</v>
      </c>
      <c r="B3268" s="2">
        <v>2016</v>
      </c>
      <c r="C3268" t="s">
        <v>350</v>
      </c>
      <c r="D3268" t="s">
        <v>169</v>
      </c>
      <c r="E3268" s="2">
        <v>0</v>
      </c>
      <c r="F3268" s="2">
        <v>1</v>
      </c>
      <c r="G3268" t="s">
        <v>272</v>
      </c>
      <c r="H3268" t="s">
        <v>273</v>
      </c>
      <c r="I3268" t="s">
        <v>21</v>
      </c>
      <c r="J3268" t="s">
        <v>131</v>
      </c>
      <c r="K3268" s="2">
        <v>4</v>
      </c>
      <c r="L3268" t="s">
        <v>85</v>
      </c>
      <c r="M3268" t="s">
        <v>132</v>
      </c>
      <c r="N3268" t="s">
        <v>87</v>
      </c>
    </row>
    <row r="3269" spans="1:14" x14ac:dyDescent="0.25">
      <c r="A3269" s="2">
        <v>1</v>
      </c>
      <c r="B3269" s="2">
        <v>2016</v>
      </c>
      <c r="C3269" t="s">
        <v>350</v>
      </c>
      <c r="D3269" t="s">
        <v>169</v>
      </c>
      <c r="E3269" s="2">
        <v>0</v>
      </c>
      <c r="F3269" s="2">
        <v>1</v>
      </c>
      <c r="G3269" t="s">
        <v>272</v>
      </c>
      <c r="H3269" t="s">
        <v>273</v>
      </c>
      <c r="I3269" t="s">
        <v>21</v>
      </c>
      <c r="J3269" t="s">
        <v>133</v>
      </c>
      <c r="K3269" s="2">
        <v>1</v>
      </c>
      <c r="L3269" t="s">
        <v>52</v>
      </c>
      <c r="M3269" t="s">
        <v>134</v>
      </c>
      <c r="N3269" t="s">
        <v>177</v>
      </c>
    </row>
    <row r="3270" spans="1:14" x14ac:dyDescent="0.25">
      <c r="A3270" s="2">
        <v>1</v>
      </c>
      <c r="B3270" s="2">
        <v>2016</v>
      </c>
      <c r="C3270" t="s">
        <v>350</v>
      </c>
      <c r="D3270" t="s">
        <v>169</v>
      </c>
      <c r="E3270" s="2">
        <v>0</v>
      </c>
      <c r="F3270" s="2">
        <v>1</v>
      </c>
      <c r="G3270" t="s">
        <v>272</v>
      </c>
      <c r="H3270" t="s">
        <v>273</v>
      </c>
      <c r="I3270" t="s">
        <v>21</v>
      </c>
      <c r="J3270" t="s">
        <v>135</v>
      </c>
      <c r="K3270" s="2">
        <v>4</v>
      </c>
      <c r="L3270" t="s">
        <v>55</v>
      </c>
      <c r="M3270" t="s">
        <v>136</v>
      </c>
      <c r="N3270" t="s">
        <v>57</v>
      </c>
    </row>
    <row r="3271" spans="1:14" x14ac:dyDescent="0.25">
      <c r="A3271" s="2">
        <v>1</v>
      </c>
      <c r="B3271" s="2">
        <v>2016</v>
      </c>
      <c r="C3271" t="s">
        <v>350</v>
      </c>
      <c r="D3271" t="s">
        <v>169</v>
      </c>
      <c r="E3271" s="2">
        <v>0</v>
      </c>
      <c r="F3271" s="2">
        <v>1</v>
      </c>
      <c r="G3271" t="s">
        <v>272</v>
      </c>
      <c r="H3271" t="s">
        <v>273</v>
      </c>
      <c r="I3271" t="s">
        <v>21</v>
      </c>
      <c r="J3271" t="s">
        <v>137</v>
      </c>
      <c r="K3271" s="2">
        <v>4</v>
      </c>
      <c r="L3271" t="s">
        <v>55</v>
      </c>
      <c r="M3271" t="s">
        <v>138</v>
      </c>
      <c r="N3271" t="s">
        <v>57</v>
      </c>
    </row>
    <row r="3272" spans="1:14" x14ac:dyDescent="0.25">
      <c r="A3272" s="2">
        <v>1</v>
      </c>
      <c r="B3272" s="2">
        <v>2016</v>
      </c>
      <c r="C3272" t="s">
        <v>350</v>
      </c>
      <c r="D3272" t="s">
        <v>169</v>
      </c>
      <c r="E3272" s="2">
        <v>0</v>
      </c>
      <c r="F3272" s="2">
        <v>1</v>
      </c>
      <c r="G3272" t="s">
        <v>272</v>
      </c>
      <c r="H3272" t="s">
        <v>273</v>
      </c>
      <c r="I3272" t="s">
        <v>21</v>
      </c>
      <c r="J3272" t="s">
        <v>139</v>
      </c>
      <c r="K3272" s="2">
        <v>4</v>
      </c>
      <c r="L3272" t="s">
        <v>85</v>
      </c>
      <c r="M3272" t="s">
        <v>140</v>
      </c>
      <c r="N3272" t="s">
        <v>87</v>
      </c>
    </row>
    <row r="3273" spans="1:14" x14ac:dyDescent="0.25">
      <c r="A3273" s="2">
        <v>1</v>
      </c>
      <c r="B3273" s="2">
        <v>2016</v>
      </c>
      <c r="C3273" t="s">
        <v>350</v>
      </c>
      <c r="D3273" t="s">
        <v>169</v>
      </c>
      <c r="E3273" s="2">
        <v>0</v>
      </c>
      <c r="F3273" s="2">
        <v>1</v>
      </c>
      <c r="G3273" t="s">
        <v>272</v>
      </c>
      <c r="H3273" t="s">
        <v>273</v>
      </c>
      <c r="I3273" t="s">
        <v>21</v>
      </c>
      <c r="J3273" t="s">
        <v>141</v>
      </c>
      <c r="K3273" s="2">
        <v>3</v>
      </c>
      <c r="L3273" t="s">
        <v>85</v>
      </c>
      <c r="M3273" t="s">
        <v>142</v>
      </c>
      <c r="N3273" t="s">
        <v>126</v>
      </c>
    </row>
    <row r="3274" spans="1:14" x14ac:dyDescent="0.25">
      <c r="A3274" s="2">
        <v>1</v>
      </c>
      <c r="B3274" s="2">
        <v>2016</v>
      </c>
      <c r="C3274" t="s">
        <v>350</v>
      </c>
      <c r="D3274" t="s">
        <v>169</v>
      </c>
      <c r="E3274" s="2">
        <v>0</v>
      </c>
      <c r="F3274" s="2">
        <v>1</v>
      </c>
      <c r="G3274" t="s">
        <v>272</v>
      </c>
      <c r="H3274" t="s">
        <v>273</v>
      </c>
      <c r="I3274" t="s">
        <v>21</v>
      </c>
      <c r="J3274" t="s">
        <v>143</v>
      </c>
      <c r="K3274" s="2">
        <v>3</v>
      </c>
      <c r="L3274" t="s">
        <v>85</v>
      </c>
      <c r="M3274" t="s">
        <v>144</v>
      </c>
      <c r="N3274" t="s">
        <v>126</v>
      </c>
    </row>
    <row r="3275" spans="1:14" x14ac:dyDescent="0.25">
      <c r="A3275" s="2">
        <v>1</v>
      </c>
      <c r="B3275" s="2">
        <v>2016</v>
      </c>
      <c r="C3275" t="s">
        <v>350</v>
      </c>
      <c r="D3275" t="s">
        <v>169</v>
      </c>
      <c r="E3275" s="2">
        <v>0</v>
      </c>
      <c r="F3275" s="2">
        <v>1</v>
      </c>
      <c r="G3275" t="s">
        <v>272</v>
      </c>
      <c r="H3275" t="s">
        <v>273</v>
      </c>
      <c r="I3275" t="s">
        <v>21</v>
      </c>
      <c r="J3275" t="s">
        <v>145</v>
      </c>
      <c r="K3275" s="2">
        <v>4</v>
      </c>
      <c r="L3275" t="s">
        <v>55</v>
      </c>
      <c r="M3275" t="s">
        <v>146</v>
      </c>
      <c r="N3275" t="s">
        <v>57</v>
      </c>
    </row>
    <row r="3276" spans="1:14" x14ac:dyDescent="0.25">
      <c r="A3276" s="2">
        <v>1</v>
      </c>
      <c r="B3276" s="2">
        <v>2016</v>
      </c>
      <c r="C3276" t="s">
        <v>350</v>
      </c>
      <c r="D3276" t="s">
        <v>169</v>
      </c>
      <c r="E3276" s="2">
        <v>0</v>
      </c>
      <c r="F3276" s="2">
        <v>1</v>
      </c>
      <c r="G3276" t="s">
        <v>272</v>
      </c>
      <c r="H3276" t="s">
        <v>273</v>
      </c>
      <c r="I3276" t="s">
        <v>21</v>
      </c>
      <c r="J3276" t="s">
        <v>147</v>
      </c>
      <c r="K3276" s="2">
        <v>3</v>
      </c>
      <c r="L3276" t="s">
        <v>55</v>
      </c>
      <c r="M3276" t="s">
        <v>148</v>
      </c>
      <c r="N3276" t="s">
        <v>178</v>
      </c>
    </row>
    <row r="3277" spans="1:14" x14ac:dyDescent="0.25">
      <c r="A3277" s="2">
        <v>1</v>
      </c>
      <c r="B3277" s="2">
        <v>2016</v>
      </c>
      <c r="C3277" t="s">
        <v>350</v>
      </c>
      <c r="D3277" t="s">
        <v>169</v>
      </c>
      <c r="E3277" s="2">
        <v>0</v>
      </c>
      <c r="F3277" s="2">
        <v>1</v>
      </c>
      <c r="G3277" t="s">
        <v>272</v>
      </c>
      <c r="H3277" t="s">
        <v>273</v>
      </c>
      <c r="I3277" t="s">
        <v>21</v>
      </c>
      <c r="J3277" t="s">
        <v>149</v>
      </c>
      <c r="K3277" s="2">
        <v>3</v>
      </c>
      <c r="L3277" t="s">
        <v>55</v>
      </c>
      <c r="M3277" t="s">
        <v>150</v>
      </c>
      <c r="N3277" t="s">
        <v>178</v>
      </c>
    </row>
    <row r="3278" spans="1:14" x14ac:dyDescent="0.25">
      <c r="A3278" s="2">
        <v>1</v>
      </c>
      <c r="B3278" s="2">
        <v>2016</v>
      </c>
      <c r="C3278" t="s">
        <v>350</v>
      </c>
      <c r="D3278" t="s">
        <v>169</v>
      </c>
      <c r="E3278" s="2">
        <v>0</v>
      </c>
      <c r="F3278" s="2">
        <v>1</v>
      </c>
      <c r="G3278" t="s">
        <v>272</v>
      </c>
      <c r="H3278" t="s">
        <v>273</v>
      </c>
      <c r="I3278" t="s">
        <v>21</v>
      </c>
      <c r="J3278" t="s">
        <v>151</v>
      </c>
      <c r="K3278" s="2">
        <v>10</v>
      </c>
      <c r="L3278" t="s">
        <v>52</v>
      </c>
      <c r="M3278" t="s">
        <v>152</v>
      </c>
      <c r="N3278" t="s">
        <v>287</v>
      </c>
    </row>
    <row r="3279" spans="1:14" x14ac:dyDescent="0.25">
      <c r="A3279" s="2">
        <v>1</v>
      </c>
      <c r="B3279" s="2">
        <v>2016</v>
      </c>
      <c r="C3279" t="s">
        <v>350</v>
      </c>
      <c r="D3279" t="s">
        <v>169</v>
      </c>
      <c r="E3279" s="2">
        <v>0</v>
      </c>
      <c r="F3279" s="2">
        <v>1</v>
      </c>
      <c r="G3279" t="s">
        <v>272</v>
      </c>
      <c r="H3279" t="s">
        <v>273</v>
      </c>
      <c r="I3279" t="s">
        <v>21</v>
      </c>
      <c r="J3279" t="s">
        <v>153</v>
      </c>
      <c r="K3279" s="2">
        <v>5</v>
      </c>
      <c r="L3279" t="s">
        <v>75</v>
      </c>
      <c r="M3279" t="s">
        <v>154</v>
      </c>
      <c r="N3279" t="s">
        <v>201</v>
      </c>
    </row>
    <row r="3280" spans="1:14" x14ac:dyDescent="0.25">
      <c r="A3280" s="2">
        <v>1</v>
      </c>
      <c r="B3280" s="2">
        <v>2016</v>
      </c>
      <c r="C3280" t="s">
        <v>350</v>
      </c>
      <c r="D3280" t="s">
        <v>169</v>
      </c>
      <c r="E3280" s="2">
        <v>0</v>
      </c>
      <c r="F3280" s="2">
        <v>1</v>
      </c>
      <c r="G3280" t="s">
        <v>272</v>
      </c>
      <c r="H3280" t="s">
        <v>273</v>
      </c>
      <c r="I3280" t="s">
        <v>21</v>
      </c>
      <c r="J3280" t="s">
        <v>156</v>
      </c>
      <c r="K3280" s="2">
        <v>1</v>
      </c>
      <c r="L3280" t="s">
        <v>75</v>
      </c>
      <c r="M3280" t="s">
        <v>157</v>
      </c>
      <c r="N3280" t="s">
        <v>158</v>
      </c>
    </row>
    <row r="3281" spans="1:14" x14ac:dyDescent="0.25">
      <c r="A3281" s="2">
        <v>1</v>
      </c>
      <c r="B3281" s="2">
        <v>2016</v>
      </c>
      <c r="C3281" t="s">
        <v>350</v>
      </c>
      <c r="D3281" t="s">
        <v>169</v>
      </c>
      <c r="E3281" s="2">
        <v>0</v>
      </c>
      <c r="F3281" s="2">
        <v>1</v>
      </c>
      <c r="G3281" t="s">
        <v>272</v>
      </c>
      <c r="H3281" t="s">
        <v>273</v>
      </c>
      <c r="I3281" t="s">
        <v>21</v>
      </c>
      <c r="J3281" t="s">
        <v>159</v>
      </c>
      <c r="K3281" s="3"/>
      <c r="L3281" t="s">
        <v>52</v>
      </c>
      <c r="M3281" t="s">
        <v>160</v>
      </c>
    </row>
    <row r="3282" spans="1:14" x14ac:dyDescent="0.25">
      <c r="A3282" s="2">
        <v>1</v>
      </c>
      <c r="B3282" s="2">
        <v>2016</v>
      </c>
      <c r="C3282" t="s">
        <v>350</v>
      </c>
      <c r="D3282" t="s">
        <v>169</v>
      </c>
      <c r="E3282" s="2">
        <v>0</v>
      </c>
      <c r="F3282" s="2">
        <v>1</v>
      </c>
      <c r="G3282" t="s">
        <v>272</v>
      </c>
      <c r="H3282" t="s">
        <v>273</v>
      </c>
      <c r="I3282" t="s">
        <v>21</v>
      </c>
      <c r="J3282" t="s">
        <v>161</v>
      </c>
      <c r="K3282" s="3"/>
      <c r="L3282" t="s">
        <v>52</v>
      </c>
      <c r="M3282" t="s">
        <v>162</v>
      </c>
    </row>
    <row r="3283" spans="1:14" x14ac:dyDescent="0.25">
      <c r="A3283" s="2">
        <v>1</v>
      </c>
      <c r="B3283" s="2">
        <v>2016</v>
      </c>
      <c r="C3283" t="s">
        <v>350</v>
      </c>
      <c r="D3283" t="s">
        <v>169</v>
      </c>
      <c r="E3283" s="2">
        <v>0</v>
      </c>
      <c r="F3283" s="2">
        <v>1</v>
      </c>
      <c r="G3283" t="s">
        <v>272</v>
      </c>
      <c r="H3283" t="s">
        <v>273</v>
      </c>
      <c r="I3283" t="s">
        <v>21</v>
      </c>
      <c r="J3283" t="s">
        <v>163</v>
      </c>
      <c r="K3283" s="2">
        <v>1</v>
      </c>
      <c r="L3283" t="s">
        <v>52</v>
      </c>
      <c r="M3283" t="s">
        <v>164</v>
      </c>
      <c r="N3283" t="s">
        <v>165</v>
      </c>
    </row>
    <row r="3284" spans="1:14" x14ac:dyDescent="0.25">
      <c r="A3284" s="2">
        <v>1</v>
      </c>
      <c r="B3284" s="2">
        <v>2016</v>
      </c>
      <c r="C3284" t="s">
        <v>350</v>
      </c>
      <c r="D3284" t="s">
        <v>169</v>
      </c>
      <c r="E3284" s="2">
        <v>0</v>
      </c>
      <c r="F3284" s="2">
        <v>1</v>
      </c>
      <c r="G3284" t="s">
        <v>272</v>
      </c>
      <c r="H3284" t="s">
        <v>273</v>
      </c>
      <c r="I3284" t="s">
        <v>21</v>
      </c>
      <c r="J3284" t="s">
        <v>166</v>
      </c>
      <c r="K3284" s="2">
        <v>3</v>
      </c>
      <c r="L3284" t="s">
        <v>55</v>
      </c>
      <c r="M3284" t="s">
        <v>167</v>
      </c>
      <c r="N3284" t="s">
        <v>178</v>
      </c>
    </row>
    <row r="3285" spans="1:14" x14ac:dyDescent="0.25">
      <c r="A3285" s="2">
        <v>1</v>
      </c>
      <c r="B3285" s="2">
        <v>2016</v>
      </c>
      <c r="C3285" t="s">
        <v>351</v>
      </c>
      <c r="D3285" t="s">
        <v>169</v>
      </c>
      <c r="E3285" s="2">
        <v>1</v>
      </c>
      <c r="F3285" s="2">
        <v>1</v>
      </c>
      <c r="G3285" t="s">
        <v>352</v>
      </c>
      <c r="H3285" t="s">
        <v>267</v>
      </c>
      <c r="I3285" t="s">
        <v>10</v>
      </c>
      <c r="J3285" t="s">
        <v>51</v>
      </c>
      <c r="K3285" s="2">
        <v>1</v>
      </c>
      <c r="L3285" t="s">
        <v>52</v>
      </c>
      <c r="M3285" t="s">
        <v>53</v>
      </c>
      <c r="N3285" t="s">
        <v>216</v>
      </c>
    </row>
    <row r="3286" spans="1:14" x14ac:dyDescent="0.25">
      <c r="A3286" s="2">
        <v>1</v>
      </c>
      <c r="B3286" s="2">
        <v>2016</v>
      </c>
      <c r="C3286" t="s">
        <v>351</v>
      </c>
      <c r="D3286" t="s">
        <v>169</v>
      </c>
      <c r="E3286" s="2">
        <v>1</v>
      </c>
      <c r="F3286" s="2">
        <v>1</v>
      </c>
      <c r="G3286" t="s">
        <v>352</v>
      </c>
      <c r="H3286" t="s">
        <v>267</v>
      </c>
      <c r="I3286" t="s">
        <v>10</v>
      </c>
      <c r="J3286" t="s">
        <v>54</v>
      </c>
      <c r="K3286" s="2">
        <v>3</v>
      </c>
      <c r="L3286" t="s">
        <v>55</v>
      </c>
      <c r="M3286" t="s">
        <v>56</v>
      </c>
      <c r="N3286" t="s">
        <v>178</v>
      </c>
    </row>
    <row r="3287" spans="1:14" x14ac:dyDescent="0.25">
      <c r="A3287" s="2">
        <v>1</v>
      </c>
      <c r="B3287" s="2">
        <v>2016</v>
      </c>
      <c r="C3287" t="s">
        <v>351</v>
      </c>
      <c r="D3287" t="s">
        <v>169</v>
      </c>
      <c r="E3287" s="2">
        <v>1</v>
      </c>
      <c r="F3287" s="2">
        <v>1</v>
      </c>
      <c r="G3287" t="s">
        <v>352</v>
      </c>
      <c r="H3287" t="s">
        <v>267</v>
      </c>
      <c r="I3287" t="s">
        <v>10</v>
      </c>
      <c r="J3287" t="s">
        <v>58</v>
      </c>
      <c r="K3287" s="2">
        <v>4</v>
      </c>
      <c r="L3287" t="s">
        <v>55</v>
      </c>
      <c r="M3287" t="s">
        <v>59</v>
      </c>
      <c r="N3287" t="s">
        <v>57</v>
      </c>
    </row>
    <row r="3288" spans="1:14" x14ac:dyDescent="0.25">
      <c r="A3288" s="2">
        <v>1</v>
      </c>
      <c r="B3288" s="2">
        <v>2016</v>
      </c>
      <c r="C3288" t="s">
        <v>351</v>
      </c>
      <c r="D3288" t="s">
        <v>169</v>
      </c>
      <c r="E3288" s="2">
        <v>1</v>
      </c>
      <c r="F3288" s="2">
        <v>1</v>
      </c>
      <c r="G3288" t="s">
        <v>352</v>
      </c>
      <c r="H3288" t="s">
        <v>267</v>
      </c>
      <c r="I3288" t="s">
        <v>10</v>
      </c>
      <c r="J3288" t="s">
        <v>60</v>
      </c>
      <c r="K3288" s="2">
        <v>2</v>
      </c>
      <c r="L3288" t="s">
        <v>61</v>
      </c>
      <c r="M3288" t="s">
        <v>62</v>
      </c>
      <c r="N3288" t="s">
        <v>63</v>
      </c>
    </row>
    <row r="3289" spans="1:14" x14ac:dyDescent="0.25">
      <c r="A3289" s="2">
        <v>1</v>
      </c>
      <c r="B3289" s="2">
        <v>2016</v>
      </c>
      <c r="C3289" t="s">
        <v>351</v>
      </c>
      <c r="D3289" t="s">
        <v>169</v>
      </c>
      <c r="E3289" s="2">
        <v>1</v>
      </c>
      <c r="F3289" s="2">
        <v>1</v>
      </c>
      <c r="G3289" t="s">
        <v>352</v>
      </c>
      <c r="H3289" t="s">
        <v>267</v>
      </c>
      <c r="I3289" t="s">
        <v>10</v>
      </c>
      <c r="J3289" t="s">
        <v>64</v>
      </c>
      <c r="K3289" s="2">
        <v>3</v>
      </c>
      <c r="L3289" t="s">
        <v>65</v>
      </c>
      <c r="M3289" t="s">
        <v>66</v>
      </c>
      <c r="N3289" t="s">
        <v>67</v>
      </c>
    </row>
    <row r="3290" spans="1:14" x14ac:dyDescent="0.25">
      <c r="A3290" s="2">
        <v>1</v>
      </c>
      <c r="B3290" s="2">
        <v>2016</v>
      </c>
      <c r="C3290" t="s">
        <v>351</v>
      </c>
      <c r="D3290" t="s">
        <v>169</v>
      </c>
      <c r="E3290" s="2">
        <v>1</v>
      </c>
      <c r="F3290" s="2">
        <v>1</v>
      </c>
      <c r="G3290" t="s">
        <v>352</v>
      </c>
      <c r="H3290" t="s">
        <v>267</v>
      </c>
      <c r="I3290" t="s">
        <v>10</v>
      </c>
      <c r="J3290" t="s">
        <v>68</v>
      </c>
      <c r="K3290" s="2">
        <v>3</v>
      </c>
      <c r="L3290" t="s">
        <v>65</v>
      </c>
      <c r="M3290" t="s">
        <v>69</v>
      </c>
      <c r="N3290" t="s">
        <v>67</v>
      </c>
    </row>
    <row r="3291" spans="1:14" x14ac:dyDescent="0.25">
      <c r="A3291" s="2">
        <v>1</v>
      </c>
      <c r="B3291" s="2">
        <v>2016</v>
      </c>
      <c r="C3291" t="s">
        <v>351</v>
      </c>
      <c r="D3291" t="s">
        <v>169</v>
      </c>
      <c r="E3291" s="2">
        <v>1</v>
      </c>
      <c r="F3291" s="2">
        <v>1</v>
      </c>
      <c r="G3291" t="s">
        <v>352</v>
      </c>
      <c r="H3291" t="s">
        <v>267</v>
      </c>
      <c r="I3291" t="s">
        <v>10</v>
      </c>
      <c r="J3291" t="s">
        <v>70</v>
      </c>
      <c r="K3291" s="2">
        <v>3</v>
      </c>
      <c r="L3291" t="s">
        <v>65</v>
      </c>
      <c r="M3291" t="s">
        <v>71</v>
      </c>
      <c r="N3291" t="s">
        <v>67</v>
      </c>
    </row>
    <row r="3292" spans="1:14" x14ac:dyDescent="0.25">
      <c r="A3292" s="2">
        <v>1</v>
      </c>
      <c r="B3292" s="2">
        <v>2016</v>
      </c>
      <c r="C3292" t="s">
        <v>351</v>
      </c>
      <c r="D3292" t="s">
        <v>169</v>
      </c>
      <c r="E3292" s="2">
        <v>1</v>
      </c>
      <c r="F3292" s="2">
        <v>1</v>
      </c>
      <c r="G3292" t="s">
        <v>352</v>
      </c>
      <c r="H3292" t="s">
        <v>267</v>
      </c>
      <c r="I3292" t="s">
        <v>10</v>
      </c>
      <c r="J3292" t="s">
        <v>72</v>
      </c>
      <c r="K3292" s="2">
        <v>1</v>
      </c>
      <c r="L3292" t="s">
        <v>52</v>
      </c>
      <c r="M3292" t="s">
        <v>73</v>
      </c>
      <c r="N3292" t="s">
        <v>177</v>
      </c>
    </row>
    <row r="3293" spans="1:14" x14ac:dyDescent="0.25">
      <c r="A3293" s="2">
        <v>1</v>
      </c>
      <c r="B3293" s="2">
        <v>2016</v>
      </c>
      <c r="C3293" t="s">
        <v>351</v>
      </c>
      <c r="D3293" t="s">
        <v>169</v>
      </c>
      <c r="E3293" s="2">
        <v>1</v>
      </c>
      <c r="F3293" s="2">
        <v>1</v>
      </c>
      <c r="G3293" t="s">
        <v>352</v>
      </c>
      <c r="H3293" t="s">
        <v>267</v>
      </c>
      <c r="I3293" t="s">
        <v>10</v>
      </c>
      <c r="J3293" t="s">
        <v>74</v>
      </c>
      <c r="K3293" s="2">
        <v>1</v>
      </c>
      <c r="L3293" t="s">
        <v>75</v>
      </c>
      <c r="M3293" t="s">
        <v>76</v>
      </c>
      <c r="N3293" t="s">
        <v>77</v>
      </c>
    </row>
    <row r="3294" spans="1:14" x14ac:dyDescent="0.25">
      <c r="A3294" s="2">
        <v>1</v>
      </c>
      <c r="B3294" s="2">
        <v>2016</v>
      </c>
      <c r="C3294" t="s">
        <v>351</v>
      </c>
      <c r="D3294" t="s">
        <v>169</v>
      </c>
      <c r="E3294" s="2">
        <v>1</v>
      </c>
      <c r="F3294" s="2">
        <v>1</v>
      </c>
      <c r="G3294" t="s">
        <v>352</v>
      </c>
      <c r="H3294" t="s">
        <v>267</v>
      </c>
      <c r="I3294" t="s">
        <v>10</v>
      </c>
      <c r="J3294" t="s">
        <v>78</v>
      </c>
      <c r="K3294" s="2">
        <v>3</v>
      </c>
      <c r="L3294" t="s">
        <v>75</v>
      </c>
      <c r="M3294" t="s">
        <v>79</v>
      </c>
      <c r="N3294" t="s">
        <v>231</v>
      </c>
    </row>
    <row r="3295" spans="1:14" x14ac:dyDescent="0.25">
      <c r="A3295" s="2">
        <v>1</v>
      </c>
      <c r="B3295" s="2">
        <v>2016</v>
      </c>
      <c r="C3295" t="s">
        <v>351</v>
      </c>
      <c r="D3295" t="s">
        <v>169</v>
      </c>
      <c r="E3295" s="2">
        <v>1</v>
      </c>
      <c r="F3295" s="2">
        <v>1</v>
      </c>
      <c r="G3295" t="s">
        <v>352</v>
      </c>
      <c r="H3295" t="s">
        <v>267</v>
      </c>
      <c r="I3295" t="s">
        <v>10</v>
      </c>
      <c r="J3295" t="s">
        <v>81</v>
      </c>
      <c r="K3295" s="2">
        <v>1</v>
      </c>
      <c r="L3295" t="s">
        <v>75</v>
      </c>
      <c r="M3295" t="s">
        <v>82</v>
      </c>
      <c r="N3295" t="s">
        <v>83</v>
      </c>
    </row>
    <row r="3296" spans="1:14" x14ac:dyDescent="0.25">
      <c r="A3296" s="2">
        <v>1</v>
      </c>
      <c r="B3296" s="2">
        <v>2016</v>
      </c>
      <c r="C3296" t="s">
        <v>351</v>
      </c>
      <c r="D3296" t="s">
        <v>169</v>
      </c>
      <c r="E3296" s="2">
        <v>1</v>
      </c>
      <c r="F3296" s="2">
        <v>1</v>
      </c>
      <c r="G3296" t="s">
        <v>352</v>
      </c>
      <c r="H3296" t="s">
        <v>267</v>
      </c>
      <c r="I3296" t="s">
        <v>10</v>
      </c>
      <c r="J3296" t="s">
        <v>84</v>
      </c>
      <c r="K3296" s="2">
        <v>4</v>
      </c>
      <c r="L3296" t="s">
        <v>85</v>
      </c>
      <c r="M3296" t="s">
        <v>86</v>
      </c>
      <c r="N3296" t="s">
        <v>87</v>
      </c>
    </row>
    <row r="3297" spans="1:14" x14ac:dyDescent="0.25">
      <c r="A3297" s="2">
        <v>1</v>
      </c>
      <c r="B3297" s="2">
        <v>2016</v>
      </c>
      <c r="C3297" t="s">
        <v>351</v>
      </c>
      <c r="D3297" t="s">
        <v>169</v>
      </c>
      <c r="E3297" s="2">
        <v>1</v>
      </c>
      <c r="F3297" s="2">
        <v>1</v>
      </c>
      <c r="G3297" t="s">
        <v>352</v>
      </c>
      <c r="H3297" t="s">
        <v>267</v>
      </c>
      <c r="I3297" t="s">
        <v>10</v>
      </c>
      <c r="J3297" t="s">
        <v>88</v>
      </c>
      <c r="K3297" s="2">
        <v>4</v>
      </c>
      <c r="L3297" t="s">
        <v>85</v>
      </c>
      <c r="M3297" t="s">
        <v>89</v>
      </c>
      <c r="N3297" t="s">
        <v>87</v>
      </c>
    </row>
    <row r="3298" spans="1:14" x14ac:dyDescent="0.25">
      <c r="A3298" s="2">
        <v>1</v>
      </c>
      <c r="B3298" s="2">
        <v>2016</v>
      </c>
      <c r="C3298" t="s">
        <v>351</v>
      </c>
      <c r="D3298" t="s">
        <v>169</v>
      </c>
      <c r="E3298" s="2">
        <v>1</v>
      </c>
      <c r="F3298" s="2">
        <v>1</v>
      </c>
      <c r="G3298" t="s">
        <v>352</v>
      </c>
      <c r="H3298" t="s">
        <v>267</v>
      </c>
      <c r="I3298" t="s">
        <v>10</v>
      </c>
      <c r="J3298" t="s">
        <v>90</v>
      </c>
      <c r="K3298" s="2">
        <v>4</v>
      </c>
      <c r="L3298" t="s">
        <v>75</v>
      </c>
      <c r="M3298" t="s">
        <v>91</v>
      </c>
      <c r="N3298" t="s">
        <v>92</v>
      </c>
    </row>
    <row r="3299" spans="1:14" x14ac:dyDescent="0.25">
      <c r="A3299" s="2">
        <v>1</v>
      </c>
      <c r="B3299" s="2">
        <v>2016</v>
      </c>
      <c r="C3299" t="s">
        <v>351</v>
      </c>
      <c r="D3299" t="s">
        <v>169</v>
      </c>
      <c r="E3299" s="2">
        <v>1</v>
      </c>
      <c r="F3299" s="2">
        <v>1</v>
      </c>
      <c r="G3299" t="s">
        <v>352</v>
      </c>
      <c r="H3299" t="s">
        <v>267</v>
      </c>
      <c r="I3299" t="s">
        <v>10</v>
      </c>
      <c r="J3299" t="s">
        <v>93</v>
      </c>
      <c r="K3299" s="2">
        <v>4</v>
      </c>
      <c r="L3299" t="s">
        <v>75</v>
      </c>
      <c r="M3299" t="s">
        <v>94</v>
      </c>
      <c r="N3299" t="s">
        <v>92</v>
      </c>
    </row>
    <row r="3300" spans="1:14" x14ac:dyDescent="0.25">
      <c r="A3300" s="2">
        <v>1</v>
      </c>
      <c r="B3300" s="2">
        <v>2016</v>
      </c>
      <c r="C3300" t="s">
        <v>351</v>
      </c>
      <c r="D3300" t="s">
        <v>169</v>
      </c>
      <c r="E3300" s="2">
        <v>1</v>
      </c>
      <c r="F3300" s="2">
        <v>1</v>
      </c>
      <c r="G3300" t="s">
        <v>352</v>
      </c>
      <c r="H3300" t="s">
        <v>267</v>
      </c>
      <c r="I3300" t="s">
        <v>10</v>
      </c>
      <c r="J3300" t="s">
        <v>96</v>
      </c>
      <c r="K3300" s="2">
        <v>4</v>
      </c>
      <c r="L3300" t="s">
        <v>75</v>
      </c>
      <c r="M3300" t="s">
        <v>97</v>
      </c>
      <c r="N3300" t="s">
        <v>92</v>
      </c>
    </row>
    <row r="3301" spans="1:14" x14ac:dyDescent="0.25">
      <c r="A3301" s="2">
        <v>1</v>
      </c>
      <c r="B3301" s="2">
        <v>2016</v>
      </c>
      <c r="C3301" t="s">
        <v>351</v>
      </c>
      <c r="D3301" t="s">
        <v>169</v>
      </c>
      <c r="E3301" s="2">
        <v>1</v>
      </c>
      <c r="F3301" s="2">
        <v>1</v>
      </c>
      <c r="G3301" t="s">
        <v>352</v>
      </c>
      <c r="H3301" t="s">
        <v>267</v>
      </c>
      <c r="I3301" t="s">
        <v>10</v>
      </c>
      <c r="J3301" t="s">
        <v>98</v>
      </c>
      <c r="K3301" s="2">
        <v>4</v>
      </c>
      <c r="L3301" t="s">
        <v>85</v>
      </c>
      <c r="M3301" t="s">
        <v>99</v>
      </c>
      <c r="N3301" t="s">
        <v>87</v>
      </c>
    </row>
    <row r="3302" spans="1:14" x14ac:dyDescent="0.25">
      <c r="A3302" s="2">
        <v>1</v>
      </c>
      <c r="B3302" s="2">
        <v>2016</v>
      </c>
      <c r="C3302" t="s">
        <v>351</v>
      </c>
      <c r="D3302" t="s">
        <v>169</v>
      </c>
      <c r="E3302" s="2">
        <v>1</v>
      </c>
      <c r="F3302" s="2">
        <v>1</v>
      </c>
      <c r="G3302" t="s">
        <v>352</v>
      </c>
      <c r="H3302" t="s">
        <v>267</v>
      </c>
      <c r="I3302" t="s">
        <v>10</v>
      </c>
      <c r="J3302" t="s">
        <v>100</v>
      </c>
      <c r="K3302" s="3"/>
      <c r="L3302" t="s">
        <v>61</v>
      </c>
      <c r="M3302" t="s">
        <v>101</v>
      </c>
    </row>
    <row r="3303" spans="1:14" x14ac:dyDescent="0.25">
      <c r="A3303" s="2">
        <v>1</v>
      </c>
      <c r="B3303" s="2">
        <v>2016</v>
      </c>
      <c r="C3303" t="s">
        <v>351</v>
      </c>
      <c r="D3303" t="s">
        <v>169</v>
      </c>
      <c r="E3303" s="2">
        <v>1</v>
      </c>
      <c r="F3303" s="2">
        <v>1</v>
      </c>
      <c r="G3303" t="s">
        <v>352</v>
      </c>
      <c r="H3303" t="s">
        <v>267</v>
      </c>
      <c r="I3303" t="s">
        <v>10</v>
      </c>
      <c r="J3303" t="s">
        <v>102</v>
      </c>
      <c r="K3303" s="3"/>
      <c r="L3303" t="s">
        <v>61</v>
      </c>
      <c r="M3303" t="s">
        <v>103</v>
      </c>
    </row>
    <row r="3304" spans="1:14" x14ac:dyDescent="0.25">
      <c r="A3304" s="2">
        <v>1</v>
      </c>
      <c r="B3304" s="2">
        <v>2016</v>
      </c>
      <c r="C3304" t="s">
        <v>351</v>
      </c>
      <c r="D3304" t="s">
        <v>169</v>
      </c>
      <c r="E3304" s="2">
        <v>1</v>
      </c>
      <c r="F3304" s="2">
        <v>1</v>
      </c>
      <c r="G3304" t="s">
        <v>352</v>
      </c>
      <c r="H3304" t="s">
        <v>267</v>
      </c>
      <c r="I3304" t="s">
        <v>10</v>
      </c>
      <c r="J3304" t="s">
        <v>104</v>
      </c>
      <c r="K3304" s="3"/>
      <c r="L3304" t="s">
        <v>61</v>
      </c>
      <c r="M3304" t="s">
        <v>105</v>
      </c>
    </row>
    <row r="3305" spans="1:14" x14ac:dyDescent="0.25">
      <c r="A3305" s="2">
        <v>1</v>
      </c>
      <c r="B3305" s="2">
        <v>2016</v>
      </c>
      <c r="C3305" t="s">
        <v>351</v>
      </c>
      <c r="D3305" t="s">
        <v>169</v>
      </c>
      <c r="E3305" s="2">
        <v>1</v>
      </c>
      <c r="F3305" s="2">
        <v>1</v>
      </c>
      <c r="G3305" t="s">
        <v>352</v>
      </c>
      <c r="H3305" t="s">
        <v>267</v>
      </c>
      <c r="I3305" t="s">
        <v>10</v>
      </c>
      <c r="J3305" t="s">
        <v>106</v>
      </c>
      <c r="K3305" s="3"/>
      <c r="L3305" t="s">
        <v>61</v>
      </c>
      <c r="M3305" t="s">
        <v>107</v>
      </c>
    </row>
    <row r="3306" spans="1:14" x14ac:dyDescent="0.25">
      <c r="A3306" s="2">
        <v>1</v>
      </c>
      <c r="B3306" s="2">
        <v>2016</v>
      </c>
      <c r="C3306" t="s">
        <v>351</v>
      </c>
      <c r="D3306" t="s">
        <v>169</v>
      </c>
      <c r="E3306" s="2">
        <v>1</v>
      </c>
      <c r="F3306" s="2">
        <v>1</v>
      </c>
      <c r="G3306" t="s">
        <v>352</v>
      </c>
      <c r="H3306" t="s">
        <v>267</v>
      </c>
      <c r="I3306" t="s">
        <v>10</v>
      </c>
      <c r="J3306" t="s">
        <v>108</v>
      </c>
      <c r="K3306" s="3"/>
      <c r="L3306" t="s">
        <v>61</v>
      </c>
      <c r="M3306" t="s">
        <v>109</v>
      </c>
    </row>
    <row r="3307" spans="1:14" x14ac:dyDescent="0.25">
      <c r="A3307" s="2">
        <v>1</v>
      </c>
      <c r="B3307" s="2">
        <v>2016</v>
      </c>
      <c r="C3307" t="s">
        <v>351</v>
      </c>
      <c r="D3307" t="s">
        <v>169</v>
      </c>
      <c r="E3307" s="2">
        <v>1</v>
      </c>
      <c r="F3307" s="2">
        <v>1</v>
      </c>
      <c r="G3307" t="s">
        <v>352</v>
      </c>
      <c r="H3307" t="s">
        <v>267</v>
      </c>
      <c r="I3307" t="s">
        <v>10</v>
      </c>
      <c r="J3307" t="s">
        <v>110</v>
      </c>
      <c r="K3307" s="3"/>
      <c r="L3307" t="s">
        <v>61</v>
      </c>
      <c r="M3307" t="s">
        <v>111</v>
      </c>
    </row>
    <row r="3308" spans="1:14" x14ac:dyDescent="0.25">
      <c r="A3308" s="2">
        <v>1</v>
      </c>
      <c r="B3308" s="2">
        <v>2016</v>
      </c>
      <c r="C3308" t="s">
        <v>351</v>
      </c>
      <c r="D3308" t="s">
        <v>169</v>
      </c>
      <c r="E3308" s="2">
        <v>1</v>
      </c>
      <c r="F3308" s="2">
        <v>1</v>
      </c>
      <c r="G3308" t="s">
        <v>352</v>
      </c>
      <c r="H3308" t="s">
        <v>267</v>
      </c>
      <c r="I3308" t="s">
        <v>10</v>
      </c>
      <c r="J3308" t="s">
        <v>112</v>
      </c>
      <c r="K3308" s="3"/>
      <c r="L3308" t="s">
        <v>61</v>
      </c>
      <c r="M3308" t="s">
        <v>113</v>
      </c>
    </row>
    <row r="3309" spans="1:14" x14ac:dyDescent="0.25">
      <c r="A3309" s="2">
        <v>1</v>
      </c>
      <c r="B3309" s="2">
        <v>2016</v>
      </c>
      <c r="C3309" t="s">
        <v>351</v>
      </c>
      <c r="D3309" t="s">
        <v>169</v>
      </c>
      <c r="E3309" s="2">
        <v>1</v>
      </c>
      <c r="F3309" s="2">
        <v>1</v>
      </c>
      <c r="G3309" t="s">
        <v>352</v>
      </c>
      <c r="H3309" t="s">
        <v>267</v>
      </c>
      <c r="I3309" t="s">
        <v>10</v>
      </c>
      <c r="J3309" t="s">
        <v>114</v>
      </c>
      <c r="K3309" s="3"/>
      <c r="L3309" t="s">
        <v>61</v>
      </c>
      <c r="M3309" t="s">
        <v>115</v>
      </c>
    </row>
    <row r="3310" spans="1:14" x14ac:dyDescent="0.25">
      <c r="A3310" s="2">
        <v>1</v>
      </c>
      <c r="B3310" s="2">
        <v>2016</v>
      </c>
      <c r="C3310" t="s">
        <v>351</v>
      </c>
      <c r="D3310" t="s">
        <v>169</v>
      </c>
      <c r="E3310" s="2">
        <v>1</v>
      </c>
      <c r="F3310" s="2">
        <v>1</v>
      </c>
      <c r="G3310" t="s">
        <v>352</v>
      </c>
      <c r="H3310" t="s">
        <v>267</v>
      </c>
      <c r="I3310" t="s">
        <v>10</v>
      </c>
      <c r="J3310" t="s">
        <v>116</v>
      </c>
      <c r="K3310" s="2">
        <v>3</v>
      </c>
      <c r="L3310" t="s">
        <v>65</v>
      </c>
      <c r="M3310" t="s">
        <v>117</v>
      </c>
      <c r="N3310" t="s">
        <v>67</v>
      </c>
    </row>
    <row r="3311" spans="1:14" x14ac:dyDescent="0.25">
      <c r="A3311" s="2">
        <v>1</v>
      </c>
      <c r="B3311" s="2">
        <v>2016</v>
      </c>
      <c r="C3311" t="s">
        <v>351</v>
      </c>
      <c r="D3311" t="s">
        <v>169</v>
      </c>
      <c r="E3311" s="2">
        <v>1</v>
      </c>
      <c r="F3311" s="2">
        <v>1</v>
      </c>
      <c r="G3311" t="s">
        <v>352</v>
      </c>
      <c r="H3311" t="s">
        <v>267</v>
      </c>
      <c r="I3311" t="s">
        <v>10</v>
      </c>
      <c r="J3311" t="s">
        <v>118</v>
      </c>
      <c r="K3311" s="2">
        <v>4</v>
      </c>
      <c r="L3311" t="s">
        <v>55</v>
      </c>
      <c r="M3311" t="s">
        <v>119</v>
      </c>
      <c r="N3311" t="s">
        <v>57</v>
      </c>
    </row>
    <row r="3312" spans="1:14" x14ac:dyDescent="0.25">
      <c r="A3312" s="2">
        <v>1</v>
      </c>
      <c r="B3312" s="2">
        <v>2016</v>
      </c>
      <c r="C3312" t="s">
        <v>351</v>
      </c>
      <c r="D3312" t="s">
        <v>169</v>
      </c>
      <c r="E3312" s="2">
        <v>1</v>
      </c>
      <c r="F3312" s="2">
        <v>1</v>
      </c>
      <c r="G3312" t="s">
        <v>352</v>
      </c>
      <c r="H3312" t="s">
        <v>267</v>
      </c>
      <c r="I3312" t="s">
        <v>10</v>
      </c>
      <c r="J3312" t="s">
        <v>120</v>
      </c>
      <c r="K3312" s="2">
        <v>3</v>
      </c>
      <c r="L3312" t="s">
        <v>65</v>
      </c>
      <c r="M3312" t="s">
        <v>121</v>
      </c>
      <c r="N3312" t="s">
        <v>67</v>
      </c>
    </row>
    <row r="3313" spans="1:14" x14ac:dyDescent="0.25">
      <c r="A3313" s="2">
        <v>1</v>
      </c>
      <c r="B3313" s="2">
        <v>2016</v>
      </c>
      <c r="C3313" t="s">
        <v>351</v>
      </c>
      <c r="D3313" t="s">
        <v>169</v>
      </c>
      <c r="E3313" s="2">
        <v>1</v>
      </c>
      <c r="F3313" s="2">
        <v>1</v>
      </c>
      <c r="G3313" t="s">
        <v>352</v>
      </c>
      <c r="H3313" t="s">
        <v>267</v>
      </c>
      <c r="I3313" t="s">
        <v>10</v>
      </c>
      <c r="J3313" t="s">
        <v>122</v>
      </c>
      <c r="K3313" s="2">
        <v>4</v>
      </c>
      <c r="L3313" t="s">
        <v>85</v>
      </c>
      <c r="M3313" t="s">
        <v>123</v>
      </c>
      <c r="N3313" t="s">
        <v>87</v>
      </c>
    </row>
    <row r="3314" spans="1:14" x14ac:dyDescent="0.25">
      <c r="A3314" s="2">
        <v>1</v>
      </c>
      <c r="B3314" s="2">
        <v>2016</v>
      </c>
      <c r="C3314" t="s">
        <v>351</v>
      </c>
      <c r="D3314" t="s">
        <v>169</v>
      </c>
      <c r="E3314" s="2">
        <v>1</v>
      </c>
      <c r="F3314" s="2">
        <v>1</v>
      </c>
      <c r="G3314" t="s">
        <v>352</v>
      </c>
      <c r="H3314" t="s">
        <v>267</v>
      </c>
      <c r="I3314" t="s">
        <v>10</v>
      </c>
      <c r="J3314" t="s">
        <v>124</v>
      </c>
      <c r="K3314" s="2">
        <v>3</v>
      </c>
      <c r="L3314" t="s">
        <v>85</v>
      </c>
      <c r="M3314" t="s">
        <v>125</v>
      </c>
      <c r="N3314" t="s">
        <v>126</v>
      </c>
    </row>
    <row r="3315" spans="1:14" x14ac:dyDescent="0.25">
      <c r="A3315" s="2">
        <v>1</v>
      </c>
      <c r="B3315" s="2">
        <v>2016</v>
      </c>
      <c r="C3315" t="s">
        <v>351</v>
      </c>
      <c r="D3315" t="s">
        <v>169</v>
      </c>
      <c r="E3315" s="2">
        <v>1</v>
      </c>
      <c r="F3315" s="2">
        <v>1</v>
      </c>
      <c r="G3315" t="s">
        <v>352</v>
      </c>
      <c r="H3315" t="s">
        <v>267</v>
      </c>
      <c r="I3315" t="s">
        <v>10</v>
      </c>
      <c r="J3315" t="s">
        <v>127</v>
      </c>
      <c r="K3315" s="2">
        <v>4</v>
      </c>
      <c r="L3315" t="s">
        <v>85</v>
      </c>
      <c r="M3315" t="s">
        <v>128</v>
      </c>
      <c r="N3315" t="s">
        <v>87</v>
      </c>
    </row>
    <row r="3316" spans="1:14" x14ac:dyDescent="0.25">
      <c r="A3316" s="2">
        <v>1</v>
      </c>
      <c r="B3316" s="2">
        <v>2016</v>
      </c>
      <c r="C3316" t="s">
        <v>351</v>
      </c>
      <c r="D3316" t="s">
        <v>169</v>
      </c>
      <c r="E3316" s="2">
        <v>1</v>
      </c>
      <c r="F3316" s="2">
        <v>1</v>
      </c>
      <c r="G3316" t="s">
        <v>352</v>
      </c>
      <c r="H3316" t="s">
        <v>267</v>
      </c>
      <c r="I3316" t="s">
        <v>10</v>
      </c>
      <c r="J3316" t="s">
        <v>129</v>
      </c>
      <c r="K3316" s="2">
        <v>3</v>
      </c>
      <c r="L3316" t="s">
        <v>85</v>
      </c>
      <c r="M3316" t="s">
        <v>130</v>
      </c>
      <c r="N3316" t="s">
        <v>126</v>
      </c>
    </row>
    <row r="3317" spans="1:14" x14ac:dyDescent="0.25">
      <c r="A3317" s="2">
        <v>1</v>
      </c>
      <c r="B3317" s="2">
        <v>2016</v>
      </c>
      <c r="C3317" t="s">
        <v>351</v>
      </c>
      <c r="D3317" t="s">
        <v>169</v>
      </c>
      <c r="E3317" s="2">
        <v>1</v>
      </c>
      <c r="F3317" s="2">
        <v>1</v>
      </c>
      <c r="G3317" t="s">
        <v>352</v>
      </c>
      <c r="H3317" t="s">
        <v>267</v>
      </c>
      <c r="I3317" t="s">
        <v>10</v>
      </c>
      <c r="J3317" t="s">
        <v>131</v>
      </c>
      <c r="K3317" s="2">
        <v>4</v>
      </c>
      <c r="L3317" t="s">
        <v>85</v>
      </c>
      <c r="M3317" t="s">
        <v>132</v>
      </c>
      <c r="N3317" t="s">
        <v>87</v>
      </c>
    </row>
    <row r="3318" spans="1:14" x14ac:dyDescent="0.25">
      <c r="A3318" s="2">
        <v>1</v>
      </c>
      <c r="B3318" s="2">
        <v>2016</v>
      </c>
      <c r="C3318" t="s">
        <v>351</v>
      </c>
      <c r="D3318" t="s">
        <v>169</v>
      </c>
      <c r="E3318" s="2">
        <v>1</v>
      </c>
      <c r="F3318" s="2">
        <v>1</v>
      </c>
      <c r="G3318" t="s">
        <v>352</v>
      </c>
      <c r="H3318" t="s">
        <v>267</v>
      </c>
      <c r="I3318" t="s">
        <v>10</v>
      </c>
      <c r="J3318" t="s">
        <v>133</v>
      </c>
      <c r="K3318" s="2">
        <v>1</v>
      </c>
      <c r="L3318" t="s">
        <v>52</v>
      </c>
      <c r="M3318" t="s">
        <v>134</v>
      </c>
      <c r="N3318" t="s">
        <v>177</v>
      </c>
    </row>
    <row r="3319" spans="1:14" x14ac:dyDescent="0.25">
      <c r="A3319" s="2">
        <v>1</v>
      </c>
      <c r="B3319" s="2">
        <v>2016</v>
      </c>
      <c r="C3319" t="s">
        <v>351</v>
      </c>
      <c r="D3319" t="s">
        <v>169</v>
      </c>
      <c r="E3319" s="2">
        <v>1</v>
      </c>
      <c r="F3319" s="2">
        <v>1</v>
      </c>
      <c r="G3319" t="s">
        <v>352</v>
      </c>
      <c r="H3319" t="s">
        <v>267</v>
      </c>
      <c r="I3319" t="s">
        <v>10</v>
      </c>
      <c r="J3319" t="s">
        <v>135</v>
      </c>
      <c r="K3319" s="2">
        <v>3</v>
      </c>
      <c r="L3319" t="s">
        <v>55</v>
      </c>
      <c r="M3319" t="s">
        <v>136</v>
      </c>
      <c r="N3319" t="s">
        <v>178</v>
      </c>
    </row>
    <row r="3320" spans="1:14" x14ac:dyDescent="0.25">
      <c r="A3320" s="2">
        <v>1</v>
      </c>
      <c r="B3320" s="2">
        <v>2016</v>
      </c>
      <c r="C3320" t="s">
        <v>351</v>
      </c>
      <c r="D3320" t="s">
        <v>169</v>
      </c>
      <c r="E3320" s="2">
        <v>1</v>
      </c>
      <c r="F3320" s="2">
        <v>1</v>
      </c>
      <c r="G3320" t="s">
        <v>352</v>
      </c>
      <c r="H3320" t="s">
        <v>267</v>
      </c>
      <c r="I3320" t="s">
        <v>10</v>
      </c>
      <c r="J3320" t="s">
        <v>137</v>
      </c>
      <c r="K3320" s="2">
        <v>3</v>
      </c>
      <c r="L3320" t="s">
        <v>55</v>
      </c>
      <c r="M3320" t="s">
        <v>138</v>
      </c>
      <c r="N3320" t="s">
        <v>178</v>
      </c>
    </row>
    <row r="3321" spans="1:14" x14ac:dyDescent="0.25">
      <c r="A3321" s="2">
        <v>1</v>
      </c>
      <c r="B3321" s="2">
        <v>2016</v>
      </c>
      <c r="C3321" t="s">
        <v>351</v>
      </c>
      <c r="D3321" t="s">
        <v>169</v>
      </c>
      <c r="E3321" s="2">
        <v>1</v>
      </c>
      <c r="F3321" s="2">
        <v>1</v>
      </c>
      <c r="G3321" t="s">
        <v>352</v>
      </c>
      <c r="H3321" t="s">
        <v>267</v>
      </c>
      <c r="I3321" t="s">
        <v>10</v>
      </c>
      <c r="J3321" t="s">
        <v>139</v>
      </c>
      <c r="K3321" s="2">
        <v>3</v>
      </c>
      <c r="L3321" t="s">
        <v>85</v>
      </c>
      <c r="M3321" t="s">
        <v>140</v>
      </c>
      <c r="N3321" t="s">
        <v>126</v>
      </c>
    </row>
    <row r="3322" spans="1:14" x14ac:dyDescent="0.25">
      <c r="A3322" s="2">
        <v>1</v>
      </c>
      <c r="B3322" s="2">
        <v>2016</v>
      </c>
      <c r="C3322" t="s">
        <v>351</v>
      </c>
      <c r="D3322" t="s">
        <v>169</v>
      </c>
      <c r="E3322" s="2">
        <v>1</v>
      </c>
      <c r="F3322" s="2">
        <v>1</v>
      </c>
      <c r="G3322" t="s">
        <v>352</v>
      </c>
      <c r="H3322" t="s">
        <v>267</v>
      </c>
      <c r="I3322" t="s">
        <v>10</v>
      </c>
      <c r="J3322" t="s">
        <v>141</v>
      </c>
      <c r="K3322" s="2">
        <v>4</v>
      </c>
      <c r="L3322" t="s">
        <v>85</v>
      </c>
      <c r="M3322" t="s">
        <v>142</v>
      </c>
      <c r="N3322" t="s">
        <v>87</v>
      </c>
    </row>
    <row r="3323" spans="1:14" x14ac:dyDescent="0.25">
      <c r="A3323" s="2">
        <v>1</v>
      </c>
      <c r="B3323" s="2">
        <v>2016</v>
      </c>
      <c r="C3323" t="s">
        <v>351</v>
      </c>
      <c r="D3323" t="s">
        <v>169</v>
      </c>
      <c r="E3323" s="2">
        <v>1</v>
      </c>
      <c r="F3323" s="2">
        <v>1</v>
      </c>
      <c r="G3323" t="s">
        <v>352</v>
      </c>
      <c r="H3323" t="s">
        <v>267</v>
      </c>
      <c r="I3323" t="s">
        <v>10</v>
      </c>
      <c r="J3323" t="s">
        <v>143</v>
      </c>
      <c r="K3323" s="2">
        <v>3</v>
      </c>
      <c r="L3323" t="s">
        <v>85</v>
      </c>
      <c r="M3323" t="s">
        <v>144</v>
      </c>
      <c r="N3323" t="s">
        <v>126</v>
      </c>
    </row>
    <row r="3324" spans="1:14" x14ac:dyDescent="0.25">
      <c r="A3324" s="2">
        <v>1</v>
      </c>
      <c r="B3324" s="2">
        <v>2016</v>
      </c>
      <c r="C3324" t="s">
        <v>351</v>
      </c>
      <c r="D3324" t="s">
        <v>169</v>
      </c>
      <c r="E3324" s="2">
        <v>1</v>
      </c>
      <c r="F3324" s="2">
        <v>1</v>
      </c>
      <c r="G3324" t="s">
        <v>352</v>
      </c>
      <c r="H3324" t="s">
        <v>267</v>
      </c>
      <c r="I3324" t="s">
        <v>10</v>
      </c>
      <c r="J3324" t="s">
        <v>145</v>
      </c>
      <c r="K3324" s="2">
        <v>3</v>
      </c>
      <c r="L3324" t="s">
        <v>55</v>
      </c>
      <c r="M3324" t="s">
        <v>146</v>
      </c>
      <c r="N3324" t="s">
        <v>178</v>
      </c>
    </row>
    <row r="3325" spans="1:14" x14ac:dyDescent="0.25">
      <c r="A3325" s="2">
        <v>1</v>
      </c>
      <c r="B3325" s="2">
        <v>2016</v>
      </c>
      <c r="C3325" t="s">
        <v>351</v>
      </c>
      <c r="D3325" t="s">
        <v>169</v>
      </c>
      <c r="E3325" s="2">
        <v>1</v>
      </c>
      <c r="F3325" s="2">
        <v>1</v>
      </c>
      <c r="G3325" t="s">
        <v>352</v>
      </c>
      <c r="H3325" t="s">
        <v>267</v>
      </c>
      <c r="I3325" t="s">
        <v>10</v>
      </c>
      <c r="J3325" t="s">
        <v>147</v>
      </c>
      <c r="K3325" s="2">
        <v>3</v>
      </c>
      <c r="L3325" t="s">
        <v>55</v>
      </c>
      <c r="M3325" t="s">
        <v>148</v>
      </c>
      <c r="N3325" t="s">
        <v>178</v>
      </c>
    </row>
    <row r="3326" spans="1:14" x14ac:dyDescent="0.25">
      <c r="A3326" s="2">
        <v>1</v>
      </c>
      <c r="B3326" s="2">
        <v>2016</v>
      </c>
      <c r="C3326" t="s">
        <v>351</v>
      </c>
      <c r="D3326" t="s">
        <v>169</v>
      </c>
      <c r="E3326" s="2">
        <v>1</v>
      </c>
      <c r="F3326" s="2">
        <v>1</v>
      </c>
      <c r="G3326" t="s">
        <v>352</v>
      </c>
      <c r="H3326" t="s">
        <v>267</v>
      </c>
      <c r="I3326" t="s">
        <v>10</v>
      </c>
      <c r="J3326" t="s">
        <v>149</v>
      </c>
      <c r="K3326" s="2">
        <v>3</v>
      </c>
      <c r="L3326" t="s">
        <v>55</v>
      </c>
      <c r="M3326" t="s">
        <v>150</v>
      </c>
      <c r="N3326" t="s">
        <v>178</v>
      </c>
    </row>
    <row r="3327" spans="1:14" x14ac:dyDescent="0.25">
      <c r="A3327" s="2">
        <v>1</v>
      </c>
      <c r="B3327" s="2">
        <v>2016</v>
      </c>
      <c r="C3327" t="s">
        <v>351</v>
      </c>
      <c r="D3327" t="s">
        <v>169</v>
      </c>
      <c r="E3327" s="2">
        <v>1</v>
      </c>
      <c r="F3327" s="2">
        <v>1</v>
      </c>
      <c r="G3327" t="s">
        <v>352</v>
      </c>
      <c r="H3327" t="s">
        <v>267</v>
      </c>
      <c r="I3327" t="s">
        <v>10</v>
      </c>
      <c r="J3327" t="s">
        <v>151</v>
      </c>
      <c r="K3327" s="2">
        <v>12</v>
      </c>
      <c r="L3327" t="s">
        <v>52</v>
      </c>
      <c r="M3327" t="s">
        <v>152</v>
      </c>
      <c r="N3327" t="s">
        <v>239</v>
      </c>
    </row>
    <row r="3328" spans="1:14" x14ac:dyDescent="0.25">
      <c r="A3328" s="2">
        <v>1</v>
      </c>
      <c r="B3328" s="2">
        <v>2016</v>
      </c>
      <c r="C3328" t="s">
        <v>351</v>
      </c>
      <c r="D3328" t="s">
        <v>169</v>
      </c>
      <c r="E3328" s="2">
        <v>1</v>
      </c>
      <c r="F3328" s="2">
        <v>1</v>
      </c>
      <c r="G3328" t="s">
        <v>352</v>
      </c>
      <c r="H3328" t="s">
        <v>267</v>
      </c>
      <c r="I3328" t="s">
        <v>10</v>
      </c>
      <c r="J3328" t="s">
        <v>153</v>
      </c>
      <c r="K3328" s="2">
        <v>6</v>
      </c>
      <c r="L3328" t="s">
        <v>75</v>
      </c>
      <c r="M3328" t="s">
        <v>154</v>
      </c>
      <c r="N3328" t="s">
        <v>179</v>
      </c>
    </row>
    <row r="3329" spans="1:14" x14ac:dyDescent="0.25">
      <c r="A3329" s="2">
        <v>1</v>
      </c>
      <c r="B3329" s="2">
        <v>2016</v>
      </c>
      <c r="C3329" t="s">
        <v>351</v>
      </c>
      <c r="D3329" t="s">
        <v>169</v>
      </c>
      <c r="E3329" s="2">
        <v>1</v>
      </c>
      <c r="F3329" s="2">
        <v>1</v>
      </c>
      <c r="G3329" t="s">
        <v>352</v>
      </c>
      <c r="H3329" t="s">
        <v>267</v>
      </c>
      <c r="I3329" t="s">
        <v>10</v>
      </c>
      <c r="J3329" t="s">
        <v>156</v>
      </c>
      <c r="K3329" s="2">
        <v>1</v>
      </c>
      <c r="L3329" t="s">
        <v>75</v>
      </c>
      <c r="M3329" t="s">
        <v>157</v>
      </c>
      <c r="N3329" t="s">
        <v>158</v>
      </c>
    </row>
    <row r="3330" spans="1:14" x14ac:dyDescent="0.25">
      <c r="A3330" s="2">
        <v>1</v>
      </c>
      <c r="B3330" s="2">
        <v>2016</v>
      </c>
      <c r="C3330" t="s">
        <v>351</v>
      </c>
      <c r="D3330" t="s">
        <v>169</v>
      </c>
      <c r="E3330" s="2">
        <v>1</v>
      </c>
      <c r="F3330" s="2">
        <v>1</v>
      </c>
      <c r="G3330" t="s">
        <v>352</v>
      </c>
      <c r="H3330" t="s">
        <v>267</v>
      </c>
      <c r="I3330" t="s">
        <v>10</v>
      </c>
      <c r="J3330" t="s">
        <v>159</v>
      </c>
      <c r="K3330" s="3"/>
      <c r="L3330" t="s">
        <v>52</v>
      </c>
      <c r="M3330" t="s">
        <v>160</v>
      </c>
    </row>
    <row r="3331" spans="1:14" x14ac:dyDescent="0.25">
      <c r="A3331" s="2">
        <v>1</v>
      </c>
      <c r="B3331" s="2">
        <v>2016</v>
      </c>
      <c r="C3331" t="s">
        <v>351</v>
      </c>
      <c r="D3331" t="s">
        <v>169</v>
      </c>
      <c r="E3331" s="2">
        <v>1</v>
      </c>
      <c r="F3331" s="2">
        <v>1</v>
      </c>
      <c r="G3331" t="s">
        <v>352</v>
      </c>
      <c r="H3331" t="s">
        <v>267</v>
      </c>
      <c r="I3331" t="s">
        <v>10</v>
      </c>
      <c r="J3331" t="s">
        <v>161</v>
      </c>
      <c r="K3331" s="3"/>
      <c r="L3331" t="s">
        <v>52</v>
      </c>
      <c r="M3331" t="s">
        <v>162</v>
      </c>
    </row>
    <row r="3332" spans="1:14" x14ac:dyDescent="0.25">
      <c r="A3332" s="2">
        <v>1</v>
      </c>
      <c r="B3332" s="2">
        <v>2016</v>
      </c>
      <c r="C3332" t="s">
        <v>351</v>
      </c>
      <c r="D3332" t="s">
        <v>169</v>
      </c>
      <c r="E3332" s="2">
        <v>1</v>
      </c>
      <c r="F3332" s="2">
        <v>1</v>
      </c>
      <c r="G3332" t="s">
        <v>352</v>
      </c>
      <c r="H3332" t="s">
        <v>267</v>
      </c>
      <c r="I3332" t="s">
        <v>10</v>
      </c>
      <c r="J3332" t="s">
        <v>163</v>
      </c>
      <c r="K3332" s="2">
        <v>1</v>
      </c>
      <c r="L3332" t="s">
        <v>52</v>
      </c>
      <c r="M3332" t="s">
        <v>164</v>
      </c>
      <c r="N3332" t="s">
        <v>165</v>
      </c>
    </row>
    <row r="3333" spans="1:14" x14ac:dyDescent="0.25">
      <c r="A3333" s="2">
        <v>1</v>
      </c>
      <c r="B3333" s="2">
        <v>2016</v>
      </c>
      <c r="C3333" t="s">
        <v>351</v>
      </c>
      <c r="D3333" t="s">
        <v>169</v>
      </c>
      <c r="E3333" s="2">
        <v>1</v>
      </c>
      <c r="F3333" s="2">
        <v>1</v>
      </c>
      <c r="G3333" t="s">
        <v>352</v>
      </c>
      <c r="H3333" t="s">
        <v>267</v>
      </c>
      <c r="I3333" t="s">
        <v>10</v>
      </c>
      <c r="J3333" t="s">
        <v>166</v>
      </c>
      <c r="K3333" s="2">
        <v>4</v>
      </c>
      <c r="L3333" t="s">
        <v>55</v>
      </c>
      <c r="M3333" t="s">
        <v>167</v>
      </c>
      <c r="N3333" t="s">
        <v>57</v>
      </c>
    </row>
    <row r="3334" spans="1:14" x14ac:dyDescent="0.25">
      <c r="A3334" s="2">
        <v>1</v>
      </c>
      <c r="B3334" s="2">
        <v>2016</v>
      </c>
      <c r="C3334" t="s">
        <v>353</v>
      </c>
      <c r="D3334" t="s">
        <v>48</v>
      </c>
      <c r="E3334" s="2">
        <v>0</v>
      </c>
      <c r="F3334" s="2">
        <v>1</v>
      </c>
      <c r="G3334" t="s">
        <v>328</v>
      </c>
      <c r="H3334" t="s">
        <v>328</v>
      </c>
      <c r="I3334" t="s">
        <v>10</v>
      </c>
      <c r="J3334" t="s">
        <v>51</v>
      </c>
      <c r="K3334" s="3"/>
      <c r="L3334" t="s">
        <v>52</v>
      </c>
      <c r="M3334" t="s">
        <v>53</v>
      </c>
    </row>
    <row r="3335" spans="1:14" x14ac:dyDescent="0.25">
      <c r="A3335" s="2">
        <v>1</v>
      </c>
      <c r="B3335" s="2">
        <v>2016</v>
      </c>
      <c r="C3335" t="s">
        <v>353</v>
      </c>
      <c r="D3335" t="s">
        <v>48</v>
      </c>
      <c r="E3335" s="2">
        <v>0</v>
      </c>
      <c r="F3335" s="2">
        <v>1</v>
      </c>
      <c r="G3335" t="s">
        <v>328</v>
      </c>
      <c r="H3335" t="s">
        <v>328</v>
      </c>
      <c r="I3335" t="s">
        <v>10</v>
      </c>
      <c r="J3335" t="s">
        <v>54</v>
      </c>
      <c r="K3335" s="2">
        <v>2</v>
      </c>
      <c r="L3335" t="s">
        <v>55</v>
      </c>
      <c r="M3335" t="s">
        <v>56</v>
      </c>
      <c r="N3335" t="s">
        <v>187</v>
      </c>
    </row>
    <row r="3336" spans="1:14" x14ac:dyDescent="0.25">
      <c r="A3336" s="2">
        <v>1</v>
      </c>
      <c r="B3336" s="2">
        <v>2016</v>
      </c>
      <c r="C3336" t="s">
        <v>353</v>
      </c>
      <c r="D3336" t="s">
        <v>48</v>
      </c>
      <c r="E3336" s="2">
        <v>0</v>
      </c>
      <c r="F3336" s="2">
        <v>1</v>
      </c>
      <c r="G3336" t="s">
        <v>328</v>
      </c>
      <c r="H3336" t="s">
        <v>328</v>
      </c>
      <c r="I3336" t="s">
        <v>10</v>
      </c>
      <c r="J3336" t="s">
        <v>58</v>
      </c>
      <c r="K3336" s="2">
        <v>3</v>
      </c>
      <c r="L3336" t="s">
        <v>55</v>
      </c>
      <c r="M3336" t="s">
        <v>59</v>
      </c>
      <c r="N3336" t="s">
        <v>178</v>
      </c>
    </row>
    <row r="3337" spans="1:14" x14ac:dyDescent="0.25">
      <c r="A3337" s="2">
        <v>1</v>
      </c>
      <c r="B3337" s="2">
        <v>2016</v>
      </c>
      <c r="C3337" t="s">
        <v>353</v>
      </c>
      <c r="D3337" t="s">
        <v>48</v>
      </c>
      <c r="E3337" s="2">
        <v>0</v>
      </c>
      <c r="F3337" s="2">
        <v>1</v>
      </c>
      <c r="G3337" t="s">
        <v>328</v>
      </c>
      <c r="H3337" t="s">
        <v>328</v>
      </c>
      <c r="I3337" t="s">
        <v>10</v>
      </c>
      <c r="J3337" t="s">
        <v>60</v>
      </c>
      <c r="K3337" s="2">
        <v>2</v>
      </c>
      <c r="L3337" t="s">
        <v>61</v>
      </c>
      <c r="M3337" t="s">
        <v>62</v>
      </c>
      <c r="N3337" t="s">
        <v>63</v>
      </c>
    </row>
    <row r="3338" spans="1:14" x14ac:dyDescent="0.25">
      <c r="A3338" s="2">
        <v>1</v>
      </c>
      <c r="B3338" s="2">
        <v>2016</v>
      </c>
      <c r="C3338" t="s">
        <v>353</v>
      </c>
      <c r="D3338" t="s">
        <v>48</v>
      </c>
      <c r="E3338" s="2">
        <v>0</v>
      </c>
      <c r="F3338" s="2">
        <v>1</v>
      </c>
      <c r="G3338" t="s">
        <v>328</v>
      </c>
      <c r="H3338" t="s">
        <v>328</v>
      </c>
      <c r="I3338" t="s">
        <v>10</v>
      </c>
      <c r="J3338" t="s">
        <v>64</v>
      </c>
      <c r="K3338" s="2">
        <v>1</v>
      </c>
      <c r="L3338" t="s">
        <v>65</v>
      </c>
      <c r="M3338" t="s">
        <v>66</v>
      </c>
      <c r="N3338" t="s">
        <v>230</v>
      </c>
    </row>
    <row r="3339" spans="1:14" x14ac:dyDescent="0.25">
      <c r="A3339" s="2">
        <v>1</v>
      </c>
      <c r="B3339" s="2">
        <v>2016</v>
      </c>
      <c r="C3339" t="s">
        <v>353</v>
      </c>
      <c r="D3339" t="s">
        <v>48</v>
      </c>
      <c r="E3339" s="2">
        <v>0</v>
      </c>
      <c r="F3339" s="2">
        <v>1</v>
      </c>
      <c r="G3339" t="s">
        <v>328</v>
      </c>
      <c r="H3339" t="s">
        <v>328</v>
      </c>
      <c r="I3339" t="s">
        <v>10</v>
      </c>
      <c r="J3339" t="s">
        <v>68</v>
      </c>
      <c r="K3339" s="2">
        <v>1</v>
      </c>
      <c r="L3339" t="s">
        <v>65</v>
      </c>
      <c r="M3339" t="s">
        <v>69</v>
      </c>
      <c r="N3339" t="s">
        <v>230</v>
      </c>
    </row>
    <row r="3340" spans="1:14" x14ac:dyDescent="0.25">
      <c r="A3340" s="2">
        <v>1</v>
      </c>
      <c r="B3340" s="2">
        <v>2016</v>
      </c>
      <c r="C3340" t="s">
        <v>353</v>
      </c>
      <c r="D3340" t="s">
        <v>48</v>
      </c>
      <c r="E3340" s="2">
        <v>0</v>
      </c>
      <c r="F3340" s="2">
        <v>1</v>
      </c>
      <c r="G3340" t="s">
        <v>328</v>
      </c>
      <c r="H3340" t="s">
        <v>328</v>
      </c>
      <c r="I3340" t="s">
        <v>10</v>
      </c>
      <c r="J3340" t="s">
        <v>70</v>
      </c>
      <c r="K3340" s="2">
        <v>2</v>
      </c>
      <c r="L3340" t="s">
        <v>65</v>
      </c>
      <c r="M3340" t="s">
        <v>71</v>
      </c>
      <c r="N3340" t="s">
        <v>186</v>
      </c>
    </row>
    <row r="3341" spans="1:14" x14ac:dyDescent="0.25">
      <c r="A3341" s="2">
        <v>1</v>
      </c>
      <c r="B3341" s="2">
        <v>2016</v>
      </c>
      <c r="C3341" t="s">
        <v>353</v>
      </c>
      <c r="D3341" t="s">
        <v>48</v>
      </c>
      <c r="E3341" s="2">
        <v>0</v>
      </c>
      <c r="F3341" s="2">
        <v>1</v>
      </c>
      <c r="G3341" t="s">
        <v>328</v>
      </c>
      <c r="H3341" t="s">
        <v>328</v>
      </c>
      <c r="I3341" t="s">
        <v>10</v>
      </c>
      <c r="J3341" t="s">
        <v>72</v>
      </c>
      <c r="K3341" s="3"/>
      <c r="L3341" t="s">
        <v>52</v>
      </c>
      <c r="M3341" t="s">
        <v>73</v>
      </c>
    </row>
    <row r="3342" spans="1:14" x14ac:dyDescent="0.25">
      <c r="A3342" s="2">
        <v>1</v>
      </c>
      <c r="B3342" s="2">
        <v>2016</v>
      </c>
      <c r="C3342" t="s">
        <v>353</v>
      </c>
      <c r="D3342" t="s">
        <v>48</v>
      </c>
      <c r="E3342" s="2">
        <v>0</v>
      </c>
      <c r="F3342" s="2">
        <v>1</v>
      </c>
      <c r="G3342" t="s">
        <v>328</v>
      </c>
      <c r="H3342" t="s">
        <v>328</v>
      </c>
      <c r="I3342" t="s">
        <v>10</v>
      </c>
      <c r="J3342" t="s">
        <v>74</v>
      </c>
      <c r="K3342" s="2">
        <v>2</v>
      </c>
      <c r="L3342" t="s">
        <v>75</v>
      </c>
      <c r="M3342" t="s">
        <v>76</v>
      </c>
      <c r="N3342" t="s">
        <v>207</v>
      </c>
    </row>
    <row r="3343" spans="1:14" x14ac:dyDescent="0.25">
      <c r="A3343" s="2">
        <v>1</v>
      </c>
      <c r="B3343" s="2">
        <v>2016</v>
      </c>
      <c r="C3343" t="s">
        <v>353</v>
      </c>
      <c r="D3343" t="s">
        <v>48</v>
      </c>
      <c r="E3343" s="2">
        <v>0</v>
      </c>
      <c r="F3343" s="2">
        <v>1</v>
      </c>
      <c r="G3343" t="s">
        <v>328</v>
      </c>
      <c r="H3343" t="s">
        <v>328</v>
      </c>
      <c r="I3343" t="s">
        <v>10</v>
      </c>
      <c r="J3343" t="s">
        <v>78</v>
      </c>
      <c r="K3343" s="2">
        <v>3</v>
      </c>
      <c r="L3343" t="s">
        <v>75</v>
      </c>
      <c r="M3343" t="s">
        <v>79</v>
      </c>
      <c r="N3343" t="s">
        <v>231</v>
      </c>
    </row>
    <row r="3344" spans="1:14" x14ac:dyDescent="0.25">
      <c r="A3344" s="2">
        <v>1</v>
      </c>
      <c r="B3344" s="2">
        <v>2016</v>
      </c>
      <c r="C3344" t="s">
        <v>353</v>
      </c>
      <c r="D3344" t="s">
        <v>48</v>
      </c>
      <c r="E3344" s="2">
        <v>0</v>
      </c>
      <c r="F3344" s="2">
        <v>1</v>
      </c>
      <c r="G3344" t="s">
        <v>328</v>
      </c>
      <c r="H3344" t="s">
        <v>328</v>
      </c>
      <c r="I3344" t="s">
        <v>10</v>
      </c>
      <c r="J3344" t="s">
        <v>81</v>
      </c>
      <c r="K3344" s="2">
        <v>1</v>
      </c>
      <c r="L3344" t="s">
        <v>75</v>
      </c>
      <c r="M3344" t="s">
        <v>82</v>
      </c>
      <c r="N3344" t="s">
        <v>83</v>
      </c>
    </row>
    <row r="3345" spans="1:14" x14ac:dyDescent="0.25">
      <c r="A3345" s="2">
        <v>1</v>
      </c>
      <c r="B3345" s="2">
        <v>2016</v>
      </c>
      <c r="C3345" t="s">
        <v>353</v>
      </c>
      <c r="D3345" t="s">
        <v>48</v>
      </c>
      <c r="E3345" s="2">
        <v>0</v>
      </c>
      <c r="F3345" s="2">
        <v>1</v>
      </c>
      <c r="G3345" t="s">
        <v>328</v>
      </c>
      <c r="H3345" t="s">
        <v>328</v>
      </c>
      <c r="I3345" t="s">
        <v>10</v>
      </c>
      <c r="J3345" t="s">
        <v>84</v>
      </c>
      <c r="K3345" s="2">
        <v>3</v>
      </c>
      <c r="L3345" t="s">
        <v>85</v>
      </c>
      <c r="M3345" t="s">
        <v>86</v>
      </c>
      <c r="N3345" t="s">
        <v>126</v>
      </c>
    </row>
    <row r="3346" spans="1:14" x14ac:dyDescent="0.25">
      <c r="A3346" s="2">
        <v>1</v>
      </c>
      <c r="B3346" s="2">
        <v>2016</v>
      </c>
      <c r="C3346" t="s">
        <v>353</v>
      </c>
      <c r="D3346" t="s">
        <v>48</v>
      </c>
      <c r="E3346" s="2">
        <v>0</v>
      </c>
      <c r="F3346" s="2">
        <v>1</v>
      </c>
      <c r="G3346" t="s">
        <v>328</v>
      </c>
      <c r="H3346" t="s">
        <v>328</v>
      </c>
      <c r="I3346" t="s">
        <v>10</v>
      </c>
      <c r="J3346" t="s">
        <v>88</v>
      </c>
      <c r="K3346" s="2">
        <v>3</v>
      </c>
      <c r="L3346" t="s">
        <v>85</v>
      </c>
      <c r="M3346" t="s">
        <v>89</v>
      </c>
      <c r="N3346" t="s">
        <v>126</v>
      </c>
    </row>
    <row r="3347" spans="1:14" x14ac:dyDescent="0.25">
      <c r="A3347" s="2">
        <v>1</v>
      </c>
      <c r="B3347" s="2">
        <v>2016</v>
      </c>
      <c r="C3347" t="s">
        <v>353</v>
      </c>
      <c r="D3347" t="s">
        <v>48</v>
      </c>
      <c r="E3347" s="2">
        <v>0</v>
      </c>
      <c r="F3347" s="2">
        <v>1</v>
      </c>
      <c r="G3347" t="s">
        <v>328</v>
      </c>
      <c r="H3347" t="s">
        <v>328</v>
      </c>
      <c r="I3347" t="s">
        <v>10</v>
      </c>
      <c r="J3347" t="s">
        <v>90</v>
      </c>
      <c r="K3347" s="2">
        <v>1</v>
      </c>
      <c r="L3347" t="s">
        <v>75</v>
      </c>
      <c r="M3347" t="s">
        <v>91</v>
      </c>
      <c r="N3347" t="s">
        <v>200</v>
      </c>
    </row>
    <row r="3348" spans="1:14" x14ac:dyDescent="0.25">
      <c r="A3348" s="2">
        <v>1</v>
      </c>
      <c r="B3348" s="2">
        <v>2016</v>
      </c>
      <c r="C3348" t="s">
        <v>353</v>
      </c>
      <c r="D3348" t="s">
        <v>48</v>
      </c>
      <c r="E3348" s="2">
        <v>0</v>
      </c>
      <c r="F3348" s="2">
        <v>1</v>
      </c>
      <c r="G3348" t="s">
        <v>328</v>
      </c>
      <c r="H3348" t="s">
        <v>328</v>
      </c>
      <c r="I3348" t="s">
        <v>10</v>
      </c>
      <c r="J3348" t="s">
        <v>93</v>
      </c>
      <c r="K3348" s="2">
        <v>1</v>
      </c>
      <c r="L3348" t="s">
        <v>75</v>
      </c>
      <c r="M3348" t="s">
        <v>94</v>
      </c>
      <c r="N3348" t="s">
        <v>200</v>
      </c>
    </row>
    <row r="3349" spans="1:14" x14ac:dyDescent="0.25">
      <c r="A3349" s="2">
        <v>1</v>
      </c>
      <c r="B3349" s="2">
        <v>2016</v>
      </c>
      <c r="C3349" t="s">
        <v>353</v>
      </c>
      <c r="D3349" t="s">
        <v>48</v>
      </c>
      <c r="E3349" s="2">
        <v>0</v>
      </c>
      <c r="F3349" s="2">
        <v>1</v>
      </c>
      <c r="G3349" t="s">
        <v>328</v>
      </c>
      <c r="H3349" t="s">
        <v>328</v>
      </c>
      <c r="I3349" t="s">
        <v>10</v>
      </c>
      <c r="J3349" t="s">
        <v>96</v>
      </c>
      <c r="K3349" s="2">
        <v>1</v>
      </c>
      <c r="L3349" t="s">
        <v>75</v>
      </c>
      <c r="M3349" t="s">
        <v>97</v>
      </c>
    </row>
    <row r="3350" spans="1:14" x14ac:dyDescent="0.25">
      <c r="A3350" s="2">
        <v>1</v>
      </c>
      <c r="B3350" s="2">
        <v>2016</v>
      </c>
      <c r="C3350" t="s">
        <v>353</v>
      </c>
      <c r="D3350" t="s">
        <v>48</v>
      </c>
      <c r="E3350" s="2">
        <v>0</v>
      </c>
      <c r="F3350" s="2">
        <v>1</v>
      </c>
      <c r="G3350" t="s">
        <v>328</v>
      </c>
      <c r="H3350" t="s">
        <v>328</v>
      </c>
      <c r="I3350" t="s">
        <v>10</v>
      </c>
      <c r="J3350" t="s">
        <v>98</v>
      </c>
      <c r="K3350" s="2">
        <v>3</v>
      </c>
      <c r="L3350" t="s">
        <v>85</v>
      </c>
      <c r="M3350" t="s">
        <v>99</v>
      </c>
      <c r="N3350" t="s">
        <v>126</v>
      </c>
    </row>
    <row r="3351" spans="1:14" x14ac:dyDescent="0.25">
      <c r="A3351" s="2">
        <v>1</v>
      </c>
      <c r="B3351" s="2">
        <v>2016</v>
      </c>
      <c r="C3351" t="s">
        <v>353</v>
      </c>
      <c r="D3351" t="s">
        <v>48</v>
      </c>
      <c r="E3351" s="2">
        <v>0</v>
      </c>
      <c r="F3351" s="2">
        <v>1</v>
      </c>
      <c r="G3351" t="s">
        <v>328</v>
      </c>
      <c r="H3351" t="s">
        <v>328</v>
      </c>
      <c r="I3351" t="s">
        <v>10</v>
      </c>
      <c r="J3351" t="s">
        <v>100</v>
      </c>
      <c r="K3351" s="3"/>
      <c r="L3351" t="s">
        <v>61</v>
      </c>
      <c r="M3351" t="s">
        <v>101</v>
      </c>
    </row>
    <row r="3352" spans="1:14" x14ac:dyDescent="0.25">
      <c r="A3352" s="2">
        <v>1</v>
      </c>
      <c r="B3352" s="2">
        <v>2016</v>
      </c>
      <c r="C3352" t="s">
        <v>353</v>
      </c>
      <c r="D3352" t="s">
        <v>48</v>
      </c>
      <c r="E3352" s="2">
        <v>0</v>
      </c>
      <c r="F3352" s="2">
        <v>1</v>
      </c>
      <c r="G3352" t="s">
        <v>328</v>
      </c>
      <c r="H3352" t="s">
        <v>328</v>
      </c>
      <c r="I3352" t="s">
        <v>10</v>
      </c>
      <c r="J3352" t="s">
        <v>102</v>
      </c>
      <c r="K3352" s="3"/>
      <c r="L3352" t="s">
        <v>61</v>
      </c>
      <c r="M3352" t="s">
        <v>103</v>
      </c>
    </row>
    <row r="3353" spans="1:14" x14ac:dyDescent="0.25">
      <c r="A3353" s="2">
        <v>1</v>
      </c>
      <c r="B3353" s="2">
        <v>2016</v>
      </c>
      <c r="C3353" t="s">
        <v>353</v>
      </c>
      <c r="D3353" t="s">
        <v>48</v>
      </c>
      <c r="E3353" s="2">
        <v>0</v>
      </c>
      <c r="F3353" s="2">
        <v>1</v>
      </c>
      <c r="G3353" t="s">
        <v>328</v>
      </c>
      <c r="H3353" t="s">
        <v>328</v>
      </c>
      <c r="I3353" t="s">
        <v>10</v>
      </c>
      <c r="J3353" t="s">
        <v>104</v>
      </c>
      <c r="K3353" s="3"/>
      <c r="L3353" t="s">
        <v>61</v>
      </c>
      <c r="M3353" t="s">
        <v>105</v>
      </c>
    </row>
    <row r="3354" spans="1:14" x14ac:dyDescent="0.25">
      <c r="A3354" s="2">
        <v>1</v>
      </c>
      <c r="B3354" s="2">
        <v>2016</v>
      </c>
      <c r="C3354" t="s">
        <v>353</v>
      </c>
      <c r="D3354" t="s">
        <v>48</v>
      </c>
      <c r="E3354" s="2">
        <v>0</v>
      </c>
      <c r="F3354" s="2">
        <v>1</v>
      </c>
      <c r="G3354" t="s">
        <v>328</v>
      </c>
      <c r="H3354" t="s">
        <v>328</v>
      </c>
      <c r="I3354" t="s">
        <v>10</v>
      </c>
      <c r="J3354" t="s">
        <v>106</v>
      </c>
      <c r="K3354" s="3"/>
      <c r="L3354" t="s">
        <v>61</v>
      </c>
      <c r="M3354" t="s">
        <v>107</v>
      </c>
    </row>
    <row r="3355" spans="1:14" x14ac:dyDescent="0.25">
      <c r="A3355" s="2">
        <v>1</v>
      </c>
      <c r="B3355" s="2">
        <v>2016</v>
      </c>
      <c r="C3355" t="s">
        <v>353</v>
      </c>
      <c r="D3355" t="s">
        <v>48</v>
      </c>
      <c r="E3355" s="2">
        <v>0</v>
      </c>
      <c r="F3355" s="2">
        <v>1</v>
      </c>
      <c r="G3355" t="s">
        <v>328</v>
      </c>
      <c r="H3355" t="s">
        <v>328</v>
      </c>
      <c r="I3355" t="s">
        <v>10</v>
      </c>
      <c r="J3355" t="s">
        <v>108</v>
      </c>
      <c r="K3355" s="3"/>
      <c r="L3355" t="s">
        <v>61</v>
      </c>
      <c r="M3355" t="s">
        <v>109</v>
      </c>
    </row>
    <row r="3356" spans="1:14" x14ac:dyDescent="0.25">
      <c r="A3356" s="2">
        <v>1</v>
      </c>
      <c r="B3356" s="2">
        <v>2016</v>
      </c>
      <c r="C3356" t="s">
        <v>353</v>
      </c>
      <c r="D3356" t="s">
        <v>48</v>
      </c>
      <c r="E3356" s="2">
        <v>0</v>
      </c>
      <c r="F3356" s="2">
        <v>1</v>
      </c>
      <c r="G3356" t="s">
        <v>328</v>
      </c>
      <c r="H3356" t="s">
        <v>328</v>
      </c>
      <c r="I3356" t="s">
        <v>10</v>
      </c>
      <c r="J3356" t="s">
        <v>110</v>
      </c>
      <c r="K3356" s="3"/>
      <c r="L3356" t="s">
        <v>61</v>
      </c>
      <c r="M3356" t="s">
        <v>111</v>
      </c>
    </row>
    <row r="3357" spans="1:14" x14ac:dyDescent="0.25">
      <c r="A3357" s="2">
        <v>1</v>
      </c>
      <c r="B3357" s="2">
        <v>2016</v>
      </c>
      <c r="C3357" t="s">
        <v>353</v>
      </c>
      <c r="D3357" t="s">
        <v>48</v>
      </c>
      <c r="E3357" s="2">
        <v>0</v>
      </c>
      <c r="F3357" s="2">
        <v>1</v>
      </c>
      <c r="G3357" t="s">
        <v>328</v>
      </c>
      <c r="H3357" t="s">
        <v>328</v>
      </c>
      <c r="I3357" t="s">
        <v>10</v>
      </c>
      <c r="J3357" t="s">
        <v>112</v>
      </c>
      <c r="K3357" s="3"/>
      <c r="L3357" t="s">
        <v>61</v>
      </c>
      <c r="M3357" t="s">
        <v>113</v>
      </c>
    </row>
    <row r="3358" spans="1:14" x14ac:dyDescent="0.25">
      <c r="A3358" s="2">
        <v>1</v>
      </c>
      <c r="B3358" s="2">
        <v>2016</v>
      </c>
      <c r="C3358" t="s">
        <v>353</v>
      </c>
      <c r="D3358" t="s">
        <v>48</v>
      </c>
      <c r="E3358" s="2">
        <v>0</v>
      </c>
      <c r="F3358" s="2">
        <v>1</v>
      </c>
      <c r="G3358" t="s">
        <v>328</v>
      </c>
      <c r="H3358" t="s">
        <v>328</v>
      </c>
      <c r="I3358" t="s">
        <v>10</v>
      </c>
      <c r="J3358" t="s">
        <v>114</v>
      </c>
      <c r="K3358" s="3"/>
      <c r="L3358" t="s">
        <v>61</v>
      </c>
      <c r="M3358" t="s">
        <v>115</v>
      </c>
    </row>
    <row r="3359" spans="1:14" x14ac:dyDescent="0.25">
      <c r="A3359" s="2">
        <v>1</v>
      </c>
      <c r="B3359" s="2">
        <v>2016</v>
      </c>
      <c r="C3359" t="s">
        <v>353</v>
      </c>
      <c r="D3359" t="s">
        <v>48</v>
      </c>
      <c r="E3359" s="2">
        <v>0</v>
      </c>
      <c r="F3359" s="2">
        <v>1</v>
      </c>
      <c r="G3359" t="s">
        <v>328</v>
      </c>
      <c r="H3359" t="s">
        <v>328</v>
      </c>
      <c r="I3359" t="s">
        <v>10</v>
      </c>
      <c r="J3359" t="s">
        <v>116</v>
      </c>
      <c r="K3359" s="2">
        <v>1</v>
      </c>
      <c r="L3359" t="s">
        <v>65</v>
      </c>
      <c r="M3359" t="s">
        <v>117</v>
      </c>
      <c r="N3359" t="s">
        <v>230</v>
      </c>
    </row>
    <row r="3360" spans="1:14" x14ac:dyDescent="0.25">
      <c r="A3360" s="2">
        <v>1</v>
      </c>
      <c r="B3360" s="2">
        <v>2016</v>
      </c>
      <c r="C3360" t="s">
        <v>353</v>
      </c>
      <c r="D3360" t="s">
        <v>48</v>
      </c>
      <c r="E3360" s="2">
        <v>0</v>
      </c>
      <c r="F3360" s="2">
        <v>1</v>
      </c>
      <c r="G3360" t="s">
        <v>328</v>
      </c>
      <c r="H3360" t="s">
        <v>328</v>
      </c>
      <c r="I3360" t="s">
        <v>10</v>
      </c>
      <c r="J3360" t="s">
        <v>118</v>
      </c>
      <c r="K3360" s="2">
        <v>2</v>
      </c>
      <c r="L3360" t="s">
        <v>55</v>
      </c>
      <c r="M3360" t="s">
        <v>119</v>
      </c>
      <c r="N3360" t="s">
        <v>187</v>
      </c>
    </row>
    <row r="3361" spans="1:14" x14ac:dyDescent="0.25">
      <c r="A3361" s="2">
        <v>1</v>
      </c>
      <c r="B3361" s="2">
        <v>2016</v>
      </c>
      <c r="C3361" t="s">
        <v>353</v>
      </c>
      <c r="D3361" t="s">
        <v>48</v>
      </c>
      <c r="E3361" s="2">
        <v>0</v>
      </c>
      <c r="F3361" s="2">
        <v>1</v>
      </c>
      <c r="G3361" t="s">
        <v>328</v>
      </c>
      <c r="H3361" t="s">
        <v>328</v>
      </c>
      <c r="I3361" t="s">
        <v>10</v>
      </c>
      <c r="J3361" t="s">
        <v>120</v>
      </c>
      <c r="K3361" s="2">
        <v>1</v>
      </c>
      <c r="L3361" t="s">
        <v>65</v>
      </c>
      <c r="M3361" t="s">
        <v>121</v>
      </c>
      <c r="N3361" t="s">
        <v>230</v>
      </c>
    </row>
    <row r="3362" spans="1:14" x14ac:dyDescent="0.25">
      <c r="A3362" s="2">
        <v>1</v>
      </c>
      <c r="B3362" s="2">
        <v>2016</v>
      </c>
      <c r="C3362" t="s">
        <v>353</v>
      </c>
      <c r="D3362" t="s">
        <v>48</v>
      </c>
      <c r="E3362" s="2">
        <v>0</v>
      </c>
      <c r="F3362" s="2">
        <v>1</v>
      </c>
      <c r="G3362" t="s">
        <v>328</v>
      </c>
      <c r="H3362" t="s">
        <v>328</v>
      </c>
      <c r="I3362" t="s">
        <v>10</v>
      </c>
      <c r="J3362" t="s">
        <v>122</v>
      </c>
      <c r="K3362" s="2">
        <v>2</v>
      </c>
      <c r="L3362" t="s">
        <v>85</v>
      </c>
      <c r="M3362" t="s">
        <v>123</v>
      </c>
      <c r="N3362" t="s">
        <v>176</v>
      </c>
    </row>
    <row r="3363" spans="1:14" x14ac:dyDescent="0.25">
      <c r="A3363" s="2">
        <v>1</v>
      </c>
      <c r="B3363" s="2">
        <v>2016</v>
      </c>
      <c r="C3363" t="s">
        <v>353</v>
      </c>
      <c r="D3363" t="s">
        <v>48</v>
      </c>
      <c r="E3363" s="2">
        <v>0</v>
      </c>
      <c r="F3363" s="2">
        <v>1</v>
      </c>
      <c r="G3363" t="s">
        <v>328</v>
      </c>
      <c r="H3363" t="s">
        <v>328</v>
      </c>
      <c r="I3363" t="s">
        <v>10</v>
      </c>
      <c r="J3363" t="s">
        <v>124</v>
      </c>
      <c r="K3363" s="2">
        <v>2</v>
      </c>
      <c r="L3363" t="s">
        <v>85</v>
      </c>
      <c r="M3363" t="s">
        <v>125</v>
      </c>
      <c r="N3363" t="s">
        <v>176</v>
      </c>
    </row>
    <row r="3364" spans="1:14" x14ac:dyDescent="0.25">
      <c r="A3364" s="2">
        <v>1</v>
      </c>
      <c r="B3364" s="2">
        <v>2016</v>
      </c>
      <c r="C3364" t="s">
        <v>353</v>
      </c>
      <c r="D3364" t="s">
        <v>48</v>
      </c>
      <c r="E3364" s="2">
        <v>0</v>
      </c>
      <c r="F3364" s="2">
        <v>1</v>
      </c>
      <c r="G3364" t="s">
        <v>328</v>
      </c>
      <c r="H3364" t="s">
        <v>328</v>
      </c>
      <c r="I3364" t="s">
        <v>10</v>
      </c>
      <c r="J3364" t="s">
        <v>127</v>
      </c>
      <c r="K3364" s="2">
        <v>2</v>
      </c>
      <c r="L3364" t="s">
        <v>85</v>
      </c>
      <c r="M3364" t="s">
        <v>128</v>
      </c>
      <c r="N3364" t="s">
        <v>176</v>
      </c>
    </row>
    <row r="3365" spans="1:14" x14ac:dyDescent="0.25">
      <c r="A3365" s="2">
        <v>1</v>
      </c>
      <c r="B3365" s="2">
        <v>2016</v>
      </c>
      <c r="C3365" t="s">
        <v>353</v>
      </c>
      <c r="D3365" t="s">
        <v>48</v>
      </c>
      <c r="E3365" s="2">
        <v>0</v>
      </c>
      <c r="F3365" s="2">
        <v>1</v>
      </c>
      <c r="G3365" t="s">
        <v>328</v>
      </c>
      <c r="H3365" t="s">
        <v>328</v>
      </c>
      <c r="I3365" t="s">
        <v>10</v>
      </c>
      <c r="J3365" t="s">
        <v>129</v>
      </c>
      <c r="K3365" s="2">
        <v>2</v>
      </c>
      <c r="L3365" t="s">
        <v>85</v>
      </c>
      <c r="M3365" t="s">
        <v>130</v>
      </c>
      <c r="N3365" t="s">
        <v>176</v>
      </c>
    </row>
    <row r="3366" spans="1:14" x14ac:dyDescent="0.25">
      <c r="A3366" s="2">
        <v>1</v>
      </c>
      <c r="B3366" s="2">
        <v>2016</v>
      </c>
      <c r="C3366" t="s">
        <v>353</v>
      </c>
      <c r="D3366" t="s">
        <v>48</v>
      </c>
      <c r="E3366" s="2">
        <v>0</v>
      </c>
      <c r="F3366" s="2">
        <v>1</v>
      </c>
      <c r="G3366" t="s">
        <v>328</v>
      </c>
      <c r="H3366" t="s">
        <v>328</v>
      </c>
      <c r="I3366" t="s">
        <v>10</v>
      </c>
      <c r="J3366" t="s">
        <v>131</v>
      </c>
      <c r="K3366" s="2">
        <v>4</v>
      </c>
      <c r="L3366" t="s">
        <v>85</v>
      </c>
      <c r="M3366" t="s">
        <v>132</v>
      </c>
      <c r="N3366" t="s">
        <v>87</v>
      </c>
    </row>
    <row r="3367" spans="1:14" x14ac:dyDescent="0.25">
      <c r="A3367" s="2">
        <v>1</v>
      </c>
      <c r="B3367" s="2">
        <v>2016</v>
      </c>
      <c r="C3367" t="s">
        <v>353</v>
      </c>
      <c r="D3367" t="s">
        <v>48</v>
      </c>
      <c r="E3367" s="2">
        <v>0</v>
      </c>
      <c r="F3367" s="2">
        <v>1</v>
      </c>
      <c r="G3367" t="s">
        <v>328</v>
      </c>
      <c r="H3367" t="s">
        <v>328</v>
      </c>
      <c r="I3367" t="s">
        <v>10</v>
      </c>
      <c r="J3367" t="s">
        <v>133</v>
      </c>
      <c r="K3367" s="2">
        <v>2</v>
      </c>
      <c r="L3367" t="s">
        <v>52</v>
      </c>
      <c r="M3367" t="s">
        <v>134</v>
      </c>
      <c r="N3367" t="s">
        <v>63</v>
      </c>
    </row>
    <row r="3368" spans="1:14" x14ac:dyDescent="0.25">
      <c r="A3368" s="2">
        <v>1</v>
      </c>
      <c r="B3368" s="2">
        <v>2016</v>
      </c>
      <c r="C3368" t="s">
        <v>353</v>
      </c>
      <c r="D3368" t="s">
        <v>48</v>
      </c>
      <c r="E3368" s="2">
        <v>0</v>
      </c>
      <c r="F3368" s="2">
        <v>1</v>
      </c>
      <c r="G3368" t="s">
        <v>328</v>
      </c>
      <c r="H3368" t="s">
        <v>328</v>
      </c>
      <c r="I3368" t="s">
        <v>10</v>
      </c>
      <c r="J3368" t="s">
        <v>135</v>
      </c>
      <c r="K3368" s="2">
        <v>3</v>
      </c>
      <c r="L3368" t="s">
        <v>55</v>
      </c>
      <c r="M3368" t="s">
        <v>136</v>
      </c>
      <c r="N3368" t="s">
        <v>178</v>
      </c>
    </row>
    <row r="3369" spans="1:14" x14ac:dyDescent="0.25">
      <c r="A3369" s="2">
        <v>1</v>
      </c>
      <c r="B3369" s="2">
        <v>2016</v>
      </c>
      <c r="C3369" t="s">
        <v>353</v>
      </c>
      <c r="D3369" t="s">
        <v>48</v>
      </c>
      <c r="E3369" s="2">
        <v>0</v>
      </c>
      <c r="F3369" s="2">
        <v>1</v>
      </c>
      <c r="G3369" t="s">
        <v>328</v>
      </c>
      <c r="H3369" t="s">
        <v>328</v>
      </c>
      <c r="I3369" t="s">
        <v>10</v>
      </c>
      <c r="J3369" t="s">
        <v>137</v>
      </c>
      <c r="K3369" s="2">
        <v>2</v>
      </c>
      <c r="L3369" t="s">
        <v>55</v>
      </c>
      <c r="M3369" t="s">
        <v>138</v>
      </c>
      <c r="N3369" t="s">
        <v>187</v>
      </c>
    </row>
    <row r="3370" spans="1:14" x14ac:dyDescent="0.25">
      <c r="A3370" s="2">
        <v>1</v>
      </c>
      <c r="B3370" s="2">
        <v>2016</v>
      </c>
      <c r="C3370" t="s">
        <v>353</v>
      </c>
      <c r="D3370" t="s">
        <v>48</v>
      </c>
      <c r="E3370" s="2">
        <v>0</v>
      </c>
      <c r="F3370" s="2">
        <v>1</v>
      </c>
      <c r="G3370" t="s">
        <v>328</v>
      </c>
      <c r="H3370" t="s">
        <v>328</v>
      </c>
      <c r="I3370" t="s">
        <v>10</v>
      </c>
      <c r="J3370" t="s">
        <v>139</v>
      </c>
      <c r="K3370" s="2">
        <v>3</v>
      </c>
      <c r="L3370" t="s">
        <v>85</v>
      </c>
      <c r="M3370" t="s">
        <v>140</v>
      </c>
      <c r="N3370" t="s">
        <v>126</v>
      </c>
    </row>
    <row r="3371" spans="1:14" x14ac:dyDescent="0.25">
      <c r="A3371" s="2">
        <v>1</v>
      </c>
      <c r="B3371" s="2">
        <v>2016</v>
      </c>
      <c r="C3371" t="s">
        <v>353</v>
      </c>
      <c r="D3371" t="s">
        <v>48</v>
      </c>
      <c r="E3371" s="2">
        <v>0</v>
      </c>
      <c r="F3371" s="2">
        <v>1</v>
      </c>
      <c r="G3371" t="s">
        <v>328</v>
      </c>
      <c r="H3371" t="s">
        <v>328</v>
      </c>
      <c r="I3371" t="s">
        <v>10</v>
      </c>
      <c r="J3371" t="s">
        <v>141</v>
      </c>
      <c r="K3371" s="2">
        <v>3</v>
      </c>
      <c r="L3371" t="s">
        <v>85</v>
      </c>
      <c r="M3371" t="s">
        <v>142</v>
      </c>
      <c r="N3371" t="s">
        <v>126</v>
      </c>
    </row>
    <row r="3372" spans="1:14" x14ac:dyDescent="0.25">
      <c r="A3372" s="2">
        <v>1</v>
      </c>
      <c r="B3372" s="2">
        <v>2016</v>
      </c>
      <c r="C3372" t="s">
        <v>353</v>
      </c>
      <c r="D3372" t="s">
        <v>48</v>
      </c>
      <c r="E3372" s="2">
        <v>0</v>
      </c>
      <c r="F3372" s="2">
        <v>1</v>
      </c>
      <c r="G3372" t="s">
        <v>328</v>
      </c>
      <c r="H3372" t="s">
        <v>328</v>
      </c>
      <c r="I3372" t="s">
        <v>10</v>
      </c>
      <c r="J3372" t="s">
        <v>143</v>
      </c>
      <c r="K3372" s="2">
        <v>1</v>
      </c>
      <c r="L3372" t="s">
        <v>85</v>
      </c>
      <c r="M3372" t="s">
        <v>144</v>
      </c>
      <c r="N3372" t="s">
        <v>200</v>
      </c>
    </row>
    <row r="3373" spans="1:14" x14ac:dyDescent="0.25">
      <c r="A3373" s="2">
        <v>1</v>
      </c>
      <c r="B3373" s="2">
        <v>2016</v>
      </c>
      <c r="C3373" t="s">
        <v>353</v>
      </c>
      <c r="D3373" t="s">
        <v>48</v>
      </c>
      <c r="E3373" s="2">
        <v>0</v>
      </c>
      <c r="F3373" s="2">
        <v>1</v>
      </c>
      <c r="G3373" t="s">
        <v>328</v>
      </c>
      <c r="H3373" t="s">
        <v>328</v>
      </c>
      <c r="I3373" t="s">
        <v>10</v>
      </c>
      <c r="J3373" t="s">
        <v>145</v>
      </c>
      <c r="K3373" s="2">
        <v>3</v>
      </c>
      <c r="L3373" t="s">
        <v>55</v>
      </c>
      <c r="M3373" t="s">
        <v>146</v>
      </c>
      <c r="N3373" t="s">
        <v>178</v>
      </c>
    </row>
    <row r="3374" spans="1:14" x14ac:dyDescent="0.25">
      <c r="A3374" s="2">
        <v>1</v>
      </c>
      <c r="B3374" s="2">
        <v>2016</v>
      </c>
      <c r="C3374" t="s">
        <v>353</v>
      </c>
      <c r="D3374" t="s">
        <v>48</v>
      </c>
      <c r="E3374" s="2">
        <v>0</v>
      </c>
      <c r="F3374" s="2">
        <v>1</v>
      </c>
      <c r="G3374" t="s">
        <v>328</v>
      </c>
      <c r="H3374" t="s">
        <v>328</v>
      </c>
      <c r="I3374" t="s">
        <v>10</v>
      </c>
      <c r="J3374" t="s">
        <v>147</v>
      </c>
      <c r="K3374" s="2">
        <v>3</v>
      </c>
      <c r="L3374" t="s">
        <v>55</v>
      </c>
      <c r="M3374" t="s">
        <v>148</v>
      </c>
      <c r="N3374" t="s">
        <v>178</v>
      </c>
    </row>
    <row r="3375" spans="1:14" x14ac:dyDescent="0.25">
      <c r="A3375" s="2">
        <v>1</v>
      </c>
      <c r="B3375" s="2">
        <v>2016</v>
      </c>
      <c r="C3375" t="s">
        <v>353</v>
      </c>
      <c r="D3375" t="s">
        <v>48</v>
      </c>
      <c r="E3375" s="2">
        <v>0</v>
      </c>
      <c r="F3375" s="2">
        <v>1</v>
      </c>
      <c r="G3375" t="s">
        <v>328</v>
      </c>
      <c r="H3375" t="s">
        <v>328</v>
      </c>
      <c r="I3375" t="s">
        <v>10</v>
      </c>
      <c r="J3375" t="s">
        <v>149</v>
      </c>
      <c r="K3375" s="2">
        <v>3</v>
      </c>
      <c r="L3375" t="s">
        <v>55</v>
      </c>
      <c r="M3375" t="s">
        <v>150</v>
      </c>
      <c r="N3375" t="s">
        <v>178</v>
      </c>
    </row>
    <row r="3376" spans="1:14" x14ac:dyDescent="0.25">
      <c r="A3376" s="2">
        <v>1</v>
      </c>
      <c r="B3376" s="2">
        <v>2016</v>
      </c>
      <c r="C3376" t="s">
        <v>353</v>
      </c>
      <c r="D3376" t="s">
        <v>48</v>
      </c>
      <c r="E3376" s="2">
        <v>0</v>
      </c>
      <c r="F3376" s="2">
        <v>1</v>
      </c>
      <c r="G3376" t="s">
        <v>328</v>
      </c>
      <c r="H3376" t="s">
        <v>328</v>
      </c>
      <c r="I3376" t="s">
        <v>10</v>
      </c>
      <c r="J3376" t="s">
        <v>151</v>
      </c>
      <c r="K3376" s="3"/>
      <c r="L3376" t="s">
        <v>52</v>
      </c>
      <c r="M3376" t="s">
        <v>152</v>
      </c>
    </row>
    <row r="3377" spans="1:14" x14ac:dyDescent="0.25">
      <c r="A3377" s="2">
        <v>1</v>
      </c>
      <c r="B3377" s="2">
        <v>2016</v>
      </c>
      <c r="C3377" t="s">
        <v>353</v>
      </c>
      <c r="D3377" t="s">
        <v>48</v>
      </c>
      <c r="E3377" s="2">
        <v>0</v>
      </c>
      <c r="F3377" s="2">
        <v>1</v>
      </c>
      <c r="G3377" t="s">
        <v>328</v>
      </c>
      <c r="H3377" t="s">
        <v>328</v>
      </c>
      <c r="I3377" t="s">
        <v>10</v>
      </c>
      <c r="J3377" t="s">
        <v>153</v>
      </c>
      <c r="K3377" s="2">
        <v>1</v>
      </c>
      <c r="L3377" t="s">
        <v>75</v>
      </c>
      <c r="M3377" t="s">
        <v>154</v>
      </c>
      <c r="N3377" t="s">
        <v>256</v>
      </c>
    </row>
    <row r="3378" spans="1:14" x14ac:dyDescent="0.25">
      <c r="A3378" s="2">
        <v>1</v>
      </c>
      <c r="B3378" s="2">
        <v>2016</v>
      </c>
      <c r="C3378" t="s">
        <v>353</v>
      </c>
      <c r="D3378" t="s">
        <v>48</v>
      </c>
      <c r="E3378" s="2">
        <v>0</v>
      </c>
      <c r="F3378" s="2">
        <v>1</v>
      </c>
      <c r="G3378" t="s">
        <v>328</v>
      </c>
      <c r="H3378" t="s">
        <v>328</v>
      </c>
      <c r="I3378" t="s">
        <v>10</v>
      </c>
      <c r="J3378" t="s">
        <v>156</v>
      </c>
      <c r="K3378" s="2">
        <v>3</v>
      </c>
      <c r="L3378" t="s">
        <v>75</v>
      </c>
      <c r="M3378" t="s">
        <v>157</v>
      </c>
      <c r="N3378" t="s">
        <v>226</v>
      </c>
    </row>
    <row r="3379" spans="1:14" x14ac:dyDescent="0.25">
      <c r="A3379" s="2">
        <v>1</v>
      </c>
      <c r="B3379" s="2">
        <v>2016</v>
      </c>
      <c r="C3379" t="s">
        <v>353</v>
      </c>
      <c r="D3379" t="s">
        <v>48</v>
      </c>
      <c r="E3379" s="2">
        <v>0</v>
      </c>
      <c r="F3379" s="2">
        <v>1</v>
      </c>
      <c r="G3379" t="s">
        <v>328</v>
      </c>
      <c r="H3379" t="s">
        <v>328</v>
      </c>
      <c r="I3379" t="s">
        <v>10</v>
      </c>
      <c r="J3379" t="s">
        <v>159</v>
      </c>
      <c r="K3379" s="3"/>
      <c r="L3379" t="s">
        <v>52</v>
      </c>
      <c r="M3379" t="s">
        <v>160</v>
      </c>
    </row>
    <row r="3380" spans="1:14" x14ac:dyDescent="0.25">
      <c r="A3380" s="2">
        <v>1</v>
      </c>
      <c r="B3380" s="2">
        <v>2016</v>
      </c>
      <c r="C3380" t="s">
        <v>353</v>
      </c>
      <c r="D3380" t="s">
        <v>48</v>
      </c>
      <c r="E3380" s="2">
        <v>0</v>
      </c>
      <c r="F3380" s="2">
        <v>1</v>
      </c>
      <c r="G3380" t="s">
        <v>328</v>
      </c>
      <c r="H3380" t="s">
        <v>328</v>
      </c>
      <c r="I3380" t="s">
        <v>10</v>
      </c>
      <c r="J3380" t="s">
        <v>161</v>
      </c>
      <c r="K3380" s="3"/>
      <c r="L3380" t="s">
        <v>52</v>
      </c>
      <c r="M3380" t="s">
        <v>162</v>
      </c>
    </row>
    <row r="3381" spans="1:14" x14ac:dyDescent="0.25">
      <c r="A3381" s="2">
        <v>1</v>
      </c>
      <c r="B3381" s="2">
        <v>2016</v>
      </c>
      <c r="C3381" t="s">
        <v>353</v>
      </c>
      <c r="D3381" t="s">
        <v>48</v>
      </c>
      <c r="E3381" s="2">
        <v>0</v>
      </c>
      <c r="F3381" s="2">
        <v>1</v>
      </c>
      <c r="G3381" t="s">
        <v>328</v>
      </c>
      <c r="H3381" t="s">
        <v>328</v>
      </c>
      <c r="I3381" t="s">
        <v>10</v>
      </c>
      <c r="J3381" t="s">
        <v>163</v>
      </c>
      <c r="K3381" s="2">
        <v>4</v>
      </c>
      <c r="L3381" t="s">
        <v>52</v>
      </c>
      <c r="M3381" t="s">
        <v>164</v>
      </c>
      <c r="N3381" t="s">
        <v>313</v>
      </c>
    </row>
    <row r="3382" spans="1:14" x14ac:dyDescent="0.25">
      <c r="A3382" s="2">
        <v>1</v>
      </c>
      <c r="B3382" s="2">
        <v>2016</v>
      </c>
      <c r="C3382" t="s">
        <v>353</v>
      </c>
      <c r="D3382" t="s">
        <v>48</v>
      </c>
      <c r="E3382" s="2">
        <v>0</v>
      </c>
      <c r="F3382" s="2">
        <v>1</v>
      </c>
      <c r="G3382" t="s">
        <v>328</v>
      </c>
      <c r="H3382" t="s">
        <v>328</v>
      </c>
      <c r="I3382" t="s">
        <v>10</v>
      </c>
      <c r="J3382" t="s">
        <v>166</v>
      </c>
      <c r="K3382" s="2">
        <v>3</v>
      </c>
      <c r="L3382" t="s">
        <v>55</v>
      </c>
      <c r="M3382" t="s">
        <v>167</v>
      </c>
      <c r="N3382" t="s">
        <v>178</v>
      </c>
    </row>
    <row r="3383" spans="1:14" x14ac:dyDescent="0.25">
      <c r="A3383" s="2">
        <v>1</v>
      </c>
      <c r="B3383" s="2">
        <v>2016</v>
      </c>
      <c r="C3383" t="s">
        <v>354</v>
      </c>
      <c r="D3383" t="s">
        <v>48</v>
      </c>
      <c r="E3383" s="2">
        <v>0</v>
      </c>
      <c r="F3383" s="2">
        <v>1</v>
      </c>
      <c r="G3383" t="s">
        <v>270</v>
      </c>
      <c r="H3383" t="s">
        <v>270</v>
      </c>
      <c r="I3383" t="s">
        <v>21</v>
      </c>
      <c r="J3383" t="s">
        <v>51</v>
      </c>
      <c r="K3383" s="3"/>
      <c r="L3383" t="s">
        <v>52</v>
      </c>
      <c r="M3383" t="s">
        <v>53</v>
      </c>
    </row>
    <row r="3384" spans="1:14" x14ac:dyDescent="0.25">
      <c r="A3384" s="2">
        <v>1</v>
      </c>
      <c r="B3384" s="2">
        <v>2016</v>
      </c>
      <c r="C3384" t="s">
        <v>354</v>
      </c>
      <c r="D3384" t="s">
        <v>48</v>
      </c>
      <c r="E3384" s="2">
        <v>0</v>
      </c>
      <c r="F3384" s="2">
        <v>1</v>
      </c>
      <c r="G3384" t="s">
        <v>270</v>
      </c>
      <c r="H3384" t="s">
        <v>270</v>
      </c>
      <c r="I3384" t="s">
        <v>21</v>
      </c>
      <c r="J3384" t="s">
        <v>54</v>
      </c>
      <c r="K3384" s="2">
        <v>3</v>
      </c>
      <c r="L3384" t="s">
        <v>55</v>
      </c>
      <c r="M3384" t="s">
        <v>56</v>
      </c>
      <c r="N3384" t="s">
        <v>178</v>
      </c>
    </row>
    <row r="3385" spans="1:14" x14ac:dyDescent="0.25">
      <c r="A3385" s="2">
        <v>1</v>
      </c>
      <c r="B3385" s="2">
        <v>2016</v>
      </c>
      <c r="C3385" t="s">
        <v>354</v>
      </c>
      <c r="D3385" t="s">
        <v>48</v>
      </c>
      <c r="E3385" s="2">
        <v>0</v>
      </c>
      <c r="F3385" s="2">
        <v>1</v>
      </c>
      <c r="G3385" t="s">
        <v>270</v>
      </c>
      <c r="H3385" t="s">
        <v>270</v>
      </c>
      <c r="I3385" t="s">
        <v>21</v>
      </c>
      <c r="J3385" t="s">
        <v>58</v>
      </c>
      <c r="K3385" s="2">
        <v>3</v>
      </c>
      <c r="L3385" t="s">
        <v>55</v>
      </c>
      <c r="M3385" t="s">
        <v>59</v>
      </c>
      <c r="N3385" t="s">
        <v>178</v>
      </c>
    </row>
    <row r="3386" spans="1:14" x14ac:dyDescent="0.25">
      <c r="A3386" s="2">
        <v>1</v>
      </c>
      <c r="B3386" s="2">
        <v>2016</v>
      </c>
      <c r="C3386" t="s">
        <v>354</v>
      </c>
      <c r="D3386" t="s">
        <v>48</v>
      </c>
      <c r="E3386" s="2">
        <v>0</v>
      </c>
      <c r="F3386" s="2">
        <v>1</v>
      </c>
      <c r="G3386" t="s">
        <v>270</v>
      </c>
      <c r="H3386" t="s">
        <v>270</v>
      </c>
      <c r="I3386" t="s">
        <v>21</v>
      </c>
      <c r="J3386" t="s">
        <v>60</v>
      </c>
      <c r="K3386" s="2">
        <v>2</v>
      </c>
      <c r="L3386" t="s">
        <v>61</v>
      </c>
      <c r="M3386" t="s">
        <v>62</v>
      </c>
      <c r="N3386" t="s">
        <v>63</v>
      </c>
    </row>
    <row r="3387" spans="1:14" x14ac:dyDescent="0.25">
      <c r="A3387" s="2">
        <v>1</v>
      </c>
      <c r="B3387" s="2">
        <v>2016</v>
      </c>
      <c r="C3387" t="s">
        <v>354</v>
      </c>
      <c r="D3387" t="s">
        <v>48</v>
      </c>
      <c r="E3387" s="2">
        <v>0</v>
      </c>
      <c r="F3387" s="2">
        <v>1</v>
      </c>
      <c r="G3387" t="s">
        <v>270</v>
      </c>
      <c r="H3387" t="s">
        <v>270</v>
      </c>
      <c r="I3387" t="s">
        <v>21</v>
      </c>
      <c r="J3387" t="s">
        <v>64</v>
      </c>
      <c r="K3387" s="2">
        <v>2</v>
      </c>
      <c r="L3387" t="s">
        <v>65</v>
      </c>
      <c r="M3387" t="s">
        <v>66</v>
      </c>
      <c r="N3387" t="s">
        <v>186</v>
      </c>
    </row>
    <row r="3388" spans="1:14" x14ac:dyDescent="0.25">
      <c r="A3388" s="2">
        <v>1</v>
      </c>
      <c r="B3388" s="2">
        <v>2016</v>
      </c>
      <c r="C3388" t="s">
        <v>354</v>
      </c>
      <c r="D3388" t="s">
        <v>48</v>
      </c>
      <c r="E3388" s="2">
        <v>0</v>
      </c>
      <c r="F3388" s="2">
        <v>1</v>
      </c>
      <c r="G3388" t="s">
        <v>270</v>
      </c>
      <c r="H3388" t="s">
        <v>270</v>
      </c>
      <c r="I3388" t="s">
        <v>21</v>
      </c>
      <c r="J3388" t="s">
        <v>68</v>
      </c>
      <c r="K3388" s="2">
        <v>2</v>
      </c>
      <c r="L3388" t="s">
        <v>65</v>
      </c>
      <c r="M3388" t="s">
        <v>69</v>
      </c>
      <c r="N3388" t="s">
        <v>186</v>
      </c>
    </row>
    <row r="3389" spans="1:14" x14ac:dyDescent="0.25">
      <c r="A3389" s="2">
        <v>1</v>
      </c>
      <c r="B3389" s="2">
        <v>2016</v>
      </c>
      <c r="C3389" t="s">
        <v>354</v>
      </c>
      <c r="D3389" t="s">
        <v>48</v>
      </c>
      <c r="E3389" s="2">
        <v>0</v>
      </c>
      <c r="F3389" s="2">
        <v>1</v>
      </c>
      <c r="G3389" t="s">
        <v>270</v>
      </c>
      <c r="H3389" t="s">
        <v>270</v>
      </c>
      <c r="I3389" t="s">
        <v>21</v>
      </c>
      <c r="J3389" t="s">
        <v>70</v>
      </c>
      <c r="K3389" s="2">
        <v>3</v>
      </c>
      <c r="L3389" t="s">
        <v>65</v>
      </c>
      <c r="M3389" t="s">
        <v>71</v>
      </c>
      <c r="N3389" t="s">
        <v>67</v>
      </c>
    </row>
    <row r="3390" spans="1:14" x14ac:dyDescent="0.25">
      <c r="A3390" s="2">
        <v>1</v>
      </c>
      <c r="B3390" s="2">
        <v>2016</v>
      </c>
      <c r="C3390" t="s">
        <v>354</v>
      </c>
      <c r="D3390" t="s">
        <v>48</v>
      </c>
      <c r="E3390" s="2">
        <v>0</v>
      </c>
      <c r="F3390" s="2">
        <v>1</v>
      </c>
      <c r="G3390" t="s">
        <v>270</v>
      </c>
      <c r="H3390" t="s">
        <v>270</v>
      </c>
      <c r="I3390" t="s">
        <v>21</v>
      </c>
      <c r="J3390" t="s">
        <v>72</v>
      </c>
      <c r="K3390" s="3"/>
      <c r="L3390" t="s">
        <v>52</v>
      </c>
      <c r="M3390" t="s">
        <v>73</v>
      </c>
    </row>
    <row r="3391" spans="1:14" x14ac:dyDescent="0.25">
      <c r="A3391" s="2">
        <v>1</v>
      </c>
      <c r="B3391" s="2">
        <v>2016</v>
      </c>
      <c r="C3391" t="s">
        <v>354</v>
      </c>
      <c r="D3391" t="s">
        <v>48</v>
      </c>
      <c r="E3391" s="2">
        <v>0</v>
      </c>
      <c r="F3391" s="2">
        <v>1</v>
      </c>
      <c r="G3391" t="s">
        <v>270</v>
      </c>
      <c r="H3391" t="s">
        <v>270</v>
      </c>
      <c r="I3391" t="s">
        <v>21</v>
      </c>
      <c r="J3391" t="s">
        <v>74</v>
      </c>
      <c r="K3391" s="2">
        <v>1</v>
      </c>
      <c r="L3391" t="s">
        <v>75</v>
      </c>
      <c r="M3391" t="s">
        <v>76</v>
      </c>
      <c r="N3391" t="s">
        <v>77</v>
      </c>
    </row>
    <row r="3392" spans="1:14" x14ac:dyDescent="0.25">
      <c r="A3392" s="2">
        <v>1</v>
      </c>
      <c r="B3392" s="2">
        <v>2016</v>
      </c>
      <c r="C3392" t="s">
        <v>354</v>
      </c>
      <c r="D3392" t="s">
        <v>48</v>
      </c>
      <c r="E3392" s="2">
        <v>0</v>
      </c>
      <c r="F3392" s="2">
        <v>1</v>
      </c>
      <c r="G3392" t="s">
        <v>270</v>
      </c>
      <c r="H3392" t="s">
        <v>270</v>
      </c>
      <c r="I3392" t="s">
        <v>21</v>
      </c>
      <c r="J3392" t="s">
        <v>78</v>
      </c>
      <c r="K3392" s="2">
        <v>8</v>
      </c>
      <c r="L3392" t="s">
        <v>75</v>
      </c>
      <c r="M3392" t="s">
        <v>79</v>
      </c>
      <c r="N3392" t="s">
        <v>239</v>
      </c>
    </row>
    <row r="3393" spans="1:14" x14ac:dyDescent="0.25">
      <c r="A3393" s="2">
        <v>1</v>
      </c>
      <c r="B3393" s="2">
        <v>2016</v>
      </c>
      <c r="C3393" t="s">
        <v>354</v>
      </c>
      <c r="D3393" t="s">
        <v>48</v>
      </c>
      <c r="E3393" s="2">
        <v>0</v>
      </c>
      <c r="F3393" s="2">
        <v>1</v>
      </c>
      <c r="G3393" t="s">
        <v>270</v>
      </c>
      <c r="H3393" t="s">
        <v>270</v>
      </c>
      <c r="I3393" t="s">
        <v>21</v>
      </c>
      <c r="J3393" t="s">
        <v>81</v>
      </c>
      <c r="K3393" s="2">
        <v>1</v>
      </c>
      <c r="L3393" t="s">
        <v>75</v>
      </c>
      <c r="M3393" t="s">
        <v>82</v>
      </c>
      <c r="N3393" t="s">
        <v>83</v>
      </c>
    </row>
    <row r="3394" spans="1:14" x14ac:dyDescent="0.25">
      <c r="A3394" s="2">
        <v>1</v>
      </c>
      <c r="B3394" s="2">
        <v>2016</v>
      </c>
      <c r="C3394" t="s">
        <v>354</v>
      </c>
      <c r="D3394" t="s">
        <v>48</v>
      </c>
      <c r="E3394" s="2">
        <v>0</v>
      </c>
      <c r="F3394" s="2">
        <v>1</v>
      </c>
      <c r="G3394" t="s">
        <v>270</v>
      </c>
      <c r="H3394" t="s">
        <v>270</v>
      </c>
      <c r="I3394" t="s">
        <v>21</v>
      </c>
      <c r="J3394" t="s">
        <v>84</v>
      </c>
      <c r="K3394" s="2">
        <v>4</v>
      </c>
      <c r="L3394" t="s">
        <v>85</v>
      </c>
      <c r="M3394" t="s">
        <v>86</v>
      </c>
      <c r="N3394" t="s">
        <v>87</v>
      </c>
    </row>
    <row r="3395" spans="1:14" x14ac:dyDescent="0.25">
      <c r="A3395" s="2">
        <v>1</v>
      </c>
      <c r="B3395" s="2">
        <v>2016</v>
      </c>
      <c r="C3395" t="s">
        <v>354</v>
      </c>
      <c r="D3395" t="s">
        <v>48</v>
      </c>
      <c r="E3395" s="2">
        <v>0</v>
      </c>
      <c r="F3395" s="2">
        <v>1</v>
      </c>
      <c r="G3395" t="s">
        <v>270</v>
      </c>
      <c r="H3395" t="s">
        <v>270</v>
      </c>
      <c r="I3395" t="s">
        <v>21</v>
      </c>
      <c r="J3395" t="s">
        <v>88</v>
      </c>
      <c r="K3395" s="2">
        <v>3</v>
      </c>
      <c r="L3395" t="s">
        <v>85</v>
      </c>
      <c r="M3395" t="s">
        <v>89</v>
      </c>
      <c r="N3395" t="s">
        <v>126</v>
      </c>
    </row>
    <row r="3396" spans="1:14" x14ac:dyDescent="0.25">
      <c r="A3396" s="2">
        <v>1</v>
      </c>
      <c r="B3396" s="2">
        <v>2016</v>
      </c>
      <c r="C3396" t="s">
        <v>354</v>
      </c>
      <c r="D3396" t="s">
        <v>48</v>
      </c>
      <c r="E3396" s="2">
        <v>0</v>
      </c>
      <c r="F3396" s="2">
        <v>1</v>
      </c>
      <c r="G3396" t="s">
        <v>270</v>
      </c>
      <c r="H3396" t="s">
        <v>270</v>
      </c>
      <c r="I3396" t="s">
        <v>21</v>
      </c>
      <c r="J3396" t="s">
        <v>90</v>
      </c>
      <c r="K3396" s="2">
        <v>3</v>
      </c>
      <c r="L3396" t="s">
        <v>75</v>
      </c>
      <c r="M3396" t="s">
        <v>91</v>
      </c>
      <c r="N3396" t="s">
        <v>95</v>
      </c>
    </row>
    <row r="3397" spans="1:14" x14ac:dyDescent="0.25">
      <c r="A3397" s="2">
        <v>1</v>
      </c>
      <c r="B3397" s="2">
        <v>2016</v>
      </c>
      <c r="C3397" t="s">
        <v>354</v>
      </c>
      <c r="D3397" t="s">
        <v>48</v>
      </c>
      <c r="E3397" s="2">
        <v>0</v>
      </c>
      <c r="F3397" s="2">
        <v>1</v>
      </c>
      <c r="G3397" t="s">
        <v>270</v>
      </c>
      <c r="H3397" t="s">
        <v>270</v>
      </c>
      <c r="I3397" t="s">
        <v>21</v>
      </c>
      <c r="J3397" t="s">
        <v>93</v>
      </c>
      <c r="K3397" s="2">
        <v>2</v>
      </c>
      <c r="L3397" t="s">
        <v>75</v>
      </c>
      <c r="M3397" t="s">
        <v>94</v>
      </c>
      <c r="N3397" t="s">
        <v>176</v>
      </c>
    </row>
    <row r="3398" spans="1:14" x14ac:dyDescent="0.25">
      <c r="A3398" s="2">
        <v>1</v>
      </c>
      <c r="B3398" s="2">
        <v>2016</v>
      </c>
      <c r="C3398" t="s">
        <v>354</v>
      </c>
      <c r="D3398" t="s">
        <v>48</v>
      </c>
      <c r="E3398" s="2">
        <v>0</v>
      </c>
      <c r="F3398" s="2">
        <v>1</v>
      </c>
      <c r="G3398" t="s">
        <v>270</v>
      </c>
      <c r="H3398" t="s">
        <v>270</v>
      </c>
      <c r="I3398" t="s">
        <v>21</v>
      </c>
      <c r="J3398" t="s">
        <v>96</v>
      </c>
      <c r="K3398" s="2">
        <v>3</v>
      </c>
      <c r="L3398" t="s">
        <v>75</v>
      </c>
      <c r="M3398" t="s">
        <v>97</v>
      </c>
      <c r="N3398" t="s">
        <v>95</v>
      </c>
    </row>
    <row r="3399" spans="1:14" x14ac:dyDescent="0.25">
      <c r="A3399" s="2">
        <v>1</v>
      </c>
      <c r="B3399" s="2">
        <v>2016</v>
      </c>
      <c r="C3399" t="s">
        <v>354</v>
      </c>
      <c r="D3399" t="s">
        <v>48</v>
      </c>
      <c r="E3399" s="2">
        <v>0</v>
      </c>
      <c r="F3399" s="2">
        <v>1</v>
      </c>
      <c r="G3399" t="s">
        <v>270</v>
      </c>
      <c r="H3399" t="s">
        <v>270</v>
      </c>
      <c r="I3399" t="s">
        <v>21</v>
      </c>
      <c r="J3399" t="s">
        <v>98</v>
      </c>
      <c r="K3399" s="2">
        <v>3</v>
      </c>
      <c r="L3399" t="s">
        <v>85</v>
      </c>
      <c r="M3399" t="s">
        <v>99</v>
      </c>
      <c r="N3399" t="s">
        <v>126</v>
      </c>
    </row>
    <row r="3400" spans="1:14" x14ac:dyDescent="0.25">
      <c r="A3400" s="2">
        <v>1</v>
      </c>
      <c r="B3400" s="2">
        <v>2016</v>
      </c>
      <c r="C3400" t="s">
        <v>354</v>
      </c>
      <c r="D3400" t="s">
        <v>48</v>
      </c>
      <c r="E3400" s="2">
        <v>0</v>
      </c>
      <c r="F3400" s="2">
        <v>1</v>
      </c>
      <c r="G3400" t="s">
        <v>270</v>
      </c>
      <c r="H3400" t="s">
        <v>270</v>
      </c>
      <c r="I3400" t="s">
        <v>21</v>
      </c>
      <c r="J3400" t="s">
        <v>100</v>
      </c>
      <c r="K3400" s="3"/>
      <c r="L3400" t="s">
        <v>61</v>
      </c>
      <c r="M3400" t="s">
        <v>101</v>
      </c>
    </row>
    <row r="3401" spans="1:14" x14ac:dyDescent="0.25">
      <c r="A3401" s="2">
        <v>1</v>
      </c>
      <c r="B3401" s="2">
        <v>2016</v>
      </c>
      <c r="C3401" t="s">
        <v>354</v>
      </c>
      <c r="D3401" t="s">
        <v>48</v>
      </c>
      <c r="E3401" s="2">
        <v>0</v>
      </c>
      <c r="F3401" s="2">
        <v>1</v>
      </c>
      <c r="G3401" t="s">
        <v>270</v>
      </c>
      <c r="H3401" t="s">
        <v>270</v>
      </c>
      <c r="I3401" t="s">
        <v>21</v>
      </c>
      <c r="J3401" t="s">
        <v>102</v>
      </c>
      <c r="K3401" s="3"/>
      <c r="L3401" t="s">
        <v>61</v>
      </c>
      <c r="M3401" t="s">
        <v>103</v>
      </c>
    </row>
    <row r="3402" spans="1:14" x14ac:dyDescent="0.25">
      <c r="A3402" s="2">
        <v>1</v>
      </c>
      <c r="B3402" s="2">
        <v>2016</v>
      </c>
      <c r="C3402" t="s">
        <v>354</v>
      </c>
      <c r="D3402" t="s">
        <v>48</v>
      </c>
      <c r="E3402" s="2">
        <v>0</v>
      </c>
      <c r="F3402" s="2">
        <v>1</v>
      </c>
      <c r="G3402" t="s">
        <v>270</v>
      </c>
      <c r="H3402" t="s">
        <v>270</v>
      </c>
      <c r="I3402" t="s">
        <v>21</v>
      </c>
      <c r="J3402" t="s">
        <v>104</v>
      </c>
      <c r="K3402" s="3"/>
      <c r="L3402" t="s">
        <v>61</v>
      </c>
      <c r="M3402" t="s">
        <v>105</v>
      </c>
    </row>
    <row r="3403" spans="1:14" x14ac:dyDescent="0.25">
      <c r="A3403" s="2">
        <v>1</v>
      </c>
      <c r="B3403" s="2">
        <v>2016</v>
      </c>
      <c r="C3403" t="s">
        <v>354</v>
      </c>
      <c r="D3403" t="s">
        <v>48</v>
      </c>
      <c r="E3403" s="2">
        <v>0</v>
      </c>
      <c r="F3403" s="2">
        <v>1</v>
      </c>
      <c r="G3403" t="s">
        <v>270</v>
      </c>
      <c r="H3403" t="s">
        <v>270</v>
      </c>
      <c r="I3403" t="s">
        <v>21</v>
      </c>
      <c r="J3403" t="s">
        <v>106</v>
      </c>
      <c r="K3403" s="3"/>
      <c r="L3403" t="s">
        <v>61</v>
      </c>
      <c r="M3403" t="s">
        <v>107</v>
      </c>
    </row>
    <row r="3404" spans="1:14" x14ac:dyDescent="0.25">
      <c r="A3404" s="2">
        <v>1</v>
      </c>
      <c r="B3404" s="2">
        <v>2016</v>
      </c>
      <c r="C3404" t="s">
        <v>354</v>
      </c>
      <c r="D3404" t="s">
        <v>48</v>
      </c>
      <c r="E3404" s="2">
        <v>0</v>
      </c>
      <c r="F3404" s="2">
        <v>1</v>
      </c>
      <c r="G3404" t="s">
        <v>270</v>
      </c>
      <c r="H3404" t="s">
        <v>270</v>
      </c>
      <c r="I3404" t="s">
        <v>21</v>
      </c>
      <c r="J3404" t="s">
        <v>108</v>
      </c>
      <c r="K3404" s="3"/>
      <c r="L3404" t="s">
        <v>61</v>
      </c>
      <c r="M3404" t="s">
        <v>109</v>
      </c>
    </row>
    <row r="3405" spans="1:14" x14ac:dyDescent="0.25">
      <c r="A3405" s="2">
        <v>1</v>
      </c>
      <c r="B3405" s="2">
        <v>2016</v>
      </c>
      <c r="C3405" t="s">
        <v>354</v>
      </c>
      <c r="D3405" t="s">
        <v>48</v>
      </c>
      <c r="E3405" s="2">
        <v>0</v>
      </c>
      <c r="F3405" s="2">
        <v>1</v>
      </c>
      <c r="G3405" t="s">
        <v>270</v>
      </c>
      <c r="H3405" t="s">
        <v>270</v>
      </c>
      <c r="I3405" t="s">
        <v>21</v>
      </c>
      <c r="J3405" t="s">
        <v>110</v>
      </c>
      <c r="K3405" s="3"/>
      <c r="L3405" t="s">
        <v>61</v>
      </c>
      <c r="M3405" t="s">
        <v>111</v>
      </c>
    </row>
    <row r="3406" spans="1:14" x14ac:dyDescent="0.25">
      <c r="A3406" s="2">
        <v>1</v>
      </c>
      <c r="B3406" s="2">
        <v>2016</v>
      </c>
      <c r="C3406" t="s">
        <v>354</v>
      </c>
      <c r="D3406" t="s">
        <v>48</v>
      </c>
      <c r="E3406" s="2">
        <v>0</v>
      </c>
      <c r="F3406" s="2">
        <v>1</v>
      </c>
      <c r="G3406" t="s">
        <v>270</v>
      </c>
      <c r="H3406" t="s">
        <v>270</v>
      </c>
      <c r="I3406" t="s">
        <v>21</v>
      </c>
      <c r="J3406" t="s">
        <v>112</v>
      </c>
      <c r="K3406" s="3"/>
      <c r="L3406" t="s">
        <v>61</v>
      </c>
      <c r="M3406" t="s">
        <v>113</v>
      </c>
    </row>
    <row r="3407" spans="1:14" x14ac:dyDescent="0.25">
      <c r="A3407" s="2">
        <v>1</v>
      </c>
      <c r="B3407" s="2">
        <v>2016</v>
      </c>
      <c r="C3407" t="s">
        <v>354</v>
      </c>
      <c r="D3407" t="s">
        <v>48</v>
      </c>
      <c r="E3407" s="2">
        <v>0</v>
      </c>
      <c r="F3407" s="2">
        <v>1</v>
      </c>
      <c r="G3407" t="s">
        <v>270</v>
      </c>
      <c r="H3407" t="s">
        <v>270</v>
      </c>
      <c r="I3407" t="s">
        <v>21</v>
      </c>
      <c r="J3407" t="s">
        <v>114</v>
      </c>
      <c r="K3407" s="3"/>
      <c r="L3407" t="s">
        <v>61</v>
      </c>
      <c r="M3407" t="s">
        <v>115</v>
      </c>
    </row>
    <row r="3408" spans="1:14" x14ac:dyDescent="0.25">
      <c r="A3408" s="2">
        <v>1</v>
      </c>
      <c r="B3408" s="2">
        <v>2016</v>
      </c>
      <c r="C3408" t="s">
        <v>354</v>
      </c>
      <c r="D3408" t="s">
        <v>48</v>
      </c>
      <c r="E3408" s="2">
        <v>0</v>
      </c>
      <c r="F3408" s="2">
        <v>1</v>
      </c>
      <c r="G3408" t="s">
        <v>270</v>
      </c>
      <c r="H3408" t="s">
        <v>270</v>
      </c>
      <c r="I3408" t="s">
        <v>21</v>
      </c>
      <c r="J3408" t="s">
        <v>116</v>
      </c>
      <c r="K3408" s="2">
        <v>3</v>
      </c>
      <c r="L3408" t="s">
        <v>65</v>
      </c>
      <c r="M3408" t="s">
        <v>117</v>
      </c>
      <c r="N3408" t="s">
        <v>67</v>
      </c>
    </row>
    <row r="3409" spans="1:14" x14ac:dyDescent="0.25">
      <c r="A3409" s="2">
        <v>1</v>
      </c>
      <c r="B3409" s="2">
        <v>2016</v>
      </c>
      <c r="C3409" t="s">
        <v>354</v>
      </c>
      <c r="D3409" t="s">
        <v>48</v>
      </c>
      <c r="E3409" s="2">
        <v>0</v>
      </c>
      <c r="F3409" s="2">
        <v>1</v>
      </c>
      <c r="G3409" t="s">
        <v>270</v>
      </c>
      <c r="H3409" t="s">
        <v>270</v>
      </c>
      <c r="I3409" t="s">
        <v>21</v>
      </c>
      <c r="J3409" t="s">
        <v>118</v>
      </c>
      <c r="K3409" s="2">
        <v>3</v>
      </c>
      <c r="L3409" t="s">
        <v>55</v>
      </c>
      <c r="M3409" t="s">
        <v>119</v>
      </c>
      <c r="N3409" t="s">
        <v>178</v>
      </c>
    </row>
    <row r="3410" spans="1:14" x14ac:dyDescent="0.25">
      <c r="A3410" s="2">
        <v>1</v>
      </c>
      <c r="B3410" s="2">
        <v>2016</v>
      </c>
      <c r="C3410" t="s">
        <v>354</v>
      </c>
      <c r="D3410" t="s">
        <v>48</v>
      </c>
      <c r="E3410" s="2">
        <v>0</v>
      </c>
      <c r="F3410" s="2">
        <v>1</v>
      </c>
      <c r="G3410" t="s">
        <v>270</v>
      </c>
      <c r="H3410" t="s">
        <v>270</v>
      </c>
      <c r="I3410" t="s">
        <v>21</v>
      </c>
      <c r="J3410" t="s">
        <v>120</v>
      </c>
      <c r="K3410" s="2">
        <v>1</v>
      </c>
      <c r="L3410" t="s">
        <v>65</v>
      </c>
      <c r="M3410" t="s">
        <v>121</v>
      </c>
      <c r="N3410" t="s">
        <v>230</v>
      </c>
    </row>
    <row r="3411" spans="1:14" x14ac:dyDescent="0.25">
      <c r="A3411" s="2">
        <v>1</v>
      </c>
      <c r="B3411" s="2">
        <v>2016</v>
      </c>
      <c r="C3411" t="s">
        <v>354</v>
      </c>
      <c r="D3411" t="s">
        <v>48</v>
      </c>
      <c r="E3411" s="2">
        <v>0</v>
      </c>
      <c r="F3411" s="2">
        <v>1</v>
      </c>
      <c r="G3411" t="s">
        <v>270</v>
      </c>
      <c r="H3411" t="s">
        <v>270</v>
      </c>
      <c r="I3411" t="s">
        <v>21</v>
      </c>
      <c r="J3411" t="s">
        <v>122</v>
      </c>
      <c r="K3411" s="2">
        <v>3</v>
      </c>
      <c r="L3411" t="s">
        <v>85</v>
      </c>
      <c r="M3411" t="s">
        <v>123</v>
      </c>
      <c r="N3411" t="s">
        <v>126</v>
      </c>
    </row>
    <row r="3412" spans="1:14" x14ac:dyDescent="0.25">
      <c r="A3412" s="2">
        <v>1</v>
      </c>
      <c r="B3412" s="2">
        <v>2016</v>
      </c>
      <c r="C3412" t="s">
        <v>354</v>
      </c>
      <c r="D3412" t="s">
        <v>48</v>
      </c>
      <c r="E3412" s="2">
        <v>0</v>
      </c>
      <c r="F3412" s="2">
        <v>1</v>
      </c>
      <c r="G3412" t="s">
        <v>270</v>
      </c>
      <c r="H3412" t="s">
        <v>270</v>
      </c>
      <c r="I3412" t="s">
        <v>21</v>
      </c>
      <c r="J3412" t="s">
        <v>124</v>
      </c>
      <c r="K3412" s="2">
        <v>3</v>
      </c>
      <c r="L3412" t="s">
        <v>85</v>
      </c>
      <c r="M3412" t="s">
        <v>125</v>
      </c>
      <c r="N3412" t="s">
        <v>126</v>
      </c>
    </row>
    <row r="3413" spans="1:14" x14ac:dyDescent="0.25">
      <c r="A3413" s="2">
        <v>1</v>
      </c>
      <c r="B3413" s="2">
        <v>2016</v>
      </c>
      <c r="C3413" t="s">
        <v>354</v>
      </c>
      <c r="D3413" t="s">
        <v>48</v>
      </c>
      <c r="E3413" s="2">
        <v>0</v>
      </c>
      <c r="F3413" s="2">
        <v>1</v>
      </c>
      <c r="G3413" t="s">
        <v>270</v>
      </c>
      <c r="H3413" t="s">
        <v>270</v>
      </c>
      <c r="I3413" t="s">
        <v>21</v>
      </c>
      <c r="J3413" t="s">
        <v>127</v>
      </c>
      <c r="K3413" s="2">
        <v>2</v>
      </c>
      <c r="L3413" t="s">
        <v>85</v>
      </c>
      <c r="M3413" t="s">
        <v>128</v>
      </c>
      <c r="N3413" t="s">
        <v>176</v>
      </c>
    </row>
    <row r="3414" spans="1:14" x14ac:dyDescent="0.25">
      <c r="A3414" s="2">
        <v>1</v>
      </c>
      <c r="B3414" s="2">
        <v>2016</v>
      </c>
      <c r="C3414" t="s">
        <v>354</v>
      </c>
      <c r="D3414" t="s">
        <v>48</v>
      </c>
      <c r="E3414" s="2">
        <v>0</v>
      </c>
      <c r="F3414" s="2">
        <v>1</v>
      </c>
      <c r="G3414" t="s">
        <v>270</v>
      </c>
      <c r="H3414" t="s">
        <v>270</v>
      </c>
      <c r="I3414" t="s">
        <v>21</v>
      </c>
      <c r="J3414" t="s">
        <v>129</v>
      </c>
      <c r="K3414" s="2">
        <v>3</v>
      </c>
      <c r="L3414" t="s">
        <v>85</v>
      </c>
      <c r="M3414" t="s">
        <v>130</v>
      </c>
      <c r="N3414" t="s">
        <v>126</v>
      </c>
    </row>
    <row r="3415" spans="1:14" x14ac:dyDescent="0.25">
      <c r="A3415" s="2">
        <v>1</v>
      </c>
      <c r="B3415" s="2">
        <v>2016</v>
      </c>
      <c r="C3415" t="s">
        <v>354</v>
      </c>
      <c r="D3415" t="s">
        <v>48</v>
      </c>
      <c r="E3415" s="2">
        <v>0</v>
      </c>
      <c r="F3415" s="2">
        <v>1</v>
      </c>
      <c r="G3415" t="s">
        <v>270</v>
      </c>
      <c r="H3415" t="s">
        <v>270</v>
      </c>
      <c r="I3415" t="s">
        <v>21</v>
      </c>
      <c r="J3415" t="s">
        <v>131</v>
      </c>
      <c r="K3415" s="2">
        <v>3</v>
      </c>
      <c r="L3415" t="s">
        <v>85</v>
      </c>
      <c r="M3415" t="s">
        <v>132</v>
      </c>
      <c r="N3415" t="s">
        <v>126</v>
      </c>
    </row>
    <row r="3416" spans="1:14" x14ac:dyDescent="0.25">
      <c r="A3416" s="2">
        <v>1</v>
      </c>
      <c r="B3416" s="2">
        <v>2016</v>
      </c>
      <c r="C3416" t="s">
        <v>354</v>
      </c>
      <c r="D3416" t="s">
        <v>48</v>
      </c>
      <c r="E3416" s="2">
        <v>0</v>
      </c>
      <c r="F3416" s="2">
        <v>1</v>
      </c>
      <c r="G3416" t="s">
        <v>270</v>
      </c>
      <c r="H3416" t="s">
        <v>270</v>
      </c>
      <c r="I3416" t="s">
        <v>21</v>
      </c>
      <c r="J3416" t="s">
        <v>133</v>
      </c>
      <c r="K3416" s="2">
        <v>2</v>
      </c>
      <c r="L3416" t="s">
        <v>52</v>
      </c>
      <c r="M3416" t="s">
        <v>134</v>
      </c>
      <c r="N3416" t="s">
        <v>63</v>
      </c>
    </row>
    <row r="3417" spans="1:14" x14ac:dyDescent="0.25">
      <c r="A3417" s="2">
        <v>1</v>
      </c>
      <c r="B3417" s="2">
        <v>2016</v>
      </c>
      <c r="C3417" t="s">
        <v>354</v>
      </c>
      <c r="D3417" t="s">
        <v>48</v>
      </c>
      <c r="E3417" s="2">
        <v>0</v>
      </c>
      <c r="F3417" s="2">
        <v>1</v>
      </c>
      <c r="G3417" t="s">
        <v>270</v>
      </c>
      <c r="H3417" t="s">
        <v>270</v>
      </c>
      <c r="I3417" t="s">
        <v>21</v>
      </c>
      <c r="J3417" t="s">
        <v>135</v>
      </c>
      <c r="K3417" s="2">
        <v>2</v>
      </c>
      <c r="L3417" t="s">
        <v>55</v>
      </c>
      <c r="M3417" t="s">
        <v>136</v>
      </c>
      <c r="N3417" t="s">
        <v>187</v>
      </c>
    </row>
    <row r="3418" spans="1:14" x14ac:dyDescent="0.25">
      <c r="A3418" s="2">
        <v>1</v>
      </c>
      <c r="B3418" s="2">
        <v>2016</v>
      </c>
      <c r="C3418" t="s">
        <v>354</v>
      </c>
      <c r="D3418" t="s">
        <v>48</v>
      </c>
      <c r="E3418" s="2">
        <v>0</v>
      </c>
      <c r="F3418" s="2">
        <v>1</v>
      </c>
      <c r="G3418" t="s">
        <v>270</v>
      </c>
      <c r="H3418" t="s">
        <v>270</v>
      </c>
      <c r="I3418" t="s">
        <v>21</v>
      </c>
      <c r="J3418" t="s">
        <v>137</v>
      </c>
      <c r="K3418" s="2">
        <v>5</v>
      </c>
      <c r="L3418" t="s">
        <v>55</v>
      </c>
      <c r="M3418" t="s">
        <v>138</v>
      </c>
      <c r="N3418" t="s">
        <v>185</v>
      </c>
    </row>
    <row r="3419" spans="1:14" x14ac:dyDescent="0.25">
      <c r="A3419" s="2">
        <v>1</v>
      </c>
      <c r="B3419" s="2">
        <v>2016</v>
      </c>
      <c r="C3419" t="s">
        <v>354</v>
      </c>
      <c r="D3419" t="s">
        <v>48</v>
      </c>
      <c r="E3419" s="2">
        <v>0</v>
      </c>
      <c r="F3419" s="2">
        <v>1</v>
      </c>
      <c r="G3419" t="s">
        <v>270</v>
      </c>
      <c r="H3419" t="s">
        <v>270</v>
      </c>
      <c r="I3419" t="s">
        <v>21</v>
      </c>
      <c r="J3419" t="s">
        <v>139</v>
      </c>
      <c r="K3419" s="2">
        <v>3</v>
      </c>
      <c r="L3419" t="s">
        <v>85</v>
      </c>
      <c r="M3419" t="s">
        <v>140</v>
      </c>
      <c r="N3419" t="s">
        <v>126</v>
      </c>
    </row>
    <row r="3420" spans="1:14" x14ac:dyDescent="0.25">
      <c r="A3420" s="2">
        <v>1</v>
      </c>
      <c r="B3420" s="2">
        <v>2016</v>
      </c>
      <c r="C3420" t="s">
        <v>354</v>
      </c>
      <c r="D3420" t="s">
        <v>48</v>
      </c>
      <c r="E3420" s="2">
        <v>0</v>
      </c>
      <c r="F3420" s="2">
        <v>1</v>
      </c>
      <c r="G3420" t="s">
        <v>270</v>
      </c>
      <c r="H3420" t="s">
        <v>270</v>
      </c>
      <c r="I3420" t="s">
        <v>21</v>
      </c>
      <c r="J3420" t="s">
        <v>141</v>
      </c>
      <c r="K3420" s="2">
        <v>3</v>
      </c>
      <c r="L3420" t="s">
        <v>85</v>
      </c>
      <c r="M3420" t="s">
        <v>142</v>
      </c>
      <c r="N3420" t="s">
        <v>126</v>
      </c>
    </row>
    <row r="3421" spans="1:14" x14ac:dyDescent="0.25">
      <c r="A3421" s="2">
        <v>1</v>
      </c>
      <c r="B3421" s="2">
        <v>2016</v>
      </c>
      <c r="C3421" t="s">
        <v>354</v>
      </c>
      <c r="D3421" t="s">
        <v>48</v>
      </c>
      <c r="E3421" s="2">
        <v>0</v>
      </c>
      <c r="F3421" s="2">
        <v>1</v>
      </c>
      <c r="G3421" t="s">
        <v>270</v>
      </c>
      <c r="H3421" t="s">
        <v>270</v>
      </c>
      <c r="I3421" t="s">
        <v>21</v>
      </c>
      <c r="J3421" t="s">
        <v>143</v>
      </c>
      <c r="K3421" s="2">
        <v>3</v>
      </c>
      <c r="L3421" t="s">
        <v>85</v>
      </c>
      <c r="M3421" t="s">
        <v>144</v>
      </c>
      <c r="N3421" t="s">
        <v>126</v>
      </c>
    </row>
    <row r="3422" spans="1:14" x14ac:dyDescent="0.25">
      <c r="A3422" s="2">
        <v>1</v>
      </c>
      <c r="B3422" s="2">
        <v>2016</v>
      </c>
      <c r="C3422" t="s">
        <v>354</v>
      </c>
      <c r="D3422" t="s">
        <v>48</v>
      </c>
      <c r="E3422" s="2">
        <v>0</v>
      </c>
      <c r="F3422" s="2">
        <v>1</v>
      </c>
      <c r="G3422" t="s">
        <v>270</v>
      </c>
      <c r="H3422" t="s">
        <v>270</v>
      </c>
      <c r="I3422" t="s">
        <v>21</v>
      </c>
      <c r="J3422" t="s">
        <v>145</v>
      </c>
      <c r="K3422" s="2">
        <v>2</v>
      </c>
      <c r="L3422" t="s">
        <v>55</v>
      </c>
      <c r="M3422" t="s">
        <v>146</v>
      </c>
      <c r="N3422" t="s">
        <v>187</v>
      </c>
    </row>
    <row r="3423" spans="1:14" x14ac:dyDescent="0.25">
      <c r="A3423" s="2">
        <v>1</v>
      </c>
      <c r="B3423" s="2">
        <v>2016</v>
      </c>
      <c r="C3423" t="s">
        <v>354</v>
      </c>
      <c r="D3423" t="s">
        <v>48</v>
      </c>
      <c r="E3423" s="2">
        <v>0</v>
      </c>
      <c r="F3423" s="2">
        <v>1</v>
      </c>
      <c r="G3423" t="s">
        <v>270</v>
      </c>
      <c r="H3423" t="s">
        <v>270</v>
      </c>
      <c r="I3423" t="s">
        <v>21</v>
      </c>
      <c r="J3423" t="s">
        <v>147</v>
      </c>
      <c r="K3423" s="2">
        <v>2</v>
      </c>
      <c r="L3423" t="s">
        <v>55</v>
      </c>
      <c r="M3423" t="s">
        <v>148</v>
      </c>
      <c r="N3423" t="s">
        <v>187</v>
      </c>
    </row>
    <row r="3424" spans="1:14" x14ac:dyDescent="0.25">
      <c r="A3424" s="2">
        <v>1</v>
      </c>
      <c r="B3424" s="2">
        <v>2016</v>
      </c>
      <c r="C3424" t="s">
        <v>354</v>
      </c>
      <c r="D3424" t="s">
        <v>48</v>
      </c>
      <c r="E3424" s="2">
        <v>0</v>
      </c>
      <c r="F3424" s="2">
        <v>1</v>
      </c>
      <c r="G3424" t="s">
        <v>270</v>
      </c>
      <c r="H3424" t="s">
        <v>270</v>
      </c>
      <c r="I3424" t="s">
        <v>21</v>
      </c>
      <c r="J3424" t="s">
        <v>149</v>
      </c>
      <c r="K3424" s="2">
        <v>3</v>
      </c>
      <c r="L3424" t="s">
        <v>55</v>
      </c>
      <c r="M3424" t="s">
        <v>150</v>
      </c>
      <c r="N3424" t="s">
        <v>178</v>
      </c>
    </row>
    <row r="3425" spans="1:14" x14ac:dyDescent="0.25">
      <c r="A3425" s="2">
        <v>1</v>
      </c>
      <c r="B3425" s="2">
        <v>2016</v>
      </c>
      <c r="C3425" t="s">
        <v>354</v>
      </c>
      <c r="D3425" t="s">
        <v>48</v>
      </c>
      <c r="E3425" s="2">
        <v>0</v>
      </c>
      <c r="F3425" s="2">
        <v>1</v>
      </c>
      <c r="G3425" t="s">
        <v>270</v>
      </c>
      <c r="H3425" t="s">
        <v>270</v>
      </c>
      <c r="I3425" t="s">
        <v>21</v>
      </c>
      <c r="J3425" t="s">
        <v>151</v>
      </c>
      <c r="K3425" s="3"/>
      <c r="L3425" t="s">
        <v>52</v>
      </c>
      <c r="M3425" t="s">
        <v>152</v>
      </c>
    </row>
    <row r="3426" spans="1:14" x14ac:dyDescent="0.25">
      <c r="A3426" s="2">
        <v>1</v>
      </c>
      <c r="B3426" s="2">
        <v>2016</v>
      </c>
      <c r="C3426" t="s">
        <v>354</v>
      </c>
      <c r="D3426" t="s">
        <v>48</v>
      </c>
      <c r="E3426" s="2">
        <v>0</v>
      </c>
      <c r="F3426" s="2">
        <v>1</v>
      </c>
      <c r="G3426" t="s">
        <v>270</v>
      </c>
      <c r="H3426" t="s">
        <v>270</v>
      </c>
      <c r="I3426" t="s">
        <v>21</v>
      </c>
      <c r="J3426" t="s">
        <v>153</v>
      </c>
      <c r="K3426" s="2">
        <v>3</v>
      </c>
      <c r="L3426" t="s">
        <v>75</v>
      </c>
      <c r="M3426" t="s">
        <v>154</v>
      </c>
      <c r="N3426" t="s">
        <v>217</v>
      </c>
    </row>
    <row r="3427" spans="1:14" x14ac:dyDescent="0.25">
      <c r="A3427" s="2">
        <v>1</v>
      </c>
      <c r="B3427" s="2">
        <v>2016</v>
      </c>
      <c r="C3427" t="s">
        <v>354</v>
      </c>
      <c r="D3427" t="s">
        <v>48</v>
      </c>
      <c r="E3427" s="2">
        <v>0</v>
      </c>
      <c r="F3427" s="2">
        <v>1</v>
      </c>
      <c r="G3427" t="s">
        <v>270</v>
      </c>
      <c r="H3427" t="s">
        <v>270</v>
      </c>
      <c r="I3427" t="s">
        <v>21</v>
      </c>
      <c r="J3427" t="s">
        <v>156</v>
      </c>
      <c r="K3427" s="2">
        <v>1</v>
      </c>
      <c r="L3427" t="s">
        <v>75</v>
      </c>
      <c r="M3427" t="s">
        <v>157</v>
      </c>
      <c r="N3427" t="s">
        <v>158</v>
      </c>
    </row>
    <row r="3428" spans="1:14" x14ac:dyDescent="0.25">
      <c r="A3428" s="2">
        <v>1</v>
      </c>
      <c r="B3428" s="2">
        <v>2016</v>
      </c>
      <c r="C3428" t="s">
        <v>354</v>
      </c>
      <c r="D3428" t="s">
        <v>48</v>
      </c>
      <c r="E3428" s="2">
        <v>0</v>
      </c>
      <c r="F3428" s="2">
        <v>1</v>
      </c>
      <c r="G3428" t="s">
        <v>270</v>
      </c>
      <c r="H3428" t="s">
        <v>270</v>
      </c>
      <c r="I3428" t="s">
        <v>21</v>
      </c>
      <c r="J3428" t="s">
        <v>159</v>
      </c>
      <c r="K3428" s="3"/>
      <c r="L3428" t="s">
        <v>52</v>
      </c>
      <c r="M3428" t="s">
        <v>160</v>
      </c>
    </row>
    <row r="3429" spans="1:14" x14ac:dyDescent="0.25">
      <c r="A3429" s="2">
        <v>1</v>
      </c>
      <c r="B3429" s="2">
        <v>2016</v>
      </c>
      <c r="C3429" t="s">
        <v>354</v>
      </c>
      <c r="D3429" t="s">
        <v>48</v>
      </c>
      <c r="E3429" s="2">
        <v>0</v>
      </c>
      <c r="F3429" s="2">
        <v>1</v>
      </c>
      <c r="G3429" t="s">
        <v>270</v>
      </c>
      <c r="H3429" t="s">
        <v>270</v>
      </c>
      <c r="I3429" t="s">
        <v>21</v>
      </c>
      <c r="J3429" t="s">
        <v>161</v>
      </c>
      <c r="K3429" s="3"/>
      <c r="L3429" t="s">
        <v>52</v>
      </c>
      <c r="M3429" t="s">
        <v>162</v>
      </c>
    </row>
    <row r="3430" spans="1:14" x14ac:dyDescent="0.25">
      <c r="A3430" s="2">
        <v>1</v>
      </c>
      <c r="B3430" s="2">
        <v>2016</v>
      </c>
      <c r="C3430" t="s">
        <v>354</v>
      </c>
      <c r="D3430" t="s">
        <v>48</v>
      </c>
      <c r="E3430" s="2">
        <v>0</v>
      </c>
      <c r="F3430" s="2">
        <v>1</v>
      </c>
      <c r="G3430" t="s">
        <v>270</v>
      </c>
      <c r="H3430" t="s">
        <v>270</v>
      </c>
      <c r="I3430" t="s">
        <v>21</v>
      </c>
      <c r="J3430" t="s">
        <v>163</v>
      </c>
      <c r="K3430" s="2">
        <v>2</v>
      </c>
      <c r="L3430" t="s">
        <v>52</v>
      </c>
      <c r="M3430" t="s">
        <v>164</v>
      </c>
      <c r="N3430" t="s">
        <v>177</v>
      </c>
    </row>
    <row r="3431" spans="1:14" x14ac:dyDescent="0.25">
      <c r="A3431" s="2">
        <v>1</v>
      </c>
      <c r="B3431" s="2">
        <v>2016</v>
      </c>
      <c r="C3431" t="s">
        <v>354</v>
      </c>
      <c r="D3431" t="s">
        <v>48</v>
      </c>
      <c r="E3431" s="2">
        <v>0</v>
      </c>
      <c r="F3431" s="2">
        <v>1</v>
      </c>
      <c r="G3431" t="s">
        <v>270</v>
      </c>
      <c r="H3431" t="s">
        <v>270</v>
      </c>
      <c r="I3431" t="s">
        <v>21</v>
      </c>
      <c r="J3431" t="s">
        <v>166</v>
      </c>
      <c r="K3431" s="2">
        <v>3</v>
      </c>
      <c r="L3431" t="s">
        <v>55</v>
      </c>
      <c r="M3431" t="s">
        <v>167</v>
      </c>
      <c r="N3431" t="s">
        <v>178</v>
      </c>
    </row>
    <row r="3432" spans="1:14" x14ac:dyDescent="0.25">
      <c r="A3432" s="2">
        <v>1</v>
      </c>
      <c r="B3432" s="2">
        <v>2016</v>
      </c>
      <c r="C3432" t="s">
        <v>355</v>
      </c>
      <c r="D3432" t="s">
        <v>48</v>
      </c>
      <c r="E3432" s="2">
        <v>1</v>
      </c>
      <c r="F3432" s="2">
        <v>1</v>
      </c>
      <c r="G3432" t="s">
        <v>356</v>
      </c>
      <c r="H3432" t="s">
        <v>356</v>
      </c>
      <c r="I3432" t="s">
        <v>17</v>
      </c>
      <c r="J3432" t="s">
        <v>51</v>
      </c>
      <c r="K3432" s="2">
        <v>2</v>
      </c>
      <c r="L3432" t="s">
        <v>52</v>
      </c>
      <c r="M3432" t="s">
        <v>53</v>
      </c>
      <c r="N3432" t="s">
        <v>274</v>
      </c>
    </row>
    <row r="3433" spans="1:14" x14ac:dyDescent="0.25">
      <c r="A3433" s="2">
        <v>1</v>
      </c>
      <c r="B3433" s="2">
        <v>2016</v>
      </c>
      <c r="C3433" t="s">
        <v>355</v>
      </c>
      <c r="D3433" t="s">
        <v>48</v>
      </c>
      <c r="E3433" s="2">
        <v>1</v>
      </c>
      <c r="F3433" s="2">
        <v>1</v>
      </c>
      <c r="G3433" t="s">
        <v>356</v>
      </c>
      <c r="H3433" t="s">
        <v>356</v>
      </c>
      <c r="I3433" t="s">
        <v>17</v>
      </c>
      <c r="J3433" t="s">
        <v>54</v>
      </c>
      <c r="K3433" s="2">
        <v>4</v>
      </c>
      <c r="L3433" t="s">
        <v>55</v>
      </c>
      <c r="M3433" t="s">
        <v>56</v>
      </c>
      <c r="N3433" t="s">
        <v>57</v>
      </c>
    </row>
    <row r="3434" spans="1:14" x14ac:dyDescent="0.25">
      <c r="A3434" s="2">
        <v>1</v>
      </c>
      <c r="B3434" s="2">
        <v>2016</v>
      </c>
      <c r="C3434" t="s">
        <v>355</v>
      </c>
      <c r="D3434" t="s">
        <v>48</v>
      </c>
      <c r="E3434" s="2">
        <v>1</v>
      </c>
      <c r="F3434" s="2">
        <v>1</v>
      </c>
      <c r="G3434" t="s">
        <v>356</v>
      </c>
      <c r="H3434" t="s">
        <v>356</v>
      </c>
      <c r="I3434" t="s">
        <v>17</v>
      </c>
      <c r="J3434" t="s">
        <v>58</v>
      </c>
      <c r="K3434" s="2">
        <v>4</v>
      </c>
      <c r="L3434" t="s">
        <v>55</v>
      </c>
      <c r="M3434" t="s">
        <v>59</v>
      </c>
      <c r="N3434" t="s">
        <v>57</v>
      </c>
    </row>
    <row r="3435" spans="1:14" x14ac:dyDescent="0.25">
      <c r="A3435" s="2">
        <v>1</v>
      </c>
      <c r="B3435" s="2">
        <v>2016</v>
      </c>
      <c r="C3435" t="s">
        <v>355</v>
      </c>
      <c r="D3435" t="s">
        <v>48</v>
      </c>
      <c r="E3435" s="2">
        <v>1</v>
      </c>
      <c r="F3435" s="2">
        <v>1</v>
      </c>
      <c r="G3435" t="s">
        <v>356</v>
      </c>
      <c r="H3435" t="s">
        <v>356</v>
      </c>
      <c r="I3435" t="s">
        <v>17</v>
      </c>
      <c r="J3435" t="s">
        <v>60</v>
      </c>
      <c r="K3435" s="2">
        <v>2</v>
      </c>
      <c r="L3435" t="s">
        <v>61</v>
      </c>
      <c r="M3435" t="s">
        <v>62</v>
      </c>
      <c r="N3435" t="s">
        <v>63</v>
      </c>
    </row>
    <row r="3436" spans="1:14" x14ac:dyDescent="0.25">
      <c r="A3436" s="2">
        <v>1</v>
      </c>
      <c r="B3436" s="2">
        <v>2016</v>
      </c>
      <c r="C3436" t="s">
        <v>355</v>
      </c>
      <c r="D3436" t="s">
        <v>48</v>
      </c>
      <c r="E3436" s="2">
        <v>1</v>
      </c>
      <c r="F3436" s="2">
        <v>1</v>
      </c>
      <c r="G3436" t="s">
        <v>356</v>
      </c>
      <c r="H3436" t="s">
        <v>356</v>
      </c>
      <c r="I3436" t="s">
        <v>17</v>
      </c>
      <c r="J3436" t="s">
        <v>64</v>
      </c>
      <c r="K3436" s="2">
        <v>3</v>
      </c>
      <c r="L3436" t="s">
        <v>65</v>
      </c>
      <c r="M3436" t="s">
        <v>66</v>
      </c>
      <c r="N3436" t="s">
        <v>67</v>
      </c>
    </row>
    <row r="3437" spans="1:14" x14ac:dyDescent="0.25">
      <c r="A3437" s="2">
        <v>1</v>
      </c>
      <c r="B3437" s="2">
        <v>2016</v>
      </c>
      <c r="C3437" t="s">
        <v>355</v>
      </c>
      <c r="D3437" t="s">
        <v>48</v>
      </c>
      <c r="E3437" s="2">
        <v>1</v>
      </c>
      <c r="F3437" s="2">
        <v>1</v>
      </c>
      <c r="G3437" t="s">
        <v>356</v>
      </c>
      <c r="H3437" t="s">
        <v>356</v>
      </c>
      <c r="I3437" t="s">
        <v>17</v>
      </c>
      <c r="J3437" t="s">
        <v>68</v>
      </c>
      <c r="K3437" s="2">
        <v>3</v>
      </c>
      <c r="L3437" t="s">
        <v>65</v>
      </c>
      <c r="M3437" t="s">
        <v>69</v>
      </c>
      <c r="N3437" t="s">
        <v>67</v>
      </c>
    </row>
    <row r="3438" spans="1:14" x14ac:dyDescent="0.25">
      <c r="A3438" s="2">
        <v>1</v>
      </c>
      <c r="B3438" s="2">
        <v>2016</v>
      </c>
      <c r="C3438" t="s">
        <v>355</v>
      </c>
      <c r="D3438" t="s">
        <v>48</v>
      </c>
      <c r="E3438" s="2">
        <v>1</v>
      </c>
      <c r="F3438" s="2">
        <v>1</v>
      </c>
      <c r="G3438" t="s">
        <v>356</v>
      </c>
      <c r="H3438" t="s">
        <v>356</v>
      </c>
      <c r="I3438" t="s">
        <v>17</v>
      </c>
      <c r="J3438" t="s">
        <v>70</v>
      </c>
      <c r="K3438" s="2">
        <v>3</v>
      </c>
      <c r="L3438" t="s">
        <v>65</v>
      </c>
      <c r="M3438" t="s">
        <v>71</v>
      </c>
      <c r="N3438" t="s">
        <v>67</v>
      </c>
    </row>
    <row r="3439" spans="1:14" x14ac:dyDescent="0.25">
      <c r="A3439" s="2">
        <v>1</v>
      </c>
      <c r="B3439" s="2">
        <v>2016</v>
      </c>
      <c r="C3439" t="s">
        <v>355</v>
      </c>
      <c r="D3439" t="s">
        <v>48</v>
      </c>
      <c r="E3439" s="2">
        <v>1</v>
      </c>
      <c r="F3439" s="2">
        <v>1</v>
      </c>
      <c r="G3439" t="s">
        <v>356</v>
      </c>
      <c r="H3439" t="s">
        <v>356</v>
      </c>
      <c r="I3439" t="s">
        <v>17</v>
      </c>
      <c r="J3439" t="s">
        <v>72</v>
      </c>
      <c r="K3439" s="2">
        <v>1</v>
      </c>
      <c r="L3439" t="s">
        <v>52</v>
      </c>
      <c r="M3439" t="s">
        <v>73</v>
      </c>
      <c r="N3439" t="s">
        <v>177</v>
      </c>
    </row>
    <row r="3440" spans="1:14" x14ac:dyDescent="0.25">
      <c r="A3440" s="2">
        <v>1</v>
      </c>
      <c r="B3440" s="2">
        <v>2016</v>
      </c>
      <c r="C3440" t="s">
        <v>355</v>
      </c>
      <c r="D3440" t="s">
        <v>48</v>
      </c>
      <c r="E3440" s="2">
        <v>1</v>
      </c>
      <c r="F3440" s="2">
        <v>1</v>
      </c>
      <c r="G3440" t="s">
        <v>356</v>
      </c>
      <c r="H3440" t="s">
        <v>356</v>
      </c>
      <c r="I3440" t="s">
        <v>17</v>
      </c>
      <c r="J3440" t="s">
        <v>74</v>
      </c>
      <c r="K3440" s="2">
        <v>1</v>
      </c>
      <c r="L3440" t="s">
        <v>75</v>
      </c>
      <c r="M3440" t="s">
        <v>76</v>
      </c>
      <c r="N3440" t="s">
        <v>77</v>
      </c>
    </row>
    <row r="3441" spans="1:14" x14ac:dyDescent="0.25">
      <c r="A3441" s="2">
        <v>1</v>
      </c>
      <c r="B3441" s="2">
        <v>2016</v>
      </c>
      <c r="C3441" t="s">
        <v>355</v>
      </c>
      <c r="D3441" t="s">
        <v>48</v>
      </c>
      <c r="E3441" s="2">
        <v>1</v>
      </c>
      <c r="F3441" s="2">
        <v>1</v>
      </c>
      <c r="G3441" t="s">
        <v>356</v>
      </c>
      <c r="H3441" t="s">
        <v>356</v>
      </c>
      <c r="I3441" t="s">
        <v>17</v>
      </c>
      <c r="J3441" t="s">
        <v>78</v>
      </c>
      <c r="K3441" s="2">
        <v>1</v>
      </c>
      <c r="L3441" t="s">
        <v>75</v>
      </c>
      <c r="M3441" t="s">
        <v>79</v>
      </c>
      <c r="N3441" t="s">
        <v>80</v>
      </c>
    </row>
    <row r="3442" spans="1:14" x14ac:dyDescent="0.25">
      <c r="A3442" s="2">
        <v>1</v>
      </c>
      <c r="B3442" s="2">
        <v>2016</v>
      </c>
      <c r="C3442" t="s">
        <v>355</v>
      </c>
      <c r="D3442" t="s">
        <v>48</v>
      </c>
      <c r="E3442" s="2">
        <v>1</v>
      </c>
      <c r="F3442" s="2">
        <v>1</v>
      </c>
      <c r="G3442" t="s">
        <v>356</v>
      </c>
      <c r="H3442" t="s">
        <v>356</v>
      </c>
      <c r="I3442" t="s">
        <v>17</v>
      </c>
      <c r="J3442" t="s">
        <v>81</v>
      </c>
      <c r="K3442" s="2">
        <v>1</v>
      </c>
      <c r="L3442" t="s">
        <v>75</v>
      </c>
      <c r="M3442" t="s">
        <v>82</v>
      </c>
      <c r="N3442" t="s">
        <v>83</v>
      </c>
    </row>
    <row r="3443" spans="1:14" x14ac:dyDescent="0.25">
      <c r="A3443" s="2">
        <v>1</v>
      </c>
      <c r="B3443" s="2">
        <v>2016</v>
      </c>
      <c r="C3443" t="s">
        <v>355</v>
      </c>
      <c r="D3443" t="s">
        <v>48</v>
      </c>
      <c r="E3443" s="2">
        <v>1</v>
      </c>
      <c r="F3443" s="2">
        <v>1</v>
      </c>
      <c r="G3443" t="s">
        <v>356</v>
      </c>
      <c r="H3443" t="s">
        <v>356</v>
      </c>
      <c r="I3443" t="s">
        <v>17</v>
      </c>
      <c r="J3443" t="s">
        <v>84</v>
      </c>
      <c r="K3443" s="2">
        <v>4</v>
      </c>
      <c r="L3443" t="s">
        <v>85</v>
      </c>
      <c r="M3443" t="s">
        <v>86</v>
      </c>
      <c r="N3443" t="s">
        <v>87</v>
      </c>
    </row>
    <row r="3444" spans="1:14" x14ac:dyDescent="0.25">
      <c r="A3444" s="2">
        <v>1</v>
      </c>
      <c r="B3444" s="2">
        <v>2016</v>
      </c>
      <c r="C3444" t="s">
        <v>355</v>
      </c>
      <c r="D3444" t="s">
        <v>48</v>
      </c>
      <c r="E3444" s="2">
        <v>1</v>
      </c>
      <c r="F3444" s="2">
        <v>1</v>
      </c>
      <c r="G3444" t="s">
        <v>356</v>
      </c>
      <c r="H3444" t="s">
        <v>356</v>
      </c>
      <c r="I3444" t="s">
        <v>17</v>
      </c>
      <c r="J3444" t="s">
        <v>88</v>
      </c>
      <c r="K3444" s="2">
        <v>4</v>
      </c>
      <c r="L3444" t="s">
        <v>85</v>
      </c>
      <c r="M3444" t="s">
        <v>89</v>
      </c>
      <c r="N3444" t="s">
        <v>87</v>
      </c>
    </row>
    <row r="3445" spans="1:14" x14ac:dyDescent="0.25">
      <c r="A3445" s="2">
        <v>1</v>
      </c>
      <c r="B3445" s="2">
        <v>2016</v>
      </c>
      <c r="C3445" t="s">
        <v>355</v>
      </c>
      <c r="D3445" t="s">
        <v>48</v>
      </c>
      <c r="E3445" s="2">
        <v>1</v>
      </c>
      <c r="F3445" s="2">
        <v>1</v>
      </c>
      <c r="G3445" t="s">
        <v>356</v>
      </c>
      <c r="H3445" t="s">
        <v>356</v>
      </c>
      <c r="I3445" t="s">
        <v>17</v>
      </c>
      <c r="J3445" t="s">
        <v>90</v>
      </c>
      <c r="K3445" s="2">
        <v>4</v>
      </c>
      <c r="L3445" t="s">
        <v>75</v>
      </c>
      <c r="M3445" t="s">
        <v>91</v>
      </c>
      <c r="N3445" t="s">
        <v>92</v>
      </c>
    </row>
    <row r="3446" spans="1:14" x14ac:dyDescent="0.25">
      <c r="A3446" s="2">
        <v>1</v>
      </c>
      <c r="B3446" s="2">
        <v>2016</v>
      </c>
      <c r="C3446" t="s">
        <v>355</v>
      </c>
      <c r="D3446" t="s">
        <v>48</v>
      </c>
      <c r="E3446" s="2">
        <v>1</v>
      </c>
      <c r="F3446" s="2">
        <v>1</v>
      </c>
      <c r="G3446" t="s">
        <v>356</v>
      </c>
      <c r="H3446" t="s">
        <v>356</v>
      </c>
      <c r="I3446" t="s">
        <v>17</v>
      </c>
      <c r="J3446" t="s">
        <v>93</v>
      </c>
      <c r="K3446" s="2">
        <v>4</v>
      </c>
      <c r="L3446" t="s">
        <v>75</v>
      </c>
      <c r="M3446" t="s">
        <v>94</v>
      </c>
      <c r="N3446" t="s">
        <v>92</v>
      </c>
    </row>
    <row r="3447" spans="1:14" x14ac:dyDescent="0.25">
      <c r="A3447" s="2">
        <v>1</v>
      </c>
      <c r="B3447" s="2">
        <v>2016</v>
      </c>
      <c r="C3447" t="s">
        <v>355</v>
      </c>
      <c r="D3447" t="s">
        <v>48</v>
      </c>
      <c r="E3447" s="2">
        <v>1</v>
      </c>
      <c r="F3447" s="2">
        <v>1</v>
      </c>
      <c r="G3447" t="s">
        <v>356</v>
      </c>
      <c r="H3447" t="s">
        <v>356</v>
      </c>
      <c r="I3447" t="s">
        <v>17</v>
      </c>
      <c r="J3447" t="s">
        <v>96</v>
      </c>
      <c r="K3447" s="2">
        <v>4</v>
      </c>
      <c r="L3447" t="s">
        <v>75</v>
      </c>
      <c r="M3447" t="s">
        <v>97</v>
      </c>
      <c r="N3447" t="s">
        <v>92</v>
      </c>
    </row>
    <row r="3448" spans="1:14" x14ac:dyDescent="0.25">
      <c r="A3448" s="2">
        <v>1</v>
      </c>
      <c r="B3448" s="2">
        <v>2016</v>
      </c>
      <c r="C3448" t="s">
        <v>355</v>
      </c>
      <c r="D3448" t="s">
        <v>48</v>
      </c>
      <c r="E3448" s="2">
        <v>1</v>
      </c>
      <c r="F3448" s="2">
        <v>1</v>
      </c>
      <c r="G3448" t="s">
        <v>356</v>
      </c>
      <c r="H3448" t="s">
        <v>356</v>
      </c>
      <c r="I3448" t="s">
        <v>17</v>
      </c>
      <c r="J3448" t="s">
        <v>98</v>
      </c>
      <c r="K3448" s="2">
        <v>4</v>
      </c>
      <c r="L3448" t="s">
        <v>85</v>
      </c>
      <c r="M3448" t="s">
        <v>99</v>
      </c>
      <c r="N3448" t="s">
        <v>87</v>
      </c>
    </row>
    <row r="3449" spans="1:14" x14ac:dyDescent="0.25">
      <c r="A3449" s="2">
        <v>1</v>
      </c>
      <c r="B3449" s="2">
        <v>2016</v>
      </c>
      <c r="C3449" t="s">
        <v>355</v>
      </c>
      <c r="D3449" t="s">
        <v>48</v>
      </c>
      <c r="E3449" s="2">
        <v>1</v>
      </c>
      <c r="F3449" s="2">
        <v>1</v>
      </c>
      <c r="G3449" t="s">
        <v>356</v>
      </c>
      <c r="H3449" t="s">
        <v>356</v>
      </c>
      <c r="I3449" t="s">
        <v>17</v>
      </c>
      <c r="J3449" t="s">
        <v>100</v>
      </c>
      <c r="K3449" s="3"/>
      <c r="L3449" t="s">
        <v>61</v>
      </c>
      <c r="M3449" t="s">
        <v>101</v>
      </c>
    </row>
    <row r="3450" spans="1:14" x14ac:dyDescent="0.25">
      <c r="A3450" s="2">
        <v>1</v>
      </c>
      <c r="B3450" s="2">
        <v>2016</v>
      </c>
      <c r="C3450" t="s">
        <v>355</v>
      </c>
      <c r="D3450" t="s">
        <v>48</v>
      </c>
      <c r="E3450" s="2">
        <v>1</v>
      </c>
      <c r="F3450" s="2">
        <v>1</v>
      </c>
      <c r="G3450" t="s">
        <v>356</v>
      </c>
      <c r="H3450" t="s">
        <v>356</v>
      </c>
      <c r="I3450" t="s">
        <v>17</v>
      </c>
      <c r="J3450" t="s">
        <v>102</v>
      </c>
      <c r="K3450" s="3"/>
      <c r="L3450" t="s">
        <v>61</v>
      </c>
      <c r="M3450" t="s">
        <v>103</v>
      </c>
    </row>
    <row r="3451" spans="1:14" x14ac:dyDescent="0.25">
      <c r="A3451" s="2">
        <v>1</v>
      </c>
      <c r="B3451" s="2">
        <v>2016</v>
      </c>
      <c r="C3451" t="s">
        <v>355</v>
      </c>
      <c r="D3451" t="s">
        <v>48</v>
      </c>
      <c r="E3451" s="2">
        <v>1</v>
      </c>
      <c r="F3451" s="2">
        <v>1</v>
      </c>
      <c r="G3451" t="s">
        <v>356</v>
      </c>
      <c r="H3451" t="s">
        <v>356</v>
      </c>
      <c r="I3451" t="s">
        <v>17</v>
      </c>
      <c r="J3451" t="s">
        <v>104</v>
      </c>
      <c r="K3451" s="3"/>
      <c r="L3451" t="s">
        <v>61</v>
      </c>
      <c r="M3451" t="s">
        <v>105</v>
      </c>
    </row>
    <row r="3452" spans="1:14" x14ac:dyDescent="0.25">
      <c r="A3452" s="2">
        <v>1</v>
      </c>
      <c r="B3452" s="2">
        <v>2016</v>
      </c>
      <c r="C3452" t="s">
        <v>355</v>
      </c>
      <c r="D3452" t="s">
        <v>48</v>
      </c>
      <c r="E3452" s="2">
        <v>1</v>
      </c>
      <c r="F3452" s="2">
        <v>1</v>
      </c>
      <c r="G3452" t="s">
        <v>356</v>
      </c>
      <c r="H3452" t="s">
        <v>356</v>
      </c>
      <c r="I3452" t="s">
        <v>17</v>
      </c>
      <c r="J3452" t="s">
        <v>106</v>
      </c>
      <c r="K3452" s="3"/>
      <c r="L3452" t="s">
        <v>61</v>
      </c>
      <c r="M3452" t="s">
        <v>107</v>
      </c>
    </row>
    <row r="3453" spans="1:14" x14ac:dyDescent="0.25">
      <c r="A3453" s="2">
        <v>1</v>
      </c>
      <c r="B3453" s="2">
        <v>2016</v>
      </c>
      <c r="C3453" t="s">
        <v>355</v>
      </c>
      <c r="D3453" t="s">
        <v>48</v>
      </c>
      <c r="E3453" s="2">
        <v>1</v>
      </c>
      <c r="F3453" s="2">
        <v>1</v>
      </c>
      <c r="G3453" t="s">
        <v>356</v>
      </c>
      <c r="H3453" t="s">
        <v>356</v>
      </c>
      <c r="I3453" t="s">
        <v>17</v>
      </c>
      <c r="J3453" t="s">
        <v>108</v>
      </c>
      <c r="K3453" s="3"/>
      <c r="L3453" t="s">
        <v>61</v>
      </c>
      <c r="M3453" t="s">
        <v>109</v>
      </c>
    </row>
    <row r="3454" spans="1:14" x14ac:dyDescent="0.25">
      <c r="A3454" s="2">
        <v>1</v>
      </c>
      <c r="B3454" s="2">
        <v>2016</v>
      </c>
      <c r="C3454" t="s">
        <v>355</v>
      </c>
      <c r="D3454" t="s">
        <v>48</v>
      </c>
      <c r="E3454" s="2">
        <v>1</v>
      </c>
      <c r="F3454" s="2">
        <v>1</v>
      </c>
      <c r="G3454" t="s">
        <v>356</v>
      </c>
      <c r="H3454" t="s">
        <v>356</v>
      </c>
      <c r="I3454" t="s">
        <v>17</v>
      </c>
      <c r="J3454" t="s">
        <v>110</v>
      </c>
      <c r="K3454" s="3"/>
      <c r="L3454" t="s">
        <v>61</v>
      </c>
      <c r="M3454" t="s">
        <v>111</v>
      </c>
    </row>
    <row r="3455" spans="1:14" x14ac:dyDescent="0.25">
      <c r="A3455" s="2">
        <v>1</v>
      </c>
      <c r="B3455" s="2">
        <v>2016</v>
      </c>
      <c r="C3455" t="s">
        <v>355</v>
      </c>
      <c r="D3455" t="s">
        <v>48</v>
      </c>
      <c r="E3455" s="2">
        <v>1</v>
      </c>
      <c r="F3455" s="2">
        <v>1</v>
      </c>
      <c r="G3455" t="s">
        <v>356</v>
      </c>
      <c r="H3455" t="s">
        <v>356</v>
      </c>
      <c r="I3455" t="s">
        <v>17</v>
      </c>
      <c r="J3455" t="s">
        <v>112</v>
      </c>
      <c r="K3455" s="3"/>
      <c r="L3455" t="s">
        <v>61</v>
      </c>
      <c r="M3455" t="s">
        <v>113</v>
      </c>
    </row>
    <row r="3456" spans="1:14" x14ac:dyDescent="0.25">
      <c r="A3456" s="2">
        <v>1</v>
      </c>
      <c r="B3456" s="2">
        <v>2016</v>
      </c>
      <c r="C3456" t="s">
        <v>355</v>
      </c>
      <c r="D3456" t="s">
        <v>48</v>
      </c>
      <c r="E3456" s="2">
        <v>1</v>
      </c>
      <c r="F3456" s="2">
        <v>1</v>
      </c>
      <c r="G3456" t="s">
        <v>356</v>
      </c>
      <c r="H3456" t="s">
        <v>356</v>
      </c>
      <c r="I3456" t="s">
        <v>17</v>
      </c>
      <c r="J3456" t="s">
        <v>114</v>
      </c>
      <c r="K3456" s="3"/>
      <c r="L3456" t="s">
        <v>61</v>
      </c>
      <c r="M3456" t="s">
        <v>115</v>
      </c>
    </row>
    <row r="3457" spans="1:14" x14ac:dyDescent="0.25">
      <c r="A3457" s="2">
        <v>1</v>
      </c>
      <c r="B3457" s="2">
        <v>2016</v>
      </c>
      <c r="C3457" t="s">
        <v>355</v>
      </c>
      <c r="D3457" t="s">
        <v>48</v>
      </c>
      <c r="E3457" s="2">
        <v>1</v>
      </c>
      <c r="F3457" s="2">
        <v>1</v>
      </c>
      <c r="G3457" t="s">
        <v>356</v>
      </c>
      <c r="H3457" t="s">
        <v>356</v>
      </c>
      <c r="I3457" t="s">
        <v>17</v>
      </c>
      <c r="J3457" t="s">
        <v>116</v>
      </c>
      <c r="K3457" s="2">
        <v>3</v>
      </c>
      <c r="L3457" t="s">
        <v>65</v>
      </c>
      <c r="M3457" t="s">
        <v>117</v>
      </c>
      <c r="N3457" t="s">
        <v>67</v>
      </c>
    </row>
    <row r="3458" spans="1:14" x14ac:dyDescent="0.25">
      <c r="A3458" s="2">
        <v>1</v>
      </c>
      <c r="B3458" s="2">
        <v>2016</v>
      </c>
      <c r="C3458" t="s">
        <v>355</v>
      </c>
      <c r="D3458" t="s">
        <v>48</v>
      </c>
      <c r="E3458" s="2">
        <v>1</v>
      </c>
      <c r="F3458" s="2">
        <v>1</v>
      </c>
      <c r="G3458" t="s">
        <v>356</v>
      </c>
      <c r="H3458" t="s">
        <v>356</v>
      </c>
      <c r="I3458" t="s">
        <v>17</v>
      </c>
      <c r="J3458" t="s">
        <v>118</v>
      </c>
      <c r="K3458" s="2">
        <v>4</v>
      </c>
      <c r="L3458" t="s">
        <v>55</v>
      </c>
      <c r="M3458" t="s">
        <v>119</v>
      </c>
      <c r="N3458" t="s">
        <v>57</v>
      </c>
    </row>
    <row r="3459" spans="1:14" x14ac:dyDescent="0.25">
      <c r="A3459" s="2">
        <v>1</v>
      </c>
      <c r="B3459" s="2">
        <v>2016</v>
      </c>
      <c r="C3459" t="s">
        <v>355</v>
      </c>
      <c r="D3459" t="s">
        <v>48</v>
      </c>
      <c r="E3459" s="2">
        <v>1</v>
      </c>
      <c r="F3459" s="2">
        <v>1</v>
      </c>
      <c r="G3459" t="s">
        <v>356</v>
      </c>
      <c r="H3459" t="s">
        <v>356</v>
      </c>
      <c r="I3459" t="s">
        <v>17</v>
      </c>
      <c r="J3459" t="s">
        <v>120</v>
      </c>
      <c r="K3459" s="2">
        <v>3</v>
      </c>
      <c r="L3459" t="s">
        <v>65</v>
      </c>
      <c r="M3459" t="s">
        <v>121</v>
      </c>
      <c r="N3459" t="s">
        <v>67</v>
      </c>
    </row>
    <row r="3460" spans="1:14" x14ac:dyDescent="0.25">
      <c r="A3460" s="2">
        <v>1</v>
      </c>
      <c r="B3460" s="2">
        <v>2016</v>
      </c>
      <c r="C3460" t="s">
        <v>355</v>
      </c>
      <c r="D3460" t="s">
        <v>48</v>
      </c>
      <c r="E3460" s="2">
        <v>1</v>
      </c>
      <c r="F3460" s="2">
        <v>1</v>
      </c>
      <c r="G3460" t="s">
        <v>356</v>
      </c>
      <c r="H3460" t="s">
        <v>356</v>
      </c>
      <c r="I3460" t="s">
        <v>17</v>
      </c>
      <c r="J3460" t="s">
        <v>122</v>
      </c>
      <c r="K3460" s="2">
        <v>4</v>
      </c>
      <c r="L3460" t="s">
        <v>85</v>
      </c>
      <c r="M3460" t="s">
        <v>123</v>
      </c>
      <c r="N3460" t="s">
        <v>87</v>
      </c>
    </row>
    <row r="3461" spans="1:14" x14ac:dyDescent="0.25">
      <c r="A3461" s="2">
        <v>1</v>
      </c>
      <c r="B3461" s="2">
        <v>2016</v>
      </c>
      <c r="C3461" t="s">
        <v>355</v>
      </c>
      <c r="D3461" t="s">
        <v>48</v>
      </c>
      <c r="E3461" s="2">
        <v>1</v>
      </c>
      <c r="F3461" s="2">
        <v>1</v>
      </c>
      <c r="G3461" t="s">
        <v>356</v>
      </c>
      <c r="H3461" t="s">
        <v>356</v>
      </c>
      <c r="I3461" t="s">
        <v>17</v>
      </c>
      <c r="J3461" t="s">
        <v>124</v>
      </c>
      <c r="K3461" s="2">
        <v>4</v>
      </c>
      <c r="L3461" t="s">
        <v>85</v>
      </c>
      <c r="M3461" t="s">
        <v>125</v>
      </c>
      <c r="N3461" t="s">
        <v>87</v>
      </c>
    </row>
    <row r="3462" spans="1:14" x14ac:dyDescent="0.25">
      <c r="A3462" s="2">
        <v>1</v>
      </c>
      <c r="B3462" s="2">
        <v>2016</v>
      </c>
      <c r="C3462" t="s">
        <v>355</v>
      </c>
      <c r="D3462" t="s">
        <v>48</v>
      </c>
      <c r="E3462" s="2">
        <v>1</v>
      </c>
      <c r="F3462" s="2">
        <v>1</v>
      </c>
      <c r="G3462" t="s">
        <v>356</v>
      </c>
      <c r="H3462" t="s">
        <v>356</v>
      </c>
      <c r="I3462" t="s">
        <v>17</v>
      </c>
      <c r="J3462" t="s">
        <v>127</v>
      </c>
      <c r="K3462" s="2">
        <v>4</v>
      </c>
      <c r="L3462" t="s">
        <v>85</v>
      </c>
      <c r="M3462" t="s">
        <v>128</v>
      </c>
      <c r="N3462" t="s">
        <v>87</v>
      </c>
    </row>
    <row r="3463" spans="1:14" x14ac:dyDescent="0.25">
      <c r="A3463" s="2">
        <v>1</v>
      </c>
      <c r="B3463" s="2">
        <v>2016</v>
      </c>
      <c r="C3463" t="s">
        <v>355</v>
      </c>
      <c r="D3463" t="s">
        <v>48</v>
      </c>
      <c r="E3463" s="2">
        <v>1</v>
      </c>
      <c r="F3463" s="2">
        <v>1</v>
      </c>
      <c r="G3463" t="s">
        <v>356</v>
      </c>
      <c r="H3463" t="s">
        <v>356</v>
      </c>
      <c r="I3463" t="s">
        <v>17</v>
      </c>
      <c r="J3463" t="s">
        <v>129</v>
      </c>
      <c r="K3463" s="2">
        <v>4</v>
      </c>
      <c r="L3463" t="s">
        <v>85</v>
      </c>
      <c r="M3463" t="s">
        <v>130</v>
      </c>
      <c r="N3463" t="s">
        <v>87</v>
      </c>
    </row>
    <row r="3464" spans="1:14" x14ac:dyDescent="0.25">
      <c r="A3464" s="2">
        <v>1</v>
      </c>
      <c r="B3464" s="2">
        <v>2016</v>
      </c>
      <c r="C3464" t="s">
        <v>355</v>
      </c>
      <c r="D3464" t="s">
        <v>48</v>
      </c>
      <c r="E3464" s="2">
        <v>1</v>
      </c>
      <c r="F3464" s="2">
        <v>1</v>
      </c>
      <c r="G3464" t="s">
        <v>356</v>
      </c>
      <c r="H3464" t="s">
        <v>356</v>
      </c>
      <c r="I3464" t="s">
        <v>17</v>
      </c>
      <c r="J3464" t="s">
        <v>131</v>
      </c>
      <c r="K3464" s="2">
        <v>4</v>
      </c>
      <c r="L3464" t="s">
        <v>85</v>
      </c>
      <c r="M3464" t="s">
        <v>132</v>
      </c>
      <c r="N3464" t="s">
        <v>87</v>
      </c>
    </row>
    <row r="3465" spans="1:14" x14ac:dyDescent="0.25">
      <c r="A3465" s="2">
        <v>1</v>
      </c>
      <c r="B3465" s="2">
        <v>2016</v>
      </c>
      <c r="C3465" t="s">
        <v>355</v>
      </c>
      <c r="D3465" t="s">
        <v>48</v>
      </c>
      <c r="E3465" s="2">
        <v>1</v>
      </c>
      <c r="F3465" s="2">
        <v>1</v>
      </c>
      <c r="G3465" t="s">
        <v>356</v>
      </c>
      <c r="H3465" t="s">
        <v>356</v>
      </c>
      <c r="I3465" t="s">
        <v>17</v>
      </c>
      <c r="J3465" t="s">
        <v>133</v>
      </c>
      <c r="K3465" s="2">
        <v>1</v>
      </c>
      <c r="L3465" t="s">
        <v>52</v>
      </c>
      <c r="M3465" t="s">
        <v>134</v>
      </c>
      <c r="N3465" t="s">
        <v>177</v>
      </c>
    </row>
    <row r="3466" spans="1:14" x14ac:dyDescent="0.25">
      <c r="A3466" s="2">
        <v>1</v>
      </c>
      <c r="B3466" s="2">
        <v>2016</v>
      </c>
      <c r="C3466" t="s">
        <v>355</v>
      </c>
      <c r="D3466" t="s">
        <v>48</v>
      </c>
      <c r="E3466" s="2">
        <v>1</v>
      </c>
      <c r="F3466" s="2">
        <v>1</v>
      </c>
      <c r="G3466" t="s">
        <v>356</v>
      </c>
      <c r="H3466" t="s">
        <v>356</v>
      </c>
      <c r="I3466" t="s">
        <v>17</v>
      </c>
      <c r="J3466" t="s">
        <v>135</v>
      </c>
      <c r="K3466" s="2">
        <v>4</v>
      </c>
      <c r="L3466" t="s">
        <v>55</v>
      </c>
      <c r="M3466" t="s">
        <v>136</v>
      </c>
      <c r="N3466" t="s">
        <v>57</v>
      </c>
    </row>
    <row r="3467" spans="1:14" x14ac:dyDescent="0.25">
      <c r="A3467" s="2">
        <v>1</v>
      </c>
      <c r="B3467" s="2">
        <v>2016</v>
      </c>
      <c r="C3467" t="s">
        <v>355</v>
      </c>
      <c r="D3467" t="s">
        <v>48</v>
      </c>
      <c r="E3467" s="2">
        <v>1</v>
      </c>
      <c r="F3467" s="2">
        <v>1</v>
      </c>
      <c r="G3467" t="s">
        <v>356</v>
      </c>
      <c r="H3467" t="s">
        <v>356</v>
      </c>
      <c r="I3467" t="s">
        <v>17</v>
      </c>
      <c r="J3467" t="s">
        <v>137</v>
      </c>
      <c r="K3467" s="2">
        <v>4</v>
      </c>
      <c r="L3467" t="s">
        <v>55</v>
      </c>
      <c r="M3467" t="s">
        <v>138</v>
      </c>
      <c r="N3467" t="s">
        <v>57</v>
      </c>
    </row>
    <row r="3468" spans="1:14" x14ac:dyDescent="0.25">
      <c r="A3468" s="2">
        <v>1</v>
      </c>
      <c r="B3468" s="2">
        <v>2016</v>
      </c>
      <c r="C3468" t="s">
        <v>355</v>
      </c>
      <c r="D3468" t="s">
        <v>48</v>
      </c>
      <c r="E3468" s="2">
        <v>1</v>
      </c>
      <c r="F3468" s="2">
        <v>1</v>
      </c>
      <c r="G3468" t="s">
        <v>356</v>
      </c>
      <c r="H3468" t="s">
        <v>356</v>
      </c>
      <c r="I3468" t="s">
        <v>17</v>
      </c>
      <c r="J3468" t="s">
        <v>139</v>
      </c>
      <c r="K3468" s="2">
        <v>4</v>
      </c>
      <c r="L3468" t="s">
        <v>85</v>
      </c>
      <c r="M3468" t="s">
        <v>140</v>
      </c>
      <c r="N3468" t="s">
        <v>87</v>
      </c>
    </row>
    <row r="3469" spans="1:14" x14ac:dyDescent="0.25">
      <c r="A3469" s="2">
        <v>1</v>
      </c>
      <c r="B3469" s="2">
        <v>2016</v>
      </c>
      <c r="C3469" t="s">
        <v>355</v>
      </c>
      <c r="D3469" t="s">
        <v>48</v>
      </c>
      <c r="E3469" s="2">
        <v>1</v>
      </c>
      <c r="F3469" s="2">
        <v>1</v>
      </c>
      <c r="G3469" t="s">
        <v>356</v>
      </c>
      <c r="H3469" t="s">
        <v>356</v>
      </c>
      <c r="I3469" t="s">
        <v>17</v>
      </c>
      <c r="J3469" t="s">
        <v>141</v>
      </c>
      <c r="K3469" s="2">
        <v>4</v>
      </c>
      <c r="L3469" t="s">
        <v>85</v>
      </c>
      <c r="M3469" t="s">
        <v>142</v>
      </c>
      <c r="N3469" t="s">
        <v>87</v>
      </c>
    </row>
    <row r="3470" spans="1:14" x14ac:dyDescent="0.25">
      <c r="A3470" s="2">
        <v>1</v>
      </c>
      <c r="B3470" s="2">
        <v>2016</v>
      </c>
      <c r="C3470" t="s">
        <v>355</v>
      </c>
      <c r="D3470" t="s">
        <v>48</v>
      </c>
      <c r="E3470" s="2">
        <v>1</v>
      </c>
      <c r="F3470" s="2">
        <v>1</v>
      </c>
      <c r="G3470" t="s">
        <v>356</v>
      </c>
      <c r="H3470" t="s">
        <v>356</v>
      </c>
      <c r="I3470" t="s">
        <v>17</v>
      </c>
      <c r="J3470" t="s">
        <v>143</v>
      </c>
      <c r="K3470" s="2">
        <v>4</v>
      </c>
      <c r="L3470" t="s">
        <v>85</v>
      </c>
      <c r="M3470" t="s">
        <v>144</v>
      </c>
      <c r="N3470" t="s">
        <v>87</v>
      </c>
    </row>
    <row r="3471" spans="1:14" x14ac:dyDescent="0.25">
      <c r="A3471" s="2">
        <v>1</v>
      </c>
      <c r="B3471" s="2">
        <v>2016</v>
      </c>
      <c r="C3471" t="s">
        <v>355</v>
      </c>
      <c r="D3471" t="s">
        <v>48</v>
      </c>
      <c r="E3471" s="2">
        <v>1</v>
      </c>
      <c r="F3471" s="2">
        <v>1</v>
      </c>
      <c r="G3471" t="s">
        <v>356</v>
      </c>
      <c r="H3471" t="s">
        <v>356</v>
      </c>
      <c r="I3471" t="s">
        <v>17</v>
      </c>
      <c r="J3471" t="s">
        <v>145</v>
      </c>
      <c r="K3471" s="2">
        <v>4</v>
      </c>
      <c r="L3471" t="s">
        <v>55</v>
      </c>
      <c r="M3471" t="s">
        <v>146</v>
      </c>
      <c r="N3471" t="s">
        <v>57</v>
      </c>
    </row>
    <row r="3472" spans="1:14" x14ac:dyDescent="0.25">
      <c r="A3472" s="2">
        <v>1</v>
      </c>
      <c r="B3472" s="2">
        <v>2016</v>
      </c>
      <c r="C3472" t="s">
        <v>355</v>
      </c>
      <c r="D3472" t="s">
        <v>48</v>
      </c>
      <c r="E3472" s="2">
        <v>1</v>
      </c>
      <c r="F3472" s="2">
        <v>1</v>
      </c>
      <c r="G3472" t="s">
        <v>356</v>
      </c>
      <c r="H3472" t="s">
        <v>356</v>
      </c>
      <c r="I3472" t="s">
        <v>17</v>
      </c>
      <c r="J3472" t="s">
        <v>147</v>
      </c>
      <c r="K3472" s="2">
        <v>4</v>
      </c>
      <c r="L3472" t="s">
        <v>55</v>
      </c>
      <c r="M3472" t="s">
        <v>148</v>
      </c>
      <c r="N3472" t="s">
        <v>57</v>
      </c>
    </row>
    <row r="3473" spans="1:14" x14ac:dyDescent="0.25">
      <c r="A3473" s="2">
        <v>1</v>
      </c>
      <c r="B3473" s="2">
        <v>2016</v>
      </c>
      <c r="C3473" t="s">
        <v>355</v>
      </c>
      <c r="D3473" t="s">
        <v>48</v>
      </c>
      <c r="E3473" s="2">
        <v>1</v>
      </c>
      <c r="F3473" s="2">
        <v>1</v>
      </c>
      <c r="G3473" t="s">
        <v>356</v>
      </c>
      <c r="H3473" t="s">
        <v>356</v>
      </c>
      <c r="I3473" t="s">
        <v>17</v>
      </c>
      <c r="J3473" t="s">
        <v>149</v>
      </c>
      <c r="K3473" s="2">
        <v>4</v>
      </c>
      <c r="L3473" t="s">
        <v>55</v>
      </c>
      <c r="M3473" t="s">
        <v>150</v>
      </c>
      <c r="N3473" t="s">
        <v>57</v>
      </c>
    </row>
    <row r="3474" spans="1:14" x14ac:dyDescent="0.25">
      <c r="A3474" s="2">
        <v>1</v>
      </c>
      <c r="B3474" s="2">
        <v>2016</v>
      </c>
      <c r="C3474" t="s">
        <v>355</v>
      </c>
      <c r="D3474" t="s">
        <v>48</v>
      </c>
      <c r="E3474" s="2">
        <v>1</v>
      </c>
      <c r="F3474" s="2">
        <v>1</v>
      </c>
      <c r="G3474" t="s">
        <v>356</v>
      </c>
      <c r="H3474" t="s">
        <v>356</v>
      </c>
      <c r="I3474" t="s">
        <v>17</v>
      </c>
      <c r="J3474" t="s">
        <v>151</v>
      </c>
      <c r="K3474" s="2">
        <v>11</v>
      </c>
      <c r="L3474" t="s">
        <v>52</v>
      </c>
      <c r="M3474" t="s">
        <v>152</v>
      </c>
      <c r="N3474" t="s">
        <v>357</v>
      </c>
    </row>
    <row r="3475" spans="1:14" x14ac:dyDescent="0.25">
      <c r="A3475" s="2">
        <v>1</v>
      </c>
      <c r="B3475" s="2">
        <v>2016</v>
      </c>
      <c r="C3475" t="s">
        <v>355</v>
      </c>
      <c r="D3475" t="s">
        <v>48</v>
      </c>
      <c r="E3475" s="2">
        <v>1</v>
      </c>
      <c r="F3475" s="2">
        <v>1</v>
      </c>
      <c r="G3475" t="s">
        <v>356</v>
      </c>
      <c r="H3475" t="s">
        <v>356</v>
      </c>
      <c r="I3475" t="s">
        <v>17</v>
      </c>
      <c r="J3475" t="s">
        <v>153</v>
      </c>
      <c r="K3475" s="2">
        <v>9</v>
      </c>
      <c r="L3475" t="s">
        <v>75</v>
      </c>
      <c r="M3475" t="s">
        <v>154</v>
      </c>
      <c r="N3475" t="s">
        <v>213</v>
      </c>
    </row>
    <row r="3476" spans="1:14" x14ac:dyDescent="0.25">
      <c r="A3476" s="2">
        <v>1</v>
      </c>
      <c r="B3476" s="2">
        <v>2016</v>
      </c>
      <c r="C3476" t="s">
        <v>355</v>
      </c>
      <c r="D3476" t="s">
        <v>48</v>
      </c>
      <c r="E3476" s="2">
        <v>1</v>
      </c>
      <c r="F3476" s="2">
        <v>1</v>
      </c>
      <c r="G3476" t="s">
        <v>356</v>
      </c>
      <c r="H3476" t="s">
        <v>356</v>
      </c>
      <c r="I3476" t="s">
        <v>17</v>
      </c>
      <c r="J3476" t="s">
        <v>156</v>
      </c>
      <c r="K3476" s="2">
        <v>1</v>
      </c>
      <c r="L3476" t="s">
        <v>75</v>
      </c>
      <c r="M3476" t="s">
        <v>157</v>
      </c>
      <c r="N3476" t="s">
        <v>158</v>
      </c>
    </row>
    <row r="3477" spans="1:14" x14ac:dyDescent="0.25">
      <c r="A3477" s="2">
        <v>1</v>
      </c>
      <c r="B3477" s="2">
        <v>2016</v>
      </c>
      <c r="C3477" t="s">
        <v>355</v>
      </c>
      <c r="D3477" t="s">
        <v>48</v>
      </c>
      <c r="E3477" s="2">
        <v>1</v>
      </c>
      <c r="F3477" s="2">
        <v>1</v>
      </c>
      <c r="G3477" t="s">
        <v>356</v>
      </c>
      <c r="H3477" t="s">
        <v>356</v>
      </c>
      <c r="I3477" t="s">
        <v>17</v>
      </c>
      <c r="J3477" t="s">
        <v>159</v>
      </c>
      <c r="K3477" s="3"/>
      <c r="L3477" t="s">
        <v>52</v>
      </c>
      <c r="M3477" t="s">
        <v>160</v>
      </c>
    </row>
    <row r="3478" spans="1:14" x14ac:dyDescent="0.25">
      <c r="A3478" s="2">
        <v>1</v>
      </c>
      <c r="B3478" s="2">
        <v>2016</v>
      </c>
      <c r="C3478" t="s">
        <v>355</v>
      </c>
      <c r="D3478" t="s">
        <v>48</v>
      </c>
      <c r="E3478" s="2">
        <v>1</v>
      </c>
      <c r="F3478" s="2">
        <v>1</v>
      </c>
      <c r="G3478" t="s">
        <v>356</v>
      </c>
      <c r="H3478" t="s">
        <v>356</v>
      </c>
      <c r="I3478" t="s">
        <v>17</v>
      </c>
      <c r="J3478" t="s">
        <v>161</v>
      </c>
      <c r="K3478" s="3"/>
      <c r="L3478" t="s">
        <v>52</v>
      </c>
      <c r="M3478" t="s">
        <v>162</v>
      </c>
    </row>
    <row r="3479" spans="1:14" x14ac:dyDescent="0.25">
      <c r="A3479" s="2">
        <v>1</v>
      </c>
      <c r="B3479" s="2">
        <v>2016</v>
      </c>
      <c r="C3479" t="s">
        <v>355</v>
      </c>
      <c r="D3479" t="s">
        <v>48</v>
      </c>
      <c r="E3479" s="2">
        <v>1</v>
      </c>
      <c r="F3479" s="2">
        <v>1</v>
      </c>
      <c r="G3479" t="s">
        <v>356</v>
      </c>
      <c r="H3479" t="s">
        <v>356</v>
      </c>
      <c r="I3479" t="s">
        <v>17</v>
      </c>
      <c r="J3479" t="s">
        <v>163</v>
      </c>
      <c r="K3479" s="2">
        <v>1</v>
      </c>
      <c r="L3479" t="s">
        <v>52</v>
      </c>
      <c r="M3479" t="s">
        <v>164</v>
      </c>
      <c r="N3479" t="s">
        <v>165</v>
      </c>
    </row>
    <row r="3480" spans="1:14" x14ac:dyDescent="0.25">
      <c r="A3480" s="2">
        <v>1</v>
      </c>
      <c r="B3480" s="2">
        <v>2016</v>
      </c>
      <c r="C3480" t="s">
        <v>355</v>
      </c>
      <c r="D3480" t="s">
        <v>48</v>
      </c>
      <c r="E3480" s="2">
        <v>1</v>
      </c>
      <c r="F3480" s="2">
        <v>1</v>
      </c>
      <c r="G3480" t="s">
        <v>356</v>
      </c>
      <c r="H3480" t="s">
        <v>356</v>
      </c>
      <c r="I3480" t="s">
        <v>17</v>
      </c>
      <c r="J3480" t="s">
        <v>166</v>
      </c>
      <c r="K3480" s="2">
        <v>4</v>
      </c>
      <c r="L3480" t="s">
        <v>55</v>
      </c>
      <c r="M3480" t="s">
        <v>167</v>
      </c>
      <c r="N3480" t="s">
        <v>57</v>
      </c>
    </row>
    <row r="3481" spans="1:14" x14ac:dyDescent="0.25">
      <c r="A3481" s="2">
        <v>1</v>
      </c>
      <c r="B3481" s="2">
        <v>2016</v>
      </c>
      <c r="C3481" t="s">
        <v>358</v>
      </c>
      <c r="D3481" t="s">
        <v>264</v>
      </c>
      <c r="E3481" s="2">
        <v>1</v>
      </c>
      <c r="F3481" s="2">
        <v>0</v>
      </c>
      <c r="G3481" t="s">
        <v>190</v>
      </c>
      <c r="H3481" t="s">
        <v>191</v>
      </c>
      <c r="I3481" t="s">
        <v>21</v>
      </c>
      <c r="J3481" t="s">
        <v>51</v>
      </c>
      <c r="K3481" s="3"/>
      <c r="L3481" t="s">
        <v>52</v>
      </c>
      <c r="M3481" t="s">
        <v>53</v>
      </c>
    </row>
    <row r="3482" spans="1:14" x14ac:dyDescent="0.25">
      <c r="A3482" s="2">
        <v>1</v>
      </c>
      <c r="B3482" s="2">
        <v>2016</v>
      </c>
      <c r="C3482" t="s">
        <v>358</v>
      </c>
      <c r="D3482" t="s">
        <v>264</v>
      </c>
      <c r="E3482" s="2">
        <v>1</v>
      </c>
      <c r="F3482" s="2">
        <v>0</v>
      </c>
      <c r="G3482" t="s">
        <v>190</v>
      </c>
      <c r="H3482" t="s">
        <v>191</v>
      </c>
      <c r="I3482" t="s">
        <v>21</v>
      </c>
      <c r="J3482" t="s">
        <v>54</v>
      </c>
      <c r="K3482" s="2">
        <v>5</v>
      </c>
      <c r="L3482" t="s">
        <v>55</v>
      </c>
      <c r="M3482" t="s">
        <v>56</v>
      </c>
      <c r="N3482" t="s">
        <v>185</v>
      </c>
    </row>
    <row r="3483" spans="1:14" x14ac:dyDescent="0.25">
      <c r="A3483" s="2">
        <v>1</v>
      </c>
      <c r="B3483" s="2">
        <v>2016</v>
      </c>
      <c r="C3483" t="s">
        <v>358</v>
      </c>
      <c r="D3483" t="s">
        <v>264</v>
      </c>
      <c r="E3483" s="2">
        <v>1</v>
      </c>
      <c r="F3483" s="2">
        <v>0</v>
      </c>
      <c r="G3483" t="s">
        <v>190</v>
      </c>
      <c r="H3483" t="s">
        <v>191</v>
      </c>
      <c r="I3483" t="s">
        <v>21</v>
      </c>
      <c r="J3483" t="s">
        <v>58</v>
      </c>
      <c r="K3483" s="2">
        <v>3</v>
      </c>
      <c r="L3483" t="s">
        <v>55</v>
      </c>
      <c r="M3483" t="s">
        <v>59</v>
      </c>
      <c r="N3483" t="s">
        <v>178</v>
      </c>
    </row>
    <row r="3484" spans="1:14" x14ac:dyDescent="0.25">
      <c r="A3484" s="2">
        <v>1</v>
      </c>
      <c r="B3484" s="2">
        <v>2016</v>
      </c>
      <c r="C3484" t="s">
        <v>358</v>
      </c>
      <c r="D3484" t="s">
        <v>264</v>
      </c>
      <c r="E3484" s="2">
        <v>1</v>
      </c>
      <c r="F3484" s="2">
        <v>0</v>
      </c>
      <c r="G3484" t="s">
        <v>190</v>
      </c>
      <c r="H3484" t="s">
        <v>191</v>
      </c>
      <c r="I3484" t="s">
        <v>21</v>
      </c>
      <c r="J3484" t="s">
        <v>60</v>
      </c>
      <c r="K3484" s="2">
        <v>2</v>
      </c>
      <c r="L3484" t="s">
        <v>61</v>
      </c>
      <c r="M3484" t="s">
        <v>62</v>
      </c>
      <c r="N3484" t="s">
        <v>63</v>
      </c>
    </row>
    <row r="3485" spans="1:14" x14ac:dyDescent="0.25">
      <c r="A3485" s="2">
        <v>1</v>
      </c>
      <c r="B3485" s="2">
        <v>2016</v>
      </c>
      <c r="C3485" t="s">
        <v>358</v>
      </c>
      <c r="D3485" t="s">
        <v>264</v>
      </c>
      <c r="E3485" s="2">
        <v>1</v>
      </c>
      <c r="F3485" s="2">
        <v>0</v>
      </c>
      <c r="G3485" t="s">
        <v>190</v>
      </c>
      <c r="H3485" t="s">
        <v>191</v>
      </c>
      <c r="I3485" t="s">
        <v>21</v>
      </c>
      <c r="J3485" t="s">
        <v>64</v>
      </c>
      <c r="K3485" s="2">
        <v>2</v>
      </c>
      <c r="L3485" t="s">
        <v>65</v>
      </c>
      <c r="M3485" t="s">
        <v>66</v>
      </c>
      <c r="N3485" t="s">
        <v>186</v>
      </c>
    </row>
    <row r="3486" spans="1:14" x14ac:dyDescent="0.25">
      <c r="A3486" s="2">
        <v>1</v>
      </c>
      <c r="B3486" s="2">
        <v>2016</v>
      </c>
      <c r="C3486" t="s">
        <v>358</v>
      </c>
      <c r="D3486" t="s">
        <v>264</v>
      </c>
      <c r="E3486" s="2">
        <v>1</v>
      </c>
      <c r="F3486" s="2">
        <v>0</v>
      </c>
      <c r="G3486" t="s">
        <v>190</v>
      </c>
      <c r="H3486" t="s">
        <v>191</v>
      </c>
      <c r="I3486" t="s">
        <v>21</v>
      </c>
      <c r="J3486" t="s">
        <v>68</v>
      </c>
      <c r="K3486" s="2">
        <v>3</v>
      </c>
      <c r="L3486" t="s">
        <v>65</v>
      </c>
      <c r="M3486" t="s">
        <v>69</v>
      </c>
      <c r="N3486" t="s">
        <v>67</v>
      </c>
    </row>
    <row r="3487" spans="1:14" x14ac:dyDescent="0.25">
      <c r="A3487" s="2">
        <v>1</v>
      </c>
      <c r="B3487" s="2">
        <v>2016</v>
      </c>
      <c r="C3487" t="s">
        <v>358</v>
      </c>
      <c r="D3487" t="s">
        <v>264</v>
      </c>
      <c r="E3487" s="2">
        <v>1</v>
      </c>
      <c r="F3487" s="2">
        <v>0</v>
      </c>
      <c r="G3487" t="s">
        <v>190</v>
      </c>
      <c r="H3487" t="s">
        <v>191</v>
      </c>
      <c r="I3487" t="s">
        <v>21</v>
      </c>
      <c r="J3487" t="s">
        <v>70</v>
      </c>
      <c r="K3487" s="2">
        <v>2</v>
      </c>
      <c r="L3487" t="s">
        <v>65</v>
      </c>
      <c r="M3487" t="s">
        <v>71</v>
      </c>
      <c r="N3487" t="s">
        <v>186</v>
      </c>
    </row>
    <row r="3488" spans="1:14" x14ac:dyDescent="0.25">
      <c r="A3488" s="2">
        <v>1</v>
      </c>
      <c r="B3488" s="2">
        <v>2016</v>
      </c>
      <c r="C3488" t="s">
        <v>358</v>
      </c>
      <c r="D3488" t="s">
        <v>264</v>
      </c>
      <c r="E3488" s="2">
        <v>1</v>
      </c>
      <c r="F3488" s="2">
        <v>0</v>
      </c>
      <c r="G3488" t="s">
        <v>190</v>
      </c>
      <c r="H3488" t="s">
        <v>191</v>
      </c>
      <c r="I3488" t="s">
        <v>21</v>
      </c>
      <c r="J3488" t="s">
        <v>72</v>
      </c>
      <c r="K3488" s="3"/>
      <c r="L3488" t="s">
        <v>52</v>
      </c>
      <c r="M3488" t="s">
        <v>73</v>
      </c>
    </row>
    <row r="3489" spans="1:14" x14ac:dyDescent="0.25">
      <c r="A3489" s="2">
        <v>1</v>
      </c>
      <c r="B3489" s="2">
        <v>2016</v>
      </c>
      <c r="C3489" t="s">
        <v>358</v>
      </c>
      <c r="D3489" t="s">
        <v>264</v>
      </c>
      <c r="E3489" s="2">
        <v>1</v>
      </c>
      <c r="F3489" s="2">
        <v>0</v>
      </c>
      <c r="G3489" t="s">
        <v>190</v>
      </c>
      <c r="H3489" t="s">
        <v>191</v>
      </c>
      <c r="I3489" t="s">
        <v>21</v>
      </c>
      <c r="J3489" t="s">
        <v>74</v>
      </c>
      <c r="K3489" s="2">
        <v>1</v>
      </c>
      <c r="L3489" t="s">
        <v>75</v>
      </c>
      <c r="M3489" t="s">
        <v>76</v>
      </c>
      <c r="N3489" t="s">
        <v>77</v>
      </c>
    </row>
    <row r="3490" spans="1:14" x14ac:dyDescent="0.25">
      <c r="A3490" s="2">
        <v>1</v>
      </c>
      <c r="B3490" s="2">
        <v>2016</v>
      </c>
      <c r="C3490" t="s">
        <v>358</v>
      </c>
      <c r="D3490" t="s">
        <v>264</v>
      </c>
      <c r="E3490" s="2">
        <v>1</v>
      </c>
      <c r="F3490" s="2">
        <v>0</v>
      </c>
      <c r="G3490" t="s">
        <v>190</v>
      </c>
      <c r="H3490" t="s">
        <v>191</v>
      </c>
      <c r="I3490" t="s">
        <v>21</v>
      </c>
      <c r="J3490" t="s">
        <v>78</v>
      </c>
      <c r="K3490" s="2">
        <v>5</v>
      </c>
      <c r="L3490" t="s">
        <v>75</v>
      </c>
      <c r="M3490" t="s">
        <v>79</v>
      </c>
      <c r="N3490" t="s">
        <v>192</v>
      </c>
    </row>
    <row r="3491" spans="1:14" x14ac:dyDescent="0.25">
      <c r="A3491" s="2">
        <v>1</v>
      </c>
      <c r="B3491" s="2">
        <v>2016</v>
      </c>
      <c r="C3491" t="s">
        <v>358</v>
      </c>
      <c r="D3491" t="s">
        <v>264</v>
      </c>
      <c r="E3491" s="2">
        <v>1</v>
      </c>
      <c r="F3491" s="2">
        <v>0</v>
      </c>
      <c r="G3491" t="s">
        <v>190</v>
      </c>
      <c r="H3491" t="s">
        <v>191</v>
      </c>
      <c r="I3491" t="s">
        <v>21</v>
      </c>
      <c r="J3491" t="s">
        <v>81</v>
      </c>
      <c r="K3491" s="2">
        <v>1</v>
      </c>
      <c r="L3491" t="s">
        <v>75</v>
      </c>
      <c r="M3491" t="s">
        <v>82</v>
      </c>
      <c r="N3491" t="s">
        <v>83</v>
      </c>
    </row>
    <row r="3492" spans="1:14" x14ac:dyDescent="0.25">
      <c r="A3492" s="2">
        <v>1</v>
      </c>
      <c r="B3492" s="2">
        <v>2016</v>
      </c>
      <c r="C3492" t="s">
        <v>358</v>
      </c>
      <c r="D3492" t="s">
        <v>264</v>
      </c>
      <c r="E3492" s="2">
        <v>1</v>
      </c>
      <c r="F3492" s="2">
        <v>0</v>
      </c>
      <c r="G3492" t="s">
        <v>190</v>
      </c>
      <c r="H3492" t="s">
        <v>191</v>
      </c>
      <c r="I3492" t="s">
        <v>21</v>
      </c>
      <c r="J3492" t="s">
        <v>84</v>
      </c>
      <c r="K3492" s="2">
        <v>4</v>
      </c>
      <c r="L3492" t="s">
        <v>85</v>
      </c>
      <c r="M3492" t="s">
        <v>86</v>
      </c>
      <c r="N3492" t="s">
        <v>87</v>
      </c>
    </row>
    <row r="3493" spans="1:14" x14ac:dyDescent="0.25">
      <c r="A3493" s="2">
        <v>1</v>
      </c>
      <c r="B3493" s="2">
        <v>2016</v>
      </c>
      <c r="C3493" t="s">
        <v>358</v>
      </c>
      <c r="D3493" t="s">
        <v>264</v>
      </c>
      <c r="E3493" s="2">
        <v>1</v>
      </c>
      <c r="F3493" s="2">
        <v>0</v>
      </c>
      <c r="G3493" t="s">
        <v>190</v>
      </c>
      <c r="H3493" t="s">
        <v>191</v>
      </c>
      <c r="I3493" t="s">
        <v>21</v>
      </c>
      <c r="J3493" t="s">
        <v>88</v>
      </c>
      <c r="K3493" s="2">
        <v>5</v>
      </c>
      <c r="L3493" t="s">
        <v>85</v>
      </c>
      <c r="M3493" t="s">
        <v>89</v>
      </c>
      <c r="N3493" t="s">
        <v>185</v>
      </c>
    </row>
    <row r="3494" spans="1:14" x14ac:dyDescent="0.25">
      <c r="A3494" s="2">
        <v>1</v>
      </c>
      <c r="B3494" s="2">
        <v>2016</v>
      </c>
      <c r="C3494" t="s">
        <v>358</v>
      </c>
      <c r="D3494" t="s">
        <v>264</v>
      </c>
      <c r="E3494" s="2">
        <v>1</v>
      </c>
      <c r="F3494" s="2">
        <v>0</v>
      </c>
      <c r="G3494" t="s">
        <v>190</v>
      </c>
      <c r="H3494" t="s">
        <v>191</v>
      </c>
      <c r="I3494" t="s">
        <v>21</v>
      </c>
      <c r="J3494" t="s">
        <v>90</v>
      </c>
      <c r="K3494" s="2">
        <v>4</v>
      </c>
      <c r="L3494" t="s">
        <v>75</v>
      </c>
      <c r="M3494" t="s">
        <v>91</v>
      </c>
      <c r="N3494" t="s">
        <v>92</v>
      </c>
    </row>
    <row r="3495" spans="1:14" x14ac:dyDescent="0.25">
      <c r="A3495" s="2">
        <v>1</v>
      </c>
      <c r="B3495" s="2">
        <v>2016</v>
      </c>
      <c r="C3495" t="s">
        <v>358</v>
      </c>
      <c r="D3495" t="s">
        <v>264</v>
      </c>
      <c r="E3495" s="2">
        <v>1</v>
      </c>
      <c r="F3495" s="2">
        <v>0</v>
      </c>
      <c r="G3495" t="s">
        <v>190</v>
      </c>
      <c r="H3495" t="s">
        <v>191</v>
      </c>
      <c r="I3495" t="s">
        <v>21</v>
      </c>
      <c r="J3495" t="s">
        <v>93</v>
      </c>
      <c r="K3495" s="2">
        <v>3</v>
      </c>
      <c r="L3495" t="s">
        <v>75</v>
      </c>
      <c r="M3495" t="s">
        <v>94</v>
      </c>
      <c r="N3495" t="s">
        <v>95</v>
      </c>
    </row>
    <row r="3496" spans="1:14" x14ac:dyDescent="0.25">
      <c r="A3496" s="2">
        <v>1</v>
      </c>
      <c r="B3496" s="2">
        <v>2016</v>
      </c>
      <c r="C3496" t="s">
        <v>358</v>
      </c>
      <c r="D3496" t="s">
        <v>264</v>
      </c>
      <c r="E3496" s="2">
        <v>1</v>
      </c>
      <c r="F3496" s="2">
        <v>0</v>
      </c>
      <c r="G3496" t="s">
        <v>190</v>
      </c>
      <c r="H3496" t="s">
        <v>191</v>
      </c>
      <c r="I3496" t="s">
        <v>21</v>
      </c>
      <c r="J3496" t="s">
        <v>96</v>
      </c>
      <c r="K3496" s="2">
        <v>3</v>
      </c>
      <c r="L3496" t="s">
        <v>75</v>
      </c>
      <c r="M3496" t="s">
        <v>97</v>
      </c>
      <c r="N3496" t="s">
        <v>95</v>
      </c>
    </row>
    <row r="3497" spans="1:14" x14ac:dyDescent="0.25">
      <c r="A3497" s="2">
        <v>1</v>
      </c>
      <c r="B3497" s="2">
        <v>2016</v>
      </c>
      <c r="C3497" t="s">
        <v>358</v>
      </c>
      <c r="D3497" t="s">
        <v>264</v>
      </c>
      <c r="E3497" s="2">
        <v>1</v>
      </c>
      <c r="F3497" s="2">
        <v>0</v>
      </c>
      <c r="G3497" t="s">
        <v>190</v>
      </c>
      <c r="H3497" t="s">
        <v>191</v>
      </c>
      <c r="I3497" t="s">
        <v>21</v>
      </c>
      <c r="J3497" t="s">
        <v>98</v>
      </c>
      <c r="K3497" s="2">
        <v>4</v>
      </c>
      <c r="L3497" t="s">
        <v>85</v>
      </c>
      <c r="M3497" t="s">
        <v>99</v>
      </c>
      <c r="N3497" t="s">
        <v>87</v>
      </c>
    </row>
    <row r="3498" spans="1:14" x14ac:dyDescent="0.25">
      <c r="A3498" s="2">
        <v>1</v>
      </c>
      <c r="B3498" s="2">
        <v>2016</v>
      </c>
      <c r="C3498" t="s">
        <v>358</v>
      </c>
      <c r="D3498" t="s">
        <v>264</v>
      </c>
      <c r="E3498" s="2">
        <v>1</v>
      </c>
      <c r="F3498" s="2">
        <v>0</v>
      </c>
      <c r="G3498" t="s">
        <v>190</v>
      </c>
      <c r="H3498" t="s">
        <v>191</v>
      </c>
      <c r="I3498" t="s">
        <v>21</v>
      </c>
      <c r="J3498" t="s">
        <v>100</v>
      </c>
      <c r="K3498" s="3"/>
      <c r="L3498" t="s">
        <v>61</v>
      </c>
      <c r="M3498" t="s">
        <v>101</v>
      </c>
    </row>
    <row r="3499" spans="1:14" x14ac:dyDescent="0.25">
      <c r="A3499" s="2">
        <v>1</v>
      </c>
      <c r="B3499" s="2">
        <v>2016</v>
      </c>
      <c r="C3499" t="s">
        <v>358</v>
      </c>
      <c r="D3499" t="s">
        <v>264</v>
      </c>
      <c r="E3499" s="2">
        <v>1</v>
      </c>
      <c r="F3499" s="2">
        <v>0</v>
      </c>
      <c r="G3499" t="s">
        <v>190</v>
      </c>
      <c r="H3499" t="s">
        <v>191</v>
      </c>
      <c r="I3499" t="s">
        <v>21</v>
      </c>
      <c r="J3499" t="s">
        <v>102</v>
      </c>
      <c r="K3499" s="3"/>
      <c r="L3499" t="s">
        <v>61</v>
      </c>
      <c r="M3499" t="s">
        <v>103</v>
      </c>
    </row>
    <row r="3500" spans="1:14" x14ac:dyDescent="0.25">
      <c r="A3500" s="2">
        <v>1</v>
      </c>
      <c r="B3500" s="2">
        <v>2016</v>
      </c>
      <c r="C3500" t="s">
        <v>358</v>
      </c>
      <c r="D3500" t="s">
        <v>264</v>
      </c>
      <c r="E3500" s="2">
        <v>1</v>
      </c>
      <c r="F3500" s="2">
        <v>0</v>
      </c>
      <c r="G3500" t="s">
        <v>190</v>
      </c>
      <c r="H3500" t="s">
        <v>191</v>
      </c>
      <c r="I3500" t="s">
        <v>21</v>
      </c>
      <c r="J3500" t="s">
        <v>104</v>
      </c>
      <c r="K3500" s="3"/>
      <c r="L3500" t="s">
        <v>61</v>
      </c>
      <c r="M3500" t="s">
        <v>105</v>
      </c>
    </row>
    <row r="3501" spans="1:14" x14ac:dyDescent="0.25">
      <c r="A3501" s="2">
        <v>1</v>
      </c>
      <c r="B3501" s="2">
        <v>2016</v>
      </c>
      <c r="C3501" t="s">
        <v>358</v>
      </c>
      <c r="D3501" t="s">
        <v>264</v>
      </c>
      <c r="E3501" s="2">
        <v>1</v>
      </c>
      <c r="F3501" s="2">
        <v>0</v>
      </c>
      <c r="G3501" t="s">
        <v>190</v>
      </c>
      <c r="H3501" t="s">
        <v>191</v>
      </c>
      <c r="I3501" t="s">
        <v>21</v>
      </c>
      <c r="J3501" t="s">
        <v>106</v>
      </c>
      <c r="K3501" s="3"/>
      <c r="L3501" t="s">
        <v>61</v>
      </c>
      <c r="M3501" t="s">
        <v>107</v>
      </c>
    </row>
    <row r="3502" spans="1:14" x14ac:dyDescent="0.25">
      <c r="A3502" s="2">
        <v>1</v>
      </c>
      <c r="B3502" s="2">
        <v>2016</v>
      </c>
      <c r="C3502" t="s">
        <v>358</v>
      </c>
      <c r="D3502" t="s">
        <v>264</v>
      </c>
      <c r="E3502" s="2">
        <v>1</v>
      </c>
      <c r="F3502" s="2">
        <v>0</v>
      </c>
      <c r="G3502" t="s">
        <v>190</v>
      </c>
      <c r="H3502" t="s">
        <v>191</v>
      </c>
      <c r="I3502" t="s">
        <v>21</v>
      </c>
      <c r="J3502" t="s">
        <v>108</v>
      </c>
      <c r="K3502" s="3"/>
      <c r="L3502" t="s">
        <v>61</v>
      </c>
      <c r="M3502" t="s">
        <v>109</v>
      </c>
    </row>
    <row r="3503" spans="1:14" x14ac:dyDescent="0.25">
      <c r="A3503" s="2">
        <v>1</v>
      </c>
      <c r="B3503" s="2">
        <v>2016</v>
      </c>
      <c r="C3503" t="s">
        <v>358</v>
      </c>
      <c r="D3503" t="s">
        <v>264</v>
      </c>
      <c r="E3503" s="2">
        <v>1</v>
      </c>
      <c r="F3503" s="2">
        <v>0</v>
      </c>
      <c r="G3503" t="s">
        <v>190</v>
      </c>
      <c r="H3503" t="s">
        <v>191</v>
      </c>
      <c r="I3503" t="s">
        <v>21</v>
      </c>
      <c r="J3503" t="s">
        <v>110</v>
      </c>
      <c r="K3503" s="3"/>
      <c r="L3503" t="s">
        <v>61</v>
      </c>
      <c r="M3503" t="s">
        <v>111</v>
      </c>
    </row>
    <row r="3504" spans="1:14" x14ac:dyDescent="0.25">
      <c r="A3504" s="2">
        <v>1</v>
      </c>
      <c r="B3504" s="2">
        <v>2016</v>
      </c>
      <c r="C3504" t="s">
        <v>358</v>
      </c>
      <c r="D3504" t="s">
        <v>264</v>
      </c>
      <c r="E3504" s="2">
        <v>1</v>
      </c>
      <c r="F3504" s="2">
        <v>0</v>
      </c>
      <c r="G3504" t="s">
        <v>190</v>
      </c>
      <c r="H3504" t="s">
        <v>191</v>
      </c>
      <c r="I3504" t="s">
        <v>21</v>
      </c>
      <c r="J3504" t="s">
        <v>112</v>
      </c>
      <c r="K3504" s="3"/>
      <c r="L3504" t="s">
        <v>61</v>
      </c>
      <c r="M3504" t="s">
        <v>113</v>
      </c>
    </row>
    <row r="3505" spans="1:14" x14ac:dyDescent="0.25">
      <c r="A3505" s="2">
        <v>1</v>
      </c>
      <c r="B3505" s="2">
        <v>2016</v>
      </c>
      <c r="C3505" t="s">
        <v>358</v>
      </c>
      <c r="D3505" t="s">
        <v>264</v>
      </c>
      <c r="E3505" s="2">
        <v>1</v>
      </c>
      <c r="F3505" s="2">
        <v>0</v>
      </c>
      <c r="G3505" t="s">
        <v>190</v>
      </c>
      <c r="H3505" t="s">
        <v>191</v>
      </c>
      <c r="I3505" t="s">
        <v>21</v>
      </c>
      <c r="J3505" t="s">
        <v>114</v>
      </c>
      <c r="K3505" s="3"/>
      <c r="L3505" t="s">
        <v>61</v>
      </c>
      <c r="M3505" t="s">
        <v>115</v>
      </c>
    </row>
    <row r="3506" spans="1:14" x14ac:dyDescent="0.25">
      <c r="A3506" s="2">
        <v>1</v>
      </c>
      <c r="B3506" s="2">
        <v>2016</v>
      </c>
      <c r="C3506" t="s">
        <v>358</v>
      </c>
      <c r="D3506" t="s">
        <v>264</v>
      </c>
      <c r="E3506" s="2">
        <v>1</v>
      </c>
      <c r="F3506" s="2">
        <v>0</v>
      </c>
      <c r="G3506" t="s">
        <v>190</v>
      </c>
      <c r="H3506" t="s">
        <v>191</v>
      </c>
      <c r="I3506" t="s">
        <v>21</v>
      </c>
      <c r="J3506" t="s">
        <v>116</v>
      </c>
      <c r="K3506" s="2">
        <v>3</v>
      </c>
      <c r="L3506" t="s">
        <v>65</v>
      </c>
      <c r="M3506" t="s">
        <v>117</v>
      </c>
      <c r="N3506" t="s">
        <v>67</v>
      </c>
    </row>
    <row r="3507" spans="1:14" x14ac:dyDescent="0.25">
      <c r="A3507" s="2">
        <v>1</v>
      </c>
      <c r="B3507" s="2">
        <v>2016</v>
      </c>
      <c r="C3507" t="s">
        <v>358</v>
      </c>
      <c r="D3507" t="s">
        <v>264</v>
      </c>
      <c r="E3507" s="2">
        <v>1</v>
      </c>
      <c r="F3507" s="2">
        <v>0</v>
      </c>
      <c r="G3507" t="s">
        <v>190</v>
      </c>
      <c r="H3507" t="s">
        <v>191</v>
      </c>
      <c r="I3507" t="s">
        <v>21</v>
      </c>
      <c r="J3507" t="s">
        <v>118</v>
      </c>
      <c r="K3507" s="2">
        <v>3</v>
      </c>
      <c r="L3507" t="s">
        <v>55</v>
      </c>
      <c r="M3507" t="s">
        <v>119</v>
      </c>
      <c r="N3507" t="s">
        <v>178</v>
      </c>
    </row>
    <row r="3508" spans="1:14" x14ac:dyDescent="0.25">
      <c r="A3508" s="2">
        <v>1</v>
      </c>
      <c r="B3508" s="2">
        <v>2016</v>
      </c>
      <c r="C3508" t="s">
        <v>358</v>
      </c>
      <c r="D3508" t="s">
        <v>264</v>
      </c>
      <c r="E3508" s="2">
        <v>1</v>
      </c>
      <c r="F3508" s="2">
        <v>0</v>
      </c>
      <c r="G3508" t="s">
        <v>190</v>
      </c>
      <c r="H3508" t="s">
        <v>191</v>
      </c>
      <c r="I3508" t="s">
        <v>21</v>
      </c>
      <c r="J3508" t="s">
        <v>120</v>
      </c>
      <c r="K3508" s="2">
        <v>3</v>
      </c>
      <c r="L3508" t="s">
        <v>65</v>
      </c>
      <c r="M3508" t="s">
        <v>121</v>
      </c>
      <c r="N3508" t="s">
        <v>67</v>
      </c>
    </row>
    <row r="3509" spans="1:14" x14ac:dyDescent="0.25">
      <c r="A3509" s="2">
        <v>1</v>
      </c>
      <c r="B3509" s="2">
        <v>2016</v>
      </c>
      <c r="C3509" t="s">
        <v>358</v>
      </c>
      <c r="D3509" t="s">
        <v>264</v>
      </c>
      <c r="E3509" s="2">
        <v>1</v>
      </c>
      <c r="F3509" s="2">
        <v>0</v>
      </c>
      <c r="G3509" t="s">
        <v>190</v>
      </c>
      <c r="H3509" t="s">
        <v>191</v>
      </c>
      <c r="I3509" t="s">
        <v>21</v>
      </c>
      <c r="J3509" t="s">
        <v>122</v>
      </c>
      <c r="K3509" s="2">
        <v>2</v>
      </c>
      <c r="L3509" t="s">
        <v>85</v>
      </c>
      <c r="M3509" t="s">
        <v>123</v>
      </c>
      <c r="N3509" t="s">
        <v>176</v>
      </c>
    </row>
    <row r="3510" spans="1:14" x14ac:dyDescent="0.25">
      <c r="A3510" s="2">
        <v>1</v>
      </c>
      <c r="B3510" s="2">
        <v>2016</v>
      </c>
      <c r="C3510" t="s">
        <v>358</v>
      </c>
      <c r="D3510" t="s">
        <v>264</v>
      </c>
      <c r="E3510" s="2">
        <v>1</v>
      </c>
      <c r="F3510" s="2">
        <v>0</v>
      </c>
      <c r="G3510" t="s">
        <v>190</v>
      </c>
      <c r="H3510" t="s">
        <v>191</v>
      </c>
      <c r="I3510" t="s">
        <v>21</v>
      </c>
      <c r="J3510" t="s">
        <v>124</v>
      </c>
      <c r="K3510" s="2">
        <v>5</v>
      </c>
      <c r="L3510" t="s">
        <v>85</v>
      </c>
      <c r="M3510" t="s">
        <v>125</v>
      </c>
      <c r="N3510" t="s">
        <v>185</v>
      </c>
    </row>
    <row r="3511" spans="1:14" x14ac:dyDescent="0.25">
      <c r="A3511" s="2">
        <v>1</v>
      </c>
      <c r="B3511" s="2">
        <v>2016</v>
      </c>
      <c r="C3511" t="s">
        <v>358</v>
      </c>
      <c r="D3511" t="s">
        <v>264</v>
      </c>
      <c r="E3511" s="2">
        <v>1</v>
      </c>
      <c r="F3511" s="2">
        <v>0</v>
      </c>
      <c r="G3511" t="s">
        <v>190</v>
      </c>
      <c r="H3511" t="s">
        <v>191</v>
      </c>
      <c r="I3511" t="s">
        <v>21</v>
      </c>
      <c r="J3511" t="s">
        <v>127</v>
      </c>
      <c r="K3511" s="2">
        <v>4</v>
      </c>
      <c r="L3511" t="s">
        <v>85</v>
      </c>
      <c r="M3511" t="s">
        <v>128</v>
      </c>
      <c r="N3511" t="s">
        <v>87</v>
      </c>
    </row>
    <row r="3512" spans="1:14" x14ac:dyDescent="0.25">
      <c r="A3512" s="2">
        <v>1</v>
      </c>
      <c r="B3512" s="2">
        <v>2016</v>
      </c>
      <c r="C3512" t="s">
        <v>358</v>
      </c>
      <c r="D3512" t="s">
        <v>264</v>
      </c>
      <c r="E3512" s="2">
        <v>1</v>
      </c>
      <c r="F3512" s="2">
        <v>0</v>
      </c>
      <c r="G3512" t="s">
        <v>190</v>
      </c>
      <c r="H3512" t="s">
        <v>191</v>
      </c>
      <c r="I3512" t="s">
        <v>21</v>
      </c>
      <c r="J3512" t="s">
        <v>129</v>
      </c>
      <c r="K3512" s="2">
        <v>4</v>
      </c>
      <c r="L3512" t="s">
        <v>85</v>
      </c>
      <c r="M3512" t="s">
        <v>130</v>
      </c>
      <c r="N3512" t="s">
        <v>87</v>
      </c>
    </row>
    <row r="3513" spans="1:14" x14ac:dyDescent="0.25">
      <c r="A3513" s="2">
        <v>1</v>
      </c>
      <c r="B3513" s="2">
        <v>2016</v>
      </c>
      <c r="C3513" t="s">
        <v>358</v>
      </c>
      <c r="D3513" t="s">
        <v>264</v>
      </c>
      <c r="E3513" s="2">
        <v>1</v>
      </c>
      <c r="F3513" s="2">
        <v>0</v>
      </c>
      <c r="G3513" t="s">
        <v>190</v>
      </c>
      <c r="H3513" t="s">
        <v>191</v>
      </c>
      <c r="I3513" t="s">
        <v>21</v>
      </c>
      <c r="J3513" t="s">
        <v>131</v>
      </c>
      <c r="K3513" s="2">
        <v>5</v>
      </c>
      <c r="L3513" t="s">
        <v>85</v>
      </c>
      <c r="M3513" t="s">
        <v>132</v>
      </c>
      <c r="N3513" t="s">
        <v>185</v>
      </c>
    </row>
    <row r="3514" spans="1:14" x14ac:dyDescent="0.25">
      <c r="A3514" s="2">
        <v>1</v>
      </c>
      <c r="B3514" s="2">
        <v>2016</v>
      </c>
      <c r="C3514" t="s">
        <v>358</v>
      </c>
      <c r="D3514" t="s">
        <v>264</v>
      </c>
      <c r="E3514" s="2">
        <v>1</v>
      </c>
      <c r="F3514" s="2">
        <v>0</v>
      </c>
      <c r="G3514" t="s">
        <v>190</v>
      </c>
      <c r="H3514" t="s">
        <v>191</v>
      </c>
      <c r="I3514" t="s">
        <v>21</v>
      </c>
      <c r="J3514" t="s">
        <v>133</v>
      </c>
      <c r="K3514" s="2">
        <v>2</v>
      </c>
      <c r="L3514" t="s">
        <v>52</v>
      </c>
      <c r="M3514" t="s">
        <v>134</v>
      </c>
      <c r="N3514" t="s">
        <v>63</v>
      </c>
    </row>
    <row r="3515" spans="1:14" x14ac:dyDescent="0.25">
      <c r="A3515" s="2">
        <v>1</v>
      </c>
      <c r="B3515" s="2">
        <v>2016</v>
      </c>
      <c r="C3515" t="s">
        <v>358</v>
      </c>
      <c r="D3515" t="s">
        <v>264</v>
      </c>
      <c r="E3515" s="2">
        <v>1</v>
      </c>
      <c r="F3515" s="2">
        <v>0</v>
      </c>
      <c r="G3515" t="s">
        <v>190</v>
      </c>
      <c r="H3515" t="s">
        <v>191</v>
      </c>
      <c r="I3515" t="s">
        <v>21</v>
      </c>
      <c r="J3515" t="s">
        <v>135</v>
      </c>
      <c r="K3515" s="2">
        <v>3</v>
      </c>
      <c r="L3515" t="s">
        <v>55</v>
      </c>
      <c r="M3515" t="s">
        <v>136</v>
      </c>
      <c r="N3515" t="s">
        <v>178</v>
      </c>
    </row>
    <row r="3516" spans="1:14" x14ac:dyDescent="0.25">
      <c r="A3516" s="2">
        <v>1</v>
      </c>
      <c r="B3516" s="2">
        <v>2016</v>
      </c>
      <c r="C3516" t="s">
        <v>358</v>
      </c>
      <c r="D3516" t="s">
        <v>264</v>
      </c>
      <c r="E3516" s="2">
        <v>1</v>
      </c>
      <c r="F3516" s="2">
        <v>0</v>
      </c>
      <c r="G3516" t="s">
        <v>190</v>
      </c>
      <c r="H3516" t="s">
        <v>191</v>
      </c>
      <c r="I3516" t="s">
        <v>21</v>
      </c>
      <c r="J3516" t="s">
        <v>137</v>
      </c>
      <c r="K3516" s="2">
        <v>5</v>
      </c>
      <c r="L3516" t="s">
        <v>55</v>
      </c>
      <c r="M3516" t="s">
        <v>138</v>
      </c>
      <c r="N3516" t="s">
        <v>185</v>
      </c>
    </row>
    <row r="3517" spans="1:14" x14ac:dyDescent="0.25">
      <c r="A3517" s="2">
        <v>1</v>
      </c>
      <c r="B3517" s="2">
        <v>2016</v>
      </c>
      <c r="C3517" t="s">
        <v>358</v>
      </c>
      <c r="D3517" t="s">
        <v>264</v>
      </c>
      <c r="E3517" s="2">
        <v>1</v>
      </c>
      <c r="F3517" s="2">
        <v>0</v>
      </c>
      <c r="G3517" t="s">
        <v>190</v>
      </c>
      <c r="H3517" t="s">
        <v>191</v>
      </c>
      <c r="I3517" t="s">
        <v>21</v>
      </c>
      <c r="J3517" t="s">
        <v>139</v>
      </c>
      <c r="K3517" s="2">
        <v>4</v>
      </c>
      <c r="L3517" t="s">
        <v>85</v>
      </c>
      <c r="M3517" t="s">
        <v>140</v>
      </c>
      <c r="N3517" t="s">
        <v>87</v>
      </c>
    </row>
    <row r="3518" spans="1:14" x14ac:dyDescent="0.25">
      <c r="A3518" s="2">
        <v>1</v>
      </c>
      <c r="B3518" s="2">
        <v>2016</v>
      </c>
      <c r="C3518" t="s">
        <v>358</v>
      </c>
      <c r="D3518" t="s">
        <v>264</v>
      </c>
      <c r="E3518" s="2">
        <v>1</v>
      </c>
      <c r="F3518" s="2">
        <v>0</v>
      </c>
      <c r="G3518" t="s">
        <v>190</v>
      </c>
      <c r="H3518" t="s">
        <v>191</v>
      </c>
      <c r="I3518" t="s">
        <v>21</v>
      </c>
      <c r="J3518" t="s">
        <v>141</v>
      </c>
      <c r="K3518" s="2">
        <v>4</v>
      </c>
      <c r="L3518" t="s">
        <v>85</v>
      </c>
      <c r="M3518" t="s">
        <v>142</v>
      </c>
      <c r="N3518" t="s">
        <v>87</v>
      </c>
    </row>
    <row r="3519" spans="1:14" x14ac:dyDescent="0.25">
      <c r="A3519" s="2">
        <v>1</v>
      </c>
      <c r="B3519" s="2">
        <v>2016</v>
      </c>
      <c r="C3519" t="s">
        <v>358</v>
      </c>
      <c r="D3519" t="s">
        <v>264</v>
      </c>
      <c r="E3519" s="2">
        <v>1</v>
      </c>
      <c r="F3519" s="2">
        <v>0</v>
      </c>
      <c r="G3519" t="s">
        <v>190</v>
      </c>
      <c r="H3519" t="s">
        <v>191</v>
      </c>
      <c r="I3519" t="s">
        <v>21</v>
      </c>
      <c r="J3519" t="s">
        <v>143</v>
      </c>
      <c r="K3519" s="2">
        <v>4</v>
      </c>
      <c r="L3519" t="s">
        <v>85</v>
      </c>
      <c r="M3519" t="s">
        <v>144</v>
      </c>
      <c r="N3519" t="s">
        <v>87</v>
      </c>
    </row>
    <row r="3520" spans="1:14" x14ac:dyDescent="0.25">
      <c r="A3520" s="2">
        <v>1</v>
      </c>
      <c r="B3520" s="2">
        <v>2016</v>
      </c>
      <c r="C3520" t="s">
        <v>358</v>
      </c>
      <c r="D3520" t="s">
        <v>264</v>
      </c>
      <c r="E3520" s="2">
        <v>1</v>
      </c>
      <c r="F3520" s="2">
        <v>0</v>
      </c>
      <c r="G3520" t="s">
        <v>190</v>
      </c>
      <c r="H3520" t="s">
        <v>191</v>
      </c>
      <c r="I3520" t="s">
        <v>21</v>
      </c>
      <c r="J3520" t="s">
        <v>145</v>
      </c>
      <c r="K3520" s="2">
        <v>3</v>
      </c>
      <c r="L3520" t="s">
        <v>55</v>
      </c>
      <c r="M3520" t="s">
        <v>146</v>
      </c>
      <c r="N3520" t="s">
        <v>178</v>
      </c>
    </row>
    <row r="3521" spans="1:14" x14ac:dyDescent="0.25">
      <c r="A3521" s="2">
        <v>1</v>
      </c>
      <c r="B3521" s="2">
        <v>2016</v>
      </c>
      <c r="C3521" t="s">
        <v>358</v>
      </c>
      <c r="D3521" t="s">
        <v>264</v>
      </c>
      <c r="E3521" s="2">
        <v>1</v>
      </c>
      <c r="F3521" s="2">
        <v>0</v>
      </c>
      <c r="G3521" t="s">
        <v>190</v>
      </c>
      <c r="H3521" t="s">
        <v>191</v>
      </c>
      <c r="I3521" t="s">
        <v>21</v>
      </c>
      <c r="J3521" t="s">
        <v>147</v>
      </c>
      <c r="K3521" s="2">
        <v>3</v>
      </c>
      <c r="L3521" t="s">
        <v>55</v>
      </c>
      <c r="M3521" t="s">
        <v>148</v>
      </c>
      <c r="N3521" t="s">
        <v>178</v>
      </c>
    </row>
    <row r="3522" spans="1:14" x14ac:dyDescent="0.25">
      <c r="A3522" s="2">
        <v>1</v>
      </c>
      <c r="B3522" s="2">
        <v>2016</v>
      </c>
      <c r="C3522" t="s">
        <v>358</v>
      </c>
      <c r="D3522" t="s">
        <v>264</v>
      </c>
      <c r="E3522" s="2">
        <v>1</v>
      </c>
      <c r="F3522" s="2">
        <v>0</v>
      </c>
      <c r="G3522" t="s">
        <v>190</v>
      </c>
      <c r="H3522" t="s">
        <v>191</v>
      </c>
      <c r="I3522" t="s">
        <v>21</v>
      </c>
      <c r="J3522" t="s">
        <v>149</v>
      </c>
      <c r="K3522" s="2">
        <v>5</v>
      </c>
      <c r="L3522" t="s">
        <v>55</v>
      </c>
      <c r="M3522" t="s">
        <v>150</v>
      </c>
      <c r="N3522" t="s">
        <v>185</v>
      </c>
    </row>
    <row r="3523" spans="1:14" x14ac:dyDescent="0.25">
      <c r="A3523" s="2">
        <v>1</v>
      </c>
      <c r="B3523" s="2">
        <v>2016</v>
      </c>
      <c r="C3523" t="s">
        <v>358</v>
      </c>
      <c r="D3523" t="s">
        <v>264</v>
      </c>
      <c r="E3523" s="2">
        <v>1</v>
      </c>
      <c r="F3523" s="2">
        <v>0</v>
      </c>
      <c r="G3523" t="s">
        <v>190</v>
      </c>
      <c r="H3523" t="s">
        <v>191</v>
      </c>
      <c r="I3523" t="s">
        <v>21</v>
      </c>
      <c r="J3523" t="s">
        <v>151</v>
      </c>
      <c r="K3523" s="3"/>
      <c r="L3523" t="s">
        <v>52</v>
      </c>
      <c r="M3523" t="s">
        <v>152</v>
      </c>
    </row>
    <row r="3524" spans="1:14" x14ac:dyDescent="0.25">
      <c r="A3524" s="2">
        <v>1</v>
      </c>
      <c r="B3524" s="2">
        <v>2016</v>
      </c>
      <c r="C3524" t="s">
        <v>358</v>
      </c>
      <c r="D3524" t="s">
        <v>264</v>
      </c>
      <c r="E3524" s="2">
        <v>1</v>
      </c>
      <c r="F3524" s="2">
        <v>0</v>
      </c>
      <c r="G3524" t="s">
        <v>190</v>
      </c>
      <c r="H3524" t="s">
        <v>191</v>
      </c>
      <c r="I3524" t="s">
        <v>21</v>
      </c>
      <c r="J3524" t="s">
        <v>153</v>
      </c>
      <c r="K3524" s="2">
        <v>5</v>
      </c>
      <c r="L3524" t="s">
        <v>75</v>
      </c>
      <c r="M3524" t="s">
        <v>154</v>
      </c>
      <c r="N3524" t="s">
        <v>201</v>
      </c>
    </row>
    <row r="3525" spans="1:14" x14ac:dyDescent="0.25">
      <c r="A3525" s="2">
        <v>1</v>
      </c>
      <c r="B3525" s="2">
        <v>2016</v>
      </c>
      <c r="C3525" t="s">
        <v>358</v>
      </c>
      <c r="D3525" t="s">
        <v>264</v>
      </c>
      <c r="E3525" s="2">
        <v>1</v>
      </c>
      <c r="F3525" s="2">
        <v>0</v>
      </c>
      <c r="G3525" t="s">
        <v>190</v>
      </c>
      <c r="H3525" t="s">
        <v>191</v>
      </c>
      <c r="I3525" t="s">
        <v>21</v>
      </c>
      <c r="J3525" t="s">
        <v>156</v>
      </c>
      <c r="K3525" s="2">
        <v>1</v>
      </c>
      <c r="L3525" t="s">
        <v>75</v>
      </c>
      <c r="M3525" t="s">
        <v>157</v>
      </c>
      <c r="N3525" t="s">
        <v>158</v>
      </c>
    </row>
    <row r="3526" spans="1:14" x14ac:dyDescent="0.25">
      <c r="A3526" s="2">
        <v>1</v>
      </c>
      <c r="B3526" s="2">
        <v>2016</v>
      </c>
      <c r="C3526" t="s">
        <v>358</v>
      </c>
      <c r="D3526" t="s">
        <v>264</v>
      </c>
      <c r="E3526" s="2">
        <v>1</v>
      </c>
      <c r="F3526" s="2">
        <v>0</v>
      </c>
      <c r="G3526" t="s">
        <v>190</v>
      </c>
      <c r="H3526" t="s">
        <v>191</v>
      </c>
      <c r="I3526" t="s">
        <v>21</v>
      </c>
      <c r="J3526" t="s">
        <v>159</v>
      </c>
      <c r="K3526" s="3"/>
      <c r="L3526" t="s">
        <v>52</v>
      </c>
      <c r="M3526" t="s">
        <v>160</v>
      </c>
    </row>
    <row r="3527" spans="1:14" x14ac:dyDescent="0.25">
      <c r="A3527" s="2">
        <v>1</v>
      </c>
      <c r="B3527" s="2">
        <v>2016</v>
      </c>
      <c r="C3527" t="s">
        <v>358</v>
      </c>
      <c r="D3527" t="s">
        <v>264</v>
      </c>
      <c r="E3527" s="2">
        <v>1</v>
      </c>
      <c r="F3527" s="2">
        <v>0</v>
      </c>
      <c r="G3527" t="s">
        <v>190</v>
      </c>
      <c r="H3527" t="s">
        <v>191</v>
      </c>
      <c r="I3527" t="s">
        <v>21</v>
      </c>
      <c r="J3527" t="s">
        <v>161</v>
      </c>
      <c r="K3527" s="3"/>
      <c r="L3527" t="s">
        <v>52</v>
      </c>
      <c r="M3527" t="s">
        <v>162</v>
      </c>
    </row>
    <row r="3528" spans="1:14" x14ac:dyDescent="0.25">
      <c r="A3528" s="2">
        <v>1</v>
      </c>
      <c r="B3528" s="2">
        <v>2016</v>
      </c>
      <c r="C3528" t="s">
        <v>358</v>
      </c>
      <c r="D3528" t="s">
        <v>264</v>
      </c>
      <c r="E3528" s="2">
        <v>1</v>
      </c>
      <c r="F3528" s="2">
        <v>0</v>
      </c>
      <c r="G3528" t="s">
        <v>190</v>
      </c>
      <c r="H3528" t="s">
        <v>191</v>
      </c>
      <c r="I3528" t="s">
        <v>21</v>
      </c>
      <c r="J3528" t="s">
        <v>163</v>
      </c>
      <c r="K3528" s="2">
        <v>1</v>
      </c>
      <c r="L3528" t="s">
        <v>52</v>
      </c>
      <c r="M3528" t="s">
        <v>164</v>
      </c>
      <c r="N3528" t="s">
        <v>165</v>
      </c>
    </row>
    <row r="3529" spans="1:14" x14ac:dyDescent="0.25">
      <c r="A3529" s="2">
        <v>1</v>
      </c>
      <c r="B3529" s="2">
        <v>2016</v>
      </c>
      <c r="C3529" t="s">
        <v>358</v>
      </c>
      <c r="D3529" t="s">
        <v>264</v>
      </c>
      <c r="E3529" s="2">
        <v>1</v>
      </c>
      <c r="F3529" s="2">
        <v>0</v>
      </c>
      <c r="G3529" t="s">
        <v>190</v>
      </c>
      <c r="H3529" t="s">
        <v>191</v>
      </c>
      <c r="I3529" t="s">
        <v>21</v>
      </c>
      <c r="J3529" t="s">
        <v>166</v>
      </c>
      <c r="K3529" s="2">
        <v>3</v>
      </c>
      <c r="L3529" t="s">
        <v>55</v>
      </c>
      <c r="M3529" t="s">
        <v>167</v>
      </c>
      <c r="N3529" t="s">
        <v>178</v>
      </c>
    </row>
    <row r="3530" spans="1:14" x14ac:dyDescent="0.25">
      <c r="A3530" s="2">
        <v>1</v>
      </c>
      <c r="B3530" s="2">
        <v>2016</v>
      </c>
      <c r="C3530" t="s">
        <v>359</v>
      </c>
      <c r="D3530" t="s">
        <v>48</v>
      </c>
      <c r="E3530" s="2">
        <v>1</v>
      </c>
      <c r="F3530" s="2">
        <v>1</v>
      </c>
      <c r="G3530" t="s">
        <v>360</v>
      </c>
      <c r="H3530" t="s">
        <v>199</v>
      </c>
      <c r="I3530" t="s">
        <v>17</v>
      </c>
      <c r="J3530" t="s">
        <v>51</v>
      </c>
      <c r="K3530" s="3"/>
      <c r="L3530" t="s">
        <v>52</v>
      </c>
      <c r="M3530" t="s">
        <v>53</v>
      </c>
    </row>
    <row r="3531" spans="1:14" x14ac:dyDescent="0.25">
      <c r="A3531" s="2">
        <v>1</v>
      </c>
      <c r="B3531" s="2">
        <v>2016</v>
      </c>
      <c r="C3531" t="s">
        <v>359</v>
      </c>
      <c r="D3531" t="s">
        <v>48</v>
      </c>
      <c r="E3531" s="2">
        <v>1</v>
      </c>
      <c r="F3531" s="2">
        <v>1</v>
      </c>
      <c r="G3531" t="s">
        <v>360</v>
      </c>
      <c r="H3531" t="s">
        <v>199</v>
      </c>
      <c r="I3531" t="s">
        <v>17</v>
      </c>
      <c r="J3531" t="s">
        <v>54</v>
      </c>
      <c r="K3531" s="2">
        <v>4</v>
      </c>
      <c r="L3531" t="s">
        <v>55</v>
      </c>
      <c r="M3531" t="s">
        <v>56</v>
      </c>
      <c r="N3531" t="s">
        <v>57</v>
      </c>
    </row>
    <row r="3532" spans="1:14" x14ac:dyDescent="0.25">
      <c r="A3532" s="2">
        <v>1</v>
      </c>
      <c r="B3532" s="2">
        <v>2016</v>
      </c>
      <c r="C3532" t="s">
        <v>359</v>
      </c>
      <c r="D3532" t="s">
        <v>48</v>
      </c>
      <c r="E3532" s="2">
        <v>1</v>
      </c>
      <c r="F3532" s="2">
        <v>1</v>
      </c>
      <c r="G3532" t="s">
        <v>360</v>
      </c>
      <c r="H3532" t="s">
        <v>199</v>
      </c>
      <c r="I3532" t="s">
        <v>17</v>
      </c>
      <c r="J3532" t="s">
        <v>58</v>
      </c>
      <c r="K3532" s="2">
        <v>4</v>
      </c>
      <c r="L3532" t="s">
        <v>55</v>
      </c>
      <c r="M3532" t="s">
        <v>59</v>
      </c>
      <c r="N3532" t="s">
        <v>57</v>
      </c>
    </row>
    <row r="3533" spans="1:14" x14ac:dyDescent="0.25">
      <c r="A3533" s="2">
        <v>1</v>
      </c>
      <c r="B3533" s="2">
        <v>2016</v>
      </c>
      <c r="C3533" t="s">
        <v>359</v>
      </c>
      <c r="D3533" t="s">
        <v>48</v>
      </c>
      <c r="E3533" s="2">
        <v>1</v>
      </c>
      <c r="F3533" s="2">
        <v>1</v>
      </c>
      <c r="G3533" t="s">
        <v>360</v>
      </c>
      <c r="H3533" t="s">
        <v>199</v>
      </c>
      <c r="I3533" t="s">
        <v>17</v>
      </c>
      <c r="J3533" t="s">
        <v>60</v>
      </c>
      <c r="K3533" s="2">
        <v>1</v>
      </c>
      <c r="L3533" t="s">
        <v>61</v>
      </c>
      <c r="M3533" t="s">
        <v>62</v>
      </c>
      <c r="N3533" t="s">
        <v>177</v>
      </c>
    </row>
    <row r="3534" spans="1:14" x14ac:dyDescent="0.25">
      <c r="A3534" s="2">
        <v>1</v>
      </c>
      <c r="B3534" s="2">
        <v>2016</v>
      </c>
      <c r="C3534" t="s">
        <v>359</v>
      </c>
      <c r="D3534" t="s">
        <v>48</v>
      </c>
      <c r="E3534" s="2">
        <v>1</v>
      </c>
      <c r="F3534" s="2">
        <v>1</v>
      </c>
      <c r="G3534" t="s">
        <v>360</v>
      </c>
      <c r="H3534" t="s">
        <v>199</v>
      </c>
      <c r="I3534" t="s">
        <v>17</v>
      </c>
      <c r="J3534" t="s">
        <v>64</v>
      </c>
      <c r="K3534" s="2">
        <v>3</v>
      </c>
      <c r="L3534" t="s">
        <v>65</v>
      </c>
      <c r="M3534" t="s">
        <v>66</v>
      </c>
      <c r="N3534" t="s">
        <v>67</v>
      </c>
    </row>
    <row r="3535" spans="1:14" x14ac:dyDescent="0.25">
      <c r="A3535" s="2">
        <v>1</v>
      </c>
      <c r="B3535" s="2">
        <v>2016</v>
      </c>
      <c r="C3535" t="s">
        <v>359</v>
      </c>
      <c r="D3535" t="s">
        <v>48</v>
      </c>
      <c r="E3535" s="2">
        <v>1</v>
      </c>
      <c r="F3535" s="2">
        <v>1</v>
      </c>
      <c r="G3535" t="s">
        <v>360</v>
      </c>
      <c r="H3535" t="s">
        <v>199</v>
      </c>
      <c r="I3535" t="s">
        <v>17</v>
      </c>
      <c r="J3535" t="s">
        <v>68</v>
      </c>
      <c r="K3535" s="2">
        <v>3</v>
      </c>
      <c r="L3535" t="s">
        <v>65</v>
      </c>
      <c r="M3535" t="s">
        <v>69</v>
      </c>
      <c r="N3535" t="s">
        <v>67</v>
      </c>
    </row>
    <row r="3536" spans="1:14" x14ac:dyDescent="0.25">
      <c r="A3536" s="2">
        <v>1</v>
      </c>
      <c r="B3536" s="2">
        <v>2016</v>
      </c>
      <c r="C3536" t="s">
        <v>359</v>
      </c>
      <c r="D3536" t="s">
        <v>48</v>
      </c>
      <c r="E3536" s="2">
        <v>1</v>
      </c>
      <c r="F3536" s="2">
        <v>1</v>
      </c>
      <c r="G3536" t="s">
        <v>360</v>
      </c>
      <c r="H3536" t="s">
        <v>199</v>
      </c>
      <c r="I3536" t="s">
        <v>17</v>
      </c>
      <c r="J3536" t="s">
        <v>70</v>
      </c>
      <c r="K3536" s="2">
        <v>3</v>
      </c>
      <c r="L3536" t="s">
        <v>65</v>
      </c>
      <c r="M3536" t="s">
        <v>71</v>
      </c>
      <c r="N3536" t="s">
        <v>67</v>
      </c>
    </row>
    <row r="3537" spans="1:14" x14ac:dyDescent="0.25">
      <c r="A3537" s="2">
        <v>1</v>
      </c>
      <c r="B3537" s="2">
        <v>2016</v>
      </c>
      <c r="C3537" t="s">
        <v>359</v>
      </c>
      <c r="D3537" t="s">
        <v>48</v>
      </c>
      <c r="E3537" s="2">
        <v>1</v>
      </c>
      <c r="F3537" s="2">
        <v>1</v>
      </c>
      <c r="G3537" t="s">
        <v>360</v>
      </c>
      <c r="H3537" t="s">
        <v>199</v>
      </c>
      <c r="I3537" t="s">
        <v>17</v>
      </c>
      <c r="J3537" t="s">
        <v>72</v>
      </c>
      <c r="K3537" s="3"/>
      <c r="L3537" t="s">
        <v>52</v>
      </c>
      <c r="M3537" t="s">
        <v>73</v>
      </c>
    </row>
    <row r="3538" spans="1:14" x14ac:dyDescent="0.25">
      <c r="A3538" s="2">
        <v>1</v>
      </c>
      <c r="B3538" s="2">
        <v>2016</v>
      </c>
      <c r="C3538" t="s">
        <v>359</v>
      </c>
      <c r="D3538" t="s">
        <v>48</v>
      </c>
      <c r="E3538" s="2">
        <v>1</v>
      </c>
      <c r="F3538" s="2">
        <v>1</v>
      </c>
      <c r="G3538" t="s">
        <v>360</v>
      </c>
      <c r="H3538" t="s">
        <v>199</v>
      </c>
      <c r="I3538" t="s">
        <v>17</v>
      </c>
      <c r="J3538" t="s">
        <v>74</v>
      </c>
      <c r="K3538" s="2">
        <v>2</v>
      </c>
      <c r="L3538" t="s">
        <v>75</v>
      </c>
      <c r="M3538" t="s">
        <v>76</v>
      </c>
      <c r="N3538" t="s">
        <v>207</v>
      </c>
    </row>
    <row r="3539" spans="1:14" x14ac:dyDescent="0.25">
      <c r="A3539" s="2">
        <v>1</v>
      </c>
      <c r="B3539" s="2">
        <v>2016</v>
      </c>
      <c r="C3539" t="s">
        <v>359</v>
      </c>
      <c r="D3539" t="s">
        <v>48</v>
      </c>
      <c r="E3539" s="2">
        <v>1</v>
      </c>
      <c r="F3539" s="2">
        <v>1</v>
      </c>
      <c r="G3539" t="s">
        <v>360</v>
      </c>
      <c r="H3539" t="s">
        <v>199</v>
      </c>
      <c r="I3539" t="s">
        <v>17</v>
      </c>
      <c r="J3539" t="s">
        <v>78</v>
      </c>
      <c r="K3539" s="2">
        <v>7</v>
      </c>
      <c r="L3539" t="s">
        <v>75</v>
      </c>
      <c r="M3539" t="s">
        <v>79</v>
      </c>
      <c r="N3539" t="s">
        <v>212</v>
      </c>
    </row>
    <row r="3540" spans="1:14" x14ac:dyDescent="0.25">
      <c r="A3540" s="2">
        <v>1</v>
      </c>
      <c r="B3540" s="2">
        <v>2016</v>
      </c>
      <c r="C3540" t="s">
        <v>359</v>
      </c>
      <c r="D3540" t="s">
        <v>48</v>
      </c>
      <c r="E3540" s="2">
        <v>1</v>
      </c>
      <c r="F3540" s="2">
        <v>1</v>
      </c>
      <c r="G3540" t="s">
        <v>360</v>
      </c>
      <c r="H3540" t="s">
        <v>199</v>
      </c>
      <c r="I3540" t="s">
        <v>17</v>
      </c>
      <c r="J3540" t="s">
        <v>81</v>
      </c>
      <c r="K3540" s="2">
        <v>1</v>
      </c>
      <c r="L3540" t="s">
        <v>75</v>
      </c>
      <c r="M3540" t="s">
        <v>82</v>
      </c>
      <c r="N3540" t="s">
        <v>83</v>
      </c>
    </row>
    <row r="3541" spans="1:14" x14ac:dyDescent="0.25">
      <c r="A3541" s="2">
        <v>1</v>
      </c>
      <c r="B3541" s="2">
        <v>2016</v>
      </c>
      <c r="C3541" t="s">
        <v>359</v>
      </c>
      <c r="D3541" t="s">
        <v>48</v>
      </c>
      <c r="E3541" s="2">
        <v>1</v>
      </c>
      <c r="F3541" s="2">
        <v>1</v>
      </c>
      <c r="G3541" t="s">
        <v>360</v>
      </c>
      <c r="H3541" t="s">
        <v>199</v>
      </c>
      <c r="I3541" t="s">
        <v>17</v>
      </c>
      <c r="J3541" t="s">
        <v>84</v>
      </c>
      <c r="K3541" s="2">
        <v>4</v>
      </c>
      <c r="L3541" t="s">
        <v>85</v>
      </c>
      <c r="M3541" t="s">
        <v>86</v>
      </c>
      <c r="N3541" t="s">
        <v>87</v>
      </c>
    </row>
    <row r="3542" spans="1:14" x14ac:dyDescent="0.25">
      <c r="A3542" s="2">
        <v>1</v>
      </c>
      <c r="B3542" s="2">
        <v>2016</v>
      </c>
      <c r="C3542" t="s">
        <v>359</v>
      </c>
      <c r="D3542" t="s">
        <v>48</v>
      </c>
      <c r="E3542" s="2">
        <v>1</v>
      </c>
      <c r="F3542" s="2">
        <v>1</v>
      </c>
      <c r="G3542" t="s">
        <v>360</v>
      </c>
      <c r="H3542" t="s">
        <v>199</v>
      </c>
      <c r="I3542" t="s">
        <v>17</v>
      </c>
      <c r="J3542" t="s">
        <v>88</v>
      </c>
      <c r="K3542" s="2">
        <v>4</v>
      </c>
      <c r="L3542" t="s">
        <v>85</v>
      </c>
      <c r="M3542" t="s">
        <v>89</v>
      </c>
      <c r="N3542" t="s">
        <v>87</v>
      </c>
    </row>
    <row r="3543" spans="1:14" x14ac:dyDescent="0.25">
      <c r="A3543" s="2">
        <v>1</v>
      </c>
      <c r="B3543" s="2">
        <v>2016</v>
      </c>
      <c r="C3543" t="s">
        <v>359</v>
      </c>
      <c r="D3543" t="s">
        <v>48</v>
      </c>
      <c r="E3543" s="2">
        <v>1</v>
      </c>
      <c r="F3543" s="2">
        <v>1</v>
      </c>
      <c r="G3543" t="s">
        <v>360</v>
      </c>
      <c r="H3543" t="s">
        <v>199</v>
      </c>
      <c r="I3543" t="s">
        <v>17</v>
      </c>
      <c r="J3543" t="s">
        <v>90</v>
      </c>
      <c r="K3543" s="2">
        <v>4</v>
      </c>
      <c r="L3543" t="s">
        <v>75</v>
      </c>
      <c r="M3543" t="s">
        <v>91</v>
      </c>
      <c r="N3543" t="s">
        <v>92</v>
      </c>
    </row>
    <row r="3544" spans="1:14" x14ac:dyDescent="0.25">
      <c r="A3544" s="2">
        <v>1</v>
      </c>
      <c r="B3544" s="2">
        <v>2016</v>
      </c>
      <c r="C3544" t="s">
        <v>359</v>
      </c>
      <c r="D3544" t="s">
        <v>48</v>
      </c>
      <c r="E3544" s="2">
        <v>1</v>
      </c>
      <c r="F3544" s="2">
        <v>1</v>
      </c>
      <c r="G3544" t="s">
        <v>360</v>
      </c>
      <c r="H3544" t="s">
        <v>199</v>
      </c>
      <c r="I3544" t="s">
        <v>17</v>
      </c>
      <c r="J3544" t="s">
        <v>93</v>
      </c>
      <c r="K3544" s="2">
        <v>3</v>
      </c>
      <c r="L3544" t="s">
        <v>75</v>
      </c>
      <c r="M3544" t="s">
        <v>94</v>
      </c>
      <c r="N3544" t="s">
        <v>95</v>
      </c>
    </row>
    <row r="3545" spans="1:14" x14ac:dyDescent="0.25">
      <c r="A3545" s="2">
        <v>1</v>
      </c>
      <c r="B3545" s="2">
        <v>2016</v>
      </c>
      <c r="C3545" t="s">
        <v>359</v>
      </c>
      <c r="D3545" t="s">
        <v>48</v>
      </c>
      <c r="E3545" s="2">
        <v>1</v>
      </c>
      <c r="F3545" s="2">
        <v>1</v>
      </c>
      <c r="G3545" t="s">
        <v>360</v>
      </c>
      <c r="H3545" t="s">
        <v>199</v>
      </c>
      <c r="I3545" t="s">
        <v>17</v>
      </c>
      <c r="J3545" t="s">
        <v>96</v>
      </c>
      <c r="K3545" s="2">
        <v>4</v>
      </c>
      <c r="L3545" t="s">
        <v>75</v>
      </c>
      <c r="M3545" t="s">
        <v>97</v>
      </c>
      <c r="N3545" t="s">
        <v>92</v>
      </c>
    </row>
    <row r="3546" spans="1:14" x14ac:dyDescent="0.25">
      <c r="A3546" s="2">
        <v>1</v>
      </c>
      <c r="B3546" s="2">
        <v>2016</v>
      </c>
      <c r="C3546" t="s">
        <v>359</v>
      </c>
      <c r="D3546" t="s">
        <v>48</v>
      </c>
      <c r="E3546" s="2">
        <v>1</v>
      </c>
      <c r="F3546" s="2">
        <v>1</v>
      </c>
      <c r="G3546" t="s">
        <v>360</v>
      </c>
      <c r="H3546" t="s">
        <v>199</v>
      </c>
      <c r="I3546" t="s">
        <v>17</v>
      </c>
      <c r="J3546" t="s">
        <v>98</v>
      </c>
      <c r="K3546" s="2">
        <v>4</v>
      </c>
      <c r="L3546" t="s">
        <v>85</v>
      </c>
      <c r="M3546" t="s">
        <v>99</v>
      </c>
      <c r="N3546" t="s">
        <v>87</v>
      </c>
    </row>
    <row r="3547" spans="1:14" x14ac:dyDescent="0.25">
      <c r="A3547" s="2">
        <v>1</v>
      </c>
      <c r="B3547" s="2">
        <v>2016</v>
      </c>
      <c r="C3547" t="s">
        <v>359</v>
      </c>
      <c r="D3547" t="s">
        <v>48</v>
      </c>
      <c r="E3547" s="2">
        <v>1</v>
      </c>
      <c r="F3547" s="2">
        <v>1</v>
      </c>
      <c r="G3547" t="s">
        <v>360</v>
      </c>
      <c r="H3547" t="s">
        <v>199</v>
      </c>
      <c r="I3547" t="s">
        <v>17</v>
      </c>
      <c r="J3547" t="s">
        <v>100</v>
      </c>
      <c r="K3547" s="3"/>
      <c r="L3547" t="s">
        <v>61</v>
      </c>
      <c r="M3547" t="s">
        <v>101</v>
      </c>
    </row>
    <row r="3548" spans="1:14" x14ac:dyDescent="0.25">
      <c r="A3548" s="2">
        <v>1</v>
      </c>
      <c r="B3548" s="2">
        <v>2016</v>
      </c>
      <c r="C3548" t="s">
        <v>359</v>
      </c>
      <c r="D3548" t="s">
        <v>48</v>
      </c>
      <c r="E3548" s="2">
        <v>1</v>
      </c>
      <c r="F3548" s="2">
        <v>1</v>
      </c>
      <c r="G3548" t="s">
        <v>360</v>
      </c>
      <c r="H3548" t="s">
        <v>199</v>
      </c>
      <c r="I3548" t="s">
        <v>17</v>
      </c>
      <c r="J3548" t="s">
        <v>102</v>
      </c>
      <c r="K3548" s="3"/>
      <c r="L3548" t="s">
        <v>61</v>
      </c>
      <c r="M3548" t="s">
        <v>103</v>
      </c>
    </row>
    <row r="3549" spans="1:14" x14ac:dyDescent="0.25">
      <c r="A3549" s="2">
        <v>1</v>
      </c>
      <c r="B3549" s="2">
        <v>2016</v>
      </c>
      <c r="C3549" t="s">
        <v>359</v>
      </c>
      <c r="D3549" t="s">
        <v>48</v>
      </c>
      <c r="E3549" s="2">
        <v>1</v>
      </c>
      <c r="F3549" s="2">
        <v>1</v>
      </c>
      <c r="G3549" t="s">
        <v>360</v>
      </c>
      <c r="H3549" t="s">
        <v>199</v>
      </c>
      <c r="I3549" t="s">
        <v>17</v>
      </c>
      <c r="J3549" t="s">
        <v>104</v>
      </c>
      <c r="K3549" s="3"/>
      <c r="L3549" t="s">
        <v>61</v>
      </c>
      <c r="M3549" t="s">
        <v>105</v>
      </c>
    </row>
    <row r="3550" spans="1:14" x14ac:dyDescent="0.25">
      <c r="A3550" s="2">
        <v>1</v>
      </c>
      <c r="B3550" s="2">
        <v>2016</v>
      </c>
      <c r="C3550" t="s">
        <v>359</v>
      </c>
      <c r="D3550" t="s">
        <v>48</v>
      </c>
      <c r="E3550" s="2">
        <v>1</v>
      </c>
      <c r="F3550" s="2">
        <v>1</v>
      </c>
      <c r="G3550" t="s">
        <v>360</v>
      </c>
      <c r="H3550" t="s">
        <v>199</v>
      </c>
      <c r="I3550" t="s">
        <v>17</v>
      </c>
      <c r="J3550" t="s">
        <v>106</v>
      </c>
      <c r="K3550" s="3"/>
      <c r="L3550" t="s">
        <v>61</v>
      </c>
      <c r="M3550" t="s">
        <v>107</v>
      </c>
    </row>
    <row r="3551" spans="1:14" x14ac:dyDescent="0.25">
      <c r="A3551" s="2">
        <v>1</v>
      </c>
      <c r="B3551" s="2">
        <v>2016</v>
      </c>
      <c r="C3551" t="s">
        <v>359</v>
      </c>
      <c r="D3551" t="s">
        <v>48</v>
      </c>
      <c r="E3551" s="2">
        <v>1</v>
      </c>
      <c r="F3551" s="2">
        <v>1</v>
      </c>
      <c r="G3551" t="s">
        <v>360</v>
      </c>
      <c r="H3551" t="s">
        <v>199</v>
      </c>
      <c r="I3551" t="s">
        <v>17</v>
      </c>
      <c r="J3551" t="s">
        <v>108</v>
      </c>
      <c r="K3551" s="3"/>
      <c r="L3551" t="s">
        <v>61</v>
      </c>
      <c r="M3551" t="s">
        <v>109</v>
      </c>
    </row>
    <row r="3552" spans="1:14" x14ac:dyDescent="0.25">
      <c r="A3552" s="2">
        <v>1</v>
      </c>
      <c r="B3552" s="2">
        <v>2016</v>
      </c>
      <c r="C3552" t="s">
        <v>359</v>
      </c>
      <c r="D3552" t="s">
        <v>48</v>
      </c>
      <c r="E3552" s="2">
        <v>1</v>
      </c>
      <c r="F3552" s="2">
        <v>1</v>
      </c>
      <c r="G3552" t="s">
        <v>360</v>
      </c>
      <c r="H3552" t="s">
        <v>199</v>
      </c>
      <c r="I3552" t="s">
        <v>17</v>
      </c>
      <c r="J3552" t="s">
        <v>110</v>
      </c>
      <c r="K3552" s="3"/>
      <c r="L3552" t="s">
        <v>61</v>
      </c>
      <c r="M3552" t="s">
        <v>111</v>
      </c>
    </row>
    <row r="3553" spans="1:14" x14ac:dyDescent="0.25">
      <c r="A3553" s="2">
        <v>1</v>
      </c>
      <c r="B3553" s="2">
        <v>2016</v>
      </c>
      <c r="C3553" t="s">
        <v>359</v>
      </c>
      <c r="D3553" t="s">
        <v>48</v>
      </c>
      <c r="E3553" s="2">
        <v>1</v>
      </c>
      <c r="F3553" s="2">
        <v>1</v>
      </c>
      <c r="G3553" t="s">
        <v>360</v>
      </c>
      <c r="H3553" t="s">
        <v>199</v>
      </c>
      <c r="I3553" t="s">
        <v>17</v>
      </c>
      <c r="J3553" t="s">
        <v>112</v>
      </c>
      <c r="K3553" s="3"/>
      <c r="L3553" t="s">
        <v>61</v>
      </c>
      <c r="M3553" t="s">
        <v>113</v>
      </c>
    </row>
    <row r="3554" spans="1:14" x14ac:dyDescent="0.25">
      <c r="A3554" s="2">
        <v>1</v>
      </c>
      <c r="B3554" s="2">
        <v>2016</v>
      </c>
      <c r="C3554" t="s">
        <v>359</v>
      </c>
      <c r="D3554" t="s">
        <v>48</v>
      </c>
      <c r="E3554" s="2">
        <v>1</v>
      </c>
      <c r="F3554" s="2">
        <v>1</v>
      </c>
      <c r="G3554" t="s">
        <v>360</v>
      </c>
      <c r="H3554" t="s">
        <v>199</v>
      </c>
      <c r="I3554" t="s">
        <v>17</v>
      </c>
      <c r="J3554" t="s">
        <v>114</v>
      </c>
      <c r="K3554" s="2">
        <v>1</v>
      </c>
      <c r="L3554" t="s">
        <v>61</v>
      </c>
      <c r="M3554" t="s">
        <v>115</v>
      </c>
      <c r="N3554" t="s">
        <v>281</v>
      </c>
    </row>
    <row r="3555" spans="1:14" x14ac:dyDescent="0.25">
      <c r="A3555" s="2">
        <v>1</v>
      </c>
      <c r="B3555" s="2">
        <v>2016</v>
      </c>
      <c r="C3555" t="s">
        <v>359</v>
      </c>
      <c r="D3555" t="s">
        <v>48</v>
      </c>
      <c r="E3555" s="2">
        <v>1</v>
      </c>
      <c r="F3555" s="2">
        <v>1</v>
      </c>
      <c r="G3555" t="s">
        <v>360</v>
      </c>
      <c r="H3555" t="s">
        <v>199</v>
      </c>
      <c r="I3555" t="s">
        <v>17</v>
      </c>
      <c r="J3555" t="s">
        <v>116</v>
      </c>
      <c r="K3555" s="2">
        <v>3</v>
      </c>
      <c r="L3555" t="s">
        <v>65</v>
      </c>
      <c r="M3555" t="s">
        <v>117</v>
      </c>
      <c r="N3555" t="s">
        <v>67</v>
      </c>
    </row>
    <row r="3556" spans="1:14" x14ac:dyDescent="0.25">
      <c r="A3556" s="2">
        <v>1</v>
      </c>
      <c r="B3556" s="2">
        <v>2016</v>
      </c>
      <c r="C3556" t="s">
        <v>359</v>
      </c>
      <c r="D3556" t="s">
        <v>48</v>
      </c>
      <c r="E3556" s="2">
        <v>1</v>
      </c>
      <c r="F3556" s="2">
        <v>1</v>
      </c>
      <c r="G3556" t="s">
        <v>360</v>
      </c>
      <c r="H3556" t="s">
        <v>199</v>
      </c>
      <c r="I3556" t="s">
        <v>17</v>
      </c>
      <c r="J3556" t="s">
        <v>118</v>
      </c>
      <c r="K3556" s="2">
        <v>4</v>
      </c>
      <c r="L3556" t="s">
        <v>55</v>
      </c>
      <c r="M3556" t="s">
        <v>119</v>
      </c>
      <c r="N3556" t="s">
        <v>57</v>
      </c>
    </row>
    <row r="3557" spans="1:14" x14ac:dyDescent="0.25">
      <c r="A3557" s="2">
        <v>1</v>
      </c>
      <c r="B3557" s="2">
        <v>2016</v>
      </c>
      <c r="C3557" t="s">
        <v>359</v>
      </c>
      <c r="D3557" t="s">
        <v>48</v>
      </c>
      <c r="E3557" s="2">
        <v>1</v>
      </c>
      <c r="F3557" s="2">
        <v>1</v>
      </c>
      <c r="G3557" t="s">
        <v>360</v>
      </c>
      <c r="H3557" t="s">
        <v>199</v>
      </c>
      <c r="I3557" t="s">
        <v>17</v>
      </c>
      <c r="J3557" t="s">
        <v>120</v>
      </c>
      <c r="K3557" s="2">
        <v>4</v>
      </c>
      <c r="L3557" t="s">
        <v>65</v>
      </c>
      <c r="M3557" t="s">
        <v>121</v>
      </c>
      <c r="N3557" t="s">
        <v>185</v>
      </c>
    </row>
    <row r="3558" spans="1:14" x14ac:dyDescent="0.25">
      <c r="A3558" s="2">
        <v>1</v>
      </c>
      <c r="B3558" s="2">
        <v>2016</v>
      </c>
      <c r="C3558" t="s">
        <v>359</v>
      </c>
      <c r="D3558" t="s">
        <v>48</v>
      </c>
      <c r="E3558" s="2">
        <v>1</v>
      </c>
      <c r="F3558" s="2">
        <v>1</v>
      </c>
      <c r="G3558" t="s">
        <v>360</v>
      </c>
      <c r="H3558" t="s">
        <v>199</v>
      </c>
      <c r="I3558" t="s">
        <v>17</v>
      </c>
      <c r="J3558" t="s">
        <v>122</v>
      </c>
      <c r="K3558" s="2">
        <v>4</v>
      </c>
      <c r="L3558" t="s">
        <v>85</v>
      </c>
      <c r="M3558" t="s">
        <v>123</v>
      </c>
      <c r="N3558" t="s">
        <v>87</v>
      </c>
    </row>
    <row r="3559" spans="1:14" x14ac:dyDescent="0.25">
      <c r="A3559" s="2">
        <v>1</v>
      </c>
      <c r="B3559" s="2">
        <v>2016</v>
      </c>
      <c r="C3559" t="s">
        <v>359</v>
      </c>
      <c r="D3559" t="s">
        <v>48</v>
      </c>
      <c r="E3559" s="2">
        <v>1</v>
      </c>
      <c r="F3559" s="2">
        <v>1</v>
      </c>
      <c r="G3559" t="s">
        <v>360</v>
      </c>
      <c r="H3559" t="s">
        <v>199</v>
      </c>
      <c r="I3559" t="s">
        <v>17</v>
      </c>
      <c r="J3559" t="s">
        <v>124</v>
      </c>
      <c r="K3559" s="2">
        <v>2</v>
      </c>
      <c r="L3559" t="s">
        <v>85</v>
      </c>
      <c r="M3559" t="s">
        <v>125</v>
      </c>
      <c r="N3559" t="s">
        <v>176</v>
      </c>
    </row>
    <row r="3560" spans="1:14" x14ac:dyDescent="0.25">
      <c r="A3560" s="2">
        <v>1</v>
      </c>
      <c r="B3560" s="2">
        <v>2016</v>
      </c>
      <c r="C3560" t="s">
        <v>359</v>
      </c>
      <c r="D3560" t="s">
        <v>48</v>
      </c>
      <c r="E3560" s="2">
        <v>1</v>
      </c>
      <c r="F3560" s="2">
        <v>1</v>
      </c>
      <c r="G3560" t="s">
        <v>360</v>
      </c>
      <c r="H3560" t="s">
        <v>199</v>
      </c>
      <c r="I3560" t="s">
        <v>17</v>
      </c>
      <c r="J3560" t="s">
        <v>127</v>
      </c>
      <c r="K3560" s="2">
        <v>4</v>
      </c>
      <c r="L3560" t="s">
        <v>85</v>
      </c>
      <c r="M3560" t="s">
        <v>128</v>
      </c>
      <c r="N3560" t="s">
        <v>87</v>
      </c>
    </row>
    <row r="3561" spans="1:14" x14ac:dyDescent="0.25">
      <c r="A3561" s="2">
        <v>1</v>
      </c>
      <c r="B3561" s="2">
        <v>2016</v>
      </c>
      <c r="C3561" t="s">
        <v>359</v>
      </c>
      <c r="D3561" t="s">
        <v>48</v>
      </c>
      <c r="E3561" s="2">
        <v>1</v>
      </c>
      <c r="F3561" s="2">
        <v>1</v>
      </c>
      <c r="G3561" t="s">
        <v>360</v>
      </c>
      <c r="H3561" t="s">
        <v>199</v>
      </c>
      <c r="I3561" t="s">
        <v>17</v>
      </c>
      <c r="J3561" t="s">
        <v>129</v>
      </c>
      <c r="K3561" s="2">
        <v>4</v>
      </c>
      <c r="L3561" t="s">
        <v>85</v>
      </c>
      <c r="M3561" t="s">
        <v>130</v>
      </c>
      <c r="N3561" t="s">
        <v>87</v>
      </c>
    </row>
    <row r="3562" spans="1:14" x14ac:dyDescent="0.25">
      <c r="A3562" s="2">
        <v>1</v>
      </c>
      <c r="B3562" s="2">
        <v>2016</v>
      </c>
      <c r="C3562" t="s">
        <v>359</v>
      </c>
      <c r="D3562" t="s">
        <v>48</v>
      </c>
      <c r="E3562" s="2">
        <v>1</v>
      </c>
      <c r="F3562" s="2">
        <v>1</v>
      </c>
      <c r="G3562" t="s">
        <v>360</v>
      </c>
      <c r="H3562" t="s">
        <v>199</v>
      </c>
      <c r="I3562" t="s">
        <v>17</v>
      </c>
      <c r="J3562" t="s">
        <v>131</v>
      </c>
      <c r="K3562" s="2">
        <v>4</v>
      </c>
      <c r="L3562" t="s">
        <v>85</v>
      </c>
      <c r="M3562" t="s">
        <v>132</v>
      </c>
      <c r="N3562" t="s">
        <v>87</v>
      </c>
    </row>
    <row r="3563" spans="1:14" x14ac:dyDescent="0.25">
      <c r="A3563" s="2">
        <v>1</v>
      </c>
      <c r="B3563" s="2">
        <v>2016</v>
      </c>
      <c r="C3563" t="s">
        <v>359</v>
      </c>
      <c r="D3563" t="s">
        <v>48</v>
      </c>
      <c r="E3563" s="2">
        <v>1</v>
      </c>
      <c r="F3563" s="2">
        <v>1</v>
      </c>
      <c r="G3563" t="s">
        <v>360</v>
      </c>
      <c r="H3563" t="s">
        <v>199</v>
      </c>
      <c r="I3563" t="s">
        <v>17</v>
      </c>
      <c r="J3563" t="s">
        <v>133</v>
      </c>
      <c r="K3563" s="2">
        <v>2</v>
      </c>
      <c r="L3563" t="s">
        <v>52</v>
      </c>
      <c r="M3563" t="s">
        <v>134</v>
      </c>
      <c r="N3563" t="s">
        <v>63</v>
      </c>
    </row>
    <row r="3564" spans="1:14" x14ac:dyDescent="0.25">
      <c r="A3564" s="2">
        <v>1</v>
      </c>
      <c r="B3564" s="2">
        <v>2016</v>
      </c>
      <c r="C3564" t="s">
        <v>359</v>
      </c>
      <c r="D3564" t="s">
        <v>48</v>
      </c>
      <c r="E3564" s="2">
        <v>1</v>
      </c>
      <c r="F3564" s="2">
        <v>1</v>
      </c>
      <c r="G3564" t="s">
        <v>360</v>
      </c>
      <c r="H3564" t="s">
        <v>199</v>
      </c>
      <c r="I3564" t="s">
        <v>17</v>
      </c>
      <c r="J3564" t="s">
        <v>135</v>
      </c>
      <c r="K3564" s="2">
        <v>4</v>
      </c>
      <c r="L3564" t="s">
        <v>55</v>
      </c>
      <c r="M3564" t="s">
        <v>136</v>
      </c>
      <c r="N3564" t="s">
        <v>57</v>
      </c>
    </row>
    <row r="3565" spans="1:14" x14ac:dyDescent="0.25">
      <c r="A3565" s="2">
        <v>1</v>
      </c>
      <c r="B3565" s="2">
        <v>2016</v>
      </c>
      <c r="C3565" t="s">
        <v>359</v>
      </c>
      <c r="D3565" t="s">
        <v>48</v>
      </c>
      <c r="E3565" s="2">
        <v>1</v>
      </c>
      <c r="F3565" s="2">
        <v>1</v>
      </c>
      <c r="G3565" t="s">
        <v>360</v>
      </c>
      <c r="H3565" t="s">
        <v>199</v>
      </c>
      <c r="I3565" t="s">
        <v>17</v>
      </c>
      <c r="J3565" t="s">
        <v>137</v>
      </c>
      <c r="K3565" s="2">
        <v>4</v>
      </c>
      <c r="L3565" t="s">
        <v>55</v>
      </c>
      <c r="M3565" t="s">
        <v>138</v>
      </c>
      <c r="N3565" t="s">
        <v>57</v>
      </c>
    </row>
    <row r="3566" spans="1:14" x14ac:dyDescent="0.25">
      <c r="A3566" s="2">
        <v>1</v>
      </c>
      <c r="B3566" s="2">
        <v>2016</v>
      </c>
      <c r="C3566" t="s">
        <v>359</v>
      </c>
      <c r="D3566" t="s">
        <v>48</v>
      </c>
      <c r="E3566" s="2">
        <v>1</v>
      </c>
      <c r="F3566" s="2">
        <v>1</v>
      </c>
      <c r="G3566" t="s">
        <v>360</v>
      </c>
      <c r="H3566" t="s">
        <v>199</v>
      </c>
      <c r="I3566" t="s">
        <v>17</v>
      </c>
      <c r="J3566" t="s">
        <v>139</v>
      </c>
      <c r="K3566" s="2">
        <v>4</v>
      </c>
      <c r="L3566" t="s">
        <v>85</v>
      </c>
      <c r="M3566" t="s">
        <v>140</v>
      </c>
      <c r="N3566" t="s">
        <v>87</v>
      </c>
    </row>
    <row r="3567" spans="1:14" x14ac:dyDescent="0.25">
      <c r="A3567" s="2">
        <v>1</v>
      </c>
      <c r="B3567" s="2">
        <v>2016</v>
      </c>
      <c r="C3567" t="s">
        <v>359</v>
      </c>
      <c r="D3567" t="s">
        <v>48</v>
      </c>
      <c r="E3567" s="2">
        <v>1</v>
      </c>
      <c r="F3567" s="2">
        <v>1</v>
      </c>
      <c r="G3567" t="s">
        <v>360</v>
      </c>
      <c r="H3567" t="s">
        <v>199</v>
      </c>
      <c r="I3567" t="s">
        <v>17</v>
      </c>
      <c r="J3567" t="s">
        <v>141</v>
      </c>
      <c r="K3567" s="2">
        <v>4</v>
      </c>
      <c r="L3567" t="s">
        <v>85</v>
      </c>
      <c r="M3567" t="s">
        <v>142</v>
      </c>
      <c r="N3567" t="s">
        <v>87</v>
      </c>
    </row>
    <row r="3568" spans="1:14" x14ac:dyDescent="0.25">
      <c r="A3568" s="2">
        <v>1</v>
      </c>
      <c r="B3568" s="2">
        <v>2016</v>
      </c>
      <c r="C3568" t="s">
        <v>359</v>
      </c>
      <c r="D3568" t="s">
        <v>48</v>
      </c>
      <c r="E3568" s="2">
        <v>1</v>
      </c>
      <c r="F3568" s="2">
        <v>1</v>
      </c>
      <c r="G3568" t="s">
        <v>360</v>
      </c>
      <c r="H3568" t="s">
        <v>199</v>
      </c>
      <c r="I3568" t="s">
        <v>17</v>
      </c>
      <c r="J3568" t="s">
        <v>143</v>
      </c>
      <c r="K3568" s="2">
        <v>4</v>
      </c>
      <c r="L3568" t="s">
        <v>85</v>
      </c>
      <c r="M3568" t="s">
        <v>144</v>
      </c>
      <c r="N3568" t="s">
        <v>87</v>
      </c>
    </row>
    <row r="3569" spans="1:14" x14ac:dyDescent="0.25">
      <c r="A3569" s="2">
        <v>1</v>
      </c>
      <c r="B3569" s="2">
        <v>2016</v>
      </c>
      <c r="C3569" t="s">
        <v>359</v>
      </c>
      <c r="D3569" t="s">
        <v>48</v>
      </c>
      <c r="E3569" s="2">
        <v>1</v>
      </c>
      <c r="F3569" s="2">
        <v>1</v>
      </c>
      <c r="G3569" t="s">
        <v>360</v>
      </c>
      <c r="H3569" t="s">
        <v>199</v>
      </c>
      <c r="I3569" t="s">
        <v>17</v>
      </c>
      <c r="J3569" t="s">
        <v>145</v>
      </c>
      <c r="K3569" s="2">
        <v>4</v>
      </c>
      <c r="L3569" t="s">
        <v>55</v>
      </c>
      <c r="M3569" t="s">
        <v>146</v>
      </c>
      <c r="N3569" t="s">
        <v>57</v>
      </c>
    </row>
    <row r="3570" spans="1:14" x14ac:dyDescent="0.25">
      <c r="A3570" s="2">
        <v>1</v>
      </c>
      <c r="B3570" s="2">
        <v>2016</v>
      </c>
      <c r="C3570" t="s">
        <v>359</v>
      </c>
      <c r="D3570" t="s">
        <v>48</v>
      </c>
      <c r="E3570" s="2">
        <v>1</v>
      </c>
      <c r="F3570" s="2">
        <v>1</v>
      </c>
      <c r="G3570" t="s">
        <v>360</v>
      </c>
      <c r="H3570" t="s">
        <v>199</v>
      </c>
      <c r="I3570" t="s">
        <v>17</v>
      </c>
      <c r="J3570" t="s">
        <v>147</v>
      </c>
      <c r="K3570" s="2">
        <v>4</v>
      </c>
      <c r="L3570" t="s">
        <v>55</v>
      </c>
      <c r="M3570" t="s">
        <v>148</v>
      </c>
      <c r="N3570" t="s">
        <v>57</v>
      </c>
    </row>
    <row r="3571" spans="1:14" x14ac:dyDescent="0.25">
      <c r="A3571" s="2">
        <v>1</v>
      </c>
      <c r="B3571" s="2">
        <v>2016</v>
      </c>
      <c r="C3571" t="s">
        <v>359</v>
      </c>
      <c r="D3571" t="s">
        <v>48</v>
      </c>
      <c r="E3571" s="2">
        <v>1</v>
      </c>
      <c r="F3571" s="2">
        <v>1</v>
      </c>
      <c r="G3571" t="s">
        <v>360</v>
      </c>
      <c r="H3571" t="s">
        <v>199</v>
      </c>
      <c r="I3571" t="s">
        <v>17</v>
      </c>
      <c r="J3571" t="s">
        <v>149</v>
      </c>
      <c r="K3571" s="2">
        <v>5</v>
      </c>
      <c r="L3571" t="s">
        <v>55</v>
      </c>
      <c r="M3571" t="s">
        <v>150</v>
      </c>
      <c r="N3571" t="s">
        <v>185</v>
      </c>
    </row>
    <row r="3572" spans="1:14" x14ac:dyDescent="0.25">
      <c r="A3572" s="2">
        <v>1</v>
      </c>
      <c r="B3572" s="2">
        <v>2016</v>
      </c>
      <c r="C3572" t="s">
        <v>359</v>
      </c>
      <c r="D3572" t="s">
        <v>48</v>
      </c>
      <c r="E3572" s="2">
        <v>1</v>
      </c>
      <c r="F3572" s="2">
        <v>1</v>
      </c>
      <c r="G3572" t="s">
        <v>360</v>
      </c>
      <c r="H3572" t="s">
        <v>199</v>
      </c>
      <c r="I3572" t="s">
        <v>17</v>
      </c>
      <c r="J3572" t="s">
        <v>151</v>
      </c>
      <c r="K3572" s="3"/>
      <c r="L3572" t="s">
        <v>52</v>
      </c>
      <c r="M3572" t="s">
        <v>152</v>
      </c>
    </row>
    <row r="3573" spans="1:14" x14ac:dyDescent="0.25">
      <c r="A3573" s="2">
        <v>1</v>
      </c>
      <c r="B3573" s="2">
        <v>2016</v>
      </c>
      <c r="C3573" t="s">
        <v>359</v>
      </c>
      <c r="D3573" t="s">
        <v>48</v>
      </c>
      <c r="E3573" s="2">
        <v>1</v>
      </c>
      <c r="F3573" s="2">
        <v>1</v>
      </c>
      <c r="G3573" t="s">
        <v>360</v>
      </c>
      <c r="H3573" t="s">
        <v>199</v>
      </c>
      <c r="I3573" t="s">
        <v>17</v>
      </c>
      <c r="J3573" t="s">
        <v>153</v>
      </c>
      <c r="K3573" s="2">
        <v>5</v>
      </c>
      <c r="L3573" t="s">
        <v>75</v>
      </c>
      <c r="M3573" t="s">
        <v>154</v>
      </c>
      <c r="N3573" t="s">
        <v>201</v>
      </c>
    </row>
    <row r="3574" spans="1:14" x14ac:dyDescent="0.25">
      <c r="A3574" s="2">
        <v>1</v>
      </c>
      <c r="B3574" s="2">
        <v>2016</v>
      </c>
      <c r="C3574" t="s">
        <v>359</v>
      </c>
      <c r="D3574" t="s">
        <v>48</v>
      </c>
      <c r="E3574" s="2">
        <v>1</v>
      </c>
      <c r="F3574" s="2">
        <v>1</v>
      </c>
      <c r="G3574" t="s">
        <v>360</v>
      </c>
      <c r="H3574" t="s">
        <v>199</v>
      </c>
      <c r="I3574" t="s">
        <v>17</v>
      </c>
      <c r="J3574" t="s">
        <v>156</v>
      </c>
      <c r="K3574" s="2">
        <v>1</v>
      </c>
      <c r="L3574" t="s">
        <v>75</v>
      </c>
      <c r="M3574" t="s">
        <v>157</v>
      </c>
      <c r="N3574" t="s">
        <v>158</v>
      </c>
    </row>
    <row r="3575" spans="1:14" x14ac:dyDescent="0.25">
      <c r="A3575" s="2">
        <v>1</v>
      </c>
      <c r="B3575" s="2">
        <v>2016</v>
      </c>
      <c r="C3575" t="s">
        <v>359</v>
      </c>
      <c r="D3575" t="s">
        <v>48</v>
      </c>
      <c r="E3575" s="2">
        <v>1</v>
      </c>
      <c r="F3575" s="2">
        <v>1</v>
      </c>
      <c r="G3575" t="s">
        <v>360</v>
      </c>
      <c r="H3575" t="s">
        <v>199</v>
      </c>
      <c r="I3575" t="s">
        <v>17</v>
      </c>
      <c r="J3575" t="s">
        <v>159</v>
      </c>
      <c r="K3575" s="3"/>
      <c r="L3575" t="s">
        <v>52</v>
      </c>
      <c r="M3575" t="s">
        <v>160</v>
      </c>
    </row>
    <row r="3576" spans="1:14" x14ac:dyDescent="0.25">
      <c r="A3576" s="2">
        <v>1</v>
      </c>
      <c r="B3576" s="2">
        <v>2016</v>
      </c>
      <c r="C3576" t="s">
        <v>359</v>
      </c>
      <c r="D3576" t="s">
        <v>48</v>
      </c>
      <c r="E3576" s="2">
        <v>1</v>
      </c>
      <c r="F3576" s="2">
        <v>1</v>
      </c>
      <c r="G3576" t="s">
        <v>360</v>
      </c>
      <c r="H3576" t="s">
        <v>199</v>
      </c>
      <c r="I3576" t="s">
        <v>17</v>
      </c>
      <c r="J3576" t="s">
        <v>161</v>
      </c>
      <c r="K3576" s="3"/>
      <c r="L3576" t="s">
        <v>52</v>
      </c>
      <c r="M3576" t="s">
        <v>162</v>
      </c>
    </row>
    <row r="3577" spans="1:14" x14ac:dyDescent="0.25">
      <c r="A3577" s="2">
        <v>1</v>
      </c>
      <c r="B3577" s="2">
        <v>2016</v>
      </c>
      <c r="C3577" t="s">
        <v>359</v>
      </c>
      <c r="D3577" t="s">
        <v>48</v>
      </c>
      <c r="E3577" s="2">
        <v>1</v>
      </c>
      <c r="F3577" s="2">
        <v>1</v>
      </c>
      <c r="G3577" t="s">
        <v>360</v>
      </c>
      <c r="H3577" t="s">
        <v>199</v>
      </c>
      <c r="I3577" t="s">
        <v>17</v>
      </c>
      <c r="J3577" t="s">
        <v>163</v>
      </c>
      <c r="K3577" s="2">
        <v>1</v>
      </c>
      <c r="L3577" t="s">
        <v>52</v>
      </c>
      <c r="M3577" t="s">
        <v>164</v>
      </c>
      <c r="N3577" t="s">
        <v>165</v>
      </c>
    </row>
    <row r="3578" spans="1:14" x14ac:dyDescent="0.25">
      <c r="A3578" s="2">
        <v>1</v>
      </c>
      <c r="B3578" s="2">
        <v>2016</v>
      </c>
      <c r="C3578" t="s">
        <v>359</v>
      </c>
      <c r="D3578" t="s">
        <v>48</v>
      </c>
      <c r="E3578" s="2">
        <v>1</v>
      </c>
      <c r="F3578" s="2">
        <v>1</v>
      </c>
      <c r="G3578" t="s">
        <v>360</v>
      </c>
      <c r="H3578" t="s">
        <v>199</v>
      </c>
      <c r="I3578" t="s">
        <v>17</v>
      </c>
      <c r="J3578" t="s">
        <v>166</v>
      </c>
      <c r="K3578" s="2">
        <v>4</v>
      </c>
      <c r="L3578" t="s">
        <v>55</v>
      </c>
      <c r="M3578" t="s">
        <v>167</v>
      </c>
      <c r="N3578" t="s">
        <v>57</v>
      </c>
    </row>
    <row r="3579" spans="1:14" x14ac:dyDescent="0.25">
      <c r="A3579" s="2">
        <v>1</v>
      </c>
      <c r="B3579" s="2">
        <v>2016</v>
      </c>
      <c r="C3579" t="s">
        <v>361</v>
      </c>
      <c r="D3579" t="s">
        <v>169</v>
      </c>
      <c r="E3579" s="2">
        <v>0</v>
      </c>
      <c r="F3579" s="2">
        <v>1</v>
      </c>
      <c r="G3579" t="s">
        <v>362</v>
      </c>
      <c r="H3579" t="s">
        <v>348</v>
      </c>
      <c r="I3579" t="s">
        <v>10</v>
      </c>
      <c r="J3579" t="s">
        <v>51</v>
      </c>
      <c r="K3579" s="2">
        <v>6</v>
      </c>
      <c r="L3579" t="s">
        <v>52</v>
      </c>
      <c r="M3579" t="s">
        <v>53</v>
      </c>
      <c r="N3579" t="s">
        <v>172</v>
      </c>
    </row>
    <row r="3580" spans="1:14" x14ac:dyDescent="0.25">
      <c r="A3580" s="2">
        <v>1</v>
      </c>
      <c r="B3580" s="2">
        <v>2016</v>
      </c>
      <c r="C3580" t="s">
        <v>361</v>
      </c>
      <c r="D3580" t="s">
        <v>169</v>
      </c>
      <c r="E3580" s="2">
        <v>0</v>
      </c>
      <c r="F3580" s="2">
        <v>1</v>
      </c>
      <c r="G3580" t="s">
        <v>362</v>
      </c>
      <c r="H3580" t="s">
        <v>348</v>
      </c>
      <c r="I3580" t="s">
        <v>10</v>
      </c>
      <c r="J3580" t="s">
        <v>54</v>
      </c>
      <c r="K3580" s="2">
        <v>4</v>
      </c>
      <c r="L3580" t="s">
        <v>55</v>
      </c>
      <c r="M3580" t="s">
        <v>56</v>
      </c>
      <c r="N3580" t="s">
        <v>57</v>
      </c>
    </row>
    <row r="3581" spans="1:14" x14ac:dyDescent="0.25">
      <c r="A3581" s="2">
        <v>1</v>
      </c>
      <c r="B3581" s="2">
        <v>2016</v>
      </c>
      <c r="C3581" t="s">
        <v>361</v>
      </c>
      <c r="D3581" t="s">
        <v>169</v>
      </c>
      <c r="E3581" s="2">
        <v>0</v>
      </c>
      <c r="F3581" s="2">
        <v>1</v>
      </c>
      <c r="G3581" t="s">
        <v>362</v>
      </c>
      <c r="H3581" t="s">
        <v>348</v>
      </c>
      <c r="I3581" t="s">
        <v>10</v>
      </c>
      <c r="J3581" t="s">
        <v>58</v>
      </c>
      <c r="K3581" s="2">
        <v>4</v>
      </c>
      <c r="L3581" t="s">
        <v>55</v>
      </c>
      <c r="M3581" t="s">
        <v>59</v>
      </c>
      <c r="N3581" t="s">
        <v>57</v>
      </c>
    </row>
    <row r="3582" spans="1:14" x14ac:dyDescent="0.25">
      <c r="A3582" s="2">
        <v>1</v>
      </c>
      <c r="B3582" s="2">
        <v>2016</v>
      </c>
      <c r="C3582" t="s">
        <v>361</v>
      </c>
      <c r="D3582" t="s">
        <v>169</v>
      </c>
      <c r="E3582" s="2">
        <v>0</v>
      </c>
      <c r="F3582" s="2">
        <v>1</v>
      </c>
      <c r="G3582" t="s">
        <v>362</v>
      </c>
      <c r="H3582" t="s">
        <v>348</v>
      </c>
      <c r="I3582" t="s">
        <v>10</v>
      </c>
      <c r="J3582" t="s">
        <v>60</v>
      </c>
      <c r="K3582" s="2">
        <v>2</v>
      </c>
      <c r="L3582" t="s">
        <v>61</v>
      </c>
      <c r="M3582" t="s">
        <v>62</v>
      </c>
      <c r="N3582" t="s">
        <v>63</v>
      </c>
    </row>
    <row r="3583" spans="1:14" x14ac:dyDescent="0.25">
      <c r="A3583" s="2">
        <v>1</v>
      </c>
      <c r="B3583" s="2">
        <v>2016</v>
      </c>
      <c r="C3583" t="s">
        <v>361</v>
      </c>
      <c r="D3583" t="s">
        <v>169</v>
      </c>
      <c r="E3583" s="2">
        <v>0</v>
      </c>
      <c r="F3583" s="2">
        <v>1</v>
      </c>
      <c r="G3583" t="s">
        <v>362</v>
      </c>
      <c r="H3583" t="s">
        <v>348</v>
      </c>
      <c r="I3583" t="s">
        <v>10</v>
      </c>
      <c r="J3583" t="s">
        <v>64</v>
      </c>
      <c r="K3583" s="2">
        <v>3</v>
      </c>
      <c r="L3583" t="s">
        <v>65</v>
      </c>
      <c r="M3583" t="s">
        <v>66</v>
      </c>
      <c r="N3583" t="s">
        <v>67</v>
      </c>
    </row>
    <row r="3584" spans="1:14" x14ac:dyDescent="0.25">
      <c r="A3584" s="2">
        <v>1</v>
      </c>
      <c r="B3584" s="2">
        <v>2016</v>
      </c>
      <c r="C3584" t="s">
        <v>361</v>
      </c>
      <c r="D3584" t="s">
        <v>169</v>
      </c>
      <c r="E3584" s="2">
        <v>0</v>
      </c>
      <c r="F3584" s="2">
        <v>1</v>
      </c>
      <c r="G3584" t="s">
        <v>362</v>
      </c>
      <c r="H3584" t="s">
        <v>348</v>
      </c>
      <c r="I3584" t="s">
        <v>10</v>
      </c>
      <c r="J3584" t="s">
        <v>68</v>
      </c>
      <c r="K3584" s="2">
        <v>3</v>
      </c>
      <c r="L3584" t="s">
        <v>65</v>
      </c>
      <c r="M3584" t="s">
        <v>69</v>
      </c>
      <c r="N3584" t="s">
        <v>67</v>
      </c>
    </row>
    <row r="3585" spans="1:14" x14ac:dyDescent="0.25">
      <c r="A3585" s="2">
        <v>1</v>
      </c>
      <c r="B3585" s="2">
        <v>2016</v>
      </c>
      <c r="C3585" t="s">
        <v>361</v>
      </c>
      <c r="D3585" t="s">
        <v>169</v>
      </c>
      <c r="E3585" s="2">
        <v>0</v>
      </c>
      <c r="F3585" s="2">
        <v>1</v>
      </c>
      <c r="G3585" t="s">
        <v>362</v>
      </c>
      <c r="H3585" t="s">
        <v>348</v>
      </c>
      <c r="I3585" t="s">
        <v>10</v>
      </c>
      <c r="J3585" t="s">
        <v>70</v>
      </c>
      <c r="K3585" s="2">
        <v>4</v>
      </c>
      <c r="L3585" t="s">
        <v>65</v>
      </c>
      <c r="M3585" t="s">
        <v>71</v>
      </c>
      <c r="N3585" t="s">
        <v>185</v>
      </c>
    </row>
    <row r="3586" spans="1:14" x14ac:dyDescent="0.25">
      <c r="A3586" s="2">
        <v>1</v>
      </c>
      <c r="B3586" s="2">
        <v>2016</v>
      </c>
      <c r="C3586" t="s">
        <v>361</v>
      </c>
      <c r="D3586" t="s">
        <v>169</v>
      </c>
      <c r="E3586" s="2">
        <v>0</v>
      </c>
      <c r="F3586" s="2">
        <v>1</v>
      </c>
      <c r="G3586" t="s">
        <v>362</v>
      </c>
      <c r="H3586" t="s">
        <v>348</v>
      </c>
      <c r="I3586" t="s">
        <v>10</v>
      </c>
      <c r="J3586" t="s">
        <v>72</v>
      </c>
      <c r="K3586" s="2">
        <v>1</v>
      </c>
      <c r="L3586" t="s">
        <v>52</v>
      </c>
      <c r="M3586" t="s">
        <v>73</v>
      </c>
      <c r="N3586" t="s">
        <v>177</v>
      </c>
    </row>
    <row r="3587" spans="1:14" x14ac:dyDescent="0.25">
      <c r="A3587" s="2">
        <v>1</v>
      </c>
      <c r="B3587" s="2">
        <v>2016</v>
      </c>
      <c r="C3587" t="s">
        <v>361</v>
      </c>
      <c r="D3587" t="s">
        <v>169</v>
      </c>
      <c r="E3587" s="2">
        <v>0</v>
      </c>
      <c r="F3587" s="2">
        <v>1</v>
      </c>
      <c r="G3587" t="s">
        <v>362</v>
      </c>
      <c r="H3587" t="s">
        <v>348</v>
      </c>
      <c r="I3587" t="s">
        <v>10</v>
      </c>
      <c r="J3587" t="s">
        <v>74</v>
      </c>
      <c r="K3587" s="2">
        <v>3</v>
      </c>
      <c r="L3587" t="s">
        <v>75</v>
      </c>
      <c r="M3587" t="s">
        <v>76</v>
      </c>
      <c r="N3587" t="s">
        <v>221</v>
      </c>
    </row>
    <row r="3588" spans="1:14" x14ac:dyDescent="0.25">
      <c r="A3588" s="2">
        <v>1</v>
      </c>
      <c r="B3588" s="2">
        <v>2016</v>
      </c>
      <c r="C3588" t="s">
        <v>361</v>
      </c>
      <c r="D3588" t="s">
        <v>169</v>
      </c>
      <c r="E3588" s="2">
        <v>0</v>
      </c>
      <c r="F3588" s="2">
        <v>1</v>
      </c>
      <c r="G3588" t="s">
        <v>362</v>
      </c>
      <c r="H3588" t="s">
        <v>348</v>
      </c>
      <c r="I3588" t="s">
        <v>10</v>
      </c>
      <c r="J3588" t="s">
        <v>78</v>
      </c>
      <c r="K3588" s="2">
        <v>3</v>
      </c>
      <c r="L3588" t="s">
        <v>75</v>
      </c>
      <c r="M3588" t="s">
        <v>79</v>
      </c>
      <c r="N3588" t="s">
        <v>231</v>
      </c>
    </row>
    <row r="3589" spans="1:14" x14ac:dyDescent="0.25">
      <c r="A3589" s="2">
        <v>1</v>
      </c>
      <c r="B3589" s="2">
        <v>2016</v>
      </c>
      <c r="C3589" t="s">
        <v>361</v>
      </c>
      <c r="D3589" t="s">
        <v>169</v>
      </c>
      <c r="E3589" s="2">
        <v>0</v>
      </c>
      <c r="F3589" s="2">
        <v>1</v>
      </c>
      <c r="G3589" t="s">
        <v>362</v>
      </c>
      <c r="H3589" t="s">
        <v>348</v>
      </c>
      <c r="I3589" t="s">
        <v>10</v>
      </c>
      <c r="J3589" t="s">
        <v>81</v>
      </c>
      <c r="K3589" s="2">
        <v>2</v>
      </c>
      <c r="L3589" t="s">
        <v>75</v>
      </c>
      <c r="M3589" t="s">
        <v>82</v>
      </c>
      <c r="N3589" t="s">
        <v>175</v>
      </c>
    </row>
    <row r="3590" spans="1:14" x14ac:dyDescent="0.25">
      <c r="A3590" s="2">
        <v>1</v>
      </c>
      <c r="B3590" s="2">
        <v>2016</v>
      </c>
      <c r="C3590" t="s">
        <v>361</v>
      </c>
      <c r="D3590" t="s">
        <v>169</v>
      </c>
      <c r="E3590" s="2">
        <v>0</v>
      </c>
      <c r="F3590" s="2">
        <v>1</v>
      </c>
      <c r="G3590" t="s">
        <v>362</v>
      </c>
      <c r="H3590" t="s">
        <v>348</v>
      </c>
      <c r="I3590" t="s">
        <v>10</v>
      </c>
      <c r="J3590" t="s">
        <v>84</v>
      </c>
      <c r="K3590" s="2">
        <v>4</v>
      </c>
      <c r="L3590" t="s">
        <v>85</v>
      </c>
      <c r="M3590" t="s">
        <v>86</v>
      </c>
      <c r="N3590" t="s">
        <v>87</v>
      </c>
    </row>
    <row r="3591" spans="1:14" x14ac:dyDescent="0.25">
      <c r="A3591" s="2">
        <v>1</v>
      </c>
      <c r="B3591" s="2">
        <v>2016</v>
      </c>
      <c r="C3591" t="s">
        <v>361</v>
      </c>
      <c r="D3591" t="s">
        <v>169</v>
      </c>
      <c r="E3591" s="2">
        <v>0</v>
      </c>
      <c r="F3591" s="2">
        <v>1</v>
      </c>
      <c r="G3591" t="s">
        <v>362</v>
      </c>
      <c r="H3591" t="s">
        <v>348</v>
      </c>
      <c r="I3591" t="s">
        <v>10</v>
      </c>
      <c r="J3591" t="s">
        <v>88</v>
      </c>
      <c r="K3591" s="2">
        <v>5</v>
      </c>
      <c r="L3591" t="s">
        <v>85</v>
      </c>
      <c r="M3591" t="s">
        <v>89</v>
      </c>
      <c r="N3591" t="s">
        <v>185</v>
      </c>
    </row>
    <row r="3592" spans="1:14" x14ac:dyDescent="0.25">
      <c r="A3592" s="2">
        <v>1</v>
      </c>
      <c r="B3592" s="2">
        <v>2016</v>
      </c>
      <c r="C3592" t="s">
        <v>361</v>
      </c>
      <c r="D3592" t="s">
        <v>169</v>
      </c>
      <c r="E3592" s="2">
        <v>0</v>
      </c>
      <c r="F3592" s="2">
        <v>1</v>
      </c>
      <c r="G3592" t="s">
        <v>362</v>
      </c>
      <c r="H3592" t="s">
        <v>348</v>
      </c>
      <c r="I3592" t="s">
        <v>10</v>
      </c>
      <c r="J3592" t="s">
        <v>90</v>
      </c>
      <c r="K3592" s="2">
        <v>3</v>
      </c>
      <c r="L3592" t="s">
        <v>75</v>
      </c>
      <c r="M3592" t="s">
        <v>91</v>
      </c>
      <c r="N3592" t="s">
        <v>95</v>
      </c>
    </row>
    <row r="3593" spans="1:14" x14ac:dyDescent="0.25">
      <c r="A3593" s="2">
        <v>1</v>
      </c>
      <c r="B3593" s="2">
        <v>2016</v>
      </c>
      <c r="C3593" t="s">
        <v>361</v>
      </c>
      <c r="D3593" t="s">
        <v>169</v>
      </c>
      <c r="E3593" s="2">
        <v>0</v>
      </c>
      <c r="F3593" s="2">
        <v>1</v>
      </c>
      <c r="G3593" t="s">
        <v>362</v>
      </c>
      <c r="H3593" t="s">
        <v>348</v>
      </c>
      <c r="I3593" t="s">
        <v>10</v>
      </c>
      <c r="J3593" t="s">
        <v>93</v>
      </c>
      <c r="K3593" s="2">
        <v>4</v>
      </c>
      <c r="L3593" t="s">
        <v>75</v>
      </c>
      <c r="M3593" t="s">
        <v>94</v>
      </c>
      <c r="N3593" t="s">
        <v>92</v>
      </c>
    </row>
    <row r="3594" spans="1:14" x14ac:dyDescent="0.25">
      <c r="A3594" s="2">
        <v>1</v>
      </c>
      <c r="B3594" s="2">
        <v>2016</v>
      </c>
      <c r="C3594" t="s">
        <v>361</v>
      </c>
      <c r="D3594" t="s">
        <v>169</v>
      </c>
      <c r="E3594" s="2">
        <v>0</v>
      </c>
      <c r="F3594" s="2">
        <v>1</v>
      </c>
      <c r="G3594" t="s">
        <v>362</v>
      </c>
      <c r="H3594" t="s">
        <v>348</v>
      </c>
      <c r="I3594" t="s">
        <v>10</v>
      </c>
      <c r="J3594" t="s">
        <v>96</v>
      </c>
      <c r="K3594" s="2">
        <v>3</v>
      </c>
      <c r="L3594" t="s">
        <v>75</v>
      </c>
      <c r="M3594" t="s">
        <v>97</v>
      </c>
      <c r="N3594" t="s">
        <v>95</v>
      </c>
    </row>
    <row r="3595" spans="1:14" x14ac:dyDescent="0.25">
      <c r="A3595" s="2">
        <v>1</v>
      </c>
      <c r="B3595" s="2">
        <v>2016</v>
      </c>
      <c r="C3595" t="s">
        <v>361</v>
      </c>
      <c r="D3595" t="s">
        <v>169</v>
      </c>
      <c r="E3595" s="2">
        <v>0</v>
      </c>
      <c r="F3595" s="2">
        <v>1</v>
      </c>
      <c r="G3595" t="s">
        <v>362</v>
      </c>
      <c r="H3595" t="s">
        <v>348</v>
      </c>
      <c r="I3595" t="s">
        <v>10</v>
      </c>
      <c r="J3595" t="s">
        <v>98</v>
      </c>
      <c r="K3595" s="2">
        <v>5</v>
      </c>
      <c r="L3595" t="s">
        <v>85</v>
      </c>
      <c r="M3595" t="s">
        <v>99</v>
      </c>
      <c r="N3595" t="s">
        <v>185</v>
      </c>
    </row>
    <row r="3596" spans="1:14" x14ac:dyDescent="0.25">
      <c r="A3596" s="2">
        <v>1</v>
      </c>
      <c r="B3596" s="2">
        <v>2016</v>
      </c>
      <c r="C3596" t="s">
        <v>361</v>
      </c>
      <c r="D3596" t="s">
        <v>169</v>
      </c>
      <c r="E3596" s="2">
        <v>0</v>
      </c>
      <c r="F3596" s="2">
        <v>1</v>
      </c>
      <c r="G3596" t="s">
        <v>362</v>
      </c>
      <c r="H3596" t="s">
        <v>348</v>
      </c>
      <c r="I3596" t="s">
        <v>10</v>
      </c>
      <c r="J3596" t="s">
        <v>100</v>
      </c>
      <c r="K3596" s="3"/>
      <c r="L3596" t="s">
        <v>61</v>
      </c>
      <c r="M3596" t="s">
        <v>101</v>
      </c>
    </row>
    <row r="3597" spans="1:14" x14ac:dyDescent="0.25">
      <c r="A3597" s="2">
        <v>1</v>
      </c>
      <c r="B3597" s="2">
        <v>2016</v>
      </c>
      <c r="C3597" t="s">
        <v>361</v>
      </c>
      <c r="D3597" t="s">
        <v>169</v>
      </c>
      <c r="E3597" s="2">
        <v>0</v>
      </c>
      <c r="F3597" s="2">
        <v>1</v>
      </c>
      <c r="G3597" t="s">
        <v>362</v>
      </c>
      <c r="H3597" t="s">
        <v>348</v>
      </c>
      <c r="I3597" t="s">
        <v>10</v>
      </c>
      <c r="J3597" t="s">
        <v>102</v>
      </c>
      <c r="K3597" s="3"/>
      <c r="L3597" t="s">
        <v>61</v>
      </c>
      <c r="M3597" t="s">
        <v>103</v>
      </c>
    </row>
    <row r="3598" spans="1:14" x14ac:dyDescent="0.25">
      <c r="A3598" s="2">
        <v>1</v>
      </c>
      <c r="B3598" s="2">
        <v>2016</v>
      </c>
      <c r="C3598" t="s">
        <v>361</v>
      </c>
      <c r="D3598" t="s">
        <v>169</v>
      </c>
      <c r="E3598" s="2">
        <v>0</v>
      </c>
      <c r="F3598" s="2">
        <v>1</v>
      </c>
      <c r="G3598" t="s">
        <v>362</v>
      </c>
      <c r="H3598" t="s">
        <v>348</v>
      </c>
      <c r="I3598" t="s">
        <v>10</v>
      </c>
      <c r="J3598" t="s">
        <v>104</v>
      </c>
      <c r="K3598" s="3"/>
      <c r="L3598" t="s">
        <v>61</v>
      </c>
      <c r="M3598" t="s">
        <v>105</v>
      </c>
    </row>
    <row r="3599" spans="1:14" x14ac:dyDescent="0.25">
      <c r="A3599" s="2">
        <v>1</v>
      </c>
      <c r="B3599" s="2">
        <v>2016</v>
      </c>
      <c r="C3599" t="s">
        <v>361</v>
      </c>
      <c r="D3599" t="s">
        <v>169</v>
      </c>
      <c r="E3599" s="2">
        <v>0</v>
      </c>
      <c r="F3599" s="2">
        <v>1</v>
      </c>
      <c r="G3599" t="s">
        <v>362</v>
      </c>
      <c r="H3599" t="s">
        <v>348</v>
      </c>
      <c r="I3599" t="s">
        <v>10</v>
      </c>
      <c r="J3599" t="s">
        <v>106</v>
      </c>
      <c r="K3599" s="3"/>
      <c r="L3599" t="s">
        <v>61</v>
      </c>
      <c r="M3599" t="s">
        <v>107</v>
      </c>
    </row>
    <row r="3600" spans="1:14" x14ac:dyDescent="0.25">
      <c r="A3600" s="2">
        <v>1</v>
      </c>
      <c r="B3600" s="2">
        <v>2016</v>
      </c>
      <c r="C3600" t="s">
        <v>361</v>
      </c>
      <c r="D3600" t="s">
        <v>169</v>
      </c>
      <c r="E3600" s="2">
        <v>0</v>
      </c>
      <c r="F3600" s="2">
        <v>1</v>
      </c>
      <c r="G3600" t="s">
        <v>362</v>
      </c>
      <c r="H3600" t="s">
        <v>348</v>
      </c>
      <c r="I3600" t="s">
        <v>10</v>
      </c>
      <c r="J3600" t="s">
        <v>108</v>
      </c>
      <c r="K3600" s="3"/>
      <c r="L3600" t="s">
        <v>61</v>
      </c>
      <c r="M3600" t="s">
        <v>109</v>
      </c>
    </row>
    <row r="3601" spans="1:14" x14ac:dyDescent="0.25">
      <c r="A3601" s="2">
        <v>1</v>
      </c>
      <c r="B3601" s="2">
        <v>2016</v>
      </c>
      <c r="C3601" t="s">
        <v>361</v>
      </c>
      <c r="D3601" t="s">
        <v>169</v>
      </c>
      <c r="E3601" s="2">
        <v>0</v>
      </c>
      <c r="F3601" s="2">
        <v>1</v>
      </c>
      <c r="G3601" t="s">
        <v>362</v>
      </c>
      <c r="H3601" t="s">
        <v>348</v>
      </c>
      <c r="I3601" t="s">
        <v>10</v>
      </c>
      <c r="J3601" t="s">
        <v>110</v>
      </c>
      <c r="K3601" s="3"/>
      <c r="L3601" t="s">
        <v>61</v>
      </c>
      <c r="M3601" t="s">
        <v>111</v>
      </c>
    </row>
    <row r="3602" spans="1:14" x14ac:dyDescent="0.25">
      <c r="A3602" s="2">
        <v>1</v>
      </c>
      <c r="B3602" s="2">
        <v>2016</v>
      </c>
      <c r="C3602" t="s">
        <v>361</v>
      </c>
      <c r="D3602" t="s">
        <v>169</v>
      </c>
      <c r="E3602" s="2">
        <v>0</v>
      </c>
      <c r="F3602" s="2">
        <v>1</v>
      </c>
      <c r="G3602" t="s">
        <v>362</v>
      </c>
      <c r="H3602" t="s">
        <v>348</v>
      </c>
      <c r="I3602" t="s">
        <v>10</v>
      </c>
      <c r="J3602" t="s">
        <v>112</v>
      </c>
      <c r="K3602" s="3"/>
      <c r="L3602" t="s">
        <v>61</v>
      </c>
      <c r="M3602" t="s">
        <v>113</v>
      </c>
    </row>
    <row r="3603" spans="1:14" x14ac:dyDescent="0.25">
      <c r="A3603" s="2">
        <v>1</v>
      </c>
      <c r="B3603" s="2">
        <v>2016</v>
      </c>
      <c r="C3603" t="s">
        <v>361</v>
      </c>
      <c r="D3603" t="s">
        <v>169</v>
      </c>
      <c r="E3603" s="2">
        <v>0</v>
      </c>
      <c r="F3603" s="2">
        <v>1</v>
      </c>
      <c r="G3603" t="s">
        <v>362</v>
      </c>
      <c r="H3603" t="s">
        <v>348</v>
      </c>
      <c r="I3603" t="s">
        <v>10</v>
      </c>
      <c r="J3603" t="s">
        <v>114</v>
      </c>
      <c r="K3603" s="3"/>
      <c r="L3603" t="s">
        <v>61</v>
      </c>
      <c r="M3603" t="s">
        <v>115</v>
      </c>
    </row>
    <row r="3604" spans="1:14" x14ac:dyDescent="0.25">
      <c r="A3604" s="2">
        <v>1</v>
      </c>
      <c r="B3604" s="2">
        <v>2016</v>
      </c>
      <c r="C3604" t="s">
        <v>361</v>
      </c>
      <c r="D3604" t="s">
        <v>169</v>
      </c>
      <c r="E3604" s="2">
        <v>0</v>
      </c>
      <c r="F3604" s="2">
        <v>1</v>
      </c>
      <c r="G3604" t="s">
        <v>362</v>
      </c>
      <c r="H3604" t="s">
        <v>348</v>
      </c>
      <c r="I3604" t="s">
        <v>10</v>
      </c>
      <c r="J3604" t="s">
        <v>116</v>
      </c>
      <c r="K3604" s="2">
        <v>2</v>
      </c>
      <c r="L3604" t="s">
        <v>65</v>
      </c>
      <c r="M3604" t="s">
        <v>117</v>
      </c>
      <c r="N3604" t="s">
        <v>186</v>
      </c>
    </row>
    <row r="3605" spans="1:14" x14ac:dyDescent="0.25">
      <c r="A3605" s="2">
        <v>1</v>
      </c>
      <c r="B3605" s="2">
        <v>2016</v>
      </c>
      <c r="C3605" t="s">
        <v>361</v>
      </c>
      <c r="D3605" t="s">
        <v>169</v>
      </c>
      <c r="E3605" s="2">
        <v>0</v>
      </c>
      <c r="F3605" s="2">
        <v>1</v>
      </c>
      <c r="G3605" t="s">
        <v>362</v>
      </c>
      <c r="H3605" t="s">
        <v>348</v>
      </c>
      <c r="I3605" t="s">
        <v>10</v>
      </c>
      <c r="J3605" t="s">
        <v>118</v>
      </c>
      <c r="K3605" s="2">
        <v>3</v>
      </c>
      <c r="L3605" t="s">
        <v>55</v>
      </c>
      <c r="M3605" t="s">
        <v>119</v>
      </c>
      <c r="N3605" t="s">
        <v>178</v>
      </c>
    </row>
    <row r="3606" spans="1:14" x14ac:dyDescent="0.25">
      <c r="A3606" s="2">
        <v>1</v>
      </c>
      <c r="B3606" s="2">
        <v>2016</v>
      </c>
      <c r="C3606" t="s">
        <v>361</v>
      </c>
      <c r="D3606" t="s">
        <v>169</v>
      </c>
      <c r="E3606" s="2">
        <v>0</v>
      </c>
      <c r="F3606" s="2">
        <v>1</v>
      </c>
      <c r="G3606" t="s">
        <v>362</v>
      </c>
      <c r="H3606" t="s">
        <v>348</v>
      </c>
      <c r="I3606" t="s">
        <v>10</v>
      </c>
      <c r="J3606" t="s">
        <v>120</v>
      </c>
      <c r="K3606" s="2">
        <v>3</v>
      </c>
      <c r="L3606" t="s">
        <v>65</v>
      </c>
      <c r="M3606" t="s">
        <v>121</v>
      </c>
      <c r="N3606" t="s">
        <v>67</v>
      </c>
    </row>
    <row r="3607" spans="1:14" x14ac:dyDescent="0.25">
      <c r="A3607" s="2">
        <v>1</v>
      </c>
      <c r="B3607" s="2">
        <v>2016</v>
      </c>
      <c r="C3607" t="s">
        <v>361</v>
      </c>
      <c r="D3607" t="s">
        <v>169</v>
      </c>
      <c r="E3607" s="2">
        <v>0</v>
      </c>
      <c r="F3607" s="2">
        <v>1</v>
      </c>
      <c r="G3607" t="s">
        <v>362</v>
      </c>
      <c r="H3607" t="s">
        <v>348</v>
      </c>
      <c r="I3607" t="s">
        <v>10</v>
      </c>
      <c r="J3607" t="s">
        <v>122</v>
      </c>
      <c r="K3607" s="2">
        <v>3</v>
      </c>
      <c r="L3607" t="s">
        <v>85</v>
      </c>
      <c r="M3607" t="s">
        <v>123</v>
      </c>
      <c r="N3607" t="s">
        <v>126</v>
      </c>
    </row>
    <row r="3608" spans="1:14" x14ac:dyDescent="0.25">
      <c r="A3608" s="2">
        <v>1</v>
      </c>
      <c r="B3608" s="2">
        <v>2016</v>
      </c>
      <c r="C3608" t="s">
        <v>361</v>
      </c>
      <c r="D3608" t="s">
        <v>169</v>
      </c>
      <c r="E3608" s="2">
        <v>0</v>
      </c>
      <c r="F3608" s="2">
        <v>1</v>
      </c>
      <c r="G3608" t="s">
        <v>362</v>
      </c>
      <c r="H3608" t="s">
        <v>348</v>
      </c>
      <c r="I3608" t="s">
        <v>10</v>
      </c>
      <c r="J3608" t="s">
        <v>124</v>
      </c>
      <c r="K3608" s="2">
        <v>3</v>
      </c>
      <c r="L3608" t="s">
        <v>85</v>
      </c>
      <c r="M3608" t="s">
        <v>125</v>
      </c>
      <c r="N3608" t="s">
        <v>126</v>
      </c>
    </row>
    <row r="3609" spans="1:14" x14ac:dyDescent="0.25">
      <c r="A3609" s="2">
        <v>1</v>
      </c>
      <c r="B3609" s="2">
        <v>2016</v>
      </c>
      <c r="C3609" t="s">
        <v>361</v>
      </c>
      <c r="D3609" t="s">
        <v>169</v>
      </c>
      <c r="E3609" s="2">
        <v>0</v>
      </c>
      <c r="F3609" s="2">
        <v>1</v>
      </c>
      <c r="G3609" t="s">
        <v>362</v>
      </c>
      <c r="H3609" t="s">
        <v>348</v>
      </c>
      <c r="I3609" t="s">
        <v>10</v>
      </c>
      <c r="J3609" t="s">
        <v>127</v>
      </c>
      <c r="K3609" s="2">
        <v>3</v>
      </c>
      <c r="L3609" t="s">
        <v>85</v>
      </c>
      <c r="M3609" t="s">
        <v>128</v>
      </c>
      <c r="N3609" t="s">
        <v>126</v>
      </c>
    </row>
    <row r="3610" spans="1:14" x14ac:dyDescent="0.25">
      <c r="A3610" s="2">
        <v>1</v>
      </c>
      <c r="B3610" s="2">
        <v>2016</v>
      </c>
      <c r="C3610" t="s">
        <v>361</v>
      </c>
      <c r="D3610" t="s">
        <v>169</v>
      </c>
      <c r="E3610" s="2">
        <v>0</v>
      </c>
      <c r="F3610" s="2">
        <v>1</v>
      </c>
      <c r="G3610" t="s">
        <v>362</v>
      </c>
      <c r="H3610" t="s">
        <v>348</v>
      </c>
      <c r="I3610" t="s">
        <v>10</v>
      </c>
      <c r="J3610" t="s">
        <v>129</v>
      </c>
      <c r="K3610" s="2">
        <v>3</v>
      </c>
      <c r="L3610" t="s">
        <v>85</v>
      </c>
      <c r="M3610" t="s">
        <v>130</v>
      </c>
      <c r="N3610" t="s">
        <v>126</v>
      </c>
    </row>
    <row r="3611" spans="1:14" x14ac:dyDescent="0.25">
      <c r="A3611" s="2">
        <v>1</v>
      </c>
      <c r="B3611" s="2">
        <v>2016</v>
      </c>
      <c r="C3611" t="s">
        <v>361</v>
      </c>
      <c r="D3611" t="s">
        <v>169</v>
      </c>
      <c r="E3611" s="2">
        <v>0</v>
      </c>
      <c r="F3611" s="2">
        <v>1</v>
      </c>
      <c r="G3611" t="s">
        <v>362</v>
      </c>
      <c r="H3611" t="s">
        <v>348</v>
      </c>
      <c r="I3611" t="s">
        <v>10</v>
      </c>
      <c r="J3611" t="s">
        <v>131</v>
      </c>
      <c r="K3611" s="2">
        <v>3</v>
      </c>
      <c r="L3611" t="s">
        <v>85</v>
      </c>
      <c r="M3611" t="s">
        <v>132</v>
      </c>
      <c r="N3611" t="s">
        <v>126</v>
      </c>
    </row>
    <row r="3612" spans="1:14" x14ac:dyDescent="0.25">
      <c r="A3612" s="2">
        <v>1</v>
      </c>
      <c r="B3612" s="2">
        <v>2016</v>
      </c>
      <c r="C3612" t="s">
        <v>361</v>
      </c>
      <c r="D3612" t="s">
        <v>169</v>
      </c>
      <c r="E3612" s="2">
        <v>0</v>
      </c>
      <c r="F3612" s="2">
        <v>1</v>
      </c>
      <c r="G3612" t="s">
        <v>362</v>
      </c>
      <c r="H3612" t="s">
        <v>348</v>
      </c>
      <c r="I3612" t="s">
        <v>10</v>
      </c>
      <c r="J3612" t="s">
        <v>133</v>
      </c>
      <c r="K3612" s="2">
        <v>1</v>
      </c>
      <c r="L3612" t="s">
        <v>52</v>
      </c>
      <c r="M3612" t="s">
        <v>134</v>
      </c>
      <c r="N3612" t="s">
        <v>177</v>
      </c>
    </row>
    <row r="3613" spans="1:14" x14ac:dyDescent="0.25">
      <c r="A3613" s="2">
        <v>1</v>
      </c>
      <c r="B3613" s="2">
        <v>2016</v>
      </c>
      <c r="C3613" t="s">
        <v>361</v>
      </c>
      <c r="D3613" t="s">
        <v>169</v>
      </c>
      <c r="E3613" s="2">
        <v>0</v>
      </c>
      <c r="F3613" s="2">
        <v>1</v>
      </c>
      <c r="G3613" t="s">
        <v>362</v>
      </c>
      <c r="H3613" t="s">
        <v>348</v>
      </c>
      <c r="I3613" t="s">
        <v>10</v>
      </c>
      <c r="J3613" t="s">
        <v>135</v>
      </c>
      <c r="K3613" s="2">
        <v>3</v>
      </c>
      <c r="L3613" t="s">
        <v>55</v>
      </c>
      <c r="M3613" t="s">
        <v>136</v>
      </c>
      <c r="N3613" t="s">
        <v>178</v>
      </c>
    </row>
    <row r="3614" spans="1:14" x14ac:dyDescent="0.25">
      <c r="A3614" s="2">
        <v>1</v>
      </c>
      <c r="B3614" s="2">
        <v>2016</v>
      </c>
      <c r="C3614" t="s">
        <v>361</v>
      </c>
      <c r="D3614" t="s">
        <v>169</v>
      </c>
      <c r="E3614" s="2">
        <v>0</v>
      </c>
      <c r="F3614" s="2">
        <v>1</v>
      </c>
      <c r="G3614" t="s">
        <v>362</v>
      </c>
      <c r="H3614" t="s">
        <v>348</v>
      </c>
      <c r="I3614" t="s">
        <v>10</v>
      </c>
      <c r="J3614" t="s">
        <v>137</v>
      </c>
      <c r="K3614" s="2">
        <v>4</v>
      </c>
      <c r="L3614" t="s">
        <v>55</v>
      </c>
      <c r="M3614" t="s">
        <v>138</v>
      </c>
      <c r="N3614" t="s">
        <v>57</v>
      </c>
    </row>
    <row r="3615" spans="1:14" x14ac:dyDescent="0.25">
      <c r="A3615" s="2">
        <v>1</v>
      </c>
      <c r="B3615" s="2">
        <v>2016</v>
      </c>
      <c r="C3615" t="s">
        <v>361</v>
      </c>
      <c r="D3615" t="s">
        <v>169</v>
      </c>
      <c r="E3615" s="2">
        <v>0</v>
      </c>
      <c r="F3615" s="2">
        <v>1</v>
      </c>
      <c r="G3615" t="s">
        <v>362</v>
      </c>
      <c r="H3615" t="s">
        <v>348</v>
      </c>
      <c r="I3615" t="s">
        <v>10</v>
      </c>
      <c r="J3615" t="s">
        <v>139</v>
      </c>
      <c r="K3615" s="2">
        <v>4</v>
      </c>
      <c r="L3615" t="s">
        <v>85</v>
      </c>
      <c r="M3615" t="s">
        <v>140</v>
      </c>
      <c r="N3615" t="s">
        <v>87</v>
      </c>
    </row>
    <row r="3616" spans="1:14" x14ac:dyDescent="0.25">
      <c r="A3616" s="2">
        <v>1</v>
      </c>
      <c r="B3616" s="2">
        <v>2016</v>
      </c>
      <c r="C3616" t="s">
        <v>361</v>
      </c>
      <c r="D3616" t="s">
        <v>169</v>
      </c>
      <c r="E3616" s="2">
        <v>0</v>
      </c>
      <c r="F3616" s="2">
        <v>1</v>
      </c>
      <c r="G3616" t="s">
        <v>362</v>
      </c>
      <c r="H3616" t="s">
        <v>348</v>
      </c>
      <c r="I3616" t="s">
        <v>10</v>
      </c>
      <c r="J3616" t="s">
        <v>141</v>
      </c>
      <c r="K3616" s="2">
        <v>5</v>
      </c>
      <c r="L3616" t="s">
        <v>85</v>
      </c>
      <c r="M3616" t="s">
        <v>142</v>
      </c>
      <c r="N3616" t="s">
        <v>185</v>
      </c>
    </row>
    <row r="3617" spans="1:14" x14ac:dyDescent="0.25">
      <c r="A3617" s="2">
        <v>1</v>
      </c>
      <c r="B3617" s="2">
        <v>2016</v>
      </c>
      <c r="C3617" t="s">
        <v>361</v>
      </c>
      <c r="D3617" t="s">
        <v>169</v>
      </c>
      <c r="E3617" s="2">
        <v>0</v>
      </c>
      <c r="F3617" s="2">
        <v>1</v>
      </c>
      <c r="G3617" t="s">
        <v>362</v>
      </c>
      <c r="H3617" t="s">
        <v>348</v>
      </c>
      <c r="I3617" t="s">
        <v>10</v>
      </c>
      <c r="J3617" t="s">
        <v>143</v>
      </c>
      <c r="K3617" s="2">
        <v>3</v>
      </c>
      <c r="L3617" t="s">
        <v>85</v>
      </c>
      <c r="M3617" t="s">
        <v>144</v>
      </c>
      <c r="N3617" t="s">
        <v>126</v>
      </c>
    </row>
    <row r="3618" spans="1:14" x14ac:dyDescent="0.25">
      <c r="A3618" s="2">
        <v>1</v>
      </c>
      <c r="B3618" s="2">
        <v>2016</v>
      </c>
      <c r="C3618" t="s">
        <v>361</v>
      </c>
      <c r="D3618" t="s">
        <v>169</v>
      </c>
      <c r="E3618" s="2">
        <v>0</v>
      </c>
      <c r="F3618" s="2">
        <v>1</v>
      </c>
      <c r="G3618" t="s">
        <v>362</v>
      </c>
      <c r="H3618" t="s">
        <v>348</v>
      </c>
      <c r="I3618" t="s">
        <v>10</v>
      </c>
      <c r="J3618" t="s">
        <v>145</v>
      </c>
      <c r="K3618" s="2">
        <v>4</v>
      </c>
      <c r="L3618" t="s">
        <v>55</v>
      </c>
      <c r="M3618" t="s">
        <v>146</v>
      </c>
      <c r="N3618" t="s">
        <v>57</v>
      </c>
    </row>
    <row r="3619" spans="1:14" x14ac:dyDescent="0.25">
      <c r="A3619" s="2">
        <v>1</v>
      </c>
      <c r="B3619" s="2">
        <v>2016</v>
      </c>
      <c r="C3619" t="s">
        <v>361</v>
      </c>
      <c r="D3619" t="s">
        <v>169</v>
      </c>
      <c r="E3619" s="2">
        <v>0</v>
      </c>
      <c r="F3619" s="2">
        <v>1</v>
      </c>
      <c r="G3619" t="s">
        <v>362</v>
      </c>
      <c r="H3619" t="s">
        <v>348</v>
      </c>
      <c r="I3619" t="s">
        <v>10</v>
      </c>
      <c r="J3619" t="s">
        <v>147</v>
      </c>
      <c r="K3619" s="2">
        <v>4</v>
      </c>
      <c r="L3619" t="s">
        <v>55</v>
      </c>
      <c r="M3619" t="s">
        <v>148</v>
      </c>
      <c r="N3619" t="s">
        <v>57</v>
      </c>
    </row>
    <row r="3620" spans="1:14" x14ac:dyDescent="0.25">
      <c r="A3620" s="2">
        <v>1</v>
      </c>
      <c r="B3620" s="2">
        <v>2016</v>
      </c>
      <c r="C3620" t="s">
        <v>361</v>
      </c>
      <c r="D3620" t="s">
        <v>169</v>
      </c>
      <c r="E3620" s="2">
        <v>0</v>
      </c>
      <c r="F3620" s="2">
        <v>1</v>
      </c>
      <c r="G3620" t="s">
        <v>362</v>
      </c>
      <c r="H3620" t="s">
        <v>348</v>
      </c>
      <c r="I3620" t="s">
        <v>10</v>
      </c>
      <c r="J3620" t="s">
        <v>149</v>
      </c>
      <c r="K3620" s="2">
        <v>5</v>
      </c>
      <c r="L3620" t="s">
        <v>55</v>
      </c>
      <c r="M3620" t="s">
        <v>150</v>
      </c>
      <c r="N3620" t="s">
        <v>185</v>
      </c>
    </row>
    <row r="3621" spans="1:14" x14ac:dyDescent="0.25">
      <c r="A3621" s="2">
        <v>1</v>
      </c>
      <c r="B3621" s="2">
        <v>2016</v>
      </c>
      <c r="C3621" t="s">
        <v>361</v>
      </c>
      <c r="D3621" t="s">
        <v>169</v>
      </c>
      <c r="E3621" s="2">
        <v>0</v>
      </c>
      <c r="F3621" s="2">
        <v>1</v>
      </c>
      <c r="G3621" t="s">
        <v>362</v>
      </c>
      <c r="H3621" t="s">
        <v>348</v>
      </c>
      <c r="I3621" t="s">
        <v>10</v>
      </c>
      <c r="J3621" t="s">
        <v>151</v>
      </c>
      <c r="K3621" s="2">
        <v>10</v>
      </c>
      <c r="L3621" t="s">
        <v>52</v>
      </c>
      <c r="M3621" t="s">
        <v>152</v>
      </c>
      <c r="N3621" t="s">
        <v>287</v>
      </c>
    </row>
    <row r="3622" spans="1:14" x14ac:dyDescent="0.25">
      <c r="A3622" s="2">
        <v>1</v>
      </c>
      <c r="B3622" s="2">
        <v>2016</v>
      </c>
      <c r="C3622" t="s">
        <v>361</v>
      </c>
      <c r="D3622" t="s">
        <v>169</v>
      </c>
      <c r="E3622" s="2">
        <v>0</v>
      </c>
      <c r="F3622" s="2">
        <v>1</v>
      </c>
      <c r="G3622" t="s">
        <v>362</v>
      </c>
      <c r="H3622" t="s">
        <v>348</v>
      </c>
      <c r="I3622" t="s">
        <v>10</v>
      </c>
      <c r="J3622" t="s">
        <v>153</v>
      </c>
      <c r="K3622" s="2">
        <v>6</v>
      </c>
      <c r="L3622" t="s">
        <v>75</v>
      </c>
      <c r="M3622" t="s">
        <v>154</v>
      </c>
      <c r="N3622" t="s">
        <v>179</v>
      </c>
    </row>
    <row r="3623" spans="1:14" x14ac:dyDescent="0.25">
      <c r="A3623" s="2">
        <v>1</v>
      </c>
      <c r="B3623" s="2">
        <v>2016</v>
      </c>
      <c r="C3623" t="s">
        <v>361</v>
      </c>
      <c r="D3623" t="s">
        <v>169</v>
      </c>
      <c r="E3623" s="2">
        <v>0</v>
      </c>
      <c r="F3623" s="2">
        <v>1</v>
      </c>
      <c r="G3623" t="s">
        <v>362</v>
      </c>
      <c r="H3623" t="s">
        <v>348</v>
      </c>
      <c r="I3623" t="s">
        <v>10</v>
      </c>
      <c r="J3623" t="s">
        <v>156</v>
      </c>
      <c r="K3623" s="2">
        <v>1</v>
      </c>
      <c r="L3623" t="s">
        <v>75</v>
      </c>
      <c r="M3623" t="s">
        <v>157</v>
      </c>
      <c r="N3623" t="s">
        <v>158</v>
      </c>
    </row>
    <row r="3624" spans="1:14" x14ac:dyDescent="0.25">
      <c r="A3624" s="2">
        <v>1</v>
      </c>
      <c r="B3624" s="2">
        <v>2016</v>
      </c>
      <c r="C3624" t="s">
        <v>361</v>
      </c>
      <c r="D3624" t="s">
        <v>169</v>
      </c>
      <c r="E3624" s="2">
        <v>0</v>
      </c>
      <c r="F3624" s="2">
        <v>1</v>
      </c>
      <c r="G3624" t="s">
        <v>362</v>
      </c>
      <c r="H3624" t="s">
        <v>348</v>
      </c>
      <c r="I3624" t="s">
        <v>10</v>
      </c>
      <c r="J3624" t="s">
        <v>159</v>
      </c>
      <c r="K3624" s="3"/>
      <c r="L3624" t="s">
        <v>52</v>
      </c>
      <c r="M3624" t="s">
        <v>160</v>
      </c>
    </row>
    <row r="3625" spans="1:14" x14ac:dyDescent="0.25">
      <c r="A3625" s="2">
        <v>1</v>
      </c>
      <c r="B3625" s="2">
        <v>2016</v>
      </c>
      <c r="C3625" t="s">
        <v>361</v>
      </c>
      <c r="D3625" t="s">
        <v>169</v>
      </c>
      <c r="E3625" s="2">
        <v>0</v>
      </c>
      <c r="F3625" s="2">
        <v>1</v>
      </c>
      <c r="G3625" t="s">
        <v>362</v>
      </c>
      <c r="H3625" t="s">
        <v>348</v>
      </c>
      <c r="I3625" t="s">
        <v>10</v>
      </c>
      <c r="J3625" t="s">
        <v>161</v>
      </c>
      <c r="K3625" s="3"/>
      <c r="L3625" t="s">
        <v>52</v>
      </c>
      <c r="M3625" t="s">
        <v>162</v>
      </c>
    </row>
    <row r="3626" spans="1:14" x14ac:dyDescent="0.25">
      <c r="A3626" s="2">
        <v>1</v>
      </c>
      <c r="B3626" s="2">
        <v>2016</v>
      </c>
      <c r="C3626" t="s">
        <v>361</v>
      </c>
      <c r="D3626" t="s">
        <v>169</v>
      </c>
      <c r="E3626" s="2">
        <v>0</v>
      </c>
      <c r="F3626" s="2">
        <v>1</v>
      </c>
      <c r="G3626" t="s">
        <v>362</v>
      </c>
      <c r="H3626" t="s">
        <v>348</v>
      </c>
      <c r="I3626" t="s">
        <v>10</v>
      </c>
      <c r="J3626" t="s">
        <v>163</v>
      </c>
      <c r="K3626" s="2">
        <v>2</v>
      </c>
      <c r="L3626" t="s">
        <v>52</v>
      </c>
      <c r="M3626" t="s">
        <v>164</v>
      </c>
      <c r="N3626" t="s">
        <v>177</v>
      </c>
    </row>
    <row r="3627" spans="1:14" x14ac:dyDescent="0.25">
      <c r="A3627" s="2">
        <v>1</v>
      </c>
      <c r="B3627" s="2">
        <v>2016</v>
      </c>
      <c r="C3627" t="s">
        <v>361</v>
      </c>
      <c r="D3627" t="s">
        <v>169</v>
      </c>
      <c r="E3627" s="2">
        <v>0</v>
      </c>
      <c r="F3627" s="2">
        <v>1</v>
      </c>
      <c r="G3627" t="s">
        <v>362</v>
      </c>
      <c r="H3627" t="s">
        <v>348</v>
      </c>
      <c r="I3627" t="s">
        <v>10</v>
      </c>
      <c r="J3627" t="s">
        <v>166</v>
      </c>
      <c r="K3627" s="2">
        <v>3</v>
      </c>
      <c r="L3627" t="s">
        <v>55</v>
      </c>
      <c r="M3627" t="s">
        <v>167</v>
      </c>
      <c r="N3627" t="s">
        <v>178</v>
      </c>
    </row>
    <row r="3628" spans="1:14" x14ac:dyDescent="0.25">
      <c r="A3628" s="2">
        <v>1</v>
      </c>
      <c r="B3628" s="2">
        <v>2016</v>
      </c>
      <c r="C3628" t="s">
        <v>363</v>
      </c>
      <c r="D3628" t="s">
        <v>264</v>
      </c>
      <c r="E3628" s="2">
        <v>1</v>
      </c>
      <c r="F3628" s="2">
        <v>0</v>
      </c>
      <c r="G3628" t="s">
        <v>304</v>
      </c>
      <c r="H3628" t="s">
        <v>267</v>
      </c>
      <c r="I3628" t="s">
        <v>10</v>
      </c>
      <c r="J3628" t="s">
        <v>51</v>
      </c>
      <c r="K3628" s="2">
        <v>5</v>
      </c>
      <c r="L3628" t="s">
        <v>52</v>
      </c>
      <c r="M3628" t="s">
        <v>53</v>
      </c>
      <c r="N3628" t="s">
        <v>183</v>
      </c>
    </row>
    <row r="3629" spans="1:14" x14ac:dyDescent="0.25">
      <c r="A3629" s="2">
        <v>1</v>
      </c>
      <c r="B3629" s="2">
        <v>2016</v>
      </c>
      <c r="C3629" t="s">
        <v>363</v>
      </c>
      <c r="D3629" t="s">
        <v>264</v>
      </c>
      <c r="E3629" s="2">
        <v>1</v>
      </c>
      <c r="F3629" s="2">
        <v>0</v>
      </c>
      <c r="G3629" t="s">
        <v>304</v>
      </c>
      <c r="H3629" t="s">
        <v>267</v>
      </c>
      <c r="I3629" t="s">
        <v>10</v>
      </c>
      <c r="J3629" t="s">
        <v>54</v>
      </c>
      <c r="K3629" s="2">
        <v>4</v>
      </c>
      <c r="L3629" t="s">
        <v>55</v>
      </c>
      <c r="M3629" t="s">
        <v>56</v>
      </c>
      <c r="N3629" t="s">
        <v>57</v>
      </c>
    </row>
    <row r="3630" spans="1:14" x14ac:dyDescent="0.25">
      <c r="A3630" s="2">
        <v>1</v>
      </c>
      <c r="B3630" s="2">
        <v>2016</v>
      </c>
      <c r="C3630" t="s">
        <v>363</v>
      </c>
      <c r="D3630" t="s">
        <v>264</v>
      </c>
      <c r="E3630" s="2">
        <v>1</v>
      </c>
      <c r="F3630" s="2">
        <v>0</v>
      </c>
      <c r="G3630" t="s">
        <v>304</v>
      </c>
      <c r="H3630" t="s">
        <v>267</v>
      </c>
      <c r="I3630" t="s">
        <v>10</v>
      </c>
      <c r="J3630" t="s">
        <v>58</v>
      </c>
      <c r="K3630" s="2">
        <v>4</v>
      </c>
      <c r="L3630" t="s">
        <v>55</v>
      </c>
      <c r="M3630" t="s">
        <v>59</v>
      </c>
      <c r="N3630" t="s">
        <v>57</v>
      </c>
    </row>
    <row r="3631" spans="1:14" x14ac:dyDescent="0.25">
      <c r="A3631" s="2">
        <v>1</v>
      </c>
      <c r="B3631" s="2">
        <v>2016</v>
      </c>
      <c r="C3631" t="s">
        <v>363</v>
      </c>
      <c r="D3631" t="s">
        <v>264</v>
      </c>
      <c r="E3631" s="2">
        <v>1</v>
      </c>
      <c r="F3631" s="2">
        <v>0</v>
      </c>
      <c r="G3631" t="s">
        <v>304</v>
      </c>
      <c r="H3631" t="s">
        <v>267</v>
      </c>
      <c r="I3631" t="s">
        <v>10</v>
      </c>
      <c r="J3631" t="s">
        <v>60</v>
      </c>
      <c r="K3631" s="2">
        <v>2</v>
      </c>
      <c r="L3631" t="s">
        <v>61</v>
      </c>
      <c r="M3631" t="s">
        <v>62</v>
      </c>
      <c r="N3631" t="s">
        <v>63</v>
      </c>
    </row>
    <row r="3632" spans="1:14" x14ac:dyDescent="0.25">
      <c r="A3632" s="2">
        <v>1</v>
      </c>
      <c r="B3632" s="2">
        <v>2016</v>
      </c>
      <c r="C3632" t="s">
        <v>363</v>
      </c>
      <c r="D3632" t="s">
        <v>264</v>
      </c>
      <c r="E3632" s="2">
        <v>1</v>
      </c>
      <c r="F3632" s="2">
        <v>0</v>
      </c>
      <c r="G3632" t="s">
        <v>304</v>
      </c>
      <c r="H3632" t="s">
        <v>267</v>
      </c>
      <c r="I3632" t="s">
        <v>10</v>
      </c>
      <c r="J3632" t="s">
        <v>64</v>
      </c>
      <c r="K3632" s="2">
        <v>2</v>
      </c>
      <c r="L3632" t="s">
        <v>65</v>
      </c>
      <c r="M3632" t="s">
        <v>66</v>
      </c>
      <c r="N3632" t="s">
        <v>186</v>
      </c>
    </row>
    <row r="3633" spans="1:14" x14ac:dyDescent="0.25">
      <c r="A3633" s="2">
        <v>1</v>
      </c>
      <c r="B3633" s="2">
        <v>2016</v>
      </c>
      <c r="C3633" t="s">
        <v>363</v>
      </c>
      <c r="D3633" t="s">
        <v>264</v>
      </c>
      <c r="E3633" s="2">
        <v>1</v>
      </c>
      <c r="F3633" s="2">
        <v>0</v>
      </c>
      <c r="G3633" t="s">
        <v>304</v>
      </c>
      <c r="H3633" t="s">
        <v>267</v>
      </c>
      <c r="I3633" t="s">
        <v>10</v>
      </c>
      <c r="J3633" t="s">
        <v>68</v>
      </c>
      <c r="K3633" s="2">
        <v>2</v>
      </c>
      <c r="L3633" t="s">
        <v>65</v>
      </c>
      <c r="M3633" t="s">
        <v>69</v>
      </c>
      <c r="N3633" t="s">
        <v>186</v>
      </c>
    </row>
    <row r="3634" spans="1:14" x14ac:dyDescent="0.25">
      <c r="A3634" s="2">
        <v>1</v>
      </c>
      <c r="B3634" s="2">
        <v>2016</v>
      </c>
      <c r="C3634" t="s">
        <v>363</v>
      </c>
      <c r="D3634" t="s">
        <v>264</v>
      </c>
      <c r="E3634" s="2">
        <v>1</v>
      </c>
      <c r="F3634" s="2">
        <v>0</v>
      </c>
      <c r="G3634" t="s">
        <v>304</v>
      </c>
      <c r="H3634" t="s">
        <v>267</v>
      </c>
      <c r="I3634" t="s">
        <v>10</v>
      </c>
      <c r="J3634" t="s">
        <v>70</v>
      </c>
      <c r="K3634" s="2">
        <v>2</v>
      </c>
      <c r="L3634" t="s">
        <v>65</v>
      </c>
      <c r="M3634" t="s">
        <v>71</v>
      </c>
      <c r="N3634" t="s">
        <v>186</v>
      </c>
    </row>
    <row r="3635" spans="1:14" x14ac:dyDescent="0.25">
      <c r="A3635" s="2">
        <v>1</v>
      </c>
      <c r="B3635" s="2">
        <v>2016</v>
      </c>
      <c r="C3635" t="s">
        <v>363</v>
      </c>
      <c r="D3635" t="s">
        <v>264</v>
      </c>
      <c r="E3635" s="2">
        <v>1</v>
      </c>
      <c r="F3635" s="2">
        <v>0</v>
      </c>
      <c r="G3635" t="s">
        <v>304</v>
      </c>
      <c r="H3635" t="s">
        <v>267</v>
      </c>
      <c r="I3635" t="s">
        <v>10</v>
      </c>
      <c r="J3635" t="s">
        <v>72</v>
      </c>
      <c r="K3635" s="2">
        <v>2</v>
      </c>
      <c r="L3635" t="s">
        <v>52</v>
      </c>
      <c r="M3635" t="s">
        <v>73</v>
      </c>
      <c r="N3635" t="s">
        <v>173</v>
      </c>
    </row>
    <row r="3636" spans="1:14" x14ac:dyDescent="0.25">
      <c r="A3636" s="2">
        <v>1</v>
      </c>
      <c r="B3636" s="2">
        <v>2016</v>
      </c>
      <c r="C3636" t="s">
        <v>363</v>
      </c>
      <c r="D3636" t="s">
        <v>264</v>
      </c>
      <c r="E3636" s="2">
        <v>1</v>
      </c>
      <c r="F3636" s="2">
        <v>0</v>
      </c>
      <c r="G3636" t="s">
        <v>304</v>
      </c>
      <c r="H3636" t="s">
        <v>267</v>
      </c>
      <c r="I3636" t="s">
        <v>10</v>
      </c>
      <c r="J3636" t="s">
        <v>74</v>
      </c>
      <c r="K3636" s="2">
        <v>3</v>
      </c>
      <c r="L3636" t="s">
        <v>75</v>
      </c>
      <c r="M3636" t="s">
        <v>76</v>
      </c>
      <c r="N3636" t="s">
        <v>221</v>
      </c>
    </row>
    <row r="3637" spans="1:14" x14ac:dyDescent="0.25">
      <c r="A3637" s="2">
        <v>1</v>
      </c>
      <c r="B3637" s="2">
        <v>2016</v>
      </c>
      <c r="C3637" t="s">
        <v>363</v>
      </c>
      <c r="D3637" t="s">
        <v>264</v>
      </c>
      <c r="E3637" s="2">
        <v>1</v>
      </c>
      <c r="F3637" s="2">
        <v>0</v>
      </c>
      <c r="G3637" t="s">
        <v>304</v>
      </c>
      <c r="H3637" t="s">
        <v>267</v>
      </c>
      <c r="I3637" t="s">
        <v>10</v>
      </c>
      <c r="J3637" t="s">
        <v>78</v>
      </c>
      <c r="K3637" s="2">
        <v>2</v>
      </c>
      <c r="L3637" t="s">
        <v>75</v>
      </c>
      <c r="M3637" t="s">
        <v>79</v>
      </c>
      <c r="N3637" t="s">
        <v>255</v>
      </c>
    </row>
    <row r="3638" spans="1:14" x14ac:dyDescent="0.25">
      <c r="A3638" s="2">
        <v>1</v>
      </c>
      <c r="B3638" s="2">
        <v>2016</v>
      </c>
      <c r="C3638" t="s">
        <v>363</v>
      </c>
      <c r="D3638" t="s">
        <v>264</v>
      </c>
      <c r="E3638" s="2">
        <v>1</v>
      </c>
      <c r="F3638" s="2">
        <v>0</v>
      </c>
      <c r="G3638" t="s">
        <v>304</v>
      </c>
      <c r="H3638" t="s">
        <v>267</v>
      </c>
      <c r="I3638" t="s">
        <v>10</v>
      </c>
      <c r="J3638" t="s">
        <v>81</v>
      </c>
      <c r="K3638" s="2">
        <v>2</v>
      </c>
      <c r="L3638" t="s">
        <v>75</v>
      </c>
      <c r="M3638" t="s">
        <v>82</v>
      </c>
      <c r="N3638" t="s">
        <v>175</v>
      </c>
    </row>
    <row r="3639" spans="1:14" x14ac:dyDescent="0.25">
      <c r="A3639" s="2">
        <v>1</v>
      </c>
      <c r="B3639" s="2">
        <v>2016</v>
      </c>
      <c r="C3639" t="s">
        <v>363</v>
      </c>
      <c r="D3639" t="s">
        <v>264</v>
      </c>
      <c r="E3639" s="2">
        <v>1</v>
      </c>
      <c r="F3639" s="2">
        <v>0</v>
      </c>
      <c r="G3639" t="s">
        <v>304</v>
      </c>
      <c r="H3639" t="s">
        <v>267</v>
      </c>
      <c r="I3639" t="s">
        <v>10</v>
      </c>
      <c r="J3639" t="s">
        <v>84</v>
      </c>
      <c r="K3639" s="2">
        <v>3</v>
      </c>
      <c r="L3639" t="s">
        <v>85</v>
      </c>
      <c r="M3639" t="s">
        <v>86</v>
      </c>
      <c r="N3639" t="s">
        <v>126</v>
      </c>
    </row>
    <row r="3640" spans="1:14" x14ac:dyDescent="0.25">
      <c r="A3640" s="2">
        <v>1</v>
      </c>
      <c r="B3640" s="2">
        <v>2016</v>
      </c>
      <c r="C3640" t="s">
        <v>363</v>
      </c>
      <c r="D3640" t="s">
        <v>264</v>
      </c>
      <c r="E3640" s="2">
        <v>1</v>
      </c>
      <c r="F3640" s="2">
        <v>0</v>
      </c>
      <c r="G3640" t="s">
        <v>304</v>
      </c>
      <c r="H3640" t="s">
        <v>267</v>
      </c>
      <c r="I3640" t="s">
        <v>10</v>
      </c>
      <c r="J3640" t="s">
        <v>88</v>
      </c>
      <c r="K3640" s="2">
        <v>3</v>
      </c>
      <c r="L3640" t="s">
        <v>85</v>
      </c>
      <c r="M3640" t="s">
        <v>89</v>
      </c>
      <c r="N3640" t="s">
        <v>126</v>
      </c>
    </row>
    <row r="3641" spans="1:14" x14ac:dyDescent="0.25">
      <c r="A3641" s="2">
        <v>1</v>
      </c>
      <c r="B3641" s="2">
        <v>2016</v>
      </c>
      <c r="C3641" t="s">
        <v>363</v>
      </c>
      <c r="D3641" t="s">
        <v>264</v>
      </c>
      <c r="E3641" s="2">
        <v>1</v>
      </c>
      <c r="F3641" s="2">
        <v>0</v>
      </c>
      <c r="G3641" t="s">
        <v>304</v>
      </c>
      <c r="H3641" t="s">
        <v>267</v>
      </c>
      <c r="I3641" t="s">
        <v>10</v>
      </c>
      <c r="J3641" t="s">
        <v>90</v>
      </c>
      <c r="K3641" s="2">
        <v>3</v>
      </c>
      <c r="L3641" t="s">
        <v>75</v>
      </c>
      <c r="M3641" t="s">
        <v>91</v>
      </c>
      <c r="N3641" t="s">
        <v>95</v>
      </c>
    </row>
    <row r="3642" spans="1:14" x14ac:dyDescent="0.25">
      <c r="A3642" s="2">
        <v>1</v>
      </c>
      <c r="B3642" s="2">
        <v>2016</v>
      </c>
      <c r="C3642" t="s">
        <v>363</v>
      </c>
      <c r="D3642" t="s">
        <v>264</v>
      </c>
      <c r="E3642" s="2">
        <v>1</v>
      </c>
      <c r="F3642" s="2">
        <v>0</v>
      </c>
      <c r="G3642" t="s">
        <v>304</v>
      </c>
      <c r="H3642" t="s">
        <v>267</v>
      </c>
      <c r="I3642" t="s">
        <v>10</v>
      </c>
      <c r="J3642" t="s">
        <v>93</v>
      </c>
      <c r="K3642" s="2">
        <v>3</v>
      </c>
      <c r="L3642" t="s">
        <v>75</v>
      </c>
      <c r="M3642" t="s">
        <v>94</v>
      </c>
      <c r="N3642" t="s">
        <v>95</v>
      </c>
    </row>
    <row r="3643" spans="1:14" x14ac:dyDescent="0.25">
      <c r="A3643" s="2">
        <v>1</v>
      </c>
      <c r="B3643" s="2">
        <v>2016</v>
      </c>
      <c r="C3643" t="s">
        <v>363</v>
      </c>
      <c r="D3643" t="s">
        <v>264</v>
      </c>
      <c r="E3643" s="2">
        <v>1</v>
      </c>
      <c r="F3643" s="2">
        <v>0</v>
      </c>
      <c r="G3643" t="s">
        <v>304</v>
      </c>
      <c r="H3643" t="s">
        <v>267</v>
      </c>
      <c r="I3643" t="s">
        <v>10</v>
      </c>
      <c r="J3643" t="s">
        <v>96</v>
      </c>
      <c r="K3643" s="2">
        <v>4</v>
      </c>
      <c r="L3643" t="s">
        <v>75</v>
      </c>
      <c r="M3643" t="s">
        <v>97</v>
      </c>
      <c r="N3643" t="s">
        <v>92</v>
      </c>
    </row>
    <row r="3644" spans="1:14" x14ac:dyDescent="0.25">
      <c r="A3644" s="2">
        <v>1</v>
      </c>
      <c r="B3644" s="2">
        <v>2016</v>
      </c>
      <c r="C3644" t="s">
        <v>363</v>
      </c>
      <c r="D3644" t="s">
        <v>264</v>
      </c>
      <c r="E3644" s="2">
        <v>1</v>
      </c>
      <c r="F3644" s="2">
        <v>0</v>
      </c>
      <c r="G3644" t="s">
        <v>304</v>
      </c>
      <c r="H3644" t="s">
        <v>267</v>
      </c>
      <c r="I3644" t="s">
        <v>10</v>
      </c>
      <c r="J3644" t="s">
        <v>98</v>
      </c>
      <c r="K3644" s="2">
        <v>5</v>
      </c>
      <c r="L3644" t="s">
        <v>85</v>
      </c>
      <c r="M3644" t="s">
        <v>99</v>
      </c>
      <c r="N3644" t="s">
        <v>185</v>
      </c>
    </row>
    <row r="3645" spans="1:14" x14ac:dyDescent="0.25">
      <c r="A3645" s="2">
        <v>1</v>
      </c>
      <c r="B3645" s="2">
        <v>2016</v>
      </c>
      <c r="C3645" t="s">
        <v>363</v>
      </c>
      <c r="D3645" t="s">
        <v>264</v>
      </c>
      <c r="E3645" s="2">
        <v>1</v>
      </c>
      <c r="F3645" s="2">
        <v>0</v>
      </c>
      <c r="G3645" t="s">
        <v>304</v>
      </c>
      <c r="H3645" t="s">
        <v>267</v>
      </c>
      <c r="I3645" t="s">
        <v>10</v>
      </c>
      <c r="J3645" t="s">
        <v>100</v>
      </c>
      <c r="K3645" s="3"/>
      <c r="L3645" t="s">
        <v>61</v>
      </c>
      <c r="M3645" t="s">
        <v>101</v>
      </c>
    </row>
    <row r="3646" spans="1:14" x14ac:dyDescent="0.25">
      <c r="A3646" s="2">
        <v>1</v>
      </c>
      <c r="B3646" s="2">
        <v>2016</v>
      </c>
      <c r="C3646" t="s">
        <v>363</v>
      </c>
      <c r="D3646" t="s">
        <v>264</v>
      </c>
      <c r="E3646" s="2">
        <v>1</v>
      </c>
      <c r="F3646" s="2">
        <v>0</v>
      </c>
      <c r="G3646" t="s">
        <v>304</v>
      </c>
      <c r="H3646" t="s">
        <v>267</v>
      </c>
      <c r="I3646" t="s">
        <v>10</v>
      </c>
      <c r="J3646" t="s">
        <v>102</v>
      </c>
      <c r="K3646" s="3"/>
      <c r="L3646" t="s">
        <v>61</v>
      </c>
      <c r="M3646" t="s">
        <v>103</v>
      </c>
    </row>
    <row r="3647" spans="1:14" x14ac:dyDescent="0.25">
      <c r="A3647" s="2">
        <v>1</v>
      </c>
      <c r="B3647" s="2">
        <v>2016</v>
      </c>
      <c r="C3647" t="s">
        <v>363</v>
      </c>
      <c r="D3647" t="s">
        <v>264</v>
      </c>
      <c r="E3647" s="2">
        <v>1</v>
      </c>
      <c r="F3647" s="2">
        <v>0</v>
      </c>
      <c r="G3647" t="s">
        <v>304</v>
      </c>
      <c r="H3647" t="s">
        <v>267</v>
      </c>
      <c r="I3647" t="s">
        <v>10</v>
      </c>
      <c r="J3647" t="s">
        <v>104</v>
      </c>
      <c r="K3647" s="3"/>
      <c r="L3647" t="s">
        <v>61</v>
      </c>
      <c r="M3647" t="s">
        <v>105</v>
      </c>
    </row>
    <row r="3648" spans="1:14" x14ac:dyDescent="0.25">
      <c r="A3648" s="2">
        <v>1</v>
      </c>
      <c r="B3648" s="2">
        <v>2016</v>
      </c>
      <c r="C3648" t="s">
        <v>363</v>
      </c>
      <c r="D3648" t="s">
        <v>264</v>
      </c>
      <c r="E3648" s="2">
        <v>1</v>
      </c>
      <c r="F3648" s="2">
        <v>0</v>
      </c>
      <c r="G3648" t="s">
        <v>304</v>
      </c>
      <c r="H3648" t="s">
        <v>267</v>
      </c>
      <c r="I3648" t="s">
        <v>10</v>
      </c>
      <c r="J3648" t="s">
        <v>106</v>
      </c>
      <c r="K3648" s="3"/>
      <c r="L3648" t="s">
        <v>61</v>
      </c>
      <c r="M3648" t="s">
        <v>107</v>
      </c>
    </row>
    <row r="3649" spans="1:14" x14ac:dyDescent="0.25">
      <c r="A3649" s="2">
        <v>1</v>
      </c>
      <c r="B3649" s="2">
        <v>2016</v>
      </c>
      <c r="C3649" t="s">
        <v>363</v>
      </c>
      <c r="D3649" t="s">
        <v>264</v>
      </c>
      <c r="E3649" s="2">
        <v>1</v>
      </c>
      <c r="F3649" s="2">
        <v>0</v>
      </c>
      <c r="G3649" t="s">
        <v>304</v>
      </c>
      <c r="H3649" t="s">
        <v>267</v>
      </c>
      <c r="I3649" t="s">
        <v>10</v>
      </c>
      <c r="J3649" t="s">
        <v>108</v>
      </c>
      <c r="K3649" s="3"/>
      <c r="L3649" t="s">
        <v>61</v>
      </c>
      <c r="M3649" t="s">
        <v>109</v>
      </c>
    </row>
    <row r="3650" spans="1:14" x14ac:dyDescent="0.25">
      <c r="A3650" s="2">
        <v>1</v>
      </c>
      <c r="B3650" s="2">
        <v>2016</v>
      </c>
      <c r="C3650" t="s">
        <v>363</v>
      </c>
      <c r="D3650" t="s">
        <v>264</v>
      </c>
      <c r="E3650" s="2">
        <v>1</v>
      </c>
      <c r="F3650" s="2">
        <v>0</v>
      </c>
      <c r="G3650" t="s">
        <v>304</v>
      </c>
      <c r="H3650" t="s">
        <v>267</v>
      </c>
      <c r="I3650" t="s">
        <v>10</v>
      </c>
      <c r="J3650" t="s">
        <v>110</v>
      </c>
      <c r="K3650" s="3"/>
      <c r="L3650" t="s">
        <v>61</v>
      </c>
      <c r="M3650" t="s">
        <v>111</v>
      </c>
    </row>
    <row r="3651" spans="1:14" x14ac:dyDescent="0.25">
      <c r="A3651" s="2">
        <v>1</v>
      </c>
      <c r="B3651" s="2">
        <v>2016</v>
      </c>
      <c r="C3651" t="s">
        <v>363</v>
      </c>
      <c r="D3651" t="s">
        <v>264</v>
      </c>
      <c r="E3651" s="2">
        <v>1</v>
      </c>
      <c r="F3651" s="2">
        <v>0</v>
      </c>
      <c r="G3651" t="s">
        <v>304</v>
      </c>
      <c r="H3651" t="s">
        <v>267</v>
      </c>
      <c r="I3651" t="s">
        <v>10</v>
      </c>
      <c r="J3651" t="s">
        <v>112</v>
      </c>
      <c r="K3651" s="3"/>
      <c r="L3651" t="s">
        <v>61</v>
      </c>
      <c r="M3651" t="s">
        <v>113</v>
      </c>
    </row>
    <row r="3652" spans="1:14" x14ac:dyDescent="0.25">
      <c r="A3652" s="2">
        <v>1</v>
      </c>
      <c r="B3652" s="2">
        <v>2016</v>
      </c>
      <c r="C3652" t="s">
        <v>363</v>
      </c>
      <c r="D3652" t="s">
        <v>264</v>
      </c>
      <c r="E3652" s="2">
        <v>1</v>
      </c>
      <c r="F3652" s="2">
        <v>0</v>
      </c>
      <c r="G3652" t="s">
        <v>304</v>
      </c>
      <c r="H3652" t="s">
        <v>267</v>
      </c>
      <c r="I3652" t="s">
        <v>10</v>
      </c>
      <c r="J3652" t="s">
        <v>114</v>
      </c>
      <c r="K3652" s="3"/>
      <c r="L3652" t="s">
        <v>61</v>
      </c>
      <c r="M3652" t="s">
        <v>115</v>
      </c>
    </row>
    <row r="3653" spans="1:14" x14ac:dyDescent="0.25">
      <c r="A3653" s="2">
        <v>1</v>
      </c>
      <c r="B3653" s="2">
        <v>2016</v>
      </c>
      <c r="C3653" t="s">
        <v>363</v>
      </c>
      <c r="D3653" t="s">
        <v>264</v>
      </c>
      <c r="E3653" s="2">
        <v>1</v>
      </c>
      <c r="F3653" s="2">
        <v>0</v>
      </c>
      <c r="G3653" t="s">
        <v>304</v>
      </c>
      <c r="H3653" t="s">
        <v>267</v>
      </c>
      <c r="I3653" t="s">
        <v>10</v>
      </c>
      <c r="J3653" t="s">
        <v>116</v>
      </c>
      <c r="K3653" s="2">
        <v>2</v>
      </c>
      <c r="L3653" t="s">
        <v>65</v>
      </c>
      <c r="M3653" t="s">
        <v>117</v>
      </c>
      <c r="N3653" t="s">
        <v>186</v>
      </c>
    </row>
    <row r="3654" spans="1:14" x14ac:dyDescent="0.25">
      <c r="A3654" s="2">
        <v>1</v>
      </c>
      <c r="B3654" s="2">
        <v>2016</v>
      </c>
      <c r="C3654" t="s">
        <v>363</v>
      </c>
      <c r="D3654" t="s">
        <v>264</v>
      </c>
      <c r="E3654" s="2">
        <v>1</v>
      </c>
      <c r="F3654" s="2">
        <v>0</v>
      </c>
      <c r="G3654" t="s">
        <v>304</v>
      </c>
      <c r="H3654" t="s">
        <v>267</v>
      </c>
      <c r="I3654" t="s">
        <v>10</v>
      </c>
      <c r="J3654" t="s">
        <v>118</v>
      </c>
      <c r="K3654" s="2">
        <v>4</v>
      </c>
      <c r="L3654" t="s">
        <v>55</v>
      </c>
      <c r="M3654" t="s">
        <v>119</v>
      </c>
      <c r="N3654" t="s">
        <v>57</v>
      </c>
    </row>
    <row r="3655" spans="1:14" x14ac:dyDescent="0.25">
      <c r="A3655" s="2">
        <v>1</v>
      </c>
      <c r="B3655" s="2">
        <v>2016</v>
      </c>
      <c r="C3655" t="s">
        <v>363</v>
      </c>
      <c r="D3655" t="s">
        <v>264</v>
      </c>
      <c r="E3655" s="2">
        <v>1</v>
      </c>
      <c r="F3655" s="2">
        <v>0</v>
      </c>
      <c r="G3655" t="s">
        <v>304</v>
      </c>
      <c r="H3655" t="s">
        <v>267</v>
      </c>
      <c r="I3655" t="s">
        <v>10</v>
      </c>
      <c r="J3655" t="s">
        <v>120</v>
      </c>
      <c r="K3655" s="2">
        <v>2</v>
      </c>
      <c r="L3655" t="s">
        <v>65</v>
      </c>
      <c r="M3655" t="s">
        <v>121</v>
      </c>
      <c r="N3655" t="s">
        <v>186</v>
      </c>
    </row>
    <row r="3656" spans="1:14" x14ac:dyDescent="0.25">
      <c r="A3656" s="2">
        <v>1</v>
      </c>
      <c r="B3656" s="2">
        <v>2016</v>
      </c>
      <c r="C3656" t="s">
        <v>363</v>
      </c>
      <c r="D3656" t="s">
        <v>264</v>
      </c>
      <c r="E3656" s="2">
        <v>1</v>
      </c>
      <c r="F3656" s="2">
        <v>0</v>
      </c>
      <c r="G3656" t="s">
        <v>304</v>
      </c>
      <c r="H3656" t="s">
        <v>267</v>
      </c>
      <c r="I3656" t="s">
        <v>10</v>
      </c>
      <c r="J3656" t="s">
        <v>122</v>
      </c>
      <c r="K3656" s="2">
        <v>3</v>
      </c>
      <c r="L3656" t="s">
        <v>85</v>
      </c>
      <c r="M3656" t="s">
        <v>123</v>
      </c>
      <c r="N3656" t="s">
        <v>126</v>
      </c>
    </row>
    <row r="3657" spans="1:14" x14ac:dyDescent="0.25">
      <c r="A3657" s="2">
        <v>1</v>
      </c>
      <c r="B3657" s="2">
        <v>2016</v>
      </c>
      <c r="C3657" t="s">
        <v>363</v>
      </c>
      <c r="D3657" t="s">
        <v>264</v>
      </c>
      <c r="E3657" s="2">
        <v>1</v>
      </c>
      <c r="F3657" s="2">
        <v>0</v>
      </c>
      <c r="G3657" t="s">
        <v>304</v>
      </c>
      <c r="H3657" t="s">
        <v>267</v>
      </c>
      <c r="I3657" t="s">
        <v>10</v>
      </c>
      <c r="J3657" t="s">
        <v>124</v>
      </c>
      <c r="K3657" s="2">
        <v>5</v>
      </c>
      <c r="L3657" t="s">
        <v>85</v>
      </c>
      <c r="M3657" t="s">
        <v>125</v>
      </c>
      <c r="N3657" t="s">
        <v>185</v>
      </c>
    </row>
    <row r="3658" spans="1:14" x14ac:dyDescent="0.25">
      <c r="A3658" s="2">
        <v>1</v>
      </c>
      <c r="B3658" s="2">
        <v>2016</v>
      </c>
      <c r="C3658" t="s">
        <v>363</v>
      </c>
      <c r="D3658" t="s">
        <v>264</v>
      </c>
      <c r="E3658" s="2">
        <v>1</v>
      </c>
      <c r="F3658" s="2">
        <v>0</v>
      </c>
      <c r="G3658" t="s">
        <v>304</v>
      </c>
      <c r="H3658" t="s">
        <v>267</v>
      </c>
      <c r="I3658" t="s">
        <v>10</v>
      </c>
      <c r="J3658" t="s">
        <v>127</v>
      </c>
      <c r="K3658" s="2">
        <v>4</v>
      </c>
      <c r="L3658" t="s">
        <v>85</v>
      </c>
      <c r="M3658" t="s">
        <v>128</v>
      </c>
      <c r="N3658" t="s">
        <v>87</v>
      </c>
    </row>
    <row r="3659" spans="1:14" x14ac:dyDescent="0.25">
      <c r="A3659" s="2">
        <v>1</v>
      </c>
      <c r="B3659" s="2">
        <v>2016</v>
      </c>
      <c r="C3659" t="s">
        <v>363</v>
      </c>
      <c r="D3659" t="s">
        <v>264</v>
      </c>
      <c r="E3659" s="2">
        <v>1</v>
      </c>
      <c r="F3659" s="2">
        <v>0</v>
      </c>
      <c r="G3659" t="s">
        <v>304</v>
      </c>
      <c r="H3659" t="s">
        <v>267</v>
      </c>
      <c r="I3659" t="s">
        <v>10</v>
      </c>
      <c r="J3659" t="s">
        <v>129</v>
      </c>
      <c r="K3659" s="2">
        <v>4</v>
      </c>
      <c r="L3659" t="s">
        <v>85</v>
      </c>
      <c r="M3659" t="s">
        <v>130</v>
      </c>
      <c r="N3659" t="s">
        <v>87</v>
      </c>
    </row>
    <row r="3660" spans="1:14" x14ac:dyDescent="0.25">
      <c r="A3660" s="2">
        <v>1</v>
      </c>
      <c r="B3660" s="2">
        <v>2016</v>
      </c>
      <c r="C3660" t="s">
        <v>363</v>
      </c>
      <c r="D3660" t="s">
        <v>264</v>
      </c>
      <c r="E3660" s="2">
        <v>1</v>
      </c>
      <c r="F3660" s="2">
        <v>0</v>
      </c>
      <c r="G3660" t="s">
        <v>304</v>
      </c>
      <c r="H3660" t="s">
        <v>267</v>
      </c>
      <c r="I3660" t="s">
        <v>10</v>
      </c>
      <c r="J3660" t="s">
        <v>131</v>
      </c>
      <c r="K3660" s="2">
        <v>4</v>
      </c>
      <c r="L3660" t="s">
        <v>85</v>
      </c>
      <c r="M3660" t="s">
        <v>132</v>
      </c>
      <c r="N3660" t="s">
        <v>87</v>
      </c>
    </row>
    <row r="3661" spans="1:14" x14ac:dyDescent="0.25">
      <c r="A3661" s="2">
        <v>1</v>
      </c>
      <c r="B3661" s="2">
        <v>2016</v>
      </c>
      <c r="C3661" t="s">
        <v>363</v>
      </c>
      <c r="D3661" t="s">
        <v>264</v>
      </c>
      <c r="E3661" s="2">
        <v>1</v>
      </c>
      <c r="F3661" s="2">
        <v>0</v>
      </c>
      <c r="G3661" t="s">
        <v>304</v>
      </c>
      <c r="H3661" t="s">
        <v>267</v>
      </c>
      <c r="I3661" t="s">
        <v>10</v>
      </c>
      <c r="J3661" t="s">
        <v>133</v>
      </c>
      <c r="K3661" s="2">
        <v>1</v>
      </c>
      <c r="L3661" t="s">
        <v>52</v>
      </c>
      <c r="M3661" t="s">
        <v>134</v>
      </c>
      <c r="N3661" t="s">
        <v>177</v>
      </c>
    </row>
    <row r="3662" spans="1:14" x14ac:dyDescent="0.25">
      <c r="A3662" s="2">
        <v>1</v>
      </c>
      <c r="B3662" s="2">
        <v>2016</v>
      </c>
      <c r="C3662" t="s">
        <v>363</v>
      </c>
      <c r="D3662" t="s">
        <v>264</v>
      </c>
      <c r="E3662" s="2">
        <v>1</v>
      </c>
      <c r="F3662" s="2">
        <v>0</v>
      </c>
      <c r="G3662" t="s">
        <v>304</v>
      </c>
      <c r="H3662" t="s">
        <v>267</v>
      </c>
      <c r="I3662" t="s">
        <v>10</v>
      </c>
      <c r="J3662" t="s">
        <v>135</v>
      </c>
      <c r="K3662" s="2">
        <v>4</v>
      </c>
      <c r="L3662" t="s">
        <v>55</v>
      </c>
      <c r="M3662" t="s">
        <v>136</v>
      </c>
      <c r="N3662" t="s">
        <v>57</v>
      </c>
    </row>
    <row r="3663" spans="1:14" x14ac:dyDescent="0.25">
      <c r="A3663" s="2">
        <v>1</v>
      </c>
      <c r="B3663" s="2">
        <v>2016</v>
      </c>
      <c r="C3663" t="s">
        <v>363</v>
      </c>
      <c r="D3663" t="s">
        <v>264</v>
      </c>
      <c r="E3663" s="2">
        <v>1</v>
      </c>
      <c r="F3663" s="2">
        <v>0</v>
      </c>
      <c r="G3663" t="s">
        <v>304</v>
      </c>
      <c r="H3663" t="s">
        <v>267</v>
      </c>
      <c r="I3663" t="s">
        <v>10</v>
      </c>
      <c r="J3663" t="s">
        <v>137</v>
      </c>
      <c r="K3663" s="2">
        <v>4</v>
      </c>
      <c r="L3663" t="s">
        <v>55</v>
      </c>
      <c r="M3663" t="s">
        <v>138</v>
      </c>
      <c r="N3663" t="s">
        <v>57</v>
      </c>
    </row>
    <row r="3664" spans="1:14" x14ac:dyDescent="0.25">
      <c r="A3664" s="2">
        <v>1</v>
      </c>
      <c r="B3664" s="2">
        <v>2016</v>
      </c>
      <c r="C3664" t="s">
        <v>363</v>
      </c>
      <c r="D3664" t="s">
        <v>264</v>
      </c>
      <c r="E3664" s="2">
        <v>1</v>
      </c>
      <c r="F3664" s="2">
        <v>0</v>
      </c>
      <c r="G3664" t="s">
        <v>304</v>
      </c>
      <c r="H3664" t="s">
        <v>267</v>
      </c>
      <c r="I3664" t="s">
        <v>10</v>
      </c>
      <c r="J3664" t="s">
        <v>139</v>
      </c>
      <c r="K3664" s="2">
        <v>4</v>
      </c>
      <c r="L3664" t="s">
        <v>85</v>
      </c>
      <c r="M3664" t="s">
        <v>140</v>
      </c>
      <c r="N3664" t="s">
        <v>87</v>
      </c>
    </row>
    <row r="3665" spans="1:14" x14ac:dyDescent="0.25">
      <c r="A3665" s="2">
        <v>1</v>
      </c>
      <c r="B3665" s="2">
        <v>2016</v>
      </c>
      <c r="C3665" t="s">
        <v>363</v>
      </c>
      <c r="D3665" t="s">
        <v>264</v>
      </c>
      <c r="E3665" s="2">
        <v>1</v>
      </c>
      <c r="F3665" s="2">
        <v>0</v>
      </c>
      <c r="G3665" t="s">
        <v>304</v>
      </c>
      <c r="H3665" t="s">
        <v>267</v>
      </c>
      <c r="I3665" t="s">
        <v>10</v>
      </c>
      <c r="J3665" t="s">
        <v>141</v>
      </c>
      <c r="K3665" s="2">
        <v>5</v>
      </c>
      <c r="L3665" t="s">
        <v>85</v>
      </c>
      <c r="M3665" t="s">
        <v>142</v>
      </c>
      <c r="N3665" t="s">
        <v>185</v>
      </c>
    </row>
    <row r="3666" spans="1:14" x14ac:dyDescent="0.25">
      <c r="A3666" s="2">
        <v>1</v>
      </c>
      <c r="B3666" s="2">
        <v>2016</v>
      </c>
      <c r="C3666" t="s">
        <v>363</v>
      </c>
      <c r="D3666" t="s">
        <v>264</v>
      </c>
      <c r="E3666" s="2">
        <v>1</v>
      </c>
      <c r="F3666" s="2">
        <v>0</v>
      </c>
      <c r="G3666" t="s">
        <v>304</v>
      </c>
      <c r="H3666" t="s">
        <v>267</v>
      </c>
      <c r="I3666" t="s">
        <v>10</v>
      </c>
      <c r="J3666" t="s">
        <v>143</v>
      </c>
      <c r="K3666" s="2">
        <v>4</v>
      </c>
      <c r="L3666" t="s">
        <v>85</v>
      </c>
      <c r="M3666" t="s">
        <v>144</v>
      </c>
      <c r="N3666" t="s">
        <v>87</v>
      </c>
    </row>
    <row r="3667" spans="1:14" x14ac:dyDescent="0.25">
      <c r="A3667" s="2">
        <v>1</v>
      </c>
      <c r="B3667" s="2">
        <v>2016</v>
      </c>
      <c r="C3667" t="s">
        <v>363</v>
      </c>
      <c r="D3667" t="s">
        <v>264</v>
      </c>
      <c r="E3667" s="2">
        <v>1</v>
      </c>
      <c r="F3667" s="2">
        <v>0</v>
      </c>
      <c r="G3667" t="s">
        <v>304</v>
      </c>
      <c r="H3667" t="s">
        <v>267</v>
      </c>
      <c r="I3667" t="s">
        <v>10</v>
      </c>
      <c r="J3667" t="s">
        <v>145</v>
      </c>
      <c r="K3667" s="2">
        <v>4</v>
      </c>
      <c r="L3667" t="s">
        <v>55</v>
      </c>
      <c r="M3667" t="s">
        <v>146</v>
      </c>
      <c r="N3667" t="s">
        <v>57</v>
      </c>
    </row>
    <row r="3668" spans="1:14" x14ac:dyDescent="0.25">
      <c r="A3668" s="2">
        <v>1</v>
      </c>
      <c r="B3668" s="2">
        <v>2016</v>
      </c>
      <c r="C3668" t="s">
        <v>363</v>
      </c>
      <c r="D3668" t="s">
        <v>264</v>
      </c>
      <c r="E3668" s="2">
        <v>1</v>
      </c>
      <c r="F3668" s="2">
        <v>0</v>
      </c>
      <c r="G3668" t="s">
        <v>304</v>
      </c>
      <c r="H3668" t="s">
        <v>267</v>
      </c>
      <c r="I3668" t="s">
        <v>10</v>
      </c>
      <c r="J3668" t="s">
        <v>147</v>
      </c>
      <c r="K3668" s="2">
        <v>4</v>
      </c>
      <c r="L3668" t="s">
        <v>55</v>
      </c>
      <c r="M3668" t="s">
        <v>148</v>
      </c>
      <c r="N3668" t="s">
        <v>57</v>
      </c>
    </row>
    <row r="3669" spans="1:14" x14ac:dyDescent="0.25">
      <c r="A3669" s="2">
        <v>1</v>
      </c>
      <c r="B3669" s="2">
        <v>2016</v>
      </c>
      <c r="C3669" t="s">
        <v>363</v>
      </c>
      <c r="D3669" t="s">
        <v>264</v>
      </c>
      <c r="E3669" s="2">
        <v>1</v>
      </c>
      <c r="F3669" s="2">
        <v>0</v>
      </c>
      <c r="G3669" t="s">
        <v>304</v>
      </c>
      <c r="H3669" t="s">
        <v>267</v>
      </c>
      <c r="I3669" t="s">
        <v>10</v>
      </c>
      <c r="J3669" t="s">
        <v>149</v>
      </c>
      <c r="K3669" s="2">
        <v>4</v>
      </c>
      <c r="L3669" t="s">
        <v>55</v>
      </c>
      <c r="M3669" t="s">
        <v>150</v>
      </c>
      <c r="N3669" t="s">
        <v>57</v>
      </c>
    </row>
    <row r="3670" spans="1:14" x14ac:dyDescent="0.25">
      <c r="A3670" s="2">
        <v>1</v>
      </c>
      <c r="B3670" s="2">
        <v>2016</v>
      </c>
      <c r="C3670" t="s">
        <v>363</v>
      </c>
      <c r="D3670" t="s">
        <v>264</v>
      </c>
      <c r="E3670" s="2">
        <v>1</v>
      </c>
      <c r="F3670" s="2">
        <v>0</v>
      </c>
      <c r="G3670" t="s">
        <v>304</v>
      </c>
      <c r="H3670" t="s">
        <v>267</v>
      </c>
      <c r="I3670" t="s">
        <v>10</v>
      </c>
      <c r="J3670" t="s">
        <v>151</v>
      </c>
      <c r="K3670" s="3"/>
      <c r="L3670" t="s">
        <v>52</v>
      </c>
      <c r="M3670" t="s">
        <v>152</v>
      </c>
    </row>
    <row r="3671" spans="1:14" x14ac:dyDescent="0.25">
      <c r="A3671" s="2">
        <v>1</v>
      </c>
      <c r="B3671" s="2">
        <v>2016</v>
      </c>
      <c r="C3671" t="s">
        <v>363</v>
      </c>
      <c r="D3671" t="s">
        <v>264</v>
      </c>
      <c r="E3671" s="2">
        <v>1</v>
      </c>
      <c r="F3671" s="2">
        <v>0</v>
      </c>
      <c r="G3671" t="s">
        <v>304</v>
      </c>
      <c r="H3671" t="s">
        <v>267</v>
      </c>
      <c r="I3671" t="s">
        <v>10</v>
      </c>
      <c r="J3671" t="s">
        <v>153</v>
      </c>
      <c r="K3671" s="2">
        <v>3</v>
      </c>
      <c r="L3671" t="s">
        <v>75</v>
      </c>
      <c r="M3671" t="s">
        <v>154</v>
      </c>
      <c r="N3671" t="s">
        <v>217</v>
      </c>
    </row>
    <row r="3672" spans="1:14" x14ac:dyDescent="0.25">
      <c r="A3672" s="2">
        <v>1</v>
      </c>
      <c r="B3672" s="2">
        <v>2016</v>
      </c>
      <c r="C3672" t="s">
        <v>363</v>
      </c>
      <c r="D3672" t="s">
        <v>264</v>
      </c>
      <c r="E3672" s="2">
        <v>1</v>
      </c>
      <c r="F3672" s="2">
        <v>0</v>
      </c>
      <c r="G3672" t="s">
        <v>304</v>
      </c>
      <c r="H3672" t="s">
        <v>267</v>
      </c>
      <c r="I3672" t="s">
        <v>10</v>
      </c>
      <c r="J3672" t="s">
        <v>156</v>
      </c>
      <c r="K3672" s="2">
        <v>1</v>
      </c>
      <c r="L3672" t="s">
        <v>75</v>
      </c>
      <c r="M3672" t="s">
        <v>157</v>
      </c>
      <c r="N3672" t="s">
        <v>158</v>
      </c>
    </row>
    <row r="3673" spans="1:14" x14ac:dyDescent="0.25">
      <c r="A3673" s="2">
        <v>1</v>
      </c>
      <c r="B3673" s="2">
        <v>2016</v>
      </c>
      <c r="C3673" t="s">
        <v>363</v>
      </c>
      <c r="D3673" t="s">
        <v>264</v>
      </c>
      <c r="E3673" s="2">
        <v>1</v>
      </c>
      <c r="F3673" s="2">
        <v>0</v>
      </c>
      <c r="G3673" t="s">
        <v>304</v>
      </c>
      <c r="H3673" t="s">
        <v>267</v>
      </c>
      <c r="I3673" t="s">
        <v>10</v>
      </c>
      <c r="J3673" t="s">
        <v>159</v>
      </c>
      <c r="K3673" s="2">
        <v>4</v>
      </c>
      <c r="L3673" t="s">
        <v>52</v>
      </c>
      <c r="M3673" t="s">
        <v>160</v>
      </c>
      <c r="N3673" t="s">
        <v>364</v>
      </c>
    </row>
    <row r="3674" spans="1:14" x14ac:dyDescent="0.25">
      <c r="A3674" s="2">
        <v>1</v>
      </c>
      <c r="B3674" s="2">
        <v>2016</v>
      </c>
      <c r="C3674" t="s">
        <v>363</v>
      </c>
      <c r="D3674" t="s">
        <v>264</v>
      </c>
      <c r="E3674" s="2">
        <v>1</v>
      </c>
      <c r="F3674" s="2">
        <v>0</v>
      </c>
      <c r="G3674" t="s">
        <v>304</v>
      </c>
      <c r="H3674" t="s">
        <v>267</v>
      </c>
      <c r="I3674" t="s">
        <v>10</v>
      </c>
      <c r="J3674" t="s">
        <v>161</v>
      </c>
      <c r="K3674" s="3"/>
      <c r="L3674" t="s">
        <v>52</v>
      </c>
      <c r="M3674" t="s">
        <v>162</v>
      </c>
    </row>
    <row r="3675" spans="1:14" x14ac:dyDescent="0.25">
      <c r="A3675" s="2">
        <v>1</v>
      </c>
      <c r="B3675" s="2">
        <v>2016</v>
      </c>
      <c r="C3675" t="s">
        <v>363</v>
      </c>
      <c r="D3675" t="s">
        <v>264</v>
      </c>
      <c r="E3675" s="2">
        <v>1</v>
      </c>
      <c r="F3675" s="2">
        <v>0</v>
      </c>
      <c r="G3675" t="s">
        <v>304</v>
      </c>
      <c r="H3675" t="s">
        <v>267</v>
      </c>
      <c r="I3675" t="s">
        <v>10</v>
      </c>
      <c r="J3675" t="s">
        <v>163</v>
      </c>
      <c r="K3675" s="2">
        <v>1</v>
      </c>
      <c r="L3675" t="s">
        <v>52</v>
      </c>
      <c r="M3675" t="s">
        <v>164</v>
      </c>
      <c r="N3675" t="s">
        <v>165</v>
      </c>
    </row>
    <row r="3676" spans="1:14" x14ac:dyDescent="0.25">
      <c r="A3676" s="2">
        <v>1</v>
      </c>
      <c r="B3676" s="2">
        <v>2016</v>
      </c>
      <c r="C3676" t="s">
        <v>363</v>
      </c>
      <c r="D3676" t="s">
        <v>264</v>
      </c>
      <c r="E3676" s="2">
        <v>1</v>
      </c>
      <c r="F3676" s="2">
        <v>0</v>
      </c>
      <c r="G3676" t="s">
        <v>304</v>
      </c>
      <c r="H3676" t="s">
        <v>267</v>
      </c>
      <c r="I3676" t="s">
        <v>10</v>
      </c>
      <c r="J3676" t="s">
        <v>166</v>
      </c>
      <c r="K3676" s="2">
        <v>4</v>
      </c>
      <c r="L3676" t="s">
        <v>55</v>
      </c>
      <c r="M3676" t="s">
        <v>167</v>
      </c>
      <c r="N3676" t="s">
        <v>57</v>
      </c>
    </row>
    <row r="3677" spans="1:14" x14ac:dyDescent="0.25">
      <c r="A3677" s="2">
        <v>1</v>
      </c>
      <c r="B3677" s="2">
        <v>2016</v>
      </c>
      <c r="C3677" t="s">
        <v>365</v>
      </c>
      <c r="D3677" t="s">
        <v>48</v>
      </c>
      <c r="E3677" s="2">
        <v>1</v>
      </c>
      <c r="F3677" s="2">
        <v>0</v>
      </c>
      <c r="G3677" t="s">
        <v>270</v>
      </c>
      <c r="H3677" t="s">
        <v>270</v>
      </c>
      <c r="I3677" t="s">
        <v>21</v>
      </c>
      <c r="J3677" t="s">
        <v>51</v>
      </c>
      <c r="K3677" s="2">
        <v>1</v>
      </c>
      <c r="L3677" t="s">
        <v>52</v>
      </c>
      <c r="M3677" t="s">
        <v>53</v>
      </c>
      <c r="N3677" t="s">
        <v>216</v>
      </c>
    </row>
    <row r="3678" spans="1:14" x14ac:dyDescent="0.25">
      <c r="A3678" s="2">
        <v>1</v>
      </c>
      <c r="B3678" s="2">
        <v>2016</v>
      </c>
      <c r="C3678" t="s">
        <v>365</v>
      </c>
      <c r="D3678" t="s">
        <v>48</v>
      </c>
      <c r="E3678" s="2">
        <v>1</v>
      </c>
      <c r="F3678" s="2">
        <v>0</v>
      </c>
      <c r="G3678" t="s">
        <v>270</v>
      </c>
      <c r="H3678" t="s">
        <v>270</v>
      </c>
      <c r="I3678" t="s">
        <v>21</v>
      </c>
      <c r="J3678" t="s">
        <v>54</v>
      </c>
      <c r="K3678" s="2">
        <v>3</v>
      </c>
      <c r="L3678" t="s">
        <v>55</v>
      </c>
      <c r="M3678" t="s">
        <v>56</v>
      </c>
      <c r="N3678" t="s">
        <v>178</v>
      </c>
    </row>
    <row r="3679" spans="1:14" x14ac:dyDescent="0.25">
      <c r="A3679" s="2">
        <v>1</v>
      </c>
      <c r="B3679" s="2">
        <v>2016</v>
      </c>
      <c r="C3679" t="s">
        <v>365</v>
      </c>
      <c r="D3679" t="s">
        <v>48</v>
      </c>
      <c r="E3679" s="2">
        <v>1</v>
      </c>
      <c r="F3679" s="2">
        <v>0</v>
      </c>
      <c r="G3679" t="s">
        <v>270</v>
      </c>
      <c r="H3679" t="s">
        <v>270</v>
      </c>
      <c r="I3679" t="s">
        <v>21</v>
      </c>
      <c r="J3679" t="s">
        <v>58</v>
      </c>
      <c r="K3679" s="2">
        <v>3</v>
      </c>
      <c r="L3679" t="s">
        <v>55</v>
      </c>
      <c r="M3679" t="s">
        <v>59</v>
      </c>
      <c r="N3679" t="s">
        <v>178</v>
      </c>
    </row>
    <row r="3680" spans="1:14" x14ac:dyDescent="0.25">
      <c r="A3680" s="2">
        <v>1</v>
      </c>
      <c r="B3680" s="2">
        <v>2016</v>
      </c>
      <c r="C3680" t="s">
        <v>365</v>
      </c>
      <c r="D3680" t="s">
        <v>48</v>
      </c>
      <c r="E3680" s="2">
        <v>1</v>
      </c>
      <c r="F3680" s="2">
        <v>0</v>
      </c>
      <c r="G3680" t="s">
        <v>270</v>
      </c>
      <c r="H3680" t="s">
        <v>270</v>
      </c>
      <c r="I3680" t="s">
        <v>21</v>
      </c>
      <c r="J3680" t="s">
        <v>60</v>
      </c>
      <c r="K3680" s="2">
        <v>2</v>
      </c>
      <c r="L3680" t="s">
        <v>61</v>
      </c>
      <c r="M3680" t="s">
        <v>62</v>
      </c>
      <c r="N3680" t="s">
        <v>63</v>
      </c>
    </row>
    <row r="3681" spans="1:14" x14ac:dyDescent="0.25">
      <c r="A3681" s="2">
        <v>1</v>
      </c>
      <c r="B3681" s="2">
        <v>2016</v>
      </c>
      <c r="C3681" t="s">
        <v>365</v>
      </c>
      <c r="D3681" t="s">
        <v>48</v>
      </c>
      <c r="E3681" s="2">
        <v>1</v>
      </c>
      <c r="F3681" s="2">
        <v>0</v>
      </c>
      <c r="G3681" t="s">
        <v>270</v>
      </c>
      <c r="H3681" t="s">
        <v>270</v>
      </c>
      <c r="I3681" t="s">
        <v>21</v>
      </c>
      <c r="J3681" t="s">
        <v>64</v>
      </c>
      <c r="K3681" s="2">
        <v>1</v>
      </c>
      <c r="L3681" t="s">
        <v>65</v>
      </c>
      <c r="M3681" t="s">
        <v>66</v>
      </c>
      <c r="N3681" t="s">
        <v>230</v>
      </c>
    </row>
    <row r="3682" spans="1:14" x14ac:dyDescent="0.25">
      <c r="A3682" s="2">
        <v>1</v>
      </c>
      <c r="B3682" s="2">
        <v>2016</v>
      </c>
      <c r="C3682" t="s">
        <v>365</v>
      </c>
      <c r="D3682" t="s">
        <v>48</v>
      </c>
      <c r="E3682" s="2">
        <v>1</v>
      </c>
      <c r="F3682" s="2">
        <v>0</v>
      </c>
      <c r="G3682" t="s">
        <v>270</v>
      </c>
      <c r="H3682" t="s">
        <v>270</v>
      </c>
      <c r="I3682" t="s">
        <v>21</v>
      </c>
      <c r="J3682" t="s">
        <v>68</v>
      </c>
      <c r="K3682" s="2">
        <v>1</v>
      </c>
      <c r="L3682" t="s">
        <v>65</v>
      </c>
      <c r="M3682" t="s">
        <v>69</v>
      </c>
      <c r="N3682" t="s">
        <v>230</v>
      </c>
    </row>
    <row r="3683" spans="1:14" x14ac:dyDescent="0.25">
      <c r="A3683" s="2">
        <v>1</v>
      </c>
      <c r="B3683" s="2">
        <v>2016</v>
      </c>
      <c r="C3683" t="s">
        <v>365</v>
      </c>
      <c r="D3683" t="s">
        <v>48</v>
      </c>
      <c r="E3683" s="2">
        <v>1</v>
      </c>
      <c r="F3683" s="2">
        <v>0</v>
      </c>
      <c r="G3683" t="s">
        <v>270</v>
      </c>
      <c r="H3683" t="s">
        <v>270</v>
      </c>
      <c r="I3683" t="s">
        <v>21</v>
      </c>
      <c r="J3683" t="s">
        <v>70</v>
      </c>
      <c r="K3683" s="2">
        <v>1</v>
      </c>
      <c r="L3683" t="s">
        <v>65</v>
      </c>
      <c r="M3683" t="s">
        <v>71</v>
      </c>
      <c r="N3683" t="s">
        <v>230</v>
      </c>
    </row>
    <row r="3684" spans="1:14" x14ac:dyDescent="0.25">
      <c r="A3684" s="2">
        <v>1</v>
      </c>
      <c r="B3684" s="2">
        <v>2016</v>
      </c>
      <c r="C3684" t="s">
        <v>365</v>
      </c>
      <c r="D3684" t="s">
        <v>48</v>
      </c>
      <c r="E3684" s="2">
        <v>1</v>
      </c>
      <c r="F3684" s="2">
        <v>0</v>
      </c>
      <c r="G3684" t="s">
        <v>270</v>
      </c>
      <c r="H3684" t="s">
        <v>270</v>
      </c>
      <c r="I3684" t="s">
        <v>21</v>
      </c>
      <c r="J3684" t="s">
        <v>72</v>
      </c>
      <c r="K3684" s="2">
        <v>1</v>
      </c>
      <c r="L3684" t="s">
        <v>52</v>
      </c>
      <c r="M3684" t="s">
        <v>73</v>
      </c>
      <c r="N3684" t="s">
        <v>177</v>
      </c>
    </row>
    <row r="3685" spans="1:14" x14ac:dyDescent="0.25">
      <c r="A3685" s="2">
        <v>1</v>
      </c>
      <c r="B3685" s="2">
        <v>2016</v>
      </c>
      <c r="C3685" t="s">
        <v>365</v>
      </c>
      <c r="D3685" t="s">
        <v>48</v>
      </c>
      <c r="E3685" s="2">
        <v>1</v>
      </c>
      <c r="F3685" s="2">
        <v>0</v>
      </c>
      <c r="G3685" t="s">
        <v>270</v>
      </c>
      <c r="H3685" t="s">
        <v>270</v>
      </c>
      <c r="I3685" t="s">
        <v>21</v>
      </c>
      <c r="J3685" t="s">
        <v>74</v>
      </c>
      <c r="K3685" s="2">
        <v>3</v>
      </c>
      <c r="L3685" t="s">
        <v>75</v>
      </c>
      <c r="M3685" t="s">
        <v>76</v>
      </c>
      <c r="N3685" t="s">
        <v>221</v>
      </c>
    </row>
    <row r="3686" spans="1:14" x14ac:dyDescent="0.25">
      <c r="A3686" s="2">
        <v>1</v>
      </c>
      <c r="B3686" s="2">
        <v>2016</v>
      </c>
      <c r="C3686" t="s">
        <v>365</v>
      </c>
      <c r="D3686" t="s">
        <v>48</v>
      </c>
      <c r="E3686" s="2">
        <v>1</v>
      </c>
      <c r="F3686" s="2">
        <v>0</v>
      </c>
      <c r="G3686" t="s">
        <v>270</v>
      </c>
      <c r="H3686" t="s">
        <v>270</v>
      </c>
      <c r="I3686" t="s">
        <v>21</v>
      </c>
      <c r="J3686" t="s">
        <v>78</v>
      </c>
      <c r="K3686" s="2">
        <v>5</v>
      </c>
      <c r="L3686" t="s">
        <v>75</v>
      </c>
      <c r="M3686" t="s">
        <v>79</v>
      </c>
      <c r="N3686" t="s">
        <v>192</v>
      </c>
    </row>
    <row r="3687" spans="1:14" x14ac:dyDescent="0.25">
      <c r="A3687" s="2">
        <v>1</v>
      </c>
      <c r="B3687" s="2">
        <v>2016</v>
      </c>
      <c r="C3687" t="s">
        <v>365</v>
      </c>
      <c r="D3687" t="s">
        <v>48</v>
      </c>
      <c r="E3687" s="2">
        <v>1</v>
      </c>
      <c r="F3687" s="2">
        <v>0</v>
      </c>
      <c r="G3687" t="s">
        <v>270</v>
      </c>
      <c r="H3687" t="s">
        <v>270</v>
      </c>
      <c r="I3687" t="s">
        <v>21</v>
      </c>
      <c r="J3687" t="s">
        <v>81</v>
      </c>
      <c r="K3687" s="2">
        <v>2</v>
      </c>
      <c r="L3687" t="s">
        <v>75</v>
      </c>
      <c r="M3687" t="s">
        <v>82</v>
      </c>
      <c r="N3687" t="s">
        <v>175</v>
      </c>
    </row>
    <row r="3688" spans="1:14" x14ac:dyDescent="0.25">
      <c r="A3688" s="2">
        <v>1</v>
      </c>
      <c r="B3688" s="2">
        <v>2016</v>
      </c>
      <c r="C3688" t="s">
        <v>365</v>
      </c>
      <c r="D3688" t="s">
        <v>48</v>
      </c>
      <c r="E3688" s="2">
        <v>1</v>
      </c>
      <c r="F3688" s="2">
        <v>0</v>
      </c>
      <c r="G3688" t="s">
        <v>270</v>
      </c>
      <c r="H3688" t="s">
        <v>270</v>
      </c>
      <c r="I3688" t="s">
        <v>21</v>
      </c>
      <c r="J3688" t="s">
        <v>84</v>
      </c>
      <c r="K3688" s="2">
        <v>4</v>
      </c>
      <c r="L3688" t="s">
        <v>85</v>
      </c>
      <c r="M3688" t="s">
        <v>86</v>
      </c>
      <c r="N3688" t="s">
        <v>87</v>
      </c>
    </row>
    <row r="3689" spans="1:14" x14ac:dyDescent="0.25">
      <c r="A3689" s="2">
        <v>1</v>
      </c>
      <c r="B3689" s="2">
        <v>2016</v>
      </c>
      <c r="C3689" t="s">
        <v>365</v>
      </c>
      <c r="D3689" t="s">
        <v>48</v>
      </c>
      <c r="E3689" s="2">
        <v>1</v>
      </c>
      <c r="F3689" s="2">
        <v>0</v>
      </c>
      <c r="G3689" t="s">
        <v>270</v>
      </c>
      <c r="H3689" t="s">
        <v>270</v>
      </c>
      <c r="I3689" t="s">
        <v>21</v>
      </c>
      <c r="J3689" t="s">
        <v>88</v>
      </c>
      <c r="K3689" s="2">
        <v>4</v>
      </c>
      <c r="L3689" t="s">
        <v>85</v>
      </c>
      <c r="M3689" t="s">
        <v>89</v>
      </c>
      <c r="N3689" t="s">
        <v>87</v>
      </c>
    </row>
    <row r="3690" spans="1:14" x14ac:dyDescent="0.25">
      <c r="A3690" s="2">
        <v>1</v>
      </c>
      <c r="B3690" s="2">
        <v>2016</v>
      </c>
      <c r="C3690" t="s">
        <v>365</v>
      </c>
      <c r="D3690" t="s">
        <v>48</v>
      </c>
      <c r="E3690" s="2">
        <v>1</v>
      </c>
      <c r="F3690" s="2">
        <v>0</v>
      </c>
      <c r="G3690" t="s">
        <v>270</v>
      </c>
      <c r="H3690" t="s">
        <v>270</v>
      </c>
      <c r="I3690" t="s">
        <v>21</v>
      </c>
      <c r="J3690" t="s">
        <v>90</v>
      </c>
      <c r="K3690" s="2">
        <v>1</v>
      </c>
      <c r="L3690" t="s">
        <v>75</v>
      </c>
      <c r="M3690" t="s">
        <v>91</v>
      </c>
      <c r="N3690" t="s">
        <v>200</v>
      </c>
    </row>
    <row r="3691" spans="1:14" x14ac:dyDescent="0.25">
      <c r="A3691" s="2">
        <v>1</v>
      </c>
      <c r="B3691" s="2">
        <v>2016</v>
      </c>
      <c r="C3691" t="s">
        <v>365</v>
      </c>
      <c r="D3691" t="s">
        <v>48</v>
      </c>
      <c r="E3691" s="2">
        <v>1</v>
      </c>
      <c r="F3691" s="2">
        <v>0</v>
      </c>
      <c r="G3691" t="s">
        <v>270</v>
      </c>
      <c r="H3691" t="s">
        <v>270</v>
      </c>
      <c r="I3691" t="s">
        <v>21</v>
      </c>
      <c r="J3691" t="s">
        <v>93</v>
      </c>
      <c r="K3691" s="2">
        <v>1</v>
      </c>
      <c r="L3691" t="s">
        <v>75</v>
      </c>
      <c r="M3691" t="s">
        <v>94</v>
      </c>
      <c r="N3691" t="s">
        <v>200</v>
      </c>
    </row>
    <row r="3692" spans="1:14" x14ac:dyDescent="0.25">
      <c r="A3692" s="2">
        <v>1</v>
      </c>
      <c r="B3692" s="2">
        <v>2016</v>
      </c>
      <c r="C3692" t="s">
        <v>365</v>
      </c>
      <c r="D3692" t="s">
        <v>48</v>
      </c>
      <c r="E3692" s="2">
        <v>1</v>
      </c>
      <c r="F3692" s="2">
        <v>0</v>
      </c>
      <c r="G3692" t="s">
        <v>270</v>
      </c>
      <c r="H3692" t="s">
        <v>270</v>
      </c>
      <c r="I3692" t="s">
        <v>21</v>
      </c>
      <c r="J3692" t="s">
        <v>96</v>
      </c>
      <c r="K3692" s="2">
        <v>1</v>
      </c>
      <c r="L3692" t="s">
        <v>75</v>
      </c>
      <c r="M3692" t="s">
        <v>97</v>
      </c>
    </row>
    <row r="3693" spans="1:14" x14ac:dyDescent="0.25">
      <c r="A3693" s="2">
        <v>1</v>
      </c>
      <c r="B3693" s="2">
        <v>2016</v>
      </c>
      <c r="C3693" t="s">
        <v>365</v>
      </c>
      <c r="D3693" t="s">
        <v>48</v>
      </c>
      <c r="E3693" s="2">
        <v>1</v>
      </c>
      <c r="F3693" s="2">
        <v>0</v>
      </c>
      <c r="G3693" t="s">
        <v>270</v>
      </c>
      <c r="H3693" t="s">
        <v>270</v>
      </c>
      <c r="I3693" t="s">
        <v>21</v>
      </c>
      <c r="J3693" t="s">
        <v>98</v>
      </c>
      <c r="K3693" s="2">
        <v>4</v>
      </c>
      <c r="L3693" t="s">
        <v>85</v>
      </c>
      <c r="M3693" t="s">
        <v>99</v>
      </c>
      <c r="N3693" t="s">
        <v>87</v>
      </c>
    </row>
    <row r="3694" spans="1:14" x14ac:dyDescent="0.25">
      <c r="A3694" s="2">
        <v>1</v>
      </c>
      <c r="B3694" s="2">
        <v>2016</v>
      </c>
      <c r="C3694" t="s">
        <v>365</v>
      </c>
      <c r="D3694" t="s">
        <v>48</v>
      </c>
      <c r="E3694" s="2">
        <v>1</v>
      </c>
      <c r="F3694" s="2">
        <v>0</v>
      </c>
      <c r="G3694" t="s">
        <v>270</v>
      </c>
      <c r="H3694" t="s">
        <v>270</v>
      </c>
      <c r="I3694" t="s">
        <v>21</v>
      </c>
      <c r="J3694" t="s">
        <v>100</v>
      </c>
      <c r="K3694" s="3"/>
      <c r="L3694" t="s">
        <v>61</v>
      </c>
      <c r="M3694" t="s">
        <v>101</v>
      </c>
    </row>
    <row r="3695" spans="1:14" x14ac:dyDescent="0.25">
      <c r="A3695" s="2">
        <v>1</v>
      </c>
      <c r="B3695" s="2">
        <v>2016</v>
      </c>
      <c r="C3695" t="s">
        <v>365</v>
      </c>
      <c r="D3695" t="s">
        <v>48</v>
      </c>
      <c r="E3695" s="2">
        <v>1</v>
      </c>
      <c r="F3695" s="2">
        <v>0</v>
      </c>
      <c r="G3695" t="s">
        <v>270</v>
      </c>
      <c r="H3695" t="s">
        <v>270</v>
      </c>
      <c r="I3695" t="s">
        <v>21</v>
      </c>
      <c r="J3695" t="s">
        <v>102</v>
      </c>
      <c r="K3695" s="3"/>
      <c r="L3695" t="s">
        <v>61</v>
      </c>
      <c r="M3695" t="s">
        <v>103</v>
      </c>
    </row>
    <row r="3696" spans="1:14" x14ac:dyDescent="0.25">
      <c r="A3696" s="2">
        <v>1</v>
      </c>
      <c r="B3696" s="2">
        <v>2016</v>
      </c>
      <c r="C3696" t="s">
        <v>365</v>
      </c>
      <c r="D3696" t="s">
        <v>48</v>
      </c>
      <c r="E3696" s="2">
        <v>1</v>
      </c>
      <c r="F3696" s="2">
        <v>0</v>
      </c>
      <c r="G3696" t="s">
        <v>270</v>
      </c>
      <c r="H3696" t="s">
        <v>270</v>
      </c>
      <c r="I3696" t="s">
        <v>21</v>
      </c>
      <c r="J3696" t="s">
        <v>104</v>
      </c>
      <c r="K3696" s="3"/>
      <c r="L3696" t="s">
        <v>61</v>
      </c>
      <c r="M3696" t="s">
        <v>105</v>
      </c>
    </row>
    <row r="3697" spans="1:14" x14ac:dyDescent="0.25">
      <c r="A3697" s="2">
        <v>1</v>
      </c>
      <c r="B3697" s="2">
        <v>2016</v>
      </c>
      <c r="C3697" t="s">
        <v>365</v>
      </c>
      <c r="D3697" t="s">
        <v>48</v>
      </c>
      <c r="E3697" s="2">
        <v>1</v>
      </c>
      <c r="F3697" s="2">
        <v>0</v>
      </c>
      <c r="G3697" t="s">
        <v>270</v>
      </c>
      <c r="H3697" t="s">
        <v>270</v>
      </c>
      <c r="I3697" t="s">
        <v>21</v>
      </c>
      <c r="J3697" t="s">
        <v>106</v>
      </c>
      <c r="K3697" s="3"/>
      <c r="L3697" t="s">
        <v>61</v>
      </c>
      <c r="M3697" t="s">
        <v>107</v>
      </c>
    </row>
    <row r="3698" spans="1:14" x14ac:dyDescent="0.25">
      <c r="A3698" s="2">
        <v>1</v>
      </c>
      <c r="B3698" s="2">
        <v>2016</v>
      </c>
      <c r="C3698" t="s">
        <v>365</v>
      </c>
      <c r="D3698" t="s">
        <v>48</v>
      </c>
      <c r="E3698" s="2">
        <v>1</v>
      </c>
      <c r="F3698" s="2">
        <v>0</v>
      </c>
      <c r="G3698" t="s">
        <v>270</v>
      </c>
      <c r="H3698" t="s">
        <v>270</v>
      </c>
      <c r="I3698" t="s">
        <v>21</v>
      </c>
      <c r="J3698" t="s">
        <v>108</v>
      </c>
      <c r="K3698" s="3"/>
      <c r="L3698" t="s">
        <v>61</v>
      </c>
      <c r="M3698" t="s">
        <v>109</v>
      </c>
    </row>
    <row r="3699" spans="1:14" x14ac:dyDescent="0.25">
      <c r="A3699" s="2">
        <v>1</v>
      </c>
      <c r="B3699" s="2">
        <v>2016</v>
      </c>
      <c r="C3699" t="s">
        <v>365</v>
      </c>
      <c r="D3699" t="s">
        <v>48</v>
      </c>
      <c r="E3699" s="2">
        <v>1</v>
      </c>
      <c r="F3699" s="2">
        <v>0</v>
      </c>
      <c r="G3699" t="s">
        <v>270</v>
      </c>
      <c r="H3699" t="s">
        <v>270</v>
      </c>
      <c r="I3699" t="s">
        <v>21</v>
      </c>
      <c r="J3699" t="s">
        <v>110</v>
      </c>
      <c r="K3699" s="3"/>
      <c r="L3699" t="s">
        <v>61</v>
      </c>
      <c r="M3699" t="s">
        <v>111</v>
      </c>
    </row>
    <row r="3700" spans="1:14" x14ac:dyDescent="0.25">
      <c r="A3700" s="2">
        <v>1</v>
      </c>
      <c r="B3700" s="2">
        <v>2016</v>
      </c>
      <c r="C3700" t="s">
        <v>365</v>
      </c>
      <c r="D3700" t="s">
        <v>48</v>
      </c>
      <c r="E3700" s="2">
        <v>1</v>
      </c>
      <c r="F3700" s="2">
        <v>0</v>
      </c>
      <c r="G3700" t="s">
        <v>270</v>
      </c>
      <c r="H3700" t="s">
        <v>270</v>
      </c>
      <c r="I3700" t="s">
        <v>21</v>
      </c>
      <c r="J3700" t="s">
        <v>112</v>
      </c>
      <c r="K3700" s="3"/>
      <c r="L3700" t="s">
        <v>61</v>
      </c>
      <c r="M3700" t="s">
        <v>113</v>
      </c>
    </row>
    <row r="3701" spans="1:14" x14ac:dyDescent="0.25">
      <c r="A3701" s="2">
        <v>1</v>
      </c>
      <c r="B3701" s="2">
        <v>2016</v>
      </c>
      <c r="C3701" t="s">
        <v>365</v>
      </c>
      <c r="D3701" t="s">
        <v>48</v>
      </c>
      <c r="E3701" s="2">
        <v>1</v>
      </c>
      <c r="F3701" s="2">
        <v>0</v>
      </c>
      <c r="G3701" t="s">
        <v>270</v>
      </c>
      <c r="H3701" t="s">
        <v>270</v>
      </c>
      <c r="I3701" t="s">
        <v>21</v>
      </c>
      <c r="J3701" t="s">
        <v>114</v>
      </c>
      <c r="K3701" s="3"/>
      <c r="L3701" t="s">
        <v>61</v>
      </c>
      <c r="M3701" t="s">
        <v>115</v>
      </c>
    </row>
    <row r="3702" spans="1:14" x14ac:dyDescent="0.25">
      <c r="A3702" s="2">
        <v>1</v>
      </c>
      <c r="B3702" s="2">
        <v>2016</v>
      </c>
      <c r="C3702" t="s">
        <v>365</v>
      </c>
      <c r="D3702" t="s">
        <v>48</v>
      </c>
      <c r="E3702" s="2">
        <v>1</v>
      </c>
      <c r="F3702" s="2">
        <v>0</v>
      </c>
      <c r="G3702" t="s">
        <v>270</v>
      </c>
      <c r="H3702" t="s">
        <v>270</v>
      </c>
      <c r="I3702" t="s">
        <v>21</v>
      </c>
      <c r="J3702" t="s">
        <v>116</v>
      </c>
      <c r="K3702" s="2">
        <v>1</v>
      </c>
      <c r="L3702" t="s">
        <v>65</v>
      </c>
      <c r="M3702" t="s">
        <v>117</v>
      </c>
      <c r="N3702" t="s">
        <v>230</v>
      </c>
    </row>
    <row r="3703" spans="1:14" x14ac:dyDescent="0.25">
      <c r="A3703" s="2">
        <v>1</v>
      </c>
      <c r="B3703" s="2">
        <v>2016</v>
      </c>
      <c r="C3703" t="s">
        <v>365</v>
      </c>
      <c r="D3703" t="s">
        <v>48</v>
      </c>
      <c r="E3703" s="2">
        <v>1</v>
      </c>
      <c r="F3703" s="2">
        <v>0</v>
      </c>
      <c r="G3703" t="s">
        <v>270</v>
      </c>
      <c r="H3703" t="s">
        <v>270</v>
      </c>
      <c r="I3703" t="s">
        <v>21</v>
      </c>
      <c r="J3703" t="s">
        <v>118</v>
      </c>
      <c r="K3703" s="2">
        <v>3</v>
      </c>
      <c r="L3703" t="s">
        <v>55</v>
      </c>
      <c r="M3703" t="s">
        <v>119</v>
      </c>
      <c r="N3703" t="s">
        <v>178</v>
      </c>
    </row>
    <row r="3704" spans="1:14" x14ac:dyDescent="0.25">
      <c r="A3704" s="2">
        <v>1</v>
      </c>
      <c r="B3704" s="2">
        <v>2016</v>
      </c>
      <c r="C3704" t="s">
        <v>365</v>
      </c>
      <c r="D3704" t="s">
        <v>48</v>
      </c>
      <c r="E3704" s="2">
        <v>1</v>
      </c>
      <c r="F3704" s="2">
        <v>0</v>
      </c>
      <c r="G3704" t="s">
        <v>270</v>
      </c>
      <c r="H3704" t="s">
        <v>270</v>
      </c>
      <c r="I3704" t="s">
        <v>21</v>
      </c>
      <c r="J3704" t="s">
        <v>120</v>
      </c>
      <c r="K3704" s="2">
        <v>1</v>
      </c>
      <c r="L3704" t="s">
        <v>65</v>
      </c>
      <c r="M3704" t="s">
        <v>121</v>
      </c>
      <c r="N3704" t="s">
        <v>230</v>
      </c>
    </row>
    <row r="3705" spans="1:14" x14ac:dyDescent="0.25">
      <c r="A3705" s="2">
        <v>1</v>
      </c>
      <c r="B3705" s="2">
        <v>2016</v>
      </c>
      <c r="C3705" t="s">
        <v>365</v>
      </c>
      <c r="D3705" t="s">
        <v>48</v>
      </c>
      <c r="E3705" s="2">
        <v>1</v>
      </c>
      <c r="F3705" s="2">
        <v>0</v>
      </c>
      <c r="G3705" t="s">
        <v>270</v>
      </c>
      <c r="H3705" t="s">
        <v>270</v>
      </c>
      <c r="I3705" t="s">
        <v>21</v>
      </c>
      <c r="J3705" t="s">
        <v>122</v>
      </c>
      <c r="K3705" s="2">
        <v>4</v>
      </c>
      <c r="L3705" t="s">
        <v>85</v>
      </c>
      <c r="M3705" t="s">
        <v>123</v>
      </c>
      <c r="N3705" t="s">
        <v>87</v>
      </c>
    </row>
    <row r="3706" spans="1:14" x14ac:dyDescent="0.25">
      <c r="A3706" s="2">
        <v>1</v>
      </c>
      <c r="B3706" s="2">
        <v>2016</v>
      </c>
      <c r="C3706" t="s">
        <v>365</v>
      </c>
      <c r="D3706" t="s">
        <v>48</v>
      </c>
      <c r="E3706" s="2">
        <v>1</v>
      </c>
      <c r="F3706" s="2">
        <v>0</v>
      </c>
      <c r="G3706" t="s">
        <v>270</v>
      </c>
      <c r="H3706" t="s">
        <v>270</v>
      </c>
      <c r="I3706" t="s">
        <v>21</v>
      </c>
      <c r="J3706" t="s">
        <v>124</v>
      </c>
      <c r="K3706" s="2">
        <v>4</v>
      </c>
      <c r="L3706" t="s">
        <v>85</v>
      </c>
      <c r="M3706" t="s">
        <v>125</v>
      </c>
      <c r="N3706" t="s">
        <v>87</v>
      </c>
    </row>
    <row r="3707" spans="1:14" x14ac:dyDescent="0.25">
      <c r="A3707" s="2">
        <v>1</v>
      </c>
      <c r="B3707" s="2">
        <v>2016</v>
      </c>
      <c r="C3707" t="s">
        <v>365</v>
      </c>
      <c r="D3707" t="s">
        <v>48</v>
      </c>
      <c r="E3707" s="2">
        <v>1</v>
      </c>
      <c r="F3707" s="2">
        <v>0</v>
      </c>
      <c r="G3707" t="s">
        <v>270</v>
      </c>
      <c r="H3707" t="s">
        <v>270</v>
      </c>
      <c r="I3707" t="s">
        <v>21</v>
      </c>
      <c r="J3707" t="s">
        <v>127</v>
      </c>
      <c r="K3707" s="2">
        <v>4</v>
      </c>
      <c r="L3707" t="s">
        <v>85</v>
      </c>
      <c r="M3707" t="s">
        <v>128</v>
      </c>
      <c r="N3707" t="s">
        <v>87</v>
      </c>
    </row>
    <row r="3708" spans="1:14" x14ac:dyDescent="0.25">
      <c r="A3708" s="2">
        <v>1</v>
      </c>
      <c r="B3708" s="2">
        <v>2016</v>
      </c>
      <c r="C3708" t="s">
        <v>365</v>
      </c>
      <c r="D3708" t="s">
        <v>48</v>
      </c>
      <c r="E3708" s="2">
        <v>1</v>
      </c>
      <c r="F3708" s="2">
        <v>0</v>
      </c>
      <c r="G3708" t="s">
        <v>270</v>
      </c>
      <c r="H3708" t="s">
        <v>270</v>
      </c>
      <c r="I3708" t="s">
        <v>21</v>
      </c>
      <c r="J3708" t="s">
        <v>129</v>
      </c>
      <c r="K3708" s="2">
        <v>4</v>
      </c>
      <c r="L3708" t="s">
        <v>85</v>
      </c>
      <c r="M3708" t="s">
        <v>130</v>
      </c>
      <c r="N3708" t="s">
        <v>87</v>
      </c>
    </row>
    <row r="3709" spans="1:14" x14ac:dyDescent="0.25">
      <c r="A3709" s="2">
        <v>1</v>
      </c>
      <c r="B3709" s="2">
        <v>2016</v>
      </c>
      <c r="C3709" t="s">
        <v>365</v>
      </c>
      <c r="D3709" t="s">
        <v>48</v>
      </c>
      <c r="E3709" s="2">
        <v>1</v>
      </c>
      <c r="F3709" s="2">
        <v>0</v>
      </c>
      <c r="G3709" t="s">
        <v>270</v>
      </c>
      <c r="H3709" t="s">
        <v>270</v>
      </c>
      <c r="I3709" t="s">
        <v>21</v>
      </c>
      <c r="J3709" t="s">
        <v>131</v>
      </c>
      <c r="K3709" s="2">
        <v>4</v>
      </c>
      <c r="L3709" t="s">
        <v>85</v>
      </c>
      <c r="M3709" t="s">
        <v>132</v>
      </c>
      <c r="N3709" t="s">
        <v>87</v>
      </c>
    </row>
    <row r="3710" spans="1:14" x14ac:dyDescent="0.25">
      <c r="A3710" s="2">
        <v>1</v>
      </c>
      <c r="B3710" s="2">
        <v>2016</v>
      </c>
      <c r="C3710" t="s">
        <v>365</v>
      </c>
      <c r="D3710" t="s">
        <v>48</v>
      </c>
      <c r="E3710" s="2">
        <v>1</v>
      </c>
      <c r="F3710" s="2">
        <v>0</v>
      </c>
      <c r="G3710" t="s">
        <v>270</v>
      </c>
      <c r="H3710" t="s">
        <v>270</v>
      </c>
      <c r="I3710" t="s">
        <v>21</v>
      </c>
      <c r="J3710" t="s">
        <v>133</v>
      </c>
      <c r="K3710" s="2">
        <v>1</v>
      </c>
      <c r="L3710" t="s">
        <v>52</v>
      </c>
      <c r="M3710" t="s">
        <v>134</v>
      </c>
      <c r="N3710" t="s">
        <v>177</v>
      </c>
    </row>
    <row r="3711" spans="1:14" x14ac:dyDescent="0.25">
      <c r="A3711" s="2">
        <v>1</v>
      </c>
      <c r="B3711" s="2">
        <v>2016</v>
      </c>
      <c r="C3711" t="s">
        <v>365</v>
      </c>
      <c r="D3711" t="s">
        <v>48</v>
      </c>
      <c r="E3711" s="2">
        <v>1</v>
      </c>
      <c r="F3711" s="2">
        <v>0</v>
      </c>
      <c r="G3711" t="s">
        <v>270</v>
      </c>
      <c r="H3711" t="s">
        <v>270</v>
      </c>
      <c r="I3711" t="s">
        <v>21</v>
      </c>
      <c r="J3711" t="s">
        <v>135</v>
      </c>
      <c r="K3711" s="2">
        <v>3</v>
      </c>
      <c r="L3711" t="s">
        <v>55</v>
      </c>
      <c r="M3711" t="s">
        <v>136</v>
      </c>
      <c r="N3711" t="s">
        <v>178</v>
      </c>
    </row>
    <row r="3712" spans="1:14" x14ac:dyDescent="0.25">
      <c r="A3712" s="2">
        <v>1</v>
      </c>
      <c r="B3712" s="2">
        <v>2016</v>
      </c>
      <c r="C3712" t="s">
        <v>365</v>
      </c>
      <c r="D3712" t="s">
        <v>48</v>
      </c>
      <c r="E3712" s="2">
        <v>1</v>
      </c>
      <c r="F3712" s="2">
        <v>0</v>
      </c>
      <c r="G3712" t="s">
        <v>270</v>
      </c>
      <c r="H3712" t="s">
        <v>270</v>
      </c>
      <c r="I3712" t="s">
        <v>21</v>
      </c>
      <c r="J3712" t="s">
        <v>137</v>
      </c>
      <c r="K3712" s="2">
        <v>3</v>
      </c>
      <c r="L3712" t="s">
        <v>55</v>
      </c>
      <c r="M3712" t="s">
        <v>138</v>
      </c>
      <c r="N3712" t="s">
        <v>178</v>
      </c>
    </row>
    <row r="3713" spans="1:14" x14ac:dyDescent="0.25">
      <c r="A3713" s="2">
        <v>1</v>
      </c>
      <c r="B3713" s="2">
        <v>2016</v>
      </c>
      <c r="C3713" t="s">
        <v>365</v>
      </c>
      <c r="D3713" t="s">
        <v>48</v>
      </c>
      <c r="E3713" s="2">
        <v>1</v>
      </c>
      <c r="F3713" s="2">
        <v>0</v>
      </c>
      <c r="G3713" t="s">
        <v>270</v>
      </c>
      <c r="H3713" t="s">
        <v>270</v>
      </c>
      <c r="I3713" t="s">
        <v>21</v>
      </c>
      <c r="J3713" t="s">
        <v>139</v>
      </c>
      <c r="K3713" s="2">
        <v>4</v>
      </c>
      <c r="L3713" t="s">
        <v>85</v>
      </c>
      <c r="M3713" t="s">
        <v>140</v>
      </c>
      <c r="N3713" t="s">
        <v>87</v>
      </c>
    </row>
    <row r="3714" spans="1:14" x14ac:dyDescent="0.25">
      <c r="A3714" s="2">
        <v>1</v>
      </c>
      <c r="B3714" s="2">
        <v>2016</v>
      </c>
      <c r="C3714" t="s">
        <v>365</v>
      </c>
      <c r="D3714" t="s">
        <v>48</v>
      </c>
      <c r="E3714" s="2">
        <v>1</v>
      </c>
      <c r="F3714" s="2">
        <v>0</v>
      </c>
      <c r="G3714" t="s">
        <v>270</v>
      </c>
      <c r="H3714" t="s">
        <v>270</v>
      </c>
      <c r="I3714" t="s">
        <v>21</v>
      </c>
      <c r="J3714" t="s">
        <v>141</v>
      </c>
      <c r="K3714" s="2">
        <v>4</v>
      </c>
      <c r="L3714" t="s">
        <v>85</v>
      </c>
      <c r="M3714" t="s">
        <v>142</v>
      </c>
      <c r="N3714" t="s">
        <v>87</v>
      </c>
    </row>
    <row r="3715" spans="1:14" x14ac:dyDescent="0.25">
      <c r="A3715" s="2">
        <v>1</v>
      </c>
      <c r="B3715" s="2">
        <v>2016</v>
      </c>
      <c r="C3715" t="s">
        <v>365</v>
      </c>
      <c r="D3715" t="s">
        <v>48</v>
      </c>
      <c r="E3715" s="2">
        <v>1</v>
      </c>
      <c r="F3715" s="2">
        <v>0</v>
      </c>
      <c r="G3715" t="s">
        <v>270</v>
      </c>
      <c r="H3715" t="s">
        <v>270</v>
      </c>
      <c r="I3715" t="s">
        <v>21</v>
      </c>
      <c r="J3715" t="s">
        <v>143</v>
      </c>
      <c r="K3715" s="2">
        <v>4</v>
      </c>
      <c r="L3715" t="s">
        <v>85</v>
      </c>
      <c r="M3715" t="s">
        <v>144</v>
      </c>
      <c r="N3715" t="s">
        <v>87</v>
      </c>
    </row>
    <row r="3716" spans="1:14" x14ac:dyDescent="0.25">
      <c r="A3716" s="2">
        <v>1</v>
      </c>
      <c r="B3716" s="2">
        <v>2016</v>
      </c>
      <c r="C3716" t="s">
        <v>365</v>
      </c>
      <c r="D3716" t="s">
        <v>48</v>
      </c>
      <c r="E3716" s="2">
        <v>1</v>
      </c>
      <c r="F3716" s="2">
        <v>0</v>
      </c>
      <c r="G3716" t="s">
        <v>270</v>
      </c>
      <c r="H3716" t="s">
        <v>270</v>
      </c>
      <c r="I3716" t="s">
        <v>21</v>
      </c>
      <c r="J3716" t="s">
        <v>145</v>
      </c>
      <c r="K3716" s="2">
        <v>3</v>
      </c>
      <c r="L3716" t="s">
        <v>55</v>
      </c>
      <c r="M3716" t="s">
        <v>146</v>
      </c>
      <c r="N3716" t="s">
        <v>178</v>
      </c>
    </row>
    <row r="3717" spans="1:14" x14ac:dyDescent="0.25">
      <c r="A3717" s="2">
        <v>1</v>
      </c>
      <c r="B3717" s="2">
        <v>2016</v>
      </c>
      <c r="C3717" t="s">
        <v>365</v>
      </c>
      <c r="D3717" t="s">
        <v>48</v>
      </c>
      <c r="E3717" s="2">
        <v>1</v>
      </c>
      <c r="F3717" s="2">
        <v>0</v>
      </c>
      <c r="G3717" t="s">
        <v>270</v>
      </c>
      <c r="H3717" t="s">
        <v>270</v>
      </c>
      <c r="I3717" t="s">
        <v>21</v>
      </c>
      <c r="J3717" t="s">
        <v>147</v>
      </c>
      <c r="K3717" s="2">
        <v>3</v>
      </c>
      <c r="L3717" t="s">
        <v>55</v>
      </c>
      <c r="M3717" t="s">
        <v>148</v>
      </c>
      <c r="N3717" t="s">
        <v>178</v>
      </c>
    </row>
    <row r="3718" spans="1:14" x14ac:dyDescent="0.25">
      <c r="A3718" s="2">
        <v>1</v>
      </c>
      <c r="B3718" s="2">
        <v>2016</v>
      </c>
      <c r="C3718" t="s">
        <v>365</v>
      </c>
      <c r="D3718" t="s">
        <v>48</v>
      </c>
      <c r="E3718" s="2">
        <v>1</v>
      </c>
      <c r="F3718" s="2">
        <v>0</v>
      </c>
      <c r="G3718" t="s">
        <v>270</v>
      </c>
      <c r="H3718" t="s">
        <v>270</v>
      </c>
      <c r="I3718" t="s">
        <v>21</v>
      </c>
      <c r="J3718" t="s">
        <v>149</v>
      </c>
      <c r="K3718" s="2">
        <v>3</v>
      </c>
      <c r="L3718" t="s">
        <v>55</v>
      </c>
      <c r="M3718" t="s">
        <v>150</v>
      </c>
      <c r="N3718" t="s">
        <v>178</v>
      </c>
    </row>
    <row r="3719" spans="1:14" x14ac:dyDescent="0.25">
      <c r="A3719" s="2">
        <v>1</v>
      </c>
      <c r="B3719" s="2">
        <v>2016</v>
      </c>
      <c r="C3719" t="s">
        <v>365</v>
      </c>
      <c r="D3719" t="s">
        <v>48</v>
      </c>
      <c r="E3719" s="2">
        <v>1</v>
      </c>
      <c r="F3719" s="2">
        <v>0</v>
      </c>
      <c r="G3719" t="s">
        <v>270</v>
      </c>
      <c r="H3719" t="s">
        <v>270</v>
      </c>
      <c r="I3719" t="s">
        <v>21</v>
      </c>
      <c r="J3719" t="s">
        <v>151</v>
      </c>
      <c r="K3719" s="2">
        <v>9</v>
      </c>
      <c r="L3719" t="s">
        <v>52</v>
      </c>
      <c r="M3719" t="s">
        <v>152</v>
      </c>
      <c r="N3719" t="s">
        <v>188</v>
      </c>
    </row>
    <row r="3720" spans="1:14" x14ac:dyDescent="0.25">
      <c r="A3720" s="2">
        <v>1</v>
      </c>
      <c r="B3720" s="2">
        <v>2016</v>
      </c>
      <c r="C3720" t="s">
        <v>365</v>
      </c>
      <c r="D3720" t="s">
        <v>48</v>
      </c>
      <c r="E3720" s="2">
        <v>1</v>
      </c>
      <c r="F3720" s="2">
        <v>0</v>
      </c>
      <c r="G3720" t="s">
        <v>270</v>
      </c>
      <c r="H3720" t="s">
        <v>270</v>
      </c>
      <c r="I3720" t="s">
        <v>21</v>
      </c>
      <c r="J3720" t="s">
        <v>153</v>
      </c>
      <c r="K3720" s="2">
        <v>1</v>
      </c>
      <c r="L3720" t="s">
        <v>75</v>
      </c>
      <c r="M3720" t="s">
        <v>154</v>
      </c>
      <c r="N3720" t="s">
        <v>256</v>
      </c>
    </row>
    <row r="3721" spans="1:14" x14ac:dyDescent="0.25">
      <c r="A3721" s="2">
        <v>1</v>
      </c>
      <c r="B3721" s="2">
        <v>2016</v>
      </c>
      <c r="C3721" t="s">
        <v>365</v>
      </c>
      <c r="D3721" t="s">
        <v>48</v>
      </c>
      <c r="E3721" s="2">
        <v>1</v>
      </c>
      <c r="F3721" s="2">
        <v>0</v>
      </c>
      <c r="G3721" t="s">
        <v>270</v>
      </c>
      <c r="H3721" t="s">
        <v>270</v>
      </c>
      <c r="I3721" t="s">
        <v>21</v>
      </c>
      <c r="J3721" t="s">
        <v>156</v>
      </c>
      <c r="K3721" s="2">
        <v>2</v>
      </c>
      <c r="L3721" t="s">
        <v>75</v>
      </c>
      <c r="M3721" t="s">
        <v>157</v>
      </c>
      <c r="N3721" t="s">
        <v>222</v>
      </c>
    </row>
    <row r="3722" spans="1:14" x14ac:dyDescent="0.25">
      <c r="A3722" s="2">
        <v>1</v>
      </c>
      <c r="B3722" s="2">
        <v>2016</v>
      </c>
      <c r="C3722" t="s">
        <v>365</v>
      </c>
      <c r="D3722" t="s">
        <v>48</v>
      </c>
      <c r="E3722" s="2">
        <v>1</v>
      </c>
      <c r="F3722" s="2">
        <v>0</v>
      </c>
      <c r="G3722" t="s">
        <v>270</v>
      </c>
      <c r="H3722" t="s">
        <v>270</v>
      </c>
      <c r="I3722" t="s">
        <v>21</v>
      </c>
      <c r="J3722" t="s">
        <v>159</v>
      </c>
      <c r="K3722" s="3"/>
      <c r="L3722" t="s">
        <v>52</v>
      </c>
      <c r="M3722" t="s">
        <v>160</v>
      </c>
    </row>
    <row r="3723" spans="1:14" x14ac:dyDescent="0.25">
      <c r="A3723" s="2">
        <v>1</v>
      </c>
      <c r="B3723" s="2">
        <v>2016</v>
      </c>
      <c r="C3723" t="s">
        <v>365</v>
      </c>
      <c r="D3723" t="s">
        <v>48</v>
      </c>
      <c r="E3723" s="2">
        <v>1</v>
      </c>
      <c r="F3723" s="2">
        <v>0</v>
      </c>
      <c r="G3723" t="s">
        <v>270</v>
      </c>
      <c r="H3723" t="s">
        <v>270</v>
      </c>
      <c r="I3723" t="s">
        <v>21</v>
      </c>
      <c r="J3723" t="s">
        <v>161</v>
      </c>
      <c r="K3723" s="3"/>
      <c r="L3723" t="s">
        <v>52</v>
      </c>
      <c r="M3723" t="s">
        <v>162</v>
      </c>
    </row>
    <row r="3724" spans="1:14" x14ac:dyDescent="0.25">
      <c r="A3724" s="2">
        <v>1</v>
      </c>
      <c r="B3724" s="2">
        <v>2016</v>
      </c>
      <c r="C3724" t="s">
        <v>365</v>
      </c>
      <c r="D3724" t="s">
        <v>48</v>
      </c>
      <c r="E3724" s="2">
        <v>1</v>
      </c>
      <c r="F3724" s="2">
        <v>0</v>
      </c>
      <c r="G3724" t="s">
        <v>270</v>
      </c>
      <c r="H3724" t="s">
        <v>270</v>
      </c>
      <c r="I3724" t="s">
        <v>21</v>
      </c>
      <c r="J3724" t="s">
        <v>163</v>
      </c>
      <c r="K3724" s="2">
        <v>3</v>
      </c>
      <c r="L3724" t="s">
        <v>52</v>
      </c>
      <c r="M3724" t="s">
        <v>164</v>
      </c>
      <c r="N3724" t="s">
        <v>63</v>
      </c>
    </row>
    <row r="3725" spans="1:14" x14ac:dyDescent="0.25">
      <c r="A3725" s="2">
        <v>1</v>
      </c>
      <c r="B3725" s="2">
        <v>2016</v>
      </c>
      <c r="C3725" t="s">
        <v>365</v>
      </c>
      <c r="D3725" t="s">
        <v>48</v>
      </c>
      <c r="E3725" s="2">
        <v>1</v>
      </c>
      <c r="F3725" s="2">
        <v>0</v>
      </c>
      <c r="G3725" t="s">
        <v>270</v>
      </c>
      <c r="H3725" t="s">
        <v>270</v>
      </c>
      <c r="I3725" t="s">
        <v>21</v>
      </c>
      <c r="J3725" t="s">
        <v>166</v>
      </c>
      <c r="K3725" s="2">
        <v>3</v>
      </c>
      <c r="L3725" t="s">
        <v>55</v>
      </c>
      <c r="M3725" t="s">
        <v>167</v>
      </c>
      <c r="N3725" t="s">
        <v>178</v>
      </c>
    </row>
    <row r="3726" spans="1:14" x14ac:dyDescent="0.25">
      <c r="A3726" s="2">
        <v>1</v>
      </c>
      <c r="B3726" s="2">
        <v>2016</v>
      </c>
      <c r="C3726" t="s">
        <v>366</v>
      </c>
      <c r="D3726" t="s">
        <v>48</v>
      </c>
      <c r="E3726" s="2">
        <v>1</v>
      </c>
      <c r="F3726" s="2">
        <v>0</v>
      </c>
      <c r="G3726" t="s">
        <v>339</v>
      </c>
      <c r="H3726" t="s">
        <v>339</v>
      </c>
      <c r="I3726" t="s">
        <v>15</v>
      </c>
      <c r="J3726" t="s">
        <v>51</v>
      </c>
      <c r="K3726" s="2">
        <v>5</v>
      </c>
      <c r="L3726" t="s">
        <v>52</v>
      </c>
      <c r="M3726" t="s">
        <v>53</v>
      </c>
      <c r="N3726" t="s">
        <v>183</v>
      </c>
    </row>
    <row r="3727" spans="1:14" x14ac:dyDescent="0.25">
      <c r="A3727" s="2">
        <v>1</v>
      </c>
      <c r="B3727" s="2">
        <v>2016</v>
      </c>
      <c r="C3727" t="s">
        <v>366</v>
      </c>
      <c r="D3727" t="s">
        <v>48</v>
      </c>
      <c r="E3727" s="2">
        <v>1</v>
      </c>
      <c r="F3727" s="2">
        <v>0</v>
      </c>
      <c r="G3727" t="s">
        <v>339</v>
      </c>
      <c r="H3727" t="s">
        <v>339</v>
      </c>
      <c r="I3727" t="s">
        <v>15</v>
      </c>
      <c r="J3727" t="s">
        <v>54</v>
      </c>
      <c r="K3727" s="2">
        <v>2</v>
      </c>
      <c r="L3727" t="s">
        <v>55</v>
      </c>
      <c r="M3727" t="s">
        <v>56</v>
      </c>
      <c r="N3727" t="s">
        <v>187</v>
      </c>
    </row>
    <row r="3728" spans="1:14" x14ac:dyDescent="0.25">
      <c r="A3728" s="2">
        <v>1</v>
      </c>
      <c r="B3728" s="2">
        <v>2016</v>
      </c>
      <c r="C3728" t="s">
        <v>366</v>
      </c>
      <c r="D3728" t="s">
        <v>48</v>
      </c>
      <c r="E3728" s="2">
        <v>1</v>
      </c>
      <c r="F3728" s="2">
        <v>0</v>
      </c>
      <c r="G3728" t="s">
        <v>339</v>
      </c>
      <c r="H3728" t="s">
        <v>339</v>
      </c>
      <c r="I3728" t="s">
        <v>15</v>
      </c>
      <c r="J3728" t="s">
        <v>58</v>
      </c>
      <c r="K3728" s="2">
        <v>2</v>
      </c>
      <c r="L3728" t="s">
        <v>55</v>
      </c>
      <c r="M3728" t="s">
        <v>59</v>
      </c>
      <c r="N3728" t="s">
        <v>187</v>
      </c>
    </row>
    <row r="3729" spans="1:14" x14ac:dyDescent="0.25">
      <c r="A3729" s="2">
        <v>1</v>
      </c>
      <c r="B3729" s="2">
        <v>2016</v>
      </c>
      <c r="C3729" t="s">
        <v>366</v>
      </c>
      <c r="D3729" t="s">
        <v>48</v>
      </c>
      <c r="E3729" s="2">
        <v>1</v>
      </c>
      <c r="F3729" s="2">
        <v>0</v>
      </c>
      <c r="G3729" t="s">
        <v>339</v>
      </c>
      <c r="H3729" t="s">
        <v>339</v>
      </c>
      <c r="I3729" t="s">
        <v>15</v>
      </c>
      <c r="J3729" t="s">
        <v>60</v>
      </c>
      <c r="K3729" s="2">
        <v>2</v>
      </c>
      <c r="L3729" t="s">
        <v>61</v>
      </c>
      <c r="M3729" t="s">
        <v>62</v>
      </c>
      <c r="N3729" t="s">
        <v>63</v>
      </c>
    </row>
    <row r="3730" spans="1:14" x14ac:dyDescent="0.25">
      <c r="A3730" s="2">
        <v>1</v>
      </c>
      <c r="B3730" s="2">
        <v>2016</v>
      </c>
      <c r="C3730" t="s">
        <v>366</v>
      </c>
      <c r="D3730" t="s">
        <v>48</v>
      </c>
      <c r="E3730" s="2">
        <v>1</v>
      </c>
      <c r="F3730" s="2">
        <v>0</v>
      </c>
      <c r="G3730" t="s">
        <v>339</v>
      </c>
      <c r="H3730" t="s">
        <v>339</v>
      </c>
      <c r="I3730" t="s">
        <v>15</v>
      </c>
      <c r="J3730" t="s">
        <v>64</v>
      </c>
      <c r="K3730" s="2">
        <v>2</v>
      </c>
      <c r="L3730" t="s">
        <v>65</v>
      </c>
      <c r="M3730" t="s">
        <v>66</v>
      </c>
      <c r="N3730" t="s">
        <v>186</v>
      </c>
    </row>
    <row r="3731" spans="1:14" x14ac:dyDescent="0.25">
      <c r="A3731" s="2">
        <v>1</v>
      </c>
      <c r="B3731" s="2">
        <v>2016</v>
      </c>
      <c r="C3731" t="s">
        <v>366</v>
      </c>
      <c r="D3731" t="s">
        <v>48</v>
      </c>
      <c r="E3731" s="2">
        <v>1</v>
      </c>
      <c r="F3731" s="2">
        <v>0</v>
      </c>
      <c r="G3731" t="s">
        <v>339</v>
      </c>
      <c r="H3731" t="s">
        <v>339</v>
      </c>
      <c r="I3731" t="s">
        <v>15</v>
      </c>
      <c r="J3731" t="s">
        <v>68</v>
      </c>
      <c r="K3731" s="2">
        <v>1</v>
      </c>
      <c r="L3731" t="s">
        <v>65</v>
      </c>
      <c r="M3731" t="s">
        <v>69</v>
      </c>
      <c r="N3731" t="s">
        <v>230</v>
      </c>
    </row>
    <row r="3732" spans="1:14" x14ac:dyDescent="0.25">
      <c r="A3732" s="2">
        <v>1</v>
      </c>
      <c r="B3732" s="2">
        <v>2016</v>
      </c>
      <c r="C3732" t="s">
        <v>366</v>
      </c>
      <c r="D3732" t="s">
        <v>48</v>
      </c>
      <c r="E3732" s="2">
        <v>1</v>
      </c>
      <c r="F3732" s="2">
        <v>0</v>
      </c>
      <c r="G3732" t="s">
        <v>339</v>
      </c>
      <c r="H3732" t="s">
        <v>339</v>
      </c>
      <c r="I3732" t="s">
        <v>15</v>
      </c>
      <c r="J3732" t="s">
        <v>70</v>
      </c>
      <c r="K3732" s="2">
        <v>2</v>
      </c>
      <c r="L3732" t="s">
        <v>65</v>
      </c>
      <c r="M3732" t="s">
        <v>71</v>
      </c>
      <c r="N3732" t="s">
        <v>186</v>
      </c>
    </row>
    <row r="3733" spans="1:14" x14ac:dyDescent="0.25">
      <c r="A3733" s="2">
        <v>1</v>
      </c>
      <c r="B3733" s="2">
        <v>2016</v>
      </c>
      <c r="C3733" t="s">
        <v>366</v>
      </c>
      <c r="D3733" t="s">
        <v>48</v>
      </c>
      <c r="E3733" s="2">
        <v>1</v>
      </c>
      <c r="F3733" s="2">
        <v>0</v>
      </c>
      <c r="G3733" t="s">
        <v>339</v>
      </c>
      <c r="H3733" t="s">
        <v>339</v>
      </c>
      <c r="I3733" t="s">
        <v>15</v>
      </c>
      <c r="J3733" t="s">
        <v>72</v>
      </c>
      <c r="K3733" s="2">
        <v>2</v>
      </c>
      <c r="L3733" t="s">
        <v>52</v>
      </c>
      <c r="M3733" t="s">
        <v>73</v>
      </c>
      <c r="N3733" t="s">
        <v>173</v>
      </c>
    </row>
    <row r="3734" spans="1:14" x14ac:dyDescent="0.25">
      <c r="A3734" s="2">
        <v>1</v>
      </c>
      <c r="B3734" s="2">
        <v>2016</v>
      </c>
      <c r="C3734" t="s">
        <v>366</v>
      </c>
      <c r="D3734" t="s">
        <v>48</v>
      </c>
      <c r="E3734" s="2">
        <v>1</v>
      </c>
      <c r="F3734" s="2">
        <v>0</v>
      </c>
      <c r="G3734" t="s">
        <v>339</v>
      </c>
      <c r="H3734" t="s">
        <v>339</v>
      </c>
      <c r="I3734" t="s">
        <v>15</v>
      </c>
      <c r="J3734" t="s">
        <v>74</v>
      </c>
      <c r="K3734" s="2">
        <v>3</v>
      </c>
      <c r="L3734" t="s">
        <v>75</v>
      </c>
      <c r="M3734" t="s">
        <v>76</v>
      </c>
      <c r="N3734" t="s">
        <v>221</v>
      </c>
    </row>
    <row r="3735" spans="1:14" x14ac:dyDescent="0.25">
      <c r="A3735" s="2">
        <v>1</v>
      </c>
      <c r="B3735" s="2">
        <v>2016</v>
      </c>
      <c r="C3735" t="s">
        <v>366</v>
      </c>
      <c r="D3735" t="s">
        <v>48</v>
      </c>
      <c r="E3735" s="2">
        <v>1</v>
      </c>
      <c r="F3735" s="2">
        <v>0</v>
      </c>
      <c r="G3735" t="s">
        <v>339</v>
      </c>
      <c r="H3735" t="s">
        <v>339</v>
      </c>
      <c r="I3735" t="s">
        <v>15</v>
      </c>
      <c r="J3735" t="s">
        <v>78</v>
      </c>
      <c r="K3735" s="2">
        <v>5</v>
      </c>
      <c r="L3735" t="s">
        <v>75</v>
      </c>
      <c r="M3735" t="s">
        <v>79</v>
      </c>
      <c r="N3735" t="s">
        <v>192</v>
      </c>
    </row>
    <row r="3736" spans="1:14" x14ac:dyDescent="0.25">
      <c r="A3736" s="2">
        <v>1</v>
      </c>
      <c r="B3736" s="2">
        <v>2016</v>
      </c>
      <c r="C3736" t="s">
        <v>366</v>
      </c>
      <c r="D3736" t="s">
        <v>48</v>
      </c>
      <c r="E3736" s="2">
        <v>1</v>
      </c>
      <c r="F3736" s="2">
        <v>0</v>
      </c>
      <c r="G3736" t="s">
        <v>339</v>
      </c>
      <c r="H3736" t="s">
        <v>339</v>
      </c>
      <c r="I3736" t="s">
        <v>15</v>
      </c>
      <c r="J3736" t="s">
        <v>81</v>
      </c>
      <c r="K3736" s="2">
        <v>3</v>
      </c>
      <c r="L3736" t="s">
        <v>75</v>
      </c>
      <c r="M3736" t="s">
        <v>82</v>
      </c>
      <c r="N3736" t="s">
        <v>208</v>
      </c>
    </row>
    <row r="3737" spans="1:14" x14ac:dyDescent="0.25">
      <c r="A3737" s="2">
        <v>1</v>
      </c>
      <c r="B3737" s="2">
        <v>2016</v>
      </c>
      <c r="C3737" t="s">
        <v>366</v>
      </c>
      <c r="D3737" t="s">
        <v>48</v>
      </c>
      <c r="E3737" s="2">
        <v>1</v>
      </c>
      <c r="F3737" s="2">
        <v>0</v>
      </c>
      <c r="G3737" t="s">
        <v>339</v>
      </c>
      <c r="H3737" t="s">
        <v>339</v>
      </c>
      <c r="I3737" t="s">
        <v>15</v>
      </c>
      <c r="J3737" t="s">
        <v>84</v>
      </c>
      <c r="K3737" s="2">
        <v>3</v>
      </c>
      <c r="L3737" t="s">
        <v>85</v>
      </c>
      <c r="M3737" t="s">
        <v>86</v>
      </c>
      <c r="N3737" t="s">
        <v>126</v>
      </c>
    </row>
    <row r="3738" spans="1:14" x14ac:dyDescent="0.25">
      <c r="A3738" s="2">
        <v>1</v>
      </c>
      <c r="B3738" s="2">
        <v>2016</v>
      </c>
      <c r="C3738" t="s">
        <v>366</v>
      </c>
      <c r="D3738" t="s">
        <v>48</v>
      </c>
      <c r="E3738" s="2">
        <v>1</v>
      </c>
      <c r="F3738" s="2">
        <v>0</v>
      </c>
      <c r="G3738" t="s">
        <v>339</v>
      </c>
      <c r="H3738" t="s">
        <v>339</v>
      </c>
      <c r="I3738" t="s">
        <v>15</v>
      </c>
      <c r="J3738" t="s">
        <v>88</v>
      </c>
      <c r="K3738" s="2">
        <v>3</v>
      </c>
      <c r="L3738" t="s">
        <v>85</v>
      </c>
      <c r="M3738" t="s">
        <v>89</v>
      </c>
      <c r="N3738" t="s">
        <v>126</v>
      </c>
    </row>
    <row r="3739" spans="1:14" x14ac:dyDescent="0.25">
      <c r="A3739" s="2">
        <v>1</v>
      </c>
      <c r="B3739" s="2">
        <v>2016</v>
      </c>
      <c r="C3739" t="s">
        <v>366</v>
      </c>
      <c r="D3739" t="s">
        <v>48</v>
      </c>
      <c r="E3739" s="2">
        <v>1</v>
      </c>
      <c r="F3739" s="2">
        <v>0</v>
      </c>
      <c r="G3739" t="s">
        <v>339</v>
      </c>
      <c r="H3739" t="s">
        <v>339</v>
      </c>
      <c r="I3739" t="s">
        <v>15</v>
      </c>
      <c r="J3739" t="s">
        <v>90</v>
      </c>
      <c r="K3739" s="2">
        <v>2</v>
      </c>
      <c r="L3739" t="s">
        <v>75</v>
      </c>
      <c r="M3739" t="s">
        <v>91</v>
      </c>
      <c r="N3739" t="s">
        <v>176</v>
      </c>
    </row>
    <row r="3740" spans="1:14" x14ac:dyDescent="0.25">
      <c r="A3740" s="2">
        <v>1</v>
      </c>
      <c r="B3740" s="2">
        <v>2016</v>
      </c>
      <c r="C3740" t="s">
        <v>366</v>
      </c>
      <c r="D3740" t="s">
        <v>48</v>
      </c>
      <c r="E3740" s="2">
        <v>1</v>
      </c>
      <c r="F3740" s="2">
        <v>0</v>
      </c>
      <c r="G3740" t="s">
        <v>339</v>
      </c>
      <c r="H3740" t="s">
        <v>339</v>
      </c>
      <c r="I3740" t="s">
        <v>15</v>
      </c>
      <c r="J3740" t="s">
        <v>93</v>
      </c>
      <c r="K3740" s="2">
        <v>4</v>
      </c>
      <c r="L3740" t="s">
        <v>75</v>
      </c>
      <c r="M3740" t="s">
        <v>94</v>
      </c>
      <c r="N3740" t="s">
        <v>92</v>
      </c>
    </row>
    <row r="3741" spans="1:14" x14ac:dyDescent="0.25">
      <c r="A3741" s="2">
        <v>1</v>
      </c>
      <c r="B3741" s="2">
        <v>2016</v>
      </c>
      <c r="C3741" t="s">
        <v>366</v>
      </c>
      <c r="D3741" t="s">
        <v>48</v>
      </c>
      <c r="E3741" s="2">
        <v>1</v>
      </c>
      <c r="F3741" s="2">
        <v>0</v>
      </c>
      <c r="G3741" t="s">
        <v>339</v>
      </c>
      <c r="H3741" t="s">
        <v>339</v>
      </c>
      <c r="I3741" t="s">
        <v>15</v>
      </c>
      <c r="J3741" t="s">
        <v>96</v>
      </c>
      <c r="K3741" s="2">
        <v>2</v>
      </c>
      <c r="L3741" t="s">
        <v>75</v>
      </c>
      <c r="M3741" t="s">
        <v>97</v>
      </c>
      <c r="N3741" t="s">
        <v>176</v>
      </c>
    </row>
    <row r="3742" spans="1:14" x14ac:dyDescent="0.25">
      <c r="A3742" s="2">
        <v>1</v>
      </c>
      <c r="B3742" s="2">
        <v>2016</v>
      </c>
      <c r="C3742" t="s">
        <v>366</v>
      </c>
      <c r="D3742" t="s">
        <v>48</v>
      </c>
      <c r="E3742" s="2">
        <v>1</v>
      </c>
      <c r="F3742" s="2">
        <v>0</v>
      </c>
      <c r="G3742" t="s">
        <v>339</v>
      </c>
      <c r="H3742" t="s">
        <v>339</v>
      </c>
      <c r="I3742" t="s">
        <v>15</v>
      </c>
      <c r="J3742" t="s">
        <v>98</v>
      </c>
      <c r="K3742" s="2">
        <v>3</v>
      </c>
      <c r="L3742" t="s">
        <v>85</v>
      </c>
      <c r="M3742" t="s">
        <v>99</v>
      </c>
      <c r="N3742" t="s">
        <v>126</v>
      </c>
    </row>
    <row r="3743" spans="1:14" x14ac:dyDescent="0.25">
      <c r="A3743" s="2">
        <v>1</v>
      </c>
      <c r="B3743" s="2">
        <v>2016</v>
      </c>
      <c r="C3743" t="s">
        <v>366</v>
      </c>
      <c r="D3743" t="s">
        <v>48</v>
      </c>
      <c r="E3743" s="2">
        <v>1</v>
      </c>
      <c r="F3743" s="2">
        <v>0</v>
      </c>
      <c r="G3743" t="s">
        <v>339</v>
      </c>
      <c r="H3743" t="s">
        <v>339</v>
      </c>
      <c r="I3743" t="s">
        <v>15</v>
      </c>
      <c r="J3743" t="s">
        <v>100</v>
      </c>
      <c r="K3743" s="3"/>
      <c r="L3743" t="s">
        <v>61</v>
      </c>
      <c r="M3743" t="s">
        <v>101</v>
      </c>
    </row>
    <row r="3744" spans="1:14" x14ac:dyDescent="0.25">
      <c r="A3744" s="2">
        <v>1</v>
      </c>
      <c r="B3744" s="2">
        <v>2016</v>
      </c>
      <c r="C3744" t="s">
        <v>366</v>
      </c>
      <c r="D3744" t="s">
        <v>48</v>
      </c>
      <c r="E3744" s="2">
        <v>1</v>
      </c>
      <c r="F3744" s="2">
        <v>0</v>
      </c>
      <c r="G3744" t="s">
        <v>339</v>
      </c>
      <c r="H3744" t="s">
        <v>339</v>
      </c>
      <c r="I3744" t="s">
        <v>15</v>
      </c>
      <c r="J3744" t="s">
        <v>102</v>
      </c>
      <c r="K3744" s="3"/>
      <c r="L3744" t="s">
        <v>61</v>
      </c>
      <c r="M3744" t="s">
        <v>103</v>
      </c>
    </row>
    <row r="3745" spans="1:14" x14ac:dyDescent="0.25">
      <c r="A3745" s="2">
        <v>1</v>
      </c>
      <c r="B3745" s="2">
        <v>2016</v>
      </c>
      <c r="C3745" t="s">
        <v>366</v>
      </c>
      <c r="D3745" t="s">
        <v>48</v>
      </c>
      <c r="E3745" s="2">
        <v>1</v>
      </c>
      <c r="F3745" s="2">
        <v>0</v>
      </c>
      <c r="G3745" t="s">
        <v>339</v>
      </c>
      <c r="H3745" t="s">
        <v>339</v>
      </c>
      <c r="I3745" t="s">
        <v>15</v>
      </c>
      <c r="J3745" t="s">
        <v>104</v>
      </c>
      <c r="K3745" s="3"/>
      <c r="L3745" t="s">
        <v>61</v>
      </c>
      <c r="M3745" t="s">
        <v>105</v>
      </c>
    </row>
    <row r="3746" spans="1:14" x14ac:dyDescent="0.25">
      <c r="A3746" s="2">
        <v>1</v>
      </c>
      <c r="B3746" s="2">
        <v>2016</v>
      </c>
      <c r="C3746" t="s">
        <v>366</v>
      </c>
      <c r="D3746" t="s">
        <v>48</v>
      </c>
      <c r="E3746" s="2">
        <v>1</v>
      </c>
      <c r="F3746" s="2">
        <v>0</v>
      </c>
      <c r="G3746" t="s">
        <v>339</v>
      </c>
      <c r="H3746" t="s">
        <v>339</v>
      </c>
      <c r="I3746" t="s">
        <v>15</v>
      </c>
      <c r="J3746" t="s">
        <v>106</v>
      </c>
      <c r="K3746" s="3"/>
      <c r="L3746" t="s">
        <v>61</v>
      </c>
      <c r="M3746" t="s">
        <v>107</v>
      </c>
    </row>
    <row r="3747" spans="1:14" x14ac:dyDescent="0.25">
      <c r="A3747" s="2">
        <v>1</v>
      </c>
      <c r="B3747" s="2">
        <v>2016</v>
      </c>
      <c r="C3747" t="s">
        <v>366</v>
      </c>
      <c r="D3747" t="s">
        <v>48</v>
      </c>
      <c r="E3747" s="2">
        <v>1</v>
      </c>
      <c r="F3747" s="2">
        <v>0</v>
      </c>
      <c r="G3747" t="s">
        <v>339</v>
      </c>
      <c r="H3747" t="s">
        <v>339</v>
      </c>
      <c r="I3747" t="s">
        <v>15</v>
      </c>
      <c r="J3747" t="s">
        <v>108</v>
      </c>
      <c r="K3747" s="3"/>
      <c r="L3747" t="s">
        <v>61</v>
      </c>
      <c r="M3747" t="s">
        <v>109</v>
      </c>
    </row>
    <row r="3748" spans="1:14" x14ac:dyDescent="0.25">
      <c r="A3748" s="2">
        <v>1</v>
      </c>
      <c r="B3748" s="2">
        <v>2016</v>
      </c>
      <c r="C3748" t="s">
        <v>366</v>
      </c>
      <c r="D3748" t="s">
        <v>48</v>
      </c>
      <c r="E3748" s="2">
        <v>1</v>
      </c>
      <c r="F3748" s="2">
        <v>0</v>
      </c>
      <c r="G3748" t="s">
        <v>339</v>
      </c>
      <c r="H3748" t="s">
        <v>339</v>
      </c>
      <c r="I3748" t="s">
        <v>15</v>
      </c>
      <c r="J3748" t="s">
        <v>110</v>
      </c>
      <c r="K3748" s="3"/>
      <c r="L3748" t="s">
        <v>61</v>
      </c>
      <c r="M3748" t="s">
        <v>111</v>
      </c>
    </row>
    <row r="3749" spans="1:14" x14ac:dyDescent="0.25">
      <c r="A3749" s="2">
        <v>1</v>
      </c>
      <c r="B3749" s="2">
        <v>2016</v>
      </c>
      <c r="C3749" t="s">
        <v>366</v>
      </c>
      <c r="D3749" t="s">
        <v>48</v>
      </c>
      <c r="E3749" s="2">
        <v>1</v>
      </c>
      <c r="F3749" s="2">
        <v>0</v>
      </c>
      <c r="G3749" t="s">
        <v>339</v>
      </c>
      <c r="H3749" t="s">
        <v>339</v>
      </c>
      <c r="I3749" t="s">
        <v>15</v>
      </c>
      <c r="J3749" t="s">
        <v>112</v>
      </c>
      <c r="K3749" s="3"/>
      <c r="L3749" t="s">
        <v>61</v>
      </c>
      <c r="M3749" t="s">
        <v>113</v>
      </c>
    </row>
    <row r="3750" spans="1:14" x14ac:dyDescent="0.25">
      <c r="A3750" s="2">
        <v>1</v>
      </c>
      <c r="B3750" s="2">
        <v>2016</v>
      </c>
      <c r="C3750" t="s">
        <v>366</v>
      </c>
      <c r="D3750" t="s">
        <v>48</v>
      </c>
      <c r="E3750" s="2">
        <v>1</v>
      </c>
      <c r="F3750" s="2">
        <v>0</v>
      </c>
      <c r="G3750" t="s">
        <v>339</v>
      </c>
      <c r="H3750" t="s">
        <v>339</v>
      </c>
      <c r="I3750" t="s">
        <v>15</v>
      </c>
      <c r="J3750" t="s">
        <v>114</v>
      </c>
      <c r="K3750" s="3"/>
      <c r="L3750" t="s">
        <v>61</v>
      </c>
      <c r="M3750" t="s">
        <v>115</v>
      </c>
    </row>
    <row r="3751" spans="1:14" x14ac:dyDescent="0.25">
      <c r="A3751" s="2">
        <v>1</v>
      </c>
      <c r="B3751" s="2">
        <v>2016</v>
      </c>
      <c r="C3751" t="s">
        <v>366</v>
      </c>
      <c r="D3751" t="s">
        <v>48</v>
      </c>
      <c r="E3751" s="2">
        <v>1</v>
      </c>
      <c r="F3751" s="2">
        <v>0</v>
      </c>
      <c r="G3751" t="s">
        <v>339</v>
      </c>
      <c r="H3751" t="s">
        <v>339</v>
      </c>
      <c r="I3751" t="s">
        <v>15</v>
      </c>
      <c r="J3751" t="s">
        <v>116</v>
      </c>
      <c r="K3751" s="2">
        <v>1</v>
      </c>
      <c r="L3751" t="s">
        <v>65</v>
      </c>
      <c r="M3751" t="s">
        <v>117</v>
      </c>
      <c r="N3751" t="s">
        <v>230</v>
      </c>
    </row>
    <row r="3752" spans="1:14" x14ac:dyDescent="0.25">
      <c r="A3752" s="2">
        <v>1</v>
      </c>
      <c r="B3752" s="2">
        <v>2016</v>
      </c>
      <c r="C3752" t="s">
        <v>366</v>
      </c>
      <c r="D3752" t="s">
        <v>48</v>
      </c>
      <c r="E3752" s="2">
        <v>1</v>
      </c>
      <c r="F3752" s="2">
        <v>0</v>
      </c>
      <c r="G3752" t="s">
        <v>339</v>
      </c>
      <c r="H3752" t="s">
        <v>339</v>
      </c>
      <c r="I3752" t="s">
        <v>15</v>
      </c>
      <c r="J3752" t="s">
        <v>118</v>
      </c>
      <c r="K3752" s="2">
        <v>2</v>
      </c>
      <c r="L3752" t="s">
        <v>55</v>
      </c>
      <c r="M3752" t="s">
        <v>119</v>
      </c>
      <c r="N3752" t="s">
        <v>187</v>
      </c>
    </row>
    <row r="3753" spans="1:14" x14ac:dyDescent="0.25">
      <c r="A3753" s="2">
        <v>1</v>
      </c>
      <c r="B3753" s="2">
        <v>2016</v>
      </c>
      <c r="C3753" t="s">
        <v>366</v>
      </c>
      <c r="D3753" t="s">
        <v>48</v>
      </c>
      <c r="E3753" s="2">
        <v>1</v>
      </c>
      <c r="F3753" s="2">
        <v>0</v>
      </c>
      <c r="G3753" t="s">
        <v>339</v>
      </c>
      <c r="H3753" t="s">
        <v>339</v>
      </c>
      <c r="I3753" t="s">
        <v>15</v>
      </c>
      <c r="J3753" t="s">
        <v>120</v>
      </c>
      <c r="K3753" s="2">
        <v>1</v>
      </c>
      <c r="L3753" t="s">
        <v>65</v>
      </c>
      <c r="M3753" t="s">
        <v>121</v>
      </c>
      <c r="N3753" t="s">
        <v>230</v>
      </c>
    </row>
    <row r="3754" spans="1:14" x14ac:dyDescent="0.25">
      <c r="A3754" s="2">
        <v>1</v>
      </c>
      <c r="B3754" s="2">
        <v>2016</v>
      </c>
      <c r="C3754" t="s">
        <v>366</v>
      </c>
      <c r="D3754" t="s">
        <v>48</v>
      </c>
      <c r="E3754" s="2">
        <v>1</v>
      </c>
      <c r="F3754" s="2">
        <v>0</v>
      </c>
      <c r="G3754" t="s">
        <v>339</v>
      </c>
      <c r="H3754" t="s">
        <v>339</v>
      </c>
      <c r="I3754" t="s">
        <v>15</v>
      </c>
      <c r="J3754" t="s">
        <v>122</v>
      </c>
      <c r="K3754" s="2">
        <v>3</v>
      </c>
      <c r="L3754" t="s">
        <v>85</v>
      </c>
      <c r="M3754" t="s">
        <v>123</v>
      </c>
      <c r="N3754" t="s">
        <v>126</v>
      </c>
    </row>
    <row r="3755" spans="1:14" x14ac:dyDescent="0.25">
      <c r="A3755" s="2">
        <v>1</v>
      </c>
      <c r="B3755" s="2">
        <v>2016</v>
      </c>
      <c r="C3755" t="s">
        <v>366</v>
      </c>
      <c r="D3755" t="s">
        <v>48</v>
      </c>
      <c r="E3755" s="2">
        <v>1</v>
      </c>
      <c r="F3755" s="2">
        <v>0</v>
      </c>
      <c r="G3755" t="s">
        <v>339</v>
      </c>
      <c r="H3755" t="s">
        <v>339</v>
      </c>
      <c r="I3755" t="s">
        <v>15</v>
      </c>
      <c r="J3755" t="s">
        <v>124</v>
      </c>
      <c r="K3755" s="2">
        <v>2</v>
      </c>
      <c r="L3755" t="s">
        <v>85</v>
      </c>
      <c r="M3755" t="s">
        <v>125</v>
      </c>
      <c r="N3755" t="s">
        <v>176</v>
      </c>
    </row>
    <row r="3756" spans="1:14" x14ac:dyDescent="0.25">
      <c r="A3756" s="2">
        <v>1</v>
      </c>
      <c r="B3756" s="2">
        <v>2016</v>
      </c>
      <c r="C3756" t="s">
        <v>366</v>
      </c>
      <c r="D3756" t="s">
        <v>48</v>
      </c>
      <c r="E3756" s="2">
        <v>1</v>
      </c>
      <c r="F3756" s="2">
        <v>0</v>
      </c>
      <c r="G3756" t="s">
        <v>339</v>
      </c>
      <c r="H3756" t="s">
        <v>339</v>
      </c>
      <c r="I3756" t="s">
        <v>15</v>
      </c>
      <c r="J3756" t="s">
        <v>127</v>
      </c>
      <c r="K3756" s="2">
        <v>2</v>
      </c>
      <c r="L3756" t="s">
        <v>85</v>
      </c>
      <c r="M3756" t="s">
        <v>128</v>
      </c>
      <c r="N3756" t="s">
        <v>176</v>
      </c>
    </row>
    <row r="3757" spans="1:14" x14ac:dyDescent="0.25">
      <c r="A3757" s="2">
        <v>1</v>
      </c>
      <c r="B3757" s="2">
        <v>2016</v>
      </c>
      <c r="C3757" t="s">
        <v>366</v>
      </c>
      <c r="D3757" t="s">
        <v>48</v>
      </c>
      <c r="E3757" s="2">
        <v>1</v>
      </c>
      <c r="F3757" s="2">
        <v>0</v>
      </c>
      <c r="G3757" t="s">
        <v>339</v>
      </c>
      <c r="H3757" t="s">
        <v>339</v>
      </c>
      <c r="I3757" t="s">
        <v>15</v>
      </c>
      <c r="J3757" t="s">
        <v>129</v>
      </c>
      <c r="K3757" s="2">
        <v>2</v>
      </c>
      <c r="L3757" t="s">
        <v>85</v>
      </c>
      <c r="M3757" t="s">
        <v>130</v>
      </c>
      <c r="N3757" t="s">
        <v>176</v>
      </c>
    </row>
    <row r="3758" spans="1:14" x14ac:dyDescent="0.25">
      <c r="A3758" s="2">
        <v>1</v>
      </c>
      <c r="B3758" s="2">
        <v>2016</v>
      </c>
      <c r="C3758" t="s">
        <v>366</v>
      </c>
      <c r="D3758" t="s">
        <v>48</v>
      </c>
      <c r="E3758" s="2">
        <v>1</v>
      </c>
      <c r="F3758" s="2">
        <v>0</v>
      </c>
      <c r="G3758" t="s">
        <v>339</v>
      </c>
      <c r="H3758" t="s">
        <v>339</v>
      </c>
      <c r="I3758" t="s">
        <v>15</v>
      </c>
      <c r="J3758" t="s">
        <v>131</v>
      </c>
      <c r="K3758" s="2">
        <v>2</v>
      </c>
      <c r="L3758" t="s">
        <v>85</v>
      </c>
      <c r="M3758" t="s">
        <v>132</v>
      </c>
      <c r="N3758" t="s">
        <v>176</v>
      </c>
    </row>
    <row r="3759" spans="1:14" x14ac:dyDescent="0.25">
      <c r="A3759" s="2">
        <v>1</v>
      </c>
      <c r="B3759" s="2">
        <v>2016</v>
      </c>
      <c r="C3759" t="s">
        <v>366</v>
      </c>
      <c r="D3759" t="s">
        <v>48</v>
      </c>
      <c r="E3759" s="2">
        <v>1</v>
      </c>
      <c r="F3759" s="2">
        <v>0</v>
      </c>
      <c r="G3759" t="s">
        <v>339</v>
      </c>
      <c r="H3759" t="s">
        <v>339</v>
      </c>
      <c r="I3759" t="s">
        <v>15</v>
      </c>
      <c r="J3759" t="s">
        <v>133</v>
      </c>
      <c r="K3759" s="2">
        <v>1</v>
      </c>
      <c r="L3759" t="s">
        <v>52</v>
      </c>
      <c r="M3759" t="s">
        <v>134</v>
      </c>
      <c r="N3759" t="s">
        <v>177</v>
      </c>
    </row>
    <row r="3760" spans="1:14" x14ac:dyDescent="0.25">
      <c r="A3760" s="2">
        <v>1</v>
      </c>
      <c r="B3760" s="2">
        <v>2016</v>
      </c>
      <c r="C3760" t="s">
        <v>366</v>
      </c>
      <c r="D3760" t="s">
        <v>48</v>
      </c>
      <c r="E3760" s="2">
        <v>1</v>
      </c>
      <c r="F3760" s="2">
        <v>0</v>
      </c>
      <c r="G3760" t="s">
        <v>339</v>
      </c>
      <c r="H3760" t="s">
        <v>339</v>
      </c>
      <c r="I3760" t="s">
        <v>15</v>
      </c>
      <c r="J3760" t="s">
        <v>135</v>
      </c>
      <c r="K3760" s="2">
        <v>3</v>
      </c>
      <c r="L3760" t="s">
        <v>55</v>
      </c>
      <c r="M3760" t="s">
        <v>136</v>
      </c>
      <c r="N3760" t="s">
        <v>178</v>
      </c>
    </row>
    <row r="3761" spans="1:14" x14ac:dyDescent="0.25">
      <c r="A3761" s="2">
        <v>1</v>
      </c>
      <c r="B3761" s="2">
        <v>2016</v>
      </c>
      <c r="C3761" t="s">
        <v>366</v>
      </c>
      <c r="D3761" t="s">
        <v>48</v>
      </c>
      <c r="E3761" s="2">
        <v>1</v>
      </c>
      <c r="F3761" s="2">
        <v>0</v>
      </c>
      <c r="G3761" t="s">
        <v>339</v>
      </c>
      <c r="H3761" t="s">
        <v>339</v>
      </c>
      <c r="I3761" t="s">
        <v>15</v>
      </c>
      <c r="J3761" t="s">
        <v>137</v>
      </c>
      <c r="K3761" s="2">
        <v>2</v>
      </c>
      <c r="L3761" t="s">
        <v>55</v>
      </c>
      <c r="M3761" t="s">
        <v>138</v>
      </c>
      <c r="N3761" t="s">
        <v>187</v>
      </c>
    </row>
    <row r="3762" spans="1:14" x14ac:dyDescent="0.25">
      <c r="A3762" s="2">
        <v>1</v>
      </c>
      <c r="B3762" s="2">
        <v>2016</v>
      </c>
      <c r="C3762" t="s">
        <v>366</v>
      </c>
      <c r="D3762" t="s">
        <v>48</v>
      </c>
      <c r="E3762" s="2">
        <v>1</v>
      </c>
      <c r="F3762" s="2">
        <v>0</v>
      </c>
      <c r="G3762" t="s">
        <v>339</v>
      </c>
      <c r="H3762" t="s">
        <v>339</v>
      </c>
      <c r="I3762" t="s">
        <v>15</v>
      </c>
      <c r="J3762" t="s">
        <v>139</v>
      </c>
      <c r="K3762" s="2">
        <v>3</v>
      </c>
      <c r="L3762" t="s">
        <v>85</v>
      </c>
      <c r="M3762" t="s">
        <v>140</v>
      </c>
      <c r="N3762" t="s">
        <v>126</v>
      </c>
    </row>
    <row r="3763" spans="1:14" x14ac:dyDescent="0.25">
      <c r="A3763" s="2">
        <v>1</v>
      </c>
      <c r="B3763" s="2">
        <v>2016</v>
      </c>
      <c r="C3763" t="s">
        <v>366</v>
      </c>
      <c r="D3763" t="s">
        <v>48</v>
      </c>
      <c r="E3763" s="2">
        <v>1</v>
      </c>
      <c r="F3763" s="2">
        <v>0</v>
      </c>
      <c r="G3763" t="s">
        <v>339</v>
      </c>
      <c r="H3763" t="s">
        <v>339</v>
      </c>
      <c r="I3763" t="s">
        <v>15</v>
      </c>
      <c r="J3763" t="s">
        <v>141</v>
      </c>
      <c r="K3763" s="2">
        <v>3</v>
      </c>
      <c r="L3763" t="s">
        <v>85</v>
      </c>
      <c r="M3763" t="s">
        <v>142</v>
      </c>
      <c r="N3763" t="s">
        <v>126</v>
      </c>
    </row>
    <row r="3764" spans="1:14" x14ac:dyDescent="0.25">
      <c r="A3764" s="2">
        <v>1</v>
      </c>
      <c r="B3764" s="2">
        <v>2016</v>
      </c>
      <c r="C3764" t="s">
        <v>366</v>
      </c>
      <c r="D3764" t="s">
        <v>48</v>
      </c>
      <c r="E3764" s="2">
        <v>1</v>
      </c>
      <c r="F3764" s="2">
        <v>0</v>
      </c>
      <c r="G3764" t="s">
        <v>339</v>
      </c>
      <c r="H3764" t="s">
        <v>339</v>
      </c>
      <c r="I3764" t="s">
        <v>15</v>
      </c>
      <c r="J3764" t="s">
        <v>143</v>
      </c>
      <c r="K3764" s="2">
        <v>3</v>
      </c>
      <c r="L3764" t="s">
        <v>85</v>
      </c>
      <c r="M3764" t="s">
        <v>144</v>
      </c>
      <c r="N3764" t="s">
        <v>126</v>
      </c>
    </row>
    <row r="3765" spans="1:14" x14ac:dyDescent="0.25">
      <c r="A3765" s="2">
        <v>1</v>
      </c>
      <c r="B3765" s="2">
        <v>2016</v>
      </c>
      <c r="C3765" t="s">
        <v>366</v>
      </c>
      <c r="D3765" t="s">
        <v>48</v>
      </c>
      <c r="E3765" s="2">
        <v>1</v>
      </c>
      <c r="F3765" s="2">
        <v>0</v>
      </c>
      <c r="G3765" t="s">
        <v>339</v>
      </c>
      <c r="H3765" t="s">
        <v>339</v>
      </c>
      <c r="I3765" t="s">
        <v>15</v>
      </c>
      <c r="J3765" t="s">
        <v>145</v>
      </c>
      <c r="K3765" s="2">
        <v>2</v>
      </c>
      <c r="L3765" t="s">
        <v>55</v>
      </c>
      <c r="M3765" t="s">
        <v>146</v>
      </c>
      <c r="N3765" t="s">
        <v>187</v>
      </c>
    </row>
    <row r="3766" spans="1:14" x14ac:dyDescent="0.25">
      <c r="A3766" s="2">
        <v>1</v>
      </c>
      <c r="B3766" s="2">
        <v>2016</v>
      </c>
      <c r="C3766" t="s">
        <v>366</v>
      </c>
      <c r="D3766" t="s">
        <v>48</v>
      </c>
      <c r="E3766" s="2">
        <v>1</v>
      </c>
      <c r="F3766" s="2">
        <v>0</v>
      </c>
      <c r="G3766" t="s">
        <v>339</v>
      </c>
      <c r="H3766" t="s">
        <v>339</v>
      </c>
      <c r="I3766" t="s">
        <v>15</v>
      </c>
      <c r="J3766" t="s">
        <v>147</v>
      </c>
      <c r="K3766" s="2">
        <v>3</v>
      </c>
      <c r="L3766" t="s">
        <v>55</v>
      </c>
      <c r="M3766" t="s">
        <v>148</v>
      </c>
      <c r="N3766" t="s">
        <v>178</v>
      </c>
    </row>
    <row r="3767" spans="1:14" x14ac:dyDescent="0.25">
      <c r="A3767" s="2">
        <v>1</v>
      </c>
      <c r="B3767" s="2">
        <v>2016</v>
      </c>
      <c r="C3767" t="s">
        <v>366</v>
      </c>
      <c r="D3767" t="s">
        <v>48</v>
      </c>
      <c r="E3767" s="2">
        <v>1</v>
      </c>
      <c r="F3767" s="2">
        <v>0</v>
      </c>
      <c r="G3767" t="s">
        <v>339</v>
      </c>
      <c r="H3767" t="s">
        <v>339</v>
      </c>
      <c r="I3767" t="s">
        <v>15</v>
      </c>
      <c r="J3767" t="s">
        <v>149</v>
      </c>
      <c r="K3767" s="2">
        <v>3</v>
      </c>
      <c r="L3767" t="s">
        <v>55</v>
      </c>
      <c r="M3767" t="s">
        <v>150</v>
      </c>
      <c r="N3767" t="s">
        <v>178</v>
      </c>
    </row>
    <row r="3768" spans="1:14" x14ac:dyDescent="0.25">
      <c r="A3768" s="2">
        <v>1</v>
      </c>
      <c r="B3768" s="2">
        <v>2016</v>
      </c>
      <c r="C3768" t="s">
        <v>366</v>
      </c>
      <c r="D3768" t="s">
        <v>48</v>
      </c>
      <c r="E3768" s="2">
        <v>1</v>
      </c>
      <c r="F3768" s="2">
        <v>0</v>
      </c>
      <c r="G3768" t="s">
        <v>339</v>
      </c>
      <c r="H3768" t="s">
        <v>339</v>
      </c>
      <c r="I3768" t="s">
        <v>15</v>
      </c>
      <c r="J3768" t="s">
        <v>151</v>
      </c>
      <c r="K3768" s="3"/>
      <c r="L3768" t="s">
        <v>52</v>
      </c>
      <c r="M3768" t="s">
        <v>152</v>
      </c>
    </row>
    <row r="3769" spans="1:14" x14ac:dyDescent="0.25">
      <c r="A3769" s="2">
        <v>1</v>
      </c>
      <c r="B3769" s="2">
        <v>2016</v>
      </c>
      <c r="C3769" t="s">
        <v>366</v>
      </c>
      <c r="D3769" t="s">
        <v>48</v>
      </c>
      <c r="E3769" s="2">
        <v>1</v>
      </c>
      <c r="F3769" s="2">
        <v>0</v>
      </c>
      <c r="G3769" t="s">
        <v>339</v>
      </c>
      <c r="H3769" t="s">
        <v>339</v>
      </c>
      <c r="I3769" t="s">
        <v>15</v>
      </c>
      <c r="J3769" t="s">
        <v>153</v>
      </c>
      <c r="K3769" s="2">
        <v>8</v>
      </c>
      <c r="L3769" t="s">
        <v>75</v>
      </c>
      <c r="M3769" t="s">
        <v>154</v>
      </c>
      <c r="N3769" t="s">
        <v>268</v>
      </c>
    </row>
    <row r="3770" spans="1:14" x14ac:dyDescent="0.25">
      <c r="A3770" s="2">
        <v>1</v>
      </c>
      <c r="B3770" s="2">
        <v>2016</v>
      </c>
      <c r="C3770" t="s">
        <v>366</v>
      </c>
      <c r="D3770" t="s">
        <v>48</v>
      </c>
      <c r="E3770" s="2">
        <v>1</v>
      </c>
      <c r="F3770" s="2">
        <v>0</v>
      </c>
      <c r="G3770" t="s">
        <v>339</v>
      </c>
      <c r="H3770" t="s">
        <v>339</v>
      </c>
      <c r="I3770" t="s">
        <v>15</v>
      </c>
      <c r="J3770" t="s">
        <v>156</v>
      </c>
      <c r="K3770" s="2">
        <v>1</v>
      </c>
      <c r="L3770" t="s">
        <v>75</v>
      </c>
      <c r="M3770" t="s">
        <v>157</v>
      </c>
      <c r="N3770" t="s">
        <v>158</v>
      </c>
    </row>
    <row r="3771" spans="1:14" x14ac:dyDescent="0.25">
      <c r="A3771" s="2">
        <v>1</v>
      </c>
      <c r="B3771" s="2">
        <v>2016</v>
      </c>
      <c r="C3771" t="s">
        <v>366</v>
      </c>
      <c r="D3771" t="s">
        <v>48</v>
      </c>
      <c r="E3771" s="2">
        <v>1</v>
      </c>
      <c r="F3771" s="2">
        <v>0</v>
      </c>
      <c r="G3771" t="s">
        <v>339</v>
      </c>
      <c r="H3771" t="s">
        <v>339</v>
      </c>
      <c r="I3771" t="s">
        <v>15</v>
      </c>
      <c r="J3771" t="s">
        <v>159</v>
      </c>
      <c r="K3771" s="2">
        <v>6</v>
      </c>
      <c r="L3771" t="s">
        <v>52</v>
      </c>
      <c r="M3771" t="s">
        <v>160</v>
      </c>
      <c r="N3771" t="s">
        <v>202</v>
      </c>
    </row>
    <row r="3772" spans="1:14" x14ac:dyDescent="0.25">
      <c r="A3772" s="2">
        <v>1</v>
      </c>
      <c r="B3772" s="2">
        <v>2016</v>
      </c>
      <c r="C3772" t="s">
        <v>366</v>
      </c>
      <c r="D3772" t="s">
        <v>48</v>
      </c>
      <c r="E3772" s="2">
        <v>1</v>
      </c>
      <c r="F3772" s="2">
        <v>0</v>
      </c>
      <c r="G3772" t="s">
        <v>339</v>
      </c>
      <c r="H3772" t="s">
        <v>339</v>
      </c>
      <c r="I3772" t="s">
        <v>15</v>
      </c>
      <c r="J3772" t="s">
        <v>161</v>
      </c>
      <c r="K3772" s="3"/>
      <c r="L3772" t="s">
        <v>52</v>
      </c>
      <c r="M3772" t="s">
        <v>162</v>
      </c>
    </row>
    <row r="3773" spans="1:14" x14ac:dyDescent="0.25">
      <c r="A3773" s="2">
        <v>1</v>
      </c>
      <c r="B3773" s="2">
        <v>2016</v>
      </c>
      <c r="C3773" t="s">
        <v>366</v>
      </c>
      <c r="D3773" t="s">
        <v>48</v>
      </c>
      <c r="E3773" s="2">
        <v>1</v>
      </c>
      <c r="F3773" s="2">
        <v>0</v>
      </c>
      <c r="G3773" t="s">
        <v>339</v>
      </c>
      <c r="H3773" t="s">
        <v>339</v>
      </c>
      <c r="I3773" t="s">
        <v>15</v>
      </c>
      <c r="J3773" t="s">
        <v>163</v>
      </c>
      <c r="K3773" s="2">
        <v>1</v>
      </c>
      <c r="L3773" t="s">
        <v>52</v>
      </c>
      <c r="M3773" t="s">
        <v>164</v>
      </c>
      <c r="N3773" t="s">
        <v>165</v>
      </c>
    </row>
    <row r="3774" spans="1:14" x14ac:dyDescent="0.25">
      <c r="A3774" s="2">
        <v>1</v>
      </c>
      <c r="B3774" s="2">
        <v>2016</v>
      </c>
      <c r="C3774" t="s">
        <v>366</v>
      </c>
      <c r="D3774" t="s">
        <v>48</v>
      </c>
      <c r="E3774" s="2">
        <v>1</v>
      </c>
      <c r="F3774" s="2">
        <v>0</v>
      </c>
      <c r="G3774" t="s">
        <v>339</v>
      </c>
      <c r="H3774" t="s">
        <v>339</v>
      </c>
      <c r="I3774" t="s">
        <v>15</v>
      </c>
      <c r="J3774" t="s">
        <v>166</v>
      </c>
      <c r="K3774" s="2">
        <v>3</v>
      </c>
      <c r="L3774" t="s">
        <v>55</v>
      </c>
      <c r="M3774" t="s">
        <v>167</v>
      </c>
      <c r="N3774" t="s">
        <v>178</v>
      </c>
    </row>
    <row r="3775" spans="1:14" x14ac:dyDescent="0.25">
      <c r="A3775" s="2">
        <v>1</v>
      </c>
      <c r="B3775" s="2">
        <v>2016</v>
      </c>
      <c r="C3775" t="s">
        <v>367</v>
      </c>
      <c r="D3775" t="s">
        <v>48</v>
      </c>
      <c r="E3775" s="2">
        <v>1</v>
      </c>
      <c r="F3775" s="2">
        <v>1</v>
      </c>
      <c r="G3775" t="s">
        <v>368</v>
      </c>
      <c r="H3775" t="s">
        <v>293</v>
      </c>
      <c r="I3775" t="s">
        <v>15</v>
      </c>
      <c r="J3775" t="s">
        <v>51</v>
      </c>
      <c r="K3775" s="3"/>
      <c r="L3775" t="s">
        <v>52</v>
      </c>
      <c r="M3775" t="s">
        <v>53</v>
      </c>
    </row>
    <row r="3776" spans="1:14" x14ac:dyDescent="0.25">
      <c r="A3776" s="2">
        <v>1</v>
      </c>
      <c r="B3776" s="2">
        <v>2016</v>
      </c>
      <c r="C3776" t="s">
        <v>367</v>
      </c>
      <c r="D3776" t="s">
        <v>48</v>
      </c>
      <c r="E3776" s="2">
        <v>1</v>
      </c>
      <c r="F3776" s="2">
        <v>1</v>
      </c>
      <c r="G3776" t="s">
        <v>368</v>
      </c>
      <c r="H3776" t="s">
        <v>293</v>
      </c>
      <c r="I3776" t="s">
        <v>15</v>
      </c>
      <c r="J3776" t="s">
        <v>54</v>
      </c>
      <c r="K3776" s="2">
        <v>5</v>
      </c>
      <c r="L3776" t="s">
        <v>55</v>
      </c>
      <c r="M3776" t="s">
        <v>56</v>
      </c>
      <c r="N3776" t="s">
        <v>185</v>
      </c>
    </row>
    <row r="3777" spans="1:14" x14ac:dyDescent="0.25">
      <c r="A3777" s="2">
        <v>1</v>
      </c>
      <c r="B3777" s="2">
        <v>2016</v>
      </c>
      <c r="C3777" t="s">
        <v>367</v>
      </c>
      <c r="D3777" t="s">
        <v>48</v>
      </c>
      <c r="E3777" s="2">
        <v>1</v>
      </c>
      <c r="F3777" s="2">
        <v>1</v>
      </c>
      <c r="G3777" t="s">
        <v>368</v>
      </c>
      <c r="H3777" t="s">
        <v>293</v>
      </c>
      <c r="I3777" t="s">
        <v>15</v>
      </c>
      <c r="J3777" t="s">
        <v>58</v>
      </c>
      <c r="K3777" s="2">
        <v>4</v>
      </c>
      <c r="L3777" t="s">
        <v>55</v>
      </c>
      <c r="M3777" t="s">
        <v>59</v>
      </c>
      <c r="N3777" t="s">
        <v>57</v>
      </c>
    </row>
    <row r="3778" spans="1:14" x14ac:dyDescent="0.25">
      <c r="A3778" s="2">
        <v>1</v>
      </c>
      <c r="B3778" s="2">
        <v>2016</v>
      </c>
      <c r="C3778" t="s">
        <v>367</v>
      </c>
      <c r="D3778" t="s">
        <v>48</v>
      </c>
      <c r="E3778" s="2">
        <v>1</v>
      </c>
      <c r="F3778" s="2">
        <v>1</v>
      </c>
      <c r="G3778" t="s">
        <v>368</v>
      </c>
      <c r="H3778" t="s">
        <v>293</v>
      </c>
      <c r="I3778" t="s">
        <v>15</v>
      </c>
      <c r="J3778" t="s">
        <v>60</v>
      </c>
      <c r="K3778" s="2">
        <v>2</v>
      </c>
      <c r="L3778" t="s">
        <v>61</v>
      </c>
      <c r="M3778" t="s">
        <v>62</v>
      </c>
      <c r="N3778" t="s">
        <v>63</v>
      </c>
    </row>
    <row r="3779" spans="1:14" x14ac:dyDescent="0.25">
      <c r="A3779" s="2">
        <v>1</v>
      </c>
      <c r="B3779" s="2">
        <v>2016</v>
      </c>
      <c r="C3779" t="s">
        <v>367</v>
      </c>
      <c r="D3779" t="s">
        <v>48</v>
      </c>
      <c r="E3779" s="2">
        <v>1</v>
      </c>
      <c r="F3779" s="2">
        <v>1</v>
      </c>
      <c r="G3779" t="s">
        <v>368</v>
      </c>
      <c r="H3779" t="s">
        <v>293</v>
      </c>
      <c r="I3779" t="s">
        <v>15</v>
      </c>
      <c r="J3779" t="s">
        <v>64</v>
      </c>
      <c r="K3779" s="2">
        <v>4</v>
      </c>
      <c r="L3779" t="s">
        <v>65</v>
      </c>
      <c r="M3779" t="s">
        <v>66</v>
      </c>
      <c r="N3779" t="s">
        <v>185</v>
      </c>
    </row>
    <row r="3780" spans="1:14" x14ac:dyDescent="0.25">
      <c r="A3780" s="2">
        <v>1</v>
      </c>
      <c r="B3780" s="2">
        <v>2016</v>
      </c>
      <c r="C3780" t="s">
        <v>367</v>
      </c>
      <c r="D3780" t="s">
        <v>48</v>
      </c>
      <c r="E3780" s="2">
        <v>1</v>
      </c>
      <c r="F3780" s="2">
        <v>1</v>
      </c>
      <c r="G3780" t="s">
        <v>368</v>
      </c>
      <c r="H3780" t="s">
        <v>293</v>
      </c>
      <c r="I3780" t="s">
        <v>15</v>
      </c>
      <c r="J3780" t="s">
        <v>68</v>
      </c>
      <c r="K3780" s="2">
        <v>4</v>
      </c>
      <c r="L3780" t="s">
        <v>65</v>
      </c>
      <c r="M3780" t="s">
        <v>69</v>
      </c>
      <c r="N3780" t="s">
        <v>185</v>
      </c>
    </row>
    <row r="3781" spans="1:14" x14ac:dyDescent="0.25">
      <c r="A3781" s="2">
        <v>1</v>
      </c>
      <c r="B3781" s="2">
        <v>2016</v>
      </c>
      <c r="C3781" t="s">
        <v>367</v>
      </c>
      <c r="D3781" t="s">
        <v>48</v>
      </c>
      <c r="E3781" s="2">
        <v>1</v>
      </c>
      <c r="F3781" s="2">
        <v>1</v>
      </c>
      <c r="G3781" t="s">
        <v>368</v>
      </c>
      <c r="H3781" t="s">
        <v>293</v>
      </c>
      <c r="I3781" t="s">
        <v>15</v>
      </c>
      <c r="J3781" t="s">
        <v>70</v>
      </c>
      <c r="K3781" s="2">
        <v>3</v>
      </c>
      <c r="L3781" t="s">
        <v>65</v>
      </c>
      <c r="M3781" t="s">
        <v>71</v>
      </c>
      <c r="N3781" t="s">
        <v>67</v>
      </c>
    </row>
    <row r="3782" spans="1:14" x14ac:dyDescent="0.25">
      <c r="A3782" s="2">
        <v>1</v>
      </c>
      <c r="B3782" s="2">
        <v>2016</v>
      </c>
      <c r="C3782" t="s">
        <v>367</v>
      </c>
      <c r="D3782" t="s">
        <v>48</v>
      </c>
      <c r="E3782" s="2">
        <v>1</v>
      </c>
      <c r="F3782" s="2">
        <v>1</v>
      </c>
      <c r="G3782" t="s">
        <v>368</v>
      </c>
      <c r="H3782" t="s">
        <v>293</v>
      </c>
      <c r="I3782" t="s">
        <v>15</v>
      </c>
      <c r="J3782" t="s">
        <v>72</v>
      </c>
      <c r="K3782" s="3"/>
      <c r="L3782" t="s">
        <v>52</v>
      </c>
      <c r="M3782" t="s">
        <v>73</v>
      </c>
    </row>
    <row r="3783" spans="1:14" x14ac:dyDescent="0.25">
      <c r="A3783" s="2">
        <v>1</v>
      </c>
      <c r="B3783" s="2">
        <v>2016</v>
      </c>
      <c r="C3783" t="s">
        <v>367</v>
      </c>
      <c r="D3783" t="s">
        <v>48</v>
      </c>
      <c r="E3783" s="2">
        <v>1</v>
      </c>
      <c r="F3783" s="2">
        <v>1</v>
      </c>
      <c r="G3783" t="s">
        <v>368</v>
      </c>
      <c r="H3783" t="s">
        <v>293</v>
      </c>
      <c r="I3783" t="s">
        <v>15</v>
      </c>
      <c r="J3783" t="s">
        <v>74</v>
      </c>
      <c r="K3783" s="2">
        <v>1</v>
      </c>
      <c r="L3783" t="s">
        <v>75</v>
      </c>
      <c r="M3783" t="s">
        <v>76</v>
      </c>
      <c r="N3783" t="s">
        <v>77</v>
      </c>
    </row>
    <row r="3784" spans="1:14" x14ac:dyDescent="0.25">
      <c r="A3784" s="2">
        <v>1</v>
      </c>
      <c r="B3784" s="2">
        <v>2016</v>
      </c>
      <c r="C3784" t="s">
        <v>367</v>
      </c>
      <c r="D3784" t="s">
        <v>48</v>
      </c>
      <c r="E3784" s="2">
        <v>1</v>
      </c>
      <c r="F3784" s="2">
        <v>1</v>
      </c>
      <c r="G3784" t="s">
        <v>368</v>
      </c>
      <c r="H3784" t="s">
        <v>293</v>
      </c>
      <c r="I3784" t="s">
        <v>15</v>
      </c>
      <c r="J3784" t="s">
        <v>78</v>
      </c>
      <c r="K3784" s="2">
        <v>5</v>
      </c>
      <c r="L3784" t="s">
        <v>75</v>
      </c>
      <c r="M3784" t="s">
        <v>79</v>
      </c>
      <c r="N3784" t="s">
        <v>192</v>
      </c>
    </row>
    <row r="3785" spans="1:14" x14ac:dyDescent="0.25">
      <c r="A3785" s="2">
        <v>1</v>
      </c>
      <c r="B3785" s="2">
        <v>2016</v>
      </c>
      <c r="C3785" t="s">
        <v>367</v>
      </c>
      <c r="D3785" t="s">
        <v>48</v>
      </c>
      <c r="E3785" s="2">
        <v>1</v>
      </c>
      <c r="F3785" s="2">
        <v>1</v>
      </c>
      <c r="G3785" t="s">
        <v>368</v>
      </c>
      <c r="H3785" t="s">
        <v>293</v>
      </c>
      <c r="I3785" t="s">
        <v>15</v>
      </c>
      <c r="J3785" t="s">
        <v>81</v>
      </c>
      <c r="K3785" s="2">
        <v>1</v>
      </c>
      <c r="L3785" t="s">
        <v>75</v>
      </c>
      <c r="M3785" t="s">
        <v>82</v>
      </c>
      <c r="N3785" t="s">
        <v>83</v>
      </c>
    </row>
    <row r="3786" spans="1:14" x14ac:dyDescent="0.25">
      <c r="A3786" s="2">
        <v>1</v>
      </c>
      <c r="B3786" s="2">
        <v>2016</v>
      </c>
      <c r="C3786" t="s">
        <v>367</v>
      </c>
      <c r="D3786" t="s">
        <v>48</v>
      </c>
      <c r="E3786" s="2">
        <v>1</v>
      </c>
      <c r="F3786" s="2">
        <v>1</v>
      </c>
      <c r="G3786" t="s">
        <v>368</v>
      </c>
      <c r="H3786" t="s">
        <v>293</v>
      </c>
      <c r="I3786" t="s">
        <v>15</v>
      </c>
      <c r="J3786" t="s">
        <v>84</v>
      </c>
      <c r="K3786" s="2">
        <v>4</v>
      </c>
      <c r="L3786" t="s">
        <v>85</v>
      </c>
      <c r="M3786" t="s">
        <v>86</v>
      </c>
      <c r="N3786" t="s">
        <v>87</v>
      </c>
    </row>
    <row r="3787" spans="1:14" x14ac:dyDescent="0.25">
      <c r="A3787" s="2">
        <v>1</v>
      </c>
      <c r="B3787" s="2">
        <v>2016</v>
      </c>
      <c r="C3787" t="s">
        <v>367</v>
      </c>
      <c r="D3787" t="s">
        <v>48</v>
      </c>
      <c r="E3787" s="2">
        <v>1</v>
      </c>
      <c r="F3787" s="2">
        <v>1</v>
      </c>
      <c r="G3787" t="s">
        <v>368</v>
      </c>
      <c r="H3787" t="s">
        <v>293</v>
      </c>
      <c r="I3787" t="s">
        <v>15</v>
      </c>
      <c r="J3787" t="s">
        <v>88</v>
      </c>
      <c r="K3787" s="2">
        <v>4</v>
      </c>
      <c r="L3787" t="s">
        <v>85</v>
      </c>
      <c r="M3787" t="s">
        <v>89</v>
      </c>
      <c r="N3787" t="s">
        <v>87</v>
      </c>
    </row>
    <row r="3788" spans="1:14" x14ac:dyDescent="0.25">
      <c r="A3788" s="2">
        <v>1</v>
      </c>
      <c r="B3788" s="2">
        <v>2016</v>
      </c>
      <c r="C3788" t="s">
        <v>367</v>
      </c>
      <c r="D3788" t="s">
        <v>48</v>
      </c>
      <c r="E3788" s="2">
        <v>1</v>
      </c>
      <c r="F3788" s="2">
        <v>1</v>
      </c>
      <c r="G3788" t="s">
        <v>368</v>
      </c>
      <c r="H3788" t="s">
        <v>293</v>
      </c>
      <c r="I3788" t="s">
        <v>15</v>
      </c>
      <c r="J3788" t="s">
        <v>90</v>
      </c>
      <c r="K3788" s="2">
        <v>4</v>
      </c>
      <c r="L3788" t="s">
        <v>75</v>
      </c>
      <c r="M3788" t="s">
        <v>91</v>
      </c>
      <c r="N3788" t="s">
        <v>92</v>
      </c>
    </row>
    <row r="3789" spans="1:14" x14ac:dyDescent="0.25">
      <c r="A3789" s="2">
        <v>1</v>
      </c>
      <c r="B3789" s="2">
        <v>2016</v>
      </c>
      <c r="C3789" t="s">
        <v>367</v>
      </c>
      <c r="D3789" t="s">
        <v>48</v>
      </c>
      <c r="E3789" s="2">
        <v>1</v>
      </c>
      <c r="F3789" s="2">
        <v>1</v>
      </c>
      <c r="G3789" t="s">
        <v>368</v>
      </c>
      <c r="H3789" t="s">
        <v>293</v>
      </c>
      <c r="I3789" t="s">
        <v>15</v>
      </c>
      <c r="J3789" t="s">
        <v>93</v>
      </c>
      <c r="K3789" s="2">
        <v>4</v>
      </c>
      <c r="L3789" t="s">
        <v>75</v>
      </c>
      <c r="M3789" t="s">
        <v>94</v>
      </c>
      <c r="N3789" t="s">
        <v>92</v>
      </c>
    </row>
    <row r="3790" spans="1:14" x14ac:dyDescent="0.25">
      <c r="A3790" s="2">
        <v>1</v>
      </c>
      <c r="B3790" s="2">
        <v>2016</v>
      </c>
      <c r="C3790" t="s">
        <v>367</v>
      </c>
      <c r="D3790" t="s">
        <v>48</v>
      </c>
      <c r="E3790" s="2">
        <v>1</v>
      </c>
      <c r="F3790" s="2">
        <v>1</v>
      </c>
      <c r="G3790" t="s">
        <v>368</v>
      </c>
      <c r="H3790" t="s">
        <v>293</v>
      </c>
      <c r="I3790" t="s">
        <v>15</v>
      </c>
      <c r="J3790" t="s">
        <v>96</v>
      </c>
      <c r="K3790" s="2">
        <v>4</v>
      </c>
      <c r="L3790" t="s">
        <v>75</v>
      </c>
      <c r="M3790" t="s">
        <v>97</v>
      </c>
      <c r="N3790" t="s">
        <v>92</v>
      </c>
    </row>
    <row r="3791" spans="1:14" x14ac:dyDescent="0.25">
      <c r="A3791" s="2">
        <v>1</v>
      </c>
      <c r="B3791" s="2">
        <v>2016</v>
      </c>
      <c r="C3791" t="s">
        <v>367</v>
      </c>
      <c r="D3791" t="s">
        <v>48</v>
      </c>
      <c r="E3791" s="2">
        <v>1</v>
      </c>
      <c r="F3791" s="2">
        <v>1</v>
      </c>
      <c r="G3791" t="s">
        <v>368</v>
      </c>
      <c r="H3791" t="s">
        <v>293</v>
      </c>
      <c r="I3791" t="s">
        <v>15</v>
      </c>
      <c r="J3791" t="s">
        <v>98</v>
      </c>
      <c r="K3791" s="2">
        <v>5</v>
      </c>
      <c r="L3791" t="s">
        <v>85</v>
      </c>
      <c r="M3791" t="s">
        <v>99</v>
      </c>
      <c r="N3791" t="s">
        <v>185</v>
      </c>
    </row>
    <row r="3792" spans="1:14" x14ac:dyDescent="0.25">
      <c r="A3792" s="2">
        <v>1</v>
      </c>
      <c r="B3792" s="2">
        <v>2016</v>
      </c>
      <c r="C3792" t="s">
        <v>367</v>
      </c>
      <c r="D3792" t="s">
        <v>48</v>
      </c>
      <c r="E3792" s="2">
        <v>1</v>
      </c>
      <c r="F3792" s="2">
        <v>1</v>
      </c>
      <c r="G3792" t="s">
        <v>368</v>
      </c>
      <c r="H3792" t="s">
        <v>293</v>
      </c>
      <c r="I3792" t="s">
        <v>15</v>
      </c>
      <c r="J3792" t="s">
        <v>100</v>
      </c>
      <c r="K3792" s="3"/>
      <c r="L3792" t="s">
        <v>61</v>
      </c>
      <c r="M3792" t="s">
        <v>101</v>
      </c>
    </row>
    <row r="3793" spans="1:14" x14ac:dyDescent="0.25">
      <c r="A3793" s="2">
        <v>1</v>
      </c>
      <c r="B3793" s="2">
        <v>2016</v>
      </c>
      <c r="C3793" t="s">
        <v>367</v>
      </c>
      <c r="D3793" t="s">
        <v>48</v>
      </c>
      <c r="E3793" s="2">
        <v>1</v>
      </c>
      <c r="F3793" s="2">
        <v>1</v>
      </c>
      <c r="G3793" t="s">
        <v>368</v>
      </c>
      <c r="H3793" t="s">
        <v>293</v>
      </c>
      <c r="I3793" t="s">
        <v>15</v>
      </c>
      <c r="J3793" t="s">
        <v>102</v>
      </c>
      <c r="K3793" s="3"/>
      <c r="L3793" t="s">
        <v>61</v>
      </c>
      <c r="M3793" t="s">
        <v>103</v>
      </c>
    </row>
    <row r="3794" spans="1:14" x14ac:dyDescent="0.25">
      <c r="A3794" s="2">
        <v>1</v>
      </c>
      <c r="B3794" s="2">
        <v>2016</v>
      </c>
      <c r="C3794" t="s">
        <v>367</v>
      </c>
      <c r="D3794" t="s">
        <v>48</v>
      </c>
      <c r="E3794" s="2">
        <v>1</v>
      </c>
      <c r="F3794" s="2">
        <v>1</v>
      </c>
      <c r="G3794" t="s">
        <v>368</v>
      </c>
      <c r="H3794" t="s">
        <v>293</v>
      </c>
      <c r="I3794" t="s">
        <v>15</v>
      </c>
      <c r="J3794" t="s">
        <v>104</v>
      </c>
      <c r="K3794" s="3"/>
      <c r="L3794" t="s">
        <v>61</v>
      </c>
      <c r="M3794" t="s">
        <v>105</v>
      </c>
    </row>
    <row r="3795" spans="1:14" x14ac:dyDescent="0.25">
      <c r="A3795" s="2">
        <v>1</v>
      </c>
      <c r="B3795" s="2">
        <v>2016</v>
      </c>
      <c r="C3795" t="s">
        <v>367</v>
      </c>
      <c r="D3795" t="s">
        <v>48</v>
      </c>
      <c r="E3795" s="2">
        <v>1</v>
      </c>
      <c r="F3795" s="2">
        <v>1</v>
      </c>
      <c r="G3795" t="s">
        <v>368</v>
      </c>
      <c r="H3795" t="s">
        <v>293</v>
      </c>
      <c r="I3795" t="s">
        <v>15</v>
      </c>
      <c r="J3795" t="s">
        <v>106</v>
      </c>
      <c r="K3795" s="3"/>
      <c r="L3795" t="s">
        <v>61</v>
      </c>
      <c r="M3795" t="s">
        <v>107</v>
      </c>
    </row>
    <row r="3796" spans="1:14" x14ac:dyDescent="0.25">
      <c r="A3796" s="2">
        <v>1</v>
      </c>
      <c r="B3796" s="2">
        <v>2016</v>
      </c>
      <c r="C3796" t="s">
        <v>367</v>
      </c>
      <c r="D3796" t="s">
        <v>48</v>
      </c>
      <c r="E3796" s="2">
        <v>1</v>
      </c>
      <c r="F3796" s="2">
        <v>1</v>
      </c>
      <c r="G3796" t="s">
        <v>368</v>
      </c>
      <c r="H3796" t="s">
        <v>293</v>
      </c>
      <c r="I3796" t="s">
        <v>15</v>
      </c>
      <c r="J3796" t="s">
        <v>108</v>
      </c>
      <c r="K3796" s="3"/>
      <c r="L3796" t="s">
        <v>61</v>
      </c>
      <c r="M3796" t="s">
        <v>109</v>
      </c>
    </row>
    <row r="3797" spans="1:14" x14ac:dyDescent="0.25">
      <c r="A3797" s="2">
        <v>1</v>
      </c>
      <c r="B3797" s="2">
        <v>2016</v>
      </c>
      <c r="C3797" t="s">
        <v>367</v>
      </c>
      <c r="D3797" t="s">
        <v>48</v>
      </c>
      <c r="E3797" s="2">
        <v>1</v>
      </c>
      <c r="F3797" s="2">
        <v>1</v>
      </c>
      <c r="G3797" t="s">
        <v>368</v>
      </c>
      <c r="H3797" t="s">
        <v>293</v>
      </c>
      <c r="I3797" t="s">
        <v>15</v>
      </c>
      <c r="J3797" t="s">
        <v>110</v>
      </c>
      <c r="K3797" s="3"/>
      <c r="L3797" t="s">
        <v>61</v>
      </c>
      <c r="M3797" t="s">
        <v>111</v>
      </c>
    </row>
    <row r="3798" spans="1:14" x14ac:dyDescent="0.25">
      <c r="A3798" s="2">
        <v>1</v>
      </c>
      <c r="B3798" s="2">
        <v>2016</v>
      </c>
      <c r="C3798" t="s">
        <v>367</v>
      </c>
      <c r="D3798" t="s">
        <v>48</v>
      </c>
      <c r="E3798" s="2">
        <v>1</v>
      </c>
      <c r="F3798" s="2">
        <v>1</v>
      </c>
      <c r="G3798" t="s">
        <v>368</v>
      </c>
      <c r="H3798" t="s">
        <v>293</v>
      </c>
      <c r="I3798" t="s">
        <v>15</v>
      </c>
      <c r="J3798" t="s">
        <v>112</v>
      </c>
      <c r="K3798" s="3"/>
      <c r="L3798" t="s">
        <v>61</v>
      </c>
      <c r="M3798" t="s">
        <v>113</v>
      </c>
    </row>
    <row r="3799" spans="1:14" x14ac:dyDescent="0.25">
      <c r="A3799" s="2">
        <v>1</v>
      </c>
      <c r="B3799" s="2">
        <v>2016</v>
      </c>
      <c r="C3799" t="s">
        <v>367</v>
      </c>
      <c r="D3799" t="s">
        <v>48</v>
      </c>
      <c r="E3799" s="2">
        <v>1</v>
      </c>
      <c r="F3799" s="2">
        <v>1</v>
      </c>
      <c r="G3799" t="s">
        <v>368</v>
      </c>
      <c r="H3799" t="s">
        <v>293</v>
      </c>
      <c r="I3799" t="s">
        <v>15</v>
      </c>
      <c r="J3799" t="s">
        <v>114</v>
      </c>
      <c r="K3799" s="3"/>
      <c r="L3799" t="s">
        <v>61</v>
      </c>
      <c r="M3799" t="s">
        <v>115</v>
      </c>
    </row>
    <row r="3800" spans="1:14" x14ac:dyDescent="0.25">
      <c r="A3800" s="2">
        <v>1</v>
      </c>
      <c r="B3800" s="2">
        <v>2016</v>
      </c>
      <c r="C3800" t="s">
        <v>367</v>
      </c>
      <c r="D3800" t="s">
        <v>48</v>
      </c>
      <c r="E3800" s="2">
        <v>1</v>
      </c>
      <c r="F3800" s="2">
        <v>1</v>
      </c>
      <c r="G3800" t="s">
        <v>368</v>
      </c>
      <c r="H3800" t="s">
        <v>293</v>
      </c>
      <c r="I3800" t="s">
        <v>15</v>
      </c>
      <c r="J3800" t="s">
        <v>116</v>
      </c>
      <c r="K3800" s="2">
        <v>3</v>
      </c>
      <c r="L3800" t="s">
        <v>65</v>
      </c>
      <c r="M3800" t="s">
        <v>117</v>
      </c>
      <c r="N3800" t="s">
        <v>67</v>
      </c>
    </row>
    <row r="3801" spans="1:14" x14ac:dyDescent="0.25">
      <c r="A3801" s="2">
        <v>1</v>
      </c>
      <c r="B3801" s="2">
        <v>2016</v>
      </c>
      <c r="C3801" t="s">
        <v>367</v>
      </c>
      <c r="D3801" t="s">
        <v>48</v>
      </c>
      <c r="E3801" s="2">
        <v>1</v>
      </c>
      <c r="F3801" s="2">
        <v>1</v>
      </c>
      <c r="G3801" t="s">
        <v>368</v>
      </c>
      <c r="H3801" t="s">
        <v>293</v>
      </c>
      <c r="I3801" t="s">
        <v>15</v>
      </c>
      <c r="J3801" t="s">
        <v>118</v>
      </c>
      <c r="K3801" s="2">
        <v>4</v>
      </c>
      <c r="L3801" t="s">
        <v>55</v>
      </c>
      <c r="M3801" t="s">
        <v>119</v>
      </c>
      <c r="N3801" t="s">
        <v>57</v>
      </c>
    </row>
    <row r="3802" spans="1:14" x14ac:dyDescent="0.25">
      <c r="A3802" s="2">
        <v>1</v>
      </c>
      <c r="B3802" s="2">
        <v>2016</v>
      </c>
      <c r="C3802" t="s">
        <v>367</v>
      </c>
      <c r="D3802" t="s">
        <v>48</v>
      </c>
      <c r="E3802" s="2">
        <v>1</v>
      </c>
      <c r="F3802" s="2">
        <v>1</v>
      </c>
      <c r="G3802" t="s">
        <v>368</v>
      </c>
      <c r="H3802" t="s">
        <v>293</v>
      </c>
      <c r="I3802" t="s">
        <v>15</v>
      </c>
      <c r="J3802" t="s">
        <v>120</v>
      </c>
      <c r="K3802" s="2">
        <v>4</v>
      </c>
      <c r="L3802" t="s">
        <v>65</v>
      </c>
      <c r="M3802" t="s">
        <v>121</v>
      </c>
      <c r="N3802" t="s">
        <v>185</v>
      </c>
    </row>
    <row r="3803" spans="1:14" x14ac:dyDescent="0.25">
      <c r="A3803" s="2">
        <v>1</v>
      </c>
      <c r="B3803" s="2">
        <v>2016</v>
      </c>
      <c r="C3803" t="s">
        <v>367</v>
      </c>
      <c r="D3803" t="s">
        <v>48</v>
      </c>
      <c r="E3803" s="2">
        <v>1</v>
      </c>
      <c r="F3803" s="2">
        <v>1</v>
      </c>
      <c r="G3803" t="s">
        <v>368</v>
      </c>
      <c r="H3803" t="s">
        <v>293</v>
      </c>
      <c r="I3803" t="s">
        <v>15</v>
      </c>
      <c r="J3803" t="s">
        <v>122</v>
      </c>
      <c r="K3803" s="2">
        <v>5</v>
      </c>
      <c r="L3803" t="s">
        <v>85</v>
      </c>
      <c r="M3803" t="s">
        <v>123</v>
      </c>
      <c r="N3803" t="s">
        <v>185</v>
      </c>
    </row>
    <row r="3804" spans="1:14" x14ac:dyDescent="0.25">
      <c r="A3804" s="2">
        <v>1</v>
      </c>
      <c r="B3804" s="2">
        <v>2016</v>
      </c>
      <c r="C3804" t="s">
        <v>367</v>
      </c>
      <c r="D3804" t="s">
        <v>48</v>
      </c>
      <c r="E3804" s="2">
        <v>1</v>
      </c>
      <c r="F3804" s="2">
        <v>1</v>
      </c>
      <c r="G3804" t="s">
        <v>368</v>
      </c>
      <c r="H3804" t="s">
        <v>293</v>
      </c>
      <c r="I3804" t="s">
        <v>15</v>
      </c>
      <c r="J3804" t="s">
        <v>124</v>
      </c>
      <c r="K3804" s="2">
        <v>5</v>
      </c>
      <c r="L3804" t="s">
        <v>85</v>
      </c>
      <c r="M3804" t="s">
        <v>125</v>
      </c>
      <c r="N3804" t="s">
        <v>185</v>
      </c>
    </row>
    <row r="3805" spans="1:14" x14ac:dyDescent="0.25">
      <c r="A3805" s="2">
        <v>1</v>
      </c>
      <c r="B3805" s="2">
        <v>2016</v>
      </c>
      <c r="C3805" t="s">
        <v>367</v>
      </c>
      <c r="D3805" t="s">
        <v>48</v>
      </c>
      <c r="E3805" s="2">
        <v>1</v>
      </c>
      <c r="F3805" s="2">
        <v>1</v>
      </c>
      <c r="G3805" t="s">
        <v>368</v>
      </c>
      <c r="H3805" t="s">
        <v>293</v>
      </c>
      <c r="I3805" t="s">
        <v>15</v>
      </c>
      <c r="J3805" t="s">
        <v>127</v>
      </c>
      <c r="K3805" s="2">
        <v>4</v>
      </c>
      <c r="L3805" t="s">
        <v>85</v>
      </c>
      <c r="M3805" t="s">
        <v>128</v>
      </c>
      <c r="N3805" t="s">
        <v>87</v>
      </c>
    </row>
    <row r="3806" spans="1:14" x14ac:dyDescent="0.25">
      <c r="A3806" s="2">
        <v>1</v>
      </c>
      <c r="B3806" s="2">
        <v>2016</v>
      </c>
      <c r="C3806" t="s">
        <v>367</v>
      </c>
      <c r="D3806" t="s">
        <v>48</v>
      </c>
      <c r="E3806" s="2">
        <v>1</v>
      </c>
      <c r="F3806" s="2">
        <v>1</v>
      </c>
      <c r="G3806" t="s">
        <v>368</v>
      </c>
      <c r="H3806" t="s">
        <v>293</v>
      </c>
      <c r="I3806" t="s">
        <v>15</v>
      </c>
      <c r="J3806" t="s">
        <v>129</v>
      </c>
      <c r="K3806" s="2">
        <v>4</v>
      </c>
      <c r="L3806" t="s">
        <v>85</v>
      </c>
      <c r="M3806" t="s">
        <v>130</v>
      </c>
      <c r="N3806" t="s">
        <v>87</v>
      </c>
    </row>
    <row r="3807" spans="1:14" x14ac:dyDescent="0.25">
      <c r="A3807" s="2">
        <v>1</v>
      </c>
      <c r="B3807" s="2">
        <v>2016</v>
      </c>
      <c r="C3807" t="s">
        <v>367</v>
      </c>
      <c r="D3807" t="s">
        <v>48</v>
      </c>
      <c r="E3807" s="2">
        <v>1</v>
      </c>
      <c r="F3807" s="2">
        <v>1</v>
      </c>
      <c r="G3807" t="s">
        <v>368</v>
      </c>
      <c r="H3807" t="s">
        <v>293</v>
      </c>
      <c r="I3807" t="s">
        <v>15</v>
      </c>
      <c r="J3807" t="s">
        <v>131</v>
      </c>
      <c r="K3807" s="2">
        <v>4</v>
      </c>
      <c r="L3807" t="s">
        <v>85</v>
      </c>
      <c r="M3807" t="s">
        <v>132</v>
      </c>
      <c r="N3807" t="s">
        <v>87</v>
      </c>
    </row>
    <row r="3808" spans="1:14" x14ac:dyDescent="0.25">
      <c r="A3808" s="2">
        <v>1</v>
      </c>
      <c r="B3808" s="2">
        <v>2016</v>
      </c>
      <c r="C3808" t="s">
        <v>367</v>
      </c>
      <c r="D3808" t="s">
        <v>48</v>
      </c>
      <c r="E3808" s="2">
        <v>1</v>
      </c>
      <c r="F3808" s="2">
        <v>1</v>
      </c>
      <c r="G3808" t="s">
        <v>368</v>
      </c>
      <c r="H3808" t="s">
        <v>293</v>
      </c>
      <c r="I3808" t="s">
        <v>15</v>
      </c>
      <c r="J3808" t="s">
        <v>133</v>
      </c>
      <c r="K3808" s="2">
        <v>2</v>
      </c>
      <c r="L3808" t="s">
        <v>52</v>
      </c>
      <c r="M3808" t="s">
        <v>134</v>
      </c>
      <c r="N3808" t="s">
        <v>63</v>
      </c>
    </row>
    <row r="3809" spans="1:14" x14ac:dyDescent="0.25">
      <c r="A3809" s="2">
        <v>1</v>
      </c>
      <c r="B3809" s="2">
        <v>2016</v>
      </c>
      <c r="C3809" t="s">
        <v>367</v>
      </c>
      <c r="D3809" t="s">
        <v>48</v>
      </c>
      <c r="E3809" s="2">
        <v>1</v>
      </c>
      <c r="F3809" s="2">
        <v>1</v>
      </c>
      <c r="G3809" t="s">
        <v>368</v>
      </c>
      <c r="H3809" t="s">
        <v>293</v>
      </c>
      <c r="I3809" t="s">
        <v>15</v>
      </c>
      <c r="J3809" t="s">
        <v>135</v>
      </c>
      <c r="K3809" s="2">
        <v>4</v>
      </c>
      <c r="L3809" t="s">
        <v>55</v>
      </c>
      <c r="M3809" t="s">
        <v>136</v>
      </c>
      <c r="N3809" t="s">
        <v>57</v>
      </c>
    </row>
    <row r="3810" spans="1:14" x14ac:dyDescent="0.25">
      <c r="A3810" s="2">
        <v>1</v>
      </c>
      <c r="B3810" s="2">
        <v>2016</v>
      </c>
      <c r="C3810" t="s">
        <v>367</v>
      </c>
      <c r="D3810" t="s">
        <v>48</v>
      </c>
      <c r="E3810" s="2">
        <v>1</v>
      </c>
      <c r="F3810" s="2">
        <v>1</v>
      </c>
      <c r="G3810" t="s">
        <v>368</v>
      </c>
      <c r="H3810" t="s">
        <v>293</v>
      </c>
      <c r="I3810" t="s">
        <v>15</v>
      </c>
      <c r="J3810" t="s">
        <v>137</v>
      </c>
      <c r="K3810" s="2">
        <v>4</v>
      </c>
      <c r="L3810" t="s">
        <v>55</v>
      </c>
      <c r="M3810" t="s">
        <v>138</v>
      </c>
      <c r="N3810" t="s">
        <v>57</v>
      </c>
    </row>
    <row r="3811" spans="1:14" x14ac:dyDescent="0.25">
      <c r="A3811" s="2">
        <v>1</v>
      </c>
      <c r="B3811" s="2">
        <v>2016</v>
      </c>
      <c r="C3811" t="s">
        <v>367</v>
      </c>
      <c r="D3811" t="s">
        <v>48</v>
      </c>
      <c r="E3811" s="2">
        <v>1</v>
      </c>
      <c r="F3811" s="2">
        <v>1</v>
      </c>
      <c r="G3811" t="s">
        <v>368</v>
      </c>
      <c r="H3811" t="s">
        <v>293</v>
      </c>
      <c r="I3811" t="s">
        <v>15</v>
      </c>
      <c r="J3811" t="s">
        <v>139</v>
      </c>
      <c r="K3811" s="2">
        <v>4</v>
      </c>
      <c r="L3811" t="s">
        <v>85</v>
      </c>
      <c r="M3811" t="s">
        <v>140</v>
      </c>
      <c r="N3811" t="s">
        <v>87</v>
      </c>
    </row>
    <row r="3812" spans="1:14" x14ac:dyDescent="0.25">
      <c r="A3812" s="2">
        <v>1</v>
      </c>
      <c r="B3812" s="2">
        <v>2016</v>
      </c>
      <c r="C3812" t="s">
        <v>367</v>
      </c>
      <c r="D3812" t="s">
        <v>48</v>
      </c>
      <c r="E3812" s="2">
        <v>1</v>
      </c>
      <c r="F3812" s="2">
        <v>1</v>
      </c>
      <c r="G3812" t="s">
        <v>368</v>
      </c>
      <c r="H3812" t="s">
        <v>293</v>
      </c>
      <c r="I3812" t="s">
        <v>15</v>
      </c>
      <c r="J3812" t="s">
        <v>141</v>
      </c>
      <c r="K3812" s="2">
        <v>4</v>
      </c>
      <c r="L3812" t="s">
        <v>85</v>
      </c>
      <c r="M3812" t="s">
        <v>142</v>
      </c>
      <c r="N3812" t="s">
        <v>87</v>
      </c>
    </row>
    <row r="3813" spans="1:14" x14ac:dyDescent="0.25">
      <c r="A3813" s="2">
        <v>1</v>
      </c>
      <c r="B3813" s="2">
        <v>2016</v>
      </c>
      <c r="C3813" t="s">
        <v>367</v>
      </c>
      <c r="D3813" t="s">
        <v>48</v>
      </c>
      <c r="E3813" s="2">
        <v>1</v>
      </c>
      <c r="F3813" s="2">
        <v>1</v>
      </c>
      <c r="G3813" t="s">
        <v>368</v>
      </c>
      <c r="H3813" t="s">
        <v>293</v>
      </c>
      <c r="I3813" t="s">
        <v>15</v>
      </c>
      <c r="J3813" t="s">
        <v>143</v>
      </c>
      <c r="K3813" s="2">
        <v>4</v>
      </c>
      <c r="L3813" t="s">
        <v>85</v>
      </c>
      <c r="M3813" t="s">
        <v>144</v>
      </c>
      <c r="N3813" t="s">
        <v>87</v>
      </c>
    </row>
    <row r="3814" spans="1:14" x14ac:dyDescent="0.25">
      <c r="A3814" s="2">
        <v>1</v>
      </c>
      <c r="B3814" s="2">
        <v>2016</v>
      </c>
      <c r="C3814" t="s">
        <v>367</v>
      </c>
      <c r="D3814" t="s">
        <v>48</v>
      </c>
      <c r="E3814" s="2">
        <v>1</v>
      </c>
      <c r="F3814" s="2">
        <v>1</v>
      </c>
      <c r="G3814" t="s">
        <v>368</v>
      </c>
      <c r="H3814" t="s">
        <v>293</v>
      </c>
      <c r="I3814" t="s">
        <v>15</v>
      </c>
      <c r="J3814" t="s">
        <v>145</v>
      </c>
      <c r="K3814" s="2">
        <v>4</v>
      </c>
      <c r="L3814" t="s">
        <v>55</v>
      </c>
      <c r="M3814" t="s">
        <v>146</v>
      </c>
      <c r="N3814" t="s">
        <v>57</v>
      </c>
    </row>
    <row r="3815" spans="1:14" x14ac:dyDescent="0.25">
      <c r="A3815" s="2">
        <v>1</v>
      </c>
      <c r="B3815" s="2">
        <v>2016</v>
      </c>
      <c r="C3815" t="s">
        <v>367</v>
      </c>
      <c r="D3815" t="s">
        <v>48</v>
      </c>
      <c r="E3815" s="2">
        <v>1</v>
      </c>
      <c r="F3815" s="2">
        <v>1</v>
      </c>
      <c r="G3815" t="s">
        <v>368</v>
      </c>
      <c r="H3815" t="s">
        <v>293</v>
      </c>
      <c r="I3815" t="s">
        <v>15</v>
      </c>
      <c r="J3815" t="s">
        <v>147</v>
      </c>
      <c r="K3815" s="2">
        <v>5</v>
      </c>
      <c r="L3815" t="s">
        <v>55</v>
      </c>
      <c r="M3815" t="s">
        <v>148</v>
      </c>
      <c r="N3815" t="s">
        <v>185</v>
      </c>
    </row>
    <row r="3816" spans="1:14" x14ac:dyDescent="0.25">
      <c r="A3816" s="2">
        <v>1</v>
      </c>
      <c r="B3816" s="2">
        <v>2016</v>
      </c>
      <c r="C3816" t="s">
        <v>367</v>
      </c>
      <c r="D3816" t="s">
        <v>48</v>
      </c>
      <c r="E3816" s="2">
        <v>1</v>
      </c>
      <c r="F3816" s="2">
        <v>1</v>
      </c>
      <c r="G3816" t="s">
        <v>368</v>
      </c>
      <c r="H3816" t="s">
        <v>293</v>
      </c>
      <c r="I3816" t="s">
        <v>15</v>
      </c>
      <c r="J3816" t="s">
        <v>149</v>
      </c>
      <c r="K3816" s="2">
        <v>5</v>
      </c>
      <c r="L3816" t="s">
        <v>55</v>
      </c>
      <c r="M3816" t="s">
        <v>150</v>
      </c>
      <c r="N3816" t="s">
        <v>185</v>
      </c>
    </row>
    <row r="3817" spans="1:14" x14ac:dyDescent="0.25">
      <c r="A3817" s="2">
        <v>1</v>
      </c>
      <c r="B3817" s="2">
        <v>2016</v>
      </c>
      <c r="C3817" t="s">
        <v>367</v>
      </c>
      <c r="D3817" t="s">
        <v>48</v>
      </c>
      <c r="E3817" s="2">
        <v>1</v>
      </c>
      <c r="F3817" s="2">
        <v>1</v>
      </c>
      <c r="G3817" t="s">
        <v>368</v>
      </c>
      <c r="H3817" t="s">
        <v>293</v>
      </c>
      <c r="I3817" t="s">
        <v>15</v>
      </c>
      <c r="J3817" t="s">
        <v>151</v>
      </c>
      <c r="K3817" s="3"/>
      <c r="L3817" t="s">
        <v>52</v>
      </c>
      <c r="M3817" t="s">
        <v>152</v>
      </c>
    </row>
    <row r="3818" spans="1:14" x14ac:dyDescent="0.25">
      <c r="A3818" s="2">
        <v>1</v>
      </c>
      <c r="B3818" s="2">
        <v>2016</v>
      </c>
      <c r="C3818" t="s">
        <v>367</v>
      </c>
      <c r="D3818" t="s">
        <v>48</v>
      </c>
      <c r="E3818" s="2">
        <v>1</v>
      </c>
      <c r="F3818" s="2">
        <v>1</v>
      </c>
      <c r="G3818" t="s">
        <v>368</v>
      </c>
      <c r="H3818" t="s">
        <v>293</v>
      </c>
      <c r="I3818" t="s">
        <v>15</v>
      </c>
      <c r="J3818" t="s">
        <v>153</v>
      </c>
      <c r="K3818" s="2">
        <v>8</v>
      </c>
      <c r="L3818" t="s">
        <v>75</v>
      </c>
      <c r="M3818" t="s">
        <v>154</v>
      </c>
      <c r="N3818" t="s">
        <v>268</v>
      </c>
    </row>
    <row r="3819" spans="1:14" x14ac:dyDescent="0.25">
      <c r="A3819" s="2">
        <v>1</v>
      </c>
      <c r="B3819" s="2">
        <v>2016</v>
      </c>
      <c r="C3819" t="s">
        <v>367</v>
      </c>
      <c r="D3819" t="s">
        <v>48</v>
      </c>
      <c r="E3819" s="2">
        <v>1</v>
      </c>
      <c r="F3819" s="2">
        <v>1</v>
      </c>
      <c r="G3819" t="s">
        <v>368</v>
      </c>
      <c r="H3819" t="s">
        <v>293</v>
      </c>
      <c r="I3819" t="s">
        <v>15</v>
      </c>
      <c r="J3819" t="s">
        <v>156</v>
      </c>
      <c r="K3819" s="2">
        <v>1</v>
      </c>
      <c r="L3819" t="s">
        <v>75</v>
      </c>
      <c r="M3819" t="s">
        <v>157</v>
      </c>
      <c r="N3819" t="s">
        <v>158</v>
      </c>
    </row>
    <row r="3820" spans="1:14" x14ac:dyDescent="0.25">
      <c r="A3820" s="2">
        <v>1</v>
      </c>
      <c r="B3820" s="2">
        <v>2016</v>
      </c>
      <c r="C3820" t="s">
        <v>367</v>
      </c>
      <c r="D3820" t="s">
        <v>48</v>
      </c>
      <c r="E3820" s="2">
        <v>1</v>
      </c>
      <c r="F3820" s="2">
        <v>1</v>
      </c>
      <c r="G3820" t="s">
        <v>368</v>
      </c>
      <c r="H3820" t="s">
        <v>293</v>
      </c>
      <c r="I3820" t="s">
        <v>15</v>
      </c>
      <c r="J3820" t="s">
        <v>159</v>
      </c>
      <c r="K3820" s="3"/>
      <c r="L3820" t="s">
        <v>52</v>
      </c>
      <c r="M3820" t="s">
        <v>160</v>
      </c>
    </row>
    <row r="3821" spans="1:14" x14ac:dyDescent="0.25">
      <c r="A3821" s="2">
        <v>1</v>
      </c>
      <c r="B3821" s="2">
        <v>2016</v>
      </c>
      <c r="C3821" t="s">
        <v>367</v>
      </c>
      <c r="D3821" t="s">
        <v>48</v>
      </c>
      <c r="E3821" s="2">
        <v>1</v>
      </c>
      <c r="F3821" s="2">
        <v>1</v>
      </c>
      <c r="G3821" t="s">
        <v>368</v>
      </c>
      <c r="H3821" t="s">
        <v>293</v>
      </c>
      <c r="I3821" t="s">
        <v>15</v>
      </c>
      <c r="J3821" t="s">
        <v>161</v>
      </c>
      <c r="K3821" s="3"/>
      <c r="L3821" t="s">
        <v>52</v>
      </c>
      <c r="M3821" t="s">
        <v>162</v>
      </c>
    </row>
    <row r="3822" spans="1:14" x14ac:dyDescent="0.25">
      <c r="A3822" s="2">
        <v>1</v>
      </c>
      <c r="B3822" s="2">
        <v>2016</v>
      </c>
      <c r="C3822" t="s">
        <v>367</v>
      </c>
      <c r="D3822" t="s">
        <v>48</v>
      </c>
      <c r="E3822" s="2">
        <v>1</v>
      </c>
      <c r="F3822" s="2">
        <v>1</v>
      </c>
      <c r="G3822" t="s">
        <v>368</v>
      </c>
      <c r="H3822" t="s">
        <v>293</v>
      </c>
      <c r="I3822" t="s">
        <v>15</v>
      </c>
      <c r="J3822" t="s">
        <v>163</v>
      </c>
      <c r="K3822" s="2">
        <v>1</v>
      </c>
      <c r="L3822" t="s">
        <v>52</v>
      </c>
      <c r="M3822" t="s">
        <v>164</v>
      </c>
      <c r="N3822" t="s">
        <v>165</v>
      </c>
    </row>
    <row r="3823" spans="1:14" x14ac:dyDescent="0.25">
      <c r="A3823" s="2">
        <v>1</v>
      </c>
      <c r="B3823" s="2">
        <v>2016</v>
      </c>
      <c r="C3823" t="s">
        <v>367</v>
      </c>
      <c r="D3823" t="s">
        <v>48</v>
      </c>
      <c r="E3823" s="2">
        <v>1</v>
      </c>
      <c r="F3823" s="2">
        <v>1</v>
      </c>
      <c r="G3823" t="s">
        <v>368</v>
      </c>
      <c r="H3823" t="s">
        <v>293</v>
      </c>
      <c r="I3823" t="s">
        <v>15</v>
      </c>
      <c r="J3823" t="s">
        <v>166</v>
      </c>
      <c r="K3823" s="2">
        <v>4</v>
      </c>
      <c r="L3823" t="s">
        <v>55</v>
      </c>
      <c r="M3823" t="s">
        <v>167</v>
      </c>
      <c r="N3823" t="s">
        <v>57</v>
      </c>
    </row>
    <row r="3824" spans="1:14" x14ac:dyDescent="0.25">
      <c r="A3824" s="2">
        <v>1</v>
      </c>
      <c r="B3824" s="2">
        <v>2016</v>
      </c>
      <c r="C3824" t="s">
        <v>369</v>
      </c>
      <c r="D3824" t="s">
        <v>48</v>
      </c>
      <c r="E3824" s="2">
        <v>1</v>
      </c>
      <c r="F3824" s="2">
        <v>0</v>
      </c>
      <c r="G3824" t="s">
        <v>215</v>
      </c>
      <c r="H3824" t="s">
        <v>215</v>
      </c>
      <c r="I3824" t="s">
        <v>21</v>
      </c>
      <c r="J3824" t="s">
        <v>51</v>
      </c>
      <c r="K3824" s="3"/>
      <c r="L3824" t="s">
        <v>52</v>
      </c>
      <c r="M3824" t="s">
        <v>53</v>
      </c>
    </row>
    <row r="3825" spans="1:14" x14ac:dyDescent="0.25">
      <c r="A3825" s="2">
        <v>1</v>
      </c>
      <c r="B3825" s="2">
        <v>2016</v>
      </c>
      <c r="C3825" t="s">
        <v>369</v>
      </c>
      <c r="D3825" t="s">
        <v>48</v>
      </c>
      <c r="E3825" s="2">
        <v>1</v>
      </c>
      <c r="F3825" s="2">
        <v>0</v>
      </c>
      <c r="G3825" t="s">
        <v>215</v>
      </c>
      <c r="H3825" t="s">
        <v>215</v>
      </c>
      <c r="I3825" t="s">
        <v>21</v>
      </c>
      <c r="J3825" t="s">
        <v>54</v>
      </c>
      <c r="K3825" s="2">
        <v>3</v>
      </c>
      <c r="L3825" t="s">
        <v>55</v>
      </c>
      <c r="M3825" t="s">
        <v>56</v>
      </c>
      <c r="N3825" t="s">
        <v>178</v>
      </c>
    </row>
    <row r="3826" spans="1:14" x14ac:dyDescent="0.25">
      <c r="A3826" s="2">
        <v>1</v>
      </c>
      <c r="B3826" s="2">
        <v>2016</v>
      </c>
      <c r="C3826" t="s">
        <v>369</v>
      </c>
      <c r="D3826" t="s">
        <v>48</v>
      </c>
      <c r="E3826" s="2">
        <v>1</v>
      </c>
      <c r="F3826" s="2">
        <v>0</v>
      </c>
      <c r="G3826" t="s">
        <v>215</v>
      </c>
      <c r="H3826" t="s">
        <v>215</v>
      </c>
      <c r="I3826" t="s">
        <v>21</v>
      </c>
      <c r="J3826" t="s">
        <v>58</v>
      </c>
      <c r="K3826" s="2">
        <v>2</v>
      </c>
      <c r="L3826" t="s">
        <v>55</v>
      </c>
      <c r="M3826" t="s">
        <v>59</v>
      </c>
      <c r="N3826" t="s">
        <v>187</v>
      </c>
    </row>
    <row r="3827" spans="1:14" x14ac:dyDescent="0.25">
      <c r="A3827" s="2">
        <v>1</v>
      </c>
      <c r="B3827" s="2">
        <v>2016</v>
      </c>
      <c r="C3827" t="s">
        <v>369</v>
      </c>
      <c r="D3827" t="s">
        <v>48</v>
      </c>
      <c r="E3827" s="2">
        <v>1</v>
      </c>
      <c r="F3827" s="2">
        <v>0</v>
      </c>
      <c r="G3827" t="s">
        <v>215</v>
      </c>
      <c r="H3827" t="s">
        <v>215</v>
      </c>
      <c r="I3827" t="s">
        <v>21</v>
      </c>
      <c r="J3827" t="s">
        <v>60</v>
      </c>
      <c r="K3827" s="2">
        <v>2</v>
      </c>
      <c r="L3827" t="s">
        <v>61</v>
      </c>
      <c r="M3827" t="s">
        <v>62</v>
      </c>
      <c r="N3827" t="s">
        <v>63</v>
      </c>
    </row>
    <row r="3828" spans="1:14" x14ac:dyDescent="0.25">
      <c r="A3828" s="2">
        <v>1</v>
      </c>
      <c r="B3828" s="2">
        <v>2016</v>
      </c>
      <c r="C3828" t="s">
        <v>369</v>
      </c>
      <c r="D3828" t="s">
        <v>48</v>
      </c>
      <c r="E3828" s="2">
        <v>1</v>
      </c>
      <c r="F3828" s="2">
        <v>0</v>
      </c>
      <c r="G3828" t="s">
        <v>215</v>
      </c>
      <c r="H3828" t="s">
        <v>215</v>
      </c>
      <c r="I3828" t="s">
        <v>21</v>
      </c>
      <c r="J3828" t="s">
        <v>64</v>
      </c>
      <c r="K3828" s="2">
        <v>2</v>
      </c>
      <c r="L3828" t="s">
        <v>65</v>
      </c>
      <c r="M3828" t="s">
        <v>66</v>
      </c>
      <c r="N3828" t="s">
        <v>186</v>
      </c>
    </row>
    <row r="3829" spans="1:14" x14ac:dyDescent="0.25">
      <c r="A3829" s="2">
        <v>1</v>
      </c>
      <c r="B3829" s="2">
        <v>2016</v>
      </c>
      <c r="C3829" t="s">
        <v>369</v>
      </c>
      <c r="D3829" t="s">
        <v>48</v>
      </c>
      <c r="E3829" s="2">
        <v>1</v>
      </c>
      <c r="F3829" s="2">
        <v>0</v>
      </c>
      <c r="G3829" t="s">
        <v>215</v>
      </c>
      <c r="H3829" t="s">
        <v>215</v>
      </c>
      <c r="I3829" t="s">
        <v>21</v>
      </c>
      <c r="J3829" t="s">
        <v>68</v>
      </c>
      <c r="K3829" s="2">
        <v>1</v>
      </c>
      <c r="L3829" t="s">
        <v>65</v>
      </c>
      <c r="M3829" t="s">
        <v>69</v>
      </c>
      <c r="N3829" t="s">
        <v>230</v>
      </c>
    </row>
    <row r="3830" spans="1:14" x14ac:dyDescent="0.25">
      <c r="A3830" s="2">
        <v>1</v>
      </c>
      <c r="B3830" s="2">
        <v>2016</v>
      </c>
      <c r="C3830" t="s">
        <v>369</v>
      </c>
      <c r="D3830" t="s">
        <v>48</v>
      </c>
      <c r="E3830" s="2">
        <v>1</v>
      </c>
      <c r="F3830" s="2">
        <v>0</v>
      </c>
      <c r="G3830" t="s">
        <v>215</v>
      </c>
      <c r="H3830" t="s">
        <v>215</v>
      </c>
      <c r="I3830" t="s">
        <v>21</v>
      </c>
      <c r="J3830" t="s">
        <v>70</v>
      </c>
      <c r="K3830" s="2">
        <v>2</v>
      </c>
      <c r="L3830" t="s">
        <v>65</v>
      </c>
      <c r="M3830" t="s">
        <v>71</v>
      </c>
      <c r="N3830" t="s">
        <v>186</v>
      </c>
    </row>
    <row r="3831" spans="1:14" x14ac:dyDescent="0.25">
      <c r="A3831" s="2">
        <v>1</v>
      </c>
      <c r="B3831" s="2">
        <v>2016</v>
      </c>
      <c r="C3831" t="s">
        <v>369</v>
      </c>
      <c r="D3831" t="s">
        <v>48</v>
      </c>
      <c r="E3831" s="2">
        <v>1</v>
      </c>
      <c r="F3831" s="2">
        <v>0</v>
      </c>
      <c r="G3831" t="s">
        <v>215</v>
      </c>
      <c r="H3831" t="s">
        <v>215</v>
      </c>
      <c r="I3831" t="s">
        <v>21</v>
      </c>
      <c r="J3831" t="s">
        <v>72</v>
      </c>
      <c r="K3831" s="3"/>
      <c r="L3831" t="s">
        <v>52</v>
      </c>
      <c r="M3831" t="s">
        <v>73</v>
      </c>
    </row>
    <row r="3832" spans="1:14" x14ac:dyDescent="0.25">
      <c r="A3832" s="2">
        <v>1</v>
      </c>
      <c r="B3832" s="2">
        <v>2016</v>
      </c>
      <c r="C3832" t="s">
        <v>369</v>
      </c>
      <c r="D3832" t="s">
        <v>48</v>
      </c>
      <c r="E3832" s="2">
        <v>1</v>
      </c>
      <c r="F3832" s="2">
        <v>0</v>
      </c>
      <c r="G3832" t="s">
        <v>215</v>
      </c>
      <c r="H3832" t="s">
        <v>215</v>
      </c>
      <c r="I3832" t="s">
        <v>21</v>
      </c>
      <c r="J3832" t="s">
        <v>74</v>
      </c>
      <c r="K3832" s="2">
        <v>3</v>
      </c>
      <c r="L3832" t="s">
        <v>75</v>
      </c>
      <c r="M3832" t="s">
        <v>76</v>
      </c>
      <c r="N3832" t="s">
        <v>221</v>
      </c>
    </row>
    <row r="3833" spans="1:14" x14ac:dyDescent="0.25">
      <c r="A3833" s="2">
        <v>1</v>
      </c>
      <c r="B3833" s="2">
        <v>2016</v>
      </c>
      <c r="C3833" t="s">
        <v>369</v>
      </c>
      <c r="D3833" t="s">
        <v>48</v>
      </c>
      <c r="E3833" s="2">
        <v>1</v>
      </c>
      <c r="F3833" s="2">
        <v>0</v>
      </c>
      <c r="G3833" t="s">
        <v>215</v>
      </c>
      <c r="H3833" t="s">
        <v>215</v>
      </c>
      <c r="I3833" t="s">
        <v>21</v>
      </c>
      <c r="J3833" t="s">
        <v>78</v>
      </c>
      <c r="K3833" s="2">
        <v>1</v>
      </c>
      <c r="L3833" t="s">
        <v>75</v>
      </c>
      <c r="M3833" t="s">
        <v>79</v>
      </c>
      <c r="N3833" t="s">
        <v>80</v>
      </c>
    </row>
    <row r="3834" spans="1:14" x14ac:dyDescent="0.25">
      <c r="A3834" s="2">
        <v>1</v>
      </c>
      <c r="B3834" s="2">
        <v>2016</v>
      </c>
      <c r="C3834" t="s">
        <v>369</v>
      </c>
      <c r="D3834" t="s">
        <v>48</v>
      </c>
      <c r="E3834" s="2">
        <v>1</v>
      </c>
      <c r="F3834" s="2">
        <v>0</v>
      </c>
      <c r="G3834" t="s">
        <v>215</v>
      </c>
      <c r="H3834" t="s">
        <v>215</v>
      </c>
      <c r="I3834" t="s">
        <v>21</v>
      </c>
      <c r="J3834" t="s">
        <v>81</v>
      </c>
      <c r="K3834" s="2">
        <v>5</v>
      </c>
      <c r="L3834" t="s">
        <v>75</v>
      </c>
      <c r="M3834" t="s">
        <v>82</v>
      </c>
      <c r="N3834" t="s">
        <v>280</v>
      </c>
    </row>
    <row r="3835" spans="1:14" x14ac:dyDescent="0.25">
      <c r="A3835" s="2">
        <v>1</v>
      </c>
      <c r="B3835" s="2">
        <v>2016</v>
      </c>
      <c r="C3835" t="s">
        <v>369</v>
      </c>
      <c r="D3835" t="s">
        <v>48</v>
      </c>
      <c r="E3835" s="2">
        <v>1</v>
      </c>
      <c r="F3835" s="2">
        <v>0</v>
      </c>
      <c r="G3835" t="s">
        <v>215</v>
      </c>
      <c r="H3835" t="s">
        <v>215</v>
      </c>
      <c r="I3835" t="s">
        <v>21</v>
      </c>
      <c r="J3835" t="s">
        <v>84</v>
      </c>
      <c r="K3835" s="2">
        <v>3</v>
      </c>
      <c r="L3835" t="s">
        <v>85</v>
      </c>
      <c r="M3835" t="s">
        <v>86</v>
      </c>
      <c r="N3835" t="s">
        <v>126</v>
      </c>
    </row>
    <row r="3836" spans="1:14" x14ac:dyDescent="0.25">
      <c r="A3836" s="2">
        <v>1</v>
      </c>
      <c r="B3836" s="2">
        <v>2016</v>
      </c>
      <c r="C3836" t="s">
        <v>369</v>
      </c>
      <c r="D3836" t="s">
        <v>48</v>
      </c>
      <c r="E3836" s="2">
        <v>1</v>
      </c>
      <c r="F3836" s="2">
        <v>0</v>
      </c>
      <c r="G3836" t="s">
        <v>215</v>
      </c>
      <c r="H3836" t="s">
        <v>215</v>
      </c>
      <c r="I3836" t="s">
        <v>21</v>
      </c>
      <c r="J3836" t="s">
        <v>88</v>
      </c>
      <c r="K3836" s="2">
        <v>2</v>
      </c>
      <c r="L3836" t="s">
        <v>85</v>
      </c>
      <c r="M3836" t="s">
        <v>89</v>
      </c>
      <c r="N3836" t="s">
        <v>176</v>
      </c>
    </row>
    <row r="3837" spans="1:14" x14ac:dyDescent="0.25">
      <c r="A3837" s="2">
        <v>1</v>
      </c>
      <c r="B3837" s="2">
        <v>2016</v>
      </c>
      <c r="C3837" t="s">
        <v>369</v>
      </c>
      <c r="D3837" t="s">
        <v>48</v>
      </c>
      <c r="E3837" s="2">
        <v>1</v>
      </c>
      <c r="F3837" s="2">
        <v>0</v>
      </c>
      <c r="G3837" t="s">
        <v>215</v>
      </c>
      <c r="H3837" t="s">
        <v>215</v>
      </c>
      <c r="I3837" t="s">
        <v>21</v>
      </c>
      <c r="J3837" t="s">
        <v>90</v>
      </c>
      <c r="K3837" s="2">
        <v>4</v>
      </c>
      <c r="L3837" t="s">
        <v>75</v>
      </c>
      <c r="M3837" t="s">
        <v>91</v>
      </c>
      <c r="N3837" t="s">
        <v>92</v>
      </c>
    </row>
    <row r="3838" spans="1:14" x14ac:dyDescent="0.25">
      <c r="A3838" s="2">
        <v>1</v>
      </c>
      <c r="B3838" s="2">
        <v>2016</v>
      </c>
      <c r="C3838" t="s">
        <v>369</v>
      </c>
      <c r="D3838" t="s">
        <v>48</v>
      </c>
      <c r="E3838" s="2">
        <v>1</v>
      </c>
      <c r="F3838" s="2">
        <v>0</v>
      </c>
      <c r="G3838" t="s">
        <v>215</v>
      </c>
      <c r="H3838" t="s">
        <v>215</v>
      </c>
      <c r="I3838" t="s">
        <v>21</v>
      </c>
      <c r="J3838" t="s">
        <v>93</v>
      </c>
      <c r="K3838" s="2">
        <v>3</v>
      </c>
      <c r="L3838" t="s">
        <v>75</v>
      </c>
      <c r="M3838" t="s">
        <v>94</v>
      </c>
      <c r="N3838" t="s">
        <v>95</v>
      </c>
    </row>
    <row r="3839" spans="1:14" x14ac:dyDescent="0.25">
      <c r="A3839" s="2">
        <v>1</v>
      </c>
      <c r="B3839" s="2">
        <v>2016</v>
      </c>
      <c r="C3839" t="s">
        <v>369</v>
      </c>
      <c r="D3839" t="s">
        <v>48</v>
      </c>
      <c r="E3839" s="2">
        <v>1</v>
      </c>
      <c r="F3839" s="2">
        <v>0</v>
      </c>
      <c r="G3839" t="s">
        <v>215</v>
      </c>
      <c r="H3839" t="s">
        <v>215</v>
      </c>
      <c r="I3839" t="s">
        <v>21</v>
      </c>
      <c r="J3839" t="s">
        <v>96</v>
      </c>
      <c r="K3839" s="2">
        <v>3</v>
      </c>
      <c r="L3839" t="s">
        <v>75</v>
      </c>
      <c r="M3839" t="s">
        <v>97</v>
      </c>
      <c r="N3839" t="s">
        <v>95</v>
      </c>
    </row>
    <row r="3840" spans="1:14" x14ac:dyDescent="0.25">
      <c r="A3840" s="2">
        <v>1</v>
      </c>
      <c r="B3840" s="2">
        <v>2016</v>
      </c>
      <c r="C3840" t="s">
        <v>369</v>
      </c>
      <c r="D3840" t="s">
        <v>48</v>
      </c>
      <c r="E3840" s="2">
        <v>1</v>
      </c>
      <c r="F3840" s="2">
        <v>0</v>
      </c>
      <c r="G3840" t="s">
        <v>215</v>
      </c>
      <c r="H3840" t="s">
        <v>215</v>
      </c>
      <c r="I3840" t="s">
        <v>21</v>
      </c>
      <c r="J3840" t="s">
        <v>98</v>
      </c>
      <c r="K3840" s="2">
        <v>3</v>
      </c>
      <c r="L3840" t="s">
        <v>85</v>
      </c>
      <c r="M3840" t="s">
        <v>99</v>
      </c>
      <c r="N3840" t="s">
        <v>126</v>
      </c>
    </row>
    <row r="3841" spans="1:14" x14ac:dyDescent="0.25">
      <c r="A3841" s="2">
        <v>1</v>
      </c>
      <c r="B3841" s="2">
        <v>2016</v>
      </c>
      <c r="C3841" t="s">
        <v>369</v>
      </c>
      <c r="D3841" t="s">
        <v>48</v>
      </c>
      <c r="E3841" s="2">
        <v>1</v>
      </c>
      <c r="F3841" s="2">
        <v>0</v>
      </c>
      <c r="G3841" t="s">
        <v>215</v>
      </c>
      <c r="H3841" t="s">
        <v>215</v>
      </c>
      <c r="I3841" t="s">
        <v>21</v>
      </c>
      <c r="J3841" t="s">
        <v>100</v>
      </c>
      <c r="K3841" s="3"/>
      <c r="L3841" t="s">
        <v>61</v>
      </c>
      <c r="M3841" t="s">
        <v>101</v>
      </c>
    </row>
    <row r="3842" spans="1:14" x14ac:dyDescent="0.25">
      <c r="A3842" s="2">
        <v>1</v>
      </c>
      <c r="B3842" s="2">
        <v>2016</v>
      </c>
      <c r="C3842" t="s">
        <v>369</v>
      </c>
      <c r="D3842" t="s">
        <v>48</v>
      </c>
      <c r="E3842" s="2">
        <v>1</v>
      </c>
      <c r="F3842" s="2">
        <v>0</v>
      </c>
      <c r="G3842" t="s">
        <v>215</v>
      </c>
      <c r="H3842" t="s">
        <v>215</v>
      </c>
      <c r="I3842" t="s">
        <v>21</v>
      </c>
      <c r="J3842" t="s">
        <v>102</v>
      </c>
      <c r="K3842" s="3"/>
      <c r="L3842" t="s">
        <v>61</v>
      </c>
      <c r="M3842" t="s">
        <v>103</v>
      </c>
    </row>
    <row r="3843" spans="1:14" x14ac:dyDescent="0.25">
      <c r="A3843" s="2">
        <v>1</v>
      </c>
      <c r="B3843" s="2">
        <v>2016</v>
      </c>
      <c r="C3843" t="s">
        <v>369</v>
      </c>
      <c r="D3843" t="s">
        <v>48</v>
      </c>
      <c r="E3843" s="2">
        <v>1</v>
      </c>
      <c r="F3843" s="2">
        <v>0</v>
      </c>
      <c r="G3843" t="s">
        <v>215</v>
      </c>
      <c r="H3843" t="s">
        <v>215</v>
      </c>
      <c r="I3843" t="s">
        <v>21</v>
      </c>
      <c r="J3843" t="s">
        <v>104</v>
      </c>
      <c r="K3843" s="3"/>
      <c r="L3843" t="s">
        <v>61</v>
      </c>
      <c r="M3843" t="s">
        <v>105</v>
      </c>
    </row>
    <row r="3844" spans="1:14" x14ac:dyDescent="0.25">
      <c r="A3844" s="2">
        <v>1</v>
      </c>
      <c r="B3844" s="2">
        <v>2016</v>
      </c>
      <c r="C3844" t="s">
        <v>369</v>
      </c>
      <c r="D3844" t="s">
        <v>48</v>
      </c>
      <c r="E3844" s="2">
        <v>1</v>
      </c>
      <c r="F3844" s="2">
        <v>0</v>
      </c>
      <c r="G3844" t="s">
        <v>215</v>
      </c>
      <c r="H3844" t="s">
        <v>215</v>
      </c>
      <c r="I3844" t="s">
        <v>21</v>
      </c>
      <c r="J3844" t="s">
        <v>106</v>
      </c>
      <c r="K3844" s="3"/>
      <c r="L3844" t="s">
        <v>61</v>
      </c>
      <c r="M3844" t="s">
        <v>107</v>
      </c>
    </row>
    <row r="3845" spans="1:14" x14ac:dyDescent="0.25">
      <c r="A3845" s="2">
        <v>1</v>
      </c>
      <c r="B3845" s="2">
        <v>2016</v>
      </c>
      <c r="C3845" t="s">
        <v>369</v>
      </c>
      <c r="D3845" t="s">
        <v>48</v>
      </c>
      <c r="E3845" s="2">
        <v>1</v>
      </c>
      <c r="F3845" s="2">
        <v>0</v>
      </c>
      <c r="G3845" t="s">
        <v>215</v>
      </c>
      <c r="H3845" t="s">
        <v>215</v>
      </c>
      <c r="I3845" t="s">
        <v>21</v>
      </c>
      <c r="J3845" t="s">
        <v>108</v>
      </c>
      <c r="K3845" s="3"/>
      <c r="L3845" t="s">
        <v>61</v>
      </c>
      <c r="M3845" t="s">
        <v>109</v>
      </c>
    </row>
    <row r="3846" spans="1:14" x14ac:dyDescent="0.25">
      <c r="A3846" s="2">
        <v>1</v>
      </c>
      <c r="B3846" s="2">
        <v>2016</v>
      </c>
      <c r="C3846" t="s">
        <v>369</v>
      </c>
      <c r="D3846" t="s">
        <v>48</v>
      </c>
      <c r="E3846" s="2">
        <v>1</v>
      </c>
      <c r="F3846" s="2">
        <v>0</v>
      </c>
      <c r="G3846" t="s">
        <v>215</v>
      </c>
      <c r="H3846" t="s">
        <v>215</v>
      </c>
      <c r="I3846" t="s">
        <v>21</v>
      </c>
      <c r="J3846" t="s">
        <v>110</v>
      </c>
      <c r="K3846" s="3"/>
      <c r="L3846" t="s">
        <v>61</v>
      </c>
      <c r="M3846" t="s">
        <v>111</v>
      </c>
    </row>
    <row r="3847" spans="1:14" x14ac:dyDescent="0.25">
      <c r="A3847" s="2">
        <v>1</v>
      </c>
      <c r="B3847" s="2">
        <v>2016</v>
      </c>
      <c r="C3847" t="s">
        <v>369</v>
      </c>
      <c r="D3847" t="s">
        <v>48</v>
      </c>
      <c r="E3847" s="2">
        <v>1</v>
      </c>
      <c r="F3847" s="2">
        <v>0</v>
      </c>
      <c r="G3847" t="s">
        <v>215</v>
      </c>
      <c r="H3847" t="s">
        <v>215</v>
      </c>
      <c r="I3847" t="s">
        <v>21</v>
      </c>
      <c r="J3847" t="s">
        <v>112</v>
      </c>
      <c r="K3847" s="3"/>
      <c r="L3847" t="s">
        <v>61</v>
      </c>
      <c r="M3847" t="s">
        <v>113</v>
      </c>
    </row>
    <row r="3848" spans="1:14" x14ac:dyDescent="0.25">
      <c r="A3848" s="2">
        <v>1</v>
      </c>
      <c r="B3848" s="2">
        <v>2016</v>
      </c>
      <c r="C3848" t="s">
        <v>369</v>
      </c>
      <c r="D3848" t="s">
        <v>48</v>
      </c>
      <c r="E3848" s="2">
        <v>1</v>
      </c>
      <c r="F3848" s="2">
        <v>0</v>
      </c>
      <c r="G3848" t="s">
        <v>215</v>
      </c>
      <c r="H3848" t="s">
        <v>215</v>
      </c>
      <c r="I3848" t="s">
        <v>21</v>
      </c>
      <c r="J3848" t="s">
        <v>114</v>
      </c>
      <c r="K3848" s="3"/>
      <c r="L3848" t="s">
        <v>61</v>
      </c>
      <c r="M3848" t="s">
        <v>115</v>
      </c>
    </row>
    <row r="3849" spans="1:14" x14ac:dyDescent="0.25">
      <c r="A3849" s="2">
        <v>1</v>
      </c>
      <c r="B3849" s="2">
        <v>2016</v>
      </c>
      <c r="C3849" t="s">
        <v>369</v>
      </c>
      <c r="D3849" t="s">
        <v>48</v>
      </c>
      <c r="E3849" s="2">
        <v>1</v>
      </c>
      <c r="F3849" s="2">
        <v>0</v>
      </c>
      <c r="G3849" t="s">
        <v>215</v>
      </c>
      <c r="H3849" t="s">
        <v>215</v>
      </c>
      <c r="I3849" t="s">
        <v>21</v>
      </c>
      <c r="J3849" t="s">
        <v>116</v>
      </c>
      <c r="K3849" s="2">
        <v>1</v>
      </c>
      <c r="L3849" t="s">
        <v>65</v>
      </c>
      <c r="M3849" t="s">
        <v>117</v>
      </c>
      <c r="N3849" t="s">
        <v>230</v>
      </c>
    </row>
    <row r="3850" spans="1:14" x14ac:dyDescent="0.25">
      <c r="A3850" s="2">
        <v>1</v>
      </c>
      <c r="B3850" s="2">
        <v>2016</v>
      </c>
      <c r="C3850" t="s">
        <v>369</v>
      </c>
      <c r="D3850" t="s">
        <v>48</v>
      </c>
      <c r="E3850" s="2">
        <v>1</v>
      </c>
      <c r="F3850" s="2">
        <v>0</v>
      </c>
      <c r="G3850" t="s">
        <v>215</v>
      </c>
      <c r="H3850" t="s">
        <v>215</v>
      </c>
      <c r="I3850" t="s">
        <v>21</v>
      </c>
      <c r="J3850" t="s">
        <v>118</v>
      </c>
      <c r="K3850" s="2">
        <v>2</v>
      </c>
      <c r="L3850" t="s">
        <v>55</v>
      </c>
      <c r="M3850" t="s">
        <v>119</v>
      </c>
      <c r="N3850" t="s">
        <v>187</v>
      </c>
    </row>
    <row r="3851" spans="1:14" x14ac:dyDescent="0.25">
      <c r="A3851" s="2">
        <v>1</v>
      </c>
      <c r="B3851" s="2">
        <v>2016</v>
      </c>
      <c r="C3851" t="s">
        <v>369</v>
      </c>
      <c r="D3851" t="s">
        <v>48</v>
      </c>
      <c r="E3851" s="2">
        <v>1</v>
      </c>
      <c r="F3851" s="2">
        <v>0</v>
      </c>
      <c r="G3851" t="s">
        <v>215</v>
      </c>
      <c r="H3851" t="s">
        <v>215</v>
      </c>
      <c r="I3851" t="s">
        <v>21</v>
      </c>
      <c r="J3851" t="s">
        <v>120</v>
      </c>
      <c r="K3851" s="2">
        <v>4</v>
      </c>
      <c r="L3851" t="s">
        <v>65</v>
      </c>
      <c r="M3851" t="s">
        <v>121</v>
      </c>
      <c r="N3851" t="s">
        <v>185</v>
      </c>
    </row>
    <row r="3852" spans="1:14" x14ac:dyDescent="0.25">
      <c r="A3852" s="2">
        <v>1</v>
      </c>
      <c r="B3852" s="2">
        <v>2016</v>
      </c>
      <c r="C3852" t="s">
        <v>369</v>
      </c>
      <c r="D3852" t="s">
        <v>48</v>
      </c>
      <c r="E3852" s="2">
        <v>1</v>
      </c>
      <c r="F3852" s="2">
        <v>0</v>
      </c>
      <c r="G3852" t="s">
        <v>215</v>
      </c>
      <c r="H3852" t="s">
        <v>215</v>
      </c>
      <c r="I3852" t="s">
        <v>21</v>
      </c>
      <c r="J3852" t="s">
        <v>122</v>
      </c>
      <c r="K3852" s="2">
        <v>3</v>
      </c>
      <c r="L3852" t="s">
        <v>85</v>
      </c>
      <c r="M3852" t="s">
        <v>123</v>
      </c>
      <c r="N3852" t="s">
        <v>126</v>
      </c>
    </row>
    <row r="3853" spans="1:14" x14ac:dyDescent="0.25">
      <c r="A3853" s="2">
        <v>1</v>
      </c>
      <c r="B3853" s="2">
        <v>2016</v>
      </c>
      <c r="C3853" t="s">
        <v>369</v>
      </c>
      <c r="D3853" t="s">
        <v>48</v>
      </c>
      <c r="E3853" s="2">
        <v>1</v>
      </c>
      <c r="F3853" s="2">
        <v>0</v>
      </c>
      <c r="G3853" t="s">
        <v>215</v>
      </c>
      <c r="H3853" t="s">
        <v>215</v>
      </c>
      <c r="I3853" t="s">
        <v>21</v>
      </c>
      <c r="J3853" t="s">
        <v>124</v>
      </c>
      <c r="K3853" s="2">
        <v>2</v>
      </c>
      <c r="L3853" t="s">
        <v>85</v>
      </c>
      <c r="M3853" t="s">
        <v>125</v>
      </c>
      <c r="N3853" t="s">
        <v>176</v>
      </c>
    </row>
    <row r="3854" spans="1:14" x14ac:dyDescent="0.25">
      <c r="A3854" s="2">
        <v>1</v>
      </c>
      <c r="B3854" s="2">
        <v>2016</v>
      </c>
      <c r="C3854" t="s">
        <v>369</v>
      </c>
      <c r="D3854" t="s">
        <v>48</v>
      </c>
      <c r="E3854" s="2">
        <v>1</v>
      </c>
      <c r="F3854" s="2">
        <v>0</v>
      </c>
      <c r="G3854" t="s">
        <v>215</v>
      </c>
      <c r="H3854" t="s">
        <v>215</v>
      </c>
      <c r="I3854" t="s">
        <v>21</v>
      </c>
      <c r="J3854" t="s">
        <v>127</v>
      </c>
      <c r="K3854" s="2">
        <v>3</v>
      </c>
      <c r="L3854" t="s">
        <v>85</v>
      </c>
      <c r="M3854" t="s">
        <v>128</v>
      </c>
      <c r="N3854" t="s">
        <v>126</v>
      </c>
    </row>
    <row r="3855" spans="1:14" x14ac:dyDescent="0.25">
      <c r="A3855" s="2">
        <v>1</v>
      </c>
      <c r="B3855" s="2">
        <v>2016</v>
      </c>
      <c r="C3855" t="s">
        <v>369</v>
      </c>
      <c r="D3855" t="s">
        <v>48</v>
      </c>
      <c r="E3855" s="2">
        <v>1</v>
      </c>
      <c r="F3855" s="2">
        <v>0</v>
      </c>
      <c r="G3855" t="s">
        <v>215</v>
      </c>
      <c r="H3855" t="s">
        <v>215</v>
      </c>
      <c r="I3855" t="s">
        <v>21</v>
      </c>
      <c r="J3855" t="s">
        <v>129</v>
      </c>
      <c r="K3855" s="2">
        <v>2</v>
      </c>
      <c r="L3855" t="s">
        <v>85</v>
      </c>
      <c r="M3855" t="s">
        <v>130</v>
      </c>
      <c r="N3855" t="s">
        <v>176</v>
      </c>
    </row>
    <row r="3856" spans="1:14" x14ac:dyDescent="0.25">
      <c r="A3856" s="2">
        <v>1</v>
      </c>
      <c r="B3856" s="2">
        <v>2016</v>
      </c>
      <c r="C3856" t="s">
        <v>369</v>
      </c>
      <c r="D3856" t="s">
        <v>48</v>
      </c>
      <c r="E3856" s="2">
        <v>1</v>
      </c>
      <c r="F3856" s="2">
        <v>0</v>
      </c>
      <c r="G3856" t="s">
        <v>215</v>
      </c>
      <c r="H3856" t="s">
        <v>215</v>
      </c>
      <c r="I3856" t="s">
        <v>21</v>
      </c>
      <c r="J3856" t="s">
        <v>131</v>
      </c>
      <c r="K3856" s="2">
        <v>3</v>
      </c>
      <c r="L3856" t="s">
        <v>85</v>
      </c>
      <c r="M3856" t="s">
        <v>132</v>
      </c>
      <c r="N3856" t="s">
        <v>126</v>
      </c>
    </row>
    <row r="3857" spans="1:14" x14ac:dyDescent="0.25">
      <c r="A3857" s="2">
        <v>1</v>
      </c>
      <c r="B3857" s="2">
        <v>2016</v>
      </c>
      <c r="C3857" t="s">
        <v>369</v>
      </c>
      <c r="D3857" t="s">
        <v>48</v>
      </c>
      <c r="E3857" s="2">
        <v>1</v>
      </c>
      <c r="F3857" s="2">
        <v>0</v>
      </c>
      <c r="G3857" t="s">
        <v>215</v>
      </c>
      <c r="H3857" t="s">
        <v>215</v>
      </c>
      <c r="I3857" t="s">
        <v>21</v>
      </c>
      <c r="J3857" t="s">
        <v>133</v>
      </c>
      <c r="K3857" s="2">
        <v>2</v>
      </c>
      <c r="L3857" t="s">
        <v>52</v>
      </c>
      <c r="M3857" t="s">
        <v>134</v>
      </c>
      <c r="N3857" t="s">
        <v>63</v>
      </c>
    </row>
    <row r="3858" spans="1:14" x14ac:dyDescent="0.25">
      <c r="A3858" s="2">
        <v>1</v>
      </c>
      <c r="B3858" s="2">
        <v>2016</v>
      </c>
      <c r="C3858" t="s">
        <v>369</v>
      </c>
      <c r="D3858" t="s">
        <v>48</v>
      </c>
      <c r="E3858" s="2">
        <v>1</v>
      </c>
      <c r="F3858" s="2">
        <v>0</v>
      </c>
      <c r="G3858" t="s">
        <v>215</v>
      </c>
      <c r="H3858" t="s">
        <v>215</v>
      </c>
      <c r="I3858" t="s">
        <v>21</v>
      </c>
      <c r="J3858" t="s">
        <v>135</v>
      </c>
      <c r="K3858" s="2">
        <v>3</v>
      </c>
      <c r="L3858" t="s">
        <v>55</v>
      </c>
      <c r="M3858" t="s">
        <v>136</v>
      </c>
      <c r="N3858" t="s">
        <v>178</v>
      </c>
    </row>
    <row r="3859" spans="1:14" x14ac:dyDescent="0.25">
      <c r="A3859" s="2">
        <v>1</v>
      </c>
      <c r="B3859" s="2">
        <v>2016</v>
      </c>
      <c r="C3859" t="s">
        <v>369</v>
      </c>
      <c r="D3859" t="s">
        <v>48</v>
      </c>
      <c r="E3859" s="2">
        <v>1</v>
      </c>
      <c r="F3859" s="2">
        <v>0</v>
      </c>
      <c r="G3859" t="s">
        <v>215</v>
      </c>
      <c r="H3859" t="s">
        <v>215</v>
      </c>
      <c r="I3859" t="s">
        <v>21</v>
      </c>
      <c r="J3859" t="s">
        <v>137</v>
      </c>
      <c r="K3859" s="2">
        <v>2</v>
      </c>
      <c r="L3859" t="s">
        <v>55</v>
      </c>
      <c r="M3859" t="s">
        <v>138</v>
      </c>
      <c r="N3859" t="s">
        <v>187</v>
      </c>
    </row>
    <row r="3860" spans="1:14" x14ac:dyDescent="0.25">
      <c r="A3860" s="2">
        <v>1</v>
      </c>
      <c r="B3860" s="2">
        <v>2016</v>
      </c>
      <c r="C3860" t="s">
        <v>369</v>
      </c>
      <c r="D3860" t="s">
        <v>48</v>
      </c>
      <c r="E3860" s="2">
        <v>1</v>
      </c>
      <c r="F3860" s="2">
        <v>0</v>
      </c>
      <c r="G3860" t="s">
        <v>215</v>
      </c>
      <c r="H3860" t="s">
        <v>215</v>
      </c>
      <c r="I3860" t="s">
        <v>21</v>
      </c>
      <c r="J3860" t="s">
        <v>139</v>
      </c>
      <c r="K3860" s="2">
        <v>3</v>
      </c>
      <c r="L3860" t="s">
        <v>85</v>
      </c>
      <c r="M3860" t="s">
        <v>140</v>
      </c>
      <c r="N3860" t="s">
        <v>126</v>
      </c>
    </row>
    <row r="3861" spans="1:14" x14ac:dyDescent="0.25">
      <c r="A3861" s="2">
        <v>1</v>
      </c>
      <c r="B3861" s="2">
        <v>2016</v>
      </c>
      <c r="C3861" t="s">
        <v>369</v>
      </c>
      <c r="D3861" t="s">
        <v>48</v>
      </c>
      <c r="E3861" s="2">
        <v>1</v>
      </c>
      <c r="F3861" s="2">
        <v>0</v>
      </c>
      <c r="G3861" t="s">
        <v>215</v>
      </c>
      <c r="H3861" t="s">
        <v>215</v>
      </c>
      <c r="I3861" t="s">
        <v>21</v>
      </c>
      <c r="J3861" t="s">
        <v>141</v>
      </c>
      <c r="K3861" s="2">
        <v>2</v>
      </c>
      <c r="L3861" t="s">
        <v>85</v>
      </c>
      <c r="M3861" t="s">
        <v>142</v>
      </c>
      <c r="N3861" t="s">
        <v>176</v>
      </c>
    </row>
    <row r="3862" spans="1:14" x14ac:dyDescent="0.25">
      <c r="A3862" s="2">
        <v>1</v>
      </c>
      <c r="B3862" s="2">
        <v>2016</v>
      </c>
      <c r="C3862" t="s">
        <v>369</v>
      </c>
      <c r="D3862" t="s">
        <v>48</v>
      </c>
      <c r="E3862" s="2">
        <v>1</v>
      </c>
      <c r="F3862" s="2">
        <v>0</v>
      </c>
      <c r="G3862" t="s">
        <v>215</v>
      </c>
      <c r="H3862" t="s">
        <v>215</v>
      </c>
      <c r="I3862" t="s">
        <v>21</v>
      </c>
      <c r="J3862" t="s">
        <v>143</v>
      </c>
      <c r="K3862" s="2">
        <v>3</v>
      </c>
      <c r="L3862" t="s">
        <v>85</v>
      </c>
      <c r="M3862" t="s">
        <v>144</v>
      </c>
      <c r="N3862" t="s">
        <v>126</v>
      </c>
    </row>
    <row r="3863" spans="1:14" x14ac:dyDescent="0.25">
      <c r="A3863" s="2">
        <v>1</v>
      </c>
      <c r="B3863" s="2">
        <v>2016</v>
      </c>
      <c r="C3863" t="s">
        <v>369</v>
      </c>
      <c r="D3863" t="s">
        <v>48</v>
      </c>
      <c r="E3863" s="2">
        <v>1</v>
      </c>
      <c r="F3863" s="2">
        <v>0</v>
      </c>
      <c r="G3863" t="s">
        <v>215</v>
      </c>
      <c r="H3863" t="s">
        <v>215</v>
      </c>
      <c r="I3863" t="s">
        <v>21</v>
      </c>
      <c r="J3863" t="s">
        <v>145</v>
      </c>
      <c r="K3863" s="2">
        <v>2</v>
      </c>
      <c r="L3863" t="s">
        <v>55</v>
      </c>
      <c r="M3863" t="s">
        <v>146</v>
      </c>
      <c r="N3863" t="s">
        <v>187</v>
      </c>
    </row>
    <row r="3864" spans="1:14" x14ac:dyDescent="0.25">
      <c r="A3864" s="2">
        <v>1</v>
      </c>
      <c r="B3864" s="2">
        <v>2016</v>
      </c>
      <c r="C3864" t="s">
        <v>369</v>
      </c>
      <c r="D3864" t="s">
        <v>48</v>
      </c>
      <c r="E3864" s="2">
        <v>1</v>
      </c>
      <c r="F3864" s="2">
        <v>0</v>
      </c>
      <c r="G3864" t="s">
        <v>215</v>
      </c>
      <c r="H3864" t="s">
        <v>215</v>
      </c>
      <c r="I3864" t="s">
        <v>21</v>
      </c>
      <c r="J3864" t="s">
        <v>147</v>
      </c>
      <c r="K3864" s="2">
        <v>2</v>
      </c>
      <c r="L3864" t="s">
        <v>55</v>
      </c>
      <c r="M3864" t="s">
        <v>148</v>
      </c>
      <c r="N3864" t="s">
        <v>187</v>
      </c>
    </row>
    <row r="3865" spans="1:14" x14ac:dyDescent="0.25">
      <c r="A3865" s="2">
        <v>1</v>
      </c>
      <c r="B3865" s="2">
        <v>2016</v>
      </c>
      <c r="C3865" t="s">
        <v>369</v>
      </c>
      <c r="D3865" t="s">
        <v>48</v>
      </c>
      <c r="E3865" s="2">
        <v>1</v>
      </c>
      <c r="F3865" s="2">
        <v>0</v>
      </c>
      <c r="G3865" t="s">
        <v>215</v>
      </c>
      <c r="H3865" t="s">
        <v>215</v>
      </c>
      <c r="I3865" t="s">
        <v>21</v>
      </c>
      <c r="J3865" t="s">
        <v>149</v>
      </c>
      <c r="K3865" s="2">
        <v>2</v>
      </c>
      <c r="L3865" t="s">
        <v>55</v>
      </c>
      <c r="M3865" t="s">
        <v>150</v>
      </c>
      <c r="N3865" t="s">
        <v>187</v>
      </c>
    </row>
    <row r="3866" spans="1:14" x14ac:dyDescent="0.25">
      <c r="A3866" s="2">
        <v>1</v>
      </c>
      <c r="B3866" s="2">
        <v>2016</v>
      </c>
      <c r="C3866" t="s">
        <v>369</v>
      </c>
      <c r="D3866" t="s">
        <v>48</v>
      </c>
      <c r="E3866" s="2">
        <v>1</v>
      </c>
      <c r="F3866" s="2">
        <v>0</v>
      </c>
      <c r="G3866" t="s">
        <v>215</v>
      </c>
      <c r="H3866" t="s">
        <v>215</v>
      </c>
      <c r="I3866" t="s">
        <v>21</v>
      </c>
      <c r="J3866" t="s">
        <v>151</v>
      </c>
      <c r="K3866" s="3"/>
      <c r="L3866" t="s">
        <v>52</v>
      </c>
      <c r="M3866" t="s">
        <v>152</v>
      </c>
    </row>
    <row r="3867" spans="1:14" x14ac:dyDescent="0.25">
      <c r="A3867" s="2">
        <v>1</v>
      </c>
      <c r="B3867" s="2">
        <v>2016</v>
      </c>
      <c r="C3867" t="s">
        <v>369</v>
      </c>
      <c r="D3867" t="s">
        <v>48</v>
      </c>
      <c r="E3867" s="2">
        <v>1</v>
      </c>
      <c r="F3867" s="2">
        <v>0</v>
      </c>
      <c r="G3867" t="s">
        <v>215</v>
      </c>
      <c r="H3867" t="s">
        <v>215</v>
      </c>
      <c r="I3867" t="s">
        <v>21</v>
      </c>
      <c r="J3867" t="s">
        <v>153</v>
      </c>
      <c r="K3867" s="2">
        <v>4</v>
      </c>
      <c r="L3867" t="s">
        <v>75</v>
      </c>
      <c r="M3867" t="s">
        <v>154</v>
      </c>
      <c r="N3867" t="s">
        <v>209</v>
      </c>
    </row>
    <row r="3868" spans="1:14" x14ac:dyDescent="0.25">
      <c r="A3868" s="2">
        <v>1</v>
      </c>
      <c r="B3868" s="2">
        <v>2016</v>
      </c>
      <c r="C3868" t="s">
        <v>369</v>
      </c>
      <c r="D3868" t="s">
        <v>48</v>
      </c>
      <c r="E3868" s="2">
        <v>1</v>
      </c>
      <c r="F3868" s="2">
        <v>0</v>
      </c>
      <c r="G3868" t="s">
        <v>215</v>
      </c>
      <c r="H3868" t="s">
        <v>215</v>
      </c>
      <c r="I3868" t="s">
        <v>21</v>
      </c>
      <c r="J3868" t="s">
        <v>156</v>
      </c>
      <c r="K3868" s="2">
        <v>3</v>
      </c>
      <c r="L3868" t="s">
        <v>75</v>
      </c>
      <c r="M3868" t="s">
        <v>157</v>
      </c>
      <c r="N3868" t="s">
        <v>226</v>
      </c>
    </row>
    <row r="3869" spans="1:14" x14ac:dyDescent="0.25">
      <c r="A3869" s="2">
        <v>1</v>
      </c>
      <c r="B3869" s="2">
        <v>2016</v>
      </c>
      <c r="C3869" t="s">
        <v>369</v>
      </c>
      <c r="D3869" t="s">
        <v>48</v>
      </c>
      <c r="E3869" s="2">
        <v>1</v>
      </c>
      <c r="F3869" s="2">
        <v>0</v>
      </c>
      <c r="G3869" t="s">
        <v>215</v>
      </c>
      <c r="H3869" t="s">
        <v>215</v>
      </c>
      <c r="I3869" t="s">
        <v>21</v>
      </c>
      <c r="J3869" t="s">
        <v>159</v>
      </c>
      <c r="K3869" s="3"/>
      <c r="L3869" t="s">
        <v>52</v>
      </c>
      <c r="M3869" t="s">
        <v>160</v>
      </c>
    </row>
    <row r="3870" spans="1:14" x14ac:dyDescent="0.25">
      <c r="A3870" s="2">
        <v>1</v>
      </c>
      <c r="B3870" s="2">
        <v>2016</v>
      </c>
      <c r="C3870" t="s">
        <v>369</v>
      </c>
      <c r="D3870" t="s">
        <v>48</v>
      </c>
      <c r="E3870" s="2">
        <v>1</v>
      </c>
      <c r="F3870" s="2">
        <v>0</v>
      </c>
      <c r="G3870" t="s">
        <v>215</v>
      </c>
      <c r="H3870" t="s">
        <v>215</v>
      </c>
      <c r="I3870" t="s">
        <v>21</v>
      </c>
      <c r="J3870" t="s">
        <v>161</v>
      </c>
      <c r="K3870" s="3"/>
      <c r="L3870" t="s">
        <v>52</v>
      </c>
      <c r="M3870" t="s">
        <v>162</v>
      </c>
    </row>
    <row r="3871" spans="1:14" x14ac:dyDescent="0.25">
      <c r="A3871" s="2">
        <v>1</v>
      </c>
      <c r="B3871" s="2">
        <v>2016</v>
      </c>
      <c r="C3871" t="s">
        <v>369</v>
      </c>
      <c r="D3871" t="s">
        <v>48</v>
      </c>
      <c r="E3871" s="2">
        <v>1</v>
      </c>
      <c r="F3871" s="2">
        <v>0</v>
      </c>
      <c r="G3871" t="s">
        <v>215</v>
      </c>
      <c r="H3871" t="s">
        <v>215</v>
      </c>
      <c r="I3871" t="s">
        <v>21</v>
      </c>
      <c r="J3871" t="s">
        <v>163</v>
      </c>
      <c r="K3871" s="2">
        <v>3</v>
      </c>
      <c r="L3871" t="s">
        <v>52</v>
      </c>
      <c r="M3871" t="s">
        <v>164</v>
      </c>
      <c r="N3871" t="s">
        <v>63</v>
      </c>
    </row>
    <row r="3872" spans="1:14" x14ac:dyDescent="0.25">
      <c r="A3872" s="2">
        <v>1</v>
      </c>
      <c r="B3872" s="2">
        <v>2016</v>
      </c>
      <c r="C3872" t="s">
        <v>369</v>
      </c>
      <c r="D3872" t="s">
        <v>48</v>
      </c>
      <c r="E3872" s="2">
        <v>1</v>
      </c>
      <c r="F3872" s="2">
        <v>0</v>
      </c>
      <c r="G3872" t="s">
        <v>215</v>
      </c>
      <c r="H3872" t="s">
        <v>215</v>
      </c>
      <c r="I3872" t="s">
        <v>21</v>
      </c>
      <c r="J3872" t="s">
        <v>166</v>
      </c>
      <c r="K3872" s="2">
        <v>3</v>
      </c>
      <c r="L3872" t="s">
        <v>55</v>
      </c>
      <c r="M3872" t="s">
        <v>167</v>
      </c>
      <c r="N3872" t="s">
        <v>178</v>
      </c>
    </row>
    <row r="3873" spans="1:14" x14ac:dyDescent="0.25">
      <c r="A3873" s="2">
        <v>1</v>
      </c>
      <c r="B3873" s="2">
        <v>2016</v>
      </c>
      <c r="C3873" t="s">
        <v>370</v>
      </c>
      <c r="D3873" t="s">
        <v>264</v>
      </c>
      <c r="E3873" s="2">
        <v>1</v>
      </c>
      <c r="F3873" s="2">
        <v>1</v>
      </c>
      <c r="G3873" t="s">
        <v>252</v>
      </c>
      <c r="H3873" t="s">
        <v>206</v>
      </c>
      <c r="I3873" t="s">
        <v>15</v>
      </c>
      <c r="J3873" t="s">
        <v>51</v>
      </c>
      <c r="K3873" s="3"/>
      <c r="L3873" t="s">
        <v>52</v>
      </c>
      <c r="M3873" t="s">
        <v>53</v>
      </c>
    </row>
    <row r="3874" spans="1:14" x14ac:dyDescent="0.25">
      <c r="A3874" s="2">
        <v>1</v>
      </c>
      <c r="B3874" s="2">
        <v>2016</v>
      </c>
      <c r="C3874" t="s">
        <v>370</v>
      </c>
      <c r="D3874" t="s">
        <v>264</v>
      </c>
      <c r="E3874" s="2">
        <v>1</v>
      </c>
      <c r="F3874" s="2">
        <v>1</v>
      </c>
      <c r="G3874" t="s">
        <v>252</v>
      </c>
      <c r="H3874" t="s">
        <v>206</v>
      </c>
      <c r="I3874" t="s">
        <v>15</v>
      </c>
      <c r="J3874" t="s">
        <v>54</v>
      </c>
      <c r="K3874" s="2">
        <v>4</v>
      </c>
      <c r="L3874" t="s">
        <v>55</v>
      </c>
      <c r="M3874" t="s">
        <v>56</v>
      </c>
      <c r="N3874" t="s">
        <v>57</v>
      </c>
    </row>
    <row r="3875" spans="1:14" x14ac:dyDescent="0.25">
      <c r="A3875" s="2">
        <v>1</v>
      </c>
      <c r="B3875" s="2">
        <v>2016</v>
      </c>
      <c r="C3875" t="s">
        <v>370</v>
      </c>
      <c r="D3875" t="s">
        <v>264</v>
      </c>
      <c r="E3875" s="2">
        <v>1</v>
      </c>
      <c r="F3875" s="2">
        <v>1</v>
      </c>
      <c r="G3875" t="s">
        <v>252</v>
      </c>
      <c r="H3875" t="s">
        <v>206</v>
      </c>
      <c r="I3875" t="s">
        <v>15</v>
      </c>
      <c r="J3875" t="s">
        <v>58</v>
      </c>
      <c r="K3875" s="2">
        <v>4</v>
      </c>
      <c r="L3875" t="s">
        <v>55</v>
      </c>
      <c r="M3875" t="s">
        <v>59</v>
      </c>
      <c r="N3875" t="s">
        <v>57</v>
      </c>
    </row>
    <row r="3876" spans="1:14" x14ac:dyDescent="0.25">
      <c r="A3876" s="2">
        <v>1</v>
      </c>
      <c r="B3876" s="2">
        <v>2016</v>
      </c>
      <c r="C3876" t="s">
        <v>370</v>
      </c>
      <c r="D3876" t="s">
        <v>264</v>
      </c>
      <c r="E3876" s="2">
        <v>1</v>
      </c>
      <c r="F3876" s="2">
        <v>1</v>
      </c>
      <c r="G3876" t="s">
        <v>252</v>
      </c>
      <c r="H3876" t="s">
        <v>206</v>
      </c>
      <c r="I3876" t="s">
        <v>15</v>
      </c>
      <c r="J3876" t="s">
        <v>60</v>
      </c>
      <c r="K3876" s="2">
        <v>2</v>
      </c>
      <c r="L3876" t="s">
        <v>61</v>
      </c>
      <c r="M3876" t="s">
        <v>62</v>
      </c>
      <c r="N3876" t="s">
        <v>63</v>
      </c>
    </row>
    <row r="3877" spans="1:14" x14ac:dyDescent="0.25">
      <c r="A3877" s="2">
        <v>1</v>
      </c>
      <c r="B3877" s="2">
        <v>2016</v>
      </c>
      <c r="C3877" t="s">
        <v>370</v>
      </c>
      <c r="D3877" t="s">
        <v>264</v>
      </c>
      <c r="E3877" s="2">
        <v>1</v>
      </c>
      <c r="F3877" s="2">
        <v>1</v>
      </c>
      <c r="G3877" t="s">
        <v>252</v>
      </c>
      <c r="H3877" t="s">
        <v>206</v>
      </c>
      <c r="I3877" t="s">
        <v>15</v>
      </c>
      <c r="J3877" t="s">
        <v>64</v>
      </c>
      <c r="K3877" s="2">
        <v>3</v>
      </c>
      <c r="L3877" t="s">
        <v>65</v>
      </c>
      <c r="M3877" t="s">
        <v>66</v>
      </c>
      <c r="N3877" t="s">
        <v>67</v>
      </c>
    </row>
    <row r="3878" spans="1:14" x14ac:dyDescent="0.25">
      <c r="A3878" s="2">
        <v>1</v>
      </c>
      <c r="B3878" s="2">
        <v>2016</v>
      </c>
      <c r="C3878" t="s">
        <v>370</v>
      </c>
      <c r="D3878" t="s">
        <v>264</v>
      </c>
      <c r="E3878" s="2">
        <v>1</v>
      </c>
      <c r="F3878" s="2">
        <v>1</v>
      </c>
      <c r="G3878" t="s">
        <v>252</v>
      </c>
      <c r="H3878" t="s">
        <v>206</v>
      </c>
      <c r="I3878" t="s">
        <v>15</v>
      </c>
      <c r="J3878" t="s">
        <v>68</v>
      </c>
      <c r="K3878" s="2">
        <v>3</v>
      </c>
      <c r="L3878" t="s">
        <v>65</v>
      </c>
      <c r="M3878" t="s">
        <v>69</v>
      </c>
      <c r="N3878" t="s">
        <v>67</v>
      </c>
    </row>
    <row r="3879" spans="1:14" x14ac:dyDescent="0.25">
      <c r="A3879" s="2">
        <v>1</v>
      </c>
      <c r="B3879" s="2">
        <v>2016</v>
      </c>
      <c r="C3879" t="s">
        <v>370</v>
      </c>
      <c r="D3879" t="s">
        <v>264</v>
      </c>
      <c r="E3879" s="2">
        <v>1</v>
      </c>
      <c r="F3879" s="2">
        <v>1</v>
      </c>
      <c r="G3879" t="s">
        <v>252</v>
      </c>
      <c r="H3879" t="s">
        <v>206</v>
      </c>
      <c r="I3879" t="s">
        <v>15</v>
      </c>
      <c r="J3879" t="s">
        <v>70</v>
      </c>
      <c r="K3879" s="2">
        <v>3</v>
      </c>
      <c r="L3879" t="s">
        <v>65</v>
      </c>
      <c r="M3879" t="s">
        <v>71</v>
      </c>
      <c r="N3879" t="s">
        <v>67</v>
      </c>
    </row>
    <row r="3880" spans="1:14" x14ac:dyDescent="0.25">
      <c r="A3880" s="2">
        <v>1</v>
      </c>
      <c r="B3880" s="2">
        <v>2016</v>
      </c>
      <c r="C3880" t="s">
        <v>370</v>
      </c>
      <c r="D3880" t="s">
        <v>264</v>
      </c>
      <c r="E3880" s="2">
        <v>1</v>
      </c>
      <c r="F3880" s="2">
        <v>1</v>
      </c>
      <c r="G3880" t="s">
        <v>252</v>
      </c>
      <c r="H3880" t="s">
        <v>206</v>
      </c>
      <c r="I3880" t="s">
        <v>15</v>
      </c>
      <c r="J3880" t="s">
        <v>72</v>
      </c>
      <c r="K3880" s="3"/>
      <c r="L3880" t="s">
        <v>52</v>
      </c>
      <c r="M3880" t="s">
        <v>73</v>
      </c>
    </row>
    <row r="3881" spans="1:14" x14ac:dyDescent="0.25">
      <c r="A3881" s="2">
        <v>1</v>
      </c>
      <c r="B3881" s="2">
        <v>2016</v>
      </c>
      <c r="C3881" t="s">
        <v>370</v>
      </c>
      <c r="D3881" t="s">
        <v>264</v>
      </c>
      <c r="E3881" s="2">
        <v>1</v>
      </c>
      <c r="F3881" s="2">
        <v>1</v>
      </c>
      <c r="G3881" t="s">
        <v>252</v>
      </c>
      <c r="H3881" t="s">
        <v>206</v>
      </c>
      <c r="I3881" t="s">
        <v>15</v>
      </c>
      <c r="J3881" t="s">
        <v>74</v>
      </c>
      <c r="K3881" s="2">
        <v>2</v>
      </c>
      <c r="L3881" t="s">
        <v>75</v>
      </c>
      <c r="M3881" t="s">
        <v>76</v>
      </c>
      <c r="N3881" t="s">
        <v>207</v>
      </c>
    </row>
    <row r="3882" spans="1:14" x14ac:dyDescent="0.25">
      <c r="A3882" s="2">
        <v>1</v>
      </c>
      <c r="B3882" s="2">
        <v>2016</v>
      </c>
      <c r="C3882" t="s">
        <v>370</v>
      </c>
      <c r="D3882" t="s">
        <v>264</v>
      </c>
      <c r="E3882" s="2">
        <v>1</v>
      </c>
      <c r="F3882" s="2">
        <v>1</v>
      </c>
      <c r="G3882" t="s">
        <v>252</v>
      </c>
      <c r="H3882" t="s">
        <v>206</v>
      </c>
      <c r="I3882" t="s">
        <v>15</v>
      </c>
      <c r="J3882" t="s">
        <v>78</v>
      </c>
      <c r="K3882" s="2">
        <v>7</v>
      </c>
      <c r="L3882" t="s">
        <v>75</v>
      </c>
      <c r="M3882" t="s">
        <v>79</v>
      </c>
      <c r="N3882" t="s">
        <v>212</v>
      </c>
    </row>
    <row r="3883" spans="1:14" x14ac:dyDescent="0.25">
      <c r="A3883" s="2">
        <v>1</v>
      </c>
      <c r="B3883" s="2">
        <v>2016</v>
      </c>
      <c r="C3883" t="s">
        <v>370</v>
      </c>
      <c r="D3883" t="s">
        <v>264</v>
      </c>
      <c r="E3883" s="2">
        <v>1</v>
      </c>
      <c r="F3883" s="2">
        <v>1</v>
      </c>
      <c r="G3883" t="s">
        <v>252</v>
      </c>
      <c r="H3883" t="s">
        <v>206</v>
      </c>
      <c r="I3883" t="s">
        <v>15</v>
      </c>
      <c r="J3883" t="s">
        <v>81</v>
      </c>
      <c r="K3883" s="2">
        <v>1</v>
      </c>
      <c r="L3883" t="s">
        <v>75</v>
      </c>
      <c r="M3883" t="s">
        <v>82</v>
      </c>
      <c r="N3883" t="s">
        <v>83</v>
      </c>
    </row>
    <row r="3884" spans="1:14" x14ac:dyDescent="0.25">
      <c r="A3884" s="2">
        <v>1</v>
      </c>
      <c r="B3884" s="2">
        <v>2016</v>
      </c>
      <c r="C3884" t="s">
        <v>370</v>
      </c>
      <c r="D3884" t="s">
        <v>264</v>
      </c>
      <c r="E3884" s="2">
        <v>1</v>
      </c>
      <c r="F3884" s="2">
        <v>1</v>
      </c>
      <c r="G3884" t="s">
        <v>252</v>
      </c>
      <c r="H3884" t="s">
        <v>206</v>
      </c>
      <c r="I3884" t="s">
        <v>15</v>
      </c>
      <c r="J3884" t="s">
        <v>84</v>
      </c>
      <c r="K3884" s="2">
        <v>4</v>
      </c>
      <c r="L3884" t="s">
        <v>85</v>
      </c>
      <c r="M3884" t="s">
        <v>86</v>
      </c>
      <c r="N3884" t="s">
        <v>87</v>
      </c>
    </row>
    <row r="3885" spans="1:14" x14ac:dyDescent="0.25">
      <c r="A3885" s="2">
        <v>1</v>
      </c>
      <c r="B3885" s="2">
        <v>2016</v>
      </c>
      <c r="C3885" t="s">
        <v>370</v>
      </c>
      <c r="D3885" t="s">
        <v>264</v>
      </c>
      <c r="E3885" s="2">
        <v>1</v>
      </c>
      <c r="F3885" s="2">
        <v>1</v>
      </c>
      <c r="G3885" t="s">
        <v>252</v>
      </c>
      <c r="H3885" t="s">
        <v>206</v>
      </c>
      <c r="I3885" t="s">
        <v>15</v>
      </c>
      <c r="J3885" t="s">
        <v>88</v>
      </c>
      <c r="K3885" s="2">
        <v>3</v>
      </c>
      <c r="L3885" t="s">
        <v>85</v>
      </c>
      <c r="M3885" t="s">
        <v>89</v>
      </c>
      <c r="N3885" t="s">
        <v>126</v>
      </c>
    </row>
    <row r="3886" spans="1:14" x14ac:dyDescent="0.25">
      <c r="A3886" s="2">
        <v>1</v>
      </c>
      <c r="B3886" s="2">
        <v>2016</v>
      </c>
      <c r="C3886" t="s">
        <v>370</v>
      </c>
      <c r="D3886" t="s">
        <v>264</v>
      </c>
      <c r="E3886" s="2">
        <v>1</v>
      </c>
      <c r="F3886" s="2">
        <v>1</v>
      </c>
      <c r="G3886" t="s">
        <v>252</v>
      </c>
      <c r="H3886" t="s">
        <v>206</v>
      </c>
      <c r="I3886" t="s">
        <v>15</v>
      </c>
      <c r="J3886" t="s">
        <v>90</v>
      </c>
      <c r="K3886" s="2">
        <v>3</v>
      </c>
      <c r="L3886" t="s">
        <v>75</v>
      </c>
      <c r="M3886" t="s">
        <v>91</v>
      </c>
      <c r="N3886" t="s">
        <v>95</v>
      </c>
    </row>
    <row r="3887" spans="1:14" x14ac:dyDescent="0.25">
      <c r="A3887" s="2">
        <v>1</v>
      </c>
      <c r="B3887" s="2">
        <v>2016</v>
      </c>
      <c r="C3887" t="s">
        <v>370</v>
      </c>
      <c r="D3887" t="s">
        <v>264</v>
      </c>
      <c r="E3887" s="2">
        <v>1</v>
      </c>
      <c r="F3887" s="2">
        <v>1</v>
      </c>
      <c r="G3887" t="s">
        <v>252</v>
      </c>
      <c r="H3887" t="s">
        <v>206</v>
      </c>
      <c r="I3887" t="s">
        <v>15</v>
      </c>
      <c r="J3887" t="s">
        <v>93</v>
      </c>
      <c r="K3887" s="2">
        <v>3</v>
      </c>
      <c r="L3887" t="s">
        <v>75</v>
      </c>
      <c r="M3887" t="s">
        <v>94</v>
      </c>
      <c r="N3887" t="s">
        <v>95</v>
      </c>
    </row>
    <row r="3888" spans="1:14" x14ac:dyDescent="0.25">
      <c r="A3888" s="2">
        <v>1</v>
      </c>
      <c r="B3888" s="2">
        <v>2016</v>
      </c>
      <c r="C3888" t="s">
        <v>370</v>
      </c>
      <c r="D3888" t="s">
        <v>264</v>
      </c>
      <c r="E3888" s="2">
        <v>1</v>
      </c>
      <c r="F3888" s="2">
        <v>1</v>
      </c>
      <c r="G3888" t="s">
        <v>252</v>
      </c>
      <c r="H3888" t="s">
        <v>206</v>
      </c>
      <c r="I3888" t="s">
        <v>15</v>
      </c>
      <c r="J3888" t="s">
        <v>96</v>
      </c>
      <c r="K3888" s="2">
        <v>3</v>
      </c>
      <c r="L3888" t="s">
        <v>75</v>
      </c>
      <c r="M3888" t="s">
        <v>97</v>
      </c>
      <c r="N3888" t="s">
        <v>95</v>
      </c>
    </row>
    <row r="3889" spans="1:14" x14ac:dyDescent="0.25">
      <c r="A3889" s="2">
        <v>1</v>
      </c>
      <c r="B3889" s="2">
        <v>2016</v>
      </c>
      <c r="C3889" t="s">
        <v>370</v>
      </c>
      <c r="D3889" t="s">
        <v>264</v>
      </c>
      <c r="E3889" s="2">
        <v>1</v>
      </c>
      <c r="F3889" s="2">
        <v>1</v>
      </c>
      <c r="G3889" t="s">
        <v>252</v>
      </c>
      <c r="H3889" t="s">
        <v>206</v>
      </c>
      <c r="I3889" t="s">
        <v>15</v>
      </c>
      <c r="J3889" t="s">
        <v>98</v>
      </c>
      <c r="K3889" s="2">
        <v>5</v>
      </c>
      <c r="L3889" t="s">
        <v>85</v>
      </c>
      <c r="M3889" t="s">
        <v>99</v>
      </c>
      <c r="N3889" t="s">
        <v>185</v>
      </c>
    </row>
    <row r="3890" spans="1:14" x14ac:dyDescent="0.25">
      <c r="A3890" s="2">
        <v>1</v>
      </c>
      <c r="B3890" s="2">
        <v>2016</v>
      </c>
      <c r="C3890" t="s">
        <v>370</v>
      </c>
      <c r="D3890" t="s">
        <v>264</v>
      </c>
      <c r="E3890" s="2">
        <v>1</v>
      </c>
      <c r="F3890" s="2">
        <v>1</v>
      </c>
      <c r="G3890" t="s">
        <v>252</v>
      </c>
      <c r="H3890" t="s">
        <v>206</v>
      </c>
      <c r="I3890" t="s">
        <v>15</v>
      </c>
      <c r="J3890" t="s">
        <v>100</v>
      </c>
      <c r="K3890" s="3"/>
      <c r="L3890" t="s">
        <v>61</v>
      </c>
      <c r="M3890" t="s">
        <v>101</v>
      </c>
    </row>
    <row r="3891" spans="1:14" x14ac:dyDescent="0.25">
      <c r="A3891" s="2">
        <v>1</v>
      </c>
      <c r="B3891" s="2">
        <v>2016</v>
      </c>
      <c r="C3891" t="s">
        <v>370</v>
      </c>
      <c r="D3891" t="s">
        <v>264</v>
      </c>
      <c r="E3891" s="2">
        <v>1</v>
      </c>
      <c r="F3891" s="2">
        <v>1</v>
      </c>
      <c r="G3891" t="s">
        <v>252</v>
      </c>
      <c r="H3891" t="s">
        <v>206</v>
      </c>
      <c r="I3891" t="s">
        <v>15</v>
      </c>
      <c r="J3891" t="s">
        <v>102</v>
      </c>
      <c r="K3891" s="3"/>
      <c r="L3891" t="s">
        <v>61</v>
      </c>
      <c r="M3891" t="s">
        <v>103</v>
      </c>
    </row>
    <row r="3892" spans="1:14" x14ac:dyDescent="0.25">
      <c r="A3892" s="2">
        <v>1</v>
      </c>
      <c r="B3892" s="2">
        <v>2016</v>
      </c>
      <c r="C3892" t="s">
        <v>370</v>
      </c>
      <c r="D3892" t="s">
        <v>264</v>
      </c>
      <c r="E3892" s="2">
        <v>1</v>
      </c>
      <c r="F3892" s="2">
        <v>1</v>
      </c>
      <c r="G3892" t="s">
        <v>252</v>
      </c>
      <c r="H3892" t="s">
        <v>206</v>
      </c>
      <c r="I3892" t="s">
        <v>15</v>
      </c>
      <c r="J3892" t="s">
        <v>104</v>
      </c>
      <c r="K3892" s="3"/>
      <c r="L3892" t="s">
        <v>61</v>
      </c>
      <c r="M3892" t="s">
        <v>105</v>
      </c>
    </row>
    <row r="3893" spans="1:14" x14ac:dyDescent="0.25">
      <c r="A3893" s="2">
        <v>1</v>
      </c>
      <c r="B3893" s="2">
        <v>2016</v>
      </c>
      <c r="C3893" t="s">
        <v>370</v>
      </c>
      <c r="D3893" t="s">
        <v>264</v>
      </c>
      <c r="E3893" s="2">
        <v>1</v>
      </c>
      <c r="F3893" s="2">
        <v>1</v>
      </c>
      <c r="G3893" t="s">
        <v>252</v>
      </c>
      <c r="H3893" t="s">
        <v>206</v>
      </c>
      <c r="I3893" t="s">
        <v>15</v>
      </c>
      <c r="J3893" t="s">
        <v>106</v>
      </c>
      <c r="K3893" s="3"/>
      <c r="L3893" t="s">
        <v>61</v>
      </c>
      <c r="M3893" t="s">
        <v>107</v>
      </c>
    </row>
    <row r="3894" spans="1:14" x14ac:dyDescent="0.25">
      <c r="A3894" s="2">
        <v>1</v>
      </c>
      <c r="B3894" s="2">
        <v>2016</v>
      </c>
      <c r="C3894" t="s">
        <v>370</v>
      </c>
      <c r="D3894" t="s">
        <v>264</v>
      </c>
      <c r="E3894" s="2">
        <v>1</v>
      </c>
      <c r="F3894" s="2">
        <v>1</v>
      </c>
      <c r="G3894" t="s">
        <v>252</v>
      </c>
      <c r="H3894" t="s">
        <v>206</v>
      </c>
      <c r="I3894" t="s">
        <v>15</v>
      </c>
      <c r="J3894" t="s">
        <v>108</v>
      </c>
      <c r="K3894" s="3"/>
      <c r="L3894" t="s">
        <v>61</v>
      </c>
      <c r="M3894" t="s">
        <v>109</v>
      </c>
    </row>
    <row r="3895" spans="1:14" x14ac:dyDescent="0.25">
      <c r="A3895" s="2">
        <v>1</v>
      </c>
      <c r="B3895" s="2">
        <v>2016</v>
      </c>
      <c r="C3895" t="s">
        <v>370</v>
      </c>
      <c r="D3895" t="s">
        <v>264</v>
      </c>
      <c r="E3895" s="2">
        <v>1</v>
      </c>
      <c r="F3895" s="2">
        <v>1</v>
      </c>
      <c r="G3895" t="s">
        <v>252</v>
      </c>
      <c r="H3895" t="s">
        <v>206</v>
      </c>
      <c r="I3895" t="s">
        <v>15</v>
      </c>
      <c r="J3895" t="s">
        <v>110</v>
      </c>
      <c r="K3895" s="3"/>
      <c r="L3895" t="s">
        <v>61</v>
      </c>
      <c r="M3895" t="s">
        <v>111</v>
      </c>
    </row>
    <row r="3896" spans="1:14" x14ac:dyDescent="0.25">
      <c r="A3896" s="2">
        <v>1</v>
      </c>
      <c r="B3896" s="2">
        <v>2016</v>
      </c>
      <c r="C3896" t="s">
        <v>370</v>
      </c>
      <c r="D3896" t="s">
        <v>264</v>
      </c>
      <c r="E3896" s="2">
        <v>1</v>
      </c>
      <c r="F3896" s="2">
        <v>1</v>
      </c>
      <c r="G3896" t="s">
        <v>252</v>
      </c>
      <c r="H3896" t="s">
        <v>206</v>
      </c>
      <c r="I3896" t="s">
        <v>15</v>
      </c>
      <c r="J3896" t="s">
        <v>112</v>
      </c>
      <c r="K3896" s="3"/>
      <c r="L3896" t="s">
        <v>61</v>
      </c>
      <c r="M3896" t="s">
        <v>113</v>
      </c>
    </row>
    <row r="3897" spans="1:14" x14ac:dyDescent="0.25">
      <c r="A3897" s="2">
        <v>1</v>
      </c>
      <c r="B3897" s="2">
        <v>2016</v>
      </c>
      <c r="C3897" t="s">
        <v>370</v>
      </c>
      <c r="D3897" t="s">
        <v>264</v>
      </c>
      <c r="E3897" s="2">
        <v>1</v>
      </c>
      <c r="F3897" s="2">
        <v>1</v>
      </c>
      <c r="G3897" t="s">
        <v>252</v>
      </c>
      <c r="H3897" t="s">
        <v>206</v>
      </c>
      <c r="I3897" t="s">
        <v>15</v>
      </c>
      <c r="J3897" t="s">
        <v>114</v>
      </c>
      <c r="K3897" s="3"/>
      <c r="L3897" t="s">
        <v>61</v>
      </c>
      <c r="M3897" t="s">
        <v>115</v>
      </c>
    </row>
    <row r="3898" spans="1:14" x14ac:dyDescent="0.25">
      <c r="A3898" s="2">
        <v>1</v>
      </c>
      <c r="B3898" s="2">
        <v>2016</v>
      </c>
      <c r="C3898" t="s">
        <v>370</v>
      </c>
      <c r="D3898" t="s">
        <v>264</v>
      </c>
      <c r="E3898" s="2">
        <v>1</v>
      </c>
      <c r="F3898" s="2">
        <v>1</v>
      </c>
      <c r="G3898" t="s">
        <v>252</v>
      </c>
      <c r="H3898" t="s">
        <v>206</v>
      </c>
      <c r="I3898" t="s">
        <v>15</v>
      </c>
      <c r="J3898" t="s">
        <v>116</v>
      </c>
      <c r="K3898" s="2">
        <v>2</v>
      </c>
      <c r="L3898" t="s">
        <v>65</v>
      </c>
      <c r="M3898" t="s">
        <v>117</v>
      </c>
      <c r="N3898" t="s">
        <v>186</v>
      </c>
    </row>
    <row r="3899" spans="1:14" x14ac:dyDescent="0.25">
      <c r="A3899" s="2">
        <v>1</v>
      </c>
      <c r="B3899" s="2">
        <v>2016</v>
      </c>
      <c r="C3899" t="s">
        <v>370</v>
      </c>
      <c r="D3899" t="s">
        <v>264</v>
      </c>
      <c r="E3899" s="2">
        <v>1</v>
      </c>
      <c r="F3899" s="2">
        <v>1</v>
      </c>
      <c r="G3899" t="s">
        <v>252</v>
      </c>
      <c r="H3899" t="s">
        <v>206</v>
      </c>
      <c r="I3899" t="s">
        <v>15</v>
      </c>
      <c r="J3899" t="s">
        <v>118</v>
      </c>
      <c r="K3899" s="2">
        <v>4</v>
      </c>
      <c r="L3899" t="s">
        <v>55</v>
      </c>
      <c r="M3899" t="s">
        <v>119</v>
      </c>
      <c r="N3899" t="s">
        <v>57</v>
      </c>
    </row>
    <row r="3900" spans="1:14" x14ac:dyDescent="0.25">
      <c r="A3900" s="2">
        <v>1</v>
      </c>
      <c r="B3900" s="2">
        <v>2016</v>
      </c>
      <c r="C3900" t="s">
        <v>370</v>
      </c>
      <c r="D3900" t="s">
        <v>264</v>
      </c>
      <c r="E3900" s="2">
        <v>1</v>
      </c>
      <c r="F3900" s="2">
        <v>1</v>
      </c>
      <c r="G3900" t="s">
        <v>252</v>
      </c>
      <c r="H3900" t="s">
        <v>206</v>
      </c>
      <c r="I3900" t="s">
        <v>15</v>
      </c>
      <c r="J3900" t="s">
        <v>120</v>
      </c>
      <c r="K3900" s="2">
        <v>4</v>
      </c>
      <c r="L3900" t="s">
        <v>65</v>
      </c>
      <c r="M3900" t="s">
        <v>121</v>
      </c>
      <c r="N3900" t="s">
        <v>185</v>
      </c>
    </row>
    <row r="3901" spans="1:14" x14ac:dyDescent="0.25">
      <c r="A3901" s="2">
        <v>1</v>
      </c>
      <c r="B3901" s="2">
        <v>2016</v>
      </c>
      <c r="C3901" t="s">
        <v>370</v>
      </c>
      <c r="D3901" t="s">
        <v>264</v>
      </c>
      <c r="E3901" s="2">
        <v>1</v>
      </c>
      <c r="F3901" s="2">
        <v>1</v>
      </c>
      <c r="G3901" t="s">
        <v>252</v>
      </c>
      <c r="H3901" t="s">
        <v>206</v>
      </c>
      <c r="I3901" t="s">
        <v>15</v>
      </c>
      <c r="J3901" t="s">
        <v>122</v>
      </c>
      <c r="K3901" s="2">
        <v>3</v>
      </c>
      <c r="L3901" t="s">
        <v>85</v>
      </c>
      <c r="M3901" t="s">
        <v>123</v>
      </c>
      <c r="N3901" t="s">
        <v>126</v>
      </c>
    </row>
    <row r="3902" spans="1:14" x14ac:dyDescent="0.25">
      <c r="A3902" s="2">
        <v>1</v>
      </c>
      <c r="B3902" s="2">
        <v>2016</v>
      </c>
      <c r="C3902" t="s">
        <v>370</v>
      </c>
      <c r="D3902" t="s">
        <v>264</v>
      </c>
      <c r="E3902" s="2">
        <v>1</v>
      </c>
      <c r="F3902" s="2">
        <v>1</v>
      </c>
      <c r="G3902" t="s">
        <v>252</v>
      </c>
      <c r="H3902" t="s">
        <v>206</v>
      </c>
      <c r="I3902" t="s">
        <v>15</v>
      </c>
      <c r="J3902" t="s">
        <v>124</v>
      </c>
      <c r="K3902" s="2">
        <v>3</v>
      </c>
      <c r="L3902" t="s">
        <v>85</v>
      </c>
      <c r="M3902" t="s">
        <v>125</v>
      </c>
      <c r="N3902" t="s">
        <v>126</v>
      </c>
    </row>
    <row r="3903" spans="1:14" x14ac:dyDescent="0.25">
      <c r="A3903" s="2">
        <v>1</v>
      </c>
      <c r="B3903" s="2">
        <v>2016</v>
      </c>
      <c r="C3903" t="s">
        <v>370</v>
      </c>
      <c r="D3903" t="s">
        <v>264</v>
      </c>
      <c r="E3903" s="2">
        <v>1</v>
      </c>
      <c r="F3903" s="2">
        <v>1</v>
      </c>
      <c r="G3903" t="s">
        <v>252</v>
      </c>
      <c r="H3903" t="s">
        <v>206</v>
      </c>
      <c r="I3903" t="s">
        <v>15</v>
      </c>
      <c r="J3903" t="s">
        <v>127</v>
      </c>
      <c r="K3903" s="2">
        <v>3</v>
      </c>
      <c r="L3903" t="s">
        <v>85</v>
      </c>
      <c r="M3903" t="s">
        <v>128</v>
      </c>
      <c r="N3903" t="s">
        <v>126</v>
      </c>
    </row>
    <row r="3904" spans="1:14" x14ac:dyDescent="0.25">
      <c r="A3904" s="2">
        <v>1</v>
      </c>
      <c r="B3904" s="2">
        <v>2016</v>
      </c>
      <c r="C3904" t="s">
        <v>370</v>
      </c>
      <c r="D3904" t="s">
        <v>264</v>
      </c>
      <c r="E3904" s="2">
        <v>1</v>
      </c>
      <c r="F3904" s="2">
        <v>1</v>
      </c>
      <c r="G3904" t="s">
        <v>252</v>
      </c>
      <c r="H3904" t="s">
        <v>206</v>
      </c>
      <c r="I3904" t="s">
        <v>15</v>
      </c>
      <c r="J3904" t="s">
        <v>129</v>
      </c>
      <c r="K3904" s="2">
        <v>3</v>
      </c>
      <c r="L3904" t="s">
        <v>85</v>
      </c>
      <c r="M3904" t="s">
        <v>130</v>
      </c>
      <c r="N3904" t="s">
        <v>126</v>
      </c>
    </row>
    <row r="3905" spans="1:14" x14ac:dyDescent="0.25">
      <c r="A3905" s="2">
        <v>1</v>
      </c>
      <c r="B3905" s="2">
        <v>2016</v>
      </c>
      <c r="C3905" t="s">
        <v>370</v>
      </c>
      <c r="D3905" t="s">
        <v>264</v>
      </c>
      <c r="E3905" s="2">
        <v>1</v>
      </c>
      <c r="F3905" s="2">
        <v>1</v>
      </c>
      <c r="G3905" t="s">
        <v>252</v>
      </c>
      <c r="H3905" t="s">
        <v>206</v>
      </c>
      <c r="I3905" t="s">
        <v>15</v>
      </c>
      <c r="J3905" t="s">
        <v>131</v>
      </c>
      <c r="K3905" s="2">
        <v>3</v>
      </c>
      <c r="L3905" t="s">
        <v>85</v>
      </c>
      <c r="M3905" t="s">
        <v>132</v>
      </c>
      <c r="N3905" t="s">
        <v>126</v>
      </c>
    </row>
    <row r="3906" spans="1:14" x14ac:dyDescent="0.25">
      <c r="A3906" s="2">
        <v>1</v>
      </c>
      <c r="B3906" s="2">
        <v>2016</v>
      </c>
      <c r="C3906" t="s">
        <v>370</v>
      </c>
      <c r="D3906" t="s">
        <v>264</v>
      </c>
      <c r="E3906" s="2">
        <v>1</v>
      </c>
      <c r="F3906" s="2">
        <v>1</v>
      </c>
      <c r="G3906" t="s">
        <v>252</v>
      </c>
      <c r="H3906" t="s">
        <v>206</v>
      </c>
      <c r="I3906" t="s">
        <v>15</v>
      </c>
      <c r="J3906" t="s">
        <v>133</v>
      </c>
      <c r="K3906" s="2">
        <v>2</v>
      </c>
      <c r="L3906" t="s">
        <v>52</v>
      </c>
      <c r="M3906" t="s">
        <v>134</v>
      </c>
      <c r="N3906" t="s">
        <v>63</v>
      </c>
    </row>
    <row r="3907" spans="1:14" x14ac:dyDescent="0.25">
      <c r="A3907" s="2">
        <v>1</v>
      </c>
      <c r="B3907" s="2">
        <v>2016</v>
      </c>
      <c r="C3907" t="s">
        <v>370</v>
      </c>
      <c r="D3907" t="s">
        <v>264</v>
      </c>
      <c r="E3907" s="2">
        <v>1</v>
      </c>
      <c r="F3907" s="2">
        <v>1</v>
      </c>
      <c r="G3907" t="s">
        <v>252</v>
      </c>
      <c r="H3907" t="s">
        <v>206</v>
      </c>
      <c r="I3907" t="s">
        <v>15</v>
      </c>
      <c r="J3907" t="s">
        <v>135</v>
      </c>
      <c r="K3907" s="2">
        <v>4</v>
      </c>
      <c r="L3907" t="s">
        <v>55</v>
      </c>
      <c r="M3907" t="s">
        <v>136</v>
      </c>
      <c r="N3907" t="s">
        <v>57</v>
      </c>
    </row>
    <row r="3908" spans="1:14" x14ac:dyDescent="0.25">
      <c r="A3908" s="2">
        <v>1</v>
      </c>
      <c r="B3908" s="2">
        <v>2016</v>
      </c>
      <c r="C3908" t="s">
        <v>370</v>
      </c>
      <c r="D3908" t="s">
        <v>264</v>
      </c>
      <c r="E3908" s="2">
        <v>1</v>
      </c>
      <c r="F3908" s="2">
        <v>1</v>
      </c>
      <c r="G3908" t="s">
        <v>252</v>
      </c>
      <c r="H3908" t="s">
        <v>206</v>
      </c>
      <c r="I3908" t="s">
        <v>15</v>
      </c>
      <c r="J3908" t="s">
        <v>137</v>
      </c>
      <c r="K3908" s="2">
        <v>4</v>
      </c>
      <c r="L3908" t="s">
        <v>55</v>
      </c>
      <c r="M3908" t="s">
        <v>138</v>
      </c>
      <c r="N3908" t="s">
        <v>57</v>
      </c>
    </row>
    <row r="3909" spans="1:14" x14ac:dyDescent="0.25">
      <c r="A3909" s="2">
        <v>1</v>
      </c>
      <c r="B3909" s="2">
        <v>2016</v>
      </c>
      <c r="C3909" t="s">
        <v>370</v>
      </c>
      <c r="D3909" t="s">
        <v>264</v>
      </c>
      <c r="E3909" s="2">
        <v>1</v>
      </c>
      <c r="F3909" s="2">
        <v>1</v>
      </c>
      <c r="G3909" t="s">
        <v>252</v>
      </c>
      <c r="H3909" t="s">
        <v>206</v>
      </c>
      <c r="I3909" t="s">
        <v>15</v>
      </c>
      <c r="J3909" t="s">
        <v>139</v>
      </c>
      <c r="K3909" s="2">
        <v>4</v>
      </c>
      <c r="L3909" t="s">
        <v>85</v>
      </c>
      <c r="M3909" t="s">
        <v>140</v>
      </c>
      <c r="N3909" t="s">
        <v>87</v>
      </c>
    </row>
    <row r="3910" spans="1:14" x14ac:dyDescent="0.25">
      <c r="A3910" s="2">
        <v>1</v>
      </c>
      <c r="B3910" s="2">
        <v>2016</v>
      </c>
      <c r="C3910" t="s">
        <v>370</v>
      </c>
      <c r="D3910" t="s">
        <v>264</v>
      </c>
      <c r="E3910" s="2">
        <v>1</v>
      </c>
      <c r="F3910" s="2">
        <v>1</v>
      </c>
      <c r="G3910" t="s">
        <v>252</v>
      </c>
      <c r="H3910" t="s">
        <v>206</v>
      </c>
      <c r="I3910" t="s">
        <v>15</v>
      </c>
      <c r="J3910" t="s">
        <v>141</v>
      </c>
      <c r="K3910" s="2">
        <v>4</v>
      </c>
      <c r="L3910" t="s">
        <v>85</v>
      </c>
      <c r="M3910" t="s">
        <v>142</v>
      </c>
      <c r="N3910" t="s">
        <v>87</v>
      </c>
    </row>
    <row r="3911" spans="1:14" x14ac:dyDescent="0.25">
      <c r="A3911" s="2">
        <v>1</v>
      </c>
      <c r="B3911" s="2">
        <v>2016</v>
      </c>
      <c r="C3911" t="s">
        <v>370</v>
      </c>
      <c r="D3911" t="s">
        <v>264</v>
      </c>
      <c r="E3911" s="2">
        <v>1</v>
      </c>
      <c r="F3911" s="2">
        <v>1</v>
      </c>
      <c r="G3911" t="s">
        <v>252</v>
      </c>
      <c r="H3911" t="s">
        <v>206</v>
      </c>
      <c r="I3911" t="s">
        <v>15</v>
      </c>
      <c r="J3911" t="s">
        <v>143</v>
      </c>
      <c r="K3911" s="2">
        <v>4</v>
      </c>
      <c r="L3911" t="s">
        <v>85</v>
      </c>
      <c r="M3911" t="s">
        <v>144</v>
      </c>
      <c r="N3911" t="s">
        <v>87</v>
      </c>
    </row>
    <row r="3912" spans="1:14" x14ac:dyDescent="0.25">
      <c r="A3912" s="2">
        <v>1</v>
      </c>
      <c r="B3912" s="2">
        <v>2016</v>
      </c>
      <c r="C3912" t="s">
        <v>370</v>
      </c>
      <c r="D3912" t="s">
        <v>264</v>
      </c>
      <c r="E3912" s="2">
        <v>1</v>
      </c>
      <c r="F3912" s="2">
        <v>1</v>
      </c>
      <c r="G3912" t="s">
        <v>252</v>
      </c>
      <c r="H3912" t="s">
        <v>206</v>
      </c>
      <c r="I3912" t="s">
        <v>15</v>
      </c>
      <c r="J3912" t="s">
        <v>145</v>
      </c>
      <c r="K3912" s="2">
        <v>4</v>
      </c>
      <c r="L3912" t="s">
        <v>55</v>
      </c>
      <c r="M3912" t="s">
        <v>146</v>
      </c>
      <c r="N3912" t="s">
        <v>57</v>
      </c>
    </row>
    <row r="3913" spans="1:14" x14ac:dyDescent="0.25">
      <c r="A3913" s="2">
        <v>1</v>
      </c>
      <c r="B3913" s="2">
        <v>2016</v>
      </c>
      <c r="C3913" t="s">
        <v>370</v>
      </c>
      <c r="D3913" t="s">
        <v>264</v>
      </c>
      <c r="E3913" s="2">
        <v>1</v>
      </c>
      <c r="F3913" s="2">
        <v>1</v>
      </c>
      <c r="G3913" t="s">
        <v>252</v>
      </c>
      <c r="H3913" t="s">
        <v>206</v>
      </c>
      <c r="I3913" t="s">
        <v>15</v>
      </c>
      <c r="J3913" t="s">
        <v>147</v>
      </c>
      <c r="K3913" s="2">
        <v>4</v>
      </c>
      <c r="L3913" t="s">
        <v>55</v>
      </c>
      <c r="M3913" t="s">
        <v>148</v>
      </c>
      <c r="N3913" t="s">
        <v>57</v>
      </c>
    </row>
    <row r="3914" spans="1:14" x14ac:dyDescent="0.25">
      <c r="A3914" s="2">
        <v>1</v>
      </c>
      <c r="B3914" s="2">
        <v>2016</v>
      </c>
      <c r="C3914" t="s">
        <v>370</v>
      </c>
      <c r="D3914" t="s">
        <v>264</v>
      </c>
      <c r="E3914" s="2">
        <v>1</v>
      </c>
      <c r="F3914" s="2">
        <v>1</v>
      </c>
      <c r="G3914" t="s">
        <v>252</v>
      </c>
      <c r="H3914" t="s">
        <v>206</v>
      </c>
      <c r="I3914" t="s">
        <v>15</v>
      </c>
      <c r="J3914" t="s">
        <v>149</v>
      </c>
      <c r="K3914" s="2">
        <v>3</v>
      </c>
      <c r="L3914" t="s">
        <v>55</v>
      </c>
      <c r="M3914" t="s">
        <v>150</v>
      </c>
      <c r="N3914" t="s">
        <v>178</v>
      </c>
    </row>
    <row r="3915" spans="1:14" x14ac:dyDescent="0.25">
      <c r="A3915" s="2">
        <v>1</v>
      </c>
      <c r="B3915" s="2">
        <v>2016</v>
      </c>
      <c r="C3915" t="s">
        <v>370</v>
      </c>
      <c r="D3915" t="s">
        <v>264</v>
      </c>
      <c r="E3915" s="2">
        <v>1</v>
      </c>
      <c r="F3915" s="2">
        <v>1</v>
      </c>
      <c r="G3915" t="s">
        <v>252</v>
      </c>
      <c r="H3915" t="s">
        <v>206</v>
      </c>
      <c r="I3915" t="s">
        <v>15</v>
      </c>
      <c r="J3915" t="s">
        <v>151</v>
      </c>
      <c r="K3915" s="3"/>
      <c r="L3915" t="s">
        <v>52</v>
      </c>
      <c r="M3915" t="s">
        <v>152</v>
      </c>
    </row>
    <row r="3916" spans="1:14" x14ac:dyDescent="0.25">
      <c r="A3916" s="2">
        <v>1</v>
      </c>
      <c r="B3916" s="2">
        <v>2016</v>
      </c>
      <c r="C3916" t="s">
        <v>370</v>
      </c>
      <c r="D3916" t="s">
        <v>264</v>
      </c>
      <c r="E3916" s="2">
        <v>1</v>
      </c>
      <c r="F3916" s="2">
        <v>1</v>
      </c>
      <c r="G3916" t="s">
        <v>252</v>
      </c>
      <c r="H3916" t="s">
        <v>206</v>
      </c>
      <c r="I3916" t="s">
        <v>15</v>
      </c>
      <c r="J3916" t="s">
        <v>153</v>
      </c>
      <c r="K3916" s="2">
        <v>5</v>
      </c>
      <c r="L3916" t="s">
        <v>75</v>
      </c>
      <c r="M3916" t="s">
        <v>154</v>
      </c>
      <c r="N3916" t="s">
        <v>201</v>
      </c>
    </row>
    <row r="3917" spans="1:14" x14ac:dyDescent="0.25">
      <c r="A3917" s="2">
        <v>1</v>
      </c>
      <c r="B3917" s="2">
        <v>2016</v>
      </c>
      <c r="C3917" t="s">
        <v>370</v>
      </c>
      <c r="D3917" t="s">
        <v>264</v>
      </c>
      <c r="E3917" s="2">
        <v>1</v>
      </c>
      <c r="F3917" s="2">
        <v>1</v>
      </c>
      <c r="G3917" t="s">
        <v>252</v>
      </c>
      <c r="H3917" t="s">
        <v>206</v>
      </c>
      <c r="I3917" t="s">
        <v>15</v>
      </c>
      <c r="J3917" t="s">
        <v>156</v>
      </c>
      <c r="K3917" s="2">
        <v>1</v>
      </c>
      <c r="L3917" t="s">
        <v>75</v>
      </c>
      <c r="M3917" t="s">
        <v>157</v>
      </c>
      <c r="N3917" t="s">
        <v>158</v>
      </c>
    </row>
    <row r="3918" spans="1:14" x14ac:dyDescent="0.25">
      <c r="A3918" s="2">
        <v>1</v>
      </c>
      <c r="B3918" s="2">
        <v>2016</v>
      </c>
      <c r="C3918" t="s">
        <v>370</v>
      </c>
      <c r="D3918" t="s">
        <v>264</v>
      </c>
      <c r="E3918" s="2">
        <v>1</v>
      </c>
      <c r="F3918" s="2">
        <v>1</v>
      </c>
      <c r="G3918" t="s">
        <v>252</v>
      </c>
      <c r="H3918" t="s">
        <v>206</v>
      </c>
      <c r="I3918" t="s">
        <v>15</v>
      </c>
      <c r="J3918" t="s">
        <v>159</v>
      </c>
      <c r="K3918" s="3"/>
      <c r="L3918" t="s">
        <v>52</v>
      </c>
      <c r="M3918" t="s">
        <v>160</v>
      </c>
    </row>
    <row r="3919" spans="1:14" x14ac:dyDescent="0.25">
      <c r="A3919" s="2">
        <v>1</v>
      </c>
      <c r="B3919" s="2">
        <v>2016</v>
      </c>
      <c r="C3919" t="s">
        <v>370</v>
      </c>
      <c r="D3919" t="s">
        <v>264</v>
      </c>
      <c r="E3919" s="2">
        <v>1</v>
      </c>
      <c r="F3919" s="2">
        <v>1</v>
      </c>
      <c r="G3919" t="s">
        <v>252</v>
      </c>
      <c r="H3919" t="s">
        <v>206</v>
      </c>
      <c r="I3919" t="s">
        <v>15</v>
      </c>
      <c r="J3919" t="s">
        <v>161</v>
      </c>
      <c r="K3919" s="3"/>
      <c r="L3919" t="s">
        <v>52</v>
      </c>
      <c r="M3919" t="s">
        <v>162</v>
      </c>
    </row>
    <row r="3920" spans="1:14" x14ac:dyDescent="0.25">
      <c r="A3920" s="2">
        <v>1</v>
      </c>
      <c r="B3920" s="2">
        <v>2016</v>
      </c>
      <c r="C3920" t="s">
        <v>370</v>
      </c>
      <c r="D3920" t="s">
        <v>264</v>
      </c>
      <c r="E3920" s="2">
        <v>1</v>
      </c>
      <c r="F3920" s="2">
        <v>1</v>
      </c>
      <c r="G3920" t="s">
        <v>252</v>
      </c>
      <c r="H3920" t="s">
        <v>206</v>
      </c>
      <c r="I3920" t="s">
        <v>15</v>
      </c>
      <c r="J3920" t="s">
        <v>163</v>
      </c>
      <c r="K3920" s="2">
        <v>1</v>
      </c>
      <c r="L3920" t="s">
        <v>52</v>
      </c>
      <c r="M3920" t="s">
        <v>164</v>
      </c>
      <c r="N3920" t="s">
        <v>165</v>
      </c>
    </row>
    <row r="3921" spans="1:14" x14ac:dyDescent="0.25">
      <c r="A3921" s="2">
        <v>1</v>
      </c>
      <c r="B3921" s="2">
        <v>2016</v>
      </c>
      <c r="C3921" t="s">
        <v>370</v>
      </c>
      <c r="D3921" t="s">
        <v>264</v>
      </c>
      <c r="E3921" s="2">
        <v>1</v>
      </c>
      <c r="F3921" s="2">
        <v>1</v>
      </c>
      <c r="G3921" t="s">
        <v>252</v>
      </c>
      <c r="H3921" t="s">
        <v>206</v>
      </c>
      <c r="I3921" t="s">
        <v>15</v>
      </c>
      <c r="J3921" t="s">
        <v>166</v>
      </c>
      <c r="K3921" s="2">
        <v>4</v>
      </c>
      <c r="L3921" t="s">
        <v>55</v>
      </c>
      <c r="M3921" t="s">
        <v>167</v>
      </c>
      <c r="N3921" t="s">
        <v>57</v>
      </c>
    </row>
    <row r="3922" spans="1:14" x14ac:dyDescent="0.25">
      <c r="A3922" s="2">
        <v>1</v>
      </c>
      <c r="B3922" s="2">
        <v>2016</v>
      </c>
      <c r="C3922" t="s">
        <v>371</v>
      </c>
      <c r="D3922" t="s">
        <v>48</v>
      </c>
      <c r="E3922" s="2">
        <v>1</v>
      </c>
      <c r="F3922" s="2">
        <v>1</v>
      </c>
      <c r="G3922" t="s">
        <v>368</v>
      </c>
      <c r="H3922" t="s">
        <v>293</v>
      </c>
      <c r="I3922" t="s">
        <v>15</v>
      </c>
      <c r="J3922" t="s">
        <v>51</v>
      </c>
      <c r="K3922" s="3"/>
      <c r="L3922" t="s">
        <v>52</v>
      </c>
      <c r="M3922" t="s">
        <v>53</v>
      </c>
    </row>
    <row r="3923" spans="1:14" x14ac:dyDescent="0.25">
      <c r="A3923" s="2">
        <v>1</v>
      </c>
      <c r="B3923" s="2">
        <v>2016</v>
      </c>
      <c r="C3923" t="s">
        <v>371</v>
      </c>
      <c r="D3923" t="s">
        <v>48</v>
      </c>
      <c r="E3923" s="2">
        <v>1</v>
      </c>
      <c r="F3923" s="2">
        <v>1</v>
      </c>
      <c r="G3923" t="s">
        <v>368</v>
      </c>
      <c r="H3923" t="s">
        <v>293</v>
      </c>
      <c r="I3923" t="s">
        <v>15</v>
      </c>
      <c r="J3923" t="s">
        <v>54</v>
      </c>
      <c r="K3923" s="3"/>
      <c r="L3923" t="s">
        <v>55</v>
      </c>
      <c r="M3923" t="s">
        <v>56</v>
      </c>
    </row>
    <row r="3924" spans="1:14" x14ac:dyDescent="0.25">
      <c r="A3924" s="2">
        <v>1</v>
      </c>
      <c r="B3924" s="2">
        <v>2016</v>
      </c>
      <c r="C3924" t="s">
        <v>371</v>
      </c>
      <c r="D3924" t="s">
        <v>48</v>
      </c>
      <c r="E3924" s="2">
        <v>1</v>
      </c>
      <c r="F3924" s="2">
        <v>1</v>
      </c>
      <c r="G3924" t="s">
        <v>368</v>
      </c>
      <c r="H3924" t="s">
        <v>293</v>
      </c>
      <c r="I3924" t="s">
        <v>15</v>
      </c>
      <c r="J3924" t="s">
        <v>58</v>
      </c>
      <c r="K3924" s="3"/>
      <c r="L3924" t="s">
        <v>55</v>
      </c>
      <c r="M3924" t="s">
        <v>59</v>
      </c>
    </row>
    <row r="3925" spans="1:14" x14ac:dyDescent="0.25">
      <c r="A3925" s="2">
        <v>1</v>
      </c>
      <c r="B3925" s="2">
        <v>2016</v>
      </c>
      <c r="C3925" t="s">
        <v>371</v>
      </c>
      <c r="D3925" t="s">
        <v>48</v>
      </c>
      <c r="E3925" s="2">
        <v>1</v>
      </c>
      <c r="F3925" s="2">
        <v>1</v>
      </c>
      <c r="G3925" t="s">
        <v>368</v>
      </c>
      <c r="H3925" t="s">
        <v>293</v>
      </c>
      <c r="I3925" t="s">
        <v>15</v>
      </c>
      <c r="J3925" t="s">
        <v>60</v>
      </c>
      <c r="K3925" s="3"/>
      <c r="L3925" t="s">
        <v>61</v>
      </c>
      <c r="M3925" t="s">
        <v>62</v>
      </c>
    </row>
    <row r="3926" spans="1:14" x14ac:dyDescent="0.25">
      <c r="A3926" s="2">
        <v>1</v>
      </c>
      <c r="B3926" s="2">
        <v>2016</v>
      </c>
      <c r="C3926" t="s">
        <v>371</v>
      </c>
      <c r="D3926" t="s">
        <v>48</v>
      </c>
      <c r="E3926" s="2">
        <v>1</v>
      </c>
      <c r="F3926" s="2">
        <v>1</v>
      </c>
      <c r="G3926" t="s">
        <v>368</v>
      </c>
      <c r="H3926" t="s">
        <v>293</v>
      </c>
      <c r="I3926" t="s">
        <v>15</v>
      </c>
      <c r="J3926" t="s">
        <v>64</v>
      </c>
      <c r="K3926" s="3"/>
      <c r="L3926" t="s">
        <v>65</v>
      </c>
      <c r="M3926" t="s">
        <v>66</v>
      </c>
    </row>
    <row r="3927" spans="1:14" x14ac:dyDescent="0.25">
      <c r="A3927" s="2">
        <v>1</v>
      </c>
      <c r="B3927" s="2">
        <v>2016</v>
      </c>
      <c r="C3927" t="s">
        <v>371</v>
      </c>
      <c r="D3927" t="s">
        <v>48</v>
      </c>
      <c r="E3927" s="2">
        <v>1</v>
      </c>
      <c r="F3927" s="2">
        <v>1</v>
      </c>
      <c r="G3927" t="s">
        <v>368</v>
      </c>
      <c r="H3927" t="s">
        <v>293</v>
      </c>
      <c r="I3927" t="s">
        <v>15</v>
      </c>
      <c r="J3927" t="s">
        <v>68</v>
      </c>
      <c r="K3927" s="3"/>
      <c r="L3927" t="s">
        <v>65</v>
      </c>
      <c r="M3927" t="s">
        <v>69</v>
      </c>
    </row>
    <row r="3928" spans="1:14" x14ac:dyDescent="0.25">
      <c r="A3928" s="2">
        <v>1</v>
      </c>
      <c r="B3928" s="2">
        <v>2016</v>
      </c>
      <c r="C3928" t="s">
        <v>371</v>
      </c>
      <c r="D3928" t="s">
        <v>48</v>
      </c>
      <c r="E3928" s="2">
        <v>1</v>
      </c>
      <c r="F3928" s="2">
        <v>1</v>
      </c>
      <c r="G3928" t="s">
        <v>368</v>
      </c>
      <c r="H3928" t="s">
        <v>293</v>
      </c>
      <c r="I3928" t="s">
        <v>15</v>
      </c>
      <c r="J3928" t="s">
        <v>70</v>
      </c>
      <c r="K3928" s="3"/>
      <c r="L3928" t="s">
        <v>65</v>
      </c>
      <c r="M3928" t="s">
        <v>71</v>
      </c>
    </row>
    <row r="3929" spans="1:14" x14ac:dyDescent="0.25">
      <c r="A3929" s="2">
        <v>1</v>
      </c>
      <c r="B3929" s="2">
        <v>2016</v>
      </c>
      <c r="C3929" t="s">
        <v>371</v>
      </c>
      <c r="D3929" t="s">
        <v>48</v>
      </c>
      <c r="E3929" s="2">
        <v>1</v>
      </c>
      <c r="F3929" s="2">
        <v>1</v>
      </c>
      <c r="G3929" t="s">
        <v>368</v>
      </c>
      <c r="H3929" t="s">
        <v>293</v>
      </c>
      <c r="I3929" t="s">
        <v>15</v>
      </c>
      <c r="J3929" t="s">
        <v>72</v>
      </c>
      <c r="K3929" s="3"/>
      <c r="L3929" t="s">
        <v>52</v>
      </c>
      <c r="M3929" t="s">
        <v>73</v>
      </c>
    </row>
    <row r="3930" spans="1:14" x14ac:dyDescent="0.25">
      <c r="A3930" s="2">
        <v>1</v>
      </c>
      <c r="B3930" s="2">
        <v>2016</v>
      </c>
      <c r="C3930" t="s">
        <v>371</v>
      </c>
      <c r="D3930" t="s">
        <v>48</v>
      </c>
      <c r="E3930" s="2">
        <v>1</v>
      </c>
      <c r="F3930" s="2">
        <v>1</v>
      </c>
      <c r="G3930" t="s">
        <v>368</v>
      </c>
      <c r="H3930" t="s">
        <v>293</v>
      </c>
      <c r="I3930" t="s">
        <v>15</v>
      </c>
      <c r="J3930" t="s">
        <v>74</v>
      </c>
      <c r="K3930" s="3"/>
      <c r="L3930" t="s">
        <v>75</v>
      </c>
      <c r="M3930" t="s">
        <v>76</v>
      </c>
    </row>
    <row r="3931" spans="1:14" x14ac:dyDescent="0.25">
      <c r="A3931" s="2">
        <v>1</v>
      </c>
      <c r="B3931" s="2">
        <v>2016</v>
      </c>
      <c r="C3931" t="s">
        <v>371</v>
      </c>
      <c r="D3931" t="s">
        <v>48</v>
      </c>
      <c r="E3931" s="2">
        <v>1</v>
      </c>
      <c r="F3931" s="2">
        <v>1</v>
      </c>
      <c r="G3931" t="s">
        <v>368</v>
      </c>
      <c r="H3931" t="s">
        <v>293</v>
      </c>
      <c r="I3931" t="s">
        <v>15</v>
      </c>
      <c r="J3931" t="s">
        <v>78</v>
      </c>
      <c r="K3931" s="3"/>
      <c r="L3931" t="s">
        <v>75</v>
      </c>
      <c r="M3931" t="s">
        <v>79</v>
      </c>
    </row>
    <row r="3932" spans="1:14" x14ac:dyDescent="0.25">
      <c r="A3932" s="2">
        <v>1</v>
      </c>
      <c r="B3932" s="2">
        <v>2016</v>
      </c>
      <c r="C3932" t="s">
        <v>371</v>
      </c>
      <c r="D3932" t="s">
        <v>48</v>
      </c>
      <c r="E3932" s="2">
        <v>1</v>
      </c>
      <c r="F3932" s="2">
        <v>1</v>
      </c>
      <c r="G3932" t="s">
        <v>368</v>
      </c>
      <c r="H3932" t="s">
        <v>293</v>
      </c>
      <c r="I3932" t="s">
        <v>15</v>
      </c>
      <c r="J3932" t="s">
        <v>81</v>
      </c>
      <c r="K3932" s="3"/>
      <c r="L3932" t="s">
        <v>75</v>
      </c>
      <c r="M3932" t="s">
        <v>82</v>
      </c>
    </row>
    <row r="3933" spans="1:14" x14ac:dyDescent="0.25">
      <c r="A3933" s="2">
        <v>1</v>
      </c>
      <c r="B3933" s="2">
        <v>2016</v>
      </c>
      <c r="C3933" t="s">
        <v>371</v>
      </c>
      <c r="D3933" t="s">
        <v>48</v>
      </c>
      <c r="E3933" s="2">
        <v>1</v>
      </c>
      <c r="F3933" s="2">
        <v>1</v>
      </c>
      <c r="G3933" t="s">
        <v>368</v>
      </c>
      <c r="H3933" t="s">
        <v>293</v>
      </c>
      <c r="I3933" t="s">
        <v>15</v>
      </c>
      <c r="J3933" t="s">
        <v>84</v>
      </c>
      <c r="K3933" s="2">
        <v>4</v>
      </c>
      <c r="L3933" t="s">
        <v>85</v>
      </c>
      <c r="M3933" t="s">
        <v>86</v>
      </c>
      <c r="N3933" t="s">
        <v>87</v>
      </c>
    </row>
    <row r="3934" spans="1:14" x14ac:dyDescent="0.25">
      <c r="A3934" s="2">
        <v>1</v>
      </c>
      <c r="B3934" s="2">
        <v>2016</v>
      </c>
      <c r="C3934" t="s">
        <v>371</v>
      </c>
      <c r="D3934" t="s">
        <v>48</v>
      </c>
      <c r="E3934" s="2">
        <v>1</v>
      </c>
      <c r="F3934" s="2">
        <v>1</v>
      </c>
      <c r="G3934" t="s">
        <v>368</v>
      </c>
      <c r="H3934" t="s">
        <v>293</v>
      </c>
      <c r="I3934" t="s">
        <v>15</v>
      </c>
      <c r="J3934" t="s">
        <v>88</v>
      </c>
      <c r="K3934" s="2">
        <v>3</v>
      </c>
      <c r="L3934" t="s">
        <v>85</v>
      </c>
      <c r="M3934" t="s">
        <v>89</v>
      </c>
      <c r="N3934" t="s">
        <v>126</v>
      </c>
    </row>
    <row r="3935" spans="1:14" x14ac:dyDescent="0.25">
      <c r="A3935" s="2">
        <v>1</v>
      </c>
      <c r="B3935" s="2">
        <v>2016</v>
      </c>
      <c r="C3935" t="s">
        <v>371</v>
      </c>
      <c r="D3935" t="s">
        <v>48</v>
      </c>
      <c r="E3935" s="2">
        <v>1</v>
      </c>
      <c r="F3935" s="2">
        <v>1</v>
      </c>
      <c r="G3935" t="s">
        <v>368</v>
      </c>
      <c r="H3935" t="s">
        <v>293</v>
      </c>
      <c r="I3935" t="s">
        <v>15</v>
      </c>
      <c r="J3935" t="s">
        <v>90</v>
      </c>
      <c r="K3935" s="3"/>
      <c r="L3935" t="s">
        <v>75</v>
      </c>
      <c r="M3935" t="s">
        <v>91</v>
      </c>
    </row>
    <row r="3936" spans="1:14" x14ac:dyDescent="0.25">
      <c r="A3936" s="2">
        <v>1</v>
      </c>
      <c r="B3936" s="2">
        <v>2016</v>
      </c>
      <c r="C3936" t="s">
        <v>371</v>
      </c>
      <c r="D3936" t="s">
        <v>48</v>
      </c>
      <c r="E3936" s="2">
        <v>1</v>
      </c>
      <c r="F3936" s="2">
        <v>1</v>
      </c>
      <c r="G3936" t="s">
        <v>368</v>
      </c>
      <c r="H3936" t="s">
        <v>293</v>
      </c>
      <c r="I3936" t="s">
        <v>15</v>
      </c>
      <c r="J3936" t="s">
        <v>93</v>
      </c>
      <c r="K3936" s="3"/>
      <c r="L3936" t="s">
        <v>75</v>
      </c>
      <c r="M3936" t="s">
        <v>94</v>
      </c>
    </row>
    <row r="3937" spans="1:14" x14ac:dyDescent="0.25">
      <c r="A3937" s="2">
        <v>1</v>
      </c>
      <c r="B3937" s="2">
        <v>2016</v>
      </c>
      <c r="C3937" t="s">
        <v>371</v>
      </c>
      <c r="D3937" t="s">
        <v>48</v>
      </c>
      <c r="E3937" s="2">
        <v>1</v>
      </c>
      <c r="F3937" s="2">
        <v>1</v>
      </c>
      <c r="G3937" t="s">
        <v>368</v>
      </c>
      <c r="H3937" t="s">
        <v>293</v>
      </c>
      <c r="I3937" t="s">
        <v>15</v>
      </c>
      <c r="J3937" t="s">
        <v>96</v>
      </c>
      <c r="K3937" s="3"/>
      <c r="L3937" t="s">
        <v>75</v>
      </c>
      <c r="M3937" t="s">
        <v>97</v>
      </c>
    </row>
    <row r="3938" spans="1:14" x14ac:dyDescent="0.25">
      <c r="A3938" s="2">
        <v>1</v>
      </c>
      <c r="B3938" s="2">
        <v>2016</v>
      </c>
      <c r="C3938" t="s">
        <v>371</v>
      </c>
      <c r="D3938" t="s">
        <v>48</v>
      </c>
      <c r="E3938" s="2">
        <v>1</v>
      </c>
      <c r="F3938" s="2">
        <v>1</v>
      </c>
      <c r="G3938" t="s">
        <v>368</v>
      </c>
      <c r="H3938" t="s">
        <v>293</v>
      </c>
      <c r="I3938" t="s">
        <v>15</v>
      </c>
      <c r="J3938" t="s">
        <v>98</v>
      </c>
      <c r="K3938" s="2">
        <v>3</v>
      </c>
      <c r="L3938" t="s">
        <v>85</v>
      </c>
      <c r="M3938" t="s">
        <v>99</v>
      </c>
      <c r="N3938" t="s">
        <v>126</v>
      </c>
    </row>
    <row r="3939" spans="1:14" x14ac:dyDescent="0.25">
      <c r="A3939" s="2">
        <v>1</v>
      </c>
      <c r="B3939" s="2">
        <v>2016</v>
      </c>
      <c r="C3939" t="s">
        <v>371</v>
      </c>
      <c r="D3939" t="s">
        <v>48</v>
      </c>
      <c r="E3939" s="2">
        <v>1</v>
      </c>
      <c r="F3939" s="2">
        <v>1</v>
      </c>
      <c r="G3939" t="s">
        <v>368</v>
      </c>
      <c r="H3939" t="s">
        <v>293</v>
      </c>
      <c r="I3939" t="s">
        <v>15</v>
      </c>
      <c r="J3939" t="s">
        <v>100</v>
      </c>
      <c r="K3939" s="3"/>
      <c r="L3939" t="s">
        <v>61</v>
      </c>
      <c r="M3939" t="s">
        <v>101</v>
      </c>
    </row>
    <row r="3940" spans="1:14" x14ac:dyDescent="0.25">
      <c r="A3940" s="2">
        <v>1</v>
      </c>
      <c r="B3940" s="2">
        <v>2016</v>
      </c>
      <c r="C3940" t="s">
        <v>371</v>
      </c>
      <c r="D3940" t="s">
        <v>48</v>
      </c>
      <c r="E3940" s="2">
        <v>1</v>
      </c>
      <c r="F3940" s="2">
        <v>1</v>
      </c>
      <c r="G3940" t="s">
        <v>368</v>
      </c>
      <c r="H3940" t="s">
        <v>293</v>
      </c>
      <c r="I3940" t="s">
        <v>15</v>
      </c>
      <c r="J3940" t="s">
        <v>102</v>
      </c>
      <c r="K3940" s="3"/>
      <c r="L3940" t="s">
        <v>61</v>
      </c>
      <c r="M3940" t="s">
        <v>103</v>
      </c>
    </row>
    <row r="3941" spans="1:14" x14ac:dyDescent="0.25">
      <c r="A3941" s="2">
        <v>1</v>
      </c>
      <c r="B3941" s="2">
        <v>2016</v>
      </c>
      <c r="C3941" t="s">
        <v>371</v>
      </c>
      <c r="D3941" t="s">
        <v>48</v>
      </c>
      <c r="E3941" s="2">
        <v>1</v>
      </c>
      <c r="F3941" s="2">
        <v>1</v>
      </c>
      <c r="G3941" t="s">
        <v>368</v>
      </c>
      <c r="H3941" t="s">
        <v>293</v>
      </c>
      <c r="I3941" t="s">
        <v>15</v>
      </c>
      <c r="J3941" t="s">
        <v>104</v>
      </c>
      <c r="K3941" s="3"/>
      <c r="L3941" t="s">
        <v>61</v>
      </c>
      <c r="M3941" t="s">
        <v>105</v>
      </c>
    </row>
    <row r="3942" spans="1:14" x14ac:dyDescent="0.25">
      <c r="A3942" s="2">
        <v>1</v>
      </c>
      <c r="B3942" s="2">
        <v>2016</v>
      </c>
      <c r="C3942" t="s">
        <v>371</v>
      </c>
      <c r="D3942" t="s">
        <v>48</v>
      </c>
      <c r="E3942" s="2">
        <v>1</v>
      </c>
      <c r="F3942" s="2">
        <v>1</v>
      </c>
      <c r="G3942" t="s">
        <v>368</v>
      </c>
      <c r="H3942" t="s">
        <v>293</v>
      </c>
      <c r="I3942" t="s">
        <v>15</v>
      </c>
      <c r="J3942" t="s">
        <v>106</v>
      </c>
      <c r="K3942" s="3"/>
      <c r="L3942" t="s">
        <v>61</v>
      </c>
      <c r="M3942" t="s">
        <v>107</v>
      </c>
    </row>
    <row r="3943" spans="1:14" x14ac:dyDescent="0.25">
      <c r="A3943" s="2">
        <v>1</v>
      </c>
      <c r="B3943" s="2">
        <v>2016</v>
      </c>
      <c r="C3943" t="s">
        <v>371</v>
      </c>
      <c r="D3943" t="s">
        <v>48</v>
      </c>
      <c r="E3943" s="2">
        <v>1</v>
      </c>
      <c r="F3943" s="2">
        <v>1</v>
      </c>
      <c r="G3943" t="s">
        <v>368</v>
      </c>
      <c r="H3943" t="s">
        <v>293</v>
      </c>
      <c r="I3943" t="s">
        <v>15</v>
      </c>
      <c r="J3943" t="s">
        <v>108</v>
      </c>
      <c r="K3943" s="3"/>
      <c r="L3943" t="s">
        <v>61</v>
      </c>
      <c r="M3943" t="s">
        <v>109</v>
      </c>
    </row>
    <row r="3944" spans="1:14" x14ac:dyDescent="0.25">
      <c r="A3944" s="2">
        <v>1</v>
      </c>
      <c r="B3944" s="2">
        <v>2016</v>
      </c>
      <c r="C3944" t="s">
        <v>371</v>
      </c>
      <c r="D3944" t="s">
        <v>48</v>
      </c>
      <c r="E3944" s="2">
        <v>1</v>
      </c>
      <c r="F3944" s="2">
        <v>1</v>
      </c>
      <c r="G3944" t="s">
        <v>368</v>
      </c>
      <c r="H3944" t="s">
        <v>293</v>
      </c>
      <c r="I3944" t="s">
        <v>15</v>
      </c>
      <c r="J3944" t="s">
        <v>110</v>
      </c>
      <c r="K3944" s="3"/>
      <c r="L3944" t="s">
        <v>61</v>
      </c>
      <c r="M3944" t="s">
        <v>111</v>
      </c>
    </row>
    <row r="3945" spans="1:14" x14ac:dyDescent="0.25">
      <c r="A3945" s="2">
        <v>1</v>
      </c>
      <c r="B3945" s="2">
        <v>2016</v>
      </c>
      <c r="C3945" t="s">
        <v>371</v>
      </c>
      <c r="D3945" t="s">
        <v>48</v>
      </c>
      <c r="E3945" s="2">
        <v>1</v>
      </c>
      <c r="F3945" s="2">
        <v>1</v>
      </c>
      <c r="G3945" t="s">
        <v>368</v>
      </c>
      <c r="H3945" t="s">
        <v>293</v>
      </c>
      <c r="I3945" t="s">
        <v>15</v>
      </c>
      <c r="J3945" t="s">
        <v>112</v>
      </c>
      <c r="K3945" s="3"/>
      <c r="L3945" t="s">
        <v>61</v>
      </c>
      <c r="M3945" t="s">
        <v>113</v>
      </c>
    </row>
    <row r="3946" spans="1:14" x14ac:dyDescent="0.25">
      <c r="A3946" s="2">
        <v>1</v>
      </c>
      <c r="B3946" s="2">
        <v>2016</v>
      </c>
      <c r="C3946" t="s">
        <v>371</v>
      </c>
      <c r="D3946" t="s">
        <v>48</v>
      </c>
      <c r="E3946" s="2">
        <v>1</v>
      </c>
      <c r="F3946" s="2">
        <v>1</v>
      </c>
      <c r="G3946" t="s">
        <v>368</v>
      </c>
      <c r="H3946" t="s">
        <v>293</v>
      </c>
      <c r="I3946" t="s">
        <v>15</v>
      </c>
      <c r="J3946" t="s">
        <v>114</v>
      </c>
      <c r="K3946" s="3"/>
      <c r="L3946" t="s">
        <v>61</v>
      </c>
      <c r="M3946" t="s">
        <v>115</v>
      </c>
    </row>
    <row r="3947" spans="1:14" x14ac:dyDescent="0.25">
      <c r="A3947" s="2">
        <v>1</v>
      </c>
      <c r="B3947" s="2">
        <v>2016</v>
      </c>
      <c r="C3947" t="s">
        <v>371</v>
      </c>
      <c r="D3947" t="s">
        <v>48</v>
      </c>
      <c r="E3947" s="2">
        <v>1</v>
      </c>
      <c r="F3947" s="2">
        <v>1</v>
      </c>
      <c r="G3947" t="s">
        <v>368</v>
      </c>
      <c r="H3947" t="s">
        <v>293</v>
      </c>
      <c r="I3947" t="s">
        <v>15</v>
      </c>
      <c r="J3947" t="s">
        <v>116</v>
      </c>
      <c r="K3947" s="3"/>
      <c r="L3947" t="s">
        <v>65</v>
      </c>
      <c r="M3947" t="s">
        <v>117</v>
      </c>
    </row>
    <row r="3948" spans="1:14" x14ac:dyDescent="0.25">
      <c r="A3948" s="2">
        <v>1</v>
      </c>
      <c r="B3948" s="2">
        <v>2016</v>
      </c>
      <c r="C3948" t="s">
        <v>371</v>
      </c>
      <c r="D3948" t="s">
        <v>48</v>
      </c>
      <c r="E3948" s="2">
        <v>1</v>
      </c>
      <c r="F3948" s="2">
        <v>1</v>
      </c>
      <c r="G3948" t="s">
        <v>368</v>
      </c>
      <c r="H3948" t="s">
        <v>293</v>
      </c>
      <c r="I3948" t="s">
        <v>15</v>
      </c>
      <c r="J3948" t="s">
        <v>118</v>
      </c>
      <c r="K3948" s="3"/>
      <c r="L3948" t="s">
        <v>55</v>
      </c>
      <c r="M3948" t="s">
        <v>119</v>
      </c>
    </row>
    <row r="3949" spans="1:14" x14ac:dyDescent="0.25">
      <c r="A3949" s="2">
        <v>1</v>
      </c>
      <c r="B3949" s="2">
        <v>2016</v>
      </c>
      <c r="C3949" t="s">
        <v>371</v>
      </c>
      <c r="D3949" t="s">
        <v>48</v>
      </c>
      <c r="E3949" s="2">
        <v>1</v>
      </c>
      <c r="F3949" s="2">
        <v>1</v>
      </c>
      <c r="G3949" t="s">
        <v>368</v>
      </c>
      <c r="H3949" t="s">
        <v>293</v>
      </c>
      <c r="I3949" t="s">
        <v>15</v>
      </c>
      <c r="J3949" t="s">
        <v>120</v>
      </c>
      <c r="K3949" s="3"/>
      <c r="L3949" t="s">
        <v>65</v>
      </c>
      <c r="M3949" t="s">
        <v>121</v>
      </c>
    </row>
    <row r="3950" spans="1:14" x14ac:dyDescent="0.25">
      <c r="A3950" s="2">
        <v>1</v>
      </c>
      <c r="B3950" s="2">
        <v>2016</v>
      </c>
      <c r="C3950" t="s">
        <v>371</v>
      </c>
      <c r="D3950" t="s">
        <v>48</v>
      </c>
      <c r="E3950" s="2">
        <v>1</v>
      </c>
      <c r="F3950" s="2">
        <v>1</v>
      </c>
      <c r="G3950" t="s">
        <v>368</v>
      </c>
      <c r="H3950" t="s">
        <v>293</v>
      </c>
      <c r="I3950" t="s">
        <v>15</v>
      </c>
      <c r="J3950" t="s">
        <v>122</v>
      </c>
      <c r="K3950" s="2">
        <v>3</v>
      </c>
      <c r="L3950" t="s">
        <v>85</v>
      </c>
      <c r="M3950" t="s">
        <v>123</v>
      </c>
      <c r="N3950" t="s">
        <v>126</v>
      </c>
    </row>
    <row r="3951" spans="1:14" x14ac:dyDescent="0.25">
      <c r="A3951" s="2">
        <v>1</v>
      </c>
      <c r="B3951" s="2">
        <v>2016</v>
      </c>
      <c r="C3951" t="s">
        <v>371</v>
      </c>
      <c r="D3951" t="s">
        <v>48</v>
      </c>
      <c r="E3951" s="2">
        <v>1</v>
      </c>
      <c r="F3951" s="2">
        <v>1</v>
      </c>
      <c r="G3951" t="s">
        <v>368</v>
      </c>
      <c r="H3951" t="s">
        <v>293</v>
      </c>
      <c r="I3951" t="s">
        <v>15</v>
      </c>
      <c r="J3951" t="s">
        <v>124</v>
      </c>
      <c r="K3951" s="2">
        <v>1</v>
      </c>
      <c r="L3951" t="s">
        <v>85</v>
      </c>
      <c r="M3951" t="s">
        <v>125</v>
      </c>
      <c r="N3951" t="s">
        <v>200</v>
      </c>
    </row>
    <row r="3952" spans="1:14" x14ac:dyDescent="0.25">
      <c r="A3952" s="2">
        <v>1</v>
      </c>
      <c r="B3952" s="2">
        <v>2016</v>
      </c>
      <c r="C3952" t="s">
        <v>371</v>
      </c>
      <c r="D3952" t="s">
        <v>48</v>
      </c>
      <c r="E3952" s="2">
        <v>1</v>
      </c>
      <c r="F3952" s="2">
        <v>1</v>
      </c>
      <c r="G3952" t="s">
        <v>368</v>
      </c>
      <c r="H3952" t="s">
        <v>293</v>
      </c>
      <c r="I3952" t="s">
        <v>15</v>
      </c>
      <c r="J3952" t="s">
        <v>127</v>
      </c>
      <c r="K3952" s="2">
        <v>3</v>
      </c>
      <c r="L3952" t="s">
        <v>85</v>
      </c>
      <c r="M3952" t="s">
        <v>128</v>
      </c>
      <c r="N3952" t="s">
        <v>126</v>
      </c>
    </row>
    <row r="3953" spans="1:14" x14ac:dyDescent="0.25">
      <c r="A3953" s="2">
        <v>1</v>
      </c>
      <c r="B3953" s="2">
        <v>2016</v>
      </c>
      <c r="C3953" t="s">
        <v>371</v>
      </c>
      <c r="D3953" t="s">
        <v>48</v>
      </c>
      <c r="E3953" s="2">
        <v>1</v>
      </c>
      <c r="F3953" s="2">
        <v>1</v>
      </c>
      <c r="G3953" t="s">
        <v>368</v>
      </c>
      <c r="H3953" t="s">
        <v>293</v>
      </c>
      <c r="I3953" t="s">
        <v>15</v>
      </c>
      <c r="J3953" t="s">
        <v>129</v>
      </c>
      <c r="K3953" s="2">
        <v>4</v>
      </c>
      <c r="L3953" t="s">
        <v>85</v>
      </c>
      <c r="M3953" t="s">
        <v>130</v>
      </c>
      <c r="N3953" t="s">
        <v>87</v>
      </c>
    </row>
    <row r="3954" spans="1:14" x14ac:dyDescent="0.25">
      <c r="A3954" s="2">
        <v>1</v>
      </c>
      <c r="B3954" s="2">
        <v>2016</v>
      </c>
      <c r="C3954" t="s">
        <v>371</v>
      </c>
      <c r="D3954" t="s">
        <v>48</v>
      </c>
      <c r="E3954" s="2">
        <v>1</v>
      </c>
      <c r="F3954" s="2">
        <v>1</v>
      </c>
      <c r="G3954" t="s">
        <v>368</v>
      </c>
      <c r="H3954" t="s">
        <v>293</v>
      </c>
      <c r="I3954" t="s">
        <v>15</v>
      </c>
      <c r="J3954" t="s">
        <v>131</v>
      </c>
      <c r="K3954" s="2">
        <v>5</v>
      </c>
      <c r="L3954" t="s">
        <v>85</v>
      </c>
      <c r="M3954" t="s">
        <v>132</v>
      </c>
      <c r="N3954" t="s">
        <v>185</v>
      </c>
    </row>
    <row r="3955" spans="1:14" x14ac:dyDescent="0.25">
      <c r="A3955" s="2">
        <v>1</v>
      </c>
      <c r="B3955" s="2">
        <v>2016</v>
      </c>
      <c r="C3955" t="s">
        <v>371</v>
      </c>
      <c r="D3955" t="s">
        <v>48</v>
      </c>
      <c r="E3955" s="2">
        <v>1</v>
      </c>
      <c r="F3955" s="2">
        <v>1</v>
      </c>
      <c r="G3955" t="s">
        <v>368</v>
      </c>
      <c r="H3955" t="s">
        <v>293</v>
      </c>
      <c r="I3955" t="s">
        <v>15</v>
      </c>
      <c r="J3955" t="s">
        <v>133</v>
      </c>
      <c r="K3955" s="3"/>
      <c r="L3955" t="s">
        <v>52</v>
      </c>
      <c r="M3955" t="s">
        <v>134</v>
      </c>
    </row>
    <row r="3956" spans="1:14" x14ac:dyDescent="0.25">
      <c r="A3956" s="2">
        <v>1</v>
      </c>
      <c r="B3956" s="2">
        <v>2016</v>
      </c>
      <c r="C3956" t="s">
        <v>371</v>
      </c>
      <c r="D3956" t="s">
        <v>48</v>
      </c>
      <c r="E3956" s="2">
        <v>1</v>
      </c>
      <c r="F3956" s="2">
        <v>1</v>
      </c>
      <c r="G3956" t="s">
        <v>368</v>
      </c>
      <c r="H3956" t="s">
        <v>293</v>
      </c>
      <c r="I3956" t="s">
        <v>15</v>
      </c>
      <c r="J3956" t="s">
        <v>135</v>
      </c>
      <c r="K3956" s="3"/>
      <c r="L3956" t="s">
        <v>55</v>
      </c>
      <c r="M3956" t="s">
        <v>136</v>
      </c>
    </row>
    <row r="3957" spans="1:14" x14ac:dyDescent="0.25">
      <c r="A3957" s="2">
        <v>1</v>
      </c>
      <c r="B3957" s="2">
        <v>2016</v>
      </c>
      <c r="C3957" t="s">
        <v>371</v>
      </c>
      <c r="D3957" t="s">
        <v>48</v>
      </c>
      <c r="E3957" s="2">
        <v>1</v>
      </c>
      <c r="F3957" s="2">
        <v>1</v>
      </c>
      <c r="G3957" t="s">
        <v>368</v>
      </c>
      <c r="H3957" t="s">
        <v>293</v>
      </c>
      <c r="I3957" t="s">
        <v>15</v>
      </c>
      <c r="J3957" t="s">
        <v>137</v>
      </c>
      <c r="K3957" s="3"/>
      <c r="L3957" t="s">
        <v>55</v>
      </c>
      <c r="M3957" t="s">
        <v>138</v>
      </c>
    </row>
    <row r="3958" spans="1:14" x14ac:dyDescent="0.25">
      <c r="A3958" s="2">
        <v>1</v>
      </c>
      <c r="B3958" s="2">
        <v>2016</v>
      </c>
      <c r="C3958" t="s">
        <v>371</v>
      </c>
      <c r="D3958" t="s">
        <v>48</v>
      </c>
      <c r="E3958" s="2">
        <v>1</v>
      </c>
      <c r="F3958" s="2">
        <v>1</v>
      </c>
      <c r="G3958" t="s">
        <v>368</v>
      </c>
      <c r="H3958" t="s">
        <v>293</v>
      </c>
      <c r="I3958" t="s">
        <v>15</v>
      </c>
      <c r="J3958" t="s">
        <v>139</v>
      </c>
      <c r="K3958" s="2">
        <v>3</v>
      </c>
      <c r="L3958" t="s">
        <v>85</v>
      </c>
      <c r="M3958" t="s">
        <v>140</v>
      </c>
      <c r="N3958" t="s">
        <v>126</v>
      </c>
    </row>
    <row r="3959" spans="1:14" x14ac:dyDescent="0.25">
      <c r="A3959" s="2">
        <v>1</v>
      </c>
      <c r="B3959" s="2">
        <v>2016</v>
      </c>
      <c r="C3959" t="s">
        <v>371</v>
      </c>
      <c r="D3959" t="s">
        <v>48</v>
      </c>
      <c r="E3959" s="2">
        <v>1</v>
      </c>
      <c r="F3959" s="2">
        <v>1</v>
      </c>
      <c r="G3959" t="s">
        <v>368</v>
      </c>
      <c r="H3959" t="s">
        <v>293</v>
      </c>
      <c r="I3959" t="s">
        <v>15</v>
      </c>
      <c r="J3959" t="s">
        <v>141</v>
      </c>
      <c r="K3959" s="2">
        <v>3</v>
      </c>
      <c r="L3959" t="s">
        <v>85</v>
      </c>
      <c r="M3959" t="s">
        <v>142</v>
      </c>
      <c r="N3959" t="s">
        <v>126</v>
      </c>
    </row>
    <row r="3960" spans="1:14" x14ac:dyDescent="0.25">
      <c r="A3960" s="2">
        <v>1</v>
      </c>
      <c r="B3960" s="2">
        <v>2016</v>
      </c>
      <c r="C3960" t="s">
        <v>371</v>
      </c>
      <c r="D3960" t="s">
        <v>48</v>
      </c>
      <c r="E3960" s="2">
        <v>1</v>
      </c>
      <c r="F3960" s="2">
        <v>1</v>
      </c>
      <c r="G3960" t="s">
        <v>368</v>
      </c>
      <c r="H3960" t="s">
        <v>293</v>
      </c>
      <c r="I3960" t="s">
        <v>15</v>
      </c>
      <c r="J3960" t="s">
        <v>143</v>
      </c>
      <c r="K3960" s="2">
        <v>3</v>
      </c>
      <c r="L3960" t="s">
        <v>85</v>
      </c>
      <c r="M3960" t="s">
        <v>144</v>
      </c>
      <c r="N3960" t="s">
        <v>126</v>
      </c>
    </row>
    <row r="3961" spans="1:14" x14ac:dyDescent="0.25">
      <c r="A3961" s="2">
        <v>1</v>
      </c>
      <c r="B3961" s="2">
        <v>2016</v>
      </c>
      <c r="C3961" t="s">
        <v>371</v>
      </c>
      <c r="D3961" t="s">
        <v>48</v>
      </c>
      <c r="E3961" s="2">
        <v>1</v>
      </c>
      <c r="F3961" s="2">
        <v>1</v>
      </c>
      <c r="G3961" t="s">
        <v>368</v>
      </c>
      <c r="H3961" t="s">
        <v>293</v>
      </c>
      <c r="I3961" t="s">
        <v>15</v>
      </c>
      <c r="J3961" t="s">
        <v>145</v>
      </c>
      <c r="K3961" s="3"/>
      <c r="L3961" t="s">
        <v>55</v>
      </c>
      <c r="M3961" t="s">
        <v>146</v>
      </c>
    </row>
    <row r="3962" spans="1:14" x14ac:dyDescent="0.25">
      <c r="A3962" s="2">
        <v>1</v>
      </c>
      <c r="B3962" s="2">
        <v>2016</v>
      </c>
      <c r="C3962" t="s">
        <v>371</v>
      </c>
      <c r="D3962" t="s">
        <v>48</v>
      </c>
      <c r="E3962" s="2">
        <v>1</v>
      </c>
      <c r="F3962" s="2">
        <v>1</v>
      </c>
      <c r="G3962" t="s">
        <v>368</v>
      </c>
      <c r="H3962" t="s">
        <v>293</v>
      </c>
      <c r="I3962" t="s">
        <v>15</v>
      </c>
      <c r="J3962" t="s">
        <v>147</v>
      </c>
      <c r="K3962" s="3"/>
      <c r="L3962" t="s">
        <v>55</v>
      </c>
      <c r="M3962" t="s">
        <v>148</v>
      </c>
    </row>
    <row r="3963" spans="1:14" x14ac:dyDescent="0.25">
      <c r="A3963" s="2">
        <v>1</v>
      </c>
      <c r="B3963" s="2">
        <v>2016</v>
      </c>
      <c r="C3963" t="s">
        <v>371</v>
      </c>
      <c r="D3963" t="s">
        <v>48</v>
      </c>
      <c r="E3963" s="2">
        <v>1</v>
      </c>
      <c r="F3963" s="2">
        <v>1</v>
      </c>
      <c r="G3963" t="s">
        <v>368</v>
      </c>
      <c r="H3963" t="s">
        <v>293</v>
      </c>
      <c r="I3963" t="s">
        <v>15</v>
      </c>
      <c r="J3963" t="s">
        <v>149</v>
      </c>
      <c r="K3963" s="3"/>
      <c r="L3963" t="s">
        <v>55</v>
      </c>
      <c r="M3963" t="s">
        <v>150</v>
      </c>
    </row>
    <row r="3964" spans="1:14" x14ac:dyDescent="0.25">
      <c r="A3964" s="2">
        <v>1</v>
      </c>
      <c r="B3964" s="2">
        <v>2016</v>
      </c>
      <c r="C3964" t="s">
        <v>371</v>
      </c>
      <c r="D3964" t="s">
        <v>48</v>
      </c>
      <c r="E3964" s="2">
        <v>1</v>
      </c>
      <c r="F3964" s="2">
        <v>1</v>
      </c>
      <c r="G3964" t="s">
        <v>368</v>
      </c>
      <c r="H3964" t="s">
        <v>293</v>
      </c>
      <c r="I3964" t="s">
        <v>15</v>
      </c>
      <c r="J3964" t="s">
        <v>151</v>
      </c>
      <c r="K3964" s="3"/>
      <c r="L3964" t="s">
        <v>52</v>
      </c>
      <c r="M3964" t="s">
        <v>152</v>
      </c>
    </row>
    <row r="3965" spans="1:14" x14ac:dyDescent="0.25">
      <c r="A3965" s="2">
        <v>1</v>
      </c>
      <c r="B3965" s="2">
        <v>2016</v>
      </c>
      <c r="C3965" t="s">
        <v>371</v>
      </c>
      <c r="D3965" t="s">
        <v>48</v>
      </c>
      <c r="E3965" s="2">
        <v>1</v>
      </c>
      <c r="F3965" s="2">
        <v>1</v>
      </c>
      <c r="G3965" t="s">
        <v>368</v>
      </c>
      <c r="H3965" t="s">
        <v>293</v>
      </c>
      <c r="I3965" t="s">
        <v>15</v>
      </c>
      <c r="J3965" t="s">
        <v>153</v>
      </c>
      <c r="K3965" s="3"/>
      <c r="L3965" t="s">
        <v>75</v>
      </c>
      <c r="M3965" t="s">
        <v>154</v>
      </c>
    </row>
    <row r="3966" spans="1:14" x14ac:dyDescent="0.25">
      <c r="A3966" s="2">
        <v>1</v>
      </c>
      <c r="B3966" s="2">
        <v>2016</v>
      </c>
      <c r="C3966" t="s">
        <v>371</v>
      </c>
      <c r="D3966" t="s">
        <v>48</v>
      </c>
      <c r="E3966" s="2">
        <v>1</v>
      </c>
      <c r="F3966" s="2">
        <v>1</v>
      </c>
      <c r="G3966" t="s">
        <v>368</v>
      </c>
      <c r="H3966" t="s">
        <v>293</v>
      </c>
      <c r="I3966" t="s">
        <v>15</v>
      </c>
      <c r="J3966" t="s">
        <v>156</v>
      </c>
      <c r="K3966" s="3"/>
      <c r="L3966" t="s">
        <v>75</v>
      </c>
      <c r="M3966" t="s">
        <v>157</v>
      </c>
    </row>
    <row r="3967" spans="1:14" x14ac:dyDescent="0.25">
      <c r="A3967" s="2">
        <v>1</v>
      </c>
      <c r="B3967" s="2">
        <v>2016</v>
      </c>
      <c r="C3967" t="s">
        <v>371</v>
      </c>
      <c r="D3967" t="s">
        <v>48</v>
      </c>
      <c r="E3967" s="2">
        <v>1</v>
      </c>
      <c r="F3967" s="2">
        <v>1</v>
      </c>
      <c r="G3967" t="s">
        <v>368</v>
      </c>
      <c r="H3967" t="s">
        <v>293</v>
      </c>
      <c r="I3967" t="s">
        <v>15</v>
      </c>
      <c r="J3967" t="s">
        <v>159</v>
      </c>
      <c r="K3967" s="3"/>
      <c r="L3967" t="s">
        <v>52</v>
      </c>
      <c r="M3967" t="s">
        <v>160</v>
      </c>
    </row>
    <row r="3968" spans="1:14" x14ac:dyDescent="0.25">
      <c r="A3968" s="2">
        <v>1</v>
      </c>
      <c r="B3968" s="2">
        <v>2016</v>
      </c>
      <c r="C3968" t="s">
        <v>371</v>
      </c>
      <c r="D3968" t="s">
        <v>48</v>
      </c>
      <c r="E3968" s="2">
        <v>1</v>
      </c>
      <c r="F3968" s="2">
        <v>1</v>
      </c>
      <c r="G3968" t="s">
        <v>368</v>
      </c>
      <c r="H3968" t="s">
        <v>293</v>
      </c>
      <c r="I3968" t="s">
        <v>15</v>
      </c>
      <c r="J3968" t="s">
        <v>161</v>
      </c>
      <c r="K3968" s="3"/>
      <c r="L3968" t="s">
        <v>52</v>
      </c>
      <c r="M3968" t="s">
        <v>162</v>
      </c>
    </row>
    <row r="3969" spans="1:14" x14ac:dyDescent="0.25">
      <c r="A3969" s="2">
        <v>1</v>
      </c>
      <c r="B3969" s="2">
        <v>2016</v>
      </c>
      <c r="C3969" t="s">
        <v>371</v>
      </c>
      <c r="D3969" t="s">
        <v>48</v>
      </c>
      <c r="E3969" s="2">
        <v>1</v>
      </c>
      <c r="F3969" s="2">
        <v>1</v>
      </c>
      <c r="G3969" t="s">
        <v>368</v>
      </c>
      <c r="H3969" t="s">
        <v>293</v>
      </c>
      <c r="I3969" t="s">
        <v>15</v>
      </c>
      <c r="J3969" t="s">
        <v>163</v>
      </c>
      <c r="K3969" s="3"/>
      <c r="L3969" t="s">
        <v>52</v>
      </c>
      <c r="M3969" t="s">
        <v>164</v>
      </c>
    </row>
    <row r="3970" spans="1:14" x14ac:dyDescent="0.25">
      <c r="A3970" s="2">
        <v>1</v>
      </c>
      <c r="B3970" s="2">
        <v>2016</v>
      </c>
      <c r="C3970" t="s">
        <v>371</v>
      </c>
      <c r="D3970" t="s">
        <v>48</v>
      </c>
      <c r="E3970" s="2">
        <v>1</v>
      </c>
      <c r="F3970" s="2">
        <v>1</v>
      </c>
      <c r="G3970" t="s">
        <v>368</v>
      </c>
      <c r="H3970" t="s">
        <v>293</v>
      </c>
      <c r="I3970" t="s">
        <v>15</v>
      </c>
      <c r="J3970" t="s">
        <v>166</v>
      </c>
      <c r="K3970" s="3"/>
      <c r="L3970" t="s">
        <v>55</v>
      </c>
      <c r="M3970" t="s">
        <v>167</v>
      </c>
    </row>
    <row r="3971" spans="1:14" x14ac:dyDescent="0.25">
      <c r="A3971" s="2">
        <v>1</v>
      </c>
      <c r="B3971" s="2">
        <v>2016</v>
      </c>
      <c r="C3971" t="s">
        <v>372</v>
      </c>
      <c r="D3971" t="s">
        <v>204</v>
      </c>
      <c r="E3971" s="2">
        <v>0</v>
      </c>
      <c r="F3971" s="2">
        <v>1</v>
      </c>
      <c r="G3971" t="s">
        <v>289</v>
      </c>
      <c r="H3971" t="s">
        <v>290</v>
      </c>
      <c r="I3971" t="s">
        <v>17</v>
      </c>
      <c r="J3971" t="s">
        <v>51</v>
      </c>
      <c r="K3971" s="3"/>
      <c r="L3971" t="s">
        <v>52</v>
      </c>
      <c r="M3971" t="s">
        <v>53</v>
      </c>
    </row>
    <row r="3972" spans="1:14" x14ac:dyDescent="0.25">
      <c r="A3972" s="2">
        <v>1</v>
      </c>
      <c r="B3972" s="2">
        <v>2016</v>
      </c>
      <c r="C3972" t="s">
        <v>372</v>
      </c>
      <c r="D3972" t="s">
        <v>204</v>
      </c>
      <c r="E3972" s="2">
        <v>0</v>
      </c>
      <c r="F3972" s="2">
        <v>1</v>
      </c>
      <c r="G3972" t="s">
        <v>289</v>
      </c>
      <c r="H3972" t="s">
        <v>290</v>
      </c>
      <c r="I3972" t="s">
        <v>17</v>
      </c>
      <c r="J3972" t="s">
        <v>54</v>
      </c>
      <c r="K3972" s="2">
        <v>2</v>
      </c>
      <c r="L3972" t="s">
        <v>55</v>
      </c>
      <c r="M3972" t="s">
        <v>56</v>
      </c>
      <c r="N3972" t="s">
        <v>187</v>
      </c>
    </row>
    <row r="3973" spans="1:14" x14ac:dyDescent="0.25">
      <c r="A3973" s="2">
        <v>1</v>
      </c>
      <c r="B3973" s="2">
        <v>2016</v>
      </c>
      <c r="C3973" t="s">
        <v>372</v>
      </c>
      <c r="D3973" t="s">
        <v>204</v>
      </c>
      <c r="E3973" s="2">
        <v>0</v>
      </c>
      <c r="F3973" s="2">
        <v>1</v>
      </c>
      <c r="G3973" t="s">
        <v>289</v>
      </c>
      <c r="H3973" t="s">
        <v>290</v>
      </c>
      <c r="I3973" t="s">
        <v>17</v>
      </c>
      <c r="J3973" t="s">
        <v>58</v>
      </c>
      <c r="K3973" s="2">
        <v>3</v>
      </c>
      <c r="L3973" t="s">
        <v>55</v>
      </c>
      <c r="M3973" t="s">
        <v>59</v>
      </c>
      <c r="N3973" t="s">
        <v>178</v>
      </c>
    </row>
    <row r="3974" spans="1:14" x14ac:dyDescent="0.25">
      <c r="A3974" s="2">
        <v>1</v>
      </c>
      <c r="B3974" s="2">
        <v>2016</v>
      </c>
      <c r="C3974" t="s">
        <v>372</v>
      </c>
      <c r="D3974" t="s">
        <v>204</v>
      </c>
      <c r="E3974" s="2">
        <v>0</v>
      </c>
      <c r="F3974" s="2">
        <v>1</v>
      </c>
      <c r="G3974" t="s">
        <v>289</v>
      </c>
      <c r="H3974" t="s">
        <v>290</v>
      </c>
      <c r="I3974" t="s">
        <v>17</v>
      </c>
      <c r="J3974" t="s">
        <v>60</v>
      </c>
      <c r="K3974" s="2">
        <v>2</v>
      </c>
      <c r="L3974" t="s">
        <v>61</v>
      </c>
      <c r="M3974" t="s">
        <v>62</v>
      </c>
      <c r="N3974" t="s">
        <v>63</v>
      </c>
    </row>
    <row r="3975" spans="1:14" x14ac:dyDescent="0.25">
      <c r="A3975" s="2">
        <v>1</v>
      </c>
      <c r="B3975" s="2">
        <v>2016</v>
      </c>
      <c r="C3975" t="s">
        <v>372</v>
      </c>
      <c r="D3975" t="s">
        <v>204</v>
      </c>
      <c r="E3975" s="2">
        <v>0</v>
      </c>
      <c r="F3975" s="2">
        <v>1</v>
      </c>
      <c r="G3975" t="s">
        <v>289</v>
      </c>
      <c r="H3975" t="s">
        <v>290</v>
      </c>
      <c r="I3975" t="s">
        <v>17</v>
      </c>
      <c r="J3975" t="s">
        <v>64</v>
      </c>
      <c r="K3975" s="2">
        <v>3</v>
      </c>
      <c r="L3975" t="s">
        <v>65</v>
      </c>
      <c r="M3975" t="s">
        <v>66</v>
      </c>
      <c r="N3975" t="s">
        <v>67</v>
      </c>
    </row>
    <row r="3976" spans="1:14" x14ac:dyDescent="0.25">
      <c r="A3976" s="2">
        <v>1</v>
      </c>
      <c r="B3976" s="2">
        <v>2016</v>
      </c>
      <c r="C3976" t="s">
        <v>372</v>
      </c>
      <c r="D3976" t="s">
        <v>204</v>
      </c>
      <c r="E3976" s="2">
        <v>0</v>
      </c>
      <c r="F3976" s="2">
        <v>1</v>
      </c>
      <c r="G3976" t="s">
        <v>289</v>
      </c>
      <c r="H3976" t="s">
        <v>290</v>
      </c>
      <c r="I3976" t="s">
        <v>17</v>
      </c>
      <c r="J3976" t="s">
        <v>68</v>
      </c>
      <c r="K3976" s="2">
        <v>3</v>
      </c>
      <c r="L3976" t="s">
        <v>65</v>
      </c>
      <c r="M3976" t="s">
        <v>69</v>
      </c>
      <c r="N3976" t="s">
        <v>67</v>
      </c>
    </row>
    <row r="3977" spans="1:14" x14ac:dyDescent="0.25">
      <c r="A3977" s="2">
        <v>1</v>
      </c>
      <c r="B3977" s="2">
        <v>2016</v>
      </c>
      <c r="C3977" t="s">
        <v>372</v>
      </c>
      <c r="D3977" t="s">
        <v>204</v>
      </c>
      <c r="E3977" s="2">
        <v>0</v>
      </c>
      <c r="F3977" s="2">
        <v>1</v>
      </c>
      <c r="G3977" t="s">
        <v>289</v>
      </c>
      <c r="H3977" t="s">
        <v>290</v>
      </c>
      <c r="I3977" t="s">
        <v>17</v>
      </c>
      <c r="J3977" t="s">
        <v>70</v>
      </c>
      <c r="K3977" s="2">
        <v>2</v>
      </c>
      <c r="L3977" t="s">
        <v>65</v>
      </c>
      <c r="M3977" t="s">
        <v>71</v>
      </c>
      <c r="N3977" t="s">
        <v>186</v>
      </c>
    </row>
    <row r="3978" spans="1:14" x14ac:dyDescent="0.25">
      <c r="A3978" s="2">
        <v>1</v>
      </c>
      <c r="B3978" s="2">
        <v>2016</v>
      </c>
      <c r="C3978" t="s">
        <v>372</v>
      </c>
      <c r="D3978" t="s">
        <v>204</v>
      </c>
      <c r="E3978" s="2">
        <v>0</v>
      </c>
      <c r="F3978" s="2">
        <v>1</v>
      </c>
      <c r="G3978" t="s">
        <v>289</v>
      </c>
      <c r="H3978" t="s">
        <v>290</v>
      </c>
      <c r="I3978" t="s">
        <v>17</v>
      </c>
      <c r="J3978" t="s">
        <v>72</v>
      </c>
      <c r="K3978" s="3"/>
      <c r="L3978" t="s">
        <v>52</v>
      </c>
      <c r="M3978" t="s">
        <v>73</v>
      </c>
    </row>
    <row r="3979" spans="1:14" x14ac:dyDescent="0.25">
      <c r="A3979" s="2">
        <v>1</v>
      </c>
      <c r="B3979" s="2">
        <v>2016</v>
      </c>
      <c r="C3979" t="s">
        <v>372</v>
      </c>
      <c r="D3979" t="s">
        <v>204</v>
      </c>
      <c r="E3979" s="2">
        <v>0</v>
      </c>
      <c r="F3979" s="2">
        <v>1</v>
      </c>
      <c r="G3979" t="s">
        <v>289</v>
      </c>
      <c r="H3979" t="s">
        <v>290</v>
      </c>
      <c r="I3979" t="s">
        <v>17</v>
      </c>
      <c r="J3979" t="s">
        <v>74</v>
      </c>
      <c r="K3979" s="2">
        <v>1</v>
      </c>
      <c r="L3979" t="s">
        <v>75</v>
      </c>
      <c r="M3979" t="s">
        <v>76</v>
      </c>
      <c r="N3979" t="s">
        <v>77</v>
      </c>
    </row>
    <row r="3980" spans="1:14" x14ac:dyDescent="0.25">
      <c r="A3980" s="2">
        <v>1</v>
      </c>
      <c r="B3980" s="2">
        <v>2016</v>
      </c>
      <c r="C3980" t="s">
        <v>372</v>
      </c>
      <c r="D3980" t="s">
        <v>204</v>
      </c>
      <c r="E3980" s="2">
        <v>0</v>
      </c>
      <c r="F3980" s="2">
        <v>1</v>
      </c>
      <c r="G3980" t="s">
        <v>289</v>
      </c>
      <c r="H3980" t="s">
        <v>290</v>
      </c>
      <c r="I3980" t="s">
        <v>17</v>
      </c>
      <c r="J3980" t="s">
        <v>78</v>
      </c>
      <c r="K3980" s="2">
        <v>8</v>
      </c>
      <c r="L3980" t="s">
        <v>75</v>
      </c>
      <c r="M3980" t="s">
        <v>79</v>
      </c>
      <c r="N3980" t="s">
        <v>239</v>
      </c>
    </row>
    <row r="3981" spans="1:14" x14ac:dyDescent="0.25">
      <c r="A3981" s="2">
        <v>1</v>
      </c>
      <c r="B3981" s="2">
        <v>2016</v>
      </c>
      <c r="C3981" t="s">
        <v>372</v>
      </c>
      <c r="D3981" t="s">
        <v>204</v>
      </c>
      <c r="E3981" s="2">
        <v>0</v>
      </c>
      <c r="F3981" s="2">
        <v>1</v>
      </c>
      <c r="G3981" t="s">
        <v>289</v>
      </c>
      <c r="H3981" t="s">
        <v>290</v>
      </c>
      <c r="I3981" t="s">
        <v>17</v>
      </c>
      <c r="J3981" t="s">
        <v>81</v>
      </c>
      <c r="K3981" s="2">
        <v>7</v>
      </c>
      <c r="L3981" t="s">
        <v>75</v>
      </c>
      <c r="M3981" t="s">
        <v>82</v>
      </c>
      <c r="N3981" t="s">
        <v>243</v>
      </c>
    </row>
    <row r="3982" spans="1:14" x14ac:dyDescent="0.25">
      <c r="A3982" s="2">
        <v>1</v>
      </c>
      <c r="B3982" s="2">
        <v>2016</v>
      </c>
      <c r="C3982" t="s">
        <v>372</v>
      </c>
      <c r="D3982" t="s">
        <v>204</v>
      </c>
      <c r="E3982" s="2">
        <v>0</v>
      </c>
      <c r="F3982" s="2">
        <v>1</v>
      </c>
      <c r="G3982" t="s">
        <v>289</v>
      </c>
      <c r="H3982" t="s">
        <v>290</v>
      </c>
      <c r="I3982" t="s">
        <v>17</v>
      </c>
      <c r="J3982" t="s">
        <v>84</v>
      </c>
      <c r="K3982" s="2">
        <v>4</v>
      </c>
      <c r="L3982" t="s">
        <v>85</v>
      </c>
      <c r="M3982" t="s">
        <v>86</v>
      </c>
      <c r="N3982" t="s">
        <v>87</v>
      </c>
    </row>
    <row r="3983" spans="1:14" x14ac:dyDescent="0.25">
      <c r="A3983" s="2">
        <v>1</v>
      </c>
      <c r="B3983" s="2">
        <v>2016</v>
      </c>
      <c r="C3983" t="s">
        <v>372</v>
      </c>
      <c r="D3983" t="s">
        <v>204</v>
      </c>
      <c r="E3983" s="2">
        <v>0</v>
      </c>
      <c r="F3983" s="2">
        <v>1</v>
      </c>
      <c r="G3983" t="s">
        <v>289</v>
      </c>
      <c r="H3983" t="s">
        <v>290</v>
      </c>
      <c r="I3983" t="s">
        <v>17</v>
      </c>
      <c r="J3983" t="s">
        <v>88</v>
      </c>
      <c r="K3983" s="2">
        <v>3</v>
      </c>
      <c r="L3983" t="s">
        <v>85</v>
      </c>
      <c r="M3983" t="s">
        <v>89</v>
      </c>
      <c r="N3983" t="s">
        <v>126</v>
      </c>
    </row>
    <row r="3984" spans="1:14" x14ac:dyDescent="0.25">
      <c r="A3984" s="2">
        <v>1</v>
      </c>
      <c r="B3984" s="2">
        <v>2016</v>
      </c>
      <c r="C3984" t="s">
        <v>372</v>
      </c>
      <c r="D3984" t="s">
        <v>204</v>
      </c>
      <c r="E3984" s="2">
        <v>0</v>
      </c>
      <c r="F3984" s="2">
        <v>1</v>
      </c>
      <c r="G3984" t="s">
        <v>289</v>
      </c>
      <c r="H3984" t="s">
        <v>290</v>
      </c>
      <c r="I3984" t="s">
        <v>17</v>
      </c>
      <c r="J3984" t="s">
        <v>90</v>
      </c>
      <c r="K3984" s="2">
        <v>4</v>
      </c>
      <c r="L3984" t="s">
        <v>75</v>
      </c>
      <c r="M3984" t="s">
        <v>91</v>
      </c>
      <c r="N3984" t="s">
        <v>92</v>
      </c>
    </row>
    <row r="3985" spans="1:14" x14ac:dyDescent="0.25">
      <c r="A3985" s="2">
        <v>1</v>
      </c>
      <c r="B3985" s="2">
        <v>2016</v>
      </c>
      <c r="C3985" t="s">
        <v>372</v>
      </c>
      <c r="D3985" t="s">
        <v>204</v>
      </c>
      <c r="E3985" s="2">
        <v>0</v>
      </c>
      <c r="F3985" s="2">
        <v>1</v>
      </c>
      <c r="G3985" t="s">
        <v>289</v>
      </c>
      <c r="H3985" t="s">
        <v>290</v>
      </c>
      <c r="I3985" t="s">
        <v>17</v>
      </c>
      <c r="J3985" t="s">
        <v>93</v>
      </c>
      <c r="K3985" s="2">
        <v>3</v>
      </c>
      <c r="L3985" t="s">
        <v>75</v>
      </c>
      <c r="M3985" t="s">
        <v>94</v>
      </c>
      <c r="N3985" t="s">
        <v>95</v>
      </c>
    </row>
    <row r="3986" spans="1:14" x14ac:dyDescent="0.25">
      <c r="A3986" s="2">
        <v>1</v>
      </c>
      <c r="B3986" s="2">
        <v>2016</v>
      </c>
      <c r="C3986" t="s">
        <v>372</v>
      </c>
      <c r="D3986" t="s">
        <v>204</v>
      </c>
      <c r="E3986" s="2">
        <v>0</v>
      </c>
      <c r="F3986" s="2">
        <v>1</v>
      </c>
      <c r="G3986" t="s">
        <v>289</v>
      </c>
      <c r="H3986" t="s">
        <v>290</v>
      </c>
      <c r="I3986" t="s">
        <v>17</v>
      </c>
      <c r="J3986" t="s">
        <v>96</v>
      </c>
      <c r="K3986" s="2">
        <v>3</v>
      </c>
      <c r="L3986" t="s">
        <v>75</v>
      </c>
      <c r="M3986" t="s">
        <v>97</v>
      </c>
      <c r="N3986" t="s">
        <v>95</v>
      </c>
    </row>
    <row r="3987" spans="1:14" x14ac:dyDescent="0.25">
      <c r="A3987" s="2">
        <v>1</v>
      </c>
      <c r="B3987" s="2">
        <v>2016</v>
      </c>
      <c r="C3987" t="s">
        <v>372</v>
      </c>
      <c r="D3987" t="s">
        <v>204</v>
      </c>
      <c r="E3987" s="2">
        <v>0</v>
      </c>
      <c r="F3987" s="2">
        <v>1</v>
      </c>
      <c r="G3987" t="s">
        <v>289</v>
      </c>
      <c r="H3987" t="s">
        <v>290</v>
      </c>
      <c r="I3987" t="s">
        <v>17</v>
      </c>
      <c r="J3987" t="s">
        <v>98</v>
      </c>
      <c r="K3987" s="2">
        <v>3</v>
      </c>
      <c r="L3987" t="s">
        <v>85</v>
      </c>
      <c r="M3987" t="s">
        <v>99</v>
      </c>
      <c r="N3987" t="s">
        <v>126</v>
      </c>
    </row>
    <row r="3988" spans="1:14" x14ac:dyDescent="0.25">
      <c r="A3988" s="2">
        <v>1</v>
      </c>
      <c r="B3988" s="2">
        <v>2016</v>
      </c>
      <c r="C3988" t="s">
        <v>372</v>
      </c>
      <c r="D3988" t="s">
        <v>204</v>
      </c>
      <c r="E3988" s="2">
        <v>0</v>
      </c>
      <c r="F3988" s="2">
        <v>1</v>
      </c>
      <c r="G3988" t="s">
        <v>289</v>
      </c>
      <c r="H3988" t="s">
        <v>290</v>
      </c>
      <c r="I3988" t="s">
        <v>17</v>
      </c>
      <c r="J3988" t="s">
        <v>100</v>
      </c>
      <c r="K3988" s="3"/>
      <c r="L3988" t="s">
        <v>61</v>
      </c>
      <c r="M3988" t="s">
        <v>101</v>
      </c>
    </row>
    <row r="3989" spans="1:14" x14ac:dyDescent="0.25">
      <c r="A3989" s="2">
        <v>1</v>
      </c>
      <c r="B3989" s="2">
        <v>2016</v>
      </c>
      <c r="C3989" t="s">
        <v>372</v>
      </c>
      <c r="D3989" t="s">
        <v>204</v>
      </c>
      <c r="E3989" s="2">
        <v>0</v>
      </c>
      <c r="F3989" s="2">
        <v>1</v>
      </c>
      <c r="G3989" t="s">
        <v>289</v>
      </c>
      <c r="H3989" t="s">
        <v>290</v>
      </c>
      <c r="I3989" t="s">
        <v>17</v>
      </c>
      <c r="J3989" t="s">
        <v>102</v>
      </c>
      <c r="K3989" s="3"/>
      <c r="L3989" t="s">
        <v>61</v>
      </c>
      <c r="M3989" t="s">
        <v>103</v>
      </c>
    </row>
    <row r="3990" spans="1:14" x14ac:dyDescent="0.25">
      <c r="A3990" s="2">
        <v>1</v>
      </c>
      <c r="B3990" s="2">
        <v>2016</v>
      </c>
      <c r="C3990" t="s">
        <v>372</v>
      </c>
      <c r="D3990" t="s">
        <v>204</v>
      </c>
      <c r="E3990" s="2">
        <v>0</v>
      </c>
      <c r="F3990" s="2">
        <v>1</v>
      </c>
      <c r="G3990" t="s">
        <v>289</v>
      </c>
      <c r="H3990" t="s">
        <v>290</v>
      </c>
      <c r="I3990" t="s">
        <v>17</v>
      </c>
      <c r="J3990" t="s">
        <v>104</v>
      </c>
      <c r="K3990" s="3"/>
      <c r="L3990" t="s">
        <v>61</v>
      </c>
      <c r="M3990" t="s">
        <v>105</v>
      </c>
    </row>
    <row r="3991" spans="1:14" x14ac:dyDescent="0.25">
      <c r="A3991" s="2">
        <v>1</v>
      </c>
      <c r="B3991" s="2">
        <v>2016</v>
      </c>
      <c r="C3991" t="s">
        <v>372</v>
      </c>
      <c r="D3991" t="s">
        <v>204</v>
      </c>
      <c r="E3991" s="2">
        <v>0</v>
      </c>
      <c r="F3991" s="2">
        <v>1</v>
      </c>
      <c r="G3991" t="s">
        <v>289</v>
      </c>
      <c r="H3991" t="s">
        <v>290</v>
      </c>
      <c r="I3991" t="s">
        <v>17</v>
      </c>
      <c r="J3991" t="s">
        <v>106</v>
      </c>
      <c r="K3991" s="3"/>
      <c r="L3991" t="s">
        <v>61</v>
      </c>
      <c r="M3991" t="s">
        <v>107</v>
      </c>
    </row>
    <row r="3992" spans="1:14" x14ac:dyDescent="0.25">
      <c r="A3992" s="2">
        <v>1</v>
      </c>
      <c r="B3992" s="2">
        <v>2016</v>
      </c>
      <c r="C3992" t="s">
        <v>372</v>
      </c>
      <c r="D3992" t="s">
        <v>204</v>
      </c>
      <c r="E3992" s="2">
        <v>0</v>
      </c>
      <c r="F3992" s="2">
        <v>1</v>
      </c>
      <c r="G3992" t="s">
        <v>289</v>
      </c>
      <c r="H3992" t="s">
        <v>290</v>
      </c>
      <c r="I3992" t="s">
        <v>17</v>
      </c>
      <c r="J3992" t="s">
        <v>108</v>
      </c>
      <c r="K3992" s="3"/>
      <c r="L3992" t="s">
        <v>61</v>
      </c>
      <c r="M3992" t="s">
        <v>109</v>
      </c>
    </row>
    <row r="3993" spans="1:14" x14ac:dyDescent="0.25">
      <c r="A3993" s="2">
        <v>1</v>
      </c>
      <c r="B3993" s="2">
        <v>2016</v>
      </c>
      <c r="C3993" t="s">
        <v>372</v>
      </c>
      <c r="D3993" t="s">
        <v>204</v>
      </c>
      <c r="E3993" s="2">
        <v>0</v>
      </c>
      <c r="F3993" s="2">
        <v>1</v>
      </c>
      <c r="G3993" t="s">
        <v>289</v>
      </c>
      <c r="H3993" t="s">
        <v>290</v>
      </c>
      <c r="I3993" t="s">
        <v>17</v>
      </c>
      <c r="J3993" t="s">
        <v>110</v>
      </c>
      <c r="K3993" s="3"/>
      <c r="L3993" t="s">
        <v>61</v>
      </c>
      <c r="M3993" t="s">
        <v>111</v>
      </c>
    </row>
    <row r="3994" spans="1:14" x14ac:dyDescent="0.25">
      <c r="A3994" s="2">
        <v>1</v>
      </c>
      <c r="B3994" s="2">
        <v>2016</v>
      </c>
      <c r="C3994" t="s">
        <v>372</v>
      </c>
      <c r="D3994" t="s">
        <v>204</v>
      </c>
      <c r="E3994" s="2">
        <v>0</v>
      </c>
      <c r="F3994" s="2">
        <v>1</v>
      </c>
      <c r="G3994" t="s">
        <v>289</v>
      </c>
      <c r="H3994" t="s">
        <v>290</v>
      </c>
      <c r="I3994" t="s">
        <v>17</v>
      </c>
      <c r="J3994" t="s">
        <v>112</v>
      </c>
      <c r="K3994" s="3"/>
      <c r="L3994" t="s">
        <v>61</v>
      </c>
      <c r="M3994" t="s">
        <v>113</v>
      </c>
    </row>
    <row r="3995" spans="1:14" x14ac:dyDescent="0.25">
      <c r="A3995" s="2">
        <v>1</v>
      </c>
      <c r="B3995" s="2">
        <v>2016</v>
      </c>
      <c r="C3995" t="s">
        <v>372</v>
      </c>
      <c r="D3995" t="s">
        <v>204</v>
      </c>
      <c r="E3995" s="2">
        <v>0</v>
      </c>
      <c r="F3995" s="2">
        <v>1</v>
      </c>
      <c r="G3995" t="s">
        <v>289</v>
      </c>
      <c r="H3995" t="s">
        <v>290</v>
      </c>
      <c r="I3995" t="s">
        <v>17</v>
      </c>
      <c r="J3995" t="s">
        <v>114</v>
      </c>
      <c r="K3995" s="3"/>
      <c r="L3995" t="s">
        <v>61</v>
      </c>
      <c r="M3995" t="s">
        <v>115</v>
      </c>
    </row>
    <row r="3996" spans="1:14" x14ac:dyDescent="0.25">
      <c r="A3996" s="2">
        <v>1</v>
      </c>
      <c r="B3996" s="2">
        <v>2016</v>
      </c>
      <c r="C3996" t="s">
        <v>372</v>
      </c>
      <c r="D3996" t="s">
        <v>204</v>
      </c>
      <c r="E3996" s="2">
        <v>0</v>
      </c>
      <c r="F3996" s="2">
        <v>1</v>
      </c>
      <c r="G3996" t="s">
        <v>289</v>
      </c>
      <c r="H3996" t="s">
        <v>290</v>
      </c>
      <c r="I3996" t="s">
        <v>17</v>
      </c>
      <c r="J3996" t="s">
        <v>116</v>
      </c>
      <c r="K3996" s="2">
        <v>2</v>
      </c>
      <c r="L3996" t="s">
        <v>65</v>
      </c>
      <c r="M3996" t="s">
        <v>117</v>
      </c>
      <c r="N3996" t="s">
        <v>186</v>
      </c>
    </row>
    <row r="3997" spans="1:14" x14ac:dyDescent="0.25">
      <c r="A3997" s="2">
        <v>1</v>
      </c>
      <c r="B3997" s="2">
        <v>2016</v>
      </c>
      <c r="C3997" t="s">
        <v>372</v>
      </c>
      <c r="D3997" t="s">
        <v>204</v>
      </c>
      <c r="E3997" s="2">
        <v>0</v>
      </c>
      <c r="F3997" s="2">
        <v>1</v>
      </c>
      <c r="G3997" t="s">
        <v>289</v>
      </c>
      <c r="H3997" t="s">
        <v>290</v>
      </c>
      <c r="I3997" t="s">
        <v>17</v>
      </c>
      <c r="J3997" t="s">
        <v>118</v>
      </c>
      <c r="K3997" s="2">
        <v>2</v>
      </c>
      <c r="L3997" t="s">
        <v>55</v>
      </c>
      <c r="M3997" t="s">
        <v>119</v>
      </c>
      <c r="N3997" t="s">
        <v>187</v>
      </c>
    </row>
    <row r="3998" spans="1:14" x14ac:dyDescent="0.25">
      <c r="A3998" s="2">
        <v>1</v>
      </c>
      <c r="B3998" s="2">
        <v>2016</v>
      </c>
      <c r="C3998" t="s">
        <v>372</v>
      </c>
      <c r="D3998" t="s">
        <v>204</v>
      </c>
      <c r="E3998" s="2">
        <v>0</v>
      </c>
      <c r="F3998" s="2">
        <v>1</v>
      </c>
      <c r="G3998" t="s">
        <v>289</v>
      </c>
      <c r="H3998" t="s">
        <v>290</v>
      </c>
      <c r="I3998" t="s">
        <v>17</v>
      </c>
      <c r="J3998" t="s">
        <v>120</v>
      </c>
      <c r="K3998" s="2">
        <v>1</v>
      </c>
      <c r="L3998" t="s">
        <v>65</v>
      </c>
      <c r="M3998" t="s">
        <v>121</v>
      </c>
      <c r="N3998" t="s">
        <v>230</v>
      </c>
    </row>
    <row r="3999" spans="1:14" x14ac:dyDescent="0.25">
      <c r="A3999" s="2">
        <v>1</v>
      </c>
      <c r="B3999" s="2">
        <v>2016</v>
      </c>
      <c r="C3999" t="s">
        <v>372</v>
      </c>
      <c r="D3999" t="s">
        <v>204</v>
      </c>
      <c r="E3999" s="2">
        <v>0</v>
      </c>
      <c r="F3999" s="2">
        <v>1</v>
      </c>
      <c r="G3999" t="s">
        <v>289</v>
      </c>
      <c r="H3999" t="s">
        <v>290</v>
      </c>
      <c r="I3999" t="s">
        <v>17</v>
      </c>
      <c r="J3999" t="s">
        <v>122</v>
      </c>
      <c r="K3999" s="2">
        <v>2</v>
      </c>
      <c r="L3999" t="s">
        <v>85</v>
      </c>
      <c r="M3999" t="s">
        <v>123</v>
      </c>
      <c r="N3999" t="s">
        <v>176</v>
      </c>
    </row>
    <row r="4000" spans="1:14" x14ac:dyDescent="0.25">
      <c r="A4000" s="2">
        <v>1</v>
      </c>
      <c r="B4000" s="2">
        <v>2016</v>
      </c>
      <c r="C4000" t="s">
        <v>372</v>
      </c>
      <c r="D4000" t="s">
        <v>204</v>
      </c>
      <c r="E4000" s="2">
        <v>0</v>
      </c>
      <c r="F4000" s="2">
        <v>1</v>
      </c>
      <c r="G4000" t="s">
        <v>289</v>
      </c>
      <c r="H4000" t="s">
        <v>290</v>
      </c>
      <c r="I4000" t="s">
        <v>17</v>
      </c>
      <c r="J4000" t="s">
        <v>124</v>
      </c>
      <c r="K4000" s="2">
        <v>2</v>
      </c>
      <c r="L4000" t="s">
        <v>85</v>
      </c>
      <c r="M4000" t="s">
        <v>125</v>
      </c>
      <c r="N4000" t="s">
        <v>176</v>
      </c>
    </row>
    <row r="4001" spans="1:14" x14ac:dyDescent="0.25">
      <c r="A4001" s="2">
        <v>1</v>
      </c>
      <c r="B4001" s="2">
        <v>2016</v>
      </c>
      <c r="C4001" t="s">
        <v>372</v>
      </c>
      <c r="D4001" t="s">
        <v>204</v>
      </c>
      <c r="E4001" s="2">
        <v>0</v>
      </c>
      <c r="F4001" s="2">
        <v>1</v>
      </c>
      <c r="G4001" t="s">
        <v>289</v>
      </c>
      <c r="H4001" t="s">
        <v>290</v>
      </c>
      <c r="I4001" t="s">
        <v>17</v>
      </c>
      <c r="J4001" t="s">
        <v>127</v>
      </c>
      <c r="K4001" s="2">
        <v>2</v>
      </c>
      <c r="L4001" t="s">
        <v>85</v>
      </c>
      <c r="M4001" t="s">
        <v>128</v>
      </c>
      <c r="N4001" t="s">
        <v>176</v>
      </c>
    </row>
    <row r="4002" spans="1:14" x14ac:dyDescent="0.25">
      <c r="A4002" s="2">
        <v>1</v>
      </c>
      <c r="B4002" s="2">
        <v>2016</v>
      </c>
      <c r="C4002" t="s">
        <v>372</v>
      </c>
      <c r="D4002" t="s">
        <v>204</v>
      </c>
      <c r="E4002" s="2">
        <v>0</v>
      </c>
      <c r="F4002" s="2">
        <v>1</v>
      </c>
      <c r="G4002" t="s">
        <v>289</v>
      </c>
      <c r="H4002" t="s">
        <v>290</v>
      </c>
      <c r="I4002" t="s">
        <v>17</v>
      </c>
      <c r="J4002" t="s">
        <v>129</v>
      </c>
      <c r="K4002" s="2">
        <v>2</v>
      </c>
      <c r="L4002" t="s">
        <v>85</v>
      </c>
      <c r="M4002" t="s">
        <v>130</v>
      </c>
      <c r="N4002" t="s">
        <v>176</v>
      </c>
    </row>
    <row r="4003" spans="1:14" x14ac:dyDescent="0.25">
      <c r="A4003" s="2">
        <v>1</v>
      </c>
      <c r="B4003" s="2">
        <v>2016</v>
      </c>
      <c r="C4003" t="s">
        <v>372</v>
      </c>
      <c r="D4003" t="s">
        <v>204</v>
      </c>
      <c r="E4003" s="2">
        <v>0</v>
      </c>
      <c r="F4003" s="2">
        <v>1</v>
      </c>
      <c r="G4003" t="s">
        <v>289</v>
      </c>
      <c r="H4003" t="s">
        <v>290</v>
      </c>
      <c r="I4003" t="s">
        <v>17</v>
      </c>
      <c r="J4003" t="s">
        <v>131</v>
      </c>
      <c r="K4003" s="2">
        <v>4</v>
      </c>
      <c r="L4003" t="s">
        <v>85</v>
      </c>
      <c r="M4003" t="s">
        <v>132</v>
      </c>
      <c r="N4003" t="s">
        <v>87</v>
      </c>
    </row>
    <row r="4004" spans="1:14" x14ac:dyDescent="0.25">
      <c r="A4004" s="2">
        <v>1</v>
      </c>
      <c r="B4004" s="2">
        <v>2016</v>
      </c>
      <c r="C4004" t="s">
        <v>372</v>
      </c>
      <c r="D4004" t="s">
        <v>204</v>
      </c>
      <c r="E4004" s="2">
        <v>0</v>
      </c>
      <c r="F4004" s="2">
        <v>1</v>
      </c>
      <c r="G4004" t="s">
        <v>289</v>
      </c>
      <c r="H4004" t="s">
        <v>290</v>
      </c>
      <c r="I4004" t="s">
        <v>17</v>
      </c>
      <c r="J4004" t="s">
        <v>133</v>
      </c>
      <c r="K4004" s="2">
        <v>2</v>
      </c>
      <c r="L4004" t="s">
        <v>52</v>
      </c>
      <c r="M4004" t="s">
        <v>134</v>
      </c>
      <c r="N4004" t="s">
        <v>63</v>
      </c>
    </row>
    <row r="4005" spans="1:14" x14ac:dyDescent="0.25">
      <c r="A4005" s="2">
        <v>1</v>
      </c>
      <c r="B4005" s="2">
        <v>2016</v>
      </c>
      <c r="C4005" t="s">
        <v>372</v>
      </c>
      <c r="D4005" t="s">
        <v>204</v>
      </c>
      <c r="E4005" s="2">
        <v>0</v>
      </c>
      <c r="F4005" s="2">
        <v>1</v>
      </c>
      <c r="G4005" t="s">
        <v>289</v>
      </c>
      <c r="H4005" t="s">
        <v>290</v>
      </c>
      <c r="I4005" t="s">
        <v>17</v>
      </c>
      <c r="J4005" t="s">
        <v>135</v>
      </c>
      <c r="K4005" s="2">
        <v>3</v>
      </c>
      <c r="L4005" t="s">
        <v>55</v>
      </c>
      <c r="M4005" t="s">
        <v>136</v>
      </c>
      <c r="N4005" t="s">
        <v>178</v>
      </c>
    </row>
    <row r="4006" spans="1:14" x14ac:dyDescent="0.25">
      <c r="A4006" s="2">
        <v>1</v>
      </c>
      <c r="B4006" s="2">
        <v>2016</v>
      </c>
      <c r="C4006" t="s">
        <v>372</v>
      </c>
      <c r="D4006" t="s">
        <v>204</v>
      </c>
      <c r="E4006" s="2">
        <v>0</v>
      </c>
      <c r="F4006" s="2">
        <v>1</v>
      </c>
      <c r="G4006" t="s">
        <v>289</v>
      </c>
      <c r="H4006" t="s">
        <v>290</v>
      </c>
      <c r="I4006" t="s">
        <v>17</v>
      </c>
      <c r="J4006" t="s">
        <v>137</v>
      </c>
      <c r="K4006" s="2">
        <v>3</v>
      </c>
      <c r="L4006" t="s">
        <v>55</v>
      </c>
      <c r="M4006" t="s">
        <v>138</v>
      </c>
      <c r="N4006" t="s">
        <v>178</v>
      </c>
    </row>
    <row r="4007" spans="1:14" x14ac:dyDescent="0.25">
      <c r="A4007" s="2">
        <v>1</v>
      </c>
      <c r="B4007" s="2">
        <v>2016</v>
      </c>
      <c r="C4007" t="s">
        <v>372</v>
      </c>
      <c r="D4007" t="s">
        <v>204</v>
      </c>
      <c r="E4007" s="2">
        <v>0</v>
      </c>
      <c r="F4007" s="2">
        <v>1</v>
      </c>
      <c r="G4007" t="s">
        <v>289</v>
      </c>
      <c r="H4007" t="s">
        <v>290</v>
      </c>
      <c r="I4007" t="s">
        <v>17</v>
      </c>
      <c r="J4007" t="s">
        <v>139</v>
      </c>
      <c r="K4007" s="2">
        <v>3</v>
      </c>
      <c r="L4007" t="s">
        <v>85</v>
      </c>
      <c r="M4007" t="s">
        <v>140</v>
      </c>
      <c r="N4007" t="s">
        <v>126</v>
      </c>
    </row>
    <row r="4008" spans="1:14" x14ac:dyDescent="0.25">
      <c r="A4008" s="2">
        <v>1</v>
      </c>
      <c r="B4008" s="2">
        <v>2016</v>
      </c>
      <c r="C4008" t="s">
        <v>372</v>
      </c>
      <c r="D4008" t="s">
        <v>204</v>
      </c>
      <c r="E4008" s="2">
        <v>0</v>
      </c>
      <c r="F4008" s="2">
        <v>1</v>
      </c>
      <c r="G4008" t="s">
        <v>289</v>
      </c>
      <c r="H4008" t="s">
        <v>290</v>
      </c>
      <c r="I4008" t="s">
        <v>17</v>
      </c>
      <c r="J4008" t="s">
        <v>141</v>
      </c>
      <c r="K4008" s="2">
        <v>3</v>
      </c>
      <c r="L4008" t="s">
        <v>85</v>
      </c>
      <c r="M4008" t="s">
        <v>142</v>
      </c>
      <c r="N4008" t="s">
        <v>126</v>
      </c>
    </row>
    <row r="4009" spans="1:14" x14ac:dyDescent="0.25">
      <c r="A4009" s="2">
        <v>1</v>
      </c>
      <c r="B4009" s="2">
        <v>2016</v>
      </c>
      <c r="C4009" t="s">
        <v>372</v>
      </c>
      <c r="D4009" t="s">
        <v>204</v>
      </c>
      <c r="E4009" s="2">
        <v>0</v>
      </c>
      <c r="F4009" s="2">
        <v>1</v>
      </c>
      <c r="G4009" t="s">
        <v>289</v>
      </c>
      <c r="H4009" t="s">
        <v>290</v>
      </c>
      <c r="I4009" t="s">
        <v>17</v>
      </c>
      <c r="J4009" t="s">
        <v>143</v>
      </c>
      <c r="K4009" s="2">
        <v>3</v>
      </c>
      <c r="L4009" t="s">
        <v>85</v>
      </c>
      <c r="M4009" t="s">
        <v>144</v>
      </c>
      <c r="N4009" t="s">
        <v>126</v>
      </c>
    </row>
    <row r="4010" spans="1:14" x14ac:dyDescent="0.25">
      <c r="A4010" s="2">
        <v>1</v>
      </c>
      <c r="B4010" s="2">
        <v>2016</v>
      </c>
      <c r="C4010" t="s">
        <v>372</v>
      </c>
      <c r="D4010" t="s">
        <v>204</v>
      </c>
      <c r="E4010" s="2">
        <v>0</v>
      </c>
      <c r="F4010" s="2">
        <v>1</v>
      </c>
      <c r="G4010" t="s">
        <v>289</v>
      </c>
      <c r="H4010" t="s">
        <v>290</v>
      </c>
      <c r="I4010" t="s">
        <v>17</v>
      </c>
      <c r="J4010" t="s">
        <v>145</v>
      </c>
      <c r="K4010" s="2">
        <v>2</v>
      </c>
      <c r="L4010" t="s">
        <v>55</v>
      </c>
      <c r="M4010" t="s">
        <v>146</v>
      </c>
      <c r="N4010" t="s">
        <v>187</v>
      </c>
    </row>
    <row r="4011" spans="1:14" x14ac:dyDescent="0.25">
      <c r="A4011" s="2">
        <v>1</v>
      </c>
      <c r="B4011" s="2">
        <v>2016</v>
      </c>
      <c r="C4011" t="s">
        <v>372</v>
      </c>
      <c r="D4011" t="s">
        <v>204</v>
      </c>
      <c r="E4011" s="2">
        <v>0</v>
      </c>
      <c r="F4011" s="2">
        <v>1</v>
      </c>
      <c r="G4011" t="s">
        <v>289</v>
      </c>
      <c r="H4011" t="s">
        <v>290</v>
      </c>
      <c r="I4011" t="s">
        <v>17</v>
      </c>
      <c r="J4011" t="s">
        <v>147</v>
      </c>
      <c r="K4011" s="2">
        <v>3</v>
      </c>
      <c r="L4011" t="s">
        <v>55</v>
      </c>
      <c r="M4011" t="s">
        <v>148</v>
      </c>
      <c r="N4011" t="s">
        <v>178</v>
      </c>
    </row>
    <row r="4012" spans="1:14" x14ac:dyDescent="0.25">
      <c r="A4012" s="2">
        <v>1</v>
      </c>
      <c r="B4012" s="2">
        <v>2016</v>
      </c>
      <c r="C4012" t="s">
        <v>372</v>
      </c>
      <c r="D4012" t="s">
        <v>204</v>
      </c>
      <c r="E4012" s="2">
        <v>0</v>
      </c>
      <c r="F4012" s="2">
        <v>1</v>
      </c>
      <c r="G4012" t="s">
        <v>289</v>
      </c>
      <c r="H4012" t="s">
        <v>290</v>
      </c>
      <c r="I4012" t="s">
        <v>17</v>
      </c>
      <c r="J4012" t="s">
        <v>149</v>
      </c>
      <c r="K4012" s="2">
        <v>2</v>
      </c>
      <c r="L4012" t="s">
        <v>55</v>
      </c>
      <c r="M4012" t="s">
        <v>150</v>
      </c>
      <c r="N4012" t="s">
        <v>187</v>
      </c>
    </row>
    <row r="4013" spans="1:14" x14ac:dyDescent="0.25">
      <c r="A4013" s="2">
        <v>1</v>
      </c>
      <c r="B4013" s="2">
        <v>2016</v>
      </c>
      <c r="C4013" t="s">
        <v>372</v>
      </c>
      <c r="D4013" t="s">
        <v>204</v>
      </c>
      <c r="E4013" s="2">
        <v>0</v>
      </c>
      <c r="F4013" s="2">
        <v>1</v>
      </c>
      <c r="G4013" t="s">
        <v>289</v>
      </c>
      <c r="H4013" t="s">
        <v>290</v>
      </c>
      <c r="I4013" t="s">
        <v>17</v>
      </c>
      <c r="J4013" t="s">
        <v>151</v>
      </c>
      <c r="K4013" s="3"/>
      <c r="L4013" t="s">
        <v>52</v>
      </c>
      <c r="M4013" t="s">
        <v>152</v>
      </c>
    </row>
    <row r="4014" spans="1:14" x14ac:dyDescent="0.25">
      <c r="A4014" s="2">
        <v>1</v>
      </c>
      <c r="B4014" s="2">
        <v>2016</v>
      </c>
      <c r="C4014" t="s">
        <v>372</v>
      </c>
      <c r="D4014" t="s">
        <v>204</v>
      </c>
      <c r="E4014" s="2">
        <v>0</v>
      </c>
      <c r="F4014" s="2">
        <v>1</v>
      </c>
      <c r="G4014" t="s">
        <v>289</v>
      </c>
      <c r="H4014" t="s">
        <v>290</v>
      </c>
      <c r="I4014" t="s">
        <v>17</v>
      </c>
      <c r="J4014" t="s">
        <v>153</v>
      </c>
      <c r="K4014" s="2">
        <v>3</v>
      </c>
      <c r="L4014" t="s">
        <v>75</v>
      </c>
      <c r="M4014" t="s">
        <v>154</v>
      </c>
      <c r="N4014" t="s">
        <v>217</v>
      </c>
    </row>
    <row r="4015" spans="1:14" x14ac:dyDescent="0.25">
      <c r="A4015" s="2">
        <v>1</v>
      </c>
      <c r="B4015" s="2">
        <v>2016</v>
      </c>
      <c r="C4015" t="s">
        <v>372</v>
      </c>
      <c r="D4015" t="s">
        <v>204</v>
      </c>
      <c r="E4015" s="2">
        <v>0</v>
      </c>
      <c r="F4015" s="2">
        <v>1</v>
      </c>
      <c r="G4015" t="s">
        <v>289</v>
      </c>
      <c r="H4015" t="s">
        <v>290</v>
      </c>
      <c r="I4015" t="s">
        <v>17</v>
      </c>
      <c r="J4015" t="s">
        <v>156</v>
      </c>
      <c r="K4015" s="2">
        <v>5</v>
      </c>
      <c r="L4015" t="s">
        <v>75</v>
      </c>
      <c r="M4015" t="s">
        <v>157</v>
      </c>
      <c r="N4015" t="s">
        <v>239</v>
      </c>
    </row>
    <row r="4016" spans="1:14" x14ac:dyDescent="0.25">
      <c r="A4016" s="2">
        <v>1</v>
      </c>
      <c r="B4016" s="2">
        <v>2016</v>
      </c>
      <c r="C4016" t="s">
        <v>372</v>
      </c>
      <c r="D4016" t="s">
        <v>204</v>
      </c>
      <c r="E4016" s="2">
        <v>0</v>
      </c>
      <c r="F4016" s="2">
        <v>1</v>
      </c>
      <c r="G4016" t="s">
        <v>289</v>
      </c>
      <c r="H4016" t="s">
        <v>290</v>
      </c>
      <c r="I4016" t="s">
        <v>17</v>
      </c>
      <c r="J4016" t="s">
        <v>159</v>
      </c>
      <c r="K4016" s="3"/>
      <c r="L4016" t="s">
        <v>52</v>
      </c>
      <c r="M4016" t="s">
        <v>160</v>
      </c>
    </row>
    <row r="4017" spans="1:14" x14ac:dyDescent="0.25">
      <c r="A4017" s="2">
        <v>1</v>
      </c>
      <c r="B4017" s="2">
        <v>2016</v>
      </c>
      <c r="C4017" t="s">
        <v>372</v>
      </c>
      <c r="D4017" t="s">
        <v>204</v>
      </c>
      <c r="E4017" s="2">
        <v>0</v>
      </c>
      <c r="F4017" s="2">
        <v>1</v>
      </c>
      <c r="G4017" t="s">
        <v>289</v>
      </c>
      <c r="H4017" t="s">
        <v>290</v>
      </c>
      <c r="I4017" t="s">
        <v>17</v>
      </c>
      <c r="J4017" t="s">
        <v>161</v>
      </c>
      <c r="K4017" s="3"/>
      <c r="L4017" t="s">
        <v>52</v>
      </c>
      <c r="M4017" t="s">
        <v>162</v>
      </c>
    </row>
    <row r="4018" spans="1:14" x14ac:dyDescent="0.25">
      <c r="A4018" s="2">
        <v>1</v>
      </c>
      <c r="B4018" s="2">
        <v>2016</v>
      </c>
      <c r="C4018" t="s">
        <v>372</v>
      </c>
      <c r="D4018" t="s">
        <v>204</v>
      </c>
      <c r="E4018" s="2">
        <v>0</v>
      </c>
      <c r="F4018" s="2">
        <v>1</v>
      </c>
      <c r="G4018" t="s">
        <v>289</v>
      </c>
      <c r="H4018" t="s">
        <v>290</v>
      </c>
      <c r="I4018" t="s">
        <v>17</v>
      </c>
      <c r="J4018" t="s">
        <v>163</v>
      </c>
      <c r="K4018" s="2">
        <v>2</v>
      </c>
      <c r="L4018" t="s">
        <v>52</v>
      </c>
      <c r="M4018" t="s">
        <v>164</v>
      </c>
      <c r="N4018" t="s">
        <v>177</v>
      </c>
    </row>
    <row r="4019" spans="1:14" x14ac:dyDescent="0.25">
      <c r="A4019" s="2">
        <v>1</v>
      </c>
      <c r="B4019" s="2">
        <v>2016</v>
      </c>
      <c r="C4019" t="s">
        <v>372</v>
      </c>
      <c r="D4019" t="s">
        <v>204</v>
      </c>
      <c r="E4019" s="2">
        <v>0</v>
      </c>
      <c r="F4019" s="2">
        <v>1</v>
      </c>
      <c r="G4019" t="s">
        <v>289</v>
      </c>
      <c r="H4019" t="s">
        <v>290</v>
      </c>
      <c r="I4019" t="s">
        <v>17</v>
      </c>
      <c r="J4019" t="s">
        <v>166</v>
      </c>
      <c r="K4019" s="2">
        <v>2</v>
      </c>
      <c r="L4019" t="s">
        <v>55</v>
      </c>
      <c r="M4019" t="s">
        <v>167</v>
      </c>
      <c r="N4019" t="s">
        <v>187</v>
      </c>
    </row>
    <row r="4020" spans="1:14" x14ac:dyDescent="0.25">
      <c r="A4020" s="2">
        <v>1</v>
      </c>
      <c r="B4020" s="2">
        <v>2016</v>
      </c>
      <c r="C4020" t="s">
        <v>373</v>
      </c>
      <c r="D4020" t="s">
        <v>48</v>
      </c>
      <c r="E4020" s="2">
        <v>1</v>
      </c>
      <c r="F4020" s="2">
        <v>0</v>
      </c>
      <c r="G4020" t="s">
        <v>235</v>
      </c>
      <c r="H4020" t="s">
        <v>236</v>
      </c>
      <c r="I4020" t="s">
        <v>15</v>
      </c>
      <c r="J4020" t="s">
        <v>51</v>
      </c>
      <c r="K4020" s="3"/>
      <c r="L4020" t="s">
        <v>52</v>
      </c>
      <c r="M4020" t="s">
        <v>53</v>
      </c>
    </row>
    <row r="4021" spans="1:14" x14ac:dyDescent="0.25">
      <c r="A4021" s="2">
        <v>1</v>
      </c>
      <c r="B4021" s="2">
        <v>2016</v>
      </c>
      <c r="C4021" t="s">
        <v>373</v>
      </c>
      <c r="D4021" t="s">
        <v>48</v>
      </c>
      <c r="E4021" s="2">
        <v>1</v>
      </c>
      <c r="F4021" s="2">
        <v>0</v>
      </c>
      <c r="G4021" t="s">
        <v>235</v>
      </c>
      <c r="H4021" t="s">
        <v>236</v>
      </c>
      <c r="I4021" t="s">
        <v>15</v>
      </c>
      <c r="J4021" t="s">
        <v>54</v>
      </c>
      <c r="K4021" s="2">
        <v>4</v>
      </c>
      <c r="L4021" t="s">
        <v>55</v>
      </c>
      <c r="M4021" t="s">
        <v>56</v>
      </c>
      <c r="N4021" t="s">
        <v>57</v>
      </c>
    </row>
    <row r="4022" spans="1:14" x14ac:dyDescent="0.25">
      <c r="A4022" s="2">
        <v>1</v>
      </c>
      <c r="B4022" s="2">
        <v>2016</v>
      </c>
      <c r="C4022" t="s">
        <v>373</v>
      </c>
      <c r="D4022" t="s">
        <v>48</v>
      </c>
      <c r="E4022" s="2">
        <v>1</v>
      </c>
      <c r="F4022" s="2">
        <v>0</v>
      </c>
      <c r="G4022" t="s">
        <v>235</v>
      </c>
      <c r="H4022" t="s">
        <v>236</v>
      </c>
      <c r="I4022" t="s">
        <v>15</v>
      </c>
      <c r="J4022" t="s">
        <v>58</v>
      </c>
      <c r="K4022" s="2">
        <v>4</v>
      </c>
      <c r="L4022" t="s">
        <v>55</v>
      </c>
      <c r="M4022" t="s">
        <v>59</v>
      </c>
      <c r="N4022" t="s">
        <v>57</v>
      </c>
    </row>
    <row r="4023" spans="1:14" x14ac:dyDescent="0.25">
      <c r="A4023" s="2">
        <v>1</v>
      </c>
      <c r="B4023" s="2">
        <v>2016</v>
      </c>
      <c r="C4023" t="s">
        <v>373</v>
      </c>
      <c r="D4023" t="s">
        <v>48</v>
      </c>
      <c r="E4023" s="2">
        <v>1</v>
      </c>
      <c r="F4023" s="2">
        <v>0</v>
      </c>
      <c r="G4023" t="s">
        <v>235</v>
      </c>
      <c r="H4023" t="s">
        <v>236</v>
      </c>
      <c r="I4023" t="s">
        <v>15</v>
      </c>
      <c r="J4023" t="s">
        <v>60</v>
      </c>
      <c r="K4023" s="2">
        <v>2</v>
      </c>
      <c r="L4023" t="s">
        <v>61</v>
      </c>
      <c r="M4023" t="s">
        <v>62</v>
      </c>
      <c r="N4023" t="s">
        <v>63</v>
      </c>
    </row>
    <row r="4024" spans="1:14" x14ac:dyDescent="0.25">
      <c r="A4024" s="2">
        <v>1</v>
      </c>
      <c r="B4024" s="2">
        <v>2016</v>
      </c>
      <c r="C4024" t="s">
        <v>373</v>
      </c>
      <c r="D4024" t="s">
        <v>48</v>
      </c>
      <c r="E4024" s="2">
        <v>1</v>
      </c>
      <c r="F4024" s="2">
        <v>0</v>
      </c>
      <c r="G4024" t="s">
        <v>235</v>
      </c>
      <c r="H4024" t="s">
        <v>236</v>
      </c>
      <c r="I4024" t="s">
        <v>15</v>
      </c>
      <c r="J4024" t="s">
        <v>64</v>
      </c>
      <c r="K4024" s="2">
        <v>3</v>
      </c>
      <c r="L4024" t="s">
        <v>65</v>
      </c>
      <c r="M4024" t="s">
        <v>66</v>
      </c>
      <c r="N4024" t="s">
        <v>67</v>
      </c>
    </row>
    <row r="4025" spans="1:14" x14ac:dyDescent="0.25">
      <c r="A4025" s="2">
        <v>1</v>
      </c>
      <c r="B4025" s="2">
        <v>2016</v>
      </c>
      <c r="C4025" t="s">
        <v>373</v>
      </c>
      <c r="D4025" t="s">
        <v>48</v>
      </c>
      <c r="E4025" s="2">
        <v>1</v>
      </c>
      <c r="F4025" s="2">
        <v>0</v>
      </c>
      <c r="G4025" t="s">
        <v>235</v>
      </c>
      <c r="H4025" t="s">
        <v>236</v>
      </c>
      <c r="I4025" t="s">
        <v>15</v>
      </c>
      <c r="J4025" t="s">
        <v>68</v>
      </c>
      <c r="K4025" s="2">
        <v>3</v>
      </c>
      <c r="L4025" t="s">
        <v>65</v>
      </c>
      <c r="M4025" t="s">
        <v>69</v>
      </c>
      <c r="N4025" t="s">
        <v>67</v>
      </c>
    </row>
    <row r="4026" spans="1:14" x14ac:dyDescent="0.25">
      <c r="A4026" s="2">
        <v>1</v>
      </c>
      <c r="B4026" s="2">
        <v>2016</v>
      </c>
      <c r="C4026" t="s">
        <v>373</v>
      </c>
      <c r="D4026" t="s">
        <v>48</v>
      </c>
      <c r="E4026" s="2">
        <v>1</v>
      </c>
      <c r="F4026" s="2">
        <v>0</v>
      </c>
      <c r="G4026" t="s">
        <v>235</v>
      </c>
      <c r="H4026" t="s">
        <v>236</v>
      </c>
      <c r="I4026" t="s">
        <v>15</v>
      </c>
      <c r="J4026" t="s">
        <v>70</v>
      </c>
      <c r="K4026" s="2">
        <v>3</v>
      </c>
      <c r="L4026" t="s">
        <v>65</v>
      </c>
      <c r="M4026" t="s">
        <v>71</v>
      </c>
      <c r="N4026" t="s">
        <v>67</v>
      </c>
    </row>
    <row r="4027" spans="1:14" x14ac:dyDescent="0.25">
      <c r="A4027" s="2">
        <v>1</v>
      </c>
      <c r="B4027" s="2">
        <v>2016</v>
      </c>
      <c r="C4027" t="s">
        <v>373</v>
      </c>
      <c r="D4027" t="s">
        <v>48</v>
      </c>
      <c r="E4027" s="2">
        <v>1</v>
      </c>
      <c r="F4027" s="2">
        <v>0</v>
      </c>
      <c r="G4027" t="s">
        <v>235</v>
      </c>
      <c r="H4027" t="s">
        <v>236</v>
      </c>
      <c r="I4027" t="s">
        <v>15</v>
      </c>
      <c r="J4027" t="s">
        <v>72</v>
      </c>
      <c r="K4027" s="3"/>
      <c r="L4027" t="s">
        <v>52</v>
      </c>
      <c r="M4027" t="s">
        <v>73</v>
      </c>
    </row>
    <row r="4028" spans="1:14" x14ac:dyDescent="0.25">
      <c r="A4028" s="2">
        <v>1</v>
      </c>
      <c r="B4028" s="2">
        <v>2016</v>
      </c>
      <c r="C4028" t="s">
        <v>373</v>
      </c>
      <c r="D4028" t="s">
        <v>48</v>
      </c>
      <c r="E4028" s="2">
        <v>1</v>
      </c>
      <c r="F4028" s="2">
        <v>0</v>
      </c>
      <c r="G4028" t="s">
        <v>235</v>
      </c>
      <c r="H4028" t="s">
        <v>236</v>
      </c>
      <c r="I4028" t="s">
        <v>15</v>
      </c>
      <c r="J4028" t="s">
        <v>74</v>
      </c>
      <c r="K4028" s="3"/>
      <c r="L4028" t="s">
        <v>75</v>
      </c>
      <c r="M4028" t="s">
        <v>76</v>
      </c>
    </row>
    <row r="4029" spans="1:14" x14ac:dyDescent="0.25">
      <c r="A4029" s="2">
        <v>1</v>
      </c>
      <c r="B4029" s="2">
        <v>2016</v>
      </c>
      <c r="C4029" t="s">
        <v>373</v>
      </c>
      <c r="D4029" t="s">
        <v>48</v>
      </c>
      <c r="E4029" s="2">
        <v>1</v>
      </c>
      <c r="F4029" s="2">
        <v>0</v>
      </c>
      <c r="G4029" t="s">
        <v>235</v>
      </c>
      <c r="H4029" t="s">
        <v>236</v>
      </c>
      <c r="I4029" t="s">
        <v>15</v>
      </c>
      <c r="J4029" t="s">
        <v>78</v>
      </c>
      <c r="K4029" s="2">
        <v>6</v>
      </c>
      <c r="L4029" t="s">
        <v>75</v>
      </c>
      <c r="M4029" t="s">
        <v>79</v>
      </c>
      <c r="N4029" t="s">
        <v>307</v>
      </c>
    </row>
    <row r="4030" spans="1:14" x14ac:dyDescent="0.25">
      <c r="A4030" s="2">
        <v>1</v>
      </c>
      <c r="B4030" s="2">
        <v>2016</v>
      </c>
      <c r="C4030" t="s">
        <v>373</v>
      </c>
      <c r="D4030" t="s">
        <v>48</v>
      </c>
      <c r="E4030" s="2">
        <v>1</v>
      </c>
      <c r="F4030" s="2">
        <v>0</v>
      </c>
      <c r="G4030" t="s">
        <v>235</v>
      </c>
      <c r="H4030" t="s">
        <v>236</v>
      </c>
      <c r="I4030" t="s">
        <v>15</v>
      </c>
      <c r="J4030" t="s">
        <v>81</v>
      </c>
      <c r="K4030" s="2">
        <v>2</v>
      </c>
      <c r="L4030" t="s">
        <v>75</v>
      </c>
      <c r="M4030" t="s">
        <v>82</v>
      </c>
      <c r="N4030" t="s">
        <v>175</v>
      </c>
    </row>
    <row r="4031" spans="1:14" x14ac:dyDescent="0.25">
      <c r="A4031" s="2">
        <v>1</v>
      </c>
      <c r="B4031" s="2">
        <v>2016</v>
      </c>
      <c r="C4031" t="s">
        <v>373</v>
      </c>
      <c r="D4031" t="s">
        <v>48</v>
      </c>
      <c r="E4031" s="2">
        <v>1</v>
      </c>
      <c r="F4031" s="2">
        <v>0</v>
      </c>
      <c r="G4031" t="s">
        <v>235</v>
      </c>
      <c r="H4031" t="s">
        <v>236</v>
      </c>
      <c r="I4031" t="s">
        <v>15</v>
      </c>
      <c r="J4031" t="s">
        <v>84</v>
      </c>
      <c r="K4031" s="2">
        <v>3</v>
      </c>
      <c r="L4031" t="s">
        <v>85</v>
      </c>
      <c r="M4031" t="s">
        <v>86</v>
      </c>
      <c r="N4031" t="s">
        <v>126</v>
      </c>
    </row>
    <row r="4032" spans="1:14" x14ac:dyDescent="0.25">
      <c r="A4032" s="2">
        <v>1</v>
      </c>
      <c r="B4032" s="2">
        <v>2016</v>
      </c>
      <c r="C4032" t="s">
        <v>373</v>
      </c>
      <c r="D4032" t="s">
        <v>48</v>
      </c>
      <c r="E4032" s="2">
        <v>1</v>
      </c>
      <c r="F4032" s="2">
        <v>0</v>
      </c>
      <c r="G4032" t="s">
        <v>235</v>
      </c>
      <c r="H4032" t="s">
        <v>236</v>
      </c>
      <c r="I4032" t="s">
        <v>15</v>
      </c>
      <c r="J4032" t="s">
        <v>88</v>
      </c>
      <c r="K4032" s="2">
        <v>3</v>
      </c>
      <c r="L4032" t="s">
        <v>85</v>
      </c>
      <c r="M4032" t="s">
        <v>89</v>
      </c>
      <c r="N4032" t="s">
        <v>126</v>
      </c>
    </row>
    <row r="4033" spans="1:14" x14ac:dyDescent="0.25">
      <c r="A4033" s="2">
        <v>1</v>
      </c>
      <c r="B4033" s="2">
        <v>2016</v>
      </c>
      <c r="C4033" t="s">
        <v>373</v>
      </c>
      <c r="D4033" t="s">
        <v>48</v>
      </c>
      <c r="E4033" s="2">
        <v>1</v>
      </c>
      <c r="F4033" s="2">
        <v>0</v>
      </c>
      <c r="G4033" t="s">
        <v>235</v>
      </c>
      <c r="H4033" t="s">
        <v>236</v>
      </c>
      <c r="I4033" t="s">
        <v>15</v>
      </c>
      <c r="J4033" t="s">
        <v>90</v>
      </c>
      <c r="K4033" s="2">
        <v>3</v>
      </c>
      <c r="L4033" t="s">
        <v>75</v>
      </c>
      <c r="M4033" t="s">
        <v>91</v>
      </c>
      <c r="N4033" t="s">
        <v>95</v>
      </c>
    </row>
    <row r="4034" spans="1:14" x14ac:dyDescent="0.25">
      <c r="A4034" s="2">
        <v>1</v>
      </c>
      <c r="B4034" s="2">
        <v>2016</v>
      </c>
      <c r="C4034" t="s">
        <v>373</v>
      </c>
      <c r="D4034" t="s">
        <v>48</v>
      </c>
      <c r="E4034" s="2">
        <v>1</v>
      </c>
      <c r="F4034" s="2">
        <v>0</v>
      </c>
      <c r="G4034" t="s">
        <v>235</v>
      </c>
      <c r="H4034" t="s">
        <v>236</v>
      </c>
      <c r="I4034" t="s">
        <v>15</v>
      </c>
      <c r="J4034" t="s">
        <v>93</v>
      </c>
      <c r="K4034" s="2">
        <v>4</v>
      </c>
      <c r="L4034" t="s">
        <v>75</v>
      </c>
      <c r="M4034" t="s">
        <v>94</v>
      </c>
      <c r="N4034" t="s">
        <v>92</v>
      </c>
    </row>
    <row r="4035" spans="1:14" x14ac:dyDescent="0.25">
      <c r="A4035" s="2">
        <v>1</v>
      </c>
      <c r="B4035" s="2">
        <v>2016</v>
      </c>
      <c r="C4035" t="s">
        <v>373</v>
      </c>
      <c r="D4035" t="s">
        <v>48</v>
      </c>
      <c r="E4035" s="2">
        <v>1</v>
      </c>
      <c r="F4035" s="2">
        <v>0</v>
      </c>
      <c r="G4035" t="s">
        <v>235</v>
      </c>
      <c r="H4035" t="s">
        <v>236</v>
      </c>
      <c r="I4035" t="s">
        <v>15</v>
      </c>
      <c r="J4035" t="s">
        <v>96</v>
      </c>
      <c r="K4035" s="2">
        <v>3</v>
      </c>
      <c r="L4035" t="s">
        <v>75</v>
      </c>
      <c r="M4035" t="s">
        <v>97</v>
      </c>
      <c r="N4035" t="s">
        <v>95</v>
      </c>
    </row>
    <row r="4036" spans="1:14" x14ac:dyDescent="0.25">
      <c r="A4036" s="2">
        <v>1</v>
      </c>
      <c r="B4036" s="2">
        <v>2016</v>
      </c>
      <c r="C4036" t="s">
        <v>373</v>
      </c>
      <c r="D4036" t="s">
        <v>48</v>
      </c>
      <c r="E4036" s="2">
        <v>1</v>
      </c>
      <c r="F4036" s="2">
        <v>0</v>
      </c>
      <c r="G4036" t="s">
        <v>235</v>
      </c>
      <c r="H4036" t="s">
        <v>236</v>
      </c>
      <c r="I4036" t="s">
        <v>15</v>
      </c>
      <c r="J4036" t="s">
        <v>98</v>
      </c>
      <c r="K4036" s="2">
        <v>4</v>
      </c>
      <c r="L4036" t="s">
        <v>85</v>
      </c>
      <c r="M4036" t="s">
        <v>99</v>
      </c>
      <c r="N4036" t="s">
        <v>87</v>
      </c>
    </row>
    <row r="4037" spans="1:14" x14ac:dyDescent="0.25">
      <c r="A4037" s="2">
        <v>1</v>
      </c>
      <c r="B4037" s="2">
        <v>2016</v>
      </c>
      <c r="C4037" t="s">
        <v>373</v>
      </c>
      <c r="D4037" t="s">
        <v>48</v>
      </c>
      <c r="E4037" s="2">
        <v>1</v>
      </c>
      <c r="F4037" s="2">
        <v>0</v>
      </c>
      <c r="G4037" t="s">
        <v>235</v>
      </c>
      <c r="H4037" t="s">
        <v>236</v>
      </c>
      <c r="I4037" t="s">
        <v>15</v>
      </c>
      <c r="J4037" t="s">
        <v>100</v>
      </c>
      <c r="K4037" s="3"/>
      <c r="L4037" t="s">
        <v>61</v>
      </c>
      <c r="M4037" t="s">
        <v>101</v>
      </c>
    </row>
    <row r="4038" spans="1:14" x14ac:dyDescent="0.25">
      <c r="A4038" s="2">
        <v>1</v>
      </c>
      <c r="B4038" s="2">
        <v>2016</v>
      </c>
      <c r="C4038" t="s">
        <v>373</v>
      </c>
      <c r="D4038" t="s">
        <v>48</v>
      </c>
      <c r="E4038" s="2">
        <v>1</v>
      </c>
      <c r="F4038" s="2">
        <v>0</v>
      </c>
      <c r="G4038" t="s">
        <v>235</v>
      </c>
      <c r="H4038" t="s">
        <v>236</v>
      </c>
      <c r="I4038" t="s">
        <v>15</v>
      </c>
      <c r="J4038" t="s">
        <v>102</v>
      </c>
      <c r="K4038" s="3"/>
      <c r="L4038" t="s">
        <v>61</v>
      </c>
      <c r="M4038" t="s">
        <v>103</v>
      </c>
    </row>
    <row r="4039" spans="1:14" x14ac:dyDescent="0.25">
      <c r="A4039" s="2">
        <v>1</v>
      </c>
      <c r="B4039" s="2">
        <v>2016</v>
      </c>
      <c r="C4039" t="s">
        <v>373</v>
      </c>
      <c r="D4039" t="s">
        <v>48</v>
      </c>
      <c r="E4039" s="2">
        <v>1</v>
      </c>
      <c r="F4039" s="2">
        <v>0</v>
      </c>
      <c r="G4039" t="s">
        <v>235</v>
      </c>
      <c r="H4039" t="s">
        <v>236</v>
      </c>
      <c r="I4039" t="s">
        <v>15</v>
      </c>
      <c r="J4039" t="s">
        <v>104</v>
      </c>
      <c r="K4039" s="3"/>
      <c r="L4039" t="s">
        <v>61</v>
      </c>
      <c r="M4039" t="s">
        <v>105</v>
      </c>
    </row>
    <row r="4040" spans="1:14" x14ac:dyDescent="0.25">
      <c r="A4040" s="2">
        <v>1</v>
      </c>
      <c r="B4040" s="2">
        <v>2016</v>
      </c>
      <c r="C4040" t="s">
        <v>373</v>
      </c>
      <c r="D4040" t="s">
        <v>48</v>
      </c>
      <c r="E4040" s="2">
        <v>1</v>
      </c>
      <c r="F4040" s="2">
        <v>0</v>
      </c>
      <c r="G4040" t="s">
        <v>235</v>
      </c>
      <c r="H4040" t="s">
        <v>236</v>
      </c>
      <c r="I4040" t="s">
        <v>15</v>
      </c>
      <c r="J4040" t="s">
        <v>106</v>
      </c>
      <c r="K4040" s="3"/>
      <c r="L4040" t="s">
        <v>61</v>
      </c>
      <c r="M4040" t="s">
        <v>107</v>
      </c>
    </row>
    <row r="4041" spans="1:14" x14ac:dyDescent="0.25">
      <c r="A4041" s="2">
        <v>1</v>
      </c>
      <c r="B4041" s="2">
        <v>2016</v>
      </c>
      <c r="C4041" t="s">
        <v>373</v>
      </c>
      <c r="D4041" t="s">
        <v>48</v>
      </c>
      <c r="E4041" s="2">
        <v>1</v>
      </c>
      <c r="F4041" s="2">
        <v>0</v>
      </c>
      <c r="G4041" t="s">
        <v>235</v>
      </c>
      <c r="H4041" t="s">
        <v>236</v>
      </c>
      <c r="I4041" t="s">
        <v>15</v>
      </c>
      <c r="J4041" t="s">
        <v>108</v>
      </c>
      <c r="K4041" s="3"/>
      <c r="L4041" t="s">
        <v>61</v>
      </c>
      <c r="M4041" t="s">
        <v>109</v>
      </c>
    </row>
    <row r="4042" spans="1:14" x14ac:dyDescent="0.25">
      <c r="A4042" s="2">
        <v>1</v>
      </c>
      <c r="B4042" s="2">
        <v>2016</v>
      </c>
      <c r="C4042" t="s">
        <v>373</v>
      </c>
      <c r="D4042" t="s">
        <v>48</v>
      </c>
      <c r="E4042" s="2">
        <v>1</v>
      </c>
      <c r="F4042" s="2">
        <v>0</v>
      </c>
      <c r="G4042" t="s">
        <v>235</v>
      </c>
      <c r="H4042" t="s">
        <v>236</v>
      </c>
      <c r="I4042" t="s">
        <v>15</v>
      </c>
      <c r="J4042" t="s">
        <v>110</v>
      </c>
      <c r="K4042" s="3"/>
      <c r="L4042" t="s">
        <v>61</v>
      </c>
      <c r="M4042" t="s">
        <v>111</v>
      </c>
    </row>
    <row r="4043" spans="1:14" x14ac:dyDescent="0.25">
      <c r="A4043" s="2">
        <v>1</v>
      </c>
      <c r="B4043" s="2">
        <v>2016</v>
      </c>
      <c r="C4043" t="s">
        <v>373</v>
      </c>
      <c r="D4043" t="s">
        <v>48</v>
      </c>
      <c r="E4043" s="2">
        <v>1</v>
      </c>
      <c r="F4043" s="2">
        <v>0</v>
      </c>
      <c r="G4043" t="s">
        <v>235</v>
      </c>
      <c r="H4043" t="s">
        <v>236</v>
      </c>
      <c r="I4043" t="s">
        <v>15</v>
      </c>
      <c r="J4043" t="s">
        <v>112</v>
      </c>
      <c r="K4043" s="3"/>
      <c r="L4043" t="s">
        <v>61</v>
      </c>
      <c r="M4043" t="s">
        <v>113</v>
      </c>
    </row>
    <row r="4044" spans="1:14" x14ac:dyDescent="0.25">
      <c r="A4044" s="2">
        <v>1</v>
      </c>
      <c r="B4044" s="2">
        <v>2016</v>
      </c>
      <c r="C4044" t="s">
        <v>373</v>
      </c>
      <c r="D4044" t="s">
        <v>48</v>
      </c>
      <c r="E4044" s="2">
        <v>1</v>
      </c>
      <c r="F4044" s="2">
        <v>0</v>
      </c>
      <c r="G4044" t="s">
        <v>235</v>
      </c>
      <c r="H4044" t="s">
        <v>236</v>
      </c>
      <c r="I4044" t="s">
        <v>15</v>
      </c>
      <c r="J4044" t="s">
        <v>114</v>
      </c>
      <c r="K4044" s="3"/>
      <c r="L4044" t="s">
        <v>61</v>
      </c>
      <c r="M4044" t="s">
        <v>115</v>
      </c>
    </row>
    <row r="4045" spans="1:14" x14ac:dyDescent="0.25">
      <c r="A4045" s="2">
        <v>1</v>
      </c>
      <c r="B4045" s="2">
        <v>2016</v>
      </c>
      <c r="C4045" t="s">
        <v>373</v>
      </c>
      <c r="D4045" t="s">
        <v>48</v>
      </c>
      <c r="E4045" s="2">
        <v>1</v>
      </c>
      <c r="F4045" s="2">
        <v>0</v>
      </c>
      <c r="G4045" t="s">
        <v>235</v>
      </c>
      <c r="H4045" t="s">
        <v>236</v>
      </c>
      <c r="I4045" t="s">
        <v>15</v>
      </c>
      <c r="J4045" t="s">
        <v>116</v>
      </c>
      <c r="K4045" s="2">
        <v>2</v>
      </c>
      <c r="L4045" t="s">
        <v>65</v>
      </c>
      <c r="M4045" t="s">
        <v>117</v>
      </c>
      <c r="N4045" t="s">
        <v>186</v>
      </c>
    </row>
    <row r="4046" spans="1:14" x14ac:dyDescent="0.25">
      <c r="A4046" s="2">
        <v>1</v>
      </c>
      <c r="B4046" s="2">
        <v>2016</v>
      </c>
      <c r="C4046" t="s">
        <v>373</v>
      </c>
      <c r="D4046" t="s">
        <v>48</v>
      </c>
      <c r="E4046" s="2">
        <v>1</v>
      </c>
      <c r="F4046" s="2">
        <v>0</v>
      </c>
      <c r="G4046" t="s">
        <v>235</v>
      </c>
      <c r="H4046" t="s">
        <v>236</v>
      </c>
      <c r="I4046" t="s">
        <v>15</v>
      </c>
      <c r="J4046" t="s">
        <v>118</v>
      </c>
      <c r="K4046" s="2">
        <v>3</v>
      </c>
      <c r="L4046" t="s">
        <v>55</v>
      </c>
      <c r="M4046" t="s">
        <v>119</v>
      </c>
      <c r="N4046" t="s">
        <v>178</v>
      </c>
    </row>
    <row r="4047" spans="1:14" x14ac:dyDescent="0.25">
      <c r="A4047" s="2">
        <v>1</v>
      </c>
      <c r="B4047" s="2">
        <v>2016</v>
      </c>
      <c r="C4047" t="s">
        <v>373</v>
      </c>
      <c r="D4047" t="s">
        <v>48</v>
      </c>
      <c r="E4047" s="2">
        <v>1</v>
      </c>
      <c r="F4047" s="2">
        <v>0</v>
      </c>
      <c r="G4047" t="s">
        <v>235</v>
      </c>
      <c r="H4047" t="s">
        <v>236</v>
      </c>
      <c r="I4047" t="s">
        <v>15</v>
      </c>
      <c r="J4047" t="s">
        <v>120</v>
      </c>
      <c r="K4047" s="2">
        <v>3</v>
      </c>
      <c r="L4047" t="s">
        <v>65</v>
      </c>
      <c r="M4047" t="s">
        <v>121</v>
      </c>
      <c r="N4047" t="s">
        <v>67</v>
      </c>
    </row>
    <row r="4048" spans="1:14" x14ac:dyDescent="0.25">
      <c r="A4048" s="2">
        <v>1</v>
      </c>
      <c r="B4048" s="2">
        <v>2016</v>
      </c>
      <c r="C4048" t="s">
        <v>373</v>
      </c>
      <c r="D4048" t="s">
        <v>48</v>
      </c>
      <c r="E4048" s="2">
        <v>1</v>
      </c>
      <c r="F4048" s="2">
        <v>0</v>
      </c>
      <c r="G4048" t="s">
        <v>235</v>
      </c>
      <c r="H4048" t="s">
        <v>236</v>
      </c>
      <c r="I4048" t="s">
        <v>15</v>
      </c>
      <c r="J4048" t="s">
        <v>122</v>
      </c>
      <c r="K4048" s="2">
        <v>2</v>
      </c>
      <c r="L4048" t="s">
        <v>85</v>
      </c>
      <c r="M4048" t="s">
        <v>123</v>
      </c>
      <c r="N4048" t="s">
        <v>176</v>
      </c>
    </row>
    <row r="4049" spans="1:14" x14ac:dyDescent="0.25">
      <c r="A4049" s="2">
        <v>1</v>
      </c>
      <c r="B4049" s="2">
        <v>2016</v>
      </c>
      <c r="C4049" t="s">
        <v>373</v>
      </c>
      <c r="D4049" t="s">
        <v>48</v>
      </c>
      <c r="E4049" s="2">
        <v>1</v>
      </c>
      <c r="F4049" s="2">
        <v>0</v>
      </c>
      <c r="G4049" t="s">
        <v>235</v>
      </c>
      <c r="H4049" t="s">
        <v>236</v>
      </c>
      <c r="I4049" t="s">
        <v>15</v>
      </c>
      <c r="J4049" t="s">
        <v>124</v>
      </c>
      <c r="K4049" s="2">
        <v>3</v>
      </c>
      <c r="L4049" t="s">
        <v>85</v>
      </c>
      <c r="M4049" t="s">
        <v>125</v>
      </c>
      <c r="N4049" t="s">
        <v>126</v>
      </c>
    </row>
    <row r="4050" spans="1:14" x14ac:dyDescent="0.25">
      <c r="A4050" s="2">
        <v>1</v>
      </c>
      <c r="B4050" s="2">
        <v>2016</v>
      </c>
      <c r="C4050" t="s">
        <v>373</v>
      </c>
      <c r="D4050" t="s">
        <v>48</v>
      </c>
      <c r="E4050" s="2">
        <v>1</v>
      </c>
      <c r="F4050" s="2">
        <v>0</v>
      </c>
      <c r="G4050" t="s">
        <v>235</v>
      </c>
      <c r="H4050" t="s">
        <v>236</v>
      </c>
      <c r="I4050" t="s">
        <v>15</v>
      </c>
      <c r="J4050" t="s">
        <v>127</v>
      </c>
      <c r="K4050" s="2">
        <v>3</v>
      </c>
      <c r="L4050" t="s">
        <v>85</v>
      </c>
      <c r="M4050" t="s">
        <v>128</v>
      </c>
      <c r="N4050" t="s">
        <v>126</v>
      </c>
    </row>
    <row r="4051" spans="1:14" x14ac:dyDescent="0.25">
      <c r="A4051" s="2">
        <v>1</v>
      </c>
      <c r="B4051" s="2">
        <v>2016</v>
      </c>
      <c r="C4051" t="s">
        <v>373</v>
      </c>
      <c r="D4051" t="s">
        <v>48</v>
      </c>
      <c r="E4051" s="2">
        <v>1</v>
      </c>
      <c r="F4051" s="2">
        <v>0</v>
      </c>
      <c r="G4051" t="s">
        <v>235</v>
      </c>
      <c r="H4051" t="s">
        <v>236</v>
      </c>
      <c r="I4051" t="s">
        <v>15</v>
      </c>
      <c r="J4051" t="s">
        <v>129</v>
      </c>
      <c r="K4051" s="2">
        <v>3</v>
      </c>
      <c r="L4051" t="s">
        <v>85</v>
      </c>
      <c r="M4051" t="s">
        <v>130</v>
      </c>
      <c r="N4051" t="s">
        <v>126</v>
      </c>
    </row>
    <row r="4052" spans="1:14" x14ac:dyDescent="0.25">
      <c r="A4052" s="2">
        <v>1</v>
      </c>
      <c r="B4052" s="2">
        <v>2016</v>
      </c>
      <c r="C4052" t="s">
        <v>373</v>
      </c>
      <c r="D4052" t="s">
        <v>48</v>
      </c>
      <c r="E4052" s="2">
        <v>1</v>
      </c>
      <c r="F4052" s="2">
        <v>0</v>
      </c>
      <c r="G4052" t="s">
        <v>235</v>
      </c>
      <c r="H4052" t="s">
        <v>236</v>
      </c>
      <c r="I4052" t="s">
        <v>15</v>
      </c>
      <c r="J4052" t="s">
        <v>131</v>
      </c>
      <c r="K4052" s="2">
        <v>3</v>
      </c>
      <c r="L4052" t="s">
        <v>85</v>
      </c>
      <c r="M4052" t="s">
        <v>132</v>
      </c>
      <c r="N4052" t="s">
        <v>126</v>
      </c>
    </row>
    <row r="4053" spans="1:14" x14ac:dyDescent="0.25">
      <c r="A4053" s="2">
        <v>1</v>
      </c>
      <c r="B4053" s="2">
        <v>2016</v>
      </c>
      <c r="C4053" t="s">
        <v>373</v>
      </c>
      <c r="D4053" t="s">
        <v>48</v>
      </c>
      <c r="E4053" s="2">
        <v>1</v>
      </c>
      <c r="F4053" s="2">
        <v>0</v>
      </c>
      <c r="G4053" t="s">
        <v>235</v>
      </c>
      <c r="H4053" t="s">
        <v>236</v>
      </c>
      <c r="I4053" t="s">
        <v>15</v>
      </c>
      <c r="J4053" t="s">
        <v>133</v>
      </c>
      <c r="K4053" s="2">
        <v>2</v>
      </c>
      <c r="L4053" t="s">
        <v>52</v>
      </c>
      <c r="M4053" t="s">
        <v>134</v>
      </c>
      <c r="N4053" t="s">
        <v>63</v>
      </c>
    </row>
    <row r="4054" spans="1:14" x14ac:dyDescent="0.25">
      <c r="A4054" s="2">
        <v>1</v>
      </c>
      <c r="B4054" s="2">
        <v>2016</v>
      </c>
      <c r="C4054" t="s">
        <v>373</v>
      </c>
      <c r="D4054" t="s">
        <v>48</v>
      </c>
      <c r="E4054" s="2">
        <v>1</v>
      </c>
      <c r="F4054" s="2">
        <v>0</v>
      </c>
      <c r="G4054" t="s">
        <v>235</v>
      </c>
      <c r="H4054" t="s">
        <v>236</v>
      </c>
      <c r="I4054" t="s">
        <v>15</v>
      </c>
      <c r="J4054" t="s">
        <v>135</v>
      </c>
      <c r="K4054" s="2">
        <v>4</v>
      </c>
      <c r="L4054" t="s">
        <v>55</v>
      </c>
      <c r="M4054" t="s">
        <v>136</v>
      </c>
      <c r="N4054" t="s">
        <v>57</v>
      </c>
    </row>
    <row r="4055" spans="1:14" x14ac:dyDescent="0.25">
      <c r="A4055" s="2">
        <v>1</v>
      </c>
      <c r="B4055" s="2">
        <v>2016</v>
      </c>
      <c r="C4055" t="s">
        <v>373</v>
      </c>
      <c r="D4055" t="s">
        <v>48</v>
      </c>
      <c r="E4055" s="2">
        <v>1</v>
      </c>
      <c r="F4055" s="2">
        <v>0</v>
      </c>
      <c r="G4055" t="s">
        <v>235</v>
      </c>
      <c r="H4055" t="s">
        <v>236</v>
      </c>
      <c r="I4055" t="s">
        <v>15</v>
      </c>
      <c r="J4055" t="s">
        <v>137</v>
      </c>
      <c r="K4055" s="2">
        <v>3</v>
      </c>
      <c r="L4055" t="s">
        <v>55</v>
      </c>
      <c r="M4055" t="s">
        <v>138</v>
      </c>
      <c r="N4055" t="s">
        <v>178</v>
      </c>
    </row>
    <row r="4056" spans="1:14" x14ac:dyDescent="0.25">
      <c r="A4056" s="2">
        <v>1</v>
      </c>
      <c r="B4056" s="2">
        <v>2016</v>
      </c>
      <c r="C4056" t="s">
        <v>373</v>
      </c>
      <c r="D4056" t="s">
        <v>48</v>
      </c>
      <c r="E4056" s="2">
        <v>1</v>
      </c>
      <c r="F4056" s="2">
        <v>0</v>
      </c>
      <c r="G4056" t="s">
        <v>235</v>
      </c>
      <c r="H4056" t="s">
        <v>236</v>
      </c>
      <c r="I4056" t="s">
        <v>15</v>
      </c>
      <c r="J4056" t="s">
        <v>139</v>
      </c>
      <c r="K4056" s="2">
        <v>4</v>
      </c>
      <c r="L4056" t="s">
        <v>85</v>
      </c>
      <c r="M4056" t="s">
        <v>140</v>
      </c>
      <c r="N4056" t="s">
        <v>87</v>
      </c>
    </row>
    <row r="4057" spans="1:14" x14ac:dyDescent="0.25">
      <c r="A4057" s="2">
        <v>1</v>
      </c>
      <c r="B4057" s="2">
        <v>2016</v>
      </c>
      <c r="C4057" t="s">
        <v>373</v>
      </c>
      <c r="D4057" t="s">
        <v>48</v>
      </c>
      <c r="E4057" s="2">
        <v>1</v>
      </c>
      <c r="F4057" s="2">
        <v>0</v>
      </c>
      <c r="G4057" t="s">
        <v>235</v>
      </c>
      <c r="H4057" t="s">
        <v>236</v>
      </c>
      <c r="I4057" t="s">
        <v>15</v>
      </c>
      <c r="J4057" t="s">
        <v>141</v>
      </c>
      <c r="K4057" s="2">
        <v>4</v>
      </c>
      <c r="L4057" t="s">
        <v>85</v>
      </c>
      <c r="M4057" t="s">
        <v>142</v>
      </c>
      <c r="N4057" t="s">
        <v>87</v>
      </c>
    </row>
    <row r="4058" spans="1:14" x14ac:dyDescent="0.25">
      <c r="A4058" s="2">
        <v>1</v>
      </c>
      <c r="B4058" s="2">
        <v>2016</v>
      </c>
      <c r="C4058" t="s">
        <v>373</v>
      </c>
      <c r="D4058" t="s">
        <v>48</v>
      </c>
      <c r="E4058" s="2">
        <v>1</v>
      </c>
      <c r="F4058" s="2">
        <v>0</v>
      </c>
      <c r="G4058" t="s">
        <v>235</v>
      </c>
      <c r="H4058" t="s">
        <v>236</v>
      </c>
      <c r="I4058" t="s">
        <v>15</v>
      </c>
      <c r="J4058" t="s">
        <v>143</v>
      </c>
      <c r="K4058" s="2">
        <v>4</v>
      </c>
      <c r="L4058" t="s">
        <v>85</v>
      </c>
      <c r="M4058" t="s">
        <v>144</v>
      </c>
      <c r="N4058" t="s">
        <v>87</v>
      </c>
    </row>
    <row r="4059" spans="1:14" x14ac:dyDescent="0.25">
      <c r="A4059" s="2">
        <v>1</v>
      </c>
      <c r="B4059" s="2">
        <v>2016</v>
      </c>
      <c r="C4059" t="s">
        <v>373</v>
      </c>
      <c r="D4059" t="s">
        <v>48</v>
      </c>
      <c r="E4059" s="2">
        <v>1</v>
      </c>
      <c r="F4059" s="2">
        <v>0</v>
      </c>
      <c r="G4059" t="s">
        <v>235</v>
      </c>
      <c r="H4059" t="s">
        <v>236</v>
      </c>
      <c r="I4059" t="s">
        <v>15</v>
      </c>
      <c r="J4059" t="s">
        <v>145</v>
      </c>
      <c r="K4059" s="2">
        <v>3</v>
      </c>
      <c r="L4059" t="s">
        <v>55</v>
      </c>
      <c r="M4059" t="s">
        <v>146</v>
      </c>
      <c r="N4059" t="s">
        <v>178</v>
      </c>
    </row>
    <row r="4060" spans="1:14" x14ac:dyDescent="0.25">
      <c r="A4060" s="2">
        <v>1</v>
      </c>
      <c r="B4060" s="2">
        <v>2016</v>
      </c>
      <c r="C4060" t="s">
        <v>373</v>
      </c>
      <c r="D4060" t="s">
        <v>48</v>
      </c>
      <c r="E4060" s="2">
        <v>1</v>
      </c>
      <c r="F4060" s="2">
        <v>0</v>
      </c>
      <c r="G4060" t="s">
        <v>235</v>
      </c>
      <c r="H4060" t="s">
        <v>236</v>
      </c>
      <c r="I4060" t="s">
        <v>15</v>
      </c>
      <c r="J4060" t="s">
        <v>147</v>
      </c>
      <c r="K4060" s="2">
        <v>3</v>
      </c>
      <c r="L4060" t="s">
        <v>55</v>
      </c>
      <c r="M4060" t="s">
        <v>148</v>
      </c>
      <c r="N4060" t="s">
        <v>178</v>
      </c>
    </row>
    <row r="4061" spans="1:14" x14ac:dyDescent="0.25">
      <c r="A4061" s="2">
        <v>1</v>
      </c>
      <c r="B4061" s="2">
        <v>2016</v>
      </c>
      <c r="C4061" t="s">
        <v>373</v>
      </c>
      <c r="D4061" t="s">
        <v>48</v>
      </c>
      <c r="E4061" s="2">
        <v>1</v>
      </c>
      <c r="F4061" s="2">
        <v>0</v>
      </c>
      <c r="G4061" t="s">
        <v>235</v>
      </c>
      <c r="H4061" t="s">
        <v>236</v>
      </c>
      <c r="I4061" t="s">
        <v>15</v>
      </c>
      <c r="J4061" t="s">
        <v>149</v>
      </c>
      <c r="K4061" s="2">
        <v>3</v>
      </c>
      <c r="L4061" t="s">
        <v>55</v>
      </c>
      <c r="M4061" t="s">
        <v>150</v>
      </c>
      <c r="N4061" t="s">
        <v>178</v>
      </c>
    </row>
    <row r="4062" spans="1:14" x14ac:dyDescent="0.25">
      <c r="A4062" s="2">
        <v>1</v>
      </c>
      <c r="B4062" s="2">
        <v>2016</v>
      </c>
      <c r="C4062" t="s">
        <v>373</v>
      </c>
      <c r="D4062" t="s">
        <v>48</v>
      </c>
      <c r="E4062" s="2">
        <v>1</v>
      </c>
      <c r="F4062" s="2">
        <v>0</v>
      </c>
      <c r="G4062" t="s">
        <v>235</v>
      </c>
      <c r="H4062" t="s">
        <v>236</v>
      </c>
      <c r="I4062" t="s">
        <v>15</v>
      </c>
      <c r="J4062" t="s">
        <v>151</v>
      </c>
      <c r="K4062" s="3"/>
      <c r="L4062" t="s">
        <v>52</v>
      </c>
      <c r="M4062" t="s">
        <v>152</v>
      </c>
    </row>
    <row r="4063" spans="1:14" x14ac:dyDescent="0.25">
      <c r="A4063" s="2">
        <v>1</v>
      </c>
      <c r="B4063" s="2">
        <v>2016</v>
      </c>
      <c r="C4063" t="s">
        <v>373</v>
      </c>
      <c r="D4063" t="s">
        <v>48</v>
      </c>
      <c r="E4063" s="2">
        <v>1</v>
      </c>
      <c r="F4063" s="2">
        <v>0</v>
      </c>
      <c r="G4063" t="s">
        <v>235</v>
      </c>
      <c r="H4063" t="s">
        <v>236</v>
      </c>
      <c r="I4063" t="s">
        <v>15</v>
      </c>
      <c r="J4063" t="s">
        <v>153</v>
      </c>
      <c r="K4063" s="2">
        <v>7</v>
      </c>
      <c r="L4063" t="s">
        <v>75</v>
      </c>
      <c r="M4063" t="s">
        <v>154</v>
      </c>
      <c r="N4063" t="s">
        <v>193</v>
      </c>
    </row>
    <row r="4064" spans="1:14" x14ac:dyDescent="0.25">
      <c r="A4064" s="2">
        <v>1</v>
      </c>
      <c r="B4064" s="2">
        <v>2016</v>
      </c>
      <c r="C4064" t="s">
        <v>373</v>
      </c>
      <c r="D4064" t="s">
        <v>48</v>
      </c>
      <c r="E4064" s="2">
        <v>1</v>
      </c>
      <c r="F4064" s="2">
        <v>0</v>
      </c>
      <c r="G4064" t="s">
        <v>235</v>
      </c>
      <c r="H4064" t="s">
        <v>236</v>
      </c>
      <c r="I4064" t="s">
        <v>15</v>
      </c>
      <c r="J4064" t="s">
        <v>156</v>
      </c>
      <c r="K4064" s="2">
        <v>1</v>
      </c>
      <c r="L4064" t="s">
        <v>75</v>
      </c>
      <c r="M4064" t="s">
        <v>157</v>
      </c>
      <c r="N4064" t="s">
        <v>158</v>
      </c>
    </row>
    <row r="4065" spans="1:14" x14ac:dyDescent="0.25">
      <c r="A4065" s="2">
        <v>1</v>
      </c>
      <c r="B4065" s="2">
        <v>2016</v>
      </c>
      <c r="C4065" t="s">
        <v>373</v>
      </c>
      <c r="D4065" t="s">
        <v>48</v>
      </c>
      <c r="E4065" s="2">
        <v>1</v>
      </c>
      <c r="F4065" s="2">
        <v>0</v>
      </c>
      <c r="G4065" t="s">
        <v>235</v>
      </c>
      <c r="H4065" t="s">
        <v>236</v>
      </c>
      <c r="I4065" t="s">
        <v>15</v>
      </c>
      <c r="J4065" t="s">
        <v>159</v>
      </c>
      <c r="K4065" s="3"/>
      <c r="L4065" t="s">
        <v>52</v>
      </c>
      <c r="M4065" t="s">
        <v>160</v>
      </c>
    </row>
    <row r="4066" spans="1:14" x14ac:dyDescent="0.25">
      <c r="A4066" s="2">
        <v>1</v>
      </c>
      <c r="B4066" s="2">
        <v>2016</v>
      </c>
      <c r="C4066" t="s">
        <v>373</v>
      </c>
      <c r="D4066" t="s">
        <v>48</v>
      </c>
      <c r="E4066" s="2">
        <v>1</v>
      </c>
      <c r="F4066" s="2">
        <v>0</v>
      </c>
      <c r="G4066" t="s">
        <v>235</v>
      </c>
      <c r="H4066" t="s">
        <v>236</v>
      </c>
      <c r="I4066" t="s">
        <v>15</v>
      </c>
      <c r="J4066" t="s">
        <v>161</v>
      </c>
      <c r="K4066" s="3"/>
      <c r="L4066" t="s">
        <v>52</v>
      </c>
      <c r="M4066" t="s">
        <v>162</v>
      </c>
    </row>
    <row r="4067" spans="1:14" x14ac:dyDescent="0.25">
      <c r="A4067" s="2">
        <v>1</v>
      </c>
      <c r="B4067" s="2">
        <v>2016</v>
      </c>
      <c r="C4067" t="s">
        <v>373</v>
      </c>
      <c r="D4067" t="s">
        <v>48</v>
      </c>
      <c r="E4067" s="2">
        <v>1</v>
      </c>
      <c r="F4067" s="2">
        <v>0</v>
      </c>
      <c r="G4067" t="s">
        <v>235</v>
      </c>
      <c r="H4067" t="s">
        <v>236</v>
      </c>
      <c r="I4067" t="s">
        <v>15</v>
      </c>
      <c r="J4067" t="s">
        <v>163</v>
      </c>
      <c r="K4067" s="2">
        <v>1</v>
      </c>
      <c r="L4067" t="s">
        <v>52</v>
      </c>
      <c r="M4067" t="s">
        <v>164</v>
      </c>
      <c r="N4067" t="s">
        <v>165</v>
      </c>
    </row>
    <row r="4068" spans="1:14" x14ac:dyDescent="0.25">
      <c r="A4068" s="2">
        <v>1</v>
      </c>
      <c r="B4068" s="2">
        <v>2016</v>
      </c>
      <c r="C4068" t="s">
        <v>373</v>
      </c>
      <c r="D4068" t="s">
        <v>48</v>
      </c>
      <c r="E4068" s="2">
        <v>1</v>
      </c>
      <c r="F4068" s="2">
        <v>0</v>
      </c>
      <c r="G4068" t="s">
        <v>235</v>
      </c>
      <c r="H4068" t="s">
        <v>236</v>
      </c>
      <c r="I4068" t="s">
        <v>15</v>
      </c>
      <c r="J4068" t="s">
        <v>166</v>
      </c>
      <c r="K4068" s="2">
        <v>4</v>
      </c>
      <c r="L4068" t="s">
        <v>55</v>
      </c>
      <c r="M4068" t="s">
        <v>167</v>
      </c>
      <c r="N4068" t="s">
        <v>57</v>
      </c>
    </row>
    <row r="4069" spans="1:14" x14ac:dyDescent="0.25">
      <c r="A4069" s="2">
        <v>1</v>
      </c>
      <c r="B4069" s="2">
        <v>2016</v>
      </c>
      <c r="C4069" t="s">
        <v>374</v>
      </c>
      <c r="D4069" t="s">
        <v>48</v>
      </c>
      <c r="E4069" s="2">
        <v>1</v>
      </c>
      <c r="F4069" s="2">
        <v>1</v>
      </c>
      <c r="G4069" t="s">
        <v>352</v>
      </c>
      <c r="H4069" t="s">
        <v>267</v>
      </c>
      <c r="I4069" t="s">
        <v>10</v>
      </c>
      <c r="J4069" t="s">
        <v>51</v>
      </c>
      <c r="K4069" s="2">
        <v>1</v>
      </c>
      <c r="L4069" t="s">
        <v>52</v>
      </c>
      <c r="M4069" t="s">
        <v>53</v>
      </c>
      <c r="N4069" t="s">
        <v>216</v>
      </c>
    </row>
    <row r="4070" spans="1:14" x14ac:dyDescent="0.25">
      <c r="A4070" s="2">
        <v>1</v>
      </c>
      <c r="B4070" s="2">
        <v>2016</v>
      </c>
      <c r="C4070" t="s">
        <v>374</v>
      </c>
      <c r="D4070" t="s">
        <v>48</v>
      </c>
      <c r="E4070" s="2">
        <v>1</v>
      </c>
      <c r="F4070" s="2">
        <v>1</v>
      </c>
      <c r="G4070" t="s">
        <v>352</v>
      </c>
      <c r="H4070" t="s">
        <v>267</v>
      </c>
      <c r="I4070" t="s">
        <v>10</v>
      </c>
      <c r="J4070" t="s">
        <v>54</v>
      </c>
      <c r="K4070" s="2">
        <v>4</v>
      </c>
      <c r="L4070" t="s">
        <v>55</v>
      </c>
      <c r="M4070" t="s">
        <v>56</v>
      </c>
      <c r="N4070" t="s">
        <v>57</v>
      </c>
    </row>
    <row r="4071" spans="1:14" x14ac:dyDescent="0.25">
      <c r="A4071" s="2">
        <v>1</v>
      </c>
      <c r="B4071" s="2">
        <v>2016</v>
      </c>
      <c r="C4071" t="s">
        <v>374</v>
      </c>
      <c r="D4071" t="s">
        <v>48</v>
      </c>
      <c r="E4071" s="2">
        <v>1</v>
      </c>
      <c r="F4071" s="2">
        <v>1</v>
      </c>
      <c r="G4071" t="s">
        <v>352</v>
      </c>
      <c r="H4071" t="s">
        <v>267</v>
      </c>
      <c r="I4071" t="s">
        <v>10</v>
      </c>
      <c r="J4071" t="s">
        <v>58</v>
      </c>
      <c r="K4071" s="2">
        <v>4</v>
      </c>
      <c r="L4071" t="s">
        <v>55</v>
      </c>
      <c r="M4071" t="s">
        <v>59</v>
      </c>
      <c r="N4071" t="s">
        <v>57</v>
      </c>
    </row>
    <row r="4072" spans="1:14" x14ac:dyDescent="0.25">
      <c r="A4072" s="2">
        <v>1</v>
      </c>
      <c r="B4072" s="2">
        <v>2016</v>
      </c>
      <c r="C4072" t="s">
        <v>374</v>
      </c>
      <c r="D4072" t="s">
        <v>48</v>
      </c>
      <c r="E4072" s="2">
        <v>1</v>
      </c>
      <c r="F4072" s="2">
        <v>1</v>
      </c>
      <c r="G4072" t="s">
        <v>352</v>
      </c>
      <c r="H4072" t="s">
        <v>267</v>
      </c>
      <c r="I4072" t="s">
        <v>10</v>
      </c>
      <c r="J4072" t="s">
        <v>60</v>
      </c>
      <c r="K4072" s="2">
        <v>1</v>
      </c>
      <c r="L4072" t="s">
        <v>61</v>
      </c>
      <c r="M4072" t="s">
        <v>62</v>
      </c>
      <c r="N4072" t="s">
        <v>177</v>
      </c>
    </row>
    <row r="4073" spans="1:14" x14ac:dyDescent="0.25">
      <c r="A4073" s="2">
        <v>1</v>
      </c>
      <c r="B4073" s="2">
        <v>2016</v>
      </c>
      <c r="C4073" t="s">
        <v>374</v>
      </c>
      <c r="D4073" t="s">
        <v>48</v>
      </c>
      <c r="E4073" s="2">
        <v>1</v>
      </c>
      <c r="F4073" s="2">
        <v>1</v>
      </c>
      <c r="G4073" t="s">
        <v>352</v>
      </c>
      <c r="H4073" t="s">
        <v>267</v>
      </c>
      <c r="I4073" t="s">
        <v>10</v>
      </c>
      <c r="J4073" t="s">
        <v>64</v>
      </c>
      <c r="K4073" s="2">
        <v>3</v>
      </c>
      <c r="L4073" t="s">
        <v>65</v>
      </c>
      <c r="M4073" t="s">
        <v>66</v>
      </c>
      <c r="N4073" t="s">
        <v>67</v>
      </c>
    </row>
    <row r="4074" spans="1:14" x14ac:dyDescent="0.25">
      <c r="A4074" s="2">
        <v>1</v>
      </c>
      <c r="B4074" s="2">
        <v>2016</v>
      </c>
      <c r="C4074" t="s">
        <v>374</v>
      </c>
      <c r="D4074" t="s">
        <v>48</v>
      </c>
      <c r="E4074" s="2">
        <v>1</v>
      </c>
      <c r="F4074" s="2">
        <v>1</v>
      </c>
      <c r="G4074" t="s">
        <v>352</v>
      </c>
      <c r="H4074" t="s">
        <v>267</v>
      </c>
      <c r="I4074" t="s">
        <v>10</v>
      </c>
      <c r="J4074" t="s">
        <v>68</v>
      </c>
      <c r="K4074" s="2">
        <v>3</v>
      </c>
      <c r="L4074" t="s">
        <v>65</v>
      </c>
      <c r="M4074" t="s">
        <v>69</v>
      </c>
      <c r="N4074" t="s">
        <v>67</v>
      </c>
    </row>
    <row r="4075" spans="1:14" x14ac:dyDescent="0.25">
      <c r="A4075" s="2">
        <v>1</v>
      </c>
      <c r="B4075" s="2">
        <v>2016</v>
      </c>
      <c r="C4075" t="s">
        <v>374</v>
      </c>
      <c r="D4075" t="s">
        <v>48</v>
      </c>
      <c r="E4075" s="2">
        <v>1</v>
      </c>
      <c r="F4075" s="2">
        <v>1</v>
      </c>
      <c r="G4075" t="s">
        <v>352</v>
      </c>
      <c r="H4075" t="s">
        <v>267</v>
      </c>
      <c r="I4075" t="s">
        <v>10</v>
      </c>
      <c r="J4075" t="s">
        <v>70</v>
      </c>
      <c r="K4075" s="2">
        <v>3</v>
      </c>
      <c r="L4075" t="s">
        <v>65</v>
      </c>
      <c r="M4075" t="s">
        <v>71</v>
      </c>
      <c r="N4075" t="s">
        <v>67</v>
      </c>
    </row>
    <row r="4076" spans="1:14" x14ac:dyDescent="0.25">
      <c r="A4076" s="2">
        <v>1</v>
      </c>
      <c r="B4076" s="2">
        <v>2016</v>
      </c>
      <c r="C4076" t="s">
        <v>374</v>
      </c>
      <c r="D4076" t="s">
        <v>48</v>
      </c>
      <c r="E4076" s="2">
        <v>1</v>
      </c>
      <c r="F4076" s="2">
        <v>1</v>
      </c>
      <c r="G4076" t="s">
        <v>352</v>
      </c>
      <c r="H4076" t="s">
        <v>267</v>
      </c>
      <c r="I4076" t="s">
        <v>10</v>
      </c>
      <c r="J4076" t="s">
        <v>72</v>
      </c>
      <c r="K4076" s="2">
        <v>1</v>
      </c>
      <c r="L4076" t="s">
        <v>52</v>
      </c>
      <c r="M4076" t="s">
        <v>73</v>
      </c>
      <c r="N4076" t="s">
        <v>177</v>
      </c>
    </row>
    <row r="4077" spans="1:14" x14ac:dyDescent="0.25">
      <c r="A4077" s="2">
        <v>1</v>
      </c>
      <c r="B4077" s="2">
        <v>2016</v>
      </c>
      <c r="C4077" t="s">
        <v>374</v>
      </c>
      <c r="D4077" t="s">
        <v>48</v>
      </c>
      <c r="E4077" s="2">
        <v>1</v>
      </c>
      <c r="F4077" s="2">
        <v>1</v>
      </c>
      <c r="G4077" t="s">
        <v>352</v>
      </c>
      <c r="H4077" t="s">
        <v>267</v>
      </c>
      <c r="I4077" t="s">
        <v>10</v>
      </c>
      <c r="J4077" t="s">
        <v>74</v>
      </c>
      <c r="K4077" s="2">
        <v>2</v>
      </c>
      <c r="L4077" t="s">
        <v>75</v>
      </c>
      <c r="M4077" t="s">
        <v>76</v>
      </c>
      <c r="N4077" t="s">
        <v>207</v>
      </c>
    </row>
    <row r="4078" spans="1:14" x14ac:dyDescent="0.25">
      <c r="A4078" s="2">
        <v>1</v>
      </c>
      <c r="B4078" s="2">
        <v>2016</v>
      </c>
      <c r="C4078" t="s">
        <v>374</v>
      </c>
      <c r="D4078" t="s">
        <v>48</v>
      </c>
      <c r="E4078" s="2">
        <v>1</v>
      </c>
      <c r="F4078" s="2">
        <v>1</v>
      </c>
      <c r="G4078" t="s">
        <v>352</v>
      </c>
      <c r="H4078" t="s">
        <v>267</v>
      </c>
      <c r="I4078" t="s">
        <v>10</v>
      </c>
      <c r="J4078" t="s">
        <v>78</v>
      </c>
      <c r="K4078" s="2">
        <v>4</v>
      </c>
      <c r="L4078" t="s">
        <v>75</v>
      </c>
      <c r="M4078" t="s">
        <v>79</v>
      </c>
      <c r="N4078" t="s">
        <v>174</v>
      </c>
    </row>
    <row r="4079" spans="1:14" x14ac:dyDescent="0.25">
      <c r="A4079" s="2">
        <v>1</v>
      </c>
      <c r="B4079" s="2">
        <v>2016</v>
      </c>
      <c r="C4079" t="s">
        <v>374</v>
      </c>
      <c r="D4079" t="s">
        <v>48</v>
      </c>
      <c r="E4079" s="2">
        <v>1</v>
      </c>
      <c r="F4079" s="2">
        <v>1</v>
      </c>
      <c r="G4079" t="s">
        <v>352</v>
      </c>
      <c r="H4079" t="s">
        <v>267</v>
      </c>
      <c r="I4079" t="s">
        <v>10</v>
      </c>
      <c r="J4079" t="s">
        <v>81</v>
      </c>
      <c r="K4079" s="2">
        <v>1</v>
      </c>
      <c r="L4079" t="s">
        <v>75</v>
      </c>
      <c r="M4079" t="s">
        <v>82</v>
      </c>
      <c r="N4079" t="s">
        <v>83</v>
      </c>
    </row>
    <row r="4080" spans="1:14" x14ac:dyDescent="0.25">
      <c r="A4080" s="2">
        <v>1</v>
      </c>
      <c r="B4080" s="2">
        <v>2016</v>
      </c>
      <c r="C4080" t="s">
        <v>374</v>
      </c>
      <c r="D4080" t="s">
        <v>48</v>
      </c>
      <c r="E4080" s="2">
        <v>1</v>
      </c>
      <c r="F4080" s="2">
        <v>1</v>
      </c>
      <c r="G4080" t="s">
        <v>352</v>
      </c>
      <c r="H4080" t="s">
        <v>267</v>
      </c>
      <c r="I4080" t="s">
        <v>10</v>
      </c>
      <c r="J4080" t="s">
        <v>84</v>
      </c>
      <c r="K4080" s="2">
        <v>4</v>
      </c>
      <c r="L4080" t="s">
        <v>85</v>
      </c>
      <c r="M4080" t="s">
        <v>86</v>
      </c>
      <c r="N4080" t="s">
        <v>87</v>
      </c>
    </row>
    <row r="4081" spans="1:14" x14ac:dyDescent="0.25">
      <c r="A4081" s="2">
        <v>1</v>
      </c>
      <c r="B4081" s="2">
        <v>2016</v>
      </c>
      <c r="C4081" t="s">
        <v>374</v>
      </c>
      <c r="D4081" t="s">
        <v>48</v>
      </c>
      <c r="E4081" s="2">
        <v>1</v>
      </c>
      <c r="F4081" s="2">
        <v>1</v>
      </c>
      <c r="G4081" t="s">
        <v>352</v>
      </c>
      <c r="H4081" t="s">
        <v>267</v>
      </c>
      <c r="I4081" t="s">
        <v>10</v>
      </c>
      <c r="J4081" t="s">
        <v>88</v>
      </c>
      <c r="K4081" s="2">
        <v>3</v>
      </c>
      <c r="L4081" t="s">
        <v>85</v>
      </c>
      <c r="M4081" t="s">
        <v>89</v>
      </c>
      <c r="N4081" t="s">
        <v>126</v>
      </c>
    </row>
    <row r="4082" spans="1:14" x14ac:dyDescent="0.25">
      <c r="A4082" s="2">
        <v>1</v>
      </c>
      <c r="B4082" s="2">
        <v>2016</v>
      </c>
      <c r="C4082" t="s">
        <v>374</v>
      </c>
      <c r="D4082" t="s">
        <v>48</v>
      </c>
      <c r="E4082" s="2">
        <v>1</v>
      </c>
      <c r="F4082" s="2">
        <v>1</v>
      </c>
      <c r="G4082" t="s">
        <v>352</v>
      </c>
      <c r="H4082" t="s">
        <v>267</v>
      </c>
      <c r="I4082" t="s">
        <v>10</v>
      </c>
      <c r="J4082" t="s">
        <v>90</v>
      </c>
      <c r="K4082" s="2">
        <v>4</v>
      </c>
      <c r="L4082" t="s">
        <v>75</v>
      </c>
      <c r="M4082" t="s">
        <v>91</v>
      </c>
      <c r="N4082" t="s">
        <v>92</v>
      </c>
    </row>
    <row r="4083" spans="1:14" x14ac:dyDescent="0.25">
      <c r="A4083" s="2">
        <v>1</v>
      </c>
      <c r="B4083" s="2">
        <v>2016</v>
      </c>
      <c r="C4083" t="s">
        <v>374</v>
      </c>
      <c r="D4083" t="s">
        <v>48</v>
      </c>
      <c r="E4083" s="2">
        <v>1</v>
      </c>
      <c r="F4083" s="2">
        <v>1</v>
      </c>
      <c r="G4083" t="s">
        <v>352</v>
      </c>
      <c r="H4083" t="s">
        <v>267</v>
      </c>
      <c r="I4083" t="s">
        <v>10</v>
      </c>
      <c r="J4083" t="s">
        <v>93</v>
      </c>
      <c r="K4083" s="2">
        <v>3</v>
      </c>
      <c r="L4083" t="s">
        <v>75</v>
      </c>
      <c r="M4083" t="s">
        <v>94</v>
      </c>
      <c r="N4083" t="s">
        <v>95</v>
      </c>
    </row>
    <row r="4084" spans="1:14" x14ac:dyDescent="0.25">
      <c r="A4084" s="2">
        <v>1</v>
      </c>
      <c r="B4084" s="2">
        <v>2016</v>
      </c>
      <c r="C4084" t="s">
        <v>374</v>
      </c>
      <c r="D4084" t="s">
        <v>48</v>
      </c>
      <c r="E4084" s="2">
        <v>1</v>
      </c>
      <c r="F4084" s="2">
        <v>1</v>
      </c>
      <c r="G4084" t="s">
        <v>352</v>
      </c>
      <c r="H4084" t="s">
        <v>267</v>
      </c>
      <c r="I4084" t="s">
        <v>10</v>
      </c>
      <c r="J4084" t="s">
        <v>96</v>
      </c>
      <c r="K4084" s="2">
        <v>4</v>
      </c>
      <c r="L4084" t="s">
        <v>75</v>
      </c>
      <c r="M4084" t="s">
        <v>97</v>
      </c>
      <c r="N4084" t="s">
        <v>92</v>
      </c>
    </row>
    <row r="4085" spans="1:14" x14ac:dyDescent="0.25">
      <c r="A4085" s="2">
        <v>1</v>
      </c>
      <c r="B4085" s="2">
        <v>2016</v>
      </c>
      <c r="C4085" t="s">
        <v>374</v>
      </c>
      <c r="D4085" t="s">
        <v>48</v>
      </c>
      <c r="E4085" s="2">
        <v>1</v>
      </c>
      <c r="F4085" s="2">
        <v>1</v>
      </c>
      <c r="G4085" t="s">
        <v>352</v>
      </c>
      <c r="H4085" t="s">
        <v>267</v>
      </c>
      <c r="I4085" t="s">
        <v>10</v>
      </c>
      <c r="J4085" t="s">
        <v>98</v>
      </c>
      <c r="K4085" s="2">
        <v>3</v>
      </c>
      <c r="L4085" t="s">
        <v>85</v>
      </c>
      <c r="M4085" t="s">
        <v>99</v>
      </c>
      <c r="N4085" t="s">
        <v>126</v>
      </c>
    </row>
    <row r="4086" spans="1:14" x14ac:dyDescent="0.25">
      <c r="A4086" s="2">
        <v>1</v>
      </c>
      <c r="B4086" s="2">
        <v>2016</v>
      </c>
      <c r="C4086" t="s">
        <v>374</v>
      </c>
      <c r="D4086" t="s">
        <v>48</v>
      </c>
      <c r="E4086" s="2">
        <v>1</v>
      </c>
      <c r="F4086" s="2">
        <v>1</v>
      </c>
      <c r="G4086" t="s">
        <v>352</v>
      </c>
      <c r="H4086" t="s">
        <v>267</v>
      </c>
      <c r="I4086" t="s">
        <v>10</v>
      </c>
      <c r="J4086" t="s">
        <v>100</v>
      </c>
      <c r="K4086" s="3"/>
      <c r="L4086" t="s">
        <v>61</v>
      </c>
      <c r="M4086" t="s">
        <v>101</v>
      </c>
    </row>
    <row r="4087" spans="1:14" x14ac:dyDescent="0.25">
      <c r="A4087" s="2">
        <v>1</v>
      </c>
      <c r="B4087" s="2">
        <v>2016</v>
      </c>
      <c r="C4087" t="s">
        <v>374</v>
      </c>
      <c r="D4087" t="s">
        <v>48</v>
      </c>
      <c r="E4087" s="2">
        <v>1</v>
      </c>
      <c r="F4087" s="2">
        <v>1</v>
      </c>
      <c r="G4087" t="s">
        <v>352</v>
      </c>
      <c r="H4087" t="s">
        <v>267</v>
      </c>
      <c r="I4087" t="s">
        <v>10</v>
      </c>
      <c r="J4087" t="s">
        <v>102</v>
      </c>
      <c r="K4087" s="3"/>
      <c r="L4087" t="s">
        <v>61</v>
      </c>
      <c r="M4087" t="s">
        <v>103</v>
      </c>
    </row>
    <row r="4088" spans="1:14" x14ac:dyDescent="0.25">
      <c r="A4088" s="2">
        <v>1</v>
      </c>
      <c r="B4088" s="2">
        <v>2016</v>
      </c>
      <c r="C4088" t="s">
        <v>374</v>
      </c>
      <c r="D4088" t="s">
        <v>48</v>
      </c>
      <c r="E4088" s="2">
        <v>1</v>
      </c>
      <c r="F4088" s="2">
        <v>1</v>
      </c>
      <c r="G4088" t="s">
        <v>352</v>
      </c>
      <c r="H4088" t="s">
        <v>267</v>
      </c>
      <c r="I4088" t="s">
        <v>10</v>
      </c>
      <c r="J4088" t="s">
        <v>104</v>
      </c>
      <c r="K4088" s="3"/>
      <c r="L4088" t="s">
        <v>61</v>
      </c>
      <c r="M4088" t="s">
        <v>105</v>
      </c>
    </row>
    <row r="4089" spans="1:14" x14ac:dyDescent="0.25">
      <c r="A4089" s="2">
        <v>1</v>
      </c>
      <c r="B4089" s="2">
        <v>2016</v>
      </c>
      <c r="C4089" t="s">
        <v>374</v>
      </c>
      <c r="D4089" t="s">
        <v>48</v>
      </c>
      <c r="E4089" s="2">
        <v>1</v>
      </c>
      <c r="F4089" s="2">
        <v>1</v>
      </c>
      <c r="G4089" t="s">
        <v>352</v>
      </c>
      <c r="H4089" t="s">
        <v>267</v>
      </c>
      <c r="I4089" t="s">
        <v>10</v>
      </c>
      <c r="J4089" t="s">
        <v>106</v>
      </c>
      <c r="K4089" s="3"/>
      <c r="L4089" t="s">
        <v>61</v>
      </c>
      <c r="M4089" t="s">
        <v>107</v>
      </c>
    </row>
    <row r="4090" spans="1:14" x14ac:dyDescent="0.25">
      <c r="A4090" s="2">
        <v>1</v>
      </c>
      <c r="B4090" s="2">
        <v>2016</v>
      </c>
      <c r="C4090" t="s">
        <v>374</v>
      </c>
      <c r="D4090" t="s">
        <v>48</v>
      </c>
      <c r="E4090" s="2">
        <v>1</v>
      </c>
      <c r="F4090" s="2">
        <v>1</v>
      </c>
      <c r="G4090" t="s">
        <v>352</v>
      </c>
      <c r="H4090" t="s">
        <v>267</v>
      </c>
      <c r="I4090" t="s">
        <v>10</v>
      </c>
      <c r="J4090" t="s">
        <v>108</v>
      </c>
      <c r="K4090" s="3"/>
      <c r="L4090" t="s">
        <v>61</v>
      </c>
      <c r="M4090" t="s">
        <v>109</v>
      </c>
    </row>
    <row r="4091" spans="1:14" x14ac:dyDescent="0.25">
      <c r="A4091" s="2">
        <v>1</v>
      </c>
      <c r="B4091" s="2">
        <v>2016</v>
      </c>
      <c r="C4091" t="s">
        <v>374</v>
      </c>
      <c r="D4091" t="s">
        <v>48</v>
      </c>
      <c r="E4091" s="2">
        <v>1</v>
      </c>
      <c r="F4091" s="2">
        <v>1</v>
      </c>
      <c r="G4091" t="s">
        <v>352</v>
      </c>
      <c r="H4091" t="s">
        <v>267</v>
      </c>
      <c r="I4091" t="s">
        <v>10</v>
      </c>
      <c r="J4091" t="s">
        <v>110</v>
      </c>
      <c r="K4091" s="3"/>
      <c r="L4091" t="s">
        <v>61</v>
      </c>
      <c r="M4091" t="s">
        <v>111</v>
      </c>
    </row>
    <row r="4092" spans="1:14" x14ac:dyDescent="0.25">
      <c r="A4092" s="2">
        <v>1</v>
      </c>
      <c r="B4092" s="2">
        <v>2016</v>
      </c>
      <c r="C4092" t="s">
        <v>374</v>
      </c>
      <c r="D4092" t="s">
        <v>48</v>
      </c>
      <c r="E4092" s="2">
        <v>1</v>
      </c>
      <c r="F4092" s="2">
        <v>1</v>
      </c>
      <c r="G4092" t="s">
        <v>352</v>
      </c>
      <c r="H4092" t="s">
        <v>267</v>
      </c>
      <c r="I4092" t="s">
        <v>10</v>
      </c>
      <c r="J4092" t="s">
        <v>112</v>
      </c>
      <c r="K4092" s="3"/>
      <c r="L4092" t="s">
        <v>61</v>
      </c>
      <c r="M4092" t="s">
        <v>113</v>
      </c>
    </row>
    <row r="4093" spans="1:14" x14ac:dyDescent="0.25">
      <c r="A4093" s="2">
        <v>1</v>
      </c>
      <c r="B4093" s="2">
        <v>2016</v>
      </c>
      <c r="C4093" t="s">
        <v>374</v>
      </c>
      <c r="D4093" t="s">
        <v>48</v>
      </c>
      <c r="E4093" s="2">
        <v>1</v>
      </c>
      <c r="F4093" s="2">
        <v>1</v>
      </c>
      <c r="G4093" t="s">
        <v>352</v>
      </c>
      <c r="H4093" t="s">
        <v>267</v>
      </c>
      <c r="I4093" t="s">
        <v>10</v>
      </c>
      <c r="J4093" t="s">
        <v>114</v>
      </c>
      <c r="K4093" s="2">
        <v>1</v>
      </c>
      <c r="L4093" t="s">
        <v>61</v>
      </c>
      <c r="M4093" t="s">
        <v>115</v>
      </c>
      <c r="N4093" t="s">
        <v>281</v>
      </c>
    </row>
    <row r="4094" spans="1:14" x14ac:dyDescent="0.25">
      <c r="A4094" s="2">
        <v>1</v>
      </c>
      <c r="B4094" s="2">
        <v>2016</v>
      </c>
      <c r="C4094" t="s">
        <v>374</v>
      </c>
      <c r="D4094" t="s">
        <v>48</v>
      </c>
      <c r="E4094" s="2">
        <v>1</v>
      </c>
      <c r="F4094" s="2">
        <v>1</v>
      </c>
      <c r="G4094" t="s">
        <v>352</v>
      </c>
      <c r="H4094" t="s">
        <v>267</v>
      </c>
      <c r="I4094" t="s">
        <v>10</v>
      </c>
      <c r="J4094" t="s">
        <v>116</v>
      </c>
      <c r="K4094" s="2">
        <v>3</v>
      </c>
      <c r="L4094" t="s">
        <v>65</v>
      </c>
      <c r="M4094" t="s">
        <v>117</v>
      </c>
      <c r="N4094" t="s">
        <v>67</v>
      </c>
    </row>
    <row r="4095" spans="1:14" x14ac:dyDescent="0.25">
      <c r="A4095" s="2">
        <v>1</v>
      </c>
      <c r="B4095" s="2">
        <v>2016</v>
      </c>
      <c r="C4095" t="s">
        <v>374</v>
      </c>
      <c r="D4095" t="s">
        <v>48</v>
      </c>
      <c r="E4095" s="2">
        <v>1</v>
      </c>
      <c r="F4095" s="2">
        <v>1</v>
      </c>
      <c r="G4095" t="s">
        <v>352</v>
      </c>
      <c r="H4095" t="s">
        <v>267</v>
      </c>
      <c r="I4095" t="s">
        <v>10</v>
      </c>
      <c r="J4095" t="s">
        <v>118</v>
      </c>
      <c r="K4095" s="2">
        <v>5</v>
      </c>
      <c r="L4095" t="s">
        <v>55</v>
      </c>
      <c r="M4095" t="s">
        <v>119</v>
      </c>
      <c r="N4095" t="s">
        <v>185</v>
      </c>
    </row>
    <row r="4096" spans="1:14" x14ac:dyDescent="0.25">
      <c r="A4096" s="2">
        <v>1</v>
      </c>
      <c r="B4096" s="2">
        <v>2016</v>
      </c>
      <c r="C4096" t="s">
        <v>374</v>
      </c>
      <c r="D4096" t="s">
        <v>48</v>
      </c>
      <c r="E4096" s="2">
        <v>1</v>
      </c>
      <c r="F4096" s="2">
        <v>1</v>
      </c>
      <c r="G4096" t="s">
        <v>352</v>
      </c>
      <c r="H4096" t="s">
        <v>267</v>
      </c>
      <c r="I4096" t="s">
        <v>10</v>
      </c>
      <c r="J4096" t="s">
        <v>120</v>
      </c>
      <c r="K4096" s="2">
        <v>3</v>
      </c>
      <c r="L4096" t="s">
        <v>65</v>
      </c>
      <c r="M4096" t="s">
        <v>121</v>
      </c>
      <c r="N4096" t="s">
        <v>67</v>
      </c>
    </row>
    <row r="4097" spans="1:14" x14ac:dyDescent="0.25">
      <c r="A4097" s="2">
        <v>1</v>
      </c>
      <c r="B4097" s="2">
        <v>2016</v>
      </c>
      <c r="C4097" t="s">
        <v>374</v>
      </c>
      <c r="D4097" t="s">
        <v>48</v>
      </c>
      <c r="E4097" s="2">
        <v>1</v>
      </c>
      <c r="F4097" s="2">
        <v>1</v>
      </c>
      <c r="G4097" t="s">
        <v>352</v>
      </c>
      <c r="H4097" t="s">
        <v>267</v>
      </c>
      <c r="I4097" t="s">
        <v>10</v>
      </c>
      <c r="J4097" t="s">
        <v>122</v>
      </c>
      <c r="K4097" s="2">
        <v>3</v>
      </c>
      <c r="L4097" t="s">
        <v>85</v>
      </c>
      <c r="M4097" t="s">
        <v>123</v>
      </c>
      <c r="N4097" t="s">
        <v>126</v>
      </c>
    </row>
    <row r="4098" spans="1:14" x14ac:dyDescent="0.25">
      <c r="A4098" s="2">
        <v>1</v>
      </c>
      <c r="B4098" s="2">
        <v>2016</v>
      </c>
      <c r="C4098" t="s">
        <v>374</v>
      </c>
      <c r="D4098" t="s">
        <v>48</v>
      </c>
      <c r="E4098" s="2">
        <v>1</v>
      </c>
      <c r="F4098" s="2">
        <v>1</v>
      </c>
      <c r="G4098" t="s">
        <v>352</v>
      </c>
      <c r="H4098" t="s">
        <v>267</v>
      </c>
      <c r="I4098" t="s">
        <v>10</v>
      </c>
      <c r="J4098" t="s">
        <v>124</v>
      </c>
      <c r="K4098" s="2">
        <v>3</v>
      </c>
      <c r="L4098" t="s">
        <v>85</v>
      </c>
      <c r="M4098" t="s">
        <v>125</v>
      </c>
      <c r="N4098" t="s">
        <v>126</v>
      </c>
    </row>
    <row r="4099" spans="1:14" x14ac:dyDescent="0.25">
      <c r="A4099" s="2">
        <v>1</v>
      </c>
      <c r="B4099" s="2">
        <v>2016</v>
      </c>
      <c r="C4099" t="s">
        <v>374</v>
      </c>
      <c r="D4099" t="s">
        <v>48</v>
      </c>
      <c r="E4099" s="2">
        <v>1</v>
      </c>
      <c r="F4099" s="2">
        <v>1</v>
      </c>
      <c r="G4099" t="s">
        <v>352</v>
      </c>
      <c r="H4099" t="s">
        <v>267</v>
      </c>
      <c r="I4099" t="s">
        <v>10</v>
      </c>
      <c r="J4099" t="s">
        <v>127</v>
      </c>
      <c r="K4099" s="2">
        <v>4</v>
      </c>
      <c r="L4099" t="s">
        <v>85</v>
      </c>
      <c r="M4099" t="s">
        <v>128</v>
      </c>
      <c r="N4099" t="s">
        <v>87</v>
      </c>
    </row>
    <row r="4100" spans="1:14" x14ac:dyDescent="0.25">
      <c r="A4100" s="2">
        <v>1</v>
      </c>
      <c r="B4100" s="2">
        <v>2016</v>
      </c>
      <c r="C4100" t="s">
        <v>374</v>
      </c>
      <c r="D4100" t="s">
        <v>48</v>
      </c>
      <c r="E4100" s="2">
        <v>1</v>
      </c>
      <c r="F4100" s="2">
        <v>1</v>
      </c>
      <c r="G4100" t="s">
        <v>352</v>
      </c>
      <c r="H4100" t="s">
        <v>267</v>
      </c>
      <c r="I4100" t="s">
        <v>10</v>
      </c>
      <c r="J4100" t="s">
        <v>129</v>
      </c>
      <c r="K4100" s="2">
        <v>4</v>
      </c>
      <c r="L4100" t="s">
        <v>85</v>
      </c>
      <c r="M4100" t="s">
        <v>130</v>
      </c>
      <c r="N4100" t="s">
        <v>87</v>
      </c>
    </row>
    <row r="4101" spans="1:14" x14ac:dyDescent="0.25">
      <c r="A4101" s="2">
        <v>1</v>
      </c>
      <c r="B4101" s="2">
        <v>2016</v>
      </c>
      <c r="C4101" t="s">
        <v>374</v>
      </c>
      <c r="D4101" t="s">
        <v>48</v>
      </c>
      <c r="E4101" s="2">
        <v>1</v>
      </c>
      <c r="F4101" s="2">
        <v>1</v>
      </c>
      <c r="G4101" t="s">
        <v>352</v>
      </c>
      <c r="H4101" t="s">
        <v>267</v>
      </c>
      <c r="I4101" t="s">
        <v>10</v>
      </c>
      <c r="J4101" t="s">
        <v>131</v>
      </c>
      <c r="K4101" s="2">
        <v>4</v>
      </c>
      <c r="L4101" t="s">
        <v>85</v>
      </c>
      <c r="M4101" t="s">
        <v>132</v>
      </c>
      <c r="N4101" t="s">
        <v>87</v>
      </c>
    </row>
    <row r="4102" spans="1:14" x14ac:dyDescent="0.25">
      <c r="A4102" s="2">
        <v>1</v>
      </c>
      <c r="B4102" s="2">
        <v>2016</v>
      </c>
      <c r="C4102" t="s">
        <v>374</v>
      </c>
      <c r="D4102" t="s">
        <v>48</v>
      </c>
      <c r="E4102" s="2">
        <v>1</v>
      </c>
      <c r="F4102" s="2">
        <v>1</v>
      </c>
      <c r="G4102" t="s">
        <v>352</v>
      </c>
      <c r="H4102" t="s">
        <v>267</v>
      </c>
      <c r="I4102" t="s">
        <v>10</v>
      </c>
      <c r="J4102" t="s">
        <v>133</v>
      </c>
      <c r="K4102" s="2">
        <v>1</v>
      </c>
      <c r="L4102" t="s">
        <v>52</v>
      </c>
      <c r="M4102" t="s">
        <v>134</v>
      </c>
      <c r="N4102" t="s">
        <v>177</v>
      </c>
    </row>
    <row r="4103" spans="1:14" x14ac:dyDescent="0.25">
      <c r="A4103" s="2">
        <v>1</v>
      </c>
      <c r="B4103" s="2">
        <v>2016</v>
      </c>
      <c r="C4103" t="s">
        <v>374</v>
      </c>
      <c r="D4103" t="s">
        <v>48</v>
      </c>
      <c r="E4103" s="2">
        <v>1</v>
      </c>
      <c r="F4103" s="2">
        <v>1</v>
      </c>
      <c r="G4103" t="s">
        <v>352</v>
      </c>
      <c r="H4103" t="s">
        <v>267</v>
      </c>
      <c r="I4103" t="s">
        <v>10</v>
      </c>
      <c r="J4103" t="s">
        <v>135</v>
      </c>
      <c r="K4103" s="2">
        <v>4</v>
      </c>
      <c r="L4103" t="s">
        <v>55</v>
      </c>
      <c r="M4103" t="s">
        <v>136</v>
      </c>
      <c r="N4103" t="s">
        <v>57</v>
      </c>
    </row>
    <row r="4104" spans="1:14" x14ac:dyDescent="0.25">
      <c r="A4104" s="2">
        <v>1</v>
      </c>
      <c r="B4104" s="2">
        <v>2016</v>
      </c>
      <c r="C4104" t="s">
        <v>374</v>
      </c>
      <c r="D4104" t="s">
        <v>48</v>
      </c>
      <c r="E4104" s="2">
        <v>1</v>
      </c>
      <c r="F4104" s="2">
        <v>1</v>
      </c>
      <c r="G4104" t="s">
        <v>352</v>
      </c>
      <c r="H4104" t="s">
        <v>267</v>
      </c>
      <c r="I4104" t="s">
        <v>10</v>
      </c>
      <c r="J4104" t="s">
        <v>137</v>
      </c>
      <c r="K4104" s="2">
        <v>4</v>
      </c>
      <c r="L4104" t="s">
        <v>55</v>
      </c>
      <c r="M4104" t="s">
        <v>138</v>
      </c>
      <c r="N4104" t="s">
        <v>57</v>
      </c>
    </row>
    <row r="4105" spans="1:14" x14ac:dyDescent="0.25">
      <c r="A4105" s="2">
        <v>1</v>
      </c>
      <c r="B4105" s="2">
        <v>2016</v>
      </c>
      <c r="C4105" t="s">
        <v>374</v>
      </c>
      <c r="D4105" t="s">
        <v>48</v>
      </c>
      <c r="E4105" s="2">
        <v>1</v>
      </c>
      <c r="F4105" s="2">
        <v>1</v>
      </c>
      <c r="G4105" t="s">
        <v>352</v>
      </c>
      <c r="H4105" t="s">
        <v>267</v>
      </c>
      <c r="I4105" t="s">
        <v>10</v>
      </c>
      <c r="J4105" t="s">
        <v>139</v>
      </c>
      <c r="K4105" s="2">
        <v>5</v>
      </c>
      <c r="L4105" t="s">
        <v>85</v>
      </c>
      <c r="M4105" t="s">
        <v>140</v>
      </c>
      <c r="N4105" t="s">
        <v>185</v>
      </c>
    </row>
    <row r="4106" spans="1:14" x14ac:dyDescent="0.25">
      <c r="A4106" s="2">
        <v>1</v>
      </c>
      <c r="B4106" s="2">
        <v>2016</v>
      </c>
      <c r="C4106" t="s">
        <v>374</v>
      </c>
      <c r="D4106" t="s">
        <v>48</v>
      </c>
      <c r="E4106" s="2">
        <v>1</v>
      </c>
      <c r="F4106" s="2">
        <v>1</v>
      </c>
      <c r="G4106" t="s">
        <v>352</v>
      </c>
      <c r="H4106" t="s">
        <v>267</v>
      </c>
      <c r="I4106" t="s">
        <v>10</v>
      </c>
      <c r="J4106" t="s">
        <v>141</v>
      </c>
      <c r="K4106" s="2">
        <v>3</v>
      </c>
      <c r="L4106" t="s">
        <v>85</v>
      </c>
      <c r="M4106" t="s">
        <v>142</v>
      </c>
      <c r="N4106" t="s">
        <v>126</v>
      </c>
    </row>
    <row r="4107" spans="1:14" x14ac:dyDescent="0.25">
      <c r="A4107" s="2">
        <v>1</v>
      </c>
      <c r="B4107" s="2">
        <v>2016</v>
      </c>
      <c r="C4107" t="s">
        <v>374</v>
      </c>
      <c r="D4107" t="s">
        <v>48</v>
      </c>
      <c r="E4107" s="2">
        <v>1</v>
      </c>
      <c r="F4107" s="2">
        <v>1</v>
      </c>
      <c r="G4107" t="s">
        <v>352</v>
      </c>
      <c r="H4107" t="s">
        <v>267</v>
      </c>
      <c r="I4107" t="s">
        <v>10</v>
      </c>
      <c r="J4107" t="s">
        <v>143</v>
      </c>
      <c r="K4107" s="2">
        <v>4</v>
      </c>
      <c r="L4107" t="s">
        <v>85</v>
      </c>
      <c r="M4107" t="s">
        <v>144</v>
      </c>
      <c r="N4107" t="s">
        <v>87</v>
      </c>
    </row>
    <row r="4108" spans="1:14" x14ac:dyDescent="0.25">
      <c r="A4108" s="2">
        <v>1</v>
      </c>
      <c r="B4108" s="2">
        <v>2016</v>
      </c>
      <c r="C4108" t="s">
        <v>374</v>
      </c>
      <c r="D4108" t="s">
        <v>48</v>
      </c>
      <c r="E4108" s="2">
        <v>1</v>
      </c>
      <c r="F4108" s="2">
        <v>1</v>
      </c>
      <c r="G4108" t="s">
        <v>352</v>
      </c>
      <c r="H4108" t="s">
        <v>267</v>
      </c>
      <c r="I4108" t="s">
        <v>10</v>
      </c>
      <c r="J4108" t="s">
        <v>145</v>
      </c>
      <c r="K4108" s="2">
        <v>4</v>
      </c>
      <c r="L4108" t="s">
        <v>55</v>
      </c>
      <c r="M4108" t="s">
        <v>146</v>
      </c>
      <c r="N4108" t="s">
        <v>57</v>
      </c>
    </row>
    <row r="4109" spans="1:14" x14ac:dyDescent="0.25">
      <c r="A4109" s="2">
        <v>1</v>
      </c>
      <c r="B4109" s="2">
        <v>2016</v>
      </c>
      <c r="C4109" t="s">
        <v>374</v>
      </c>
      <c r="D4109" t="s">
        <v>48</v>
      </c>
      <c r="E4109" s="2">
        <v>1</v>
      </c>
      <c r="F4109" s="2">
        <v>1</v>
      </c>
      <c r="G4109" t="s">
        <v>352</v>
      </c>
      <c r="H4109" t="s">
        <v>267</v>
      </c>
      <c r="I4109" t="s">
        <v>10</v>
      </c>
      <c r="J4109" t="s">
        <v>147</v>
      </c>
      <c r="K4109" s="2">
        <v>4</v>
      </c>
      <c r="L4109" t="s">
        <v>55</v>
      </c>
      <c r="M4109" t="s">
        <v>148</v>
      </c>
      <c r="N4109" t="s">
        <v>57</v>
      </c>
    </row>
    <row r="4110" spans="1:14" x14ac:dyDescent="0.25">
      <c r="A4110" s="2">
        <v>1</v>
      </c>
      <c r="B4110" s="2">
        <v>2016</v>
      </c>
      <c r="C4110" t="s">
        <v>374</v>
      </c>
      <c r="D4110" t="s">
        <v>48</v>
      </c>
      <c r="E4110" s="2">
        <v>1</v>
      </c>
      <c r="F4110" s="2">
        <v>1</v>
      </c>
      <c r="G4110" t="s">
        <v>352</v>
      </c>
      <c r="H4110" t="s">
        <v>267</v>
      </c>
      <c r="I4110" t="s">
        <v>10</v>
      </c>
      <c r="J4110" t="s">
        <v>149</v>
      </c>
      <c r="K4110" s="2">
        <v>5</v>
      </c>
      <c r="L4110" t="s">
        <v>55</v>
      </c>
      <c r="M4110" t="s">
        <v>150</v>
      </c>
      <c r="N4110" t="s">
        <v>185</v>
      </c>
    </row>
    <row r="4111" spans="1:14" x14ac:dyDescent="0.25">
      <c r="A4111" s="2">
        <v>1</v>
      </c>
      <c r="B4111" s="2">
        <v>2016</v>
      </c>
      <c r="C4111" t="s">
        <v>374</v>
      </c>
      <c r="D4111" t="s">
        <v>48</v>
      </c>
      <c r="E4111" s="2">
        <v>1</v>
      </c>
      <c r="F4111" s="2">
        <v>1</v>
      </c>
      <c r="G4111" t="s">
        <v>352</v>
      </c>
      <c r="H4111" t="s">
        <v>267</v>
      </c>
      <c r="I4111" t="s">
        <v>10</v>
      </c>
      <c r="J4111" t="s">
        <v>151</v>
      </c>
      <c r="K4111" s="2">
        <v>9</v>
      </c>
      <c r="L4111" t="s">
        <v>52</v>
      </c>
      <c r="M4111" t="s">
        <v>152</v>
      </c>
      <c r="N4111" t="s">
        <v>188</v>
      </c>
    </row>
    <row r="4112" spans="1:14" x14ac:dyDescent="0.25">
      <c r="A4112" s="2">
        <v>1</v>
      </c>
      <c r="B4112" s="2">
        <v>2016</v>
      </c>
      <c r="C4112" t="s">
        <v>374</v>
      </c>
      <c r="D4112" t="s">
        <v>48</v>
      </c>
      <c r="E4112" s="2">
        <v>1</v>
      </c>
      <c r="F4112" s="2">
        <v>1</v>
      </c>
      <c r="G4112" t="s">
        <v>352</v>
      </c>
      <c r="H4112" t="s">
        <v>267</v>
      </c>
      <c r="I4112" t="s">
        <v>10</v>
      </c>
      <c r="J4112" t="s">
        <v>153</v>
      </c>
      <c r="K4112" s="2">
        <v>5</v>
      </c>
      <c r="L4112" t="s">
        <v>75</v>
      </c>
      <c r="M4112" t="s">
        <v>154</v>
      </c>
      <c r="N4112" t="s">
        <v>201</v>
      </c>
    </row>
    <row r="4113" spans="1:14" x14ac:dyDescent="0.25">
      <c r="A4113" s="2">
        <v>1</v>
      </c>
      <c r="B4113" s="2">
        <v>2016</v>
      </c>
      <c r="C4113" t="s">
        <v>374</v>
      </c>
      <c r="D4113" t="s">
        <v>48</v>
      </c>
      <c r="E4113" s="2">
        <v>1</v>
      </c>
      <c r="F4113" s="2">
        <v>1</v>
      </c>
      <c r="G4113" t="s">
        <v>352</v>
      </c>
      <c r="H4113" t="s">
        <v>267</v>
      </c>
      <c r="I4113" t="s">
        <v>10</v>
      </c>
      <c r="J4113" t="s">
        <v>156</v>
      </c>
      <c r="K4113" s="2">
        <v>1</v>
      </c>
      <c r="L4113" t="s">
        <v>75</v>
      </c>
      <c r="M4113" t="s">
        <v>157</v>
      </c>
      <c r="N4113" t="s">
        <v>158</v>
      </c>
    </row>
    <row r="4114" spans="1:14" x14ac:dyDescent="0.25">
      <c r="A4114" s="2">
        <v>1</v>
      </c>
      <c r="B4114" s="2">
        <v>2016</v>
      </c>
      <c r="C4114" t="s">
        <v>374</v>
      </c>
      <c r="D4114" t="s">
        <v>48</v>
      </c>
      <c r="E4114" s="2">
        <v>1</v>
      </c>
      <c r="F4114" s="2">
        <v>1</v>
      </c>
      <c r="G4114" t="s">
        <v>352</v>
      </c>
      <c r="H4114" t="s">
        <v>267</v>
      </c>
      <c r="I4114" t="s">
        <v>10</v>
      </c>
      <c r="J4114" t="s">
        <v>159</v>
      </c>
      <c r="K4114" s="3"/>
      <c r="L4114" t="s">
        <v>52</v>
      </c>
      <c r="M4114" t="s">
        <v>160</v>
      </c>
    </row>
    <row r="4115" spans="1:14" x14ac:dyDescent="0.25">
      <c r="A4115" s="2">
        <v>1</v>
      </c>
      <c r="B4115" s="2">
        <v>2016</v>
      </c>
      <c r="C4115" t="s">
        <v>374</v>
      </c>
      <c r="D4115" t="s">
        <v>48</v>
      </c>
      <c r="E4115" s="2">
        <v>1</v>
      </c>
      <c r="F4115" s="2">
        <v>1</v>
      </c>
      <c r="G4115" t="s">
        <v>352</v>
      </c>
      <c r="H4115" t="s">
        <v>267</v>
      </c>
      <c r="I4115" t="s">
        <v>10</v>
      </c>
      <c r="J4115" t="s">
        <v>161</v>
      </c>
      <c r="K4115" s="3"/>
      <c r="L4115" t="s">
        <v>52</v>
      </c>
      <c r="M4115" t="s">
        <v>162</v>
      </c>
    </row>
    <row r="4116" spans="1:14" x14ac:dyDescent="0.25">
      <c r="A4116" s="2">
        <v>1</v>
      </c>
      <c r="B4116" s="2">
        <v>2016</v>
      </c>
      <c r="C4116" t="s">
        <v>374</v>
      </c>
      <c r="D4116" t="s">
        <v>48</v>
      </c>
      <c r="E4116" s="2">
        <v>1</v>
      </c>
      <c r="F4116" s="2">
        <v>1</v>
      </c>
      <c r="G4116" t="s">
        <v>352</v>
      </c>
      <c r="H4116" t="s">
        <v>267</v>
      </c>
      <c r="I4116" t="s">
        <v>10</v>
      </c>
      <c r="J4116" t="s">
        <v>163</v>
      </c>
      <c r="K4116" s="2">
        <v>1</v>
      </c>
      <c r="L4116" t="s">
        <v>52</v>
      </c>
      <c r="M4116" t="s">
        <v>164</v>
      </c>
      <c r="N4116" t="s">
        <v>165</v>
      </c>
    </row>
    <row r="4117" spans="1:14" x14ac:dyDescent="0.25">
      <c r="A4117" s="2">
        <v>1</v>
      </c>
      <c r="B4117" s="2">
        <v>2016</v>
      </c>
      <c r="C4117" t="s">
        <v>374</v>
      </c>
      <c r="D4117" t="s">
        <v>48</v>
      </c>
      <c r="E4117" s="2">
        <v>1</v>
      </c>
      <c r="F4117" s="2">
        <v>1</v>
      </c>
      <c r="G4117" t="s">
        <v>352</v>
      </c>
      <c r="H4117" t="s">
        <v>267</v>
      </c>
      <c r="I4117" t="s">
        <v>10</v>
      </c>
      <c r="J4117" t="s">
        <v>166</v>
      </c>
      <c r="K4117" s="2">
        <v>4</v>
      </c>
      <c r="L4117" t="s">
        <v>55</v>
      </c>
      <c r="M4117" t="s">
        <v>167</v>
      </c>
      <c r="N4117" t="s">
        <v>57</v>
      </c>
    </row>
    <row r="4118" spans="1:14" x14ac:dyDescent="0.25">
      <c r="A4118" s="2">
        <v>1</v>
      </c>
      <c r="B4118" s="2">
        <v>2016</v>
      </c>
      <c r="C4118" t="s">
        <v>375</v>
      </c>
      <c r="D4118" t="s">
        <v>48</v>
      </c>
      <c r="E4118" s="2">
        <v>1</v>
      </c>
      <c r="F4118" s="2">
        <v>1</v>
      </c>
      <c r="G4118" t="s">
        <v>376</v>
      </c>
      <c r="H4118" t="s">
        <v>376</v>
      </c>
      <c r="I4118" t="s">
        <v>21</v>
      </c>
      <c r="J4118" t="s">
        <v>51</v>
      </c>
      <c r="K4118" s="3"/>
      <c r="L4118" t="s">
        <v>52</v>
      </c>
      <c r="M4118" t="s">
        <v>53</v>
      </c>
    </row>
    <row r="4119" spans="1:14" x14ac:dyDescent="0.25">
      <c r="A4119" s="2">
        <v>1</v>
      </c>
      <c r="B4119" s="2">
        <v>2016</v>
      </c>
      <c r="C4119" t="s">
        <v>375</v>
      </c>
      <c r="D4119" t="s">
        <v>48</v>
      </c>
      <c r="E4119" s="2">
        <v>1</v>
      </c>
      <c r="F4119" s="2">
        <v>1</v>
      </c>
      <c r="G4119" t="s">
        <v>376</v>
      </c>
      <c r="H4119" t="s">
        <v>376</v>
      </c>
      <c r="I4119" t="s">
        <v>21</v>
      </c>
      <c r="J4119" t="s">
        <v>54</v>
      </c>
      <c r="K4119" s="2">
        <v>4</v>
      </c>
      <c r="L4119" t="s">
        <v>55</v>
      </c>
      <c r="M4119" t="s">
        <v>56</v>
      </c>
      <c r="N4119" t="s">
        <v>57</v>
      </c>
    </row>
    <row r="4120" spans="1:14" x14ac:dyDescent="0.25">
      <c r="A4120" s="2">
        <v>1</v>
      </c>
      <c r="B4120" s="2">
        <v>2016</v>
      </c>
      <c r="C4120" t="s">
        <v>375</v>
      </c>
      <c r="D4120" t="s">
        <v>48</v>
      </c>
      <c r="E4120" s="2">
        <v>1</v>
      </c>
      <c r="F4120" s="2">
        <v>1</v>
      </c>
      <c r="G4120" t="s">
        <v>376</v>
      </c>
      <c r="H4120" t="s">
        <v>376</v>
      </c>
      <c r="I4120" t="s">
        <v>21</v>
      </c>
      <c r="J4120" t="s">
        <v>58</v>
      </c>
      <c r="K4120" s="2">
        <v>4</v>
      </c>
      <c r="L4120" t="s">
        <v>55</v>
      </c>
      <c r="M4120" t="s">
        <v>59</v>
      </c>
      <c r="N4120" t="s">
        <v>57</v>
      </c>
    </row>
    <row r="4121" spans="1:14" x14ac:dyDescent="0.25">
      <c r="A4121" s="2">
        <v>1</v>
      </c>
      <c r="B4121" s="2">
        <v>2016</v>
      </c>
      <c r="C4121" t="s">
        <v>375</v>
      </c>
      <c r="D4121" t="s">
        <v>48</v>
      </c>
      <c r="E4121" s="2">
        <v>1</v>
      </c>
      <c r="F4121" s="2">
        <v>1</v>
      </c>
      <c r="G4121" t="s">
        <v>376</v>
      </c>
      <c r="H4121" t="s">
        <v>376</v>
      </c>
      <c r="I4121" t="s">
        <v>21</v>
      </c>
      <c r="J4121" t="s">
        <v>60</v>
      </c>
      <c r="K4121" s="3"/>
      <c r="L4121" t="s">
        <v>61</v>
      </c>
      <c r="M4121" t="s">
        <v>62</v>
      </c>
    </row>
    <row r="4122" spans="1:14" x14ac:dyDescent="0.25">
      <c r="A4122" s="2">
        <v>1</v>
      </c>
      <c r="B4122" s="2">
        <v>2016</v>
      </c>
      <c r="C4122" t="s">
        <v>375</v>
      </c>
      <c r="D4122" t="s">
        <v>48</v>
      </c>
      <c r="E4122" s="2">
        <v>1</v>
      </c>
      <c r="F4122" s="2">
        <v>1</v>
      </c>
      <c r="G4122" t="s">
        <v>376</v>
      </c>
      <c r="H4122" t="s">
        <v>376</v>
      </c>
      <c r="I4122" t="s">
        <v>21</v>
      </c>
      <c r="J4122" t="s">
        <v>64</v>
      </c>
      <c r="K4122" s="3"/>
      <c r="L4122" t="s">
        <v>65</v>
      </c>
      <c r="M4122" t="s">
        <v>66</v>
      </c>
    </row>
    <row r="4123" spans="1:14" x14ac:dyDescent="0.25">
      <c r="A4123" s="2">
        <v>1</v>
      </c>
      <c r="B4123" s="2">
        <v>2016</v>
      </c>
      <c r="C4123" t="s">
        <v>375</v>
      </c>
      <c r="D4123" t="s">
        <v>48</v>
      </c>
      <c r="E4123" s="2">
        <v>1</v>
      </c>
      <c r="F4123" s="2">
        <v>1</v>
      </c>
      <c r="G4123" t="s">
        <v>376</v>
      </c>
      <c r="H4123" t="s">
        <v>376</v>
      </c>
      <c r="I4123" t="s">
        <v>21</v>
      </c>
      <c r="J4123" t="s">
        <v>68</v>
      </c>
      <c r="K4123" s="3"/>
      <c r="L4123" t="s">
        <v>65</v>
      </c>
      <c r="M4123" t="s">
        <v>69</v>
      </c>
    </row>
    <row r="4124" spans="1:14" x14ac:dyDescent="0.25">
      <c r="A4124" s="2">
        <v>1</v>
      </c>
      <c r="B4124" s="2">
        <v>2016</v>
      </c>
      <c r="C4124" t="s">
        <v>375</v>
      </c>
      <c r="D4124" t="s">
        <v>48</v>
      </c>
      <c r="E4124" s="2">
        <v>1</v>
      </c>
      <c r="F4124" s="2">
        <v>1</v>
      </c>
      <c r="G4124" t="s">
        <v>376</v>
      </c>
      <c r="H4124" t="s">
        <v>376</v>
      </c>
      <c r="I4124" t="s">
        <v>21</v>
      </c>
      <c r="J4124" t="s">
        <v>70</v>
      </c>
      <c r="K4124" s="3"/>
      <c r="L4124" t="s">
        <v>65</v>
      </c>
      <c r="M4124" t="s">
        <v>71</v>
      </c>
    </row>
    <row r="4125" spans="1:14" x14ac:dyDescent="0.25">
      <c r="A4125" s="2">
        <v>1</v>
      </c>
      <c r="B4125" s="2">
        <v>2016</v>
      </c>
      <c r="C4125" t="s">
        <v>375</v>
      </c>
      <c r="D4125" t="s">
        <v>48</v>
      </c>
      <c r="E4125" s="2">
        <v>1</v>
      </c>
      <c r="F4125" s="2">
        <v>1</v>
      </c>
      <c r="G4125" t="s">
        <v>376</v>
      </c>
      <c r="H4125" t="s">
        <v>376</v>
      </c>
      <c r="I4125" t="s">
        <v>21</v>
      </c>
      <c r="J4125" t="s">
        <v>72</v>
      </c>
      <c r="K4125" s="3"/>
      <c r="L4125" t="s">
        <v>52</v>
      </c>
      <c r="M4125" t="s">
        <v>73</v>
      </c>
    </row>
    <row r="4126" spans="1:14" x14ac:dyDescent="0.25">
      <c r="A4126" s="2">
        <v>1</v>
      </c>
      <c r="B4126" s="2">
        <v>2016</v>
      </c>
      <c r="C4126" t="s">
        <v>375</v>
      </c>
      <c r="D4126" t="s">
        <v>48</v>
      </c>
      <c r="E4126" s="2">
        <v>1</v>
      </c>
      <c r="F4126" s="2">
        <v>1</v>
      </c>
      <c r="G4126" t="s">
        <v>376</v>
      </c>
      <c r="H4126" t="s">
        <v>376</v>
      </c>
      <c r="I4126" t="s">
        <v>21</v>
      </c>
      <c r="J4126" t="s">
        <v>74</v>
      </c>
      <c r="K4126" s="3"/>
      <c r="L4126" t="s">
        <v>75</v>
      </c>
      <c r="M4126" t="s">
        <v>76</v>
      </c>
    </row>
    <row r="4127" spans="1:14" x14ac:dyDescent="0.25">
      <c r="A4127" s="2">
        <v>1</v>
      </c>
      <c r="B4127" s="2">
        <v>2016</v>
      </c>
      <c r="C4127" t="s">
        <v>375</v>
      </c>
      <c r="D4127" t="s">
        <v>48</v>
      </c>
      <c r="E4127" s="2">
        <v>1</v>
      </c>
      <c r="F4127" s="2">
        <v>1</v>
      </c>
      <c r="G4127" t="s">
        <v>376</v>
      </c>
      <c r="H4127" t="s">
        <v>376</v>
      </c>
      <c r="I4127" t="s">
        <v>21</v>
      </c>
      <c r="J4127" t="s">
        <v>78</v>
      </c>
      <c r="K4127" s="3"/>
      <c r="L4127" t="s">
        <v>75</v>
      </c>
      <c r="M4127" t="s">
        <v>79</v>
      </c>
    </row>
    <row r="4128" spans="1:14" x14ac:dyDescent="0.25">
      <c r="A4128" s="2">
        <v>1</v>
      </c>
      <c r="B4128" s="2">
        <v>2016</v>
      </c>
      <c r="C4128" t="s">
        <v>375</v>
      </c>
      <c r="D4128" t="s">
        <v>48</v>
      </c>
      <c r="E4128" s="2">
        <v>1</v>
      </c>
      <c r="F4128" s="2">
        <v>1</v>
      </c>
      <c r="G4128" t="s">
        <v>376</v>
      </c>
      <c r="H4128" t="s">
        <v>376</v>
      </c>
      <c r="I4128" t="s">
        <v>21</v>
      </c>
      <c r="J4128" t="s">
        <v>81</v>
      </c>
      <c r="K4128" s="3"/>
      <c r="L4128" t="s">
        <v>75</v>
      </c>
      <c r="M4128" t="s">
        <v>82</v>
      </c>
    </row>
    <row r="4129" spans="1:14" x14ac:dyDescent="0.25">
      <c r="A4129" s="2">
        <v>1</v>
      </c>
      <c r="B4129" s="2">
        <v>2016</v>
      </c>
      <c r="C4129" t="s">
        <v>375</v>
      </c>
      <c r="D4129" t="s">
        <v>48</v>
      </c>
      <c r="E4129" s="2">
        <v>1</v>
      </c>
      <c r="F4129" s="2">
        <v>1</v>
      </c>
      <c r="G4129" t="s">
        <v>376</v>
      </c>
      <c r="H4129" t="s">
        <v>376</v>
      </c>
      <c r="I4129" t="s">
        <v>21</v>
      </c>
      <c r="J4129" t="s">
        <v>84</v>
      </c>
      <c r="K4129" s="2">
        <v>4</v>
      </c>
      <c r="L4129" t="s">
        <v>85</v>
      </c>
      <c r="M4129" t="s">
        <v>86</v>
      </c>
      <c r="N4129" t="s">
        <v>87</v>
      </c>
    </row>
    <row r="4130" spans="1:14" x14ac:dyDescent="0.25">
      <c r="A4130" s="2">
        <v>1</v>
      </c>
      <c r="B4130" s="2">
        <v>2016</v>
      </c>
      <c r="C4130" t="s">
        <v>375</v>
      </c>
      <c r="D4130" t="s">
        <v>48</v>
      </c>
      <c r="E4130" s="2">
        <v>1</v>
      </c>
      <c r="F4130" s="2">
        <v>1</v>
      </c>
      <c r="G4130" t="s">
        <v>376</v>
      </c>
      <c r="H4130" t="s">
        <v>376</v>
      </c>
      <c r="I4130" t="s">
        <v>21</v>
      </c>
      <c r="J4130" t="s">
        <v>88</v>
      </c>
      <c r="K4130" s="2">
        <v>3</v>
      </c>
      <c r="L4130" t="s">
        <v>85</v>
      </c>
      <c r="M4130" t="s">
        <v>89</v>
      </c>
      <c r="N4130" t="s">
        <v>126</v>
      </c>
    </row>
    <row r="4131" spans="1:14" x14ac:dyDescent="0.25">
      <c r="A4131" s="2">
        <v>1</v>
      </c>
      <c r="B4131" s="2">
        <v>2016</v>
      </c>
      <c r="C4131" t="s">
        <v>375</v>
      </c>
      <c r="D4131" t="s">
        <v>48</v>
      </c>
      <c r="E4131" s="2">
        <v>1</v>
      </c>
      <c r="F4131" s="2">
        <v>1</v>
      </c>
      <c r="G4131" t="s">
        <v>376</v>
      </c>
      <c r="H4131" t="s">
        <v>376</v>
      </c>
      <c r="I4131" t="s">
        <v>21</v>
      </c>
      <c r="J4131" t="s">
        <v>90</v>
      </c>
      <c r="K4131" s="3"/>
      <c r="L4131" t="s">
        <v>75</v>
      </c>
      <c r="M4131" t="s">
        <v>91</v>
      </c>
    </row>
    <row r="4132" spans="1:14" x14ac:dyDescent="0.25">
      <c r="A4132" s="2">
        <v>1</v>
      </c>
      <c r="B4132" s="2">
        <v>2016</v>
      </c>
      <c r="C4132" t="s">
        <v>375</v>
      </c>
      <c r="D4132" t="s">
        <v>48</v>
      </c>
      <c r="E4132" s="2">
        <v>1</v>
      </c>
      <c r="F4132" s="2">
        <v>1</v>
      </c>
      <c r="G4132" t="s">
        <v>376</v>
      </c>
      <c r="H4132" t="s">
        <v>376</v>
      </c>
      <c r="I4132" t="s">
        <v>21</v>
      </c>
      <c r="J4132" t="s">
        <v>93</v>
      </c>
      <c r="K4132" s="3"/>
      <c r="L4132" t="s">
        <v>75</v>
      </c>
      <c r="M4132" t="s">
        <v>94</v>
      </c>
    </row>
    <row r="4133" spans="1:14" x14ac:dyDescent="0.25">
      <c r="A4133" s="2">
        <v>1</v>
      </c>
      <c r="B4133" s="2">
        <v>2016</v>
      </c>
      <c r="C4133" t="s">
        <v>375</v>
      </c>
      <c r="D4133" t="s">
        <v>48</v>
      </c>
      <c r="E4133" s="2">
        <v>1</v>
      </c>
      <c r="F4133" s="2">
        <v>1</v>
      </c>
      <c r="G4133" t="s">
        <v>376</v>
      </c>
      <c r="H4133" t="s">
        <v>376</v>
      </c>
      <c r="I4133" t="s">
        <v>21</v>
      </c>
      <c r="J4133" t="s">
        <v>96</v>
      </c>
      <c r="K4133" s="3"/>
      <c r="L4133" t="s">
        <v>75</v>
      </c>
      <c r="M4133" t="s">
        <v>97</v>
      </c>
    </row>
    <row r="4134" spans="1:14" x14ac:dyDescent="0.25">
      <c r="A4134" s="2">
        <v>1</v>
      </c>
      <c r="B4134" s="2">
        <v>2016</v>
      </c>
      <c r="C4134" t="s">
        <v>375</v>
      </c>
      <c r="D4134" t="s">
        <v>48</v>
      </c>
      <c r="E4134" s="2">
        <v>1</v>
      </c>
      <c r="F4134" s="2">
        <v>1</v>
      </c>
      <c r="G4134" t="s">
        <v>376</v>
      </c>
      <c r="H4134" t="s">
        <v>376</v>
      </c>
      <c r="I4134" t="s">
        <v>21</v>
      </c>
      <c r="J4134" t="s">
        <v>98</v>
      </c>
      <c r="K4134" s="2">
        <v>4</v>
      </c>
      <c r="L4134" t="s">
        <v>85</v>
      </c>
      <c r="M4134" t="s">
        <v>99</v>
      </c>
      <c r="N4134" t="s">
        <v>87</v>
      </c>
    </row>
    <row r="4135" spans="1:14" x14ac:dyDescent="0.25">
      <c r="A4135" s="2">
        <v>1</v>
      </c>
      <c r="B4135" s="2">
        <v>2016</v>
      </c>
      <c r="C4135" t="s">
        <v>375</v>
      </c>
      <c r="D4135" t="s">
        <v>48</v>
      </c>
      <c r="E4135" s="2">
        <v>1</v>
      </c>
      <c r="F4135" s="2">
        <v>1</v>
      </c>
      <c r="G4135" t="s">
        <v>376</v>
      </c>
      <c r="H4135" t="s">
        <v>376</v>
      </c>
      <c r="I4135" t="s">
        <v>21</v>
      </c>
      <c r="J4135" t="s">
        <v>100</v>
      </c>
      <c r="K4135" s="3"/>
      <c r="L4135" t="s">
        <v>61</v>
      </c>
      <c r="M4135" t="s">
        <v>101</v>
      </c>
    </row>
    <row r="4136" spans="1:14" x14ac:dyDescent="0.25">
      <c r="A4136" s="2">
        <v>1</v>
      </c>
      <c r="B4136" s="2">
        <v>2016</v>
      </c>
      <c r="C4136" t="s">
        <v>375</v>
      </c>
      <c r="D4136" t="s">
        <v>48</v>
      </c>
      <c r="E4136" s="2">
        <v>1</v>
      </c>
      <c r="F4136" s="2">
        <v>1</v>
      </c>
      <c r="G4136" t="s">
        <v>376</v>
      </c>
      <c r="H4136" t="s">
        <v>376</v>
      </c>
      <c r="I4136" t="s">
        <v>21</v>
      </c>
      <c r="J4136" t="s">
        <v>102</v>
      </c>
      <c r="K4136" s="3"/>
      <c r="L4136" t="s">
        <v>61</v>
      </c>
      <c r="M4136" t="s">
        <v>103</v>
      </c>
    </row>
    <row r="4137" spans="1:14" x14ac:dyDescent="0.25">
      <c r="A4137" s="2">
        <v>1</v>
      </c>
      <c r="B4137" s="2">
        <v>2016</v>
      </c>
      <c r="C4137" t="s">
        <v>375</v>
      </c>
      <c r="D4137" t="s">
        <v>48</v>
      </c>
      <c r="E4137" s="2">
        <v>1</v>
      </c>
      <c r="F4137" s="2">
        <v>1</v>
      </c>
      <c r="G4137" t="s">
        <v>376</v>
      </c>
      <c r="H4137" t="s">
        <v>376</v>
      </c>
      <c r="I4137" t="s">
        <v>21</v>
      </c>
      <c r="J4137" t="s">
        <v>104</v>
      </c>
      <c r="K4137" s="3"/>
      <c r="L4137" t="s">
        <v>61</v>
      </c>
      <c r="M4137" t="s">
        <v>105</v>
      </c>
    </row>
    <row r="4138" spans="1:14" x14ac:dyDescent="0.25">
      <c r="A4138" s="2">
        <v>1</v>
      </c>
      <c r="B4138" s="2">
        <v>2016</v>
      </c>
      <c r="C4138" t="s">
        <v>375</v>
      </c>
      <c r="D4138" t="s">
        <v>48</v>
      </c>
      <c r="E4138" s="2">
        <v>1</v>
      </c>
      <c r="F4138" s="2">
        <v>1</v>
      </c>
      <c r="G4138" t="s">
        <v>376</v>
      </c>
      <c r="H4138" t="s">
        <v>376</v>
      </c>
      <c r="I4138" t="s">
        <v>21</v>
      </c>
      <c r="J4138" t="s">
        <v>106</v>
      </c>
      <c r="K4138" s="3"/>
      <c r="L4138" t="s">
        <v>61</v>
      </c>
      <c r="M4138" t="s">
        <v>107</v>
      </c>
    </row>
    <row r="4139" spans="1:14" x14ac:dyDescent="0.25">
      <c r="A4139" s="2">
        <v>1</v>
      </c>
      <c r="B4139" s="2">
        <v>2016</v>
      </c>
      <c r="C4139" t="s">
        <v>375</v>
      </c>
      <c r="D4139" t="s">
        <v>48</v>
      </c>
      <c r="E4139" s="2">
        <v>1</v>
      </c>
      <c r="F4139" s="2">
        <v>1</v>
      </c>
      <c r="G4139" t="s">
        <v>376</v>
      </c>
      <c r="H4139" t="s">
        <v>376</v>
      </c>
      <c r="I4139" t="s">
        <v>21</v>
      </c>
      <c r="J4139" t="s">
        <v>108</v>
      </c>
      <c r="K4139" s="3"/>
      <c r="L4139" t="s">
        <v>61</v>
      </c>
      <c r="M4139" t="s">
        <v>109</v>
      </c>
    </row>
    <row r="4140" spans="1:14" x14ac:dyDescent="0.25">
      <c r="A4140" s="2">
        <v>1</v>
      </c>
      <c r="B4140" s="2">
        <v>2016</v>
      </c>
      <c r="C4140" t="s">
        <v>375</v>
      </c>
      <c r="D4140" t="s">
        <v>48</v>
      </c>
      <c r="E4140" s="2">
        <v>1</v>
      </c>
      <c r="F4140" s="2">
        <v>1</v>
      </c>
      <c r="G4140" t="s">
        <v>376</v>
      </c>
      <c r="H4140" t="s">
        <v>376</v>
      </c>
      <c r="I4140" t="s">
        <v>21</v>
      </c>
      <c r="J4140" t="s">
        <v>110</v>
      </c>
      <c r="K4140" s="3"/>
      <c r="L4140" t="s">
        <v>61</v>
      </c>
      <c r="M4140" t="s">
        <v>111</v>
      </c>
    </row>
    <row r="4141" spans="1:14" x14ac:dyDescent="0.25">
      <c r="A4141" s="2">
        <v>1</v>
      </c>
      <c r="B4141" s="2">
        <v>2016</v>
      </c>
      <c r="C4141" t="s">
        <v>375</v>
      </c>
      <c r="D4141" t="s">
        <v>48</v>
      </c>
      <c r="E4141" s="2">
        <v>1</v>
      </c>
      <c r="F4141" s="2">
        <v>1</v>
      </c>
      <c r="G4141" t="s">
        <v>376</v>
      </c>
      <c r="H4141" t="s">
        <v>376</v>
      </c>
      <c r="I4141" t="s">
        <v>21</v>
      </c>
      <c r="J4141" t="s">
        <v>112</v>
      </c>
      <c r="K4141" s="3"/>
      <c r="L4141" t="s">
        <v>61</v>
      </c>
      <c r="M4141" t="s">
        <v>113</v>
      </c>
    </row>
    <row r="4142" spans="1:14" x14ac:dyDescent="0.25">
      <c r="A4142" s="2">
        <v>1</v>
      </c>
      <c r="B4142" s="2">
        <v>2016</v>
      </c>
      <c r="C4142" t="s">
        <v>375</v>
      </c>
      <c r="D4142" t="s">
        <v>48</v>
      </c>
      <c r="E4142" s="2">
        <v>1</v>
      </c>
      <c r="F4142" s="2">
        <v>1</v>
      </c>
      <c r="G4142" t="s">
        <v>376</v>
      </c>
      <c r="H4142" t="s">
        <v>376</v>
      </c>
      <c r="I4142" t="s">
        <v>21</v>
      </c>
      <c r="J4142" t="s">
        <v>114</v>
      </c>
      <c r="K4142" s="3"/>
      <c r="L4142" t="s">
        <v>61</v>
      </c>
      <c r="M4142" t="s">
        <v>115</v>
      </c>
    </row>
    <row r="4143" spans="1:14" x14ac:dyDescent="0.25">
      <c r="A4143" s="2">
        <v>1</v>
      </c>
      <c r="B4143" s="2">
        <v>2016</v>
      </c>
      <c r="C4143" t="s">
        <v>375</v>
      </c>
      <c r="D4143" t="s">
        <v>48</v>
      </c>
      <c r="E4143" s="2">
        <v>1</v>
      </c>
      <c r="F4143" s="2">
        <v>1</v>
      </c>
      <c r="G4143" t="s">
        <v>376</v>
      </c>
      <c r="H4143" t="s">
        <v>376</v>
      </c>
      <c r="I4143" t="s">
        <v>21</v>
      </c>
      <c r="J4143" t="s">
        <v>116</v>
      </c>
      <c r="K4143" s="3"/>
      <c r="L4143" t="s">
        <v>65</v>
      </c>
      <c r="M4143" t="s">
        <v>117</v>
      </c>
    </row>
    <row r="4144" spans="1:14" x14ac:dyDescent="0.25">
      <c r="A4144" s="2">
        <v>1</v>
      </c>
      <c r="B4144" s="2">
        <v>2016</v>
      </c>
      <c r="C4144" t="s">
        <v>375</v>
      </c>
      <c r="D4144" t="s">
        <v>48</v>
      </c>
      <c r="E4144" s="2">
        <v>1</v>
      </c>
      <c r="F4144" s="2">
        <v>1</v>
      </c>
      <c r="G4144" t="s">
        <v>376</v>
      </c>
      <c r="H4144" t="s">
        <v>376</v>
      </c>
      <c r="I4144" t="s">
        <v>21</v>
      </c>
      <c r="J4144" t="s">
        <v>118</v>
      </c>
      <c r="K4144" s="2">
        <v>4</v>
      </c>
      <c r="L4144" t="s">
        <v>55</v>
      </c>
      <c r="M4144" t="s">
        <v>119</v>
      </c>
      <c r="N4144" t="s">
        <v>57</v>
      </c>
    </row>
    <row r="4145" spans="1:14" x14ac:dyDescent="0.25">
      <c r="A4145" s="2">
        <v>1</v>
      </c>
      <c r="B4145" s="2">
        <v>2016</v>
      </c>
      <c r="C4145" t="s">
        <v>375</v>
      </c>
      <c r="D4145" t="s">
        <v>48</v>
      </c>
      <c r="E4145" s="2">
        <v>1</v>
      </c>
      <c r="F4145" s="2">
        <v>1</v>
      </c>
      <c r="G4145" t="s">
        <v>376</v>
      </c>
      <c r="H4145" t="s">
        <v>376</v>
      </c>
      <c r="I4145" t="s">
        <v>21</v>
      </c>
      <c r="J4145" t="s">
        <v>120</v>
      </c>
      <c r="K4145" s="3"/>
      <c r="L4145" t="s">
        <v>65</v>
      </c>
      <c r="M4145" t="s">
        <v>121</v>
      </c>
    </row>
    <row r="4146" spans="1:14" x14ac:dyDescent="0.25">
      <c r="A4146" s="2">
        <v>1</v>
      </c>
      <c r="B4146" s="2">
        <v>2016</v>
      </c>
      <c r="C4146" t="s">
        <v>375</v>
      </c>
      <c r="D4146" t="s">
        <v>48</v>
      </c>
      <c r="E4146" s="2">
        <v>1</v>
      </c>
      <c r="F4146" s="2">
        <v>1</v>
      </c>
      <c r="G4146" t="s">
        <v>376</v>
      </c>
      <c r="H4146" t="s">
        <v>376</v>
      </c>
      <c r="I4146" t="s">
        <v>21</v>
      </c>
      <c r="J4146" t="s">
        <v>122</v>
      </c>
      <c r="K4146" s="2">
        <v>4</v>
      </c>
      <c r="L4146" t="s">
        <v>85</v>
      </c>
      <c r="M4146" t="s">
        <v>123</v>
      </c>
      <c r="N4146" t="s">
        <v>87</v>
      </c>
    </row>
    <row r="4147" spans="1:14" x14ac:dyDescent="0.25">
      <c r="A4147" s="2">
        <v>1</v>
      </c>
      <c r="B4147" s="2">
        <v>2016</v>
      </c>
      <c r="C4147" t="s">
        <v>375</v>
      </c>
      <c r="D4147" t="s">
        <v>48</v>
      </c>
      <c r="E4147" s="2">
        <v>1</v>
      </c>
      <c r="F4147" s="2">
        <v>1</v>
      </c>
      <c r="G4147" t="s">
        <v>376</v>
      </c>
      <c r="H4147" t="s">
        <v>376</v>
      </c>
      <c r="I4147" t="s">
        <v>21</v>
      </c>
      <c r="J4147" t="s">
        <v>124</v>
      </c>
      <c r="K4147" s="2">
        <v>4</v>
      </c>
      <c r="L4147" t="s">
        <v>85</v>
      </c>
      <c r="M4147" t="s">
        <v>125</v>
      </c>
      <c r="N4147" t="s">
        <v>87</v>
      </c>
    </row>
    <row r="4148" spans="1:14" x14ac:dyDescent="0.25">
      <c r="A4148" s="2">
        <v>1</v>
      </c>
      <c r="B4148" s="2">
        <v>2016</v>
      </c>
      <c r="C4148" t="s">
        <v>375</v>
      </c>
      <c r="D4148" t="s">
        <v>48</v>
      </c>
      <c r="E4148" s="2">
        <v>1</v>
      </c>
      <c r="F4148" s="2">
        <v>1</v>
      </c>
      <c r="G4148" t="s">
        <v>376</v>
      </c>
      <c r="H4148" t="s">
        <v>376</v>
      </c>
      <c r="I4148" t="s">
        <v>21</v>
      </c>
      <c r="J4148" t="s">
        <v>127</v>
      </c>
      <c r="K4148" s="2">
        <v>4</v>
      </c>
      <c r="L4148" t="s">
        <v>85</v>
      </c>
      <c r="M4148" t="s">
        <v>128</v>
      </c>
      <c r="N4148" t="s">
        <v>87</v>
      </c>
    </row>
    <row r="4149" spans="1:14" x14ac:dyDescent="0.25">
      <c r="A4149" s="2">
        <v>1</v>
      </c>
      <c r="B4149" s="2">
        <v>2016</v>
      </c>
      <c r="C4149" t="s">
        <v>375</v>
      </c>
      <c r="D4149" t="s">
        <v>48</v>
      </c>
      <c r="E4149" s="2">
        <v>1</v>
      </c>
      <c r="F4149" s="2">
        <v>1</v>
      </c>
      <c r="G4149" t="s">
        <v>376</v>
      </c>
      <c r="H4149" t="s">
        <v>376</v>
      </c>
      <c r="I4149" t="s">
        <v>21</v>
      </c>
      <c r="J4149" t="s">
        <v>129</v>
      </c>
      <c r="K4149" s="2">
        <v>4</v>
      </c>
      <c r="L4149" t="s">
        <v>85</v>
      </c>
      <c r="M4149" t="s">
        <v>130</v>
      </c>
      <c r="N4149" t="s">
        <v>87</v>
      </c>
    </row>
    <row r="4150" spans="1:14" x14ac:dyDescent="0.25">
      <c r="A4150" s="2">
        <v>1</v>
      </c>
      <c r="B4150" s="2">
        <v>2016</v>
      </c>
      <c r="C4150" t="s">
        <v>375</v>
      </c>
      <c r="D4150" t="s">
        <v>48</v>
      </c>
      <c r="E4150" s="2">
        <v>1</v>
      </c>
      <c r="F4150" s="2">
        <v>1</v>
      </c>
      <c r="G4150" t="s">
        <v>376</v>
      </c>
      <c r="H4150" t="s">
        <v>376</v>
      </c>
      <c r="I4150" t="s">
        <v>21</v>
      </c>
      <c r="J4150" t="s">
        <v>131</v>
      </c>
      <c r="K4150" s="2">
        <v>4</v>
      </c>
      <c r="L4150" t="s">
        <v>85</v>
      </c>
      <c r="M4150" t="s">
        <v>132</v>
      </c>
      <c r="N4150" t="s">
        <v>87</v>
      </c>
    </row>
    <row r="4151" spans="1:14" x14ac:dyDescent="0.25">
      <c r="A4151" s="2">
        <v>1</v>
      </c>
      <c r="B4151" s="2">
        <v>2016</v>
      </c>
      <c r="C4151" t="s">
        <v>375</v>
      </c>
      <c r="D4151" t="s">
        <v>48</v>
      </c>
      <c r="E4151" s="2">
        <v>1</v>
      </c>
      <c r="F4151" s="2">
        <v>1</v>
      </c>
      <c r="G4151" t="s">
        <v>376</v>
      </c>
      <c r="H4151" t="s">
        <v>376</v>
      </c>
      <c r="I4151" t="s">
        <v>21</v>
      </c>
      <c r="J4151" t="s">
        <v>133</v>
      </c>
      <c r="K4151" s="3"/>
      <c r="L4151" t="s">
        <v>52</v>
      </c>
      <c r="M4151" t="s">
        <v>134</v>
      </c>
    </row>
    <row r="4152" spans="1:14" x14ac:dyDescent="0.25">
      <c r="A4152" s="2">
        <v>1</v>
      </c>
      <c r="B4152" s="2">
        <v>2016</v>
      </c>
      <c r="C4152" t="s">
        <v>375</v>
      </c>
      <c r="D4152" t="s">
        <v>48</v>
      </c>
      <c r="E4152" s="2">
        <v>1</v>
      </c>
      <c r="F4152" s="2">
        <v>1</v>
      </c>
      <c r="G4152" t="s">
        <v>376</v>
      </c>
      <c r="H4152" t="s">
        <v>376</v>
      </c>
      <c r="I4152" t="s">
        <v>21</v>
      </c>
      <c r="J4152" t="s">
        <v>135</v>
      </c>
      <c r="K4152" s="2">
        <v>4</v>
      </c>
      <c r="L4152" t="s">
        <v>55</v>
      </c>
      <c r="M4152" t="s">
        <v>136</v>
      </c>
      <c r="N4152" t="s">
        <v>57</v>
      </c>
    </row>
    <row r="4153" spans="1:14" x14ac:dyDescent="0.25">
      <c r="A4153" s="2">
        <v>1</v>
      </c>
      <c r="B4153" s="2">
        <v>2016</v>
      </c>
      <c r="C4153" t="s">
        <v>375</v>
      </c>
      <c r="D4153" t="s">
        <v>48</v>
      </c>
      <c r="E4153" s="2">
        <v>1</v>
      </c>
      <c r="F4153" s="2">
        <v>1</v>
      </c>
      <c r="G4153" t="s">
        <v>376</v>
      </c>
      <c r="H4153" t="s">
        <v>376</v>
      </c>
      <c r="I4153" t="s">
        <v>21</v>
      </c>
      <c r="J4153" t="s">
        <v>137</v>
      </c>
      <c r="K4153" s="2">
        <v>4</v>
      </c>
      <c r="L4153" t="s">
        <v>55</v>
      </c>
      <c r="M4153" t="s">
        <v>138</v>
      </c>
      <c r="N4153" t="s">
        <v>57</v>
      </c>
    </row>
    <row r="4154" spans="1:14" x14ac:dyDescent="0.25">
      <c r="A4154" s="2">
        <v>1</v>
      </c>
      <c r="B4154" s="2">
        <v>2016</v>
      </c>
      <c r="C4154" t="s">
        <v>375</v>
      </c>
      <c r="D4154" t="s">
        <v>48</v>
      </c>
      <c r="E4154" s="2">
        <v>1</v>
      </c>
      <c r="F4154" s="2">
        <v>1</v>
      </c>
      <c r="G4154" t="s">
        <v>376</v>
      </c>
      <c r="H4154" t="s">
        <v>376</v>
      </c>
      <c r="I4154" t="s">
        <v>21</v>
      </c>
      <c r="J4154" t="s">
        <v>139</v>
      </c>
      <c r="K4154" s="2">
        <v>4</v>
      </c>
      <c r="L4154" t="s">
        <v>85</v>
      </c>
      <c r="M4154" t="s">
        <v>140</v>
      </c>
      <c r="N4154" t="s">
        <v>87</v>
      </c>
    </row>
    <row r="4155" spans="1:14" x14ac:dyDescent="0.25">
      <c r="A4155" s="2">
        <v>1</v>
      </c>
      <c r="B4155" s="2">
        <v>2016</v>
      </c>
      <c r="C4155" t="s">
        <v>375</v>
      </c>
      <c r="D4155" t="s">
        <v>48</v>
      </c>
      <c r="E4155" s="2">
        <v>1</v>
      </c>
      <c r="F4155" s="2">
        <v>1</v>
      </c>
      <c r="G4155" t="s">
        <v>376</v>
      </c>
      <c r="H4155" t="s">
        <v>376</v>
      </c>
      <c r="I4155" t="s">
        <v>21</v>
      </c>
      <c r="J4155" t="s">
        <v>141</v>
      </c>
      <c r="K4155" s="2">
        <v>4</v>
      </c>
      <c r="L4155" t="s">
        <v>85</v>
      </c>
      <c r="M4155" t="s">
        <v>142</v>
      </c>
      <c r="N4155" t="s">
        <v>87</v>
      </c>
    </row>
    <row r="4156" spans="1:14" x14ac:dyDescent="0.25">
      <c r="A4156" s="2">
        <v>1</v>
      </c>
      <c r="B4156" s="2">
        <v>2016</v>
      </c>
      <c r="C4156" t="s">
        <v>375</v>
      </c>
      <c r="D4156" t="s">
        <v>48</v>
      </c>
      <c r="E4156" s="2">
        <v>1</v>
      </c>
      <c r="F4156" s="2">
        <v>1</v>
      </c>
      <c r="G4156" t="s">
        <v>376</v>
      </c>
      <c r="H4156" t="s">
        <v>376</v>
      </c>
      <c r="I4156" t="s">
        <v>21</v>
      </c>
      <c r="J4156" t="s">
        <v>143</v>
      </c>
      <c r="K4156" s="2">
        <v>4</v>
      </c>
      <c r="L4156" t="s">
        <v>85</v>
      </c>
      <c r="M4156" t="s">
        <v>144</v>
      </c>
      <c r="N4156" t="s">
        <v>87</v>
      </c>
    </row>
    <row r="4157" spans="1:14" x14ac:dyDescent="0.25">
      <c r="A4157" s="2">
        <v>1</v>
      </c>
      <c r="B4157" s="2">
        <v>2016</v>
      </c>
      <c r="C4157" t="s">
        <v>375</v>
      </c>
      <c r="D4157" t="s">
        <v>48</v>
      </c>
      <c r="E4157" s="2">
        <v>1</v>
      </c>
      <c r="F4157" s="2">
        <v>1</v>
      </c>
      <c r="G4157" t="s">
        <v>376</v>
      </c>
      <c r="H4157" t="s">
        <v>376</v>
      </c>
      <c r="I4157" t="s">
        <v>21</v>
      </c>
      <c r="J4157" t="s">
        <v>145</v>
      </c>
      <c r="K4157" s="2">
        <v>4</v>
      </c>
      <c r="L4157" t="s">
        <v>55</v>
      </c>
      <c r="M4157" t="s">
        <v>146</v>
      </c>
      <c r="N4157" t="s">
        <v>57</v>
      </c>
    </row>
    <row r="4158" spans="1:14" x14ac:dyDescent="0.25">
      <c r="A4158" s="2">
        <v>1</v>
      </c>
      <c r="B4158" s="2">
        <v>2016</v>
      </c>
      <c r="C4158" t="s">
        <v>375</v>
      </c>
      <c r="D4158" t="s">
        <v>48</v>
      </c>
      <c r="E4158" s="2">
        <v>1</v>
      </c>
      <c r="F4158" s="2">
        <v>1</v>
      </c>
      <c r="G4158" t="s">
        <v>376</v>
      </c>
      <c r="H4158" t="s">
        <v>376</v>
      </c>
      <c r="I4158" t="s">
        <v>21</v>
      </c>
      <c r="J4158" t="s">
        <v>147</v>
      </c>
      <c r="K4158" s="2">
        <v>4</v>
      </c>
      <c r="L4158" t="s">
        <v>55</v>
      </c>
      <c r="M4158" t="s">
        <v>148</v>
      </c>
      <c r="N4158" t="s">
        <v>57</v>
      </c>
    </row>
    <row r="4159" spans="1:14" x14ac:dyDescent="0.25">
      <c r="A4159" s="2">
        <v>1</v>
      </c>
      <c r="B4159" s="2">
        <v>2016</v>
      </c>
      <c r="C4159" t="s">
        <v>375</v>
      </c>
      <c r="D4159" t="s">
        <v>48</v>
      </c>
      <c r="E4159" s="2">
        <v>1</v>
      </c>
      <c r="F4159" s="2">
        <v>1</v>
      </c>
      <c r="G4159" t="s">
        <v>376</v>
      </c>
      <c r="H4159" t="s">
        <v>376</v>
      </c>
      <c r="I4159" t="s">
        <v>21</v>
      </c>
      <c r="J4159" t="s">
        <v>149</v>
      </c>
      <c r="K4159" s="2">
        <v>4</v>
      </c>
      <c r="L4159" t="s">
        <v>55</v>
      </c>
      <c r="M4159" t="s">
        <v>150</v>
      </c>
      <c r="N4159" t="s">
        <v>57</v>
      </c>
    </row>
    <row r="4160" spans="1:14" x14ac:dyDescent="0.25">
      <c r="A4160" s="2">
        <v>1</v>
      </c>
      <c r="B4160" s="2">
        <v>2016</v>
      </c>
      <c r="C4160" t="s">
        <v>375</v>
      </c>
      <c r="D4160" t="s">
        <v>48</v>
      </c>
      <c r="E4160" s="2">
        <v>1</v>
      </c>
      <c r="F4160" s="2">
        <v>1</v>
      </c>
      <c r="G4160" t="s">
        <v>376</v>
      </c>
      <c r="H4160" t="s">
        <v>376</v>
      </c>
      <c r="I4160" t="s">
        <v>21</v>
      </c>
      <c r="J4160" t="s">
        <v>151</v>
      </c>
      <c r="K4160" s="3"/>
      <c r="L4160" t="s">
        <v>52</v>
      </c>
      <c r="M4160" t="s">
        <v>152</v>
      </c>
    </row>
    <row r="4161" spans="1:14" x14ac:dyDescent="0.25">
      <c r="A4161" s="2">
        <v>1</v>
      </c>
      <c r="B4161" s="2">
        <v>2016</v>
      </c>
      <c r="C4161" t="s">
        <v>375</v>
      </c>
      <c r="D4161" t="s">
        <v>48</v>
      </c>
      <c r="E4161" s="2">
        <v>1</v>
      </c>
      <c r="F4161" s="2">
        <v>1</v>
      </c>
      <c r="G4161" t="s">
        <v>376</v>
      </c>
      <c r="H4161" t="s">
        <v>376</v>
      </c>
      <c r="I4161" t="s">
        <v>21</v>
      </c>
      <c r="J4161" t="s">
        <v>153</v>
      </c>
      <c r="K4161" s="3"/>
      <c r="L4161" t="s">
        <v>75</v>
      </c>
      <c r="M4161" t="s">
        <v>154</v>
      </c>
    </row>
    <row r="4162" spans="1:14" x14ac:dyDescent="0.25">
      <c r="A4162" s="2">
        <v>1</v>
      </c>
      <c r="B4162" s="2">
        <v>2016</v>
      </c>
      <c r="C4162" t="s">
        <v>375</v>
      </c>
      <c r="D4162" t="s">
        <v>48</v>
      </c>
      <c r="E4162" s="2">
        <v>1</v>
      </c>
      <c r="F4162" s="2">
        <v>1</v>
      </c>
      <c r="G4162" t="s">
        <v>376</v>
      </c>
      <c r="H4162" t="s">
        <v>376</v>
      </c>
      <c r="I4162" t="s">
        <v>21</v>
      </c>
      <c r="J4162" t="s">
        <v>156</v>
      </c>
      <c r="K4162" s="3"/>
      <c r="L4162" t="s">
        <v>75</v>
      </c>
      <c r="M4162" t="s">
        <v>157</v>
      </c>
    </row>
    <row r="4163" spans="1:14" x14ac:dyDescent="0.25">
      <c r="A4163" s="2">
        <v>1</v>
      </c>
      <c r="B4163" s="2">
        <v>2016</v>
      </c>
      <c r="C4163" t="s">
        <v>375</v>
      </c>
      <c r="D4163" t="s">
        <v>48</v>
      </c>
      <c r="E4163" s="2">
        <v>1</v>
      </c>
      <c r="F4163" s="2">
        <v>1</v>
      </c>
      <c r="G4163" t="s">
        <v>376</v>
      </c>
      <c r="H4163" t="s">
        <v>376</v>
      </c>
      <c r="I4163" t="s">
        <v>21</v>
      </c>
      <c r="J4163" t="s">
        <v>159</v>
      </c>
      <c r="K4163" s="3"/>
      <c r="L4163" t="s">
        <v>52</v>
      </c>
      <c r="M4163" t="s">
        <v>160</v>
      </c>
    </row>
    <row r="4164" spans="1:14" x14ac:dyDescent="0.25">
      <c r="A4164" s="2">
        <v>1</v>
      </c>
      <c r="B4164" s="2">
        <v>2016</v>
      </c>
      <c r="C4164" t="s">
        <v>375</v>
      </c>
      <c r="D4164" t="s">
        <v>48</v>
      </c>
      <c r="E4164" s="2">
        <v>1</v>
      </c>
      <c r="F4164" s="2">
        <v>1</v>
      </c>
      <c r="G4164" t="s">
        <v>376</v>
      </c>
      <c r="H4164" t="s">
        <v>376</v>
      </c>
      <c r="I4164" t="s">
        <v>21</v>
      </c>
      <c r="J4164" t="s">
        <v>161</v>
      </c>
      <c r="K4164" s="3"/>
      <c r="L4164" t="s">
        <v>52</v>
      </c>
      <c r="M4164" t="s">
        <v>162</v>
      </c>
    </row>
    <row r="4165" spans="1:14" x14ac:dyDescent="0.25">
      <c r="A4165" s="2">
        <v>1</v>
      </c>
      <c r="B4165" s="2">
        <v>2016</v>
      </c>
      <c r="C4165" t="s">
        <v>375</v>
      </c>
      <c r="D4165" t="s">
        <v>48</v>
      </c>
      <c r="E4165" s="2">
        <v>1</v>
      </c>
      <c r="F4165" s="2">
        <v>1</v>
      </c>
      <c r="G4165" t="s">
        <v>376</v>
      </c>
      <c r="H4165" t="s">
        <v>376</v>
      </c>
      <c r="I4165" t="s">
        <v>21</v>
      </c>
      <c r="J4165" t="s">
        <v>163</v>
      </c>
      <c r="K4165" s="3"/>
      <c r="L4165" t="s">
        <v>52</v>
      </c>
      <c r="M4165" t="s">
        <v>164</v>
      </c>
    </row>
    <row r="4166" spans="1:14" x14ac:dyDescent="0.25">
      <c r="A4166" s="2">
        <v>1</v>
      </c>
      <c r="B4166" s="2">
        <v>2016</v>
      </c>
      <c r="C4166" t="s">
        <v>375</v>
      </c>
      <c r="D4166" t="s">
        <v>48</v>
      </c>
      <c r="E4166" s="2">
        <v>1</v>
      </c>
      <c r="F4166" s="2">
        <v>1</v>
      </c>
      <c r="G4166" t="s">
        <v>376</v>
      </c>
      <c r="H4166" t="s">
        <v>376</v>
      </c>
      <c r="I4166" t="s">
        <v>21</v>
      </c>
      <c r="J4166" t="s">
        <v>166</v>
      </c>
      <c r="K4166" s="2">
        <v>4</v>
      </c>
      <c r="L4166" t="s">
        <v>55</v>
      </c>
      <c r="M4166" t="s">
        <v>167</v>
      </c>
      <c r="N4166" t="s">
        <v>57</v>
      </c>
    </row>
    <row r="4167" spans="1:14" x14ac:dyDescent="0.25">
      <c r="A4167" s="2">
        <v>1</v>
      </c>
      <c r="B4167" s="2">
        <v>2016</v>
      </c>
      <c r="C4167" t="s">
        <v>377</v>
      </c>
      <c r="E4167" s="2">
        <v>1</v>
      </c>
      <c r="F4167" s="2">
        <v>0</v>
      </c>
      <c r="H4167" t="s">
        <v>267</v>
      </c>
      <c r="I4167" t="s">
        <v>10</v>
      </c>
      <c r="J4167" t="s">
        <v>51</v>
      </c>
      <c r="K4167" s="3"/>
      <c r="L4167" t="s">
        <v>52</v>
      </c>
      <c r="M4167" t="s">
        <v>53</v>
      </c>
    </row>
    <row r="4168" spans="1:14" x14ac:dyDescent="0.25">
      <c r="A4168" s="2">
        <v>1</v>
      </c>
      <c r="B4168" s="2">
        <v>2016</v>
      </c>
      <c r="C4168" t="s">
        <v>377</v>
      </c>
      <c r="E4168" s="2">
        <v>1</v>
      </c>
      <c r="F4168" s="2">
        <v>0</v>
      </c>
      <c r="H4168" t="s">
        <v>267</v>
      </c>
      <c r="I4168" t="s">
        <v>10</v>
      </c>
      <c r="J4168" t="s">
        <v>54</v>
      </c>
      <c r="K4168" s="2">
        <v>3</v>
      </c>
      <c r="L4168" t="s">
        <v>55</v>
      </c>
      <c r="M4168" t="s">
        <v>56</v>
      </c>
      <c r="N4168" t="s">
        <v>178</v>
      </c>
    </row>
    <row r="4169" spans="1:14" x14ac:dyDescent="0.25">
      <c r="A4169" s="2">
        <v>1</v>
      </c>
      <c r="B4169" s="2">
        <v>2016</v>
      </c>
      <c r="C4169" t="s">
        <v>377</v>
      </c>
      <c r="E4169" s="2">
        <v>1</v>
      </c>
      <c r="F4169" s="2">
        <v>0</v>
      </c>
      <c r="H4169" t="s">
        <v>267</v>
      </c>
      <c r="I4169" t="s">
        <v>10</v>
      </c>
      <c r="J4169" t="s">
        <v>58</v>
      </c>
      <c r="K4169" s="2">
        <v>3</v>
      </c>
      <c r="L4169" t="s">
        <v>55</v>
      </c>
      <c r="M4169" t="s">
        <v>59</v>
      </c>
      <c r="N4169" t="s">
        <v>178</v>
      </c>
    </row>
    <row r="4170" spans="1:14" x14ac:dyDescent="0.25">
      <c r="A4170" s="2">
        <v>1</v>
      </c>
      <c r="B4170" s="2">
        <v>2016</v>
      </c>
      <c r="C4170" t="s">
        <v>377</v>
      </c>
      <c r="E4170" s="2">
        <v>1</v>
      </c>
      <c r="F4170" s="2">
        <v>0</v>
      </c>
      <c r="H4170" t="s">
        <v>267</v>
      </c>
      <c r="I4170" t="s">
        <v>10</v>
      </c>
      <c r="J4170" t="s">
        <v>60</v>
      </c>
      <c r="K4170" s="2">
        <v>2</v>
      </c>
      <c r="L4170" t="s">
        <v>61</v>
      </c>
      <c r="M4170" t="s">
        <v>62</v>
      </c>
      <c r="N4170" t="s">
        <v>63</v>
      </c>
    </row>
    <row r="4171" spans="1:14" x14ac:dyDescent="0.25">
      <c r="A4171" s="2">
        <v>1</v>
      </c>
      <c r="B4171" s="2">
        <v>2016</v>
      </c>
      <c r="C4171" t="s">
        <v>377</v>
      </c>
      <c r="E4171" s="2">
        <v>1</v>
      </c>
      <c r="F4171" s="2">
        <v>0</v>
      </c>
      <c r="H4171" t="s">
        <v>267</v>
      </c>
      <c r="I4171" t="s">
        <v>10</v>
      </c>
      <c r="J4171" t="s">
        <v>64</v>
      </c>
      <c r="K4171" s="2">
        <v>3</v>
      </c>
      <c r="L4171" t="s">
        <v>65</v>
      </c>
      <c r="M4171" t="s">
        <v>66</v>
      </c>
      <c r="N4171" t="s">
        <v>67</v>
      </c>
    </row>
    <row r="4172" spans="1:14" x14ac:dyDescent="0.25">
      <c r="A4172" s="2">
        <v>1</v>
      </c>
      <c r="B4172" s="2">
        <v>2016</v>
      </c>
      <c r="C4172" t="s">
        <v>377</v>
      </c>
      <c r="E4172" s="2">
        <v>1</v>
      </c>
      <c r="F4172" s="2">
        <v>0</v>
      </c>
      <c r="H4172" t="s">
        <v>267</v>
      </c>
      <c r="I4172" t="s">
        <v>10</v>
      </c>
      <c r="J4172" t="s">
        <v>68</v>
      </c>
      <c r="K4172" s="2">
        <v>3</v>
      </c>
      <c r="L4172" t="s">
        <v>65</v>
      </c>
      <c r="M4172" t="s">
        <v>69</v>
      </c>
      <c r="N4172" t="s">
        <v>67</v>
      </c>
    </row>
    <row r="4173" spans="1:14" x14ac:dyDescent="0.25">
      <c r="A4173" s="2">
        <v>1</v>
      </c>
      <c r="B4173" s="2">
        <v>2016</v>
      </c>
      <c r="C4173" t="s">
        <v>377</v>
      </c>
      <c r="E4173" s="2">
        <v>1</v>
      </c>
      <c r="F4173" s="2">
        <v>0</v>
      </c>
      <c r="H4173" t="s">
        <v>267</v>
      </c>
      <c r="I4173" t="s">
        <v>10</v>
      </c>
      <c r="J4173" t="s">
        <v>70</v>
      </c>
      <c r="K4173" s="2">
        <v>2</v>
      </c>
      <c r="L4173" t="s">
        <v>65</v>
      </c>
      <c r="M4173" t="s">
        <v>71</v>
      </c>
      <c r="N4173" t="s">
        <v>186</v>
      </c>
    </row>
    <row r="4174" spans="1:14" x14ac:dyDescent="0.25">
      <c r="A4174" s="2">
        <v>1</v>
      </c>
      <c r="B4174" s="2">
        <v>2016</v>
      </c>
      <c r="C4174" t="s">
        <v>377</v>
      </c>
      <c r="E4174" s="2">
        <v>1</v>
      </c>
      <c r="F4174" s="2">
        <v>0</v>
      </c>
      <c r="H4174" t="s">
        <v>267</v>
      </c>
      <c r="I4174" t="s">
        <v>10</v>
      </c>
      <c r="J4174" t="s">
        <v>72</v>
      </c>
      <c r="K4174" s="3"/>
      <c r="L4174" t="s">
        <v>52</v>
      </c>
      <c r="M4174" t="s">
        <v>73</v>
      </c>
    </row>
    <row r="4175" spans="1:14" x14ac:dyDescent="0.25">
      <c r="A4175" s="2">
        <v>1</v>
      </c>
      <c r="B4175" s="2">
        <v>2016</v>
      </c>
      <c r="C4175" t="s">
        <v>377</v>
      </c>
      <c r="E4175" s="2">
        <v>1</v>
      </c>
      <c r="F4175" s="2">
        <v>0</v>
      </c>
      <c r="H4175" t="s">
        <v>267</v>
      </c>
      <c r="I4175" t="s">
        <v>10</v>
      </c>
      <c r="J4175" t="s">
        <v>74</v>
      </c>
      <c r="K4175" s="2">
        <v>1</v>
      </c>
      <c r="L4175" t="s">
        <v>75</v>
      </c>
      <c r="M4175" t="s">
        <v>76</v>
      </c>
      <c r="N4175" t="s">
        <v>77</v>
      </c>
    </row>
    <row r="4176" spans="1:14" x14ac:dyDescent="0.25">
      <c r="A4176" s="2">
        <v>1</v>
      </c>
      <c r="B4176" s="2">
        <v>2016</v>
      </c>
      <c r="C4176" t="s">
        <v>377</v>
      </c>
      <c r="E4176" s="2">
        <v>1</v>
      </c>
      <c r="F4176" s="2">
        <v>0</v>
      </c>
      <c r="H4176" t="s">
        <v>267</v>
      </c>
      <c r="I4176" t="s">
        <v>10</v>
      </c>
      <c r="J4176" t="s">
        <v>78</v>
      </c>
      <c r="K4176" s="2">
        <v>3</v>
      </c>
      <c r="L4176" t="s">
        <v>75</v>
      </c>
      <c r="M4176" t="s">
        <v>79</v>
      </c>
      <c r="N4176" t="s">
        <v>231</v>
      </c>
    </row>
    <row r="4177" spans="1:14" x14ac:dyDescent="0.25">
      <c r="A4177" s="2">
        <v>1</v>
      </c>
      <c r="B4177" s="2">
        <v>2016</v>
      </c>
      <c r="C4177" t="s">
        <v>377</v>
      </c>
      <c r="E4177" s="2">
        <v>1</v>
      </c>
      <c r="F4177" s="2">
        <v>0</v>
      </c>
      <c r="H4177" t="s">
        <v>267</v>
      </c>
      <c r="I4177" t="s">
        <v>10</v>
      </c>
      <c r="J4177" t="s">
        <v>81</v>
      </c>
      <c r="K4177" s="2">
        <v>1</v>
      </c>
      <c r="L4177" t="s">
        <v>75</v>
      </c>
      <c r="M4177" t="s">
        <v>82</v>
      </c>
      <c r="N4177" t="s">
        <v>83</v>
      </c>
    </row>
    <row r="4178" spans="1:14" x14ac:dyDescent="0.25">
      <c r="A4178" s="2">
        <v>1</v>
      </c>
      <c r="B4178" s="2">
        <v>2016</v>
      </c>
      <c r="C4178" t="s">
        <v>377</v>
      </c>
      <c r="E4178" s="2">
        <v>1</v>
      </c>
      <c r="F4178" s="2">
        <v>0</v>
      </c>
      <c r="H4178" t="s">
        <v>267</v>
      </c>
      <c r="I4178" t="s">
        <v>10</v>
      </c>
      <c r="J4178" t="s">
        <v>84</v>
      </c>
      <c r="K4178" s="2">
        <v>3</v>
      </c>
      <c r="L4178" t="s">
        <v>85</v>
      </c>
      <c r="M4178" t="s">
        <v>86</v>
      </c>
      <c r="N4178" t="s">
        <v>126</v>
      </c>
    </row>
    <row r="4179" spans="1:14" x14ac:dyDescent="0.25">
      <c r="A4179" s="2">
        <v>1</v>
      </c>
      <c r="B4179" s="2">
        <v>2016</v>
      </c>
      <c r="C4179" t="s">
        <v>377</v>
      </c>
      <c r="E4179" s="2">
        <v>1</v>
      </c>
      <c r="F4179" s="2">
        <v>0</v>
      </c>
      <c r="H4179" t="s">
        <v>267</v>
      </c>
      <c r="I4179" t="s">
        <v>10</v>
      </c>
      <c r="J4179" t="s">
        <v>88</v>
      </c>
      <c r="K4179" s="2">
        <v>3</v>
      </c>
      <c r="L4179" t="s">
        <v>85</v>
      </c>
      <c r="M4179" t="s">
        <v>89</v>
      </c>
      <c r="N4179" t="s">
        <v>126</v>
      </c>
    </row>
    <row r="4180" spans="1:14" x14ac:dyDescent="0.25">
      <c r="A4180" s="2">
        <v>1</v>
      </c>
      <c r="B4180" s="2">
        <v>2016</v>
      </c>
      <c r="C4180" t="s">
        <v>377</v>
      </c>
      <c r="E4180" s="2">
        <v>1</v>
      </c>
      <c r="F4180" s="2">
        <v>0</v>
      </c>
      <c r="H4180" t="s">
        <v>267</v>
      </c>
      <c r="I4180" t="s">
        <v>10</v>
      </c>
      <c r="J4180" t="s">
        <v>90</v>
      </c>
      <c r="K4180" s="2">
        <v>3</v>
      </c>
      <c r="L4180" t="s">
        <v>75</v>
      </c>
      <c r="M4180" t="s">
        <v>91</v>
      </c>
      <c r="N4180" t="s">
        <v>95</v>
      </c>
    </row>
    <row r="4181" spans="1:14" x14ac:dyDescent="0.25">
      <c r="A4181" s="2">
        <v>1</v>
      </c>
      <c r="B4181" s="2">
        <v>2016</v>
      </c>
      <c r="C4181" t="s">
        <v>377</v>
      </c>
      <c r="E4181" s="2">
        <v>1</v>
      </c>
      <c r="F4181" s="2">
        <v>0</v>
      </c>
      <c r="H4181" t="s">
        <v>267</v>
      </c>
      <c r="I4181" t="s">
        <v>10</v>
      </c>
      <c r="J4181" t="s">
        <v>93</v>
      </c>
      <c r="K4181" s="2">
        <v>3</v>
      </c>
      <c r="L4181" t="s">
        <v>75</v>
      </c>
      <c r="M4181" t="s">
        <v>94</v>
      </c>
      <c r="N4181" t="s">
        <v>95</v>
      </c>
    </row>
    <row r="4182" spans="1:14" x14ac:dyDescent="0.25">
      <c r="A4182" s="2">
        <v>1</v>
      </c>
      <c r="B4182" s="2">
        <v>2016</v>
      </c>
      <c r="C4182" t="s">
        <v>377</v>
      </c>
      <c r="E4182" s="2">
        <v>1</v>
      </c>
      <c r="F4182" s="2">
        <v>0</v>
      </c>
      <c r="H4182" t="s">
        <v>267</v>
      </c>
      <c r="I4182" t="s">
        <v>10</v>
      </c>
      <c r="J4182" t="s">
        <v>96</v>
      </c>
      <c r="K4182" s="2">
        <v>3</v>
      </c>
      <c r="L4182" t="s">
        <v>75</v>
      </c>
      <c r="M4182" t="s">
        <v>97</v>
      </c>
      <c r="N4182" t="s">
        <v>95</v>
      </c>
    </row>
    <row r="4183" spans="1:14" x14ac:dyDescent="0.25">
      <c r="A4183" s="2">
        <v>1</v>
      </c>
      <c r="B4183" s="2">
        <v>2016</v>
      </c>
      <c r="C4183" t="s">
        <v>377</v>
      </c>
      <c r="E4183" s="2">
        <v>1</v>
      </c>
      <c r="F4183" s="2">
        <v>0</v>
      </c>
      <c r="H4183" t="s">
        <v>267</v>
      </c>
      <c r="I4183" t="s">
        <v>10</v>
      </c>
      <c r="J4183" t="s">
        <v>98</v>
      </c>
      <c r="K4183" s="2">
        <v>5</v>
      </c>
      <c r="L4183" t="s">
        <v>85</v>
      </c>
      <c r="M4183" t="s">
        <v>99</v>
      </c>
      <c r="N4183" t="s">
        <v>185</v>
      </c>
    </row>
    <row r="4184" spans="1:14" x14ac:dyDescent="0.25">
      <c r="A4184" s="2">
        <v>1</v>
      </c>
      <c r="B4184" s="2">
        <v>2016</v>
      </c>
      <c r="C4184" t="s">
        <v>377</v>
      </c>
      <c r="E4184" s="2">
        <v>1</v>
      </c>
      <c r="F4184" s="2">
        <v>0</v>
      </c>
      <c r="H4184" t="s">
        <v>267</v>
      </c>
      <c r="I4184" t="s">
        <v>10</v>
      </c>
      <c r="J4184" t="s">
        <v>100</v>
      </c>
      <c r="K4184" s="3"/>
      <c r="L4184" t="s">
        <v>61</v>
      </c>
      <c r="M4184" t="s">
        <v>101</v>
      </c>
    </row>
    <row r="4185" spans="1:14" x14ac:dyDescent="0.25">
      <c r="A4185" s="2">
        <v>1</v>
      </c>
      <c r="B4185" s="2">
        <v>2016</v>
      </c>
      <c r="C4185" t="s">
        <v>377</v>
      </c>
      <c r="E4185" s="2">
        <v>1</v>
      </c>
      <c r="F4185" s="2">
        <v>0</v>
      </c>
      <c r="H4185" t="s">
        <v>267</v>
      </c>
      <c r="I4185" t="s">
        <v>10</v>
      </c>
      <c r="J4185" t="s">
        <v>102</v>
      </c>
      <c r="K4185" s="3"/>
      <c r="L4185" t="s">
        <v>61</v>
      </c>
      <c r="M4185" t="s">
        <v>103</v>
      </c>
    </row>
    <row r="4186" spans="1:14" x14ac:dyDescent="0.25">
      <c r="A4186" s="2">
        <v>1</v>
      </c>
      <c r="B4186" s="2">
        <v>2016</v>
      </c>
      <c r="C4186" t="s">
        <v>377</v>
      </c>
      <c r="E4186" s="2">
        <v>1</v>
      </c>
      <c r="F4186" s="2">
        <v>0</v>
      </c>
      <c r="H4186" t="s">
        <v>267</v>
      </c>
      <c r="I4186" t="s">
        <v>10</v>
      </c>
      <c r="J4186" t="s">
        <v>104</v>
      </c>
      <c r="K4186" s="3"/>
      <c r="L4186" t="s">
        <v>61</v>
      </c>
      <c r="M4186" t="s">
        <v>105</v>
      </c>
    </row>
    <row r="4187" spans="1:14" x14ac:dyDescent="0.25">
      <c r="A4187" s="2">
        <v>1</v>
      </c>
      <c r="B4187" s="2">
        <v>2016</v>
      </c>
      <c r="C4187" t="s">
        <v>377</v>
      </c>
      <c r="E4187" s="2">
        <v>1</v>
      </c>
      <c r="F4187" s="2">
        <v>0</v>
      </c>
      <c r="H4187" t="s">
        <v>267</v>
      </c>
      <c r="I4187" t="s">
        <v>10</v>
      </c>
      <c r="J4187" t="s">
        <v>106</v>
      </c>
      <c r="K4187" s="3"/>
      <c r="L4187" t="s">
        <v>61</v>
      </c>
      <c r="M4187" t="s">
        <v>107</v>
      </c>
    </row>
    <row r="4188" spans="1:14" x14ac:dyDescent="0.25">
      <c r="A4188" s="2">
        <v>1</v>
      </c>
      <c r="B4188" s="2">
        <v>2016</v>
      </c>
      <c r="C4188" t="s">
        <v>377</v>
      </c>
      <c r="E4188" s="2">
        <v>1</v>
      </c>
      <c r="F4188" s="2">
        <v>0</v>
      </c>
      <c r="H4188" t="s">
        <v>267</v>
      </c>
      <c r="I4188" t="s">
        <v>10</v>
      </c>
      <c r="J4188" t="s">
        <v>108</v>
      </c>
      <c r="K4188" s="3"/>
      <c r="L4188" t="s">
        <v>61</v>
      </c>
      <c r="M4188" t="s">
        <v>109</v>
      </c>
    </row>
    <row r="4189" spans="1:14" x14ac:dyDescent="0.25">
      <c r="A4189" s="2">
        <v>1</v>
      </c>
      <c r="B4189" s="2">
        <v>2016</v>
      </c>
      <c r="C4189" t="s">
        <v>377</v>
      </c>
      <c r="E4189" s="2">
        <v>1</v>
      </c>
      <c r="F4189" s="2">
        <v>0</v>
      </c>
      <c r="H4189" t="s">
        <v>267</v>
      </c>
      <c r="I4189" t="s">
        <v>10</v>
      </c>
      <c r="J4189" t="s">
        <v>110</v>
      </c>
      <c r="K4189" s="3"/>
      <c r="L4189" t="s">
        <v>61</v>
      </c>
      <c r="M4189" t="s">
        <v>111</v>
      </c>
    </row>
    <row r="4190" spans="1:14" x14ac:dyDescent="0.25">
      <c r="A4190" s="2">
        <v>1</v>
      </c>
      <c r="B4190" s="2">
        <v>2016</v>
      </c>
      <c r="C4190" t="s">
        <v>377</v>
      </c>
      <c r="E4190" s="2">
        <v>1</v>
      </c>
      <c r="F4190" s="2">
        <v>0</v>
      </c>
      <c r="H4190" t="s">
        <v>267</v>
      </c>
      <c r="I4190" t="s">
        <v>10</v>
      </c>
      <c r="J4190" t="s">
        <v>112</v>
      </c>
      <c r="K4190" s="3"/>
      <c r="L4190" t="s">
        <v>61</v>
      </c>
      <c r="M4190" t="s">
        <v>113</v>
      </c>
    </row>
    <row r="4191" spans="1:14" x14ac:dyDescent="0.25">
      <c r="A4191" s="2">
        <v>1</v>
      </c>
      <c r="B4191" s="2">
        <v>2016</v>
      </c>
      <c r="C4191" t="s">
        <v>377</v>
      </c>
      <c r="E4191" s="2">
        <v>1</v>
      </c>
      <c r="F4191" s="2">
        <v>0</v>
      </c>
      <c r="H4191" t="s">
        <v>267</v>
      </c>
      <c r="I4191" t="s">
        <v>10</v>
      </c>
      <c r="J4191" t="s">
        <v>114</v>
      </c>
      <c r="K4191" s="3"/>
      <c r="L4191" t="s">
        <v>61</v>
      </c>
      <c r="M4191" t="s">
        <v>115</v>
      </c>
    </row>
    <row r="4192" spans="1:14" x14ac:dyDescent="0.25">
      <c r="A4192" s="2">
        <v>1</v>
      </c>
      <c r="B4192" s="2">
        <v>2016</v>
      </c>
      <c r="C4192" t="s">
        <v>377</v>
      </c>
      <c r="E4192" s="2">
        <v>1</v>
      </c>
      <c r="F4192" s="2">
        <v>0</v>
      </c>
      <c r="H4192" t="s">
        <v>267</v>
      </c>
      <c r="I4192" t="s">
        <v>10</v>
      </c>
      <c r="J4192" t="s">
        <v>116</v>
      </c>
      <c r="K4192" s="2">
        <v>2</v>
      </c>
      <c r="L4192" t="s">
        <v>65</v>
      </c>
      <c r="M4192" t="s">
        <v>117</v>
      </c>
      <c r="N4192" t="s">
        <v>186</v>
      </c>
    </row>
    <row r="4193" spans="1:14" x14ac:dyDescent="0.25">
      <c r="A4193" s="2">
        <v>1</v>
      </c>
      <c r="B4193" s="2">
        <v>2016</v>
      </c>
      <c r="C4193" t="s">
        <v>377</v>
      </c>
      <c r="E4193" s="2">
        <v>1</v>
      </c>
      <c r="F4193" s="2">
        <v>0</v>
      </c>
      <c r="H4193" t="s">
        <v>267</v>
      </c>
      <c r="I4193" t="s">
        <v>10</v>
      </c>
      <c r="J4193" t="s">
        <v>118</v>
      </c>
      <c r="K4193" s="2">
        <v>3</v>
      </c>
      <c r="L4193" t="s">
        <v>55</v>
      </c>
      <c r="M4193" t="s">
        <v>119</v>
      </c>
      <c r="N4193" t="s">
        <v>178</v>
      </c>
    </row>
    <row r="4194" spans="1:14" x14ac:dyDescent="0.25">
      <c r="A4194" s="2">
        <v>1</v>
      </c>
      <c r="B4194" s="2">
        <v>2016</v>
      </c>
      <c r="C4194" t="s">
        <v>377</v>
      </c>
      <c r="E4194" s="2">
        <v>1</v>
      </c>
      <c r="F4194" s="2">
        <v>0</v>
      </c>
      <c r="H4194" t="s">
        <v>267</v>
      </c>
      <c r="I4194" t="s">
        <v>10</v>
      </c>
      <c r="J4194" t="s">
        <v>120</v>
      </c>
      <c r="K4194" s="2">
        <v>1</v>
      </c>
      <c r="L4194" t="s">
        <v>65</v>
      </c>
      <c r="M4194" t="s">
        <v>121</v>
      </c>
      <c r="N4194" t="s">
        <v>230</v>
      </c>
    </row>
    <row r="4195" spans="1:14" x14ac:dyDescent="0.25">
      <c r="A4195" s="2">
        <v>1</v>
      </c>
      <c r="B4195" s="2">
        <v>2016</v>
      </c>
      <c r="C4195" t="s">
        <v>377</v>
      </c>
      <c r="E4195" s="2">
        <v>1</v>
      </c>
      <c r="F4195" s="2">
        <v>0</v>
      </c>
      <c r="H4195" t="s">
        <v>267</v>
      </c>
      <c r="I4195" t="s">
        <v>10</v>
      </c>
      <c r="J4195" t="s">
        <v>122</v>
      </c>
      <c r="K4195" s="2">
        <v>1</v>
      </c>
      <c r="L4195" t="s">
        <v>85</v>
      </c>
      <c r="M4195" t="s">
        <v>123</v>
      </c>
      <c r="N4195" t="s">
        <v>200</v>
      </c>
    </row>
    <row r="4196" spans="1:14" x14ac:dyDescent="0.25">
      <c r="A4196" s="2">
        <v>1</v>
      </c>
      <c r="B4196" s="2">
        <v>2016</v>
      </c>
      <c r="C4196" t="s">
        <v>377</v>
      </c>
      <c r="E4196" s="2">
        <v>1</v>
      </c>
      <c r="F4196" s="2">
        <v>0</v>
      </c>
      <c r="H4196" t="s">
        <v>267</v>
      </c>
      <c r="I4196" t="s">
        <v>10</v>
      </c>
      <c r="J4196" t="s">
        <v>124</v>
      </c>
      <c r="K4196" s="2">
        <v>1</v>
      </c>
      <c r="L4196" t="s">
        <v>85</v>
      </c>
      <c r="M4196" t="s">
        <v>125</v>
      </c>
      <c r="N4196" t="s">
        <v>200</v>
      </c>
    </row>
    <row r="4197" spans="1:14" x14ac:dyDescent="0.25">
      <c r="A4197" s="2">
        <v>1</v>
      </c>
      <c r="B4197" s="2">
        <v>2016</v>
      </c>
      <c r="C4197" t="s">
        <v>377</v>
      </c>
      <c r="E4197" s="2">
        <v>1</v>
      </c>
      <c r="F4197" s="2">
        <v>0</v>
      </c>
      <c r="H4197" t="s">
        <v>267</v>
      </c>
      <c r="I4197" t="s">
        <v>10</v>
      </c>
      <c r="J4197" t="s">
        <v>127</v>
      </c>
      <c r="K4197" s="2">
        <v>4</v>
      </c>
      <c r="L4197" t="s">
        <v>85</v>
      </c>
      <c r="M4197" t="s">
        <v>128</v>
      </c>
      <c r="N4197" t="s">
        <v>87</v>
      </c>
    </row>
    <row r="4198" spans="1:14" x14ac:dyDescent="0.25">
      <c r="A4198" s="2">
        <v>1</v>
      </c>
      <c r="B4198" s="2">
        <v>2016</v>
      </c>
      <c r="C4198" t="s">
        <v>377</v>
      </c>
      <c r="E4198" s="2">
        <v>1</v>
      </c>
      <c r="F4198" s="2">
        <v>0</v>
      </c>
      <c r="H4198" t="s">
        <v>267</v>
      </c>
      <c r="I4198" t="s">
        <v>10</v>
      </c>
      <c r="J4198" t="s">
        <v>129</v>
      </c>
      <c r="K4198" s="2">
        <v>3</v>
      </c>
      <c r="L4198" t="s">
        <v>85</v>
      </c>
      <c r="M4198" t="s">
        <v>130</v>
      </c>
      <c r="N4198" t="s">
        <v>126</v>
      </c>
    </row>
    <row r="4199" spans="1:14" x14ac:dyDescent="0.25">
      <c r="A4199" s="2">
        <v>1</v>
      </c>
      <c r="B4199" s="2">
        <v>2016</v>
      </c>
      <c r="C4199" t="s">
        <v>377</v>
      </c>
      <c r="E4199" s="2">
        <v>1</v>
      </c>
      <c r="F4199" s="2">
        <v>0</v>
      </c>
      <c r="H4199" t="s">
        <v>267</v>
      </c>
      <c r="I4199" t="s">
        <v>10</v>
      </c>
      <c r="J4199" t="s">
        <v>131</v>
      </c>
      <c r="K4199" s="2">
        <v>3</v>
      </c>
      <c r="L4199" t="s">
        <v>85</v>
      </c>
      <c r="M4199" t="s">
        <v>132</v>
      </c>
      <c r="N4199" t="s">
        <v>126</v>
      </c>
    </row>
    <row r="4200" spans="1:14" x14ac:dyDescent="0.25">
      <c r="A4200" s="2">
        <v>1</v>
      </c>
      <c r="B4200" s="2">
        <v>2016</v>
      </c>
      <c r="C4200" t="s">
        <v>377</v>
      </c>
      <c r="E4200" s="2">
        <v>1</v>
      </c>
      <c r="F4200" s="2">
        <v>0</v>
      </c>
      <c r="H4200" t="s">
        <v>267</v>
      </c>
      <c r="I4200" t="s">
        <v>10</v>
      </c>
      <c r="J4200" t="s">
        <v>133</v>
      </c>
      <c r="K4200" s="2">
        <v>2</v>
      </c>
      <c r="L4200" t="s">
        <v>52</v>
      </c>
      <c r="M4200" t="s">
        <v>134</v>
      </c>
      <c r="N4200" t="s">
        <v>63</v>
      </c>
    </row>
    <row r="4201" spans="1:14" x14ac:dyDescent="0.25">
      <c r="A4201" s="2">
        <v>1</v>
      </c>
      <c r="B4201" s="2">
        <v>2016</v>
      </c>
      <c r="C4201" t="s">
        <v>377</v>
      </c>
      <c r="E4201" s="2">
        <v>1</v>
      </c>
      <c r="F4201" s="2">
        <v>0</v>
      </c>
      <c r="H4201" t="s">
        <v>267</v>
      </c>
      <c r="I4201" t="s">
        <v>10</v>
      </c>
      <c r="J4201" t="s">
        <v>135</v>
      </c>
      <c r="K4201" s="2">
        <v>3</v>
      </c>
      <c r="L4201" t="s">
        <v>55</v>
      </c>
      <c r="M4201" t="s">
        <v>136</v>
      </c>
      <c r="N4201" t="s">
        <v>178</v>
      </c>
    </row>
    <row r="4202" spans="1:14" x14ac:dyDescent="0.25">
      <c r="A4202" s="2">
        <v>1</v>
      </c>
      <c r="B4202" s="2">
        <v>2016</v>
      </c>
      <c r="C4202" t="s">
        <v>377</v>
      </c>
      <c r="E4202" s="2">
        <v>1</v>
      </c>
      <c r="F4202" s="2">
        <v>0</v>
      </c>
      <c r="H4202" t="s">
        <v>267</v>
      </c>
      <c r="I4202" t="s">
        <v>10</v>
      </c>
      <c r="J4202" t="s">
        <v>137</v>
      </c>
      <c r="K4202" s="2">
        <v>3</v>
      </c>
      <c r="L4202" t="s">
        <v>55</v>
      </c>
      <c r="M4202" t="s">
        <v>138</v>
      </c>
      <c r="N4202" t="s">
        <v>178</v>
      </c>
    </row>
    <row r="4203" spans="1:14" x14ac:dyDescent="0.25">
      <c r="A4203" s="2">
        <v>1</v>
      </c>
      <c r="B4203" s="2">
        <v>2016</v>
      </c>
      <c r="C4203" t="s">
        <v>377</v>
      </c>
      <c r="E4203" s="2">
        <v>1</v>
      </c>
      <c r="F4203" s="2">
        <v>0</v>
      </c>
      <c r="H4203" t="s">
        <v>267</v>
      </c>
      <c r="I4203" t="s">
        <v>10</v>
      </c>
      <c r="J4203" t="s">
        <v>139</v>
      </c>
      <c r="K4203" s="2">
        <v>3</v>
      </c>
      <c r="L4203" t="s">
        <v>85</v>
      </c>
      <c r="M4203" t="s">
        <v>140</v>
      </c>
      <c r="N4203" t="s">
        <v>126</v>
      </c>
    </row>
    <row r="4204" spans="1:14" x14ac:dyDescent="0.25">
      <c r="A4204" s="2">
        <v>1</v>
      </c>
      <c r="B4204" s="2">
        <v>2016</v>
      </c>
      <c r="C4204" t="s">
        <v>377</v>
      </c>
      <c r="E4204" s="2">
        <v>1</v>
      </c>
      <c r="F4204" s="2">
        <v>0</v>
      </c>
      <c r="H4204" t="s">
        <v>267</v>
      </c>
      <c r="I4204" t="s">
        <v>10</v>
      </c>
      <c r="J4204" t="s">
        <v>141</v>
      </c>
      <c r="K4204" s="2">
        <v>5</v>
      </c>
      <c r="L4204" t="s">
        <v>85</v>
      </c>
      <c r="M4204" t="s">
        <v>142</v>
      </c>
      <c r="N4204" t="s">
        <v>185</v>
      </c>
    </row>
    <row r="4205" spans="1:14" x14ac:dyDescent="0.25">
      <c r="A4205" s="2">
        <v>1</v>
      </c>
      <c r="B4205" s="2">
        <v>2016</v>
      </c>
      <c r="C4205" t="s">
        <v>377</v>
      </c>
      <c r="E4205" s="2">
        <v>1</v>
      </c>
      <c r="F4205" s="2">
        <v>0</v>
      </c>
      <c r="H4205" t="s">
        <v>267</v>
      </c>
      <c r="I4205" t="s">
        <v>10</v>
      </c>
      <c r="J4205" t="s">
        <v>143</v>
      </c>
      <c r="K4205" s="2">
        <v>3</v>
      </c>
      <c r="L4205" t="s">
        <v>85</v>
      </c>
      <c r="M4205" t="s">
        <v>144</v>
      </c>
      <c r="N4205" t="s">
        <v>126</v>
      </c>
    </row>
    <row r="4206" spans="1:14" x14ac:dyDescent="0.25">
      <c r="A4206" s="2">
        <v>1</v>
      </c>
      <c r="B4206" s="2">
        <v>2016</v>
      </c>
      <c r="C4206" t="s">
        <v>377</v>
      </c>
      <c r="E4206" s="2">
        <v>1</v>
      </c>
      <c r="F4206" s="2">
        <v>0</v>
      </c>
      <c r="H4206" t="s">
        <v>267</v>
      </c>
      <c r="I4206" t="s">
        <v>10</v>
      </c>
      <c r="J4206" t="s">
        <v>145</v>
      </c>
      <c r="K4206" s="2">
        <v>2</v>
      </c>
      <c r="L4206" t="s">
        <v>55</v>
      </c>
      <c r="M4206" t="s">
        <v>146</v>
      </c>
      <c r="N4206" t="s">
        <v>187</v>
      </c>
    </row>
    <row r="4207" spans="1:14" x14ac:dyDescent="0.25">
      <c r="A4207" s="2">
        <v>1</v>
      </c>
      <c r="B4207" s="2">
        <v>2016</v>
      </c>
      <c r="C4207" t="s">
        <v>377</v>
      </c>
      <c r="E4207" s="2">
        <v>1</v>
      </c>
      <c r="F4207" s="2">
        <v>0</v>
      </c>
      <c r="H4207" t="s">
        <v>267</v>
      </c>
      <c r="I4207" t="s">
        <v>10</v>
      </c>
      <c r="J4207" t="s">
        <v>147</v>
      </c>
      <c r="K4207" s="2">
        <v>2</v>
      </c>
      <c r="L4207" t="s">
        <v>55</v>
      </c>
      <c r="M4207" t="s">
        <v>148</v>
      </c>
      <c r="N4207" t="s">
        <v>187</v>
      </c>
    </row>
    <row r="4208" spans="1:14" x14ac:dyDescent="0.25">
      <c r="A4208" s="2">
        <v>1</v>
      </c>
      <c r="B4208" s="2">
        <v>2016</v>
      </c>
      <c r="C4208" t="s">
        <v>377</v>
      </c>
      <c r="E4208" s="2">
        <v>1</v>
      </c>
      <c r="F4208" s="2">
        <v>0</v>
      </c>
      <c r="H4208" t="s">
        <v>267</v>
      </c>
      <c r="I4208" t="s">
        <v>10</v>
      </c>
      <c r="J4208" t="s">
        <v>149</v>
      </c>
      <c r="K4208" s="2">
        <v>5</v>
      </c>
      <c r="L4208" t="s">
        <v>55</v>
      </c>
      <c r="M4208" t="s">
        <v>150</v>
      </c>
      <c r="N4208" t="s">
        <v>185</v>
      </c>
    </row>
    <row r="4209" spans="1:14" x14ac:dyDescent="0.25">
      <c r="A4209" s="2">
        <v>1</v>
      </c>
      <c r="B4209" s="2">
        <v>2016</v>
      </c>
      <c r="C4209" t="s">
        <v>377</v>
      </c>
      <c r="E4209" s="2">
        <v>1</v>
      </c>
      <c r="F4209" s="2">
        <v>0</v>
      </c>
      <c r="H4209" t="s">
        <v>267</v>
      </c>
      <c r="I4209" t="s">
        <v>10</v>
      </c>
      <c r="J4209" t="s">
        <v>151</v>
      </c>
      <c r="K4209" s="3"/>
      <c r="L4209" t="s">
        <v>52</v>
      </c>
      <c r="M4209" t="s">
        <v>152</v>
      </c>
    </row>
    <row r="4210" spans="1:14" x14ac:dyDescent="0.25">
      <c r="A4210" s="2">
        <v>1</v>
      </c>
      <c r="B4210" s="2">
        <v>2016</v>
      </c>
      <c r="C4210" t="s">
        <v>377</v>
      </c>
      <c r="E4210" s="2">
        <v>1</v>
      </c>
      <c r="F4210" s="2">
        <v>0</v>
      </c>
      <c r="H4210" t="s">
        <v>267</v>
      </c>
      <c r="I4210" t="s">
        <v>10</v>
      </c>
      <c r="J4210" t="s">
        <v>153</v>
      </c>
      <c r="K4210" s="2">
        <v>1</v>
      </c>
      <c r="L4210" t="s">
        <v>75</v>
      </c>
      <c r="M4210" t="s">
        <v>154</v>
      </c>
      <c r="N4210" t="s">
        <v>256</v>
      </c>
    </row>
    <row r="4211" spans="1:14" x14ac:dyDescent="0.25">
      <c r="A4211" s="2">
        <v>1</v>
      </c>
      <c r="B4211" s="2">
        <v>2016</v>
      </c>
      <c r="C4211" t="s">
        <v>377</v>
      </c>
      <c r="E4211" s="2">
        <v>1</v>
      </c>
      <c r="F4211" s="2">
        <v>0</v>
      </c>
      <c r="H4211" t="s">
        <v>267</v>
      </c>
      <c r="I4211" t="s">
        <v>10</v>
      </c>
      <c r="J4211" t="s">
        <v>156</v>
      </c>
      <c r="K4211" s="2">
        <v>2</v>
      </c>
      <c r="L4211" t="s">
        <v>75</v>
      </c>
      <c r="M4211" t="s">
        <v>157</v>
      </c>
      <c r="N4211" t="s">
        <v>222</v>
      </c>
    </row>
    <row r="4212" spans="1:14" x14ac:dyDescent="0.25">
      <c r="A4212" s="2">
        <v>1</v>
      </c>
      <c r="B4212" s="2">
        <v>2016</v>
      </c>
      <c r="C4212" t="s">
        <v>377</v>
      </c>
      <c r="E4212" s="2">
        <v>1</v>
      </c>
      <c r="F4212" s="2">
        <v>0</v>
      </c>
      <c r="H4212" t="s">
        <v>267</v>
      </c>
      <c r="I4212" t="s">
        <v>10</v>
      </c>
      <c r="J4212" t="s">
        <v>159</v>
      </c>
      <c r="K4212" s="3"/>
      <c r="L4212" t="s">
        <v>52</v>
      </c>
      <c r="M4212" t="s">
        <v>160</v>
      </c>
    </row>
    <row r="4213" spans="1:14" x14ac:dyDescent="0.25">
      <c r="A4213" s="2">
        <v>1</v>
      </c>
      <c r="B4213" s="2">
        <v>2016</v>
      </c>
      <c r="C4213" t="s">
        <v>377</v>
      </c>
      <c r="E4213" s="2">
        <v>1</v>
      </c>
      <c r="F4213" s="2">
        <v>0</v>
      </c>
      <c r="H4213" t="s">
        <v>267</v>
      </c>
      <c r="I4213" t="s">
        <v>10</v>
      </c>
      <c r="J4213" t="s">
        <v>161</v>
      </c>
      <c r="K4213" s="3"/>
      <c r="L4213" t="s">
        <v>52</v>
      </c>
      <c r="M4213" t="s">
        <v>162</v>
      </c>
    </row>
    <row r="4214" spans="1:14" x14ac:dyDescent="0.25">
      <c r="A4214" s="2">
        <v>1</v>
      </c>
      <c r="B4214" s="2">
        <v>2016</v>
      </c>
      <c r="C4214" t="s">
        <v>377</v>
      </c>
      <c r="E4214" s="2">
        <v>1</v>
      </c>
      <c r="F4214" s="2">
        <v>0</v>
      </c>
      <c r="H4214" t="s">
        <v>267</v>
      </c>
      <c r="I4214" t="s">
        <v>10</v>
      </c>
      <c r="J4214" t="s">
        <v>163</v>
      </c>
      <c r="K4214" s="2">
        <v>2</v>
      </c>
      <c r="L4214" t="s">
        <v>52</v>
      </c>
      <c r="M4214" t="s">
        <v>164</v>
      </c>
      <c r="N4214" t="s">
        <v>177</v>
      </c>
    </row>
    <row r="4215" spans="1:14" x14ac:dyDescent="0.25">
      <c r="A4215" s="2">
        <v>1</v>
      </c>
      <c r="B4215" s="2">
        <v>2016</v>
      </c>
      <c r="C4215" t="s">
        <v>377</v>
      </c>
      <c r="E4215" s="2">
        <v>1</v>
      </c>
      <c r="F4215" s="2">
        <v>0</v>
      </c>
      <c r="H4215" t="s">
        <v>267</v>
      </c>
      <c r="I4215" t="s">
        <v>10</v>
      </c>
      <c r="J4215" t="s">
        <v>166</v>
      </c>
      <c r="K4215" s="2">
        <v>3</v>
      </c>
      <c r="L4215" t="s">
        <v>55</v>
      </c>
      <c r="M4215" t="s">
        <v>167</v>
      </c>
      <c r="N4215" t="s">
        <v>178</v>
      </c>
    </row>
    <row r="4216" spans="1:14" x14ac:dyDescent="0.25">
      <c r="A4216" s="2">
        <v>1</v>
      </c>
      <c r="B4216" s="2">
        <v>2016</v>
      </c>
      <c r="C4216" t="s">
        <v>378</v>
      </c>
      <c r="D4216" t="s">
        <v>204</v>
      </c>
      <c r="E4216" s="2">
        <v>1</v>
      </c>
      <c r="F4216" s="2">
        <v>0</v>
      </c>
      <c r="G4216" t="s">
        <v>258</v>
      </c>
      <c r="H4216" t="s">
        <v>258</v>
      </c>
      <c r="I4216" t="s">
        <v>17</v>
      </c>
      <c r="J4216" t="s">
        <v>51</v>
      </c>
      <c r="K4216" s="3"/>
      <c r="L4216" t="s">
        <v>52</v>
      </c>
      <c r="M4216" t="s">
        <v>53</v>
      </c>
    </row>
    <row r="4217" spans="1:14" x14ac:dyDescent="0.25">
      <c r="A4217" s="2">
        <v>1</v>
      </c>
      <c r="B4217" s="2">
        <v>2016</v>
      </c>
      <c r="C4217" t="s">
        <v>378</v>
      </c>
      <c r="D4217" t="s">
        <v>204</v>
      </c>
      <c r="E4217" s="2">
        <v>1</v>
      </c>
      <c r="F4217" s="2">
        <v>0</v>
      </c>
      <c r="G4217" t="s">
        <v>258</v>
      </c>
      <c r="H4217" t="s">
        <v>258</v>
      </c>
      <c r="I4217" t="s">
        <v>17</v>
      </c>
      <c r="J4217" t="s">
        <v>54</v>
      </c>
      <c r="K4217" s="2">
        <v>3</v>
      </c>
      <c r="L4217" t="s">
        <v>55</v>
      </c>
      <c r="M4217" t="s">
        <v>56</v>
      </c>
      <c r="N4217" t="s">
        <v>178</v>
      </c>
    </row>
    <row r="4218" spans="1:14" x14ac:dyDescent="0.25">
      <c r="A4218" s="2">
        <v>1</v>
      </c>
      <c r="B4218" s="2">
        <v>2016</v>
      </c>
      <c r="C4218" t="s">
        <v>378</v>
      </c>
      <c r="D4218" t="s">
        <v>204</v>
      </c>
      <c r="E4218" s="2">
        <v>1</v>
      </c>
      <c r="F4218" s="2">
        <v>0</v>
      </c>
      <c r="G4218" t="s">
        <v>258</v>
      </c>
      <c r="H4218" t="s">
        <v>258</v>
      </c>
      <c r="I4218" t="s">
        <v>17</v>
      </c>
      <c r="J4218" t="s">
        <v>58</v>
      </c>
      <c r="K4218" s="2">
        <v>4</v>
      </c>
      <c r="L4218" t="s">
        <v>55</v>
      </c>
      <c r="M4218" t="s">
        <v>59</v>
      </c>
      <c r="N4218" t="s">
        <v>57</v>
      </c>
    </row>
    <row r="4219" spans="1:14" x14ac:dyDescent="0.25">
      <c r="A4219" s="2">
        <v>1</v>
      </c>
      <c r="B4219" s="2">
        <v>2016</v>
      </c>
      <c r="C4219" t="s">
        <v>378</v>
      </c>
      <c r="D4219" t="s">
        <v>204</v>
      </c>
      <c r="E4219" s="2">
        <v>1</v>
      </c>
      <c r="F4219" s="2">
        <v>0</v>
      </c>
      <c r="G4219" t="s">
        <v>258</v>
      </c>
      <c r="H4219" t="s">
        <v>258</v>
      </c>
      <c r="I4219" t="s">
        <v>17</v>
      </c>
      <c r="J4219" t="s">
        <v>60</v>
      </c>
      <c r="K4219" s="2">
        <v>2</v>
      </c>
      <c r="L4219" t="s">
        <v>61</v>
      </c>
      <c r="M4219" t="s">
        <v>62</v>
      </c>
      <c r="N4219" t="s">
        <v>63</v>
      </c>
    </row>
    <row r="4220" spans="1:14" x14ac:dyDescent="0.25">
      <c r="A4220" s="2">
        <v>1</v>
      </c>
      <c r="B4220" s="2">
        <v>2016</v>
      </c>
      <c r="C4220" t="s">
        <v>378</v>
      </c>
      <c r="D4220" t="s">
        <v>204</v>
      </c>
      <c r="E4220" s="2">
        <v>1</v>
      </c>
      <c r="F4220" s="2">
        <v>0</v>
      </c>
      <c r="G4220" t="s">
        <v>258</v>
      </c>
      <c r="H4220" t="s">
        <v>258</v>
      </c>
      <c r="I4220" t="s">
        <v>17</v>
      </c>
      <c r="J4220" t="s">
        <v>64</v>
      </c>
      <c r="K4220" s="2">
        <v>2</v>
      </c>
      <c r="L4220" t="s">
        <v>65</v>
      </c>
      <c r="M4220" t="s">
        <v>66</v>
      </c>
      <c r="N4220" t="s">
        <v>186</v>
      </c>
    </row>
    <row r="4221" spans="1:14" x14ac:dyDescent="0.25">
      <c r="A4221" s="2">
        <v>1</v>
      </c>
      <c r="B4221" s="2">
        <v>2016</v>
      </c>
      <c r="C4221" t="s">
        <v>378</v>
      </c>
      <c r="D4221" t="s">
        <v>204</v>
      </c>
      <c r="E4221" s="2">
        <v>1</v>
      </c>
      <c r="F4221" s="2">
        <v>0</v>
      </c>
      <c r="G4221" t="s">
        <v>258</v>
      </c>
      <c r="H4221" t="s">
        <v>258</v>
      </c>
      <c r="I4221" t="s">
        <v>17</v>
      </c>
      <c r="J4221" t="s">
        <v>68</v>
      </c>
      <c r="K4221" s="2">
        <v>3</v>
      </c>
      <c r="L4221" t="s">
        <v>65</v>
      </c>
      <c r="M4221" t="s">
        <v>69</v>
      </c>
      <c r="N4221" t="s">
        <v>67</v>
      </c>
    </row>
    <row r="4222" spans="1:14" x14ac:dyDescent="0.25">
      <c r="A4222" s="2">
        <v>1</v>
      </c>
      <c r="B4222" s="2">
        <v>2016</v>
      </c>
      <c r="C4222" t="s">
        <v>378</v>
      </c>
      <c r="D4222" t="s">
        <v>204</v>
      </c>
      <c r="E4222" s="2">
        <v>1</v>
      </c>
      <c r="F4222" s="2">
        <v>0</v>
      </c>
      <c r="G4222" t="s">
        <v>258</v>
      </c>
      <c r="H4222" t="s">
        <v>258</v>
      </c>
      <c r="I4222" t="s">
        <v>17</v>
      </c>
      <c r="J4222" t="s">
        <v>70</v>
      </c>
      <c r="K4222" s="2">
        <v>3</v>
      </c>
      <c r="L4222" t="s">
        <v>65</v>
      </c>
      <c r="M4222" t="s">
        <v>71</v>
      </c>
      <c r="N4222" t="s">
        <v>67</v>
      </c>
    </row>
    <row r="4223" spans="1:14" x14ac:dyDescent="0.25">
      <c r="A4223" s="2">
        <v>1</v>
      </c>
      <c r="B4223" s="2">
        <v>2016</v>
      </c>
      <c r="C4223" t="s">
        <v>378</v>
      </c>
      <c r="D4223" t="s">
        <v>204</v>
      </c>
      <c r="E4223" s="2">
        <v>1</v>
      </c>
      <c r="F4223" s="2">
        <v>0</v>
      </c>
      <c r="G4223" t="s">
        <v>258</v>
      </c>
      <c r="H4223" t="s">
        <v>258</v>
      </c>
      <c r="I4223" t="s">
        <v>17</v>
      </c>
      <c r="J4223" t="s">
        <v>72</v>
      </c>
      <c r="K4223" s="3"/>
      <c r="L4223" t="s">
        <v>52</v>
      </c>
      <c r="M4223" t="s">
        <v>73</v>
      </c>
    </row>
    <row r="4224" spans="1:14" x14ac:dyDescent="0.25">
      <c r="A4224" s="2">
        <v>1</v>
      </c>
      <c r="B4224" s="2">
        <v>2016</v>
      </c>
      <c r="C4224" t="s">
        <v>378</v>
      </c>
      <c r="D4224" t="s">
        <v>204</v>
      </c>
      <c r="E4224" s="2">
        <v>1</v>
      </c>
      <c r="F4224" s="2">
        <v>0</v>
      </c>
      <c r="G4224" t="s">
        <v>258</v>
      </c>
      <c r="H4224" t="s">
        <v>258</v>
      </c>
      <c r="I4224" t="s">
        <v>17</v>
      </c>
      <c r="J4224" t="s">
        <v>74</v>
      </c>
      <c r="K4224" s="2">
        <v>1</v>
      </c>
      <c r="L4224" t="s">
        <v>75</v>
      </c>
      <c r="M4224" t="s">
        <v>76</v>
      </c>
      <c r="N4224" t="s">
        <v>77</v>
      </c>
    </row>
    <row r="4225" spans="1:14" x14ac:dyDescent="0.25">
      <c r="A4225" s="2">
        <v>1</v>
      </c>
      <c r="B4225" s="2">
        <v>2016</v>
      </c>
      <c r="C4225" t="s">
        <v>378</v>
      </c>
      <c r="D4225" t="s">
        <v>204</v>
      </c>
      <c r="E4225" s="2">
        <v>1</v>
      </c>
      <c r="F4225" s="2">
        <v>0</v>
      </c>
      <c r="G4225" t="s">
        <v>258</v>
      </c>
      <c r="H4225" t="s">
        <v>258</v>
      </c>
      <c r="I4225" t="s">
        <v>17</v>
      </c>
      <c r="J4225" t="s">
        <v>78</v>
      </c>
      <c r="K4225" s="2">
        <v>3</v>
      </c>
      <c r="L4225" t="s">
        <v>75</v>
      </c>
      <c r="M4225" t="s">
        <v>79</v>
      </c>
      <c r="N4225" t="s">
        <v>231</v>
      </c>
    </row>
    <row r="4226" spans="1:14" x14ac:dyDescent="0.25">
      <c r="A4226" s="2">
        <v>1</v>
      </c>
      <c r="B4226" s="2">
        <v>2016</v>
      </c>
      <c r="C4226" t="s">
        <v>378</v>
      </c>
      <c r="D4226" t="s">
        <v>204</v>
      </c>
      <c r="E4226" s="2">
        <v>1</v>
      </c>
      <c r="F4226" s="2">
        <v>0</v>
      </c>
      <c r="G4226" t="s">
        <v>258</v>
      </c>
      <c r="H4226" t="s">
        <v>258</v>
      </c>
      <c r="I4226" t="s">
        <v>17</v>
      </c>
      <c r="J4226" t="s">
        <v>81</v>
      </c>
      <c r="K4226" s="2">
        <v>6</v>
      </c>
      <c r="L4226" t="s">
        <v>75</v>
      </c>
      <c r="M4226" t="s">
        <v>82</v>
      </c>
      <c r="N4226" t="s">
        <v>294</v>
      </c>
    </row>
    <row r="4227" spans="1:14" x14ac:dyDescent="0.25">
      <c r="A4227" s="2">
        <v>1</v>
      </c>
      <c r="B4227" s="2">
        <v>2016</v>
      </c>
      <c r="C4227" t="s">
        <v>378</v>
      </c>
      <c r="D4227" t="s">
        <v>204</v>
      </c>
      <c r="E4227" s="2">
        <v>1</v>
      </c>
      <c r="F4227" s="2">
        <v>0</v>
      </c>
      <c r="G4227" t="s">
        <v>258</v>
      </c>
      <c r="H4227" t="s">
        <v>258</v>
      </c>
      <c r="I4227" t="s">
        <v>17</v>
      </c>
      <c r="J4227" t="s">
        <v>84</v>
      </c>
      <c r="K4227" s="2">
        <v>4</v>
      </c>
      <c r="L4227" t="s">
        <v>85</v>
      </c>
      <c r="M4227" t="s">
        <v>86</v>
      </c>
      <c r="N4227" t="s">
        <v>87</v>
      </c>
    </row>
    <row r="4228" spans="1:14" x14ac:dyDescent="0.25">
      <c r="A4228" s="2">
        <v>1</v>
      </c>
      <c r="B4228" s="2">
        <v>2016</v>
      </c>
      <c r="C4228" t="s">
        <v>378</v>
      </c>
      <c r="D4228" t="s">
        <v>204</v>
      </c>
      <c r="E4228" s="2">
        <v>1</v>
      </c>
      <c r="F4228" s="2">
        <v>0</v>
      </c>
      <c r="G4228" t="s">
        <v>258</v>
      </c>
      <c r="H4228" t="s">
        <v>258</v>
      </c>
      <c r="I4228" t="s">
        <v>17</v>
      </c>
      <c r="J4228" t="s">
        <v>88</v>
      </c>
      <c r="K4228" s="2">
        <v>5</v>
      </c>
      <c r="L4228" t="s">
        <v>85</v>
      </c>
      <c r="M4228" t="s">
        <v>89</v>
      </c>
      <c r="N4228" t="s">
        <v>185</v>
      </c>
    </row>
    <row r="4229" spans="1:14" x14ac:dyDescent="0.25">
      <c r="A4229" s="2">
        <v>1</v>
      </c>
      <c r="B4229" s="2">
        <v>2016</v>
      </c>
      <c r="C4229" t="s">
        <v>378</v>
      </c>
      <c r="D4229" t="s">
        <v>204</v>
      </c>
      <c r="E4229" s="2">
        <v>1</v>
      </c>
      <c r="F4229" s="2">
        <v>0</v>
      </c>
      <c r="G4229" t="s">
        <v>258</v>
      </c>
      <c r="H4229" t="s">
        <v>258</v>
      </c>
      <c r="I4229" t="s">
        <v>17</v>
      </c>
      <c r="J4229" t="s">
        <v>90</v>
      </c>
      <c r="K4229" s="2">
        <v>4</v>
      </c>
      <c r="L4229" t="s">
        <v>75</v>
      </c>
      <c r="M4229" t="s">
        <v>91</v>
      </c>
      <c r="N4229" t="s">
        <v>92</v>
      </c>
    </row>
    <row r="4230" spans="1:14" x14ac:dyDescent="0.25">
      <c r="A4230" s="2">
        <v>1</v>
      </c>
      <c r="B4230" s="2">
        <v>2016</v>
      </c>
      <c r="C4230" t="s">
        <v>378</v>
      </c>
      <c r="D4230" t="s">
        <v>204</v>
      </c>
      <c r="E4230" s="2">
        <v>1</v>
      </c>
      <c r="F4230" s="2">
        <v>0</v>
      </c>
      <c r="G4230" t="s">
        <v>258</v>
      </c>
      <c r="H4230" t="s">
        <v>258</v>
      </c>
      <c r="I4230" t="s">
        <v>17</v>
      </c>
      <c r="J4230" t="s">
        <v>93</v>
      </c>
      <c r="K4230" s="2">
        <v>1</v>
      </c>
      <c r="L4230" t="s">
        <v>75</v>
      </c>
      <c r="M4230" t="s">
        <v>94</v>
      </c>
      <c r="N4230" t="s">
        <v>200</v>
      </c>
    </row>
    <row r="4231" spans="1:14" x14ac:dyDescent="0.25">
      <c r="A4231" s="2">
        <v>1</v>
      </c>
      <c r="B4231" s="2">
        <v>2016</v>
      </c>
      <c r="C4231" t="s">
        <v>378</v>
      </c>
      <c r="D4231" t="s">
        <v>204</v>
      </c>
      <c r="E4231" s="2">
        <v>1</v>
      </c>
      <c r="F4231" s="2">
        <v>0</v>
      </c>
      <c r="G4231" t="s">
        <v>258</v>
      </c>
      <c r="H4231" t="s">
        <v>258</v>
      </c>
      <c r="I4231" t="s">
        <v>17</v>
      </c>
      <c r="J4231" t="s">
        <v>96</v>
      </c>
      <c r="K4231" s="2">
        <v>3</v>
      </c>
      <c r="L4231" t="s">
        <v>75</v>
      </c>
      <c r="M4231" t="s">
        <v>97</v>
      </c>
      <c r="N4231" t="s">
        <v>95</v>
      </c>
    </row>
    <row r="4232" spans="1:14" x14ac:dyDescent="0.25">
      <c r="A4232" s="2">
        <v>1</v>
      </c>
      <c r="B4232" s="2">
        <v>2016</v>
      </c>
      <c r="C4232" t="s">
        <v>378</v>
      </c>
      <c r="D4232" t="s">
        <v>204</v>
      </c>
      <c r="E4232" s="2">
        <v>1</v>
      </c>
      <c r="F4232" s="2">
        <v>0</v>
      </c>
      <c r="G4232" t="s">
        <v>258</v>
      </c>
      <c r="H4232" t="s">
        <v>258</v>
      </c>
      <c r="I4232" t="s">
        <v>17</v>
      </c>
      <c r="J4232" t="s">
        <v>98</v>
      </c>
      <c r="K4232" s="2">
        <v>3</v>
      </c>
      <c r="L4232" t="s">
        <v>85</v>
      </c>
      <c r="M4232" t="s">
        <v>99</v>
      </c>
      <c r="N4232" t="s">
        <v>126</v>
      </c>
    </row>
    <row r="4233" spans="1:14" x14ac:dyDescent="0.25">
      <c r="A4233" s="2">
        <v>1</v>
      </c>
      <c r="B4233" s="2">
        <v>2016</v>
      </c>
      <c r="C4233" t="s">
        <v>378</v>
      </c>
      <c r="D4233" t="s">
        <v>204</v>
      </c>
      <c r="E4233" s="2">
        <v>1</v>
      </c>
      <c r="F4233" s="2">
        <v>0</v>
      </c>
      <c r="G4233" t="s">
        <v>258</v>
      </c>
      <c r="H4233" t="s">
        <v>258</v>
      </c>
      <c r="I4233" t="s">
        <v>17</v>
      </c>
      <c r="J4233" t="s">
        <v>100</v>
      </c>
      <c r="K4233" s="3"/>
      <c r="L4233" t="s">
        <v>61</v>
      </c>
      <c r="M4233" t="s">
        <v>101</v>
      </c>
    </row>
    <row r="4234" spans="1:14" x14ac:dyDescent="0.25">
      <c r="A4234" s="2">
        <v>1</v>
      </c>
      <c r="B4234" s="2">
        <v>2016</v>
      </c>
      <c r="C4234" t="s">
        <v>378</v>
      </c>
      <c r="D4234" t="s">
        <v>204</v>
      </c>
      <c r="E4234" s="2">
        <v>1</v>
      </c>
      <c r="F4234" s="2">
        <v>0</v>
      </c>
      <c r="G4234" t="s">
        <v>258</v>
      </c>
      <c r="H4234" t="s">
        <v>258</v>
      </c>
      <c r="I4234" t="s">
        <v>17</v>
      </c>
      <c r="J4234" t="s">
        <v>102</v>
      </c>
      <c r="K4234" s="3"/>
      <c r="L4234" t="s">
        <v>61</v>
      </c>
      <c r="M4234" t="s">
        <v>103</v>
      </c>
    </row>
    <row r="4235" spans="1:14" x14ac:dyDescent="0.25">
      <c r="A4235" s="2">
        <v>1</v>
      </c>
      <c r="B4235" s="2">
        <v>2016</v>
      </c>
      <c r="C4235" t="s">
        <v>378</v>
      </c>
      <c r="D4235" t="s">
        <v>204</v>
      </c>
      <c r="E4235" s="2">
        <v>1</v>
      </c>
      <c r="F4235" s="2">
        <v>0</v>
      </c>
      <c r="G4235" t="s">
        <v>258</v>
      </c>
      <c r="H4235" t="s">
        <v>258</v>
      </c>
      <c r="I4235" t="s">
        <v>17</v>
      </c>
      <c r="J4235" t="s">
        <v>104</v>
      </c>
      <c r="K4235" s="3"/>
      <c r="L4235" t="s">
        <v>61</v>
      </c>
      <c r="M4235" t="s">
        <v>105</v>
      </c>
    </row>
    <row r="4236" spans="1:14" x14ac:dyDescent="0.25">
      <c r="A4236" s="2">
        <v>1</v>
      </c>
      <c r="B4236" s="2">
        <v>2016</v>
      </c>
      <c r="C4236" t="s">
        <v>378</v>
      </c>
      <c r="D4236" t="s">
        <v>204</v>
      </c>
      <c r="E4236" s="2">
        <v>1</v>
      </c>
      <c r="F4236" s="2">
        <v>0</v>
      </c>
      <c r="G4236" t="s">
        <v>258</v>
      </c>
      <c r="H4236" t="s">
        <v>258</v>
      </c>
      <c r="I4236" t="s">
        <v>17</v>
      </c>
      <c r="J4236" t="s">
        <v>106</v>
      </c>
      <c r="K4236" s="3"/>
      <c r="L4236" t="s">
        <v>61</v>
      </c>
      <c r="M4236" t="s">
        <v>107</v>
      </c>
    </row>
    <row r="4237" spans="1:14" x14ac:dyDescent="0.25">
      <c r="A4237" s="2">
        <v>1</v>
      </c>
      <c r="B4237" s="2">
        <v>2016</v>
      </c>
      <c r="C4237" t="s">
        <v>378</v>
      </c>
      <c r="D4237" t="s">
        <v>204</v>
      </c>
      <c r="E4237" s="2">
        <v>1</v>
      </c>
      <c r="F4237" s="2">
        <v>0</v>
      </c>
      <c r="G4237" t="s">
        <v>258</v>
      </c>
      <c r="H4237" t="s">
        <v>258</v>
      </c>
      <c r="I4237" t="s">
        <v>17</v>
      </c>
      <c r="J4237" t="s">
        <v>108</v>
      </c>
      <c r="K4237" s="3"/>
      <c r="L4237" t="s">
        <v>61</v>
      </c>
      <c r="M4237" t="s">
        <v>109</v>
      </c>
    </row>
    <row r="4238" spans="1:14" x14ac:dyDescent="0.25">
      <c r="A4238" s="2">
        <v>1</v>
      </c>
      <c r="B4238" s="2">
        <v>2016</v>
      </c>
      <c r="C4238" t="s">
        <v>378</v>
      </c>
      <c r="D4238" t="s">
        <v>204</v>
      </c>
      <c r="E4238" s="2">
        <v>1</v>
      </c>
      <c r="F4238" s="2">
        <v>0</v>
      </c>
      <c r="G4238" t="s">
        <v>258</v>
      </c>
      <c r="H4238" t="s">
        <v>258</v>
      </c>
      <c r="I4238" t="s">
        <v>17</v>
      </c>
      <c r="J4238" t="s">
        <v>110</v>
      </c>
      <c r="K4238" s="3"/>
      <c r="L4238" t="s">
        <v>61</v>
      </c>
      <c r="M4238" t="s">
        <v>111</v>
      </c>
    </row>
    <row r="4239" spans="1:14" x14ac:dyDescent="0.25">
      <c r="A4239" s="2">
        <v>1</v>
      </c>
      <c r="B4239" s="2">
        <v>2016</v>
      </c>
      <c r="C4239" t="s">
        <v>378</v>
      </c>
      <c r="D4239" t="s">
        <v>204</v>
      </c>
      <c r="E4239" s="2">
        <v>1</v>
      </c>
      <c r="F4239" s="2">
        <v>0</v>
      </c>
      <c r="G4239" t="s">
        <v>258</v>
      </c>
      <c r="H4239" t="s">
        <v>258</v>
      </c>
      <c r="I4239" t="s">
        <v>17</v>
      </c>
      <c r="J4239" t="s">
        <v>112</v>
      </c>
      <c r="K4239" s="3"/>
      <c r="L4239" t="s">
        <v>61</v>
      </c>
      <c r="M4239" t="s">
        <v>113</v>
      </c>
    </row>
    <row r="4240" spans="1:14" x14ac:dyDescent="0.25">
      <c r="A4240" s="2">
        <v>1</v>
      </c>
      <c r="B4240" s="2">
        <v>2016</v>
      </c>
      <c r="C4240" t="s">
        <v>378</v>
      </c>
      <c r="D4240" t="s">
        <v>204</v>
      </c>
      <c r="E4240" s="2">
        <v>1</v>
      </c>
      <c r="F4240" s="2">
        <v>0</v>
      </c>
      <c r="G4240" t="s">
        <v>258</v>
      </c>
      <c r="H4240" t="s">
        <v>258</v>
      </c>
      <c r="I4240" t="s">
        <v>17</v>
      </c>
      <c r="J4240" t="s">
        <v>114</v>
      </c>
      <c r="K4240" s="3"/>
      <c r="L4240" t="s">
        <v>61</v>
      </c>
      <c r="M4240" t="s">
        <v>115</v>
      </c>
    </row>
    <row r="4241" spans="1:14" x14ac:dyDescent="0.25">
      <c r="A4241" s="2">
        <v>1</v>
      </c>
      <c r="B4241" s="2">
        <v>2016</v>
      </c>
      <c r="C4241" t="s">
        <v>378</v>
      </c>
      <c r="D4241" t="s">
        <v>204</v>
      </c>
      <c r="E4241" s="2">
        <v>1</v>
      </c>
      <c r="F4241" s="2">
        <v>0</v>
      </c>
      <c r="G4241" t="s">
        <v>258</v>
      </c>
      <c r="H4241" t="s">
        <v>258</v>
      </c>
      <c r="I4241" t="s">
        <v>17</v>
      </c>
      <c r="J4241" t="s">
        <v>116</v>
      </c>
      <c r="K4241" s="2">
        <v>3</v>
      </c>
      <c r="L4241" t="s">
        <v>65</v>
      </c>
      <c r="M4241" t="s">
        <v>117</v>
      </c>
      <c r="N4241" t="s">
        <v>67</v>
      </c>
    </row>
    <row r="4242" spans="1:14" x14ac:dyDescent="0.25">
      <c r="A4242" s="2">
        <v>1</v>
      </c>
      <c r="B4242" s="2">
        <v>2016</v>
      </c>
      <c r="C4242" t="s">
        <v>378</v>
      </c>
      <c r="D4242" t="s">
        <v>204</v>
      </c>
      <c r="E4242" s="2">
        <v>1</v>
      </c>
      <c r="F4242" s="2">
        <v>0</v>
      </c>
      <c r="G4242" t="s">
        <v>258</v>
      </c>
      <c r="H4242" t="s">
        <v>258</v>
      </c>
      <c r="I4242" t="s">
        <v>17</v>
      </c>
      <c r="J4242" t="s">
        <v>118</v>
      </c>
      <c r="K4242" s="2">
        <v>4</v>
      </c>
      <c r="L4242" t="s">
        <v>55</v>
      </c>
      <c r="M4242" t="s">
        <v>119</v>
      </c>
      <c r="N4242" t="s">
        <v>57</v>
      </c>
    </row>
    <row r="4243" spans="1:14" x14ac:dyDescent="0.25">
      <c r="A4243" s="2">
        <v>1</v>
      </c>
      <c r="B4243" s="2">
        <v>2016</v>
      </c>
      <c r="C4243" t="s">
        <v>378</v>
      </c>
      <c r="D4243" t="s">
        <v>204</v>
      </c>
      <c r="E4243" s="2">
        <v>1</v>
      </c>
      <c r="F4243" s="2">
        <v>0</v>
      </c>
      <c r="G4243" t="s">
        <v>258</v>
      </c>
      <c r="H4243" t="s">
        <v>258</v>
      </c>
      <c r="I4243" t="s">
        <v>17</v>
      </c>
      <c r="J4243" t="s">
        <v>120</v>
      </c>
      <c r="K4243" s="2">
        <v>4</v>
      </c>
      <c r="L4243" t="s">
        <v>65</v>
      </c>
      <c r="M4243" t="s">
        <v>121</v>
      </c>
      <c r="N4243" t="s">
        <v>185</v>
      </c>
    </row>
    <row r="4244" spans="1:14" x14ac:dyDescent="0.25">
      <c r="A4244" s="2">
        <v>1</v>
      </c>
      <c r="B4244" s="2">
        <v>2016</v>
      </c>
      <c r="C4244" t="s">
        <v>378</v>
      </c>
      <c r="D4244" t="s">
        <v>204</v>
      </c>
      <c r="E4244" s="2">
        <v>1</v>
      </c>
      <c r="F4244" s="2">
        <v>0</v>
      </c>
      <c r="G4244" t="s">
        <v>258</v>
      </c>
      <c r="H4244" t="s">
        <v>258</v>
      </c>
      <c r="I4244" t="s">
        <v>17</v>
      </c>
      <c r="J4244" t="s">
        <v>122</v>
      </c>
      <c r="K4244" s="2">
        <v>4</v>
      </c>
      <c r="L4244" t="s">
        <v>85</v>
      </c>
      <c r="M4244" t="s">
        <v>123</v>
      </c>
      <c r="N4244" t="s">
        <v>87</v>
      </c>
    </row>
    <row r="4245" spans="1:14" x14ac:dyDescent="0.25">
      <c r="A4245" s="2">
        <v>1</v>
      </c>
      <c r="B4245" s="2">
        <v>2016</v>
      </c>
      <c r="C4245" t="s">
        <v>378</v>
      </c>
      <c r="D4245" t="s">
        <v>204</v>
      </c>
      <c r="E4245" s="2">
        <v>1</v>
      </c>
      <c r="F4245" s="2">
        <v>0</v>
      </c>
      <c r="G4245" t="s">
        <v>258</v>
      </c>
      <c r="H4245" t="s">
        <v>258</v>
      </c>
      <c r="I4245" t="s">
        <v>17</v>
      </c>
      <c r="J4245" t="s">
        <v>124</v>
      </c>
      <c r="K4245" s="2">
        <v>3</v>
      </c>
      <c r="L4245" t="s">
        <v>85</v>
      </c>
      <c r="M4245" t="s">
        <v>125</v>
      </c>
      <c r="N4245" t="s">
        <v>126</v>
      </c>
    </row>
    <row r="4246" spans="1:14" x14ac:dyDescent="0.25">
      <c r="A4246" s="2">
        <v>1</v>
      </c>
      <c r="B4246" s="2">
        <v>2016</v>
      </c>
      <c r="C4246" t="s">
        <v>378</v>
      </c>
      <c r="D4246" t="s">
        <v>204</v>
      </c>
      <c r="E4246" s="2">
        <v>1</v>
      </c>
      <c r="F4246" s="2">
        <v>0</v>
      </c>
      <c r="G4246" t="s">
        <v>258</v>
      </c>
      <c r="H4246" t="s">
        <v>258</v>
      </c>
      <c r="I4246" t="s">
        <v>17</v>
      </c>
      <c r="J4246" t="s">
        <v>127</v>
      </c>
      <c r="K4246" s="2">
        <v>4</v>
      </c>
      <c r="L4246" t="s">
        <v>85</v>
      </c>
      <c r="M4246" t="s">
        <v>128</v>
      </c>
      <c r="N4246" t="s">
        <v>87</v>
      </c>
    </row>
    <row r="4247" spans="1:14" x14ac:dyDescent="0.25">
      <c r="A4247" s="2">
        <v>1</v>
      </c>
      <c r="B4247" s="2">
        <v>2016</v>
      </c>
      <c r="C4247" t="s">
        <v>378</v>
      </c>
      <c r="D4247" t="s">
        <v>204</v>
      </c>
      <c r="E4247" s="2">
        <v>1</v>
      </c>
      <c r="F4247" s="2">
        <v>0</v>
      </c>
      <c r="G4247" t="s">
        <v>258</v>
      </c>
      <c r="H4247" t="s">
        <v>258</v>
      </c>
      <c r="I4247" t="s">
        <v>17</v>
      </c>
      <c r="J4247" t="s">
        <v>129</v>
      </c>
      <c r="K4247" s="2">
        <v>4</v>
      </c>
      <c r="L4247" t="s">
        <v>85</v>
      </c>
      <c r="M4247" t="s">
        <v>130</v>
      </c>
      <c r="N4247" t="s">
        <v>87</v>
      </c>
    </row>
    <row r="4248" spans="1:14" x14ac:dyDescent="0.25">
      <c r="A4248" s="2">
        <v>1</v>
      </c>
      <c r="B4248" s="2">
        <v>2016</v>
      </c>
      <c r="C4248" t="s">
        <v>378</v>
      </c>
      <c r="D4248" t="s">
        <v>204</v>
      </c>
      <c r="E4248" s="2">
        <v>1</v>
      </c>
      <c r="F4248" s="2">
        <v>0</v>
      </c>
      <c r="G4248" t="s">
        <v>258</v>
      </c>
      <c r="H4248" t="s">
        <v>258</v>
      </c>
      <c r="I4248" t="s">
        <v>17</v>
      </c>
      <c r="J4248" t="s">
        <v>131</v>
      </c>
      <c r="K4248" s="2">
        <v>4</v>
      </c>
      <c r="L4248" t="s">
        <v>85</v>
      </c>
      <c r="M4248" t="s">
        <v>132</v>
      </c>
      <c r="N4248" t="s">
        <v>87</v>
      </c>
    </row>
    <row r="4249" spans="1:14" x14ac:dyDescent="0.25">
      <c r="A4249" s="2">
        <v>1</v>
      </c>
      <c r="B4249" s="2">
        <v>2016</v>
      </c>
      <c r="C4249" t="s">
        <v>378</v>
      </c>
      <c r="D4249" t="s">
        <v>204</v>
      </c>
      <c r="E4249" s="2">
        <v>1</v>
      </c>
      <c r="F4249" s="2">
        <v>0</v>
      </c>
      <c r="G4249" t="s">
        <v>258</v>
      </c>
      <c r="H4249" t="s">
        <v>258</v>
      </c>
      <c r="I4249" t="s">
        <v>17</v>
      </c>
      <c r="J4249" t="s">
        <v>133</v>
      </c>
      <c r="K4249" s="2">
        <v>2</v>
      </c>
      <c r="L4249" t="s">
        <v>52</v>
      </c>
      <c r="M4249" t="s">
        <v>134</v>
      </c>
      <c r="N4249" t="s">
        <v>63</v>
      </c>
    </row>
    <row r="4250" spans="1:14" x14ac:dyDescent="0.25">
      <c r="A4250" s="2">
        <v>1</v>
      </c>
      <c r="B4250" s="2">
        <v>2016</v>
      </c>
      <c r="C4250" t="s">
        <v>378</v>
      </c>
      <c r="D4250" t="s">
        <v>204</v>
      </c>
      <c r="E4250" s="2">
        <v>1</v>
      </c>
      <c r="F4250" s="2">
        <v>0</v>
      </c>
      <c r="G4250" t="s">
        <v>258</v>
      </c>
      <c r="H4250" t="s">
        <v>258</v>
      </c>
      <c r="I4250" t="s">
        <v>17</v>
      </c>
      <c r="J4250" t="s">
        <v>135</v>
      </c>
      <c r="K4250" s="2">
        <v>4</v>
      </c>
      <c r="L4250" t="s">
        <v>55</v>
      </c>
      <c r="M4250" t="s">
        <v>136</v>
      </c>
      <c r="N4250" t="s">
        <v>57</v>
      </c>
    </row>
    <row r="4251" spans="1:14" x14ac:dyDescent="0.25">
      <c r="A4251" s="2">
        <v>1</v>
      </c>
      <c r="B4251" s="2">
        <v>2016</v>
      </c>
      <c r="C4251" t="s">
        <v>378</v>
      </c>
      <c r="D4251" t="s">
        <v>204</v>
      </c>
      <c r="E4251" s="2">
        <v>1</v>
      </c>
      <c r="F4251" s="2">
        <v>0</v>
      </c>
      <c r="G4251" t="s">
        <v>258</v>
      </c>
      <c r="H4251" t="s">
        <v>258</v>
      </c>
      <c r="I4251" t="s">
        <v>17</v>
      </c>
      <c r="J4251" t="s">
        <v>137</v>
      </c>
      <c r="K4251" s="2">
        <v>5</v>
      </c>
      <c r="L4251" t="s">
        <v>55</v>
      </c>
      <c r="M4251" t="s">
        <v>138</v>
      </c>
      <c r="N4251" t="s">
        <v>185</v>
      </c>
    </row>
    <row r="4252" spans="1:14" x14ac:dyDescent="0.25">
      <c r="A4252" s="2">
        <v>1</v>
      </c>
      <c r="B4252" s="2">
        <v>2016</v>
      </c>
      <c r="C4252" t="s">
        <v>378</v>
      </c>
      <c r="D4252" t="s">
        <v>204</v>
      </c>
      <c r="E4252" s="2">
        <v>1</v>
      </c>
      <c r="F4252" s="2">
        <v>0</v>
      </c>
      <c r="G4252" t="s">
        <v>258</v>
      </c>
      <c r="H4252" t="s">
        <v>258</v>
      </c>
      <c r="I4252" t="s">
        <v>17</v>
      </c>
      <c r="J4252" t="s">
        <v>139</v>
      </c>
      <c r="K4252" s="2">
        <v>3</v>
      </c>
      <c r="L4252" t="s">
        <v>85</v>
      </c>
      <c r="M4252" t="s">
        <v>140</v>
      </c>
      <c r="N4252" t="s">
        <v>126</v>
      </c>
    </row>
    <row r="4253" spans="1:14" x14ac:dyDescent="0.25">
      <c r="A4253" s="2">
        <v>1</v>
      </c>
      <c r="B4253" s="2">
        <v>2016</v>
      </c>
      <c r="C4253" t="s">
        <v>378</v>
      </c>
      <c r="D4253" t="s">
        <v>204</v>
      </c>
      <c r="E4253" s="2">
        <v>1</v>
      </c>
      <c r="F4253" s="2">
        <v>0</v>
      </c>
      <c r="G4253" t="s">
        <v>258</v>
      </c>
      <c r="H4253" t="s">
        <v>258</v>
      </c>
      <c r="I4253" t="s">
        <v>17</v>
      </c>
      <c r="J4253" t="s">
        <v>141</v>
      </c>
      <c r="K4253" s="2">
        <v>5</v>
      </c>
      <c r="L4253" t="s">
        <v>85</v>
      </c>
      <c r="M4253" t="s">
        <v>142</v>
      </c>
      <c r="N4253" t="s">
        <v>185</v>
      </c>
    </row>
    <row r="4254" spans="1:14" x14ac:dyDescent="0.25">
      <c r="A4254" s="2">
        <v>1</v>
      </c>
      <c r="B4254" s="2">
        <v>2016</v>
      </c>
      <c r="C4254" t="s">
        <v>378</v>
      </c>
      <c r="D4254" t="s">
        <v>204</v>
      </c>
      <c r="E4254" s="2">
        <v>1</v>
      </c>
      <c r="F4254" s="2">
        <v>0</v>
      </c>
      <c r="G4254" t="s">
        <v>258</v>
      </c>
      <c r="H4254" t="s">
        <v>258</v>
      </c>
      <c r="I4254" t="s">
        <v>17</v>
      </c>
      <c r="J4254" t="s">
        <v>143</v>
      </c>
      <c r="K4254" s="2">
        <v>4</v>
      </c>
      <c r="L4254" t="s">
        <v>85</v>
      </c>
      <c r="M4254" t="s">
        <v>144</v>
      </c>
      <c r="N4254" t="s">
        <v>87</v>
      </c>
    </row>
    <row r="4255" spans="1:14" x14ac:dyDescent="0.25">
      <c r="A4255" s="2">
        <v>1</v>
      </c>
      <c r="B4255" s="2">
        <v>2016</v>
      </c>
      <c r="C4255" t="s">
        <v>378</v>
      </c>
      <c r="D4255" t="s">
        <v>204</v>
      </c>
      <c r="E4255" s="2">
        <v>1</v>
      </c>
      <c r="F4255" s="2">
        <v>0</v>
      </c>
      <c r="G4255" t="s">
        <v>258</v>
      </c>
      <c r="H4255" t="s">
        <v>258</v>
      </c>
      <c r="I4255" t="s">
        <v>17</v>
      </c>
      <c r="J4255" t="s">
        <v>145</v>
      </c>
      <c r="K4255" s="2">
        <v>3</v>
      </c>
      <c r="L4255" t="s">
        <v>55</v>
      </c>
      <c r="M4255" t="s">
        <v>146</v>
      </c>
      <c r="N4255" t="s">
        <v>178</v>
      </c>
    </row>
    <row r="4256" spans="1:14" x14ac:dyDescent="0.25">
      <c r="A4256" s="2">
        <v>1</v>
      </c>
      <c r="B4256" s="2">
        <v>2016</v>
      </c>
      <c r="C4256" t="s">
        <v>378</v>
      </c>
      <c r="D4256" t="s">
        <v>204</v>
      </c>
      <c r="E4256" s="2">
        <v>1</v>
      </c>
      <c r="F4256" s="2">
        <v>0</v>
      </c>
      <c r="G4256" t="s">
        <v>258</v>
      </c>
      <c r="H4256" t="s">
        <v>258</v>
      </c>
      <c r="I4256" t="s">
        <v>17</v>
      </c>
      <c r="J4256" t="s">
        <v>147</v>
      </c>
      <c r="K4256" s="2">
        <v>4</v>
      </c>
      <c r="L4256" t="s">
        <v>55</v>
      </c>
      <c r="M4256" t="s">
        <v>148</v>
      </c>
      <c r="N4256" t="s">
        <v>57</v>
      </c>
    </row>
    <row r="4257" spans="1:14" x14ac:dyDescent="0.25">
      <c r="A4257" s="2">
        <v>1</v>
      </c>
      <c r="B4257" s="2">
        <v>2016</v>
      </c>
      <c r="C4257" t="s">
        <v>378</v>
      </c>
      <c r="D4257" t="s">
        <v>204</v>
      </c>
      <c r="E4257" s="2">
        <v>1</v>
      </c>
      <c r="F4257" s="2">
        <v>0</v>
      </c>
      <c r="G4257" t="s">
        <v>258</v>
      </c>
      <c r="H4257" t="s">
        <v>258</v>
      </c>
      <c r="I4257" t="s">
        <v>17</v>
      </c>
      <c r="J4257" t="s">
        <v>149</v>
      </c>
      <c r="K4257" s="2">
        <v>5</v>
      </c>
      <c r="L4257" t="s">
        <v>55</v>
      </c>
      <c r="M4257" t="s">
        <v>150</v>
      </c>
      <c r="N4257" t="s">
        <v>185</v>
      </c>
    </row>
    <row r="4258" spans="1:14" x14ac:dyDescent="0.25">
      <c r="A4258" s="2">
        <v>1</v>
      </c>
      <c r="B4258" s="2">
        <v>2016</v>
      </c>
      <c r="C4258" t="s">
        <v>378</v>
      </c>
      <c r="D4258" t="s">
        <v>204</v>
      </c>
      <c r="E4258" s="2">
        <v>1</v>
      </c>
      <c r="F4258" s="2">
        <v>0</v>
      </c>
      <c r="G4258" t="s">
        <v>258</v>
      </c>
      <c r="H4258" t="s">
        <v>258</v>
      </c>
      <c r="I4258" t="s">
        <v>17</v>
      </c>
      <c r="J4258" t="s">
        <v>151</v>
      </c>
      <c r="K4258" s="3"/>
      <c r="L4258" t="s">
        <v>52</v>
      </c>
      <c r="M4258" t="s">
        <v>152</v>
      </c>
    </row>
    <row r="4259" spans="1:14" x14ac:dyDescent="0.25">
      <c r="A4259" s="2">
        <v>1</v>
      </c>
      <c r="B4259" s="2">
        <v>2016</v>
      </c>
      <c r="C4259" t="s">
        <v>378</v>
      </c>
      <c r="D4259" t="s">
        <v>204</v>
      </c>
      <c r="E4259" s="2">
        <v>1</v>
      </c>
      <c r="F4259" s="2">
        <v>0</v>
      </c>
      <c r="G4259" t="s">
        <v>258</v>
      </c>
      <c r="H4259" t="s">
        <v>258</v>
      </c>
      <c r="I4259" t="s">
        <v>17</v>
      </c>
      <c r="J4259" t="s">
        <v>153</v>
      </c>
      <c r="K4259" s="2">
        <v>4</v>
      </c>
      <c r="L4259" t="s">
        <v>75</v>
      </c>
      <c r="M4259" t="s">
        <v>154</v>
      </c>
      <c r="N4259" t="s">
        <v>209</v>
      </c>
    </row>
    <row r="4260" spans="1:14" x14ac:dyDescent="0.25">
      <c r="A4260" s="2">
        <v>1</v>
      </c>
      <c r="B4260" s="2">
        <v>2016</v>
      </c>
      <c r="C4260" t="s">
        <v>378</v>
      </c>
      <c r="D4260" t="s">
        <v>204</v>
      </c>
      <c r="E4260" s="2">
        <v>1</v>
      </c>
      <c r="F4260" s="2">
        <v>0</v>
      </c>
      <c r="G4260" t="s">
        <v>258</v>
      </c>
      <c r="H4260" t="s">
        <v>258</v>
      </c>
      <c r="I4260" t="s">
        <v>17</v>
      </c>
      <c r="J4260" t="s">
        <v>156</v>
      </c>
      <c r="K4260" s="2">
        <v>1</v>
      </c>
      <c r="L4260" t="s">
        <v>75</v>
      </c>
      <c r="M4260" t="s">
        <v>157</v>
      </c>
      <c r="N4260" t="s">
        <v>158</v>
      </c>
    </row>
    <row r="4261" spans="1:14" x14ac:dyDescent="0.25">
      <c r="A4261" s="2">
        <v>1</v>
      </c>
      <c r="B4261" s="2">
        <v>2016</v>
      </c>
      <c r="C4261" t="s">
        <v>378</v>
      </c>
      <c r="D4261" t="s">
        <v>204</v>
      </c>
      <c r="E4261" s="2">
        <v>1</v>
      </c>
      <c r="F4261" s="2">
        <v>0</v>
      </c>
      <c r="G4261" t="s">
        <v>258</v>
      </c>
      <c r="H4261" t="s">
        <v>258</v>
      </c>
      <c r="I4261" t="s">
        <v>17</v>
      </c>
      <c r="J4261" t="s">
        <v>159</v>
      </c>
      <c r="K4261" s="3"/>
      <c r="L4261" t="s">
        <v>52</v>
      </c>
      <c r="M4261" t="s">
        <v>160</v>
      </c>
    </row>
    <row r="4262" spans="1:14" x14ac:dyDescent="0.25">
      <c r="A4262" s="2">
        <v>1</v>
      </c>
      <c r="B4262" s="2">
        <v>2016</v>
      </c>
      <c r="C4262" t="s">
        <v>378</v>
      </c>
      <c r="D4262" t="s">
        <v>204</v>
      </c>
      <c r="E4262" s="2">
        <v>1</v>
      </c>
      <c r="F4262" s="2">
        <v>0</v>
      </c>
      <c r="G4262" t="s">
        <v>258</v>
      </c>
      <c r="H4262" t="s">
        <v>258</v>
      </c>
      <c r="I4262" t="s">
        <v>17</v>
      </c>
      <c r="J4262" t="s">
        <v>161</v>
      </c>
      <c r="K4262" s="3"/>
      <c r="L4262" t="s">
        <v>52</v>
      </c>
      <c r="M4262" t="s">
        <v>162</v>
      </c>
    </row>
    <row r="4263" spans="1:14" x14ac:dyDescent="0.25">
      <c r="A4263" s="2">
        <v>1</v>
      </c>
      <c r="B4263" s="2">
        <v>2016</v>
      </c>
      <c r="C4263" t="s">
        <v>378</v>
      </c>
      <c r="D4263" t="s">
        <v>204</v>
      </c>
      <c r="E4263" s="2">
        <v>1</v>
      </c>
      <c r="F4263" s="2">
        <v>0</v>
      </c>
      <c r="G4263" t="s">
        <v>258</v>
      </c>
      <c r="H4263" t="s">
        <v>258</v>
      </c>
      <c r="I4263" t="s">
        <v>17</v>
      </c>
      <c r="J4263" t="s">
        <v>163</v>
      </c>
      <c r="K4263" s="2">
        <v>1</v>
      </c>
      <c r="L4263" t="s">
        <v>52</v>
      </c>
      <c r="M4263" t="s">
        <v>164</v>
      </c>
      <c r="N4263" t="s">
        <v>165</v>
      </c>
    </row>
    <row r="4264" spans="1:14" x14ac:dyDescent="0.25">
      <c r="A4264" s="2">
        <v>1</v>
      </c>
      <c r="B4264" s="2">
        <v>2016</v>
      </c>
      <c r="C4264" t="s">
        <v>378</v>
      </c>
      <c r="D4264" t="s">
        <v>204</v>
      </c>
      <c r="E4264" s="2">
        <v>1</v>
      </c>
      <c r="F4264" s="2">
        <v>0</v>
      </c>
      <c r="G4264" t="s">
        <v>258</v>
      </c>
      <c r="H4264" t="s">
        <v>258</v>
      </c>
      <c r="I4264" t="s">
        <v>17</v>
      </c>
      <c r="J4264" t="s">
        <v>166</v>
      </c>
      <c r="K4264" s="2">
        <v>3</v>
      </c>
      <c r="L4264" t="s">
        <v>55</v>
      </c>
      <c r="M4264" t="s">
        <v>167</v>
      </c>
      <c r="N4264" t="s">
        <v>178</v>
      </c>
    </row>
    <row r="4265" spans="1:14" x14ac:dyDescent="0.25">
      <c r="A4265" s="2">
        <v>1</v>
      </c>
      <c r="B4265" s="2">
        <v>2016</v>
      </c>
      <c r="C4265" t="s">
        <v>379</v>
      </c>
      <c r="D4265" t="s">
        <v>169</v>
      </c>
      <c r="E4265" s="2">
        <v>0</v>
      </c>
      <c r="F4265" s="2">
        <v>1</v>
      </c>
      <c r="G4265" t="s">
        <v>306</v>
      </c>
      <c r="H4265" t="s">
        <v>306</v>
      </c>
      <c r="I4265" t="s">
        <v>21</v>
      </c>
      <c r="J4265" t="s">
        <v>51</v>
      </c>
      <c r="K4265" s="2">
        <v>6</v>
      </c>
      <c r="L4265" t="s">
        <v>52</v>
      </c>
      <c r="M4265" t="s">
        <v>53</v>
      </c>
      <c r="N4265" t="s">
        <v>172</v>
      </c>
    </row>
    <row r="4266" spans="1:14" x14ac:dyDescent="0.25">
      <c r="A4266" s="2">
        <v>1</v>
      </c>
      <c r="B4266" s="2">
        <v>2016</v>
      </c>
      <c r="C4266" t="s">
        <v>379</v>
      </c>
      <c r="D4266" t="s">
        <v>169</v>
      </c>
      <c r="E4266" s="2">
        <v>0</v>
      </c>
      <c r="F4266" s="2">
        <v>1</v>
      </c>
      <c r="G4266" t="s">
        <v>306</v>
      </c>
      <c r="H4266" t="s">
        <v>306</v>
      </c>
      <c r="I4266" t="s">
        <v>21</v>
      </c>
      <c r="J4266" t="s">
        <v>54</v>
      </c>
      <c r="K4266" s="2">
        <v>4</v>
      </c>
      <c r="L4266" t="s">
        <v>55</v>
      </c>
      <c r="M4266" t="s">
        <v>56</v>
      </c>
      <c r="N4266" t="s">
        <v>57</v>
      </c>
    </row>
    <row r="4267" spans="1:14" x14ac:dyDescent="0.25">
      <c r="A4267" s="2">
        <v>1</v>
      </c>
      <c r="B4267" s="2">
        <v>2016</v>
      </c>
      <c r="C4267" t="s">
        <v>379</v>
      </c>
      <c r="D4267" t="s">
        <v>169</v>
      </c>
      <c r="E4267" s="2">
        <v>0</v>
      </c>
      <c r="F4267" s="2">
        <v>1</v>
      </c>
      <c r="G4267" t="s">
        <v>306</v>
      </c>
      <c r="H4267" t="s">
        <v>306</v>
      </c>
      <c r="I4267" t="s">
        <v>21</v>
      </c>
      <c r="J4267" t="s">
        <v>58</v>
      </c>
      <c r="K4267" s="2">
        <v>4</v>
      </c>
      <c r="L4267" t="s">
        <v>55</v>
      </c>
      <c r="M4267" t="s">
        <v>59</v>
      </c>
      <c r="N4267" t="s">
        <v>57</v>
      </c>
    </row>
    <row r="4268" spans="1:14" x14ac:dyDescent="0.25">
      <c r="A4268" s="2">
        <v>1</v>
      </c>
      <c r="B4268" s="2">
        <v>2016</v>
      </c>
      <c r="C4268" t="s">
        <v>379</v>
      </c>
      <c r="D4268" t="s">
        <v>169</v>
      </c>
      <c r="E4268" s="2">
        <v>0</v>
      </c>
      <c r="F4268" s="2">
        <v>1</v>
      </c>
      <c r="G4268" t="s">
        <v>306</v>
      </c>
      <c r="H4268" t="s">
        <v>306</v>
      </c>
      <c r="I4268" t="s">
        <v>21</v>
      </c>
      <c r="J4268" t="s">
        <v>60</v>
      </c>
      <c r="K4268" s="2">
        <v>1</v>
      </c>
      <c r="L4268" t="s">
        <v>61</v>
      </c>
      <c r="M4268" t="s">
        <v>62</v>
      </c>
      <c r="N4268" t="s">
        <v>177</v>
      </c>
    </row>
    <row r="4269" spans="1:14" x14ac:dyDescent="0.25">
      <c r="A4269" s="2">
        <v>1</v>
      </c>
      <c r="B4269" s="2">
        <v>2016</v>
      </c>
      <c r="C4269" t="s">
        <v>379</v>
      </c>
      <c r="D4269" t="s">
        <v>169</v>
      </c>
      <c r="E4269" s="2">
        <v>0</v>
      </c>
      <c r="F4269" s="2">
        <v>1</v>
      </c>
      <c r="G4269" t="s">
        <v>306</v>
      </c>
      <c r="H4269" t="s">
        <v>306</v>
      </c>
      <c r="I4269" t="s">
        <v>21</v>
      </c>
      <c r="J4269" t="s">
        <v>64</v>
      </c>
      <c r="K4269" s="2">
        <v>3</v>
      </c>
      <c r="L4269" t="s">
        <v>65</v>
      </c>
      <c r="M4269" t="s">
        <v>66</v>
      </c>
      <c r="N4269" t="s">
        <v>67</v>
      </c>
    </row>
    <row r="4270" spans="1:14" x14ac:dyDescent="0.25">
      <c r="A4270" s="2">
        <v>1</v>
      </c>
      <c r="B4270" s="2">
        <v>2016</v>
      </c>
      <c r="C4270" t="s">
        <v>379</v>
      </c>
      <c r="D4270" t="s">
        <v>169</v>
      </c>
      <c r="E4270" s="2">
        <v>0</v>
      </c>
      <c r="F4270" s="2">
        <v>1</v>
      </c>
      <c r="G4270" t="s">
        <v>306</v>
      </c>
      <c r="H4270" t="s">
        <v>306</v>
      </c>
      <c r="I4270" t="s">
        <v>21</v>
      </c>
      <c r="J4270" t="s">
        <v>68</v>
      </c>
      <c r="K4270" s="2">
        <v>3</v>
      </c>
      <c r="L4270" t="s">
        <v>65</v>
      </c>
      <c r="M4270" t="s">
        <v>69</v>
      </c>
      <c r="N4270" t="s">
        <v>67</v>
      </c>
    </row>
    <row r="4271" spans="1:14" x14ac:dyDescent="0.25">
      <c r="A4271" s="2">
        <v>1</v>
      </c>
      <c r="B4271" s="2">
        <v>2016</v>
      </c>
      <c r="C4271" t="s">
        <v>379</v>
      </c>
      <c r="D4271" t="s">
        <v>169</v>
      </c>
      <c r="E4271" s="2">
        <v>0</v>
      </c>
      <c r="F4271" s="2">
        <v>1</v>
      </c>
      <c r="G4271" t="s">
        <v>306</v>
      </c>
      <c r="H4271" t="s">
        <v>306</v>
      </c>
      <c r="I4271" t="s">
        <v>21</v>
      </c>
      <c r="J4271" t="s">
        <v>70</v>
      </c>
      <c r="K4271" s="2">
        <v>3</v>
      </c>
      <c r="L4271" t="s">
        <v>65</v>
      </c>
      <c r="M4271" t="s">
        <v>71</v>
      </c>
      <c r="N4271" t="s">
        <v>67</v>
      </c>
    </row>
    <row r="4272" spans="1:14" x14ac:dyDescent="0.25">
      <c r="A4272" s="2">
        <v>1</v>
      </c>
      <c r="B4272" s="2">
        <v>2016</v>
      </c>
      <c r="C4272" t="s">
        <v>379</v>
      </c>
      <c r="D4272" t="s">
        <v>169</v>
      </c>
      <c r="E4272" s="2">
        <v>0</v>
      </c>
      <c r="F4272" s="2">
        <v>1</v>
      </c>
      <c r="G4272" t="s">
        <v>306</v>
      </c>
      <c r="H4272" t="s">
        <v>306</v>
      </c>
      <c r="I4272" t="s">
        <v>21</v>
      </c>
      <c r="J4272" t="s">
        <v>72</v>
      </c>
      <c r="K4272" s="2">
        <v>4</v>
      </c>
      <c r="L4272" t="s">
        <v>52</v>
      </c>
      <c r="M4272" t="s">
        <v>73</v>
      </c>
      <c r="N4272" t="s">
        <v>262</v>
      </c>
    </row>
    <row r="4273" spans="1:14" x14ac:dyDescent="0.25">
      <c r="A4273" s="2">
        <v>1</v>
      </c>
      <c r="B4273" s="2">
        <v>2016</v>
      </c>
      <c r="C4273" t="s">
        <v>379</v>
      </c>
      <c r="D4273" t="s">
        <v>169</v>
      </c>
      <c r="E4273" s="2">
        <v>0</v>
      </c>
      <c r="F4273" s="2">
        <v>1</v>
      </c>
      <c r="G4273" t="s">
        <v>306</v>
      </c>
      <c r="H4273" t="s">
        <v>306</v>
      </c>
      <c r="I4273" t="s">
        <v>21</v>
      </c>
      <c r="J4273" t="s">
        <v>74</v>
      </c>
      <c r="K4273" s="2">
        <v>1</v>
      </c>
      <c r="L4273" t="s">
        <v>75</v>
      </c>
      <c r="M4273" t="s">
        <v>76</v>
      </c>
      <c r="N4273" t="s">
        <v>77</v>
      </c>
    </row>
    <row r="4274" spans="1:14" x14ac:dyDescent="0.25">
      <c r="A4274" s="2">
        <v>1</v>
      </c>
      <c r="B4274" s="2">
        <v>2016</v>
      </c>
      <c r="C4274" t="s">
        <v>379</v>
      </c>
      <c r="D4274" t="s">
        <v>169</v>
      </c>
      <c r="E4274" s="2">
        <v>0</v>
      </c>
      <c r="F4274" s="2">
        <v>1</v>
      </c>
      <c r="G4274" t="s">
        <v>306</v>
      </c>
      <c r="H4274" t="s">
        <v>306</v>
      </c>
      <c r="I4274" t="s">
        <v>21</v>
      </c>
      <c r="J4274" t="s">
        <v>78</v>
      </c>
      <c r="K4274" s="2">
        <v>6</v>
      </c>
      <c r="L4274" t="s">
        <v>75</v>
      </c>
      <c r="M4274" t="s">
        <v>79</v>
      </c>
      <c r="N4274" t="s">
        <v>307</v>
      </c>
    </row>
    <row r="4275" spans="1:14" x14ac:dyDescent="0.25">
      <c r="A4275" s="2">
        <v>1</v>
      </c>
      <c r="B4275" s="2">
        <v>2016</v>
      </c>
      <c r="C4275" t="s">
        <v>379</v>
      </c>
      <c r="D4275" t="s">
        <v>169</v>
      </c>
      <c r="E4275" s="2">
        <v>0</v>
      </c>
      <c r="F4275" s="2">
        <v>1</v>
      </c>
      <c r="G4275" t="s">
        <v>306</v>
      </c>
      <c r="H4275" t="s">
        <v>306</v>
      </c>
      <c r="I4275" t="s">
        <v>21</v>
      </c>
      <c r="J4275" t="s">
        <v>81</v>
      </c>
      <c r="K4275" s="2">
        <v>6</v>
      </c>
      <c r="L4275" t="s">
        <v>75</v>
      </c>
      <c r="M4275" t="s">
        <v>82</v>
      </c>
      <c r="N4275" t="s">
        <v>294</v>
      </c>
    </row>
    <row r="4276" spans="1:14" x14ac:dyDescent="0.25">
      <c r="A4276" s="2">
        <v>1</v>
      </c>
      <c r="B4276" s="2">
        <v>2016</v>
      </c>
      <c r="C4276" t="s">
        <v>379</v>
      </c>
      <c r="D4276" t="s">
        <v>169</v>
      </c>
      <c r="E4276" s="2">
        <v>0</v>
      </c>
      <c r="F4276" s="2">
        <v>1</v>
      </c>
      <c r="G4276" t="s">
        <v>306</v>
      </c>
      <c r="H4276" t="s">
        <v>306</v>
      </c>
      <c r="I4276" t="s">
        <v>21</v>
      </c>
      <c r="J4276" t="s">
        <v>84</v>
      </c>
      <c r="K4276" s="2">
        <v>4</v>
      </c>
      <c r="L4276" t="s">
        <v>85</v>
      </c>
      <c r="M4276" t="s">
        <v>86</v>
      </c>
      <c r="N4276" t="s">
        <v>87</v>
      </c>
    </row>
    <row r="4277" spans="1:14" x14ac:dyDescent="0.25">
      <c r="A4277" s="2">
        <v>1</v>
      </c>
      <c r="B4277" s="2">
        <v>2016</v>
      </c>
      <c r="C4277" t="s">
        <v>379</v>
      </c>
      <c r="D4277" t="s">
        <v>169</v>
      </c>
      <c r="E4277" s="2">
        <v>0</v>
      </c>
      <c r="F4277" s="2">
        <v>1</v>
      </c>
      <c r="G4277" t="s">
        <v>306</v>
      </c>
      <c r="H4277" t="s">
        <v>306</v>
      </c>
      <c r="I4277" t="s">
        <v>21</v>
      </c>
      <c r="J4277" t="s">
        <v>88</v>
      </c>
      <c r="K4277" s="2">
        <v>4</v>
      </c>
      <c r="L4277" t="s">
        <v>85</v>
      </c>
      <c r="M4277" t="s">
        <v>89</v>
      </c>
      <c r="N4277" t="s">
        <v>87</v>
      </c>
    </row>
    <row r="4278" spans="1:14" x14ac:dyDescent="0.25">
      <c r="A4278" s="2">
        <v>1</v>
      </c>
      <c r="B4278" s="2">
        <v>2016</v>
      </c>
      <c r="C4278" t="s">
        <v>379</v>
      </c>
      <c r="D4278" t="s">
        <v>169</v>
      </c>
      <c r="E4278" s="2">
        <v>0</v>
      </c>
      <c r="F4278" s="2">
        <v>1</v>
      </c>
      <c r="G4278" t="s">
        <v>306</v>
      </c>
      <c r="H4278" t="s">
        <v>306</v>
      </c>
      <c r="I4278" t="s">
        <v>21</v>
      </c>
      <c r="J4278" t="s">
        <v>90</v>
      </c>
      <c r="K4278" s="2">
        <v>3</v>
      </c>
      <c r="L4278" t="s">
        <v>75</v>
      </c>
      <c r="M4278" t="s">
        <v>91</v>
      </c>
      <c r="N4278" t="s">
        <v>95</v>
      </c>
    </row>
    <row r="4279" spans="1:14" x14ac:dyDescent="0.25">
      <c r="A4279" s="2">
        <v>1</v>
      </c>
      <c r="B4279" s="2">
        <v>2016</v>
      </c>
      <c r="C4279" t="s">
        <v>379</v>
      </c>
      <c r="D4279" t="s">
        <v>169</v>
      </c>
      <c r="E4279" s="2">
        <v>0</v>
      </c>
      <c r="F4279" s="2">
        <v>1</v>
      </c>
      <c r="G4279" t="s">
        <v>306</v>
      </c>
      <c r="H4279" t="s">
        <v>306</v>
      </c>
      <c r="I4279" t="s">
        <v>21</v>
      </c>
      <c r="J4279" t="s">
        <v>93</v>
      </c>
      <c r="K4279" s="2">
        <v>3</v>
      </c>
      <c r="L4279" t="s">
        <v>75</v>
      </c>
      <c r="M4279" t="s">
        <v>94</v>
      </c>
      <c r="N4279" t="s">
        <v>95</v>
      </c>
    </row>
    <row r="4280" spans="1:14" x14ac:dyDescent="0.25">
      <c r="A4280" s="2">
        <v>1</v>
      </c>
      <c r="B4280" s="2">
        <v>2016</v>
      </c>
      <c r="C4280" t="s">
        <v>379</v>
      </c>
      <c r="D4280" t="s">
        <v>169</v>
      </c>
      <c r="E4280" s="2">
        <v>0</v>
      </c>
      <c r="F4280" s="2">
        <v>1</v>
      </c>
      <c r="G4280" t="s">
        <v>306</v>
      </c>
      <c r="H4280" t="s">
        <v>306</v>
      </c>
      <c r="I4280" t="s">
        <v>21</v>
      </c>
      <c r="J4280" t="s">
        <v>96</v>
      </c>
      <c r="K4280" s="2">
        <v>4</v>
      </c>
      <c r="L4280" t="s">
        <v>75</v>
      </c>
      <c r="M4280" t="s">
        <v>97</v>
      </c>
      <c r="N4280" t="s">
        <v>92</v>
      </c>
    </row>
    <row r="4281" spans="1:14" x14ac:dyDescent="0.25">
      <c r="A4281" s="2">
        <v>1</v>
      </c>
      <c r="B4281" s="2">
        <v>2016</v>
      </c>
      <c r="C4281" t="s">
        <v>379</v>
      </c>
      <c r="D4281" t="s">
        <v>169</v>
      </c>
      <c r="E4281" s="2">
        <v>0</v>
      </c>
      <c r="F4281" s="2">
        <v>1</v>
      </c>
      <c r="G4281" t="s">
        <v>306</v>
      </c>
      <c r="H4281" t="s">
        <v>306</v>
      </c>
      <c r="I4281" t="s">
        <v>21</v>
      </c>
      <c r="J4281" t="s">
        <v>98</v>
      </c>
      <c r="K4281" s="2">
        <v>4</v>
      </c>
      <c r="L4281" t="s">
        <v>85</v>
      </c>
      <c r="M4281" t="s">
        <v>99</v>
      </c>
      <c r="N4281" t="s">
        <v>87</v>
      </c>
    </row>
    <row r="4282" spans="1:14" x14ac:dyDescent="0.25">
      <c r="A4282" s="2">
        <v>1</v>
      </c>
      <c r="B4282" s="2">
        <v>2016</v>
      </c>
      <c r="C4282" t="s">
        <v>379</v>
      </c>
      <c r="D4282" t="s">
        <v>169</v>
      </c>
      <c r="E4282" s="2">
        <v>0</v>
      </c>
      <c r="F4282" s="2">
        <v>1</v>
      </c>
      <c r="G4282" t="s">
        <v>306</v>
      </c>
      <c r="H4282" t="s">
        <v>306</v>
      </c>
      <c r="I4282" t="s">
        <v>21</v>
      </c>
      <c r="J4282" t="s">
        <v>100</v>
      </c>
      <c r="K4282" s="3"/>
      <c r="L4282" t="s">
        <v>61</v>
      </c>
      <c r="M4282" t="s">
        <v>101</v>
      </c>
    </row>
    <row r="4283" spans="1:14" x14ac:dyDescent="0.25">
      <c r="A4283" s="2">
        <v>1</v>
      </c>
      <c r="B4283" s="2">
        <v>2016</v>
      </c>
      <c r="C4283" t="s">
        <v>379</v>
      </c>
      <c r="D4283" t="s">
        <v>169</v>
      </c>
      <c r="E4283" s="2">
        <v>0</v>
      </c>
      <c r="F4283" s="2">
        <v>1</v>
      </c>
      <c r="G4283" t="s">
        <v>306</v>
      </c>
      <c r="H4283" t="s">
        <v>306</v>
      </c>
      <c r="I4283" t="s">
        <v>21</v>
      </c>
      <c r="J4283" t="s">
        <v>102</v>
      </c>
      <c r="K4283" s="3"/>
      <c r="L4283" t="s">
        <v>61</v>
      </c>
      <c r="M4283" t="s">
        <v>103</v>
      </c>
    </row>
    <row r="4284" spans="1:14" x14ac:dyDescent="0.25">
      <c r="A4284" s="2">
        <v>1</v>
      </c>
      <c r="B4284" s="2">
        <v>2016</v>
      </c>
      <c r="C4284" t="s">
        <v>379</v>
      </c>
      <c r="D4284" t="s">
        <v>169</v>
      </c>
      <c r="E4284" s="2">
        <v>0</v>
      </c>
      <c r="F4284" s="2">
        <v>1</v>
      </c>
      <c r="G4284" t="s">
        <v>306</v>
      </c>
      <c r="H4284" t="s">
        <v>306</v>
      </c>
      <c r="I4284" t="s">
        <v>21</v>
      </c>
      <c r="J4284" t="s">
        <v>104</v>
      </c>
      <c r="K4284" s="3"/>
      <c r="L4284" t="s">
        <v>61</v>
      </c>
      <c r="M4284" t="s">
        <v>105</v>
      </c>
    </row>
    <row r="4285" spans="1:14" x14ac:dyDescent="0.25">
      <c r="A4285" s="2">
        <v>1</v>
      </c>
      <c r="B4285" s="2">
        <v>2016</v>
      </c>
      <c r="C4285" t="s">
        <v>379</v>
      </c>
      <c r="D4285" t="s">
        <v>169</v>
      </c>
      <c r="E4285" s="2">
        <v>0</v>
      </c>
      <c r="F4285" s="2">
        <v>1</v>
      </c>
      <c r="G4285" t="s">
        <v>306</v>
      </c>
      <c r="H4285" t="s">
        <v>306</v>
      </c>
      <c r="I4285" t="s">
        <v>21</v>
      </c>
      <c r="J4285" t="s">
        <v>106</v>
      </c>
      <c r="K4285" s="3"/>
      <c r="L4285" t="s">
        <v>61</v>
      </c>
      <c r="M4285" t="s">
        <v>107</v>
      </c>
    </row>
    <row r="4286" spans="1:14" x14ac:dyDescent="0.25">
      <c r="A4286" s="2">
        <v>1</v>
      </c>
      <c r="B4286" s="2">
        <v>2016</v>
      </c>
      <c r="C4286" t="s">
        <v>379</v>
      </c>
      <c r="D4286" t="s">
        <v>169</v>
      </c>
      <c r="E4286" s="2">
        <v>0</v>
      </c>
      <c r="F4286" s="2">
        <v>1</v>
      </c>
      <c r="G4286" t="s">
        <v>306</v>
      </c>
      <c r="H4286" t="s">
        <v>306</v>
      </c>
      <c r="I4286" t="s">
        <v>21</v>
      </c>
      <c r="J4286" t="s">
        <v>108</v>
      </c>
      <c r="K4286" s="3"/>
      <c r="L4286" t="s">
        <v>61</v>
      </c>
      <c r="M4286" t="s">
        <v>109</v>
      </c>
    </row>
    <row r="4287" spans="1:14" x14ac:dyDescent="0.25">
      <c r="A4287" s="2">
        <v>1</v>
      </c>
      <c r="B4287" s="2">
        <v>2016</v>
      </c>
      <c r="C4287" t="s">
        <v>379</v>
      </c>
      <c r="D4287" t="s">
        <v>169</v>
      </c>
      <c r="E4287" s="2">
        <v>0</v>
      </c>
      <c r="F4287" s="2">
        <v>1</v>
      </c>
      <c r="G4287" t="s">
        <v>306</v>
      </c>
      <c r="H4287" t="s">
        <v>306</v>
      </c>
      <c r="I4287" t="s">
        <v>21</v>
      </c>
      <c r="J4287" t="s">
        <v>110</v>
      </c>
      <c r="K4287" s="2">
        <v>1</v>
      </c>
      <c r="L4287" t="s">
        <v>61</v>
      </c>
      <c r="M4287" t="s">
        <v>111</v>
      </c>
      <c r="N4287" t="s">
        <v>308</v>
      </c>
    </row>
    <row r="4288" spans="1:14" x14ac:dyDescent="0.25">
      <c r="A4288" s="2">
        <v>1</v>
      </c>
      <c r="B4288" s="2">
        <v>2016</v>
      </c>
      <c r="C4288" t="s">
        <v>379</v>
      </c>
      <c r="D4288" t="s">
        <v>169</v>
      </c>
      <c r="E4288" s="2">
        <v>0</v>
      </c>
      <c r="F4288" s="2">
        <v>1</v>
      </c>
      <c r="G4288" t="s">
        <v>306</v>
      </c>
      <c r="H4288" t="s">
        <v>306</v>
      </c>
      <c r="I4288" t="s">
        <v>21</v>
      </c>
      <c r="J4288" t="s">
        <v>112</v>
      </c>
      <c r="K4288" s="3"/>
      <c r="L4288" t="s">
        <v>61</v>
      </c>
      <c r="M4288" t="s">
        <v>113</v>
      </c>
    </row>
    <row r="4289" spans="1:14" x14ac:dyDescent="0.25">
      <c r="A4289" s="2">
        <v>1</v>
      </c>
      <c r="B4289" s="2">
        <v>2016</v>
      </c>
      <c r="C4289" t="s">
        <v>379</v>
      </c>
      <c r="D4289" t="s">
        <v>169</v>
      </c>
      <c r="E4289" s="2">
        <v>0</v>
      </c>
      <c r="F4289" s="2">
        <v>1</v>
      </c>
      <c r="G4289" t="s">
        <v>306</v>
      </c>
      <c r="H4289" t="s">
        <v>306</v>
      </c>
      <c r="I4289" t="s">
        <v>21</v>
      </c>
      <c r="J4289" t="s">
        <v>114</v>
      </c>
      <c r="K4289" s="3"/>
      <c r="L4289" t="s">
        <v>61</v>
      </c>
      <c r="M4289" t="s">
        <v>115</v>
      </c>
    </row>
    <row r="4290" spans="1:14" x14ac:dyDescent="0.25">
      <c r="A4290" s="2">
        <v>1</v>
      </c>
      <c r="B4290" s="2">
        <v>2016</v>
      </c>
      <c r="C4290" t="s">
        <v>379</v>
      </c>
      <c r="D4290" t="s">
        <v>169</v>
      </c>
      <c r="E4290" s="2">
        <v>0</v>
      </c>
      <c r="F4290" s="2">
        <v>1</v>
      </c>
      <c r="G4290" t="s">
        <v>306</v>
      </c>
      <c r="H4290" t="s">
        <v>306</v>
      </c>
      <c r="I4290" t="s">
        <v>21</v>
      </c>
      <c r="J4290" t="s">
        <v>116</v>
      </c>
      <c r="K4290" s="2">
        <v>3</v>
      </c>
      <c r="L4290" t="s">
        <v>65</v>
      </c>
      <c r="M4290" t="s">
        <v>117</v>
      </c>
      <c r="N4290" t="s">
        <v>67</v>
      </c>
    </row>
    <row r="4291" spans="1:14" x14ac:dyDescent="0.25">
      <c r="A4291" s="2">
        <v>1</v>
      </c>
      <c r="B4291" s="2">
        <v>2016</v>
      </c>
      <c r="C4291" t="s">
        <v>379</v>
      </c>
      <c r="D4291" t="s">
        <v>169</v>
      </c>
      <c r="E4291" s="2">
        <v>0</v>
      </c>
      <c r="F4291" s="2">
        <v>1</v>
      </c>
      <c r="G4291" t="s">
        <v>306</v>
      </c>
      <c r="H4291" t="s">
        <v>306</v>
      </c>
      <c r="I4291" t="s">
        <v>21</v>
      </c>
      <c r="J4291" t="s">
        <v>118</v>
      </c>
      <c r="K4291" s="2">
        <v>4</v>
      </c>
      <c r="L4291" t="s">
        <v>55</v>
      </c>
      <c r="M4291" t="s">
        <v>119</v>
      </c>
      <c r="N4291" t="s">
        <v>57</v>
      </c>
    </row>
    <row r="4292" spans="1:14" x14ac:dyDescent="0.25">
      <c r="A4292" s="2">
        <v>1</v>
      </c>
      <c r="B4292" s="2">
        <v>2016</v>
      </c>
      <c r="C4292" t="s">
        <v>379</v>
      </c>
      <c r="D4292" t="s">
        <v>169</v>
      </c>
      <c r="E4292" s="2">
        <v>0</v>
      </c>
      <c r="F4292" s="2">
        <v>1</v>
      </c>
      <c r="G4292" t="s">
        <v>306</v>
      </c>
      <c r="H4292" t="s">
        <v>306</v>
      </c>
      <c r="I4292" t="s">
        <v>21</v>
      </c>
      <c r="J4292" t="s">
        <v>120</v>
      </c>
      <c r="K4292" s="2">
        <v>3</v>
      </c>
      <c r="L4292" t="s">
        <v>65</v>
      </c>
      <c r="M4292" t="s">
        <v>121</v>
      </c>
      <c r="N4292" t="s">
        <v>67</v>
      </c>
    </row>
    <row r="4293" spans="1:14" x14ac:dyDescent="0.25">
      <c r="A4293" s="2">
        <v>1</v>
      </c>
      <c r="B4293" s="2">
        <v>2016</v>
      </c>
      <c r="C4293" t="s">
        <v>379</v>
      </c>
      <c r="D4293" t="s">
        <v>169</v>
      </c>
      <c r="E4293" s="2">
        <v>0</v>
      </c>
      <c r="F4293" s="2">
        <v>1</v>
      </c>
      <c r="G4293" t="s">
        <v>306</v>
      </c>
      <c r="H4293" t="s">
        <v>306</v>
      </c>
      <c r="I4293" t="s">
        <v>21</v>
      </c>
      <c r="J4293" t="s">
        <v>122</v>
      </c>
      <c r="K4293" s="2">
        <v>4</v>
      </c>
      <c r="L4293" t="s">
        <v>85</v>
      </c>
      <c r="M4293" t="s">
        <v>123</v>
      </c>
      <c r="N4293" t="s">
        <v>87</v>
      </c>
    </row>
    <row r="4294" spans="1:14" x14ac:dyDescent="0.25">
      <c r="A4294" s="2">
        <v>1</v>
      </c>
      <c r="B4294" s="2">
        <v>2016</v>
      </c>
      <c r="C4294" t="s">
        <v>379</v>
      </c>
      <c r="D4294" t="s">
        <v>169</v>
      </c>
      <c r="E4294" s="2">
        <v>0</v>
      </c>
      <c r="F4294" s="2">
        <v>1</v>
      </c>
      <c r="G4294" t="s">
        <v>306</v>
      </c>
      <c r="H4294" t="s">
        <v>306</v>
      </c>
      <c r="I4294" t="s">
        <v>21</v>
      </c>
      <c r="J4294" t="s">
        <v>124</v>
      </c>
      <c r="K4294" s="2">
        <v>3</v>
      </c>
      <c r="L4294" t="s">
        <v>85</v>
      </c>
      <c r="M4294" t="s">
        <v>125</v>
      </c>
      <c r="N4294" t="s">
        <v>126</v>
      </c>
    </row>
    <row r="4295" spans="1:14" x14ac:dyDescent="0.25">
      <c r="A4295" s="2">
        <v>1</v>
      </c>
      <c r="B4295" s="2">
        <v>2016</v>
      </c>
      <c r="C4295" t="s">
        <v>379</v>
      </c>
      <c r="D4295" t="s">
        <v>169</v>
      </c>
      <c r="E4295" s="2">
        <v>0</v>
      </c>
      <c r="F4295" s="2">
        <v>1</v>
      </c>
      <c r="G4295" t="s">
        <v>306</v>
      </c>
      <c r="H4295" t="s">
        <v>306</v>
      </c>
      <c r="I4295" t="s">
        <v>21</v>
      </c>
      <c r="J4295" t="s">
        <v>127</v>
      </c>
      <c r="K4295" s="2">
        <v>3</v>
      </c>
      <c r="L4295" t="s">
        <v>85</v>
      </c>
      <c r="M4295" t="s">
        <v>128</v>
      </c>
      <c r="N4295" t="s">
        <v>126</v>
      </c>
    </row>
    <row r="4296" spans="1:14" x14ac:dyDescent="0.25">
      <c r="A4296" s="2">
        <v>1</v>
      </c>
      <c r="B4296" s="2">
        <v>2016</v>
      </c>
      <c r="C4296" t="s">
        <v>379</v>
      </c>
      <c r="D4296" t="s">
        <v>169</v>
      </c>
      <c r="E4296" s="2">
        <v>0</v>
      </c>
      <c r="F4296" s="2">
        <v>1</v>
      </c>
      <c r="G4296" t="s">
        <v>306</v>
      </c>
      <c r="H4296" t="s">
        <v>306</v>
      </c>
      <c r="I4296" t="s">
        <v>21</v>
      </c>
      <c r="J4296" t="s">
        <v>129</v>
      </c>
      <c r="K4296" s="2">
        <v>4</v>
      </c>
      <c r="L4296" t="s">
        <v>85</v>
      </c>
      <c r="M4296" t="s">
        <v>130</v>
      </c>
      <c r="N4296" t="s">
        <v>87</v>
      </c>
    </row>
    <row r="4297" spans="1:14" x14ac:dyDescent="0.25">
      <c r="A4297" s="2">
        <v>1</v>
      </c>
      <c r="B4297" s="2">
        <v>2016</v>
      </c>
      <c r="C4297" t="s">
        <v>379</v>
      </c>
      <c r="D4297" t="s">
        <v>169</v>
      </c>
      <c r="E4297" s="2">
        <v>0</v>
      </c>
      <c r="F4297" s="2">
        <v>1</v>
      </c>
      <c r="G4297" t="s">
        <v>306</v>
      </c>
      <c r="H4297" t="s">
        <v>306</v>
      </c>
      <c r="I4297" t="s">
        <v>21</v>
      </c>
      <c r="J4297" t="s">
        <v>131</v>
      </c>
      <c r="K4297" s="2">
        <v>4</v>
      </c>
      <c r="L4297" t="s">
        <v>85</v>
      </c>
      <c r="M4297" t="s">
        <v>132</v>
      </c>
      <c r="N4297" t="s">
        <v>87</v>
      </c>
    </row>
    <row r="4298" spans="1:14" x14ac:dyDescent="0.25">
      <c r="A4298" s="2">
        <v>1</v>
      </c>
      <c r="B4298" s="2">
        <v>2016</v>
      </c>
      <c r="C4298" t="s">
        <v>379</v>
      </c>
      <c r="D4298" t="s">
        <v>169</v>
      </c>
      <c r="E4298" s="2">
        <v>0</v>
      </c>
      <c r="F4298" s="2">
        <v>1</v>
      </c>
      <c r="G4298" t="s">
        <v>306</v>
      </c>
      <c r="H4298" t="s">
        <v>306</v>
      </c>
      <c r="I4298" t="s">
        <v>21</v>
      </c>
      <c r="J4298" t="s">
        <v>133</v>
      </c>
      <c r="K4298" s="2">
        <v>1</v>
      </c>
      <c r="L4298" t="s">
        <v>52</v>
      </c>
      <c r="M4298" t="s">
        <v>134</v>
      </c>
      <c r="N4298" t="s">
        <v>177</v>
      </c>
    </row>
    <row r="4299" spans="1:14" x14ac:dyDescent="0.25">
      <c r="A4299" s="2">
        <v>1</v>
      </c>
      <c r="B4299" s="2">
        <v>2016</v>
      </c>
      <c r="C4299" t="s">
        <v>379</v>
      </c>
      <c r="D4299" t="s">
        <v>169</v>
      </c>
      <c r="E4299" s="2">
        <v>0</v>
      </c>
      <c r="F4299" s="2">
        <v>1</v>
      </c>
      <c r="G4299" t="s">
        <v>306</v>
      </c>
      <c r="H4299" t="s">
        <v>306</v>
      </c>
      <c r="I4299" t="s">
        <v>21</v>
      </c>
      <c r="J4299" t="s">
        <v>135</v>
      </c>
      <c r="K4299" s="2">
        <v>4</v>
      </c>
      <c r="L4299" t="s">
        <v>55</v>
      </c>
      <c r="M4299" t="s">
        <v>136</v>
      </c>
      <c r="N4299" t="s">
        <v>57</v>
      </c>
    </row>
    <row r="4300" spans="1:14" x14ac:dyDescent="0.25">
      <c r="A4300" s="2">
        <v>1</v>
      </c>
      <c r="B4300" s="2">
        <v>2016</v>
      </c>
      <c r="C4300" t="s">
        <v>379</v>
      </c>
      <c r="D4300" t="s">
        <v>169</v>
      </c>
      <c r="E4300" s="2">
        <v>0</v>
      </c>
      <c r="F4300" s="2">
        <v>1</v>
      </c>
      <c r="G4300" t="s">
        <v>306</v>
      </c>
      <c r="H4300" t="s">
        <v>306</v>
      </c>
      <c r="I4300" t="s">
        <v>21</v>
      </c>
      <c r="J4300" t="s">
        <v>137</v>
      </c>
      <c r="K4300" s="2">
        <v>4</v>
      </c>
      <c r="L4300" t="s">
        <v>55</v>
      </c>
      <c r="M4300" t="s">
        <v>138</v>
      </c>
      <c r="N4300" t="s">
        <v>57</v>
      </c>
    </row>
    <row r="4301" spans="1:14" x14ac:dyDescent="0.25">
      <c r="A4301" s="2">
        <v>1</v>
      </c>
      <c r="B4301" s="2">
        <v>2016</v>
      </c>
      <c r="C4301" t="s">
        <v>379</v>
      </c>
      <c r="D4301" t="s">
        <v>169</v>
      </c>
      <c r="E4301" s="2">
        <v>0</v>
      </c>
      <c r="F4301" s="2">
        <v>1</v>
      </c>
      <c r="G4301" t="s">
        <v>306</v>
      </c>
      <c r="H4301" t="s">
        <v>306</v>
      </c>
      <c r="I4301" t="s">
        <v>21</v>
      </c>
      <c r="J4301" t="s">
        <v>139</v>
      </c>
      <c r="K4301" s="2">
        <v>4</v>
      </c>
      <c r="L4301" t="s">
        <v>85</v>
      </c>
      <c r="M4301" t="s">
        <v>140</v>
      </c>
      <c r="N4301" t="s">
        <v>87</v>
      </c>
    </row>
    <row r="4302" spans="1:14" x14ac:dyDescent="0.25">
      <c r="A4302" s="2">
        <v>1</v>
      </c>
      <c r="B4302" s="2">
        <v>2016</v>
      </c>
      <c r="C4302" t="s">
        <v>379</v>
      </c>
      <c r="D4302" t="s">
        <v>169</v>
      </c>
      <c r="E4302" s="2">
        <v>0</v>
      </c>
      <c r="F4302" s="2">
        <v>1</v>
      </c>
      <c r="G4302" t="s">
        <v>306</v>
      </c>
      <c r="H4302" t="s">
        <v>306</v>
      </c>
      <c r="I4302" t="s">
        <v>21</v>
      </c>
      <c r="J4302" t="s">
        <v>141</v>
      </c>
      <c r="K4302" s="2">
        <v>4</v>
      </c>
      <c r="L4302" t="s">
        <v>85</v>
      </c>
      <c r="M4302" t="s">
        <v>142</v>
      </c>
      <c r="N4302" t="s">
        <v>87</v>
      </c>
    </row>
    <row r="4303" spans="1:14" x14ac:dyDescent="0.25">
      <c r="A4303" s="2">
        <v>1</v>
      </c>
      <c r="B4303" s="2">
        <v>2016</v>
      </c>
      <c r="C4303" t="s">
        <v>379</v>
      </c>
      <c r="D4303" t="s">
        <v>169</v>
      </c>
      <c r="E4303" s="2">
        <v>0</v>
      </c>
      <c r="F4303" s="2">
        <v>1</v>
      </c>
      <c r="G4303" t="s">
        <v>306</v>
      </c>
      <c r="H4303" t="s">
        <v>306</v>
      </c>
      <c r="I4303" t="s">
        <v>21</v>
      </c>
      <c r="J4303" t="s">
        <v>143</v>
      </c>
      <c r="K4303" s="2">
        <v>4</v>
      </c>
      <c r="L4303" t="s">
        <v>85</v>
      </c>
      <c r="M4303" t="s">
        <v>144</v>
      </c>
      <c r="N4303" t="s">
        <v>87</v>
      </c>
    </row>
    <row r="4304" spans="1:14" x14ac:dyDescent="0.25">
      <c r="A4304" s="2">
        <v>1</v>
      </c>
      <c r="B4304" s="2">
        <v>2016</v>
      </c>
      <c r="C4304" t="s">
        <v>379</v>
      </c>
      <c r="D4304" t="s">
        <v>169</v>
      </c>
      <c r="E4304" s="2">
        <v>0</v>
      </c>
      <c r="F4304" s="2">
        <v>1</v>
      </c>
      <c r="G4304" t="s">
        <v>306</v>
      </c>
      <c r="H4304" t="s">
        <v>306</v>
      </c>
      <c r="I4304" t="s">
        <v>21</v>
      </c>
      <c r="J4304" t="s">
        <v>145</v>
      </c>
      <c r="K4304" s="2">
        <v>4</v>
      </c>
      <c r="L4304" t="s">
        <v>55</v>
      </c>
      <c r="M4304" t="s">
        <v>146</v>
      </c>
      <c r="N4304" t="s">
        <v>57</v>
      </c>
    </row>
    <row r="4305" spans="1:14" x14ac:dyDescent="0.25">
      <c r="A4305" s="2">
        <v>1</v>
      </c>
      <c r="B4305" s="2">
        <v>2016</v>
      </c>
      <c r="C4305" t="s">
        <v>379</v>
      </c>
      <c r="D4305" t="s">
        <v>169</v>
      </c>
      <c r="E4305" s="2">
        <v>0</v>
      </c>
      <c r="F4305" s="2">
        <v>1</v>
      </c>
      <c r="G4305" t="s">
        <v>306</v>
      </c>
      <c r="H4305" t="s">
        <v>306</v>
      </c>
      <c r="I4305" t="s">
        <v>21</v>
      </c>
      <c r="J4305" t="s">
        <v>147</v>
      </c>
      <c r="K4305" s="2">
        <v>4</v>
      </c>
      <c r="L4305" t="s">
        <v>55</v>
      </c>
      <c r="M4305" t="s">
        <v>148</v>
      </c>
      <c r="N4305" t="s">
        <v>57</v>
      </c>
    </row>
    <row r="4306" spans="1:14" x14ac:dyDescent="0.25">
      <c r="A4306" s="2">
        <v>1</v>
      </c>
      <c r="B4306" s="2">
        <v>2016</v>
      </c>
      <c r="C4306" t="s">
        <v>379</v>
      </c>
      <c r="D4306" t="s">
        <v>169</v>
      </c>
      <c r="E4306" s="2">
        <v>0</v>
      </c>
      <c r="F4306" s="2">
        <v>1</v>
      </c>
      <c r="G4306" t="s">
        <v>306</v>
      </c>
      <c r="H4306" t="s">
        <v>306</v>
      </c>
      <c r="I4306" t="s">
        <v>21</v>
      </c>
      <c r="J4306" t="s">
        <v>149</v>
      </c>
      <c r="K4306" s="2">
        <v>3</v>
      </c>
      <c r="L4306" t="s">
        <v>55</v>
      </c>
      <c r="M4306" t="s">
        <v>150</v>
      </c>
      <c r="N4306" t="s">
        <v>178</v>
      </c>
    </row>
    <row r="4307" spans="1:14" x14ac:dyDescent="0.25">
      <c r="A4307" s="2">
        <v>1</v>
      </c>
      <c r="B4307" s="2">
        <v>2016</v>
      </c>
      <c r="C4307" t="s">
        <v>379</v>
      </c>
      <c r="D4307" t="s">
        <v>169</v>
      </c>
      <c r="E4307" s="2">
        <v>0</v>
      </c>
      <c r="F4307" s="2">
        <v>1</v>
      </c>
      <c r="G4307" t="s">
        <v>306</v>
      </c>
      <c r="H4307" t="s">
        <v>306</v>
      </c>
      <c r="I4307" t="s">
        <v>21</v>
      </c>
      <c r="J4307" t="s">
        <v>151</v>
      </c>
      <c r="K4307" s="3"/>
      <c r="L4307" t="s">
        <v>52</v>
      </c>
      <c r="M4307" t="s">
        <v>152</v>
      </c>
    </row>
    <row r="4308" spans="1:14" x14ac:dyDescent="0.25">
      <c r="A4308" s="2">
        <v>1</v>
      </c>
      <c r="B4308" s="2">
        <v>2016</v>
      </c>
      <c r="C4308" t="s">
        <v>379</v>
      </c>
      <c r="D4308" t="s">
        <v>169</v>
      </c>
      <c r="E4308" s="2">
        <v>0</v>
      </c>
      <c r="F4308" s="2">
        <v>1</v>
      </c>
      <c r="G4308" t="s">
        <v>306</v>
      </c>
      <c r="H4308" t="s">
        <v>306</v>
      </c>
      <c r="I4308" t="s">
        <v>21</v>
      </c>
      <c r="J4308" t="s">
        <v>153</v>
      </c>
      <c r="K4308" s="2">
        <v>5</v>
      </c>
      <c r="L4308" t="s">
        <v>75</v>
      </c>
      <c r="M4308" t="s">
        <v>154</v>
      </c>
      <c r="N4308" t="s">
        <v>201</v>
      </c>
    </row>
    <row r="4309" spans="1:14" x14ac:dyDescent="0.25">
      <c r="A4309" s="2">
        <v>1</v>
      </c>
      <c r="B4309" s="2">
        <v>2016</v>
      </c>
      <c r="C4309" t="s">
        <v>379</v>
      </c>
      <c r="D4309" t="s">
        <v>169</v>
      </c>
      <c r="E4309" s="2">
        <v>0</v>
      </c>
      <c r="F4309" s="2">
        <v>1</v>
      </c>
      <c r="G4309" t="s">
        <v>306</v>
      </c>
      <c r="H4309" t="s">
        <v>306</v>
      </c>
      <c r="I4309" t="s">
        <v>21</v>
      </c>
      <c r="J4309" t="s">
        <v>156</v>
      </c>
      <c r="K4309" s="2">
        <v>1</v>
      </c>
      <c r="L4309" t="s">
        <v>75</v>
      </c>
      <c r="M4309" t="s">
        <v>157</v>
      </c>
      <c r="N4309" t="s">
        <v>158</v>
      </c>
    </row>
    <row r="4310" spans="1:14" x14ac:dyDescent="0.25">
      <c r="A4310" s="2">
        <v>1</v>
      </c>
      <c r="B4310" s="2">
        <v>2016</v>
      </c>
      <c r="C4310" t="s">
        <v>379</v>
      </c>
      <c r="D4310" t="s">
        <v>169</v>
      </c>
      <c r="E4310" s="2">
        <v>0</v>
      </c>
      <c r="F4310" s="2">
        <v>1</v>
      </c>
      <c r="G4310" t="s">
        <v>306</v>
      </c>
      <c r="H4310" t="s">
        <v>306</v>
      </c>
      <c r="I4310" t="s">
        <v>21</v>
      </c>
      <c r="J4310" t="s">
        <v>159</v>
      </c>
      <c r="K4310" s="3"/>
      <c r="L4310" t="s">
        <v>52</v>
      </c>
      <c r="M4310" t="s">
        <v>160</v>
      </c>
    </row>
    <row r="4311" spans="1:14" x14ac:dyDescent="0.25">
      <c r="A4311" s="2">
        <v>1</v>
      </c>
      <c r="B4311" s="2">
        <v>2016</v>
      </c>
      <c r="C4311" t="s">
        <v>379</v>
      </c>
      <c r="D4311" t="s">
        <v>169</v>
      </c>
      <c r="E4311" s="2">
        <v>0</v>
      </c>
      <c r="F4311" s="2">
        <v>1</v>
      </c>
      <c r="G4311" t="s">
        <v>306</v>
      </c>
      <c r="H4311" t="s">
        <v>306</v>
      </c>
      <c r="I4311" t="s">
        <v>21</v>
      </c>
      <c r="J4311" t="s">
        <v>161</v>
      </c>
      <c r="K4311" s="2">
        <v>12</v>
      </c>
      <c r="L4311" t="s">
        <v>52</v>
      </c>
      <c r="M4311" t="s">
        <v>162</v>
      </c>
      <c r="N4311" t="s">
        <v>239</v>
      </c>
    </row>
    <row r="4312" spans="1:14" x14ac:dyDescent="0.25">
      <c r="A4312" s="2">
        <v>1</v>
      </c>
      <c r="B4312" s="2">
        <v>2016</v>
      </c>
      <c r="C4312" t="s">
        <v>379</v>
      </c>
      <c r="D4312" t="s">
        <v>169</v>
      </c>
      <c r="E4312" s="2">
        <v>0</v>
      </c>
      <c r="F4312" s="2">
        <v>1</v>
      </c>
      <c r="G4312" t="s">
        <v>306</v>
      </c>
      <c r="H4312" t="s">
        <v>306</v>
      </c>
      <c r="I4312" t="s">
        <v>21</v>
      </c>
      <c r="J4312" t="s">
        <v>163</v>
      </c>
      <c r="K4312" s="2">
        <v>1</v>
      </c>
      <c r="L4312" t="s">
        <v>52</v>
      </c>
      <c r="M4312" t="s">
        <v>164</v>
      </c>
      <c r="N4312" t="s">
        <v>165</v>
      </c>
    </row>
    <row r="4313" spans="1:14" x14ac:dyDescent="0.25">
      <c r="A4313" s="2">
        <v>1</v>
      </c>
      <c r="B4313" s="2">
        <v>2016</v>
      </c>
      <c r="C4313" t="s">
        <v>379</v>
      </c>
      <c r="D4313" t="s">
        <v>169</v>
      </c>
      <c r="E4313" s="2">
        <v>0</v>
      </c>
      <c r="F4313" s="2">
        <v>1</v>
      </c>
      <c r="G4313" t="s">
        <v>306</v>
      </c>
      <c r="H4313" t="s">
        <v>306</v>
      </c>
      <c r="I4313" t="s">
        <v>21</v>
      </c>
      <c r="J4313" t="s">
        <v>166</v>
      </c>
      <c r="K4313" s="2">
        <v>4</v>
      </c>
      <c r="L4313" t="s">
        <v>55</v>
      </c>
      <c r="M4313" t="s">
        <v>167</v>
      </c>
      <c r="N4313" t="s">
        <v>57</v>
      </c>
    </row>
    <row r="4314" spans="1:14" x14ac:dyDescent="0.25">
      <c r="A4314" s="2">
        <v>1</v>
      </c>
      <c r="B4314" s="2">
        <v>2016</v>
      </c>
      <c r="C4314" t="s">
        <v>380</v>
      </c>
      <c r="E4314" s="2">
        <v>1</v>
      </c>
      <c r="F4314" s="2">
        <v>1</v>
      </c>
      <c r="H4314" t="s">
        <v>182</v>
      </c>
      <c r="I4314" t="s">
        <v>21</v>
      </c>
      <c r="J4314" t="s">
        <v>51</v>
      </c>
      <c r="K4314" s="3"/>
      <c r="L4314" t="s">
        <v>52</v>
      </c>
      <c r="M4314" t="s">
        <v>53</v>
      </c>
    </row>
    <row r="4315" spans="1:14" x14ac:dyDescent="0.25">
      <c r="A4315" s="2">
        <v>1</v>
      </c>
      <c r="B4315" s="2">
        <v>2016</v>
      </c>
      <c r="C4315" t="s">
        <v>380</v>
      </c>
      <c r="E4315" s="2">
        <v>1</v>
      </c>
      <c r="F4315" s="2">
        <v>1</v>
      </c>
      <c r="H4315" t="s">
        <v>182</v>
      </c>
      <c r="I4315" t="s">
        <v>21</v>
      </c>
      <c r="J4315" t="s">
        <v>54</v>
      </c>
      <c r="K4315" s="2">
        <v>3</v>
      </c>
      <c r="L4315" t="s">
        <v>55</v>
      </c>
      <c r="M4315" t="s">
        <v>56</v>
      </c>
      <c r="N4315" t="s">
        <v>178</v>
      </c>
    </row>
    <row r="4316" spans="1:14" x14ac:dyDescent="0.25">
      <c r="A4316" s="2">
        <v>1</v>
      </c>
      <c r="B4316" s="2">
        <v>2016</v>
      </c>
      <c r="C4316" t="s">
        <v>380</v>
      </c>
      <c r="E4316" s="2">
        <v>1</v>
      </c>
      <c r="F4316" s="2">
        <v>1</v>
      </c>
      <c r="H4316" t="s">
        <v>182</v>
      </c>
      <c r="I4316" t="s">
        <v>21</v>
      </c>
      <c r="J4316" t="s">
        <v>58</v>
      </c>
      <c r="K4316" s="2">
        <v>3</v>
      </c>
      <c r="L4316" t="s">
        <v>55</v>
      </c>
      <c r="M4316" t="s">
        <v>59</v>
      </c>
      <c r="N4316" t="s">
        <v>178</v>
      </c>
    </row>
    <row r="4317" spans="1:14" x14ac:dyDescent="0.25">
      <c r="A4317" s="2">
        <v>1</v>
      </c>
      <c r="B4317" s="2">
        <v>2016</v>
      </c>
      <c r="C4317" t="s">
        <v>380</v>
      </c>
      <c r="E4317" s="2">
        <v>1</v>
      </c>
      <c r="F4317" s="2">
        <v>1</v>
      </c>
      <c r="H4317" t="s">
        <v>182</v>
      </c>
      <c r="I4317" t="s">
        <v>21</v>
      </c>
      <c r="J4317" t="s">
        <v>60</v>
      </c>
      <c r="K4317" s="2">
        <v>2</v>
      </c>
      <c r="L4317" t="s">
        <v>61</v>
      </c>
      <c r="M4317" t="s">
        <v>62</v>
      </c>
      <c r="N4317" t="s">
        <v>63</v>
      </c>
    </row>
    <row r="4318" spans="1:14" x14ac:dyDescent="0.25">
      <c r="A4318" s="2">
        <v>1</v>
      </c>
      <c r="B4318" s="2">
        <v>2016</v>
      </c>
      <c r="C4318" t="s">
        <v>380</v>
      </c>
      <c r="E4318" s="2">
        <v>1</v>
      </c>
      <c r="F4318" s="2">
        <v>1</v>
      </c>
      <c r="H4318" t="s">
        <v>182</v>
      </c>
      <c r="I4318" t="s">
        <v>21</v>
      </c>
      <c r="J4318" t="s">
        <v>64</v>
      </c>
      <c r="K4318" s="2">
        <v>3</v>
      </c>
      <c r="L4318" t="s">
        <v>65</v>
      </c>
      <c r="M4318" t="s">
        <v>66</v>
      </c>
      <c r="N4318" t="s">
        <v>67</v>
      </c>
    </row>
    <row r="4319" spans="1:14" x14ac:dyDescent="0.25">
      <c r="A4319" s="2">
        <v>1</v>
      </c>
      <c r="B4319" s="2">
        <v>2016</v>
      </c>
      <c r="C4319" t="s">
        <v>380</v>
      </c>
      <c r="E4319" s="2">
        <v>1</v>
      </c>
      <c r="F4319" s="2">
        <v>1</v>
      </c>
      <c r="H4319" t="s">
        <v>182</v>
      </c>
      <c r="I4319" t="s">
        <v>21</v>
      </c>
      <c r="J4319" t="s">
        <v>68</v>
      </c>
      <c r="K4319" s="2">
        <v>2</v>
      </c>
      <c r="L4319" t="s">
        <v>65</v>
      </c>
      <c r="M4319" t="s">
        <v>69</v>
      </c>
      <c r="N4319" t="s">
        <v>186</v>
      </c>
    </row>
    <row r="4320" spans="1:14" x14ac:dyDescent="0.25">
      <c r="A4320" s="2">
        <v>1</v>
      </c>
      <c r="B4320" s="2">
        <v>2016</v>
      </c>
      <c r="C4320" t="s">
        <v>380</v>
      </c>
      <c r="E4320" s="2">
        <v>1</v>
      </c>
      <c r="F4320" s="2">
        <v>1</v>
      </c>
      <c r="H4320" t="s">
        <v>182</v>
      </c>
      <c r="I4320" t="s">
        <v>21</v>
      </c>
      <c r="J4320" t="s">
        <v>70</v>
      </c>
      <c r="K4320" s="2">
        <v>3</v>
      </c>
      <c r="L4320" t="s">
        <v>65</v>
      </c>
      <c r="M4320" t="s">
        <v>71</v>
      </c>
      <c r="N4320" t="s">
        <v>67</v>
      </c>
    </row>
    <row r="4321" spans="1:14" x14ac:dyDescent="0.25">
      <c r="A4321" s="2">
        <v>1</v>
      </c>
      <c r="B4321" s="2">
        <v>2016</v>
      </c>
      <c r="C4321" t="s">
        <v>380</v>
      </c>
      <c r="E4321" s="2">
        <v>1</v>
      </c>
      <c r="F4321" s="2">
        <v>1</v>
      </c>
      <c r="H4321" t="s">
        <v>182</v>
      </c>
      <c r="I4321" t="s">
        <v>21</v>
      </c>
      <c r="J4321" t="s">
        <v>72</v>
      </c>
      <c r="K4321" s="3"/>
      <c r="L4321" t="s">
        <v>52</v>
      </c>
      <c r="M4321" t="s">
        <v>73</v>
      </c>
    </row>
    <row r="4322" spans="1:14" x14ac:dyDescent="0.25">
      <c r="A4322" s="2">
        <v>1</v>
      </c>
      <c r="B4322" s="2">
        <v>2016</v>
      </c>
      <c r="C4322" t="s">
        <v>380</v>
      </c>
      <c r="E4322" s="2">
        <v>1</v>
      </c>
      <c r="F4322" s="2">
        <v>1</v>
      </c>
      <c r="H4322" t="s">
        <v>182</v>
      </c>
      <c r="I4322" t="s">
        <v>21</v>
      </c>
      <c r="J4322" t="s">
        <v>74</v>
      </c>
      <c r="K4322" s="2">
        <v>1</v>
      </c>
      <c r="L4322" t="s">
        <v>75</v>
      </c>
      <c r="M4322" t="s">
        <v>76</v>
      </c>
      <c r="N4322" t="s">
        <v>77</v>
      </c>
    </row>
    <row r="4323" spans="1:14" x14ac:dyDescent="0.25">
      <c r="A4323" s="2">
        <v>1</v>
      </c>
      <c r="B4323" s="2">
        <v>2016</v>
      </c>
      <c r="C4323" t="s">
        <v>380</v>
      </c>
      <c r="E4323" s="2">
        <v>1</v>
      </c>
      <c r="F4323" s="2">
        <v>1</v>
      </c>
      <c r="H4323" t="s">
        <v>182</v>
      </c>
      <c r="I4323" t="s">
        <v>21</v>
      </c>
      <c r="J4323" t="s">
        <v>78</v>
      </c>
      <c r="K4323" s="2">
        <v>8</v>
      </c>
      <c r="L4323" t="s">
        <v>75</v>
      </c>
      <c r="M4323" t="s">
        <v>79</v>
      </c>
      <c r="N4323" t="s">
        <v>239</v>
      </c>
    </row>
    <row r="4324" spans="1:14" x14ac:dyDescent="0.25">
      <c r="A4324" s="2">
        <v>1</v>
      </c>
      <c r="B4324" s="2">
        <v>2016</v>
      </c>
      <c r="C4324" t="s">
        <v>380</v>
      </c>
      <c r="E4324" s="2">
        <v>1</v>
      </c>
      <c r="F4324" s="2">
        <v>1</v>
      </c>
      <c r="H4324" t="s">
        <v>182</v>
      </c>
      <c r="I4324" t="s">
        <v>21</v>
      </c>
      <c r="J4324" t="s">
        <v>81</v>
      </c>
      <c r="K4324" s="2">
        <v>2</v>
      </c>
      <c r="L4324" t="s">
        <v>75</v>
      </c>
      <c r="M4324" t="s">
        <v>82</v>
      </c>
      <c r="N4324" t="s">
        <v>175</v>
      </c>
    </row>
    <row r="4325" spans="1:14" x14ac:dyDescent="0.25">
      <c r="A4325" s="2">
        <v>1</v>
      </c>
      <c r="B4325" s="2">
        <v>2016</v>
      </c>
      <c r="C4325" t="s">
        <v>380</v>
      </c>
      <c r="E4325" s="2">
        <v>1</v>
      </c>
      <c r="F4325" s="2">
        <v>1</v>
      </c>
      <c r="H4325" t="s">
        <v>182</v>
      </c>
      <c r="I4325" t="s">
        <v>21</v>
      </c>
      <c r="J4325" t="s">
        <v>84</v>
      </c>
      <c r="K4325" s="2">
        <v>4</v>
      </c>
      <c r="L4325" t="s">
        <v>85</v>
      </c>
      <c r="M4325" t="s">
        <v>86</v>
      </c>
      <c r="N4325" t="s">
        <v>87</v>
      </c>
    </row>
    <row r="4326" spans="1:14" x14ac:dyDescent="0.25">
      <c r="A4326" s="2">
        <v>1</v>
      </c>
      <c r="B4326" s="2">
        <v>2016</v>
      </c>
      <c r="C4326" t="s">
        <v>380</v>
      </c>
      <c r="E4326" s="2">
        <v>1</v>
      </c>
      <c r="F4326" s="2">
        <v>1</v>
      </c>
      <c r="H4326" t="s">
        <v>182</v>
      </c>
      <c r="I4326" t="s">
        <v>21</v>
      </c>
      <c r="J4326" t="s">
        <v>88</v>
      </c>
      <c r="K4326" s="2">
        <v>4</v>
      </c>
      <c r="L4326" t="s">
        <v>85</v>
      </c>
      <c r="M4326" t="s">
        <v>89</v>
      </c>
      <c r="N4326" t="s">
        <v>87</v>
      </c>
    </row>
    <row r="4327" spans="1:14" x14ac:dyDescent="0.25">
      <c r="A4327" s="2">
        <v>1</v>
      </c>
      <c r="B4327" s="2">
        <v>2016</v>
      </c>
      <c r="C4327" t="s">
        <v>380</v>
      </c>
      <c r="E4327" s="2">
        <v>1</v>
      </c>
      <c r="F4327" s="2">
        <v>1</v>
      </c>
      <c r="H4327" t="s">
        <v>182</v>
      </c>
      <c r="I4327" t="s">
        <v>21</v>
      </c>
      <c r="J4327" t="s">
        <v>90</v>
      </c>
      <c r="K4327" s="2">
        <v>4</v>
      </c>
      <c r="L4327" t="s">
        <v>75</v>
      </c>
      <c r="M4327" t="s">
        <v>91</v>
      </c>
      <c r="N4327" t="s">
        <v>92</v>
      </c>
    </row>
    <row r="4328" spans="1:14" x14ac:dyDescent="0.25">
      <c r="A4328" s="2">
        <v>1</v>
      </c>
      <c r="B4328" s="2">
        <v>2016</v>
      </c>
      <c r="C4328" t="s">
        <v>380</v>
      </c>
      <c r="E4328" s="2">
        <v>1</v>
      </c>
      <c r="F4328" s="2">
        <v>1</v>
      </c>
      <c r="H4328" t="s">
        <v>182</v>
      </c>
      <c r="I4328" t="s">
        <v>21</v>
      </c>
      <c r="J4328" t="s">
        <v>93</v>
      </c>
      <c r="K4328" s="2">
        <v>2</v>
      </c>
      <c r="L4328" t="s">
        <v>75</v>
      </c>
      <c r="M4328" t="s">
        <v>94</v>
      </c>
      <c r="N4328" t="s">
        <v>176</v>
      </c>
    </row>
    <row r="4329" spans="1:14" x14ac:dyDescent="0.25">
      <c r="A4329" s="2">
        <v>1</v>
      </c>
      <c r="B4329" s="2">
        <v>2016</v>
      </c>
      <c r="C4329" t="s">
        <v>380</v>
      </c>
      <c r="E4329" s="2">
        <v>1</v>
      </c>
      <c r="F4329" s="2">
        <v>1</v>
      </c>
      <c r="H4329" t="s">
        <v>182</v>
      </c>
      <c r="I4329" t="s">
        <v>21</v>
      </c>
      <c r="J4329" t="s">
        <v>96</v>
      </c>
      <c r="K4329" s="2">
        <v>3</v>
      </c>
      <c r="L4329" t="s">
        <v>75</v>
      </c>
      <c r="M4329" t="s">
        <v>97</v>
      </c>
      <c r="N4329" t="s">
        <v>95</v>
      </c>
    </row>
    <row r="4330" spans="1:14" x14ac:dyDescent="0.25">
      <c r="A4330" s="2">
        <v>1</v>
      </c>
      <c r="B4330" s="2">
        <v>2016</v>
      </c>
      <c r="C4330" t="s">
        <v>380</v>
      </c>
      <c r="E4330" s="2">
        <v>1</v>
      </c>
      <c r="F4330" s="2">
        <v>1</v>
      </c>
      <c r="H4330" t="s">
        <v>182</v>
      </c>
      <c r="I4330" t="s">
        <v>21</v>
      </c>
      <c r="J4330" t="s">
        <v>98</v>
      </c>
      <c r="K4330" s="2">
        <v>4</v>
      </c>
      <c r="L4330" t="s">
        <v>85</v>
      </c>
      <c r="M4330" t="s">
        <v>99</v>
      </c>
      <c r="N4330" t="s">
        <v>87</v>
      </c>
    </row>
    <row r="4331" spans="1:14" x14ac:dyDescent="0.25">
      <c r="A4331" s="2">
        <v>1</v>
      </c>
      <c r="B4331" s="2">
        <v>2016</v>
      </c>
      <c r="C4331" t="s">
        <v>380</v>
      </c>
      <c r="E4331" s="2">
        <v>1</v>
      </c>
      <c r="F4331" s="2">
        <v>1</v>
      </c>
      <c r="H4331" t="s">
        <v>182</v>
      </c>
      <c r="I4331" t="s">
        <v>21</v>
      </c>
      <c r="J4331" t="s">
        <v>100</v>
      </c>
      <c r="K4331" s="3"/>
      <c r="L4331" t="s">
        <v>61</v>
      </c>
      <c r="M4331" t="s">
        <v>101</v>
      </c>
    </row>
    <row r="4332" spans="1:14" x14ac:dyDescent="0.25">
      <c r="A4332" s="2">
        <v>1</v>
      </c>
      <c r="B4332" s="2">
        <v>2016</v>
      </c>
      <c r="C4332" t="s">
        <v>380</v>
      </c>
      <c r="E4332" s="2">
        <v>1</v>
      </c>
      <c r="F4332" s="2">
        <v>1</v>
      </c>
      <c r="H4332" t="s">
        <v>182</v>
      </c>
      <c r="I4332" t="s">
        <v>21</v>
      </c>
      <c r="J4332" t="s">
        <v>102</v>
      </c>
      <c r="K4332" s="3"/>
      <c r="L4332" t="s">
        <v>61</v>
      </c>
      <c r="M4332" t="s">
        <v>103</v>
      </c>
    </row>
    <row r="4333" spans="1:14" x14ac:dyDescent="0.25">
      <c r="A4333" s="2">
        <v>1</v>
      </c>
      <c r="B4333" s="2">
        <v>2016</v>
      </c>
      <c r="C4333" t="s">
        <v>380</v>
      </c>
      <c r="E4333" s="2">
        <v>1</v>
      </c>
      <c r="F4333" s="2">
        <v>1</v>
      </c>
      <c r="H4333" t="s">
        <v>182</v>
      </c>
      <c r="I4333" t="s">
        <v>21</v>
      </c>
      <c r="J4333" t="s">
        <v>104</v>
      </c>
      <c r="K4333" s="3"/>
      <c r="L4333" t="s">
        <v>61</v>
      </c>
      <c r="M4333" t="s">
        <v>105</v>
      </c>
    </row>
    <row r="4334" spans="1:14" x14ac:dyDescent="0.25">
      <c r="A4334" s="2">
        <v>1</v>
      </c>
      <c r="B4334" s="2">
        <v>2016</v>
      </c>
      <c r="C4334" t="s">
        <v>380</v>
      </c>
      <c r="E4334" s="2">
        <v>1</v>
      </c>
      <c r="F4334" s="2">
        <v>1</v>
      </c>
      <c r="H4334" t="s">
        <v>182</v>
      </c>
      <c r="I4334" t="s">
        <v>21</v>
      </c>
      <c r="J4334" t="s">
        <v>106</v>
      </c>
      <c r="K4334" s="3"/>
      <c r="L4334" t="s">
        <v>61</v>
      </c>
      <c r="M4334" t="s">
        <v>107</v>
      </c>
    </row>
    <row r="4335" spans="1:14" x14ac:dyDescent="0.25">
      <c r="A4335" s="2">
        <v>1</v>
      </c>
      <c r="B4335" s="2">
        <v>2016</v>
      </c>
      <c r="C4335" t="s">
        <v>380</v>
      </c>
      <c r="E4335" s="2">
        <v>1</v>
      </c>
      <c r="F4335" s="2">
        <v>1</v>
      </c>
      <c r="H4335" t="s">
        <v>182</v>
      </c>
      <c r="I4335" t="s">
        <v>21</v>
      </c>
      <c r="J4335" t="s">
        <v>108</v>
      </c>
      <c r="K4335" s="3"/>
      <c r="L4335" t="s">
        <v>61</v>
      </c>
      <c r="M4335" t="s">
        <v>109</v>
      </c>
    </row>
    <row r="4336" spans="1:14" x14ac:dyDescent="0.25">
      <c r="A4336" s="2">
        <v>1</v>
      </c>
      <c r="B4336" s="2">
        <v>2016</v>
      </c>
      <c r="C4336" t="s">
        <v>380</v>
      </c>
      <c r="E4336" s="2">
        <v>1</v>
      </c>
      <c r="F4336" s="2">
        <v>1</v>
      </c>
      <c r="H4336" t="s">
        <v>182</v>
      </c>
      <c r="I4336" t="s">
        <v>21</v>
      </c>
      <c r="J4336" t="s">
        <v>110</v>
      </c>
      <c r="K4336" s="3"/>
      <c r="L4336" t="s">
        <v>61</v>
      </c>
      <c r="M4336" t="s">
        <v>111</v>
      </c>
    </row>
    <row r="4337" spans="1:14" x14ac:dyDescent="0.25">
      <c r="A4337" s="2">
        <v>1</v>
      </c>
      <c r="B4337" s="2">
        <v>2016</v>
      </c>
      <c r="C4337" t="s">
        <v>380</v>
      </c>
      <c r="E4337" s="2">
        <v>1</v>
      </c>
      <c r="F4337" s="2">
        <v>1</v>
      </c>
      <c r="H4337" t="s">
        <v>182</v>
      </c>
      <c r="I4337" t="s">
        <v>21</v>
      </c>
      <c r="J4337" t="s">
        <v>112</v>
      </c>
      <c r="K4337" s="3"/>
      <c r="L4337" t="s">
        <v>61</v>
      </c>
      <c r="M4337" t="s">
        <v>113</v>
      </c>
    </row>
    <row r="4338" spans="1:14" x14ac:dyDescent="0.25">
      <c r="A4338" s="2">
        <v>1</v>
      </c>
      <c r="B4338" s="2">
        <v>2016</v>
      </c>
      <c r="C4338" t="s">
        <v>380</v>
      </c>
      <c r="E4338" s="2">
        <v>1</v>
      </c>
      <c r="F4338" s="2">
        <v>1</v>
      </c>
      <c r="H4338" t="s">
        <v>182</v>
      </c>
      <c r="I4338" t="s">
        <v>21</v>
      </c>
      <c r="J4338" t="s">
        <v>114</v>
      </c>
      <c r="K4338" s="3"/>
      <c r="L4338" t="s">
        <v>61</v>
      </c>
      <c r="M4338" t="s">
        <v>115</v>
      </c>
    </row>
    <row r="4339" spans="1:14" x14ac:dyDescent="0.25">
      <c r="A4339" s="2">
        <v>1</v>
      </c>
      <c r="B4339" s="2">
        <v>2016</v>
      </c>
      <c r="C4339" t="s">
        <v>380</v>
      </c>
      <c r="E4339" s="2">
        <v>1</v>
      </c>
      <c r="F4339" s="2">
        <v>1</v>
      </c>
      <c r="H4339" t="s">
        <v>182</v>
      </c>
      <c r="I4339" t="s">
        <v>21</v>
      </c>
      <c r="J4339" t="s">
        <v>116</v>
      </c>
      <c r="K4339" s="2">
        <v>2</v>
      </c>
      <c r="L4339" t="s">
        <v>65</v>
      </c>
      <c r="M4339" t="s">
        <v>117</v>
      </c>
      <c r="N4339" t="s">
        <v>186</v>
      </c>
    </row>
    <row r="4340" spans="1:14" x14ac:dyDescent="0.25">
      <c r="A4340" s="2">
        <v>1</v>
      </c>
      <c r="B4340" s="2">
        <v>2016</v>
      </c>
      <c r="C4340" t="s">
        <v>380</v>
      </c>
      <c r="E4340" s="2">
        <v>1</v>
      </c>
      <c r="F4340" s="2">
        <v>1</v>
      </c>
      <c r="H4340" t="s">
        <v>182</v>
      </c>
      <c r="I4340" t="s">
        <v>21</v>
      </c>
      <c r="J4340" t="s">
        <v>118</v>
      </c>
      <c r="K4340" s="2">
        <v>4</v>
      </c>
      <c r="L4340" t="s">
        <v>55</v>
      </c>
      <c r="M4340" t="s">
        <v>119</v>
      </c>
      <c r="N4340" t="s">
        <v>57</v>
      </c>
    </row>
    <row r="4341" spans="1:14" x14ac:dyDescent="0.25">
      <c r="A4341" s="2">
        <v>1</v>
      </c>
      <c r="B4341" s="2">
        <v>2016</v>
      </c>
      <c r="C4341" t="s">
        <v>380</v>
      </c>
      <c r="E4341" s="2">
        <v>1</v>
      </c>
      <c r="F4341" s="2">
        <v>1</v>
      </c>
      <c r="H4341" t="s">
        <v>182</v>
      </c>
      <c r="I4341" t="s">
        <v>21</v>
      </c>
      <c r="J4341" t="s">
        <v>120</v>
      </c>
      <c r="K4341" s="2">
        <v>4</v>
      </c>
      <c r="L4341" t="s">
        <v>65</v>
      </c>
      <c r="M4341" t="s">
        <v>121</v>
      </c>
      <c r="N4341" t="s">
        <v>185</v>
      </c>
    </row>
    <row r="4342" spans="1:14" x14ac:dyDescent="0.25">
      <c r="A4342" s="2">
        <v>1</v>
      </c>
      <c r="B4342" s="2">
        <v>2016</v>
      </c>
      <c r="C4342" t="s">
        <v>380</v>
      </c>
      <c r="E4342" s="2">
        <v>1</v>
      </c>
      <c r="F4342" s="2">
        <v>1</v>
      </c>
      <c r="H4342" t="s">
        <v>182</v>
      </c>
      <c r="I4342" t="s">
        <v>21</v>
      </c>
      <c r="J4342" t="s">
        <v>122</v>
      </c>
      <c r="K4342" s="2">
        <v>4</v>
      </c>
      <c r="L4342" t="s">
        <v>85</v>
      </c>
      <c r="M4342" t="s">
        <v>123</v>
      </c>
      <c r="N4342" t="s">
        <v>87</v>
      </c>
    </row>
    <row r="4343" spans="1:14" x14ac:dyDescent="0.25">
      <c r="A4343" s="2">
        <v>1</v>
      </c>
      <c r="B4343" s="2">
        <v>2016</v>
      </c>
      <c r="C4343" t="s">
        <v>380</v>
      </c>
      <c r="E4343" s="2">
        <v>1</v>
      </c>
      <c r="F4343" s="2">
        <v>1</v>
      </c>
      <c r="H4343" t="s">
        <v>182</v>
      </c>
      <c r="I4343" t="s">
        <v>21</v>
      </c>
      <c r="J4343" t="s">
        <v>124</v>
      </c>
      <c r="K4343" s="2">
        <v>3</v>
      </c>
      <c r="L4343" t="s">
        <v>85</v>
      </c>
      <c r="M4343" t="s">
        <v>125</v>
      </c>
      <c r="N4343" t="s">
        <v>126</v>
      </c>
    </row>
    <row r="4344" spans="1:14" x14ac:dyDescent="0.25">
      <c r="A4344" s="2">
        <v>1</v>
      </c>
      <c r="B4344" s="2">
        <v>2016</v>
      </c>
      <c r="C4344" t="s">
        <v>380</v>
      </c>
      <c r="E4344" s="2">
        <v>1</v>
      </c>
      <c r="F4344" s="2">
        <v>1</v>
      </c>
      <c r="H4344" t="s">
        <v>182</v>
      </c>
      <c r="I4344" t="s">
        <v>21</v>
      </c>
      <c r="J4344" t="s">
        <v>127</v>
      </c>
      <c r="K4344" s="2">
        <v>3</v>
      </c>
      <c r="L4344" t="s">
        <v>85</v>
      </c>
      <c r="M4344" t="s">
        <v>128</v>
      </c>
      <c r="N4344" t="s">
        <v>126</v>
      </c>
    </row>
    <row r="4345" spans="1:14" x14ac:dyDescent="0.25">
      <c r="A4345" s="2">
        <v>1</v>
      </c>
      <c r="B4345" s="2">
        <v>2016</v>
      </c>
      <c r="C4345" t="s">
        <v>380</v>
      </c>
      <c r="E4345" s="2">
        <v>1</v>
      </c>
      <c r="F4345" s="2">
        <v>1</v>
      </c>
      <c r="H4345" t="s">
        <v>182</v>
      </c>
      <c r="I4345" t="s">
        <v>21</v>
      </c>
      <c r="J4345" t="s">
        <v>129</v>
      </c>
      <c r="K4345" s="2">
        <v>3</v>
      </c>
      <c r="L4345" t="s">
        <v>85</v>
      </c>
      <c r="M4345" t="s">
        <v>130</v>
      </c>
      <c r="N4345" t="s">
        <v>126</v>
      </c>
    </row>
    <row r="4346" spans="1:14" x14ac:dyDescent="0.25">
      <c r="A4346" s="2">
        <v>1</v>
      </c>
      <c r="B4346" s="2">
        <v>2016</v>
      </c>
      <c r="C4346" t="s">
        <v>380</v>
      </c>
      <c r="E4346" s="2">
        <v>1</v>
      </c>
      <c r="F4346" s="2">
        <v>1</v>
      </c>
      <c r="H4346" t="s">
        <v>182</v>
      </c>
      <c r="I4346" t="s">
        <v>21</v>
      </c>
      <c r="J4346" t="s">
        <v>131</v>
      </c>
      <c r="K4346" s="2">
        <v>4</v>
      </c>
      <c r="L4346" t="s">
        <v>85</v>
      </c>
      <c r="M4346" t="s">
        <v>132</v>
      </c>
      <c r="N4346" t="s">
        <v>87</v>
      </c>
    </row>
    <row r="4347" spans="1:14" x14ac:dyDescent="0.25">
      <c r="A4347" s="2">
        <v>1</v>
      </c>
      <c r="B4347" s="2">
        <v>2016</v>
      </c>
      <c r="C4347" t="s">
        <v>380</v>
      </c>
      <c r="E4347" s="2">
        <v>1</v>
      </c>
      <c r="F4347" s="2">
        <v>1</v>
      </c>
      <c r="H4347" t="s">
        <v>182</v>
      </c>
      <c r="I4347" t="s">
        <v>21</v>
      </c>
      <c r="J4347" t="s">
        <v>133</v>
      </c>
      <c r="K4347" s="2">
        <v>2</v>
      </c>
      <c r="L4347" t="s">
        <v>52</v>
      </c>
      <c r="M4347" t="s">
        <v>134</v>
      </c>
      <c r="N4347" t="s">
        <v>63</v>
      </c>
    </row>
    <row r="4348" spans="1:14" x14ac:dyDescent="0.25">
      <c r="A4348" s="2">
        <v>1</v>
      </c>
      <c r="B4348" s="2">
        <v>2016</v>
      </c>
      <c r="C4348" t="s">
        <v>380</v>
      </c>
      <c r="E4348" s="2">
        <v>1</v>
      </c>
      <c r="F4348" s="2">
        <v>1</v>
      </c>
      <c r="H4348" t="s">
        <v>182</v>
      </c>
      <c r="I4348" t="s">
        <v>21</v>
      </c>
      <c r="J4348" t="s">
        <v>135</v>
      </c>
      <c r="K4348" s="2">
        <v>4</v>
      </c>
      <c r="L4348" t="s">
        <v>55</v>
      </c>
      <c r="M4348" t="s">
        <v>136</v>
      </c>
      <c r="N4348" t="s">
        <v>57</v>
      </c>
    </row>
    <row r="4349" spans="1:14" x14ac:dyDescent="0.25">
      <c r="A4349" s="2">
        <v>1</v>
      </c>
      <c r="B4349" s="2">
        <v>2016</v>
      </c>
      <c r="C4349" t="s">
        <v>380</v>
      </c>
      <c r="E4349" s="2">
        <v>1</v>
      </c>
      <c r="F4349" s="2">
        <v>1</v>
      </c>
      <c r="H4349" t="s">
        <v>182</v>
      </c>
      <c r="I4349" t="s">
        <v>21</v>
      </c>
      <c r="J4349" t="s">
        <v>137</v>
      </c>
      <c r="K4349" s="2">
        <v>3</v>
      </c>
      <c r="L4349" t="s">
        <v>55</v>
      </c>
      <c r="M4349" t="s">
        <v>138</v>
      </c>
      <c r="N4349" t="s">
        <v>178</v>
      </c>
    </row>
    <row r="4350" spans="1:14" x14ac:dyDescent="0.25">
      <c r="A4350" s="2">
        <v>1</v>
      </c>
      <c r="B4350" s="2">
        <v>2016</v>
      </c>
      <c r="C4350" t="s">
        <v>380</v>
      </c>
      <c r="E4350" s="2">
        <v>1</v>
      </c>
      <c r="F4350" s="2">
        <v>1</v>
      </c>
      <c r="H4350" t="s">
        <v>182</v>
      </c>
      <c r="I4350" t="s">
        <v>21</v>
      </c>
      <c r="J4350" t="s">
        <v>139</v>
      </c>
      <c r="K4350" s="2">
        <v>4</v>
      </c>
      <c r="L4350" t="s">
        <v>85</v>
      </c>
      <c r="M4350" t="s">
        <v>140</v>
      </c>
      <c r="N4350" t="s">
        <v>87</v>
      </c>
    </row>
    <row r="4351" spans="1:14" x14ac:dyDescent="0.25">
      <c r="A4351" s="2">
        <v>1</v>
      </c>
      <c r="B4351" s="2">
        <v>2016</v>
      </c>
      <c r="C4351" t="s">
        <v>380</v>
      </c>
      <c r="E4351" s="2">
        <v>1</v>
      </c>
      <c r="F4351" s="2">
        <v>1</v>
      </c>
      <c r="H4351" t="s">
        <v>182</v>
      </c>
      <c r="I4351" t="s">
        <v>21</v>
      </c>
      <c r="J4351" t="s">
        <v>141</v>
      </c>
      <c r="K4351" s="2">
        <v>4</v>
      </c>
      <c r="L4351" t="s">
        <v>85</v>
      </c>
      <c r="M4351" t="s">
        <v>142</v>
      </c>
      <c r="N4351" t="s">
        <v>87</v>
      </c>
    </row>
    <row r="4352" spans="1:14" x14ac:dyDescent="0.25">
      <c r="A4352" s="2">
        <v>1</v>
      </c>
      <c r="B4352" s="2">
        <v>2016</v>
      </c>
      <c r="C4352" t="s">
        <v>380</v>
      </c>
      <c r="E4352" s="2">
        <v>1</v>
      </c>
      <c r="F4352" s="2">
        <v>1</v>
      </c>
      <c r="H4352" t="s">
        <v>182</v>
      </c>
      <c r="I4352" t="s">
        <v>21</v>
      </c>
      <c r="J4352" t="s">
        <v>143</v>
      </c>
      <c r="K4352" s="2">
        <v>4</v>
      </c>
      <c r="L4352" t="s">
        <v>85</v>
      </c>
      <c r="M4352" t="s">
        <v>144</v>
      </c>
      <c r="N4352" t="s">
        <v>87</v>
      </c>
    </row>
    <row r="4353" spans="1:14" x14ac:dyDescent="0.25">
      <c r="A4353" s="2">
        <v>1</v>
      </c>
      <c r="B4353" s="2">
        <v>2016</v>
      </c>
      <c r="C4353" t="s">
        <v>380</v>
      </c>
      <c r="E4353" s="2">
        <v>1</v>
      </c>
      <c r="F4353" s="2">
        <v>1</v>
      </c>
      <c r="H4353" t="s">
        <v>182</v>
      </c>
      <c r="I4353" t="s">
        <v>21</v>
      </c>
      <c r="J4353" t="s">
        <v>145</v>
      </c>
      <c r="K4353" s="2">
        <v>4</v>
      </c>
      <c r="L4353" t="s">
        <v>55</v>
      </c>
      <c r="M4353" t="s">
        <v>146</v>
      </c>
      <c r="N4353" t="s">
        <v>57</v>
      </c>
    </row>
    <row r="4354" spans="1:14" x14ac:dyDescent="0.25">
      <c r="A4354" s="2">
        <v>1</v>
      </c>
      <c r="B4354" s="2">
        <v>2016</v>
      </c>
      <c r="C4354" t="s">
        <v>380</v>
      </c>
      <c r="E4354" s="2">
        <v>1</v>
      </c>
      <c r="F4354" s="2">
        <v>1</v>
      </c>
      <c r="H4354" t="s">
        <v>182</v>
      </c>
      <c r="I4354" t="s">
        <v>21</v>
      </c>
      <c r="J4354" t="s">
        <v>147</v>
      </c>
      <c r="K4354" s="2">
        <v>4</v>
      </c>
      <c r="L4354" t="s">
        <v>55</v>
      </c>
      <c r="M4354" t="s">
        <v>148</v>
      </c>
      <c r="N4354" t="s">
        <v>57</v>
      </c>
    </row>
    <row r="4355" spans="1:14" x14ac:dyDescent="0.25">
      <c r="A4355" s="2">
        <v>1</v>
      </c>
      <c r="B4355" s="2">
        <v>2016</v>
      </c>
      <c r="C4355" t="s">
        <v>380</v>
      </c>
      <c r="E4355" s="2">
        <v>1</v>
      </c>
      <c r="F4355" s="2">
        <v>1</v>
      </c>
      <c r="H4355" t="s">
        <v>182</v>
      </c>
      <c r="I4355" t="s">
        <v>21</v>
      </c>
      <c r="J4355" t="s">
        <v>149</v>
      </c>
      <c r="K4355" s="2">
        <v>3</v>
      </c>
      <c r="L4355" t="s">
        <v>55</v>
      </c>
      <c r="M4355" t="s">
        <v>150</v>
      </c>
      <c r="N4355" t="s">
        <v>178</v>
      </c>
    </row>
    <row r="4356" spans="1:14" x14ac:dyDescent="0.25">
      <c r="A4356" s="2">
        <v>1</v>
      </c>
      <c r="B4356" s="2">
        <v>2016</v>
      </c>
      <c r="C4356" t="s">
        <v>380</v>
      </c>
      <c r="E4356" s="2">
        <v>1</v>
      </c>
      <c r="F4356" s="2">
        <v>1</v>
      </c>
      <c r="H4356" t="s">
        <v>182</v>
      </c>
      <c r="I4356" t="s">
        <v>21</v>
      </c>
      <c r="J4356" t="s">
        <v>151</v>
      </c>
      <c r="K4356" s="3"/>
      <c r="L4356" t="s">
        <v>52</v>
      </c>
      <c r="M4356" t="s">
        <v>152</v>
      </c>
    </row>
    <row r="4357" spans="1:14" x14ac:dyDescent="0.25">
      <c r="A4357" s="2">
        <v>1</v>
      </c>
      <c r="B4357" s="2">
        <v>2016</v>
      </c>
      <c r="C4357" t="s">
        <v>380</v>
      </c>
      <c r="E4357" s="2">
        <v>1</v>
      </c>
      <c r="F4357" s="2">
        <v>1</v>
      </c>
      <c r="H4357" t="s">
        <v>182</v>
      </c>
      <c r="I4357" t="s">
        <v>21</v>
      </c>
      <c r="J4357" t="s">
        <v>153</v>
      </c>
      <c r="K4357" s="2">
        <v>2</v>
      </c>
      <c r="L4357" t="s">
        <v>75</v>
      </c>
      <c r="M4357" t="s">
        <v>154</v>
      </c>
      <c r="N4357" t="s">
        <v>155</v>
      </c>
    </row>
    <row r="4358" spans="1:14" x14ac:dyDescent="0.25">
      <c r="A4358" s="2">
        <v>1</v>
      </c>
      <c r="B4358" s="2">
        <v>2016</v>
      </c>
      <c r="C4358" t="s">
        <v>380</v>
      </c>
      <c r="E4358" s="2">
        <v>1</v>
      </c>
      <c r="F4358" s="2">
        <v>1</v>
      </c>
      <c r="H4358" t="s">
        <v>182</v>
      </c>
      <c r="I4358" t="s">
        <v>21</v>
      </c>
      <c r="J4358" t="s">
        <v>156</v>
      </c>
      <c r="K4358" s="2">
        <v>1</v>
      </c>
      <c r="L4358" t="s">
        <v>75</v>
      </c>
      <c r="M4358" t="s">
        <v>157</v>
      </c>
      <c r="N4358" t="s">
        <v>158</v>
      </c>
    </row>
    <row r="4359" spans="1:14" x14ac:dyDescent="0.25">
      <c r="A4359" s="2">
        <v>1</v>
      </c>
      <c r="B4359" s="2">
        <v>2016</v>
      </c>
      <c r="C4359" t="s">
        <v>380</v>
      </c>
      <c r="E4359" s="2">
        <v>1</v>
      </c>
      <c r="F4359" s="2">
        <v>1</v>
      </c>
      <c r="H4359" t="s">
        <v>182</v>
      </c>
      <c r="I4359" t="s">
        <v>21</v>
      </c>
      <c r="J4359" t="s">
        <v>159</v>
      </c>
      <c r="K4359" s="3"/>
      <c r="L4359" t="s">
        <v>52</v>
      </c>
      <c r="M4359" t="s">
        <v>160</v>
      </c>
    </row>
    <row r="4360" spans="1:14" x14ac:dyDescent="0.25">
      <c r="A4360" s="2">
        <v>1</v>
      </c>
      <c r="B4360" s="2">
        <v>2016</v>
      </c>
      <c r="C4360" t="s">
        <v>380</v>
      </c>
      <c r="E4360" s="2">
        <v>1</v>
      </c>
      <c r="F4360" s="2">
        <v>1</v>
      </c>
      <c r="H4360" t="s">
        <v>182</v>
      </c>
      <c r="I4360" t="s">
        <v>21</v>
      </c>
      <c r="J4360" t="s">
        <v>161</v>
      </c>
      <c r="K4360" s="3"/>
      <c r="L4360" t="s">
        <v>52</v>
      </c>
      <c r="M4360" t="s">
        <v>162</v>
      </c>
    </row>
    <row r="4361" spans="1:14" x14ac:dyDescent="0.25">
      <c r="A4361" s="2">
        <v>1</v>
      </c>
      <c r="B4361" s="2">
        <v>2016</v>
      </c>
      <c r="C4361" t="s">
        <v>380</v>
      </c>
      <c r="E4361" s="2">
        <v>1</v>
      </c>
      <c r="F4361" s="2">
        <v>1</v>
      </c>
      <c r="H4361" t="s">
        <v>182</v>
      </c>
      <c r="I4361" t="s">
        <v>21</v>
      </c>
      <c r="J4361" t="s">
        <v>163</v>
      </c>
      <c r="K4361" s="2">
        <v>1</v>
      </c>
      <c r="L4361" t="s">
        <v>52</v>
      </c>
      <c r="M4361" t="s">
        <v>164</v>
      </c>
      <c r="N4361" t="s">
        <v>165</v>
      </c>
    </row>
    <row r="4362" spans="1:14" x14ac:dyDescent="0.25">
      <c r="A4362" s="2">
        <v>1</v>
      </c>
      <c r="B4362" s="2">
        <v>2016</v>
      </c>
      <c r="C4362" t="s">
        <v>380</v>
      </c>
      <c r="E4362" s="2">
        <v>1</v>
      </c>
      <c r="F4362" s="2">
        <v>1</v>
      </c>
      <c r="H4362" t="s">
        <v>182</v>
      </c>
      <c r="I4362" t="s">
        <v>21</v>
      </c>
      <c r="J4362" t="s">
        <v>166</v>
      </c>
      <c r="K4362" s="2">
        <v>4</v>
      </c>
      <c r="L4362" t="s">
        <v>55</v>
      </c>
      <c r="M4362" t="s">
        <v>167</v>
      </c>
      <c r="N4362" t="s">
        <v>57</v>
      </c>
    </row>
    <row r="4363" spans="1:14" x14ac:dyDescent="0.25">
      <c r="A4363" s="2">
        <v>1</v>
      </c>
      <c r="B4363" s="2">
        <v>2016</v>
      </c>
      <c r="C4363" t="s">
        <v>381</v>
      </c>
      <c r="D4363" t="s">
        <v>48</v>
      </c>
      <c r="E4363" s="2">
        <v>1</v>
      </c>
      <c r="F4363" s="2">
        <v>0</v>
      </c>
      <c r="G4363" t="s">
        <v>382</v>
      </c>
      <c r="H4363" t="s">
        <v>328</v>
      </c>
      <c r="I4363" t="s">
        <v>10</v>
      </c>
      <c r="J4363" t="s">
        <v>51</v>
      </c>
      <c r="K4363" s="2">
        <v>3</v>
      </c>
      <c r="L4363" t="s">
        <v>52</v>
      </c>
      <c r="M4363" t="s">
        <v>53</v>
      </c>
      <c r="N4363" t="s">
        <v>296</v>
      </c>
    </row>
    <row r="4364" spans="1:14" x14ac:dyDescent="0.25">
      <c r="A4364" s="2">
        <v>1</v>
      </c>
      <c r="B4364" s="2">
        <v>2016</v>
      </c>
      <c r="C4364" t="s">
        <v>381</v>
      </c>
      <c r="D4364" t="s">
        <v>48</v>
      </c>
      <c r="E4364" s="2">
        <v>1</v>
      </c>
      <c r="F4364" s="2">
        <v>0</v>
      </c>
      <c r="G4364" t="s">
        <v>382</v>
      </c>
      <c r="H4364" t="s">
        <v>328</v>
      </c>
      <c r="I4364" t="s">
        <v>10</v>
      </c>
      <c r="J4364" t="s">
        <v>54</v>
      </c>
      <c r="K4364" s="2">
        <v>3</v>
      </c>
      <c r="L4364" t="s">
        <v>55</v>
      </c>
      <c r="M4364" t="s">
        <v>56</v>
      </c>
      <c r="N4364" t="s">
        <v>178</v>
      </c>
    </row>
    <row r="4365" spans="1:14" x14ac:dyDescent="0.25">
      <c r="A4365" s="2">
        <v>1</v>
      </c>
      <c r="B4365" s="2">
        <v>2016</v>
      </c>
      <c r="C4365" t="s">
        <v>381</v>
      </c>
      <c r="D4365" t="s">
        <v>48</v>
      </c>
      <c r="E4365" s="2">
        <v>1</v>
      </c>
      <c r="F4365" s="2">
        <v>0</v>
      </c>
      <c r="G4365" t="s">
        <v>382</v>
      </c>
      <c r="H4365" t="s">
        <v>328</v>
      </c>
      <c r="I4365" t="s">
        <v>10</v>
      </c>
      <c r="J4365" t="s">
        <v>58</v>
      </c>
      <c r="K4365" s="2">
        <v>3</v>
      </c>
      <c r="L4365" t="s">
        <v>55</v>
      </c>
      <c r="M4365" t="s">
        <v>59</v>
      </c>
      <c r="N4365" t="s">
        <v>178</v>
      </c>
    </row>
    <row r="4366" spans="1:14" x14ac:dyDescent="0.25">
      <c r="A4366" s="2">
        <v>1</v>
      </c>
      <c r="B4366" s="2">
        <v>2016</v>
      </c>
      <c r="C4366" t="s">
        <v>381</v>
      </c>
      <c r="D4366" t="s">
        <v>48</v>
      </c>
      <c r="E4366" s="2">
        <v>1</v>
      </c>
      <c r="F4366" s="2">
        <v>0</v>
      </c>
      <c r="G4366" t="s">
        <v>382</v>
      </c>
      <c r="H4366" t="s">
        <v>328</v>
      </c>
      <c r="I4366" t="s">
        <v>10</v>
      </c>
      <c r="J4366" t="s">
        <v>60</v>
      </c>
      <c r="K4366" s="2">
        <v>2</v>
      </c>
      <c r="L4366" t="s">
        <v>61</v>
      </c>
      <c r="M4366" t="s">
        <v>62</v>
      </c>
      <c r="N4366" t="s">
        <v>63</v>
      </c>
    </row>
    <row r="4367" spans="1:14" x14ac:dyDescent="0.25">
      <c r="A4367" s="2">
        <v>1</v>
      </c>
      <c r="B4367" s="2">
        <v>2016</v>
      </c>
      <c r="C4367" t="s">
        <v>381</v>
      </c>
      <c r="D4367" t="s">
        <v>48</v>
      </c>
      <c r="E4367" s="2">
        <v>1</v>
      </c>
      <c r="F4367" s="2">
        <v>0</v>
      </c>
      <c r="G4367" t="s">
        <v>382</v>
      </c>
      <c r="H4367" t="s">
        <v>328</v>
      </c>
      <c r="I4367" t="s">
        <v>10</v>
      </c>
      <c r="J4367" t="s">
        <v>64</v>
      </c>
      <c r="K4367" s="2">
        <v>2</v>
      </c>
      <c r="L4367" t="s">
        <v>65</v>
      </c>
      <c r="M4367" t="s">
        <v>66</v>
      </c>
      <c r="N4367" t="s">
        <v>186</v>
      </c>
    </row>
    <row r="4368" spans="1:14" x14ac:dyDescent="0.25">
      <c r="A4368" s="2">
        <v>1</v>
      </c>
      <c r="B4368" s="2">
        <v>2016</v>
      </c>
      <c r="C4368" t="s">
        <v>381</v>
      </c>
      <c r="D4368" t="s">
        <v>48</v>
      </c>
      <c r="E4368" s="2">
        <v>1</v>
      </c>
      <c r="F4368" s="2">
        <v>0</v>
      </c>
      <c r="G4368" t="s">
        <v>382</v>
      </c>
      <c r="H4368" t="s">
        <v>328</v>
      </c>
      <c r="I4368" t="s">
        <v>10</v>
      </c>
      <c r="J4368" t="s">
        <v>68</v>
      </c>
      <c r="K4368" s="2">
        <v>2</v>
      </c>
      <c r="L4368" t="s">
        <v>65</v>
      </c>
      <c r="M4368" t="s">
        <v>69</v>
      </c>
      <c r="N4368" t="s">
        <v>186</v>
      </c>
    </row>
    <row r="4369" spans="1:14" x14ac:dyDescent="0.25">
      <c r="A4369" s="2">
        <v>1</v>
      </c>
      <c r="B4369" s="2">
        <v>2016</v>
      </c>
      <c r="C4369" t="s">
        <v>381</v>
      </c>
      <c r="D4369" t="s">
        <v>48</v>
      </c>
      <c r="E4369" s="2">
        <v>1</v>
      </c>
      <c r="F4369" s="2">
        <v>0</v>
      </c>
      <c r="G4369" t="s">
        <v>382</v>
      </c>
      <c r="H4369" t="s">
        <v>328</v>
      </c>
      <c r="I4369" t="s">
        <v>10</v>
      </c>
      <c r="J4369" t="s">
        <v>70</v>
      </c>
      <c r="K4369" s="2">
        <v>2</v>
      </c>
      <c r="L4369" t="s">
        <v>65</v>
      </c>
      <c r="M4369" t="s">
        <v>71</v>
      </c>
      <c r="N4369" t="s">
        <v>186</v>
      </c>
    </row>
    <row r="4370" spans="1:14" x14ac:dyDescent="0.25">
      <c r="A4370" s="2">
        <v>1</v>
      </c>
      <c r="B4370" s="2">
        <v>2016</v>
      </c>
      <c r="C4370" t="s">
        <v>381</v>
      </c>
      <c r="D4370" t="s">
        <v>48</v>
      </c>
      <c r="E4370" s="2">
        <v>1</v>
      </c>
      <c r="F4370" s="2">
        <v>0</v>
      </c>
      <c r="G4370" t="s">
        <v>382</v>
      </c>
      <c r="H4370" t="s">
        <v>328</v>
      </c>
      <c r="I4370" t="s">
        <v>10</v>
      </c>
      <c r="J4370" t="s">
        <v>72</v>
      </c>
      <c r="K4370" s="2">
        <v>2</v>
      </c>
      <c r="L4370" t="s">
        <v>52</v>
      </c>
      <c r="M4370" t="s">
        <v>73</v>
      </c>
      <c r="N4370" t="s">
        <v>173</v>
      </c>
    </row>
    <row r="4371" spans="1:14" x14ac:dyDescent="0.25">
      <c r="A4371" s="2">
        <v>1</v>
      </c>
      <c r="B4371" s="2">
        <v>2016</v>
      </c>
      <c r="C4371" t="s">
        <v>381</v>
      </c>
      <c r="D4371" t="s">
        <v>48</v>
      </c>
      <c r="E4371" s="2">
        <v>1</v>
      </c>
      <c r="F4371" s="2">
        <v>0</v>
      </c>
      <c r="G4371" t="s">
        <v>382</v>
      </c>
      <c r="H4371" t="s">
        <v>328</v>
      </c>
      <c r="I4371" t="s">
        <v>10</v>
      </c>
      <c r="J4371" t="s">
        <v>74</v>
      </c>
      <c r="K4371" s="2">
        <v>1</v>
      </c>
      <c r="L4371" t="s">
        <v>75</v>
      </c>
      <c r="M4371" t="s">
        <v>76</v>
      </c>
      <c r="N4371" t="s">
        <v>77</v>
      </c>
    </row>
    <row r="4372" spans="1:14" x14ac:dyDescent="0.25">
      <c r="A4372" s="2">
        <v>1</v>
      </c>
      <c r="B4372" s="2">
        <v>2016</v>
      </c>
      <c r="C4372" t="s">
        <v>381</v>
      </c>
      <c r="D4372" t="s">
        <v>48</v>
      </c>
      <c r="E4372" s="2">
        <v>1</v>
      </c>
      <c r="F4372" s="2">
        <v>0</v>
      </c>
      <c r="G4372" t="s">
        <v>382</v>
      </c>
      <c r="H4372" t="s">
        <v>328</v>
      </c>
      <c r="I4372" t="s">
        <v>10</v>
      </c>
      <c r="J4372" t="s">
        <v>78</v>
      </c>
      <c r="K4372" s="2">
        <v>3</v>
      </c>
      <c r="L4372" t="s">
        <v>75</v>
      </c>
      <c r="M4372" t="s">
        <v>79</v>
      </c>
      <c r="N4372" t="s">
        <v>231</v>
      </c>
    </row>
    <row r="4373" spans="1:14" x14ac:dyDescent="0.25">
      <c r="A4373" s="2">
        <v>1</v>
      </c>
      <c r="B4373" s="2">
        <v>2016</v>
      </c>
      <c r="C4373" t="s">
        <v>381</v>
      </c>
      <c r="D4373" t="s">
        <v>48</v>
      </c>
      <c r="E4373" s="2">
        <v>1</v>
      </c>
      <c r="F4373" s="2">
        <v>0</v>
      </c>
      <c r="G4373" t="s">
        <v>382</v>
      </c>
      <c r="H4373" t="s">
        <v>328</v>
      </c>
      <c r="I4373" t="s">
        <v>10</v>
      </c>
      <c r="J4373" t="s">
        <v>81</v>
      </c>
      <c r="K4373" s="2">
        <v>1</v>
      </c>
      <c r="L4373" t="s">
        <v>75</v>
      </c>
      <c r="M4373" t="s">
        <v>82</v>
      </c>
      <c r="N4373" t="s">
        <v>83</v>
      </c>
    </row>
    <row r="4374" spans="1:14" x14ac:dyDescent="0.25">
      <c r="A4374" s="2">
        <v>1</v>
      </c>
      <c r="B4374" s="2">
        <v>2016</v>
      </c>
      <c r="C4374" t="s">
        <v>381</v>
      </c>
      <c r="D4374" t="s">
        <v>48</v>
      </c>
      <c r="E4374" s="2">
        <v>1</v>
      </c>
      <c r="F4374" s="2">
        <v>0</v>
      </c>
      <c r="G4374" t="s">
        <v>382</v>
      </c>
      <c r="H4374" t="s">
        <v>328</v>
      </c>
      <c r="I4374" t="s">
        <v>10</v>
      </c>
      <c r="J4374" t="s">
        <v>84</v>
      </c>
      <c r="K4374" s="2">
        <v>3</v>
      </c>
      <c r="L4374" t="s">
        <v>85</v>
      </c>
      <c r="M4374" t="s">
        <v>86</v>
      </c>
      <c r="N4374" t="s">
        <v>126</v>
      </c>
    </row>
    <row r="4375" spans="1:14" x14ac:dyDescent="0.25">
      <c r="A4375" s="2">
        <v>1</v>
      </c>
      <c r="B4375" s="2">
        <v>2016</v>
      </c>
      <c r="C4375" t="s">
        <v>381</v>
      </c>
      <c r="D4375" t="s">
        <v>48</v>
      </c>
      <c r="E4375" s="2">
        <v>1</v>
      </c>
      <c r="F4375" s="2">
        <v>0</v>
      </c>
      <c r="G4375" t="s">
        <v>382</v>
      </c>
      <c r="H4375" t="s">
        <v>328</v>
      </c>
      <c r="I4375" t="s">
        <v>10</v>
      </c>
      <c r="J4375" t="s">
        <v>88</v>
      </c>
      <c r="K4375" s="2">
        <v>3</v>
      </c>
      <c r="L4375" t="s">
        <v>85</v>
      </c>
      <c r="M4375" t="s">
        <v>89</v>
      </c>
      <c r="N4375" t="s">
        <v>126</v>
      </c>
    </row>
    <row r="4376" spans="1:14" x14ac:dyDescent="0.25">
      <c r="A4376" s="2">
        <v>1</v>
      </c>
      <c r="B4376" s="2">
        <v>2016</v>
      </c>
      <c r="C4376" t="s">
        <v>381</v>
      </c>
      <c r="D4376" t="s">
        <v>48</v>
      </c>
      <c r="E4376" s="2">
        <v>1</v>
      </c>
      <c r="F4376" s="2">
        <v>0</v>
      </c>
      <c r="G4376" t="s">
        <v>382</v>
      </c>
      <c r="H4376" t="s">
        <v>328</v>
      </c>
      <c r="I4376" t="s">
        <v>10</v>
      </c>
      <c r="J4376" t="s">
        <v>90</v>
      </c>
      <c r="K4376" s="2">
        <v>4</v>
      </c>
      <c r="L4376" t="s">
        <v>75</v>
      </c>
      <c r="M4376" t="s">
        <v>91</v>
      </c>
      <c r="N4376" t="s">
        <v>92</v>
      </c>
    </row>
    <row r="4377" spans="1:14" x14ac:dyDescent="0.25">
      <c r="A4377" s="2">
        <v>1</v>
      </c>
      <c r="B4377" s="2">
        <v>2016</v>
      </c>
      <c r="C4377" t="s">
        <v>381</v>
      </c>
      <c r="D4377" t="s">
        <v>48</v>
      </c>
      <c r="E4377" s="2">
        <v>1</v>
      </c>
      <c r="F4377" s="2">
        <v>0</v>
      </c>
      <c r="G4377" t="s">
        <v>382</v>
      </c>
      <c r="H4377" t="s">
        <v>328</v>
      </c>
      <c r="I4377" t="s">
        <v>10</v>
      </c>
      <c r="J4377" t="s">
        <v>93</v>
      </c>
      <c r="K4377" s="2">
        <v>3</v>
      </c>
      <c r="L4377" t="s">
        <v>75</v>
      </c>
      <c r="M4377" t="s">
        <v>94</v>
      </c>
      <c r="N4377" t="s">
        <v>95</v>
      </c>
    </row>
    <row r="4378" spans="1:14" x14ac:dyDescent="0.25">
      <c r="A4378" s="2">
        <v>1</v>
      </c>
      <c r="B4378" s="2">
        <v>2016</v>
      </c>
      <c r="C4378" t="s">
        <v>381</v>
      </c>
      <c r="D4378" t="s">
        <v>48</v>
      </c>
      <c r="E4378" s="2">
        <v>1</v>
      </c>
      <c r="F4378" s="2">
        <v>0</v>
      </c>
      <c r="G4378" t="s">
        <v>382</v>
      </c>
      <c r="H4378" t="s">
        <v>328</v>
      </c>
      <c r="I4378" t="s">
        <v>10</v>
      </c>
      <c r="J4378" t="s">
        <v>96</v>
      </c>
      <c r="K4378" s="2">
        <v>4</v>
      </c>
      <c r="L4378" t="s">
        <v>75</v>
      </c>
      <c r="M4378" t="s">
        <v>97</v>
      </c>
      <c r="N4378" t="s">
        <v>92</v>
      </c>
    </row>
    <row r="4379" spans="1:14" x14ac:dyDescent="0.25">
      <c r="A4379" s="2">
        <v>1</v>
      </c>
      <c r="B4379" s="2">
        <v>2016</v>
      </c>
      <c r="C4379" t="s">
        <v>381</v>
      </c>
      <c r="D4379" t="s">
        <v>48</v>
      </c>
      <c r="E4379" s="2">
        <v>1</v>
      </c>
      <c r="F4379" s="2">
        <v>0</v>
      </c>
      <c r="G4379" t="s">
        <v>382</v>
      </c>
      <c r="H4379" t="s">
        <v>328</v>
      </c>
      <c r="I4379" t="s">
        <v>10</v>
      </c>
      <c r="J4379" t="s">
        <v>98</v>
      </c>
      <c r="K4379" s="2">
        <v>2</v>
      </c>
      <c r="L4379" t="s">
        <v>85</v>
      </c>
      <c r="M4379" t="s">
        <v>99</v>
      </c>
      <c r="N4379" t="s">
        <v>176</v>
      </c>
    </row>
    <row r="4380" spans="1:14" x14ac:dyDescent="0.25">
      <c r="A4380" s="2">
        <v>1</v>
      </c>
      <c r="B4380" s="2">
        <v>2016</v>
      </c>
      <c r="C4380" t="s">
        <v>381</v>
      </c>
      <c r="D4380" t="s">
        <v>48</v>
      </c>
      <c r="E4380" s="2">
        <v>1</v>
      </c>
      <c r="F4380" s="2">
        <v>0</v>
      </c>
      <c r="G4380" t="s">
        <v>382</v>
      </c>
      <c r="H4380" t="s">
        <v>328</v>
      </c>
      <c r="I4380" t="s">
        <v>10</v>
      </c>
      <c r="J4380" t="s">
        <v>100</v>
      </c>
      <c r="K4380" s="3"/>
      <c r="L4380" t="s">
        <v>61</v>
      </c>
      <c r="M4380" t="s">
        <v>101</v>
      </c>
    </row>
    <row r="4381" spans="1:14" x14ac:dyDescent="0.25">
      <c r="A4381" s="2">
        <v>1</v>
      </c>
      <c r="B4381" s="2">
        <v>2016</v>
      </c>
      <c r="C4381" t="s">
        <v>381</v>
      </c>
      <c r="D4381" t="s">
        <v>48</v>
      </c>
      <c r="E4381" s="2">
        <v>1</v>
      </c>
      <c r="F4381" s="2">
        <v>0</v>
      </c>
      <c r="G4381" t="s">
        <v>382</v>
      </c>
      <c r="H4381" t="s">
        <v>328</v>
      </c>
      <c r="I4381" t="s">
        <v>10</v>
      </c>
      <c r="J4381" t="s">
        <v>102</v>
      </c>
      <c r="K4381" s="3"/>
      <c r="L4381" t="s">
        <v>61</v>
      </c>
      <c r="M4381" t="s">
        <v>103</v>
      </c>
    </row>
    <row r="4382" spans="1:14" x14ac:dyDescent="0.25">
      <c r="A4382" s="2">
        <v>1</v>
      </c>
      <c r="B4382" s="2">
        <v>2016</v>
      </c>
      <c r="C4382" t="s">
        <v>381</v>
      </c>
      <c r="D4382" t="s">
        <v>48</v>
      </c>
      <c r="E4382" s="2">
        <v>1</v>
      </c>
      <c r="F4382" s="2">
        <v>0</v>
      </c>
      <c r="G4382" t="s">
        <v>382</v>
      </c>
      <c r="H4382" t="s">
        <v>328</v>
      </c>
      <c r="I4382" t="s">
        <v>10</v>
      </c>
      <c r="J4382" t="s">
        <v>104</v>
      </c>
      <c r="K4382" s="3"/>
      <c r="L4382" t="s">
        <v>61</v>
      </c>
      <c r="M4382" t="s">
        <v>105</v>
      </c>
    </row>
    <row r="4383" spans="1:14" x14ac:dyDescent="0.25">
      <c r="A4383" s="2">
        <v>1</v>
      </c>
      <c r="B4383" s="2">
        <v>2016</v>
      </c>
      <c r="C4383" t="s">
        <v>381</v>
      </c>
      <c r="D4383" t="s">
        <v>48</v>
      </c>
      <c r="E4383" s="2">
        <v>1</v>
      </c>
      <c r="F4383" s="2">
        <v>0</v>
      </c>
      <c r="G4383" t="s">
        <v>382</v>
      </c>
      <c r="H4383" t="s">
        <v>328</v>
      </c>
      <c r="I4383" t="s">
        <v>10</v>
      </c>
      <c r="J4383" t="s">
        <v>106</v>
      </c>
      <c r="K4383" s="3"/>
      <c r="L4383" t="s">
        <v>61</v>
      </c>
      <c r="M4383" t="s">
        <v>107</v>
      </c>
    </row>
    <row r="4384" spans="1:14" x14ac:dyDescent="0.25">
      <c r="A4384" s="2">
        <v>1</v>
      </c>
      <c r="B4384" s="2">
        <v>2016</v>
      </c>
      <c r="C4384" t="s">
        <v>381</v>
      </c>
      <c r="D4384" t="s">
        <v>48</v>
      </c>
      <c r="E4384" s="2">
        <v>1</v>
      </c>
      <c r="F4384" s="2">
        <v>0</v>
      </c>
      <c r="G4384" t="s">
        <v>382</v>
      </c>
      <c r="H4384" t="s">
        <v>328</v>
      </c>
      <c r="I4384" t="s">
        <v>10</v>
      </c>
      <c r="J4384" t="s">
        <v>108</v>
      </c>
      <c r="K4384" s="3"/>
      <c r="L4384" t="s">
        <v>61</v>
      </c>
      <c r="M4384" t="s">
        <v>109</v>
      </c>
    </row>
    <row r="4385" spans="1:14" x14ac:dyDescent="0.25">
      <c r="A4385" s="2">
        <v>1</v>
      </c>
      <c r="B4385" s="2">
        <v>2016</v>
      </c>
      <c r="C4385" t="s">
        <v>381</v>
      </c>
      <c r="D4385" t="s">
        <v>48</v>
      </c>
      <c r="E4385" s="2">
        <v>1</v>
      </c>
      <c r="F4385" s="2">
        <v>0</v>
      </c>
      <c r="G4385" t="s">
        <v>382</v>
      </c>
      <c r="H4385" t="s">
        <v>328</v>
      </c>
      <c r="I4385" t="s">
        <v>10</v>
      </c>
      <c r="J4385" t="s">
        <v>110</v>
      </c>
      <c r="K4385" s="3"/>
      <c r="L4385" t="s">
        <v>61</v>
      </c>
      <c r="M4385" t="s">
        <v>111</v>
      </c>
    </row>
    <row r="4386" spans="1:14" x14ac:dyDescent="0.25">
      <c r="A4386" s="2">
        <v>1</v>
      </c>
      <c r="B4386" s="2">
        <v>2016</v>
      </c>
      <c r="C4386" t="s">
        <v>381</v>
      </c>
      <c r="D4386" t="s">
        <v>48</v>
      </c>
      <c r="E4386" s="2">
        <v>1</v>
      </c>
      <c r="F4386" s="2">
        <v>0</v>
      </c>
      <c r="G4386" t="s">
        <v>382</v>
      </c>
      <c r="H4386" t="s">
        <v>328</v>
      </c>
      <c r="I4386" t="s">
        <v>10</v>
      </c>
      <c r="J4386" t="s">
        <v>112</v>
      </c>
      <c r="K4386" s="3"/>
      <c r="L4386" t="s">
        <v>61</v>
      </c>
      <c r="M4386" t="s">
        <v>113</v>
      </c>
    </row>
    <row r="4387" spans="1:14" x14ac:dyDescent="0.25">
      <c r="A4387" s="2">
        <v>1</v>
      </c>
      <c r="B4387" s="2">
        <v>2016</v>
      </c>
      <c r="C4387" t="s">
        <v>381</v>
      </c>
      <c r="D4387" t="s">
        <v>48</v>
      </c>
      <c r="E4387" s="2">
        <v>1</v>
      </c>
      <c r="F4387" s="2">
        <v>0</v>
      </c>
      <c r="G4387" t="s">
        <v>382</v>
      </c>
      <c r="H4387" t="s">
        <v>328</v>
      </c>
      <c r="I4387" t="s">
        <v>10</v>
      </c>
      <c r="J4387" t="s">
        <v>114</v>
      </c>
      <c r="K4387" s="3"/>
      <c r="L4387" t="s">
        <v>61</v>
      </c>
      <c r="M4387" t="s">
        <v>115</v>
      </c>
    </row>
    <row r="4388" spans="1:14" x14ac:dyDescent="0.25">
      <c r="A4388" s="2">
        <v>1</v>
      </c>
      <c r="B4388" s="2">
        <v>2016</v>
      </c>
      <c r="C4388" t="s">
        <v>381</v>
      </c>
      <c r="D4388" t="s">
        <v>48</v>
      </c>
      <c r="E4388" s="2">
        <v>1</v>
      </c>
      <c r="F4388" s="2">
        <v>0</v>
      </c>
      <c r="G4388" t="s">
        <v>382</v>
      </c>
      <c r="H4388" t="s">
        <v>328</v>
      </c>
      <c r="I4388" t="s">
        <v>10</v>
      </c>
      <c r="J4388" t="s">
        <v>116</v>
      </c>
      <c r="K4388" s="2">
        <v>2</v>
      </c>
      <c r="L4388" t="s">
        <v>65</v>
      </c>
      <c r="M4388" t="s">
        <v>117</v>
      </c>
      <c r="N4388" t="s">
        <v>186</v>
      </c>
    </row>
    <row r="4389" spans="1:14" x14ac:dyDescent="0.25">
      <c r="A4389" s="2">
        <v>1</v>
      </c>
      <c r="B4389" s="2">
        <v>2016</v>
      </c>
      <c r="C4389" t="s">
        <v>381</v>
      </c>
      <c r="D4389" t="s">
        <v>48</v>
      </c>
      <c r="E4389" s="2">
        <v>1</v>
      </c>
      <c r="F4389" s="2">
        <v>0</v>
      </c>
      <c r="G4389" t="s">
        <v>382</v>
      </c>
      <c r="H4389" t="s">
        <v>328</v>
      </c>
      <c r="I4389" t="s">
        <v>10</v>
      </c>
      <c r="J4389" t="s">
        <v>118</v>
      </c>
      <c r="K4389" s="2">
        <v>2</v>
      </c>
      <c r="L4389" t="s">
        <v>55</v>
      </c>
      <c r="M4389" t="s">
        <v>119</v>
      </c>
      <c r="N4389" t="s">
        <v>187</v>
      </c>
    </row>
    <row r="4390" spans="1:14" x14ac:dyDescent="0.25">
      <c r="A4390" s="2">
        <v>1</v>
      </c>
      <c r="B4390" s="2">
        <v>2016</v>
      </c>
      <c r="C4390" t="s">
        <v>381</v>
      </c>
      <c r="D4390" t="s">
        <v>48</v>
      </c>
      <c r="E4390" s="2">
        <v>1</v>
      </c>
      <c r="F4390" s="2">
        <v>0</v>
      </c>
      <c r="G4390" t="s">
        <v>382</v>
      </c>
      <c r="H4390" t="s">
        <v>328</v>
      </c>
      <c r="I4390" t="s">
        <v>10</v>
      </c>
      <c r="J4390" t="s">
        <v>120</v>
      </c>
      <c r="K4390" s="2">
        <v>2</v>
      </c>
      <c r="L4390" t="s">
        <v>65</v>
      </c>
      <c r="M4390" t="s">
        <v>121</v>
      </c>
      <c r="N4390" t="s">
        <v>186</v>
      </c>
    </row>
    <row r="4391" spans="1:14" x14ac:dyDescent="0.25">
      <c r="A4391" s="2">
        <v>1</v>
      </c>
      <c r="B4391" s="2">
        <v>2016</v>
      </c>
      <c r="C4391" t="s">
        <v>381</v>
      </c>
      <c r="D4391" t="s">
        <v>48</v>
      </c>
      <c r="E4391" s="2">
        <v>1</v>
      </c>
      <c r="F4391" s="2">
        <v>0</v>
      </c>
      <c r="G4391" t="s">
        <v>382</v>
      </c>
      <c r="H4391" t="s">
        <v>328</v>
      </c>
      <c r="I4391" t="s">
        <v>10</v>
      </c>
      <c r="J4391" t="s">
        <v>122</v>
      </c>
      <c r="K4391" s="2">
        <v>2</v>
      </c>
      <c r="L4391" t="s">
        <v>85</v>
      </c>
      <c r="M4391" t="s">
        <v>123</v>
      </c>
      <c r="N4391" t="s">
        <v>176</v>
      </c>
    </row>
    <row r="4392" spans="1:14" x14ac:dyDescent="0.25">
      <c r="A4392" s="2">
        <v>1</v>
      </c>
      <c r="B4392" s="2">
        <v>2016</v>
      </c>
      <c r="C4392" t="s">
        <v>381</v>
      </c>
      <c r="D4392" t="s">
        <v>48</v>
      </c>
      <c r="E4392" s="2">
        <v>1</v>
      </c>
      <c r="F4392" s="2">
        <v>0</v>
      </c>
      <c r="G4392" t="s">
        <v>382</v>
      </c>
      <c r="H4392" t="s">
        <v>328</v>
      </c>
      <c r="I4392" t="s">
        <v>10</v>
      </c>
      <c r="J4392" t="s">
        <v>124</v>
      </c>
      <c r="K4392" s="2">
        <v>3</v>
      </c>
      <c r="L4392" t="s">
        <v>85</v>
      </c>
      <c r="M4392" t="s">
        <v>125</v>
      </c>
      <c r="N4392" t="s">
        <v>126</v>
      </c>
    </row>
    <row r="4393" spans="1:14" x14ac:dyDescent="0.25">
      <c r="A4393" s="2">
        <v>1</v>
      </c>
      <c r="B4393" s="2">
        <v>2016</v>
      </c>
      <c r="C4393" t="s">
        <v>381</v>
      </c>
      <c r="D4393" t="s">
        <v>48</v>
      </c>
      <c r="E4393" s="2">
        <v>1</v>
      </c>
      <c r="F4393" s="2">
        <v>0</v>
      </c>
      <c r="G4393" t="s">
        <v>382</v>
      </c>
      <c r="H4393" t="s">
        <v>328</v>
      </c>
      <c r="I4393" t="s">
        <v>10</v>
      </c>
      <c r="J4393" t="s">
        <v>127</v>
      </c>
      <c r="K4393" s="2">
        <v>3</v>
      </c>
      <c r="L4393" t="s">
        <v>85</v>
      </c>
      <c r="M4393" t="s">
        <v>128</v>
      </c>
      <c r="N4393" t="s">
        <v>126</v>
      </c>
    </row>
    <row r="4394" spans="1:14" x14ac:dyDescent="0.25">
      <c r="A4394" s="2">
        <v>1</v>
      </c>
      <c r="B4394" s="2">
        <v>2016</v>
      </c>
      <c r="C4394" t="s">
        <v>381</v>
      </c>
      <c r="D4394" t="s">
        <v>48</v>
      </c>
      <c r="E4394" s="2">
        <v>1</v>
      </c>
      <c r="F4394" s="2">
        <v>0</v>
      </c>
      <c r="G4394" t="s">
        <v>382</v>
      </c>
      <c r="H4394" t="s">
        <v>328</v>
      </c>
      <c r="I4394" t="s">
        <v>10</v>
      </c>
      <c r="J4394" t="s">
        <v>129</v>
      </c>
      <c r="K4394" s="2">
        <v>3</v>
      </c>
      <c r="L4394" t="s">
        <v>85</v>
      </c>
      <c r="M4394" t="s">
        <v>130</v>
      </c>
      <c r="N4394" t="s">
        <v>126</v>
      </c>
    </row>
    <row r="4395" spans="1:14" x14ac:dyDescent="0.25">
      <c r="A4395" s="2">
        <v>1</v>
      </c>
      <c r="B4395" s="2">
        <v>2016</v>
      </c>
      <c r="C4395" t="s">
        <v>381</v>
      </c>
      <c r="D4395" t="s">
        <v>48</v>
      </c>
      <c r="E4395" s="2">
        <v>1</v>
      </c>
      <c r="F4395" s="2">
        <v>0</v>
      </c>
      <c r="G4395" t="s">
        <v>382</v>
      </c>
      <c r="H4395" t="s">
        <v>328</v>
      </c>
      <c r="I4395" t="s">
        <v>10</v>
      </c>
      <c r="J4395" t="s">
        <v>131</v>
      </c>
      <c r="K4395" s="2">
        <v>3</v>
      </c>
      <c r="L4395" t="s">
        <v>85</v>
      </c>
      <c r="M4395" t="s">
        <v>132</v>
      </c>
      <c r="N4395" t="s">
        <v>126</v>
      </c>
    </row>
    <row r="4396" spans="1:14" x14ac:dyDescent="0.25">
      <c r="A4396" s="2">
        <v>1</v>
      </c>
      <c r="B4396" s="2">
        <v>2016</v>
      </c>
      <c r="C4396" t="s">
        <v>381</v>
      </c>
      <c r="D4396" t="s">
        <v>48</v>
      </c>
      <c r="E4396" s="2">
        <v>1</v>
      </c>
      <c r="F4396" s="2">
        <v>0</v>
      </c>
      <c r="G4396" t="s">
        <v>382</v>
      </c>
      <c r="H4396" t="s">
        <v>328</v>
      </c>
      <c r="I4396" t="s">
        <v>10</v>
      </c>
      <c r="J4396" t="s">
        <v>133</v>
      </c>
      <c r="K4396" s="2">
        <v>1</v>
      </c>
      <c r="L4396" t="s">
        <v>52</v>
      </c>
      <c r="M4396" t="s">
        <v>134</v>
      </c>
      <c r="N4396" t="s">
        <v>177</v>
      </c>
    </row>
    <row r="4397" spans="1:14" x14ac:dyDescent="0.25">
      <c r="A4397" s="2">
        <v>1</v>
      </c>
      <c r="B4397" s="2">
        <v>2016</v>
      </c>
      <c r="C4397" t="s">
        <v>381</v>
      </c>
      <c r="D4397" t="s">
        <v>48</v>
      </c>
      <c r="E4397" s="2">
        <v>1</v>
      </c>
      <c r="F4397" s="2">
        <v>0</v>
      </c>
      <c r="G4397" t="s">
        <v>382</v>
      </c>
      <c r="H4397" t="s">
        <v>328</v>
      </c>
      <c r="I4397" t="s">
        <v>10</v>
      </c>
      <c r="J4397" t="s">
        <v>135</v>
      </c>
      <c r="K4397" s="2">
        <v>3</v>
      </c>
      <c r="L4397" t="s">
        <v>55</v>
      </c>
      <c r="M4397" t="s">
        <v>136</v>
      </c>
      <c r="N4397" t="s">
        <v>178</v>
      </c>
    </row>
    <row r="4398" spans="1:14" x14ac:dyDescent="0.25">
      <c r="A4398" s="2">
        <v>1</v>
      </c>
      <c r="B4398" s="2">
        <v>2016</v>
      </c>
      <c r="C4398" t="s">
        <v>381</v>
      </c>
      <c r="D4398" t="s">
        <v>48</v>
      </c>
      <c r="E4398" s="2">
        <v>1</v>
      </c>
      <c r="F4398" s="2">
        <v>0</v>
      </c>
      <c r="G4398" t="s">
        <v>382</v>
      </c>
      <c r="H4398" t="s">
        <v>328</v>
      </c>
      <c r="I4398" t="s">
        <v>10</v>
      </c>
      <c r="J4398" t="s">
        <v>137</v>
      </c>
      <c r="K4398" s="2">
        <v>3</v>
      </c>
      <c r="L4398" t="s">
        <v>55</v>
      </c>
      <c r="M4398" t="s">
        <v>138</v>
      </c>
      <c r="N4398" t="s">
        <v>178</v>
      </c>
    </row>
    <row r="4399" spans="1:14" x14ac:dyDescent="0.25">
      <c r="A4399" s="2">
        <v>1</v>
      </c>
      <c r="B4399" s="2">
        <v>2016</v>
      </c>
      <c r="C4399" t="s">
        <v>381</v>
      </c>
      <c r="D4399" t="s">
        <v>48</v>
      </c>
      <c r="E4399" s="2">
        <v>1</v>
      </c>
      <c r="F4399" s="2">
        <v>0</v>
      </c>
      <c r="G4399" t="s">
        <v>382</v>
      </c>
      <c r="H4399" t="s">
        <v>328</v>
      </c>
      <c r="I4399" t="s">
        <v>10</v>
      </c>
      <c r="J4399" t="s">
        <v>139</v>
      </c>
      <c r="K4399" s="2">
        <v>3</v>
      </c>
      <c r="L4399" t="s">
        <v>85</v>
      </c>
      <c r="M4399" t="s">
        <v>140</v>
      </c>
      <c r="N4399" t="s">
        <v>126</v>
      </c>
    </row>
    <row r="4400" spans="1:14" x14ac:dyDescent="0.25">
      <c r="A4400" s="2">
        <v>1</v>
      </c>
      <c r="B4400" s="2">
        <v>2016</v>
      </c>
      <c r="C4400" t="s">
        <v>381</v>
      </c>
      <c r="D4400" t="s">
        <v>48</v>
      </c>
      <c r="E4400" s="2">
        <v>1</v>
      </c>
      <c r="F4400" s="2">
        <v>0</v>
      </c>
      <c r="G4400" t="s">
        <v>382</v>
      </c>
      <c r="H4400" t="s">
        <v>328</v>
      </c>
      <c r="I4400" t="s">
        <v>10</v>
      </c>
      <c r="J4400" t="s">
        <v>141</v>
      </c>
      <c r="K4400" s="2">
        <v>3</v>
      </c>
      <c r="L4400" t="s">
        <v>85</v>
      </c>
      <c r="M4400" t="s">
        <v>142</v>
      </c>
      <c r="N4400" t="s">
        <v>126</v>
      </c>
    </row>
    <row r="4401" spans="1:14" x14ac:dyDescent="0.25">
      <c r="A4401" s="2">
        <v>1</v>
      </c>
      <c r="B4401" s="2">
        <v>2016</v>
      </c>
      <c r="C4401" t="s">
        <v>381</v>
      </c>
      <c r="D4401" t="s">
        <v>48</v>
      </c>
      <c r="E4401" s="2">
        <v>1</v>
      </c>
      <c r="F4401" s="2">
        <v>0</v>
      </c>
      <c r="G4401" t="s">
        <v>382</v>
      </c>
      <c r="H4401" t="s">
        <v>328</v>
      </c>
      <c r="I4401" t="s">
        <v>10</v>
      </c>
      <c r="J4401" t="s">
        <v>143</v>
      </c>
      <c r="K4401" s="2">
        <v>3</v>
      </c>
      <c r="L4401" t="s">
        <v>85</v>
      </c>
      <c r="M4401" t="s">
        <v>144</v>
      </c>
      <c r="N4401" t="s">
        <v>126</v>
      </c>
    </row>
    <row r="4402" spans="1:14" x14ac:dyDescent="0.25">
      <c r="A4402" s="2">
        <v>1</v>
      </c>
      <c r="B4402" s="2">
        <v>2016</v>
      </c>
      <c r="C4402" t="s">
        <v>381</v>
      </c>
      <c r="D4402" t="s">
        <v>48</v>
      </c>
      <c r="E4402" s="2">
        <v>1</v>
      </c>
      <c r="F4402" s="2">
        <v>0</v>
      </c>
      <c r="G4402" t="s">
        <v>382</v>
      </c>
      <c r="H4402" t="s">
        <v>328</v>
      </c>
      <c r="I4402" t="s">
        <v>10</v>
      </c>
      <c r="J4402" t="s">
        <v>145</v>
      </c>
      <c r="K4402" s="2">
        <v>3</v>
      </c>
      <c r="L4402" t="s">
        <v>55</v>
      </c>
      <c r="M4402" t="s">
        <v>146</v>
      </c>
      <c r="N4402" t="s">
        <v>178</v>
      </c>
    </row>
    <row r="4403" spans="1:14" x14ac:dyDescent="0.25">
      <c r="A4403" s="2">
        <v>1</v>
      </c>
      <c r="B4403" s="2">
        <v>2016</v>
      </c>
      <c r="C4403" t="s">
        <v>381</v>
      </c>
      <c r="D4403" t="s">
        <v>48</v>
      </c>
      <c r="E4403" s="2">
        <v>1</v>
      </c>
      <c r="F4403" s="2">
        <v>0</v>
      </c>
      <c r="G4403" t="s">
        <v>382</v>
      </c>
      <c r="H4403" t="s">
        <v>328</v>
      </c>
      <c r="I4403" t="s">
        <v>10</v>
      </c>
      <c r="J4403" t="s">
        <v>147</v>
      </c>
      <c r="K4403" s="2">
        <v>3</v>
      </c>
      <c r="L4403" t="s">
        <v>55</v>
      </c>
      <c r="M4403" t="s">
        <v>148</v>
      </c>
      <c r="N4403" t="s">
        <v>178</v>
      </c>
    </row>
    <row r="4404" spans="1:14" x14ac:dyDescent="0.25">
      <c r="A4404" s="2">
        <v>1</v>
      </c>
      <c r="B4404" s="2">
        <v>2016</v>
      </c>
      <c r="C4404" t="s">
        <v>381</v>
      </c>
      <c r="D4404" t="s">
        <v>48</v>
      </c>
      <c r="E4404" s="2">
        <v>1</v>
      </c>
      <c r="F4404" s="2">
        <v>0</v>
      </c>
      <c r="G4404" t="s">
        <v>382</v>
      </c>
      <c r="H4404" t="s">
        <v>328</v>
      </c>
      <c r="I4404" t="s">
        <v>10</v>
      </c>
      <c r="J4404" t="s">
        <v>149</v>
      </c>
      <c r="K4404" s="2">
        <v>3</v>
      </c>
      <c r="L4404" t="s">
        <v>55</v>
      </c>
      <c r="M4404" t="s">
        <v>150</v>
      </c>
      <c r="N4404" t="s">
        <v>178</v>
      </c>
    </row>
    <row r="4405" spans="1:14" x14ac:dyDescent="0.25">
      <c r="A4405" s="2">
        <v>1</v>
      </c>
      <c r="B4405" s="2">
        <v>2016</v>
      </c>
      <c r="C4405" t="s">
        <v>381</v>
      </c>
      <c r="D4405" t="s">
        <v>48</v>
      </c>
      <c r="E4405" s="2">
        <v>1</v>
      </c>
      <c r="F4405" s="2">
        <v>0</v>
      </c>
      <c r="G4405" t="s">
        <v>382</v>
      </c>
      <c r="H4405" t="s">
        <v>328</v>
      </c>
      <c r="I4405" t="s">
        <v>10</v>
      </c>
      <c r="J4405" t="s">
        <v>151</v>
      </c>
      <c r="K4405" s="3"/>
      <c r="L4405" t="s">
        <v>52</v>
      </c>
      <c r="M4405" t="s">
        <v>152</v>
      </c>
    </row>
    <row r="4406" spans="1:14" x14ac:dyDescent="0.25">
      <c r="A4406" s="2">
        <v>1</v>
      </c>
      <c r="B4406" s="2">
        <v>2016</v>
      </c>
      <c r="C4406" t="s">
        <v>381</v>
      </c>
      <c r="D4406" t="s">
        <v>48</v>
      </c>
      <c r="E4406" s="2">
        <v>1</v>
      </c>
      <c r="F4406" s="2">
        <v>0</v>
      </c>
      <c r="G4406" t="s">
        <v>382</v>
      </c>
      <c r="H4406" t="s">
        <v>328</v>
      </c>
      <c r="I4406" t="s">
        <v>10</v>
      </c>
      <c r="J4406" t="s">
        <v>153</v>
      </c>
      <c r="K4406" s="2">
        <v>4</v>
      </c>
      <c r="L4406" t="s">
        <v>75</v>
      </c>
      <c r="M4406" t="s">
        <v>154</v>
      </c>
      <c r="N4406" t="s">
        <v>209</v>
      </c>
    </row>
    <row r="4407" spans="1:14" x14ac:dyDescent="0.25">
      <c r="A4407" s="2">
        <v>1</v>
      </c>
      <c r="B4407" s="2">
        <v>2016</v>
      </c>
      <c r="C4407" t="s">
        <v>381</v>
      </c>
      <c r="D4407" t="s">
        <v>48</v>
      </c>
      <c r="E4407" s="2">
        <v>1</v>
      </c>
      <c r="F4407" s="2">
        <v>0</v>
      </c>
      <c r="G4407" t="s">
        <v>382</v>
      </c>
      <c r="H4407" t="s">
        <v>328</v>
      </c>
      <c r="I4407" t="s">
        <v>10</v>
      </c>
      <c r="J4407" t="s">
        <v>156</v>
      </c>
      <c r="K4407" s="2">
        <v>1</v>
      </c>
      <c r="L4407" t="s">
        <v>75</v>
      </c>
      <c r="M4407" t="s">
        <v>157</v>
      </c>
      <c r="N4407" t="s">
        <v>158</v>
      </c>
    </row>
    <row r="4408" spans="1:14" x14ac:dyDescent="0.25">
      <c r="A4408" s="2">
        <v>1</v>
      </c>
      <c r="B4408" s="2">
        <v>2016</v>
      </c>
      <c r="C4408" t="s">
        <v>381</v>
      </c>
      <c r="D4408" t="s">
        <v>48</v>
      </c>
      <c r="E4408" s="2">
        <v>1</v>
      </c>
      <c r="F4408" s="2">
        <v>0</v>
      </c>
      <c r="G4408" t="s">
        <v>382</v>
      </c>
      <c r="H4408" t="s">
        <v>328</v>
      </c>
      <c r="I4408" t="s">
        <v>10</v>
      </c>
      <c r="J4408" t="s">
        <v>159</v>
      </c>
      <c r="K4408" s="2">
        <v>11</v>
      </c>
      <c r="L4408" t="s">
        <v>52</v>
      </c>
      <c r="M4408" t="s">
        <v>160</v>
      </c>
      <c r="N4408" t="s">
        <v>357</v>
      </c>
    </row>
    <row r="4409" spans="1:14" x14ac:dyDescent="0.25">
      <c r="A4409" s="2">
        <v>1</v>
      </c>
      <c r="B4409" s="2">
        <v>2016</v>
      </c>
      <c r="C4409" t="s">
        <v>381</v>
      </c>
      <c r="D4409" t="s">
        <v>48</v>
      </c>
      <c r="E4409" s="2">
        <v>1</v>
      </c>
      <c r="F4409" s="2">
        <v>0</v>
      </c>
      <c r="G4409" t="s">
        <v>382</v>
      </c>
      <c r="H4409" t="s">
        <v>328</v>
      </c>
      <c r="I4409" t="s">
        <v>10</v>
      </c>
      <c r="J4409" t="s">
        <v>161</v>
      </c>
      <c r="K4409" s="3"/>
      <c r="L4409" t="s">
        <v>52</v>
      </c>
      <c r="M4409" t="s">
        <v>162</v>
      </c>
    </row>
    <row r="4410" spans="1:14" x14ac:dyDescent="0.25">
      <c r="A4410" s="2">
        <v>1</v>
      </c>
      <c r="B4410" s="2">
        <v>2016</v>
      </c>
      <c r="C4410" t="s">
        <v>381</v>
      </c>
      <c r="D4410" t="s">
        <v>48</v>
      </c>
      <c r="E4410" s="2">
        <v>1</v>
      </c>
      <c r="F4410" s="2">
        <v>0</v>
      </c>
      <c r="G4410" t="s">
        <v>382</v>
      </c>
      <c r="H4410" t="s">
        <v>328</v>
      </c>
      <c r="I4410" t="s">
        <v>10</v>
      </c>
      <c r="J4410" t="s">
        <v>163</v>
      </c>
      <c r="K4410" s="2">
        <v>2</v>
      </c>
      <c r="L4410" t="s">
        <v>52</v>
      </c>
      <c r="M4410" t="s">
        <v>164</v>
      </c>
      <c r="N4410" t="s">
        <v>177</v>
      </c>
    </row>
    <row r="4411" spans="1:14" x14ac:dyDescent="0.25">
      <c r="A4411" s="2">
        <v>1</v>
      </c>
      <c r="B4411" s="2">
        <v>2016</v>
      </c>
      <c r="C4411" t="s">
        <v>381</v>
      </c>
      <c r="D4411" t="s">
        <v>48</v>
      </c>
      <c r="E4411" s="2">
        <v>1</v>
      </c>
      <c r="F4411" s="2">
        <v>0</v>
      </c>
      <c r="G4411" t="s">
        <v>382</v>
      </c>
      <c r="H4411" t="s">
        <v>328</v>
      </c>
      <c r="I4411" t="s">
        <v>10</v>
      </c>
      <c r="J4411" t="s">
        <v>166</v>
      </c>
      <c r="K4411" s="2">
        <v>3</v>
      </c>
      <c r="L4411" t="s">
        <v>55</v>
      </c>
      <c r="M4411" t="s">
        <v>167</v>
      </c>
      <c r="N4411" t="s">
        <v>178</v>
      </c>
    </row>
    <row r="4412" spans="1:14" x14ac:dyDescent="0.25">
      <c r="A4412" s="2">
        <v>1</v>
      </c>
      <c r="B4412" s="2">
        <v>2016</v>
      </c>
      <c r="C4412" t="s">
        <v>383</v>
      </c>
      <c r="D4412" t="s">
        <v>204</v>
      </c>
      <c r="E4412" s="2">
        <v>1</v>
      </c>
      <c r="F4412" s="2">
        <v>0</v>
      </c>
      <c r="G4412" t="s">
        <v>384</v>
      </c>
      <c r="H4412" t="s">
        <v>182</v>
      </c>
      <c r="I4412" t="s">
        <v>21</v>
      </c>
      <c r="J4412" t="s">
        <v>51</v>
      </c>
      <c r="K4412" s="2">
        <v>2</v>
      </c>
      <c r="L4412" t="s">
        <v>52</v>
      </c>
      <c r="M4412" t="s">
        <v>53</v>
      </c>
      <c r="N4412" t="s">
        <v>274</v>
      </c>
    </row>
    <row r="4413" spans="1:14" x14ac:dyDescent="0.25">
      <c r="A4413" s="2">
        <v>1</v>
      </c>
      <c r="B4413" s="2">
        <v>2016</v>
      </c>
      <c r="C4413" t="s">
        <v>383</v>
      </c>
      <c r="D4413" t="s">
        <v>204</v>
      </c>
      <c r="E4413" s="2">
        <v>1</v>
      </c>
      <c r="F4413" s="2">
        <v>0</v>
      </c>
      <c r="G4413" t="s">
        <v>384</v>
      </c>
      <c r="H4413" t="s">
        <v>182</v>
      </c>
      <c r="I4413" t="s">
        <v>21</v>
      </c>
      <c r="J4413" t="s">
        <v>54</v>
      </c>
      <c r="K4413" s="2">
        <v>3</v>
      </c>
      <c r="L4413" t="s">
        <v>55</v>
      </c>
      <c r="M4413" t="s">
        <v>56</v>
      </c>
      <c r="N4413" t="s">
        <v>178</v>
      </c>
    </row>
    <row r="4414" spans="1:14" x14ac:dyDescent="0.25">
      <c r="A4414" s="2">
        <v>1</v>
      </c>
      <c r="B4414" s="2">
        <v>2016</v>
      </c>
      <c r="C4414" t="s">
        <v>383</v>
      </c>
      <c r="D4414" t="s">
        <v>204</v>
      </c>
      <c r="E4414" s="2">
        <v>1</v>
      </c>
      <c r="F4414" s="2">
        <v>0</v>
      </c>
      <c r="G4414" t="s">
        <v>384</v>
      </c>
      <c r="H4414" t="s">
        <v>182</v>
      </c>
      <c r="I4414" t="s">
        <v>21</v>
      </c>
      <c r="J4414" t="s">
        <v>58</v>
      </c>
      <c r="K4414" s="2">
        <v>3</v>
      </c>
      <c r="L4414" t="s">
        <v>55</v>
      </c>
      <c r="M4414" t="s">
        <v>59</v>
      </c>
      <c r="N4414" t="s">
        <v>178</v>
      </c>
    </row>
    <row r="4415" spans="1:14" x14ac:dyDescent="0.25">
      <c r="A4415" s="2">
        <v>1</v>
      </c>
      <c r="B4415" s="2">
        <v>2016</v>
      </c>
      <c r="C4415" t="s">
        <v>383</v>
      </c>
      <c r="D4415" t="s">
        <v>204</v>
      </c>
      <c r="E4415" s="2">
        <v>1</v>
      </c>
      <c r="F4415" s="2">
        <v>0</v>
      </c>
      <c r="G4415" t="s">
        <v>384</v>
      </c>
      <c r="H4415" t="s">
        <v>182</v>
      </c>
      <c r="I4415" t="s">
        <v>21</v>
      </c>
      <c r="J4415" t="s">
        <v>60</v>
      </c>
      <c r="K4415" s="2">
        <v>2</v>
      </c>
      <c r="L4415" t="s">
        <v>61</v>
      </c>
      <c r="M4415" t="s">
        <v>62</v>
      </c>
      <c r="N4415" t="s">
        <v>63</v>
      </c>
    </row>
    <row r="4416" spans="1:14" x14ac:dyDescent="0.25">
      <c r="A4416" s="2">
        <v>1</v>
      </c>
      <c r="B4416" s="2">
        <v>2016</v>
      </c>
      <c r="C4416" t="s">
        <v>383</v>
      </c>
      <c r="D4416" t="s">
        <v>204</v>
      </c>
      <c r="E4416" s="2">
        <v>1</v>
      </c>
      <c r="F4416" s="2">
        <v>0</v>
      </c>
      <c r="G4416" t="s">
        <v>384</v>
      </c>
      <c r="H4416" t="s">
        <v>182</v>
      </c>
      <c r="I4416" t="s">
        <v>21</v>
      </c>
      <c r="J4416" t="s">
        <v>64</v>
      </c>
      <c r="K4416" s="2">
        <v>2</v>
      </c>
      <c r="L4416" t="s">
        <v>65</v>
      </c>
      <c r="M4416" t="s">
        <v>66</v>
      </c>
      <c r="N4416" t="s">
        <v>186</v>
      </c>
    </row>
    <row r="4417" spans="1:14" x14ac:dyDescent="0.25">
      <c r="A4417" s="2">
        <v>1</v>
      </c>
      <c r="B4417" s="2">
        <v>2016</v>
      </c>
      <c r="C4417" t="s">
        <v>383</v>
      </c>
      <c r="D4417" t="s">
        <v>204</v>
      </c>
      <c r="E4417" s="2">
        <v>1</v>
      </c>
      <c r="F4417" s="2">
        <v>0</v>
      </c>
      <c r="G4417" t="s">
        <v>384</v>
      </c>
      <c r="H4417" t="s">
        <v>182</v>
      </c>
      <c r="I4417" t="s">
        <v>21</v>
      </c>
      <c r="J4417" t="s">
        <v>68</v>
      </c>
      <c r="K4417" s="2">
        <v>1</v>
      </c>
      <c r="L4417" t="s">
        <v>65</v>
      </c>
      <c r="M4417" t="s">
        <v>69</v>
      </c>
      <c r="N4417" t="s">
        <v>230</v>
      </c>
    </row>
    <row r="4418" spans="1:14" x14ac:dyDescent="0.25">
      <c r="A4418" s="2">
        <v>1</v>
      </c>
      <c r="B4418" s="2">
        <v>2016</v>
      </c>
      <c r="C4418" t="s">
        <v>383</v>
      </c>
      <c r="D4418" t="s">
        <v>204</v>
      </c>
      <c r="E4418" s="2">
        <v>1</v>
      </c>
      <c r="F4418" s="2">
        <v>0</v>
      </c>
      <c r="G4418" t="s">
        <v>384</v>
      </c>
      <c r="H4418" t="s">
        <v>182</v>
      </c>
      <c r="I4418" t="s">
        <v>21</v>
      </c>
      <c r="J4418" t="s">
        <v>70</v>
      </c>
      <c r="K4418" s="2">
        <v>1</v>
      </c>
      <c r="L4418" t="s">
        <v>65</v>
      </c>
      <c r="M4418" t="s">
        <v>71</v>
      </c>
      <c r="N4418" t="s">
        <v>230</v>
      </c>
    </row>
    <row r="4419" spans="1:14" x14ac:dyDescent="0.25">
      <c r="A4419" s="2">
        <v>1</v>
      </c>
      <c r="B4419" s="2">
        <v>2016</v>
      </c>
      <c r="C4419" t="s">
        <v>383</v>
      </c>
      <c r="D4419" t="s">
        <v>204</v>
      </c>
      <c r="E4419" s="2">
        <v>1</v>
      </c>
      <c r="F4419" s="2">
        <v>0</v>
      </c>
      <c r="G4419" t="s">
        <v>384</v>
      </c>
      <c r="H4419" t="s">
        <v>182</v>
      </c>
      <c r="I4419" t="s">
        <v>21</v>
      </c>
      <c r="J4419" t="s">
        <v>72</v>
      </c>
      <c r="K4419" s="2">
        <v>1</v>
      </c>
      <c r="L4419" t="s">
        <v>52</v>
      </c>
      <c r="M4419" t="s">
        <v>73</v>
      </c>
      <c r="N4419" t="s">
        <v>177</v>
      </c>
    </row>
    <row r="4420" spans="1:14" x14ac:dyDescent="0.25">
      <c r="A4420" s="2">
        <v>1</v>
      </c>
      <c r="B4420" s="2">
        <v>2016</v>
      </c>
      <c r="C4420" t="s">
        <v>383</v>
      </c>
      <c r="D4420" t="s">
        <v>204</v>
      </c>
      <c r="E4420" s="2">
        <v>1</v>
      </c>
      <c r="F4420" s="2">
        <v>0</v>
      </c>
      <c r="G4420" t="s">
        <v>384</v>
      </c>
      <c r="H4420" t="s">
        <v>182</v>
      </c>
      <c r="I4420" t="s">
        <v>21</v>
      </c>
      <c r="J4420" t="s">
        <v>74</v>
      </c>
      <c r="K4420" s="2">
        <v>3</v>
      </c>
      <c r="L4420" t="s">
        <v>75</v>
      </c>
      <c r="M4420" t="s">
        <v>76</v>
      </c>
      <c r="N4420" t="s">
        <v>221</v>
      </c>
    </row>
    <row r="4421" spans="1:14" x14ac:dyDescent="0.25">
      <c r="A4421" s="2">
        <v>1</v>
      </c>
      <c r="B4421" s="2">
        <v>2016</v>
      </c>
      <c r="C4421" t="s">
        <v>383</v>
      </c>
      <c r="D4421" t="s">
        <v>204</v>
      </c>
      <c r="E4421" s="2">
        <v>1</v>
      </c>
      <c r="F4421" s="2">
        <v>0</v>
      </c>
      <c r="G4421" t="s">
        <v>384</v>
      </c>
      <c r="H4421" t="s">
        <v>182</v>
      </c>
      <c r="I4421" t="s">
        <v>21</v>
      </c>
      <c r="J4421" t="s">
        <v>78</v>
      </c>
      <c r="K4421" s="2">
        <v>8</v>
      </c>
      <c r="L4421" t="s">
        <v>75</v>
      </c>
      <c r="M4421" t="s">
        <v>79</v>
      </c>
      <c r="N4421" t="s">
        <v>239</v>
      </c>
    </row>
    <row r="4422" spans="1:14" x14ac:dyDescent="0.25">
      <c r="A4422" s="2">
        <v>1</v>
      </c>
      <c r="B4422" s="2">
        <v>2016</v>
      </c>
      <c r="C4422" t="s">
        <v>383</v>
      </c>
      <c r="D4422" t="s">
        <v>204</v>
      </c>
      <c r="E4422" s="2">
        <v>1</v>
      </c>
      <c r="F4422" s="2">
        <v>0</v>
      </c>
      <c r="G4422" t="s">
        <v>384</v>
      </c>
      <c r="H4422" t="s">
        <v>182</v>
      </c>
      <c r="I4422" t="s">
        <v>21</v>
      </c>
      <c r="J4422" t="s">
        <v>81</v>
      </c>
      <c r="K4422" s="2">
        <v>4</v>
      </c>
      <c r="L4422" t="s">
        <v>75</v>
      </c>
      <c r="M4422" t="s">
        <v>82</v>
      </c>
      <c r="N4422" t="s">
        <v>275</v>
      </c>
    </row>
    <row r="4423" spans="1:14" x14ac:dyDescent="0.25">
      <c r="A4423" s="2">
        <v>1</v>
      </c>
      <c r="B4423" s="2">
        <v>2016</v>
      </c>
      <c r="C4423" t="s">
        <v>383</v>
      </c>
      <c r="D4423" t="s">
        <v>204</v>
      </c>
      <c r="E4423" s="2">
        <v>1</v>
      </c>
      <c r="F4423" s="2">
        <v>0</v>
      </c>
      <c r="G4423" t="s">
        <v>384</v>
      </c>
      <c r="H4423" t="s">
        <v>182</v>
      </c>
      <c r="I4423" t="s">
        <v>21</v>
      </c>
      <c r="J4423" t="s">
        <v>84</v>
      </c>
      <c r="K4423" s="2">
        <v>3</v>
      </c>
      <c r="L4423" t="s">
        <v>85</v>
      </c>
      <c r="M4423" t="s">
        <v>86</v>
      </c>
      <c r="N4423" t="s">
        <v>126</v>
      </c>
    </row>
    <row r="4424" spans="1:14" x14ac:dyDescent="0.25">
      <c r="A4424" s="2">
        <v>1</v>
      </c>
      <c r="B4424" s="2">
        <v>2016</v>
      </c>
      <c r="C4424" t="s">
        <v>383</v>
      </c>
      <c r="D4424" t="s">
        <v>204</v>
      </c>
      <c r="E4424" s="2">
        <v>1</v>
      </c>
      <c r="F4424" s="2">
        <v>0</v>
      </c>
      <c r="G4424" t="s">
        <v>384</v>
      </c>
      <c r="H4424" t="s">
        <v>182</v>
      </c>
      <c r="I4424" t="s">
        <v>21</v>
      </c>
      <c r="J4424" t="s">
        <v>88</v>
      </c>
      <c r="K4424" s="2">
        <v>3</v>
      </c>
      <c r="L4424" t="s">
        <v>85</v>
      </c>
      <c r="M4424" t="s">
        <v>89</v>
      </c>
      <c r="N4424" t="s">
        <v>126</v>
      </c>
    </row>
    <row r="4425" spans="1:14" x14ac:dyDescent="0.25">
      <c r="A4425" s="2">
        <v>1</v>
      </c>
      <c r="B4425" s="2">
        <v>2016</v>
      </c>
      <c r="C4425" t="s">
        <v>383</v>
      </c>
      <c r="D4425" t="s">
        <v>204</v>
      </c>
      <c r="E4425" s="2">
        <v>1</v>
      </c>
      <c r="F4425" s="2">
        <v>0</v>
      </c>
      <c r="G4425" t="s">
        <v>384</v>
      </c>
      <c r="H4425" t="s">
        <v>182</v>
      </c>
      <c r="I4425" t="s">
        <v>21</v>
      </c>
      <c r="J4425" t="s">
        <v>90</v>
      </c>
      <c r="K4425" s="2">
        <v>1</v>
      </c>
      <c r="L4425" t="s">
        <v>75</v>
      </c>
      <c r="M4425" t="s">
        <v>91</v>
      </c>
      <c r="N4425" t="s">
        <v>200</v>
      </c>
    </row>
    <row r="4426" spans="1:14" x14ac:dyDescent="0.25">
      <c r="A4426" s="2">
        <v>1</v>
      </c>
      <c r="B4426" s="2">
        <v>2016</v>
      </c>
      <c r="C4426" t="s">
        <v>383</v>
      </c>
      <c r="D4426" t="s">
        <v>204</v>
      </c>
      <c r="E4426" s="2">
        <v>1</v>
      </c>
      <c r="F4426" s="2">
        <v>0</v>
      </c>
      <c r="G4426" t="s">
        <v>384</v>
      </c>
      <c r="H4426" t="s">
        <v>182</v>
      </c>
      <c r="I4426" t="s">
        <v>21</v>
      </c>
      <c r="J4426" t="s">
        <v>93</v>
      </c>
      <c r="K4426" s="2">
        <v>1</v>
      </c>
      <c r="L4426" t="s">
        <v>75</v>
      </c>
      <c r="M4426" t="s">
        <v>94</v>
      </c>
      <c r="N4426" t="s">
        <v>200</v>
      </c>
    </row>
    <row r="4427" spans="1:14" x14ac:dyDescent="0.25">
      <c r="A4427" s="2">
        <v>1</v>
      </c>
      <c r="B4427" s="2">
        <v>2016</v>
      </c>
      <c r="C4427" t="s">
        <v>383</v>
      </c>
      <c r="D4427" t="s">
        <v>204</v>
      </c>
      <c r="E4427" s="2">
        <v>1</v>
      </c>
      <c r="F4427" s="2">
        <v>0</v>
      </c>
      <c r="G4427" t="s">
        <v>384</v>
      </c>
      <c r="H4427" t="s">
        <v>182</v>
      </c>
      <c r="I4427" t="s">
        <v>21</v>
      </c>
      <c r="J4427" t="s">
        <v>96</v>
      </c>
      <c r="K4427" s="2">
        <v>1</v>
      </c>
      <c r="L4427" t="s">
        <v>75</v>
      </c>
      <c r="M4427" t="s">
        <v>97</v>
      </c>
    </row>
    <row r="4428" spans="1:14" x14ac:dyDescent="0.25">
      <c r="A4428" s="2">
        <v>1</v>
      </c>
      <c r="B4428" s="2">
        <v>2016</v>
      </c>
      <c r="C4428" t="s">
        <v>383</v>
      </c>
      <c r="D4428" t="s">
        <v>204</v>
      </c>
      <c r="E4428" s="2">
        <v>1</v>
      </c>
      <c r="F4428" s="2">
        <v>0</v>
      </c>
      <c r="G4428" t="s">
        <v>384</v>
      </c>
      <c r="H4428" t="s">
        <v>182</v>
      </c>
      <c r="I4428" t="s">
        <v>21</v>
      </c>
      <c r="J4428" t="s">
        <v>98</v>
      </c>
      <c r="K4428" s="2">
        <v>2</v>
      </c>
      <c r="L4428" t="s">
        <v>85</v>
      </c>
      <c r="M4428" t="s">
        <v>99</v>
      </c>
      <c r="N4428" t="s">
        <v>176</v>
      </c>
    </row>
    <row r="4429" spans="1:14" x14ac:dyDescent="0.25">
      <c r="A4429" s="2">
        <v>1</v>
      </c>
      <c r="B4429" s="2">
        <v>2016</v>
      </c>
      <c r="C4429" t="s">
        <v>383</v>
      </c>
      <c r="D4429" t="s">
        <v>204</v>
      </c>
      <c r="E4429" s="2">
        <v>1</v>
      </c>
      <c r="F4429" s="2">
        <v>0</v>
      </c>
      <c r="G4429" t="s">
        <v>384</v>
      </c>
      <c r="H4429" t="s">
        <v>182</v>
      </c>
      <c r="I4429" t="s">
        <v>21</v>
      </c>
      <c r="J4429" t="s">
        <v>100</v>
      </c>
      <c r="K4429" s="3"/>
      <c r="L4429" t="s">
        <v>61</v>
      </c>
      <c r="M4429" t="s">
        <v>101</v>
      </c>
    </row>
    <row r="4430" spans="1:14" x14ac:dyDescent="0.25">
      <c r="A4430" s="2">
        <v>1</v>
      </c>
      <c r="B4430" s="2">
        <v>2016</v>
      </c>
      <c r="C4430" t="s">
        <v>383</v>
      </c>
      <c r="D4430" t="s">
        <v>204</v>
      </c>
      <c r="E4430" s="2">
        <v>1</v>
      </c>
      <c r="F4430" s="2">
        <v>0</v>
      </c>
      <c r="G4430" t="s">
        <v>384</v>
      </c>
      <c r="H4430" t="s">
        <v>182</v>
      </c>
      <c r="I4430" t="s">
        <v>21</v>
      </c>
      <c r="J4430" t="s">
        <v>102</v>
      </c>
      <c r="K4430" s="3"/>
      <c r="L4430" t="s">
        <v>61</v>
      </c>
      <c r="M4430" t="s">
        <v>103</v>
      </c>
    </row>
    <row r="4431" spans="1:14" x14ac:dyDescent="0.25">
      <c r="A4431" s="2">
        <v>1</v>
      </c>
      <c r="B4431" s="2">
        <v>2016</v>
      </c>
      <c r="C4431" t="s">
        <v>383</v>
      </c>
      <c r="D4431" t="s">
        <v>204</v>
      </c>
      <c r="E4431" s="2">
        <v>1</v>
      </c>
      <c r="F4431" s="2">
        <v>0</v>
      </c>
      <c r="G4431" t="s">
        <v>384</v>
      </c>
      <c r="H4431" t="s">
        <v>182</v>
      </c>
      <c r="I4431" t="s">
        <v>21</v>
      </c>
      <c r="J4431" t="s">
        <v>104</v>
      </c>
      <c r="K4431" s="3"/>
      <c r="L4431" t="s">
        <v>61</v>
      </c>
      <c r="M4431" t="s">
        <v>105</v>
      </c>
    </row>
    <row r="4432" spans="1:14" x14ac:dyDescent="0.25">
      <c r="A4432" s="2">
        <v>1</v>
      </c>
      <c r="B4432" s="2">
        <v>2016</v>
      </c>
      <c r="C4432" t="s">
        <v>383</v>
      </c>
      <c r="D4432" t="s">
        <v>204</v>
      </c>
      <c r="E4432" s="2">
        <v>1</v>
      </c>
      <c r="F4432" s="2">
        <v>0</v>
      </c>
      <c r="G4432" t="s">
        <v>384</v>
      </c>
      <c r="H4432" t="s">
        <v>182</v>
      </c>
      <c r="I4432" t="s">
        <v>21</v>
      </c>
      <c r="J4432" t="s">
        <v>106</v>
      </c>
      <c r="K4432" s="3"/>
      <c r="L4432" t="s">
        <v>61</v>
      </c>
      <c r="M4432" t="s">
        <v>107</v>
      </c>
    </row>
    <row r="4433" spans="1:14" x14ac:dyDescent="0.25">
      <c r="A4433" s="2">
        <v>1</v>
      </c>
      <c r="B4433" s="2">
        <v>2016</v>
      </c>
      <c r="C4433" t="s">
        <v>383</v>
      </c>
      <c r="D4433" t="s">
        <v>204</v>
      </c>
      <c r="E4433" s="2">
        <v>1</v>
      </c>
      <c r="F4433" s="2">
        <v>0</v>
      </c>
      <c r="G4433" t="s">
        <v>384</v>
      </c>
      <c r="H4433" t="s">
        <v>182</v>
      </c>
      <c r="I4433" t="s">
        <v>21</v>
      </c>
      <c r="J4433" t="s">
        <v>108</v>
      </c>
      <c r="K4433" s="3"/>
      <c r="L4433" t="s">
        <v>61</v>
      </c>
      <c r="M4433" t="s">
        <v>109</v>
      </c>
    </row>
    <row r="4434" spans="1:14" x14ac:dyDescent="0.25">
      <c r="A4434" s="2">
        <v>1</v>
      </c>
      <c r="B4434" s="2">
        <v>2016</v>
      </c>
      <c r="C4434" t="s">
        <v>383</v>
      </c>
      <c r="D4434" t="s">
        <v>204</v>
      </c>
      <c r="E4434" s="2">
        <v>1</v>
      </c>
      <c r="F4434" s="2">
        <v>0</v>
      </c>
      <c r="G4434" t="s">
        <v>384</v>
      </c>
      <c r="H4434" t="s">
        <v>182</v>
      </c>
      <c r="I4434" t="s">
        <v>21</v>
      </c>
      <c r="J4434" t="s">
        <v>110</v>
      </c>
      <c r="K4434" s="3"/>
      <c r="L4434" t="s">
        <v>61</v>
      </c>
      <c r="M4434" t="s">
        <v>111</v>
      </c>
    </row>
    <row r="4435" spans="1:14" x14ac:dyDescent="0.25">
      <c r="A4435" s="2">
        <v>1</v>
      </c>
      <c r="B4435" s="2">
        <v>2016</v>
      </c>
      <c r="C4435" t="s">
        <v>383</v>
      </c>
      <c r="D4435" t="s">
        <v>204</v>
      </c>
      <c r="E4435" s="2">
        <v>1</v>
      </c>
      <c r="F4435" s="2">
        <v>0</v>
      </c>
      <c r="G4435" t="s">
        <v>384</v>
      </c>
      <c r="H4435" t="s">
        <v>182</v>
      </c>
      <c r="I4435" t="s">
        <v>21</v>
      </c>
      <c r="J4435" t="s">
        <v>112</v>
      </c>
      <c r="K4435" s="3"/>
      <c r="L4435" t="s">
        <v>61</v>
      </c>
      <c r="M4435" t="s">
        <v>113</v>
      </c>
    </row>
    <row r="4436" spans="1:14" x14ac:dyDescent="0.25">
      <c r="A4436" s="2">
        <v>1</v>
      </c>
      <c r="B4436" s="2">
        <v>2016</v>
      </c>
      <c r="C4436" t="s">
        <v>383</v>
      </c>
      <c r="D4436" t="s">
        <v>204</v>
      </c>
      <c r="E4436" s="2">
        <v>1</v>
      </c>
      <c r="F4436" s="2">
        <v>0</v>
      </c>
      <c r="G4436" t="s">
        <v>384</v>
      </c>
      <c r="H4436" t="s">
        <v>182</v>
      </c>
      <c r="I4436" t="s">
        <v>21</v>
      </c>
      <c r="J4436" t="s">
        <v>114</v>
      </c>
      <c r="K4436" s="3"/>
      <c r="L4436" t="s">
        <v>61</v>
      </c>
      <c r="M4436" t="s">
        <v>115</v>
      </c>
    </row>
    <row r="4437" spans="1:14" x14ac:dyDescent="0.25">
      <c r="A4437" s="2">
        <v>1</v>
      </c>
      <c r="B4437" s="2">
        <v>2016</v>
      </c>
      <c r="C4437" t="s">
        <v>383</v>
      </c>
      <c r="D4437" t="s">
        <v>204</v>
      </c>
      <c r="E4437" s="2">
        <v>1</v>
      </c>
      <c r="F4437" s="2">
        <v>0</v>
      </c>
      <c r="G4437" t="s">
        <v>384</v>
      </c>
      <c r="H4437" t="s">
        <v>182</v>
      </c>
      <c r="I4437" t="s">
        <v>21</v>
      </c>
      <c r="J4437" t="s">
        <v>116</v>
      </c>
      <c r="K4437" s="2">
        <v>1</v>
      </c>
      <c r="L4437" t="s">
        <v>65</v>
      </c>
      <c r="M4437" t="s">
        <v>117</v>
      </c>
      <c r="N4437" t="s">
        <v>230</v>
      </c>
    </row>
    <row r="4438" spans="1:14" x14ac:dyDescent="0.25">
      <c r="A4438" s="2">
        <v>1</v>
      </c>
      <c r="B4438" s="2">
        <v>2016</v>
      </c>
      <c r="C4438" t="s">
        <v>383</v>
      </c>
      <c r="D4438" t="s">
        <v>204</v>
      </c>
      <c r="E4438" s="2">
        <v>1</v>
      </c>
      <c r="F4438" s="2">
        <v>0</v>
      </c>
      <c r="G4438" t="s">
        <v>384</v>
      </c>
      <c r="H4438" t="s">
        <v>182</v>
      </c>
      <c r="I4438" t="s">
        <v>21</v>
      </c>
      <c r="J4438" t="s">
        <v>118</v>
      </c>
      <c r="K4438" s="2">
        <v>2</v>
      </c>
      <c r="L4438" t="s">
        <v>55</v>
      </c>
      <c r="M4438" t="s">
        <v>119</v>
      </c>
      <c r="N4438" t="s">
        <v>187</v>
      </c>
    </row>
    <row r="4439" spans="1:14" x14ac:dyDescent="0.25">
      <c r="A4439" s="2">
        <v>1</v>
      </c>
      <c r="B4439" s="2">
        <v>2016</v>
      </c>
      <c r="C4439" t="s">
        <v>383</v>
      </c>
      <c r="D4439" t="s">
        <v>204</v>
      </c>
      <c r="E4439" s="2">
        <v>1</v>
      </c>
      <c r="F4439" s="2">
        <v>0</v>
      </c>
      <c r="G4439" t="s">
        <v>384</v>
      </c>
      <c r="H4439" t="s">
        <v>182</v>
      </c>
      <c r="I4439" t="s">
        <v>21</v>
      </c>
      <c r="J4439" t="s">
        <v>120</v>
      </c>
      <c r="K4439" s="2">
        <v>1</v>
      </c>
      <c r="L4439" t="s">
        <v>65</v>
      </c>
      <c r="M4439" t="s">
        <v>121</v>
      </c>
      <c r="N4439" t="s">
        <v>230</v>
      </c>
    </row>
    <row r="4440" spans="1:14" x14ac:dyDescent="0.25">
      <c r="A4440" s="2">
        <v>1</v>
      </c>
      <c r="B4440" s="2">
        <v>2016</v>
      </c>
      <c r="C4440" t="s">
        <v>383</v>
      </c>
      <c r="D4440" t="s">
        <v>204</v>
      </c>
      <c r="E4440" s="2">
        <v>1</v>
      </c>
      <c r="F4440" s="2">
        <v>0</v>
      </c>
      <c r="G4440" t="s">
        <v>384</v>
      </c>
      <c r="H4440" t="s">
        <v>182</v>
      </c>
      <c r="I4440" t="s">
        <v>21</v>
      </c>
      <c r="J4440" t="s">
        <v>122</v>
      </c>
      <c r="K4440" s="2">
        <v>3</v>
      </c>
      <c r="L4440" t="s">
        <v>85</v>
      </c>
      <c r="M4440" t="s">
        <v>123</v>
      </c>
      <c r="N4440" t="s">
        <v>126</v>
      </c>
    </row>
    <row r="4441" spans="1:14" x14ac:dyDescent="0.25">
      <c r="A4441" s="2">
        <v>1</v>
      </c>
      <c r="B4441" s="2">
        <v>2016</v>
      </c>
      <c r="C4441" t="s">
        <v>383</v>
      </c>
      <c r="D4441" t="s">
        <v>204</v>
      </c>
      <c r="E4441" s="2">
        <v>1</v>
      </c>
      <c r="F4441" s="2">
        <v>0</v>
      </c>
      <c r="G4441" t="s">
        <v>384</v>
      </c>
      <c r="H4441" t="s">
        <v>182</v>
      </c>
      <c r="I4441" t="s">
        <v>21</v>
      </c>
      <c r="J4441" t="s">
        <v>124</v>
      </c>
      <c r="K4441" s="2">
        <v>2</v>
      </c>
      <c r="L4441" t="s">
        <v>85</v>
      </c>
      <c r="M4441" t="s">
        <v>125</v>
      </c>
      <c r="N4441" t="s">
        <v>176</v>
      </c>
    </row>
    <row r="4442" spans="1:14" x14ac:dyDescent="0.25">
      <c r="A4442" s="2">
        <v>1</v>
      </c>
      <c r="B4442" s="2">
        <v>2016</v>
      </c>
      <c r="C4442" t="s">
        <v>383</v>
      </c>
      <c r="D4442" t="s">
        <v>204</v>
      </c>
      <c r="E4442" s="2">
        <v>1</v>
      </c>
      <c r="F4442" s="2">
        <v>0</v>
      </c>
      <c r="G4442" t="s">
        <v>384</v>
      </c>
      <c r="H4442" t="s">
        <v>182</v>
      </c>
      <c r="I4442" t="s">
        <v>21</v>
      </c>
      <c r="J4442" t="s">
        <v>127</v>
      </c>
      <c r="K4442" s="2">
        <v>3</v>
      </c>
      <c r="L4442" t="s">
        <v>85</v>
      </c>
      <c r="M4442" t="s">
        <v>128</v>
      </c>
      <c r="N4442" t="s">
        <v>126</v>
      </c>
    </row>
    <row r="4443" spans="1:14" x14ac:dyDescent="0.25">
      <c r="A4443" s="2">
        <v>1</v>
      </c>
      <c r="B4443" s="2">
        <v>2016</v>
      </c>
      <c r="C4443" t="s">
        <v>383</v>
      </c>
      <c r="D4443" t="s">
        <v>204</v>
      </c>
      <c r="E4443" s="2">
        <v>1</v>
      </c>
      <c r="F4443" s="2">
        <v>0</v>
      </c>
      <c r="G4443" t="s">
        <v>384</v>
      </c>
      <c r="H4443" t="s">
        <v>182</v>
      </c>
      <c r="I4443" t="s">
        <v>21</v>
      </c>
      <c r="J4443" t="s">
        <v>129</v>
      </c>
      <c r="K4443" s="2">
        <v>3</v>
      </c>
      <c r="L4443" t="s">
        <v>85</v>
      </c>
      <c r="M4443" t="s">
        <v>130</v>
      </c>
      <c r="N4443" t="s">
        <v>126</v>
      </c>
    </row>
    <row r="4444" spans="1:14" x14ac:dyDescent="0.25">
      <c r="A4444" s="2">
        <v>1</v>
      </c>
      <c r="B4444" s="2">
        <v>2016</v>
      </c>
      <c r="C4444" t="s">
        <v>383</v>
      </c>
      <c r="D4444" t="s">
        <v>204</v>
      </c>
      <c r="E4444" s="2">
        <v>1</v>
      </c>
      <c r="F4444" s="2">
        <v>0</v>
      </c>
      <c r="G4444" t="s">
        <v>384</v>
      </c>
      <c r="H4444" t="s">
        <v>182</v>
      </c>
      <c r="I4444" t="s">
        <v>21</v>
      </c>
      <c r="J4444" t="s">
        <v>131</v>
      </c>
      <c r="K4444" s="2">
        <v>3</v>
      </c>
      <c r="L4444" t="s">
        <v>85</v>
      </c>
      <c r="M4444" t="s">
        <v>132</v>
      </c>
      <c r="N4444" t="s">
        <v>126</v>
      </c>
    </row>
    <row r="4445" spans="1:14" x14ac:dyDescent="0.25">
      <c r="A4445" s="2">
        <v>1</v>
      </c>
      <c r="B4445" s="2">
        <v>2016</v>
      </c>
      <c r="C4445" t="s">
        <v>383</v>
      </c>
      <c r="D4445" t="s">
        <v>204</v>
      </c>
      <c r="E4445" s="2">
        <v>1</v>
      </c>
      <c r="F4445" s="2">
        <v>0</v>
      </c>
      <c r="G4445" t="s">
        <v>384</v>
      </c>
      <c r="H4445" t="s">
        <v>182</v>
      </c>
      <c r="I4445" t="s">
        <v>21</v>
      </c>
      <c r="J4445" t="s">
        <v>133</v>
      </c>
      <c r="K4445" s="2">
        <v>1</v>
      </c>
      <c r="L4445" t="s">
        <v>52</v>
      </c>
      <c r="M4445" t="s">
        <v>134</v>
      </c>
      <c r="N4445" t="s">
        <v>177</v>
      </c>
    </row>
    <row r="4446" spans="1:14" x14ac:dyDescent="0.25">
      <c r="A4446" s="2">
        <v>1</v>
      </c>
      <c r="B4446" s="2">
        <v>2016</v>
      </c>
      <c r="C4446" t="s">
        <v>383</v>
      </c>
      <c r="D4446" t="s">
        <v>204</v>
      </c>
      <c r="E4446" s="2">
        <v>1</v>
      </c>
      <c r="F4446" s="2">
        <v>0</v>
      </c>
      <c r="G4446" t="s">
        <v>384</v>
      </c>
      <c r="H4446" t="s">
        <v>182</v>
      </c>
      <c r="I4446" t="s">
        <v>21</v>
      </c>
      <c r="J4446" t="s">
        <v>135</v>
      </c>
      <c r="K4446" s="2">
        <v>2</v>
      </c>
      <c r="L4446" t="s">
        <v>55</v>
      </c>
      <c r="M4446" t="s">
        <v>136</v>
      </c>
      <c r="N4446" t="s">
        <v>187</v>
      </c>
    </row>
    <row r="4447" spans="1:14" x14ac:dyDescent="0.25">
      <c r="A4447" s="2">
        <v>1</v>
      </c>
      <c r="B4447" s="2">
        <v>2016</v>
      </c>
      <c r="C4447" t="s">
        <v>383</v>
      </c>
      <c r="D4447" t="s">
        <v>204</v>
      </c>
      <c r="E4447" s="2">
        <v>1</v>
      </c>
      <c r="F4447" s="2">
        <v>0</v>
      </c>
      <c r="G4447" t="s">
        <v>384</v>
      </c>
      <c r="H4447" t="s">
        <v>182</v>
      </c>
      <c r="I4447" t="s">
        <v>21</v>
      </c>
      <c r="J4447" t="s">
        <v>137</v>
      </c>
      <c r="K4447" s="2">
        <v>3</v>
      </c>
      <c r="L4447" t="s">
        <v>55</v>
      </c>
      <c r="M4447" t="s">
        <v>138</v>
      </c>
      <c r="N4447" t="s">
        <v>178</v>
      </c>
    </row>
    <row r="4448" spans="1:14" x14ac:dyDescent="0.25">
      <c r="A4448" s="2">
        <v>1</v>
      </c>
      <c r="B4448" s="2">
        <v>2016</v>
      </c>
      <c r="C4448" t="s">
        <v>383</v>
      </c>
      <c r="D4448" t="s">
        <v>204</v>
      </c>
      <c r="E4448" s="2">
        <v>1</v>
      </c>
      <c r="F4448" s="2">
        <v>0</v>
      </c>
      <c r="G4448" t="s">
        <v>384</v>
      </c>
      <c r="H4448" t="s">
        <v>182</v>
      </c>
      <c r="I4448" t="s">
        <v>21</v>
      </c>
      <c r="J4448" t="s">
        <v>139</v>
      </c>
      <c r="K4448" s="2">
        <v>2</v>
      </c>
      <c r="L4448" t="s">
        <v>85</v>
      </c>
      <c r="M4448" t="s">
        <v>140</v>
      </c>
      <c r="N4448" t="s">
        <v>176</v>
      </c>
    </row>
    <row r="4449" spans="1:14" x14ac:dyDescent="0.25">
      <c r="A4449" s="2">
        <v>1</v>
      </c>
      <c r="B4449" s="2">
        <v>2016</v>
      </c>
      <c r="C4449" t="s">
        <v>383</v>
      </c>
      <c r="D4449" t="s">
        <v>204</v>
      </c>
      <c r="E4449" s="2">
        <v>1</v>
      </c>
      <c r="F4449" s="2">
        <v>0</v>
      </c>
      <c r="G4449" t="s">
        <v>384</v>
      </c>
      <c r="H4449" t="s">
        <v>182</v>
      </c>
      <c r="I4449" t="s">
        <v>21</v>
      </c>
      <c r="J4449" t="s">
        <v>141</v>
      </c>
      <c r="K4449" s="2">
        <v>2</v>
      </c>
      <c r="L4449" t="s">
        <v>85</v>
      </c>
      <c r="M4449" t="s">
        <v>142</v>
      </c>
      <c r="N4449" t="s">
        <v>176</v>
      </c>
    </row>
    <row r="4450" spans="1:14" x14ac:dyDescent="0.25">
      <c r="A4450" s="2">
        <v>1</v>
      </c>
      <c r="B4450" s="2">
        <v>2016</v>
      </c>
      <c r="C4450" t="s">
        <v>383</v>
      </c>
      <c r="D4450" t="s">
        <v>204</v>
      </c>
      <c r="E4450" s="2">
        <v>1</v>
      </c>
      <c r="F4450" s="2">
        <v>0</v>
      </c>
      <c r="G4450" t="s">
        <v>384</v>
      </c>
      <c r="H4450" t="s">
        <v>182</v>
      </c>
      <c r="I4450" t="s">
        <v>21</v>
      </c>
      <c r="J4450" t="s">
        <v>143</v>
      </c>
      <c r="K4450" s="2">
        <v>3</v>
      </c>
      <c r="L4450" t="s">
        <v>85</v>
      </c>
      <c r="M4450" t="s">
        <v>144</v>
      </c>
      <c r="N4450" t="s">
        <v>126</v>
      </c>
    </row>
    <row r="4451" spans="1:14" x14ac:dyDescent="0.25">
      <c r="A4451" s="2">
        <v>1</v>
      </c>
      <c r="B4451" s="2">
        <v>2016</v>
      </c>
      <c r="C4451" t="s">
        <v>383</v>
      </c>
      <c r="D4451" t="s">
        <v>204</v>
      </c>
      <c r="E4451" s="2">
        <v>1</v>
      </c>
      <c r="F4451" s="2">
        <v>0</v>
      </c>
      <c r="G4451" t="s">
        <v>384</v>
      </c>
      <c r="H4451" t="s">
        <v>182</v>
      </c>
      <c r="I4451" t="s">
        <v>21</v>
      </c>
      <c r="J4451" t="s">
        <v>145</v>
      </c>
      <c r="K4451" s="2">
        <v>3</v>
      </c>
      <c r="L4451" t="s">
        <v>55</v>
      </c>
      <c r="M4451" t="s">
        <v>146</v>
      </c>
      <c r="N4451" t="s">
        <v>178</v>
      </c>
    </row>
    <row r="4452" spans="1:14" x14ac:dyDescent="0.25">
      <c r="A4452" s="2">
        <v>1</v>
      </c>
      <c r="B4452" s="2">
        <v>2016</v>
      </c>
      <c r="C4452" t="s">
        <v>383</v>
      </c>
      <c r="D4452" t="s">
        <v>204</v>
      </c>
      <c r="E4452" s="2">
        <v>1</v>
      </c>
      <c r="F4452" s="2">
        <v>0</v>
      </c>
      <c r="G4452" t="s">
        <v>384</v>
      </c>
      <c r="H4452" t="s">
        <v>182</v>
      </c>
      <c r="I4452" t="s">
        <v>21</v>
      </c>
      <c r="J4452" t="s">
        <v>147</v>
      </c>
      <c r="K4452" s="2">
        <v>3</v>
      </c>
      <c r="L4452" t="s">
        <v>55</v>
      </c>
      <c r="M4452" t="s">
        <v>148</v>
      </c>
      <c r="N4452" t="s">
        <v>178</v>
      </c>
    </row>
    <row r="4453" spans="1:14" x14ac:dyDescent="0.25">
      <c r="A4453" s="2">
        <v>1</v>
      </c>
      <c r="B4453" s="2">
        <v>2016</v>
      </c>
      <c r="C4453" t="s">
        <v>383</v>
      </c>
      <c r="D4453" t="s">
        <v>204</v>
      </c>
      <c r="E4453" s="2">
        <v>1</v>
      </c>
      <c r="F4453" s="2">
        <v>0</v>
      </c>
      <c r="G4453" t="s">
        <v>384</v>
      </c>
      <c r="H4453" t="s">
        <v>182</v>
      </c>
      <c r="I4453" t="s">
        <v>21</v>
      </c>
      <c r="J4453" t="s">
        <v>149</v>
      </c>
      <c r="K4453" s="2">
        <v>3</v>
      </c>
      <c r="L4453" t="s">
        <v>55</v>
      </c>
      <c r="M4453" t="s">
        <v>150</v>
      </c>
      <c r="N4453" t="s">
        <v>178</v>
      </c>
    </row>
    <row r="4454" spans="1:14" x14ac:dyDescent="0.25">
      <c r="A4454" s="2">
        <v>1</v>
      </c>
      <c r="B4454" s="2">
        <v>2016</v>
      </c>
      <c r="C4454" t="s">
        <v>383</v>
      </c>
      <c r="D4454" t="s">
        <v>204</v>
      </c>
      <c r="E4454" s="2">
        <v>1</v>
      </c>
      <c r="F4454" s="2">
        <v>0</v>
      </c>
      <c r="G4454" t="s">
        <v>384</v>
      </c>
      <c r="H4454" t="s">
        <v>182</v>
      </c>
      <c r="I4454" t="s">
        <v>21</v>
      </c>
      <c r="J4454" t="s">
        <v>151</v>
      </c>
      <c r="K4454" s="2">
        <v>11</v>
      </c>
      <c r="L4454" t="s">
        <v>52</v>
      </c>
      <c r="M4454" t="s">
        <v>152</v>
      </c>
      <c r="N4454" t="s">
        <v>357</v>
      </c>
    </row>
    <row r="4455" spans="1:14" x14ac:dyDescent="0.25">
      <c r="A4455" s="2">
        <v>1</v>
      </c>
      <c r="B4455" s="2">
        <v>2016</v>
      </c>
      <c r="C4455" t="s">
        <v>383</v>
      </c>
      <c r="D4455" t="s">
        <v>204</v>
      </c>
      <c r="E4455" s="2">
        <v>1</v>
      </c>
      <c r="F4455" s="2">
        <v>0</v>
      </c>
      <c r="G4455" t="s">
        <v>384</v>
      </c>
      <c r="H4455" t="s">
        <v>182</v>
      </c>
      <c r="I4455" t="s">
        <v>21</v>
      </c>
      <c r="J4455" t="s">
        <v>153</v>
      </c>
      <c r="K4455" s="2">
        <v>1</v>
      </c>
      <c r="L4455" t="s">
        <v>75</v>
      </c>
      <c r="M4455" t="s">
        <v>154</v>
      </c>
      <c r="N4455" t="s">
        <v>256</v>
      </c>
    </row>
    <row r="4456" spans="1:14" x14ac:dyDescent="0.25">
      <c r="A4456" s="2">
        <v>1</v>
      </c>
      <c r="B4456" s="2">
        <v>2016</v>
      </c>
      <c r="C4456" t="s">
        <v>383</v>
      </c>
      <c r="D4456" t="s">
        <v>204</v>
      </c>
      <c r="E4456" s="2">
        <v>1</v>
      </c>
      <c r="F4456" s="2">
        <v>0</v>
      </c>
      <c r="G4456" t="s">
        <v>384</v>
      </c>
      <c r="H4456" t="s">
        <v>182</v>
      </c>
      <c r="I4456" t="s">
        <v>21</v>
      </c>
      <c r="J4456" t="s">
        <v>156</v>
      </c>
      <c r="K4456" s="2">
        <v>2</v>
      </c>
      <c r="L4456" t="s">
        <v>75</v>
      </c>
      <c r="M4456" t="s">
        <v>157</v>
      </c>
      <c r="N4456" t="s">
        <v>222</v>
      </c>
    </row>
    <row r="4457" spans="1:14" x14ac:dyDescent="0.25">
      <c r="A4457" s="2">
        <v>1</v>
      </c>
      <c r="B4457" s="2">
        <v>2016</v>
      </c>
      <c r="C4457" t="s">
        <v>383</v>
      </c>
      <c r="D4457" t="s">
        <v>204</v>
      </c>
      <c r="E4457" s="2">
        <v>1</v>
      </c>
      <c r="F4457" s="2">
        <v>0</v>
      </c>
      <c r="G4457" t="s">
        <v>384</v>
      </c>
      <c r="H4457" t="s">
        <v>182</v>
      </c>
      <c r="I4457" t="s">
        <v>21</v>
      </c>
      <c r="J4457" t="s">
        <v>159</v>
      </c>
      <c r="K4457" s="3"/>
      <c r="L4457" t="s">
        <v>52</v>
      </c>
      <c r="M4457" t="s">
        <v>160</v>
      </c>
    </row>
    <row r="4458" spans="1:14" x14ac:dyDescent="0.25">
      <c r="A4458" s="2">
        <v>1</v>
      </c>
      <c r="B4458" s="2">
        <v>2016</v>
      </c>
      <c r="C4458" t="s">
        <v>383</v>
      </c>
      <c r="D4458" t="s">
        <v>204</v>
      </c>
      <c r="E4458" s="2">
        <v>1</v>
      </c>
      <c r="F4458" s="2">
        <v>0</v>
      </c>
      <c r="G4458" t="s">
        <v>384</v>
      </c>
      <c r="H4458" t="s">
        <v>182</v>
      </c>
      <c r="I4458" t="s">
        <v>21</v>
      </c>
      <c r="J4458" t="s">
        <v>161</v>
      </c>
      <c r="K4458" s="3"/>
      <c r="L4458" t="s">
        <v>52</v>
      </c>
      <c r="M4458" t="s">
        <v>162</v>
      </c>
    </row>
    <row r="4459" spans="1:14" x14ac:dyDescent="0.25">
      <c r="A4459" s="2">
        <v>1</v>
      </c>
      <c r="B4459" s="2">
        <v>2016</v>
      </c>
      <c r="C4459" t="s">
        <v>383</v>
      </c>
      <c r="D4459" t="s">
        <v>204</v>
      </c>
      <c r="E4459" s="2">
        <v>1</v>
      </c>
      <c r="F4459" s="2">
        <v>0</v>
      </c>
      <c r="G4459" t="s">
        <v>384</v>
      </c>
      <c r="H4459" t="s">
        <v>182</v>
      </c>
      <c r="I4459" t="s">
        <v>21</v>
      </c>
      <c r="J4459" t="s">
        <v>163</v>
      </c>
      <c r="K4459" s="2">
        <v>4</v>
      </c>
      <c r="L4459" t="s">
        <v>52</v>
      </c>
      <c r="M4459" t="s">
        <v>164</v>
      </c>
      <c r="N4459" t="s">
        <v>313</v>
      </c>
    </row>
    <row r="4460" spans="1:14" x14ac:dyDescent="0.25">
      <c r="A4460" s="2">
        <v>1</v>
      </c>
      <c r="B4460" s="2">
        <v>2016</v>
      </c>
      <c r="C4460" t="s">
        <v>383</v>
      </c>
      <c r="D4460" t="s">
        <v>204</v>
      </c>
      <c r="E4460" s="2">
        <v>1</v>
      </c>
      <c r="F4460" s="2">
        <v>0</v>
      </c>
      <c r="G4460" t="s">
        <v>384</v>
      </c>
      <c r="H4460" t="s">
        <v>182</v>
      </c>
      <c r="I4460" t="s">
        <v>21</v>
      </c>
      <c r="J4460" t="s">
        <v>166</v>
      </c>
      <c r="K4460" s="2">
        <v>3</v>
      </c>
      <c r="L4460" t="s">
        <v>55</v>
      </c>
      <c r="M4460" t="s">
        <v>167</v>
      </c>
      <c r="N4460" t="s">
        <v>178</v>
      </c>
    </row>
    <row r="4461" spans="1:14" x14ac:dyDescent="0.25">
      <c r="A4461" s="2">
        <v>1</v>
      </c>
      <c r="B4461" s="2">
        <v>2016</v>
      </c>
      <c r="C4461" t="s">
        <v>385</v>
      </c>
      <c r="D4461" t="s">
        <v>48</v>
      </c>
      <c r="E4461" s="2">
        <v>0</v>
      </c>
      <c r="F4461" s="2">
        <v>0</v>
      </c>
      <c r="G4461" t="s">
        <v>270</v>
      </c>
      <c r="H4461" t="s">
        <v>270</v>
      </c>
      <c r="I4461" t="s">
        <v>21</v>
      </c>
      <c r="J4461" t="s">
        <v>51</v>
      </c>
      <c r="K4461" s="3"/>
      <c r="L4461" t="s">
        <v>52</v>
      </c>
      <c r="M4461" t="s">
        <v>53</v>
      </c>
    </row>
    <row r="4462" spans="1:14" x14ac:dyDescent="0.25">
      <c r="A4462" s="2">
        <v>1</v>
      </c>
      <c r="B4462" s="2">
        <v>2016</v>
      </c>
      <c r="C4462" t="s">
        <v>385</v>
      </c>
      <c r="D4462" t="s">
        <v>48</v>
      </c>
      <c r="E4462" s="2">
        <v>0</v>
      </c>
      <c r="F4462" s="2">
        <v>0</v>
      </c>
      <c r="G4462" t="s">
        <v>270</v>
      </c>
      <c r="H4462" t="s">
        <v>270</v>
      </c>
      <c r="I4462" t="s">
        <v>21</v>
      </c>
      <c r="J4462" t="s">
        <v>54</v>
      </c>
      <c r="K4462" s="2">
        <v>4</v>
      </c>
      <c r="L4462" t="s">
        <v>55</v>
      </c>
      <c r="M4462" t="s">
        <v>56</v>
      </c>
      <c r="N4462" t="s">
        <v>57</v>
      </c>
    </row>
    <row r="4463" spans="1:14" x14ac:dyDescent="0.25">
      <c r="A4463" s="2">
        <v>1</v>
      </c>
      <c r="B4463" s="2">
        <v>2016</v>
      </c>
      <c r="C4463" t="s">
        <v>385</v>
      </c>
      <c r="D4463" t="s">
        <v>48</v>
      </c>
      <c r="E4463" s="2">
        <v>0</v>
      </c>
      <c r="F4463" s="2">
        <v>0</v>
      </c>
      <c r="G4463" t="s">
        <v>270</v>
      </c>
      <c r="H4463" t="s">
        <v>270</v>
      </c>
      <c r="I4463" t="s">
        <v>21</v>
      </c>
      <c r="J4463" t="s">
        <v>58</v>
      </c>
      <c r="K4463" s="2">
        <v>4</v>
      </c>
      <c r="L4463" t="s">
        <v>55</v>
      </c>
      <c r="M4463" t="s">
        <v>59</v>
      </c>
      <c r="N4463" t="s">
        <v>57</v>
      </c>
    </row>
    <row r="4464" spans="1:14" x14ac:dyDescent="0.25">
      <c r="A4464" s="2">
        <v>1</v>
      </c>
      <c r="B4464" s="2">
        <v>2016</v>
      </c>
      <c r="C4464" t="s">
        <v>385</v>
      </c>
      <c r="D4464" t="s">
        <v>48</v>
      </c>
      <c r="E4464" s="2">
        <v>0</v>
      </c>
      <c r="F4464" s="2">
        <v>0</v>
      </c>
      <c r="G4464" t="s">
        <v>270</v>
      </c>
      <c r="H4464" t="s">
        <v>270</v>
      </c>
      <c r="I4464" t="s">
        <v>21</v>
      </c>
      <c r="J4464" t="s">
        <v>60</v>
      </c>
      <c r="K4464" s="2">
        <v>2</v>
      </c>
      <c r="L4464" t="s">
        <v>61</v>
      </c>
      <c r="M4464" t="s">
        <v>62</v>
      </c>
      <c r="N4464" t="s">
        <v>63</v>
      </c>
    </row>
    <row r="4465" spans="1:14" x14ac:dyDescent="0.25">
      <c r="A4465" s="2">
        <v>1</v>
      </c>
      <c r="B4465" s="2">
        <v>2016</v>
      </c>
      <c r="C4465" t="s">
        <v>385</v>
      </c>
      <c r="D4465" t="s">
        <v>48</v>
      </c>
      <c r="E4465" s="2">
        <v>0</v>
      </c>
      <c r="F4465" s="2">
        <v>0</v>
      </c>
      <c r="G4465" t="s">
        <v>270</v>
      </c>
      <c r="H4465" t="s">
        <v>270</v>
      </c>
      <c r="I4465" t="s">
        <v>21</v>
      </c>
      <c r="J4465" t="s">
        <v>64</v>
      </c>
      <c r="K4465" s="2">
        <v>3</v>
      </c>
      <c r="L4465" t="s">
        <v>65</v>
      </c>
      <c r="M4465" t="s">
        <v>66</v>
      </c>
      <c r="N4465" t="s">
        <v>67</v>
      </c>
    </row>
    <row r="4466" spans="1:14" x14ac:dyDescent="0.25">
      <c r="A4466" s="2">
        <v>1</v>
      </c>
      <c r="B4466" s="2">
        <v>2016</v>
      </c>
      <c r="C4466" t="s">
        <v>385</v>
      </c>
      <c r="D4466" t="s">
        <v>48</v>
      </c>
      <c r="E4466" s="2">
        <v>0</v>
      </c>
      <c r="F4466" s="2">
        <v>0</v>
      </c>
      <c r="G4466" t="s">
        <v>270</v>
      </c>
      <c r="H4466" t="s">
        <v>270</v>
      </c>
      <c r="I4466" t="s">
        <v>21</v>
      </c>
      <c r="J4466" t="s">
        <v>68</v>
      </c>
      <c r="K4466" s="2">
        <v>3</v>
      </c>
      <c r="L4466" t="s">
        <v>65</v>
      </c>
      <c r="M4466" t="s">
        <v>69</v>
      </c>
      <c r="N4466" t="s">
        <v>67</v>
      </c>
    </row>
    <row r="4467" spans="1:14" x14ac:dyDescent="0.25">
      <c r="A4467" s="2">
        <v>1</v>
      </c>
      <c r="B4467" s="2">
        <v>2016</v>
      </c>
      <c r="C4467" t="s">
        <v>385</v>
      </c>
      <c r="D4467" t="s">
        <v>48</v>
      </c>
      <c r="E4467" s="2">
        <v>0</v>
      </c>
      <c r="F4467" s="2">
        <v>0</v>
      </c>
      <c r="G4467" t="s">
        <v>270</v>
      </c>
      <c r="H4467" t="s">
        <v>270</v>
      </c>
      <c r="I4467" t="s">
        <v>21</v>
      </c>
      <c r="J4467" t="s">
        <v>70</v>
      </c>
      <c r="K4467" s="2">
        <v>3</v>
      </c>
      <c r="L4467" t="s">
        <v>65</v>
      </c>
      <c r="M4467" t="s">
        <v>71</v>
      </c>
      <c r="N4467" t="s">
        <v>67</v>
      </c>
    </row>
    <row r="4468" spans="1:14" x14ac:dyDescent="0.25">
      <c r="A4468" s="2">
        <v>1</v>
      </c>
      <c r="B4468" s="2">
        <v>2016</v>
      </c>
      <c r="C4468" t="s">
        <v>385</v>
      </c>
      <c r="D4468" t="s">
        <v>48</v>
      </c>
      <c r="E4468" s="2">
        <v>0</v>
      </c>
      <c r="F4468" s="2">
        <v>0</v>
      </c>
      <c r="G4468" t="s">
        <v>270</v>
      </c>
      <c r="H4468" t="s">
        <v>270</v>
      </c>
      <c r="I4468" t="s">
        <v>21</v>
      </c>
      <c r="J4468" t="s">
        <v>72</v>
      </c>
      <c r="K4468" s="3"/>
      <c r="L4468" t="s">
        <v>52</v>
      </c>
      <c r="M4468" t="s">
        <v>73</v>
      </c>
    </row>
    <row r="4469" spans="1:14" x14ac:dyDescent="0.25">
      <c r="A4469" s="2">
        <v>1</v>
      </c>
      <c r="B4469" s="2">
        <v>2016</v>
      </c>
      <c r="C4469" t="s">
        <v>385</v>
      </c>
      <c r="D4469" t="s">
        <v>48</v>
      </c>
      <c r="E4469" s="2">
        <v>0</v>
      </c>
      <c r="F4469" s="2">
        <v>0</v>
      </c>
      <c r="G4469" t="s">
        <v>270</v>
      </c>
      <c r="H4469" t="s">
        <v>270</v>
      </c>
      <c r="I4469" t="s">
        <v>21</v>
      </c>
      <c r="J4469" t="s">
        <v>74</v>
      </c>
      <c r="K4469" s="2">
        <v>3</v>
      </c>
      <c r="L4469" t="s">
        <v>75</v>
      </c>
      <c r="M4469" t="s">
        <v>76</v>
      </c>
      <c r="N4469" t="s">
        <v>221</v>
      </c>
    </row>
    <row r="4470" spans="1:14" x14ac:dyDescent="0.25">
      <c r="A4470" s="2">
        <v>1</v>
      </c>
      <c r="B4470" s="2">
        <v>2016</v>
      </c>
      <c r="C4470" t="s">
        <v>385</v>
      </c>
      <c r="D4470" t="s">
        <v>48</v>
      </c>
      <c r="E4470" s="2">
        <v>0</v>
      </c>
      <c r="F4470" s="2">
        <v>0</v>
      </c>
      <c r="G4470" t="s">
        <v>270</v>
      </c>
      <c r="H4470" t="s">
        <v>270</v>
      </c>
      <c r="I4470" t="s">
        <v>21</v>
      </c>
      <c r="J4470" t="s">
        <v>78</v>
      </c>
      <c r="K4470" s="2">
        <v>1</v>
      </c>
      <c r="L4470" t="s">
        <v>75</v>
      </c>
      <c r="M4470" t="s">
        <v>79</v>
      </c>
      <c r="N4470" t="s">
        <v>80</v>
      </c>
    </row>
    <row r="4471" spans="1:14" x14ac:dyDescent="0.25">
      <c r="A4471" s="2">
        <v>1</v>
      </c>
      <c r="B4471" s="2">
        <v>2016</v>
      </c>
      <c r="C4471" t="s">
        <v>385</v>
      </c>
      <c r="D4471" t="s">
        <v>48</v>
      </c>
      <c r="E4471" s="2">
        <v>0</v>
      </c>
      <c r="F4471" s="2">
        <v>0</v>
      </c>
      <c r="G4471" t="s">
        <v>270</v>
      </c>
      <c r="H4471" t="s">
        <v>270</v>
      </c>
      <c r="I4471" t="s">
        <v>21</v>
      </c>
      <c r="J4471" t="s">
        <v>81</v>
      </c>
      <c r="K4471" s="2">
        <v>3</v>
      </c>
      <c r="L4471" t="s">
        <v>75</v>
      </c>
      <c r="M4471" t="s">
        <v>82</v>
      </c>
      <c r="N4471" t="s">
        <v>208</v>
      </c>
    </row>
    <row r="4472" spans="1:14" x14ac:dyDescent="0.25">
      <c r="A4472" s="2">
        <v>1</v>
      </c>
      <c r="B4472" s="2">
        <v>2016</v>
      </c>
      <c r="C4472" t="s">
        <v>385</v>
      </c>
      <c r="D4472" t="s">
        <v>48</v>
      </c>
      <c r="E4472" s="2">
        <v>0</v>
      </c>
      <c r="F4472" s="2">
        <v>0</v>
      </c>
      <c r="G4472" t="s">
        <v>270</v>
      </c>
      <c r="H4472" t="s">
        <v>270</v>
      </c>
      <c r="I4472" t="s">
        <v>21</v>
      </c>
      <c r="J4472" t="s">
        <v>84</v>
      </c>
      <c r="K4472" s="2">
        <v>4</v>
      </c>
      <c r="L4472" t="s">
        <v>85</v>
      </c>
      <c r="M4472" t="s">
        <v>86</v>
      </c>
      <c r="N4472" t="s">
        <v>87</v>
      </c>
    </row>
    <row r="4473" spans="1:14" x14ac:dyDescent="0.25">
      <c r="A4473" s="2">
        <v>1</v>
      </c>
      <c r="B4473" s="2">
        <v>2016</v>
      </c>
      <c r="C4473" t="s">
        <v>385</v>
      </c>
      <c r="D4473" t="s">
        <v>48</v>
      </c>
      <c r="E4473" s="2">
        <v>0</v>
      </c>
      <c r="F4473" s="2">
        <v>0</v>
      </c>
      <c r="G4473" t="s">
        <v>270</v>
      </c>
      <c r="H4473" t="s">
        <v>270</v>
      </c>
      <c r="I4473" t="s">
        <v>21</v>
      </c>
      <c r="J4473" t="s">
        <v>88</v>
      </c>
      <c r="K4473" s="2">
        <v>3</v>
      </c>
      <c r="L4473" t="s">
        <v>85</v>
      </c>
      <c r="M4473" t="s">
        <v>89</v>
      </c>
      <c r="N4473" t="s">
        <v>126</v>
      </c>
    </row>
    <row r="4474" spans="1:14" x14ac:dyDescent="0.25">
      <c r="A4474" s="2">
        <v>1</v>
      </c>
      <c r="B4474" s="2">
        <v>2016</v>
      </c>
      <c r="C4474" t="s">
        <v>385</v>
      </c>
      <c r="D4474" t="s">
        <v>48</v>
      </c>
      <c r="E4474" s="2">
        <v>0</v>
      </c>
      <c r="F4474" s="2">
        <v>0</v>
      </c>
      <c r="G4474" t="s">
        <v>270</v>
      </c>
      <c r="H4474" t="s">
        <v>270</v>
      </c>
      <c r="I4474" t="s">
        <v>21</v>
      </c>
      <c r="J4474" t="s">
        <v>90</v>
      </c>
      <c r="K4474" s="2">
        <v>4</v>
      </c>
      <c r="L4474" t="s">
        <v>75</v>
      </c>
      <c r="M4474" t="s">
        <v>91</v>
      </c>
      <c r="N4474" t="s">
        <v>92</v>
      </c>
    </row>
    <row r="4475" spans="1:14" x14ac:dyDescent="0.25">
      <c r="A4475" s="2">
        <v>1</v>
      </c>
      <c r="B4475" s="2">
        <v>2016</v>
      </c>
      <c r="C4475" t="s">
        <v>385</v>
      </c>
      <c r="D4475" t="s">
        <v>48</v>
      </c>
      <c r="E4475" s="2">
        <v>0</v>
      </c>
      <c r="F4475" s="2">
        <v>0</v>
      </c>
      <c r="G4475" t="s">
        <v>270</v>
      </c>
      <c r="H4475" t="s">
        <v>270</v>
      </c>
      <c r="I4475" t="s">
        <v>21</v>
      </c>
      <c r="J4475" t="s">
        <v>93</v>
      </c>
      <c r="K4475" s="2">
        <v>1</v>
      </c>
      <c r="L4475" t="s">
        <v>75</v>
      </c>
      <c r="M4475" t="s">
        <v>94</v>
      </c>
      <c r="N4475" t="s">
        <v>200</v>
      </c>
    </row>
    <row r="4476" spans="1:14" x14ac:dyDescent="0.25">
      <c r="A4476" s="2">
        <v>1</v>
      </c>
      <c r="B4476" s="2">
        <v>2016</v>
      </c>
      <c r="C4476" t="s">
        <v>385</v>
      </c>
      <c r="D4476" t="s">
        <v>48</v>
      </c>
      <c r="E4476" s="2">
        <v>0</v>
      </c>
      <c r="F4476" s="2">
        <v>0</v>
      </c>
      <c r="G4476" t="s">
        <v>270</v>
      </c>
      <c r="H4476" t="s">
        <v>270</v>
      </c>
      <c r="I4476" t="s">
        <v>21</v>
      </c>
      <c r="J4476" t="s">
        <v>96</v>
      </c>
      <c r="K4476" s="2">
        <v>2</v>
      </c>
      <c r="L4476" t="s">
        <v>75</v>
      </c>
      <c r="M4476" t="s">
        <v>97</v>
      </c>
      <c r="N4476" t="s">
        <v>176</v>
      </c>
    </row>
    <row r="4477" spans="1:14" x14ac:dyDescent="0.25">
      <c r="A4477" s="2">
        <v>1</v>
      </c>
      <c r="B4477" s="2">
        <v>2016</v>
      </c>
      <c r="C4477" t="s">
        <v>385</v>
      </c>
      <c r="D4477" t="s">
        <v>48</v>
      </c>
      <c r="E4477" s="2">
        <v>0</v>
      </c>
      <c r="F4477" s="2">
        <v>0</v>
      </c>
      <c r="G4477" t="s">
        <v>270</v>
      </c>
      <c r="H4477" t="s">
        <v>270</v>
      </c>
      <c r="I4477" t="s">
        <v>21</v>
      </c>
      <c r="J4477" t="s">
        <v>98</v>
      </c>
      <c r="K4477" s="2">
        <v>4</v>
      </c>
      <c r="L4477" t="s">
        <v>85</v>
      </c>
      <c r="M4477" t="s">
        <v>99</v>
      </c>
      <c r="N4477" t="s">
        <v>87</v>
      </c>
    </row>
    <row r="4478" spans="1:14" x14ac:dyDescent="0.25">
      <c r="A4478" s="2">
        <v>1</v>
      </c>
      <c r="B4478" s="2">
        <v>2016</v>
      </c>
      <c r="C4478" t="s">
        <v>385</v>
      </c>
      <c r="D4478" t="s">
        <v>48</v>
      </c>
      <c r="E4478" s="2">
        <v>0</v>
      </c>
      <c r="F4478" s="2">
        <v>0</v>
      </c>
      <c r="G4478" t="s">
        <v>270</v>
      </c>
      <c r="H4478" t="s">
        <v>270</v>
      </c>
      <c r="I4478" t="s">
        <v>21</v>
      </c>
      <c r="J4478" t="s">
        <v>100</v>
      </c>
      <c r="K4478" s="3"/>
      <c r="L4478" t="s">
        <v>61</v>
      </c>
      <c r="M4478" t="s">
        <v>101</v>
      </c>
    </row>
    <row r="4479" spans="1:14" x14ac:dyDescent="0.25">
      <c r="A4479" s="2">
        <v>1</v>
      </c>
      <c r="B4479" s="2">
        <v>2016</v>
      </c>
      <c r="C4479" t="s">
        <v>385</v>
      </c>
      <c r="D4479" t="s">
        <v>48</v>
      </c>
      <c r="E4479" s="2">
        <v>0</v>
      </c>
      <c r="F4479" s="2">
        <v>0</v>
      </c>
      <c r="G4479" t="s">
        <v>270</v>
      </c>
      <c r="H4479" t="s">
        <v>270</v>
      </c>
      <c r="I4479" t="s">
        <v>21</v>
      </c>
      <c r="J4479" t="s">
        <v>102</v>
      </c>
      <c r="K4479" s="3"/>
      <c r="L4479" t="s">
        <v>61</v>
      </c>
      <c r="M4479" t="s">
        <v>103</v>
      </c>
    </row>
    <row r="4480" spans="1:14" x14ac:dyDescent="0.25">
      <c r="A4480" s="2">
        <v>1</v>
      </c>
      <c r="B4480" s="2">
        <v>2016</v>
      </c>
      <c r="C4480" t="s">
        <v>385</v>
      </c>
      <c r="D4480" t="s">
        <v>48</v>
      </c>
      <c r="E4480" s="2">
        <v>0</v>
      </c>
      <c r="F4480" s="2">
        <v>0</v>
      </c>
      <c r="G4480" t="s">
        <v>270</v>
      </c>
      <c r="H4480" t="s">
        <v>270</v>
      </c>
      <c r="I4480" t="s">
        <v>21</v>
      </c>
      <c r="J4480" t="s">
        <v>104</v>
      </c>
      <c r="K4480" s="3"/>
      <c r="L4480" t="s">
        <v>61</v>
      </c>
      <c r="M4480" t="s">
        <v>105</v>
      </c>
    </row>
    <row r="4481" spans="1:14" x14ac:dyDescent="0.25">
      <c r="A4481" s="2">
        <v>1</v>
      </c>
      <c r="B4481" s="2">
        <v>2016</v>
      </c>
      <c r="C4481" t="s">
        <v>385</v>
      </c>
      <c r="D4481" t="s">
        <v>48</v>
      </c>
      <c r="E4481" s="2">
        <v>0</v>
      </c>
      <c r="F4481" s="2">
        <v>0</v>
      </c>
      <c r="G4481" t="s">
        <v>270</v>
      </c>
      <c r="H4481" t="s">
        <v>270</v>
      </c>
      <c r="I4481" t="s">
        <v>21</v>
      </c>
      <c r="J4481" t="s">
        <v>106</v>
      </c>
      <c r="K4481" s="3"/>
      <c r="L4481" t="s">
        <v>61</v>
      </c>
      <c r="M4481" t="s">
        <v>107</v>
      </c>
    </row>
    <row r="4482" spans="1:14" x14ac:dyDescent="0.25">
      <c r="A4482" s="2">
        <v>1</v>
      </c>
      <c r="B4482" s="2">
        <v>2016</v>
      </c>
      <c r="C4482" t="s">
        <v>385</v>
      </c>
      <c r="D4482" t="s">
        <v>48</v>
      </c>
      <c r="E4482" s="2">
        <v>0</v>
      </c>
      <c r="F4482" s="2">
        <v>0</v>
      </c>
      <c r="G4482" t="s">
        <v>270</v>
      </c>
      <c r="H4482" t="s">
        <v>270</v>
      </c>
      <c r="I4482" t="s">
        <v>21</v>
      </c>
      <c r="J4482" t="s">
        <v>108</v>
      </c>
      <c r="K4482" s="3"/>
      <c r="L4482" t="s">
        <v>61</v>
      </c>
      <c r="M4482" t="s">
        <v>109</v>
      </c>
    </row>
    <row r="4483" spans="1:14" x14ac:dyDescent="0.25">
      <c r="A4483" s="2">
        <v>1</v>
      </c>
      <c r="B4483" s="2">
        <v>2016</v>
      </c>
      <c r="C4483" t="s">
        <v>385</v>
      </c>
      <c r="D4483" t="s">
        <v>48</v>
      </c>
      <c r="E4483" s="2">
        <v>0</v>
      </c>
      <c r="F4483" s="2">
        <v>0</v>
      </c>
      <c r="G4483" t="s">
        <v>270</v>
      </c>
      <c r="H4483" t="s">
        <v>270</v>
      </c>
      <c r="I4483" t="s">
        <v>21</v>
      </c>
      <c r="J4483" t="s">
        <v>110</v>
      </c>
      <c r="K4483" s="3"/>
      <c r="L4483" t="s">
        <v>61</v>
      </c>
      <c r="M4483" t="s">
        <v>111</v>
      </c>
    </row>
    <row r="4484" spans="1:14" x14ac:dyDescent="0.25">
      <c r="A4484" s="2">
        <v>1</v>
      </c>
      <c r="B4484" s="2">
        <v>2016</v>
      </c>
      <c r="C4484" t="s">
        <v>385</v>
      </c>
      <c r="D4484" t="s">
        <v>48</v>
      </c>
      <c r="E4484" s="2">
        <v>0</v>
      </c>
      <c r="F4484" s="2">
        <v>0</v>
      </c>
      <c r="G4484" t="s">
        <v>270</v>
      </c>
      <c r="H4484" t="s">
        <v>270</v>
      </c>
      <c r="I4484" t="s">
        <v>21</v>
      </c>
      <c r="J4484" t="s">
        <v>112</v>
      </c>
      <c r="K4484" s="3"/>
      <c r="L4484" t="s">
        <v>61</v>
      </c>
      <c r="M4484" t="s">
        <v>113</v>
      </c>
    </row>
    <row r="4485" spans="1:14" x14ac:dyDescent="0.25">
      <c r="A4485" s="2">
        <v>1</v>
      </c>
      <c r="B4485" s="2">
        <v>2016</v>
      </c>
      <c r="C4485" t="s">
        <v>385</v>
      </c>
      <c r="D4485" t="s">
        <v>48</v>
      </c>
      <c r="E4485" s="2">
        <v>0</v>
      </c>
      <c r="F4485" s="2">
        <v>0</v>
      </c>
      <c r="G4485" t="s">
        <v>270</v>
      </c>
      <c r="H4485" t="s">
        <v>270</v>
      </c>
      <c r="I4485" t="s">
        <v>21</v>
      </c>
      <c r="J4485" t="s">
        <v>114</v>
      </c>
      <c r="K4485" s="3"/>
      <c r="L4485" t="s">
        <v>61</v>
      </c>
      <c r="M4485" t="s">
        <v>115</v>
      </c>
    </row>
    <row r="4486" spans="1:14" x14ac:dyDescent="0.25">
      <c r="A4486" s="2">
        <v>1</v>
      </c>
      <c r="B4486" s="2">
        <v>2016</v>
      </c>
      <c r="C4486" t="s">
        <v>385</v>
      </c>
      <c r="D4486" t="s">
        <v>48</v>
      </c>
      <c r="E4486" s="2">
        <v>0</v>
      </c>
      <c r="F4486" s="2">
        <v>0</v>
      </c>
      <c r="G4486" t="s">
        <v>270</v>
      </c>
      <c r="H4486" t="s">
        <v>270</v>
      </c>
      <c r="I4486" t="s">
        <v>21</v>
      </c>
      <c r="J4486" t="s">
        <v>116</v>
      </c>
      <c r="K4486" s="2">
        <v>3</v>
      </c>
      <c r="L4486" t="s">
        <v>65</v>
      </c>
      <c r="M4486" t="s">
        <v>117</v>
      </c>
      <c r="N4486" t="s">
        <v>67</v>
      </c>
    </row>
    <row r="4487" spans="1:14" x14ac:dyDescent="0.25">
      <c r="A4487" s="2">
        <v>1</v>
      </c>
      <c r="B4487" s="2">
        <v>2016</v>
      </c>
      <c r="C4487" t="s">
        <v>385</v>
      </c>
      <c r="D4487" t="s">
        <v>48</v>
      </c>
      <c r="E4487" s="2">
        <v>0</v>
      </c>
      <c r="F4487" s="2">
        <v>0</v>
      </c>
      <c r="G4487" t="s">
        <v>270</v>
      </c>
      <c r="H4487" t="s">
        <v>270</v>
      </c>
      <c r="I4487" t="s">
        <v>21</v>
      </c>
      <c r="J4487" t="s">
        <v>118</v>
      </c>
      <c r="K4487" s="2">
        <v>3</v>
      </c>
      <c r="L4487" t="s">
        <v>55</v>
      </c>
      <c r="M4487" t="s">
        <v>119</v>
      </c>
      <c r="N4487" t="s">
        <v>178</v>
      </c>
    </row>
    <row r="4488" spans="1:14" x14ac:dyDescent="0.25">
      <c r="A4488" s="2">
        <v>1</v>
      </c>
      <c r="B4488" s="2">
        <v>2016</v>
      </c>
      <c r="C4488" t="s">
        <v>385</v>
      </c>
      <c r="D4488" t="s">
        <v>48</v>
      </c>
      <c r="E4488" s="2">
        <v>0</v>
      </c>
      <c r="F4488" s="2">
        <v>0</v>
      </c>
      <c r="G4488" t="s">
        <v>270</v>
      </c>
      <c r="H4488" t="s">
        <v>270</v>
      </c>
      <c r="I4488" t="s">
        <v>21</v>
      </c>
      <c r="J4488" t="s">
        <v>120</v>
      </c>
      <c r="K4488" s="2">
        <v>3</v>
      </c>
      <c r="L4488" t="s">
        <v>65</v>
      </c>
      <c r="M4488" t="s">
        <v>121</v>
      </c>
      <c r="N4488" t="s">
        <v>67</v>
      </c>
    </row>
    <row r="4489" spans="1:14" x14ac:dyDescent="0.25">
      <c r="A4489" s="2">
        <v>1</v>
      </c>
      <c r="B4489" s="2">
        <v>2016</v>
      </c>
      <c r="C4489" t="s">
        <v>385</v>
      </c>
      <c r="D4489" t="s">
        <v>48</v>
      </c>
      <c r="E4489" s="2">
        <v>0</v>
      </c>
      <c r="F4489" s="2">
        <v>0</v>
      </c>
      <c r="G4489" t="s">
        <v>270</v>
      </c>
      <c r="H4489" t="s">
        <v>270</v>
      </c>
      <c r="I4489" t="s">
        <v>21</v>
      </c>
      <c r="J4489" t="s">
        <v>122</v>
      </c>
      <c r="K4489" s="2">
        <v>4</v>
      </c>
      <c r="L4489" t="s">
        <v>85</v>
      </c>
      <c r="M4489" t="s">
        <v>123</v>
      </c>
      <c r="N4489" t="s">
        <v>87</v>
      </c>
    </row>
    <row r="4490" spans="1:14" x14ac:dyDescent="0.25">
      <c r="A4490" s="2">
        <v>1</v>
      </c>
      <c r="B4490" s="2">
        <v>2016</v>
      </c>
      <c r="C4490" t="s">
        <v>385</v>
      </c>
      <c r="D4490" t="s">
        <v>48</v>
      </c>
      <c r="E4490" s="2">
        <v>0</v>
      </c>
      <c r="F4490" s="2">
        <v>0</v>
      </c>
      <c r="G4490" t="s">
        <v>270</v>
      </c>
      <c r="H4490" t="s">
        <v>270</v>
      </c>
      <c r="I4490" t="s">
        <v>21</v>
      </c>
      <c r="J4490" t="s">
        <v>124</v>
      </c>
      <c r="K4490" s="2">
        <v>2</v>
      </c>
      <c r="L4490" t="s">
        <v>85</v>
      </c>
      <c r="M4490" t="s">
        <v>125</v>
      </c>
      <c r="N4490" t="s">
        <v>176</v>
      </c>
    </row>
    <row r="4491" spans="1:14" x14ac:dyDescent="0.25">
      <c r="A4491" s="2">
        <v>1</v>
      </c>
      <c r="B4491" s="2">
        <v>2016</v>
      </c>
      <c r="C4491" t="s">
        <v>385</v>
      </c>
      <c r="D4491" t="s">
        <v>48</v>
      </c>
      <c r="E4491" s="2">
        <v>0</v>
      </c>
      <c r="F4491" s="2">
        <v>0</v>
      </c>
      <c r="G4491" t="s">
        <v>270</v>
      </c>
      <c r="H4491" t="s">
        <v>270</v>
      </c>
      <c r="I4491" t="s">
        <v>21</v>
      </c>
      <c r="J4491" t="s">
        <v>127</v>
      </c>
      <c r="K4491" s="2">
        <v>4</v>
      </c>
      <c r="L4491" t="s">
        <v>85</v>
      </c>
      <c r="M4491" t="s">
        <v>128</v>
      </c>
      <c r="N4491" t="s">
        <v>87</v>
      </c>
    </row>
    <row r="4492" spans="1:14" x14ac:dyDescent="0.25">
      <c r="A4492" s="2">
        <v>1</v>
      </c>
      <c r="B4492" s="2">
        <v>2016</v>
      </c>
      <c r="C4492" t="s">
        <v>385</v>
      </c>
      <c r="D4492" t="s">
        <v>48</v>
      </c>
      <c r="E4492" s="2">
        <v>0</v>
      </c>
      <c r="F4492" s="2">
        <v>0</v>
      </c>
      <c r="G4492" t="s">
        <v>270</v>
      </c>
      <c r="H4492" t="s">
        <v>270</v>
      </c>
      <c r="I4492" t="s">
        <v>21</v>
      </c>
      <c r="J4492" t="s">
        <v>129</v>
      </c>
      <c r="K4492" s="2">
        <v>4</v>
      </c>
      <c r="L4492" t="s">
        <v>85</v>
      </c>
      <c r="M4492" t="s">
        <v>130</v>
      </c>
      <c r="N4492" t="s">
        <v>87</v>
      </c>
    </row>
    <row r="4493" spans="1:14" x14ac:dyDescent="0.25">
      <c r="A4493" s="2">
        <v>1</v>
      </c>
      <c r="B4493" s="2">
        <v>2016</v>
      </c>
      <c r="C4493" t="s">
        <v>385</v>
      </c>
      <c r="D4493" t="s">
        <v>48</v>
      </c>
      <c r="E4493" s="2">
        <v>0</v>
      </c>
      <c r="F4493" s="2">
        <v>0</v>
      </c>
      <c r="G4493" t="s">
        <v>270</v>
      </c>
      <c r="H4493" t="s">
        <v>270</v>
      </c>
      <c r="I4493" t="s">
        <v>21</v>
      </c>
      <c r="J4493" t="s">
        <v>131</v>
      </c>
      <c r="K4493" s="2">
        <v>4</v>
      </c>
      <c r="L4493" t="s">
        <v>85</v>
      </c>
      <c r="M4493" t="s">
        <v>132</v>
      </c>
      <c r="N4493" t="s">
        <v>87</v>
      </c>
    </row>
    <row r="4494" spans="1:14" x14ac:dyDescent="0.25">
      <c r="A4494" s="2">
        <v>1</v>
      </c>
      <c r="B4494" s="2">
        <v>2016</v>
      </c>
      <c r="C4494" t="s">
        <v>385</v>
      </c>
      <c r="D4494" t="s">
        <v>48</v>
      </c>
      <c r="E4494" s="2">
        <v>0</v>
      </c>
      <c r="F4494" s="2">
        <v>0</v>
      </c>
      <c r="G4494" t="s">
        <v>270</v>
      </c>
      <c r="H4494" t="s">
        <v>270</v>
      </c>
      <c r="I4494" t="s">
        <v>21</v>
      </c>
      <c r="J4494" t="s">
        <v>133</v>
      </c>
      <c r="K4494" s="2">
        <v>2</v>
      </c>
      <c r="L4494" t="s">
        <v>52</v>
      </c>
      <c r="M4494" t="s">
        <v>134</v>
      </c>
      <c r="N4494" t="s">
        <v>63</v>
      </c>
    </row>
    <row r="4495" spans="1:14" x14ac:dyDescent="0.25">
      <c r="A4495" s="2">
        <v>1</v>
      </c>
      <c r="B4495" s="2">
        <v>2016</v>
      </c>
      <c r="C4495" t="s">
        <v>385</v>
      </c>
      <c r="D4495" t="s">
        <v>48</v>
      </c>
      <c r="E4495" s="2">
        <v>0</v>
      </c>
      <c r="F4495" s="2">
        <v>0</v>
      </c>
      <c r="G4495" t="s">
        <v>270</v>
      </c>
      <c r="H4495" t="s">
        <v>270</v>
      </c>
      <c r="I4495" t="s">
        <v>21</v>
      </c>
      <c r="J4495" t="s">
        <v>135</v>
      </c>
      <c r="K4495" s="2">
        <v>4</v>
      </c>
      <c r="L4495" t="s">
        <v>55</v>
      </c>
      <c r="M4495" t="s">
        <v>136</v>
      </c>
      <c r="N4495" t="s">
        <v>57</v>
      </c>
    </row>
    <row r="4496" spans="1:14" x14ac:dyDescent="0.25">
      <c r="A4496" s="2">
        <v>1</v>
      </c>
      <c r="B4496" s="2">
        <v>2016</v>
      </c>
      <c r="C4496" t="s">
        <v>385</v>
      </c>
      <c r="D4496" t="s">
        <v>48</v>
      </c>
      <c r="E4496" s="2">
        <v>0</v>
      </c>
      <c r="F4496" s="2">
        <v>0</v>
      </c>
      <c r="G4496" t="s">
        <v>270</v>
      </c>
      <c r="H4496" t="s">
        <v>270</v>
      </c>
      <c r="I4496" t="s">
        <v>21</v>
      </c>
      <c r="J4496" t="s">
        <v>137</v>
      </c>
      <c r="K4496" s="2">
        <v>4</v>
      </c>
      <c r="L4496" t="s">
        <v>55</v>
      </c>
      <c r="M4496" t="s">
        <v>138</v>
      </c>
      <c r="N4496" t="s">
        <v>57</v>
      </c>
    </row>
    <row r="4497" spans="1:14" x14ac:dyDescent="0.25">
      <c r="A4497" s="2">
        <v>1</v>
      </c>
      <c r="B4497" s="2">
        <v>2016</v>
      </c>
      <c r="C4497" t="s">
        <v>385</v>
      </c>
      <c r="D4497" t="s">
        <v>48</v>
      </c>
      <c r="E4497" s="2">
        <v>0</v>
      </c>
      <c r="F4497" s="2">
        <v>0</v>
      </c>
      <c r="G4497" t="s">
        <v>270</v>
      </c>
      <c r="H4497" t="s">
        <v>270</v>
      </c>
      <c r="I4497" t="s">
        <v>21</v>
      </c>
      <c r="J4497" t="s">
        <v>139</v>
      </c>
      <c r="K4497" s="2">
        <v>4</v>
      </c>
      <c r="L4497" t="s">
        <v>85</v>
      </c>
      <c r="M4497" t="s">
        <v>140</v>
      </c>
      <c r="N4497" t="s">
        <v>87</v>
      </c>
    </row>
    <row r="4498" spans="1:14" x14ac:dyDescent="0.25">
      <c r="A4498" s="2">
        <v>1</v>
      </c>
      <c r="B4498" s="2">
        <v>2016</v>
      </c>
      <c r="C4498" t="s">
        <v>385</v>
      </c>
      <c r="D4498" t="s">
        <v>48</v>
      </c>
      <c r="E4498" s="2">
        <v>0</v>
      </c>
      <c r="F4498" s="2">
        <v>0</v>
      </c>
      <c r="G4498" t="s">
        <v>270</v>
      </c>
      <c r="H4498" t="s">
        <v>270</v>
      </c>
      <c r="I4498" t="s">
        <v>21</v>
      </c>
      <c r="J4498" t="s">
        <v>141</v>
      </c>
      <c r="K4498" s="2">
        <v>4</v>
      </c>
      <c r="L4498" t="s">
        <v>85</v>
      </c>
      <c r="M4498" t="s">
        <v>142</v>
      </c>
      <c r="N4498" t="s">
        <v>87</v>
      </c>
    </row>
    <row r="4499" spans="1:14" x14ac:dyDescent="0.25">
      <c r="A4499" s="2">
        <v>1</v>
      </c>
      <c r="B4499" s="2">
        <v>2016</v>
      </c>
      <c r="C4499" t="s">
        <v>385</v>
      </c>
      <c r="D4499" t="s">
        <v>48</v>
      </c>
      <c r="E4499" s="2">
        <v>0</v>
      </c>
      <c r="F4499" s="2">
        <v>0</v>
      </c>
      <c r="G4499" t="s">
        <v>270</v>
      </c>
      <c r="H4499" t="s">
        <v>270</v>
      </c>
      <c r="I4499" t="s">
        <v>21</v>
      </c>
      <c r="J4499" t="s">
        <v>143</v>
      </c>
      <c r="K4499" s="2">
        <v>4</v>
      </c>
      <c r="L4499" t="s">
        <v>85</v>
      </c>
      <c r="M4499" t="s">
        <v>144</v>
      </c>
      <c r="N4499" t="s">
        <v>87</v>
      </c>
    </row>
    <row r="4500" spans="1:14" x14ac:dyDescent="0.25">
      <c r="A4500" s="2">
        <v>1</v>
      </c>
      <c r="B4500" s="2">
        <v>2016</v>
      </c>
      <c r="C4500" t="s">
        <v>385</v>
      </c>
      <c r="D4500" t="s">
        <v>48</v>
      </c>
      <c r="E4500" s="2">
        <v>0</v>
      </c>
      <c r="F4500" s="2">
        <v>0</v>
      </c>
      <c r="G4500" t="s">
        <v>270</v>
      </c>
      <c r="H4500" t="s">
        <v>270</v>
      </c>
      <c r="I4500" t="s">
        <v>21</v>
      </c>
      <c r="J4500" t="s">
        <v>145</v>
      </c>
      <c r="K4500" s="2">
        <v>4</v>
      </c>
      <c r="L4500" t="s">
        <v>55</v>
      </c>
      <c r="M4500" t="s">
        <v>146</v>
      </c>
      <c r="N4500" t="s">
        <v>57</v>
      </c>
    </row>
    <row r="4501" spans="1:14" x14ac:dyDescent="0.25">
      <c r="A4501" s="2">
        <v>1</v>
      </c>
      <c r="B4501" s="2">
        <v>2016</v>
      </c>
      <c r="C4501" t="s">
        <v>385</v>
      </c>
      <c r="D4501" t="s">
        <v>48</v>
      </c>
      <c r="E4501" s="2">
        <v>0</v>
      </c>
      <c r="F4501" s="2">
        <v>0</v>
      </c>
      <c r="G4501" t="s">
        <v>270</v>
      </c>
      <c r="H4501" t="s">
        <v>270</v>
      </c>
      <c r="I4501" t="s">
        <v>21</v>
      </c>
      <c r="J4501" t="s">
        <v>147</v>
      </c>
      <c r="K4501" s="2">
        <v>4</v>
      </c>
      <c r="L4501" t="s">
        <v>55</v>
      </c>
      <c r="M4501" t="s">
        <v>148</v>
      </c>
      <c r="N4501" t="s">
        <v>57</v>
      </c>
    </row>
    <row r="4502" spans="1:14" x14ac:dyDescent="0.25">
      <c r="A4502" s="2">
        <v>1</v>
      </c>
      <c r="B4502" s="2">
        <v>2016</v>
      </c>
      <c r="C4502" t="s">
        <v>385</v>
      </c>
      <c r="D4502" t="s">
        <v>48</v>
      </c>
      <c r="E4502" s="2">
        <v>0</v>
      </c>
      <c r="F4502" s="2">
        <v>0</v>
      </c>
      <c r="G4502" t="s">
        <v>270</v>
      </c>
      <c r="H4502" t="s">
        <v>270</v>
      </c>
      <c r="I4502" t="s">
        <v>21</v>
      </c>
      <c r="J4502" t="s">
        <v>149</v>
      </c>
      <c r="K4502" s="2">
        <v>4</v>
      </c>
      <c r="L4502" t="s">
        <v>55</v>
      </c>
      <c r="M4502" t="s">
        <v>150</v>
      </c>
      <c r="N4502" t="s">
        <v>57</v>
      </c>
    </row>
    <row r="4503" spans="1:14" x14ac:dyDescent="0.25">
      <c r="A4503" s="2">
        <v>1</v>
      </c>
      <c r="B4503" s="2">
        <v>2016</v>
      </c>
      <c r="C4503" t="s">
        <v>385</v>
      </c>
      <c r="D4503" t="s">
        <v>48</v>
      </c>
      <c r="E4503" s="2">
        <v>0</v>
      </c>
      <c r="F4503" s="2">
        <v>0</v>
      </c>
      <c r="G4503" t="s">
        <v>270</v>
      </c>
      <c r="H4503" t="s">
        <v>270</v>
      </c>
      <c r="I4503" t="s">
        <v>21</v>
      </c>
      <c r="J4503" t="s">
        <v>151</v>
      </c>
      <c r="K4503" s="3"/>
      <c r="L4503" t="s">
        <v>52</v>
      </c>
      <c r="M4503" t="s">
        <v>152</v>
      </c>
    </row>
    <row r="4504" spans="1:14" x14ac:dyDescent="0.25">
      <c r="A4504" s="2">
        <v>1</v>
      </c>
      <c r="B4504" s="2">
        <v>2016</v>
      </c>
      <c r="C4504" t="s">
        <v>385</v>
      </c>
      <c r="D4504" t="s">
        <v>48</v>
      </c>
      <c r="E4504" s="2">
        <v>0</v>
      </c>
      <c r="F4504" s="2">
        <v>0</v>
      </c>
      <c r="G4504" t="s">
        <v>270</v>
      </c>
      <c r="H4504" t="s">
        <v>270</v>
      </c>
      <c r="I4504" t="s">
        <v>21</v>
      </c>
      <c r="J4504" t="s">
        <v>153</v>
      </c>
      <c r="K4504" s="2">
        <v>3</v>
      </c>
      <c r="L4504" t="s">
        <v>75</v>
      </c>
      <c r="M4504" t="s">
        <v>154</v>
      </c>
      <c r="N4504" t="s">
        <v>217</v>
      </c>
    </row>
    <row r="4505" spans="1:14" x14ac:dyDescent="0.25">
      <c r="A4505" s="2">
        <v>1</v>
      </c>
      <c r="B4505" s="2">
        <v>2016</v>
      </c>
      <c r="C4505" t="s">
        <v>385</v>
      </c>
      <c r="D4505" t="s">
        <v>48</v>
      </c>
      <c r="E4505" s="2">
        <v>0</v>
      </c>
      <c r="F4505" s="2">
        <v>0</v>
      </c>
      <c r="G4505" t="s">
        <v>270</v>
      </c>
      <c r="H4505" t="s">
        <v>270</v>
      </c>
      <c r="I4505" t="s">
        <v>21</v>
      </c>
      <c r="J4505" t="s">
        <v>156</v>
      </c>
      <c r="K4505" s="2">
        <v>1</v>
      </c>
      <c r="L4505" t="s">
        <v>75</v>
      </c>
      <c r="M4505" t="s">
        <v>157</v>
      </c>
      <c r="N4505" t="s">
        <v>158</v>
      </c>
    </row>
    <row r="4506" spans="1:14" x14ac:dyDescent="0.25">
      <c r="A4506" s="2">
        <v>1</v>
      </c>
      <c r="B4506" s="2">
        <v>2016</v>
      </c>
      <c r="C4506" t="s">
        <v>385</v>
      </c>
      <c r="D4506" t="s">
        <v>48</v>
      </c>
      <c r="E4506" s="2">
        <v>0</v>
      </c>
      <c r="F4506" s="2">
        <v>0</v>
      </c>
      <c r="G4506" t="s">
        <v>270</v>
      </c>
      <c r="H4506" t="s">
        <v>270</v>
      </c>
      <c r="I4506" t="s">
        <v>21</v>
      </c>
      <c r="J4506" t="s">
        <v>159</v>
      </c>
      <c r="K4506" s="3"/>
      <c r="L4506" t="s">
        <v>52</v>
      </c>
      <c r="M4506" t="s">
        <v>160</v>
      </c>
    </row>
    <row r="4507" spans="1:14" x14ac:dyDescent="0.25">
      <c r="A4507" s="2">
        <v>1</v>
      </c>
      <c r="B4507" s="2">
        <v>2016</v>
      </c>
      <c r="C4507" t="s">
        <v>385</v>
      </c>
      <c r="D4507" t="s">
        <v>48</v>
      </c>
      <c r="E4507" s="2">
        <v>0</v>
      </c>
      <c r="F4507" s="2">
        <v>0</v>
      </c>
      <c r="G4507" t="s">
        <v>270</v>
      </c>
      <c r="H4507" t="s">
        <v>270</v>
      </c>
      <c r="I4507" t="s">
        <v>21</v>
      </c>
      <c r="J4507" t="s">
        <v>161</v>
      </c>
      <c r="K4507" s="3"/>
      <c r="L4507" t="s">
        <v>52</v>
      </c>
      <c r="M4507" t="s">
        <v>162</v>
      </c>
    </row>
    <row r="4508" spans="1:14" x14ac:dyDescent="0.25">
      <c r="A4508" s="2">
        <v>1</v>
      </c>
      <c r="B4508" s="2">
        <v>2016</v>
      </c>
      <c r="C4508" t="s">
        <v>385</v>
      </c>
      <c r="D4508" t="s">
        <v>48</v>
      </c>
      <c r="E4508" s="2">
        <v>0</v>
      </c>
      <c r="F4508" s="2">
        <v>0</v>
      </c>
      <c r="G4508" t="s">
        <v>270</v>
      </c>
      <c r="H4508" t="s">
        <v>270</v>
      </c>
      <c r="I4508" t="s">
        <v>21</v>
      </c>
      <c r="J4508" t="s">
        <v>163</v>
      </c>
      <c r="K4508" s="2">
        <v>1</v>
      </c>
      <c r="L4508" t="s">
        <v>52</v>
      </c>
      <c r="M4508" t="s">
        <v>164</v>
      </c>
      <c r="N4508" t="s">
        <v>165</v>
      </c>
    </row>
    <row r="4509" spans="1:14" x14ac:dyDescent="0.25">
      <c r="A4509" s="2">
        <v>1</v>
      </c>
      <c r="B4509" s="2">
        <v>2016</v>
      </c>
      <c r="C4509" t="s">
        <v>385</v>
      </c>
      <c r="D4509" t="s">
        <v>48</v>
      </c>
      <c r="E4509" s="2">
        <v>0</v>
      </c>
      <c r="F4509" s="2">
        <v>0</v>
      </c>
      <c r="G4509" t="s">
        <v>270</v>
      </c>
      <c r="H4509" t="s">
        <v>270</v>
      </c>
      <c r="I4509" t="s">
        <v>21</v>
      </c>
      <c r="J4509" t="s">
        <v>166</v>
      </c>
      <c r="K4509" s="2">
        <v>4</v>
      </c>
      <c r="L4509" t="s">
        <v>55</v>
      </c>
      <c r="M4509" t="s">
        <v>167</v>
      </c>
      <c r="N4509" t="s">
        <v>57</v>
      </c>
    </row>
    <row r="4510" spans="1:14" x14ac:dyDescent="0.25">
      <c r="A4510" s="2">
        <v>1</v>
      </c>
      <c r="B4510" s="2">
        <v>2016</v>
      </c>
      <c r="C4510" t="s">
        <v>386</v>
      </c>
      <c r="D4510" t="s">
        <v>48</v>
      </c>
      <c r="E4510" s="2">
        <v>1</v>
      </c>
      <c r="F4510" s="2">
        <v>1</v>
      </c>
      <c r="G4510" t="s">
        <v>387</v>
      </c>
      <c r="H4510" t="s">
        <v>225</v>
      </c>
      <c r="I4510" t="s">
        <v>19</v>
      </c>
      <c r="J4510" t="s">
        <v>51</v>
      </c>
      <c r="K4510" s="2">
        <v>4</v>
      </c>
      <c r="L4510" t="s">
        <v>52</v>
      </c>
      <c r="M4510" t="s">
        <v>53</v>
      </c>
      <c r="N4510" t="s">
        <v>286</v>
      </c>
    </row>
    <row r="4511" spans="1:14" x14ac:dyDescent="0.25">
      <c r="A4511" s="2">
        <v>1</v>
      </c>
      <c r="B4511" s="2">
        <v>2016</v>
      </c>
      <c r="C4511" t="s">
        <v>386</v>
      </c>
      <c r="D4511" t="s">
        <v>48</v>
      </c>
      <c r="E4511" s="2">
        <v>1</v>
      </c>
      <c r="F4511" s="2">
        <v>1</v>
      </c>
      <c r="G4511" t="s">
        <v>387</v>
      </c>
      <c r="H4511" t="s">
        <v>225</v>
      </c>
      <c r="I4511" t="s">
        <v>19</v>
      </c>
      <c r="J4511" t="s">
        <v>54</v>
      </c>
      <c r="K4511" s="2">
        <v>5</v>
      </c>
      <c r="L4511" t="s">
        <v>55</v>
      </c>
      <c r="M4511" t="s">
        <v>56</v>
      </c>
      <c r="N4511" t="s">
        <v>185</v>
      </c>
    </row>
    <row r="4512" spans="1:14" x14ac:dyDescent="0.25">
      <c r="A4512" s="2">
        <v>1</v>
      </c>
      <c r="B4512" s="2">
        <v>2016</v>
      </c>
      <c r="C4512" t="s">
        <v>386</v>
      </c>
      <c r="D4512" t="s">
        <v>48</v>
      </c>
      <c r="E4512" s="2">
        <v>1</v>
      </c>
      <c r="F4512" s="2">
        <v>1</v>
      </c>
      <c r="G4512" t="s">
        <v>387</v>
      </c>
      <c r="H4512" t="s">
        <v>225</v>
      </c>
      <c r="I4512" t="s">
        <v>19</v>
      </c>
      <c r="J4512" t="s">
        <v>58</v>
      </c>
      <c r="K4512" s="2">
        <v>5</v>
      </c>
      <c r="L4512" t="s">
        <v>55</v>
      </c>
      <c r="M4512" t="s">
        <v>59</v>
      </c>
      <c r="N4512" t="s">
        <v>185</v>
      </c>
    </row>
    <row r="4513" spans="1:14" x14ac:dyDescent="0.25">
      <c r="A4513" s="2">
        <v>1</v>
      </c>
      <c r="B4513" s="2">
        <v>2016</v>
      </c>
      <c r="C4513" t="s">
        <v>386</v>
      </c>
      <c r="D4513" t="s">
        <v>48</v>
      </c>
      <c r="E4513" s="2">
        <v>1</v>
      </c>
      <c r="F4513" s="2">
        <v>1</v>
      </c>
      <c r="G4513" t="s">
        <v>387</v>
      </c>
      <c r="H4513" t="s">
        <v>225</v>
      </c>
      <c r="I4513" t="s">
        <v>19</v>
      </c>
      <c r="J4513" t="s">
        <v>60</v>
      </c>
      <c r="K4513" s="2">
        <v>2</v>
      </c>
      <c r="L4513" t="s">
        <v>61</v>
      </c>
      <c r="M4513" t="s">
        <v>62</v>
      </c>
      <c r="N4513" t="s">
        <v>63</v>
      </c>
    </row>
    <row r="4514" spans="1:14" x14ac:dyDescent="0.25">
      <c r="A4514" s="2">
        <v>1</v>
      </c>
      <c r="B4514" s="2">
        <v>2016</v>
      </c>
      <c r="C4514" t="s">
        <v>386</v>
      </c>
      <c r="D4514" t="s">
        <v>48</v>
      </c>
      <c r="E4514" s="2">
        <v>1</v>
      </c>
      <c r="F4514" s="2">
        <v>1</v>
      </c>
      <c r="G4514" t="s">
        <v>387</v>
      </c>
      <c r="H4514" t="s">
        <v>225</v>
      </c>
      <c r="I4514" t="s">
        <v>19</v>
      </c>
      <c r="J4514" t="s">
        <v>64</v>
      </c>
      <c r="K4514" s="2">
        <v>3</v>
      </c>
      <c r="L4514" t="s">
        <v>65</v>
      </c>
      <c r="M4514" t="s">
        <v>66</v>
      </c>
      <c r="N4514" t="s">
        <v>67</v>
      </c>
    </row>
    <row r="4515" spans="1:14" x14ac:dyDescent="0.25">
      <c r="A4515" s="2">
        <v>1</v>
      </c>
      <c r="B4515" s="2">
        <v>2016</v>
      </c>
      <c r="C4515" t="s">
        <v>386</v>
      </c>
      <c r="D4515" t="s">
        <v>48</v>
      </c>
      <c r="E4515" s="2">
        <v>1</v>
      </c>
      <c r="F4515" s="2">
        <v>1</v>
      </c>
      <c r="G4515" t="s">
        <v>387</v>
      </c>
      <c r="H4515" t="s">
        <v>225</v>
      </c>
      <c r="I4515" t="s">
        <v>19</v>
      </c>
      <c r="J4515" t="s">
        <v>68</v>
      </c>
      <c r="K4515" s="2">
        <v>3</v>
      </c>
      <c r="L4515" t="s">
        <v>65</v>
      </c>
      <c r="M4515" t="s">
        <v>69</v>
      </c>
      <c r="N4515" t="s">
        <v>67</v>
      </c>
    </row>
    <row r="4516" spans="1:14" x14ac:dyDescent="0.25">
      <c r="A4516" s="2">
        <v>1</v>
      </c>
      <c r="B4516" s="2">
        <v>2016</v>
      </c>
      <c r="C4516" t="s">
        <v>386</v>
      </c>
      <c r="D4516" t="s">
        <v>48</v>
      </c>
      <c r="E4516" s="2">
        <v>1</v>
      </c>
      <c r="F4516" s="2">
        <v>1</v>
      </c>
      <c r="G4516" t="s">
        <v>387</v>
      </c>
      <c r="H4516" t="s">
        <v>225</v>
      </c>
      <c r="I4516" t="s">
        <v>19</v>
      </c>
      <c r="J4516" t="s">
        <v>70</v>
      </c>
      <c r="K4516" s="2">
        <v>3</v>
      </c>
      <c r="L4516" t="s">
        <v>65</v>
      </c>
      <c r="M4516" t="s">
        <v>71</v>
      </c>
      <c r="N4516" t="s">
        <v>67</v>
      </c>
    </row>
    <row r="4517" spans="1:14" x14ac:dyDescent="0.25">
      <c r="A4517" s="2">
        <v>1</v>
      </c>
      <c r="B4517" s="2">
        <v>2016</v>
      </c>
      <c r="C4517" t="s">
        <v>386</v>
      </c>
      <c r="D4517" t="s">
        <v>48</v>
      </c>
      <c r="E4517" s="2">
        <v>1</v>
      </c>
      <c r="F4517" s="2">
        <v>1</v>
      </c>
      <c r="G4517" t="s">
        <v>387</v>
      </c>
      <c r="H4517" t="s">
        <v>225</v>
      </c>
      <c r="I4517" t="s">
        <v>19</v>
      </c>
      <c r="J4517" t="s">
        <v>72</v>
      </c>
      <c r="K4517" s="2">
        <v>1</v>
      </c>
      <c r="L4517" t="s">
        <v>52</v>
      </c>
      <c r="M4517" t="s">
        <v>73</v>
      </c>
      <c r="N4517" t="s">
        <v>177</v>
      </c>
    </row>
    <row r="4518" spans="1:14" x14ac:dyDescent="0.25">
      <c r="A4518" s="2">
        <v>1</v>
      </c>
      <c r="B4518" s="2">
        <v>2016</v>
      </c>
      <c r="C4518" t="s">
        <v>386</v>
      </c>
      <c r="D4518" t="s">
        <v>48</v>
      </c>
      <c r="E4518" s="2">
        <v>1</v>
      </c>
      <c r="F4518" s="2">
        <v>1</v>
      </c>
      <c r="G4518" t="s">
        <v>387</v>
      </c>
      <c r="H4518" t="s">
        <v>225</v>
      </c>
      <c r="I4518" t="s">
        <v>19</v>
      </c>
      <c r="J4518" t="s">
        <v>74</v>
      </c>
      <c r="K4518" s="2">
        <v>2</v>
      </c>
      <c r="L4518" t="s">
        <v>75</v>
      </c>
      <c r="M4518" t="s">
        <v>76</v>
      </c>
      <c r="N4518" t="s">
        <v>207</v>
      </c>
    </row>
    <row r="4519" spans="1:14" x14ac:dyDescent="0.25">
      <c r="A4519" s="2">
        <v>1</v>
      </c>
      <c r="B4519" s="2">
        <v>2016</v>
      </c>
      <c r="C4519" t="s">
        <v>386</v>
      </c>
      <c r="D4519" t="s">
        <v>48</v>
      </c>
      <c r="E4519" s="2">
        <v>1</v>
      </c>
      <c r="F4519" s="2">
        <v>1</v>
      </c>
      <c r="G4519" t="s">
        <v>387</v>
      </c>
      <c r="H4519" t="s">
        <v>225</v>
      </c>
      <c r="I4519" t="s">
        <v>19</v>
      </c>
      <c r="J4519" t="s">
        <v>78</v>
      </c>
      <c r="K4519" s="2">
        <v>7</v>
      </c>
      <c r="L4519" t="s">
        <v>75</v>
      </c>
      <c r="M4519" t="s">
        <v>79</v>
      </c>
      <c r="N4519" t="s">
        <v>212</v>
      </c>
    </row>
    <row r="4520" spans="1:14" x14ac:dyDescent="0.25">
      <c r="A4520" s="2">
        <v>1</v>
      </c>
      <c r="B4520" s="2">
        <v>2016</v>
      </c>
      <c r="C4520" t="s">
        <v>386</v>
      </c>
      <c r="D4520" t="s">
        <v>48</v>
      </c>
      <c r="E4520" s="2">
        <v>1</v>
      </c>
      <c r="F4520" s="2">
        <v>1</v>
      </c>
      <c r="G4520" t="s">
        <v>387</v>
      </c>
      <c r="H4520" t="s">
        <v>225</v>
      </c>
      <c r="I4520" t="s">
        <v>19</v>
      </c>
      <c r="J4520" t="s">
        <v>81</v>
      </c>
      <c r="K4520" s="2">
        <v>1</v>
      </c>
      <c r="L4520" t="s">
        <v>75</v>
      </c>
      <c r="M4520" t="s">
        <v>82</v>
      </c>
      <c r="N4520" t="s">
        <v>83</v>
      </c>
    </row>
    <row r="4521" spans="1:14" x14ac:dyDescent="0.25">
      <c r="A4521" s="2">
        <v>1</v>
      </c>
      <c r="B4521" s="2">
        <v>2016</v>
      </c>
      <c r="C4521" t="s">
        <v>386</v>
      </c>
      <c r="D4521" t="s">
        <v>48</v>
      </c>
      <c r="E4521" s="2">
        <v>1</v>
      </c>
      <c r="F4521" s="2">
        <v>1</v>
      </c>
      <c r="G4521" t="s">
        <v>387</v>
      </c>
      <c r="H4521" t="s">
        <v>225</v>
      </c>
      <c r="I4521" t="s">
        <v>19</v>
      </c>
      <c r="J4521" t="s">
        <v>84</v>
      </c>
      <c r="K4521" s="2">
        <v>4</v>
      </c>
      <c r="L4521" t="s">
        <v>85</v>
      </c>
      <c r="M4521" t="s">
        <v>86</v>
      </c>
      <c r="N4521" t="s">
        <v>87</v>
      </c>
    </row>
    <row r="4522" spans="1:14" x14ac:dyDescent="0.25">
      <c r="A4522" s="2">
        <v>1</v>
      </c>
      <c r="B4522" s="2">
        <v>2016</v>
      </c>
      <c r="C4522" t="s">
        <v>386</v>
      </c>
      <c r="D4522" t="s">
        <v>48</v>
      </c>
      <c r="E4522" s="2">
        <v>1</v>
      </c>
      <c r="F4522" s="2">
        <v>1</v>
      </c>
      <c r="G4522" t="s">
        <v>387</v>
      </c>
      <c r="H4522" t="s">
        <v>225</v>
      </c>
      <c r="I4522" t="s">
        <v>19</v>
      </c>
      <c r="J4522" t="s">
        <v>88</v>
      </c>
      <c r="K4522" s="2">
        <v>4</v>
      </c>
      <c r="L4522" t="s">
        <v>85</v>
      </c>
      <c r="M4522" t="s">
        <v>89</v>
      </c>
      <c r="N4522" t="s">
        <v>87</v>
      </c>
    </row>
    <row r="4523" spans="1:14" x14ac:dyDescent="0.25">
      <c r="A4523" s="2">
        <v>1</v>
      </c>
      <c r="B4523" s="2">
        <v>2016</v>
      </c>
      <c r="C4523" t="s">
        <v>386</v>
      </c>
      <c r="D4523" t="s">
        <v>48</v>
      </c>
      <c r="E4523" s="2">
        <v>1</v>
      </c>
      <c r="F4523" s="2">
        <v>1</v>
      </c>
      <c r="G4523" t="s">
        <v>387</v>
      </c>
      <c r="H4523" t="s">
        <v>225</v>
      </c>
      <c r="I4523" t="s">
        <v>19</v>
      </c>
      <c r="J4523" t="s">
        <v>90</v>
      </c>
      <c r="K4523" s="2">
        <v>3</v>
      </c>
      <c r="L4523" t="s">
        <v>75</v>
      </c>
      <c r="M4523" t="s">
        <v>91</v>
      </c>
      <c r="N4523" t="s">
        <v>95</v>
      </c>
    </row>
    <row r="4524" spans="1:14" x14ac:dyDescent="0.25">
      <c r="A4524" s="2">
        <v>1</v>
      </c>
      <c r="B4524" s="2">
        <v>2016</v>
      </c>
      <c r="C4524" t="s">
        <v>386</v>
      </c>
      <c r="D4524" t="s">
        <v>48</v>
      </c>
      <c r="E4524" s="2">
        <v>1</v>
      </c>
      <c r="F4524" s="2">
        <v>1</v>
      </c>
      <c r="G4524" t="s">
        <v>387</v>
      </c>
      <c r="H4524" t="s">
        <v>225</v>
      </c>
      <c r="I4524" t="s">
        <v>19</v>
      </c>
      <c r="J4524" t="s">
        <v>93</v>
      </c>
      <c r="K4524" s="2">
        <v>3</v>
      </c>
      <c r="L4524" t="s">
        <v>75</v>
      </c>
      <c r="M4524" t="s">
        <v>94</v>
      </c>
      <c r="N4524" t="s">
        <v>95</v>
      </c>
    </row>
    <row r="4525" spans="1:14" x14ac:dyDescent="0.25">
      <c r="A4525" s="2">
        <v>1</v>
      </c>
      <c r="B4525" s="2">
        <v>2016</v>
      </c>
      <c r="C4525" t="s">
        <v>386</v>
      </c>
      <c r="D4525" t="s">
        <v>48</v>
      </c>
      <c r="E4525" s="2">
        <v>1</v>
      </c>
      <c r="F4525" s="2">
        <v>1</v>
      </c>
      <c r="G4525" t="s">
        <v>387</v>
      </c>
      <c r="H4525" t="s">
        <v>225</v>
      </c>
      <c r="I4525" t="s">
        <v>19</v>
      </c>
      <c r="J4525" t="s">
        <v>96</v>
      </c>
      <c r="K4525" s="2">
        <v>3</v>
      </c>
      <c r="L4525" t="s">
        <v>75</v>
      </c>
      <c r="M4525" t="s">
        <v>97</v>
      </c>
      <c r="N4525" t="s">
        <v>95</v>
      </c>
    </row>
    <row r="4526" spans="1:14" x14ac:dyDescent="0.25">
      <c r="A4526" s="2">
        <v>1</v>
      </c>
      <c r="B4526" s="2">
        <v>2016</v>
      </c>
      <c r="C4526" t="s">
        <v>386</v>
      </c>
      <c r="D4526" t="s">
        <v>48</v>
      </c>
      <c r="E4526" s="2">
        <v>1</v>
      </c>
      <c r="F4526" s="2">
        <v>1</v>
      </c>
      <c r="G4526" t="s">
        <v>387</v>
      </c>
      <c r="H4526" t="s">
        <v>225</v>
      </c>
      <c r="I4526" t="s">
        <v>19</v>
      </c>
      <c r="J4526" t="s">
        <v>98</v>
      </c>
      <c r="K4526" s="2">
        <v>4</v>
      </c>
      <c r="L4526" t="s">
        <v>85</v>
      </c>
      <c r="M4526" t="s">
        <v>99</v>
      </c>
      <c r="N4526" t="s">
        <v>87</v>
      </c>
    </row>
    <row r="4527" spans="1:14" x14ac:dyDescent="0.25">
      <c r="A4527" s="2">
        <v>1</v>
      </c>
      <c r="B4527" s="2">
        <v>2016</v>
      </c>
      <c r="C4527" t="s">
        <v>386</v>
      </c>
      <c r="D4527" t="s">
        <v>48</v>
      </c>
      <c r="E4527" s="2">
        <v>1</v>
      </c>
      <c r="F4527" s="2">
        <v>1</v>
      </c>
      <c r="G4527" t="s">
        <v>387</v>
      </c>
      <c r="H4527" t="s">
        <v>225</v>
      </c>
      <c r="I4527" t="s">
        <v>19</v>
      </c>
      <c r="J4527" t="s">
        <v>100</v>
      </c>
      <c r="K4527" s="3"/>
      <c r="L4527" t="s">
        <v>61</v>
      </c>
      <c r="M4527" t="s">
        <v>101</v>
      </c>
    </row>
    <row r="4528" spans="1:14" x14ac:dyDescent="0.25">
      <c r="A4528" s="2">
        <v>1</v>
      </c>
      <c r="B4528" s="2">
        <v>2016</v>
      </c>
      <c r="C4528" t="s">
        <v>386</v>
      </c>
      <c r="D4528" t="s">
        <v>48</v>
      </c>
      <c r="E4528" s="2">
        <v>1</v>
      </c>
      <c r="F4528" s="2">
        <v>1</v>
      </c>
      <c r="G4528" t="s">
        <v>387</v>
      </c>
      <c r="H4528" t="s">
        <v>225</v>
      </c>
      <c r="I4528" t="s">
        <v>19</v>
      </c>
      <c r="J4528" t="s">
        <v>102</v>
      </c>
      <c r="K4528" s="3"/>
      <c r="L4528" t="s">
        <v>61</v>
      </c>
      <c r="M4528" t="s">
        <v>103</v>
      </c>
    </row>
    <row r="4529" spans="1:14" x14ac:dyDescent="0.25">
      <c r="A4529" s="2">
        <v>1</v>
      </c>
      <c r="B4529" s="2">
        <v>2016</v>
      </c>
      <c r="C4529" t="s">
        <v>386</v>
      </c>
      <c r="D4529" t="s">
        <v>48</v>
      </c>
      <c r="E4529" s="2">
        <v>1</v>
      </c>
      <c r="F4529" s="2">
        <v>1</v>
      </c>
      <c r="G4529" t="s">
        <v>387</v>
      </c>
      <c r="H4529" t="s">
        <v>225</v>
      </c>
      <c r="I4529" t="s">
        <v>19</v>
      </c>
      <c r="J4529" t="s">
        <v>104</v>
      </c>
      <c r="K4529" s="3"/>
      <c r="L4529" t="s">
        <v>61</v>
      </c>
      <c r="M4529" t="s">
        <v>105</v>
      </c>
    </row>
    <row r="4530" spans="1:14" x14ac:dyDescent="0.25">
      <c r="A4530" s="2">
        <v>1</v>
      </c>
      <c r="B4530" s="2">
        <v>2016</v>
      </c>
      <c r="C4530" t="s">
        <v>386</v>
      </c>
      <c r="D4530" t="s">
        <v>48</v>
      </c>
      <c r="E4530" s="2">
        <v>1</v>
      </c>
      <c r="F4530" s="2">
        <v>1</v>
      </c>
      <c r="G4530" t="s">
        <v>387</v>
      </c>
      <c r="H4530" t="s">
        <v>225</v>
      </c>
      <c r="I4530" t="s">
        <v>19</v>
      </c>
      <c r="J4530" t="s">
        <v>106</v>
      </c>
      <c r="K4530" s="3"/>
      <c r="L4530" t="s">
        <v>61</v>
      </c>
      <c r="M4530" t="s">
        <v>107</v>
      </c>
    </row>
    <row r="4531" spans="1:14" x14ac:dyDescent="0.25">
      <c r="A4531" s="2">
        <v>1</v>
      </c>
      <c r="B4531" s="2">
        <v>2016</v>
      </c>
      <c r="C4531" t="s">
        <v>386</v>
      </c>
      <c r="D4531" t="s">
        <v>48</v>
      </c>
      <c r="E4531" s="2">
        <v>1</v>
      </c>
      <c r="F4531" s="2">
        <v>1</v>
      </c>
      <c r="G4531" t="s">
        <v>387</v>
      </c>
      <c r="H4531" t="s">
        <v>225</v>
      </c>
      <c r="I4531" t="s">
        <v>19</v>
      </c>
      <c r="J4531" t="s">
        <v>108</v>
      </c>
      <c r="K4531" s="3"/>
      <c r="L4531" t="s">
        <v>61</v>
      </c>
      <c r="M4531" t="s">
        <v>109</v>
      </c>
    </row>
    <row r="4532" spans="1:14" x14ac:dyDescent="0.25">
      <c r="A4532" s="2">
        <v>1</v>
      </c>
      <c r="B4532" s="2">
        <v>2016</v>
      </c>
      <c r="C4532" t="s">
        <v>386</v>
      </c>
      <c r="D4532" t="s">
        <v>48</v>
      </c>
      <c r="E4532" s="2">
        <v>1</v>
      </c>
      <c r="F4532" s="2">
        <v>1</v>
      </c>
      <c r="G4532" t="s">
        <v>387</v>
      </c>
      <c r="H4532" t="s">
        <v>225</v>
      </c>
      <c r="I4532" t="s">
        <v>19</v>
      </c>
      <c r="J4532" t="s">
        <v>110</v>
      </c>
      <c r="K4532" s="3"/>
      <c r="L4532" t="s">
        <v>61</v>
      </c>
      <c r="M4532" t="s">
        <v>111</v>
      </c>
    </row>
    <row r="4533" spans="1:14" x14ac:dyDescent="0.25">
      <c r="A4533" s="2">
        <v>1</v>
      </c>
      <c r="B4533" s="2">
        <v>2016</v>
      </c>
      <c r="C4533" t="s">
        <v>386</v>
      </c>
      <c r="D4533" t="s">
        <v>48</v>
      </c>
      <c r="E4533" s="2">
        <v>1</v>
      </c>
      <c r="F4533" s="2">
        <v>1</v>
      </c>
      <c r="G4533" t="s">
        <v>387</v>
      </c>
      <c r="H4533" t="s">
        <v>225</v>
      </c>
      <c r="I4533" t="s">
        <v>19</v>
      </c>
      <c r="J4533" t="s">
        <v>112</v>
      </c>
      <c r="K4533" s="3"/>
      <c r="L4533" t="s">
        <v>61</v>
      </c>
      <c r="M4533" t="s">
        <v>113</v>
      </c>
    </row>
    <row r="4534" spans="1:14" x14ac:dyDescent="0.25">
      <c r="A4534" s="2">
        <v>1</v>
      </c>
      <c r="B4534" s="2">
        <v>2016</v>
      </c>
      <c r="C4534" t="s">
        <v>386</v>
      </c>
      <c r="D4534" t="s">
        <v>48</v>
      </c>
      <c r="E4534" s="2">
        <v>1</v>
      </c>
      <c r="F4534" s="2">
        <v>1</v>
      </c>
      <c r="G4534" t="s">
        <v>387</v>
      </c>
      <c r="H4534" t="s">
        <v>225</v>
      </c>
      <c r="I4534" t="s">
        <v>19</v>
      </c>
      <c r="J4534" t="s">
        <v>114</v>
      </c>
      <c r="K4534" s="3"/>
      <c r="L4534" t="s">
        <v>61</v>
      </c>
      <c r="M4534" t="s">
        <v>115</v>
      </c>
    </row>
    <row r="4535" spans="1:14" x14ac:dyDescent="0.25">
      <c r="A4535" s="2">
        <v>1</v>
      </c>
      <c r="B4535" s="2">
        <v>2016</v>
      </c>
      <c r="C4535" t="s">
        <v>386</v>
      </c>
      <c r="D4535" t="s">
        <v>48</v>
      </c>
      <c r="E4535" s="2">
        <v>1</v>
      </c>
      <c r="F4535" s="2">
        <v>1</v>
      </c>
      <c r="G4535" t="s">
        <v>387</v>
      </c>
      <c r="H4535" t="s">
        <v>225</v>
      </c>
      <c r="I4535" t="s">
        <v>19</v>
      </c>
      <c r="J4535" t="s">
        <v>116</v>
      </c>
      <c r="K4535" s="2">
        <v>3</v>
      </c>
      <c r="L4535" t="s">
        <v>65</v>
      </c>
      <c r="M4535" t="s">
        <v>117</v>
      </c>
      <c r="N4535" t="s">
        <v>67</v>
      </c>
    </row>
    <row r="4536" spans="1:14" x14ac:dyDescent="0.25">
      <c r="A4536" s="2">
        <v>1</v>
      </c>
      <c r="B4536" s="2">
        <v>2016</v>
      </c>
      <c r="C4536" t="s">
        <v>386</v>
      </c>
      <c r="D4536" t="s">
        <v>48</v>
      </c>
      <c r="E4536" s="2">
        <v>1</v>
      </c>
      <c r="F4536" s="2">
        <v>1</v>
      </c>
      <c r="G4536" t="s">
        <v>387</v>
      </c>
      <c r="H4536" t="s">
        <v>225</v>
      </c>
      <c r="I4536" t="s">
        <v>19</v>
      </c>
      <c r="J4536" t="s">
        <v>118</v>
      </c>
      <c r="K4536" s="2">
        <v>5</v>
      </c>
      <c r="L4536" t="s">
        <v>55</v>
      </c>
      <c r="M4536" t="s">
        <v>119</v>
      </c>
      <c r="N4536" t="s">
        <v>185</v>
      </c>
    </row>
    <row r="4537" spans="1:14" x14ac:dyDescent="0.25">
      <c r="A4537" s="2">
        <v>1</v>
      </c>
      <c r="B4537" s="2">
        <v>2016</v>
      </c>
      <c r="C4537" t="s">
        <v>386</v>
      </c>
      <c r="D4537" t="s">
        <v>48</v>
      </c>
      <c r="E4537" s="2">
        <v>1</v>
      </c>
      <c r="F4537" s="2">
        <v>1</v>
      </c>
      <c r="G4537" t="s">
        <v>387</v>
      </c>
      <c r="H4537" t="s">
        <v>225</v>
      </c>
      <c r="I4537" t="s">
        <v>19</v>
      </c>
      <c r="J4537" t="s">
        <v>120</v>
      </c>
      <c r="K4537" s="2">
        <v>3</v>
      </c>
      <c r="L4537" t="s">
        <v>65</v>
      </c>
      <c r="M4537" t="s">
        <v>121</v>
      </c>
      <c r="N4537" t="s">
        <v>67</v>
      </c>
    </row>
    <row r="4538" spans="1:14" x14ac:dyDescent="0.25">
      <c r="A4538" s="2">
        <v>1</v>
      </c>
      <c r="B4538" s="2">
        <v>2016</v>
      </c>
      <c r="C4538" t="s">
        <v>386</v>
      </c>
      <c r="D4538" t="s">
        <v>48</v>
      </c>
      <c r="E4538" s="2">
        <v>1</v>
      </c>
      <c r="F4538" s="2">
        <v>1</v>
      </c>
      <c r="G4538" t="s">
        <v>387</v>
      </c>
      <c r="H4538" t="s">
        <v>225</v>
      </c>
      <c r="I4538" t="s">
        <v>19</v>
      </c>
      <c r="J4538" t="s">
        <v>122</v>
      </c>
      <c r="K4538" s="2">
        <v>4</v>
      </c>
      <c r="L4538" t="s">
        <v>85</v>
      </c>
      <c r="M4538" t="s">
        <v>123</v>
      </c>
      <c r="N4538" t="s">
        <v>87</v>
      </c>
    </row>
    <row r="4539" spans="1:14" x14ac:dyDescent="0.25">
      <c r="A4539" s="2">
        <v>1</v>
      </c>
      <c r="B4539" s="2">
        <v>2016</v>
      </c>
      <c r="C4539" t="s">
        <v>386</v>
      </c>
      <c r="D4539" t="s">
        <v>48</v>
      </c>
      <c r="E4539" s="2">
        <v>1</v>
      </c>
      <c r="F4539" s="2">
        <v>1</v>
      </c>
      <c r="G4539" t="s">
        <v>387</v>
      </c>
      <c r="H4539" t="s">
        <v>225</v>
      </c>
      <c r="I4539" t="s">
        <v>19</v>
      </c>
      <c r="J4539" t="s">
        <v>124</v>
      </c>
      <c r="K4539" s="2">
        <v>4</v>
      </c>
      <c r="L4539" t="s">
        <v>85</v>
      </c>
      <c r="M4539" t="s">
        <v>125</v>
      </c>
      <c r="N4539" t="s">
        <v>87</v>
      </c>
    </row>
    <row r="4540" spans="1:14" x14ac:dyDescent="0.25">
      <c r="A4540" s="2">
        <v>1</v>
      </c>
      <c r="B4540" s="2">
        <v>2016</v>
      </c>
      <c r="C4540" t="s">
        <v>386</v>
      </c>
      <c r="D4540" t="s">
        <v>48</v>
      </c>
      <c r="E4540" s="2">
        <v>1</v>
      </c>
      <c r="F4540" s="2">
        <v>1</v>
      </c>
      <c r="G4540" t="s">
        <v>387</v>
      </c>
      <c r="H4540" t="s">
        <v>225</v>
      </c>
      <c r="I4540" t="s">
        <v>19</v>
      </c>
      <c r="J4540" t="s">
        <v>127</v>
      </c>
      <c r="K4540" s="2">
        <v>4</v>
      </c>
      <c r="L4540" t="s">
        <v>85</v>
      </c>
      <c r="M4540" t="s">
        <v>128</v>
      </c>
      <c r="N4540" t="s">
        <v>87</v>
      </c>
    </row>
    <row r="4541" spans="1:14" x14ac:dyDescent="0.25">
      <c r="A4541" s="2">
        <v>1</v>
      </c>
      <c r="B4541" s="2">
        <v>2016</v>
      </c>
      <c r="C4541" t="s">
        <v>386</v>
      </c>
      <c r="D4541" t="s">
        <v>48</v>
      </c>
      <c r="E4541" s="2">
        <v>1</v>
      </c>
      <c r="F4541" s="2">
        <v>1</v>
      </c>
      <c r="G4541" t="s">
        <v>387</v>
      </c>
      <c r="H4541" t="s">
        <v>225</v>
      </c>
      <c r="I4541" t="s">
        <v>19</v>
      </c>
      <c r="J4541" t="s">
        <v>129</v>
      </c>
      <c r="K4541" s="2">
        <v>4</v>
      </c>
      <c r="L4541" t="s">
        <v>85</v>
      </c>
      <c r="M4541" t="s">
        <v>130</v>
      </c>
      <c r="N4541" t="s">
        <v>87</v>
      </c>
    </row>
    <row r="4542" spans="1:14" x14ac:dyDescent="0.25">
      <c r="A4542" s="2">
        <v>1</v>
      </c>
      <c r="B4542" s="2">
        <v>2016</v>
      </c>
      <c r="C4542" t="s">
        <v>386</v>
      </c>
      <c r="D4542" t="s">
        <v>48</v>
      </c>
      <c r="E4542" s="2">
        <v>1</v>
      </c>
      <c r="F4542" s="2">
        <v>1</v>
      </c>
      <c r="G4542" t="s">
        <v>387</v>
      </c>
      <c r="H4542" t="s">
        <v>225</v>
      </c>
      <c r="I4542" t="s">
        <v>19</v>
      </c>
      <c r="J4542" t="s">
        <v>131</v>
      </c>
      <c r="K4542" s="2">
        <v>4</v>
      </c>
      <c r="L4542" t="s">
        <v>85</v>
      </c>
      <c r="M4542" t="s">
        <v>132</v>
      </c>
      <c r="N4542" t="s">
        <v>87</v>
      </c>
    </row>
    <row r="4543" spans="1:14" x14ac:dyDescent="0.25">
      <c r="A4543" s="2">
        <v>1</v>
      </c>
      <c r="B4543" s="2">
        <v>2016</v>
      </c>
      <c r="C4543" t="s">
        <v>386</v>
      </c>
      <c r="D4543" t="s">
        <v>48</v>
      </c>
      <c r="E4543" s="2">
        <v>1</v>
      </c>
      <c r="F4543" s="2">
        <v>1</v>
      </c>
      <c r="G4543" t="s">
        <v>387</v>
      </c>
      <c r="H4543" t="s">
        <v>225</v>
      </c>
      <c r="I4543" t="s">
        <v>19</v>
      </c>
      <c r="J4543" t="s">
        <v>133</v>
      </c>
      <c r="K4543" s="2">
        <v>1</v>
      </c>
      <c r="L4543" t="s">
        <v>52</v>
      </c>
      <c r="M4543" t="s">
        <v>134</v>
      </c>
      <c r="N4543" t="s">
        <v>177</v>
      </c>
    </row>
    <row r="4544" spans="1:14" x14ac:dyDescent="0.25">
      <c r="A4544" s="2">
        <v>1</v>
      </c>
      <c r="B4544" s="2">
        <v>2016</v>
      </c>
      <c r="C4544" t="s">
        <v>386</v>
      </c>
      <c r="D4544" t="s">
        <v>48</v>
      </c>
      <c r="E4544" s="2">
        <v>1</v>
      </c>
      <c r="F4544" s="2">
        <v>1</v>
      </c>
      <c r="G4544" t="s">
        <v>387</v>
      </c>
      <c r="H4544" t="s">
        <v>225</v>
      </c>
      <c r="I4544" t="s">
        <v>19</v>
      </c>
      <c r="J4544" t="s">
        <v>135</v>
      </c>
      <c r="K4544" s="2">
        <v>5</v>
      </c>
      <c r="L4544" t="s">
        <v>55</v>
      </c>
      <c r="M4544" t="s">
        <v>136</v>
      </c>
      <c r="N4544" t="s">
        <v>185</v>
      </c>
    </row>
    <row r="4545" spans="1:14" x14ac:dyDescent="0.25">
      <c r="A4545" s="2">
        <v>1</v>
      </c>
      <c r="B4545" s="2">
        <v>2016</v>
      </c>
      <c r="C4545" t="s">
        <v>386</v>
      </c>
      <c r="D4545" t="s">
        <v>48</v>
      </c>
      <c r="E4545" s="2">
        <v>1</v>
      </c>
      <c r="F4545" s="2">
        <v>1</v>
      </c>
      <c r="G4545" t="s">
        <v>387</v>
      </c>
      <c r="H4545" t="s">
        <v>225</v>
      </c>
      <c r="I4545" t="s">
        <v>19</v>
      </c>
      <c r="J4545" t="s">
        <v>137</v>
      </c>
      <c r="K4545" s="2">
        <v>5</v>
      </c>
      <c r="L4545" t="s">
        <v>55</v>
      </c>
      <c r="M4545" t="s">
        <v>138</v>
      </c>
      <c r="N4545" t="s">
        <v>185</v>
      </c>
    </row>
    <row r="4546" spans="1:14" x14ac:dyDescent="0.25">
      <c r="A4546" s="2">
        <v>1</v>
      </c>
      <c r="B4546" s="2">
        <v>2016</v>
      </c>
      <c r="C4546" t="s">
        <v>386</v>
      </c>
      <c r="D4546" t="s">
        <v>48</v>
      </c>
      <c r="E4546" s="2">
        <v>1</v>
      </c>
      <c r="F4546" s="2">
        <v>1</v>
      </c>
      <c r="G4546" t="s">
        <v>387</v>
      </c>
      <c r="H4546" t="s">
        <v>225</v>
      </c>
      <c r="I4546" t="s">
        <v>19</v>
      </c>
      <c r="J4546" t="s">
        <v>139</v>
      </c>
      <c r="K4546" s="2">
        <v>4</v>
      </c>
      <c r="L4546" t="s">
        <v>85</v>
      </c>
      <c r="M4546" t="s">
        <v>140</v>
      </c>
      <c r="N4546" t="s">
        <v>87</v>
      </c>
    </row>
    <row r="4547" spans="1:14" x14ac:dyDescent="0.25">
      <c r="A4547" s="2">
        <v>1</v>
      </c>
      <c r="B4547" s="2">
        <v>2016</v>
      </c>
      <c r="C4547" t="s">
        <v>386</v>
      </c>
      <c r="D4547" t="s">
        <v>48</v>
      </c>
      <c r="E4547" s="2">
        <v>1</v>
      </c>
      <c r="F4547" s="2">
        <v>1</v>
      </c>
      <c r="G4547" t="s">
        <v>387</v>
      </c>
      <c r="H4547" t="s">
        <v>225</v>
      </c>
      <c r="I4547" t="s">
        <v>19</v>
      </c>
      <c r="J4547" t="s">
        <v>141</v>
      </c>
      <c r="K4547" s="2">
        <v>4</v>
      </c>
      <c r="L4547" t="s">
        <v>85</v>
      </c>
      <c r="M4547" t="s">
        <v>142</v>
      </c>
      <c r="N4547" t="s">
        <v>87</v>
      </c>
    </row>
    <row r="4548" spans="1:14" x14ac:dyDescent="0.25">
      <c r="A4548" s="2">
        <v>1</v>
      </c>
      <c r="B4548" s="2">
        <v>2016</v>
      </c>
      <c r="C4548" t="s">
        <v>386</v>
      </c>
      <c r="D4548" t="s">
        <v>48</v>
      </c>
      <c r="E4548" s="2">
        <v>1</v>
      </c>
      <c r="F4548" s="2">
        <v>1</v>
      </c>
      <c r="G4548" t="s">
        <v>387</v>
      </c>
      <c r="H4548" t="s">
        <v>225</v>
      </c>
      <c r="I4548" t="s">
        <v>19</v>
      </c>
      <c r="J4548" t="s">
        <v>143</v>
      </c>
      <c r="K4548" s="2">
        <v>4</v>
      </c>
      <c r="L4548" t="s">
        <v>85</v>
      </c>
      <c r="M4548" t="s">
        <v>144</v>
      </c>
      <c r="N4548" t="s">
        <v>87</v>
      </c>
    </row>
    <row r="4549" spans="1:14" x14ac:dyDescent="0.25">
      <c r="A4549" s="2">
        <v>1</v>
      </c>
      <c r="B4549" s="2">
        <v>2016</v>
      </c>
      <c r="C4549" t="s">
        <v>386</v>
      </c>
      <c r="D4549" t="s">
        <v>48</v>
      </c>
      <c r="E4549" s="2">
        <v>1</v>
      </c>
      <c r="F4549" s="2">
        <v>1</v>
      </c>
      <c r="G4549" t="s">
        <v>387</v>
      </c>
      <c r="H4549" t="s">
        <v>225</v>
      </c>
      <c r="I4549" t="s">
        <v>19</v>
      </c>
      <c r="J4549" t="s">
        <v>145</v>
      </c>
      <c r="K4549" s="2">
        <v>5</v>
      </c>
      <c r="L4549" t="s">
        <v>55</v>
      </c>
      <c r="M4549" t="s">
        <v>146</v>
      </c>
      <c r="N4549" t="s">
        <v>185</v>
      </c>
    </row>
    <row r="4550" spans="1:14" x14ac:dyDescent="0.25">
      <c r="A4550" s="2">
        <v>1</v>
      </c>
      <c r="B4550" s="2">
        <v>2016</v>
      </c>
      <c r="C4550" t="s">
        <v>386</v>
      </c>
      <c r="D4550" t="s">
        <v>48</v>
      </c>
      <c r="E4550" s="2">
        <v>1</v>
      </c>
      <c r="F4550" s="2">
        <v>1</v>
      </c>
      <c r="G4550" t="s">
        <v>387</v>
      </c>
      <c r="H4550" t="s">
        <v>225</v>
      </c>
      <c r="I4550" t="s">
        <v>19</v>
      </c>
      <c r="J4550" t="s">
        <v>147</v>
      </c>
      <c r="K4550" s="2">
        <v>5</v>
      </c>
      <c r="L4550" t="s">
        <v>55</v>
      </c>
      <c r="M4550" t="s">
        <v>148</v>
      </c>
      <c r="N4550" t="s">
        <v>185</v>
      </c>
    </row>
    <row r="4551" spans="1:14" x14ac:dyDescent="0.25">
      <c r="A4551" s="2">
        <v>1</v>
      </c>
      <c r="B4551" s="2">
        <v>2016</v>
      </c>
      <c r="C4551" t="s">
        <v>386</v>
      </c>
      <c r="D4551" t="s">
        <v>48</v>
      </c>
      <c r="E4551" s="2">
        <v>1</v>
      </c>
      <c r="F4551" s="2">
        <v>1</v>
      </c>
      <c r="G4551" t="s">
        <v>387</v>
      </c>
      <c r="H4551" t="s">
        <v>225</v>
      </c>
      <c r="I4551" t="s">
        <v>19</v>
      </c>
      <c r="J4551" t="s">
        <v>149</v>
      </c>
      <c r="K4551" s="2">
        <v>5</v>
      </c>
      <c r="L4551" t="s">
        <v>55</v>
      </c>
      <c r="M4551" t="s">
        <v>150</v>
      </c>
      <c r="N4551" t="s">
        <v>185</v>
      </c>
    </row>
    <row r="4552" spans="1:14" x14ac:dyDescent="0.25">
      <c r="A4552" s="2">
        <v>1</v>
      </c>
      <c r="B4552" s="2">
        <v>2016</v>
      </c>
      <c r="C4552" t="s">
        <v>386</v>
      </c>
      <c r="D4552" t="s">
        <v>48</v>
      </c>
      <c r="E4552" s="2">
        <v>1</v>
      </c>
      <c r="F4552" s="2">
        <v>1</v>
      </c>
      <c r="G4552" t="s">
        <v>387</v>
      </c>
      <c r="H4552" t="s">
        <v>225</v>
      </c>
      <c r="I4552" t="s">
        <v>19</v>
      </c>
      <c r="J4552" t="s">
        <v>151</v>
      </c>
      <c r="K4552" s="2">
        <v>11</v>
      </c>
      <c r="L4552" t="s">
        <v>52</v>
      </c>
      <c r="M4552" t="s">
        <v>152</v>
      </c>
      <c r="N4552" t="s">
        <v>357</v>
      </c>
    </row>
    <row r="4553" spans="1:14" x14ac:dyDescent="0.25">
      <c r="A4553" s="2">
        <v>1</v>
      </c>
      <c r="B4553" s="2">
        <v>2016</v>
      </c>
      <c r="C4553" t="s">
        <v>386</v>
      </c>
      <c r="D4553" t="s">
        <v>48</v>
      </c>
      <c r="E4553" s="2">
        <v>1</v>
      </c>
      <c r="F4553" s="2">
        <v>1</v>
      </c>
      <c r="G4553" t="s">
        <v>387</v>
      </c>
      <c r="H4553" t="s">
        <v>225</v>
      </c>
      <c r="I4553" t="s">
        <v>19</v>
      </c>
      <c r="J4553" t="s">
        <v>153</v>
      </c>
      <c r="K4553" s="2">
        <v>1</v>
      </c>
      <c r="L4553" t="s">
        <v>75</v>
      </c>
      <c r="M4553" t="s">
        <v>154</v>
      </c>
      <c r="N4553" t="s">
        <v>256</v>
      </c>
    </row>
    <row r="4554" spans="1:14" x14ac:dyDescent="0.25">
      <c r="A4554" s="2">
        <v>1</v>
      </c>
      <c r="B4554" s="2">
        <v>2016</v>
      </c>
      <c r="C4554" t="s">
        <v>386</v>
      </c>
      <c r="D4554" t="s">
        <v>48</v>
      </c>
      <c r="E4554" s="2">
        <v>1</v>
      </c>
      <c r="F4554" s="2">
        <v>1</v>
      </c>
      <c r="G4554" t="s">
        <v>387</v>
      </c>
      <c r="H4554" t="s">
        <v>225</v>
      </c>
      <c r="I4554" t="s">
        <v>19</v>
      </c>
      <c r="J4554" t="s">
        <v>156</v>
      </c>
      <c r="K4554" s="2">
        <v>3</v>
      </c>
      <c r="L4554" t="s">
        <v>75</v>
      </c>
      <c r="M4554" t="s">
        <v>157</v>
      </c>
      <c r="N4554" t="s">
        <v>226</v>
      </c>
    </row>
    <row r="4555" spans="1:14" x14ac:dyDescent="0.25">
      <c r="A4555" s="2">
        <v>1</v>
      </c>
      <c r="B4555" s="2">
        <v>2016</v>
      </c>
      <c r="C4555" t="s">
        <v>386</v>
      </c>
      <c r="D4555" t="s">
        <v>48</v>
      </c>
      <c r="E4555" s="2">
        <v>1</v>
      </c>
      <c r="F4555" s="2">
        <v>1</v>
      </c>
      <c r="G4555" t="s">
        <v>387</v>
      </c>
      <c r="H4555" t="s">
        <v>225</v>
      </c>
      <c r="I4555" t="s">
        <v>19</v>
      </c>
      <c r="J4555" t="s">
        <v>159</v>
      </c>
      <c r="K4555" s="3"/>
      <c r="L4555" t="s">
        <v>52</v>
      </c>
      <c r="M4555" t="s">
        <v>160</v>
      </c>
    </row>
    <row r="4556" spans="1:14" x14ac:dyDescent="0.25">
      <c r="A4556" s="2">
        <v>1</v>
      </c>
      <c r="B4556" s="2">
        <v>2016</v>
      </c>
      <c r="C4556" t="s">
        <v>386</v>
      </c>
      <c r="D4556" t="s">
        <v>48</v>
      </c>
      <c r="E4556" s="2">
        <v>1</v>
      </c>
      <c r="F4556" s="2">
        <v>1</v>
      </c>
      <c r="G4556" t="s">
        <v>387</v>
      </c>
      <c r="H4556" t="s">
        <v>225</v>
      </c>
      <c r="I4556" t="s">
        <v>19</v>
      </c>
      <c r="J4556" t="s">
        <v>161</v>
      </c>
      <c r="K4556" s="3"/>
      <c r="L4556" t="s">
        <v>52</v>
      </c>
      <c r="M4556" t="s">
        <v>162</v>
      </c>
    </row>
    <row r="4557" spans="1:14" x14ac:dyDescent="0.25">
      <c r="A4557" s="2">
        <v>1</v>
      </c>
      <c r="B4557" s="2">
        <v>2016</v>
      </c>
      <c r="C4557" t="s">
        <v>386</v>
      </c>
      <c r="D4557" t="s">
        <v>48</v>
      </c>
      <c r="E4557" s="2">
        <v>1</v>
      </c>
      <c r="F4557" s="2">
        <v>1</v>
      </c>
      <c r="G4557" t="s">
        <v>387</v>
      </c>
      <c r="H4557" t="s">
        <v>225</v>
      </c>
      <c r="I4557" t="s">
        <v>19</v>
      </c>
      <c r="J4557" t="s">
        <v>163</v>
      </c>
      <c r="K4557" s="2">
        <v>1</v>
      </c>
      <c r="L4557" t="s">
        <v>52</v>
      </c>
      <c r="M4557" t="s">
        <v>164</v>
      </c>
      <c r="N4557" t="s">
        <v>165</v>
      </c>
    </row>
    <row r="4558" spans="1:14" x14ac:dyDescent="0.25">
      <c r="A4558" s="2">
        <v>1</v>
      </c>
      <c r="B4558" s="2">
        <v>2016</v>
      </c>
      <c r="C4558" t="s">
        <v>386</v>
      </c>
      <c r="D4558" t="s">
        <v>48</v>
      </c>
      <c r="E4558" s="2">
        <v>1</v>
      </c>
      <c r="F4558" s="2">
        <v>1</v>
      </c>
      <c r="G4558" t="s">
        <v>387</v>
      </c>
      <c r="H4558" t="s">
        <v>225</v>
      </c>
      <c r="I4558" t="s">
        <v>19</v>
      </c>
      <c r="J4558" t="s">
        <v>166</v>
      </c>
      <c r="K4558" s="2">
        <v>5</v>
      </c>
      <c r="L4558" t="s">
        <v>55</v>
      </c>
      <c r="M4558" t="s">
        <v>167</v>
      </c>
      <c r="N4558" t="s">
        <v>185</v>
      </c>
    </row>
    <row r="4559" spans="1:14" x14ac:dyDescent="0.25">
      <c r="A4559" s="2">
        <v>1</v>
      </c>
      <c r="B4559" s="2">
        <v>2016</v>
      </c>
      <c r="C4559" t="s">
        <v>388</v>
      </c>
      <c r="D4559" t="s">
        <v>169</v>
      </c>
      <c r="E4559" s="2">
        <v>1</v>
      </c>
      <c r="F4559" s="2">
        <v>0</v>
      </c>
      <c r="G4559" t="s">
        <v>389</v>
      </c>
      <c r="H4559" t="s">
        <v>390</v>
      </c>
      <c r="I4559" t="s">
        <v>21</v>
      </c>
      <c r="J4559" t="s">
        <v>51</v>
      </c>
      <c r="K4559" s="2">
        <v>1</v>
      </c>
      <c r="L4559" t="s">
        <v>52</v>
      </c>
      <c r="M4559" t="s">
        <v>53</v>
      </c>
      <c r="N4559" t="s">
        <v>216</v>
      </c>
    </row>
    <row r="4560" spans="1:14" x14ac:dyDescent="0.25">
      <c r="A4560" s="2">
        <v>1</v>
      </c>
      <c r="B4560" s="2">
        <v>2016</v>
      </c>
      <c r="C4560" t="s">
        <v>388</v>
      </c>
      <c r="D4560" t="s">
        <v>169</v>
      </c>
      <c r="E4560" s="2">
        <v>1</v>
      </c>
      <c r="F4560" s="2">
        <v>0</v>
      </c>
      <c r="G4560" t="s">
        <v>389</v>
      </c>
      <c r="H4560" t="s">
        <v>390</v>
      </c>
      <c r="I4560" t="s">
        <v>21</v>
      </c>
      <c r="J4560" t="s">
        <v>54</v>
      </c>
      <c r="K4560" s="2">
        <v>1</v>
      </c>
      <c r="L4560" t="s">
        <v>55</v>
      </c>
      <c r="M4560" t="s">
        <v>56</v>
      </c>
      <c r="N4560" t="s">
        <v>282</v>
      </c>
    </row>
    <row r="4561" spans="1:14" x14ac:dyDescent="0.25">
      <c r="A4561" s="2">
        <v>1</v>
      </c>
      <c r="B4561" s="2">
        <v>2016</v>
      </c>
      <c r="C4561" t="s">
        <v>388</v>
      </c>
      <c r="D4561" t="s">
        <v>169</v>
      </c>
      <c r="E4561" s="2">
        <v>1</v>
      </c>
      <c r="F4561" s="2">
        <v>0</v>
      </c>
      <c r="G4561" t="s">
        <v>389</v>
      </c>
      <c r="H4561" t="s">
        <v>390</v>
      </c>
      <c r="I4561" t="s">
        <v>21</v>
      </c>
      <c r="J4561" t="s">
        <v>58</v>
      </c>
      <c r="K4561" s="2">
        <v>3</v>
      </c>
      <c r="L4561" t="s">
        <v>55</v>
      </c>
      <c r="M4561" t="s">
        <v>59</v>
      </c>
      <c r="N4561" t="s">
        <v>178</v>
      </c>
    </row>
    <row r="4562" spans="1:14" x14ac:dyDescent="0.25">
      <c r="A4562" s="2">
        <v>1</v>
      </c>
      <c r="B4562" s="2">
        <v>2016</v>
      </c>
      <c r="C4562" t="s">
        <v>388</v>
      </c>
      <c r="D4562" t="s">
        <v>169</v>
      </c>
      <c r="E4562" s="2">
        <v>1</v>
      </c>
      <c r="F4562" s="2">
        <v>0</v>
      </c>
      <c r="G4562" t="s">
        <v>389</v>
      </c>
      <c r="H4562" t="s">
        <v>390</v>
      </c>
      <c r="I4562" t="s">
        <v>21</v>
      </c>
      <c r="J4562" t="s">
        <v>60</v>
      </c>
      <c r="K4562" s="2">
        <v>2</v>
      </c>
      <c r="L4562" t="s">
        <v>61</v>
      </c>
      <c r="M4562" t="s">
        <v>62</v>
      </c>
      <c r="N4562" t="s">
        <v>63</v>
      </c>
    </row>
    <row r="4563" spans="1:14" x14ac:dyDescent="0.25">
      <c r="A4563" s="2">
        <v>1</v>
      </c>
      <c r="B4563" s="2">
        <v>2016</v>
      </c>
      <c r="C4563" t="s">
        <v>388</v>
      </c>
      <c r="D4563" t="s">
        <v>169</v>
      </c>
      <c r="E4563" s="2">
        <v>1</v>
      </c>
      <c r="F4563" s="2">
        <v>0</v>
      </c>
      <c r="G4563" t="s">
        <v>389</v>
      </c>
      <c r="H4563" t="s">
        <v>390</v>
      </c>
      <c r="I4563" t="s">
        <v>21</v>
      </c>
      <c r="J4563" t="s">
        <v>64</v>
      </c>
      <c r="K4563" s="2">
        <v>1</v>
      </c>
      <c r="L4563" t="s">
        <v>65</v>
      </c>
      <c r="M4563" t="s">
        <v>66</v>
      </c>
      <c r="N4563" t="s">
        <v>230</v>
      </c>
    </row>
    <row r="4564" spans="1:14" x14ac:dyDescent="0.25">
      <c r="A4564" s="2">
        <v>1</v>
      </c>
      <c r="B4564" s="2">
        <v>2016</v>
      </c>
      <c r="C4564" t="s">
        <v>388</v>
      </c>
      <c r="D4564" t="s">
        <v>169</v>
      </c>
      <c r="E4564" s="2">
        <v>1</v>
      </c>
      <c r="F4564" s="2">
        <v>0</v>
      </c>
      <c r="G4564" t="s">
        <v>389</v>
      </c>
      <c r="H4564" t="s">
        <v>390</v>
      </c>
      <c r="I4564" t="s">
        <v>21</v>
      </c>
      <c r="J4564" t="s">
        <v>68</v>
      </c>
      <c r="K4564" s="2">
        <v>3</v>
      </c>
      <c r="L4564" t="s">
        <v>65</v>
      </c>
      <c r="M4564" t="s">
        <v>69</v>
      </c>
      <c r="N4564" t="s">
        <v>67</v>
      </c>
    </row>
    <row r="4565" spans="1:14" x14ac:dyDescent="0.25">
      <c r="A4565" s="2">
        <v>1</v>
      </c>
      <c r="B4565" s="2">
        <v>2016</v>
      </c>
      <c r="C4565" t="s">
        <v>388</v>
      </c>
      <c r="D4565" t="s">
        <v>169</v>
      </c>
      <c r="E4565" s="2">
        <v>1</v>
      </c>
      <c r="F4565" s="2">
        <v>0</v>
      </c>
      <c r="G4565" t="s">
        <v>389</v>
      </c>
      <c r="H4565" t="s">
        <v>390</v>
      </c>
      <c r="I4565" t="s">
        <v>21</v>
      </c>
      <c r="J4565" t="s">
        <v>70</v>
      </c>
      <c r="K4565" s="2">
        <v>2</v>
      </c>
      <c r="L4565" t="s">
        <v>65</v>
      </c>
      <c r="M4565" t="s">
        <v>71</v>
      </c>
      <c r="N4565" t="s">
        <v>186</v>
      </c>
    </row>
    <row r="4566" spans="1:14" x14ac:dyDescent="0.25">
      <c r="A4566" s="2">
        <v>1</v>
      </c>
      <c r="B4566" s="2">
        <v>2016</v>
      </c>
      <c r="C4566" t="s">
        <v>388</v>
      </c>
      <c r="D4566" t="s">
        <v>169</v>
      </c>
      <c r="E4566" s="2">
        <v>1</v>
      </c>
      <c r="F4566" s="2">
        <v>0</v>
      </c>
      <c r="G4566" t="s">
        <v>389</v>
      </c>
      <c r="H4566" t="s">
        <v>390</v>
      </c>
      <c r="I4566" t="s">
        <v>21</v>
      </c>
      <c r="J4566" t="s">
        <v>72</v>
      </c>
      <c r="K4566" s="2">
        <v>1</v>
      </c>
      <c r="L4566" t="s">
        <v>52</v>
      </c>
      <c r="M4566" t="s">
        <v>73</v>
      </c>
      <c r="N4566" t="s">
        <v>177</v>
      </c>
    </row>
    <row r="4567" spans="1:14" x14ac:dyDescent="0.25">
      <c r="A4567" s="2">
        <v>1</v>
      </c>
      <c r="B4567" s="2">
        <v>2016</v>
      </c>
      <c r="C4567" t="s">
        <v>388</v>
      </c>
      <c r="D4567" t="s">
        <v>169</v>
      </c>
      <c r="E4567" s="2">
        <v>1</v>
      </c>
      <c r="F4567" s="2">
        <v>0</v>
      </c>
      <c r="G4567" t="s">
        <v>389</v>
      </c>
      <c r="H4567" t="s">
        <v>390</v>
      </c>
      <c r="I4567" t="s">
        <v>21</v>
      </c>
      <c r="J4567" t="s">
        <v>74</v>
      </c>
      <c r="K4567" s="2">
        <v>1</v>
      </c>
      <c r="L4567" t="s">
        <v>75</v>
      </c>
      <c r="M4567" t="s">
        <v>76</v>
      </c>
      <c r="N4567" t="s">
        <v>77</v>
      </c>
    </row>
    <row r="4568" spans="1:14" x14ac:dyDescent="0.25">
      <c r="A4568" s="2">
        <v>1</v>
      </c>
      <c r="B4568" s="2">
        <v>2016</v>
      </c>
      <c r="C4568" t="s">
        <v>388</v>
      </c>
      <c r="D4568" t="s">
        <v>169</v>
      </c>
      <c r="E4568" s="2">
        <v>1</v>
      </c>
      <c r="F4568" s="2">
        <v>0</v>
      </c>
      <c r="G4568" t="s">
        <v>389</v>
      </c>
      <c r="H4568" t="s">
        <v>390</v>
      </c>
      <c r="I4568" t="s">
        <v>21</v>
      </c>
      <c r="J4568" t="s">
        <v>78</v>
      </c>
      <c r="K4568" s="2">
        <v>3</v>
      </c>
      <c r="L4568" t="s">
        <v>75</v>
      </c>
      <c r="M4568" t="s">
        <v>79</v>
      </c>
      <c r="N4568" t="s">
        <v>231</v>
      </c>
    </row>
    <row r="4569" spans="1:14" x14ac:dyDescent="0.25">
      <c r="A4569" s="2">
        <v>1</v>
      </c>
      <c r="B4569" s="2">
        <v>2016</v>
      </c>
      <c r="C4569" t="s">
        <v>388</v>
      </c>
      <c r="D4569" t="s">
        <v>169</v>
      </c>
      <c r="E4569" s="2">
        <v>1</v>
      </c>
      <c r="F4569" s="2">
        <v>0</v>
      </c>
      <c r="G4569" t="s">
        <v>389</v>
      </c>
      <c r="H4569" t="s">
        <v>390</v>
      </c>
      <c r="I4569" t="s">
        <v>21</v>
      </c>
      <c r="J4569" t="s">
        <v>81</v>
      </c>
      <c r="K4569" s="2">
        <v>2</v>
      </c>
      <c r="L4569" t="s">
        <v>75</v>
      </c>
      <c r="M4569" t="s">
        <v>82</v>
      </c>
      <c r="N4569" t="s">
        <v>175</v>
      </c>
    </row>
    <row r="4570" spans="1:14" x14ac:dyDescent="0.25">
      <c r="A4570" s="2">
        <v>1</v>
      </c>
      <c r="B4570" s="2">
        <v>2016</v>
      </c>
      <c r="C4570" t="s">
        <v>388</v>
      </c>
      <c r="D4570" t="s">
        <v>169</v>
      </c>
      <c r="E4570" s="2">
        <v>1</v>
      </c>
      <c r="F4570" s="2">
        <v>0</v>
      </c>
      <c r="G4570" t="s">
        <v>389</v>
      </c>
      <c r="H4570" t="s">
        <v>390</v>
      </c>
      <c r="I4570" t="s">
        <v>21</v>
      </c>
      <c r="J4570" t="s">
        <v>84</v>
      </c>
      <c r="K4570" s="2">
        <v>3</v>
      </c>
      <c r="L4570" t="s">
        <v>85</v>
      </c>
      <c r="M4570" t="s">
        <v>86</v>
      </c>
      <c r="N4570" t="s">
        <v>126</v>
      </c>
    </row>
    <row r="4571" spans="1:14" x14ac:dyDescent="0.25">
      <c r="A4571" s="2">
        <v>1</v>
      </c>
      <c r="B4571" s="2">
        <v>2016</v>
      </c>
      <c r="C4571" t="s">
        <v>388</v>
      </c>
      <c r="D4571" t="s">
        <v>169</v>
      </c>
      <c r="E4571" s="2">
        <v>1</v>
      </c>
      <c r="F4571" s="2">
        <v>0</v>
      </c>
      <c r="G4571" t="s">
        <v>389</v>
      </c>
      <c r="H4571" t="s">
        <v>390</v>
      </c>
      <c r="I4571" t="s">
        <v>21</v>
      </c>
      <c r="J4571" t="s">
        <v>88</v>
      </c>
      <c r="K4571" s="2">
        <v>3</v>
      </c>
      <c r="L4571" t="s">
        <v>85</v>
      </c>
      <c r="M4571" t="s">
        <v>89</v>
      </c>
      <c r="N4571" t="s">
        <v>126</v>
      </c>
    </row>
    <row r="4572" spans="1:14" x14ac:dyDescent="0.25">
      <c r="A4572" s="2">
        <v>1</v>
      </c>
      <c r="B4572" s="2">
        <v>2016</v>
      </c>
      <c r="C4572" t="s">
        <v>388</v>
      </c>
      <c r="D4572" t="s">
        <v>169</v>
      </c>
      <c r="E4572" s="2">
        <v>1</v>
      </c>
      <c r="F4572" s="2">
        <v>0</v>
      </c>
      <c r="G4572" t="s">
        <v>389</v>
      </c>
      <c r="H4572" t="s">
        <v>390</v>
      </c>
      <c r="I4572" t="s">
        <v>21</v>
      </c>
      <c r="J4572" t="s">
        <v>90</v>
      </c>
      <c r="K4572" s="2">
        <v>4</v>
      </c>
      <c r="L4572" t="s">
        <v>75</v>
      </c>
      <c r="M4572" t="s">
        <v>91</v>
      </c>
      <c r="N4572" t="s">
        <v>92</v>
      </c>
    </row>
    <row r="4573" spans="1:14" x14ac:dyDescent="0.25">
      <c r="A4573" s="2">
        <v>1</v>
      </c>
      <c r="B4573" s="2">
        <v>2016</v>
      </c>
      <c r="C4573" t="s">
        <v>388</v>
      </c>
      <c r="D4573" t="s">
        <v>169</v>
      </c>
      <c r="E4573" s="2">
        <v>1</v>
      </c>
      <c r="F4573" s="2">
        <v>0</v>
      </c>
      <c r="G4573" t="s">
        <v>389</v>
      </c>
      <c r="H4573" t="s">
        <v>390</v>
      </c>
      <c r="I4573" t="s">
        <v>21</v>
      </c>
      <c r="J4573" t="s">
        <v>93</v>
      </c>
      <c r="K4573" s="2">
        <v>2</v>
      </c>
      <c r="L4573" t="s">
        <v>75</v>
      </c>
      <c r="M4573" t="s">
        <v>94</v>
      </c>
      <c r="N4573" t="s">
        <v>176</v>
      </c>
    </row>
    <row r="4574" spans="1:14" x14ac:dyDescent="0.25">
      <c r="A4574" s="2">
        <v>1</v>
      </c>
      <c r="B4574" s="2">
        <v>2016</v>
      </c>
      <c r="C4574" t="s">
        <v>388</v>
      </c>
      <c r="D4574" t="s">
        <v>169</v>
      </c>
      <c r="E4574" s="2">
        <v>1</v>
      </c>
      <c r="F4574" s="2">
        <v>0</v>
      </c>
      <c r="G4574" t="s">
        <v>389</v>
      </c>
      <c r="H4574" t="s">
        <v>390</v>
      </c>
      <c r="I4574" t="s">
        <v>21</v>
      </c>
      <c r="J4574" t="s">
        <v>96</v>
      </c>
      <c r="K4574" s="2">
        <v>4</v>
      </c>
      <c r="L4574" t="s">
        <v>75</v>
      </c>
      <c r="M4574" t="s">
        <v>97</v>
      </c>
      <c r="N4574" t="s">
        <v>92</v>
      </c>
    </row>
    <row r="4575" spans="1:14" x14ac:dyDescent="0.25">
      <c r="A4575" s="2">
        <v>1</v>
      </c>
      <c r="B4575" s="2">
        <v>2016</v>
      </c>
      <c r="C4575" t="s">
        <v>388</v>
      </c>
      <c r="D4575" t="s">
        <v>169</v>
      </c>
      <c r="E4575" s="2">
        <v>1</v>
      </c>
      <c r="F4575" s="2">
        <v>0</v>
      </c>
      <c r="G4575" t="s">
        <v>389</v>
      </c>
      <c r="H4575" t="s">
        <v>390</v>
      </c>
      <c r="I4575" t="s">
        <v>21</v>
      </c>
      <c r="J4575" t="s">
        <v>98</v>
      </c>
      <c r="K4575" s="2">
        <v>4</v>
      </c>
      <c r="L4575" t="s">
        <v>85</v>
      </c>
      <c r="M4575" t="s">
        <v>99</v>
      </c>
      <c r="N4575" t="s">
        <v>87</v>
      </c>
    </row>
    <row r="4576" spans="1:14" x14ac:dyDescent="0.25">
      <c r="A4576" s="2">
        <v>1</v>
      </c>
      <c r="B4576" s="2">
        <v>2016</v>
      </c>
      <c r="C4576" t="s">
        <v>388</v>
      </c>
      <c r="D4576" t="s">
        <v>169</v>
      </c>
      <c r="E4576" s="2">
        <v>1</v>
      </c>
      <c r="F4576" s="2">
        <v>0</v>
      </c>
      <c r="G4576" t="s">
        <v>389</v>
      </c>
      <c r="H4576" t="s">
        <v>390</v>
      </c>
      <c r="I4576" t="s">
        <v>21</v>
      </c>
      <c r="J4576" t="s">
        <v>100</v>
      </c>
      <c r="K4576" s="3"/>
      <c r="L4576" t="s">
        <v>61</v>
      </c>
      <c r="M4576" t="s">
        <v>101</v>
      </c>
    </row>
    <row r="4577" spans="1:14" x14ac:dyDescent="0.25">
      <c r="A4577" s="2">
        <v>1</v>
      </c>
      <c r="B4577" s="2">
        <v>2016</v>
      </c>
      <c r="C4577" t="s">
        <v>388</v>
      </c>
      <c r="D4577" t="s">
        <v>169</v>
      </c>
      <c r="E4577" s="2">
        <v>1</v>
      </c>
      <c r="F4577" s="2">
        <v>0</v>
      </c>
      <c r="G4577" t="s">
        <v>389</v>
      </c>
      <c r="H4577" t="s">
        <v>390</v>
      </c>
      <c r="I4577" t="s">
        <v>21</v>
      </c>
      <c r="J4577" t="s">
        <v>102</v>
      </c>
      <c r="K4577" s="3"/>
      <c r="L4577" t="s">
        <v>61</v>
      </c>
      <c r="M4577" t="s">
        <v>103</v>
      </c>
    </row>
    <row r="4578" spans="1:14" x14ac:dyDescent="0.25">
      <c r="A4578" s="2">
        <v>1</v>
      </c>
      <c r="B4578" s="2">
        <v>2016</v>
      </c>
      <c r="C4578" t="s">
        <v>388</v>
      </c>
      <c r="D4578" t="s">
        <v>169</v>
      </c>
      <c r="E4578" s="2">
        <v>1</v>
      </c>
      <c r="F4578" s="2">
        <v>0</v>
      </c>
      <c r="G4578" t="s">
        <v>389</v>
      </c>
      <c r="H4578" t="s">
        <v>390</v>
      </c>
      <c r="I4578" t="s">
        <v>21</v>
      </c>
      <c r="J4578" t="s">
        <v>104</v>
      </c>
      <c r="K4578" s="3"/>
      <c r="L4578" t="s">
        <v>61</v>
      </c>
      <c r="M4578" t="s">
        <v>105</v>
      </c>
    </row>
    <row r="4579" spans="1:14" x14ac:dyDescent="0.25">
      <c r="A4579" s="2">
        <v>1</v>
      </c>
      <c r="B4579" s="2">
        <v>2016</v>
      </c>
      <c r="C4579" t="s">
        <v>388</v>
      </c>
      <c r="D4579" t="s">
        <v>169</v>
      </c>
      <c r="E4579" s="2">
        <v>1</v>
      </c>
      <c r="F4579" s="2">
        <v>0</v>
      </c>
      <c r="G4579" t="s">
        <v>389</v>
      </c>
      <c r="H4579" t="s">
        <v>390</v>
      </c>
      <c r="I4579" t="s">
        <v>21</v>
      </c>
      <c r="J4579" t="s">
        <v>106</v>
      </c>
      <c r="K4579" s="3"/>
      <c r="L4579" t="s">
        <v>61</v>
      </c>
      <c r="M4579" t="s">
        <v>107</v>
      </c>
    </row>
    <row r="4580" spans="1:14" x14ac:dyDescent="0.25">
      <c r="A4580" s="2">
        <v>1</v>
      </c>
      <c r="B4580" s="2">
        <v>2016</v>
      </c>
      <c r="C4580" t="s">
        <v>388</v>
      </c>
      <c r="D4580" t="s">
        <v>169</v>
      </c>
      <c r="E4580" s="2">
        <v>1</v>
      </c>
      <c r="F4580" s="2">
        <v>0</v>
      </c>
      <c r="G4580" t="s">
        <v>389</v>
      </c>
      <c r="H4580" t="s">
        <v>390</v>
      </c>
      <c r="I4580" t="s">
        <v>21</v>
      </c>
      <c r="J4580" t="s">
        <v>108</v>
      </c>
      <c r="K4580" s="3"/>
      <c r="L4580" t="s">
        <v>61</v>
      </c>
      <c r="M4580" t="s">
        <v>109</v>
      </c>
    </row>
    <row r="4581" spans="1:14" x14ac:dyDescent="0.25">
      <c r="A4581" s="2">
        <v>1</v>
      </c>
      <c r="B4581" s="2">
        <v>2016</v>
      </c>
      <c r="C4581" t="s">
        <v>388</v>
      </c>
      <c r="D4581" t="s">
        <v>169</v>
      </c>
      <c r="E4581" s="2">
        <v>1</v>
      </c>
      <c r="F4581" s="2">
        <v>0</v>
      </c>
      <c r="G4581" t="s">
        <v>389</v>
      </c>
      <c r="H4581" t="s">
        <v>390</v>
      </c>
      <c r="I4581" t="s">
        <v>21</v>
      </c>
      <c r="J4581" t="s">
        <v>110</v>
      </c>
      <c r="K4581" s="3"/>
      <c r="L4581" t="s">
        <v>61</v>
      </c>
      <c r="M4581" t="s">
        <v>111</v>
      </c>
    </row>
    <row r="4582" spans="1:14" x14ac:dyDescent="0.25">
      <c r="A4582" s="2">
        <v>1</v>
      </c>
      <c r="B4582" s="2">
        <v>2016</v>
      </c>
      <c r="C4582" t="s">
        <v>388</v>
      </c>
      <c r="D4582" t="s">
        <v>169</v>
      </c>
      <c r="E4582" s="2">
        <v>1</v>
      </c>
      <c r="F4582" s="2">
        <v>0</v>
      </c>
      <c r="G4582" t="s">
        <v>389</v>
      </c>
      <c r="H4582" t="s">
        <v>390</v>
      </c>
      <c r="I4582" t="s">
        <v>21</v>
      </c>
      <c r="J4582" t="s">
        <v>112</v>
      </c>
      <c r="K4582" s="3"/>
      <c r="L4582" t="s">
        <v>61</v>
      </c>
      <c r="M4582" t="s">
        <v>113</v>
      </c>
    </row>
    <row r="4583" spans="1:14" x14ac:dyDescent="0.25">
      <c r="A4583" s="2">
        <v>1</v>
      </c>
      <c r="B4583" s="2">
        <v>2016</v>
      </c>
      <c r="C4583" t="s">
        <v>388</v>
      </c>
      <c r="D4583" t="s">
        <v>169</v>
      </c>
      <c r="E4583" s="2">
        <v>1</v>
      </c>
      <c r="F4583" s="2">
        <v>0</v>
      </c>
      <c r="G4583" t="s">
        <v>389</v>
      </c>
      <c r="H4583" t="s">
        <v>390</v>
      </c>
      <c r="I4583" t="s">
        <v>21</v>
      </c>
      <c r="J4583" t="s">
        <v>114</v>
      </c>
      <c r="K4583" s="3"/>
      <c r="L4583" t="s">
        <v>61</v>
      </c>
      <c r="M4583" t="s">
        <v>115</v>
      </c>
    </row>
    <row r="4584" spans="1:14" x14ac:dyDescent="0.25">
      <c r="A4584" s="2">
        <v>1</v>
      </c>
      <c r="B4584" s="2">
        <v>2016</v>
      </c>
      <c r="C4584" t="s">
        <v>388</v>
      </c>
      <c r="D4584" t="s">
        <v>169</v>
      </c>
      <c r="E4584" s="2">
        <v>1</v>
      </c>
      <c r="F4584" s="2">
        <v>0</v>
      </c>
      <c r="G4584" t="s">
        <v>389</v>
      </c>
      <c r="H4584" t="s">
        <v>390</v>
      </c>
      <c r="I4584" t="s">
        <v>21</v>
      </c>
      <c r="J4584" t="s">
        <v>116</v>
      </c>
      <c r="K4584" s="2">
        <v>2</v>
      </c>
      <c r="L4584" t="s">
        <v>65</v>
      </c>
      <c r="M4584" t="s">
        <v>117</v>
      </c>
      <c r="N4584" t="s">
        <v>186</v>
      </c>
    </row>
    <row r="4585" spans="1:14" x14ac:dyDescent="0.25">
      <c r="A4585" s="2">
        <v>1</v>
      </c>
      <c r="B4585" s="2">
        <v>2016</v>
      </c>
      <c r="C4585" t="s">
        <v>388</v>
      </c>
      <c r="D4585" t="s">
        <v>169</v>
      </c>
      <c r="E4585" s="2">
        <v>1</v>
      </c>
      <c r="F4585" s="2">
        <v>0</v>
      </c>
      <c r="G4585" t="s">
        <v>389</v>
      </c>
      <c r="H4585" t="s">
        <v>390</v>
      </c>
      <c r="I4585" t="s">
        <v>21</v>
      </c>
      <c r="J4585" t="s">
        <v>118</v>
      </c>
      <c r="K4585" s="2">
        <v>1</v>
      </c>
      <c r="L4585" t="s">
        <v>55</v>
      </c>
      <c r="M4585" t="s">
        <v>119</v>
      </c>
      <c r="N4585" t="s">
        <v>282</v>
      </c>
    </row>
    <row r="4586" spans="1:14" x14ac:dyDescent="0.25">
      <c r="A4586" s="2">
        <v>1</v>
      </c>
      <c r="B4586" s="2">
        <v>2016</v>
      </c>
      <c r="C4586" t="s">
        <v>388</v>
      </c>
      <c r="D4586" t="s">
        <v>169</v>
      </c>
      <c r="E4586" s="2">
        <v>1</v>
      </c>
      <c r="F4586" s="2">
        <v>0</v>
      </c>
      <c r="G4586" t="s">
        <v>389</v>
      </c>
      <c r="H4586" t="s">
        <v>390</v>
      </c>
      <c r="I4586" t="s">
        <v>21</v>
      </c>
      <c r="J4586" t="s">
        <v>120</v>
      </c>
      <c r="K4586" s="2">
        <v>1</v>
      </c>
      <c r="L4586" t="s">
        <v>65</v>
      </c>
      <c r="M4586" t="s">
        <v>121</v>
      </c>
      <c r="N4586" t="s">
        <v>230</v>
      </c>
    </row>
    <row r="4587" spans="1:14" x14ac:dyDescent="0.25">
      <c r="A4587" s="2">
        <v>1</v>
      </c>
      <c r="B4587" s="2">
        <v>2016</v>
      </c>
      <c r="C4587" t="s">
        <v>388</v>
      </c>
      <c r="D4587" t="s">
        <v>169</v>
      </c>
      <c r="E4587" s="2">
        <v>1</v>
      </c>
      <c r="F4587" s="2">
        <v>0</v>
      </c>
      <c r="G4587" t="s">
        <v>389</v>
      </c>
      <c r="H4587" t="s">
        <v>390</v>
      </c>
      <c r="I4587" t="s">
        <v>21</v>
      </c>
      <c r="J4587" t="s">
        <v>122</v>
      </c>
      <c r="K4587" s="2">
        <v>1</v>
      </c>
      <c r="L4587" t="s">
        <v>85</v>
      </c>
      <c r="M4587" t="s">
        <v>123</v>
      </c>
      <c r="N4587" t="s">
        <v>200</v>
      </c>
    </row>
    <row r="4588" spans="1:14" x14ac:dyDescent="0.25">
      <c r="A4588" s="2">
        <v>1</v>
      </c>
      <c r="B4588" s="2">
        <v>2016</v>
      </c>
      <c r="C4588" t="s">
        <v>388</v>
      </c>
      <c r="D4588" t="s">
        <v>169</v>
      </c>
      <c r="E4588" s="2">
        <v>1</v>
      </c>
      <c r="F4588" s="2">
        <v>0</v>
      </c>
      <c r="G4588" t="s">
        <v>389</v>
      </c>
      <c r="H4588" t="s">
        <v>390</v>
      </c>
      <c r="I4588" t="s">
        <v>21</v>
      </c>
      <c r="J4588" t="s">
        <v>124</v>
      </c>
      <c r="K4588" s="2">
        <v>1</v>
      </c>
      <c r="L4588" t="s">
        <v>85</v>
      </c>
      <c r="M4588" t="s">
        <v>125</v>
      </c>
      <c r="N4588" t="s">
        <v>200</v>
      </c>
    </row>
    <row r="4589" spans="1:14" x14ac:dyDescent="0.25">
      <c r="A4589" s="2">
        <v>1</v>
      </c>
      <c r="B4589" s="2">
        <v>2016</v>
      </c>
      <c r="C4589" t="s">
        <v>388</v>
      </c>
      <c r="D4589" t="s">
        <v>169</v>
      </c>
      <c r="E4589" s="2">
        <v>1</v>
      </c>
      <c r="F4589" s="2">
        <v>0</v>
      </c>
      <c r="G4589" t="s">
        <v>389</v>
      </c>
      <c r="H4589" t="s">
        <v>390</v>
      </c>
      <c r="I4589" t="s">
        <v>21</v>
      </c>
      <c r="J4589" t="s">
        <v>127</v>
      </c>
      <c r="K4589" s="2">
        <v>2</v>
      </c>
      <c r="L4589" t="s">
        <v>85</v>
      </c>
      <c r="M4589" t="s">
        <v>128</v>
      </c>
      <c r="N4589" t="s">
        <v>176</v>
      </c>
    </row>
    <row r="4590" spans="1:14" x14ac:dyDescent="0.25">
      <c r="A4590" s="2">
        <v>1</v>
      </c>
      <c r="B4590" s="2">
        <v>2016</v>
      </c>
      <c r="C4590" t="s">
        <v>388</v>
      </c>
      <c r="D4590" t="s">
        <v>169</v>
      </c>
      <c r="E4590" s="2">
        <v>1</v>
      </c>
      <c r="F4590" s="2">
        <v>0</v>
      </c>
      <c r="G4590" t="s">
        <v>389</v>
      </c>
      <c r="H4590" t="s">
        <v>390</v>
      </c>
      <c r="I4590" t="s">
        <v>21</v>
      </c>
      <c r="J4590" t="s">
        <v>129</v>
      </c>
      <c r="K4590" s="2">
        <v>2</v>
      </c>
      <c r="L4590" t="s">
        <v>85</v>
      </c>
      <c r="M4590" t="s">
        <v>130</v>
      </c>
      <c r="N4590" t="s">
        <v>176</v>
      </c>
    </row>
    <row r="4591" spans="1:14" x14ac:dyDescent="0.25">
      <c r="A4591" s="2">
        <v>1</v>
      </c>
      <c r="B4591" s="2">
        <v>2016</v>
      </c>
      <c r="C4591" t="s">
        <v>388</v>
      </c>
      <c r="D4591" t="s">
        <v>169</v>
      </c>
      <c r="E4591" s="2">
        <v>1</v>
      </c>
      <c r="F4591" s="2">
        <v>0</v>
      </c>
      <c r="G4591" t="s">
        <v>389</v>
      </c>
      <c r="H4591" t="s">
        <v>390</v>
      </c>
      <c r="I4591" t="s">
        <v>21</v>
      </c>
      <c r="J4591" t="s">
        <v>131</v>
      </c>
      <c r="K4591" s="2">
        <v>4</v>
      </c>
      <c r="L4591" t="s">
        <v>85</v>
      </c>
      <c r="M4591" t="s">
        <v>132</v>
      </c>
      <c r="N4591" t="s">
        <v>87</v>
      </c>
    </row>
    <row r="4592" spans="1:14" x14ac:dyDescent="0.25">
      <c r="A4592" s="2">
        <v>1</v>
      </c>
      <c r="B4592" s="2">
        <v>2016</v>
      </c>
      <c r="C4592" t="s">
        <v>388</v>
      </c>
      <c r="D4592" t="s">
        <v>169</v>
      </c>
      <c r="E4592" s="2">
        <v>1</v>
      </c>
      <c r="F4592" s="2">
        <v>0</v>
      </c>
      <c r="G4592" t="s">
        <v>389</v>
      </c>
      <c r="H4592" t="s">
        <v>390</v>
      </c>
      <c r="I4592" t="s">
        <v>21</v>
      </c>
      <c r="J4592" t="s">
        <v>133</v>
      </c>
      <c r="K4592" s="2">
        <v>1</v>
      </c>
      <c r="L4592" t="s">
        <v>52</v>
      </c>
      <c r="M4592" t="s">
        <v>134</v>
      </c>
      <c r="N4592" t="s">
        <v>177</v>
      </c>
    </row>
    <row r="4593" spans="1:14" x14ac:dyDescent="0.25">
      <c r="A4593" s="2">
        <v>1</v>
      </c>
      <c r="B4593" s="2">
        <v>2016</v>
      </c>
      <c r="C4593" t="s">
        <v>388</v>
      </c>
      <c r="D4593" t="s">
        <v>169</v>
      </c>
      <c r="E4593" s="2">
        <v>1</v>
      </c>
      <c r="F4593" s="2">
        <v>0</v>
      </c>
      <c r="G4593" t="s">
        <v>389</v>
      </c>
      <c r="H4593" t="s">
        <v>390</v>
      </c>
      <c r="I4593" t="s">
        <v>21</v>
      </c>
      <c r="J4593" t="s">
        <v>135</v>
      </c>
      <c r="K4593" s="2">
        <v>2</v>
      </c>
      <c r="L4593" t="s">
        <v>55</v>
      </c>
      <c r="M4593" t="s">
        <v>136</v>
      </c>
      <c r="N4593" t="s">
        <v>187</v>
      </c>
    </row>
    <row r="4594" spans="1:14" x14ac:dyDescent="0.25">
      <c r="A4594" s="2">
        <v>1</v>
      </c>
      <c r="B4594" s="2">
        <v>2016</v>
      </c>
      <c r="C4594" t="s">
        <v>388</v>
      </c>
      <c r="D4594" t="s">
        <v>169</v>
      </c>
      <c r="E4594" s="2">
        <v>1</v>
      </c>
      <c r="F4594" s="2">
        <v>0</v>
      </c>
      <c r="G4594" t="s">
        <v>389</v>
      </c>
      <c r="H4594" t="s">
        <v>390</v>
      </c>
      <c r="I4594" t="s">
        <v>21</v>
      </c>
      <c r="J4594" t="s">
        <v>137</v>
      </c>
      <c r="K4594" s="2">
        <v>3</v>
      </c>
      <c r="L4594" t="s">
        <v>55</v>
      </c>
      <c r="M4594" t="s">
        <v>138</v>
      </c>
      <c r="N4594" t="s">
        <v>178</v>
      </c>
    </row>
    <row r="4595" spans="1:14" x14ac:dyDescent="0.25">
      <c r="A4595" s="2">
        <v>1</v>
      </c>
      <c r="B4595" s="2">
        <v>2016</v>
      </c>
      <c r="C4595" t="s">
        <v>388</v>
      </c>
      <c r="D4595" t="s">
        <v>169</v>
      </c>
      <c r="E4595" s="2">
        <v>1</v>
      </c>
      <c r="F4595" s="2">
        <v>0</v>
      </c>
      <c r="G4595" t="s">
        <v>389</v>
      </c>
      <c r="H4595" t="s">
        <v>390</v>
      </c>
      <c r="I4595" t="s">
        <v>21</v>
      </c>
      <c r="J4595" t="s">
        <v>139</v>
      </c>
      <c r="K4595" s="2">
        <v>2</v>
      </c>
      <c r="L4595" t="s">
        <v>85</v>
      </c>
      <c r="M4595" t="s">
        <v>140</v>
      </c>
      <c r="N4595" t="s">
        <v>176</v>
      </c>
    </row>
    <row r="4596" spans="1:14" x14ac:dyDescent="0.25">
      <c r="A4596" s="2">
        <v>1</v>
      </c>
      <c r="B4596" s="2">
        <v>2016</v>
      </c>
      <c r="C4596" t="s">
        <v>388</v>
      </c>
      <c r="D4596" t="s">
        <v>169</v>
      </c>
      <c r="E4596" s="2">
        <v>1</v>
      </c>
      <c r="F4596" s="2">
        <v>0</v>
      </c>
      <c r="G4596" t="s">
        <v>389</v>
      </c>
      <c r="H4596" t="s">
        <v>390</v>
      </c>
      <c r="I4596" t="s">
        <v>21</v>
      </c>
      <c r="J4596" t="s">
        <v>141</v>
      </c>
      <c r="K4596" s="2">
        <v>3</v>
      </c>
      <c r="L4596" t="s">
        <v>85</v>
      </c>
      <c r="M4596" t="s">
        <v>142</v>
      </c>
      <c r="N4596" t="s">
        <v>126</v>
      </c>
    </row>
    <row r="4597" spans="1:14" x14ac:dyDescent="0.25">
      <c r="A4597" s="2">
        <v>1</v>
      </c>
      <c r="B4597" s="2">
        <v>2016</v>
      </c>
      <c r="C4597" t="s">
        <v>388</v>
      </c>
      <c r="D4597" t="s">
        <v>169</v>
      </c>
      <c r="E4597" s="2">
        <v>1</v>
      </c>
      <c r="F4597" s="2">
        <v>0</v>
      </c>
      <c r="G4597" t="s">
        <v>389</v>
      </c>
      <c r="H4597" t="s">
        <v>390</v>
      </c>
      <c r="I4597" t="s">
        <v>21</v>
      </c>
      <c r="J4597" t="s">
        <v>143</v>
      </c>
      <c r="K4597" s="2">
        <v>2</v>
      </c>
      <c r="L4597" t="s">
        <v>85</v>
      </c>
      <c r="M4597" t="s">
        <v>144</v>
      </c>
      <c r="N4597" t="s">
        <v>176</v>
      </c>
    </row>
    <row r="4598" spans="1:14" x14ac:dyDescent="0.25">
      <c r="A4598" s="2">
        <v>1</v>
      </c>
      <c r="B4598" s="2">
        <v>2016</v>
      </c>
      <c r="C4598" t="s">
        <v>388</v>
      </c>
      <c r="D4598" t="s">
        <v>169</v>
      </c>
      <c r="E4598" s="2">
        <v>1</v>
      </c>
      <c r="F4598" s="2">
        <v>0</v>
      </c>
      <c r="G4598" t="s">
        <v>389</v>
      </c>
      <c r="H4598" t="s">
        <v>390</v>
      </c>
      <c r="I4598" t="s">
        <v>21</v>
      </c>
      <c r="J4598" t="s">
        <v>145</v>
      </c>
      <c r="K4598" s="2">
        <v>1</v>
      </c>
      <c r="L4598" t="s">
        <v>55</v>
      </c>
      <c r="M4598" t="s">
        <v>146</v>
      </c>
      <c r="N4598" t="s">
        <v>282</v>
      </c>
    </row>
    <row r="4599" spans="1:14" x14ac:dyDescent="0.25">
      <c r="A4599" s="2">
        <v>1</v>
      </c>
      <c r="B4599" s="2">
        <v>2016</v>
      </c>
      <c r="C4599" t="s">
        <v>388</v>
      </c>
      <c r="D4599" t="s">
        <v>169</v>
      </c>
      <c r="E4599" s="2">
        <v>1</v>
      </c>
      <c r="F4599" s="2">
        <v>0</v>
      </c>
      <c r="G4599" t="s">
        <v>389</v>
      </c>
      <c r="H4599" t="s">
        <v>390</v>
      </c>
      <c r="I4599" t="s">
        <v>21</v>
      </c>
      <c r="J4599" t="s">
        <v>147</v>
      </c>
      <c r="K4599" s="2">
        <v>1</v>
      </c>
      <c r="L4599" t="s">
        <v>55</v>
      </c>
      <c r="M4599" t="s">
        <v>148</v>
      </c>
      <c r="N4599" t="s">
        <v>282</v>
      </c>
    </row>
    <row r="4600" spans="1:14" x14ac:dyDescent="0.25">
      <c r="A4600" s="2">
        <v>1</v>
      </c>
      <c r="B4600" s="2">
        <v>2016</v>
      </c>
      <c r="C4600" t="s">
        <v>388</v>
      </c>
      <c r="D4600" t="s">
        <v>169</v>
      </c>
      <c r="E4600" s="2">
        <v>1</v>
      </c>
      <c r="F4600" s="2">
        <v>0</v>
      </c>
      <c r="G4600" t="s">
        <v>389</v>
      </c>
      <c r="H4600" t="s">
        <v>390</v>
      </c>
      <c r="I4600" t="s">
        <v>21</v>
      </c>
      <c r="J4600" t="s">
        <v>149</v>
      </c>
      <c r="K4600" s="2">
        <v>1</v>
      </c>
      <c r="L4600" t="s">
        <v>55</v>
      </c>
      <c r="M4600" t="s">
        <v>150</v>
      </c>
      <c r="N4600" t="s">
        <v>282</v>
      </c>
    </row>
    <row r="4601" spans="1:14" x14ac:dyDescent="0.25">
      <c r="A4601" s="2">
        <v>1</v>
      </c>
      <c r="B4601" s="2">
        <v>2016</v>
      </c>
      <c r="C4601" t="s">
        <v>388</v>
      </c>
      <c r="D4601" t="s">
        <v>169</v>
      </c>
      <c r="E4601" s="2">
        <v>1</v>
      </c>
      <c r="F4601" s="2">
        <v>0</v>
      </c>
      <c r="G4601" t="s">
        <v>389</v>
      </c>
      <c r="H4601" t="s">
        <v>390</v>
      </c>
      <c r="I4601" t="s">
        <v>21</v>
      </c>
      <c r="J4601" t="s">
        <v>151</v>
      </c>
      <c r="K4601" s="2">
        <v>10</v>
      </c>
      <c r="L4601" t="s">
        <v>52</v>
      </c>
      <c r="M4601" t="s">
        <v>152</v>
      </c>
      <c r="N4601" t="s">
        <v>287</v>
      </c>
    </row>
    <row r="4602" spans="1:14" x14ac:dyDescent="0.25">
      <c r="A4602" s="2">
        <v>1</v>
      </c>
      <c r="B4602" s="2">
        <v>2016</v>
      </c>
      <c r="C4602" t="s">
        <v>388</v>
      </c>
      <c r="D4602" t="s">
        <v>169</v>
      </c>
      <c r="E4602" s="2">
        <v>1</v>
      </c>
      <c r="F4602" s="2">
        <v>0</v>
      </c>
      <c r="G4602" t="s">
        <v>389</v>
      </c>
      <c r="H4602" t="s">
        <v>390</v>
      </c>
      <c r="I4602" t="s">
        <v>21</v>
      </c>
      <c r="J4602" t="s">
        <v>153</v>
      </c>
      <c r="K4602" s="2">
        <v>5</v>
      </c>
      <c r="L4602" t="s">
        <v>75</v>
      </c>
      <c r="M4602" t="s">
        <v>154</v>
      </c>
      <c r="N4602" t="s">
        <v>201</v>
      </c>
    </row>
    <row r="4603" spans="1:14" x14ac:dyDescent="0.25">
      <c r="A4603" s="2">
        <v>1</v>
      </c>
      <c r="B4603" s="2">
        <v>2016</v>
      </c>
      <c r="C4603" t="s">
        <v>388</v>
      </c>
      <c r="D4603" t="s">
        <v>169</v>
      </c>
      <c r="E4603" s="2">
        <v>1</v>
      </c>
      <c r="F4603" s="2">
        <v>0</v>
      </c>
      <c r="G4603" t="s">
        <v>389</v>
      </c>
      <c r="H4603" t="s">
        <v>390</v>
      </c>
      <c r="I4603" t="s">
        <v>21</v>
      </c>
      <c r="J4603" t="s">
        <v>156</v>
      </c>
      <c r="K4603" s="2">
        <v>1</v>
      </c>
      <c r="L4603" t="s">
        <v>75</v>
      </c>
      <c r="M4603" t="s">
        <v>157</v>
      </c>
      <c r="N4603" t="s">
        <v>158</v>
      </c>
    </row>
    <row r="4604" spans="1:14" x14ac:dyDescent="0.25">
      <c r="A4604" s="2">
        <v>1</v>
      </c>
      <c r="B4604" s="2">
        <v>2016</v>
      </c>
      <c r="C4604" t="s">
        <v>388</v>
      </c>
      <c r="D4604" t="s">
        <v>169</v>
      </c>
      <c r="E4604" s="2">
        <v>1</v>
      </c>
      <c r="F4604" s="2">
        <v>0</v>
      </c>
      <c r="G4604" t="s">
        <v>389</v>
      </c>
      <c r="H4604" t="s">
        <v>390</v>
      </c>
      <c r="I4604" t="s">
        <v>21</v>
      </c>
      <c r="J4604" t="s">
        <v>159</v>
      </c>
      <c r="K4604" s="3"/>
      <c r="L4604" t="s">
        <v>52</v>
      </c>
      <c r="M4604" t="s">
        <v>160</v>
      </c>
    </row>
    <row r="4605" spans="1:14" x14ac:dyDescent="0.25">
      <c r="A4605" s="2">
        <v>1</v>
      </c>
      <c r="B4605" s="2">
        <v>2016</v>
      </c>
      <c r="C4605" t="s">
        <v>388</v>
      </c>
      <c r="D4605" t="s">
        <v>169</v>
      </c>
      <c r="E4605" s="2">
        <v>1</v>
      </c>
      <c r="F4605" s="2">
        <v>0</v>
      </c>
      <c r="G4605" t="s">
        <v>389</v>
      </c>
      <c r="H4605" t="s">
        <v>390</v>
      </c>
      <c r="I4605" t="s">
        <v>21</v>
      </c>
      <c r="J4605" t="s">
        <v>161</v>
      </c>
      <c r="K4605" s="3"/>
      <c r="L4605" t="s">
        <v>52</v>
      </c>
      <c r="M4605" t="s">
        <v>162</v>
      </c>
    </row>
    <row r="4606" spans="1:14" x14ac:dyDescent="0.25">
      <c r="A4606" s="2">
        <v>1</v>
      </c>
      <c r="B4606" s="2">
        <v>2016</v>
      </c>
      <c r="C4606" t="s">
        <v>388</v>
      </c>
      <c r="D4606" t="s">
        <v>169</v>
      </c>
      <c r="E4606" s="2">
        <v>1</v>
      </c>
      <c r="F4606" s="2">
        <v>0</v>
      </c>
      <c r="G4606" t="s">
        <v>389</v>
      </c>
      <c r="H4606" t="s">
        <v>390</v>
      </c>
      <c r="I4606" t="s">
        <v>21</v>
      </c>
      <c r="J4606" t="s">
        <v>163</v>
      </c>
      <c r="K4606" s="2">
        <v>3</v>
      </c>
      <c r="L4606" t="s">
        <v>52</v>
      </c>
      <c r="M4606" t="s">
        <v>164</v>
      </c>
      <c r="N4606" t="s">
        <v>63</v>
      </c>
    </row>
    <row r="4607" spans="1:14" x14ac:dyDescent="0.25">
      <c r="A4607" s="2">
        <v>1</v>
      </c>
      <c r="B4607" s="2">
        <v>2016</v>
      </c>
      <c r="C4607" t="s">
        <v>388</v>
      </c>
      <c r="D4607" t="s">
        <v>169</v>
      </c>
      <c r="E4607" s="2">
        <v>1</v>
      </c>
      <c r="F4607" s="2">
        <v>0</v>
      </c>
      <c r="G4607" t="s">
        <v>389</v>
      </c>
      <c r="H4607" t="s">
        <v>390</v>
      </c>
      <c r="I4607" t="s">
        <v>21</v>
      </c>
      <c r="J4607" t="s">
        <v>166</v>
      </c>
      <c r="K4607" s="2">
        <v>2</v>
      </c>
      <c r="L4607" t="s">
        <v>55</v>
      </c>
      <c r="M4607" t="s">
        <v>167</v>
      </c>
      <c r="N4607" t="s">
        <v>187</v>
      </c>
    </row>
    <row r="4608" spans="1:14" x14ac:dyDescent="0.25">
      <c r="A4608" s="2">
        <v>1</v>
      </c>
      <c r="B4608" s="2">
        <v>2016</v>
      </c>
      <c r="C4608" t="s">
        <v>391</v>
      </c>
      <c r="D4608" t="s">
        <v>48</v>
      </c>
      <c r="E4608" s="2">
        <v>0</v>
      </c>
      <c r="F4608" s="2">
        <v>0</v>
      </c>
      <c r="G4608" t="s">
        <v>238</v>
      </c>
      <c r="H4608" t="s">
        <v>225</v>
      </c>
      <c r="I4608" t="s">
        <v>19</v>
      </c>
      <c r="J4608" t="s">
        <v>51</v>
      </c>
      <c r="K4608" s="2">
        <v>5</v>
      </c>
      <c r="L4608" t="s">
        <v>52</v>
      </c>
      <c r="M4608" t="s">
        <v>53</v>
      </c>
      <c r="N4608" t="s">
        <v>183</v>
      </c>
    </row>
    <row r="4609" spans="1:14" x14ac:dyDescent="0.25">
      <c r="A4609" s="2">
        <v>1</v>
      </c>
      <c r="B4609" s="2">
        <v>2016</v>
      </c>
      <c r="C4609" t="s">
        <v>391</v>
      </c>
      <c r="D4609" t="s">
        <v>48</v>
      </c>
      <c r="E4609" s="2">
        <v>0</v>
      </c>
      <c r="F4609" s="2">
        <v>0</v>
      </c>
      <c r="G4609" t="s">
        <v>238</v>
      </c>
      <c r="H4609" t="s">
        <v>225</v>
      </c>
      <c r="I4609" t="s">
        <v>19</v>
      </c>
      <c r="J4609" t="s">
        <v>54</v>
      </c>
      <c r="K4609" s="2">
        <v>5</v>
      </c>
      <c r="L4609" t="s">
        <v>55</v>
      </c>
      <c r="M4609" t="s">
        <v>56</v>
      </c>
      <c r="N4609" t="s">
        <v>185</v>
      </c>
    </row>
    <row r="4610" spans="1:14" x14ac:dyDescent="0.25">
      <c r="A4610" s="2">
        <v>1</v>
      </c>
      <c r="B4610" s="2">
        <v>2016</v>
      </c>
      <c r="C4610" t="s">
        <v>391</v>
      </c>
      <c r="D4610" t="s">
        <v>48</v>
      </c>
      <c r="E4610" s="2">
        <v>0</v>
      </c>
      <c r="F4610" s="2">
        <v>0</v>
      </c>
      <c r="G4610" t="s">
        <v>238</v>
      </c>
      <c r="H4610" t="s">
        <v>225</v>
      </c>
      <c r="I4610" t="s">
        <v>19</v>
      </c>
      <c r="J4610" t="s">
        <v>58</v>
      </c>
      <c r="K4610" s="2">
        <v>5</v>
      </c>
      <c r="L4610" t="s">
        <v>55</v>
      </c>
      <c r="M4610" t="s">
        <v>59</v>
      </c>
      <c r="N4610" t="s">
        <v>185</v>
      </c>
    </row>
    <row r="4611" spans="1:14" x14ac:dyDescent="0.25">
      <c r="A4611" s="2">
        <v>1</v>
      </c>
      <c r="B4611" s="2">
        <v>2016</v>
      </c>
      <c r="C4611" t="s">
        <v>391</v>
      </c>
      <c r="D4611" t="s">
        <v>48</v>
      </c>
      <c r="E4611" s="2">
        <v>0</v>
      </c>
      <c r="F4611" s="2">
        <v>0</v>
      </c>
      <c r="G4611" t="s">
        <v>238</v>
      </c>
      <c r="H4611" t="s">
        <v>225</v>
      </c>
      <c r="I4611" t="s">
        <v>19</v>
      </c>
      <c r="J4611" t="s">
        <v>60</v>
      </c>
      <c r="K4611" s="2">
        <v>1</v>
      </c>
      <c r="L4611" t="s">
        <v>61</v>
      </c>
      <c r="M4611" t="s">
        <v>62</v>
      </c>
      <c r="N4611" t="s">
        <v>177</v>
      </c>
    </row>
    <row r="4612" spans="1:14" x14ac:dyDescent="0.25">
      <c r="A4612" s="2">
        <v>1</v>
      </c>
      <c r="B4612" s="2">
        <v>2016</v>
      </c>
      <c r="C4612" t="s">
        <v>391</v>
      </c>
      <c r="D4612" t="s">
        <v>48</v>
      </c>
      <c r="E4612" s="2">
        <v>0</v>
      </c>
      <c r="F4612" s="2">
        <v>0</v>
      </c>
      <c r="G4612" t="s">
        <v>238</v>
      </c>
      <c r="H4612" t="s">
        <v>225</v>
      </c>
      <c r="I4612" t="s">
        <v>19</v>
      </c>
      <c r="J4612" t="s">
        <v>64</v>
      </c>
      <c r="K4612" s="2">
        <v>4</v>
      </c>
      <c r="L4612" t="s">
        <v>65</v>
      </c>
      <c r="M4612" t="s">
        <v>66</v>
      </c>
      <c r="N4612" t="s">
        <v>185</v>
      </c>
    </row>
    <row r="4613" spans="1:14" x14ac:dyDescent="0.25">
      <c r="A4613" s="2">
        <v>1</v>
      </c>
      <c r="B4613" s="2">
        <v>2016</v>
      </c>
      <c r="C4613" t="s">
        <v>391</v>
      </c>
      <c r="D4613" t="s">
        <v>48</v>
      </c>
      <c r="E4613" s="2">
        <v>0</v>
      </c>
      <c r="F4613" s="2">
        <v>0</v>
      </c>
      <c r="G4613" t="s">
        <v>238</v>
      </c>
      <c r="H4613" t="s">
        <v>225</v>
      </c>
      <c r="I4613" t="s">
        <v>19</v>
      </c>
      <c r="J4613" t="s">
        <v>68</v>
      </c>
      <c r="K4613" s="2">
        <v>4</v>
      </c>
      <c r="L4613" t="s">
        <v>65</v>
      </c>
      <c r="M4613" t="s">
        <v>69</v>
      </c>
      <c r="N4613" t="s">
        <v>185</v>
      </c>
    </row>
    <row r="4614" spans="1:14" x14ac:dyDescent="0.25">
      <c r="A4614" s="2">
        <v>1</v>
      </c>
      <c r="B4614" s="2">
        <v>2016</v>
      </c>
      <c r="C4614" t="s">
        <v>391</v>
      </c>
      <c r="D4614" t="s">
        <v>48</v>
      </c>
      <c r="E4614" s="2">
        <v>0</v>
      </c>
      <c r="F4614" s="2">
        <v>0</v>
      </c>
      <c r="G4614" t="s">
        <v>238</v>
      </c>
      <c r="H4614" t="s">
        <v>225</v>
      </c>
      <c r="I4614" t="s">
        <v>19</v>
      </c>
      <c r="J4614" t="s">
        <v>70</v>
      </c>
      <c r="K4614" s="2">
        <v>4</v>
      </c>
      <c r="L4614" t="s">
        <v>65</v>
      </c>
      <c r="M4614" t="s">
        <v>71</v>
      </c>
      <c r="N4614" t="s">
        <v>185</v>
      </c>
    </row>
    <row r="4615" spans="1:14" x14ac:dyDescent="0.25">
      <c r="A4615" s="2">
        <v>1</v>
      </c>
      <c r="B4615" s="2">
        <v>2016</v>
      </c>
      <c r="C4615" t="s">
        <v>391</v>
      </c>
      <c r="D4615" t="s">
        <v>48</v>
      </c>
      <c r="E4615" s="2">
        <v>0</v>
      </c>
      <c r="F4615" s="2">
        <v>0</v>
      </c>
      <c r="G4615" t="s">
        <v>238</v>
      </c>
      <c r="H4615" t="s">
        <v>225</v>
      </c>
      <c r="I4615" t="s">
        <v>19</v>
      </c>
      <c r="J4615" t="s">
        <v>72</v>
      </c>
      <c r="K4615" s="2">
        <v>1</v>
      </c>
      <c r="L4615" t="s">
        <v>52</v>
      </c>
      <c r="M4615" t="s">
        <v>73</v>
      </c>
      <c r="N4615" t="s">
        <v>177</v>
      </c>
    </row>
    <row r="4616" spans="1:14" x14ac:dyDescent="0.25">
      <c r="A4616" s="2">
        <v>1</v>
      </c>
      <c r="B4616" s="2">
        <v>2016</v>
      </c>
      <c r="C4616" t="s">
        <v>391</v>
      </c>
      <c r="D4616" t="s">
        <v>48</v>
      </c>
      <c r="E4616" s="2">
        <v>0</v>
      </c>
      <c r="F4616" s="2">
        <v>0</v>
      </c>
      <c r="G4616" t="s">
        <v>238</v>
      </c>
      <c r="H4616" t="s">
        <v>225</v>
      </c>
      <c r="I4616" t="s">
        <v>19</v>
      </c>
      <c r="J4616" t="s">
        <v>74</v>
      </c>
      <c r="K4616" s="2">
        <v>1</v>
      </c>
      <c r="L4616" t="s">
        <v>75</v>
      </c>
      <c r="M4616" t="s">
        <v>76</v>
      </c>
      <c r="N4616" t="s">
        <v>77</v>
      </c>
    </row>
    <row r="4617" spans="1:14" x14ac:dyDescent="0.25">
      <c r="A4617" s="2">
        <v>1</v>
      </c>
      <c r="B4617" s="2">
        <v>2016</v>
      </c>
      <c r="C4617" t="s">
        <v>391</v>
      </c>
      <c r="D4617" t="s">
        <v>48</v>
      </c>
      <c r="E4617" s="2">
        <v>0</v>
      </c>
      <c r="F4617" s="2">
        <v>0</v>
      </c>
      <c r="G4617" t="s">
        <v>238</v>
      </c>
      <c r="H4617" t="s">
        <v>225</v>
      </c>
      <c r="I4617" t="s">
        <v>19</v>
      </c>
      <c r="J4617" t="s">
        <v>78</v>
      </c>
      <c r="K4617" s="2">
        <v>7</v>
      </c>
      <c r="L4617" t="s">
        <v>75</v>
      </c>
      <c r="M4617" t="s">
        <v>79</v>
      </c>
      <c r="N4617" t="s">
        <v>212</v>
      </c>
    </row>
    <row r="4618" spans="1:14" x14ac:dyDescent="0.25">
      <c r="A4618" s="2">
        <v>1</v>
      </c>
      <c r="B4618" s="2">
        <v>2016</v>
      </c>
      <c r="C4618" t="s">
        <v>391</v>
      </c>
      <c r="D4618" t="s">
        <v>48</v>
      </c>
      <c r="E4618" s="2">
        <v>0</v>
      </c>
      <c r="F4618" s="2">
        <v>0</v>
      </c>
      <c r="G4618" t="s">
        <v>238</v>
      </c>
      <c r="H4618" t="s">
        <v>225</v>
      </c>
      <c r="I4618" t="s">
        <v>19</v>
      </c>
      <c r="J4618" t="s">
        <v>81</v>
      </c>
      <c r="K4618" s="2">
        <v>3</v>
      </c>
      <c r="L4618" t="s">
        <v>75</v>
      </c>
      <c r="M4618" t="s">
        <v>82</v>
      </c>
      <c r="N4618" t="s">
        <v>208</v>
      </c>
    </row>
    <row r="4619" spans="1:14" x14ac:dyDescent="0.25">
      <c r="A4619" s="2">
        <v>1</v>
      </c>
      <c r="B4619" s="2">
        <v>2016</v>
      </c>
      <c r="C4619" t="s">
        <v>391</v>
      </c>
      <c r="D4619" t="s">
        <v>48</v>
      </c>
      <c r="E4619" s="2">
        <v>0</v>
      </c>
      <c r="F4619" s="2">
        <v>0</v>
      </c>
      <c r="G4619" t="s">
        <v>238</v>
      </c>
      <c r="H4619" t="s">
        <v>225</v>
      </c>
      <c r="I4619" t="s">
        <v>19</v>
      </c>
      <c r="J4619" t="s">
        <v>84</v>
      </c>
      <c r="K4619" s="2">
        <v>5</v>
      </c>
      <c r="L4619" t="s">
        <v>85</v>
      </c>
      <c r="M4619" t="s">
        <v>86</v>
      </c>
      <c r="N4619" t="s">
        <v>185</v>
      </c>
    </row>
    <row r="4620" spans="1:14" x14ac:dyDescent="0.25">
      <c r="A4620" s="2">
        <v>1</v>
      </c>
      <c r="B4620" s="2">
        <v>2016</v>
      </c>
      <c r="C4620" t="s">
        <v>391</v>
      </c>
      <c r="D4620" t="s">
        <v>48</v>
      </c>
      <c r="E4620" s="2">
        <v>0</v>
      </c>
      <c r="F4620" s="2">
        <v>0</v>
      </c>
      <c r="G4620" t="s">
        <v>238</v>
      </c>
      <c r="H4620" t="s">
        <v>225</v>
      </c>
      <c r="I4620" t="s">
        <v>19</v>
      </c>
      <c r="J4620" t="s">
        <v>88</v>
      </c>
      <c r="K4620" s="2">
        <v>5</v>
      </c>
      <c r="L4620" t="s">
        <v>85</v>
      </c>
      <c r="M4620" t="s">
        <v>89</v>
      </c>
      <c r="N4620" t="s">
        <v>185</v>
      </c>
    </row>
    <row r="4621" spans="1:14" x14ac:dyDescent="0.25">
      <c r="A4621" s="2">
        <v>1</v>
      </c>
      <c r="B4621" s="2">
        <v>2016</v>
      </c>
      <c r="C4621" t="s">
        <v>391</v>
      </c>
      <c r="D4621" t="s">
        <v>48</v>
      </c>
      <c r="E4621" s="2">
        <v>0</v>
      </c>
      <c r="F4621" s="2">
        <v>0</v>
      </c>
      <c r="G4621" t="s">
        <v>238</v>
      </c>
      <c r="H4621" t="s">
        <v>225</v>
      </c>
      <c r="I4621" t="s">
        <v>19</v>
      </c>
      <c r="J4621" t="s">
        <v>90</v>
      </c>
      <c r="K4621" s="2">
        <v>3</v>
      </c>
      <c r="L4621" t="s">
        <v>75</v>
      </c>
      <c r="M4621" t="s">
        <v>91</v>
      </c>
      <c r="N4621" t="s">
        <v>95</v>
      </c>
    </row>
    <row r="4622" spans="1:14" x14ac:dyDescent="0.25">
      <c r="A4622" s="2">
        <v>1</v>
      </c>
      <c r="B4622" s="2">
        <v>2016</v>
      </c>
      <c r="C4622" t="s">
        <v>391</v>
      </c>
      <c r="D4622" t="s">
        <v>48</v>
      </c>
      <c r="E4622" s="2">
        <v>0</v>
      </c>
      <c r="F4622" s="2">
        <v>0</v>
      </c>
      <c r="G4622" t="s">
        <v>238</v>
      </c>
      <c r="H4622" t="s">
        <v>225</v>
      </c>
      <c r="I4622" t="s">
        <v>19</v>
      </c>
      <c r="J4622" t="s">
        <v>93</v>
      </c>
      <c r="K4622" s="3"/>
      <c r="L4622" t="s">
        <v>75</v>
      </c>
      <c r="M4622" t="s">
        <v>94</v>
      </c>
    </row>
    <row r="4623" spans="1:14" x14ac:dyDescent="0.25">
      <c r="A4623" s="2">
        <v>1</v>
      </c>
      <c r="B4623" s="2">
        <v>2016</v>
      </c>
      <c r="C4623" t="s">
        <v>391</v>
      </c>
      <c r="D4623" t="s">
        <v>48</v>
      </c>
      <c r="E4623" s="2">
        <v>0</v>
      </c>
      <c r="F4623" s="2">
        <v>0</v>
      </c>
      <c r="G4623" t="s">
        <v>238</v>
      </c>
      <c r="H4623" t="s">
        <v>225</v>
      </c>
      <c r="I4623" t="s">
        <v>19</v>
      </c>
      <c r="J4623" t="s">
        <v>96</v>
      </c>
      <c r="K4623" s="3"/>
      <c r="L4623" t="s">
        <v>75</v>
      </c>
      <c r="M4623" t="s">
        <v>97</v>
      </c>
    </row>
    <row r="4624" spans="1:14" x14ac:dyDescent="0.25">
      <c r="A4624" s="2">
        <v>1</v>
      </c>
      <c r="B4624" s="2">
        <v>2016</v>
      </c>
      <c r="C4624" t="s">
        <v>391</v>
      </c>
      <c r="D4624" t="s">
        <v>48</v>
      </c>
      <c r="E4624" s="2">
        <v>0</v>
      </c>
      <c r="F4624" s="2">
        <v>0</v>
      </c>
      <c r="G4624" t="s">
        <v>238</v>
      </c>
      <c r="H4624" t="s">
        <v>225</v>
      </c>
      <c r="I4624" t="s">
        <v>19</v>
      </c>
      <c r="J4624" t="s">
        <v>98</v>
      </c>
      <c r="K4624" s="2">
        <v>5</v>
      </c>
      <c r="L4624" t="s">
        <v>85</v>
      </c>
      <c r="M4624" t="s">
        <v>99</v>
      </c>
      <c r="N4624" t="s">
        <v>185</v>
      </c>
    </row>
    <row r="4625" spans="1:14" x14ac:dyDescent="0.25">
      <c r="A4625" s="2">
        <v>1</v>
      </c>
      <c r="B4625" s="2">
        <v>2016</v>
      </c>
      <c r="C4625" t="s">
        <v>391</v>
      </c>
      <c r="D4625" t="s">
        <v>48</v>
      </c>
      <c r="E4625" s="2">
        <v>0</v>
      </c>
      <c r="F4625" s="2">
        <v>0</v>
      </c>
      <c r="G4625" t="s">
        <v>238</v>
      </c>
      <c r="H4625" t="s">
        <v>225</v>
      </c>
      <c r="I4625" t="s">
        <v>19</v>
      </c>
      <c r="J4625" t="s">
        <v>100</v>
      </c>
      <c r="K4625" s="3"/>
      <c r="L4625" t="s">
        <v>61</v>
      </c>
      <c r="M4625" t="s">
        <v>101</v>
      </c>
    </row>
    <row r="4626" spans="1:14" x14ac:dyDescent="0.25">
      <c r="A4626" s="2">
        <v>1</v>
      </c>
      <c r="B4626" s="2">
        <v>2016</v>
      </c>
      <c r="C4626" t="s">
        <v>391</v>
      </c>
      <c r="D4626" t="s">
        <v>48</v>
      </c>
      <c r="E4626" s="2">
        <v>0</v>
      </c>
      <c r="F4626" s="2">
        <v>0</v>
      </c>
      <c r="G4626" t="s">
        <v>238</v>
      </c>
      <c r="H4626" t="s">
        <v>225</v>
      </c>
      <c r="I4626" t="s">
        <v>19</v>
      </c>
      <c r="J4626" t="s">
        <v>102</v>
      </c>
      <c r="K4626" s="3"/>
      <c r="L4626" t="s">
        <v>61</v>
      </c>
      <c r="M4626" t="s">
        <v>103</v>
      </c>
    </row>
    <row r="4627" spans="1:14" x14ac:dyDescent="0.25">
      <c r="A4627" s="2">
        <v>1</v>
      </c>
      <c r="B4627" s="2">
        <v>2016</v>
      </c>
      <c r="C4627" t="s">
        <v>391</v>
      </c>
      <c r="D4627" t="s">
        <v>48</v>
      </c>
      <c r="E4627" s="2">
        <v>0</v>
      </c>
      <c r="F4627" s="2">
        <v>0</v>
      </c>
      <c r="G4627" t="s">
        <v>238</v>
      </c>
      <c r="H4627" t="s">
        <v>225</v>
      </c>
      <c r="I4627" t="s">
        <v>19</v>
      </c>
      <c r="J4627" t="s">
        <v>104</v>
      </c>
      <c r="K4627" s="3"/>
      <c r="L4627" t="s">
        <v>61</v>
      </c>
      <c r="M4627" t="s">
        <v>105</v>
      </c>
    </row>
    <row r="4628" spans="1:14" x14ac:dyDescent="0.25">
      <c r="A4628" s="2">
        <v>1</v>
      </c>
      <c r="B4628" s="2">
        <v>2016</v>
      </c>
      <c r="C4628" t="s">
        <v>391</v>
      </c>
      <c r="D4628" t="s">
        <v>48</v>
      </c>
      <c r="E4628" s="2">
        <v>0</v>
      </c>
      <c r="F4628" s="2">
        <v>0</v>
      </c>
      <c r="G4628" t="s">
        <v>238</v>
      </c>
      <c r="H4628" t="s">
        <v>225</v>
      </c>
      <c r="I4628" t="s">
        <v>19</v>
      </c>
      <c r="J4628" t="s">
        <v>106</v>
      </c>
      <c r="K4628" s="3"/>
      <c r="L4628" t="s">
        <v>61</v>
      </c>
      <c r="M4628" t="s">
        <v>107</v>
      </c>
    </row>
    <row r="4629" spans="1:14" x14ac:dyDescent="0.25">
      <c r="A4629" s="2">
        <v>1</v>
      </c>
      <c r="B4629" s="2">
        <v>2016</v>
      </c>
      <c r="C4629" t="s">
        <v>391</v>
      </c>
      <c r="D4629" t="s">
        <v>48</v>
      </c>
      <c r="E4629" s="2">
        <v>0</v>
      </c>
      <c r="F4629" s="2">
        <v>0</v>
      </c>
      <c r="G4629" t="s">
        <v>238</v>
      </c>
      <c r="H4629" t="s">
        <v>225</v>
      </c>
      <c r="I4629" t="s">
        <v>19</v>
      </c>
      <c r="J4629" t="s">
        <v>108</v>
      </c>
      <c r="K4629" s="3"/>
      <c r="L4629" t="s">
        <v>61</v>
      </c>
      <c r="M4629" t="s">
        <v>109</v>
      </c>
    </row>
    <row r="4630" spans="1:14" x14ac:dyDescent="0.25">
      <c r="A4630" s="2">
        <v>1</v>
      </c>
      <c r="B4630" s="2">
        <v>2016</v>
      </c>
      <c r="C4630" t="s">
        <v>391</v>
      </c>
      <c r="D4630" t="s">
        <v>48</v>
      </c>
      <c r="E4630" s="2">
        <v>0</v>
      </c>
      <c r="F4630" s="2">
        <v>0</v>
      </c>
      <c r="G4630" t="s">
        <v>238</v>
      </c>
      <c r="H4630" t="s">
        <v>225</v>
      </c>
      <c r="I4630" t="s">
        <v>19</v>
      </c>
      <c r="J4630" t="s">
        <v>110</v>
      </c>
      <c r="K4630" s="3"/>
      <c r="L4630" t="s">
        <v>61</v>
      </c>
      <c r="M4630" t="s">
        <v>111</v>
      </c>
    </row>
    <row r="4631" spans="1:14" x14ac:dyDescent="0.25">
      <c r="A4631" s="2">
        <v>1</v>
      </c>
      <c r="B4631" s="2">
        <v>2016</v>
      </c>
      <c r="C4631" t="s">
        <v>391</v>
      </c>
      <c r="D4631" t="s">
        <v>48</v>
      </c>
      <c r="E4631" s="2">
        <v>0</v>
      </c>
      <c r="F4631" s="2">
        <v>0</v>
      </c>
      <c r="G4631" t="s">
        <v>238</v>
      </c>
      <c r="H4631" t="s">
        <v>225</v>
      </c>
      <c r="I4631" t="s">
        <v>19</v>
      </c>
      <c r="J4631" t="s">
        <v>112</v>
      </c>
      <c r="K4631" s="3"/>
      <c r="L4631" t="s">
        <v>61</v>
      </c>
      <c r="M4631" t="s">
        <v>113</v>
      </c>
    </row>
    <row r="4632" spans="1:14" x14ac:dyDescent="0.25">
      <c r="A4632" s="2">
        <v>1</v>
      </c>
      <c r="B4632" s="2">
        <v>2016</v>
      </c>
      <c r="C4632" t="s">
        <v>391</v>
      </c>
      <c r="D4632" t="s">
        <v>48</v>
      </c>
      <c r="E4632" s="2">
        <v>0</v>
      </c>
      <c r="F4632" s="2">
        <v>0</v>
      </c>
      <c r="G4632" t="s">
        <v>238</v>
      </c>
      <c r="H4632" t="s">
        <v>225</v>
      </c>
      <c r="I4632" t="s">
        <v>19</v>
      </c>
      <c r="J4632" t="s">
        <v>114</v>
      </c>
      <c r="K4632" s="2">
        <v>1</v>
      </c>
      <c r="L4632" t="s">
        <v>61</v>
      </c>
      <c r="M4632" t="s">
        <v>115</v>
      </c>
      <c r="N4632" t="s">
        <v>281</v>
      </c>
    </row>
    <row r="4633" spans="1:14" x14ac:dyDescent="0.25">
      <c r="A4633" s="2">
        <v>1</v>
      </c>
      <c r="B4633" s="2">
        <v>2016</v>
      </c>
      <c r="C4633" t="s">
        <v>391</v>
      </c>
      <c r="D4633" t="s">
        <v>48</v>
      </c>
      <c r="E4633" s="2">
        <v>0</v>
      </c>
      <c r="F4633" s="2">
        <v>0</v>
      </c>
      <c r="G4633" t="s">
        <v>238</v>
      </c>
      <c r="H4633" t="s">
        <v>225</v>
      </c>
      <c r="I4633" t="s">
        <v>19</v>
      </c>
      <c r="J4633" t="s">
        <v>116</v>
      </c>
      <c r="K4633" s="2">
        <v>4</v>
      </c>
      <c r="L4633" t="s">
        <v>65</v>
      </c>
      <c r="M4633" t="s">
        <v>117</v>
      </c>
      <c r="N4633" t="s">
        <v>185</v>
      </c>
    </row>
    <row r="4634" spans="1:14" x14ac:dyDescent="0.25">
      <c r="A4634" s="2">
        <v>1</v>
      </c>
      <c r="B4634" s="2">
        <v>2016</v>
      </c>
      <c r="C4634" t="s">
        <v>391</v>
      </c>
      <c r="D4634" t="s">
        <v>48</v>
      </c>
      <c r="E4634" s="2">
        <v>0</v>
      </c>
      <c r="F4634" s="2">
        <v>0</v>
      </c>
      <c r="G4634" t="s">
        <v>238</v>
      </c>
      <c r="H4634" t="s">
        <v>225</v>
      </c>
      <c r="I4634" t="s">
        <v>19</v>
      </c>
      <c r="J4634" t="s">
        <v>118</v>
      </c>
      <c r="K4634" s="2">
        <v>5</v>
      </c>
      <c r="L4634" t="s">
        <v>55</v>
      </c>
      <c r="M4634" t="s">
        <v>119</v>
      </c>
      <c r="N4634" t="s">
        <v>185</v>
      </c>
    </row>
    <row r="4635" spans="1:14" x14ac:dyDescent="0.25">
      <c r="A4635" s="2">
        <v>1</v>
      </c>
      <c r="B4635" s="2">
        <v>2016</v>
      </c>
      <c r="C4635" t="s">
        <v>391</v>
      </c>
      <c r="D4635" t="s">
        <v>48</v>
      </c>
      <c r="E4635" s="2">
        <v>0</v>
      </c>
      <c r="F4635" s="2">
        <v>0</v>
      </c>
      <c r="G4635" t="s">
        <v>238</v>
      </c>
      <c r="H4635" t="s">
        <v>225</v>
      </c>
      <c r="I4635" t="s">
        <v>19</v>
      </c>
      <c r="J4635" t="s">
        <v>120</v>
      </c>
      <c r="K4635" s="2">
        <v>4</v>
      </c>
      <c r="L4635" t="s">
        <v>65</v>
      </c>
      <c r="M4635" t="s">
        <v>121</v>
      </c>
      <c r="N4635" t="s">
        <v>185</v>
      </c>
    </row>
    <row r="4636" spans="1:14" x14ac:dyDescent="0.25">
      <c r="A4636" s="2">
        <v>1</v>
      </c>
      <c r="B4636" s="2">
        <v>2016</v>
      </c>
      <c r="C4636" t="s">
        <v>391</v>
      </c>
      <c r="D4636" t="s">
        <v>48</v>
      </c>
      <c r="E4636" s="2">
        <v>0</v>
      </c>
      <c r="F4636" s="2">
        <v>0</v>
      </c>
      <c r="G4636" t="s">
        <v>238</v>
      </c>
      <c r="H4636" t="s">
        <v>225</v>
      </c>
      <c r="I4636" t="s">
        <v>19</v>
      </c>
      <c r="J4636" t="s">
        <v>122</v>
      </c>
      <c r="K4636" s="2">
        <v>3</v>
      </c>
      <c r="L4636" t="s">
        <v>85</v>
      </c>
      <c r="M4636" t="s">
        <v>123</v>
      </c>
      <c r="N4636" t="s">
        <v>126</v>
      </c>
    </row>
    <row r="4637" spans="1:14" x14ac:dyDescent="0.25">
      <c r="A4637" s="2">
        <v>1</v>
      </c>
      <c r="B4637" s="2">
        <v>2016</v>
      </c>
      <c r="C4637" t="s">
        <v>391</v>
      </c>
      <c r="D4637" t="s">
        <v>48</v>
      </c>
      <c r="E4637" s="2">
        <v>0</v>
      </c>
      <c r="F4637" s="2">
        <v>0</v>
      </c>
      <c r="G4637" t="s">
        <v>238</v>
      </c>
      <c r="H4637" t="s">
        <v>225</v>
      </c>
      <c r="I4637" t="s">
        <v>19</v>
      </c>
      <c r="J4637" t="s">
        <v>124</v>
      </c>
      <c r="K4637" s="2">
        <v>5</v>
      </c>
      <c r="L4637" t="s">
        <v>85</v>
      </c>
      <c r="M4637" t="s">
        <v>125</v>
      </c>
      <c r="N4637" t="s">
        <v>185</v>
      </c>
    </row>
    <row r="4638" spans="1:14" x14ac:dyDescent="0.25">
      <c r="A4638" s="2">
        <v>1</v>
      </c>
      <c r="B4638" s="2">
        <v>2016</v>
      </c>
      <c r="C4638" t="s">
        <v>391</v>
      </c>
      <c r="D4638" t="s">
        <v>48</v>
      </c>
      <c r="E4638" s="2">
        <v>0</v>
      </c>
      <c r="F4638" s="2">
        <v>0</v>
      </c>
      <c r="G4638" t="s">
        <v>238</v>
      </c>
      <c r="H4638" t="s">
        <v>225</v>
      </c>
      <c r="I4638" t="s">
        <v>19</v>
      </c>
      <c r="J4638" t="s">
        <v>127</v>
      </c>
      <c r="K4638" s="2">
        <v>5</v>
      </c>
      <c r="L4638" t="s">
        <v>85</v>
      </c>
      <c r="M4638" t="s">
        <v>128</v>
      </c>
      <c r="N4638" t="s">
        <v>185</v>
      </c>
    </row>
    <row r="4639" spans="1:14" x14ac:dyDescent="0.25">
      <c r="A4639" s="2">
        <v>1</v>
      </c>
      <c r="B4639" s="2">
        <v>2016</v>
      </c>
      <c r="C4639" t="s">
        <v>391</v>
      </c>
      <c r="D4639" t="s">
        <v>48</v>
      </c>
      <c r="E4639" s="2">
        <v>0</v>
      </c>
      <c r="F4639" s="2">
        <v>0</v>
      </c>
      <c r="G4639" t="s">
        <v>238</v>
      </c>
      <c r="H4639" t="s">
        <v>225</v>
      </c>
      <c r="I4639" t="s">
        <v>19</v>
      </c>
      <c r="J4639" t="s">
        <v>129</v>
      </c>
      <c r="K4639" s="2">
        <v>5</v>
      </c>
      <c r="L4639" t="s">
        <v>85</v>
      </c>
      <c r="M4639" t="s">
        <v>130</v>
      </c>
      <c r="N4639" t="s">
        <v>185</v>
      </c>
    </row>
    <row r="4640" spans="1:14" x14ac:dyDescent="0.25">
      <c r="A4640" s="2">
        <v>1</v>
      </c>
      <c r="B4640" s="2">
        <v>2016</v>
      </c>
      <c r="C4640" t="s">
        <v>391</v>
      </c>
      <c r="D4640" t="s">
        <v>48</v>
      </c>
      <c r="E4640" s="2">
        <v>0</v>
      </c>
      <c r="F4640" s="2">
        <v>0</v>
      </c>
      <c r="G4640" t="s">
        <v>238</v>
      </c>
      <c r="H4640" t="s">
        <v>225</v>
      </c>
      <c r="I4640" t="s">
        <v>19</v>
      </c>
      <c r="J4640" t="s">
        <v>131</v>
      </c>
      <c r="K4640" s="2">
        <v>5</v>
      </c>
      <c r="L4640" t="s">
        <v>85</v>
      </c>
      <c r="M4640" t="s">
        <v>132</v>
      </c>
      <c r="N4640" t="s">
        <v>185</v>
      </c>
    </row>
    <row r="4641" spans="1:14" x14ac:dyDescent="0.25">
      <c r="A4641" s="2">
        <v>1</v>
      </c>
      <c r="B4641" s="2">
        <v>2016</v>
      </c>
      <c r="C4641" t="s">
        <v>391</v>
      </c>
      <c r="D4641" t="s">
        <v>48</v>
      </c>
      <c r="E4641" s="2">
        <v>0</v>
      </c>
      <c r="F4641" s="2">
        <v>0</v>
      </c>
      <c r="G4641" t="s">
        <v>238</v>
      </c>
      <c r="H4641" t="s">
        <v>225</v>
      </c>
      <c r="I4641" t="s">
        <v>19</v>
      </c>
      <c r="J4641" t="s">
        <v>133</v>
      </c>
      <c r="K4641" s="2">
        <v>1</v>
      </c>
      <c r="L4641" t="s">
        <v>52</v>
      </c>
      <c r="M4641" t="s">
        <v>134</v>
      </c>
      <c r="N4641" t="s">
        <v>177</v>
      </c>
    </row>
    <row r="4642" spans="1:14" x14ac:dyDescent="0.25">
      <c r="A4642" s="2">
        <v>1</v>
      </c>
      <c r="B4642" s="2">
        <v>2016</v>
      </c>
      <c r="C4642" t="s">
        <v>391</v>
      </c>
      <c r="D4642" t="s">
        <v>48</v>
      </c>
      <c r="E4642" s="2">
        <v>0</v>
      </c>
      <c r="F4642" s="2">
        <v>0</v>
      </c>
      <c r="G4642" t="s">
        <v>238</v>
      </c>
      <c r="H4642" t="s">
        <v>225</v>
      </c>
      <c r="I4642" t="s">
        <v>19</v>
      </c>
      <c r="J4642" t="s">
        <v>135</v>
      </c>
      <c r="K4642" s="2">
        <v>5</v>
      </c>
      <c r="L4642" t="s">
        <v>55</v>
      </c>
      <c r="M4642" t="s">
        <v>136</v>
      </c>
      <c r="N4642" t="s">
        <v>185</v>
      </c>
    </row>
    <row r="4643" spans="1:14" x14ac:dyDescent="0.25">
      <c r="A4643" s="2">
        <v>1</v>
      </c>
      <c r="B4643" s="2">
        <v>2016</v>
      </c>
      <c r="C4643" t="s">
        <v>391</v>
      </c>
      <c r="D4643" t="s">
        <v>48</v>
      </c>
      <c r="E4643" s="2">
        <v>0</v>
      </c>
      <c r="F4643" s="2">
        <v>0</v>
      </c>
      <c r="G4643" t="s">
        <v>238</v>
      </c>
      <c r="H4643" t="s">
        <v>225</v>
      </c>
      <c r="I4643" t="s">
        <v>19</v>
      </c>
      <c r="J4643" t="s">
        <v>137</v>
      </c>
      <c r="K4643" s="2">
        <v>5</v>
      </c>
      <c r="L4643" t="s">
        <v>55</v>
      </c>
      <c r="M4643" t="s">
        <v>138</v>
      </c>
      <c r="N4643" t="s">
        <v>185</v>
      </c>
    </row>
    <row r="4644" spans="1:14" x14ac:dyDescent="0.25">
      <c r="A4644" s="2">
        <v>1</v>
      </c>
      <c r="B4644" s="2">
        <v>2016</v>
      </c>
      <c r="C4644" t="s">
        <v>391</v>
      </c>
      <c r="D4644" t="s">
        <v>48</v>
      </c>
      <c r="E4644" s="2">
        <v>0</v>
      </c>
      <c r="F4644" s="2">
        <v>0</v>
      </c>
      <c r="G4644" t="s">
        <v>238</v>
      </c>
      <c r="H4644" t="s">
        <v>225</v>
      </c>
      <c r="I4644" t="s">
        <v>19</v>
      </c>
      <c r="J4644" t="s">
        <v>139</v>
      </c>
      <c r="K4644" s="2">
        <v>5</v>
      </c>
      <c r="L4644" t="s">
        <v>85</v>
      </c>
      <c r="M4644" t="s">
        <v>140</v>
      </c>
      <c r="N4644" t="s">
        <v>185</v>
      </c>
    </row>
    <row r="4645" spans="1:14" x14ac:dyDescent="0.25">
      <c r="A4645" s="2">
        <v>1</v>
      </c>
      <c r="B4645" s="2">
        <v>2016</v>
      </c>
      <c r="C4645" t="s">
        <v>391</v>
      </c>
      <c r="D4645" t="s">
        <v>48</v>
      </c>
      <c r="E4645" s="2">
        <v>0</v>
      </c>
      <c r="F4645" s="2">
        <v>0</v>
      </c>
      <c r="G4645" t="s">
        <v>238</v>
      </c>
      <c r="H4645" t="s">
        <v>225</v>
      </c>
      <c r="I4645" t="s">
        <v>19</v>
      </c>
      <c r="J4645" t="s">
        <v>141</v>
      </c>
      <c r="K4645" s="2">
        <v>5</v>
      </c>
      <c r="L4645" t="s">
        <v>85</v>
      </c>
      <c r="M4645" t="s">
        <v>142</v>
      </c>
      <c r="N4645" t="s">
        <v>185</v>
      </c>
    </row>
    <row r="4646" spans="1:14" x14ac:dyDescent="0.25">
      <c r="A4646" s="2">
        <v>1</v>
      </c>
      <c r="B4646" s="2">
        <v>2016</v>
      </c>
      <c r="C4646" t="s">
        <v>391</v>
      </c>
      <c r="D4646" t="s">
        <v>48</v>
      </c>
      <c r="E4646" s="2">
        <v>0</v>
      </c>
      <c r="F4646" s="2">
        <v>0</v>
      </c>
      <c r="G4646" t="s">
        <v>238</v>
      </c>
      <c r="H4646" t="s">
        <v>225</v>
      </c>
      <c r="I4646" t="s">
        <v>19</v>
      </c>
      <c r="J4646" t="s">
        <v>143</v>
      </c>
      <c r="K4646" s="2">
        <v>5</v>
      </c>
      <c r="L4646" t="s">
        <v>85</v>
      </c>
      <c r="M4646" t="s">
        <v>144</v>
      </c>
      <c r="N4646" t="s">
        <v>185</v>
      </c>
    </row>
    <row r="4647" spans="1:14" x14ac:dyDescent="0.25">
      <c r="A4647" s="2">
        <v>1</v>
      </c>
      <c r="B4647" s="2">
        <v>2016</v>
      </c>
      <c r="C4647" t="s">
        <v>391</v>
      </c>
      <c r="D4647" t="s">
        <v>48</v>
      </c>
      <c r="E4647" s="2">
        <v>0</v>
      </c>
      <c r="F4647" s="2">
        <v>0</v>
      </c>
      <c r="G4647" t="s">
        <v>238</v>
      </c>
      <c r="H4647" t="s">
        <v>225</v>
      </c>
      <c r="I4647" t="s">
        <v>19</v>
      </c>
      <c r="J4647" t="s">
        <v>145</v>
      </c>
      <c r="K4647" s="2">
        <v>5</v>
      </c>
      <c r="L4647" t="s">
        <v>55</v>
      </c>
      <c r="M4647" t="s">
        <v>146</v>
      </c>
      <c r="N4647" t="s">
        <v>185</v>
      </c>
    </row>
    <row r="4648" spans="1:14" x14ac:dyDescent="0.25">
      <c r="A4648" s="2">
        <v>1</v>
      </c>
      <c r="B4648" s="2">
        <v>2016</v>
      </c>
      <c r="C4648" t="s">
        <v>391</v>
      </c>
      <c r="D4648" t="s">
        <v>48</v>
      </c>
      <c r="E4648" s="2">
        <v>0</v>
      </c>
      <c r="F4648" s="2">
        <v>0</v>
      </c>
      <c r="G4648" t="s">
        <v>238</v>
      </c>
      <c r="H4648" t="s">
        <v>225</v>
      </c>
      <c r="I4648" t="s">
        <v>19</v>
      </c>
      <c r="J4648" t="s">
        <v>147</v>
      </c>
      <c r="K4648" s="2">
        <v>5</v>
      </c>
      <c r="L4648" t="s">
        <v>55</v>
      </c>
      <c r="M4648" t="s">
        <v>148</v>
      </c>
      <c r="N4648" t="s">
        <v>185</v>
      </c>
    </row>
    <row r="4649" spans="1:14" x14ac:dyDescent="0.25">
      <c r="A4649" s="2">
        <v>1</v>
      </c>
      <c r="B4649" s="2">
        <v>2016</v>
      </c>
      <c r="C4649" t="s">
        <v>391</v>
      </c>
      <c r="D4649" t="s">
        <v>48</v>
      </c>
      <c r="E4649" s="2">
        <v>0</v>
      </c>
      <c r="F4649" s="2">
        <v>0</v>
      </c>
      <c r="G4649" t="s">
        <v>238</v>
      </c>
      <c r="H4649" t="s">
        <v>225</v>
      </c>
      <c r="I4649" t="s">
        <v>19</v>
      </c>
      <c r="J4649" t="s">
        <v>149</v>
      </c>
      <c r="K4649" s="2">
        <v>5</v>
      </c>
      <c r="L4649" t="s">
        <v>55</v>
      </c>
      <c r="M4649" t="s">
        <v>150</v>
      </c>
      <c r="N4649" t="s">
        <v>185</v>
      </c>
    </row>
    <row r="4650" spans="1:14" x14ac:dyDescent="0.25">
      <c r="A4650" s="2">
        <v>1</v>
      </c>
      <c r="B4650" s="2">
        <v>2016</v>
      </c>
      <c r="C4650" t="s">
        <v>391</v>
      </c>
      <c r="D4650" t="s">
        <v>48</v>
      </c>
      <c r="E4650" s="2">
        <v>0</v>
      </c>
      <c r="F4650" s="2">
        <v>0</v>
      </c>
      <c r="G4650" t="s">
        <v>238</v>
      </c>
      <c r="H4650" t="s">
        <v>225</v>
      </c>
      <c r="I4650" t="s">
        <v>19</v>
      </c>
      <c r="J4650" t="s">
        <v>151</v>
      </c>
      <c r="K4650" s="2">
        <v>9</v>
      </c>
      <c r="L4650" t="s">
        <v>52</v>
      </c>
      <c r="M4650" t="s">
        <v>152</v>
      </c>
      <c r="N4650" t="s">
        <v>188</v>
      </c>
    </row>
    <row r="4651" spans="1:14" x14ac:dyDescent="0.25">
      <c r="A4651" s="2">
        <v>1</v>
      </c>
      <c r="B4651" s="2">
        <v>2016</v>
      </c>
      <c r="C4651" t="s">
        <v>391</v>
      </c>
      <c r="D4651" t="s">
        <v>48</v>
      </c>
      <c r="E4651" s="2">
        <v>0</v>
      </c>
      <c r="F4651" s="2">
        <v>0</v>
      </c>
      <c r="G4651" t="s">
        <v>238</v>
      </c>
      <c r="H4651" t="s">
        <v>225</v>
      </c>
      <c r="I4651" t="s">
        <v>19</v>
      </c>
      <c r="J4651" t="s">
        <v>153</v>
      </c>
      <c r="K4651" s="2">
        <v>5</v>
      </c>
      <c r="L4651" t="s">
        <v>75</v>
      </c>
      <c r="M4651" t="s">
        <v>154</v>
      </c>
      <c r="N4651" t="s">
        <v>201</v>
      </c>
    </row>
    <row r="4652" spans="1:14" x14ac:dyDescent="0.25">
      <c r="A4652" s="2">
        <v>1</v>
      </c>
      <c r="B4652" s="2">
        <v>2016</v>
      </c>
      <c r="C4652" t="s">
        <v>391</v>
      </c>
      <c r="D4652" t="s">
        <v>48</v>
      </c>
      <c r="E4652" s="2">
        <v>0</v>
      </c>
      <c r="F4652" s="2">
        <v>0</v>
      </c>
      <c r="G4652" t="s">
        <v>238</v>
      </c>
      <c r="H4652" t="s">
        <v>225</v>
      </c>
      <c r="I4652" t="s">
        <v>19</v>
      </c>
      <c r="J4652" t="s">
        <v>156</v>
      </c>
      <c r="K4652" s="2">
        <v>1</v>
      </c>
      <c r="L4652" t="s">
        <v>75</v>
      </c>
      <c r="M4652" t="s">
        <v>157</v>
      </c>
      <c r="N4652" t="s">
        <v>158</v>
      </c>
    </row>
    <row r="4653" spans="1:14" x14ac:dyDescent="0.25">
      <c r="A4653" s="2">
        <v>1</v>
      </c>
      <c r="B4653" s="2">
        <v>2016</v>
      </c>
      <c r="C4653" t="s">
        <v>391</v>
      </c>
      <c r="D4653" t="s">
        <v>48</v>
      </c>
      <c r="E4653" s="2">
        <v>0</v>
      </c>
      <c r="F4653" s="2">
        <v>0</v>
      </c>
      <c r="G4653" t="s">
        <v>238</v>
      </c>
      <c r="H4653" t="s">
        <v>225</v>
      </c>
      <c r="I4653" t="s">
        <v>19</v>
      </c>
      <c r="J4653" t="s">
        <v>159</v>
      </c>
      <c r="K4653" s="3"/>
      <c r="L4653" t="s">
        <v>52</v>
      </c>
      <c r="M4653" t="s">
        <v>160</v>
      </c>
    </row>
    <row r="4654" spans="1:14" x14ac:dyDescent="0.25">
      <c r="A4654" s="2">
        <v>1</v>
      </c>
      <c r="B4654" s="2">
        <v>2016</v>
      </c>
      <c r="C4654" t="s">
        <v>391</v>
      </c>
      <c r="D4654" t="s">
        <v>48</v>
      </c>
      <c r="E4654" s="2">
        <v>0</v>
      </c>
      <c r="F4654" s="2">
        <v>0</v>
      </c>
      <c r="G4654" t="s">
        <v>238</v>
      </c>
      <c r="H4654" t="s">
        <v>225</v>
      </c>
      <c r="I4654" t="s">
        <v>19</v>
      </c>
      <c r="J4654" t="s">
        <v>161</v>
      </c>
      <c r="K4654" s="3"/>
      <c r="L4654" t="s">
        <v>52</v>
      </c>
      <c r="M4654" t="s">
        <v>162</v>
      </c>
    </row>
    <row r="4655" spans="1:14" x14ac:dyDescent="0.25">
      <c r="A4655" s="2">
        <v>1</v>
      </c>
      <c r="B4655" s="2">
        <v>2016</v>
      </c>
      <c r="C4655" t="s">
        <v>391</v>
      </c>
      <c r="D4655" t="s">
        <v>48</v>
      </c>
      <c r="E4655" s="2">
        <v>0</v>
      </c>
      <c r="F4655" s="2">
        <v>0</v>
      </c>
      <c r="G4655" t="s">
        <v>238</v>
      </c>
      <c r="H4655" t="s">
        <v>225</v>
      </c>
      <c r="I4655" t="s">
        <v>19</v>
      </c>
      <c r="J4655" t="s">
        <v>163</v>
      </c>
      <c r="K4655" s="2">
        <v>1</v>
      </c>
      <c r="L4655" t="s">
        <v>52</v>
      </c>
      <c r="M4655" t="s">
        <v>164</v>
      </c>
      <c r="N4655" t="s">
        <v>165</v>
      </c>
    </row>
    <row r="4656" spans="1:14" x14ac:dyDescent="0.25">
      <c r="A4656" s="2">
        <v>1</v>
      </c>
      <c r="B4656" s="2">
        <v>2016</v>
      </c>
      <c r="C4656" t="s">
        <v>391</v>
      </c>
      <c r="D4656" t="s">
        <v>48</v>
      </c>
      <c r="E4656" s="2">
        <v>0</v>
      </c>
      <c r="F4656" s="2">
        <v>0</v>
      </c>
      <c r="G4656" t="s">
        <v>238</v>
      </c>
      <c r="H4656" t="s">
        <v>225</v>
      </c>
      <c r="I4656" t="s">
        <v>19</v>
      </c>
      <c r="J4656" t="s">
        <v>166</v>
      </c>
      <c r="K4656" s="2">
        <v>5</v>
      </c>
      <c r="L4656" t="s">
        <v>55</v>
      </c>
      <c r="M4656" t="s">
        <v>167</v>
      </c>
      <c r="N4656" t="s">
        <v>185</v>
      </c>
    </row>
    <row r="4657" spans="1:14" x14ac:dyDescent="0.25">
      <c r="A4657" s="2">
        <v>1</v>
      </c>
      <c r="B4657" s="2">
        <v>2016</v>
      </c>
      <c r="C4657" t="s">
        <v>392</v>
      </c>
      <c r="D4657" t="s">
        <v>169</v>
      </c>
      <c r="E4657" s="2">
        <v>1</v>
      </c>
      <c r="F4657" s="2">
        <v>1</v>
      </c>
      <c r="G4657" t="s">
        <v>382</v>
      </c>
      <c r="H4657" t="s">
        <v>328</v>
      </c>
      <c r="I4657" t="s">
        <v>10</v>
      </c>
      <c r="J4657" t="s">
        <v>51</v>
      </c>
      <c r="K4657" s="3"/>
      <c r="L4657" t="s">
        <v>52</v>
      </c>
      <c r="M4657" t="s">
        <v>53</v>
      </c>
    </row>
    <row r="4658" spans="1:14" x14ac:dyDescent="0.25">
      <c r="A4658" s="2">
        <v>1</v>
      </c>
      <c r="B4658" s="2">
        <v>2016</v>
      </c>
      <c r="C4658" t="s">
        <v>392</v>
      </c>
      <c r="D4658" t="s">
        <v>169</v>
      </c>
      <c r="E4658" s="2">
        <v>1</v>
      </c>
      <c r="F4658" s="2">
        <v>1</v>
      </c>
      <c r="G4658" t="s">
        <v>382</v>
      </c>
      <c r="H4658" t="s">
        <v>328</v>
      </c>
      <c r="I4658" t="s">
        <v>10</v>
      </c>
      <c r="J4658" t="s">
        <v>54</v>
      </c>
      <c r="K4658" s="2">
        <v>3</v>
      </c>
      <c r="L4658" t="s">
        <v>55</v>
      </c>
      <c r="M4658" t="s">
        <v>56</v>
      </c>
      <c r="N4658" t="s">
        <v>178</v>
      </c>
    </row>
    <row r="4659" spans="1:14" x14ac:dyDescent="0.25">
      <c r="A4659" s="2">
        <v>1</v>
      </c>
      <c r="B4659" s="2">
        <v>2016</v>
      </c>
      <c r="C4659" t="s">
        <v>392</v>
      </c>
      <c r="D4659" t="s">
        <v>169</v>
      </c>
      <c r="E4659" s="2">
        <v>1</v>
      </c>
      <c r="F4659" s="2">
        <v>1</v>
      </c>
      <c r="G4659" t="s">
        <v>382</v>
      </c>
      <c r="H4659" t="s">
        <v>328</v>
      </c>
      <c r="I4659" t="s">
        <v>10</v>
      </c>
      <c r="J4659" t="s">
        <v>58</v>
      </c>
      <c r="K4659" s="2">
        <v>3</v>
      </c>
      <c r="L4659" t="s">
        <v>55</v>
      </c>
      <c r="M4659" t="s">
        <v>59</v>
      </c>
      <c r="N4659" t="s">
        <v>178</v>
      </c>
    </row>
    <row r="4660" spans="1:14" x14ac:dyDescent="0.25">
      <c r="A4660" s="2">
        <v>1</v>
      </c>
      <c r="B4660" s="2">
        <v>2016</v>
      </c>
      <c r="C4660" t="s">
        <v>392</v>
      </c>
      <c r="D4660" t="s">
        <v>169</v>
      </c>
      <c r="E4660" s="2">
        <v>1</v>
      </c>
      <c r="F4660" s="2">
        <v>1</v>
      </c>
      <c r="G4660" t="s">
        <v>382</v>
      </c>
      <c r="H4660" t="s">
        <v>328</v>
      </c>
      <c r="I4660" t="s">
        <v>10</v>
      </c>
      <c r="J4660" t="s">
        <v>60</v>
      </c>
      <c r="K4660" s="2">
        <v>2</v>
      </c>
      <c r="L4660" t="s">
        <v>61</v>
      </c>
      <c r="M4660" t="s">
        <v>62</v>
      </c>
      <c r="N4660" t="s">
        <v>63</v>
      </c>
    </row>
    <row r="4661" spans="1:14" x14ac:dyDescent="0.25">
      <c r="A4661" s="2">
        <v>1</v>
      </c>
      <c r="B4661" s="2">
        <v>2016</v>
      </c>
      <c r="C4661" t="s">
        <v>392</v>
      </c>
      <c r="D4661" t="s">
        <v>169</v>
      </c>
      <c r="E4661" s="2">
        <v>1</v>
      </c>
      <c r="F4661" s="2">
        <v>1</v>
      </c>
      <c r="G4661" t="s">
        <v>382</v>
      </c>
      <c r="H4661" t="s">
        <v>328</v>
      </c>
      <c r="I4661" t="s">
        <v>10</v>
      </c>
      <c r="J4661" t="s">
        <v>64</v>
      </c>
      <c r="K4661" s="2">
        <v>3</v>
      </c>
      <c r="L4661" t="s">
        <v>65</v>
      </c>
      <c r="M4661" t="s">
        <v>66</v>
      </c>
      <c r="N4661" t="s">
        <v>67</v>
      </c>
    </row>
    <row r="4662" spans="1:14" x14ac:dyDescent="0.25">
      <c r="A4662" s="2">
        <v>1</v>
      </c>
      <c r="B4662" s="2">
        <v>2016</v>
      </c>
      <c r="C4662" t="s">
        <v>392</v>
      </c>
      <c r="D4662" t="s">
        <v>169</v>
      </c>
      <c r="E4662" s="2">
        <v>1</v>
      </c>
      <c r="F4662" s="2">
        <v>1</v>
      </c>
      <c r="G4662" t="s">
        <v>382</v>
      </c>
      <c r="H4662" t="s">
        <v>328</v>
      </c>
      <c r="I4662" t="s">
        <v>10</v>
      </c>
      <c r="J4662" t="s">
        <v>68</v>
      </c>
      <c r="K4662" s="2">
        <v>2</v>
      </c>
      <c r="L4662" t="s">
        <v>65</v>
      </c>
      <c r="M4662" t="s">
        <v>69</v>
      </c>
      <c r="N4662" t="s">
        <v>186</v>
      </c>
    </row>
    <row r="4663" spans="1:14" x14ac:dyDescent="0.25">
      <c r="A4663" s="2">
        <v>1</v>
      </c>
      <c r="B4663" s="2">
        <v>2016</v>
      </c>
      <c r="C4663" t="s">
        <v>392</v>
      </c>
      <c r="D4663" t="s">
        <v>169</v>
      </c>
      <c r="E4663" s="2">
        <v>1</v>
      </c>
      <c r="F4663" s="2">
        <v>1</v>
      </c>
      <c r="G4663" t="s">
        <v>382</v>
      </c>
      <c r="H4663" t="s">
        <v>328</v>
      </c>
      <c r="I4663" t="s">
        <v>10</v>
      </c>
      <c r="J4663" t="s">
        <v>70</v>
      </c>
      <c r="K4663" s="2">
        <v>2</v>
      </c>
      <c r="L4663" t="s">
        <v>65</v>
      </c>
      <c r="M4663" t="s">
        <v>71</v>
      </c>
      <c r="N4663" t="s">
        <v>186</v>
      </c>
    </row>
    <row r="4664" spans="1:14" x14ac:dyDescent="0.25">
      <c r="A4664" s="2">
        <v>1</v>
      </c>
      <c r="B4664" s="2">
        <v>2016</v>
      </c>
      <c r="C4664" t="s">
        <v>392</v>
      </c>
      <c r="D4664" t="s">
        <v>169</v>
      </c>
      <c r="E4664" s="2">
        <v>1</v>
      </c>
      <c r="F4664" s="2">
        <v>1</v>
      </c>
      <c r="G4664" t="s">
        <v>382</v>
      </c>
      <c r="H4664" t="s">
        <v>328</v>
      </c>
      <c r="I4664" t="s">
        <v>10</v>
      </c>
      <c r="J4664" t="s">
        <v>72</v>
      </c>
      <c r="K4664" s="3"/>
      <c r="L4664" t="s">
        <v>52</v>
      </c>
      <c r="M4664" t="s">
        <v>73</v>
      </c>
    </row>
    <row r="4665" spans="1:14" x14ac:dyDescent="0.25">
      <c r="A4665" s="2">
        <v>1</v>
      </c>
      <c r="B4665" s="2">
        <v>2016</v>
      </c>
      <c r="C4665" t="s">
        <v>392</v>
      </c>
      <c r="D4665" t="s">
        <v>169</v>
      </c>
      <c r="E4665" s="2">
        <v>1</v>
      </c>
      <c r="F4665" s="2">
        <v>1</v>
      </c>
      <c r="G4665" t="s">
        <v>382</v>
      </c>
      <c r="H4665" t="s">
        <v>328</v>
      </c>
      <c r="I4665" t="s">
        <v>10</v>
      </c>
      <c r="J4665" t="s">
        <v>74</v>
      </c>
      <c r="K4665" s="2">
        <v>1</v>
      </c>
      <c r="L4665" t="s">
        <v>75</v>
      </c>
      <c r="M4665" t="s">
        <v>76</v>
      </c>
      <c r="N4665" t="s">
        <v>77</v>
      </c>
    </row>
    <row r="4666" spans="1:14" x14ac:dyDescent="0.25">
      <c r="A4666" s="2">
        <v>1</v>
      </c>
      <c r="B4666" s="2">
        <v>2016</v>
      </c>
      <c r="C4666" t="s">
        <v>392</v>
      </c>
      <c r="D4666" t="s">
        <v>169</v>
      </c>
      <c r="E4666" s="2">
        <v>1</v>
      </c>
      <c r="F4666" s="2">
        <v>1</v>
      </c>
      <c r="G4666" t="s">
        <v>382</v>
      </c>
      <c r="H4666" t="s">
        <v>328</v>
      </c>
      <c r="I4666" t="s">
        <v>10</v>
      </c>
      <c r="J4666" t="s">
        <v>78</v>
      </c>
      <c r="K4666" s="2">
        <v>3</v>
      </c>
      <c r="L4666" t="s">
        <v>75</v>
      </c>
      <c r="M4666" t="s">
        <v>79</v>
      </c>
      <c r="N4666" t="s">
        <v>231</v>
      </c>
    </row>
    <row r="4667" spans="1:14" x14ac:dyDescent="0.25">
      <c r="A4667" s="2">
        <v>1</v>
      </c>
      <c r="B4667" s="2">
        <v>2016</v>
      </c>
      <c r="C4667" t="s">
        <v>392</v>
      </c>
      <c r="D4667" t="s">
        <v>169</v>
      </c>
      <c r="E4667" s="2">
        <v>1</v>
      </c>
      <c r="F4667" s="2">
        <v>1</v>
      </c>
      <c r="G4667" t="s">
        <v>382</v>
      </c>
      <c r="H4667" t="s">
        <v>328</v>
      </c>
      <c r="I4667" t="s">
        <v>10</v>
      </c>
      <c r="J4667" t="s">
        <v>81</v>
      </c>
      <c r="K4667" s="2">
        <v>2</v>
      </c>
      <c r="L4667" t="s">
        <v>75</v>
      </c>
      <c r="M4667" t="s">
        <v>82</v>
      </c>
      <c r="N4667" t="s">
        <v>175</v>
      </c>
    </row>
    <row r="4668" spans="1:14" x14ac:dyDescent="0.25">
      <c r="A4668" s="2">
        <v>1</v>
      </c>
      <c r="B4668" s="2">
        <v>2016</v>
      </c>
      <c r="C4668" t="s">
        <v>392</v>
      </c>
      <c r="D4668" t="s">
        <v>169</v>
      </c>
      <c r="E4668" s="2">
        <v>1</v>
      </c>
      <c r="F4668" s="2">
        <v>1</v>
      </c>
      <c r="G4668" t="s">
        <v>382</v>
      </c>
      <c r="H4668" t="s">
        <v>328</v>
      </c>
      <c r="I4668" t="s">
        <v>10</v>
      </c>
      <c r="J4668" t="s">
        <v>84</v>
      </c>
      <c r="K4668" s="2">
        <v>4</v>
      </c>
      <c r="L4668" t="s">
        <v>85</v>
      </c>
      <c r="M4668" t="s">
        <v>86</v>
      </c>
      <c r="N4668" t="s">
        <v>87</v>
      </c>
    </row>
    <row r="4669" spans="1:14" x14ac:dyDescent="0.25">
      <c r="A4669" s="2">
        <v>1</v>
      </c>
      <c r="B4669" s="2">
        <v>2016</v>
      </c>
      <c r="C4669" t="s">
        <v>392</v>
      </c>
      <c r="D4669" t="s">
        <v>169</v>
      </c>
      <c r="E4669" s="2">
        <v>1</v>
      </c>
      <c r="F4669" s="2">
        <v>1</v>
      </c>
      <c r="G4669" t="s">
        <v>382</v>
      </c>
      <c r="H4669" t="s">
        <v>328</v>
      </c>
      <c r="I4669" t="s">
        <v>10</v>
      </c>
      <c r="J4669" t="s">
        <v>88</v>
      </c>
      <c r="K4669" s="2">
        <v>4</v>
      </c>
      <c r="L4669" t="s">
        <v>85</v>
      </c>
      <c r="M4669" t="s">
        <v>89</v>
      </c>
      <c r="N4669" t="s">
        <v>87</v>
      </c>
    </row>
    <row r="4670" spans="1:14" x14ac:dyDescent="0.25">
      <c r="A4670" s="2">
        <v>1</v>
      </c>
      <c r="B4670" s="2">
        <v>2016</v>
      </c>
      <c r="C4670" t="s">
        <v>392</v>
      </c>
      <c r="D4670" t="s">
        <v>169</v>
      </c>
      <c r="E4670" s="2">
        <v>1</v>
      </c>
      <c r="F4670" s="2">
        <v>1</v>
      </c>
      <c r="G4670" t="s">
        <v>382</v>
      </c>
      <c r="H4670" t="s">
        <v>328</v>
      </c>
      <c r="I4670" t="s">
        <v>10</v>
      </c>
      <c r="J4670" t="s">
        <v>90</v>
      </c>
      <c r="K4670" s="2">
        <v>4</v>
      </c>
      <c r="L4670" t="s">
        <v>75</v>
      </c>
      <c r="M4670" t="s">
        <v>91</v>
      </c>
      <c r="N4670" t="s">
        <v>92</v>
      </c>
    </row>
    <row r="4671" spans="1:14" x14ac:dyDescent="0.25">
      <c r="A4671" s="2">
        <v>1</v>
      </c>
      <c r="B4671" s="2">
        <v>2016</v>
      </c>
      <c r="C4671" t="s">
        <v>392</v>
      </c>
      <c r="D4671" t="s">
        <v>169</v>
      </c>
      <c r="E4671" s="2">
        <v>1</v>
      </c>
      <c r="F4671" s="2">
        <v>1</v>
      </c>
      <c r="G4671" t="s">
        <v>382</v>
      </c>
      <c r="H4671" t="s">
        <v>328</v>
      </c>
      <c r="I4671" t="s">
        <v>10</v>
      </c>
      <c r="J4671" t="s">
        <v>93</v>
      </c>
      <c r="K4671" s="2">
        <v>3</v>
      </c>
      <c r="L4671" t="s">
        <v>75</v>
      </c>
      <c r="M4671" t="s">
        <v>94</v>
      </c>
      <c r="N4671" t="s">
        <v>95</v>
      </c>
    </row>
    <row r="4672" spans="1:14" x14ac:dyDescent="0.25">
      <c r="A4672" s="2">
        <v>1</v>
      </c>
      <c r="B4672" s="2">
        <v>2016</v>
      </c>
      <c r="C4672" t="s">
        <v>392</v>
      </c>
      <c r="D4672" t="s">
        <v>169</v>
      </c>
      <c r="E4672" s="2">
        <v>1</v>
      </c>
      <c r="F4672" s="2">
        <v>1</v>
      </c>
      <c r="G4672" t="s">
        <v>382</v>
      </c>
      <c r="H4672" t="s">
        <v>328</v>
      </c>
      <c r="I4672" t="s">
        <v>10</v>
      </c>
      <c r="J4672" t="s">
        <v>96</v>
      </c>
      <c r="K4672" s="2">
        <v>3</v>
      </c>
      <c r="L4672" t="s">
        <v>75</v>
      </c>
      <c r="M4672" t="s">
        <v>97</v>
      </c>
      <c r="N4672" t="s">
        <v>95</v>
      </c>
    </row>
    <row r="4673" spans="1:14" x14ac:dyDescent="0.25">
      <c r="A4673" s="2">
        <v>1</v>
      </c>
      <c r="B4673" s="2">
        <v>2016</v>
      </c>
      <c r="C4673" t="s">
        <v>392</v>
      </c>
      <c r="D4673" t="s">
        <v>169</v>
      </c>
      <c r="E4673" s="2">
        <v>1</v>
      </c>
      <c r="F4673" s="2">
        <v>1</v>
      </c>
      <c r="G4673" t="s">
        <v>382</v>
      </c>
      <c r="H4673" t="s">
        <v>328</v>
      </c>
      <c r="I4673" t="s">
        <v>10</v>
      </c>
      <c r="J4673" t="s">
        <v>98</v>
      </c>
      <c r="K4673" s="2">
        <v>4</v>
      </c>
      <c r="L4673" t="s">
        <v>85</v>
      </c>
      <c r="M4673" t="s">
        <v>99</v>
      </c>
      <c r="N4673" t="s">
        <v>87</v>
      </c>
    </row>
    <row r="4674" spans="1:14" x14ac:dyDescent="0.25">
      <c r="A4674" s="2">
        <v>1</v>
      </c>
      <c r="B4674" s="2">
        <v>2016</v>
      </c>
      <c r="C4674" t="s">
        <v>392</v>
      </c>
      <c r="D4674" t="s">
        <v>169</v>
      </c>
      <c r="E4674" s="2">
        <v>1</v>
      </c>
      <c r="F4674" s="2">
        <v>1</v>
      </c>
      <c r="G4674" t="s">
        <v>382</v>
      </c>
      <c r="H4674" t="s">
        <v>328</v>
      </c>
      <c r="I4674" t="s">
        <v>10</v>
      </c>
      <c r="J4674" t="s">
        <v>100</v>
      </c>
      <c r="K4674" s="3"/>
      <c r="L4674" t="s">
        <v>61</v>
      </c>
      <c r="M4674" t="s">
        <v>101</v>
      </c>
    </row>
    <row r="4675" spans="1:14" x14ac:dyDescent="0.25">
      <c r="A4675" s="2">
        <v>1</v>
      </c>
      <c r="B4675" s="2">
        <v>2016</v>
      </c>
      <c r="C4675" t="s">
        <v>392</v>
      </c>
      <c r="D4675" t="s">
        <v>169</v>
      </c>
      <c r="E4675" s="2">
        <v>1</v>
      </c>
      <c r="F4675" s="2">
        <v>1</v>
      </c>
      <c r="G4675" t="s">
        <v>382</v>
      </c>
      <c r="H4675" t="s">
        <v>328</v>
      </c>
      <c r="I4675" t="s">
        <v>10</v>
      </c>
      <c r="J4675" t="s">
        <v>102</v>
      </c>
      <c r="K4675" s="3"/>
      <c r="L4675" t="s">
        <v>61</v>
      </c>
      <c r="M4675" t="s">
        <v>103</v>
      </c>
    </row>
    <row r="4676" spans="1:14" x14ac:dyDescent="0.25">
      <c r="A4676" s="2">
        <v>1</v>
      </c>
      <c r="B4676" s="2">
        <v>2016</v>
      </c>
      <c r="C4676" t="s">
        <v>392</v>
      </c>
      <c r="D4676" t="s">
        <v>169</v>
      </c>
      <c r="E4676" s="2">
        <v>1</v>
      </c>
      <c r="F4676" s="2">
        <v>1</v>
      </c>
      <c r="G4676" t="s">
        <v>382</v>
      </c>
      <c r="H4676" t="s">
        <v>328</v>
      </c>
      <c r="I4676" t="s">
        <v>10</v>
      </c>
      <c r="J4676" t="s">
        <v>104</v>
      </c>
      <c r="K4676" s="3"/>
      <c r="L4676" t="s">
        <v>61</v>
      </c>
      <c r="M4676" t="s">
        <v>105</v>
      </c>
    </row>
    <row r="4677" spans="1:14" x14ac:dyDescent="0.25">
      <c r="A4677" s="2">
        <v>1</v>
      </c>
      <c r="B4677" s="2">
        <v>2016</v>
      </c>
      <c r="C4677" t="s">
        <v>392</v>
      </c>
      <c r="D4677" t="s">
        <v>169</v>
      </c>
      <c r="E4677" s="2">
        <v>1</v>
      </c>
      <c r="F4677" s="2">
        <v>1</v>
      </c>
      <c r="G4677" t="s">
        <v>382</v>
      </c>
      <c r="H4677" t="s">
        <v>328</v>
      </c>
      <c r="I4677" t="s">
        <v>10</v>
      </c>
      <c r="J4677" t="s">
        <v>106</v>
      </c>
      <c r="K4677" s="3"/>
      <c r="L4677" t="s">
        <v>61</v>
      </c>
      <c r="M4677" t="s">
        <v>107</v>
      </c>
    </row>
    <row r="4678" spans="1:14" x14ac:dyDescent="0.25">
      <c r="A4678" s="2">
        <v>1</v>
      </c>
      <c r="B4678" s="2">
        <v>2016</v>
      </c>
      <c r="C4678" t="s">
        <v>392</v>
      </c>
      <c r="D4678" t="s">
        <v>169</v>
      </c>
      <c r="E4678" s="2">
        <v>1</v>
      </c>
      <c r="F4678" s="2">
        <v>1</v>
      </c>
      <c r="G4678" t="s">
        <v>382</v>
      </c>
      <c r="H4678" t="s">
        <v>328</v>
      </c>
      <c r="I4678" t="s">
        <v>10</v>
      </c>
      <c r="J4678" t="s">
        <v>108</v>
      </c>
      <c r="K4678" s="3"/>
      <c r="L4678" t="s">
        <v>61</v>
      </c>
      <c r="M4678" t="s">
        <v>109</v>
      </c>
    </row>
    <row r="4679" spans="1:14" x14ac:dyDescent="0.25">
      <c r="A4679" s="2">
        <v>1</v>
      </c>
      <c r="B4679" s="2">
        <v>2016</v>
      </c>
      <c r="C4679" t="s">
        <v>392</v>
      </c>
      <c r="D4679" t="s">
        <v>169</v>
      </c>
      <c r="E4679" s="2">
        <v>1</v>
      </c>
      <c r="F4679" s="2">
        <v>1</v>
      </c>
      <c r="G4679" t="s">
        <v>382</v>
      </c>
      <c r="H4679" t="s">
        <v>328</v>
      </c>
      <c r="I4679" t="s">
        <v>10</v>
      </c>
      <c r="J4679" t="s">
        <v>110</v>
      </c>
      <c r="K4679" s="3"/>
      <c r="L4679" t="s">
        <v>61</v>
      </c>
      <c r="M4679" t="s">
        <v>111</v>
      </c>
    </row>
    <row r="4680" spans="1:14" x14ac:dyDescent="0.25">
      <c r="A4680" s="2">
        <v>1</v>
      </c>
      <c r="B4680" s="2">
        <v>2016</v>
      </c>
      <c r="C4680" t="s">
        <v>392</v>
      </c>
      <c r="D4680" t="s">
        <v>169</v>
      </c>
      <c r="E4680" s="2">
        <v>1</v>
      </c>
      <c r="F4680" s="2">
        <v>1</v>
      </c>
      <c r="G4680" t="s">
        <v>382</v>
      </c>
      <c r="H4680" t="s">
        <v>328</v>
      </c>
      <c r="I4680" t="s">
        <v>10</v>
      </c>
      <c r="J4680" t="s">
        <v>112</v>
      </c>
      <c r="K4680" s="3"/>
      <c r="L4680" t="s">
        <v>61</v>
      </c>
      <c r="M4680" t="s">
        <v>113</v>
      </c>
    </row>
    <row r="4681" spans="1:14" x14ac:dyDescent="0.25">
      <c r="A4681" s="2">
        <v>1</v>
      </c>
      <c r="B4681" s="2">
        <v>2016</v>
      </c>
      <c r="C4681" t="s">
        <v>392</v>
      </c>
      <c r="D4681" t="s">
        <v>169</v>
      </c>
      <c r="E4681" s="2">
        <v>1</v>
      </c>
      <c r="F4681" s="2">
        <v>1</v>
      </c>
      <c r="G4681" t="s">
        <v>382</v>
      </c>
      <c r="H4681" t="s">
        <v>328</v>
      </c>
      <c r="I4681" t="s">
        <v>10</v>
      </c>
      <c r="J4681" t="s">
        <v>114</v>
      </c>
      <c r="K4681" s="3"/>
      <c r="L4681" t="s">
        <v>61</v>
      </c>
      <c r="M4681" t="s">
        <v>115</v>
      </c>
    </row>
    <row r="4682" spans="1:14" x14ac:dyDescent="0.25">
      <c r="A4682" s="2">
        <v>1</v>
      </c>
      <c r="B4682" s="2">
        <v>2016</v>
      </c>
      <c r="C4682" t="s">
        <v>392</v>
      </c>
      <c r="D4682" t="s">
        <v>169</v>
      </c>
      <c r="E4682" s="2">
        <v>1</v>
      </c>
      <c r="F4682" s="2">
        <v>1</v>
      </c>
      <c r="G4682" t="s">
        <v>382</v>
      </c>
      <c r="H4682" t="s">
        <v>328</v>
      </c>
      <c r="I4682" t="s">
        <v>10</v>
      </c>
      <c r="J4682" t="s">
        <v>116</v>
      </c>
      <c r="K4682" s="2">
        <v>2</v>
      </c>
      <c r="L4682" t="s">
        <v>65</v>
      </c>
      <c r="M4682" t="s">
        <v>117</v>
      </c>
      <c r="N4682" t="s">
        <v>186</v>
      </c>
    </row>
    <row r="4683" spans="1:14" x14ac:dyDescent="0.25">
      <c r="A4683" s="2">
        <v>1</v>
      </c>
      <c r="B4683" s="2">
        <v>2016</v>
      </c>
      <c r="C4683" t="s">
        <v>392</v>
      </c>
      <c r="D4683" t="s">
        <v>169</v>
      </c>
      <c r="E4683" s="2">
        <v>1</v>
      </c>
      <c r="F4683" s="2">
        <v>1</v>
      </c>
      <c r="G4683" t="s">
        <v>382</v>
      </c>
      <c r="H4683" t="s">
        <v>328</v>
      </c>
      <c r="I4683" t="s">
        <v>10</v>
      </c>
      <c r="J4683" t="s">
        <v>118</v>
      </c>
      <c r="K4683" s="2">
        <v>3</v>
      </c>
      <c r="L4683" t="s">
        <v>55</v>
      </c>
      <c r="M4683" t="s">
        <v>119</v>
      </c>
      <c r="N4683" t="s">
        <v>178</v>
      </c>
    </row>
    <row r="4684" spans="1:14" x14ac:dyDescent="0.25">
      <c r="A4684" s="2">
        <v>1</v>
      </c>
      <c r="B4684" s="2">
        <v>2016</v>
      </c>
      <c r="C4684" t="s">
        <v>392</v>
      </c>
      <c r="D4684" t="s">
        <v>169</v>
      </c>
      <c r="E4684" s="2">
        <v>1</v>
      </c>
      <c r="F4684" s="2">
        <v>1</v>
      </c>
      <c r="G4684" t="s">
        <v>382</v>
      </c>
      <c r="H4684" t="s">
        <v>328</v>
      </c>
      <c r="I4684" t="s">
        <v>10</v>
      </c>
      <c r="J4684" t="s">
        <v>120</v>
      </c>
      <c r="K4684" s="2">
        <v>2</v>
      </c>
      <c r="L4684" t="s">
        <v>65</v>
      </c>
      <c r="M4684" t="s">
        <v>121</v>
      </c>
      <c r="N4684" t="s">
        <v>186</v>
      </c>
    </row>
    <row r="4685" spans="1:14" x14ac:dyDescent="0.25">
      <c r="A4685" s="2">
        <v>1</v>
      </c>
      <c r="B4685" s="2">
        <v>2016</v>
      </c>
      <c r="C4685" t="s">
        <v>392</v>
      </c>
      <c r="D4685" t="s">
        <v>169</v>
      </c>
      <c r="E4685" s="2">
        <v>1</v>
      </c>
      <c r="F4685" s="2">
        <v>1</v>
      </c>
      <c r="G4685" t="s">
        <v>382</v>
      </c>
      <c r="H4685" t="s">
        <v>328</v>
      </c>
      <c r="I4685" t="s">
        <v>10</v>
      </c>
      <c r="J4685" t="s">
        <v>122</v>
      </c>
      <c r="K4685" s="2">
        <v>3</v>
      </c>
      <c r="L4685" t="s">
        <v>85</v>
      </c>
      <c r="M4685" t="s">
        <v>123</v>
      </c>
      <c r="N4685" t="s">
        <v>126</v>
      </c>
    </row>
    <row r="4686" spans="1:14" x14ac:dyDescent="0.25">
      <c r="A4686" s="2">
        <v>1</v>
      </c>
      <c r="B4686" s="2">
        <v>2016</v>
      </c>
      <c r="C4686" t="s">
        <v>392</v>
      </c>
      <c r="D4686" t="s">
        <v>169</v>
      </c>
      <c r="E4686" s="2">
        <v>1</v>
      </c>
      <c r="F4686" s="2">
        <v>1</v>
      </c>
      <c r="G4686" t="s">
        <v>382</v>
      </c>
      <c r="H4686" t="s">
        <v>328</v>
      </c>
      <c r="I4686" t="s">
        <v>10</v>
      </c>
      <c r="J4686" t="s">
        <v>124</v>
      </c>
      <c r="K4686" s="2">
        <v>3</v>
      </c>
      <c r="L4686" t="s">
        <v>85</v>
      </c>
      <c r="M4686" t="s">
        <v>125</v>
      </c>
      <c r="N4686" t="s">
        <v>126</v>
      </c>
    </row>
    <row r="4687" spans="1:14" x14ac:dyDescent="0.25">
      <c r="A4687" s="2">
        <v>1</v>
      </c>
      <c r="B4687" s="2">
        <v>2016</v>
      </c>
      <c r="C4687" t="s">
        <v>392</v>
      </c>
      <c r="D4687" t="s">
        <v>169</v>
      </c>
      <c r="E4687" s="2">
        <v>1</v>
      </c>
      <c r="F4687" s="2">
        <v>1</v>
      </c>
      <c r="G4687" t="s">
        <v>382</v>
      </c>
      <c r="H4687" t="s">
        <v>328</v>
      </c>
      <c r="I4687" t="s">
        <v>10</v>
      </c>
      <c r="J4687" t="s">
        <v>127</v>
      </c>
      <c r="K4687" s="2">
        <v>4</v>
      </c>
      <c r="L4687" t="s">
        <v>85</v>
      </c>
      <c r="M4687" t="s">
        <v>128</v>
      </c>
      <c r="N4687" t="s">
        <v>87</v>
      </c>
    </row>
    <row r="4688" spans="1:14" x14ac:dyDescent="0.25">
      <c r="A4688" s="2">
        <v>1</v>
      </c>
      <c r="B4688" s="2">
        <v>2016</v>
      </c>
      <c r="C4688" t="s">
        <v>392</v>
      </c>
      <c r="D4688" t="s">
        <v>169</v>
      </c>
      <c r="E4688" s="2">
        <v>1</v>
      </c>
      <c r="F4688" s="2">
        <v>1</v>
      </c>
      <c r="G4688" t="s">
        <v>382</v>
      </c>
      <c r="H4688" t="s">
        <v>328</v>
      </c>
      <c r="I4688" t="s">
        <v>10</v>
      </c>
      <c r="J4688" t="s">
        <v>129</v>
      </c>
      <c r="K4688" s="2">
        <v>4</v>
      </c>
      <c r="L4688" t="s">
        <v>85</v>
      </c>
      <c r="M4688" t="s">
        <v>130</v>
      </c>
      <c r="N4688" t="s">
        <v>87</v>
      </c>
    </row>
    <row r="4689" spans="1:14" x14ac:dyDescent="0.25">
      <c r="A4689" s="2">
        <v>1</v>
      </c>
      <c r="B4689" s="2">
        <v>2016</v>
      </c>
      <c r="C4689" t="s">
        <v>392</v>
      </c>
      <c r="D4689" t="s">
        <v>169</v>
      </c>
      <c r="E4689" s="2">
        <v>1</v>
      </c>
      <c r="F4689" s="2">
        <v>1</v>
      </c>
      <c r="G4689" t="s">
        <v>382</v>
      </c>
      <c r="H4689" t="s">
        <v>328</v>
      </c>
      <c r="I4689" t="s">
        <v>10</v>
      </c>
      <c r="J4689" t="s">
        <v>131</v>
      </c>
      <c r="K4689" s="2">
        <v>4</v>
      </c>
      <c r="L4689" t="s">
        <v>85</v>
      </c>
      <c r="M4689" t="s">
        <v>132</v>
      </c>
      <c r="N4689" t="s">
        <v>87</v>
      </c>
    </row>
    <row r="4690" spans="1:14" x14ac:dyDescent="0.25">
      <c r="A4690" s="2">
        <v>1</v>
      </c>
      <c r="B4690" s="2">
        <v>2016</v>
      </c>
      <c r="C4690" t="s">
        <v>392</v>
      </c>
      <c r="D4690" t="s">
        <v>169</v>
      </c>
      <c r="E4690" s="2">
        <v>1</v>
      </c>
      <c r="F4690" s="2">
        <v>1</v>
      </c>
      <c r="G4690" t="s">
        <v>382</v>
      </c>
      <c r="H4690" t="s">
        <v>328</v>
      </c>
      <c r="I4690" t="s">
        <v>10</v>
      </c>
      <c r="J4690" t="s">
        <v>133</v>
      </c>
      <c r="K4690" s="2">
        <v>2</v>
      </c>
      <c r="L4690" t="s">
        <v>52</v>
      </c>
      <c r="M4690" t="s">
        <v>134</v>
      </c>
      <c r="N4690" t="s">
        <v>63</v>
      </c>
    </row>
    <row r="4691" spans="1:14" x14ac:dyDescent="0.25">
      <c r="A4691" s="2">
        <v>1</v>
      </c>
      <c r="B4691" s="2">
        <v>2016</v>
      </c>
      <c r="C4691" t="s">
        <v>392</v>
      </c>
      <c r="D4691" t="s">
        <v>169</v>
      </c>
      <c r="E4691" s="2">
        <v>1</v>
      </c>
      <c r="F4691" s="2">
        <v>1</v>
      </c>
      <c r="G4691" t="s">
        <v>382</v>
      </c>
      <c r="H4691" t="s">
        <v>328</v>
      </c>
      <c r="I4691" t="s">
        <v>10</v>
      </c>
      <c r="J4691" t="s">
        <v>135</v>
      </c>
      <c r="K4691" s="2">
        <v>3</v>
      </c>
      <c r="L4691" t="s">
        <v>55</v>
      </c>
      <c r="M4691" t="s">
        <v>136</v>
      </c>
      <c r="N4691" t="s">
        <v>178</v>
      </c>
    </row>
    <row r="4692" spans="1:14" x14ac:dyDescent="0.25">
      <c r="A4692" s="2">
        <v>1</v>
      </c>
      <c r="B4692" s="2">
        <v>2016</v>
      </c>
      <c r="C4692" t="s">
        <v>392</v>
      </c>
      <c r="D4692" t="s">
        <v>169</v>
      </c>
      <c r="E4692" s="2">
        <v>1</v>
      </c>
      <c r="F4692" s="2">
        <v>1</v>
      </c>
      <c r="G4692" t="s">
        <v>382</v>
      </c>
      <c r="H4692" t="s">
        <v>328</v>
      </c>
      <c r="I4692" t="s">
        <v>10</v>
      </c>
      <c r="J4692" t="s">
        <v>137</v>
      </c>
      <c r="K4692" s="2">
        <v>3</v>
      </c>
      <c r="L4692" t="s">
        <v>55</v>
      </c>
      <c r="M4692" t="s">
        <v>138</v>
      </c>
      <c r="N4692" t="s">
        <v>178</v>
      </c>
    </row>
    <row r="4693" spans="1:14" x14ac:dyDescent="0.25">
      <c r="A4693" s="2">
        <v>1</v>
      </c>
      <c r="B4693" s="2">
        <v>2016</v>
      </c>
      <c r="C4693" t="s">
        <v>392</v>
      </c>
      <c r="D4693" t="s">
        <v>169</v>
      </c>
      <c r="E4693" s="2">
        <v>1</v>
      </c>
      <c r="F4693" s="2">
        <v>1</v>
      </c>
      <c r="G4693" t="s">
        <v>382</v>
      </c>
      <c r="H4693" t="s">
        <v>328</v>
      </c>
      <c r="I4693" t="s">
        <v>10</v>
      </c>
      <c r="J4693" t="s">
        <v>139</v>
      </c>
      <c r="K4693" s="2">
        <v>4</v>
      </c>
      <c r="L4693" t="s">
        <v>85</v>
      </c>
      <c r="M4693" t="s">
        <v>140</v>
      </c>
      <c r="N4693" t="s">
        <v>87</v>
      </c>
    </row>
    <row r="4694" spans="1:14" x14ac:dyDescent="0.25">
      <c r="A4694" s="2">
        <v>1</v>
      </c>
      <c r="B4694" s="2">
        <v>2016</v>
      </c>
      <c r="C4694" t="s">
        <v>392</v>
      </c>
      <c r="D4694" t="s">
        <v>169</v>
      </c>
      <c r="E4694" s="2">
        <v>1</v>
      </c>
      <c r="F4694" s="2">
        <v>1</v>
      </c>
      <c r="G4694" t="s">
        <v>382</v>
      </c>
      <c r="H4694" t="s">
        <v>328</v>
      </c>
      <c r="I4694" t="s">
        <v>10</v>
      </c>
      <c r="J4694" t="s">
        <v>141</v>
      </c>
      <c r="K4694" s="2">
        <v>4</v>
      </c>
      <c r="L4694" t="s">
        <v>85</v>
      </c>
      <c r="M4694" t="s">
        <v>142</v>
      </c>
      <c r="N4694" t="s">
        <v>87</v>
      </c>
    </row>
    <row r="4695" spans="1:14" x14ac:dyDescent="0.25">
      <c r="A4695" s="2">
        <v>1</v>
      </c>
      <c r="B4695" s="2">
        <v>2016</v>
      </c>
      <c r="C4695" t="s">
        <v>392</v>
      </c>
      <c r="D4695" t="s">
        <v>169</v>
      </c>
      <c r="E4695" s="2">
        <v>1</v>
      </c>
      <c r="F4695" s="2">
        <v>1</v>
      </c>
      <c r="G4695" t="s">
        <v>382</v>
      </c>
      <c r="H4695" t="s">
        <v>328</v>
      </c>
      <c r="I4695" t="s">
        <v>10</v>
      </c>
      <c r="J4695" t="s">
        <v>143</v>
      </c>
      <c r="K4695" s="2">
        <v>4</v>
      </c>
      <c r="L4695" t="s">
        <v>85</v>
      </c>
      <c r="M4695" t="s">
        <v>144</v>
      </c>
      <c r="N4695" t="s">
        <v>87</v>
      </c>
    </row>
    <row r="4696" spans="1:14" x14ac:dyDescent="0.25">
      <c r="A4696" s="2">
        <v>1</v>
      </c>
      <c r="B4696" s="2">
        <v>2016</v>
      </c>
      <c r="C4696" t="s">
        <v>392</v>
      </c>
      <c r="D4696" t="s">
        <v>169</v>
      </c>
      <c r="E4696" s="2">
        <v>1</v>
      </c>
      <c r="F4696" s="2">
        <v>1</v>
      </c>
      <c r="G4696" t="s">
        <v>382</v>
      </c>
      <c r="H4696" t="s">
        <v>328</v>
      </c>
      <c r="I4696" t="s">
        <v>10</v>
      </c>
      <c r="J4696" t="s">
        <v>145</v>
      </c>
      <c r="K4696" s="2">
        <v>3</v>
      </c>
      <c r="L4696" t="s">
        <v>55</v>
      </c>
      <c r="M4696" t="s">
        <v>146</v>
      </c>
      <c r="N4696" t="s">
        <v>178</v>
      </c>
    </row>
    <row r="4697" spans="1:14" x14ac:dyDescent="0.25">
      <c r="A4697" s="2">
        <v>1</v>
      </c>
      <c r="B4697" s="2">
        <v>2016</v>
      </c>
      <c r="C4697" t="s">
        <v>392</v>
      </c>
      <c r="D4697" t="s">
        <v>169</v>
      </c>
      <c r="E4697" s="2">
        <v>1</v>
      </c>
      <c r="F4697" s="2">
        <v>1</v>
      </c>
      <c r="G4697" t="s">
        <v>382</v>
      </c>
      <c r="H4697" t="s">
        <v>328</v>
      </c>
      <c r="I4697" t="s">
        <v>10</v>
      </c>
      <c r="J4697" t="s">
        <v>147</v>
      </c>
      <c r="K4697" s="2">
        <v>3</v>
      </c>
      <c r="L4697" t="s">
        <v>55</v>
      </c>
      <c r="M4697" t="s">
        <v>148</v>
      </c>
      <c r="N4697" t="s">
        <v>178</v>
      </c>
    </row>
    <row r="4698" spans="1:14" x14ac:dyDescent="0.25">
      <c r="A4698" s="2">
        <v>1</v>
      </c>
      <c r="B4698" s="2">
        <v>2016</v>
      </c>
      <c r="C4698" t="s">
        <v>392</v>
      </c>
      <c r="D4698" t="s">
        <v>169</v>
      </c>
      <c r="E4698" s="2">
        <v>1</v>
      </c>
      <c r="F4698" s="2">
        <v>1</v>
      </c>
      <c r="G4698" t="s">
        <v>382</v>
      </c>
      <c r="H4698" t="s">
        <v>328</v>
      </c>
      <c r="I4698" t="s">
        <v>10</v>
      </c>
      <c r="J4698" t="s">
        <v>149</v>
      </c>
      <c r="K4698" s="2">
        <v>3</v>
      </c>
      <c r="L4698" t="s">
        <v>55</v>
      </c>
      <c r="M4698" t="s">
        <v>150</v>
      </c>
      <c r="N4698" t="s">
        <v>178</v>
      </c>
    </row>
    <row r="4699" spans="1:14" x14ac:dyDescent="0.25">
      <c r="A4699" s="2">
        <v>1</v>
      </c>
      <c r="B4699" s="2">
        <v>2016</v>
      </c>
      <c r="C4699" t="s">
        <v>392</v>
      </c>
      <c r="D4699" t="s">
        <v>169</v>
      </c>
      <c r="E4699" s="2">
        <v>1</v>
      </c>
      <c r="F4699" s="2">
        <v>1</v>
      </c>
      <c r="G4699" t="s">
        <v>382</v>
      </c>
      <c r="H4699" t="s">
        <v>328</v>
      </c>
      <c r="I4699" t="s">
        <v>10</v>
      </c>
      <c r="J4699" t="s">
        <v>151</v>
      </c>
      <c r="K4699" s="3"/>
      <c r="L4699" t="s">
        <v>52</v>
      </c>
      <c r="M4699" t="s">
        <v>152</v>
      </c>
    </row>
    <row r="4700" spans="1:14" x14ac:dyDescent="0.25">
      <c r="A4700" s="2">
        <v>1</v>
      </c>
      <c r="B4700" s="2">
        <v>2016</v>
      </c>
      <c r="C4700" t="s">
        <v>392</v>
      </c>
      <c r="D4700" t="s">
        <v>169</v>
      </c>
      <c r="E4700" s="2">
        <v>1</v>
      </c>
      <c r="F4700" s="2">
        <v>1</v>
      </c>
      <c r="G4700" t="s">
        <v>382</v>
      </c>
      <c r="H4700" t="s">
        <v>328</v>
      </c>
      <c r="I4700" t="s">
        <v>10</v>
      </c>
      <c r="J4700" t="s">
        <v>153</v>
      </c>
      <c r="K4700" s="2">
        <v>4</v>
      </c>
      <c r="L4700" t="s">
        <v>75</v>
      </c>
      <c r="M4700" t="s">
        <v>154</v>
      </c>
      <c r="N4700" t="s">
        <v>209</v>
      </c>
    </row>
    <row r="4701" spans="1:14" x14ac:dyDescent="0.25">
      <c r="A4701" s="2">
        <v>1</v>
      </c>
      <c r="B4701" s="2">
        <v>2016</v>
      </c>
      <c r="C4701" t="s">
        <v>392</v>
      </c>
      <c r="D4701" t="s">
        <v>169</v>
      </c>
      <c r="E4701" s="2">
        <v>1</v>
      </c>
      <c r="F4701" s="2">
        <v>1</v>
      </c>
      <c r="G4701" t="s">
        <v>382</v>
      </c>
      <c r="H4701" t="s">
        <v>328</v>
      </c>
      <c r="I4701" t="s">
        <v>10</v>
      </c>
      <c r="J4701" t="s">
        <v>156</v>
      </c>
      <c r="K4701" s="2">
        <v>1</v>
      </c>
      <c r="L4701" t="s">
        <v>75</v>
      </c>
      <c r="M4701" t="s">
        <v>157</v>
      </c>
      <c r="N4701" t="s">
        <v>158</v>
      </c>
    </row>
    <row r="4702" spans="1:14" x14ac:dyDescent="0.25">
      <c r="A4702" s="2">
        <v>1</v>
      </c>
      <c r="B4702" s="2">
        <v>2016</v>
      </c>
      <c r="C4702" t="s">
        <v>392</v>
      </c>
      <c r="D4702" t="s">
        <v>169</v>
      </c>
      <c r="E4702" s="2">
        <v>1</v>
      </c>
      <c r="F4702" s="2">
        <v>1</v>
      </c>
      <c r="G4702" t="s">
        <v>382</v>
      </c>
      <c r="H4702" t="s">
        <v>328</v>
      </c>
      <c r="I4702" t="s">
        <v>10</v>
      </c>
      <c r="J4702" t="s">
        <v>159</v>
      </c>
      <c r="K4702" s="3"/>
      <c r="L4702" t="s">
        <v>52</v>
      </c>
      <c r="M4702" t="s">
        <v>160</v>
      </c>
    </row>
    <row r="4703" spans="1:14" x14ac:dyDescent="0.25">
      <c r="A4703" s="2">
        <v>1</v>
      </c>
      <c r="B4703" s="2">
        <v>2016</v>
      </c>
      <c r="C4703" t="s">
        <v>392</v>
      </c>
      <c r="D4703" t="s">
        <v>169</v>
      </c>
      <c r="E4703" s="2">
        <v>1</v>
      </c>
      <c r="F4703" s="2">
        <v>1</v>
      </c>
      <c r="G4703" t="s">
        <v>382</v>
      </c>
      <c r="H4703" t="s">
        <v>328</v>
      </c>
      <c r="I4703" t="s">
        <v>10</v>
      </c>
      <c r="J4703" t="s">
        <v>161</v>
      </c>
      <c r="K4703" s="3"/>
      <c r="L4703" t="s">
        <v>52</v>
      </c>
      <c r="M4703" t="s">
        <v>162</v>
      </c>
    </row>
    <row r="4704" spans="1:14" x14ac:dyDescent="0.25">
      <c r="A4704" s="2">
        <v>1</v>
      </c>
      <c r="B4704" s="2">
        <v>2016</v>
      </c>
      <c r="C4704" t="s">
        <v>392</v>
      </c>
      <c r="D4704" t="s">
        <v>169</v>
      </c>
      <c r="E4704" s="2">
        <v>1</v>
      </c>
      <c r="F4704" s="2">
        <v>1</v>
      </c>
      <c r="G4704" t="s">
        <v>382</v>
      </c>
      <c r="H4704" t="s">
        <v>328</v>
      </c>
      <c r="I4704" t="s">
        <v>10</v>
      </c>
      <c r="J4704" t="s">
        <v>163</v>
      </c>
      <c r="K4704" s="2">
        <v>1</v>
      </c>
      <c r="L4704" t="s">
        <v>52</v>
      </c>
      <c r="M4704" t="s">
        <v>164</v>
      </c>
      <c r="N4704" t="s">
        <v>165</v>
      </c>
    </row>
    <row r="4705" spans="1:14" x14ac:dyDescent="0.25">
      <c r="A4705" s="2">
        <v>1</v>
      </c>
      <c r="B4705" s="2">
        <v>2016</v>
      </c>
      <c r="C4705" t="s">
        <v>392</v>
      </c>
      <c r="D4705" t="s">
        <v>169</v>
      </c>
      <c r="E4705" s="2">
        <v>1</v>
      </c>
      <c r="F4705" s="2">
        <v>1</v>
      </c>
      <c r="G4705" t="s">
        <v>382</v>
      </c>
      <c r="H4705" t="s">
        <v>328</v>
      </c>
      <c r="I4705" t="s">
        <v>10</v>
      </c>
      <c r="J4705" t="s">
        <v>166</v>
      </c>
      <c r="K4705" s="2">
        <v>3</v>
      </c>
      <c r="L4705" t="s">
        <v>55</v>
      </c>
      <c r="M4705" t="s">
        <v>167</v>
      </c>
      <c r="N4705" t="s">
        <v>178</v>
      </c>
    </row>
    <row r="4706" spans="1:14" x14ac:dyDescent="0.25">
      <c r="A4706" s="2">
        <v>1</v>
      </c>
      <c r="B4706" s="2">
        <v>2016</v>
      </c>
      <c r="C4706" t="s">
        <v>393</v>
      </c>
      <c r="D4706" t="s">
        <v>264</v>
      </c>
      <c r="E4706" s="2">
        <v>1</v>
      </c>
      <c r="F4706" s="2">
        <v>1</v>
      </c>
      <c r="G4706" t="s">
        <v>260</v>
      </c>
      <c r="H4706" t="s">
        <v>261</v>
      </c>
      <c r="I4706" t="s">
        <v>10</v>
      </c>
      <c r="J4706" t="s">
        <v>51</v>
      </c>
      <c r="K4706" s="2">
        <v>6</v>
      </c>
      <c r="L4706" t="s">
        <v>52</v>
      </c>
      <c r="M4706" t="s">
        <v>53</v>
      </c>
      <c r="N4706" t="s">
        <v>172</v>
      </c>
    </row>
    <row r="4707" spans="1:14" x14ac:dyDescent="0.25">
      <c r="A4707" s="2">
        <v>1</v>
      </c>
      <c r="B4707" s="2">
        <v>2016</v>
      </c>
      <c r="C4707" t="s">
        <v>393</v>
      </c>
      <c r="D4707" t="s">
        <v>264</v>
      </c>
      <c r="E4707" s="2">
        <v>1</v>
      </c>
      <c r="F4707" s="2">
        <v>1</v>
      </c>
      <c r="G4707" t="s">
        <v>260</v>
      </c>
      <c r="H4707" t="s">
        <v>261</v>
      </c>
      <c r="I4707" t="s">
        <v>10</v>
      </c>
      <c r="J4707" t="s">
        <v>54</v>
      </c>
      <c r="K4707" s="2">
        <v>3</v>
      </c>
      <c r="L4707" t="s">
        <v>55</v>
      </c>
      <c r="M4707" t="s">
        <v>56</v>
      </c>
      <c r="N4707" t="s">
        <v>178</v>
      </c>
    </row>
    <row r="4708" spans="1:14" x14ac:dyDescent="0.25">
      <c r="A4708" s="2">
        <v>1</v>
      </c>
      <c r="B4708" s="2">
        <v>2016</v>
      </c>
      <c r="C4708" t="s">
        <v>393</v>
      </c>
      <c r="D4708" t="s">
        <v>264</v>
      </c>
      <c r="E4708" s="2">
        <v>1</v>
      </c>
      <c r="F4708" s="2">
        <v>1</v>
      </c>
      <c r="G4708" t="s">
        <v>260</v>
      </c>
      <c r="H4708" t="s">
        <v>261</v>
      </c>
      <c r="I4708" t="s">
        <v>10</v>
      </c>
      <c r="J4708" t="s">
        <v>58</v>
      </c>
      <c r="K4708" s="2">
        <v>4</v>
      </c>
      <c r="L4708" t="s">
        <v>55</v>
      </c>
      <c r="M4708" t="s">
        <v>59</v>
      </c>
      <c r="N4708" t="s">
        <v>57</v>
      </c>
    </row>
    <row r="4709" spans="1:14" x14ac:dyDescent="0.25">
      <c r="A4709" s="2">
        <v>1</v>
      </c>
      <c r="B4709" s="2">
        <v>2016</v>
      </c>
      <c r="C4709" t="s">
        <v>393</v>
      </c>
      <c r="D4709" t="s">
        <v>264</v>
      </c>
      <c r="E4709" s="2">
        <v>1</v>
      </c>
      <c r="F4709" s="2">
        <v>1</v>
      </c>
      <c r="G4709" t="s">
        <v>260</v>
      </c>
      <c r="H4709" t="s">
        <v>261</v>
      </c>
      <c r="I4709" t="s">
        <v>10</v>
      </c>
      <c r="J4709" t="s">
        <v>60</v>
      </c>
      <c r="K4709" s="2">
        <v>2</v>
      </c>
      <c r="L4709" t="s">
        <v>61</v>
      </c>
      <c r="M4709" t="s">
        <v>62</v>
      </c>
      <c r="N4709" t="s">
        <v>63</v>
      </c>
    </row>
    <row r="4710" spans="1:14" x14ac:dyDescent="0.25">
      <c r="A4710" s="2">
        <v>1</v>
      </c>
      <c r="B4710" s="2">
        <v>2016</v>
      </c>
      <c r="C4710" t="s">
        <v>393</v>
      </c>
      <c r="D4710" t="s">
        <v>264</v>
      </c>
      <c r="E4710" s="2">
        <v>1</v>
      </c>
      <c r="F4710" s="2">
        <v>1</v>
      </c>
      <c r="G4710" t="s">
        <v>260</v>
      </c>
      <c r="H4710" t="s">
        <v>261</v>
      </c>
      <c r="I4710" t="s">
        <v>10</v>
      </c>
      <c r="J4710" t="s">
        <v>64</v>
      </c>
      <c r="K4710" s="2">
        <v>3</v>
      </c>
      <c r="L4710" t="s">
        <v>65</v>
      </c>
      <c r="M4710" t="s">
        <v>66</v>
      </c>
      <c r="N4710" t="s">
        <v>67</v>
      </c>
    </row>
    <row r="4711" spans="1:14" x14ac:dyDescent="0.25">
      <c r="A4711" s="2">
        <v>1</v>
      </c>
      <c r="B4711" s="2">
        <v>2016</v>
      </c>
      <c r="C4711" t="s">
        <v>393</v>
      </c>
      <c r="D4711" t="s">
        <v>264</v>
      </c>
      <c r="E4711" s="2">
        <v>1</v>
      </c>
      <c r="F4711" s="2">
        <v>1</v>
      </c>
      <c r="G4711" t="s">
        <v>260</v>
      </c>
      <c r="H4711" t="s">
        <v>261</v>
      </c>
      <c r="I4711" t="s">
        <v>10</v>
      </c>
      <c r="J4711" t="s">
        <v>68</v>
      </c>
      <c r="K4711" s="2">
        <v>3</v>
      </c>
      <c r="L4711" t="s">
        <v>65</v>
      </c>
      <c r="M4711" t="s">
        <v>69</v>
      </c>
      <c r="N4711" t="s">
        <v>67</v>
      </c>
    </row>
    <row r="4712" spans="1:14" x14ac:dyDescent="0.25">
      <c r="A4712" s="2">
        <v>1</v>
      </c>
      <c r="B4712" s="2">
        <v>2016</v>
      </c>
      <c r="C4712" t="s">
        <v>393</v>
      </c>
      <c r="D4712" t="s">
        <v>264</v>
      </c>
      <c r="E4712" s="2">
        <v>1</v>
      </c>
      <c r="F4712" s="2">
        <v>1</v>
      </c>
      <c r="G4712" t="s">
        <v>260</v>
      </c>
      <c r="H4712" t="s">
        <v>261</v>
      </c>
      <c r="I4712" t="s">
        <v>10</v>
      </c>
      <c r="J4712" t="s">
        <v>70</v>
      </c>
      <c r="K4712" s="2">
        <v>3</v>
      </c>
      <c r="L4712" t="s">
        <v>65</v>
      </c>
      <c r="M4712" t="s">
        <v>71</v>
      </c>
      <c r="N4712" t="s">
        <v>67</v>
      </c>
    </row>
    <row r="4713" spans="1:14" x14ac:dyDescent="0.25">
      <c r="A4713" s="2">
        <v>1</v>
      </c>
      <c r="B4713" s="2">
        <v>2016</v>
      </c>
      <c r="C4713" t="s">
        <v>393</v>
      </c>
      <c r="D4713" t="s">
        <v>264</v>
      </c>
      <c r="E4713" s="2">
        <v>1</v>
      </c>
      <c r="F4713" s="2">
        <v>1</v>
      </c>
      <c r="G4713" t="s">
        <v>260</v>
      </c>
      <c r="H4713" t="s">
        <v>261</v>
      </c>
      <c r="I4713" t="s">
        <v>10</v>
      </c>
      <c r="J4713" t="s">
        <v>72</v>
      </c>
      <c r="K4713" s="2">
        <v>1</v>
      </c>
      <c r="L4713" t="s">
        <v>52</v>
      </c>
      <c r="M4713" t="s">
        <v>73</v>
      </c>
      <c r="N4713" t="s">
        <v>177</v>
      </c>
    </row>
    <row r="4714" spans="1:14" x14ac:dyDescent="0.25">
      <c r="A4714" s="2">
        <v>1</v>
      </c>
      <c r="B4714" s="2">
        <v>2016</v>
      </c>
      <c r="C4714" t="s">
        <v>393</v>
      </c>
      <c r="D4714" t="s">
        <v>264</v>
      </c>
      <c r="E4714" s="2">
        <v>1</v>
      </c>
      <c r="F4714" s="2">
        <v>1</v>
      </c>
      <c r="G4714" t="s">
        <v>260</v>
      </c>
      <c r="H4714" t="s">
        <v>261</v>
      </c>
      <c r="I4714" t="s">
        <v>10</v>
      </c>
      <c r="J4714" t="s">
        <v>74</v>
      </c>
      <c r="K4714" s="2">
        <v>1</v>
      </c>
      <c r="L4714" t="s">
        <v>75</v>
      </c>
      <c r="M4714" t="s">
        <v>76</v>
      </c>
      <c r="N4714" t="s">
        <v>77</v>
      </c>
    </row>
    <row r="4715" spans="1:14" x14ac:dyDescent="0.25">
      <c r="A4715" s="2">
        <v>1</v>
      </c>
      <c r="B4715" s="2">
        <v>2016</v>
      </c>
      <c r="C4715" t="s">
        <v>393</v>
      </c>
      <c r="D4715" t="s">
        <v>264</v>
      </c>
      <c r="E4715" s="2">
        <v>1</v>
      </c>
      <c r="F4715" s="2">
        <v>1</v>
      </c>
      <c r="G4715" t="s">
        <v>260</v>
      </c>
      <c r="H4715" t="s">
        <v>261</v>
      </c>
      <c r="I4715" t="s">
        <v>10</v>
      </c>
      <c r="J4715" t="s">
        <v>78</v>
      </c>
      <c r="K4715" s="2">
        <v>4</v>
      </c>
      <c r="L4715" t="s">
        <v>75</v>
      </c>
      <c r="M4715" t="s">
        <v>79</v>
      </c>
      <c r="N4715" t="s">
        <v>174</v>
      </c>
    </row>
    <row r="4716" spans="1:14" x14ac:dyDescent="0.25">
      <c r="A4716" s="2">
        <v>1</v>
      </c>
      <c r="B4716" s="2">
        <v>2016</v>
      </c>
      <c r="C4716" t="s">
        <v>393</v>
      </c>
      <c r="D4716" t="s">
        <v>264</v>
      </c>
      <c r="E4716" s="2">
        <v>1</v>
      </c>
      <c r="F4716" s="2">
        <v>1</v>
      </c>
      <c r="G4716" t="s">
        <v>260</v>
      </c>
      <c r="H4716" t="s">
        <v>261</v>
      </c>
      <c r="I4716" t="s">
        <v>10</v>
      </c>
      <c r="J4716" t="s">
        <v>81</v>
      </c>
      <c r="K4716" s="2">
        <v>2</v>
      </c>
      <c r="L4716" t="s">
        <v>75</v>
      </c>
      <c r="M4716" t="s">
        <v>82</v>
      </c>
      <c r="N4716" t="s">
        <v>175</v>
      </c>
    </row>
    <row r="4717" spans="1:14" x14ac:dyDescent="0.25">
      <c r="A4717" s="2">
        <v>1</v>
      </c>
      <c r="B4717" s="2">
        <v>2016</v>
      </c>
      <c r="C4717" t="s">
        <v>393</v>
      </c>
      <c r="D4717" t="s">
        <v>264</v>
      </c>
      <c r="E4717" s="2">
        <v>1</v>
      </c>
      <c r="F4717" s="2">
        <v>1</v>
      </c>
      <c r="G4717" t="s">
        <v>260</v>
      </c>
      <c r="H4717" t="s">
        <v>261</v>
      </c>
      <c r="I4717" t="s">
        <v>10</v>
      </c>
      <c r="J4717" t="s">
        <v>84</v>
      </c>
      <c r="K4717" s="2">
        <v>4</v>
      </c>
      <c r="L4717" t="s">
        <v>85</v>
      </c>
      <c r="M4717" t="s">
        <v>86</v>
      </c>
      <c r="N4717" t="s">
        <v>87</v>
      </c>
    </row>
    <row r="4718" spans="1:14" x14ac:dyDescent="0.25">
      <c r="A4718" s="2">
        <v>1</v>
      </c>
      <c r="B4718" s="2">
        <v>2016</v>
      </c>
      <c r="C4718" t="s">
        <v>393</v>
      </c>
      <c r="D4718" t="s">
        <v>264</v>
      </c>
      <c r="E4718" s="2">
        <v>1</v>
      </c>
      <c r="F4718" s="2">
        <v>1</v>
      </c>
      <c r="G4718" t="s">
        <v>260</v>
      </c>
      <c r="H4718" t="s">
        <v>261</v>
      </c>
      <c r="I4718" t="s">
        <v>10</v>
      </c>
      <c r="J4718" t="s">
        <v>88</v>
      </c>
      <c r="K4718" s="2">
        <v>4</v>
      </c>
      <c r="L4718" t="s">
        <v>85</v>
      </c>
      <c r="M4718" t="s">
        <v>89</v>
      </c>
      <c r="N4718" t="s">
        <v>87</v>
      </c>
    </row>
    <row r="4719" spans="1:14" x14ac:dyDescent="0.25">
      <c r="A4719" s="2">
        <v>1</v>
      </c>
      <c r="B4719" s="2">
        <v>2016</v>
      </c>
      <c r="C4719" t="s">
        <v>393</v>
      </c>
      <c r="D4719" t="s">
        <v>264</v>
      </c>
      <c r="E4719" s="2">
        <v>1</v>
      </c>
      <c r="F4719" s="2">
        <v>1</v>
      </c>
      <c r="G4719" t="s">
        <v>260</v>
      </c>
      <c r="H4719" t="s">
        <v>261</v>
      </c>
      <c r="I4719" t="s">
        <v>10</v>
      </c>
      <c r="J4719" t="s">
        <v>90</v>
      </c>
      <c r="K4719" s="2">
        <v>3</v>
      </c>
      <c r="L4719" t="s">
        <v>75</v>
      </c>
      <c r="M4719" t="s">
        <v>91</v>
      </c>
      <c r="N4719" t="s">
        <v>95</v>
      </c>
    </row>
    <row r="4720" spans="1:14" x14ac:dyDescent="0.25">
      <c r="A4720" s="2">
        <v>1</v>
      </c>
      <c r="B4720" s="2">
        <v>2016</v>
      </c>
      <c r="C4720" t="s">
        <v>393</v>
      </c>
      <c r="D4720" t="s">
        <v>264</v>
      </c>
      <c r="E4720" s="2">
        <v>1</v>
      </c>
      <c r="F4720" s="2">
        <v>1</v>
      </c>
      <c r="G4720" t="s">
        <v>260</v>
      </c>
      <c r="H4720" t="s">
        <v>261</v>
      </c>
      <c r="I4720" t="s">
        <v>10</v>
      </c>
      <c r="J4720" t="s">
        <v>93</v>
      </c>
      <c r="K4720" s="2">
        <v>2</v>
      </c>
      <c r="L4720" t="s">
        <v>75</v>
      </c>
      <c r="M4720" t="s">
        <v>94</v>
      </c>
      <c r="N4720" t="s">
        <v>176</v>
      </c>
    </row>
    <row r="4721" spans="1:14" x14ac:dyDescent="0.25">
      <c r="A4721" s="2">
        <v>1</v>
      </c>
      <c r="B4721" s="2">
        <v>2016</v>
      </c>
      <c r="C4721" t="s">
        <v>393</v>
      </c>
      <c r="D4721" t="s">
        <v>264</v>
      </c>
      <c r="E4721" s="2">
        <v>1</v>
      </c>
      <c r="F4721" s="2">
        <v>1</v>
      </c>
      <c r="G4721" t="s">
        <v>260</v>
      </c>
      <c r="H4721" t="s">
        <v>261</v>
      </c>
      <c r="I4721" t="s">
        <v>10</v>
      </c>
      <c r="J4721" t="s">
        <v>96</v>
      </c>
      <c r="K4721" s="2">
        <v>3</v>
      </c>
      <c r="L4721" t="s">
        <v>75</v>
      </c>
      <c r="M4721" t="s">
        <v>97</v>
      </c>
      <c r="N4721" t="s">
        <v>95</v>
      </c>
    </row>
    <row r="4722" spans="1:14" x14ac:dyDescent="0.25">
      <c r="A4722" s="2">
        <v>1</v>
      </c>
      <c r="B4722" s="2">
        <v>2016</v>
      </c>
      <c r="C4722" t="s">
        <v>393</v>
      </c>
      <c r="D4722" t="s">
        <v>264</v>
      </c>
      <c r="E4722" s="2">
        <v>1</v>
      </c>
      <c r="F4722" s="2">
        <v>1</v>
      </c>
      <c r="G4722" t="s">
        <v>260</v>
      </c>
      <c r="H4722" t="s">
        <v>261</v>
      </c>
      <c r="I4722" t="s">
        <v>10</v>
      </c>
      <c r="J4722" t="s">
        <v>98</v>
      </c>
      <c r="K4722" s="2">
        <v>4</v>
      </c>
      <c r="L4722" t="s">
        <v>85</v>
      </c>
      <c r="M4722" t="s">
        <v>99</v>
      </c>
      <c r="N4722" t="s">
        <v>87</v>
      </c>
    </row>
    <row r="4723" spans="1:14" x14ac:dyDescent="0.25">
      <c r="A4723" s="2">
        <v>1</v>
      </c>
      <c r="B4723" s="2">
        <v>2016</v>
      </c>
      <c r="C4723" t="s">
        <v>393</v>
      </c>
      <c r="D4723" t="s">
        <v>264</v>
      </c>
      <c r="E4723" s="2">
        <v>1</v>
      </c>
      <c r="F4723" s="2">
        <v>1</v>
      </c>
      <c r="G4723" t="s">
        <v>260</v>
      </c>
      <c r="H4723" t="s">
        <v>261</v>
      </c>
      <c r="I4723" t="s">
        <v>10</v>
      </c>
      <c r="J4723" t="s">
        <v>100</v>
      </c>
      <c r="K4723" s="3"/>
      <c r="L4723" t="s">
        <v>61</v>
      </c>
      <c r="M4723" t="s">
        <v>101</v>
      </c>
    </row>
    <row r="4724" spans="1:14" x14ac:dyDescent="0.25">
      <c r="A4724" s="2">
        <v>1</v>
      </c>
      <c r="B4724" s="2">
        <v>2016</v>
      </c>
      <c r="C4724" t="s">
        <v>393</v>
      </c>
      <c r="D4724" t="s">
        <v>264</v>
      </c>
      <c r="E4724" s="2">
        <v>1</v>
      </c>
      <c r="F4724" s="2">
        <v>1</v>
      </c>
      <c r="G4724" t="s">
        <v>260</v>
      </c>
      <c r="H4724" t="s">
        <v>261</v>
      </c>
      <c r="I4724" t="s">
        <v>10</v>
      </c>
      <c r="J4724" t="s">
        <v>102</v>
      </c>
      <c r="K4724" s="3"/>
      <c r="L4724" t="s">
        <v>61</v>
      </c>
      <c r="M4724" t="s">
        <v>103</v>
      </c>
    </row>
    <row r="4725" spans="1:14" x14ac:dyDescent="0.25">
      <c r="A4725" s="2">
        <v>1</v>
      </c>
      <c r="B4725" s="2">
        <v>2016</v>
      </c>
      <c r="C4725" t="s">
        <v>393</v>
      </c>
      <c r="D4725" t="s">
        <v>264</v>
      </c>
      <c r="E4725" s="2">
        <v>1</v>
      </c>
      <c r="F4725" s="2">
        <v>1</v>
      </c>
      <c r="G4725" t="s">
        <v>260</v>
      </c>
      <c r="H4725" t="s">
        <v>261</v>
      </c>
      <c r="I4725" t="s">
        <v>10</v>
      </c>
      <c r="J4725" t="s">
        <v>104</v>
      </c>
      <c r="K4725" s="3"/>
      <c r="L4725" t="s">
        <v>61</v>
      </c>
      <c r="M4725" t="s">
        <v>105</v>
      </c>
    </row>
    <row r="4726" spans="1:14" x14ac:dyDescent="0.25">
      <c r="A4726" s="2">
        <v>1</v>
      </c>
      <c r="B4726" s="2">
        <v>2016</v>
      </c>
      <c r="C4726" t="s">
        <v>393</v>
      </c>
      <c r="D4726" t="s">
        <v>264</v>
      </c>
      <c r="E4726" s="2">
        <v>1</v>
      </c>
      <c r="F4726" s="2">
        <v>1</v>
      </c>
      <c r="G4726" t="s">
        <v>260</v>
      </c>
      <c r="H4726" t="s">
        <v>261</v>
      </c>
      <c r="I4726" t="s">
        <v>10</v>
      </c>
      <c r="J4726" t="s">
        <v>106</v>
      </c>
      <c r="K4726" s="3"/>
      <c r="L4726" t="s">
        <v>61</v>
      </c>
      <c r="M4726" t="s">
        <v>107</v>
      </c>
    </row>
    <row r="4727" spans="1:14" x14ac:dyDescent="0.25">
      <c r="A4727" s="2">
        <v>1</v>
      </c>
      <c r="B4727" s="2">
        <v>2016</v>
      </c>
      <c r="C4727" t="s">
        <v>393</v>
      </c>
      <c r="D4727" t="s">
        <v>264</v>
      </c>
      <c r="E4727" s="2">
        <v>1</v>
      </c>
      <c r="F4727" s="2">
        <v>1</v>
      </c>
      <c r="G4727" t="s">
        <v>260</v>
      </c>
      <c r="H4727" t="s">
        <v>261</v>
      </c>
      <c r="I4727" t="s">
        <v>10</v>
      </c>
      <c r="J4727" t="s">
        <v>108</v>
      </c>
      <c r="K4727" s="3"/>
      <c r="L4727" t="s">
        <v>61</v>
      </c>
      <c r="M4727" t="s">
        <v>109</v>
      </c>
    </row>
    <row r="4728" spans="1:14" x14ac:dyDescent="0.25">
      <c r="A4728" s="2">
        <v>1</v>
      </c>
      <c r="B4728" s="2">
        <v>2016</v>
      </c>
      <c r="C4728" t="s">
        <v>393</v>
      </c>
      <c r="D4728" t="s">
        <v>264</v>
      </c>
      <c r="E4728" s="2">
        <v>1</v>
      </c>
      <c r="F4728" s="2">
        <v>1</v>
      </c>
      <c r="G4728" t="s">
        <v>260</v>
      </c>
      <c r="H4728" t="s">
        <v>261</v>
      </c>
      <c r="I4728" t="s">
        <v>10</v>
      </c>
      <c r="J4728" t="s">
        <v>110</v>
      </c>
      <c r="K4728" s="3"/>
      <c r="L4728" t="s">
        <v>61</v>
      </c>
      <c r="M4728" t="s">
        <v>111</v>
      </c>
    </row>
    <row r="4729" spans="1:14" x14ac:dyDescent="0.25">
      <c r="A4729" s="2">
        <v>1</v>
      </c>
      <c r="B4729" s="2">
        <v>2016</v>
      </c>
      <c r="C4729" t="s">
        <v>393</v>
      </c>
      <c r="D4729" t="s">
        <v>264</v>
      </c>
      <c r="E4729" s="2">
        <v>1</v>
      </c>
      <c r="F4729" s="2">
        <v>1</v>
      </c>
      <c r="G4729" t="s">
        <v>260</v>
      </c>
      <c r="H4729" t="s">
        <v>261</v>
      </c>
      <c r="I4729" t="s">
        <v>10</v>
      </c>
      <c r="J4729" t="s">
        <v>112</v>
      </c>
      <c r="K4729" s="3"/>
      <c r="L4729" t="s">
        <v>61</v>
      </c>
      <c r="M4729" t="s">
        <v>113</v>
      </c>
    </row>
    <row r="4730" spans="1:14" x14ac:dyDescent="0.25">
      <c r="A4730" s="2">
        <v>1</v>
      </c>
      <c r="B4730" s="2">
        <v>2016</v>
      </c>
      <c r="C4730" t="s">
        <v>393</v>
      </c>
      <c r="D4730" t="s">
        <v>264</v>
      </c>
      <c r="E4730" s="2">
        <v>1</v>
      </c>
      <c r="F4730" s="2">
        <v>1</v>
      </c>
      <c r="G4730" t="s">
        <v>260</v>
      </c>
      <c r="H4730" t="s">
        <v>261</v>
      </c>
      <c r="I4730" t="s">
        <v>10</v>
      </c>
      <c r="J4730" t="s">
        <v>114</v>
      </c>
      <c r="K4730" s="3"/>
      <c r="L4730" t="s">
        <v>61</v>
      </c>
      <c r="M4730" t="s">
        <v>115</v>
      </c>
    </row>
    <row r="4731" spans="1:14" x14ac:dyDescent="0.25">
      <c r="A4731" s="2">
        <v>1</v>
      </c>
      <c r="B4731" s="2">
        <v>2016</v>
      </c>
      <c r="C4731" t="s">
        <v>393</v>
      </c>
      <c r="D4731" t="s">
        <v>264</v>
      </c>
      <c r="E4731" s="2">
        <v>1</v>
      </c>
      <c r="F4731" s="2">
        <v>1</v>
      </c>
      <c r="G4731" t="s">
        <v>260</v>
      </c>
      <c r="H4731" t="s">
        <v>261</v>
      </c>
      <c r="I4731" t="s">
        <v>10</v>
      </c>
      <c r="J4731" t="s">
        <v>116</v>
      </c>
      <c r="K4731" s="2">
        <v>3</v>
      </c>
      <c r="L4731" t="s">
        <v>65</v>
      </c>
      <c r="M4731" t="s">
        <v>117</v>
      </c>
      <c r="N4731" t="s">
        <v>67</v>
      </c>
    </row>
    <row r="4732" spans="1:14" x14ac:dyDescent="0.25">
      <c r="A4732" s="2">
        <v>1</v>
      </c>
      <c r="B4732" s="2">
        <v>2016</v>
      </c>
      <c r="C4732" t="s">
        <v>393</v>
      </c>
      <c r="D4732" t="s">
        <v>264</v>
      </c>
      <c r="E4732" s="2">
        <v>1</v>
      </c>
      <c r="F4732" s="2">
        <v>1</v>
      </c>
      <c r="G4732" t="s">
        <v>260</v>
      </c>
      <c r="H4732" t="s">
        <v>261</v>
      </c>
      <c r="I4732" t="s">
        <v>10</v>
      </c>
      <c r="J4732" t="s">
        <v>118</v>
      </c>
      <c r="K4732" s="2">
        <v>4</v>
      </c>
      <c r="L4732" t="s">
        <v>55</v>
      </c>
      <c r="M4732" t="s">
        <v>119</v>
      </c>
      <c r="N4732" t="s">
        <v>57</v>
      </c>
    </row>
    <row r="4733" spans="1:14" x14ac:dyDescent="0.25">
      <c r="A4733" s="2">
        <v>1</v>
      </c>
      <c r="B4733" s="2">
        <v>2016</v>
      </c>
      <c r="C4733" t="s">
        <v>393</v>
      </c>
      <c r="D4733" t="s">
        <v>264</v>
      </c>
      <c r="E4733" s="2">
        <v>1</v>
      </c>
      <c r="F4733" s="2">
        <v>1</v>
      </c>
      <c r="G4733" t="s">
        <v>260</v>
      </c>
      <c r="H4733" t="s">
        <v>261</v>
      </c>
      <c r="I4733" t="s">
        <v>10</v>
      </c>
      <c r="J4733" t="s">
        <v>120</v>
      </c>
      <c r="K4733" s="2">
        <v>3</v>
      </c>
      <c r="L4733" t="s">
        <v>65</v>
      </c>
      <c r="M4733" t="s">
        <v>121</v>
      </c>
      <c r="N4733" t="s">
        <v>67</v>
      </c>
    </row>
    <row r="4734" spans="1:14" x14ac:dyDescent="0.25">
      <c r="A4734" s="2">
        <v>1</v>
      </c>
      <c r="B4734" s="2">
        <v>2016</v>
      </c>
      <c r="C4734" t="s">
        <v>393</v>
      </c>
      <c r="D4734" t="s">
        <v>264</v>
      </c>
      <c r="E4734" s="2">
        <v>1</v>
      </c>
      <c r="F4734" s="2">
        <v>1</v>
      </c>
      <c r="G4734" t="s">
        <v>260</v>
      </c>
      <c r="H4734" t="s">
        <v>261</v>
      </c>
      <c r="I4734" t="s">
        <v>10</v>
      </c>
      <c r="J4734" t="s">
        <v>122</v>
      </c>
      <c r="K4734" s="2">
        <v>4</v>
      </c>
      <c r="L4734" t="s">
        <v>85</v>
      </c>
      <c r="M4734" t="s">
        <v>123</v>
      </c>
      <c r="N4734" t="s">
        <v>87</v>
      </c>
    </row>
    <row r="4735" spans="1:14" x14ac:dyDescent="0.25">
      <c r="A4735" s="2">
        <v>1</v>
      </c>
      <c r="B4735" s="2">
        <v>2016</v>
      </c>
      <c r="C4735" t="s">
        <v>393</v>
      </c>
      <c r="D4735" t="s">
        <v>264</v>
      </c>
      <c r="E4735" s="2">
        <v>1</v>
      </c>
      <c r="F4735" s="2">
        <v>1</v>
      </c>
      <c r="G4735" t="s">
        <v>260</v>
      </c>
      <c r="H4735" t="s">
        <v>261</v>
      </c>
      <c r="I4735" t="s">
        <v>10</v>
      </c>
      <c r="J4735" t="s">
        <v>124</v>
      </c>
      <c r="K4735" s="2">
        <v>4</v>
      </c>
      <c r="L4735" t="s">
        <v>85</v>
      </c>
      <c r="M4735" t="s">
        <v>125</v>
      </c>
      <c r="N4735" t="s">
        <v>87</v>
      </c>
    </row>
    <row r="4736" spans="1:14" x14ac:dyDescent="0.25">
      <c r="A4736" s="2">
        <v>1</v>
      </c>
      <c r="B4736" s="2">
        <v>2016</v>
      </c>
      <c r="C4736" t="s">
        <v>393</v>
      </c>
      <c r="D4736" t="s">
        <v>264</v>
      </c>
      <c r="E4736" s="2">
        <v>1</v>
      </c>
      <c r="F4736" s="2">
        <v>1</v>
      </c>
      <c r="G4736" t="s">
        <v>260</v>
      </c>
      <c r="H4736" t="s">
        <v>261</v>
      </c>
      <c r="I4736" t="s">
        <v>10</v>
      </c>
      <c r="J4736" t="s">
        <v>127</v>
      </c>
      <c r="K4736" s="2">
        <v>4</v>
      </c>
      <c r="L4736" t="s">
        <v>85</v>
      </c>
      <c r="M4736" t="s">
        <v>128</v>
      </c>
      <c r="N4736" t="s">
        <v>87</v>
      </c>
    </row>
    <row r="4737" spans="1:14" x14ac:dyDescent="0.25">
      <c r="A4737" s="2">
        <v>1</v>
      </c>
      <c r="B4737" s="2">
        <v>2016</v>
      </c>
      <c r="C4737" t="s">
        <v>393</v>
      </c>
      <c r="D4737" t="s">
        <v>264</v>
      </c>
      <c r="E4737" s="2">
        <v>1</v>
      </c>
      <c r="F4737" s="2">
        <v>1</v>
      </c>
      <c r="G4737" t="s">
        <v>260</v>
      </c>
      <c r="H4737" t="s">
        <v>261</v>
      </c>
      <c r="I4737" t="s">
        <v>10</v>
      </c>
      <c r="J4737" t="s">
        <v>129</v>
      </c>
      <c r="K4737" s="2">
        <v>4</v>
      </c>
      <c r="L4737" t="s">
        <v>85</v>
      </c>
      <c r="M4737" t="s">
        <v>130</v>
      </c>
      <c r="N4737" t="s">
        <v>87</v>
      </c>
    </row>
    <row r="4738" spans="1:14" x14ac:dyDescent="0.25">
      <c r="A4738" s="2">
        <v>1</v>
      </c>
      <c r="B4738" s="2">
        <v>2016</v>
      </c>
      <c r="C4738" t="s">
        <v>393</v>
      </c>
      <c r="D4738" t="s">
        <v>264</v>
      </c>
      <c r="E4738" s="2">
        <v>1</v>
      </c>
      <c r="F4738" s="2">
        <v>1</v>
      </c>
      <c r="G4738" t="s">
        <v>260</v>
      </c>
      <c r="H4738" t="s">
        <v>261</v>
      </c>
      <c r="I4738" t="s">
        <v>10</v>
      </c>
      <c r="J4738" t="s">
        <v>131</v>
      </c>
      <c r="K4738" s="2">
        <v>4</v>
      </c>
      <c r="L4738" t="s">
        <v>85</v>
      </c>
      <c r="M4738" t="s">
        <v>132</v>
      </c>
      <c r="N4738" t="s">
        <v>87</v>
      </c>
    </row>
    <row r="4739" spans="1:14" x14ac:dyDescent="0.25">
      <c r="A4739" s="2">
        <v>1</v>
      </c>
      <c r="B4739" s="2">
        <v>2016</v>
      </c>
      <c r="C4739" t="s">
        <v>393</v>
      </c>
      <c r="D4739" t="s">
        <v>264</v>
      </c>
      <c r="E4739" s="2">
        <v>1</v>
      </c>
      <c r="F4739" s="2">
        <v>1</v>
      </c>
      <c r="G4739" t="s">
        <v>260</v>
      </c>
      <c r="H4739" t="s">
        <v>261</v>
      </c>
      <c r="I4739" t="s">
        <v>10</v>
      </c>
      <c r="J4739" t="s">
        <v>133</v>
      </c>
      <c r="K4739" s="2">
        <v>1</v>
      </c>
      <c r="L4739" t="s">
        <v>52</v>
      </c>
      <c r="M4739" t="s">
        <v>134</v>
      </c>
      <c r="N4739" t="s">
        <v>177</v>
      </c>
    </row>
    <row r="4740" spans="1:14" x14ac:dyDescent="0.25">
      <c r="A4740" s="2">
        <v>1</v>
      </c>
      <c r="B4740" s="2">
        <v>2016</v>
      </c>
      <c r="C4740" t="s">
        <v>393</v>
      </c>
      <c r="D4740" t="s">
        <v>264</v>
      </c>
      <c r="E4740" s="2">
        <v>1</v>
      </c>
      <c r="F4740" s="2">
        <v>1</v>
      </c>
      <c r="G4740" t="s">
        <v>260</v>
      </c>
      <c r="H4740" t="s">
        <v>261</v>
      </c>
      <c r="I4740" t="s">
        <v>10</v>
      </c>
      <c r="J4740" t="s">
        <v>135</v>
      </c>
      <c r="K4740" s="2">
        <v>4</v>
      </c>
      <c r="L4740" t="s">
        <v>55</v>
      </c>
      <c r="M4740" t="s">
        <v>136</v>
      </c>
      <c r="N4740" t="s">
        <v>57</v>
      </c>
    </row>
    <row r="4741" spans="1:14" x14ac:dyDescent="0.25">
      <c r="A4741" s="2">
        <v>1</v>
      </c>
      <c r="B4741" s="2">
        <v>2016</v>
      </c>
      <c r="C4741" t="s">
        <v>393</v>
      </c>
      <c r="D4741" t="s">
        <v>264</v>
      </c>
      <c r="E4741" s="2">
        <v>1</v>
      </c>
      <c r="F4741" s="2">
        <v>1</v>
      </c>
      <c r="G4741" t="s">
        <v>260</v>
      </c>
      <c r="H4741" t="s">
        <v>261</v>
      </c>
      <c r="I4741" t="s">
        <v>10</v>
      </c>
      <c r="J4741" t="s">
        <v>137</v>
      </c>
      <c r="K4741" s="2">
        <v>4</v>
      </c>
      <c r="L4741" t="s">
        <v>55</v>
      </c>
      <c r="M4741" t="s">
        <v>138</v>
      </c>
      <c r="N4741" t="s">
        <v>57</v>
      </c>
    </row>
    <row r="4742" spans="1:14" x14ac:dyDescent="0.25">
      <c r="A4742" s="2">
        <v>1</v>
      </c>
      <c r="B4742" s="2">
        <v>2016</v>
      </c>
      <c r="C4742" t="s">
        <v>393</v>
      </c>
      <c r="D4742" t="s">
        <v>264</v>
      </c>
      <c r="E4742" s="2">
        <v>1</v>
      </c>
      <c r="F4742" s="2">
        <v>1</v>
      </c>
      <c r="G4742" t="s">
        <v>260</v>
      </c>
      <c r="H4742" t="s">
        <v>261</v>
      </c>
      <c r="I4742" t="s">
        <v>10</v>
      </c>
      <c r="J4742" t="s">
        <v>139</v>
      </c>
      <c r="K4742" s="2">
        <v>4</v>
      </c>
      <c r="L4742" t="s">
        <v>85</v>
      </c>
      <c r="M4742" t="s">
        <v>140</v>
      </c>
      <c r="N4742" t="s">
        <v>87</v>
      </c>
    </row>
    <row r="4743" spans="1:14" x14ac:dyDescent="0.25">
      <c r="A4743" s="2">
        <v>1</v>
      </c>
      <c r="B4743" s="2">
        <v>2016</v>
      </c>
      <c r="C4743" t="s">
        <v>393</v>
      </c>
      <c r="D4743" t="s">
        <v>264</v>
      </c>
      <c r="E4743" s="2">
        <v>1</v>
      </c>
      <c r="F4743" s="2">
        <v>1</v>
      </c>
      <c r="G4743" t="s">
        <v>260</v>
      </c>
      <c r="H4743" t="s">
        <v>261</v>
      </c>
      <c r="I4743" t="s">
        <v>10</v>
      </c>
      <c r="J4743" t="s">
        <v>141</v>
      </c>
      <c r="K4743" s="2">
        <v>4</v>
      </c>
      <c r="L4743" t="s">
        <v>85</v>
      </c>
      <c r="M4743" t="s">
        <v>142</v>
      </c>
      <c r="N4743" t="s">
        <v>87</v>
      </c>
    </row>
    <row r="4744" spans="1:14" x14ac:dyDescent="0.25">
      <c r="A4744" s="2">
        <v>1</v>
      </c>
      <c r="B4744" s="2">
        <v>2016</v>
      </c>
      <c r="C4744" t="s">
        <v>393</v>
      </c>
      <c r="D4744" t="s">
        <v>264</v>
      </c>
      <c r="E4744" s="2">
        <v>1</v>
      </c>
      <c r="F4744" s="2">
        <v>1</v>
      </c>
      <c r="G4744" t="s">
        <v>260</v>
      </c>
      <c r="H4744" t="s">
        <v>261</v>
      </c>
      <c r="I4744" t="s">
        <v>10</v>
      </c>
      <c r="J4744" t="s">
        <v>143</v>
      </c>
      <c r="K4744" s="2">
        <v>4</v>
      </c>
      <c r="L4744" t="s">
        <v>85</v>
      </c>
      <c r="M4744" t="s">
        <v>144</v>
      </c>
      <c r="N4744" t="s">
        <v>87</v>
      </c>
    </row>
    <row r="4745" spans="1:14" x14ac:dyDescent="0.25">
      <c r="A4745" s="2">
        <v>1</v>
      </c>
      <c r="B4745" s="2">
        <v>2016</v>
      </c>
      <c r="C4745" t="s">
        <v>393</v>
      </c>
      <c r="D4745" t="s">
        <v>264</v>
      </c>
      <c r="E4745" s="2">
        <v>1</v>
      </c>
      <c r="F4745" s="2">
        <v>1</v>
      </c>
      <c r="G4745" t="s">
        <v>260</v>
      </c>
      <c r="H4745" t="s">
        <v>261</v>
      </c>
      <c r="I4745" t="s">
        <v>10</v>
      </c>
      <c r="J4745" t="s">
        <v>145</v>
      </c>
      <c r="K4745" s="2">
        <v>3</v>
      </c>
      <c r="L4745" t="s">
        <v>55</v>
      </c>
      <c r="M4745" t="s">
        <v>146</v>
      </c>
      <c r="N4745" t="s">
        <v>178</v>
      </c>
    </row>
    <row r="4746" spans="1:14" x14ac:dyDescent="0.25">
      <c r="A4746" s="2">
        <v>1</v>
      </c>
      <c r="B4746" s="2">
        <v>2016</v>
      </c>
      <c r="C4746" t="s">
        <v>393</v>
      </c>
      <c r="D4746" t="s">
        <v>264</v>
      </c>
      <c r="E4746" s="2">
        <v>1</v>
      </c>
      <c r="F4746" s="2">
        <v>1</v>
      </c>
      <c r="G4746" t="s">
        <v>260</v>
      </c>
      <c r="H4746" t="s">
        <v>261</v>
      </c>
      <c r="I4746" t="s">
        <v>10</v>
      </c>
      <c r="J4746" t="s">
        <v>147</v>
      </c>
      <c r="K4746" s="2">
        <v>3</v>
      </c>
      <c r="L4746" t="s">
        <v>55</v>
      </c>
      <c r="M4746" t="s">
        <v>148</v>
      </c>
      <c r="N4746" t="s">
        <v>178</v>
      </c>
    </row>
    <row r="4747" spans="1:14" x14ac:dyDescent="0.25">
      <c r="A4747" s="2">
        <v>1</v>
      </c>
      <c r="B4747" s="2">
        <v>2016</v>
      </c>
      <c r="C4747" t="s">
        <v>393</v>
      </c>
      <c r="D4747" t="s">
        <v>264</v>
      </c>
      <c r="E4747" s="2">
        <v>1</v>
      </c>
      <c r="F4747" s="2">
        <v>1</v>
      </c>
      <c r="G4747" t="s">
        <v>260</v>
      </c>
      <c r="H4747" t="s">
        <v>261</v>
      </c>
      <c r="I4747" t="s">
        <v>10</v>
      </c>
      <c r="J4747" t="s">
        <v>149</v>
      </c>
      <c r="K4747" s="2">
        <v>3</v>
      </c>
      <c r="L4747" t="s">
        <v>55</v>
      </c>
      <c r="M4747" t="s">
        <v>150</v>
      </c>
      <c r="N4747" t="s">
        <v>178</v>
      </c>
    </row>
    <row r="4748" spans="1:14" x14ac:dyDescent="0.25">
      <c r="A4748" s="2">
        <v>1</v>
      </c>
      <c r="B4748" s="2">
        <v>2016</v>
      </c>
      <c r="C4748" t="s">
        <v>393</v>
      </c>
      <c r="D4748" t="s">
        <v>264</v>
      </c>
      <c r="E4748" s="2">
        <v>1</v>
      </c>
      <c r="F4748" s="2">
        <v>1</v>
      </c>
      <c r="G4748" t="s">
        <v>260</v>
      </c>
      <c r="H4748" t="s">
        <v>261</v>
      </c>
      <c r="I4748" t="s">
        <v>10</v>
      </c>
      <c r="J4748" t="s">
        <v>151</v>
      </c>
      <c r="K4748" s="2">
        <v>9</v>
      </c>
      <c r="L4748" t="s">
        <v>52</v>
      </c>
      <c r="M4748" t="s">
        <v>152</v>
      </c>
      <c r="N4748" t="s">
        <v>188</v>
      </c>
    </row>
    <row r="4749" spans="1:14" x14ac:dyDescent="0.25">
      <c r="A4749" s="2">
        <v>1</v>
      </c>
      <c r="B4749" s="2">
        <v>2016</v>
      </c>
      <c r="C4749" t="s">
        <v>393</v>
      </c>
      <c r="D4749" t="s">
        <v>264</v>
      </c>
      <c r="E4749" s="2">
        <v>1</v>
      </c>
      <c r="F4749" s="2">
        <v>1</v>
      </c>
      <c r="G4749" t="s">
        <v>260</v>
      </c>
      <c r="H4749" t="s">
        <v>261</v>
      </c>
      <c r="I4749" t="s">
        <v>10</v>
      </c>
      <c r="J4749" t="s">
        <v>153</v>
      </c>
      <c r="K4749" s="2">
        <v>1</v>
      </c>
      <c r="L4749" t="s">
        <v>75</v>
      </c>
      <c r="M4749" t="s">
        <v>154</v>
      </c>
      <c r="N4749" t="s">
        <v>256</v>
      </c>
    </row>
    <row r="4750" spans="1:14" x14ac:dyDescent="0.25">
      <c r="A4750" s="2">
        <v>1</v>
      </c>
      <c r="B4750" s="2">
        <v>2016</v>
      </c>
      <c r="C4750" t="s">
        <v>393</v>
      </c>
      <c r="D4750" t="s">
        <v>264</v>
      </c>
      <c r="E4750" s="2">
        <v>1</v>
      </c>
      <c r="F4750" s="2">
        <v>1</v>
      </c>
      <c r="G4750" t="s">
        <v>260</v>
      </c>
      <c r="H4750" t="s">
        <v>261</v>
      </c>
      <c r="I4750" t="s">
        <v>10</v>
      </c>
      <c r="J4750" t="s">
        <v>156</v>
      </c>
      <c r="K4750" s="2">
        <v>2</v>
      </c>
      <c r="L4750" t="s">
        <v>75</v>
      </c>
      <c r="M4750" t="s">
        <v>157</v>
      </c>
      <c r="N4750" t="s">
        <v>222</v>
      </c>
    </row>
    <row r="4751" spans="1:14" x14ac:dyDescent="0.25">
      <c r="A4751" s="2">
        <v>1</v>
      </c>
      <c r="B4751" s="2">
        <v>2016</v>
      </c>
      <c r="C4751" t="s">
        <v>393</v>
      </c>
      <c r="D4751" t="s">
        <v>264</v>
      </c>
      <c r="E4751" s="2">
        <v>1</v>
      </c>
      <c r="F4751" s="2">
        <v>1</v>
      </c>
      <c r="G4751" t="s">
        <v>260</v>
      </c>
      <c r="H4751" t="s">
        <v>261</v>
      </c>
      <c r="I4751" t="s">
        <v>10</v>
      </c>
      <c r="J4751" t="s">
        <v>159</v>
      </c>
      <c r="K4751" s="3"/>
      <c r="L4751" t="s">
        <v>52</v>
      </c>
      <c r="M4751" t="s">
        <v>160</v>
      </c>
    </row>
    <row r="4752" spans="1:14" x14ac:dyDescent="0.25">
      <c r="A4752" s="2">
        <v>1</v>
      </c>
      <c r="B4752" s="2">
        <v>2016</v>
      </c>
      <c r="C4752" t="s">
        <v>393</v>
      </c>
      <c r="D4752" t="s">
        <v>264</v>
      </c>
      <c r="E4752" s="2">
        <v>1</v>
      </c>
      <c r="F4752" s="2">
        <v>1</v>
      </c>
      <c r="G4752" t="s">
        <v>260</v>
      </c>
      <c r="H4752" t="s">
        <v>261</v>
      </c>
      <c r="I4752" t="s">
        <v>10</v>
      </c>
      <c r="J4752" t="s">
        <v>161</v>
      </c>
      <c r="K4752" s="3"/>
      <c r="L4752" t="s">
        <v>52</v>
      </c>
      <c r="M4752" t="s">
        <v>162</v>
      </c>
    </row>
    <row r="4753" spans="1:14" x14ac:dyDescent="0.25">
      <c r="A4753" s="2">
        <v>1</v>
      </c>
      <c r="B4753" s="2">
        <v>2016</v>
      </c>
      <c r="C4753" t="s">
        <v>393</v>
      </c>
      <c r="D4753" t="s">
        <v>264</v>
      </c>
      <c r="E4753" s="2">
        <v>1</v>
      </c>
      <c r="F4753" s="2">
        <v>1</v>
      </c>
      <c r="G4753" t="s">
        <v>260</v>
      </c>
      <c r="H4753" t="s">
        <v>261</v>
      </c>
      <c r="I4753" t="s">
        <v>10</v>
      </c>
      <c r="J4753" t="s">
        <v>163</v>
      </c>
      <c r="K4753" s="2">
        <v>1</v>
      </c>
      <c r="L4753" t="s">
        <v>52</v>
      </c>
      <c r="M4753" t="s">
        <v>164</v>
      </c>
      <c r="N4753" t="s">
        <v>165</v>
      </c>
    </row>
    <row r="4754" spans="1:14" x14ac:dyDescent="0.25">
      <c r="A4754" s="2">
        <v>1</v>
      </c>
      <c r="B4754" s="2">
        <v>2016</v>
      </c>
      <c r="C4754" t="s">
        <v>393</v>
      </c>
      <c r="D4754" t="s">
        <v>264</v>
      </c>
      <c r="E4754" s="2">
        <v>1</v>
      </c>
      <c r="F4754" s="2">
        <v>1</v>
      </c>
      <c r="G4754" t="s">
        <v>260</v>
      </c>
      <c r="H4754" t="s">
        <v>261</v>
      </c>
      <c r="I4754" t="s">
        <v>10</v>
      </c>
      <c r="J4754" t="s">
        <v>166</v>
      </c>
      <c r="K4754" s="2">
        <v>4</v>
      </c>
      <c r="L4754" t="s">
        <v>55</v>
      </c>
      <c r="M4754" t="s">
        <v>167</v>
      </c>
      <c r="N4754" t="s">
        <v>57</v>
      </c>
    </row>
    <row r="4755" spans="1:14" x14ac:dyDescent="0.25">
      <c r="A4755" s="2">
        <v>1</v>
      </c>
      <c r="B4755" s="2">
        <v>2016</v>
      </c>
      <c r="C4755" t="s">
        <v>394</v>
      </c>
      <c r="D4755" t="s">
        <v>264</v>
      </c>
      <c r="E4755" s="2">
        <v>1</v>
      </c>
      <c r="F4755" s="2">
        <v>0</v>
      </c>
      <c r="G4755" t="s">
        <v>252</v>
      </c>
      <c r="H4755" t="s">
        <v>206</v>
      </c>
      <c r="I4755" t="s">
        <v>15</v>
      </c>
      <c r="J4755" t="s">
        <v>51</v>
      </c>
      <c r="K4755" s="2">
        <v>1</v>
      </c>
      <c r="L4755" t="s">
        <v>52</v>
      </c>
      <c r="M4755" t="s">
        <v>53</v>
      </c>
      <c r="N4755" t="s">
        <v>216</v>
      </c>
    </row>
    <row r="4756" spans="1:14" x14ac:dyDescent="0.25">
      <c r="A4756" s="2">
        <v>1</v>
      </c>
      <c r="B4756" s="2">
        <v>2016</v>
      </c>
      <c r="C4756" t="s">
        <v>394</v>
      </c>
      <c r="D4756" t="s">
        <v>264</v>
      </c>
      <c r="E4756" s="2">
        <v>1</v>
      </c>
      <c r="F4756" s="2">
        <v>0</v>
      </c>
      <c r="G4756" t="s">
        <v>252</v>
      </c>
      <c r="H4756" t="s">
        <v>206</v>
      </c>
      <c r="I4756" t="s">
        <v>15</v>
      </c>
      <c r="J4756" t="s">
        <v>54</v>
      </c>
      <c r="K4756" s="2">
        <v>3</v>
      </c>
      <c r="L4756" t="s">
        <v>55</v>
      </c>
      <c r="M4756" t="s">
        <v>56</v>
      </c>
      <c r="N4756" t="s">
        <v>178</v>
      </c>
    </row>
    <row r="4757" spans="1:14" x14ac:dyDescent="0.25">
      <c r="A4757" s="2">
        <v>1</v>
      </c>
      <c r="B4757" s="2">
        <v>2016</v>
      </c>
      <c r="C4757" t="s">
        <v>394</v>
      </c>
      <c r="D4757" t="s">
        <v>264</v>
      </c>
      <c r="E4757" s="2">
        <v>1</v>
      </c>
      <c r="F4757" s="2">
        <v>0</v>
      </c>
      <c r="G4757" t="s">
        <v>252</v>
      </c>
      <c r="H4757" t="s">
        <v>206</v>
      </c>
      <c r="I4757" t="s">
        <v>15</v>
      </c>
      <c r="J4757" t="s">
        <v>58</v>
      </c>
      <c r="K4757" s="2">
        <v>4</v>
      </c>
      <c r="L4757" t="s">
        <v>55</v>
      </c>
      <c r="M4757" t="s">
        <v>59</v>
      </c>
      <c r="N4757" t="s">
        <v>57</v>
      </c>
    </row>
    <row r="4758" spans="1:14" x14ac:dyDescent="0.25">
      <c r="A4758" s="2">
        <v>1</v>
      </c>
      <c r="B4758" s="2">
        <v>2016</v>
      </c>
      <c r="C4758" t="s">
        <v>394</v>
      </c>
      <c r="D4758" t="s">
        <v>264</v>
      </c>
      <c r="E4758" s="2">
        <v>1</v>
      </c>
      <c r="F4758" s="2">
        <v>0</v>
      </c>
      <c r="G4758" t="s">
        <v>252</v>
      </c>
      <c r="H4758" t="s">
        <v>206</v>
      </c>
      <c r="I4758" t="s">
        <v>15</v>
      </c>
      <c r="J4758" t="s">
        <v>60</v>
      </c>
      <c r="K4758" s="2">
        <v>2</v>
      </c>
      <c r="L4758" t="s">
        <v>61</v>
      </c>
      <c r="M4758" t="s">
        <v>62</v>
      </c>
      <c r="N4758" t="s">
        <v>63</v>
      </c>
    </row>
    <row r="4759" spans="1:14" x14ac:dyDescent="0.25">
      <c r="A4759" s="2">
        <v>1</v>
      </c>
      <c r="B4759" s="2">
        <v>2016</v>
      </c>
      <c r="C4759" t="s">
        <v>394</v>
      </c>
      <c r="D4759" t="s">
        <v>264</v>
      </c>
      <c r="E4759" s="2">
        <v>1</v>
      </c>
      <c r="F4759" s="2">
        <v>0</v>
      </c>
      <c r="G4759" t="s">
        <v>252</v>
      </c>
      <c r="H4759" t="s">
        <v>206</v>
      </c>
      <c r="I4759" t="s">
        <v>15</v>
      </c>
      <c r="J4759" t="s">
        <v>64</v>
      </c>
      <c r="K4759" s="2">
        <v>3</v>
      </c>
      <c r="L4759" t="s">
        <v>65</v>
      </c>
      <c r="M4759" t="s">
        <v>66</v>
      </c>
      <c r="N4759" t="s">
        <v>67</v>
      </c>
    </row>
    <row r="4760" spans="1:14" x14ac:dyDescent="0.25">
      <c r="A4760" s="2">
        <v>1</v>
      </c>
      <c r="B4760" s="2">
        <v>2016</v>
      </c>
      <c r="C4760" t="s">
        <v>394</v>
      </c>
      <c r="D4760" t="s">
        <v>264</v>
      </c>
      <c r="E4760" s="2">
        <v>1</v>
      </c>
      <c r="F4760" s="2">
        <v>0</v>
      </c>
      <c r="G4760" t="s">
        <v>252</v>
      </c>
      <c r="H4760" t="s">
        <v>206</v>
      </c>
      <c r="I4760" t="s">
        <v>15</v>
      </c>
      <c r="J4760" t="s">
        <v>68</v>
      </c>
      <c r="K4760" s="2">
        <v>3</v>
      </c>
      <c r="L4760" t="s">
        <v>65</v>
      </c>
      <c r="M4760" t="s">
        <v>69</v>
      </c>
      <c r="N4760" t="s">
        <v>67</v>
      </c>
    </row>
    <row r="4761" spans="1:14" x14ac:dyDescent="0.25">
      <c r="A4761" s="2">
        <v>1</v>
      </c>
      <c r="B4761" s="2">
        <v>2016</v>
      </c>
      <c r="C4761" t="s">
        <v>394</v>
      </c>
      <c r="D4761" t="s">
        <v>264</v>
      </c>
      <c r="E4761" s="2">
        <v>1</v>
      </c>
      <c r="F4761" s="2">
        <v>0</v>
      </c>
      <c r="G4761" t="s">
        <v>252</v>
      </c>
      <c r="H4761" t="s">
        <v>206</v>
      </c>
      <c r="I4761" t="s">
        <v>15</v>
      </c>
      <c r="J4761" t="s">
        <v>70</v>
      </c>
      <c r="K4761" s="2">
        <v>3</v>
      </c>
      <c r="L4761" t="s">
        <v>65</v>
      </c>
      <c r="M4761" t="s">
        <v>71</v>
      </c>
      <c r="N4761" t="s">
        <v>67</v>
      </c>
    </row>
    <row r="4762" spans="1:14" x14ac:dyDescent="0.25">
      <c r="A4762" s="2">
        <v>1</v>
      </c>
      <c r="B4762" s="2">
        <v>2016</v>
      </c>
      <c r="C4762" t="s">
        <v>394</v>
      </c>
      <c r="D4762" t="s">
        <v>264</v>
      </c>
      <c r="E4762" s="2">
        <v>1</v>
      </c>
      <c r="F4762" s="2">
        <v>0</v>
      </c>
      <c r="G4762" t="s">
        <v>252</v>
      </c>
      <c r="H4762" t="s">
        <v>206</v>
      </c>
      <c r="I4762" t="s">
        <v>15</v>
      </c>
      <c r="J4762" t="s">
        <v>72</v>
      </c>
      <c r="K4762" s="2">
        <v>1</v>
      </c>
      <c r="L4762" t="s">
        <v>52</v>
      </c>
      <c r="M4762" t="s">
        <v>73</v>
      </c>
      <c r="N4762" t="s">
        <v>177</v>
      </c>
    </row>
    <row r="4763" spans="1:14" x14ac:dyDescent="0.25">
      <c r="A4763" s="2">
        <v>1</v>
      </c>
      <c r="B4763" s="2">
        <v>2016</v>
      </c>
      <c r="C4763" t="s">
        <v>394</v>
      </c>
      <c r="D4763" t="s">
        <v>264</v>
      </c>
      <c r="E4763" s="2">
        <v>1</v>
      </c>
      <c r="F4763" s="2">
        <v>0</v>
      </c>
      <c r="G4763" t="s">
        <v>252</v>
      </c>
      <c r="H4763" t="s">
        <v>206</v>
      </c>
      <c r="I4763" t="s">
        <v>15</v>
      </c>
      <c r="J4763" t="s">
        <v>74</v>
      </c>
      <c r="K4763" s="2">
        <v>1</v>
      </c>
      <c r="L4763" t="s">
        <v>75</v>
      </c>
      <c r="M4763" t="s">
        <v>76</v>
      </c>
      <c r="N4763" t="s">
        <v>77</v>
      </c>
    </row>
    <row r="4764" spans="1:14" x14ac:dyDescent="0.25">
      <c r="A4764" s="2">
        <v>1</v>
      </c>
      <c r="B4764" s="2">
        <v>2016</v>
      </c>
      <c r="C4764" t="s">
        <v>394</v>
      </c>
      <c r="D4764" t="s">
        <v>264</v>
      </c>
      <c r="E4764" s="2">
        <v>1</v>
      </c>
      <c r="F4764" s="2">
        <v>0</v>
      </c>
      <c r="G4764" t="s">
        <v>252</v>
      </c>
      <c r="H4764" t="s">
        <v>206</v>
      </c>
      <c r="I4764" t="s">
        <v>15</v>
      </c>
      <c r="J4764" t="s">
        <v>78</v>
      </c>
      <c r="K4764" s="2">
        <v>4</v>
      </c>
      <c r="L4764" t="s">
        <v>75</v>
      </c>
      <c r="M4764" t="s">
        <v>79</v>
      </c>
      <c r="N4764" t="s">
        <v>174</v>
      </c>
    </row>
    <row r="4765" spans="1:14" x14ac:dyDescent="0.25">
      <c r="A4765" s="2">
        <v>1</v>
      </c>
      <c r="B4765" s="2">
        <v>2016</v>
      </c>
      <c r="C4765" t="s">
        <v>394</v>
      </c>
      <c r="D4765" t="s">
        <v>264</v>
      </c>
      <c r="E4765" s="2">
        <v>1</v>
      </c>
      <c r="F4765" s="2">
        <v>0</v>
      </c>
      <c r="G4765" t="s">
        <v>252</v>
      </c>
      <c r="H4765" t="s">
        <v>206</v>
      </c>
      <c r="I4765" t="s">
        <v>15</v>
      </c>
      <c r="J4765" t="s">
        <v>81</v>
      </c>
      <c r="K4765" s="2">
        <v>1</v>
      </c>
      <c r="L4765" t="s">
        <v>75</v>
      </c>
      <c r="M4765" t="s">
        <v>82</v>
      </c>
      <c r="N4765" t="s">
        <v>83</v>
      </c>
    </row>
    <row r="4766" spans="1:14" x14ac:dyDescent="0.25">
      <c r="A4766" s="2">
        <v>1</v>
      </c>
      <c r="B4766" s="2">
        <v>2016</v>
      </c>
      <c r="C4766" t="s">
        <v>394</v>
      </c>
      <c r="D4766" t="s">
        <v>264</v>
      </c>
      <c r="E4766" s="2">
        <v>1</v>
      </c>
      <c r="F4766" s="2">
        <v>0</v>
      </c>
      <c r="G4766" t="s">
        <v>252</v>
      </c>
      <c r="H4766" t="s">
        <v>206</v>
      </c>
      <c r="I4766" t="s">
        <v>15</v>
      </c>
      <c r="J4766" t="s">
        <v>84</v>
      </c>
      <c r="K4766" s="2">
        <v>4</v>
      </c>
      <c r="L4766" t="s">
        <v>85</v>
      </c>
      <c r="M4766" t="s">
        <v>86</v>
      </c>
      <c r="N4766" t="s">
        <v>87</v>
      </c>
    </row>
    <row r="4767" spans="1:14" x14ac:dyDescent="0.25">
      <c r="A4767" s="2">
        <v>1</v>
      </c>
      <c r="B4767" s="2">
        <v>2016</v>
      </c>
      <c r="C4767" t="s">
        <v>394</v>
      </c>
      <c r="D4767" t="s">
        <v>264</v>
      </c>
      <c r="E4767" s="2">
        <v>1</v>
      </c>
      <c r="F4767" s="2">
        <v>0</v>
      </c>
      <c r="G4767" t="s">
        <v>252</v>
      </c>
      <c r="H4767" t="s">
        <v>206</v>
      </c>
      <c r="I4767" t="s">
        <v>15</v>
      </c>
      <c r="J4767" t="s">
        <v>88</v>
      </c>
      <c r="K4767" s="2">
        <v>3</v>
      </c>
      <c r="L4767" t="s">
        <v>85</v>
      </c>
      <c r="M4767" t="s">
        <v>89</v>
      </c>
      <c r="N4767" t="s">
        <v>126</v>
      </c>
    </row>
    <row r="4768" spans="1:14" x14ac:dyDescent="0.25">
      <c r="A4768" s="2">
        <v>1</v>
      </c>
      <c r="B4768" s="2">
        <v>2016</v>
      </c>
      <c r="C4768" t="s">
        <v>394</v>
      </c>
      <c r="D4768" t="s">
        <v>264</v>
      </c>
      <c r="E4768" s="2">
        <v>1</v>
      </c>
      <c r="F4768" s="2">
        <v>0</v>
      </c>
      <c r="G4768" t="s">
        <v>252</v>
      </c>
      <c r="H4768" t="s">
        <v>206</v>
      </c>
      <c r="I4768" t="s">
        <v>15</v>
      </c>
      <c r="J4768" t="s">
        <v>90</v>
      </c>
      <c r="K4768" s="2">
        <v>4</v>
      </c>
      <c r="L4768" t="s">
        <v>75</v>
      </c>
      <c r="M4768" t="s">
        <v>91</v>
      </c>
      <c r="N4768" t="s">
        <v>92</v>
      </c>
    </row>
    <row r="4769" spans="1:14" x14ac:dyDescent="0.25">
      <c r="A4769" s="2">
        <v>1</v>
      </c>
      <c r="B4769" s="2">
        <v>2016</v>
      </c>
      <c r="C4769" t="s">
        <v>394</v>
      </c>
      <c r="D4769" t="s">
        <v>264</v>
      </c>
      <c r="E4769" s="2">
        <v>1</v>
      </c>
      <c r="F4769" s="2">
        <v>0</v>
      </c>
      <c r="G4769" t="s">
        <v>252</v>
      </c>
      <c r="H4769" t="s">
        <v>206</v>
      </c>
      <c r="I4769" t="s">
        <v>15</v>
      </c>
      <c r="J4769" t="s">
        <v>93</v>
      </c>
      <c r="K4769" s="2">
        <v>3</v>
      </c>
      <c r="L4769" t="s">
        <v>75</v>
      </c>
      <c r="M4769" t="s">
        <v>94</v>
      </c>
      <c r="N4769" t="s">
        <v>95</v>
      </c>
    </row>
    <row r="4770" spans="1:14" x14ac:dyDescent="0.25">
      <c r="A4770" s="2">
        <v>1</v>
      </c>
      <c r="B4770" s="2">
        <v>2016</v>
      </c>
      <c r="C4770" t="s">
        <v>394</v>
      </c>
      <c r="D4770" t="s">
        <v>264</v>
      </c>
      <c r="E4770" s="2">
        <v>1</v>
      </c>
      <c r="F4770" s="2">
        <v>0</v>
      </c>
      <c r="G4770" t="s">
        <v>252</v>
      </c>
      <c r="H4770" t="s">
        <v>206</v>
      </c>
      <c r="I4770" t="s">
        <v>15</v>
      </c>
      <c r="J4770" t="s">
        <v>96</v>
      </c>
      <c r="K4770" s="2">
        <v>4</v>
      </c>
      <c r="L4770" t="s">
        <v>75</v>
      </c>
      <c r="M4770" t="s">
        <v>97</v>
      </c>
      <c r="N4770" t="s">
        <v>92</v>
      </c>
    </row>
    <row r="4771" spans="1:14" x14ac:dyDescent="0.25">
      <c r="A4771" s="2">
        <v>1</v>
      </c>
      <c r="B4771" s="2">
        <v>2016</v>
      </c>
      <c r="C4771" t="s">
        <v>394</v>
      </c>
      <c r="D4771" t="s">
        <v>264</v>
      </c>
      <c r="E4771" s="2">
        <v>1</v>
      </c>
      <c r="F4771" s="2">
        <v>0</v>
      </c>
      <c r="G4771" t="s">
        <v>252</v>
      </c>
      <c r="H4771" t="s">
        <v>206</v>
      </c>
      <c r="I4771" t="s">
        <v>15</v>
      </c>
      <c r="J4771" t="s">
        <v>98</v>
      </c>
      <c r="K4771" s="2">
        <v>3</v>
      </c>
      <c r="L4771" t="s">
        <v>85</v>
      </c>
      <c r="M4771" t="s">
        <v>99</v>
      </c>
      <c r="N4771" t="s">
        <v>126</v>
      </c>
    </row>
    <row r="4772" spans="1:14" x14ac:dyDescent="0.25">
      <c r="A4772" s="2">
        <v>1</v>
      </c>
      <c r="B4772" s="2">
        <v>2016</v>
      </c>
      <c r="C4772" t="s">
        <v>394</v>
      </c>
      <c r="D4772" t="s">
        <v>264</v>
      </c>
      <c r="E4772" s="2">
        <v>1</v>
      </c>
      <c r="F4772" s="2">
        <v>0</v>
      </c>
      <c r="G4772" t="s">
        <v>252</v>
      </c>
      <c r="H4772" t="s">
        <v>206</v>
      </c>
      <c r="I4772" t="s">
        <v>15</v>
      </c>
      <c r="J4772" t="s">
        <v>100</v>
      </c>
      <c r="K4772" s="3"/>
      <c r="L4772" t="s">
        <v>61</v>
      </c>
      <c r="M4772" t="s">
        <v>101</v>
      </c>
    </row>
    <row r="4773" spans="1:14" x14ac:dyDescent="0.25">
      <c r="A4773" s="2">
        <v>1</v>
      </c>
      <c r="B4773" s="2">
        <v>2016</v>
      </c>
      <c r="C4773" t="s">
        <v>394</v>
      </c>
      <c r="D4773" t="s">
        <v>264</v>
      </c>
      <c r="E4773" s="2">
        <v>1</v>
      </c>
      <c r="F4773" s="2">
        <v>0</v>
      </c>
      <c r="G4773" t="s">
        <v>252</v>
      </c>
      <c r="H4773" t="s">
        <v>206</v>
      </c>
      <c r="I4773" t="s">
        <v>15</v>
      </c>
      <c r="J4773" t="s">
        <v>102</v>
      </c>
      <c r="K4773" s="3"/>
      <c r="L4773" t="s">
        <v>61</v>
      </c>
      <c r="M4773" t="s">
        <v>103</v>
      </c>
    </row>
    <row r="4774" spans="1:14" x14ac:dyDescent="0.25">
      <c r="A4774" s="2">
        <v>1</v>
      </c>
      <c r="B4774" s="2">
        <v>2016</v>
      </c>
      <c r="C4774" t="s">
        <v>394</v>
      </c>
      <c r="D4774" t="s">
        <v>264</v>
      </c>
      <c r="E4774" s="2">
        <v>1</v>
      </c>
      <c r="F4774" s="2">
        <v>0</v>
      </c>
      <c r="G4774" t="s">
        <v>252</v>
      </c>
      <c r="H4774" t="s">
        <v>206</v>
      </c>
      <c r="I4774" t="s">
        <v>15</v>
      </c>
      <c r="J4774" t="s">
        <v>104</v>
      </c>
      <c r="K4774" s="3"/>
      <c r="L4774" t="s">
        <v>61</v>
      </c>
      <c r="M4774" t="s">
        <v>105</v>
      </c>
    </row>
    <row r="4775" spans="1:14" x14ac:dyDescent="0.25">
      <c r="A4775" s="2">
        <v>1</v>
      </c>
      <c r="B4775" s="2">
        <v>2016</v>
      </c>
      <c r="C4775" t="s">
        <v>394</v>
      </c>
      <c r="D4775" t="s">
        <v>264</v>
      </c>
      <c r="E4775" s="2">
        <v>1</v>
      </c>
      <c r="F4775" s="2">
        <v>0</v>
      </c>
      <c r="G4775" t="s">
        <v>252</v>
      </c>
      <c r="H4775" t="s">
        <v>206</v>
      </c>
      <c r="I4775" t="s">
        <v>15</v>
      </c>
      <c r="J4775" t="s">
        <v>106</v>
      </c>
      <c r="K4775" s="3"/>
      <c r="L4775" t="s">
        <v>61</v>
      </c>
      <c r="M4775" t="s">
        <v>107</v>
      </c>
    </row>
    <row r="4776" spans="1:14" x14ac:dyDescent="0.25">
      <c r="A4776" s="2">
        <v>1</v>
      </c>
      <c r="B4776" s="2">
        <v>2016</v>
      </c>
      <c r="C4776" t="s">
        <v>394</v>
      </c>
      <c r="D4776" t="s">
        <v>264</v>
      </c>
      <c r="E4776" s="2">
        <v>1</v>
      </c>
      <c r="F4776" s="2">
        <v>0</v>
      </c>
      <c r="G4776" t="s">
        <v>252</v>
      </c>
      <c r="H4776" t="s">
        <v>206</v>
      </c>
      <c r="I4776" t="s">
        <v>15</v>
      </c>
      <c r="J4776" t="s">
        <v>108</v>
      </c>
      <c r="K4776" s="3"/>
      <c r="L4776" t="s">
        <v>61</v>
      </c>
      <c r="M4776" t="s">
        <v>109</v>
      </c>
    </row>
    <row r="4777" spans="1:14" x14ac:dyDescent="0.25">
      <c r="A4777" s="2">
        <v>1</v>
      </c>
      <c r="B4777" s="2">
        <v>2016</v>
      </c>
      <c r="C4777" t="s">
        <v>394</v>
      </c>
      <c r="D4777" t="s">
        <v>264</v>
      </c>
      <c r="E4777" s="2">
        <v>1</v>
      </c>
      <c r="F4777" s="2">
        <v>0</v>
      </c>
      <c r="G4777" t="s">
        <v>252</v>
      </c>
      <c r="H4777" t="s">
        <v>206</v>
      </c>
      <c r="I4777" t="s">
        <v>15</v>
      </c>
      <c r="J4777" t="s">
        <v>110</v>
      </c>
      <c r="K4777" s="3"/>
      <c r="L4777" t="s">
        <v>61</v>
      </c>
      <c r="M4777" t="s">
        <v>111</v>
      </c>
    </row>
    <row r="4778" spans="1:14" x14ac:dyDescent="0.25">
      <c r="A4778" s="2">
        <v>1</v>
      </c>
      <c r="B4778" s="2">
        <v>2016</v>
      </c>
      <c r="C4778" t="s">
        <v>394</v>
      </c>
      <c r="D4778" t="s">
        <v>264</v>
      </c>
      <c r="E4778" s="2">
        <v>1</v>
      </c>
      <c r="F4778" s="2">
        <v>0</v>
      </c>
      <c r="G4778" t="s">
        <v>252</v>
      </c>
      <c r="H4778" t="s">
        <v>206</v>
      </c>
      <c r="I4778" t="s">
        <v>15</v>
      </c>
      <c r="J4778" t="s">
        <v>112</v>
      </c>
      <c r="K4778" s="3"/>
      <c r="L4778" t="s">
        <v>61</v>
      </c>
      <c r="M4778" t="s">
        <v>113</v>
      </c>
    </row>
    <row r="4779" spans="1:14" x14ac:dyDescent="0.25">
      <c r="A4779" s="2">
        <v>1</v>
      </c>
      <c r="B4779" s="2">
        <v>2016</v>
      </c>
      <c r="C4779" t="s">
        <v>394</v>
      </c>
      <c r="D4779" t="s">
        <v>264</v>
      </c>
      <c r="E4779" s="2">
        <v>1</v>
      </c>
      <c r="F4779" s="2">
        <v>0</v>
      </c>
      <c r="G4779" t="s">
        <v>252</v>
      </c>
      <c r="H4779" t="s">
        <v>206</v>
      </c>
      <c r="I4779" t="s">
        <v>15</v>
      </c>
      <c r="J4779" t="s">
        <v>114</v>
      </c>
      <c r="K4779" s="3"/>
      <c r="L4779" t="s">
        <v>61</v>
      </c>
      <c r="M4779" t="s">
        <v>115</v>
      </c>
    </row>
    <row r="4780" spans="1:14" x14ac:dyDescent="0.25">
      <c r="A4780" s="2">
        <v>1</v>
      </c>
      <c r="B4780" s="2">
        <v>2016</v>
      </c>
      <c r="C4780" t="s">
        <v>394</v>
      </c>
      <c r="D4780" t="s">
        <v>264</v>
      </c>
      <c r="E4780" s="2">
        <v>1</v>
      </c>
      <c r="F4780" s="2">
        <v>0</v>
      </c>
      <c r="G4780" t="s">
        <v>252</v>
      </c>
      <c r="H4780" t="s">
        <v>206</v>
      </c>
      <c r="I4780" t="s">
        <v>15</v>
      </c>
      <c r="J4780" t="s">
        <v>116</v>
      </c>
      <c r="K4780" s="2">
        <v>3</v>
      </c>
      <c r="L4780" t="s">
        <v>65</v>
      </c>
      <c r="M4780" t="s">
        <v>117</v>
      </c>
      <c r="N4780" t="s">
        <v>67</v>
      </c>
    </row>
    <row r="4781" spans="1:14" x14ac:dyDescent="0.25">
      <c r="A4781" s="2">
        <v>1</v>
      </c>
      <c r="B4781" s="2">
        <v>2016</v>
      </c>
      <c r="C4781" t="s">
        <v>394</v>
      </c>
      <c r="D4781" t="s">
        <v>264</v>
      </c>
      <c r="E4781" s="2">
        <v>1</v>
      </c>
      <c r="F4781" s="2">
        <v>0</v>
      </c>
      <c r="G4781" t="s">
        <v>252</v>
      </c>
      <c r="H4781" t="s">
        <v>206</v>
      </c>
      <c r="I4781" t="s">
        <v>15</v>
      </c>
      <c r="J4781" t="s">
        <v>118</v>
      </c>
      <c r="K4781" s="2">
        <v>3</v>
      </c>
      <c r="L4781" t="s">
        <v>55</v>
      </c>
      <c r="M4781" t="s">
        <v>119</v>
      </c>
      <c r="N4781" t="s">
        <v>178</v>
      </c>
    </row>
    <row r="4782" spans="1:14" x14ac:dyDescent="0.25">
      <c r="A4782" s="2">
        <v>1</v>
      </c>
      <c r="B4782" s="2">
        <v>2016</v>
      </c>
      <c r="C4782" t="s">
        <v>394</v>
      </c>
      <c r="D4782" t="s">
        <v>264</v>
      </c>
      <c r="E4782" s="2">
        <v>1</v>
      </c>
      <c r="F4782" s="2">
        <v>0</v>
      </c>
      <c r="G4782" t="s">
        <v>252</v>
      </c>
      <c r="H4782" t="s">
        <v>206</v>
      </c>
      <c r="I4782" t="s">
        <v>15</v>
      </c>
      <c r="J4782" t="s">
        <v>120</v>
      </c>
      <c r="K4782" s="2">
        <v>3</v>
      </c>
      <c r="L4782" t="s">
        <v>65</v>
      </c>
      <c r="M4782" t="s">
        <v>121</v>
      </c>
      <c r="N4782" t="s">
        <v>67</v>
      </c>
    </row>
    <row r="4783" spans="1:14" x14ac:dyDescent="0.25">
      <c r="A4783" s="2">
        <v>1</v>
      </c>
      <c r="B4783" s="2">
        <v>2016</v>
      </c>
      <c r="C4783" t="s">
        <v>394</v>
      </c>
      <c r="D4783" t="s">
        <v>264</v>
      </c>
      <c r="E4783" s="2">
        <v>1</v>
      </c>
      <c r="F4783" s="2">
        <v>0</v>
      </c>
      <c r="G4783" t="s">
        <v>252</v>
      </c>
      <c r="H4783" t="s">
        <v>206</v>
      </c>
      <c r="I4783" t="s">
        <v>15</v>
      </c>
      <c r="J4783" t="s">
        <v>122</v>
      </c>
      <c r="K4783" s="2">
        <v>3</v>
      </c>
      <c r="L4783" t="s">
        <v>85</v>
      </c>
      <c r="M4783" t="s">
        <v>123</v>
      </c>
      <c r="N4783" t="s">
        <v>126</v>
      </c>
    </row>
    <row r="4784" spans="1:14" x14ac:dyDescent="0.25">
      <c r="A4784" s="2">
        <v>1</v>
      </c>
      <c r="B4784" s="2">
        <v>2016</v>
      </c>
      <c r="C4784" t="s">
        <v>394</v>
      </c>
      <c r="D4784" t="s">
        <v>264</v>
      </c>
      <c r="E4784" s="2">
        <v>1</v>
      </c>
      <c r="F4784" s="2">
        <v>0</v>
      </c>
      <c r="G4784" t="s">
        <v>252</v>
      </c>
      <c r="H4784" t="s">
        <v>206</v>
      </c>
      <c r="I4784" t="s">
        <v>15</v>
      </c>
      <c r="J4784" t="s">
        <v>124</v>
      </c>
      <c r="K4784" s="2">
        <v>3</v>
      </c>
      <c r="L4784" t="s">
        <v>85</v>
      </c>
      <c r="M4784" t="s">
        <v>125</v>
      </c>
      <c r="N4784" t="s">
        <v>126</v>
      </c>
    </row>
    <row r="4785" spans="1:14" x14ac:dyDescent="0.25">
      <c r="A4785" s="2">
        <v>1</v>
      </c>
      <c r="B4785" s="2">
        <v>2016</v>
      </c>
      <c r="C4785" t="s">
        <v>394</v>
      </c>
      <c r="D4785" t="s">
        <v>264</v>
      </c>
      <c r="E4785" s="2">
        <v>1</v>
      </c>
      <c r="F4785" s="2">
        <v>0</v>
      </c>
      <c r="G4785" t="s">
        <v>252</v>
      </c>
      <c r="H4785" t="s">
        <v>206</v>
      </c>
      <c r="I4785" t="s">
        <v>15</v>
      </c>
      <c r="J4785" t="s">
        <v>127</v>
      </c>
      <c r="K4785" s="2">
        <v>4</v>
      </c>
      <c r="L4785" t="s">
        <v>85</v>
      </c>
      <c r="M4785" t="s">
        <v>128</v>
      </c>
      <c r="N4785" t="s">
        <v>87</v>
      </c>
    </row>
    <row r="4786" spans="1:14" x14ac:dyDescent="0.25">
      <c r="A4786" s="2">
        <v>1</v>
      </c>
      <c r="B4786" s="2">
        <v>2016</v>
      </c>
      <c r="C4786" t="s">
        <v>394</v>
      </c>
      <c r="D4786" t="s">
        <v>264</v>
      </c>
      <c r="E4786" s="2">
        <v>1</v>
      </c>
      <c r="F4786" s="2">
        <v>0</v>
      </c>
      <c r="G4786" t="s">
        <v>252</v>
      </c>
      <c r="H4786" t="s">
        <v>206</v>
      </c>
      <c r="I4786" t="s">
        <v>15</v>
      </c>
      <c r="J4786" t="s">
        <v>129</v>
      </c>
      <c r="K4786" s="2">
        <v>4</v>
      </c>
      <c r="L4786" t="s">
        <v>85</v>
      </c>
      <c r="M4786" t="s">
        <v>130</v>
      </c>
      <c r="N4786" t="s">
        <v>87</v>
      </c>
    </row>
    <row r="4787" spans="1:14" x14ac:dyDescent="0.25">
      <c r="A4787" s="2">
        <v>1</v>
      </c>
      <c r="B4787" s="2">
        <v>2016</v>
      </c>
      <c r="C4787" t="s">
        <v>394</v>
      </c>
      <c r="D4787" t="s">
        <v>264</v>
      </c>
      <c r="E4787" s="2">
        <v>1</v>
      </c>
      <c r="F4787" s="2">
        <v>0</v>
      </c>
      <c r="G4787" t="s">
        <v>252</v>
      </c>
      <c r="H4787" t="s">
        <v>206</v>
      </c>
      <c r="I4787" t="s">
        <v>15</v>
      </c>
      <c r="J4787" t="s">
        <v>131</v>
      </c>
      <c r="K4787" s="2">
        <v>4</v>
      </c>
      <c r="L4787" t="s">
        <v>85</v>
      </c>
      <c r="M4787" t="s">
        <v>132</v>
      </c>
      <c r="N4787" t="s">
        <v>87</v>
      </c>
    </row>
    <row r="4788" spans="1:14" x14ac:dyDescent="0.25">
      <c r="A4788" s="2">
        <v>1</v>
      </c>
      <c r="B4788" s="2">
        <v>2016</v>
      </c>
      <c r="C4788" t="s">
        <v>394</v>
      </c>
      <c r="D4788" t="s">
        <v>264</v>
      </c>
      <c r="E4788" s="2">
        <v>1</v>
      </c>
      <c r="F4788" s="2">
        <v>0</v>
      </c>
      <c r="G4788" t="s">
        <v>252</v>
      </c>
      <c r="H4788" t="s">
        <v>206</v>
      </c>
      <c r="I4788" t="s">
        <v>15</v>
      </c>
      <c r="J4788" t="s">
        <v>133</v>
      </c>
      <c r="K4788" s="2">
        <v>1</v>
      </c>
      <c r="L4788" t="s">
        <v>52</v>
      </c>
      <c r="M4788" t="s">
        <v>134</v>
      </c>
      <c r="N4788" t="s">
        <v>177</v>
      </c>
    </row>
    <row r="4789" spans="1:14" x14ac:dyDescent="0.25">
      <c r="A4789" s="2">
        <v>1</v>
      </c>
      <c r="B4789" s="2">
        <v>2016</v>
      </c>
      <c r="C4789" t="s">
        <v>394</v>
      </c>
      <c r="D4789" t="s">
        <v>264</v>
      </c>
      <c r="E4789" s="2">
        <v>1</v>
      </c>
      <c r="F4789" s="2">
        <v>0</v>
      </c>
      <c r="G4789" t="s">
        <v>252</v>
      </c>
      <c r="H4789" t="s">
        <v>206</v>
      </c>
      <c r="I4789" t="s">
        <v>15</v>
      </c>
      <c r="J4789" t="s">
        <v>135</v>
      </c>
      <c r="K4789" s="2">
        <v>4</v>
      </c>
      <c r="L4789" t="s">
        <v>55</v>
      </c>
      <c r="M4789" t="s">
        <v>136</v>
      </c>
      <c r="N4789" t="s">
        <v>57</v>
      </c>
    </row>
    <row r="4790" spans="1:14" x14ac:dyDescent="0.25">
      <c r="A4790" s="2">
        <v>1</v>
      </c>
      <c r="B4790" s="2">
        <v>2016</v>
      </c>
      <c r="C4790" t="s">
        <v>394</v>
      </c>
      <c r="D4790" t="s">
        <v>264</v>
      </c>
      <c r="E4790" s="2">
        <v>1</v>
      </c>
      <c r="F4790" s="2">
        <v>0</v>
      </c>
      <c r="G4790" t="s">
        <v>252</v>
      </c>
      <c r="H4790" t="s">
        <v>206</v>
      </c>
      <c r="I4790" t="s">
        <v>15</v>
      </c>
      <c r="J4790" t="s">
        <v>137</v>
      </c>
      <c r="K4790" s="2">
        <v>3</v>
      </c>
      <c r="L4790" t="s">
        <v>55</v>
      </c>
      <c r="M4790" t="s">
        <v>138</v>
      </c>
      <c r="N4790" t="s">
        <v>178</v>
      </c>
    </row>
    <row r="4791" spans="1:14" x14ac:dyDescent="0.25">
      <c r="A4791" s="2">
        <v>1</v>
      </c>
      <c r="B4791" s="2">
        <v>2016</v>
      </c>
      <c r="C4791" t="s">
        <v>394</v>
      </c>
      <c r="D4791" t="s">
        <v>264</v>
      </c>
      <c r="E4791" s="2">
        <v>1</v>
      </c>
      <c r="F4791" s="2">
        <v>0</v>
      </c>
      <c r="G4791" t="s">
        <v>252</v>
      </c>
      <c r="H4791" t="s">
        <v>206</v>
      </c>
      <c r="I4791" t="s">
        <v>15</v>
      </c>
      <c r="J4791" t="s">
        <v>139</v>
      </c>
      <c r="K4791" s="2">
        <v>3</v>
      </c>
      <c r="L4791" t="s">
        <v>85</v>
      </c>
      <c r="M4791" t="s">
        <v>140</v>
      </c>
      <c r="N4791" t="s">
        <v>126</v>
      </c>
    </row>
    <row r="4792" spans="1:14" x14ac:dyDescent="0.25">
      <c r="A4792" s="2">
        <v>1</v>
      </c>
      <c r="B4792" s="2">
        <v>2016</v>
      </c>
      <c r="C4792" t="s">
        <v>394</v>
      </c>
      <c r="D4792" t="s">
        <v>264</v>
      </c>
      <c r="E4792" s="2">
        <v>1</v>
      </c>
      <c r="F4792" s="2">
        <v>0</v>
      </c>
      <c r="G4792" t="s">
        <v>252</v>
      </c>
      <c r="H4792" t="s">
        <v>206</v>
      </c>
      <c r="I4792" t="s">
        <v>15</v>
      </c>
      <c r="J4792" t="s">
        <v>141</v>
      </c>
      <c r="K4792" s="2">
        <v>3</v>
      </c>
      <c r="L4792" t="s">
        <v>85</v>
      </c>
      <c r="M4792" t="s">
        <v>142</v>
      </c>
      <c r="N4792" t="s">
        <v>126</v>
      </c>
    </row>
    <row r="4793" spans="1:14" x14ac:dyDescent="0.25">
      <c r="A4793" s="2">
        <v>1</v>
      </c>
      <c r="B4793" s="2">
        <v>2016</v>
      </c>
      <c r="C4793" t="s">
        <v>394</v>
      </c>
      <c r="D4793" t="s">
        <v>264</v>
      </c>
      <c r="E4793" s="2">
        <v>1</v>
      </c>
      <c r="F4793" s="2">
        <v>0</v>
      </c>
      <c r="G4793" t="s">
        <v>252</v>
      </c>
      <c r="H4793" t="s">
        <v>206</v>
      </c>
      <c r="I4793" t="s">
        <v>15</v>
      </c>
      <c r="J4793" t="s">
        <v>143</v>
      </c>
      <c r="K4793" s="2">
        <v>3</v>
      </c>
      <c r="L4793" t="s">
        <v>85</v>
      </c>
      <c r="M4793" t="s">
        <v>144</v>
      </c>
      <c r="N4793" t="s">
        <v>126</v>
      </c>
    </row>
    <row r="4794" spans="1:14" x14ac:dyDescent="0.25">
      <c r="A4794" s="2">
        <v>1</v>
      </c>
      <c r="B4794" s="2">
        <v>2016</v>
      </c>
      <c r="C4794" t="s">
        <v>394</v>
      </c>
      <c r="D4794" t="s">
        <v>264</v>
      </c>
      <c r="E4794" s="2">
        <v>1</v>
      </c>
      <c r="F4794" s="2">
        <v>0</v>
      </c>
      <c r="G4794" t="s">
        <v>252</v>
      </c>
      <c r="H4794" t="s">
        <v>206</v>
      </c>
      <c r="I4794" t="s">
        <v>15</v>
      </c>
      <c r="J4794" t="s">
        <v>145</v>
      </c>
      <c r="K4794" s="2">
        <v>4</v>
      </c>
      <c r="L4794" t="s">
        <v>55</v>
      </c>
      <c r="M4794" t="s">
        <v>146</v>
      </c>
      <c r="N4794" t="s">
        <v>57</v>
      </c>
    </row>
    <row r="4795" spans="1:14" x14ac:dyDescent="0.25">
      <c r="A4795" s="2">
        <v>1</v>
      </c>
      <c r="B4795" s="2">
        <v>2016</v>
      </c>
      <c r="C4795" t="s">
        <v>394</v>
      </c>
      <c r="D4795" t="s">
        <v>264</v>
      </c>
      <c r="E4795" s="2">
        <v>1</v>
      </c>
      <c r="F4795" s="2">
        <v>0</v>
      </c>
      <c r="G4795" t="s">
        <v>252</v>
      </c>
      <c r="H4795" t="s">
        <v>206</v>
      </c>
      <c r="I4795" t="s">
        <v>15</v>
      </c>
      <c r="J4795" t="s">
        <v>147</v>
      </c>
      <c r="K4795" s="2">
        <v>4</v>
      </c>
      <c r="L4795" t="s">
        <v>55</v>
      </c>
      <c r="M4795" t="s">
        <v>148</v>
      </c>
      <c r="N4795" t="s">
        <v>57</v>
      </c>
    </row>
    <row r="4796" spans="1:14" x14ac:dyDescent="0.25">
      <c r="A4796" s="2">
        <v>1</v>
      </c>
      <c r="B4796" s="2">
        <v>2016</v>
      </c>
      <c r="C4796" t="s">
        <v>394</v>
      </c>
      <c r="D4796" t="s">
        <v>264</v>
      </c>
      <c r="E4796" s="2">
        <v>1</v>
      </c>
      <c r="F4796" s="2">
        <v>0</v>
      </c>
      <c r="G4796" t="s">
        <v>252</v>
      </c>
      <c r="H4796" t="s">
        <v>206</v>
      </c>
      <c r="I4796" t="s">
        <v>15</v>
      </c>
      <c r="J4796" t="s">
        <v>149</v>
      </c>
      <c r="K4796" s="2">
        <v>3</v>
      </c>
      <c r="L4796" t="s">
        <v>55</v>
      </c>
      <c r="M4796" t="s">
        <v>150</v>
      </c>
      <c r="N4796" t="s">
        <v>178</v>
      </c>
    </row>
    <row r="4797" spans="1:14" x14ac:dyDescent="0.25">
      <c r="A4797" s="2">
        <v>1</v>
      </c>
      <c r="B4797" s="2">
        <v>2016</v>
      </c>
      <c r="C4797" t="s">
        <v>394</v>
      </c>
      <c r="D4797" t="s">
        <v>264</v>
      </c>
      <c r="E4797" s="2">
        <v>1</v>
      </c>
      <c r="F4797" s="2">
        <v>0</v>
      </c>
      <c r="G4797" t="s">
        <v>252</v>
      </c>
      <c r="H4797" t="s">
        <v>206</v>
      </c>
      <c r="I4797" t="s">
        <v>15</v>
      </c>
      <c r="J4797" t="s">
        <v>151</v>
      </c>
      <c r="K4797" s="2">
        <v>9</v>
      </c>
      <c r="L4797" t="s">
        <v>52</v>
      </c>
      <c r="M4797" t="s">
        <v>152</v>
      </c>
      <c r="N4797" t="s">
        <v>188</v>
      </c>
    </row>
    <row r="4798" spans="1:14" x14ac:dyDescent="0.25">
      <c r="A4798" s="2">
        <v>1</v>
      </c>
      <c r="B4798" s="2">
        <v>2016</v>
      </c>
      <c r="C4798" t="s">
        <v>394</v>
      </c>
      <c r="D4798" t="s">
        <v>264</v>
      </c>
      <c r="E4798" s="2">
        <v>1</v>
      </c>
      <c r="F4798" s="2">
        <v>0</v>
      </c>
      <c r="G4798" t="s">
        <v>252</v>
      </c>
      <c r="H4798" t="s">
        <v>206</v>
      </c>
      <c r="I4798" t="s">
        <v>15</v>
      </c>
      <c r="J4798" t="s">
        <v>153</v>
      </c>
      <c r="K4798" s="2">
        <v>4</v>
      </c>
      <c r="L4798" t="s">
        <v>75</v>
      </c>
      <c r="M4798" t="s">
        <v>154</v>
      </c>
      <c r="N4798" t="s">
        <v>209</v>
      </c>
    </row>
    <row r="4799" spans="1:14" x14ac:dyDescent="0.25">
      <c r="A4799" s="2">
        <v>1</v>
      </c>
      <c r="B4799" s="2">
        <v>2016</v>
      </c>
      <c r="C4799" t="s">
        <v>394</v>
      </c>
      <c r="D4799" t="s">
        <v>264</v>
      </c>
      <c r="E4799" s="2">
        <v>1</v>
      </c>
      <c r="F4799" s="2">
        <v>0</v>
      </c>
      <c r="G4799" t="s">
        <v>252</v>
      </c>
      <c r="H4799" t="s">
        <v>206</v>
      </c>
      <c r="I4799" t="s">
        <v>15</v>
      </c>
      <c r="J4799" t="s">
        <v>156</v>
      </c>
      <c r="K4799" s="2">
        <v>1</v>
      </c>
      <c r="L4799" t="s">
        <v>75</v>
      </c>
      <c r="M4799" t="s">
        <v>157</v>
      </c>
      <c r="N4799" t="s">
        <v>158</v>
      </c>
    </row>
    <row r="4800" spans="1:14" x14ac:dyDescent="0.25">
      <c r="A4800" s="2">
        <v>1</v>
      </c>
      <c r="B4800" s="2">
        <v>2016</v>
      </c>
      <c r="C4800" t="s">
        <v>394</v>
      </c>
      <c r="D4800" t="s">
        <v>264</v>
      </c>
      <c r="E4800" s="2">
        <v>1</v>
      </c>
      <c r="F4800" s="2">
        <v>0</v>
      </c>
      <c r="G4800" t="s">
        <v>252</v>
      </c>
      <c r="H4800" t="s">
        <v>206</v>
      </c>
      <c r="I4800" t="s">
        <v>15</v>
      </c>
      <c r="J4800" t="s">
        <v>159</v>
      </c>
      <c r="K4800" s="3"/>
      <c r="L4800" t="s">
        <v>52</v>
      </c>
      <c r="M4800" t="s">
        <v>160</v>
      </c>
    </row>
    <row r="4801" spans="1:14" x14ac:dyDescent="0.25">
      <c r="A4801" s="2">
        <v>1</v>
      </c>
      <c r="B4801" s="2">
        <v>2016</v>
      </c>
      <c r="C4801" t="s">
        <v>394</v>
      </c>
      <c r="D4801" t="s">
        <v>264</v>
      </c>
      <c r="E4801" s="2">
        <v>1</v>
      </c>
      <c r="F4801" s="2">
        <v>0</v>
      </c>
      <c r="G4801" t="s">
        <v>252</v>
      </c>
      <c r="H4801" t="s">
        <v>206</v>
      </c>
      <c r="I4801" t="s">
        <v>15</v>
      </c>
      <c r="J4801" t="s">
        <v>161</v>
      </c>
      <c r="K4801" s="3"/>
      <c r="L4801" t="s">
        <v>52</v>
      </c>
      <c r="M4801" t="s">
        <v>162</v>
      </c>
    </row>
    <row r="4802" spans="1:14" x14ac:dyDescent="0.25">
      <c r="A4802" s="2">
        <v>1</v>
      </c>
      <c r="B4802" s="2">
        <v>2016</v>
      </c>
      <c r="C4802" t="s">
        <v>394</v>
      </c>
      <c r="D4802" t="s">
        <v>264</v>
      </c>
      <c r="E4802" s="2">
        <v>1</v>
      </c>
      <c r="F4802" s="2">
        <v>0</v>
      </c>
      <c r="G4802" t="s">
        <v>252</v>
      </c>
      <c r="H4802" t="s">
        <v>206</v>
      </c>
      <c r="I4802" t="s">
        <v>15</v>
      </c>
      <c r="J4802" t="s">
        <v>163</v>
      </c>
      <c r="K4802" s="2">
        <v>1</v>
      </c>
      <c r="L4802" t="s">
        <v>52</v>
      </c>
      <c r="M4802" t="s">
        <v>164</v>
      </c>
      <c r="N4802" t="s">
        <v>165</v>
      </c>
    </row>
    <row r="4803" spans="1:14" x14ac:dyDescent="0.25">
      <c r="A4803" s="2">
        <v>1</v>
      </c>
      <c r="B4803" s="2">
        <v>2016</v>
      </c>
      <c r="C4803" t="s">
        <v>394</v>
      </c>
      <c r="D4803" t="s">
        <v>264</v>
      </c>
      <c r="E4803" s="2">
        <v>1</v>
      </c>
      <c r="F4803" s="2">
        <v>0</v>
      </c>
      <c r="G4803" t="s">
        <v>252</v>
      </c>
      <c r="H4803" t="s">
        <v>206</v>
      </c>
      <c r="I4803" t="s">
        <v>15</v>
      </c>
      <c r="J4803" t="s">
        <v>166</v>
      </c>
      <c r="K4803" s="2">
        <v>4</v>
      </c>
      <c r="L4803" t="s">
        <v>55</v>
      </c>
      <c r="M4803" t="s">
        <v>167</v>
      </c>
      <c r="N4803" t="s">
        <v>57</v>
      </c>
    </row>
    <row r="4804" spans="1:14" x14ac:dyDescent="0.25">
      <c r="A4804" s="2">
        <v>1</v>
      </c>
      <c r="B4804" s="2">
        <v>2016</v>
      </c>
      <c r="C4804" t="s">
        <v>395</v>
      </c>
      <c r="D4804" t="s">
        <v>204</v>
      </c>
      <c r="E4804" s="2">
        <v>1</v>
      </c>
      <c r="F4804" s="2">
        <v>1</v>
      </c>
      <c r="G4804" t="s">
        <v>339</v>
      </c>
      <c r="H4804" t="s">
        <v>339</v>
      </c>
      <c r="I4804" t="s">
        <v>15</v>
      </c>
      <c r="J4804" t="s">
        <v>51</v>
      </c>
      <c r="K4804" s="2">
        <v>1</v>
      </c>
      <c r="L4804" t="s">
        <v>52</v>
      </c>
      <c r="M4804" t="s">
        <v>53</v>
      </c>
      <c r="N4804" t="s">
        <v>216</v>
      </c>
    </row>
    <row r="4805" spans="1:14" x14ac:dyDescent="0.25">
      <c r="A4805" s="2">
        <v>1</v>
      </c>
      <c r="B4805" s="2">
        <v>2016</v>
      </c>
      <c r="C4805" t="s">
        <v>395</v>
      </c>
      <c r="D4805" t="s">
        <v>204</v>
      </c>
      <c r="E4805" s="2">
        <v>1</v>
      </c>
      <c r="F4805" s="2">
        <v>1</v>
      </c>
      <c r="G4805" t="s">
        <v>339</v>
      </c>
      <c r="H4805" t="s">
        <v>339</v>
      </c>
      <c r="I4805" t="s">
        <v>15</v>
      </c>
      <c r="J4805" t="s">
        <v>54</v>
      </c>
      <c r="K4805" s="2">
        <v>2</v>
      </c>
      <c r="L4805" t="s">
        <v>55</v>
      </c>
      <c r="M4805" t="s">
        <v>56</v>
      </c>
      <c r="N4805" t="s">
        <v>187</v>
      </c>
    </row>
    <row r="4806" spans="1:14" x14ac:dyDescent="0.25">
      <c r="A4806" s="2">
        <v>1</v>
      </c>
      <c r="B4806" s="2">
        <v>2016</v>
      </c>
      <c r="C4806" t="s">
        <v>395</v>
      </c>
      <c r="D4806" t="s">
        <v>204</v>
      </c>
      <c r="E4806" s="2">
        <v>1</v>
      </c>
      <c r="F4806" s="2">
        <v>1</v>
      </c>
      <c r="G4806" t="s">
        <v>339</v>
      </c>
      <c r="H4806" t="s">
        <v>339</v>
      </c>
      <c r="I4806" t="s">
        <v>15</v>
      </c>
      <c r="J4806" t="s">
        <v>58</v>
      </c>
      <c r="K4806" s="2">
        <v>3</v>
      </c>
      <c r="L4806" t="s">
        <v>55</v>
      </c>
      <c r="M4806" t="s">
        <v>59</v>
      </c>
      <c r="N4806" t="s">
        <v>178</v>
      </c>
    </row>
    <row r="4807" spans="1:14" x14ac:dyDescent="0.25">
      <c r="A4807" s="2">
        <v>1</v>
      </c>
      <c r="B4807" s="2">
        <v>2016</v>
      </c>
      <c r="C4807" t="s">
        <v>395</v>
      </c>
      <c r="D4807" t="s">
        <v>204</v>
      </c>
      <c r="E4807" s="2">
        <v>1</v>
      </c>
      <c r="F4807" s="2">
        <v>1</v>
      </c>
      <c r="G4807" t="s">
        <v>339</v>
      </c>
      <c r="H4807" t="s">
        <v>339</v>
      </c>
      <c r="I4807" t="s">
        <v>15</v>
      </c>
      <c r="J4807" t="s">
        <v>60</v>
      </c>
      <c r="K4807" s="2">
        <v>2</v>
      </c>
      <c r="L4807" t="s">
        <v>61</v>
      </c>
      <c r="M4807" t="s">
        <v>62</v>
      </c>
      <c r="N4807" t="s">
        <v>63</v>
      </c>
    </row>
    <row r="4808" spans="1:14" x14ac:dyDescent="0.25">
      <c r="A4808" s="2">
        <v>1</v>
      </c>
      <c r="B4808" s="2">
        <v>2016</v>
      </c>
      <c r="C4808" t="s">
        <v>395</v>
      </c>
      <c r="D4808" t="s">
        <v>204</v>
      </c>
      <c r="E4808" s="2">
        <v>1</v>
      </c>
      <c r="F4808" s="2">
        <v>1</v>
      </c>
      <c r="G4808" t="s">
        <v>339</v>
      </c>
      <c r="H4808" t="s">
        <v>339</v>
      </c>
      <c r="I4808" t="s">
        <v>15</v>
      </c>
      <c r="J4808" t="s">
        <v>64</v>
      </c>
      <c r="K4808" s="2">
        <v>3</v>
      </c>
      <c r="L4808" t="s">
        <v>65</v>
      </c>
      <c r="M4808" t="s">
        <v>66</v>
      </c>
      <c r="N4808" t="s">
        <v>67</v>
      </c>
    </row>
    <row r="4809" spans="1:14" x14ac:dyDescent="0.25">
      <c r="A4809" s="2">
        <v>1</v>
      </c>
      <c r="B4809" s="2">
        <v>2016</v>
      </c>
      <c r="C4809" t="s">
        <v>395</v>
      </c>
      <c r="D4809" t="s">
        <v>204</v>
      </c>
      <c r="E4809" s="2">
        <v>1</v>
      </c>
      <c r="F4809" s="2">
        <v>1</v>
      </c>
      <c r="G4809" t="s">
        <v>339</v>
      </c>
      <c r="H4809" t="s">
        <v>339</v>
      </c>
      <c r="I4809" t="s">
        <v>15</v>
      </c>
      <c r="J4809" t="s">
        <v>68</v>
      </c>
      <c r="K4809" s="2">
        <v>3</v>
      </c>
      <c r="L4809" t="s">
        <v>65</v>
      </c>
      <c r="M4809" t="s">
        <v>69</v>
      </c>
      <c r="N4809" t="s">
        <v>67</v>
      </c>
    </row>
    <row r="4810" spans="1:14" x14ac:dyDescent="0.25">
      <c r="A4810" s="2">
        <v>1</v>
      </c>
      <c r="B4810" s="2">
        <v>2016</v>
      </c>
      <c r="C4810" t="s">
        <v>395</v>
      </c>
      <c r="D4810" t="s">
        <v>204</v>
      </c>
      <c r="E4810" s="2">
        <v>1</v>
      </c>
      <c r="F4810" s="2">
        <v>1</v>
      </c>
      <c r="G4810" t="s">
        <v>339</v>
      </c>
      <c r="H4810" t="s">
        <v>339</v>
      </c>
      <c r="I4810" t="s">
        <v>15</v>
      </c>
      <c r="J4810" t="s">
        <v>70</v>
      </c>
      <c r="K4810" s="2">
        <v>3</v>
      </c>
      <c r="L4810" t="s">
        <v>65</v>
      </c>
      <c r="M4810" t="s">
        <v>71</v>
      </c>
      <c r="N4810" t="s">
        <v>67</v>
      </c>
    </row>
    <row r="4811" spans="1:14" x14ac:dyDescent="0.25">
      <c r="A4811" s="2">
        <v>1</v>
      </c>
      <c r="B4811" s="2">
        <v>2016</v>
      </c>
      <c r="C4811" t="s">
        <v>395</v>
      </c>
      <c r="D4811" t="s">
        <v>204</v>
      </c>
      <c r="E4811" s="2">
        <v>1</v>
      </c>
      <c r="F4811" s="2">
        <v>1</v>
      </c>
      <c r="G4811" t="s">
        <v>339</v>
      </c>
      <c r="H4811" t="s">
        <v>339</v>
      </c>
      <c r="I4811" t="s">
        <v>15</v>
      </c>
      <c r="J4811" t="s">
        <v>72</v>
      </c>
      <c r="K4811" s="2">
        <v>1</v>
      </c>
      <c r="L4811" t="s">
        <v>52</v>
      </c>
      <c r="M4811" t="s">
        <v>73</v>
      </c>
      <c r="N4811" t="s">
        <v>177</v>
      </c>
    </row>
    <row r="4812" spans="1:14" x14ac:dyDescent="0.25">
      <c r="A4812" s="2">
        <v>1</v>
      </c>
      <c r="B4812" s="2">
        <v>2016</v>
      </c>
      <c r="C4812" t="s">
        <v>395</v>
      </c>
      <c r="D4812" t="s">
        <v>204</v>
      </c>
      <c r="E4812" s="2">
        <v>1</v>
      </c>
      <c r="F4812" s="2">
        <v>1</v>
      </c>
      <c r="G4812" t="s">
        <v>339</v>
      </c>
      <c r="H4812" t="s">
        <v>339</v>
      </c>
      <c r="I4812" t="s">
        <v>15</v>
      </c>
      <c r="J4812" t="s">
        <v>74</v>
      </c>
      <c r="K4812" s="2">
        <v>2</v>
      </c>
      <c r="L4812" t="s">
        <v>75</v>
      </c>
      <c r="M4812" t="s">
        <v>76</v>
      </c>
      <c r="N4812" t="s">
        <v>207</v>
      </c>
    </row>
    <row r="4813" spans="1:14" x14ac:dyDescent="0.25">
      <c r="A4813" s="2">
        <v>1</v>
      </c>
      <c r="B4813" s="2">
        <v>2016</v>
      </c>
      <c r="C4813" t="s">
        <v>395</v>
      </c>
      <c r="D4813" t="s">
        <v>204</v>
      </c>
      <c r="E4813" s="2">
        <v>1</v>
      </c>
      <c r="F4813" s="2">
        <v>1</v>
      </c>
      <c r="G4813" t="s">
        <v>339</v>
      </c>
      <c r="H4813" t="s">
        <v>339</v>
      </c>
      <c r="I4813" t="s">
        <v>15</v>
      </c>
      <c r="J4813" t="s">
        <v>78</v>
      </c>
      <c r="K4813" s="2">
        <v>8</v>
      </c>
      <c r="L4813" t="s">
        <v>75</v>
      </c>
      <c r="M4813" t="s">
        <v>79</v>
      </c>
      <c r="N4813" t="s">
        <v>239</v>
      </c>
    </row>
    <row r="4814" spans="1:14" x14ac:dyDescent="0.25">
      <c r="A4814" s="2">
        <v>1</v>
      </c>
      <c r="B4814" s="2">
        <v>2016</v>
      </c>
      <c r="C4814" t="s">
        <v>395</v>
      </c>
      <c r="D4814" t="s">
        <v>204</v>
      </c>
      <c r="E4814" s="2">
        <v>1</v>
      </c>
      <c r="F4814" s="2">
        <v>1</v>
      </c>
      <c r="G4814" t="s">
        <v>339</v>
      </c>
      <c r="H4814" t="s">
        <v>339</v>
      </c>
      <c r="I4814" t="s">
        <v>15</v>
      </c>
      <c r="J4814" t="s">
        <v>81</v>
      </c>
      <c r="K4814" s="2">
        <v>1</v>
      </c>
      <c r="L4814" t="s">
        <v>75</v>
      </c>
      <c r="M4814" t="s">
        <v>82</v>
      </c>
      <c r="N4814" t="s">
        <v>83</v>
      </c>
    </row>
    <row r="4815" spans="1:14" x14ac:dyDescent="0.25">
      <c r="A4815" s="2">
        <v>1</v>
      </c>
      <c r="B4815" s="2">
        <v>2016</v>
      </c>
      <c r="C4815" t="s">
        <v>395</v>
      </c>
      <c r="D4815" t="s">
        <v>204</v>
      </c>
      <c r="E4815" s="2">
        <v>1</v>
      </c>
      <c r="F4815" s="2">
        <v>1</v>
      </c>
      <c r="G4815" t="s">
        <v>339</v>
      </c>
      <c r="H4815" t="s">
        <v>339</v>
      </c>
      <c r="I4815" t="s">
        <v>15</v>
      </c>
      <c r="J4815" t="s">
        <v>84</v>
      </c>
      <c r="K4815" s="2">
        <v>4</v>
      </c>
      <c r="L4815" t="s">
        <v>85</v>
      </c>
      <c r="M4815" t="s">
        <v>86</v>
      </c>
      <c r="N4815" t="s">
        <v>87</v>
      </c>
    </row>
    <row r="4816" spans="1:14" x14ac:dyDescent="0.25">
      <c r="A4816" s="2">
        <v>1</v>
      </c>
      <c r="B4816" s="2">
        <v>2016</v>
      </c>
      <c r="C4816" t="s">
        <v>395</v>
      </c>
      <c r="D4816" t="s">
        <v>204</v>
      </c>
      <c r="E4816" s="2">
        <v>1</v>
      </c>
      <c r="F4816" s="2">
        <v>1</v>
      </c>
      <c r="G4816" t="s">
        <v>339</v>
      </c>
      <c r="H4816" t="s">
        <v>339</v>
      </c>
      <c r="I4816" t="s">
        <v>15</v>
      </c>
      <c r="J4816" t="s">
        <v>88</v>
      </c>
      <c r="K4816" s="2">
        <v>3</v>
      </c>
      <c r="L4816" t="s">
        <v>85</v>
      </c>
      <c r="M4816" t="s">
        <v>89</v>
      </c>
      <c r="N4816" t="s">
        <v>126</v>
      </c>
    </row>
    <row r="4817" spans="1:14" x14ac:dyDescent="0.25">
      <c r="A4817" s="2">
        <v>1</v>
      </c>
      <c r="B4817" s="2">
        <v>2016</v>
      </c>
      <c r="C4817" t="s">
        <v>395</v>
      </c>
      <c r="D4817" t="s">
        <v>204</v>
      </c>
      <c r="E4817" s="2">
        <v>1</v>
      </c>
      <c r="F4817" s="2">
        <v>1</v>
      </c>
      <c r="G4817" t="s">
        <v>339</v>
      </c>
      <c r="H4817" t="s">
        <v>339</v>
      </c>
      <c r="I4817" t="s">
        <v>15</v>
      </c>
      <c r="J4817" t="s">
        <v>90</v>
      </c>
      <c r="K4817" s="2">
        <v>2</v>
      </c>
      <c r="L4817" t="s">
        <v>75</v>
      </c>
      <c r="M4817" t="s">
        <v>91</v>
      </c>
      <c r="N4817" t="s">
        <v>176</v>
      </c>
    </row>
    <row r="4818" spans="1:14" x14ac:dyDescent="0.25">
      <c r="A4818" s="2">
        <v>1</v>
      </c>
      <c r="B4818" s="2">
        <v>2016</v>
      </c>
      <c r="C4818" t="s">
        <v>395</v>
      </c>
      <c r="D4818" t="s">
        <v>204</v>
      </c>
      <c r="E4818" s="2">
        <v>1</v>
      </c>
      <c r="F4818" s="2">
        <v>1</v>
      </c>
      <c r="G4818" t="s">
        <v>339</v>
      </c>
      <c r="H4818" t="s">
        <v>339</v>
      </c>
      <c r="I4818" t="s">
        <v>15</v>
      </c>
      <c r="J4818" t="s">
        <v>93</v>
      </c>
      <c r="K4818" s="2">
        <v>1</v>
      </c>
      <c r="L4818" t="s">
        <v>75</v>
      </c>
      <c r="M4818" t="s">
        <v>94</v>
      </c>
      <c r="N4818" t="s">
        <v>200</v>
      </c>
    </row>
    <row r="4819" spans="1:14" x14ac:dyDescent="0.25">
      <c r="A4819" s="2">
        <v>1</v>
      </c>
      <c r="B4819" s="2">
        <v>2016</v>
      </c>
      <c r="C4819" t="s">
        <v>395</v>
      </c>
      <c r="D4819" t="s">
        <v>204</v>
      </c>
      <c r="E4819" s="2">
        <v>1</v>
      </c>
      <c r="F4819" s="2">
        <v>1</v>
      </c>
      <c r="G4819" t="s">
        <v>339</v>
      </c>
      <c r="H4819" t="s">
        <v>339</v>
      </c>
      <c r="I4819" t="s">
        <v>15</v>
      </c>
      <c r="J4819" t="s">
        <v>96</v>
      </c>
      <c r="K4819" s="2">
        <v>3</v>
      </c>
      <c r="L4819" t="s">
        <v>75</v>
      </c>
      <c r="M4819" t="s">
        <v>97</v>
      </c>
      <c r="N4819" t="s">
        <v>95</v>
      </c>
    </row>
    <row r="4820" spans="1:14" x14ac:dyDescent="0.25">
      <c r="A4820" s="2">
        <v>1</v>
      </c>
      <c r="B4820" s="2">
        <v>2016</v>
      </c>
      <c r="C4820" t="s">
        <v>395</v>
      </c>
      <c r="D4820" t="s">
        <v>204</v>
      </c>
      <c r="E4820" s="2">
        <v>1</v>
      </c>
      <c r="F4820" s="2">
        <v>1</v>
      </c>
      <c r="G4820" t="s">
        <v>339</v>
      </c>
      <c r="H4820" t="s">
        <v>339</v>
      </c>
      <c r="I4820" t="s">
        <v>15</v>
      </c>
      <c r="J4820" t="s">
        <v>98</v>
      </c>
      <c r="K4820" s="2">
        <v>3</v>
      </c>
      <c r="L4820" t="s">
        <v>85</v>
      </c>
      <c r="M4820" t="s">
        <v>99</v>
      </c>
      <c r="N4820" t="s">
        <v>126</v>
      </c>
    </row>
    <row r="4821" spans="1:14" x14ac:dyDescent="0.25">
      <c r="A4821" s="2">
        <v>1</v>
      </c>
      <c r="B4821" s="2">
        <v>2016</v>
      </c>
      <c r="C4821" t="s">
        <v>395</v>
      </c>
      <c r="D4821" t="s">
        <v>204</v>
      </c>
      <c r="E4821" s="2">
        <v>1</v>
      </c>
      <c r="F4821" s="2">
        <v>1</v>
      </c>
      <c r="G4821" t="s">
        <v>339</v>
      </c>
      <c r="H4821" t="s">
        <v>339</v>
      </c>
      <c r="I4821" t="s">
        <v>15</v>
      </c>
      <c r="J4821" t="s">
        <v>100</v>
      </c>
      <c r="K4821" s="3"/>
      <c r="L4821" t="s">
        <v>61</v>
      </c>
      <c r="M4821" t="s">
        <v>101</v>
      </c>
    </row>
    <row r="4822" spans="1:14" x14ac:dyDescent="0.25">
      <c r="A4822" s="2">
        <v>1</v>
      </c>
      <c r="B4822" s="2">
        <v>2016</v>
      </c>
      <c r="C4822" t="s">
        <v>395</v>
      </c>
      <c r="D4822" t="s">
        <v>204</v>
      </c>
      <c r="E4822" s="2">
        <v>1</v>
      </c>
      <c r="F4822" s="2">
        <v>1</v>
      </c>
      <c r="G4822" t="s">
        <v>339</v>
      </c>
      <c r="H4822" t="s">
        <v>339</v>
      </c>
      <c r="I4822" t="s">
        <v>15</v>
      </c>
      <c r="J4822" t="s">
        <v>102</v>
      </c>
      <c r="K4822" s="3"/>
      <c r="L4822" t="s">
        <v>61</v>
      </c>
      <c r="M4822" t="s">
        <v>103</v>
      </c>
    </row>
    <row r="4823" spans="1:14" x14ac:dyDescent="0.25">
      <c r="A4823" s="2">
        <v>1</v>
      </c>
      <c r="B4823" s="2">
        <v>2016</v>
      </c>
      <c r="C4823" t="s">
        <v>395</v>
      </c>
      <c r="D4823" t="s">
        <v>204</v>
      </c>
      <c r="E4823" s="2">
        <v>1</v>
      </c>
      <c r="F4823" s="2">
        <v>1</v>
      </c>
      <c r="G4823" t="s">
        <v>339</v>
      </c>
      <c r="H4823" t="s">
        <v>339</v>
      </c>
      <c r="I4823" t="s">
        <v>15</v>
      </c>
      <c r="J4823" t="s">
        <v>104</v>
      </c>
      <c r="K4823" s="3"/>
      <c r="L4823" t="s">
        <v>61</v>
      </c>
      <c r="M4823" t="s">
        <v>105</v>
      </c>
    </row>
    <row r="4824" spans="1:14" x14ac:dyDescent="0.25">
      <c r="A4824" s="2">
        <v>1</v>
      </c>
      <c r="B4824" s="2">
        <v>2016</v>
      </c>
      <c r="C4824" t="s">
        <v>395</v>
      </c>
      <c r="D4824" t="s">
        <v>204</v>
      </c>
      <c r="E4824" s="2">
        <v>1</v>
      </c>
      <c r="F4824" s="2">
        <v>1</v>
      </c>
      <c r="G4824" t="s">
        <v>339</v>
      </c>
      <c r="H4824" t="s">
        <v>339</v>
      </c>
      <c r="I4824" t="s">
        <v>15</v>
      </c>
      <c r="J4824" t="s">
        <v>106</v>
      </c>
      <c r="K4824" s="3"/>
      <c r="L4824" t="s">
        <v>61</v>
      </c>
      <c r="M4824" t="s">
        <v>107</v>
      </c>
    </row>
    <row r="4825" spans="1:14" x14ac:dyDescent="0.25">
      <c r="A4825" s="2">
        <v>1</v>
      </c>
      <c r="B4825" s="2">
        <v>2016</v>
      </c>
      <c r="C4825" t="s">
        <v>395</v>
      </c>
      <c r="D4825" t="s">
        <v>204</v>
      </c>
      <c r="E4825" s="2">
        <v>1</v>
      </c>
      <c r="F4825" s="2">
        <v>1</v>
      </c>
      <c r="G4825" t="s">
        <v>339</v>
      </c>
      <c r="H4825" t="s">
        <v>339</v>
      </c>
      <c r="I4825" t="s">
        <v>15</v>
      </c>
      <c r="J4825" t="s">
        <v>108</v>
      </c>
      <c r="K4825" s="3"/>
      <c r="L4825" t="s">
        <v>61</v>
      </c>
      <c r="M4825" t="s">
        <v>109</v>
      </c>
    </row>
    <row r="4826" spans="1:14" x14ac:dyDescent="0.25">
      <c r="A4826" s="2">
        <v>1</v>
      </c>
      <c r="B4826" s="2">
        <v>2016</v>
      </c>
      <c r="C4826" t="s">
        <v>395</v>
      </c>
      <c r="D4826" t="s">
        <v>204</v>
      </c>
      <c r="E4826" s="2">
        <v>1</v>
      </c>
      <c r="F4826" s="2">
        <v>1</v>
      </c>
      <c r="G4826" t="s">
        <v>339</v>
      </c>
      <c r="H4826" t="s">
        <v>339</v>
      </c>
      <c r="I4826" t="s">
        <v>15</v>
      </c>
      <c r="J4826" t="s">
        <v>110</v>
      </c>
      <c r="K4826" s="3"/>
      <c r="L4826" t="s">
        <v>61</v>
      </c>
      <c r="M4826" t="s">
        <v>111</v>
      </c>
    </row>
    <row r="4827" spans="1:14" x14ac:dyDescent="0.25">
      <c r="A4827" s="2">
        <v>1</v>
      </c>
      <c r="B4827" s="2">
        <v>2016</v>
      </c>
      <c r="C4827" t="s">
        <v>395</v>
      </c>
      <c r="D4827" t="s">
        <v>204</v>
      </c>
      <c r="E4827" s="2">
        <v>1</v>
      </c>
      <c r="F4827" s="2">
        <v>1</v>
      </c>
      <c r="G4827" t="s">
        <v>339</v>
      </c>
      <c r="H4827" t="s">
        <v>339</v>
      </c>
      <c r="I4827" t="s">
        <v>15</v>
      </c>
      <c r="J4827" t="s">
        <v>112</v>
      </c>
      <c r="K4827" s="3"/>
      <c r="L4827" t="s">
        <v>61</v>
      </c>
      <c r="M4827" t="s">
        <v>113</v>
      </c>
    </row>
    <row r="4828" spans="1:14" x14ac:dyDescent="0.25">
      <c r="A4828" s="2">
        <v>1</v>
      </c>
      <c r="B4828" s="2">
        <v>2016</v>
      </c>
      <c r="C4828" t="s">
        <v>395</v>
      </c>
      <c r="D4828" t="s">
        <v>204</v>
      </c>
      <c r="E4828" s="2">
        <v>1</v>
      </c>
      <c r="F4828" s="2">
        <v>1</v>
      </c>
      <c r="G4828" t="s">
        <v>339</v>
      </c>
      <c r="H4828" t="s">
        <v>339</v>
      </c>
      <c r="I4828" t="s">
        <v>15</v>
      </c>
      <c r="J4828" t="s">
        <v>114</v>
      </c>
      <c r="K4828" s="3"/>
      <c r="L4828" t="s">
        <v>61</v>
      </c>
      <c r="M4828" t="s">
        <v>115</v>
      </c>
    </row>
    <row r="4829" spans="1:14" x14ac:dyDescent="0.25">
      <c r="A4829" s="2">
        <v>1</v>
      </c>
      <c r="B4829" s="2">
        <v>2016</v>
      </c>
      <c r="C4829" t="s">
        <v>395</v>
      </c>
      <c r="D4829" t="s">
        <v>204</v>
      </c>
      <c r="E4829" s="2">
        <v>1</v>
      </c>
      <c r="F4829" s="2">
        <v>1</v>
      </c>
      <c r="G4829" t="s">
        <v>339</v>
      </c>
      <c r="H4829" t="s">
        <v>339</v>
      </c>
      <c r="I4829" t="s">
        <v>15</v>
      </c>
      <c r="J4829" t="s">
        <v>116</v>
      </c>
      <c r="K4829" s="2">
        <v>3</v>
      </c>
      <c r="L4829" t="s">
        <v>65</v>
      </c>
      <c r="M4829" t="s">
        <v>117</v>
      </c>
      <c r="N4829" t="s">
        <v>67</v>
      </c>
    </row>
    <row r="4830" spans="1:14" x14ac:dyDescent="0.25">
      <c r="A4830" s="2">
        <v>1</v>
      </c>
      <c r="B4830" s="2">
        <v>2016</v>
      </c>
      <c r="C4830" t="s">
        <v>395</v>
      </c>
      <c r="D4830" t="s">
        <v>204</v>
      </c>
      <c r="E4830" s="2">
        <v>1</v>
      </c>
      <c r="F4830" s="2">
        <v>1</v>
      </c>
      <c r="G4830" t="s">
        <v>339</v>
      </c>
      <c r="H4830" t="s">
        <v>339</v>
      </c>
      <c r="I4830" t="s">
        <v>15</v>
      </c>
      <c r="J4830" t="s">
        <v>118</v>
      </c>
      <c r="K4830" s="2">
        <v>3</v>
      </c>
      <c r="L4830" t="s">
        <v>55</v>
      </c>
      <c r="M4830" t="s">
        <v>119</v>
      </c>
      <c r="N4830" t="s">
        <v>178</v>
      </c>
    </row>
    <row r="4831" spans="1:14" x14ac:dyDescent="0.25">
      <c r="A4831" s="2">
        <v>1</v>
      </c>
      <c r="B4831" s="2">
        <v>2016</v>
      </c>
      <c r="C4831" t="s">
        <v>395</v>
      </c>
      <c r="D4831" t="s">
        <v>204</v>
      </c>
      <c r="E4831" s="2">
        <v>1</v>
      </c>
      <c r="F4831" s="2">
        <v>1</v>
      </c>
      <c r="G4831" t="s">
        <v>339</v>
      </c>
      <c r="H4831" t="s">
        <v>339</v>
      </c>
      <c r="I4831" t="s">
        <v>15</v>
      </c>
      <c r="J4831" t="s">
        <v>120</v>
      </c>
      <c r="K4831" s="2">
        <v>3</v>
      </c>
      <c r="L4831" t="s">
        <v>65</v>
      </c>
      <c r="M4831" t="s">
        <v>121</v>
      </c>
      <c r="N4831" t="s">
        <v>67</v>
      </c>
    </row>
    <row r="4832" spans="1:14" x14ac:dyDescent="0.25">
      <c r="A4832" s="2">
        <v>1</v>
      </c>
      <c r="B4832" s="2">
        <v>2016</v>
      </c>
      <c r="C4832" t="s">
        <v>395</v>
      </c>
      <c r="D4832" t="s">
        <v>204</v>
      </c>
      <c r="E4832" s="2">
        <v>1</v>
      </c>
      <c r="F4832" s="2">
        <v>1</v>
      </c>
      <c r="G4832" t="s">
        <v>339</v>
      </c>
      <c r="H4832" t="s">
        <v>339</v>
      </c>
      <c r="I4832" t="s">
        <v>15</v>
      </c>
      <c r="J4832" t="s">
        <v>122</v>
      </c>
      <c r="K4832" s="2">
        <v>3</v>
      </c>
      <c r="L4832" t="s">
        <v>85</v>
      </c>
      <c r="M4832" t="s">
        <v>123</v>
      </c>
      <c r="N4832" t="s">
        <v>126</v>
      </c>
    </row>
    <row r="4833" spans="1:14" x14ac:dyDescent="0.25">
      <c r="A4833" s="2">
        <v>1</v>
      </c>
      <c r="B4833" s="2">
        <v>2016</v>
      </c>
      <c r="C4833" t="s">
        <v>395</v>
      </c>
      <c r="D4833" t="s">
        <v>204</v>
      </c>
      <c r="E4833" s="2">
        <v>1</v>
      </c>
      <c r="F4833" s="2">
        <v>1</v>
      </c>
      <c r="G4833" t="s">
        <v>339</v>
      </c>
      <c r="H4833" t="s">
        <v>339</v>
      </c>
      <c r="I4833" t="s">
        <v>15</v>
      </c>
      <c r="J4833" t="s">
        <v>124</v>
      </c>
      <c r="K4833" s="2">
        <v>5</v>
      </c>
      <c r="L4833" t="s">
        <v>85</v>
      </c>
      <c r="M4833" t="s">
        <v>125</v>
      </c>
      <c r="N4833" t="s">
        <v>185</v>
      </c>
    </row>
    <row r="4834" spans="1:14" x14ac:dyDescent="0.25">
      <c r="A4834" s="2">
        <v>1</v>
      </c>
      <c r="B4834" s="2">
        <v>2016</v>
      </c>
      <c r="C4834" t="s">
        <v>395</v>
      </c>
      <c r="D4834" t="s">
        <v>204</v>
      </c>
      <c r="E4834" s="2">
        <v>1</v>
      </c>
      <c r="F4834" s="2">
        <v>1</v>
      </c>
      <c r="G4834" t="s">
        <v>339</v>
      </c>
      <c r="H4834" t="s">
        <v>339</v>
      </c>
      <c r="I4834" t="s">
        <v>15</v>
      </c>
      <c r="J4834" t="s">
        <v>127</v>
      </c>
      <c r="K4834" s="2">
        <v>3</v>
      </c>
      <c r="L4834" t="s">
        <v>85</v>
      </c>
      <c r="M4834" t="s">
        <v>128</v>
      </c>
      <c r="N4834" t="s">
        <v>126</v>
      </c>
    </row>
    <row r="4835" spans="1:14" x14ac:dyDescent="0.25">
      <c r="A4835" s="2">
        <v>1</v>
      </c>
      <c r="B4835" s="2">
        <v>2016</v>
      </c>
      <c r="C4835" t="s">
        <v>395</v>
      </c>
      <c r="D4835" t="s">
        <v>204</v>
      </c>
      <c r="E4835" s="2">
        <v>1</v>
      </c>
      <c r="F4835" s="2">
        <v>1</v>
      </c>
      <c r="G4835" t="s">
        <v>339</v>
      </c>
      <c r="H4835" t="s">
        <v>339</v>
      </c>
      <c r="I4835" t="s">
        <v>15</v>
      </c>
      <c r="J4835" t="s">
        <v>129</v>
      </c>
      <c r="K4835" s="2">
        <v>3</v>
      </c>
      <c r="L4835" t="s">
        <v>85</v>
      </c>
      <c r="M4835" t="s">
        <v>130</v>
      </c>
      <c r="N4835" t="s">
        <v>126</v>
      </c>
    </row>
    <row r="4836" spans="1:14" x14ac:dyDescent="0.25">
      <c r="A4836" s="2">
        <v>1</v>
      </c>
      <c r="B4836" s="2">
        <v>2016</v>
      </c>
      <c r="C4836" t="s">
        <v>395</v>
      </c>
      <c r="D4836" t="s">
        <v>204</v>
      </c>
      <c r="E4836" s="2">
        <v>1</v>
      </c>
      <c r="F4836" s="2">
        <v>1</v>
      </c>
      <c r="G4836" t="s">
        <v>339</v>
      </c>
      <c r="H4836" t="s">
        <v>339</v>
      </c>
      <c r="I4836" t="s">
        <v>15</v>
      </c>
      <c r="J4836" t="s">
        <v>131</v>
      </c>
      <c r="K4836" s="2">
        <v>3</v>
      </c>
      <c r="L4836" t="s">
        <v>85</v>
      </c>
      <c r="M4836" t="s">
        <v>132</v>
      </c>
      <c r="N4836" t="s">
        <v>126</v>
      </c>
    </row>
    <row r="4837" spans="1:14" x14ac:dyDescent="0.25">
      <c r="A4837" s="2">
        <v>1</v>
      </c>
      <c r="B4837" s="2">
        <v>2016</v>
      </c>
      <c r="C4837" t="s">
        <v>395</v>
      </c>
      <c r="D4837" t="s">
        <v>204</v>
      </c>
      <c r="E4837" s="2">
        <v>1</v>
      </c>
      <c r="F4837" s="2">
        <v>1</v>
      </c>
      <c r="G4837" t="s">
        <v>339</v>
      </c>
      <c r="H4837" t="s">
        <v>339</v>
      </c>
      <c r="I4837" t="s">
        <v>15</v>
      </c>
      <c r="J4837" t="s">
        <v>133</v>
      </c>
      <c r="K4837" s="2">
        <v>1</v>
      </c>
      <c r="L4837" t="s">
        <v>52</v>
      </c>
      <c r="M4837" t="s">
        <v>134</v>
      </c>
      <c r="N4837" t="s">
        <v>177</v>
      </c>
    </row>
    <row r="4838" spans="1:14" x14ac:dyDescent="0.25">
      <c r="A4838" s="2">
        <v>1</v>
      </c>
      <c r="B4838" s="2">
        <v>2016</v>
      </c>
      <c r="C4838" t="s">
        <v>395</v>
      </c>
      <c r="D4838" t="s">
        <v>204</v>
      </c>
      <c r="E4838" s="2">
        <v>1</v>
      </c>
      <c r="F4838" s="2">
        <v>1</v>
      </c>
      <c r="G4838" t="s">
        <v>339</v>
      </c>
      <c r="H4838" t="s">
        <v>339</v>
      </c>
      <c r="I4838" t="s">
        <v>15</v>
      </c>
      <c r="J4838" t="s">
        <v>135</v>
      </c>
      <c r="K4838" s="2">
        <v>3</v>
      </c>
      <c r="L4838" t="s">
        <v>55</v>
      </c>
      <c r="M4838" t="s">
        <v>136</v>
      </c>
      <c r="N4838" t="s">
        <v>178</v>
      </c>
    </row>
    <row r="4839" spans="1:14" x14ac:dyDescent="0.25">
      <c r="A4839" s="2">
        <v>1</v>
      </c>
      <c r="B4839" s="2">
        <v>2016</v>
      </c>
      <c r="C4839" t="s">
        <v>395</v>
      </c>
      <c r="D4839" t="s">
        <v>204</v>
      </c>
      <c r="E4839" s="2">
        <v>1</v>
      </c>
      <c r="F4839" s="2">
        <v>1</v>
      </c>
      <c r="G4839" t="s">
        <v>339</v>
      </c>
      <c r="H4839" t="s">
        <v>339</v>
      </c>
      <c r="I4839" t="s">
        <v>15</v>
      </c>
      <c r="J4839" t="s">
        <v>137</v>
      </c>
      <c r="K4839" s="2">
        <v>2</v>
      </c>
      <c r="L4839" t="s">
        <v>55</v>
      </c>
      <c r="M4839" t="s">
        <v>138</v>
      </c>
      <c r="N4839" t="s">
        <v>187</v>
      </c>
    </row>
    <row r="4840" spans="1:14" x14ac:dyDescent="0.25">
      <c r="A4840" s="2">
        <v>1</v>
      </c>
      <c r="B4840" s="2">
        <v>2016</v>
      </c>
      <c r="C4840" t="s">
        <v>395</v>
      </c>
      <c r="D4840" t="s">
        <v>204</v>
      </c>
      <c r="E4840" s="2">
        <v>1</v>
      </c>
      <c r="F4840" s="2">
        <v>1</v>
      </c>
      <c r="G4840" t="s">
        <v>339</v>
      </c>
      <c r="H4840" t="s">
        <v>339</v>
      </c>
      <c r="I4840" t="s">
        <v>15</v>
      </c>
      <c r="J4840" t="s">
        <v>139</v>
      </c>
      <c r="K4840" s="2">
        <v>4</v>
      </c>
      <c r="L4840" t="s">
        <v>85</v>
      </c>
      <c r="M4840" t="s">
        <v>140</v>
      </c>
      <c r="N4840" t="s">
        <v>87</v>
      </c>
    </row>
    <row r="4841" spans="1:14" x14ac:dyDescent="0.25">
      <c r="A4841" s="2">
        <v>1</v>
      </c>
      <c r="B4841" s="2">
        <v>2016</v>
      </c>
      <c r="C4841" t="s">
        <v>395</v>
      </c>
      <c r="D4841" t="s">
        <v>204</v>
      </c>
      <c r="E4841" s="2">
        <v>1</v>
      </c>
      <c r="F4841" s="2">
        <v>1</v>
      </c>
      <c r="G4841" t="s">
        <v>339</v>
      </c>
      <c r="H4841" t="s">
        <v>339</v>
      </c>
      <c r="I4841" t="s">
        <v>15</v>
      </c>
      <c r="J4841" t="s">
        <v>141</v>
      </c>
      <c r="K4841" s="2">
        <v>5</v>
      </c>
      <c r="L4841" t="s">
        <v>85</v>
      </c>
      <c r="M4841" t="s">
        <v>142</v>
      </c>
      <c r="N4841" t="s">
        <v>185</v>
      </c>
    </row>
    <row r="4842" spans="1:14" x14ac:dyDescent="0.25">
      <c r="A4842" s="2">
        <v>1</v>
      </c>
      <c r="B4842" s="2">
        <v>2016</v>
      </c>
      <c r="C4842" t="s">
        <v>395</v>
      </c>
      <c r="D4842" t="s">
        <v>204</v>
      </c>
      <c r="E4842" s="2">
        <v>1</v>
      </c>
      <c r="F4842" s="2">
        <v>1</v>
      </c>
      <c r="G4842" t="s">
        <v>339</v>
      </c>
      <c r="H4842" t="s">
        <v>339</v>
      </c>
      <c r="I4842" t="s">
        <v>15</v>
      </c>
      <c r="J4842" t="s">
        <v>143</v>
      </c>
      <c r="K4842" s="2">
        <v>3</v>
      </c>
      <c r="L4842" t="s">
        <v>85</v>
      </c>
      <c r="M4842" t="s">
        <v>144</v>
      </c>
      <c r="N4842" t="s">
        <v>126</v>
      </c>
    </row>
    <row r="4843" spans="1:14" x14ac:dyDescent="0.25">
      <c r="A4843" s="2">
        <v>1</v>
      </c>
      <c r="B4843" s="2">
        <v>2016</v>
      </c>
      <c r="C4843" t="s">
        <v>395</v>
      </c>
      <c r="D4843" t="s">
        <v>204</v>
      </c>
      <c r="E4843" s="2">
        <v>1</v>
      </c>
      <c r="F4843" s="2">
        <v>1</v>
      </c>
      <c r="G4843" t="s">
        <v>339</v>
      </c>
      <c r="H4843" t="s">
        <v>339</v>
      </c>
      <c r="I4843" t="s">
        <v>15</v>
      </c>
      <c r="J4843" t="s">
        <v>145</v>
      </c>
      <c r="K4843" s="2">
        <v>3</v>
      </c>
      <c r="L4843" t="s">
        <v>55</v>
      </c>
      <c r="M4843" t="s">
        <v>146</v>
      </c>
      <c r="N4843" t="s">
        <v>178</v>
      </c>
    </row>
    <row r="4844" spans="1:14" x14ac:dyDescent="0.25">
      <c r="A4844" s="2">
        <v>1</v>
      </c>
      <c r="B4844" s="2">
        <v>2016</v>
      </c>
      <c r="C4844" t="s">
        <v>395</v>
      </c>
      <c r="D4844" t="s">
        <v>204</v>
      </c>
      <c r="E4844" s="2">
        <v>1</v>
      </c>
      <c r="F4844" s="2">
        <v>1</v>
      </c>
      <c r="G4844" t="s">
        <v>339</v>
      </c>
      <c r="H4844" t="s">
        <v>339</v>
      </c>
      <c r="I4844" t="s">
        <v>15</v>
      </c>
      <c r="J4844" t="s">
        <v>147</v>
      </c>
      <c r="K4844" s="2">
        <v>3</v>
      </c>
      <c r="L4844" t="s">
        <v>55</v>
      </c>
      <c r="M4844" t="s">
        <v>148</v>
      </c>
      <c r="N4844" t="s">
        <v>178</v>
      </c>
    </row>
    <row r="4845" spans="1:14" x14ac:dyDescent="0.25">
      <c r="A4845" s="2">
        <v>1</v>
      </c>
      <c r="B4845" s="2">
        <v>2016</v>
      </c>
      <c r="C4845" t="s">
        <v>395</v>
      </c>
      <c r="D4845" t="s">
        <v>204</v>
      </c>
      <c r="E4845" s="2">
        <v>1</v>
      </c>
      <c r="F4845" s="2">
        <v>1</v>
      </c>
      <c r="G4845" t="s">
        <v>339</v>
      </c>
      <c r="H4845" t="s">
        <v>339</v>
      </c>
      <c r="I4845" t="s">
        <v>15</v>
      </c>
      <c r="J4845" t="s">
        <v>149</v>
      </c>
      <c r="K4845" s="2">
        <v>3</v>
      </c>
      <c r="L4845" t="s">
        <v>55</v>
      </c>
      <c r="M4845" t="s">
        <v>150</v>
      </c>
      <c r="N4845" t="s">
        <v>178</v>
      </c>
    </row>
    <row r="4846" spans="1:14" x14ac:dyDescent="0.25">
      <c r="A4846" s="2">
        <v>1</v>
      </c>
      <c r="B4846" s="2">
        <v>2016</v>
      </c>
      <c r="C4846" t="s">
        <v>395</v>
      </c>
      <c r="D4846" t="s">
        <v>204</v>
      </c>
      <c r="E4846" s="2">
        <v>1</v>
      </c>
      <c r="F4846" s="2">
        <v>1</v>
      </c>
      <c r="G4846" t="s">
        <v>339</v>
      </c>
      <c r="H4846" t="s">
        <v>339</v>
      </c>
      <c r="I4846" t="s">
        <v>15</v>
      </c>
      <c r="J4846" t="s">
        <v>151</v>
      </c>
      <c r="K4846" s="2">
        <v>9</v>
      </c>
      <c r="L4846" t="s">
        <v>52</v>
      </c>
      <c r="M4846" t="s">
        <v>152</v>
      </c>
      <c r="N4846" t="s">
        <v>188</v>
      </c>
    </row>
    <row r="4847" spans="1:14" x14ac:dyDescent="0.25">
      <c r="A4847" s="2">
        <v>1</v>
      </c>
      <c r="B4847" s="2">
        <v>2016</v>
      </c>
      <c r="C4847" t="s">
        <v>395</v>
      </c>
      <c r="D4847" t="s">
        <v>204</v>
      </c>
      <c r="E4847" s="2">
        <v>1</v>
      </c>
      <c r="F4847" s="2">
        <v>1</v>
      </c>
      <c r="G4847" t="s">
        <v>339</v>
      </c>
      <c r="H4847" t="s">
        <v>339</v>
      </c>
      <c r="I4847" t="s">
        <v>15</v>
      </c>
      <c r="J4847" t="s">
        <v>153</v>
      </c>
      <c r="K4847" s="2">
        <v>3</v>
      </c>
      <c r="L4847" t="s">
        <v>75</v>
      </c>
      <c r="M4847" t="s">
        <v>154</v>
      </c>
      <c r="N4847" t="s">
        <v>217</v>
      </c>
    </row>
    <row r="4848" spans="1:14" x14ac:dyDescent="0.25">
      <c r="A4848" s="2">
        <v>1</v>
      </c>
      <c r="B4848" s="2">
        <v>2016</v>
      </c>
      <c r="C4848" t="s">
        <v>395</v>
      </c>
      <c r="D4848" t="s">
        <v>204</v>
      </c>
      <c r="E4848" s="2">
        <v>1</v>
      </c>
      <c r="F4848" s="2">
        <v>1</v>
      </c>
      <c r="G4848" t="s">
        <v>339</v>
      </c>
      <c r="H4848" t="s">
        <v>339</v>
      </c>
      <c r="I4848" t="s">
        <v>15</v>
      </c>
      <c r="J4848" t="s">
        <v>156</v>
      </c>
      <c r="K4848" s="2">
        <v>1</v>
      </c>
      <c r="L4848" t="s">
        <v>75</v>
      </c>
      <c r="M4848" t="s">
        <v>157</v>
      </c>
      <c r="N4848" t="s">
        <v>158</v>
      </c>
    </row>
    <row r="4849" spans="1:14" x14ac:dyDescent="0.25">
      <c r="A4849" s="2">
        <v>1</v>
      </c>
      <c r="B4849" s="2">
        <v>2016</v>
      </c>
      <c r="C4849" t="s">
        <v>395</v>
      </c>
      <c r="D4849" t="s">
        <v>204</v>
      </c>
      <c r="E4849" s="2">
        <v>1</v>
      </c>
      <c r="F4849" s="2">
        <v>1</v>
      </c>
      <c r="G4849" t="s">
        <v>339</v>
      </c>
      <c r="H4849" t="s">
        <v>339</v>
      </c>
      <c r="I4849" t="s">
        <v>15</v>
      </c>
      <c r="J4849" t="s">
        <v>159</v>
      </c>
      <c r="K4849" s="3"/>
      <c r="L4849" t="s">
        <v>52</v>
      </c>
      <c r="M4849" t="s">
        <v>160</v>
      </c>
    </row>
    <row r="4850" spans="1:14" x14ac:dyDescent="0.25">
      <c r="A4850" s="2">
        <v>1</v>
      </c>
      <c r="B4850" s="2">
        <v>2016</v>
      </c>
      <c r="C4850" t="s">
        <v>395</v>
      </c>
      <c r="D4850" t="s">
        <v>204</v>
      </c>
      <c r="E4850" s="2">
        <v>1</v>
      </c>
      <c r="F4850" s="2">
        <v>1</v>
      </c>
      <c r="G4850" t="s">
        <v>339</v>
      </c>
      <c r="H4850" t="s">
        <v>339</v>
      </c>
      <c r="I4850" t="s">
        <v>15</v>
      </c>
      <c r="J4850" t="s">
        <v>161</v>
      </c>
      <c r="K4850" s="3"/>
      <c r="L4850" t="s">
        <v>52</v>
      </c>
      <c r="M4850" t="s">
        <v>162</v>
      </c>
    </row>
    <row r="4851" spans="1:14" x14ac:dyDescent="0.25">
      <c r="A4851" s="2">
        <v>1</v>
      </c>
      <c r="B4851" s="2">
        <v>2016</v>
      </c>
      <c r="C4851" t="s">
        <v>395</v>
      </c>
      <c r="D4851" t="s">
        <v>204</v>
      </c>
      <c r="E4851" s="2">
        <v>1</v>
      </c>
      <c r="F4851" s="2">
        <v>1</v>
      </c>
      <c r="G4851" t="s">
        <v>339</v>
      </c>
      <c r="H4851" t="s">
        <v>339</v>
      </c>
      <c r="I4851" t="s">
        <v>15</v>
      </c>
      <c r="J4851" t="s">
        <v>163</v>
      </c>
      <c r="K4851" s="2">
        <v>1</v>
      </c>
      <c r="L4851" t="s">
        <v>52</v>
      </c>
      <c r="M4851" t="s">
        <v>164</v>
      </c>
      <c r="N4851" t="s">
        <v>165</v>
      </c>
    </row>
    <row r="4852" spans="1:14" x14ac:dyDescent="0.25">
      <c r="A4852" s="2">
        <v>1</v>
      </c>
      <c r="B4852" s="2">
        <v>2016</v>
      </c>
      <c r="C4852" t="s">
        <v>395</v>
      </c>
      <c r="D4852" t="s">
        <v>204</v>
      </c>
      <c r="E4852" s="2">
        <v>1</v>
      </c>
      <c r="F4852" s="2">
        <v>1</v>
      </c>
      <c r="G4852" t="s">
        <v>339</v>
      </c>
      <c r="H4852" t="s">
        <v>339</v>
      </c>
      <c r="I4852" t="s">
        <v>15</v>
      </c>
      <c r="J4852" t="s">
        <v>166</v>
      </c>
      <c r="K4852" s="2">
        <v>4</v>
      </c>
      <c r="L4852" t="s">
        <v>55</v>
      </c>
      <c r="M4852" t="s">
        <v>167</v>
      </c>
      <c r="N4852" t="s">
        <v>57</v>
      </c>
    </row>
    <row r="4853" spans="1:14" x14ac:dyDescent="0.25">
      <c r="A4853" s="2">
        <v>1</v>
      </c>
      <c r="B4853" s="2">
        <v>2016</v>
      </c>
      <c r="C4853" t="s">
        <v>396</v>
      </c>
      <c r="D4853" t="s">
        <v>48</v>
      </c>
      <c r="E4853" s="2">
        <v>1</v>
      </c>
      <c r="F4853" s="2">
        <v>0</v>
      </c>
      <c r="G4853" t="s">
        <v>318</v>
      </c>
      <c r="H4853" t="s">
        <v>171</v>
      </c>
      <c r="I4853" t="s">
        <v>19</v>
      </c>
      <c r="J4853" t="s">
        <v>51</v>
      </c>
      <c r="K4853" s="3"/>
      <c r="L4853" t="s">
        <v>52</v>
      </c>
      <c r="M4853" t="s">
        <v>53</v>
      </c>
    </row>
    <row r="4854" spans="1:14" x14ac:dyDescent="0.25">
      <c r="A4854" s="2">
        <v>1</v>
      </c>
      <c r="B4854" s="2">
        <v>2016</v>
      </c>
      <c r="C4854" t="s">
        <v>396</v>
      </c>
      <c r="D4854" t="s">
        <v>48</v>
      </c>
      <c r="E4854" s="2">
        <v>1</v>
      </c>
      <c r="F4854" s="2">
        <v>0</v>
      </c>
      <c r="G4854" t="s">
        <v>318</v>
      </c>
      <c r="H4854" t="s">
        <v>171</v>
      </c>
      <c r="I4854" t="s">
        <v>19</v>
      </c>
      <c r="J4854" t="s">
        <v>54</v>
      </c>
      <c r="K4854" s="2">
        <v>4</v>
      </c>
      <c r="L4854" t="s">
        <v>55</v>
      </c>
      <c r="M4854" t="s">
        <v>56</v>
      </c>
      <c r="N4854" t="s">
        <v>57</v>
      </c>
    </row>
    <row r="4855" spans="1:14" x14ac:dyDescent="0.25">
      <c r="A4855" s="2">
        <v>1</v>
      </c>
      <c r="B4855" s="2">
        <v>2016</v>
      </c>
      <c r="C4855" t="s">
        <v>396</v>
      </c>
      <c r="D4855" t="s">
        <v>48</v>
      </c>
      <c r="E4855" s="2">
        <v>1</v>
      </c>
      <c r="F4855" s="2">
        <v>0</v>
      </c>
      <c r="G4855" t="s">
        <v>318</v>
      </c>
      <c r="H4855" t="s">
        <v>171</v>
      </c>
      <c r="I4855" t="s">
        <v>19</v>
      </c>
      <c r="J4855" t="s">
        <v>58</v>
      </c>
      <c r="K4855" s="2">
        <v>4</v>
      </c>
      <c r="L4855" t="s">
        <v>55</v>
      </c>
      <c r="M4855" t="s">
        <v>59</v>
      </c>
      <c r="N4855" t="s">
        <v>57</v>
      </c>
    </row>
    <row r="4856" spans="1:14" x14ac:dyDescent="0.25">
      <c r="A4856" s="2">
        <v>1</v>
      </c>
      <c r="B4856" s="2">
        <v>2016</v>
      </c>
      <c r="C4856" t="s">
        <v>396</v>
      </c>
      <c r="D4856" t="s">
        <v>48</v>
      </c>
      <c r="E4856" s="2">
        <v>1</v>
      </c>
      <c r="F4856" s="2">
        <v>0</v>
      </c>
      <c r="G4856" t="s">
        <v>318</v>
      </c>
      <c r="H4856" t="s">
        <v>171</v>
      </c>
      <c r="I4856" t="s">
        <v>19</v>
      </c>
      <c r="J4856" t="s">
        <v>60</v>
      </c>
      <c r="K4856" s="2">
        <v>2</v>
      </c>
      <c r="L4856" t="s">
        <v>61</v>
      </c>
      <c r="M4856" t="s">
        <v>62</v>
      </c>
      <c r="N4856" t="s">
        <v>63</v>
      </c>
    </row>
    <row r="4857" spans="1:14" x14ac:dyDescent="0.25">
      <c r="A4857" s="2">
        <v>1</v>
      </c>
      <c r="B4857" s="2">
        <v>2016</v>
      </c>
      <c r="C4857" t="s">
        <v>396</v>
      </c>
      <c r="D4857" t="s">
        <v>48</v>
      </c>
      <c r="E4857" s="2">
        <v>1</v>
      </c>
      <c r="F4857" s="2">
        <v>0</v>
      </c>
      <c r="G4857" t="s">
        <v>318</v>
      </c>
      <c r="H4857" t="s">
        <v>171</v>
      </c>
      <c r="I4857" t="s">
        <v>19</v>
      </c>
      <c r="J4857" t="s">
        <v>64</v>
      </c>
      <c r="K4857" s="2">
        <v>3</v>
      </c>
      <c r="L4857" t="s">
        <v>65</v>
      </c>
      <c r="M4857" t="s">
        <v>66</v>
      </c>
      <c r="N4857" t="s">
        <v>67</v>
      </c>
    </row>
    <row r="4858" spans="1:14" x14ac:dyDescent="0.25">
      <c r="A4858" s="2">
        <v>1</v>
      </c>
      <c r="B4858" s="2">
        <v>2016</v>
      </c>
      <c r="C4858" t="s">
        <v>396</v>
      </c>
      <c r="D4858" t="s">
        <v>48</v>
      </c>
      <c r="E4858" s="2">
        <v>1</v>
      </c>
      <c r="F4858" s="2">
        <v>0</v>
      </c>
      <c r="G4858" t="s">
        <v>318</v>
      </c>
      <c r="H4858" t="s">
        <v>171</v>
      </c>
      <c r="I4858" t="s">
        <v>19</v>
      </c>
      <c r="J4858" t="s">
        <v>68</v>
      </c>
      <c r="K4858" s="2">
        <v>3</v>
      </c>
      <c r="L4858" t="s">
        <v>65</v>
      </c>
      <c r="M4858" t="s">
        <v>69</v>
      </c>
      <c r="N4858" t="s">
        <v>67</v>
      </c>
    </row>
    <row r="4859" spans="1:14" x14ac:dyDescent="0.25">
      <c r="A4859" s="2">
        <v>1</v>
      </c>
      <c r="B4859" s="2">
        <v>2016</v>
      </c>
      <c r="C4859" t="s">
        <v>396</v>
      </c>
      <c r="D4859" t="s">
        <v>48</v>
      </c>
      <c r="E4859" s="2">
        <v>1</v>
      </c>
      <c r="F4859" s="2">
        <v>0</v>
      </c>
      <c r="G4859" t="s">
        <v>318</v>
      </c>
      <c r="H4859" t="s">
        <v>171</v>
      </c>
      <c r="I4859" t="s">
        <v>19</v>
      </c>
      <c r="J4859" t="s">
        <v>70</v>
      </c>
      <c r="K4859" s="2">
        <v>2</v>
      </c>
      <c r="L4859" t="s">
        <v>65</v>
      </c>
      <c r="M4859" t="s">
        <v>71</v>
      </c>
      <c r="N4859" t="s">
        <v>186</v>
      </c>
    </row>
    <row r="4860" spans="1:14" x14ac:dyDescent="0.25">
      <c r="A4860" s="2">
        <v>1</v>
      </c>
      <c r="B4860" s="2">
        <v>2016</v>
      </c>
      <c r="C4860" t="s">
        <v>396</v>
      </c>
      <c r="D4860" t="s">
        <v>48</v>
      </c>
      <c r="E4860" s="2">
        <v>1</v>
      </c>
      <c r="F4860" s="2">
        <v>0</v>
      </c>
      <c r="G4860" t="s">
        <v>318</v>
      </c>
      <c r="H4860" t="s">
        <v>171</v>
      </c>
      <c r="I4860" t="s">
        <v>19</v>
      </c>
      <c r="J4860" t="s">
        <v>72</v>
      </c>
      <c r="K4860" s="3"/>
      <c r="L4860" t="s">
        <v>52</v>
      </c>
      <c r="M4860" t="s">
        <v>73</v>
      </c>
    </row>
    <row r="4861" spans="1:14" x14ac:dyDescent="0.25">
      <c r="A4861" s="2">
        <v>1</v>
      </c>
      <c r="B4861" s="2">
        <v>2016</v>
      </c>
      <c r="C4861" t="s">
        <v>396</v>
      </c>
      <c r="D4861" t="s">
        <v>48</v>
      </c>
      <c r="E4861" s="2">
        <v>1</v>
      </c>
      <c r="F4861" s="2">
        <v>0</v>
      </c>
      <c r="G4861" t="s">
        <v>318</v>
      </c>
      <c r="H4861" t="s">
        <v>171</v>
      </c>
      <c r="I4861" t="s">
        <v>19</v>
      </c>
      <c r="J4861" t="s">
        <v>74</v>
      </c>
      <c r="K4861" s="2">
        <v>1</v>
      </c>
      <c r="L4861" t="s">
        <v>75</v>
      </c>
      <c r="M4861" t="s">
        <v>76</v>
      </c>
      <c r="N4861" t="s">
        <v>77</v>
      </c>
    </row>
    <row r="4862" spans="1:14" x14ac:dyDescent="0.25">
      <c r="A4862" s="2">
        <v>1</v>
      </c>
      <c r="B4862" s="2">
        <v>2016</v>
      </c>
      <c r="C4862" t="s">
        <v>396</v>
      </c>
      <c r="D4862" t="s">
        <v>48</v>
      </c>
      <c r="E4862" s="2">
        <v>1</v>
      </c>
      <c r="F4862" s="2">
        <v>0</v>
      </c>
      <c r="G4862" t="s">
        <v>318</v>
      </c>
      <c r="H4862" t="s">
        <v>171</v>
      </c>
      <c r="I4862" t="s">
        <v>19</v>
      </c>
      <c r="J4862" t="s">
        <v>78</v>
      </c>
      <c r="K4862" s="2">
        <v>5</v>
      </c>
      <c r="L4862" t="s">
        <v>75</v>
      </c>
      <c r="M4862" t="s">
        <v>79</v>
      </c>
      <c r="N4862" t="s">
        <v>192</v>
      </c>
    </row>
    <row r="4863" spans="1:14" x14ac:dyDescent="0.25">
      <c r="A4863" s="2">
        <v>1</v>
      </c>
      <c r="B4863" s="2">
        <v>2016</v>
      </c>
      <c r="C4863" t="s">
        <v>396</v>
      </c>
      <c r="D4863" t="s">
        <v>48</v>
      </c>
      <c r="E4863" s="2">
        <v>1</v>
      </c>
      <c r="F4863" s="2">
        <v>0</v>
      </c>
      <c r="G4863" t="s">
        <v>318</v>
      </c>
      <c r="H4863" t="s">
        <v>171</v>
      </c>
      <c r="I4863" t="s">
        <v>19</v>
      </c>
      <c r="J4863" t="s">
        <v>81</v>
      </c>
      <c r="K4863" s="2">
        <v>3</v>
      </c>
      <c r="L4863" t="s">
        <v>75</v>
      </c>
      <c r="M4863" t="s">
        <v>82</v>
      </c>
      <c r="N4863" t="s">
        <v>208</v>
      </c>
    </row>
    <row r="4864" spans="1:14" x14ac:dyDescent="0.25">
      <c r="A4864" s="2">
        <v>1</v>
      </c>
      <c r="B4864" s="2">
        <v>2016</v>
      </c>
      <c r="C4864" t="s">
        <v>396</v>
      </c>
      <c r="D4864" t="s">
        <v>48</v>
      </c>
      <c r="E4864" s="2">
        <v>1</v>
      </c>
      <c r="F4864" s="2">
        <v>0</v>
      </c>
      <c r="G4864" t="s">
        <v>318</v>
      </c>
      <c r="H4864" t="s">
        <v>171</v>
      </c>
      <c r="I4864" t="s">
        <v>19</v>
      </c>
      <c r="J4864" t="s">
        <v>84</v>
      </c>
      <c r="K4864" s="2">
        <v>4</v>
      </c>
      <c r="L4864" t="s">
        <v>85</v>
      </c>
      <c r="M4864" t="s">
        <v>86</v>
      </c>
      <c r="N4864" t="s">
        <v>87</v>
      </c>
    </row>
    <row r="4865" spans="1:14" x14ac:dyDescent="0.25">
      <c r="A4865" s="2">
        <v>1</v>
      </c>
      <c r="B4865" s="2">
        <v>2016</v>
      </c>
      <c r="C4865" t="s">
        <v>396</v>
      </c>
      <c r="D4865" t="s">
        <v>48</v>
      </c>
      <c r="E4865" s="2">
        <v>1</v>
      </c>
      <c r="F4865" s="2">
        <v>0</v>
      </c>
      <c r="G4865" t="s">
        <v>318</v>
      </c>
      <c r="H4865" t="s">
        <v>171</v>
      </c>
      <c r="I4865" t="s">
        <v>19</v>
      </c>
      <c r="J4865" t="s">
        <v>88</v>
      </c>
      <c r="K4865" s="2">
        <v>4</v>
      </c>
      <c r="L4865" t="s">
        <v>85</v>
      </c>
      <c r="M4865" t="s">
        <v>89</v>
      </c>
      <c r="N4865" t="s">
        <v>87</v>
      </c>
    </row>
    <row r="4866" spans="1:14" x14ac:dyDescent="0.25">
      <c r="A4866" s="2">
        <v>1</v>
      </c>
      <c r="B4866" s="2">
        <v>2016</v>
      </c>
      <c r="C4866" t="s">
        <v>396</v>
      </c>
      <c r="D4866" t="s">
        <v>48</v>
      </c>
      <c r="E4866" s="2">
        <v>1</v>
      </c>
      <c r="F4866" s="2">
        <v>0</v>
      </c>
      <c r="G4866" t="s">
        <v>318</v>
      </c>
      <c r="H4866" t="s">
        <v>171</v>
      </c>
      <c r="I4866" t="s">
        <v>19</v>
      </c>
      <c r="J4866" t="s">
        <v>90</v>
      </c>
      <c r="K4866" s="2">
        <v>4</v>
      </c>
      <c r="L4866" t="s">
        <v>75</v>
      </c>
      <c r="M4866" t="s">
        <v>91</v>
      </c>
      <c r="N4866" t="s">
        <v>92</v>
      </c>
    </row>
    <row r="4867" spans="1:14" x14ac:dyDescent="0.25">
      <c r="A4867" s="2">
        <v>1</v>
      </c>
      <c r="B4867" s="2">
        <v>2016</v>
      </c>
      <c r="C4867" t="s">
        <v>396</v>
      </c>
      <c r="D4867" t="s">
        <v>48</v>
      </c>
      <c r="E4867" s="2">
        <v>1</v>
      </c>
      <c r="F4867" s="2">
        <v>0</v>
      </c>
      <c r="G4867" t="s">
        <v>318</v>
      </c>
      <c r="H4867" t="s">
        <v>171</v>
      </c>
      <c r="I4867" t="s">
        <v>19</v>
      </c>
      <c r="J4867" t="s">
        <v>93</v>
      </c>
      <c r="K4867" s="2">
        <v>4</v>
      </c>
      <c r="L4867" t="s">
        <v>75</v>
      </c>
      <c r="M4867" t="s">
        <v>94</v>
      </c>
      <c r="N4867" t="s">
        <v>92</v>
      </c>
    </row>
    <row r="4868" spans="1:14" x14ac:dyDescent="0.25">
      <c r="A4868" s="2">
        <v>1</v>
      </c>
      <c r="B4868" s="2">
        <v>2016</v>
      </c>
      <c r="C4868" t="s">
        <v>396</v>
      </c>
      <c r="D4868" t="s">
        <v>48</v>
      </c>
      <c r="E4868" s="2">
        <v>1</v>
      </c>
      <c r="F4868" s="2">
        <v>0</v>
      </c>
      <c r="G4868" t="s">
        <v>318</v>
      </c>
      <c r="H4868" t="s">
        <v>171</v>
      </c>
      <c r="I4868" t="s">
        <v>19</v>
      </c>
      <c r="J4868" t="s">
        <v>96</v>
      </c>
      <c r="K4868" s="2">
        <v>4</v>
      </c>
      <c r="L4868" t="s">
        <v>75</v>
      </c>
      <c r="M4868" t="s">
        <v>97</v>
      </c>
      <c r="N4868" t="s">
        <v>92</v>
      </c>
    </row>
    <row r="4869" spans="1:14" x14ac:dyDescent="0.25">
      <c r="A4869" s="2">
        <v>1</v>
      </c>
      <c r="B4869" s="2">
        <v>2016</v>
      </c>
      <c r="C4869" t="s">
        <v>396</v>
      </c>
      <c r="D4869" t="s">
        <v>48</v>
      </c>
      <c r="E4869" s="2">
        <v>1</v>
      </c>
      <c r="F4869" s="2">
        <v>0</v>
      </c>
      <c r="G4869" t="s">
        <v>318</v>
      </c>
      <c r="H4869" t="s">
        <v>171</v>
      </c>
      <c r="I4869" t="s">
        <v>19</v>
      </c>
      <c r="J4869" t="s">
        <v>98</v>
      </c>
      <c r="K4869" s="2">
        <v>4</v>
      </c>
      <c r="L4869" t="s">
        <v>85</v>
      </c>
      <c r="M4869" t="s">
        <v>99</v>
      </c>
      <c r="N4869" t="s">
        <v>87</v>
      </c>
    </row>
    <row r="4870" spans="1:14" x14ac:dyDescent="0.25">
      <c r="A4870" s="2">
        <v>1</v>
      </c>
      <c r="B4870" s="2">
        <v>2016</v>
      </c>
      <c r="C4870" t="s">
        <v>396</v>
      </c>
      <c r="D4870" t="s">
        <v>48</v>
      </c>
      <c r="E4870" s="2">
        <v>1</v>
      </c>
      <c r="F4870" s="2">
        <v>0</v>
      </c>
      <c r="G4870" t="s">
        <v>318</v>
      </c>
      <c r="H4870" t="s">
        <v>171</v>
      </c>
      <c r="I4870" t="s">
        <v>19</v>
      </c>
      <c r="J4870" t="s">
        <v>100</v>
      </c>
      <c r="K4870" s="3"/>
      <c r="L4870" t="s">
        <v>61</v>
      </c>
      <c r="M4870" t="s">
        <v>101</v>
      </c>
    </row>
    <row r="4871" spans="1:14" x14ac:dyDescent="0.25">
      <c r="A4871" s="2">
        <v>1</v>
      </c>
      <c r="B4871" s="2">
        <v>2016</v>
      </c>
      <c r="C4871" t="s">
        <v>396</v>
      </c>
      <c r="D4871" t="s">
        <v>48</v>
      </c>
      <c r="E4871" s="2">
        <v>1</v>
      </c>
      <c r="F4871" s="2">
        <v>0</v>
      </c>
      <c r="G4871" t="s">
        <v>318</v>
      </c>
      <c r="H4871" t="s">
        <v>171</v>
      </c>
      <c r="I4871" t="s">
        <v>19</v>
      </c>
      <c r="J4871" t="s">
        <v>102</v>
      </c>
      <c r="K4871" s="3"/>
      <c r="L4871" t="s">
        <v>61</v>
      </c>
      <c r="M4871" t="s">
        <v>103</v>
      </c>
    </row>
    <row r="4872" spans="1:14" x14ac:dyDescent="0.25">
      <c r="A4872" s="2">
        <v>1</v>
      </c>
      <c r="B4872" s="2">
        <v>2016</v>
      </c>
      <c r="C4872" t="s">
        <v>396</v>
      </c>
      <c r="D4872" t="s">
        <v>48</v>
      </c>
      <c r="E4872" s="2">
        <v>1</v>
      </c>
      <c r="F4872" s="2">
        <v>0</v>
      </c>
      <c r="G4872" t="s">
        <v>318</v>
      </c>
      <c r="H4872" t="s">
        <v>171</v>
      </c>
      <c r="I4872" t="s">
        <v>19</v>
      </c>
      <c r="J4872" t="s">
        <v>104</v>
      </c>
      <c r="K4872" s="3"/>
      <c r="L4872" t="s">
        <v>61</v>
      </c>
      <c r="M4872" t="s">
        <v>105</v>
      </c>
    </row>
    <row r="4873" spans="1:14" x14ac:dyDescent="0.25">
      <c r="A4873" s="2">
        <v>1</v>
      </c>
      <c r="B4873" s="2">
        <v>2016</v>
      </c>
      <c r="C4873" t="s">
        <v>396</v>
      </c>
      <c r="D4873" t="s">
        <v>48</v>
      </c>
      <c r="E4873" s="2">
        <v>1</v>
      </c>
      <c r="F4873" s="2">
        <v>0</v>
      </c>
      <c r="G4873" t="s">
        <v>318</v>
      </c>
      <c r="H4873" t="s">
        <v>171</v>
      </c>
      <c r="I4873" t="s">
        <v>19</v>
      </c>
      <c r="J4873" t="s">
        <v>106</v>
      </c>
      <c r="K4873" s="3"/>
      <c r="L4873" t="s">
        <v>61</v>
      </c>
      <c r="M4873" t="s">
        <v>107</v>
      </c>
    </row>
    <row r="4874" spans="1:14" x14ac:dyDescent="0.25">
      <c r="A4874" s="2">
        <v>1</v>
      </c>
      <c r="B4874" s="2">
        <v>2016</v>
      </c>
      <c r="C4874" t="s">
        <v>396</v>
      </c>
      <c r="D4874" t="s">
        <v>48</v>
      </c>
      <c r="E4874" s="2">
        <v>1</v>
      </c>
      <c r="F4874" s="2">
        <v>0</v>
      </c>
      <c r="G4874" t="s">
        <v>318</v>
      </c>
      <c r="H4874" t="s">
        <v>171</v>
      </c>
      <c r="I4874" t="s">
        <v>19</v>
      </c>
      <c r="J4874" t="s">
        <v>108</v>
      </c>
      <c r="K4874" s="3"/>
      <c r="L4874" t="s">
        <v>61</v>
      </c>
      <c r="M4874" t="s">
        <v>109</v>
      </c>
    </row>
    <row r="4875" spans="1:14" x14ac:dyDescent="0.25">
      <c r="A4875" s="2">
        <v>1</v>
      </c>
      <c r="B4875" s="2">
        <v>2016</v>
      </c>
      <c r="C4875" t="s">
        <v>396</v>
      </c>
      <c r="D4875" t="s">
        <v>48</v>
      </c>
      <c r="E4875" s="2">
        <v>1</v>
      </c>
      <c r="F4875" s="2">
        <v>0</v>
      </c>
      <c r="G4875" t="s">
        <v>318</v>
      </c>
      <c r="H4875" t="s">
        <v>171</v>
      </c>
      <c r="I4875" t="s">
        <v>19</v>
      </c>
      <c r="J4875" t="s">
        <v>110</v>
      </c>
      <c r="K4875" s="3"/>
      <c r="L4875" t="s">
        <v>61</v>
      </c>
      <c r="M4875" t="s">
        <v>111</v>
      </c>
    </row>
    <row r="4876" spans="1:14" x14ac:dyDescent="0.25">
      <c r="A4876" s="2">
        <v>1</v>
      </c>
      <c r="B4876" s="2">
        <v>2016</v>
      </c>
      <c r="C4876" t="s">
        <v>396</v>
      </c>
      <c r="D4876" t="s">
        <v>48</v>
      </c>
      <c r="E4876" s="2">
        <v>1</v>
      </c>
      <c r="F4876" s="2">
        <v>0</v>
      </c>
      <c r="G4876" t="s">
        <v>318</v>
      </c>
      <c r="H4876" t="s">
        <v>171</v>
      </c>
      <c r="I4876" t="s">
        <v>19</v>
      </c>
      <c r="J4876" t="s">
        <v>112</v>
      </c>
      <c r="K4876" s="3"/>
      <c r="L4876" t="s">
        <v>61</v>
      </c>
      <c r="M4876" t="s">
        <v>113</v>
      </c>
    </row>
    <row r="4877" spans="1:14" x14ac:dyDescent="0.25">
      <c r="A4877" s="2">
        <v>1</v>
      </c>
      <c r="B4877" s="2">
        <v>2016</v>
      </c>
      <c r="C4877" t="s">
        <v>396</v>
      </c>
      <c r="D4877" t="s">
        <v>48</v>
      </c>
      <c r="E4877" s="2">
        <v>1</v>
      </c>
      <c r="F4877" s="2">
        <v>0</v>
      </c>
      <c r="G4877" t="s">
        <v>318</v>
      </c>
      <c r="H4877" t="s">
        <v>171</v>
      </c>
      <c r="I4877" t="s">
        <v>19</v>
      </c>
      <c r="J4877" t="s">
        <v>114</v>
      </c>
      <c r="K4877" s="3"/>
      <c r="L4877" t="s">
        <v>61</v>
      </c>
      <c r="M4877" t="s">
        <v>115</v>
      </c>
    </row>
    <row r="4878" spans="1:14" x14ac:dyDescent="0.25">
      <c r="A4878" s="2">
        <v>1</v>
      </c>
      <c r="B4878" s="2">
        <v>2016</v>
      </c>
      <c r="C4878" t="s">
        <v>396</v>
      </c>
      <c r="D4878" t="s">
        <v>48</v>
      </c>
      <c r="E4878" s="2">
        <v>1</v>
      </c>
      <c r="F4878" s="2">
        <v>0</v>
      </c>
      <c r="G4878" t="s">
        <v>318</v>
      </c>
      <c r="H4878" t="s">
        <v>171</v>
      </c>
      <c r="I4878" t="s">
        <v>19</v>
      </c>
      <c r="J4878" t="s">
        <v>116</v>
      </c>
      <c r="K4878" s="2">
        <v>3</v>
      </c>
      <c r="L4878" t="s">
        <v>65</v>
      </c>
      <c r="M4878" t="s">
        <v>117</v>
      </c>
      <c r="N4878" t="s">
        <v>67</v>
      </c>
    </row>
    <row r="4879" spans="1:14" x14ac:dyDescent="0.25">
      <c r="A4879" s="2">
        <v>1</v>
      </c>
      <c r="B4879" s="2">
        <v>2016</v>
      </c>
      <c r="C4879" t="s">
        <v>396</v>
      </c>
      <c r="D4879" t="s">
        <v>48</v>
      </c>
      <c r="E4879" s="2">
        <v>1</v>
      </c>
      <c r="F4879" s="2">
        <v>0</v>
      </c>
      <c r="G4879" t="s">
        <v>318</v>
      </c>
      <c r="H4879" t="s">
        <v>171</v>
      </c>
      <c r="I4879" t="s">
        <v>19</v>
      </c>
      <c r="J4879" t="s">
        <v>118</v>
      </c>
      <c r="K4879" s="2">
        <v>4</v>
      </c>
      <c r="L4879" t="s">
        <v>55</v>
      </c>
      <c r="M4879" t="s">
        <v>119</v>
      </c>
      <c r="N4879" t="s">
        <v>57</v>
      </c>
    </row>
    <row r="4880" spans="1:14" x14ac:dyDescent="0.25">
      <c r="A4880" s="2">
        <v>1</v>
      </c>
      <c r="B4880" s="2">
        <v>2016</v>
      </c>
      <c r="C4880" t="s">
        <v>396</v>
      </c>
      <c r="D4880" t="s">
        <v>48</v>
      </c>
      <c r="E4880" s="2">
        <v>1</v>
      </c>
      <c r="F4880" s="2">
        <v>0</v>
      </c>
      <c r="G4880" t="s">
        <v>318</v>
      </c>
      <c r="H4880" t="s">
        <v>171</v>
      </c>
      <c r="I4880" t="s">
        <v>19</v>
      </c>
      <c r="J4880" t="s">
        <v>120</v>
      </c>
      <c r="K4880" s="2">
        <v>1</v>
      </c>
      <c r="L4880" t="s">
        <v>65</v>
      </c>
      <c r="M4880" t="s">
        <v>121</v>
      </c>
      <c r="N4880" t="s">
        <v>230</v>
      </c>
    </row>
    <row r="4881" spans="1:14" x14ac:dyDescent="0.25">
      <c r="A4881" s="2">
        <v>1</v>
      </c>
      <c r="B4881" s="2">
        <v>2016</v>
      </c>
      <c r="C4881" t="s">
        <v>396</v>
      </c>
      <c r="D4881" t="s">
        <v>48</v>
      </c>
      <c r="E4881" s="2">
        <v>1</v>
      </c>
      <c r="F4881" s="2">
        <v>0</v>
      </c>
      <c r="G4881" t="s">
        <v>318</v>
      </c>
      <c r="H4881" t="s">
        <v>171</v>
      </c>
      <c r="I4881" t="s">
        <v>19</v>
      </c>
      <c r="J4881" t="s">
        <v>122</v>
      </c>
      <c r="K4881" s="2">
        <v>4</v>
      </c>
      <c r="L4881" t="s">
        <v>85</v>
      </c>
      <c r="M4881" t="s">
        <v>123</v>
      </c>
      <c r="N4881" t="s">
        <v>87</v>
      </c>
    </row>
    <row r="4882" spans="1:14" x14ac:dyDescent="0.25">
      <c r="A4882" s="2">
        <v>1</v>
      </c>
      <c r="B4882" s="2">
        <v>2016</v>
      </c>
      <c r="C4882" t="s">
        <v>396</v>
      </c>
      <c r="D4882" t="s">
        <v>48</v>
      </c>
      <c r="E4882" s="2">
        <v>1</v>
      </c>
      <c r="F4882" s="2">
        <v>0</v>
      </c>
      <c r="G4882" t="s">
        <v>318</v>
      </c>
      <c r="H4882" t="s">
        <v>171</v>
      </c>
      <c r="I4882" t="s">
        <v>19</v>
      </c>
      <c r="J4882" t="s">
        <v>124</v>
      </c>
      <c r="K4882" s="2">
        <v>4</v>
      </c>
      <c r="L4882" t="s">
        <v>85</v>
      </c>
      <c r="M4882" t="s">
        <v>125</v>
      </c>
      <c r="N4882" t="s">
        <v>87</v>
      </c>
    </row>
    <row r="4883" spans="1:14" x14ac:dyDescent="0.25">
      <c r="A4883" s="2">
        <v>1</v>
      </c>
      <c r="B4883" s="2">
        <v>2016</v>
      </c>
      <c r="C4883" t="s">
        <v>396</v>
      </c>
      <c r="D4883" t="s">
        <v>48</v>
      </c>
      <c r="E4883" s="2">
        <v>1</v>
      </c>
      <c r="F4883" s="2">
        <v>0</v>
      </c>
      <c r="G4883" t="s">
        <v>318</v>
      </c>
      <c r="H4883" t="s">
        <v>171</v>
      </c>
      <c r="I4883" t="s">
        <v>19</v>
      </c>
      <c r="J4883" t="s">
        <v>127</v>
      </c>
      <c r="K4883" s="2">
        <v>4</v>
      </c>
      <c r="L4883" t="s">
        <v>85</v>
      </c>
      <c r="M4883" t="s">
        <v>128</v>
      </c>
      <c r="N4883" t="s">
        <v>87</v>
      </c>
    </row>
    <row r="4884" spans="1:14" x14ac:dyDescent="0.25">
      <c r="A4884" s="2">
        <v>1</v>
      </c>
      <c r="B4884" s="2">
        <v>2016</v>
      </c>
      <c r="C4884" t="s">
        <v>396</v>
      </c>
      <c r="D4884" t="s">
        <v>48</v>
      </c>
      <c r="E4884" s="2">
        <v>1</v>
      </c>
      <c r="F4884" s="2">
        <v>0</v>
      </c>
      <c r="G4884" t="s">
        <v>318</v>
      </c>
      <c r="H4884" t="s">
        <v>171</v>
      </c>
      <c r="I4884" t="s">
        <v>19</v>
      </c>
      <c r="J4884" t="s">
        <v>129</v>
      </c>
      <c r="K4884" s="2">
        <v>4</v>
      </c>
      <c r="L4884" t="s">
        <v>85</v>
      </c>
      <c r="M4884" t="s">
        <v>130</v>
      </c>
      <c r="N4884" t="s">
        <v>87</v>
      </c>
    </row>
    <row r="4885" spans="1:14" x14ac:dyDescent="0.25">
      <c r="A4885" s="2">
        <v>1</v>
      </c>
      <c r="B4885" s="2">
        <v>2016</v>
      </c>
      <c r="C4885" t="s">
        <v>396</v>
      </c>
      <c r="D4885" t="s">
        <v>48</v>
      </c>
      <c r="E4885" s="2">
        <v>1</v>
      </c>
      <c r="F4885" s="2">
        <v>0</v>
      </c>
      <c r="G4885" t="s">
        <v>318</v>
      </c>
      <c r="H4885" t="s">
        <v>171</v>
      </c>
      <c r="I4885" t="s">
        <v>19</v>
      </c>
      <c r="J4885" t="s">
        <v>131</v>
      </c>
      <c r="K4885" s="2">
        <v>4</v>
      </c>
      <c r="L4885" t="s">
        <v>85</v>
      </c>
      <c r="M4885" t="s">
        <v>132</v>
      </c>
      <c r="N4885" t="s">
        <v>87</v>
      </c>
    </row>
    <row r="4886" spans="1:14" x14ac:dyDescent="0.25">
      <c r="A4886" s="2">
        <v>1</v>
      </c>
      <c r="B4886" s="2">
        <v>2016</v>
      </c>
      <c r="C4886" t="s">
        <v>396</v>
      </c>
      <c r="D4886" t="s">
        <v>48</v>
      </c>
      <c r="E4886" s="2">
        <v>1</v>
      </c>
      <c r="F4886" s="2">
        <v>0</v>
      </c>
      <c r="G4886" t="s">
        <v>318</v>
      </c>
      <c r="H4886" t="s">
        <v>171</v>
      </c>
      <c r="I4886" t="s">
        <v>19</v>
      </c>
      <c r="J4886" t="s">
        <v>133</v>
      </c>
      <c r="K4886" s="2">
        <v>2</v>
      </c>
      <c r="L4886" t="s">
        <v>52</v>
      </c>
      <c r="M4886" t="s">
        <v>134</v>
      </c>
      <c r="N4886" t="s">
        <v>63</v>
      </c>
    </row>
    <row r="4887" spans="1:14" x14ac:dyDescent="0.25">
      <c r="A4887" s="2">
        <v>1</v>
      </c>
      <c r="B4887" s="2">
        <v>2016</v>
      </c>
      <c r="C4887" t="s">
        <v>396</v>
      </c>
      <c r="D4887" t="s">
        <v>48</v>
      </c>
      <c r="E4887" s="2">
        <v>1</v>
      </c>
      <c r="F4887" s="2">
        <v>0</v>
      </c>
      <c r="G4887" t="s">
        <v>318</v>
      </c>
      <c r="H4887" t="s">
        <v>171</v>
      </c>
      <c r="I4887" t="s">
        <v>19</v>
      </c>
      <c r="J4887" t="s">
        <v>135</v>
      </c>
      <c r="K4887" s="2">
        <v>4</v>
      </c>
      <c r="L4887" t="s">
        <v>55</v>
      </c>
      <c r="M4887" t="s">
        <v>136</v>
      </c>
      <c r="N4887" t="s">
        <v>57</v>
      </c>
    </row>
    <row r="4888" spans="1:14" x14ac:dyDescent="0.25">
      <c r="A4888" s="2">
        <v>1</v>
      </c>
      <c r="B4888" s="2">
        <v>2016</v>
      </c>
      <c r="C4888" t="s">
        <v>396</v>
      </c>
      <c r="D4888" t="s">
        <v>48</v>
      </c>
      <c r="E4888" s="2">
        <v>1</v>
      </c>
      <c r="F4888" s="2">
        <v>0</v>
      </c>
      <c r="G4888" t="s">
        <v>318</v>
      </c>
      <c r="H4888" t="s">
        <v>171</v>
      </c>
      <c r="I4888" t="s">
        <v>19</v>
      </c>
      <c r="J4888" t="s">
        <v>137</v>
      </c>
      <c r="K4888" s="2">
        <v>4</v>
      </c>
      <c r="L4888" t="s">
        <v>55</v>
      </c>
      <c r="M4888" t="s">
        <v>138</v>
      </c>
      <c r="N4888" t="s">
        <v>57</v>
      </c>
    </row>
    <row r="4889" spans="1:14" x14ac:dyDescent="0.25">
      <c r="A4889" s="2">
        <v>1</v>
      </c>
      <c r="B4889" s="2">
        <v>2016</v>
      </c>
      <c r="C4889" t="s">
        <v>396</v>
      </c>
      <c r="D4889" t="s">
        <v>48</v>
      </c>
      <c r="E4889" s="2">
        <v>1</v>
      </c>
      <c r="F4889" s="2">
        <v>0</v>
      </c>
      <c r="G4889" t="s">
        <v>318</v>
      </c>
      <c r="H4889" t="s">
        <v>171</v>
      </c>
      <c r="I4889" t="s">
        <v>19</v>
      </c>
      <c r="J4889" t="s">
        <v>139</v>
      </c>
      <c r="K4889" s="2">
        <v>4</v>
      </c>
      <c r="L4889" t="s">
        <v>85</v>
      </c>
      <c r="M4889" t="s">
        <v>140</v>
      </c>
      <c r="N4889" t="s">
        <v>87</v>
      </c>
    </row>
    <row r="4890" spans="1:14" x14ac:dyDescent="0.25">
      <c r="A4890" s="2">
        <v>1</v>
      </c>
      <c r="B4890" s="2">
        <v>2016</v>
      </c>
      <c r="C4890" t="s">
        <v>396</v>
      </c>
      <c r="D4890" t="s">
        <v>48</v>
      </c>
      <c r="E4890" s="2">
        <v>1</v>
      </c>
      <c r="F4890" s="2">
        <v>0</v>
      </c>
      <c r="G4890" t="s">
        <v>318</v>
      </c>
      <c r="H4890" t="s">
        <v>171</v>
      </c>
      <c r="I4890" t="s">
        <v>19</v>
      </c>
      <c r="J4890" t="s">
        <v>141</v>
      </c>
      <c r="K4890" s="2">
        <v>4</v>
      </c>
      <c r="L4890" t="s">
        <v>85</v>
      </c>
      <c r="M4890" t="s">
        <v>142</v>
      </c>
      <c r="N4890" t="s">
        <v>87</v>
      </c>
    </row>
    <row r="4891" spans="1:14" x14ac:dyDescent="0.25">
      <c r="A4891" s="2">
        <v>1</v>
      </c>
      <c r="B4891" s="2">
        <v>2016</v>
      </c>
      <c r="C4891" t="s">
        <v>396</v>
      </c>
      <c r="D4891" t="s">
        <v>48</v>
      </c>
      <c r="E4891" s="2">
        <v>1</v>
      </c>
      <c r="F4891" s="2">
        <v>0</v>
      </c>
      <c r="G4891" t="s">
        <v>318</v>
      </c>
      <c r="H4891" t="s">
        <v>171</v>
      </c>
      <c r="I4891" t="s">
        <v>19</v>
      </c>
      <c r="J4891" t="s">
        <v>143</v>
      </c>
      <c r="K4891" s="2">
        <v>4</v>
      </c>
      <c r="L4891" t="s">
        <v>85</v>
      </c>
      <c r="M4891" t="s">
        <v>144</v>
      </c>
      <c r="N4891" t="s">
        <v>87</v>
      </c>
    </row>
    <row r="4892" spans="1:14" x14ac:dyDescent="0.25">
      <c r="A4892" s="2">
        <v>1</v>
      </c>
      <c r="B4892" s="2">
        <v>2016</v>
      </c>
      <c r="C4892" t="s">
        <v>396</v>
      </c>
      <c r="D4892" t="s">
        <v>48</v>
      </c>
      <c r="E4892" s="2">
        <v>1</v>
      </c>
      <c r="F4892" s="2">
        <v>0</v>
      </c>
      <c r="G4892" t="s">
        <v>318</v>
      </c>
      <c r="H4892" t="s">
        <v>171</v>
      </c>
      <c r="I4892" t="s">
        <v>19</v>
      </c>
      <c r="J4892" t="s">
        <v>145</v>
      </c>
      <c r="K4892" s="2">
        <v>4</v>
      </c>
      <c r="L4892" t="s">
        <v>55</v>
      </c>
      <c r="M4892" t="s">
        <v>146</v>
      </c>
      <c r="N4892" t="s">
        <v>57</v>
      </c>
    </row>
    <row r="4893" spans="1:14" x14ac:dyDescent="0.25">
      <c r="A4893" s="2">
        <v>1</v>
      </c>
      <c r="B4893" s="2">
        <v>2016</v>
      </c>
      <c r="C4893" t="s">
        <v>396</v>
      </c>
      <c r="D4893" t="s">
        <v>48</v>
      </c>
      <c r="E4893" s="2">
        <v>1</v>
      </c>
      <c r="F4893" s="2">
        <v>0</v>
      </c>
      <c r="G4893" t="s">
        <v>318</v>
      </c>
      <c r="H4893" t="s">
        <v>171</v>
      </c>
      <c r="I4893" t="s">
        <v>19</v>
      </c>
      <c r="J4893" t="s">
        <v>147</v>
      </c>
      <c r="K4893" s="2">
        <v>4</v>
      </c>
      <c r="L4893" t="s">
        <v>55</v>
      </c>
      <c r="M4893" t="s">
        <v>148</v>
      </c>
      <c r="N4893" t="s">
        <v>57</v>
      </c>
    </row>
    <row r="4894" spans="1:14" x14ac:dyDescent="0.25">
      <c r="A4894" s="2">
        <v>1</v>
      </c>
      <c r="B4894" s="2">
        <v>2016</v>
      </c>
      <c r="C4894" t="s">
        <v>396</v>
      </c>
      <c r="D4894" t="s">
        <v>48</v>
      </c>
      <c r="E4894" s="2">
        <v>1</v>
      </c>
      <c r="F4894" s="2">
        <v>0</v>
      </c>
      <c r="G4894" t="s">
        <v>318</v>
      </c>
      <c r="H4894" t="s">
        <v>171</v>
      </c>
      <c r="I4894" t="s">
        <v>19</v>
      </c>
      <c r="J4894" t="s">
        <v>149</v>
      </c>
      <c r="K4894" s="2">
        <v>4</v>
      </c>
      <c r="L4894" t="s">
        <v>55</v>
      </c>
      <c r="M4894" t="s">
        <v>150</v>
      </c>
      <c r="N4894" t="s">
        <v>57</v>
      </c>
    </row>
    <row r="4895" spans="1:14" x14ac:dyDescent="0.25">
      <c r="A4895" s="2">
        <v>1</v>
      </c>
      <c r="B4895" s="2">
        <v>2016</v>
      </c>
      <c r="C4895" t="s">
        <v>396</v>
      </c>
      <c r="D4895" t="s">
        <v>48</v>
      </c>
      <c r="E4895" s="2">
        <v>1</v>
      </c>
      <c r="F4895" s="2">
        <v>0</v>
      </c>
      <c r="G4895" t="s">
        <v>318</v>
      </c>
      <c r="H4895" t="s">
        <v>171</v>
      </c>
      <c r="I4895" t="s">
        <v>19</v>
      </c>
      <c r="J4895" t="s">
        <v>151</v>
      </c>
      <c r="K4895" s="3"/>
      <c r="L4895" t="s">
        <v>52</v>
      </c>
      <c r="M4895" t="s">
        <v>152</v>
      </c>
    </row>
    <row r="4896" spans="1:14" x14ac:dyDescent="0.25">
      <c r="A4896" s="2">
        <v>1</v>
      </c>
      <c r="B4896" s="2">
        <v>2016</v>
      </c>
      <c r="C4896" t="s">
        <v>396</v>
      </c>
      <c r="D4896" t="s">
        <v>48</v>
      </c>
      <c r="E4896" s="2">
        <v>1</v>
      </c>
      <c r="F4896" s="2">
        <v>0</v>
      </c>
      <c r="G4896" t="s">
        <v>318</v>
      </c>
      <c r="H4896" t="s">
        <v>171</v>
      </c>
      <c r="I4896" t="s">
        <v>19</v>
      </c>
      <c r="J4896" t="s">
        <v>153</v>
      </c>
      <c r="K4896" s="2">
        <v>8</v>
      </c>
      <c r="L4896" t="s">
        <v>75</v>
      </c>
      <c r="M4896" t="s">
        <v>154</v>
      </c>
      <c r="N4896" t="s">
        <v>268</v>
      </c>
    </row>
    <row r="4897" spans="1:14" x14ac:dyDescent="0.25">
      <c r="A4897" s="2">
        <v>1</v>
      </c>
      <c r="B4897" s="2">
        <v>2016</v>
      </c>
      <c r="C4897" t="s">
        <v>396</v>
      </c>
      <c r="D4897" t="s">
        <v>48</v>
      </c>
      <c r="E4897" s="2">
        <v>1</v>
      </c>
      <c r="F4897" s="2">
        <v>0</v>
      </c>
      <c r="G4897" t="s">
        <v>318</v>
      </c>
      <c r="H4897" t="s">
        <v>171</v>
      </c>
      <c r="I4897" t="s">
        <v>19</v>
      </c>
      <c r="J4897" t="s">
        <v>156</v>
      </c>
      <c r="K4897" s="2">
        <v>1</v>
      </c>
      <c r="L4897" t="s">
        <v>75</v>
      </c>
      <c r="M4897" t="s">
        <v>157</v>
      </c>
      <c r="N4897" t="s">
        <v>158</v>
      </c>
    </row>
    <row r="4898" spans="1:14" x14ac:dyDescent="0.25">
      <c r="A4898" s="2">
        <v>1</v>
      </c>
      <c r="B4898" s="2">
        <v>2016</v>
      </c>
      <c r="C4898" t="s">
        <v>396</v>
      </c>
      <c r="D4898" t="s">
        <v>48</v>
      </c>
      <c r="E4898" s="2">
        <v>1</v>
      </c>
      <c r="F4898" s="2">
        <v>0</v>
      </c>
      <c r="G4898" t="s">
        <v>318</v>
      </c>
      <c r="H4898" t="s">
        <v>171</v>
      </c>
      <c r="I4898" t="s">
        <v>19</v>
      </c>
      <c r="J4898" t="s">
        <v>159</v>
      </c>
      <c r="K4898" s="3"/>
      <c r="L4898" t="s">
        <v>52</v>
      </c>
      <c r="M4898" t="s">
        <v>160</v>
      </c>
    </row>
    <row r="4899" spans="1:14" x14ac:dyDescent="0.25">
      <c r="A4899" s="2">
        <v>1</v>
      </c>
      <c r="B4899" s="2">
        <v>2016</v>
      </c>
      <c r="C4899" t="s">
        <v>396</v>
      </c>
      <c r="D4899" t="s">
        <v>48</v>
      </c>
      <c r="E4899" s="2">
        <v>1</v>
      </c>
      <c r="F4899" s="2">
        <v>0</v>
      </c>
      <c r="G4899" t="s">
        <v>318</v>
      </c>
      <c r="H4899" t="s">
        <v>171</v>
      </c>
      <c r="I4899" t="s">
        <v>19</v>
      </c>
      <c r="J4899" t="s">
        <v>161</v>
      </c>
      <c r="K4899" s="3"/>
      <c r="L4899" t="s">
        <v>52</v>
      </c>
      <c r="M4899" t="s">
        <v>162</v>
      </c>
    </row>
    <row r="4900" spans="1:14" x14ac:dyDescent="0.25">
      <c r="A4900" s="2">
        <v>1</v>
      </c>
      <c r="B4900" s="2">
        <v>2016</v>
      </c>
      <c r="C4900" t="s">
        <v>396</v>
      </c>
      <c r="D4900" t="s">
        <v>48</v>
      </c>
      <c r="E4900" s="2">
        <v>1</v>
      </c>
      <c r="F4900" s="2">
        <v>0</v>
      </c>
      <c r="G4900" t="s">
        <v>318</v>
      </c>
      <c r="H4900" t="s">
        <v>171</v>
      </c>
      <c r="I4900" t="s">
        <v>19</v>
      </c>
      <c r="J4900" t="s">
        <v>163</v>
      </c>
      <c r="K4900" s="2">
        <v>2</v>
      </c>
      <c r="L4900" t="s">
        <v>52</v>
      </c>
      <c r="M4900" t="s">
        <v>164</v>
      </c>
      <c r="N4900" t="s">
        <v>177</v>
      </c>
    </row>
    <row r="4901" spans="1:14" x14ac:dyDescent="0.25">
      <c r="A4901" s="2">
        <v>1</v>
      </c>
      <c r="B4901" s="2">
        <v>2016</v>
      </c>
      <c r="C4901" t="s">
        <v>396</v>
      </c>
      <c r="D4901" t="s">
        <v>48</v>
      </c>
      <c r="E4901" s="2">
        <v>1</v>
      </c>
      <c r="F4901" s="2">
        <v>0</v>
      </c>
      <c r="G4901" t="s">
        <v>318</v>
      </c>
      <c r="H4901" t="s">
        <v>171</v>
      </c>
      <c r="I4901" t="s">
        <v>19</v>
      </c>
      <c r="J4901" t="s">
        <v>166</v>
      </c>
      <c r="K4901" s="2">
        <v>4</v>
      </c>
      <c r="L4901" t="s">
        <v>55</v>
      </c>
      <c r="M4901" t="s">
        <v>167</v>
      </c>
      <c r="N4901" t="s">
        <v>57</v>
      </c>
    </row>
    <row r="4902" spans="1:14" x14ac:dyDescent="0.25">
      <c r="A4902" s="2">
        <v>1</v>
      </c>
      <c r="B4902" s="2">
        <v>2016</v>
      </c>
      <c r="C4902" t="s">
        <v>397</v>
      </c>
      <c r="D4902" t="s">
        <v>169</v>
      </c>
      <c r="E4902" s="2">
        <v>1</v>
      </c>
      <c r="F4902" s="2">
        <v>1</v>
      </c>
      <c r="G4902" t="s">
        <v>398</v>
      </c>
      <c r="H4902" t="s">
        <v>399</v>
      </c>
      <c r="I4902" t="s">
        <v>19</v>
      </c>
      <c r="J4902" t="s">
        <v>51</v>
      </c>
      <c r="K4902" s="3"/>
      <c r="L4902" t="s">
        <v>52</v>
      </c>
      <c r="M4902" t="s">
        <v>53</v>
      </c>
    </row>
    <row r="4903" spans="1:14" x14ac:dyDescent="0.25">
      <c r="A4903" s="2">
        <v>1</v>
      </c>
      <c r="B4903" s="2">
        <v>2016</v>
      </c>
      <c r="C4903" t="s">
        <v>397</v>
      </c>
      <c r="D4903" t="s">
        <v>169</v>
      </c>
      <c r="E4903" s="2">
        <v>1</v>
      </c>
      <c r="F4903" s="2">
        <v>1</v>
      </c>
      <c r="G4903" t="s">
        <v>398</v>
      </c>
      <c r="H4903" t="s">
        <v>399</v>
      </c>
      <c r="I4903" t="s">
        <v>19</v>
      </c>
      <c r="J4903" t="s">
        <v>54</v>
      </c>
      <c r="K4903" s="2">
        <v>4</v>
      </c>
      <c r="L4903" t="s">
        <v>55</v>
      </c>
      <c r="M4903" t="s">
        <v>56</v>
      </c>
      <c r="N4903" t="s">
        <v>57</v>
      </c>
    </row>
    <row r="4904" spans="1:14" x14ac:dyDescent="0.25">
      <c r="A4904" s="2">
        <v>1</v>
      </c>
      <c r="B4904" s="2">
        <v>2016</v>
      </c>
      <c r="C4904" t="s">
        <v>397</v>
      </c>
      <c r="D4904" t="s">
        <v>169</v>
      </c>
      <c r="E4904" s="2">
        <v>1</v>
      </c>
      <c r="F4904" s="2">
        <v>1</v>
      </c>
      <c r="G4904" t="s">
        <v>398</v>
      </c>
      <c r="H4904" t="s">
        <v>399</v>
      </c>
      <c r="I4904" t="s">
        <v>19</v>
      </c>
      <c r="J4904" t="s">
        <v>58</v>
      </c>
      <c r="K4904" s="2">
        <v>4</v>
      </c>
      <c r="L4904" t="s">
        <v>55</v>
      </c>
      <c r="M4904" t="s">
        <v>59</v>
      </c>
      <c r="N4904" t="s">
        <v>57</v>
      </c>
    </row>
    <row r="4905" spans="1:14" x14ac:dyDescent="0.25">
      <c r="A4905" s="2">
        <v>1</v>
      </c>
      <c r="B4905" s="2">
        <v>2016</v>
      </c>
      <c r="C4905" t="s">
        <v>397</v>
      </c>
      <c r="D4905" t="s">
        <v>169</v>
      </c>
      <c r="E4905" s="2">
        <v>1</v>
      </c>
      <c r="F4905" s="2">
        <v>1</v>
      </c>
      <c r="G4905" t="s">
        <v>398</v>
      </c>
      <c r="H4905" t="s">
        <v>399</v>
      </c>
      <c r="I4905" t="s">
        <v>19</v>
      </c>
      <c r="J4905" t="s">
        <v>60</v>
      </c>
      <c r="K4905" s="2">
        <v>2</v>
      </c>
      <c r="L4905" t="s">
        <v>61</v>
      </c>
      <c r="M4905" t="s">
        <v>62</v>
      </c>
      <c r="N4905" t="s">
        <v>63</v>
      </c>
    </row>
    <row r="4906" spans="1:14" x14ac:dyDescent="0.25">
      <c r="A4906" s="2">
        <v>1</v>
      </c>
      <c r="B4906" s="2">
        <v>2016</v>
      </c>
      <c r="C4906" t="s">
        <v>397</v>
      </c>
      <c r="D4906" t="s">
        <v>169</v>
      </c>
      <c r="E4906" s="2">
        <v>1</v>
      </c>
      <c r="F4906" s="2">
        <v>1</v>
      </c>
      <c r="G4906" t="s">
        <v>398</v>
      </c>
      <c r="H4906" t="s">
        <v>399</v>
      </c>
      <c r="I4906" t="s">
        <v>19</v>
      </c>
      <c r="J4906" t="s">
        <v>64</v>
      </c>
      <c r="K4906" s="2">
        <v>3</v>
      </c>
      <c r="L4906" t="s">
        <v>65</v>
      </c>
      <c r="M4906" t="s">
        <v>66</v>
      </c>
      <c r="N4906" t="s">
        <v>67</v>
      </c>
    </row>
    <row r="4907" spans="1:14" x14ac:dyDescent="0.25">
      <c r="A4907" s="2">
        <v>1</v>
      </c>
      <c r="B4907" s="2">
        <v>2016</v>
      </c>
      <c r="C4907" t="s">
        <v>397</v>
      </c>
      <c r="D4907" t="s">
        <v>169</v>
      </c>
      <c r="E4907" s="2">
        <v>1</v>
      </c>
      <c r="F4907" s="2">
        <v>1</v>
      </c>
      <c r="G4907" t="s">
        <v>398</v>
      </c>
      <c r="H4907" t="s">
        <v>399</v>
      </c>
      <c r="I4907" t="s">
        <v>19</v>
      </c>
      <c r="J4907" t="s">
        <v>68</v>
      </c>
      <c r="K4907" s="2">
        <v>1</v>
      </c>
      <c r="L4907" t="s">
        <v>65</v>
      </c>
      <c r="M4907" t="s">
        <v>69</v>
      </c>
      <c r="N4907" t="s">
        <v>230</v>
      </c>
    </row>
    <row r="4908" spans="1:14" x14ac:dyDescent="0.25">
      <c r="A4908" s="2">
        <v>1</v>
      </c>
      <c r="B4908" s="2">
        <v>2016</v>
      </c>
      <c r="C4908" t="s">
        <v>397</v>
      </c>
      <c r="D4908" t="s">
        <v>169</v>
      </c>
      <c r="E4908" s="2">
        <v>1</v>
      </c>
      <c r="F4908" s="2">
        <v>1</v>
      </c>
      <c r="G4908" t="s">
        <v>398</v>
      </c>
      <c r="H4908" t="s">
        <v>399</v>
      </c>
      <c r="I4908" t="s">
        <v>19</v>
      </c>
      <c r="J4908" t="s">
        <v>70</v>
      </c>
      <c r="K4908" s="2">
        <v>3</v>
      </c>
      <c r="L4908" t="s">
        <v>65</v>
      </c>
      <c r="M4908" t="s">
        <v>71</v>
      </c>
      <c r="N4908" t="s">
        <v>67</v>
      </c>
    </row>
    <row r="4909" spans="1:14" x14ac:dyDescent="0.25">
      <c r="A4909" s="2">
        <v>1</v>
      </c>
      <c r="B4909" s="2">
        <v>2016</v>
      </c>
      <c r="C4909" t="s">
        <v>397</v>
      </c>
      <c r="D4909" t="s">
        <v>169</v>
      </c>
      <c r="E4909" s="2">
        <v>1</v>
      </c>
      <c r="F4909" s="2">
        <v>1</v>
      </c>
      <c r="G4909" t="s">
        <v>398</v>
      </c>
      <c r="H4909" t="s">
        <v>399</v>
      </c>
      <c r="I4909" t="s">
        <v>19</v>
      </c>
      <c r="J4909" t="s">
        <v>72</v>
      </c>
      <c r="K4909" s="3"/>
      <c r="L4909" t="s">
        <v>52</v>
      </c>
      <c r="M4909" t="s">
        <v>73</v>
      </c>
    </row>
    <row r="4910" spans="1:14" x14ac:dyDescent="0.25">
      <c r="A4910" s="2">
        <v>1</v>
      </c>
      <c r="B4910" s="2">
        <v>2016</v>
      </c>
      <c r="C4910" t="s">
        <v>397</v>
      </c>
      <c r="D4910" t="s">
        <v>169</v>
      </c>
      <c r="E4910" s="2">
        <v>1</v>
      </c>
      <c r="F4910" s="2">
        <v>1</v>
      </c>
      <c r="G4910" t="s">
        <v>398</v>
      </c>
      <c r="H4910" t="s">
        <v>399</v>
      </c>
      <c r="I4910" t="s">
        <v>19</v>
      </c>
      <c r="J4910" t="s">
        <v>74</v>
      </c>
      <c r="K4910" s="2">
        <v>2</v>
      </c>
      <c r="L4910" t="s">
        <v>75</v>
      </c>
      <c r="M4910" t="s">
        <v>76</v>
      </c>
      <c r="N4910" t="s">
        <v>207</v>
      </c>
    </row>
    <row r="4911" spans="1:14" x14ac:dyDescent="0.25">
      <c r="A4911" s="2">
        <v>1</v>
      </c>
      <c r="B4911" s="2">
        <v>2016</v>
      </c>
      <c r="C4911" t="s">
        <v>397</v>
      </c>
      <c r="D4911" t="s">
        <v>169</v>
      </c>
      <c r="E4911" s="2">
        <v>1</v>
      </c>
      <c r="F4911" s="2">
        <v>1</v>
      </c>
      <c r="G4911" t="s">
        <v>398</v>
      </c>
      <c r="H4911" t="s">
        <v>399</v>
      </c>
      <c r="I4911" t="s">
        <v>19</v>
      </c>
      <c r="J4911" t="s">
        <v>78</v>
      </c>
      <c r="K4911" s="2">
        <v>6</v>
      </c>
      <c r="L4911" t="s">
        <v>75</v>
      </c>
      <c r="M4911" t="s">
        <v>79</v>
      </c>
      <c r="N4911" t="s">
        <v>307</v>
      </c>
    </row>
    <row r="4912" spans="1:14" x14ac:dyDescent="0.25">
      <c r="A4912" s="2">
        <v>1</v>
      </c>
      <c r="B4912" s="2">
        <v>2016</v>
      </c>
      <c r="C4912" t="s">
        <v>397</v>
      </c>
      <c r="D4912" t="s">
        <v>169</v>
      </c>
      <c r="E4912" s="2">
        <v>1</v>
      </c>
      <c r="F4912" s="2">
        <v>1</v>
      </c>
      <c r="G4912" t="s">
        <v>398</v>
      </c>
      <c r="H4912" t="s">
        <v>399</v>
      </c>
      <c r="I4912" t="s">
        <v>19</v>
      </c>
      <c r="J4912" t="s">
        <v>81</v>
      </c>
      <c r="K4912" s="2">
        <v>3</v>
      </c>
      <c r="L4912" t="s">
        <v>75</v>
      </c>
      <c r="M4912" t="s">
        <v>82</v>
      </c>
      <c r="N4912" t="s">
        <v>208</v>
      </c>
    </row>
    <row r="4913" spans="1:14" x14ac:dyDescent="0.25">
      <c r="A4913" s="2">
        <v>1</v>
      </c>
      <c r="B4913" s="2">
        <v>2016</v>
      </c>
      <c r="C4913" t="s">
        <v>397</v>
      </c>
      <c r="D4913" t="s">
        <v>169</v>
      </c>
      <c r="E4913" s="2">
        <v>1</v>
      </c>
      <c r="F4913" s="2">
        <v>1</v>
      </c>
      <c r="G4913" t="s">
        <v>398</v>
      </c>
      <c r="H4913" t="s">
        <v>399</v>
      </c>
      <c r="I4913" t="s">
        <v>19</v>
      </c>
      <c r="J4913" t="s">
        <v>84</v>
      </c>
      <c r="K4913" s="2">
        <v>3</v>
      </c>
      <c r="L4913" t="s">
        <v>85</v>
      </c>
      <c r="M4913" t="s">
        <v>86</v>
      </c>
      <c r="N4913" t="s">
        <v>126</v>
      </c>
    </row>
    <row r="4914" spans="1:14" x14ac:dyDescent="0.25">
      <c r="A4914" s="2">
        <v>1</v>
      </c>
      <c r="B4914" s="2">
        <v>2016</v>
      </c>
      <c r="C4914" t="s">
        <v>397</v>
      </c>
      <c r="D4914" t="s">
        <v>169</v>
      </c>
      <c r="E4914" s="2">
        <v>1</v>
      </c>
      <c r="F4914" s="2">
        <v>1</v>
      </c>
      <c r="G4914" t="s">
        <v>398</v>
      </c>
      <c r="H4914" t="s">
        <v>399</v>
      </c>
      <c r="I4914" t="s">
        <v>19</v>
      </c>
      <c r="J4914" t="s">
        <v>88</v>
      </c>
      <c r="K4914" s="2">
        <v>3</v>
      </c>
      <c r="L4914" t="s">
        <v>85</v>
      </c>
      <c r="M4914" t="s">
        <v>89</v>
      </c>
      <c r="N4914" t="s">
        <v>126</v>
      </c>
    </row>
    <row r="4915" spans="1:14" x14ac:dyDescent="0.25">
      <c r="A4915" s="2">
        <v>1</v>
      </c>
      <c r="B4915" s="2">
        <v>2016</v>
      </c>
      <c r="C4915" t="s">
        <v>397</v>
      </c>
      <c r="D4915" t="s">
        <v>169</v>
      </c>
      <c r="E4915" s="2">
        <v>1</v>
      </c>
      <c r="F4915" s="2">
        <v>1</v>
      </c>
      <c r="G4915" t="s">
        <v>398</v>
      </c>
      <c r="H4915" t="s">
        <v>399</v>
      </c>
      <c r="I4915" t="s">
        <v>19</v>
      </c>
      <c r="J4915" t="s">
        <v>90</v>
      </c>
      <c r="K4915" s="2">
        <v>4</v>
      </c>
      <c r="L4915" t="s">
        <v>75</v>
      </c>
      <c r="M4915" t="s">
        <v>91</v>
      </c>
      <c r="N4915" t="s">
        <v>92</v>
      </c>
    </row>
    <row r="4916" spans="1:14" x14ac:dyDescent="0.25">
      <c r="A4916" s="2">
        <v>1</v>
      </c>
      <c r="B4916" s="2">
        <v>2016</v>
      </c>
      <c r="C4916" t="s">
        <v>397</v>
      </c>
      <c r="D4916" t="s">
        <v>169</v>
      </c>
      <c r="E4916" s="2">
        <v>1</v>
      </c>
      <c r="F4916" s="2">
        <v>1</v>
      </c>
      <c r="G4916" t="s">
        <v>398</v>
      </c>
      <c r="H4916" t="s">
        <v>399</v>
      </c>
      <c r="I4916" t="s">
        <v>19</v>
      </c>
      <c r="J4916" t="s">
        <v>93</v>
      </c>
      <c r="K4916" s="2">
        <v>3</v>
      </c>
      <c r="L4916" t="s">
        <v>75</v>
      </c>
      <c r="M4916" t="s">
        <v>94</v>
      </c>
      <c r="N4916" t="s">
        <v>95</v>
      </c>
    </row>
    <row r="4917" spans="1:14" x14ac:dyDescent="0.25">
      <c r="A4917" s="2">
        <v>1</v>
      </c>
      <c r="B4917" s="2">
        <v>2016</v>
      </c>
      <c r="C4917" t="s">
        <v>397</v>
      </c>
      <c r="D4917" t="s">
        <v>169</v>
      </c>
      <c r="E4917" s="2">
        <v>1</v>
      </c>
      <c r="F4917" s="2">
        <v>1</v>
      </c>
      <c r="G4917" t="s">
        <v>398</v>
      </c>
      <c r="H4917" t="s">
        <v>399</v>
      </c>
      <c r="I4917" t="s">
        <v>19</v>
      </c>
      <c r="J4917" t="s">
        <v>96</v>
      </c>
      <c r="K4917" s="2">
        <v>4</v>
      </c>
      <c r="L4917" t="s">
        <v>75</v>
      </c>
      <c r="M4917" t="s">
        <v>97</v>
      </c>
      <c r="N4917" t="s">
        <v>92</v>
      </c>
    </row>
    <row r="4918" spans="1:14" x14ac:dyDescent="0.25">
      <c r="A4918" s="2">
        <v>1</v>
      </c>
      <c r="B4918" s="2">
        <v>2016</v>
      </c>
      <c r="C4918" t="s">
        <v>397</v>
      </c>
      <c r="D4918" t="s">
        <v>169</v>
      </c>
      <c r="E4918" s="2">
        <v>1</v>
      </c>
      <c r="F4918" s="2">
        <v>1</v>
      </c>
      <c r="G4918" t="s">
        <v>398</v>
      </c>
      <c r="H4918" t="s">
        <v>399</v>
      </c>
      <c r="I4918" t="s">
        <v>19</v>
      </c>
      <c r="J4918" t="s">
        <v>98</v>
      </c>
      <c r="K4918" s="2">
        <v>4</v>
      </c>
      <c r="L4918" t="s">
        <v>85</v>
      </c>
      <c r="M4918" t="s">
        <v>99</v>
      </c>
      <c r="N4918" t="s">
        <v>87</v>
      </c>
    </row>
    <row r="4919" spans="1:14" x14ac:dyDescent="0.25">
      <c r="A4919" s="2">
        <v>1</v>
      </c>
      <c r="B4919" s="2">
        <v>2016</v>
      </c>
      <c r="C4919" t="s">
        <v>397</v>
      </c>
      <c r="D4919" t="s">
        <v>169</v>
      </c>
      <c r="E4919" s="2">
        <v>1</v>
      </c>
      <c r="F4919" s="2">
        <v>1</v>
      </c>
      <c r="G4919" t="s">
        <v>398</v>
      </c>
      <c r="H4919" t="s">
        <v>399</v>
      </c>
      <c r="I4919" t="s">
        <v>19</v>
      </c>
      <c r="J4919" t="s">
        <v>100</v>
      </c>
      <c r="K4919" s="3"/>
      <c r="L4919" t="s">
        <v>61</v>
      </c>
      <c r="M4919" t="s">
        <v>101</v>
      </c>
    </row>
    <row r="4920" spans="1:14" x14ac:dyDescent="0.25">
      <c r="A4920" s="2">
        <v>1</v>
      </c>
      <c r="B4920" s="2">
        <v>2016</v>
      </c>
      <c r="C4920" t="s">
        <v>397</v>
      </c>
      <c r="D4920" t="s">
        <v>169</v>
      </c>
      <c r="E4920" s="2">
        <v>1</v>
      </c>
      <c r="F4920" s="2">
        <v>1</v>
      </c>
      <c r="G4920" t="s">
        <v>398</v>
      </c>
      <c r="H4920" t="s">
        <v>399</v>
      </c>
      <c r="I4920" t="s">
        <v>19</v>
      </c>
      <c r="J4920" t="s">
        <v>102</v>
      </c>
      <c r="K4920" s="3"/>
      <c r="L4920" t="s">
        <v>61</v>
      </c>
      <c r="M4920" t="s">
        <v>103</v>
      </c>
    </row>
    <row r="4921" spans="1:14" x14ac:dyDescent="0.25">
      <c r="A4921" s="2">
        <v>1</v>
      </c>
      <c r="B4921" s="2">
        <v>2016</v>
      </c>
      <c r="C4921" t="s">
        <v>397</v>
      </c>
      <c r="D4921" t="s">
        <v>169</v>
      </c>
      <c r="E4921" s="2">
        <v>1</v>
      </c>
      <c r="F4921" s="2">
        <v>1</v>
      </c>
      <c r="G4921" t="s">
        <v>398</v>
      </c>
      <c r="H4921" t="s">
        <v>399</v>
      </c>
      <c r="I4921" t="s">
        <v>19</v>
      </c>
      <c r="J4921" t="s">
        <v>104</v>
      </c>
      <c r="K4921" s="3"/>
      <c r="L4921" t="s">
        <v>61</v>
      </c>
      <c r="M4921" t="s">
        <v>105</v>
      </c>
    </row>
    <row r="4922" spans="1:14" x14ac:dyDescent="0.25">
      <c r="A4922" s="2">
        <v>1</v>
      </c>
      <c r="B4922" s="2">
        <v>2016</v>
      </c>
      <c r="C4922" t="s">
        <v>397</v>
      </c>
      <c r="D4922" t="s">
        <v>169</v>
      </c>
      <c r="E4922" s="2">
        <v>1</v>
      </c>
      <c r="F4922" s="2">
        <v>1</v>
      </c>
      <c r="G4922" t="s">
        <v>398</v>
      </c>
      <c r="H4922" t="s">
        <v>399</v>
      </c>
      <c r="I4922" t="s">
        <v>19</v>
      </c>
      <c r="J4922" t="s">
        <v>106</v>
      </c>
      <c r="K4922" s="3"/>
      <c r="L4922" t="s">
        <v>61</v>
      </c>
      <c r="M4922" t="s">
        <v>107</v>
      </c>
    </row>
    <row r="4923" spans="1:14" x14ac:dyDescent="0.25">
      <c r="A4923" s="2">
        <v>1</v>
      </c>
      <c r="B4923" s="2">
        <v>2016</v>
      </c>
      <c r="C4923" t="s">
        <v>397</v>
      </c>
      <c r="D4923" t="s">
        <v>169</v>
      </c>
      <c r="E4923" s="2">
        <v>1</v>
      </c>
      <c r="F4923" s="2">
        <v>1</v>
      </c>
      <c r="G4923" t="s">
        <v>398</v>
      </c>
      <c r="H4923" t="s">
        <v>399</v>
      </c>
      <c r="I4923" t="s">
        <v>19</v>
      </c>
      <c r="J4923" t="s">
        <v>108</v>
      </c>
      <c r="K4923" s="3"/>
      <c r="L4923" t="s">
        <v>61</v>
      </c>
      <c r="M4923" t="s">
        <v>109</v>
      </c>
    </row>
    <row r="4924" spans="1:14" x14ac:dyDescent="0.25">
      <c r="A4924" s="2">
        <v>1</v>
      </c>
      <c r="B4924" s="2">
        <v>2016</v>
      </c>
      <c r="C4924" t="s">
        <v>397</v>
      </c>
      <c r="D4924" t="s">
        <v>169</v>
      </c>
      <c r="E4924" s="2">
        <v>1</v>
      </c>
      <c r="F4924" s="2">
        <v>1</v>
      </c>
      <c r="G4924" t="s">
        <v>398</v>
      </c>
      <c r="H4924" t="s">
        <v>399</v>
      </c>
      <c r="I4924" t="s">
        <v>19</v>
      </c>
      <c r="J4924" t="s">
        <v>110</v>
      </c>
      <c r="K4924" s="3"/>
      <c r="L4924" t="s">
        <v>61</v>
      </c>
      <c r="M4924" t="s">
        <v>111</v>
      </c>
    </row>
    <row r="4925" spans="1:14" x14ac:dyDescent="0.25">
      <c r="A4925" s="2">
        <v>1</v>
      </c>
      <c r="B4925" s="2">
        <v>2016</v>
      </c>
      <c r="C4925" t="s">
        <v>397</v>
      </c>
      <c r="D4925" t="s">
        <v>169</v>
      </c>
      <c r="E4925" s="2">
        <v>1</v>
      </c>
      <c r="F4925" s="2">
        <v>1</v>
      </c>
      <c r="G4925" t="s">
        <v>398</v>
      </c>
      <c r="H4925" t="s">
        <v>399</v>
      </c>
      <c r="I4925" t="s">
        <v>19</v>
      </c>
      <c r="J4925" t="s">
        <v>112</v>
      </c>
      <c r="K4925" s="3"/>
      <c r="L4925" t="s">
        <v>61</v>
      </c>
      <c r="M4925" t="s">
        <v>113</v>
      </c>
    </row>
    <row r="4926" spans="1:14" x14ac:dyDescent="0.25">
      <c r="A4926" s="2">
        <v>1</v>
      </c>
      <c r="B4926" s="2">
        <v>2016</v>
      </c>
      <c r="C4926" t="s">
        <v>397</v>
      </c>
      <c r="D4926" t="s">
        <v>169</v>
      </c>
      <c r="E4926" s="2">
        <v>1</v>
      </c>
      <c r="F4926" s="2">
        <v>1</v>
      </c>
      <c r="G4926" t="s">
        <v>398</v>
      </c>
      <c r="H4926" t="s">
        <v>399</v>
      </c>
      <c r="I4926" t="s">
        <v>19</v>
      </c>
      <c r="J4926" t="s">
        <v>114</v>
      </c>
      <c r="K4926" s="3"/>
      <c r="L4926" t="s">
        <v>61</v>
      </c>
      <c r="M4926" t="s">
        <v>115</v>
      </c>
    </row>
    <row r="4927" spans="1:14" x14ac:dyDescent="0.25">
      <c r="A4927" s="2">
        <v>1</v>
      </c>
      <c r="B4927" s="2">
        <v>2016</v>
      </c>
      <c r="C4927" t="s">
        <v>397</v>
      </c>
      <c r="D4927" t="s">
        <v>169</v>
      </c>
      <c r="E4927" s="2">
        <v>1</v>
      </c>
      <c r="F4927" s="2">
        <v>1</v>
      </c>
      <c r="G4927" t="s">
        <v>398</v>
      </c>
      <c r="H4927" t="s">
        <v>399</v>
      </c>
      <c r="I4927" t="s">
        <v>19</v>
      </c>
      <c r="J4927" t="s">
        <v>116</v>
      </c>
      <c r="K4927" s="2">
        <v>1</v>
      </c>
      <c r="L4927" t="s">
        <v>65</v>
      </c>
      <c r="M4927" t="s">
        <v>117</v>
      </c>
      <c r="N4927" t="s">
        <v>230</v>
      </c>
    </row>
    <row r="4928" spans="1:14" x14ac:dyDescent="0.25">
      <c r="A4928" s="2">
        <v>1</v>
      </c>
      <c r="B4928" s="2">
        <v>2016</v>
      </c>
      <c r="C4928" t="s">
        <v>397</v>
      </c>
      <c r="D4928" t="s">
        <v>169</v>
      </c>
      <c r="E4928" s="2">
        <v>1</v>
      </c>
      <c r="F4928" s="2">
        <v>1</v>
      </c>
      <c r="G4928" t="s">
        <v>398</v>
      </c>
      <c r="H4928" t="s">
        <v>399</v>
      </c>
      <c r="I4928" t="s">
        <v>19</v>
      </c>
      <c r="J4928" t="s">
        <v>118</v>
      </c>
      <c r="K4928" s="2">
        <v>4</v>
      </c>
      <c r="L4928" t="s">
        <v>55</v>
      </c>
      <c r="M4928" t="s">
        <v>119</v>
      </c>
      <c r="N4928" t="s">
        <v>57</v>
      </c>
    </row>
    <row r="4929" spans="1:14" x14ac:dyDescent="0.25">
      <c r="A4929" s="2">
        <v>1</v>
      </c>
      <c r="B4929" s="2">
        <v>2016</v>
      </c>
      <c r="C4929" t="s">
        <v>397</v>
      </c>
      <c r="D4929" t="s">
        <v>169</v>
      </c>
      <c r="E4929" s="2">
        <v>1</v>
      </c>
      <c r="F4929" s="2">
        <v>1</v>
      </c>
      <c r="G4929" t="s">
        <v>398</v>
      </c>
      <c r="H4929" t="s">
        <v>399</v>
      </c>
      <c r="I4929" t="s">
        <v>19</v>
      </c>
      <c r="J4929" t="s">
        <v>120</v>
      </c>
      <c r="K4929" s="2">
        <v>1</v>
      </c>
      <c r="L4929" t="s">
        <v>65</v>
      </c>
      <c r="M4929" t="s">
        <v>121</v>
      </c>
      <c r="N4929" t="s">
        <v>230</v>
      </c>
    </row>
    <row r="4930" spans="1:14" x14ac:dyDescent="0.25">
      <c r="A4930" s="2">
        <v>1</v>
      </c>
      <c r="B4930" s="2">
        <v>2016</v>
      </c>
      <c r="C4930" t="s">
        <v>397</v>
      </c>
      <c r="D4930" t="s">
        <v>169</v>
      </c>
      <c r="E4930" s="2">
        <v>1</v>
      </c>
      <c r="F4930" s="2">
        <v>1</v>
      </c>
      <c r="G4930" t="s">
        <v>398</v>
      </c>
      <c r="H4930" t="s">
        <v>399</v>
      </c>
      <c r="I4930" t="s">
        <v>19</v>
      </c>
      <c r="J4930" t="s">
        <v>122</v>
      </c>
      <c r="K4930" s="2">
        <v>3</v>
      </c>
      <c r="L4930" t="s">
        <v>85</v>
      </c>
      <c r="M4930" t="s">
        <v>123</v>
      </c>
      <c r="N4930" t="s">
        <v>126</v>
      </c>
    </row>
    <row r="4931" spans="1:14" x14ac:dyDescent="0.25">
      <c r="A4931" s="2">
        <v>1</v>
      </c>
      <c r="B4931" s="2">
        <v>2016</v>
      </c>
      <c r="C4931" t="s">
        <v>397</v>
      </c>
      <c r="D4931" t="s">
        <v>169</v>
      </c>
      <c r="E4931" s="2">
        <v>1</v>
      </c>
      <c r="F4931" s="2">
        <v>1</v>
      </c>
      <c r="G4931" t="s">
        <v>398</v>
      </c>
      <c r="H4931" t="s">
        <v>399</v>
      </c>
      <c r="I4931" t="s">
        <v>19</v>
      </c>
      <c r="J4931" t="s">
        <v>124</v>
      </c>
      <c r="K4931" s="2">
        <v>3</v>
      </c>
      <c r="L4931" t="s">
        <v>85</v>
      </c>
      <c r="M4931" t="s">
        <v>125</v>
      </c>
      <c r="N4931" t="s">
        <v>126</v>
      </c>
    </row>
    <row r="4932" spans="1:14" x14ac:dyDescent="0.25">
      <c r="A4932" s="2">
        <v>1</v>
      </c>
      <c r="B4932" s="2">
        <v>2016</v>
      </c>
      <c r="C4932" t="s">
        <v>397</v>
      </c>
      <c r="D4932" t="s">
        <v>169</v>
      </c>
      <c r="E4932" s="2">
        <v>1</v>
      </c>
      <c r="F4932" s="2">
        <v>1</v>
      </c>
      <c r="G4932" t="s">
        <v>398</v>
      </c>
      <c r="H4932" t="s">
        <v>399</v>
      </c>
      <c r="I4932" t="s">
        <v>19</v>
      </c>
      <c r="J4932" t="s">
        <v>127</v>
      </c>
      <c r="K4932" s="2">
        <v>4</v>
      </c>
      <c r="L4932" t="s">
        <v>85</v>
      </c>
      <c r="M4932" t="s">
        <v>128</v>
      </c>
      <c r="N4932" t="s">
        <v>87</v>
      </c>
    </row>
    <row r="4933" spans="1:14" x14ac:dyDescent="0.25">
      <c r="A4933" s="2">
        <v>1</v>
      </c>
      <c r="B4933" s="2">
        <v>2016</v>
      </c>
      <c r="C4933" t="s">
        <v>397</v>
      </c>
      <c r="D4933" t="s">
        <v>169</v>
      </c>
      <c r="E4933" s="2">
        <v>1</v>
      </c>
      <c r="F4933" s="2">
        <v>1</v>
      </c>
      <c r="G4933" t="s">
        <v>398</v>
      </c>
      <c r="H4933" t="s">
        <v>399</v>
      </c>
      <c r="I4933" t="s">
        <v>19</v>
      </c>
      <c r="J4933" t="s">
        <v>129</v>
      </c>
      <c r="K4933" s="2">
        <v>2</v>
      </c>
      <c r="L4933" t="s">
        <v>85</v>
      </c>
      <c r="M4933" t="s">
        <v>130</v>
      </c>
      <c r="N4933" t="s">
        <v>176</v>
      </c>
    </row>
    <row r="4934" spans="1:14" x14ac:dyDescent="0.25">
      <c r="A4934" s="2">
        <v>1</v>
      </c>
      <c r="B4934" s="2">
        <v>2016</v>
      </c>
      <c r="C4934" t="s">
        <v>397</v>
      </c>
      <c r="D4934" t="s">
        <v>169</v>
      </c>
      <c r="E4934" s="2">
        <v>1</v>
      </c>
      <c r="F4934" s="2">
        <v>1</v>
      </c>
      <c r="G4934" t="s">
        <v>398</v>
      </c>
      <c r="H4934" t="s">
        <v>399</v>
      </c>
      <c r="I4934" t="s">
        <v>19</v>
      </c>
      <c r="J4934" t="s">
        <v>131</v>
      </c>
      <c r="K4934" s="2">
        <v>4</v>
      </c>
      <c r="L4934" t="s">
        <v>85</v>
      </c>
      <c r="M4934" t="s">
        <v>132</v>
      </c>
      <c r="N4934" t="s">
        <v>87</v>
      </c>
    </row>
    <row r="4935" spans="1:14" x14ac:dyDescent="0.25">
      <c r="A4935" s="2">
        <v>1</v>
      </c>
      <c r="B4935" s="2">
        <v>2016</v>
      </c>
      <c r="C4935" t="s">
        <v>397</v>
      </c>
      <c r="D4935" t="s">
        <v>169</v>
      </c>
      <c r="E4935" s="2">
        <v>1</v>
      </c>
      <c r="F4935" s="2">
        <v>1</v>
      </c>
      <c r="G4935" t="s">
        <v>398</v>
      </c>
      <c r="H4935" t="s">
        <v>399</v>
      </c>
      <c r="I4935" t="s">
        <v>19</v>
      </c>
      <c r="J4935" t="s">
        <v>133</v>
      </c>
      <c r="K4935" s="2">
        <v>2</v>
      </c>
      <c r="L4935" t="s">
        <v>52</v>
      </c>
      <c r="M4935" t="s">
        <v>134</v>
      </c>
      <c r="N4935" t="s">
        <v>63</v>
      </c>
    </row>
    <row r="4936" spans="1:14" x14ac:dyDescent="0.25">
      <c r="A4936" s="2">
        <v>1</v>
      </c>
      <c r="B4936" s="2">
        <v>2016</v>
      </c>
      <c r="C4936" t="s">
        <v>397</v>
      </c>
      <c r="D4936" t="s">
        <v>169</v>
      </c>
      <c r="E4936" s="2">
        <v>1</v>
      </c>
      <c r="F4936" s="2">
        <v>1</v>
      </c>
      <c r="G4936" t="s">
        <v>398</v>
      </c>
      <c r="H4936" t="s">
        <v>399</v>
      </c>
      <c r="I4936" t="s">
        <v>19</v>
      </c>
      <c r="J4936" t="s">
        <v>135</v>
      </c>
      <c r="K4936" s="2">
        <v>2</v>
      </c>
      <c r="L4936" t="s">
        <v>55</v>
      </c>
      <c r="M4936" t="s">
        <v>136</v>
      </c>
      <c r="N4936" t="s">
        <v>187</v>
      </c>
    </row>
    <row r="4937" spans="1:14" x14ac:dyDescent="0.25">
      <c r="A4937" s="2">
        <v>1</v>
      </c>
      <c r="B4937" s="2">
        <v>2016</v>
      </c>
      <c r="C4937" t="s">
        <v>397</v>
      </c>
      <c r="D4937" t="s">
        <v>169</v>
      </c>
      <c r="E4937" s="2">
        <v>1</v>
      </c>
      <c r="F4937" s="2">
        <v>1</v>
      </c>
      <c r="G4937" t="s">
        <v>398</v>
      </c>
      <c r="H4937" t="s">
        <v>399</v>
      </c>
      <c r="I4937" t="s">
        <v>19</v>
      </c>
      <c r="J4937" t="s">
        <v>137</v>
      </c>
      <c r="K4937" s="2">
        <v>4</v>
      </c>
      <c r="L4937" t="s">
        <v>55</v>
      </c>
      <c r="M4937" t="s">
        <v>138</v>
      </c>
      <c r="N4937" t="s">
        <v>57</v>
      </c>
    </row>
    <row r="4938" spans="1:14" x14ac:dyDescent="0.25">
      <c r="A4938" s="2">
        <v>1</v>
      </c>
      <c r="B4938" s="2">
        <v>2016</v>
      </c>
      <c r="C4938" t="s">
        <v>397</v>
      </c>
      <c r="D4938" t="s">
        <v>169</v>
      </c>
      <c r="E4938" s="2">
        <v>1</v>
      </c>
      <c r="F4938" s="2">
        <v>1</v>
      </c>
      <c r="G4938" t="s">
        <v>398</v>
      </c>
      <c r="H4938" t="s">
        <v>399</v>
      </c>
      <c r="I4938" t="s">
        <v>19</v>
      </c>
      <c r="J4938" t="s">
        <v>139</v>
      </c>
      <c r="K4938" s="2">
        <v>2</v>
      </c>
      <c r="L4938" t="s">
        <v>85</v>
      </c>
      <c r="M4938" t="s">
        <v>140</v>
      </c>
      <c r="N4938" t="s">
        <v>176</v>
      </c>
    </row>
    <row r="4939" spans="1:14" x14ac:dyDescent="0.25">
      <c r="A4939" s="2">
        <v>1</v>
      </c>
      <c r="B4939" s="2">
        <v>2016</v>
      </c>
      <c r="C4939" t="s">
        <v>397</v>
      </c>
      <c r="D4939" t="s">
        <v>169</v>
      </c>
      <c r="E4939" s="2">
        <v>1</v>
      </c>
      <c r="F4939" s="2">
        <v>1</v>
      </c>
      <c r="G4939" t="s">
        <v>398</v>
      </c>
      <c r="H4939" t="s">
        <v>399</v>
      </c>
      <c r="I4939" t="s">
        <v>19</v>
      </c>
      <c r="J4939" t="s">
        <v>141</v>
      </c>
      <c r="K4939" s="2">
        <v>4</v>
      </c>
      <c r="L4939" t="s">
        <v>85</v>
      </c>
      <c r="M4939" t="s">
        <v>142</v>
      </c>
      <c r="N4939" t="s">
        <v>87</v>
      </c>
    </row>
    <row r="4940" spans="1:14" x14ac:dyDescent="0.25">
      <c r="A4940" s="2">
        <v>1</v>
      </c>
      <c r="B4940" s="2">
        <v>2016</v>
      </c>
      <c r="C4940" t="s">
        <v>397</v>
      </c>
      <c r="D4940" t="s">
        <v>169</v>
      </c>
      <c r="E4940" s="2">
        <v>1</v>
      </c>
      <c r="F4940" s="2">
        <v>1</v>
      </c>
      <c r="G4940" t="s">
        <v>398</v>
      </c>
      <c r="H4940" t="s">
        <v>399</v>
      </c>
      <c r="I4940" t="s">
        <v>19</v>
      </c>
      <c r="J4940" t="s">
        <v>143</v>
      </c>
      <c r="K4940" s="2">
        <v>4</v>
      </c>
      <c r="L4940" t="s">
        <v>85</v>
      </c>
      <c r="M4940" t="s">
        <v>144</v>
      </c>
      <c r="N4940" t="s">
        <v>87</v>
      </c>
    </row>
    <row r="4941" spans="1:14" x14ac:dyDescent="0.25">
      <c r="A4941" s="2">
        <v>1</v>
      </c>
      <c r="B4941" s="2">
        <v>2016</v>
      </c>
      <c r="C4941" t="s">
        <v>397</v>
      </c>
      <c r="D4941" t="s">
        <v>169</v>
      </c>
      <c r="E4941" s="2">
        <v>1</v>
      </c>
      <c r="F4941" s="2">
        <v>1</v>
      </c>
      <c r="G4941" t="s">
        <v>398</v>
      </c>
      <c r="H4941" t="s">
        <v>399</v>
      </c>
      <c r="I4941" t="s">
        <v>19</v>
      </c>
      <c r="J4941" t="s">
        <v>145</v>
      </c>
      <c r="K4941" s="2">
        <v>4</v>
      </c>
      <c r="L4941" t="s">
        <v>55</v>
      </c>
      <c r="M4941" t="s">
        <v>146</v>
      </c>
      <c r="N4941" t="s">
        <v>57</v>
      </c>
    </row>
    <row r="4942" spans="1:14" x14ac:dyDescent="0.25">
      <c r="A4942" s="2">
        <v>1</v>
      </c>
      <c r="B4942" s="2">
        <v>2016</v>
      </c>
      <c r="C4942" t="s">
        <v>397</v>
      </c>
      <c r="D4942" t="s">
        <v>169</v>
      </c>
      <c r="E4942" s="2">
        <v>1</v>
      </c>
      <c r="F4942" s="2">
        <v>1</v>
      </c>
      <c r="G4942" t="s">
        <v>398</v>
      </c>
      <c r="H4942" t="s">
        <v>399</v>
      </c>
      <c r="I4942" t="s">
        <v>19</v>
      </c>
      <c r="J4942" t="s">
        <v>147</v>
      </c>
      <c r="K4942" s="2">
        <v>4</v>
      </c>
      <c r="L4942" t="s">
        <v>55</v>
      </c>
      <c r="M4942" t="s">
        <v>148</v>
      </c>
      <c r="N4942" t="s">
        <v>57</v>
      </c>
    </row>
    <row r="4943" spans="1:14" x14ac:dyDescent="0.25">
      <c r="A4943" s="2">
        <v>1</v>
      </c>
      <c r="B4943" s="2">
        <v>2016</v>
      </c>
      <c r="C4943" t="s">
        <v>397</v>
      </c>
      <c r="D4943" t="s">
        <v>169</v>
      </c>
      <c r="E4943" s="2">
        <v>1</v>
      </c>
      <c r="F4943" s="2">
        <v>1</v>
      </c>
      <c r="G4943" t="s">
        <v>398</v>
      </c>
      <c r="H4943" t="s">
        <v>399</v>
      </c>
      <c r="I4943" t="s">
        <v>19</v>
      </c>
      <c r="J4943" t="s">
        <v>149</v>
      </c>
      <c r="K4943" s="2">
        <v>4</v>
      </c>
      <c r="L4943" t="s">
        <v>55</v>
      </c>
      <c r="M4943" t="s">
        <v>150</v>
      </c>
      <c r="N4943" t="s">
        <v>57</v>
      </c>
    </row>
    <row r="4944" spans="1:14" x14ac:dyDescent="0.25">
      <c r="A4944" s="2">
        <v>1</v>
      </c>
      <c r="B4944" s="2">
        <v>2016</v>
      </c>
      <c r="C4944" t="s">
        <v>397</v>
      </c>
      <c r="D4944" t="s">
        <v>169</v>
      </c>
      <c r="E4944" s="2">
        <v>1</v>
      </c>
      <c r="F4944" s="2">
        <v>1</v>
      </c>
      <c r="G4944" t="s">
        <v>398</v>
      </c>
      <c r="H4944" t="s">
        <v>399</v>
      </c>
      <c r="I4944" t="s">
        <v>19</v>
      </c>
      <c r="J4944" t="s">
        <v>151</v>
      </c>
      <c r="K4944" s="3"/>
      <c r="L4944" t="s">
        <v>52</v>
      </c>
      <c r="M4944" t="s">
        <v>152</v>
      </c>
    </row>
    <row r="4945" spans="1:14" x14ac:dyDescent="0.25">
      <c r="A4945" s="2">
        <v>1</v>
      </c>
      <c r="B4945" s="2">
        <v>2016</v>
      </c>
      <c r="C4945" t="s">
        <v>397</v>
      </c>
      <c r="D4945" t="s">
        <v>169</v>
      </c>
      <c r="E4945" s="2">
        <v>1</v>
      </c>
      <c r="F4945" s="2">
        <v>1</v>
      </c>
      <c r="G4945" t="s">
        <v>398</v>
      </c>
      <c r="H4945" t="s">
        <v>399</v>
      </c>
      <c r="I4945" t="s">
        <v>19</v>
      </c>
      <c r="J4945" t="s">
        <v>153</v>
      </c>
      <c r="K4945" s="2">
        <v>6</v>
      </c>
      <c r="L4945" t="s">
        <v>75</v>
      </c>
      <c r="M4945" t="s">
        <v>154</v>
      </c>
      <c r="N4945" t="s">
        <v>179</v>
      </c>
    </row>
    <row r="4946" spans="1:14" x14ac:dyDescent="0.25">
      <c r="A4946" s="2">
        <v>1</v>
      </c>
      <c r="B4946" s="2">
        <v>2016</v>
      </c>
      <c r="C4946" t="s">
        <v>397</v>
      </c>
      <c r="D4946" t="s">
        <v>169</v>
      </c>
      <c r="E4946" s="2">
        <v>1</v>
      </c>
      <c r="F4946" s="2">
        <v>1</v>
      </c>
      <c r="G4946" t="s">
        <v>398</v>
      </c>
      <c r="H4946" t="s">
        <v>399</v>
      </c>
      <c r="I4946" t="s">
        <v>19</v>
      </c>
      <c r="J4946" t="s">
        <v>156</v>
      </c>
      <c r="K4946" s="2">
        <v>1</v>
      </c>
      <c r="L4946" t="s">
        <v>75</v>
      </c>
      <c r="M4946" t="s">
        <v>157</v>
      </c>
      <c r="N4946" t="s">
        <v>158</v>
      </c>
    </row>
    <row r="4947" spans="1:14" x14ac:dyDescent="0.25">
      <c r="A4947" s="2">
        <v>1</v>
      </c>
      <c r="B4947" s="2">
        <v>2016</v>
      </c>
      <c r="C4947" t="s">
        <v>397</v>
      </c>
      <c r="D4947" t="s">
        <v>169</v>
      </c>
      <c r="E4947" s="2">
        <v>1</v>
      </c>
      <c r="F4947" s="2">
        <v>1</v>
      </c>
      <c r="G4947" t="s">
        <v>398</v>
      </c>
      <c r="H4947" t="s">
        <v>399</v>
      </c>
      <c r="I4947" t="s">
        <v>19</v>
      </c>
      <c r="J4947" t="s">
        <v>159</v>
      </c>
      <c r="K4947" s="3"/>
      <c r="L4947" t="s">
        <v>52</v>
      </c>
      <c r="M4947" t="s">
        <v>160</v>
      </c>
    </row>
    <row r="4948" spans="1:14" x14ac:dyDescent="0.25">
      <c r="A4948" s="2">
        <v>1</v>
      </c>
      <c r="B4948" s="2">
        <v>2016</v>
      </c>
      <c r="C4948" t="s">
        <v>397</v>
      </c>
      <c r="D4948" t="s">
        <v>169</v>
      </c>
      <c r="E4948" s="2">
        <v>1</v>
      </c>
      <c r="F4948" s="2">
        <v>1</v>
      </c>
      <c r="G4948" t="s">
        <v>398</v>
      </c>
      <c r="H4948" t="s">
        <v>399</v>
      </c>
      <c r="I4948" t="s">
        <v>19</v>
      </c>
      <c r="J4948" t="s">
        <v>161</v>
      </c>
      <c r="K4948" s="3"/>
      <c r="L4948" t="s">
        <v>52</v>
      </c>
      <c r="M4948" t="s">
        <v>162</v>
      </c>
    </row>
    <row r="4949" spans="1:14" x14ac:dyDescent="0.25">
      <c r="A4949" s="2">
        <v>1</v>
      </c>
      <c r="B4949" s="2">
        <v>2016</v>
      </c>
      <c r="C4949" t="s">
        <v>397</v>
      </c>
      <c r="D4949" t="s">
        <v>169</v>
      </c>
      <c r="E4949" s="2">
        <v>1</v>
      </c>
      <c r="F4949" s="2">
        <v>1</v>
      </c>
      <c r="G4949" t="s">
        <v>398</v>
      </c>
      <c r="H4949" t="s">
        <v>399</v>
      </c>
      <c r="I4949" t="s">
        <v>19</v>
      </c>
      <c r="J4949" t="s">
        <v>163</v>
      </c>
      <c r="K4949" s="2">
        <v>1</v>
      </c>
      <c r="L4949" t="s">
        <v>52</v>
      </c>
      <c r="M4949" t="s">
        <v>164</v>
      </c>
      <c r="N4949" t="s">
        <v>165</v>
      </c>
    </row>
    <row r="4950" spans="1:14" x14ac:dyDescent="0.25">
      <c r="A4950" s="2">
        <v>1</v>
      </c>
      <c r="B4950" s="2">
        <v>2016</v>
      </c>
      <c r="C4950" t="s">
        <v>397</v>
      </c>
      <c r="D4950" t="s">
        <v>169</v>
      </c>
      <c r="E4950" s="2">
        <v>1</v>
      </c>
      <c r="F4950" s="2">
        <v>1</v>
      </c>
      <c r="G4950" t="s">
        <v>398</v>
      </c>
      <c r="H4950" t="s">
        <v>399</v>
      </c>
      <c r="I4950" t="s">
        <v>19</v>
      </c>
      <c r="J4950" t="s">
        <v>166</v>
      </c>
      <c r="K4950" s="2">
        <v>2</v>
      </c>
      <c r="L4950" t="s">
        <v>55</v>
      </c>
      <c r="M4950" t="s">
        <v>167</v>
      </c>
      <c r="N4950" t="s">
        <v>187</v>
      </c>
    </row>
    <row r="4951" spans="1:14" x14ac:dyDescent="0.25">
      <c r="A4951" s="2">
        <v>1</v>
      </c>
      <c r="B4951" s="2">
        <v>2016</v>
      </c>
      <c r="C4951" t="s">
        <v>400</v>
      </c>
      <c r="D4951" t="s">
        <v>264</v>
      </c>
      <c r="E4951" s="2">
        <v>0</v>
      </c>
      <c r="F4951" s="2">
        <v>0</v>
      </c>
      <c r="G4951" t="s">
        <v>401</v>
      </c>
      <c r="H4951" t="s">
        <v>401</v>
      </c>
      <c r="I4951" t="s">
        <v>19</v>
      </c>
      <c r="J4951" t="s">
        <v>51</v>
      </c>
      <c r="K4951" s="3"/>
      <c r="L4951" t="s">
        <v>52</v>
      </c>
      <c r="M4951" t="s">
        <v>53</v>
      </c>
    </row>
    <row r="4952" spans="1:14" x14ac:dyDescent="0.25">
      <c r="A4952" s="2">
        <v>1</v>
      </c>
      <c r="B4952" s="2">
        <v>2016</v>
      </c>
      <c r="C4952" t="s">
        <v>400</v>
      </c>
      <c r="D4952" t="s">
        <v>264</v>
      </c>
      <c r="E4952" s="2">
        <v>0</v>
      </c>
      <c r="F4952" s="2">
        <v>0</v>
      </c>
      <c r="G4952" t="s">
        <v>401</v>
      </c>
      <c r="H4952" t="s">
        <v>401</v>
      </c>
      <c r="I4952" t="s">
        <v>19</v>
      </c>
      <c r="J4952" t="s">
        <v>54</v>
      </c>
      <c r="K4952" s="2">
        <v>5</v>
      </c>
      <c r="L4952" t="s">
        <v>55</v>
      </c>
      <c r="M4952" t="s">
        <v>56</v>
      </c>
      <c r="N4952" t="s">
        <v>185</v>
      </c>
    </row>
    <row r="4953" spans="1:14" x14ac:dyDescent="0.25">
      <c r="A4953" s="2">
        <v>1</v>
      </c>
      <c r="B4953" s="2">
        <v>2016</v>
      </c>
      <c r="C4953" t="s">
        <v>400</v>
      </c>
      <c r="D4953" t="s">
        <v>264</v>
      </c>
      <c r="E4953" s="2">
        <v>0</v>
      </c>
      <c r="F4953" s="2">
        <v>0</v>
      </c>
      <c r="G4953" t="s">
        <v>401</v>
      </c>
      <c r="H4953" t="s">
        <v>401</v>
      </c>
      <c r="I4953" t="s">
        <v>19</v>
      </c>
      <c r="J4953" t="s">
        <v>58</v>
      </c>
      <c r="K4953" s="2">
        <v>5</v>
      </c>
      <c r="L4953" t="s">
        <v>55</v>
      </c>
      <c r="M4953" t="s">
        <v>59</v>
      </c>
      <c r="N4953" t="s">
        <v>185</v>
      </c>
    </row>
    <row r="4954" spans="1:14" x14ac:dyDescent="0.25">
      <c r="A4954" s="2">
        <v>1</v>
      </c>
      <c r="B4954" s="2">
        <v>2016</v>
      </c>
      <c r="C4954" t="s">
        <v>400</v>
      </c>
      <c r="D4954" t="s">
        <v>264</v>
      </c>
      <c r="E4954" s="2">
        <v>0</v>
      </c>
      <c r="F4954" s="2">
        <v>0</v>
      </c>
      <c r="G4954" t="s">
        <v>401</v>
      </c>
      <c r="H4954" t="s">
        <v>401</v>
      </c>
      <c r="I4954" t="s">
        <v>19</v>
      </c>
      <c r="J4954" t="s">
        <v>60</v>
      </c>
      <c r="K4954" s="2">
        <v>2</v>
      </c>
      <c r="L4954" t="s">
        <v>61</v>
      </c>
      <c r="M4954" t="s">
        <v>62</v>
      </c>
      <c r="N4954" t="s">
        <v>63</v>
      </c>
    </row>
    <row r="4955" spans="1:14" x14ac:dyDescent="0.25">
      <c r="A4955" s="2">
        <v>1</v>
      </c>
      <c r="B4955" s="2">
        <v>2016</v>
      </c>
      <c r="C4955" t="s">
        <v>400</v>
      </c>
      <c r="D4955" t="s">
        <v>264</v>
      </c>
      <c r="E4955" s="2">
        <v>0</v>
      </c>
      <c r="F4955" s="2">
        <v>0</v>
      </c>
      <c r="G4955" t="s">
        <v>401</v>
      </c>
      <c r="H4955" t="s">
        <v>401</v>
      </c>
      <c r="I4955" t="s">
        <v>19</v>
      </c>
      <c r="J4955" t="s">
        <v>64</v>
      </c>
      <c r="K4955" s="2">
        <v>1</v>
      </c>
      <c r="L4955" t="s">
        <v>65</v>
      </c>
      <c r="M4955" t="s">
        <v>66</v>
      </c>
      <c r="N4955" t="s">
        <v>230</v>
      </c>
    </row>
    <row r="4956" spans="1:14" x14ac:dyDescent="0.25">
      <c r="A4956" s="2">
        <v>1</v>
      </c>
      <c r="B4956" s="2">
        <v>2016</v>
      </c>
      <c r="C4956" t="s">
        <v>400</v>
      </c>
      <c r="D4956" t="s">
        <v>264</v>
      </c>
      <c r="E4956" s="2">
        <v>0</v>
      </c>
      <c r="F4956" s="2">
        <v>0</v>
      </c>
      <c r="G4956" t="s">
        <v>401</v>
      </c>
      <c r="H4956" t="s">
        <v>401</v>
      </c>
      <c r="I4956" t="s">
        <v>19</v>
      </c>
      <c r="J4956" t="s">
        <v>68</v>
      </c>
      <c r="K4956" s="2">
        <v>2</v>
      </c>
      <c r="L4956" t="s">
        <v>65</v>
      </c>
      <c r="M4956" t="s">
        <v>69</v>
      </c>
      <c r="N4956" t="s">
        <v>186</v>
      </c>
    </row>
    <row r="4957" spans="1:14" x14ac:dyDescent="0.25">
      <c r="A4957" s="2">
        <v>1</v>
      </c>
      <c r="B4957" s="2">
        <v>2016</v>
      </c>
      <c r="C4957" t="s">
        <v>400</v>
      </c>
      <c r="D4957" t="s">
        <v>264</v>
      </c>
      <c r="E4957" s="2">
        <v>0</v>
      </c>
      <c r="F4957" s="2">
        <v>0</v>
      </c>
      <c r="G4957" t="s">
        <v>401</v>
      </c>
      <c r="H4957" t="s">
        <v>401</v>
      </c>
      <c r="I4957" t="s">
        <v>19</v>
      </c>
      <c r="J4957" t="s">
        <v>70</v>
      </c>
      <c r="K4957" s="2">
        <v>4</v>
      </c>
      <c r="L4957" t="s">
        <v>65</v>
      </c>
      <c r="M4957" t="s">
        <v>71</v>
      </c>
      <c r="N4957" t="s">
        <v>185</v>
      </c>
    </row>
    <row r="4958" spans="1:14" x14ac:dyDescent="0.25">
      <c r="A4958" s="2">
        <v>1</v>
      </c>
      <c r="B4958" s="2">
        <v>2016</v>
      </c>
      <c r="C4958" t="s">
        <v>400</v>
      </c>
      <c r="D4958" t="s">
        <v>264</v>
      </c>
      <c r="E4958" s="2">
        <v>0</v>
      </c>
      <c r="F4958" s="2">
        <v>0</v>
      </c>
      <c r="G4958" t="s">
        <v>401</v>
      </c>
      <c r="H4958" t="s">
        <v>401</v>
      </c>
      <c r="I4958" t="s">
        <v>19</v>
      </c>
      <c r="J4958" t="s">
        <v>72</v>
      </c>
      <c r="K4958" s="3"/>
      <c r="L4958" t="s">
        <v>52</v>
      </c>
      <c r="M4958" t="s">
        <v>73</v>
      </c>
    </row>
    <row r="4959" spans="1:14" x14ac:dyDescent="0.25">
      <c r="A4959" s="2">
        <v>1</v>
      </c>
      <c r="B4959" s="2">
        <v>2016</v>
      </c>
      <c r="C4959" t="s">
        <v>400</v>
      </c>
      <c r="D4959" t="s">
        <v>264</v>
      </c>
      <c r="E4959" s="2">
        <v>0</v>
      </c>
      <c r="F4959" s="2">
        <v>0</v>
      </c>
      <c r="G4959" t="s">
        <v>401</v>
      </c>
      <c r="H4959" t="s">
        <v>401</v>
      </c>
      <c r="I4959" t="s">
        <v>19</v>
      </c>
      <c r="J4959" t="s">
        <v>74</v>
      </c>
      <c r="K4959" s="2">
        <v>2</v>
      </c>
      <c r="L4959" t="s">
        <v>75</v>
      </c>
      <c r="M4959" t="s">
        <v>76</v>
      </c>
      <c r="N4959" t="s">
        <v>207</v>
      </c>
    </row>
    <row r="4960" spans="1:14" x14ac:dyDescent="0.25">
      <c r="A4960" s="2">
        <v>1</v>
      </c>
      <c r="B4960" s="2">
        <v>2016</v>
      </c>
      <c r="C4960" t="s">
        <v>400</v>
      </c>
      <c r="D4960" t="s">
        <v>264</v>
      </c>
      <c r="E4960" s="2">
        <v>0</v>
      </c>
      <c r="F4960" s="2">
        <v>0</v>
      </c>
      <c r="G4960" t="s">
        <v>401</v>
      </c>
      <c r="H4960" t="s">
        <v>401</v>
      </c>
      <c r="I4960" t="s">
        <v>19</v>
      </c>
      <c r="J4960" t="s">
        <v>78</v>
      </c>
      <c r="K4960" s="2">
        <v>6</v>
      </c>
      <c r="L4960" t="s">
        <v>75</v>
      </c>
      <c r="M4960" t="s">
        <v>79</v>
      </c>
      <c r="N4960" t="s">
        <v>307</v>
      </c>
    </row>
    <row r="4961" spans="1:14" x14ac:dyDescent="0.25">
      <c r="A4961" s="2">
        <v>1</v>
      </c>
      <c r="B4961" s="2">
        <v>2016</v>
      </c>
      <c r="C4961" t="s">
        <v>400</v>
      </c>
      <c r="D4961" t="s">
        <v>264</v>
      </c>
      <c r="E4961" s="2">
        <v>0</v>
      </c>
      <c r="F4961" s="2">
        <v>0</v>
      </c>
      <c r="G4961" t="s">
        <v>401</v>
      </c>
      <c r="H4961" t="s">
        <v>401</v>
      </c>
      <c r="I4961" t="s">
        <v>19</v>
      </c>
      <c r="J4961" t="s">
        <v>81</v>
      </c>
      <c r="K4961" s="2">
        <v>6</v>
      </c>
      <c r="L4961" t="s">
        <v>75</v>
      </c>
      <c r="M4961" t="s">
        <v>82</v>
      </c>
      <c r="N4961" t="s">
        <v>294</v>
      </c>
    </row>
    <row r="4962" spans="1:14" x14ac:dyDescent="0.25">
      <c r="A4962" s="2">
        <v>1</v>
      </c>
      <c r="B4962" s="2">
        <v>2016</v>
      </c>
      <c r="C4962" t="s">
        <v>400</v>
      </c>
      <c r="D4962" t="s">
        <v>264</v>
      </c>
      <c r="E4962" s="2">
        <v>0</v>
      </c>
      <c r="F4962" s="2">
        <v>0</v>
      </c>
      <c r="G4962" t="s">
        <v>401</v>
      </c>
      <c r="H4962" t="s">
        <v>401</v>
      </c>
      <c r="I4962" t="s">
        <v>19</v>
      </c>
      <c r="J4962" t="s">
        <v>84</v>
      </c>
      <c r="K4962" s="2">
        <v>3</v>
      </c>
      <c r="L4962" t="s">
        <v>85</v>
      </c>
      <c r="M4962" t="s">
        <v>86</v>
      </c>
      <c r="N4962" t="s">
        <v>126</v>
      </c>
    </row>
    <row r="4963" spans="1:14" x14ac:dyDescent="0.25">
      <c r="A4963" s="2">
        <v>1</v>
      </c>
      <c r="B4963" s="2">
        <v>2016</v>
      </c>
      <c r="C4963" t="s">
        <v>400</v>
      </c>
      <c r="D4963" t="s">
        <v>264</v>
      </c>
      <c r="E4963" s="2">
        <v>0</v>
      </c>
      <c r="F4963" s="2">
        <v>0</v>
      </c>
      <c r="G4963" t="s">
        <v>401</v>
      </c>
      <c r="H4963" t="s">
        <v>401</v>
      </c>
      <c r="I4963" t="s">
        <v>19</v>
      </c>
      <c r="J4963" t="s">
        <v>88</v>
      </c>
      <c r="K4963" s="2">
        <v>2</v>
      </c>
      <c r="L4963" t="s">
        <v>85</v>
      </c>
      <c r="M4963" t="s">
        <v>89</v>
      </c>
      <c r="N4963" t="s">
        <v>176</v>
      </c>
    </row>
    <row r="4964" spans="1:14" x14ac:dyDescent="0.25">
      <c r="A4964" s="2">
        <v>1</v>
      </c>
      <c r="B4964" s="2">
        <v>2016</v>
      </c>
      <c r="C4964" t="s">
        <v>400</v>
      </c>
      <c r="D4964" t="s">
        <v>264</v>
      </c>
      <c r="E4964" s="2">
        <v>0</v>
      </c>
      <c r="F4964" s="2">
        <v>0</v>
      </c>
      <c r="G4964" t="s">
        <v>401</v>
      </c>
      <c r="H4964" t="s">
        <v>401</v>
      </c>
      <c r="I4964" t="s">
        <v>19</v>
      </c>
      <c r="J4964" t="s">
        <v>90</v>
      </c>
      <c r="K4964" s="2">
        <v>3</v>
      </c>
      <c r="L4964" t="s">
        <v>75</v>
      </c>
      <c r="M4964" t="s">
        <v>91</v>
      </c>
      <c r="N4964" t="s">
        <v>95</v>
      </c>
    </row>
    <row r="4965" spans="1:14" x14ac:dyDescent="0.25">
      <c r="A4965" s="2">
        <v>1</v>
      </c>
      <c r="B4965" s="2">
        <v>2016</v>
      </c>
      <c r="C4965" t="s">
        <v>400</v>
      </c>
      <c r="D4965" t="s">
        <v>264</v>
      </c>
      <c r="E4965" s="2">
        <v>0</v>
      </c>
      <c r="F4965" s="2">
        <v>0</v>
      </c>
      <c r="G4965" t="s">
        <v>401</v>
      </c>
      <c r="H4965" t="s">
        <v>401</v>
      </c>
      <c r="I4965" t="s">
        <v>19</v>
      </c>
      <c r="J4965" t="s">
        <v>93</v>
      </c>
      <c r="K4965" s="2">
        <v>3</v>
      </c>
      <c r="L4965" t="s">
        <v>75</v>
      </c>
      <c r="M4965" t="s">
        <v>94</v>
      </c>
      <c r="N4965" t="s">
        <v>95</v>
      </c>
    </row>
    <row r="4966" spans="1:14" x14ac:dyDescent="0.25">
      <c r="A4966" s="2">
        <v>1</v>
      </c>
      <c r="B4966" s="2">
        <v>2016</v>
      </c>
      <c r="C4966" t="s">
        <v>400</v>
      </c>
      <c r="D4966" t="s">
        <v>264</v>
      </c>
      <c r="E4966" s="2">
        <v>0</v>
      </c>
      <c r="F4966" s="2">
        <v>0</v>
      </c>
      <c r="G4966" t="s">
        <v>401</v>
      </c>
      <c r="H4966" t="s">
        <v>401</v>
      </c>
      <c r="I4966" t="s">
        <v>19</v>
      </c>
      <c r="J4966" t="s">
        <v>96</v>
      </c>
      <c r="K4966" s="2">
        <v>3</v>
      </c>
      <c r="L4966" t="s">
        <v>75</v>
      </c>
      <c r="M4966" t="s">
        <v>97</v>
      </c>
      <c r="N4966" t="s">
        <v>95</v>
      </c>
    </row>
    <row r="4967" spans="1:14" x14ac:dyDescent="0.25">
      <c r="A4967" s="2">
        <v>1</v>
      </c>
      <c r="B4967" s="2">
        <v>2016</v>
      </c>
      <c r="C4967" t="s">
        <v>400</v>
      </c>
      <c r="D4967" t="s">
        <v>264</v>
      </c>
      <c r="E4967" s="2">
        <v>0</v>
      </c>
      <c r="F4967" s="2">
        <v>0</v>
      </c>
      <c r="G4967" t="s">
        <v>401</v>
      </c>
      <c r="H4967" t="s">
        <v>401</v>
      </c>
      <c r="I4967" t="s">
        <v>19</v>
      </c>
      <c r="J4967" t="s">
        <v>98</v>
      </c>
      <c r="K4967" s="2">
        <v>2</v>
      </c>
      <c r="L4967" t="s">
        <v>85</v>
      </c>
      <c r="M4967" t="s">
        <v>99</v>
      </c>
      <c r="N4967" t="s">
        <v>176</v>
      </c>
    </row>
    <row r="4968" spans="1:14" x14ac:dyDescent="0.25">
      <c r="A4968" s="2">
        <v>1</v>
      </c>
      <c r="B4968" s="2">
        <v>2016</v>
      </c>
      <c r="C4968" t="s">
        <v>400</v>
      </c>
      <c r="D4968" t="s">
        <v>264</v>
      </c>
      <c r="E4968" s="2">
        <v>0</v>
      </c>
      <c r="F4968" s="2">
        <v>0</v>
      </c>
      <c r="G4968" t="s">
        <v>401</v>
      </c>
      <c r="H4968" t="s">
        <v>401</v>
      </c>
      <c r="I4968" t="s">
        <v>19</v>
      </c>
      <c r="J4968" t="s">
        <v>100</v>
      </c>
      <c r="K4968" s="3"/>
      <c r="L4968" t="s">
        <v>61</v>
      </c>
      <c r="M4968" t="s">
        <v>101</v>
      </c>
    </row>
    <row r="4969" spans="1:14" x14ac:dyDescent="0.25">
      <c r="A4969" s="2">
        <v>1</v>
      </c>
      <c r="B4969" s="2">
        <v>2016</v>
      </c>
      <c r="C4969" t="s">
        <v>400</v>
      </c>
      <c r="D4969" t="s">
        <v>264</v>
      </c>
      <c r="E4969" s="2">
        <v>0</v>
      </c>
      <c r="F4969" s="2">
        <v>0</v>
      </c>
      <c r="G4969" t="s">
        <v>401</v>
      </c>
      <c r="H4969" t="s">
        <v>401</v>
      </c>
      <c r="I4969" t="s">
        <v>19</v>
      </c>
      <c r="J4969" t="s">
        <v>102</v>
      </c>
      <c r="K4969" s="3"/>
      <c r="L4969" t="s">
        <v>61</v>
      </c>
      <c r="M4969" t="s">
        <v>103</v>
      </c>
    </row>
    <row r="4970" spans="1:14" x14ac:dyDescent="0.25">
      <c r="A4970" s="2">
        <v>1</v>
      </c>
      <c r="B4970" s="2">
        <v>2016</v>
      </c>
      <c r="C4970" t="s">
        <v>400</v>
      </c>
      <c r="D4970" t="s">
        <v>264</v>
      </c>
      <c r="E4970" s="2">
        <v>0</v>
      </c>
      <c r="F4970" s="2">
        <v>0</v>
      </c>
      <c r="G4970" t="s">
        <v>401</v>
      </c>
      <c r="H4970" t="s">
        <v>401</v>
      </c>
      <c r="I4970" t="s">
        <v>19</v>
      </c>
      <c r="J4970" t="s">
        <v>104</v>
      </c>
      <c r="K4970" s="3"/>
      <c r="L4970" t="s">
        <v>61</v>
      </c>
      <c r="M4970" t="s">
        <v>105</v>
      </c>
    </row>
    <row r="4971" spans="1:14" x14ac:dyDescent="0.25">
      <c r="A4971" s="2">
        <v>1</v>
      </c>
      <c r="B4971" s="2">
        <v>2016</v>
      </c>
      <c r="C4971" t="s">
        <v>400</v>
      </c>
      <c r="D4971" t="s">
        <v>264</v>
      </c>
      <c r="E4971" s="2">
        <v>0</v>
      </c>
      <c r="F4971" s="2">
        <v>0</v>
      </c>
      <c r="G4971" t="s">
        <v>401</v>
      </c>
      <c r="H4971" t="s">
        <v>401</v>
      </c>
      <c r="I4971" t="s">
        <v>19</v>
      </c>
      <c r="J4971" t="s">
        <v>106</v>
      </c>
      <c r="K4971" s="3"/>
      <c r="L4971" t="s">
        <v>61</v>
      </c>
      <c r="M4971" t="s">
        <v>107</v>
      </c>
    </row>
    <row r="4972" spans="1:14" x14ac:dyDescent="0.25">
      <c r="A4972" s="2">
        <v>1</v>
      </c>
      <c r="B4972" s="2">
        <v>2016</v>
      </c>
      <c r="C4972" t="s">
        <v>400</v>
      </c>
      <c r="D4972" t="s">
        <v>264</v>
      </c>
      <c r="E4972" s="2">
        <v>0</v>
      </c>
      <c r="F4972" s="2">
        <v>0</v>
      </c>
      <c r="G4972" t="s">
        <v>401</v>
      </c>
      <c r="H4972" t="s">
        <v>401</v>
      </c>
      <c r="I4972" t="s">
        <v>19</v>
      </c>
      <c r="J4972" t="s">
        <v>108</v>
      </c>
      <c r="K4972" s="3"/>
      <c r="L4972" t="s">
        <v>61</v>
      </c>
      <c r="M4972" t="s">
        <v>109</v>
      </c>
    </row>
    <row r="4973" spans="1:14" x14ac:dyDescent="0.25">
      <c r="A4973" s="2">
        <v>1</v>
      </c>
      <c r="B4973" s="2">
        <v>2016</v>
      </c>
      <c r="C4973" t="s">
        <v>400</v>
      </c>
      <c r="D4973" t="s">
        <v>264</v>
      </c>
      <c r="E4973" s="2">
        <v>0</v>
      </c>
      <c r="F4973" s="2">
        <v>0</v>
      </c>
      <c r="G4973" t="s">
        <v>401</v>
      </c>
      <c r="H4973" t="s">
        <v>401</v>
      </c>
      <c r="I4973" t="s">
        <v>19</v>
      </c>
      <c r="J4973" t="s">
        <v>110</v>
      </c>
      <c r="K4973" s="3"/>
      <c r="L4973" t="s">
        <v>61</v>
      </c>
      <c r="M4973" t="s">
        <v>111</v>
      </c>
    </row>
    <row r="4974" spans="1:14" x14ac:dyDescent="0.25">
      <c r="A4974" s="2">
        <v>1</v>
      </c>
      <c r="B4974" s="2">
        <v>2016</v>
      </c>
      <c r="C4974" t="s">
        <v>400</v>
      </c>
      <c r="D4974" t="s">
        <v>264</v>
      </c>
      <c r="E4974" s="2">
        <v>0</v>
      </c>
      <c r="F4974" s="2">
        <v>0</v>
      </c>
      <c r="G4974" t="s">
        <v>401</v>
      </c>
      <c r="H4974" t="s">
        <v>401</v>
      </c>
      <c r="I4974" t="s">
        <v>19</v>
      </c>
      <c r="J4974" t="s">
        <v>112</v>
      </c>
      <c r="K4974" s="3"/>
      <c r="L4974" t="s">
        <v>61</v>
      </c>
      <c r="M4974" t="s">
        <v>113</v>
      </c>
    </row>
    <row r="4975" spans="1:14" x14ac:dyDescent="0.25">
      <c r="A4975" s="2">
        <v>1</v>
      </c>
      <c r="B4975" s="2">
        <v>2016</v>
      </c>
      <c r="C4975" t="s">
        <v>400</v>
      </c>
      <c r="D4975" t="s">
        <v>264</v>
      </c>
      <c r="E4975" s="2">
        <v>0</v>
      </c>
      <c r="F4975" s="2">
        <v>0</v>
      </c>
      <c r="G4975" t="s">
        <v>401</v>
      </c>
      <c r="H4975" t="s">
        <v>401</v>
      </c>
      <c r="I4975" t="s">
        <v>19</v>
      </c>
      <c r="J4975" t="s">
        <v>114</v>
      </c>
      <c r="K4975" s="3"/>
      <c r="L4975" t="s">
        <v>61</v>
      </c>
      <c r="M4975" t="s">
        <v>115</v>
      </c>
    </row>
    <row r="4976" spans="1:14" x14ac:dyDescent="0.25">
      <c r="A4976" s="2">
        <v>1</v>
      </c>
      <c r="B4976" s="2">
        <v>2016</v>
      </c>
      <c r="C4976" t="s">
        <v>400</v>
      </c>
      <c r="D4976" t="s">
        <v>264</v>
      </c>
      <c r="E4976" s="2">
        <v>0</v>
      </c>
      <c r="F4976" s="2">
        <v>0</v>
      </c>
      <c r="G4976" t="s">
        <v>401</v>
      </c>
      <c r="H4976" t="s">
        <v>401</v>
      </c>
      <c r="I4976" t="s">
        <v>19</v>
      </c>
      <c r="J4976" t="s">
        <v>116</v>
      </c>
      <c r="K4976" s="2">
        <v>1</v>
      </c>
      <c r="L4976" t="s">
        <v>65</v>
      </c>
      <c r="M4976" t="s">
        <v>117</v>
      </c>
      <c r="N4976" t="s">
        <v>230</v>
      </c>
    </row>
    <row r="4977" spans="1:14" x14ac:dyDescent="0.25">
      <c r="A4977" s="2">
        <v>1</v>
      </c>
      <c r="B4977" s="2">
        <v>2016</v>
      </c>
      <c r="C4977" t="s">
        <v>400</v>
      </c>
      <c r="D4977" t="s">
        <v>264</v>
      </c>
      <c r="E4977" s="2">
        <v>0</v>
      </c>
      <c r="F4977" s="2">
        <v>0</v>
      </c>
      <c r="G4977" t="s">
        <v>401</v>
      </c>
      <c r="H4977" t="s">
        <v>401</v>
      </c>
      <c r="I4977" t="s">
        <v>19</v>
      </c>
      <c r="J4977" t="s">
        <v>118</v>
      </c>
      <c r="K4977" s="2">
        <v>2</v>
      </c>
      <c r="L4977" t="s">
        <v>55</v>
      </c>
      <c r="M4977" t="s">
        <v>119</v>
      </c>
      <c r="N4977" t="s">
        <v>187</v>
      </c>
    </row>
    <row r="4978" spans="1:14" x14ac:dyDescent="0.25">
      <c r="A4978" s="2">
        <v>1</v>
      </c>
      <c r="B4978" s="2">
        <v>2016</v>
      </c>
      <c r="C4978" t="s">
        <v>400</v>
      </c>
      <c r="D4978" t="s">
        <v>264</v>
      </c>
      <c r="E4978" s="2">
        <v>0</v>
      </c>
      <c r="F4978" s="2">
        <v>0</v>
      </c>
      <c r="G4978" t="s">
        <v>401</v>
      </c>
      <c r="H4978" t="s">
        <v>401</v>
      </c>
      <c r="I4978" t="s">
        <v>19</v>
      </c>
      <c r="J4978" t="s">
        <v>120</v>
      </c>
      <c r="K4978" s="2">
        <v>4</v>
      </c>
      <c r="L4978" t="s">
        <v>65</v>
      </c>
      <c r="M4978" t="s">
        <v>121</v>
      </c>
      <c r="N4978" t="s">
        <v>185</v>
      </c>
    </row>
    <row r="4979" spans="1:14" x14ac:dyDescent="0.25">
      <c r="A4979" s="2">
        <v>1</v>
      </c>
      <c r="B4979" s="2">
        <v>2016</v>
      </c>
      <c r="C4979" t="s">
        <v>400</v>
      </c>
      <c r="D4979" t="s">
        <v>264</v>
      </c>
      <c r="E4979" s="2">
        <v>0</v>
      </c>
      <c r="F4979" s="2">
        <v>0</v>
      </c>
      <c r="G4979" t="s">
        <v>401</v>
      </c>
      <c r="H4979" t="s">
        <v>401</v>
      </c>
      <c r="I4979" t="s">
        <v>19</v>
      </c>
      <c r="J4979" t="s">
        <v>122</v>
      </c>
      <c r="K4979" s="2">
        <v>3</v>
      </c>
      <c r="L4979" t="s">
        <v>85</v>
      </c>
      <c r="M4979" t="s">
        <v>123</v>
      </c>
      <c r="N4979" t="s">
        <v>126</v>
      </c>
    </row>
    <row r="4980" spans="1:14" x14ac:dyDescent="0.25">
      <c r="A4980" s="2">
        <v>1</v>
      </c>
      <c r="B4980" s="2">
        <v>2016</v>
      </c>
      <c r="C4980" t="s">
        <v>400</v>
      </c>
      <c r="D4980" t="s">
        <v>264</v>
      </c>
      <c r="E4980" s="2">
        <v>0</v>
      </c>
      <c r="F4980" s="2">
        <v>0</v>
      </c>
      <c r="G4980" t="s">
        <v>401</v>
      </c>
      <c r="H4980" t="s">
        <v>401</v>
      </c>
      <c r="I4980" t="s">
        <v>19</v>
      </c>
      <c r="J4980" t="s">
        <v>124</v>
      </c>
      <c r="K4980" s="2">
        <v>2</v>
      </c>
      <c r="L4980" t="s">
        <v>85</v>
      </c>
      <c r="M4980" t="s">
        <v>125</v>
      </c>
      <c r="N4980" t="s">
        <v>176</v>
      </c>
    </row>
    <row r="4981" spans="1:14" x14ac:dyDescent="0.25">
      <c r="A4981" s="2">
        <v>1</v>
      </c>
      <c r="B4981" s="2">
        <v>2016</v>
      </c>
      <c r="C4981" t="s">
        <v>400</v>
      </c>
      <c r="D4981" t="s">
        <v>264</v>
      </c>
      <c r="E4981" s="2">
        <v>0</v>
      </c>
      <c r="F4981" s="2">
        <v>0</v>
      </c>
      <c r="G4981" t="s">
        <v>401</v>
      </c>
      <c r="H4981" t="s">
        <v>401</v>
      </c>
      <c r="I4981" t="s">
        <v>19</v>
      </c>
      <c r="J4981" t="s">
        <v>127</v>
      </c>
      <c r="K4981" s="2">
        <v>3</v>
      </c>
      <c r="L4981" t="s">
        <v>85</v>
      </c>
      <c r="M4981" t="s">
        <v>128</v>
      </c>
      <c r="N4981" t="s">
        <v>126</v>
      </c>
    </row>
    <row r="4982" spans="1:14" x14ac:dyDescent="0.25">
      <c r="A4982" s="2">
        <v>1</v>
      </c>
      <c r="B4982" s="2">
        <v>2016</v>
      </c>
      <c r="C4982" t="s">
        <v>400</v>
      </c>
      <c r="D4982" t="s">
        <v>264</v>
      </c>
      <c r="E4982" s="2">
        <v>0</v>
      </c>
      <c r="F4982" s="2">
        <v>0</v>
      </c>
      <c r="G4982" t="s">
        <v>401</v>
      </c>
      <c r="H4982" t="s">
        <v>401</v>
      </c>
      <c r="I4982" t="s">
        <v>19</v>
      </c>
      <c r="J4982" t="s">
        <v>129</v>
      </c>
      <c r="K4982" s="2">
        <v>3</v>
      </c>
      <c r="L4982" t="s">
        <v>85</v>
      </c>
      <c r="M4982" t="s">
        <v>130</v>
      </c>
      <c r="N4982" t="s">
        <v>126</v>
      </c>
    </row>
    <row r="4983" spans="1:14" x14ac:dyDescent="0.25">
      <c r="A4983" s="2">
        <v>1</v>
      </c>
      <c r="B4983" s="2">
        <v>2016</v>
      </c>
      <c r="C4983" t="s">
        <v>400</v>
      </c>
      <c r="D4983" t="s">
        <v>264</v>
      </c>
      <c r="E4983" s="2">
        <v>0</v>
      </c>
      <c r="F4983" s="2">
        <v>0</v>
      </c>
      <c r="G4983" t="s">
        <v>401</v>
      </c>
      <c r="H4983" t="s">
        <v>401</v>
      </c>
      <c r="I4983" t="s">
        <v>19</v>
      </c>
      <c r="J4983" t="s">
        <v>131</v>
      </c>
      <c r="K4983" s="2">
        <v>3</v>
      </c>
      <c r="L4983" t="s">
        <v>85</v>
      </c>
      <c r="M4983" t="s">
        <v>132</v>
      </c>
      <c r="N4983" t="s">
        <v>126</v>
      </c>
    </row>
    <row r="4984" spans="1:14" x14ac:dyDescent="0.25">
      <c r="A4984" s="2">
        <v>1</v>
      </c>
      <c r="B4984" s="2">
        <v>2016</v>
      </c>
      <c r="C4984" t="s">
        <v>400</v>
      </c>
      <c r="D4984" t="s">
        <v>264</v>
      </c>
      <c r="E4984" s="2">
        <v>0</v>
      </c>
      <c r="F4984" s="2">
        <v>0</v>
      </c>
      <c r="G4984" t="s">
        <v>401</v>
      </c>
      <c r="H4984" t="s">
        <v>401</v>
      </c>
      <c r="I4984" t="s">
        <v>19</v>
      </c>
      <c r="J4984" t="s">
        <v>133</v>
      </c>
      <c r="K4984" s="2">
        <v>2</v>
      </c>
      <c r="L4984" t="s">
        <v>52</v>
      </c>
      <c r="M4984" t="s">
        <v>134</v>
      </c>
      <c r="N4984" t="s">
        <v>63</v>
      </c>
    </row>
    <row r="4985" spans="1:14" x14ac:dyDescent="0.25">
      <c r="A4985" s="2">
        <v>1</v>
      </c>
      <c r="B4985" s="2">
        <v>2016</v>
      </c>
      <c r="C4985" t="s">
        <v>400</v>
      </c>
      <c r="D4985" t="s">
        <v>264</v>
      </c>
      <c r="E4985" s="2">
        <v>0</v>
      </c>
      <c r="F4985" s="2">
        <v>0</v>
      </c>
      <c r="G4985" t="s">
        <v>401</v>
      </c>
      <c r="H4985" t="s">
        <v>401</v>
      </c>
      <c r="I4985" t="s">
        <v>19</v>
      </c>
      <c r="J4985" t="s">
        <v>135</v>
      </c>
      <c r="K4985" s="2">
        <v>5</v>
      </c>
      <c r="L4985" t="s">
        <v>55</v>
      </c>
      <c r="M4985" t="s">
        <v>136</v>
      </c>
      <c r="N4985" t="s">
        <v>185</v>
      </c>
    </row>
    <row r="4986" spans="1:14" x14ac:dyDescent="0.25">
      <c r="A4986" s="2">
        <v>1</v>
      </c>
      <c r="B4986" s="2">
        <v>2016</v>
      </c>
      <c r="C4986" t="s">
        <v>400</v>
      </c>
      <c r="D4986" t="s">
        <v>264</v>
      </c>
      <c r="E4986" s="2">
        <v>0</v>
      </c>
      <c r="F4986" s="2">
        <v>0</v>
      </c>
      <c r="G4986" t="s">
        <v>401</v>
      </c>
      <c r="H4986" t="s">
        <v>401</v>
      </c>
      <c r="I4986" t="s">
        <v>19</v>
      </c>
      <c r="J4986" t="s">
        <v>137</v>
      </c>
      <c r="K4986" s="2">
        <v>5</v>
      </c>
      <c r="L4986" t="s">
        <v>55</v>
      </c>
      <c r="M4986" t="s">
        <v>138</v>
      </c>
      <c r="N4986" t="s">
        <v>185</v>
      </c>
    </row>
    <row r="4987" spans="1:14" x14ac:dyDescent="0.25">
      <c r="A4987" s="2">
        <v>1</v>
      </c>
      <c r="B4987" s="2">
        <v>2016</v>
      </c>
      <c r="C4987" t="s">
        <v>400</v>
      </c>
      <c r="D4987" t="s">
        <v>264</v>
      </c>
      <c r="E4987" s="2">
        <v>0</v>
      </c>
      <c r="F4987" s="2">
        <v>0</v>
      </c>
      <c r="G4987" t="s">
        <v>401</v>
      </c>
      <c r="H4987" t="s">
        <v>401</v>
      </c>
      <c r="I4987" t="s">
        <v>19</v>
      </c>
      <c r="J4987" t="s">
        <v>139</v>
      </c>
      <c r="K4987" s="2">
        <v>2</v>
      </c>
      <c r="L4987" t="s">
        <v>85</v>
      </c>
      <c r="M4987" t="s">
        <v>140</v>
      </c>
      <c r="N4987" t="s">
        <v>176</v>
      </c>
    </row>
    <row r="4988" spans="1:14" x14ac:dyDescent="0.25">
      <c r="A4988" s="2">
        <v>1</v>
      </c>
      <c r="B4988" s="2">
        <v>2016</v>
      </c>
      <c r="C4988" t="s">
        <v>400</v>
      </c>
      <c r="D4988" t="s">
        <v>264</v>
      </c>
      <c r="E4988" s="2">
        <v>0</v>
      </c>
      <c r="F4988" s="2">
        <v>0</v>
      </c>
      <c r="G4988" t="s">
        <v>401</v>
      </c>
      <c r="H4988" t="s">
        <v>401</v>
      </c>
      <c r="I4988" t="s">
        <v>19</v>
      </c>
      <c r="J4988" t="s">
        <v>141</v>
      </c>
      <c r="K4988" s="2">
        <v>2</v>
      </c>
      <c r="L4988" t="s">
        <v>85</v>
      </c>
      <c r="M4988" t="s">
        <v>142</v>
      </c>
      <c r="N4988" t="s">
        <v>176</v>
      </c>
    </row>
    <row r="4989" spans="1:14" x14ac:dyDescent="0.25">
      <c r="A4989" s="2">
        <v>1</v>
      </c>
      <c r="B4989" s="2">
        <v>2016</v>
      </c>
      <c r="C4989" t="s">
        <v>400</v>
      </c>
      <c r="D4989" t="s">
        <v>264</v>
      </c>
      <c r="E4989" s="2">
        <v>0</v>
      </c>
      <c r="F4989" s="2">
        <v>0</v>
      </c>
      <c r="G4989" t="s">
        <v>401</v>
      </c>
      <c r="H4989" t="s">
        <v>401</v>
      </c>
      <c r="I4989" t="s">
        <v>19</v>
      </c>
      <c r="J4989" t="s">
        <v>143</v>
      </c>
      <c r="K4989" s="2">
        <v>2</v>
      </c>
      <c r="L4989" t="s">
        <v>85</v>
      </c>
      <c r="M4989" t="s">
        <v>144</v>
      </c>
      <c r="N4989" t="s">
        <v>176</v>
      </c>
    </row>
    <row r="4990" spans="1:14" x14ac:dyDescent="0.25">
      <c r="A4990" s="2">
        <v>1</v>
      </c>
      <c r="B4990" s="2">
        <v>2016</v>
      </c>
      <c r="C4990" t="s">
        <v>400</v>
      </c>
      <c r="D4990" t="s">
        <v>264</v>
      </c>
      <c r="E4990" s="2">
        <v>0</v>
      </c>
      <c r="F4990" s="2">
        <v>0</v>
      </c>
      <c r="G4990" t="s">
        <v>401</v>
      </c>
      <c r="H4990" t="s">
        <v>401</v>
      </c>
      <c r="I4990" t="s">
        <v>19</v>
      </c>
      <c r="J4990" t="s">
        <v>145</v>
      </c>
      <c r="K4990" s="2">
        <v>5</v>
      </c>
      <c r="L4990" t="s">
        <v>55</v>
      </c>
      <c r="M4990" t="s">
        <v>146</v>
      </c>
      <c r="N4990" t="s">
        <v>185</v>
      </c>
    </row>
    <row r="4991" spans="1:14" x14ac:dyDescent="0.25">
      <c r="A4991" s="2">
        <v>1</v>
      </c>
      <c r="B4991" s="2">
        <v>2016</v>
      </c>
      <c r="C4991" t="s">
        <v>400</v>
      </c>
      <c r="D4991" t="s">
        <v>264</v>
      </c>
      <c r="E4991" s="2">
        <v>0</v>
      </c>
      <c r="F4991" s="2">
        <v>0</v>
      </c>
      <c r="G4991" t="s">
        <v>401</v>
      </c>
      <c r="H4991" t="s">
        <v>401</v>
      </c>
      <c r="I4991" t="s">
        <v>19</v>
      </c>
      <c r="J4991" t="s">
        <v>147</v>
      </c>
      <c r="K4991" s="2">
        <v>5</v>
      </c>
      <c r="L4991" t="s">
        <v>55</v>
      </c>
      <c r="M4991" t="s">
        <v>148</v>
      </c>
      <c r="N4991" t="s">
        <v>185</v>
      </c>
    </row>
    <row r="4992" spans="1:14" x14ac:dyDescent="0.25">
      <c r="A4992" s="2">
        <v>1</v>
      </c>
      <c r="B4992" s="2">
        <v>2016</v>
      </c>
      <c r="C4992" t="s">
        <v>400</v>
      </c>
      <c r="D4992" t="s">
        <v>264</v>
      </c>
      <c r="E4992" s="2">
        <v>0</v>
      </c>
      <c r="F4992" s="2">
        <v>0</v>
      </c>
      <c r="G4992" t="s">
        <v>401</v>
      </c>
      <c r="H4992" t="s">
        <v>401</v>
      </c>
      <c r="I4992" t="s">
        <v>19</v>
      </c>
      <c r="J4992" t="s">
        <v>149</v>
      </c>
      <c r="K4992" s="2">
        <v>5</v>
      </c>
      <c r="L4992" t="s">
        <v>55</v>
      </c>
      <c r="M4992" t="s">
        <v>150</v>
      </c>
      <c r="N4992" t="s">
        <v>185</v>
      </c>
    </row>
    <row r="4993" spans="1:14" x14ac:dyDescent="0.25">
      <c r="A4993" s="2">
        <v>1</v>
      </c>
      <c r="B4993" s="2">
        <v>2016</v>
      </c>
      <c r="C4993" t="s">
        <v>400</v>
      </c>
      <c r="D4993" t="s">
        <v>264</v>
      </c>
      <c r="E4993" s="2">
        <v>0</v>
      </c>
      <c r="F4993" s="2">
        <v>0</v>
      </c>
      <c r="G4993" t="s">
        <v>401</v>
      </c>
      <c r="H4993" t="s">
        <v>401</v>
      </c>
      <c r="I4993" t="s">
        <v>19</v>
      </c>
      <c r="J4993" t="s">
        <v>151</v>
      </c>
      <c r="K4993" s="3"/>
      <c r="L4993" t="s">
        <v>52</v>
      </c>
      <c r="M4993" t="s">
        <v>152</v>
      </c>
    </row>
    <row r="4994" spans="1:14" x14ac:dyDescent="0.25">
      <c r="A4994" s="2">
        <v>1</v>
      </c>
      <c r="B4994" s="2">
        <v>2016</v>
      </c>
      <c r="C4994" t="s">
        <v>400</v>
      </c>
      <c r="D4994" t="s">
        <v>264</v>
      </c>
      <c r="E4994" s="2">
        <v>0</v>
      </c>
      <c r="F4994" s="2">
        <v>0</v>
      </c>
      <c r="G4994" t="s">
        <v>401</v>
      </c>
      <c r="H4994" t="s">
        <v>401</v>
      </c>
      <c r="I4994" t="s">
        <v>19</v>
      </c>
      <c r="J4994" t="s">
        <v>153</v>
      </c>
      <c r="K4994" s="2">
        <v>5</v>
      </c>
      <c r="L4994" t="s">
        <v>75</v>
      </c>
      <c r="M4994" t="s">
        <v>154</v>
      </c>
      <c r="N4994" t="s">
        <v>201</v>
      </c>
    </row>
    <row r="4995" spans="1:14" x14ac:dyDescent="0.25">
      <c r="A4995" s="2">
        <v>1</v>
      </c>
      <c r="B4995" s="2">
        <v>2016</v>
      </c>
      <c r="C4995" t="s">
        <v>400</v>
      </c>
      <c r="D4995" t="s">
        <v>264</v>
      </c>
      <c r="E4995" s="2">
        <v>0</v>
      </c>
      <c r="F4995" s="2">
        <v>0</v>
      </c>
      <c r="G4995" t="s">
        <v>401</v>
      </c>
      <c r="H4995" t="s">
        <v>401</v>
      </c>
      <c r="I4995" t="s">
        <v>19</v>
      </c>
      <c r="J4995" t="s">
        <v>156</v>
      </c>
      <c r="K4995" s="2">
        <v>1</v>
      </c>
      <c r="L4995" t="s">
        <v>75</v>
      </c>
      <c r="M4995" t="s">
        <v>157</v>
      </c>
      <c r="N4995" t="s">
        <v>158</v>
      </c>
    </row>
    <row r="4996" spans="1:14" x14ac:dyDescent="0.25">
      <c r="A4996" s="2">
        <v>1</v>
      </c>
      <c r="B4996" s="2">
        <v>2016</v>
      </c>
      <c r="C4996" t="s">
        <v>400</v>
      </c>
      <c r="D4996" t="s">
        <v>264</v>
      </c>
      <c r="E4996" s="2">
        <v>0</v>
      </c>
      <c r="F4996" s="2">
        <v>0</v>
      </c>
      <c r="G4996" t="s">
        <v>401</v>
      </c>
      <c r="H4996" t="s">
        <v>401</v>
      </c>
      <c r="I4996" t="s">
        <v>19</v>
      </c>
      <c r="J4996" t="s">
        <v>159</v>
      </c>
      <c r="K4996" s="3"/>
      <c r="L4996" t="s">
        <v>52</v>
      </c>
      <c r="M4996" t="s">
        <v>160</v>
      </c>
    </row>
    <row r="4997" spans="1:14" x14ac:dyDescent="0.25">
      <c r="A4997" s="2">
        <v>1</v>
      </c>
      <c r="B4997" s="2">
        <v>2016</v>
      </c>
      <c r="C4997" t="s">
        <v>400</v>
      </c>
      <c r="D4997" t="s">
        <v>264</v>
      </c>
      <c r="E4997" s="2">
        <v>0</v>
      </c>
      <c r="F4997" s="2">
        <v>0</v>
      </c>
      <c r="G4997" t="s">
        <v>401</v>
      </c>
      <c r="H4997" t="s">
        <v>401</v>
      </c>
      <c r="I4997" t="s">
        <v>19</v>
      </c>
      <c r="J4997" t="s">
        <v>161</v>
      </c>
      <c r="K4997" s="3"/>
      <c r="L4997" t="s">
        <v>52</v>
      </c>
      <c r="M4997" t="s">
        <v>162</v>
      </c>
    </row>
    <row r="4998" spans="1:14" x14ac:dyDescent="0.25">
      <c r="A4998" s="2">
        <v>1</v>
      </c>
      <c r="B4998" s="2">
        <v>2016</v>
      </c>
      <c r="C4998" t="s">
        <v>400</v>
      </c>
      <c r="D4998" t="s">
        <v>264</v>
      </c>
      <c r="E4998" s="2">
        <v>0</v>
      </c>
      <c r="F4998" s="2">
        <v>0</v>
      </c>
      <c r="G4998" t="s">
        <v>401</v>
      </c>
      <c r="H4998" t="s">
        <v>401</v>
      </c>
      <c r="I4998" t="s">
        <v>19</v>
      </c>
      <c r="J4998" t="s">
        <v>163</v>
      </c>
      <c r="K4998" s="3"/>
      <c r="L4998" t="s">
        <v>52</v>
      </c>
      <c r="M4998" t="s">
        <v>164</v>
      </c>
    </row>
    <row r="4999" spans="1:14" x14ac:dyDescent="0.25">
      <c r="A4999" s="2">
        <v>1</v>
      </c>
      <c r="B4999" s="2">
        <v>2016</v>
      </c>
      <c r="C4999" t="s">
        <v>400</v>
      </c>
      <c r="D4999" t="s">
        <v>264</v>
      </c>
      <c r="E4999" s="2">
        <v>0</v>
      </c>
      <c r="F4999" s="2">
        <v>0</v>
      </c>
      <c r="G4999" t="s">
        <v>401</v>
      </c>
      <c r="H4999" t="s">
        <v>401</v>
      </c>
      <c r="I4999" t="s">
        <v>19</v>
      </c>
      <c r="J4999" t="s">
        <v>166</v>
      </c>
      <c r="K4999" s="2">
        <v>5</v>
      </c>
      <c r="L4999" t="s">
        <v>55</v>
      </c>
      <c r="M4999" t="s">
        <v>167</v>
      </c>
      <c r="N4999" t="s">
        <v>185</v>
      </c>
    </row>
    <row r="5000" spans="1:14" x14ac:dyDescent="0.25">
      <c r="A5000" s="2">
        <v>1</v>
      </c>
      <c r="B5000" s="2">
        <v>2016</v>
      </c>
      <c r="C5000" t="s">
        <v>402</v>
      </c>
      <c r="D5000" t="s">
        <v>48</v>
      </c>
      <c r="E5000" s="2">
        <v>0</v>
      </c>
      <c r="F5000" s="2">
        <v>1</v>
      </c>
      <c r="G5000" t="s">
        <v>272</v>
      </c>
      <c r="H5000" t="s">
        <v>273</v>
      </c>
      <c r="I5000" t="s">
        <v>21</v>
      </c>
      <c r="J5000" t="s">
        <v>51</v>
      </c>
      <c r="K5000" s="3"/>
      <c r="L5000" t="s">
        <v>52</v>
      </c>
      <c r="M5000" t="s">
        <v>53</v>
      </c>
    </row>
    <row r="5001" spans="1:14" x14ac:dyDescent="0.25">
      <c r="A5001" s="2">
        <v>1</v>
      </c>
      <c r="B5001" s="2">
        <v>2016</v>
      </c>
      <c r="C5001" t="s">
        <v>402</v>
      </c>
      <c r="D5001" t="s">
        <v>48</v>
      </c>
      <c r="E5001" s="2">
        <v>0</v>
      </c>
      <c r="F5001" s="2">
        <v>1</v>
      </c>
      <c r="G5001" t="s">
        <v>272</v>
      </c>
      <c r="H5001" t="s">
        <v>273</v>
      </c>
      <c r="I5001" t="s">
        <v>21</v>
      </c>
      <c r="J5001" t="s">
        <v>54</v>
      </c>
      <c r="K5001" s="2">
        <v>3</v>
      </c>
      <c r="L5001" t="s">
        <v>55</v>
      </c>
      <c r="M5001" t="s">
        <v>56</v>
      </c>
      <c r="N5001" t="s">
        <v>178</v>
      </c>
    </row>
    <row r="5002" spans="1:14" x14ac:dyDescent="0.25">
      <c r="A5002" s="2">
        <v>1</v>
      </c>
      <c r="B5002" s="2">
        <v>2016</v>
      </c>
      <c r="C5002" t="s">
        <v>402</v>
      </c>
      <c r="D5002" t="s">
        <v>48</v>
      </c>
      <c r="E5002" s="2">
        <v>0</v>
      </c>
      <c r="F5002" s="2">
        <v>1</v>
      </c>
      <c r="G5002" t="s">
        <v>272</v>
      </c>
      <c r="H5002" t="s">
        <v>273</v>
      </c>
      <c r="I5002" t="s">
        <v>21</v>
      </c>
      <c r="J5002" t="s">
        <v>58</v>
      </c>
      <c r="K5002" s="2">
        <v>4</v>
      </c>
      <c r="L5002" t="s">
        <v>55</v>
      </c>
      <c r="M5002" t="s">
        <v>59</v>
      </c>
      <c r="N5002" t="s">
        <v>57</v>
      </c>
    </row>
    <row r="5003" spans="1:14" x14ac:dyDescent="0.25">
      <c r="A5003" s="2">
        <v>1</v>
      </c>
      <c r="B5003" s="2">
        <v>2016</v>
      </c>
      <c r="C5003" t="s">
        <v>402</v>
      </c>
      <c r="D5003" t="s">
        <v>48</v>
      </c>
      <c r="E5003" s="2">
        <v>0</v>
      </c>
      <c r="F5003" s="2">
        <v>1</v>
      </c>
      <c r="G5003" t="s">
        <v>272</v>
      </c>
      <c r="H5003" t="s">
        <v>273</v>
      </c>
      <c r="I5003" t="s">
        <v>21</v>
      </c>
      <c r="J5003" t="s">
        <v>60</v>
      </c>
      <c r="K5003" s="2">
        <v>2</v>
      </c>
      <c r="L5003" t="s">
        <v>61</v>
      </c>
      <c r="M5003" t="s">
        <v>62</v>
      </c>
      <c r="N5003" t="s">
        <v>63</v>
      </c>
    </row>
    <row r="5004" spans="1:14" x14ac:dyDescent="0.25">
      <c r="A5004" s="2">
        <v>1</v>
      </c>
      <c r="B5004" s="2">
        <v>2016</v>
      </c>
      <c r="C5004" t="s">
        <v>402</v>
      </c>
      <c r="D5004" t="s">
        <v>48</v>
      </c>
      <c r="E5004" s="2">
        <v>0</v>
      </c>
      <c r="F5004" s="2">
        <v>1</v>
      </c>
      <c r="G5004" t="s">
        <v>272</v>
      </c>
      <c r="H5004" t="s">
        <v>273</v>
      </c>
      <c r="I5004" t="s">
        <v>21</v>
      </c>
      <c r="J5004" t="s">
        <v>64</v>
      </c>
      <c r="K5004" s="2">
        <v>3</v>
      </c>
      <c r="L5004" t="s">
        <v>65</v>
      </c>
      <c r="M5004" t="s">
        <v>66</v>
      </c>
      <c r="N5004" t="s">
        <v>67</v>
      </c>
    </row>
    <row r="5005" spans="1:14" x14ac:dyDescent="0.25">
      <c r="A5005" s="2">
        <v>1</v>
      </c>
      <c r="B5005" s="2">
        <v>2016</v>
      </c>
      <c r="C5005" t="s">
        <v>402</v>
      </c>
      <c r="D5005" t="s">
        <v>48</v>
      </c>
      <c r="E5005" s="2">
        <v>0</v>
      </c>
      <c r="F5005" s="2">
        <v>1</v>
      </c>
      <c r="G5005" t="s">
        <v>272</v>
      </c>
      <c r="H5005" t="s">
        <v>273</v>
      </c>
      <c r="I5005" t="s">
        <v>21</v>
      </c>
      <c r="J5005" t="s">
        <v>68</v>
      </c>
      <c r="K5005" s="2">
        <v>3</v>
      </c>
      <c r="L5005" t="s">
        <v>65</v>
      </c>
      <c r="M5005" t="s">
        <v>69</v>
      </c>
      <c r="N5005" t="s">
        <v>67</v>
      </c>
    </row>
    <row r="5006" spans="1:14" x14ac:dyDescent="0.25">
      <c r="A5006" s="2">
        <v>1</v>
      </c>
      <c r="B5006" s="2">
        <v>2016</v>
      </c>
      <c r="C5006" t="s">
        <v>402</v>
      </c>
      <c r="D5006" t="s">
        <v>48</v>
      </c>
      <c r="E5006" s="2">
        <v>0</v>
      </c>
      <c r="F5006" s="2">
        <v>1</v>
      </c>
      <c r="G5006" t="s">
        <v>272</v>
      </c>
      <c r="H5006" t="s">
        <v>273</v>
      </c>
      <c r="I5006" t="s">
        <v>21</v>
      </c>
      <c r="J5006" t="s">
        <v>70</v>
      </c>
      <c r="K5006" s="2">
        <v>3</v>
      </c>
      <c r="L5006" t="s">
        <v>65</v>
      </c>
      <c r="M5006" t="s">
        <v>71</v>
      </c>
      <c r="N5006" t="s">
        <v>67</v>
      </c>
    </row>
    <row r="5007" spans="1:14" x14ac:dyDescent="0.25">
      <c r="A5007" s="2">
        <v>1</v>
      </c>
      <c r="B5007" s="2">
        <v>2016</v>
      </c>
      <c r="C5007" t="s">
        <v>402</v>
      </c>
      <c r="D5007" t="s">
        <v>48</v>
      </c>
      <c r="E5007" s="2">
        <v>0</v>
      </c>
      <c r="F5007" s="2">
        <v>1</v>
      </c>
      <c r="G5007" t="s">
        <v>272</v>
      </c>
      <c r="H5007" t="s">
        <v>273</v>
      </c>
      <c r="I5007" t="s">
        <v>21</v>
      </c>
      <c r="J5007" t="s">
        <v>72</v>
      </c>
      <c r="K5007" s="3"/>
      <c r="L5007" t="s">
        <v>52</v>
      </c>
      <c r="M5007" t="s">
        <v>73</v>
      </c>
    </row>
    <row r="5008" spans="1:14" x14ac:dyDescent="0.25">
      <c r="A5008" s="2">
        <v>1</v>
      </c>
      <c r="B5008" s="2">
        <v>2016</v>
      </c>
      <c r="C5008" t="s">
        <v>402</v>
      </c>
      <c r="D5008" t="s">
        <v>48</v>
      </c>
      <c r="E5008" s="2">
        <v>0</v>
      </c>
      <c r="F5008" s="2">
        <v>1</v>
      </c>
      <c r="G5008" t="s">
        <v>272</v>
      </c>
      <c r="H5008" t="s">
        <v>273</v>
      </c>
      <c r="I5008" t="s">
        <v>21</v>
      </c>
      <c r="J5008" t="s">
        <v>74</v>
      </c>
      <c r="K5008" s="2">
        <v>2</v>
      </c>
      <c r="L5008" t="s">
        <v>75</v>
      </c>
      <c r="M5008" t="s">
        <v>76</v>
      </c>
      <c r="N5008" t="s">
        <v>207</v>
      </c>
    </row>
    <row r="5009" spans="1:14" x14ac:dyDescent="0.25">
      <c r="A5009" s="2">
        <v>1</v>
      </c>
      <c r="B5009" s="2">
        <v>2016</v>
      </c>
      <c r="C5009" t="s">
        <v>402</v>
      </c>
      <c r="D5009" t="s">
        <v>48</v>
      </c>
      <c r="E5009" s="2">
        <v>0</v>
      </c>
      <c r="F5009" s="2">
        <v>1</v>
      </c>
      <c r="G5009" t="s">
        <v>272</v>
      </c>
      <c r="H5009" t="s">
        <v>273</v>
      </c>
      <c r="I5009" t="s">
        <v>21</v>
      </c>
      <c r="J5009" t="s">
        <v>78</v>
      </c>
      <c r="K5009" s="2">
        <v>5</v>
      </c>
      <c r="L5009" t="s">
        <v>75</v>
      </c>
      <c r="M5009" t="s">
        <v>79</v>
      </c>
      <c r="N5009" t="s">
        <v>192</v>
      </c>
    </row>
    <row r="5010" spans="1:14" x14ac:dyDescent="0.25">
      <c r="A5010" s="2">
        <v>1</v>
      </c>
      <c r="B5010" s="2">
        <v>2016</v>
      </c>
      <c r="C5010" t="s">
        <v>402</v>
      </c>
      <c r="D5010" t="s">
        <v>48</v>
      </c>
      <c r="E5010" s="2">
        <v>0</v>
      </c>
      <c r="F5010" s="2">
        <v>1</v>
      </c>
      <c r="G5010" t="s">
        <v>272</v>
      </c>
      <c r="H5010" t="s">
        <v>273</v>
      </c>
      <c r="I5010" t="s">
        <v>21</v>
      </c>
      <c r="J5010" t="s">
        <v>81</v>
      </c>
      <c r="K5010" s="2">
        <v>2</v>
      </c>
      <c r="L5010" t="s">
        <v>75</v>
      </c>
      <c r="M5010" t="s">
        <v>82</v>
      </c>
      <c r="N5010" t="s">
        <v>175</v>
      </c>
    </row>
    <row r="5011" spans="1:14" x14ac:dyDescent="0.25">
      <c r="A5011" s="2">
        <v>1</v>
      </c>
      <c r="B5011" s="2">
        <v>2016</v>
      </c>
      <c r="C5011" t="s">
        <v>402</v>
      </c>
      <c r="D5011" t="s">
        <v>48</v>
      </c>
      <c r="E5011" s="2">
        <v>0</v>
      </c>
      <c r="F5011" s="2">
        <v>1</v>
      </c>
      <c r="G5011" t="s">
        <v>272</v>
      </c>
      <c r="H5011" t="s">
        <v>273</v>
      </c>
      <c r="I5011" t="s">
        <v>21</v>
      </c>
      <c r="J5011" t="s">
        <v>84</v>
      </c>
      <c r="K5011" s="2">
        <v>3</v>
      </c>
      <c r="L5011" t="s">
        <v>85</v>
      </c>
      <c r="M5011" t="s">
        <v>86</v>
      </c>
      <c r="N5011" t="s">
        <v>126</v>
      </c>
    </row>
    <row r="5012" spans="1:14" x14ac:dyDescent="0.25">
      <c r="A5012" s="2">
        <v>1</v>
      </c>
      <c r="B5012" s="2">
        <v>2016</v>
      </c>
      <c r="C5012" t="s">
        <v>402</v>
      </c>
      <c r="D5012" t="s">
        <v>48</v>
      </c>
      <c r="E5012" s="2">
        <v>0</v>
      </c>
      <c r="F5012" s="2">
        <v>1</v>
      </c>
      <c r="G5012" t="s">
        <v>272</v>
      </c>
      <c r="H5012" t="s">
        <v>273</v>
      </c>
      <c r="I5012" t="s">
        <v>21</v>
      </c>
      <c r="J5012" t="s">
        <v>88</v>
      </c>
      <c r="K5012" s="2">
        <v>3</v>
      </c>
      <c r="L5012" t="s">
        <v>85</v>
      </c>
      <c r="M5012" t="s">
        <v>89</v>
      </c>
      <c r="N5012" t="s">
        <v>126</v>
      </c>
    </row>
    <row r="5013" spans="1:14" x14ac:dyDescent="0.25">
      <c r="A5013" s="2">
        <v>1</v>
      </c>
      <c r="B5013" s="2">
        <v>2016</v>
      </c>
      <c r="C5013" t="s">
        <v>402</v>
      </c>
      <c r="D5013" t="s">
        <v>48</v>
      </c>
      <c r="E5013" s="2">
        <v>0</v>
      </c>
      <c r="F5013" s="2">
        <v>1</v>
      </c>
      <c r="G5013" t="s">
        <v>272</v>
      </c>
      <c r="H5013" t="s">
        <v>273</v>
      </c>
      <c r="I5013" t="s">
        <v>21</v>
      </c>
      <c r="J5013" t="s">
        <v>90</v>
      </c>
      <c r="K5013" s="2">
        <v>3</v>
      </c>
      <c r="L5013" t="s">
        <v>75</v>
      </c>
      <c r="M5013" t="s">
        <v>91</v>
      </c>
      <c r="N5013" t="s">
        <v>95</v>
      </c>
    </row>
    <row r="5014" spans="1:14" x14ac:dyDescent="0.25">
      <c r="A5014" s="2">
        <v>1</v>
      </c>
      <c r="B5014" s="2">
        <v>2016</v>
      </c>
      <c r="C5014" t="s">
        <v>402</v>
      </c>
      <c r="D5014" t="s">
        <v>48</v>
      </c>
      <c r="E5014" s="2">
        <v>0</v>
      </c>
      <c r="F5014" s="2">
        <v>1</v>
      </c>
      <c r="G5014" t="s">
        <v>272</v>
      </c>
      <c r="H5014" t="s">
        <v>273</v>
      </c>
      <c r="I5014" t="s">
        <v>21</v>
      </c>
      <c r="J5014" t="s">
        <v>93</v>
      </c>
      <c r="K5014" s="2">
        <v>3</v>
      </c>
      <c r="L5014" t="s">
        <v>75</v>
      </c>
      <c r="M5014" t="s">
        <v>94</v>
      </c>
      <c r="N5014" t="s">
        <v>95</v>
      </c>
    </row>
    <row r="5015" spans="1:14" x14ac:dyDescent="0.25">
      <c r="A5015" s="2">
        <v>1</v>
      </c>
      <c r="B5015" s="2">
        <v>2016</v>
      </c>
      <c r="C5015" t="s">
        <v>402</v>
      </c>
      <c r="D5015" t="s">
        <v>48</v>
      </c>
      <c r="E5015" s="2">
        <v>0</v>
      </c>
      <c r="F5015" s="2">
        <v>1</v>
      </c>
      <c r="G5015" t="s">
        <v>272</v>
      </c>
      <c r="H5015" t="s">
        <v>273</v>
      </c>
      <c r="I5015" t="s">
        <v>21</v>
      </c>
      <c r="J5015" t="s">
        <v>96</v>
      </c>
      <c r="K5015" s="2">
        <v>3</v>
      </c>
      <c r="L5015" t="s">
        <v>75</v>
      </c>
      <c r="M5015" t="s">
        <v>97</v>
      </c>
      <c r="N5015" t="s">
        <v>95</v>
      </c>
    </row>
    <row r="5016" spans="1:14" x14ac:dyDescent="0.25">
      <c r="A5016" s="2">
        <v>1</v>
      </c>
      <c r="B5016" s="2">
        <v>2016</v>
      </c>
      <c r="C5016" t="s">
        <v>402</v>
      </c>
      <c r="D5016" t="s">
        <v>48</v>
      </c>
      <c r="E5016" s="2">
        <v>0</v>
      </c>
      <c r="F5016" s="2">
        <v>1</v>
      </c>
      <c r="G5016" t="s">
        <v>272</v>
      </c>
      <c r="H5016" t="s">
        <v>273</v>
      </c>
      <c r="I5016" t="s">
        <v>21</v>
      </c>
      <c r="J5016" t="s">
        <v>98</v>
      </c>
      <c r="K5016" s="2">
        <v>3</v>
      </c>
      <c r="L5016" t="s">
        <v>85</v>
      </c>
      <c r="M5016" t="s">
        <v>99</v>
      </c>
      <c r="N5016" t="s">
        <v>126</v>
      </c>
    </row>
    <row r="5017" spans="1:14" x14ac:dyDescent="0.25">
      <c r="A5017" s="2">
        <v>1</v>
      </c>
      <c r="B5017" s="2">
        <v>2016</v>
      </c>
      <c r="C5017" t="s">
        <v>402</v>
      </c>
      <c r="D5017" t="s">
        <v>48</v>
      </c>
      <c r="E5017" s="2">
        <v>0</v>
      </c>
      <c r="F5017" s="2">
        <v>1</v>
      </c>
      <c r="G5017" t="s">
        <v>272</v>
      </c>
      <c r="H5017" t="s">
        <v>273</v>
      </c>
      <c r="I5017" t="s">
        <v>21</v>
      </c>
      <c r="J5017" t="s">
        <v>100</v>
      </c>
      <c r="K5017" s="3"/>
      <c r="L5017" t="s">
        <v>61</v>
      </c>
      <c r="M5017" t="s">
        <v>101</v>
      </c>
    </row>
    <row r="5018" spans="1:14" x14ac:dyDescent="0.25">
      <c r="A5018" s="2">
        <v>1</v>
      </c>
      <c r="B5018" s="2">
        <v>2016</v>
      </c>
      <c r="C5018" t="s">
        <v>402</v>
      </c>
      <c r="D5018" t="s">
        <v>48</v>
      </c>
      <c r="E5018" s="2">
        <v>0</v>
      </c>
      <c r="F5018" s="2">
        <v>1</v>
      </c>
      <c r="G5018" t="s">
        <v>272</v>
      </c>
      <c r="H5018" t="s">
        <v>273</v>
      </c>
      <c r="I5018" t="s">
        <v>21</v>
      </c>
      <c r="J5018" t="s">
        <v>102</v>
      </c>
      <c r="K5018" s="3"/>
      <c r="L5018" t="s">
        <v>61</v>
      </c>
      <c r="M5018" t="s">
        <v>103</v>
      </c>
    </row>
    <row r="5019" spans="1:14" x14ac:dyDescent="0.25">
      <c r="A5019" s="2">
        <v>1</v>
      </c>
      <c r="B5019" s="2">
        <v>2016</v>
      </c>
      <c r="C5019" t="s">
        <v>402</v>
      </c>
      <c r="D5019" t="s">
        <v>48</v>
      </c>
      <c r="E5019" s="2">
        <v>0</v>
      </c>
      <c r="F5019" s="2">
        <v>1</v>
      </c>
      <c r="G5019" t="s">
        <v>272</v>
      </c>
      <c r="H5019" t="s">
        <v>273</v>
      </c>
      <c r="I5019" t="s">
        <v>21</v>
      </c>
      <c r="J5019" t="s">
        <v>104</v>
      </c>
      <c r="K5019" s="3"/>
      <c r="L5019" t="s">
        <v>61</v>
      </c>
      <c r="M5019" t="s">
        <v>105</v>
      </c>
    </row>
    <row r="5020" spans="1:14" x14ac:dyDescent="0.25">
      <c r="A5020" s="2">
        <v>1</v>
      </c>
      <c r="B5020" s="2">
        <v>2016</v>
      </c>
      <c r="C5020" t="s">
        <v>402</v>
      </c>
      <c r="D5020" t="s">
        <v>48</v>
      </c>
      <c r="E5020" s="2">
        <v>0</v>
      </c>
      <c r="F5020" s="2">
        <v>1</v>
      </c>
      <c r="G5020" t="s">
        <v>272</v>
      </c>
      <c r="H5020" t="s">
        <v>273</v>
      </c>
      <c r="I5020" t="s">
        <v>21</v>
      </c>
      <c r="J5020" t="s">
        <v>106</v>
      </c>
      <c r="K5020" s="3"/>
      <c r="L5020" t="s">
        <v>61</v>
      </c>
      <c r="M5020" t="s">
        <v>107</v>
      </c>
    </row>
    <row r="5021" spans="1:14" x14ac:dyDescent="0.25">
      <c r="A5021" s="2">
        <v>1</v>
      </c>
      <c r="B5021" s="2">
        <v>2016</v>
      </c>
      <c r="C5021" t="s">
        <v>402</v>
      </c>
      <c r="D5021" t="s">
        <v>48</v>
      </c>
      <c r="E5021" s="2">
        <v>0</v>
      </c>
      <c r="F5021" s="2">
        <v>1</v>
      </c>
      <c r="G5021" t="s">
        <v>272</v>
      </c>
      <c r="H5021" t="s">
        <v>273</v>
      </c>
      <c r="I5021" t="s">
        <v>21</v>
      </c>
      <c r="J5021" t="s">
        <v>108</v>
      </c>
      <c r="K5021" s="3"/>
      <c r="L5021" t="s">
        <v>61</v>
      </c>
      <c r="M5021" t="s">
        <v>109</v>
      </c>
    </row>
    <row r="5022" spans="1:14" x14ac:dyDescent="0.25">
      <c r="A5022" s="2">
        <v>1</v>
      </c>
      <c r="B5022" s="2">
        <v>2016</v>
      </c>
      <c r="C5022" t="s">
        <v>402</v>
      </c>
      <c r="D5022" t="s">
        <v>48</v>
      </c>
      <c r="E5022" s="2">
        <v>0</v>
      </c>
      <c r="F5022" s="2">
        <v>1</v>
      </c>
      <c r="G5022" t="s">
        <v>272</v>
      </c>
      <c r="H5022" t="s">
        <v>273</v>
      </c>
      <c r="I5022" t="s">
        <v>21</v>
      </c>
      <c r="J5022" t="s">
        <v>110</v>
      </c>
      <c r="K5022" s="3"/>
      <c r="L5022" t="s">
        <v>61</v>
      </c>
      <c r="M5022" t="s">
        <v>111</v>
      </c>
    </row>
    <row r="5023" spans="1:14" x14ac:dyDescent="0.25">
      <c r="A5023" s="2">
        <v>1</v>
      </c>
      <c r="B5023" s="2">
        <v>2016</v>
      </c>
      <c r="C5023" t="s">
        <v>402</v>
      </c>
      <c r="D5023" t="s">
        <v>48</v>
      </c>
      <c r="E5023" s="2">
        <v>0</v>
      </c>
      <c r="F5023" s="2">
        <v>1</v>
      </c>
      <c r="G5023" t="s">
        <v>272</v>
      </c>
      <c r="H5023" t="s">
        <v>273</v>
      </c>
      <c r="I5023" t="s">
        <v>21</v>
      </c>
      <c r="J5023" t="s">
        <v>112</v>
      </c>
      <c r="K5023" s="3"/>
      <c r="L5023" t="s">
        <v>61</v>
      </c>
      <c r="M5023" t="s">
        <v>113</v>
      </c>
    </row>
    <row r="5024" spans="1:14" x14ac:dyDescent="0.25">
      <c r="A5024" s="2">
        <v>1</v>
      </c>
      <c r="B5024" s="2">
        <v>2016</v>
      </c>
      <c r="C5024" t="s">
        <v>402</v>
      </c>
      <c r="D5024" t="s">
        <v>48</v>
      </c>
      <c r="E5024" s="2">
        <v>0</v>
      </c>
      <c r="F5024" s="2">
        <v>1</v>
      </c>
      <c r="G5024" t="s">
        <v>272</v>
      </c>
      <c r="H5024" t="s">
        <v>273</v>
      </c>
      <c r="I5024" t="s">
        <v>21</v>
      </c>
      <c r="J5024" t="s">
        <v>114</v>
      </c>
      <c r="K5024" s="3"/>
      <c r="L5024" t="s">
        <v>61</v>
      </c>
      <c r="M5024" t="s">
        <v>115</v>
      </c>
    </row>
    <row r="5025" spans="1:14" x14ac:dyDescent="0.25">
      <c r="A5025" s="2">
        <v>1</v>
      </c>
      <c r="B5025" s="2">
        <v>2016</v>
      </c>
      <c r="C5025" t="s">
        <v>402</v>
      </c>
      <c r="D5025" t="s">
        <v>48</v>
      </c>
      <c r="E5025" s="2">
        <v>0</v>
      </c>
      <c r="F5025" s="2">
        <v>1</v>
      </c>
      <c r="G5025" t="s">
        <v>272</v>
      </c>
      <c r="H5025" t="s">
        <v>273</v>
      </c>
      <c r="I5025" t="s">
        <v>21</v>
      </c>
      <c r="J5025" t="s">
        <v>116</v>
      </c>
      <c r="K5025" s="2">
        <v>2</v>
      </c>
      <c r="L5025" t="s">
        <v>65</v>
      </c>
      <c r="M5025" t="s">
        <v>117</v>
      </c>
      <c r="N5025" t="s">
        <v>186</v>
      </c>
    </row>
    <row r="5026" spans="1:14" x14ac:dyDescent="0.25">
      <c r="A5026" s="2">
        <v>1</v>
      </c>
      <c r="B5026" s="2">
        <v>2016</v>
      </c>
      <c r="C5026" t="s">
        <v>402</v>
      </c>
      <c r="D5026" t="s">
        <v>48</v>
      </c>
      <c r="E5026" s="2">
        <v>0</v>
      </c>
      <c r="F5026" s="2">
        <v>1</v>
      </c>
      <c r="G5026" t="s">
        <v>272</v>
      </c>
      <c r="H5026" t="s">
        <v>273</v>
      </c>
      <c r="I5026" t="s">
        <v>21</v>
      </c>
      <c r="J5026" t="s">
        <v>118</v>
      </c>
      <c r="K5026" s="2">
        <v>3</v>
      </c>
      <c r="L5026" t="s">
        <v>55</v>
      </c>
      <c r="M5026" t="s">
        <v>119</v>
      </c>
      <c r="N5026" t="s">
        <v>178</v>
      </c>
    </row>
    <row r="5027" spans="1:14" x14ac:dyDescent="0.25">
      <c r="A5027" s="2">
        <v>1</v>
      </c>
      <c r="B5027" s="2">
        <v>2016</v>
      </c>
      <c r="C5027" t="s">
        <v>402</v>
      </c>
      <c r="D5027" t="s">
        <v>48</v>
      </c>
      <c r="E5027" s="2">
        <v>0</v>
      </c>
      <c r="F5027" s="2">
        <v>1</v>
      </c>
      <c r="G5027" t="s">
        <v>272</v>
      </c>
      <c r="H5027" t="s">
        <v>273</v>
      </c>
      <c r="I5027" t="s">
        <v>21</v>
      </c>
      <c r="J5027" t="s">
        <v>120</v>
      </c>
      <c r="K5027" s="2">
        <v>3</v>
      </c>
      <c r="L5027" t="s">
        <v>65</v>
      </c>
      <c r="M5027" t="s">
        <v>121</v>
      </c>
      <c r="N5027" t="s">
        <v>67</v>
      </c>
    </row>
    <row r="5028" spans="1:14" x14ac:dyDescent="0.25">
      <c r="A5028" s="2">
        <v>1</v>
      </c>
      <c r="B5028" s="2">
        <v>2016</v>
      </c>
      <c r="C5028" t="s">
        <v>402</v>
      </c>
      <c r="D5028" t="s">
        <v>48</v>
      </c>
      <c r="E5028" s="2">
        <v>0</v>
      </c>
      <c r="F5028" s="2">
        <v>1</v>
      </c>
      <c r="G5028" t="s">
        <v>272</v>
      </c>
      <c r="H5028" t="s">
        <v>273</v>
      </c>
      <c r="I5028" t="s">
        <v>21</v>
      </c>
      <c r="J5028" t="s">
        <v>122</v>
      </c>
      <c r="K5028" s="2">
        <v>3</v>
      </c>
      <c r="L5028" t="s">
        <v>85</v>
      </c>
      <c r="M5028" t="s">
        <v>123</v>
      </c>
      <c r="N5028" t="s">
        <v>126</v>
      </c>
    </row>
    <row r="5029" spans="1:14" x14ac:dyDescent="0.25">
      <c r="A5029" s="2">
        <v>1</v>
      </c>
      <c r="B5029" s="2">
        <v>2016</v>
      </c>
      <c r="C5029" t="s">
        <v>402</v>
      </c>
      <c r="D5029" t="s">
        <v>48</v>
      </c>
      <c r="E5029" s="2">
        <v>0</v>
      </c>
      <c r="F5029" s="2">
        <v>1</v>
      </c>
      <c r="G5029" t="s">
        <v>272</v>
      </c>
      <c r="H5029" t="s">
        <v>273</v>
      </c>
      <c r="I5029" t="s">
        <v>21</v>
      </c>
      <c r="J5029" t="s">
        <v>124</v>
      </c>
      <c r="K5029" s="2">
        <v>4</v>
      </c>
      <c r="L5029" t="s">
        <v>85</v>
      </c>
      <c r="M5029" t="s">
        <v>125</v>
      </c>
      <c r="N5029" t="s">
        <v>87</v>
      </c>
    </row>
    <row r="5030" spans="1:14" x14ac:dyDescent="0.25">
      <c r="A5030" s="2">
        <v>1</v>
      </c>
      <c r="B5030" s="2">
        <v>2016</v>
      </c>
      <c r="C5030" t="s">
        <v>402</v>
      </c>
      <c r="D5030" t="s">
        <v>48</v>
      </c>
      <c r="E5030" s="2">
        <v>0</v>
      </c>
      <c r="F5030" s="2">
        <v>1</v>
      </c>
      <c r="G5030" t="s">
        <v>272</v>
      </c>
      <c r="H5030" t="s">
        <v>273</v>
      </c>
      <c r="I5030" t="s">
        <v>21</v>
      </c>
      <c r="J5030" t="s">
        <v>127</v>
      </c>
      <c r="K5030" s="2">
        <v>3</v>
      </c>
      <c r="L5030" t="s">
        <v>85</v>
      </c>
      <c r="M5030" t="s">
        <v>128</v>
      </c>
      <c r="N5030" t="s">
        <v>126</v>
      </c>
    </row>
    <row r="5031" spans="1:14" x14ac:dyDescent="0.25">
      <c r="A5031" s="2">
        <v>1</v>
      </c>
      <c r="B5031" s="2">
        <v>2016</v>
      </c>
      <c r="C5031" t="s">
        <v>402</v>
      </c>
      <c r="D5031" t="s">
        <v>48</v>
      </c>
      <c r="E5031" s="2">
        <v>0</v>
      </c>
      <c r="F5031" s="2">
        <v>1</v>
      </c>
      <c r="G5031" t="s">
        <v>272</v>
      </c>
      <c r="H5031" t="s">
        <v>273</v>
      </c>
      <c r="I5031" t="s">
        <v>21</v>
      </c>
      <c r="J5031" t="s">
        <v>129</v>
      </c>
      <c r="K5031" s="2">
        <v>3</v>
      </c>
      <c r="L5031" t="s">
        <v>85</v>
      </c>
      <c r="M5031" t="s">
        <v>130</v>
      </c>
      <c r="N5031" t="s">
        <v>126</v>
      </c>
    </row>
    <row r="5032" spans="1:14" x14ac:dyDescent="0.25">
      <c r="A5032" s="2">
        <v>1</v>
      </c>
      <c r="B5032" s="2">
        <v>2016</v>
      </c>
      <c r="C5032" t="s">
        <v>402</v>
      </c>
      <c r="D5032" t="s">
        <v>48</v>
      </c>
      <c r="E5032" s="2">
        <v>0</v>
      </c>
      <c r="F5032" s="2">
        <v>1</v>
      </c>
      <c r="G5032" t="s">
        <v>272</v>
      </c>
      <c r="H5032" t="s">
        <v>273</v>
      </c>
      <c r="I5032" t="s">
        <v>21</v>
      </c>
      <c r="J5032" t="s">
        <v>131</v>
      </c>
      <c r="K5032" s="2">
        <v>3</v>
      </c>
      <c r="L5032" t="s">
        <v>85</v>
      </c>
      <c r="M5032" t="s">
        <v>132</v>
      </c>
      <c r="N5032" t="s">
        <v>126</v>
      </c>
    </row>
    <row r="5033" spans="1:14" x14ac:dyDescent="0.25">
      <c r="A5033" s="2">
        <v>1</v>
      </c>
      <c r="B5033" s="2">
        <v>2016</v>
      </c>
      <c r="C5033" t="s">
        <v>402</v>
      </c>
      <c r="D5033" t="s">
        <v>48</v>
      </c>
      <c r="E5033" s="2">
        <v>0</v>
      </c>
      <c r="F5033" s="2">
        <v>1</v>
      </c>
      <c r="G5033" t="s">
        <v>272</v>
      </c>
      <c r="H5033" t="s">
        <v>273</v>
      </c>
      <c r="I5033" t="s">
        <v>21</v>
      </c>
      <c r="J5033" t="s">
        <v>133</v>
      </c>
      <c r="K5033" s="2">
        <v>2</v>
      </c>
      <c r="L5033" t="s">
        <v>52</v>
      </c>
      <c r="M5033" t="s">
        <v>134</v>
      </c>
      <c r="N5033" t="s">
        <v>63</v>
      </c>
    </row>
    <row r="5034" spans="1:14" x14ac:dyDescent="0.25">
      <c r="A5034" s="2">
        <v>1</v>
      </c>
      <c r="B5034" s="2">
        <v>2016</v>
      </c>
      <c r="C5034" t="s">
        <v>402</v>
      </c>
      <c r="D5034" t="s">
        <v>48</v>
      </c>
      <c r="E5034" s="2">
        <v>0</v>
      </c>
      <c r="F5034" s="2">
        <v>1</v>
      </c>
      <c r="G5034" t="s">
        <v>272</v>
      </c>
      <c r="H5034" t="s">
        <v>273</v>
      </c>
      <c r="I5034" t="s">
        <v>21</v>
      </c>
      <c r="J5034" t="s">
        <v>135</v>
      </c>
      <c r="K5034" s="2">
        <v>4</v>
      </c>
      <c r="L5034" t="s">
        <v>55</v>
      </c>
      <c r="M5034" t="s">
        <v>136</v>
      </c>
      <c r="N5034" t="s">
        <v>57</v>
      </c>
    </row>
    <row r="5035" spans="1:14" x14ac:dyDescent="0.25">
      <c r="A5035" s="2">
        <v>1</v>
      </c>
      <c r="B5035" s="2">
        <v>2016</v>
      </c>
      <c r="C5035" t="s">
        <v>402</v>
      </c>
      <c r="D5035" t="s">
        <v>48</v>
      </c>
      <c r="E5035" s="2">
        <v>0</v>
      </c>
      <c r="F5035" s="2">
        <v>1</v>
      </c>
      <c r="G5035" t="s">
        <v>272</v>
      </c>
      <c r="H5035" t="s">
        <v>273</v>
      </c>
      <c r="I5035" t="s">
        <v>21</v>
      </c>
      <c r="J5035" t="s">
        <v>137</v>
      </c>
      <c r="K5035" s="2">
        <v>3</v>
      </c>
      <c r="L5035" t="s">
        <v>55</v>
      </c>
      <c r="M5035" t="s">
        <v>138</v>
      </c>
      <c r="N5035" t="s">
        <v>178</v>
      </c>
    </row>
    <row r="5036" spans="1:14" x14ac:dyDescent="0.25">
      <c r="A5036" s="2">
        <v>1</v>
      </c>
      <c r="B5036" s="2">
        <v>2016</v>
      </c>
      <c r="C5036" t="s">
        <v>402</v>
      </c>
      <c r="D5036" t="s">
        <v>48</v>
      </c>
      <c r="E5036" s="2">
        <v>0</v>
      </c>
      <c r="F5036" s="2">
        <v>1</v>
      </c>
      <c r="G5036" t="s">
        <v>272</v>
      </c>
      <c r="H5036" t="s">
        <v>273</v>
      </c>
      <c r="I5036" t="s">
        <v>21</v>
      </c>
      <c r="J5036" t="s">
        <v>139</v>
      </c>
      <c r="K5036" s="2">
        <v>3</v>
      </c>
      <c r="L5036" t="s">
        <v>85</v>
      </c>
      <c r="M5036" t="s">
        <v>140</v>
      </c>
      <c r="N5036" t="s">
        <v>126</v>
      </c>
    </row>
    <row r="5037" spans="1:14" x14ac:dyDescent="0.25">
      <c r="A5037" s="2">
        <v>1</v>
      </c>
      <c r="B5037" s="2">
        <v>2016</v>
      </c>
      <c r="C5037" t="s">
        <v>402</v>
      </c>
      <c r="D5037" t="s">
        <v>48</v>
      </c>
      <c r="E5037" s="2">
        <v>0</v>
      </c>
      <c r="F5037" s="2">
        <v>1</v>
      </c>
      <c r="G5037" t="s">
        <v>272</v>
      </c>
      <c r="H5037" t="s">
        <v>273</v>
      </c>
      <c r="I5037" t="s">
        <v>21</v>
      </c>
      <c r="J5037" t="s">
        <v>141</v>
      </c>
      <c r="K5037" s="2">
        <v>3</v>
      </c>
      <c r="L5037" t="s">
        <v>85</v>
      </c>
      <c r="M5037" t="s">
        <v>142</v>
      </c>
      <c r="N5037" t="s">
        <v>126</v>
      </c>
    </row>
    <row r="5038" spans="1:14" x14ac:dyDescent="0.25">
      <c r="A5038" s="2">
        <v>1</v>
      </c>
      <c r="B5038" s="2">
        <v>2016</v>
      </c>
      <c r="C5038" t="s">
        <v>402</v>
      </c>
      <c r="D5038" t="s">
        <v>48</v>
      </c>
      <c r="E5038" s="2">
        <v>0</v>
      </c>
      <c r="F5038" s="2">
        <v>1</v>
      </c>
      <c r="G5038" t="s">
        <v>272</v>
      </c>
      <c r="H5038" t="s">
        <v>273</v>
      </c>
      <c r="I5038" t="s">
        <v>21</v>
      </c>
      <c r="J5038" t="s">
        <v>143</v>
      </c>
      <c r="K5038" s="2">
        <v>3</v>
      </c>
      <c r="L5038" t="s">
        <v>85</v>
      </c>
      <c r="M5038" t="s">
        <v>144</v>
      </c>
      <c r="N5038" t="s">
        <v>126</v>
      </c>
    </row>
    <row r="5039" spans="1:14" x14ac:dyDescent="0.25">
      <c r="A5039" s="2">
        <v>1</v>
      </c>
      <c r="B5039" s="2">
        <v>2016</v>
      </c>
      <c r="C5039" t="s">
        <v>402</v>
      </c>
      <c r="D5039" t="s">
        <v>48</v>
      </c>
      <c r="E5039" s="2">
        <v>0</v>
      </c>
      <c r="F5039" s="2">
        <v>1</v>
      </c>
      <c r="G5039" t="s">
        <v>272</v>
      </c>
      <c r="H5039" t="s">
        <v>273</v>
      </c>
      <c r="I5039" t="s">
        <v>21</v>
      </c>
      <c r="J5039" t="s">
        <v>145</v>
      </c>
      <c r="K5039" s="2">
        <v>3</v>
      </c>
      <c r="L5039" t="s">
        <v>55</v>
      </c>
      <c r="M5039" t="s">
        <v>146</v>
      </c>
      <c r="N5039" t="s">
        <v>178</v>
      </c>
    </row>
    <row r="5040" spans="1:14" x14ac:dyDescent="0.25">
      <c r="A5040" s="2">
        <v>1</v>
      </c>
      <c r="B5040" s="2">
        <v>2016</v>
      </c>
      <c r="C5040" t="s">
        <v>402</v>
      </c>
      <c r="D5040" t="s">
        <v>48</v>
      </c>
      <c r="E5040" s="2">
        <v>0</v>
      </c>
      <c r="F5040" s="2">
        <v>1</v>
      </c>
      <c r="G5040" t="s">
        <v>272</v>
      </c>
      <c r="H5040" t="s">
        <v>273</v>
      </c>
      <c r="I5040" t="s">
        <v>21</v>
      </c>
      <c r="J5040" t="s">
        <v>147</v>
      </c>
      <c r="K5040" s="2">
        <v>3</v>
      </c>
      <c r="L5040" t="s">
        <v>55</v>
      </c>
      <c r="M5040" t="s">
        <v>148</v>
      </c>
      <c r="N5040" t="s">
        <v>178</v>
      </c>
    </row>
    <row r="5041" spans="1:14" x14ac:dyDescent="0.25">
      <c r="A5041" s="2">
        <v>1</v>
      </c>
      <c r="B5041" s="2">
        <v>2016</v>
      </c>
      <c r="C5041" t="s">
        <v>402</v>
      </c>
      <c r="D5041" t="s">
        <v>48</v>
      </c>
      <c r="E5041" s="2">
        <v>0</v>
      </c>
      <c r="F5041" s="2">
        <v>1</v>
      </c>
      <c r="G5041" t="s">
        <v>272</v>
      </c>
      <c r="H5041" t="s">
        <v>273</v>
      </c>
      <c r="I5041" t="s">
        <v>21</v>
      </c>
      <c r="J5041" t="s">
        <v>149</v>
      </c>
      <c r="K5041" s="2">
        <v>3</v>
      </c>
      <c r="L5041" t="s">
        <v>55</v>
      </c>
      <c r="M5041" t="s">
        <v>150</v>
      </c>
      <c r="N5041" t="s">
        <v>178</v>
      </c>
    </row>
    <row r="5042" spans="1:14" x14ac:dyDescent="0.25">
      <c r="A5042" s="2">
        <v>1</v>
      </c>
      <c r="B5042" s="2">
        <v>2016</v>
      </c>
      <c r="C5042" t="s">
        <v>402</v>
      </c>
      <c r="D5042" t="s">
        <v>48</v>
      </c>
      <c r="E5042" s="2">
        <v>0</v>
      </c>
      <c r="F5042" s="2">
        <v>1</v>
      </c>
      <c r="G5042" t="s">
        <v>272</v>
      </c>
      <c r="H5042" t="s">
        <v>273</v>
      </c>
      <c r="I5042" t="s">
        <v>21</v>
      </c>
      <c r="J5042" t="s">
        <v>151</v>
      </c>
      <c r="K5042" s="3"/>
      <c r="L5042" t="s">
        <v>52</v>
      </c>
      <c r="M5042" t="s">
        <v>152</v>
      </c>
    </row>
    <row r="5043" spans="1:14" x14ac:dyDescent="0.25">
      <c r="A5043" s="2">
        <v>1</v>
      </c>
      <c r="B5043" s="2">
        <v>2016</v>
      </c>
      <c r="C5043" t="s">
        <v>402</v>
      </c>
      <c r="D5043" t="s">
        <v>48</v>
      </c>
      <c r="E5043" s="2">
        <v>0</v>
      </c>
      <c r="F5043" s="2">
        <v>1</v>
      </c>
      <c r="G5043" t="s">
        <v>272</v>
      </c>
      <c r="H5043" t="s">
        <v>273</v>
      </c>
      <c r="I5043" t="s">
        <v>21</v>
      </c>
      <c r="J5043" t="s">
        <v>153</v>
      </c>
      <c r="K5043" s="2">
        <v>4</v>
      </c>
      <c r="L5043" t="s">
        <v>75</v>
      </c>
      <c r="M5043" t="s">
        <v>154</v>
      </c>
      <c r="N5043" t="s">
        <v>209</v>
      </c>
    </row>
    <row r="5044" spans="1:14" x14ac:dyDescent="0.25">
      <c r="A5044" s="2">
        <v>1</v>
      </c>
      <c r="B5044" s="2">
        <v>2016</v>
      </c>
      <c r="C5044" t="s">
        <v>402</v>
      </c>
      <c r="D5044" t="s">
        <v>48</v>
      </c>
      <c r="E5044" s="2">
        <v>0</v>
      </c>
      <c r="F5044" s="2">
        <v>1</v>
      </c>
      <c r="G5044" t="s">
        <v>272</v>
      </c>
      <c r="H5044" t="s">
        <v>273</v>
      </c>
      <c r="I5044" t="s">
        <v>21</v>
      </c>
      <c r="J5044" t="s">
        <v>156</v>
      </c>
      <c r="K5044" s="2">
        <v>1</v>
      </c>
      <c r="L5044" t="s">
        <v>75</v>
      </c>
      <c r="M5044" t="s">
        <v>157</v>
      </c>
      <c r="N5044" t="s">
        <v>158</v>
      </c>
    </row>
    <row r="5045" spans="1:14" x14ac:dyDescent="0.25">
      <c r="A5045" s="2">
        <v>1</v>
      </c>
      <c r="B5045" s="2">
        <v>2016</v>
      </c>
      <c r="C5045" t="s">
        <v>402</v>
      </c>
      <c r="D5045" t="s">
        <v>48</v>
      </c>
      <c r="E5045" s="2">
        <v>0</v>
      </c>
      <c r="F5045" s="2">
        <v>1</v>
      </c>
      <c r="G5045" t="s">
        <v>272</v>
      </c>
      <c r="H5045" t="s">
        <v>273</v>
      </c>
      <c r="I5045" t="s">
        <v>21</v>
      </c>
      <c r="J5045" t="s">
        <v>159</v>
      </c>
      <c r="K5045" s="3"/>
      <c r="L5045" t="s">
        <v>52</v>
      </c>
      <c r="M5045" t="s">
        <v>160</v>
      </c>
    </row>
    <row r="5046" spans="1:14" x14ac:dyDescent="0.25">
      <c r="A5046" s="2">
        <v>1</v>
      </c>
      <c r="B5046" s="2">
        <v>2016</v>
      </c>
      <c r="C5046" t="s">
        <v>402</v>
      </c>
      <c r="D5046" t="s">
        <v>48</v>
      </c>
      <c r="E5046" s="2">
        <v>0</v>
      </c>
      <c r="F5046" s="2">
        <v>1</v>
      </c>
      <c r="G5046" t="s">
        <v>272</v>
      </c>
      <c r="H5046" t="s">
        <v>273</v>
      </c>
      <c r="I5046" t="s">
        <v>21</v>
      </c>
      <c r="J5046" t="s">
        <v>161</v>
      </c>
      <c r="K5046" s="3"/>
      <c r="L5046" t="s">
        <v>52</v>
      </c>
      <c r="M5046" t="s">
        <v>162</v>
      </c>
    </row>
    <row r="5047" spans="1:14" x14ac:dyDescent="0.25">
      <c r="A5047" s="2">
        <v>1</v>
      </c>
      <c r="B5047" s="2">
        <v>2016</v>
      </c>
      <c r="C5047" t="s">
        <v>402</v>
      </c>
      <c r="D5047" t="s">
        <v>48</v>
      </c>
      <c r="E5047" s="2">
        <v>0</v>
      </c>
      <c r="F5047" s="2">
        <v>1</v>
      </c>
      <c r="G5047" t="s">
        <v>272</v>
      </c>
      <c r="H5047" t="s">
        <v>273</v>
      </c>
      <c r="I5047" t="s">
        <v>21</v>
      </c>
      <c r="J5047" t="s">
        <v>163</v>
      </c>
      <c r="K5047" s="2">
        <v>1</v>
      </c>
      <c r="L5047" t="s">
        <v>52</v>
      </c>
      <c r="M5047" t="s">
        <v>164</v>
      </c>
      <c r="N5047" t="s">
        <v>165</v>
      </c>
    </row>
    <row r="5048" spans="1:14" x14ac:dyDescent="0.25">
      <c r="A5048" s="2">
        <v>1</v>
      </c>
      <c r="B5048" s="2">
        <v>2016</v>
      </c>
      <c r="C5048" t="s">
        <v>402</v>
      </c>
      <c r="D5048" t="s">
        <v>48</v>
      </c>
      <c r="E5048" s="2">
        <v>0</v>
      </c>
      <c r="F5048" s="2">
        <v>1</v>
      </c>
      <c r="G5048" t="s">
        <v>272</v>
      </c>
      <c r="H5048" t="s">
        <v>273</v>
      </c>
      <c r="I5048" t="s">
        <v>21</v>
      </c>
      <c r="J5048" t="s">
        <v>166</v>
      </c>
      <c r="K5048" s="2">
        <v>4</v>
      </c>
      <c r="L5048" t="s">
        <v>55</v>
      </c>
      <c r="M5048" t="s">
        <v>167</v>
      </c>
      <c r="N5048" t="s">
        <v>57</v>
      </c>
    </row>
    <row r="5049" spans="1:14" x14ac:dyDescent="0.25">
      <c r="A5049" s="2">
        <v>1</v>
      </c>
      <c r="B5049" s="2">
        <v>2016</v>
      </c>
      <c r="C5049" t="s">
        <v>403</v>
      </c>
      <c r="D5049" t="s">
        <v>169</v>
      </c>
      <c r="E5049" s="2">
        <v>1</v>
      </c>
      <c r="F5049" s="2">
        <v>1</v>
      </c>
      <c r="G5049" t="s">
        <v>304</v>
      </c>
      <c r="H5049" t="s">
        <v>267</v>
      </c>
      <c r="I5049" t="s">
        <v>10</v>
      </c>
      <c r="J5049" t="s">
        <v>51</v>
      </c>
      <c r="K5049" s="3"/>
      <c r="L5049" t="s">
        <v>52</v>
      </c>
      <c r="M5049" t="s">
        <v>53</v>
      </c>
    </row>
    <row r="5050" spans="1:14" x14ac:dyDescent="0.25">
      <c r="A5050" s="2">
        <v>1</v>
      </c>
      <c r="B5050" s="2">
        <v>2016</v>
      </c>
      <c r="C5050" t="s">
        <v>403</v>
      </c>
      <c r="D5050" t="s">
        <v>169</v>
      </c>
      <c r="E5050" s="2">
        <v>1</v>
      </c>
      <c r="F5050" s="2">
        <v>1</v>
      </c>
      <c r="G5050" t="s">
        <v>304</v>
      </c>
      <c r="H5050" t="s">
        <v>267</v>
      </c>
      <c r="I5050" t="s">
        <v>10</v>
      </c>
      <c r="J5050" t="s">
        <v>54</v>
      </c>
      <c r="K5050" s="2">
        <v>5</v>
      </c>
      <c r="L5050" t="s">
        <v>55</v>
      </c>
      <c r="M5050" t="s">
        <v>56</v>
      </c>
      <c r="N5050" t="s">
        <v>185</v>
      </c>
    </row>
    <row r="5051" spans="1:14" x14ac:dyDescent="0.25">
      <c r="A5051" s="2">
        <v>1</v>
      </c>
      <c r="B5051" s="2">
        <v>2016</v>
      </c>
      <c r="C5051" t="s">
        <v>403</v>
      </c>
      <c r="D5051" t="s">
        <v>169</v>
      </c>
      <c r="E5051" s="2">
        <v>1</v>
      </c>
      <c r="F5051" s="2">
        <v>1</v>
      </c>
      <c r="G5051" t="s">
        <v>304</v>
      </c>
      <c r="H5051" t="s">
        <v>267</v>
      </c>
      <c r="I5051" t="s">
        <v>10</v>
      </c>
      <c r="J5051" t="s">
        <v>58</v>
      </c>
      <c r="K5051" s="2">
        <v>4</v>
      </c>
      <c r="L5051" t="s">
        <v>55</v>
      </c>
      <c r="M5051" t="s">
        <v>59</v>
      </c>
      <c r="N5051" t="s">
        <v>57</v>
      </c>
    </row>
    <row r="5052" spans="1:14" x14ac:dyDescent="0.25">
      <c r="A5052" s="2">
        <v>1</v>
      </c>
      <c r="B5052" s="2">
        <v>2016</v>
      </c>
      <c r="C5052" t="s">
        <v>403</v>
      </c>
      <c r="D5052" t="s">
        <v>169</v>
      </c>
      <c r="E5052" s="2">
        <v>1</v>
      </c>
      <c r="F5052" s="2">
        <v>1</v>
      </c>
      <c r="G5052" t="s">
        <v>304</v>
      </c>
      <c r="H5052" t="s">
        <v>267</v>
      </c>
      <c r="I5052" t="s">
        <v>10</v>
      </c>
      <c r="J5052" t="s">
        <v>60</v>
      </c>
      <c r="K5052" s="3"/>
      <c r="L5052" t="s">
        <v>61</v>
      </c>
      <c r="M5052" t="s">
        <v>62</v>
      </c>
    </row>
    <row r="5053" spans="1:14" x14ac:dyDescent="0.25">
      <c r="A5053" s="2">
        <v>1</v>
      </c>
      <c r="B5053" s="2">
        <v>2016</v>
      </c>
      <c r="C5053" t="s">
        <v>403</v>
      </c>
      <c r="D5053" t="s">
        <v>169</v>
      </c>
      <c r="E5053" s="2">
        <v>1</v>
      </c>
      <c r="F5053" s="2">
        <v>1</v>
      </c>
      <c r="G5053" t="s">
        <v>304</v>
      </c>
      <c r="H5053" t="s">
        <v>267</v>
      </c>
      <c r="I5053" t="s">
        <v>10</v>
      </c>
      <c r="J5053" t="s">
        <v>64</v>
      </c>
      <c r="K5053" s="3"/>
      <c r="L5053" t="s">
        <v>65</v>
      </c>
      <c r="M5053" t="s">
        <v>66</v>
      </c>
    </row>
    <row r="5054" spans="1:14" x14ac:dyDescent="0.25">
      <c r="A5054" s="2">
        <v>1</v>
      </c>
      <c r="B5054" s="2">
        <v>2016</v>
      </c>
      <c r="C5054" t="s">
        <v>403</v>
      </c>
      <c r="D5054" t="s">
        <v>169</v>
      </c>
      <c r="E5054" s="2">
        <v>1</v>
      </c>
      <c r="F5054" s="2">
        <v>1</v>
      </c>
      <c r="G5054" t="s">
        <v>304</v>
      </c>
      <c r="H5054" t="s">
        <v>267</v>
      </c>
      <c r="I5054" t="s">
        <v>10</v>
      </c>
      <c r="J5054" t="s">
        <v>68</v>
      </c>
      <c r="K5054" s="3"/>
      <c r="L5054" t="s">
        <v>65</v>
      </c>
      <c r="M5054" t="s">
        <v>69</v>
      </c>
    </row>
    <row r="5055" spans="1:14" x14ac:dyDescent="0.25">
      <c r="A5055" s="2">
        <v>1</v>
      </c>
      <c r="B5055" s="2">
        <v>2016</v>
      </c>
      <c r="C5055" t="s">
        <v>403</v>
      </c>
      <c r="D5055" t="s">
        <v>169</v>
      </c>
      <c r="E5055" s="2">
        <v>1</v>
      </c>
      <c r="F5055" s="2">
        <v>1</v>
      </c>
      <c r="G5055" t="s">
        <v>304</v>
      </c>
      <c r="H5055" t="s">
        <v>267</v>
      </c>
      <c r="I5055" t="s">
        <v>10</v>
      </c>
      <c r="J5055" t="s">
        <v>70</v>
      </c>
      <c r="K5055" s="3"/>
      <c r="L5055" t="s">
        <v>65</v>
      </c>
      <c r="M5055" t="s">
        <v>71</v>
      </c>
    </row>
    <row r="5056" spans="1:14" x14ac:dyDescent="0.25">
      <c r="A5056" s="2">
        <v>1</v>
      </c>
      <c r="B5056" s="2">
        <v>2016</v>
      </c>
      <c r="C5056" t="s">
        <v>403</v>
      </c>
      <c r="D5056" t="s">
        <v>169</v>
      </c>
      <c r="E5056" s="2">
        <v>1</v>
      </c>
      <c r="F5056" s="2">
        <v>1</v>
      </c>
      <c r="G5056" t="s">
        <v>304</v>
      </c>
      <c r="H5056" t="s">
        <v>267</v>
      </c>
      <c r="I5056" t="s">
        <v>10</v>
      </c>
      <c r="J5056" t="s">
        <v>72</v>
      </c>
      <c r="K5056" s="3"/>
      <c r="L5056" t="s">
        <v>52</v>
      </c>
      <c r="M5056" t="s">
        <v>73</v>
      </c>
    </row>
    <row r="5057" spans="1:14" x14ac:dyDescent="0.25">
      <c r="A5057" s="2">
        <v>1</v>
      </c>
      <c r="B5057" s="2">
        <v>2016</v>
      </c>
      <c r="C5057" t="s">
        <v>403</v>
      </c>
      <c r="D5057" t="s">
        <v>169</v>
      </c>
      <c r="E5057" s="2">
        <v>1</v>
      </c>
      <c r="F5057" s="2">
        <v>1</v>
      </c>
      <c r="G5057" t="s">
        <v>304</v>
      </c>
      <c r="H5057" t="s">
        <v>267</v>
      </c>
      <c r="I5057" t="s">
        <v>10</v>
      </c>
      <c r="J5057" t="s">
        <v>74</v>
      </c>
      <c r="K5057" s="3"/>
      <c r="L5057" t="s">
        <v>75</v>
      </c>
      <c r="M5057" t="s">
        <v>76</v>
      </c>
    </row>
    <row r="5058" spans="1:14" x14ac:dyDescent="0.25">
      <c r="A5058" s="2">
        <v>1</v>
      </c>
      <c r="B5058" s="2">
        <v>2016</v>
      </c>
      <c r="C5058" t="s">
        <v>403</v>
      </c>
      <c r="D5058" t="s">
        <v>169</v>
      </c>
      <c r="E5058" s="2">
        <v>1</v>
      </c>
      <c r="F5058" s="2">
        <v>1</v>
      </c>
      <c r="G5058" t="s">
        <v>304</v>
      </c>
      <c r="H5058" t="s">
        <v>267</v>
      </c>
      <c r="I5058" t="s">
        <v>10</v>
      </c>
      <c r="J5058" t="s">
        <v>78</v>
      </c>
      <c r="K5058" s="3"/>
      <c r="L5058" t="s">
        <v>75</v>
      </c>
      <c r="M5058" t="s">
        <v>79</v>
      </c>
    </row>
    <row r="5059" spans="1:14" x14ac:dyDescent="0.25">
      <c r="A5059" s="2">
        <v>1</v>
      </c>
      <c r="B5059" s="2">
        <v>2016</v>
      </c>
      <c r="C5059" t="s">
        <v>403</v>
      </c>
      <c r="D5059" t="s">
        <v>169</v>
      </c>
      <c r="E5059" s="2">
        <v>1</v>
      </c>
      <c r="F5059" s="2">
        <v>1</v>
      </c>
      <c r="G5059" t="s">
        <v>304</v>
      </c>
      <c r="H5059" t="s">
        <v>267</v>
      </c>
      <c r="I5059" t="s">
        <v>10</v>
      </c>
      <c r="J5059" t="s">
        <v>81</v>
      </c>
      <c r="K5059" s="3"/>
      <c r="L5059" t="s">
        <v>75</v>
      </c>
      <c r="M5059" t="s">
        <v>82</v>
      </c>
    </row>
    <row r="5060" spans="1:14" x14ac:dyDescent="0.25">
      <c r="A5060" s="2">
        <v>1</v>
      </c>
      <c r="B5060" s="2">
        <v>2016</v>
      </c>
      <c r="C5060" t="s">
        <v>403</v>
      </c>
      <c r="D5060" t="s">
        <v>169</v>
      </c>
      <c r="E5060" s="2">
        <v>1</v>
      </c>
      <c r="F5060" s="2">
        <v>1</v>
      </c>
      <c r="G5060" t="s">
        <v>304</v>
      </c>
      <c r="H5060" t="s">
        <v>267</v>
      </c>
      <c r="I5060" t="s">
        <v>10</v>
      </c>
      <c r="J5060" t="s">
        <v>84</v>
      </c>
      <c r="K5060" s="2">
        <v>4</v>
      </c>
      <c r="L5060" t="s">
        <v>85</v>
      </c>
      <c r="M5060" t="s">
        <v>86</v>
      </c>
      <c r="N5060" t="s">
        <v>87</v>
      </c>
    </row>
    <row r="5061" spans="1:14" x14ac:dyDescent="0.25">
      <c r="A5061" s="2">
        <v>1</v>
      </c>
      <c r="B5061" s="2">
        <v>2016</v>
      </c>
      <c r="C5061" t="s">
        <v>403</v>
      </c>
      <c r="D5061" t="s">
        <v>169</v>
      </c>
      <c r="E5061" s="2">
        <v>1</v>
      </c>
      <c r="F5061" s="2">
        <v>1</v>
      </c>
      <c r="G5061" t="s">
        <v>304</v>
      </c>
      <c r="H5061" t="s">
        <v>267</v>
      </c>
      <c r="I5061" t="s">
        <v>10</v>
      </c>
      <c r="J5061" t="s">
        <v>88</v>
      </c>
      <c r="K5061" s="2">
        <v>5</v>
      </c>
      <c r="L5061" t="s">
        <v>85</v>
      </c>
      <c r="M5061" t="s">
        <v>89</v>
      </c>
      <c r="N5061" t="s">
        <v>185</v>
      </c>
    </row>
    <row r="5062" spans="1:14" x14ac:dyDescent="0.25">
      <c r="A5062" s="2">
        <v>1</v>
      </c>
      <c r="B5062" s="2">
        <v>2016</v>
      </c>
      <c r="C5062" t="s">
        <v>403</v>
      </c>
      <c r="D5062" t="s">
        <v>169</v>
      </c>
      <c r="E5062" s="2">
        <v>1</v>
      </c>
      <c r="F5062" s="2">
        <v>1</v>
      </c>
      <c r="G5062" t="s">
        <v>304</v>
      </c>
      <c r="H5062" t="s">
        <v>267</v>
      </c>
      <c r="I5062" t="s">
        <v>10</v>
      </c>
      <c r="J5062" t="s">
        <v>90</v>
      </c>
      <c r="K5062" s="3"/>
      <c r="L5062" t="s">
        <v>75</v>
      </c>
      <c r="M5062" t="s">
        <v>91</v>
      </c>
    </row>
    <row r="5063" spans="1:14" x14ac:dyDescent="0.25">
      <c r="A5063" s="2">
        <v>1</v>
      </c>
      <c r="B5063" s="2">
        <v>2016</v>
      </c>
      <c r="C5063" t="s">
        <v>403</v>
      </c>
      <c r="D5063" t="s">
        <v>169</v>
      </c>
      <c r="E5063" s="2">
        <v>1</v>
      </c>
      <c r="F5063" s="2">
        <v>1</v>
      </c>
      <c r="G5063" t="s">
        <v>304</v>
      </c>
      <c r="H5063" t="s">
        <v>267</v>
      </c>
      <c r="I5063" t="s">
        <v>10</v>
      </c>
      <c r="J5063" t="s">
        <v>93</v>
      </c>
      <c r="K5063" s="3"/>
      <c r="L5063" t="s">
        <v>75</v>
      </c>
      <c r="M5063" t="s">
        <v>94</v>
      </c>
    </row>
    <row r="5064" spans="1:14" x14ac:dyDescent="0.25">
      <c r="A5064" s="2">
        <v>1</v>
      </c>
      <c r="B5064" s="2">
        <v>2016</v>
      </c>
      <c r="C5064" t="s">
        <v>403</v>
      </c>
      <c r="D5064" t="s">
        <v>169</v>
      </c>
      <c r="E5064" s="2">
        <v>1</v>
      </c>
      <c r="F5064" s="2">
        <v>1</v>
      </c>
      <c r="G5064" t="s">
        <v>304</v>
      </c>
      <c r="H5064" t="s">
        <v>267</v>
      </c>
      <c r="I5064" t="s">
        <v>10</v>
      </c>
      <c r="J5064" t="s">
        <v>96</v>
      </c>
      <c r="K5064" s="3"/>
      <c r="L5064" t="s">
        <v>75</v>
      </c>
      <c r="M5064" t="s">
        <v>97</v>
      </c>
    </row>
    <row r="5065" spans="1:14" x14ac:dyDescent="0.25">
      <c r="A5065" s="2">
        <v>1</v>
      </c>
      <c r="B5065" s="2">
        <v>2016</v>
      </c>
      <c r="C5065" t="s">
        <v>403</v>
      </c>
      <c r="D5065" t="s">
        <v>169</v>
      </c>
      <c r="E5065" s="2">
        <v>1</v>
      </c>
      <c r="F5065" s="2">
        <v>1</v>
      </c>
      <c r="G5065" t="s">
        <v>304</v>
      </c>
      <c r="H5065" t="s">
        <v>267</v>
      </c>
      <c r="I5065" t="s">
        <v>10</v>
      </c>
      <c r="J5065" t="s">
        <v>98</v>
      </c>
      <c r="K5065" s="2">
        <v>5</v>
      </c>
      <c r="L5065" t="s">
        <v>85</v>
      </c>
      <c r="M5065" t="s">
        <v>99</v>
      </c>
      <c r="N5065" t="s">
        <v>185</v>
      </c>
    </row>
    <row r="5066" spans="1:14" x14ac:dyDescent="0.25">
      <c r="A5066" s="2">
        <v>1</v>
      </c>
      <c r="B5066" s="2">
        <v>2016</v>
      </c>
      <c r="C5066" t="s">
        <v>403</v>
      </c>
      <c r="D5066" t="s">
        <v>169</v>
      </c>
      <c r="E5066" s="2">
        <v>1</v>
      </c>
      <c r="F5066" s="2">
        <v>1</v>
      </c>
      <c r="G5066" t="s">
        <v>304</v>
      </c>
      <c r="H5066" t="s">
        <v>267</v>
      </c>
      <c r="I5066" t="s">
        <v>10</v>
      </c>
      <c r="J5066" t="s">
        <v>100</v>
      </c>
      <c r="K5066" s="3"/>
      <c r="L5066" t="s">
        <v>61</v>
      </c>
      <c r="M5066" t="s">
        <v>101</v>
      </c>
    </row>
    <row r="5067" spans="1:14" x14ac:dyDescent="0.25">
      <c r="A5067" s="2">
        <v>1</v>
      </c>
      <c r="B5067" s="2">
        <v>2016</v>
      </c>
      <c r="C5067" t="s">
        <v>403</v>
      </c>
      <c r="D5067" t="s">
        <v>169</v>
      </c>
      <c r="E5067" s="2">
        <v>1</v>
      </c>
      <c r="F5067" s="2">
        <v>1</v>
      </c>
      <c r="G5067" t="s">
        <v>304</v>
      </c>
      <c r="H5067" t="s">
        <v>267</v>
      </c>
      <c r="I5067" t="s">
        <v>10</v>
      </c>
      <c r="J5067" t="s">
        <v>102</v>
      </c>
      <c r="K5067" s="3"/>
      <c r="L5067" t="s">
        <v>61</v>
      </c>
      <c r="M5067" t="s">
        <v>103</v>
      </c>
    </row>
    <row r="5068" spans="1:14" x14ac:dyDescent="0.25">
      <c r="A5068" s="2">
        <v>1</v>
      </c>
      <c r="B5068" s="2">
        <v>2016</v>
      </c>
      <c r="C5068" t="s">
        <v>403</v>
      </c>
      <c r="D5068" t="s">
        <v>169</v>
      </c>
      <c r="E5068" s="2">
        <v>1</v>
      </c>
      <c r="F5068" s="2">
        <v>1</v>
      </c>
      <c r="G5068" t="s">
        <v>304</v>
      </c>
      <c r="H5068" t="s">
        <v>267</v>
      </c>
      <c r="I5068" t="s">
        <v>10</v>
      </c>
      <c r="J5068" t="s">
        <v>104</v>
      </c>
      <c r="K5068" s="3"/>
      <c r="L5068" t="s">
        <v>61</v>
      </c>
      <c r="M5068" t="s">
        <v>105</v>
      </c>
    </row>
    <row r="5069" spans="1:14" x14ac:dyDescent="0.25">
      <c r="A5069" s="2">
        <v>1</v>
      </c>
      <c r="B5069" s="2">
        <v>2016</v>
      </c>
      <c r="C5069" t="s">
        <v>403</v>
      </c>
      <c r="D5069" t="s">
        <v>169</v>
      </c>
      <c r="E5069" s="2">
        <v>1</v>
      </c>
      <c r="F5069" s="2">
        <v>1</v>
      </c>
      <c r="G5069" t="s">
        <v>304</v>
      </c>
      <c r="H5069" t="s">
        <v>267</v>
      </c>
      <c r="I5069" t="s">
        <v>10</v>
      </c>
      <c r="J5069" t="s">
        <v>106</v>
      </c>
      <c r="K5069" s="3"/>
      <c r="L5069" t="s">
        <v>61</v>
      </c>
      <c r="M5069" t="s">
        <v>107</v>
      </c>
    </row>
    <row r="5070" spans="1:14" x14ac:dyDescent="0.25">
      <c r="A5070" s="2">
        <v>1</v>
      </c>
      <c r="B5070" s="2">
        <v>2016</v>
      </c>
      <c r="C5070" t="s">
        <v>403</v>
      </c>
      <c r="D5070" t="s">
        <v>169</v>
      </c>
      <c r="E5070" s="2">
        <v>1</v>
      </c>
      <c r="F5070" s="2">
        <v>1</v>
      </c>
      <c r="G5070" t="s">
        <v>304</v>
      </c>
      <c r="H5070" t="s">
        <v>267</v>
      </c>
      <c r="I5070" t="s">
        <v>10</v>
      </c>
      <c r="J5070" t="s">
        <v>108</v>
      </c>
      <c r="K5070" s="3"/>
      <c r="L5070" t="s">
        <v>61</v>
      </c>
      <c r="M5070" t="s">
        <v>109</v>
      </c>
    </row>
    <row r="5071" spans="1:14" x14ac:dyDescent="0.25">
      <c r="A5071" s="2">
        <v>1</v>
      </c>
      <c r="B5071" s="2">
        <v>2016</v>
      </c>
      <c r="C5071" t="s">
        <v>403</v>
      </c>
      <c r="D5071" t="s">
        <v>169</v>
      </c>
      <c r="E5071" s="2">
        <v>1</v>
      </c>
      <c r="F5071" s="2">
        <v>1</v>
      </c>
      <c r="G5071" t="s">
        <v>304</v>
      </c>
      <c r="H5071" t="s">
        <v>267</v>
      </c>
      <c r="I5071" t="s">
        <v>10</v>
      </c>
      <c r="J5071" t="s">
        <v>110</v>
      </c>
      <c r="K5071" s="3"/>
      <c r="L5071" t="s">
        <v>61</v>
      </c>
      <c r="M5071" t="s">
        <v>111</v>
      </c>
    </row>
    <row r="5072" spans="1:14" x14ac:dyDescent="0.25">
      <c r="A5072" s="2">
        <v>1</v>
      </c>
      <c r="B5072" s="2">
        <v>2016</v>
      </c>
      <c r="C5072" t="s">
        <v>403</v>
      </c>
      <c r="D5072" t="s">
        <v>169</v>
      </c>
      <c r="E5072" s="2">
        <v>1</v>
      </c>
      <c r="F5072" s="2">
        <v>1</v>
      </c>
      <c r="G5072" t="s">
        <v>304</v>
      </c>
      <c r="H5072" t="s">
        <v>267</v>
      </c>
      <c r="I5072" t="s">
        <v>10</v>
      </c>
      <c r="J5072" t="s">
        <v>112</v>
      </c>
      <c r="K5072" s="3"/>
      <c r="L5072" t="s">
        <v>61</v>
      </c>
      <c r="M5072" t="s">
        <v>113</v>
      </c>
    </row>
    <row r="5073" spans="1:14" x14ac:dyDescent="0.25">
      <c r="A5073" s="2">
        <v>1</v>
      </c>
      <c r="B5073" s="2">
        <v>2016</v>
      </c>
      <c r="C5073" t="s">
        <v>403</v>
      </c>
      <c r="D5073" t="s">
        <v>169</v>
      </c>
      <c r="E5073" s="2">
        <v>1</v>
      </c>
      <c r="F5073" s="2">
        <v>1</v>
      </c>
      <c r="G5073" t="s">
        <v>304</v>
      </c>
      <c r="H5073" t="s">
        <v>267</v>
      </c>
      <c r="I5073" t="s">
        <v>10</v>
      </c>
      <c r="J5073" t="s">
        <v>114</v>
      </c>
      <c r="K5073" s="3"/>
      <c r="L5073" t="s">
        <v>61</v>
      </c>
      <c r="M5073" t="s">
        <v>115</v>
      </c>
    </row>
    <row r="5074" spans="1:14" x14ac:dyDescent="0.25">
      <c r="A5074" s="2">
        <v>1</v>
      </c>
      <c r="B5074" s="2">
        <v>2016</v>
      </c>
      <c r="C5074" t="s">
        <v>403</v>
      </c>
      <c r="D5074" t="s">
        <v>169</v>
      </c>
      <c r="E5074" s="2">
        <v>1</v>
      </c>
      <c r="F5074" s="2">
        <v>1</v>
      </c>
      <c r="G5074" t="s">
        <v>304</v>
      </c>
      <c r="H5074" t="s">
        <v>267</v>
      </c>
      <c r="I5074" t="s">
        <v>10</v>
      </c>
      <c r="J5074" t="s">
        <v>116</v>
      </c>
      <c r="K5074" s="3"/>
      <c r="L5074" t="s">
        <v>65</v>
      </c>
      <c r="M5074" t="s">
        <v>117</v>
      </c>
    </row>
    <row r="5075" spans="1:14" x14ac:dyDescent="0.25">
      <c r="A5075" s="2">
        <v>1</v>
      </c>
      <c r="B5075" s="2">
        <v>2016</v>
      </c>
      <c r="C5075" t="s">
        <v>403</v>
      </c>
      <c r="D5075" t="s">
        <v>169</v>
      </c>
      <c r="E5075" s="2">
        <v>1</v>
      </c>
      <c r="F5075" s="2">
        <v>1</v>
      </c>
      <c r="G5075" t="s">
        <v>304</v>
      </c>
      <c r="H5075" t="s">
        <v>267</v>
      </c>
      <c r="I5075" t="s">
        <v>10</v>
      </c>
      <c r="J5075" t="s">
        <v>118</v>
      </c>
      <c r="K5075" s="2">
        <v>5</v>
      </c>
      <c r="L5075" t="s">
        <v>55</v>
      </c>
      <c r="M5075" t="s">
        <v>119</v>
      </c>
      <c r="N5075" t="s">
        <v>185</v>
      </c>
    </row>
    <row r="5076" spans="1:14" x14ac:dyDescent="0.25">
      <c r="A5076" s="2">
        <v>1</v>
      </c>
      <c r="B5076" s="2">
        <v>2016</v>
      </c>
      <c r="C5076" t="s">
        <v>403</v>
      </c>
      <c r="D5076" t="s">
        <v>169</v>
      </c>
      <c r="E5076" s="2">
        <v>1</v>
      </c>
      <c r="F5076" s="2">
        <v>1</v>
      </c>
      <c r="G5076" t="s">
        <v>304</v>
      </c>
      <c r="H5076" t="s">
        <v>267</v>
      </c>
      <c r="I5076" t="s">
        <v>10</v>
      </c>
      <c r="J5076" t="s">
        <v>120</v>
      </c>
      <c r="K5076" s="3"/>
      <c r="L5076" t="s">
        <v>65</v>
      </c>
      <c r="M5076" t="s">
        <v>121</v>
      </c>
    </row>
    <row r="5077" spans="1:14" x14ac:dyDescent="0.25">
      <c r="A5077" s="2">
        <v>1</v>
      </c>
      <c r="B5077" s="2">
        <v>2016</v>
      </c>
      <c r="C5077" t="s">
        <v>403</v>
      </c>
      <c r="D5077" t="s">
        <v>169</v>
      </c>
      <c r="E5077" s="2">
        <v>1</v>
      </c>
      <c r="F5077" s="2">
        <v>1</v>
      </c>
      <c r="G5077" t="s">
        <v>304</v>
      </c>
      <c r="H5077" t="s">
        <v>267</v>
      </c>
      <c r="I5077" t="s">
        <v>10</v>
      </c>
      <c r="J5077" t="s">
        <v>122</v>
      </c>
      <c r="K5077" s="2">
        <v>3</v>
      </c>
      <c r="L5077" t="s">
        <v>85</v>
      </c>
      <c r="M5077" t="s">
        <v>123</v>
      </c>
      <c r="N5077" t="s">
        <v>126</v>
      </c>
    </row>
    <row r="5078" spans="1:14" x14ac:dyDescent="0.25">
      <c r="A5078" s="2">
        <v>1</v>
      </c>
      <c r="B5078" s="2">
        <v>2016</v>
      </c>
      <c r="C5078" t="s">
        <v>403</v>
      </c>
      <c r="D5078" t="s">
        <v>169</v>
      </c>
      <c r="E5078" s="2">
        <v>1</v>
      </c>
      <c r="F5078" s="2">
        <v>1</v>
      </c>
      <c r="G5078" t="s">
        <v>304</v>
      </c>
      <c r="H5078" t="s">
        <v>267</v>
      </c>
      <c r="I5078" t="s">
        <v>10</v>
      </c>
      <c r="J5078" t="s">
        <v>124</v>
      </c>
      <c r="K5078" s="2">
        <v>5</v>
      </c>
      <c r="L5078" t="s">
        <v>85</v>
      </c>
      <c r="M5078" t="s">
        <v>125</v>
      </c>
      <c r="N5078" t="s">
        <v>185</v>
      </c>
    </row>
    <row r="5079" spans="1:14" x14ac:dyDescent="0.25">
      <c r="A5079" s="2">
        <v>1</v>
      </c>
      <c r="B5079" s="2">
        <v>2016</v>
      </c>
      <c r="C5079" t="s">
        <v>403</v>
      </c>
      <c r="D5079" t="s">
        <v>169</v>
      </c>
      <c r="E5079" s="2">
        <v>1</v>
      </c>
      <c r="F5079" s="2">
        <v>1</v>
      </c>
      <c r="G5079" t="s">
        <v>304</v>
      </c>
      <c r="H5079" t="s">
        <v>267</v>
      </c>
      <c r="I5079" t="s">
        <v>10</v>
      </c>
      <c r="J5079" t="s">
        <v>127</v>
      </c>
      <c r="K5079" s="2">
        <v>4</v>
      </c>
      <c r="L5079" t="s">
        <v>85</v>
      </c>
      <c r="M5079" t="s">
        <v>128</v>
      </c>
      <c r="N5079" t="s">
        <v>87</v>
      </c>
    </row>
    <row r="5080" spans="1:14" x14ac:dyDescent="0.25">
      <c r="A5080" s="2">
        <v>1</v>
      </c>
      <c r="B5080" s="2">
        <v>2016</v>
      </c>
      <c r="C5080" t="s">
        <v>403</v>
      </c>
      <c r="D5080" t="s">
        <v>169</v>
      </c>
      <c r="E5080" s="2">
        <v>1</v>
      </c>
      <c r="F5080" s="2">
        <v>1</v>
      </c>
      <c r="G5080" t="s">
        <v>304</v>
      </c>
      <c r="H5080" t="s">
        <v>267</v>
      </c>
      <c r="I5080" t="s">
        <v>10</v>
      </c>
      <c r="J5080" t="s">
        <v>129</v>
      </c>
      <c r="K5080" s="2">
        <v>5</v>
      </c>
      <c r="L5080" t="s">
        <v>85</v>
      </c>
      <c r="M5080" t="s">
        <v>130</v>
      </c>
      <c r="N5080" t="s">
        <v>185</v>
      </c>
    </row>
    <row r="5081" spans="1:14" x14ac:dyDescent="0.25">
      <c r="A5081" s="2">
        <v>1</v>
      </c>
      <c r="B5081" s="2">
        <v>2016</v>
      </c>
      <c r="C5081" t="s">
        <v>403</v>
      </c>
      <c r="D5081" t="s">
        <v>169</v>
      </c>
      <c r="E5081" s="2">
        <v>1</v>
      </c>
      <c r="F5081" s="2">
        <v>1</v>
      </c>
      <c r="G5081" t="s">
        <v>304</v>
      </c>
      <c r="H5081" t="s">
        <v>267</v>
      </c>
      <c r="I5081" t="s">
        <v>10</v>
      </c>
      <c r="J5081" t="s">
        <v>131</v>
      </c>
      <c r="K5081" s="2">
        <v>4</v>
      </c>
      <c r="L5081" t="s">
        <v>85</v>
      </c>
      <c r="M5081" t="s">
        <v>132</v>
      </c>
      <c r="N5081" t="s">
        <v>87</v>
      </c>
    </row>
    <row r="5082" spans="1:14" x14ac:dyDescent="0.25">
      <c r="A5082" s="2">
        <v>1</v>
      </c>
      <c r="B5082" s="2">
        <v>2016</v>
      </c>
      <c r="C5082" t="s">
        <v>403</v>
      </c>
      <c r="D5082" t="s">
        <v>169</v>
      </c>
      <c r="E5082" s="2">
        <v>1</v>
      </c>
      <c r="F5082" s="2">
        <v>1</v>
      </c>
      <c r="G5082" t="s">
        <v>304</v>
      </c>
      <c r="H5082" t="s">
        <v>267</v>
      </c>
      <c r="I5082" t="s">
        <v>10</v>
      </c>
      <c r="J5082" t="s">
        <v>133</v>
      </c>
      <c r="K5082" s="3"/>
      <c r="L5082" t="s">
        <v>52</v>
      </c>
      <c r="M5082" t="s">
        <v>134</v>
      </c>
    </row>
    <row r="5083" spans="1:14" x14ac:dyDescent="0.25">
      <c r="A5083" s="2">
        <v>1</v>
      </c>
      <c r="B5083" s="2">
        <v>2016</v>
      </c>
      <c r="C5083" t="s">
        <v>403</v>
      </c>
      <c r="D5083" t="s">
        <v>169</v>
      </c>
      <c r="E5083" s="2">
        <v>1</v>
      </c>
      <c r="F5083" s="2">
        <v>1</v>
      </c>
      <c r="G5083" t="s">
        <v>304</v>
      </c>
      <c r="H5083" t="s">
        <v>267</v>
      </c>
      <c r="I5083" t="s">
        <v>10</v>
      </c>
      <c r="J5083" t="s">
        <v>135</v>
      </c>
      <c r="K5083" s="2">
        <v>4</v>
      </c>
      <c r="L5083" t="s">
        <v>55</v>
      </c>
      <c r="M5083" t="s">
        <v>136</v>
      </c>
      <c r="N5083" t="s">
        <v>57</v>
      </c>
    </row>
    <row r="5084" spans="1:14" x14ac:dyDescent="0.25">
      <c r="A5084" s="2">
        <v>1</v>
      </c>
      <c r="B5084" s="2">
        <v>2016</v>
      </c>
      <c r="C5084" t="s">
        <v>403</v>
      </c>
      <c r="D5084" t="s">
        <v>169</v>
      </c>
      <c r="E5084" s="2">
        <v>1</v>
      </c>
      <c r="F5084" s="2">
        <v>1</v>
      </c>
      <c r="G5084" t="s">
        <v>304</v>
      </c>
      <c r="H5084" t="s">
        <v>267</v>
      </c>
      <c r="I5084" t="s">
        <v>10</v>
      </c>
      <c r="J5084" t="s">
        <v>137</v>
      </c>
      <c r="K5084" s="2">
        <v>4</v>
      </c>
      <c r="L5084" t="s">
        <v>55</v>
      </c>
      <c r="M5084" t="s">
        <v>138</v>
      </c>
      <c r="N5084" t="s">
        <v>57</v>
      </c>
    </row>
    <row r="5085" spans="1:14" x14ac:dyDescent="0.25">
      <c r="A5085" s="2">
        <v>1</v>
      </c>
      <c r="B5085" s="2">
        <v>2016</v>
      </c>
      <c r="C5085" t="s">
        <v>403</v>
      </c>
      <c r="D5085" t="s">
        <v>169</v>
      </c>
      <c r="E5085" s="2">
        <v>1</v>
      </c>
      <c r="F5085" s="2">
        <v>1</v>
      </c>
      <c r="G5085" t="s">
        <v>304</v>
      </c>
      <c r="H5085" t="s">
        <v>267</v>
      </c>
      <c r="I5085" t="s">
        <v>10</v>
      </c>
      <c r="J5085" t="s">
        <v>139</v>
      </c>
      <c r="K5085" s="2">
        <v>4</v>
      </c>
      <c r="L5085" t="s">
        <v>85</v>
      </c>
      <c r="M5085" t="s">
        <v>140</v>
      </c>
      <c r="N5085" t="s">
        <v>87</v>
      </c>
    </row>
    <row r="5086" spans="1:14" x14ac:dyDescent="0.25">
      <c r="A5086" s="2">
        <v>1</v>
      </c>
      <c r="B5086" s="2">
        <v>2016</v>
      </c>
      <c r="C5086" t="s">
        <v>403</v>
      </c>
      <c r="D5086" t="s">
        <v>169</v>
      </c>
      <c r="E5086" s="2">
        <v>1</v>
      </c>
      <c r="F5086" s="2">
        <v>1</v>
      </c>
      <c r="G5086" t="s">
        <v>304</v>
      </c>
      <c r="H5086" t="s">
        <v>267</v>
      </c>
      <c r="I5086" t="s">
        <v>10</v>
      </c>
      <c r="J5086" t="s">
        <v>141</v>
      </c>
      <c r="K5086" s="2">
        <v>5</v>
      </c>
      <c r="L5086" t="s">
        <v>85</v>
      </c>
      <c r="M5086" t="s">
        <v>142</v>
      </c>
      <c r="N5086" t="s">
        <v>185</v>
      </c>
    </row>
    <row r="5087" spans="1:14" x14ac:dyDescent="0.25">
      <c r="A5087" s="2">
        <v>1</v>
      </c>
      <c r="B5087" s="2">
        <v>2016</v>
      </c>
      <c r="C5087" t="s">
        <v>403</v>
      </c>
      <c r="D5087" t="s">
        <v>169</v>
      </c>
      <c r="E5087" s="2">
        <v>1</v>
      </c>
      <c r="F5087" s="2">
        <v>1</v>
      </c>
      <c r="G5087" t="s">
        <v>304</v>
      </c>
      <c r="H5087" t="s">
        <v>267</v>
      </c>
      <c r="I5087" t="s">
        <v>10</v>
      </c>
      <c r="J5087" t="s">
        <v>143</v>
      </c>
      <c r="K5087" s="2">
        <v>4</v>
      </c>
      <c r="L5087" t="s">
        <v>85</v>
      </c>
      <c r="M5087" t="s">
        <v>144</v>
      </c>
      <c r="N5087" t="s">
        <v>87</v>
      </c>
    </row>
    <row r="5088" spans="1:14" x14ac:dyDescent="0.25">
      <c r="A5088" s="2">
        <v>1</v>
      </c>
      <c r="B5088" s="2">
        <v>2016</v>
      </c>
      <c r="C5088" t="s">
        <v>403</v>
      </c>
      <c r="D5088" t="s">
        <v>169</v>
      </c>
      <c r="E5088" s="2">
        <v>1</v>
      </c>
      <c r="F5088" s="2">
        <v>1</v>
      </c>
      <c r="G5088" t="s">
        <v>304</v>
      </c>
      <c r="H5088" t="s">
        <v>267</v>
      </c>
      <c r="I5088" t="s">
        <v>10</v>
      </c>
      <c r="J5088" t="s">
        <v>145</v>
      </c>
      <c r="K5088" s="2">
        <v>5</v>
      </c>
      <c r="L5088" t="s">
        <v>55</v>
      </c>
      <c r="M5088" t="s">
        <v>146</v>
      </c>
      <c r="N5088" t="s">
        <v>185</v>
      </c>
    </row>
    <row r="5089" spans="1:14" x14ac:dyDescent="0.25">
      <c r="A5089" s="2">
        <v>1</v>
      </c>
      <c r="B5089" s="2">
        <v>2016</v>
      </c>
      <c r="C5089" t="s">
        <v>403</v>
      </c>
      <c r="D5089" t="s">
        <v>169</v>
      </c>
      <c r="E5089" s="2">
        <v>1</v>
      </c>
      <c r="F5089" s="2">
        <v>1</v>
      </c>
      <c r="G5089" t="s">
        <v>304</v>
      </c>
      <c r="H5089" t="s">
        <v>267</v>
      </c>
      <c r="I5089" t="s">
        <v>10</v>
      </c>
      <c r="J5089" t="s">
        <v>147</v>
      </c>
      <c r="K5089" s="2">
        <v>5</v>
      </c>
      <c r="L5089" t="s">
        <v>55</v>
      </c>
      <c r="M5089" t="s">
        <v>148</v>
      </c>
      <c r="N5089" t="s">
        <v>185</v>
      </c>
    </row>
    <row r="5090" spans="1:14" x14ac:dyDescent="0.25">
      <c r="A5090" s="2">
        <v>1</v>
      </c>
      <c r="B5090" s="2">
        <v>2016</v>
      </c>
      <c r="C5090" t="s">
        <v>403</v>
      </c>
      <c r="D5090" t="s">
        <v>169</v>
      </c>
      <c r="E5090" s="2">
        <v>1</v>
      </c>
      <c r="F5090" s="2">
        <v>1</v>
      </c>
      <c r="G5090" t="s">
        <v>304</v>
      </c>
      <c r="H5090" t="s">
        <v>267</v>
      </c>
      <c r="I5090" t="s">
        <v>10</v>
      </c>
      <c r="J5090" t="s">
        <v>149</v>
      </c>
      <c r="K5090" s="2">
        <v>5</v>
      </c>
      <c r="L5090" t="s">
        <v>55</v>
      </c>
      <c r="M5090" t="s">
        <v>150</v>
      </c>
      <c r="N5090" t="s">
        <v>185</v>
      </c>
    </row>
    <row r="5091" spans="1:14" x14ac:dyDescent="0.25">
      <c r="A5091" s="2">
        <v>1</v>
      </c>
      <c r="B5091" s="2">
        <v>2016</v>
      </c>
      <c r="C5091" t="s">
        <v>403</v>
      </c>
      <c r="D5091" t="s">
        <v>169</v>
      </c>
      <c r="E5091" s="2">
        <v>1</v>
      </c>
      <c r="F5091" s="2">
        <v>1</v>
      </c>
      <c r="G5091" t="s">
        <v>304</v>
      </c>
      <c r="H5091" t="s">
        <v>267</v>
      </c>
      <c r="I5091" t="s">
        <v>10</v>
      </c>
      <c r="J5091" t="s">
        <v>151</v>
      </c>
      <c r="K5091" s="3"/>
      <c r="L5091" t="s">
        <v>52</v>
      </c>
      <c r="M5091" t="s">
        <v>152</v>
      </c>
    </row>
    <row r="5092" spans="1:14" x14ac:dyDescent="0.25">
      <c r="A5092" s="2">
        <v>1</v>
      </c>
      <c r="B5092" s="2">
        <v>2016</v>
      </c>
      <c r="C5092" t="s">
        <v>403</v>
      </c>
      <c r="D5092" t="s">
        <v>169</v>
      </c>
      <c r="E5092" s="2">
        <v>1</v>
      </c>
      <c r="F5092" s="2">
        <v>1</v>
      </c>
      <c r="G5092" t="s">
        <v>304</v>
      </c>
      <c r="H5092" t="s">
        <v>267</v>
      </c>
      <c r="I5092" t="s">
        <v>10</v>
      </c>
      <c r="J5092" t="s">
        <v>153</v>
      </c>
      <c r="K5092" s="3"/>
      <c r="L5092" t="s">
        <v>75</v>
      </c>
      <c r="M5092" t="s">
        <v>154</v>
      </c>
    </row>
    <row r="5093" spans="1:14" x14ac:dyDescent="0.25">
      <c r="A5093" s="2">
        <v>1</v>
      </c>
      <c r="B5093" s="2">
        <v>2016</v>
      </c>
      <c r="C5093" t="s">
        <v>403</v>
      </c>
      <c r="D5093" t="s">
        <v>169</v>
      </c>
      <c r="E5093" s="2">
        <v>1</v>
      </c>
      <c r="F5093" s="2">
        <v>1</v>
      </c>
      <c r="G5093" t="s">
        <v>304</v>
      </c>
      <c r="H5093" t="s">
        <v>267</v>
      </c>
      <c r="I5093" t="s">
        <v>10</v>
      </c>
      <c r="J5093" t="s">
        <v>156</v>
      </c>
      <c r="K5093" s="3"/>
      <c r="L5093" t="s">
        <v>75</v>
      </c>
      <c r="M5093" t="s">
        <v>157</v>
      </c>
    </row>
    <row r="5094" spans="1:14" x14ac:dyDescent="0.25">
      <c r="A5094" s="2">
        <v>1</v>
      </c>
      <c r="B5094" s="2">
        <v>2016</v>
      </c>
      <c r="C5094" t="s">
        <v>403</v>
      </c>
      <c r="D5094" t="s">
        <v>169</v>
      </c>
      <c r="E5094" s="2">
        <v>1</v>
      </c>
      <c r="F5094" s="2">
        <v>1</v>
      </c>
      <c r="G5094" t="s">
        <v>304</v>
      </c>
      <c r="H5094" t="s">
        <v>267</v>
      </c>
      <c r="I5094" t="s">
        <v>10</v>
      </c>
      <c r="J5094" t="s">
        <v>159</v>
      </c>
      <c r="K5094" s="3"/>
      <c r="L5094" t="s">
        <v>52</v>
      </c>
      <c r="M5094" t="s">
        <v>160</v>
      </c>
    </row>
    <row r="5095" spans="1:14" x14ac:dyDescent="0.25">
      <c r="A5095" s="2">
        <v>1</v>
      </c>
      <c r="B5095" s="2">
        <v>2016</v>
      </c>
      <c r="C5095" t="s">
        <v>403</v>
      </c>
      <c r="D5095" t="s">
        <v>169</v>
      </c>
      <c r="E5095" s="2">
        <v>1</v>
      </c>
      <c r="F5095" s="2">
        <v>1</v>
      </c>
      <c r="G5095" t="s">
        <v>304</v>
      </c>
      <c r="H5095" t="s">
        <v>267</v>
      </c>
      <c r="I5095" t="s">
        <v>10</v>
      </c>
      <c r="J5095" t="s">
        <v>161</v>
      </c>
      <c r="K5095" s="3"/>
      <c r="L5095" t="s">
        <v>52</v>
      </c>
      <c r="M5095" t="s">
        <v>162</v>
      </c>
    </row>
    <row r="5096" spans="1:14" x14ac:dyDescent="0.25">
      <c r="A5096" s="2">
        <v>1</v>
      </c>
      <c r="B5096" s="2">
        <v>2016</v>
      </c>
      <c r="C5096" t="s">
        <v>403</v>
      </c>
      <c r="D5096" t="s">
        <v>169</v>
      </c>
      <c r="E5096" s="2">
        <v>1</v>
      </c>
      <c r="F5096" s="2">
        <v>1</v>
      </c>
      <c r="G5096" t="s">
        <v>304</v>
      </c>
      <c r="H5096" t="s">
        <v>267</v>
      </c>
      <c r="I5096" t="s">
        <v>10</v>
      </c>
      <c r="J5096" t="s">
        <v>163</v>
      </c>
      <c r="K5096" s="3"/>
      <c r="L5096" t="s">
        <v>52</v>
      </c>
      <c r="M5096" t="s">
        <v>164</v>
      </c>
    </row>
    <row r="5097" spans="1:14" x14ac:dyDescent="0.25">
      <c r="A5097" s="2">
        <v>1</v>
      </c>
      <c r="B5097" s="2">
        <v>2016</v>
      </c>
      <c r="C5097" t="s">
        <v>403</v>
      </c>
      <c r="D5097" t="s">
        <v>169</v>
      </c>
      <c r="E5097" s="2">
        <v>1</v>
      </c>
      <c r="F5097" s="2">
        <v>1</v>
      </c>
      <c r="G5097" t="s">
        <v>304</v>
      </c>
      <c r="H5097" t="s">
        <v>267</v>
      </c>
      <c r="I5097" t="s">
        <v>10</v>
      </c>
      <c r="J5097" t="s">
        <v>166</v>
      </c>
      <c r="K5097" s="2">
        <v>4</v>
      </c>
      <c r="L5097" t="s">
        <v>55</v>
      </c>
      <c r="M5097" t="s">
        <v>167</v>
      </c>
      <c r="N5097" t="s">
        <v>57</v>
      </c>
    </row>
    <row r="5098" spans="1:14" x14ac:dyDescent="0.25">
      <c r="A5098" s="2">
        <v>1</v>
      </c>
      <c r="B5098" s="2">
        <v>2016</v>
      </c>
      <c r="C5098" t="s">
        <v>404</v>
      </c>
      <c r="D5098" t="s">
        <v>204</v>
      </c>
      <c r="E5098" s="2">
        <v>1</v>
      </c>
      <c r="F5098" s="2">
        <v>0</v>
      </c>
      <c r="G5098" t="s">
        <v>284</v>
      </c>
      <c r="H5098" t="s">
        <v>261</v>
      </c>
      <c r="I5098" t="s">
        <v>10</v>
      </c>
      <c r="J5098" t="s">
        <v>51</v>
      </c>
      <c r="K5098" s="3"/>
      <c r="L5098" t="s">
        <v>52</v>
      </c>
      <c r="M5098" t="s">
        <v>53</v>
      </c>
    </row>
    <row r="5099" spans="1:14" x14ac:dyDescent="0.25">
      <c r="A5099" s="2">
        <v>1</v>
      </c>
      <c r="B5099" s="2">
        <v>2016</v>
      </c>
      <c r="C5099" t="s">
        <v>404</v>
      </c>
      <c r="D5099" t="s">
        <v>204</v>
      </c>
      <c r="E5099" s="2">
        <v>1</v>
      </c>
      <c r="F5099" s="2">
        <v>0</v>
      </c>
      <c r="G5099" t="s">
        <v>284</v>
      </c>
      <c r="H5099" t="s">
        <v>261</v>
      </c>
      <c r="I5099" t="s">
        <v>10</v>
      </c>
      <c r="J5099" t="s">
        <v>54</v>
      </c>
      <c r="K5099" s="2">
        <v>3</v>
      </c>
      <c r="L5099" t="s">
        <v>55</v>
      </c>
      <c r="M5099" t="s">
        <v>56</v>
      </c>
      <c r="N5099" t="s">
        <v>178</v>
      </c>
    </row>
    <row r="5100" spans="1:14" x14ac:dyDescent="0.25">
      <c r="A5100" s="2">
        <v>1</v>
      </c>
      <c r="B5100" s="2">
        <v>2016</v>
      </c>
      <c r="C5100" t="s">
        <v>404</v>
      </c>
      <c r="D5100" t="s">
        <v>204</v>
      </c>
      <c r="E5100" s="2">
        <v>1</v>
      </c>
      <c r="F5100" s="2">
        <v>0</v>
      </c>
      <c r="G5100" t="s">
        <v>284</v>
      </c>
      <c r="H5100" t="s">
        <v>261</v>
      </c>
      <c r="I5100" t="s">
        <v>10</v>
      </c>
      <c r="J5100" t="s">
        <v>58</v>
      </c>
      <c r="K5100" s="2">
        <v>3</v>
      </c>
      <c r="L5100" t="s">
        <v>55</v>
      </c>
      <c r="M5100" t="s">
        <v>59</v>
      </c>
      <c r="N5100" t="s">
        <v>178</v>
      </c>
    </row>
    <row r="5101" spans="1:14" x14ac:dyDescent="0.25">
      <c r="A5101" s="2">
        <v>1</v>
      </c>
      <c r="B5101" s="2">
        <v>2016</v>
      </c>
      <c r="C5101" t="s">
        <v>404</v>
      </c>
      <c r="D5101" t="s">
        <v>204</v>
      </c>
      <c r="E5101" s="2">
        <v>1</v>
      </c>
      <c r="F5101" s="2">
        <v>0</v>
      </c>
      <c r="G5101" t="s">
        <v>284</v>
      </c>
      <c r="H5101" t="s">
        <v>261</v>
      </c>
      <c r="I5101" t="s">
        <v>10</v>
      </c>
      <c r="J5101" t="s">
        <v>60</v>
      </c>
      <c r="K5101" s="2">
        <v>2</v>
      </c>
      <c r="L5101" t="s">
        <v>61</v>
      </c>
      <c r="M5101" t="s">
        <v>62</v>
      </c>
      <c r="N5101" t="s">
        <v>63</v>
      </c>
    </row>
    <row r="5102" spans="1:14" x14ac:dyDescent="0.25">
      <c r="A5102" s="2">
        <v>1</v>
      </c>
      <c r="B5102" s="2">
        <v>2016</v>
      </c>
      <c r="C5102" t="s">
        <v>404</v>
      </c>
      <c r="D5102" t="s">
        <v>204</v>
      </c>
      <c r="E5102" s="2">
        <v>1</v>
      </c>
      <c r="F5102" s="2">
        <v>0</v>
      </c>
      <c r="G5102" t="s">
        <v>284</v>
      </c>
      <c r="H5102" t="s">
        <v>261</v>
      </c>
      <c r="I5102" t="s">
        <v>10</v>
      </c>
      <c r="J5102" t="s">
        <v>64</v>
      </c>
      <c r="K5102" s="2">
        <v>2</v>
      </c>
      <c r="L5102" t="s">
        <v>65</v>
      </c>
      <c r="M5102" t="s">
        <v>66</v>
      </c>
      <c r="N5102" t="s">
        <v>186</v>
      </c>
    </row>
    <row r="5103" spans="1:14" x14ac:dyDescent="0.25">
      <c r="A5103" s="2">
        <v>1</v>
      </c>
      <c r="B5103" s="2">
        <v>2016</v>
      </c>
      <c r="C5103" t="s">
        <v>404</v>
      </c>
      <c r="D5103" t="s">
        <v>204</v>
      </c>
      <c r="E5103" s="2">
        <v>1</v>
      </c>
      <c r="F5103" s="2">
        <v>0</v>
      </c>
      <c r="G5103" t="s">
        <v>284</v>
      </c>
      <c r="H5103" t="s">
        <v>261</v>
      </c>
      <c r="I5103" t="s">
        <v>10</v>
      </c>
      <c r="J5103" t="s">
        <v>68</v>
      </c>
      <c r="K5103" s="2">
        <v>4</v>
      </c>
      <c r="L5103" t="s">
        <v>65</v>
      </c>
      <c r="M5103" t="s">
        <v>69</v>
      </c>
      <c r="N5103" t="s">
        <v>185</v>
      </c>
    </row>
    <row r="5104" spans="1:14" x14ac:dyDescent="0.25">
      <c r="A5104" s="2">
        <v>1</v>
      </c>
      <c r="B5104" s="2">
        <v>2016</v>
      </c>
      <c r="C5104" t="s">
        <v>404</v>
      </c>
      <c r="D5104" t="s">
        <v>204</v>
      </c>
      <c r="E5104" s="2">
        <v>1</v>
      </c>
      <c r="F5104" s="2">
        <v>0</v>
      </c>
      <c r="G5104" t="s">
        <v>284</v>
      </c>
      <c r="H5104" t="s">
        <v>261</v>
      </c>
      <c r="I5104" t="s">
        <v>10</v>
      </c>
      <c r="J5104" t="s">
        <v>70</v>
      </c>
      <c r="K5104" s="2">
        <v>1</v>
      </c>
      <c r="L5104" t="s">
        <v>65</v>
      </c>
      <c r="M5104" t="s">
        <v>71</v>
      </c>
      <c r="N5104" t="s">
        <v>230</v>
      </c>
    </row>
    <row r="5105" spans="1:14" x14ac:dyDescent="0.25">
      <c r="A5105" s="2">
        <v>1</v>
      </c>
      <c r="B5105" s="2">
        <v>2016</v>
      </c>
      <c r="C5105" t="s">
        <v>404</v>
      </c>
      <c r="D5105" t="s">
        <v>204</v>
      </c>
      <c r="E5105" s="2">
        <v>1</v>
      </c>
      <c r="F5105" s="2">
        <v>0</v>
      </c>
      <c r="G5105" t="s">
        <v>284</v>
      </c>
      <c r="H5105" t="s">
        <v>261</v>
      </c>
      <c r="I5105" t="s">
        <v>10</v>
      </c>
      <c r="J5105" t="s">
        <v>72</v>
      </c>
      <c r="K5105" s="3"/>
      <c r="L5105" t="s">
        <v>52</v>
      </c>
      <c r="M5105" t="s">
        <v>73</v>
      </c>
    </row>
    <row r="5106" spans="1:14" x14ac:dyDescent="0.25">
      <c r="A5106" s="2">
        <v>1</v>
      </c>
      <c r="B5106" s="2">
        <v>2016</v>
      </c>
      <c r="C5106" t="s">
        <v>404</v>
      </c>
      <c r="D5106" t="s">
        <v>204</v>
      </c>
      <c r="E5106" s="2">
        <v>1</v>
      </c>
      <c r="F5106" s="2">
        <v>0</v>
      </c>
      <c r="G5106" t="s">
        <v>284</v>
      </c>
      <c r="H5106" t="s">
        <v>261</v>
      </c>
      <c r="I5106" t="s">
        <v>10</v>
      </c>
      <c r="J5106" t="s">
        <v>74</v>
      </c>
      <c r="K5106" s="2">
        <v>1</v>
      </c>
      <c r="L5106" t="s">
        <v>75</v>
      </c>
      <c r="M5106" t="s">
        <v>76</v>
      </c>
      <c r="N5106" t="s">
        <v>77</v>
      </c>
    </row>
    <row r="5107" spans="1:14" x14ac:dyDescent="0.25">
      <c r="A5107" s="2">
        <v>1</v>
      </c>
      <c r="B5107" s="2">
        <v>2016</v>
      </c>
      <c r="C5107" t="s">
        <v>404</v>
      </c>
      <c r="D5107" t="s">
        <v>204</v>
      </c>
      <c r="E5107" s="2">
        <v>1</v>
      </c>
      <c r="F5107" s="2">
        <v>0</v>
      </c>
      <c r="G5107" t="s">
        <v>284</v>
      </c>
      <c r="H5107" t="s">
        <v>261</v>
      </c>
      <c r="I5107" t="s">
        <v>10</v>
      </c>
      <c r="J5107" t="s">
        <v>78</v>
      </c>
      <c r="K5107" s="2">
        <v>2</v>
      </c>
      <c r="L5107" t="s">
        <v>75</v>
      </c>
      <c r="M5107" t="s">
        <v>79</v>
      </c>
      <c r="N5107" t="s">
        <v>255</v>
      </c>
    </row>
    <row r="5108" spans="1:14" x14ac:dyDescent="0.25">
      <c r="A5108" s="2">
        <v>1</v>
      </c>
      <c r="B5108" s="2">
        <v>2016</v>
      </c>
      <c r="C5108" t="s">
        <v>404</v>
      </c>
      <c r="D5108" t="s">
        <v>204</v>
      </c>
      <c r="E5108" s="2">
        <v>1</v>
      </c>
      <c r="F5108" s="2">
        <v>0</v>
      </c>
      <c r="G5108" t="s">
        <v>284</v>
      </c>
      <c r="H5108" t="s">
        <v>261</v>
      </c>
      <c r="I5108" t="s">
        <v>10</v>
      </c>
      <c r="J5108" t="s">
        <v>81</v>
      </c>
      <c r="K5108" s="3"/>
      <c r="L5108" t="s">
        <v>75</v>
      </c>
      <c r="M5108" t="s">
        <v>82</v>
      </c>
    </row>
    <row r="5109" spans="1:14" x14ac:dyDescent="0.25">
      <c r="A5109" s="2">
        <v>1</v>
      </c>
      <c r="B5109" s="2">
        <v>2016</v>
      </c>
      <c r="C5109" t="s">
        <v>404</v>
      </c>
      <c r="D5109" t="s">
        <v>204</v>
      </c>
      <c r="E5109" s="2">
        <v>1</v>
      </c>
      <c r="F5109" s="2">
        <v>0</v>
      </c>
      <c r="G5109" t="s">
        <v>284</v>
      </c>
      <c r="H5109" t="s">
        <v>261</v>
      </c>
      <c r="I5109" t="s">
        <v>10</v>
      </c>
      <c r="J5109" t="s">
        <v>84</v>
      </c>
      <c r="K5109" s="2">
        <v>2</v>
      </c>
      <c r="L5109" t="s">
        <v>85</v>
      </c>
      <c r="M5109" t="s">
        <v>86</v>
      </c>
      <c r="N5109" t="s">
        <v>176</v>
      </c>
    </row>
    <row r="5110" spans="1:14" x14ac:dyDescent="0.25">
      <c r="A5110" s="2">
        <v>1</v>
      </c>
      <c r="B5110" s="2">
        <v>2016</v>
      </c>
      <c r="C5110" t="s">
        <v>404</v>
      </c>
      <c r="D5110" t="s">
        <v>204</v>
      </c>
      <c r="E5110" s="2">
        <v>1</v>
      </c>
      <c r="F5110" s="2">
        <v>0</v>
      </c>
      <c r="G5110" t="s">
        <v>284</v>
      </c>
      <c r="H5110" t="s">
        <v>261</v>
      </c>
      <c r="I5110" t="s">
        <v>10</v>
      </c>
      <c r="J5110" t="s">
        <v>88</v>
      </c>
      <c r="K5110" s="2">
        <v>3</v>
      </c>
      <c r="L5110" t="s">
        <v>85</v>
      </c>
      <c r="M5110" t="s">
        <v>89</v>
      </c>
      <c r="N5110" t="s">
        <v>126</v>
      </c>
    </row>
    <row r="5111" spans="1:14" x14ac:dyDescent="0.25">
      <c r="A5111" s="2">
        <v>1</v>
      </c>
      <c r="B5111" s="2">
        <v>2016</v>
      </c>
      <c r="C5111" t="s">
        <v>404</v>
      </c>
      <c r="D5111" t="s">
        <v>204</v>
      </c>
      <c r="E5111" s="2">
        <v>1</v>
      </c>
      <c r="F5111" s="2">
        <v>0</v>
      </c>
      <c r="G5111" t="s">
        <v>284</v>
      </c>
      <c r="H5111" t="s">
        <v>261</v>
      </c>
      <c r="I5111" t="s">
        <v>10</v>
      </c>
      <c r="J5111" t="s">
        <v>90</v>
      </c>
      <c r="K5111" s="2">
        <v>4</v>
      </c>
      <c r="L5111" t="s">
        <v>75</v>
      </c>
      <c r="M5111" t="s">
        <v>91</v>
      </c>
      <c r="N5111" t="s">
        <v>92</v>
      </c>
    </row>
    <row r="5112" spans="1:14" x14ac:dyDescent="0.25">
      <c r="A5112" s="2">
        <v>1</v>
      </c>
      <c r="B5112" s="2">
        <v>2016</v>
      </c>
      <c r="C5112" t="s">
        <v>404</v>
      </c>
      <c r="D5112" t="s">
        <v>204</v>
      </c>
      <c r="E5112" s="2">
        <v>1</v>
      </c>
      <c r="F5112" s="2">
        <v>0</v>
      </c>
      <c r="G5112" t="s">
        <v>284</v>
      </c>
      <c r="H5112" t="s">
        <v>261</v>
      </c>
      <c r="I5112" t="s">
        <v>10</v>
      </c>
      <c r="J5112" t="s">
        <v>93</v>
      </c>
      <c r="K5112" s="2">
        <v>2</v>
      </c>
      <c r="L5112" t="s">
        <v>75</v>
      </c>
      <c r="M5112" t="s">
        <v>94</v>
      </c>
      <c r="N5112" t="s">
        <v>176</v>
      </c>
    </row>
    <row r="5113" spans="1:14" x14ac:dyDescent="0.25">
      <c r="A5113" s="2">
        <v>1</v>
      </c>
      <c r="B5113" s="2">
        <v>2016</v>
      </c>
      <c r="C5113" t="s">
        <v>404</v>
      </c>
      <c r="D5113" t="s">
        <v>204</v>
      </c>
      <c r="E5113" s="2">
        <v>1</v>
      </c>
      <c r="F5113" s="2">
        <v>0</v>
      </c>
      <c r="G5113" t="s">
        <v>284</v>
      </c>
      <c r="H5113" t="s">
        <v>261</v>
      </c>
      <c r="I5113" t="s">
        <v>10</v>
      </c>
      <c r="J5113" t="s">
        <v>96</v>
      </c>
      <c r="K5113" s="2">
        <v>3</v>
      </c>
      <c r="L5113" t="s">
        <v>75</v>
      </c>
      <c r="M5113" t="s">
        <v>97</v>
      </c>
      <c r="N5113" t="s">
        <v>95</v>
      </c>
    </row>
    <row r="5114" spans="1:14" x14ac:dyDescent="0.25">
      <c r="A5114" s="2">
        <v>1</v>
      </c>
      <c r="B5114" s="2">
        <v>2016</v>
      </c>
      <c r="C5114" t="s">
        <v>404</v>
      </c>
      <c r="D5114" t="s">
        <v>204</v>
      </c>
      <c r="E5114" s="2">
        <v>1</v>
      </c>
      <c r="F5114" s="2">
        <v>0</v>
      </c>
      <c r="G5114" t="s">
        <v>284</v>
      </c>
      <c r="H5114" t="s">
        <v>261</v>
      </c>
      <c r="I5114" t="s">
        <v>10</v>
      </c>
      <c r="J5114" t="s">
        <v>98</v>
      </c>
      <c r="K5114" s="2">
        <v>4</v>
      </c>
      <c r="L5114" t="s">
        <v>85</v>
      </c>
      <c r="M5114" t="s">
        <v>99</v>
      </c>
      <c r="N5114" t="s">
        <v>87</v>
      </c>
    </row>
    <row r="5115" spans="1:14" x14ac:dyDescent="0.25">
      <c r="A5115" s="2">
        <v>1</v>
      </c>
      <c r="B5115" s="2">
        <v>2016</v>
      </c>
      <c r="C5115" t="s">
        <v>404</v>
      </c>
      <c r="D5115" t="s">
        <v>204</v>
      </c>
      <c r="E5115" s="2">
        <v>1</v>
      </c>
      <c r="F5115" s="2">
        <v>0</v>
      </c>
      <c r="G5115" t="s">
        <v>284</v>
      </c>
      <c r="H5115" t="s">
        <v>261</v>
      </c>
      <c r="I5115" t="s">
        <v>10</v>
      </c>
      <c r="J5115" t="s">
        <v>100</v>
      </c>
      <c r="K5115" s="3"/>
      <c r="L5115" t="s">
        <v>61</v>
      </c>
      <c r="M5115" t="s">
        <v>101</v>
      </c>
    </row>
    <row r="5116" spans="1:14" x14ac:dyDescent="0.25">
      <c r="A5116" s="2">
        <v>1</v>
      </c>
      <c r="B5116" s="2">
        <v>2016</v>
      </c>
      <c r="C5116" t="s">
        <v>404</v>
      </c>
      <c r="D5116" t="s">
        <v>204</v>
      </c>
      <c r="E5116" s="2">
        <v>1</v>
      </c>
      <c r="F5116" s="2">
        <v>0</v>
      </c>
      <c r="G5116" t="s">
        <v>284</v>
      </c>
      <c r="H5116" t="s">
        <v>261</v>
      </c>
      <c r="I5116" t="s">
        <v>10</v>
      </c>
      <c r="J5116" t="s">
        <v>102</v>
      </c>
      <c r="K5116" s="3"/>
      <c r="L5116" t="s">
        <v>61</v>
      </c>
      <c r="M5116" t="s">
        <v>103</v>
      </c>
    </row>
    <row r="5117" spans="1:14" x14ac:dyDescent="0.25">
      <c r="A5117" s="2">
        <v>1</v>
      </c>
      <c r="B5117" s="2">
        <v>2016</v>
      </c>
      <c r="C5117" t="s">
        <v>404</v>
      </c>
      <c r="D5117" t="s">
        <v>204</v>
      </c>
      <c r="E5117" s="2">
        <v>1</v>
      </c>
      <c r="F5117" s="2">
        <v>0</v>
      </c>
      <c r="G5117" t="s">
        <v>284</v>
      </c>
      <c r="H5117" t="s">
        <v>261</v>
      </c>
      <c r="I5117" t="s">
        <v>10</v>
      </c>
      <c r="J5117" t="s">
        <v>104</v>
      </c>
      <c r="K5117" s="3"/>
      <c r="L5117" t="s">
        <v>61</v>
      </c>
      <c r="M5117" t="s">
        <v>105</v>
      </c>
    </row>
    <row r="5118" spans="1:14" x14ac:dyDescent="0.25">
      <c r="A5118" s="2">
        <v>1</v>
      </c>
      <c r="B5118" s="2">
        <v>2016</v>
      </c>
      <c r="C5118" t="s">
        <v>404</v>
      </c>
      <c r="D5118" t="s">
        <v>204</v>
      </c>
      <c r="E5118" s="2">
        <v>1</v>
      </c>
      <c r="F5118" s="2">
        <v>0</v>
      </c>
      <c r="G5118" t="s">
        <v>284</v>
      </c>
      <c r="H5118" t="s">
        <v>261</v>
      </c>
      <c r="I5118" t="s">
        <v>10</v>
      </c>
      <c r="J5118" t="s">
        <v>106</v>
      </c>
      <c r="K5118" s="3"/>
      <c r="L5118" t="s">
        <v>61</v>
      </c>
      <c r="M5118" t="s">
        <v>107</v>
      </c>
    </row>
    <row r="5119" spans="1:14" x14ac:dyDescent="0.25">
      <c r="A5119" s="2">
        <v>1</v>
      </c>
      <c r="B5119" s="2">
        <v>2016</v>
      </c>
      <c r="C5119" t="s">
        <v>404</v>
      </c>
      <c r="D5119" t="s">
        <v>204</v>
      </c>
      <c r="E5119" s="2">
        <v>1</v>
      </c>
      <c r="F5119" s="2">
        <v>0</v>
      </c>
      <c r="G5119" t="s">
        <v>284</v>
      </c>
      <c r="H5119" t="s">
        <v>261</v>
      </c>
      <c r="I5119" t="s">
        <v>10</v>
      </c>
      <c r="J5119" t="s">
        <v>108</v>
      </c>
      <c r="K5119" s="3"/>
      <c r="L5119" t="s">
        <v>61</v>
      </c>
      <c r="M5119" t="s">
        <v>109</v>
      </c>
    </row>
    <row r="5120" spans="1:14" x14ac:dyDescent="0.25">
      <c r="A5120" s="2">
        <v>1</v>
      </c>
      <c r="B5120" s="2">
        <v>2016</v>
      </c>
      <c r="C5120" t="s">
        <v>404</v>
      </c>
      <c r="D5120" t="s">
        <v>204</v>
      </c>
      <c r="E5120" s="2">
        <v>1</v>
      </c>
      <c r="F5120" s="2">
        <v>0</v>
      </c>
      <c r="G5120" t="s">
        <v>284</v>
      </c>
      <c r="H5120" t="s">
        <v>261</v>
      </c>
      <c r="I5120" t="s">
        <v>10</v>
      </c>
      <c r="J5120" t="s">
        <v>110</v>
      </c>
      <c r="K5120" s="3"/>
      <c r="L5120" t="s">
        <v>61</v>
      </c>
      <c r="M5120" t="s">
        <v>111</v>
      </c>
    </row>
    <row r="5121" spans="1:14" x14ac:dyDescent="0.25">
      <c r="A5121" s="2">
        <v>1</v>
      </c>
      <c r="B5121" s="2">
        <v>2016</v>
      </c>
      <c r="C5121" t="s">
        <v>404</v>
      </c>
      <c r="D5121" t="s">
        <v>204</v>
      </c>
      <c r="E5121" s="2">
        <v>1</v>
      </c>
      <c r="F5121" s="2">
        <v>0</v>
      </c>
      <c r="G5121" t="s">
        <v>284</v>
      </c>
      <c r="H5121" t="s">
        <v>261</v>
      </c>
      <c r="I5121" t="s">
        <v>10</v>
      </c>
      <c r="J5121" t="s">
        <v>112</v>
      </c>
      <c r="K5121" s="3"/>
      <c r="L5121" t="s">
        <v>61</v>
      </c>
      <c r="M5121" t="s">
        <v>113</v>
      </c>
    </row>
    <row r="5122" spans="1:14" x14ac:dyDescent="0.25">
      <c r="A5122" s="2">
        <v>1</v>
      </c>
      <c r="B5122" s="2">
        <v>2016</v>
      </c>
      <c r="C5122" t="s">
        <v>404</v>
      </c>
      <c r="D5122" t="s">
        <v>204</v>
      </c>
      <c r="E5122" s="2">
        <v>1</v>
      </c>
      <c r="F5122" s="2">
        <v>0</v>
      </c>
      <c r="G5122" t="s">
        <v>284</v>
      </c>
      <c r="H5122" t="s">
        <v>261</v>
      </c>
      <c r="I5122" t="s">
        <v>10</v>
      </c>
      <c r="J5122" t="s">
        <v>114</v>
      </c>
      <c r="K5122" s="3"/>
      <c r="L5122" t="s">
        <v>61</v>
      </c>
      <c r="M5122" t="s">
        <v>115</v>
      </c>
    </row>
    <row r="5123" spans="1:14" x14ac:dyDescent="0.25">
      <c r="A5123" s="2">
        <v>1</v>
      </c>
      <c r="B5123" s="2">
        <v>2016</v>
      </c>
      <c r="C5123" t="s">
        <v>404</v>
      </c>
      <c r="D5123" t="s">
        <v>204</v>
      </c>
      <c r="E5123" s="2">
        <v>1</v>
      </c>
      <c r="F5123" s="2">
        <v>0</v>
      </c>
      <c r="G5123" t="s">
        <v>284</v>
      </c>
      <c r="H5123" t="s">
        <v>261</v>
      </c>
      <c r="I5123" t="s">
        <v>10</v>
      </c>
      <c r="J5123" t="s">
        <v>116</v>
      </c>
      <c r="K5123" s="2">
        <v>1</v>
      </c>
      <c r="L5123" t="s">
        <v>65</v>
      </c>
      <c r="M5123" t="s">
        <v>117</v>
      </c>
      <c r="N5123" t="s">
        <v>230</v>
      </c>
    </row>
    <row r="5124" spans="1:14" x14ac:dyDescent="0.25">
      <c r="A5124" s="2">
        <v>1</v>
      </c>
      <c r="B5124" s="2">
        <v>2016</v>
      </c>
      <c r="C5124" t="s">
        <v>404</v>
      </c>
      <c r="D5124" t="s">
        <v>204</v>
      </c>
      <c r="E5124" s="2">
        <v>1</v>
      </c>
      <c r="F5124" s="2">
        <v>0</v>
      </c>
      <c r="G5124" t="s">
        <v>284</v>
      </c>
      <c r="H5124" t="s">
        <v>261</v>
      </c>
      <c r="I5124" t="s">
        <v>10</v>
      </c>
      <c r="J5124" t="s">
        <v>118</v>
      </c>
      <c r="K5124" s="2">
        <v>2</v>
      </c>
      <c r="L5124" t="s">
        <v>55</v>
      </c>
      <c r="M5124" t="s">
        <v>119</v>
      </c>
      <c r="N5124" t="s">
        <v>187</v>
      </c>
    </row>
    <row r="5125" spans="1:14" x14ac:dyDescent="0.25">
      <c r="A5125" s="2">
        <v>1</v>
      </c>
      <c r="B5125" s="2">
        <v>2016</v>
      </c>
      <c r="C5125" t="s">
        <v>404</v>
      </c>
      <c r="D5125" t="s">
        <v>204</v>
      </c>
      <c r="E5125" s="2">
        <v>1</v>
      </c>
      <c r="F5125" s="2">
        <v>0</v>
      </c>
      <c r="G5125" t="s">
        <v>284</v>
      </c>
      <c r="H5125" t="s">
        <v>261</v>
      </c>
      <c r="I5125" t="s">
        <v>10</v>
      </c>
      <c r="J5125" t="s">
        <v>120</v>
      </c>
      <c r="K5125" s="2">
        <v>4</v>
      </c>
      <c r="L5125" t="s">
        <v>65</v>
      </c>
      <c r="M5125" t="s">
        <v>121</v>
      </c>
      <c r="N5125" t="s">
        <v>185</v>
      </c>
    </row>
    <row r="5126" spans="1:14" x14ac:dyDescent="0.25">
      <c r="A5126" s="2">
        <v>1</v>
      </c>
      <c r="B5126" s="2">
        <v>2016</v>
      </c>
      <c r="C5126" t="s">
        <v>404</v>
      </c>
      <c r="D5126" t="s">
        <v>204</v>
      </c>
      <c r="E5126" s="2">
        <v>1</v>
      </c>
      <c r="F5126" s="2">
        <v>0</v>
      </c>
      <c r="G5126" t="s">
        <v>284</v>
      </c>
      <c r="H5126" t="s">
        <v>261</v>
      </c>
      <c r="I5126" t="s">
        <v>10</v>
      </c>
      <c r="J5126" t="s">
        <v>122</v>
      </c>
      <c r="K5126" s="2">
        <v>2</v>
      </c>
      <c r="L5126" t="s">
        <v>85</v>
      </c>
      <c r="M5126" t="s">
        <v>123</v>
      </c>
      <c r="N5126" t="s">
        <v>176</v>
      </c>
    </row>
    <row r="5127" spans="1:14" x14ac:dyDescent="0.25">
      <c r="A5127" s="2">
        <v>1</v>
      </c>
      <c r="B5127" s="2">
        <v>2016</v>
      </c>
      <c r="C5127" t="s">
        <v>404</v>
      </c>
      <c r="D5127" t="s">
        <v>204</v>
      </c>
      <c r="E5127" s="2">
        <v>1</v>
      </c>
      <c r="F5127" s="2">
        <v>0</v>
      </c>
      <c r="G5127" t="s">
        <v>284</v>
      </c>
      <c r="H5127" t="s">
        <v>261</v>
      </c>
      <c r="I5127" t="s">
        <v>10</v>
      </c>
      <c r="J5127" t="s">
        <v>124</v>
      </c>
      <c r="K5127" s="2">
        <v>2</v>
      </c>
      <c r="L5127" t="s">
        <v>85</v>
      </c>
      <c r="M5127" t="s">
        <v>125</v>
      </c>
      <c r="N5127" t="s">
        <v>176</v>
      </c>
    </row>
    <row r="5128" spans="1:14" x14ac:dyDescent="0.25">
      <c r="A5128" s="2">
        <v>1</v>
      </c>
      <c r="B5128" s="2">
        <v>2016</v>
      </c>
      <c r="C5128" t="s">
        <v>404</v>
      </c>
      <c r="D5128" t="s">
        <v>204</v>
      </c>
      <c r="E5128" s="2">
        <v>1</v>
      </c>
      <c r="F5128" s="2">
        <v>0</v>
      </c>
      <c r="G5128" t="s">
        <v>284</v>
      </c>
      <c r="H5128" t="s">
        <v>261</v>
      </c>
      <c r="I5128" t="s">
        <v>10</v>
      </c>
      <c r="J5128" t="s">
        <v>127</v>
      </c>
      <c r="K5128" s="2">
        <v>3</v>
      </c>
      <c r="L5128" t="s">
        <v>85</v>
      </c>
      <c r="M5128" t="s">
        <v>128</v>
      </c>
      <c r="N5128" t="s">
        <v>126</v>
      </c>
    </row>
    <row r="5129" spans="1:14" x14ac:dyDescent="0.25">
      <c r="A5129" s="2">
        <v>1</v>
      </c>
      <c r="B5129" s="2">
        <v>2016</v>
      </c>
      <c r="C5129" t="s">
        <v>404</v>
      </c>
      <c r="D5129" t="s">
        <v>204</v>
      </c>
      <c r="E5129" s="2">
        <v>1</v>
      </c>
      <c r="F5129" s="2">
        <v>0</v>
      </c>
      <c r="G5129" t="s">
        <v>284</v>
      </c>
      <c r="H5129" t="s">
        <v>261</v>
      </c>
      <c r="I5129" t="s">
        <v>10</v>
      </c>
      <c r="J5129" t="s">
        <v>129</v>
      </c>
      <c r="K5129" s="2">
        <v>5</v>
      </c>
      <c r="L5129" t="s">
        <v>85</v>
      </c>
      <c r="M5129" t="s">
        <v>130</v>
      </c>
      <c r="N5129" t="s">
        <v>185</v>
      </c>
    </row>
    <row r="5130" spans="1:14" x14ac:dyDescent="0.25">
      <c r="A5130" s="2">
        <v>1</v>
      </c>
      <c r="B5130" s="2">
        <v>2016</v>
      </c>
      <c r="C5130" t="s">
        <v>404</v>
      </c>
      <c r="D5130" t="s">
        <v>204</v>
      </c>
      <c r="E5130" s="2">
        <v>1</v>
      </c>
      <c r="F5130" s="2">
        <v>0</v>
      </c>
      <c r="G5130" t="s">
        <v>284</v>
      </c>
      <c r="H5130" t="s">
        <v>261</v>
      </c>
      <c r="I5130" t="s">
        <v>10</v>
      </c>
      <c r="J5130" t="s">
        <v>131</v>
      </c>
      <c r="K5130" s="2">
        <v>3</v>
      </c>
      <c r="L5130" t="s">
        <v>85</v>
      </c>
      <c r="M5130" t="s">
        <v>132</v>
      </c>
      <c r="N5130" t="s">
        <v>126</v>
      </c>
    </row>
    <row r="5131" spans="1:14" x14ac:dyDescent="0.25">
      <c r="A5131" s="2">
        <v>1</v>
      </c>
      <c r="B5131" s="2">
        <v>2016</v>
      </c>
      <c r="C5131" t="s">
        <v>404</v>
      </c>
      <c r="D5131" t="s">
        <v>204</v>
      </c>
      <c r="E5131" s="2">
        <v>1</v>
      </c>
      <c r="F5131" s="2">
        <v>0</v>
      </c>
      <c r="G5131" t="s">
        <v>284</v>
      </c>
      <c r="H5131" t="s">
        <v>261</v>
      </c>
      <c r="I5131" t="s">
        <v>10</v>
      </c>
      <c r="J5131" t="s">
        <v>133</v>
      </c>
      <c r="K5131" s="2">
        <v>2</v>
      </c>
      <c r="L5131" t="s">
        <v>52</v>
      </c>
      <c r="M5131" t="s">
        <v>134</v>
      </c>
      <c r="N5131" t="s">
        <v>63</v>
      </c>
    </row>
    <row r="5132" spans="1:14" x14ac:dyDescent="0.25">
      <c r="A5132" s="2">
        <v>1</v>
      </c>
      <c r="B5132" s="2">
        <v>2016</v>
      </c>
      <c r="C5132" t="s">
        <v>404</v>
      </c>
      <c r="D5132" t="s">
        <v>204</v>
      </c>
      <c r="E5132" s="2">
        <v>1</v>
      </c>
      <c r="F5132" s="2">
        <v>0</v>
      </c>
      <c r="G5132" t="s">
        <v>284</v>
      </c>
      <c r="H5132" t="s">
        <v>261</v>
      </c>
      <c r="I5132" t="s">
        <v>10</v>
      </c>
      <c r="J5132" t="s">
        <v>135</v>
      </c>
      <c r="K5132" s="2">
        <v>5</v>
      </c>
      <c r="L5132" t="s">
        <v>55</v>
      </c>
      <c r="M5132" t="s">
        <v>136</v>
      </c>
      <c r="N5132" t="s">
        <v>185</v>
      </c>
    </row>
    <row r="5133" spans="1:14" x14ac:dyDescent="0.25">
      <c r="A5133" s="2">
        <v>1</v>
      </c>
      <c r="B5133" s="2">
        <v>2016</v>
      </c>
      <c r="C5133" t="s">
        <v>404</v>
      </c>
      <c r="D5133" t="s">
        <v>204</v>
      </c>
      <c r="E5133" s="2">
        <v>1</v>
      </c>
      <c r="F5133" s="2">
        <v>0</v>
      </c>
      <c r="G5133" t="s">
        <v>284</v>
      </c>
      <c r="H5133" t="s">
        <v>261</v>
      </c>
      <c r="I5133" t="s">
        <v>10</v>
      </c>
      <c r="J5133" t="s">
        <v>137</v>
      </c>
      <c r="K5133" s="2">
        <v>3</v>
      </c>
      <c r="L5133" t="s">
        <v>55</v>
      </c>
      <c r="M5133" t="s">
        <v>138</v>
      </c>
      <c r="N5133" t="s">
        <v>178</v>
      </c>
    </row>
    <row r="5134" spans="1:14" x14ac:dyDescent="0.25">
      <c r="A5134" s="2">
        <v>1</v>
      </c>
      <c r="B5134" s="2">
        <v>2016</v>
      </c>
      <c r="C5134" t="s">
        <v>404</v>
      </c>
      <c r="D5134" t="s">
        <v>204</v>
      </c>
      <c r="E5134" s="2">
        <v>1</v>
      </c>
      <c r="F5134" s="2">
        <v>0</v>
      </c>
      <c r="G5134" t="s">
        <v>284</v>
      </c>
      <c r="H5134" t="s">
        <v>261</v>
      </c>
      <c r="I5134" t="s">
        <v>10</v>
      </c>
      <c r="J5134" t="s">
        <v>139</v>
      </c>
      <c r="K5134" s="2">
        <v>3</v>
      </c>
      <c r="L5134" t="s">
        <v>85</v>
      </c>
      <c r="M5134" t="s">
        <v>140</v>
      </c>
      <c r="N5134" t="s">
        <v>126</v>
      </c>
    </row>
    <row r="5135" spans="1:14" x14ac:dyDescent="0.25">
      <c r="A5135" s="2">
        <v>1</v>
      </c>
      <c r="B5135" s="2">
        <v>2016</v>
      </c>
      <c r="C5135" t="s">
        <v>404</v>
      </c>
      <c r="D5135" t="s">
        <v>204</v>
      </c>
      <c r="E5135" s="2">
        <v>1</v>
      </c>
      <c r="F5135" s="2">
        <v>0</v>
      </c>
      <c r="G5135" t="s">
        <v>284</v>
      </c>
      <c r="H5135" t="s">
        <v>261</v>
      </c>
      <c r="I5135" t="s">
        <v>10</v>
      </c>
      <c r="J5135" t="s">
        <v>141</v>
      </c>
      <c r="K5135" s="2">
        <v>2</v>
      </c>
      <c r="L5135" t="s">
        <v>85</v>
      </c>
      <c r="M5135" t="s">
        <v>142</v>
      </c>
      <c r="N5135" t="s">
        <v>176</v>
      </c>
    </row>
    <row r="5136" spans="1:14" x14ac:dyDescent="0.25">
      <c r="A5136" s="2">
        <v>1</v>
      </c>
      <c r="B5136" s="2">
        <v>2016</v>
      </c>
      <c r="C5136" t="s">
        <v>404</v>
      </c>
      <c r="D5136" t="s">
        <v>204</v>
      </c>
      <c r="E5136" s="2">
        <v>1</v>
      </c>
      <c r="F5136" s="2">
        <v>0</v>
      </c>
      <c r="G5136" t="s">
        <v>284</v>
      </c>
      <c r="H5136" t="s">
        <v>261</v>
      </c>
      <c r="I5136" t="s">
        <v>10</v>
      </c>
      <c r="J5136" t="s">
        <v>143</v>
      </c>
      <c r="K5136" s="2">
        <v>2</v>
      </c>
      <c r="L5136" t="s">
        <v>85</v>
      </c>
      <c r="M5136" t="s">
        <v>144</v>
      </c>
      <c r="N5136" t="s">
        <v>176</v>
      </c>
    </row>
    <row r="5137" spans="1:14" x14ac:dyDescent="0.25">
      <c r="A5137" s="2">
        <v>1</v>
      </c>
      <c r="B5137" s="2">
        <v>2016</v>
      </c>
      <c r="C5137" t="s">
        <v>404</v>
      </c>
      <c r="D5137" t="s">
        <v>204</v>
      </c>
      <c r="E5137" s="2">
        <v>1</v>
      </c>
      <c r="F5137" s="2">
        <v>0</v>
      </c>
      <c r="G5137" t="s">
        <v>284</v>
      </c>
      <c r="H5137" t="s">
        <v>261</v>
      </c>
      <c r="I5137" t="s">
        <v>10</v>
      </c>
      <c r="J5137" t="s">
        <v>145</v>
      </c>
      <c r="K5137" s="2">
        <v>3</v>
      </c>
      <c r="L5137" t="s">
        <v>55</v>
      </c>
      <c r="M5137" t="s">
        <v>146</v>
      </c>
      <c r="N5137" t="s">
        <v>178</v>
      </c>
    </row>
    <row r="5138" spans="1:14" x14ac:dyDescent="0.25">
      <c r="A5138" s="2">
        <v>1</v>
      </c>
      <c r="B5138" s="2">
        <v>2016</v>
      </c>
      <c r="C5138" t="s">
        <v>404</v>
      </c>
      <c r="D5138" t="s">
        <v>204</v>
      </c>
      <c r="E5138" s="2">
        <v>1</v>
      </c>
      <c r="F5138" s="2">
        <v>0</v>
      </c>
      <c r="G5138" t="s">
        <v>284</v>
      </c>
      <c r="H5138" t="s">
        <v>261</v>
      </c>
      <c r="I5138" t="s">
        <v>10</v>
      </c>
      <c r="J5138" t="s">
        <v>147</v>
      </c>
      <c r="K5138" s="2">
        <v>2</v>
      </c>
      <c r="L5138" t="s">
        <v>55</v>
      </c>
      <c r="M5138" t="s">
        <v>148</v>
      </c>
      <c r="N5138" t="s">
        <v>187</v>
      </c>
    </row>
    <row r="5139" spans="1:14" x14ac:dyDescent="0.25">
      <c r="A5139" s="2">
        <v>1</v>
      </c>
      <c r="B5139" s="2">
        <v>2016</v>
      </c>
      <c r="C5139" t="s">
        <v>404</v>
      </c>
      <c r="D5139" t="s">
        <v>204</v>
      </c>
      <c r="E5139" s="2">
        <v>1</v>
      </c>
      <c r="F5139" s="2">
        <v>0</v>
      </c>
      <c r="G5139" t="s">
        <v>284</v>
      </c>
      <c r="H5139" t="s">
        <v>261</v>
      </c>
      <c r="I5139" t="s">
        <v>10</v>
      </c>
      <c r="J5139" t="s">
        <v>149</v>
      </c>
      <c r="K5139" s="2">
        <v>5</v>
      </c>
      <c r="L5139" t="s">
        <v>55</v>
      </c>
      <c r="M5139" t="s">
        <v>150</v>
      </c>
      <c r="N5139" t="s">
        <v>185</v>
      </c>
    </row>
    <row r="5140" spans="1:14" x14ac:dyDescent="0.25">
      <c r="A5140" s="2">
        <v>1</v>
      </c>
      <c r="B5140" s="2">
        <v>2016</v>
      </c>
      <c r="C5140" t="s">
        <v>404</v>
      </c>
      <c r="D5140" t="s">
        <v>204</v>
      </c>
      <c r="E5140" s="2">
        <v>1</v>
      </c>
      <c r="F5140" s="2">
        <v>0</v>
      </c>
      <c r="G5140" t="s">
        <v>284</v>
      </c>
      <c r="H5140" t="s">
        <v>261</v>
      </c>
      <c r="I5140" t="s">
        <v>10</v>
      </c>
      <c r="J5140" t="s">
        <v>151</v>
      </c>
      <c r="K5140" s="3"/>
      <c r="L5140" t="s">
        <v>52</v>
      </c>
      <c r="M5140" t="s">
        <v>152</v>
      </c>
    </row>
    <row r="5141" spans="1:14" x14ac:dyDescent="0.25">
      <c r="A5141" s="2">
        <v>1</v>
      </c>
      <c r="B5141" s="2">
        <v>2016</v>
      </c>
      <c r="C5141" t="s">
        <v>404</v>
      </c>
      <c r="D5141" t="s">
        <v>204</v>
      </c>
      <c r="E5141" s="2">
        <v>1</v>
      </c>
      <c r="F5141" s="2">
        <v>0</v>
      </c>
      <c r="G5141" t="s">
        <v>284</v>
      </c>
      <c r="H5141" t="s">
        <v>261</v>
      </c>
      <c r="I5141" t="s">
        <v>10</v>
      </c>
      <c r="J5141" t="s">
        <v>153</v>
      </c>
      <c r="K5141" s="2">
        <v>1</v>
      </c>
      <c r="L5141" t="s">
        <v>75</v>
      </c>
      <c r="M5141" t="s">
        <v>154</v>
      </c>
      <c r="N5141" t="s">
        <v>256</v>
      </c>
    </row>
    <row r="5142" spans="1:14" x14ac:dyDescent="0.25">
      <c r="A5142" s="2">
        <v>1</v>
      </c>
      <c r="B5142" s="2">
        <v>2016</v>
      </c>
      <c r="C5142" t="s">
        <v>404</v>
      </c>
      <c r="D5142" t="s">
        <v>204</v>
      </c>
      <c r="E5142" s="2">
        <v>1</v>
      </c>
      <c r="F5142" s="2">
        <v>0</v>
      </c>
      <c r="G5142" t="s">
        <v>284</v>
      </c>
      <c r="H5142" t="s">
        <v>261</v>
      </c>
      <c r="I5142" t="s">
        <v>10</v>
      </c>
      <c r="J5142" t="s">
        <v>156</v>
      </c>
      <c r="K5142" s="2">
        <v>5</v>
      </c>
      <c r="L5142" t="s">
        <v>75</v>
      </c>
      <c r="M5142" t="s">
        <v>157</v>
      </c>
      <c r="N5142" t="s">
        <v>239</v>
      </c>
    </row>
    <row r="5143" spans="1:14" x14ac:dyDescent="0.25">
      <c r="A5143" s="2">
        <v>1</v>
      </c>
      <c r="B5143" s="2">
        <v>2016</v>
      </c>
      <c r="C5143" t="s">
        <v>404</v>
      </c>
      <c r="D5143" t="s">
        <v>204</v>
      </c>
      <c r="E5143" s="2">
        <v>1</v>
      </c>
      <c r="F5143" s="2">
        <v>0</v>
      </c>
      <c r="G5143" t="s">
        <v>284</v>
      </c>
      <c r="H5143" t="s">
        <v>261</v>
      </c>
      <c r="I5143" t="s">
        <v>10</v>
      </c>
      <c r="J5143" t="s">
        <v>159</v>
      </c>
      <c r="K5143" s="3"/>
      <c r="L5143" t="s">
        <v>52</v>
      </c>
      <c r="M5143" t="s">
        <v>160</v>
      </c>
    </row>
    <row r="5144" spans="1:14" x14ac:dyDescent="0.25">
      <c r="A5144" s="2">
        <v>1</v>
      </c>
      <c r="B5144" s="2">
        <v>2016</v>
      </c>
      <c r="C5144" t="s">
        <v>404</v>
      </c>
      <c r="D5144" t="s">
        <v>204</v>
      </c>
      <c r="E5144" s="2">
        <v>1</v>
      </c>
      <c r="F5144" s="2">
        <v>0</v>
      </c>
      <c r="G5144" t="s">
        <v>284</v>
      </c>
      <c r="H5144" t="s">
        <v>261</v>
      </c>
      <c r="I5144" t="s">
        <v>10</v>
      </c>
      <c r="J5144" t="s">
        <v>161</v>
      </c>
      <c r="K5144" s="3"/>
      <c r="L5144" t="s">
        <v>52</v>
      </c>
      <c r="M5144" t="s">
        <v>162</v>
      </c>
    </row>
    <row r="5145" spans="1:14" x14ac:dyDescent="0.25">
      <c r="A5145" s="2">
        <v>1</v>
      </c>
      <c r="B5145" s="2">
        <v>2016</v>
      </c>
      <c r="C5145" t="s">
        <v>404</v>
      </c>
      <c r="D5145" t="s">
        <v>204</v>
      </c>
      <c r="E5145" s="2">
        <v>1</v>
      </c>
      <c r="F5145" s="2">
        <v>0</v>
      </c>
      <c r="G5145" t="s">
        <v>284</v>
      </c>
      <c r="H5145" t="s">
        <v>261</v>
      </c>
      <c r="I5145" t="s">
        <v>10</v>
      </c>
      <c r="J5145" t="s">
        <v>163</v>
      </c>
      <c r="K5145" s="2">
        <v>3</v>
      </c>
      <c r="L5145" t="s">
        <v>52</v>
      </c>
      <c r="M5145" t="s">
        <v>164</v>
      </c>
      <c r="N5145" t="s">
        <v>63</v>
      </c>
    </row>
    <row r="5146" spans="1:14" x14ac:dyDescent="0.25">
      <c r="A5146" s="2">
        <v>1</v>
      </c>
      <c r="B5146" s="2">
        <v>2016</v>
      </c>
      <c r="C5146" t="s">
        <v>404</v>
      </c>
      <c r="D5146" t="s">
        <v>204</v>
      </c>
      <c r="E5146" s="2">
        <v>1</v>
      </c>
      <c r="F5146" s="2">
        <v>0</v>
      </c>
      <c r="G5146" t="s">
        <v>284</v>
      </c>
      <c r="H5146" t="s">
        <v>261</v>
      </c>
      <c r="I5146" t="s">
        <v>10</v>
      </c>
      <c r="J5146" t="s">
        <v>166</v>
      </c>
      <c r="K5146" s="2">
        <v>4</v>
      </c>
      <c r="L5146" t="s">
        <v>55</v>
      </c>
      <c r="M5146" t="s">
        <v>167</v>
      </c>
      <c r="N5146" t="s">
        <v>57</v>
      </c>
    </row>
    <row r="5147" spans="1:14" x14ac:dyDescent="0.25">
      <c r="A5147" s="2">
        <v>1</v>
      </c>
      <c r="B5147" s="2">
        <v>2016</v>
      </c>
      <c r="C5147" t="s">
        <v>405</v>
      </c>
      <c r="D5147" t="s">
        <v>264</v>
      </c>
      <c r="E5147" s="2">
        <v>0</v>
      </c>
      <c r="F5147" s="2">
        <v>1</v>
      </c>
      <c r="G5147" t="s">
        <v>270</v>
      </c>
      <c r="H5147" t="s">
        <v>270</v>
      </c>
      <c r="I5147" t="s">
        <v>21</v>
      </c>
      <c r="J5147" t="s">
        <v>51</v>
      </c>
      <c r="K5147" s="2">
        <v>6</v>
      </c>
      <c r="L5147" t="s">
        <v>52</v>
      </c>
      <c r="M5147" t="s">
        <v>53</v>
      </c>
      <c r="N5147" t="s">
        <v>172</v>
      </c>
    </row>
    <row r="5148" spans="1:14" x14ac:dyDescent="0.25">
      <c r="A5148" s="2">
        <v>1</v>
      </c>
      <c r="B5148" s="2">
        <v>2016</v>
      </c>
      <c r="C5148" t="s">
        <v>405</v>
      </c>
      <c r="D5148" t="s">
        <v>264</v>
      </c>
      <c r="E5148" s="2">
        <v>0</v>
      </c>
      <c r="F5148" s="2">
        <v>1</v>
      </c>
      <c r="G5148" t="s">
        <v>270</v>
      </c>
      <c r="H5148" t="s">
        <v>270</v>
      </c>
      <c r="I5148" t="s">
        <v>21</v>
      </c>
      <c r="J5148" t="s">
        <v>54</v>
      </c>
      <c r="K5148" s="2">
        <v>4</v>
      </c>
      <c r="L5148" t="s">
        <v>55</v>
      </c>
      <c r="M5148" t="s">
        <v>56</v>
      </c>
      <c r="N5148" t="s">
        <v>57</v>
      </c>
    </row>
    <row r="5149" spans="1:14" x14ac:dyDescent="0.25">
      <c r="A5149" s="2">
        <v>1</v>
      </c>
      <c r="B5149" s="2">
        <v>2016</v>
      </c>
      <c r="C5149" t="s">
        <v>405</v>
      </c>
      <c r="D5149" t="s">
        <v>264</v>
      </c>
      <c r="E5149" s="2">
        <v>0</v>
      </c>
      <c r="F5149" s="2">
        <v>1</v>
      </c>
      <c r="G5149" t="s">
        <v>270</v>
      </c>
      <c r="H5149" t="s">
        <v>270</v>
      </c>
      <c r="I5149" t="s">
        <v>21</v>
      </c>
      <c r="J5149" t="s">
        <v>58</v>
      </c>
      <c r="K5149" s="2">
        <v>4</v>
      </c>
      <c r="L5149" t="s">
        <v>55</v>
      </c>
      <c r="M5149" t="s">
        <v>59</v>
      </c>
      <c r="N5149" t="s">
        <v>57</v>
      </c>
    </row>
    <row r="5150" spans="1:14" x14ac:dyDescent="0.25">
      <c r="A5150" s="2">
        <v>1</v>
      </c>
      <c r="B5150" s="2">
        <v>2016</v>
      </c>
      <c r="C5150" t="s">
        <v>405</v>
      </c>
      <c r="D5150" t="s">
        <v>264</v>
      </c>
      <c r="E5150" s="2">
        <v>0</v>
      </c>
      <c r="F5150" s="2">
        <v>1</v>
      </c>
      <c r="G5150" t="s">
        <v>270</v>
      </c>
      <c r="H5150" t="s">
        <v>270</v>
      </c>
      <c r="I5150" t="s">
        <v>21</v>
      </c>
      <c r="J5150" t="s">
        <v>60</v>
      </c>
      <c r="K5150" s="2">
        <v>2</v>
      </c>
      <c r="L5150" t="s">
        <v>61</v>
      </c>
      <c r="M5150" t="s">
        <v>62</v>
      </c>
      <c r="N5150" t="s">
        <v>63</v>
      </c>
    </row>
    <row r="5151" spans="1:14" x14ac:dyDescent="0.25">
      <c r="A5151" s="2">
        <v>1</v>
      </c>
      <c r="B5151" s="2">
        <v>2016</v>
      </c>
      <c r="C5151" t="s">
        <v>405</v>
      </c>
      <c r="D5151" t="s">
        <v>264</v>
      </c>
      <c r="E5151" s="2">
        <v>0</v>
      </c>
      <c r="F5151" s="2">
        <v>1</v>
      </c>
      <c r="G5151" t="s">
        <v>270</v>
      </c>
      <c r="H5151" t="s">
        <v>270</v>
      </c>
      <c r="I5151" t="s">
        <v>21</v>
      </c>
      <c r="J5151" t="s">
        <v>64</v>
      </c>
      <c r="K5151" s="2">
        <v>3</v>
      </c>
      <c r="L5151" t="s">
        <v>65</v>
      </c>
      <c r="M5151" t="s">
        <v>66</v>
      </c>
      <c r="N5151" t="s">
        <v>67</v>
      </c>
    </row>
    <row r="5152" spans="1:14" x14ac:dyDescent="0.25">
      <c r="A5152" s="2">
        <v>1</v>
      </c>
      <c r="B5152" s="2">
        <v>2016</v>
      </c>
      <c r="C5152" t="s">
        <v>405</v>
      </c>
      <c r="D5152" t="s">
        <v>264</v>
      </c>
      <c r="E5152" s="2">
        <v>0</v>
      </c>
      <c r="F5152" s="2">
        <v>1</v>
      </c>
      <c r="G5152" t="s">
        <v>270</v>
      </c>
      <c r="H5152" t="s">
        <v>270</v>
      </c>
      <c r="I5152" t="s">
        <v>21</v>
      </c>
      <c r="J5152" t="s">
        <v>68</v>
      </c>
      <c r="K5152" s="2">
        <v>3</v>
      </c>
      <c r="L5152" t="s">
        <v>65</v>
      </c>
      <c r="M5152" t="s">
        <v>69</v>
      </c>
      <c r="N5152" t="s">
        <v>67</v>
      </c>
    </row>
    <row r="5153" spans="1:14" x14ac:dyDescent="0.25">
      <c r="A5153" s="2">
        <v>1</v>
      </c>
      <c r="B5153" s="2">
        <v>2016</v>
      </c>
      <c r="C5153" t="s">
        <v>405</v>
      </c>
      <c r="D5153" t="s">
        <v>264</v>
      </c>
      <c r="E5153" s="2">
        <v>0</v>
      </c>
      <c r="F5153" s="2">
        <v>1</v>
      </c>
      <c r="G5153" t="s">
        <v>270</v>
      </c>
      <c r="H5153" t="s">
        <v>270</v>
      </c>
      <c r="I5153" t="s">
        <v>21</v>
      </c>
      <c r="J5153" t="s">
        <v>70</v>
      </c>
      <c r="K5153" s="2">
        <v>3</v>
      </c>
      <c r="L5153" t="s">
        <v>65</v>
      </c>
      <c r="M5153" t="s">
        <v>71</v>
      </c>
      <c r="N5153" t="s">
        <v>67</v>
      </c>
    </row>
    <row r="5154" spans="1:14" x14ac:dyDescent="0.25">
      <c r="A5154" s="2">
        <v>1</v>
      </c>
      <c r="B5154" s="2">
        <v>2016</v>
      </c>
      <c r="C5154" t="s">
        <v>405</v>
      </c>
      <c r="D5154" t="s">
        <v>264</v>
      </c>
      <c r="E5154" s="2">
        <v>0</v>
      </c>
      <c r="F5154" s="2">
        <v>1</v>
      </c>
      <c r="G5154" t="s">
        <v>270</v>
      </c>
      <c r="H5154" t="s">
        <v>270</v>
      </c>
      <c r="I5154" t="s">
        <v>21</v>
      </c>
      <c r="J5154" t="s">
        <v>72</v>
      </c>
      <c r="K5154" s="2">
        <v>1</v>
      </c>
      <c r="L5154" t="s">
        <v>52</v>
      </c>
      <c r="M5154" t="s">
        <v>73</v>
      </c>
      <c r="N5154" t="s">
        <v>177</v>
      </c>
    </row>
    <row r="5155" spans="1:14" x14ac:dyDescent="0.25">
      <c r="A5155" s="2">
        <v>1</v>
      </c>
      <c r="B5155" s="2">
        <v>2016</v>
      </c>
      <c r="C5155" t="s">
        <v>405</v>
      </c>
      <c r="D5155" t="s">
        <v>264</v>
      </c>
      <c r="E5155" s="2">
        <v>0</v>
      </c>
      <c r="F5155" s="2">
        <v>1</v>
      </c>
      <c r="G5155" t="s">
        <v>270</v>
      </c>
      <c r="H5155" t="s">
        <v>270</v>
      </c>
      <c r="I5155" t="s">
        <v>21</v>
      </c>
      <c r="J5155" t="s">
        <v>74</v>
      </c>
      <c r="K5155" s="2">
        <v>1</v>
      </c>
      <c r="L5155" t="s">
        <v>75</v>
      </c>
      <c r="M5155" t="s">
        <v>76</v>
      </c>
      <c r="N5155" t="s">
        <v>77</v>
      </c>
    </row>
    <row r="5156" spans="1:14" x14ac:dyDescent="0.25">
      <c r="A5156" s="2">
        <v>1</v>
      </c>
      <c r="B5156" s="2">
        <v>2016</v>
      </c>
      <c r="C5156" t="s">
        <v>405</v>
      </c>
      <c r="D5156" t="s">
        <v>264</v>
      </c>
      <c r="E5156" s="2">
        <v>0</v>
      </c>
      <c r="F5156" s="2">
        <v>1</v>
      </c>
      <c r="G5156" t="s">
        <v>270</v>
      </c>
      <c r="H5156" t="s">
        <v>270</v>
      </c>
      <c r="I5156" t="s">
        <v>21</v>
      </c>
      <c r="J5156" t="s">
        <v>78</v>
      </c>
      <c r="K5156" s="2">
        <v>5</v>
      </c>
      <c r="L5156" t="s">
        <v>75</v>
      </c>
      <c r="M5156" t="s">
        <v>79</v>
      </c>
      <c r="N5156" t="s">
        <v>192</v>
      </c>
    </row>
    <row r="5157" spans="1:14" x14ac:dyDescent="0.25">
      <c r="A5157" s="2">
        <v>1</v>
      </c>
      <c r="B5157" s="2">
        <v>2016</v>
      </c>
      <c r="C5157" t="s">
        <v>405</v>
      </c>
      <c r="D5157" t="s">
        <v>264</v>
      </c>
      <c r="E5157" s="2">
        <v>0</v>
      </c>
      <c r="F5157" s="2">
        <v>1</v>
      </c>
      <c r="G5157" t="s">
        <v>270</v>
      </c>
      <c r="H5157" t="s">
        <v>270</v>
      </c>
      <c r="I5157" t="s">
        <v>21</v>
      </c>
      <c r="J5157" t="s">
        <v>81</v>
      </c>
      <c r="K5157" s="2">
        <v>2</v>
      </c>
      <c r="L5157" t="s">
        <v>75</v>
      </c>
      <c r="M5157" t="s">
        <v>82</v>
      </c>
      <c r="N5157" t="s">
        <v>175</v>
      </c>
    </row>
    <row r="5158" spans="1:14" x14ac:dyDescent="0.25">
      <c r="A5158" s="2">
        <v>1</v>
      </c>
      <c r="B5158" s="2">
        <v>2016</v>
      </c>
      <c r="C5158" t="s">
        <v>405</v>
      </c>
      <c r="D5158" t="s">
        <v>264</v>
      </c>
      <c r="E5158" s="2">
        <v>0</v>
      </c>
      <c r="F5158" s="2">
        <v>1</v>
      </c>
      <c r="G5158" t="s">
        <v>270</v>
      </c>
      <c r="H5158" t="s">
        <v>270</v>
      </c>
      <c r="I5158" t="s">
        <v>21</v>
      </c>
      <c r="J5158" t="s">
        <v>84</v>
      </c>
      <c r="K5158" s="2">
        <v>3</v>
      </c>
      <c r="L5158" t="s">
        <v>85</v>
      </c>
      <c r="M5158" t="s">
        <v>86</v>
      </c>
      <c r="N5158" t="s">
        <v>126</v>
      </c>
    </row>
    <row r="5159" spans="1:14" x14ac:dyDescent="0.25">
      <c r="A5159" s="2">
        <v>1</v>
      </c>
      <c r="B5159" s="2">
        <v>2016</v>
      </c>
      <c r="C5159" t="s">
        <v>405</v>
      </c>
      <c r="D5159" t="s">
        <v>264</v>
      </c>
      <c r="E5159" s="2">
        <v>0</v>
      </c>
      <c r="F5159" s="2">
        <v>1</v>
      </c>
      <c r="G5159" t="s">
        <v>270</v>
      </c>
      <c r="H5159" t="s">
        <v>270</v>
      </c>
      <c r="I5159" t="s">
        <v>21</v>
      </c>
      <c r="J5159" t="s">
        <v>88</v>
      </c>
      <c r="K5159" s="2">
        <v>3</v>
      </c>
      <c r="L5159" t="s">
        <v>85</v>
      </c>
      <c r="M5159" t="s">
        <v>89</v>
      </c>
      <c r="N5159" t="s">
        <v>126</v>
      </c>
    </row>
    <row r="5160" spans="1:14" x14ac:dyDescent="0.25">
      <c r="A5160" s="2">
        <v>1</v>
      </c>
      <c r="B5160" s="2">
        <v>2016</v>
      </c>
      <c r="C5160" t="s">
        <v>405</v>
      </c>
      <c r="D5160" t="s">
        <v>264</v>
      </c>
      <c r="E5160" s="2">
        <v>0</v>
      </c>
      <c r="F5160" s="2">
        <v>1</v>
      </c>
      <c r="G5160" t="s">
        <v>270</v>
      </c>
      <c r="H5160" t="s">
        <v>270</v>
      </c>
      <c r="I5160" t="s">
        <v>21</v>
      </c>
      <c r="J5160" t="s">
        <v>90</v>
      </c>
      <c r="K5160" s="2">
        <v>3</v>
      </c>
      <c r="L5160" t="s">
        <v>75</v>
      </c>
      <c r="M5160" t="s">
        <v>91</v>
      </c>
      <c r="N5160" t="s">
        <v>95</v>
      </c>
    </row>
    <row r="5161" spans="1:14" x14ac:dyDescent="0.25">
      <c r="A5161" s="2">
        <v>1</v>
      </c>
      <c r="B5161" s="2">
        <v>2016</v>
      </c>
      <c r="C5161" t="s">
        <v>405</v>
      </c>
      <c r="D5161" t="s">
        <v>264</v>
      </c>
      <c r="E5161" s="2">
        <v>0</v>
      </c>
      <c r="F5161" s="2">
        <v>1</v>
      </c>
      <c r="G5161" t="s">
        <v>270</v>
      </c>
      <c r="H5161" t="s">
        <v>270</v>
      </c>
      <c r="I5161" t="s">
        <v>21</v>
      </c>
      <c r="J5161" t="s">
        <v>93</v>
      </c>
      <c r="K5161" s="2">
        <v>3</v>
      </c>
      <c r="L5161" t="s">
        <v>75</v>
      </c>
      <c r="M5161" t="s">
        <v>94</v>
      </c>
      <c r="N5161" t="s">
        <v>95</v>
      </c>
    </row>
    <row r="5162" spans="1:14" x14ac:dyDescent="0.25">
      <c r="A5162" s="2">
        <v>1</v>
      </c>
      <c r="B5162" s="2">
        <v>2016</v>
      </c>
      <c r="C5162" t="s">
        <v>405</v>
      </c>
      <c r="D5162" t="s">
        <v>264</v>
      </c>
      <c r="E5162" s="2">
        <v>0</v>
      </c>
      <c r="F5162" s="2">
        <v>1</v>
      </c>
      <c r="G5162" t="s">
        <v>270</v>
      </c>
      <c r="H5162" t="s">
        <v>270</v>
      </c>
      <c r="I5162" t="s">
        <v>21</v>
      </c>
      <c r="J5162" t="s">
        <v>96</v>
      </c>
      <c r="K5162" s="2">
        <v>3</v>
      </c>
      <c r="L5162" t="s">
        <v>75</v>
      </c>
      <c r="M5162" t="s">
        <v>97</v>
      </c>
      <c r="N5162" t="s">
        <v>95</v>
      </c>
    </row>
    <row r="5163" spans="1:14" x14ac:dyDescent="0.25">
      <c r="A5163" s="2">
        <v>1</v>
      </c>
      <c r="B5163" s="2">
        <v>2016</v>
      </c>
      <c r="C5163" t="s">
        <v>405</v>
      </c>
      <c r="D5163" t="s">
        <v>264</v>
      </c>
      <c r="E5163" s="2">
        <v>0</v>
      </c>
      <c r="F5163" s="2">
        <v>1</v>
      </c>
      <c r="G5163" t="s">
        <v>270</v>
      </c>
      <c r="H5163" t="s">
        <v>270</v>
      </c>
      <c r="I5163" t="s">
        <v>21</v>
      </c>
      <c r="J5163" t="s">
        <v>98</v>
      </c>
      <c r="K5163" s="2">
        <v>3</v>
      </c>
      <c r="L5163" t="s">
        <v>85</v>
      </c>
      <c r="M5163" t="s">
        <v>99</v>
      </c>
      <c r="N5163" t="s">
        <v>126</v>
      </c>
    </row>
    <row r="5164" spans="1:14" x14ac:dyDescent="0.25">
      <c r="A5164" s="2">
        <v>1</v>
      </c>
      <c r="B5164" s="2">
        <v>2016</v>
      </c>
      <c r="C5164" t="s">
        <v>405</v>
      </c>
      <c r="D5164" t="s">
        <v>264</v>
      </c>
      <c r="E5164" s="2">
        <v>0</v>
      </c>
      <c r="F5164" s="2">
        <v>1</v>
      </c>
      <c r="G5164" t="s">
        <v>270</v>
      </c>
      <c r="H5164" t="s">
        <v>270</v>
      </c>
      <c r="I5164" t="s">
        <v>21</v>
      </c>
      <c r="J5164" t="s">
        <v>100</v>
      </c>
      <c r="K5164" s="3"/>
      <c r="L5164" t="s">
        <v>61</v>
      </c>
      <c r="M5164" t="s">
        <v>101</v>
      </c>
    </row>
    <row r="5165" spans="1:14" x14ac:dyDescent="0.25">
      <c r="A5165" s="2">
        <v>1</v>
      </c>
      <c r="B5165" s="2">
        <v>2016</v>
      </c>
      <c r="C5165" t="s">
        <v>405</v>
      </c>
      <c r="D5165" t="s">
        <v>264</v>
      </c>
      <c r="E5165" s="2">
        <v>0</v>
      </c>
      <c r="F5165" s="2">
        <v>1</v>
      </c>
      <c r="G5165" t="s">
        <v>270</v>
      </c>
      <c r="H5165" t="s">
        <v>270</v>
      </c>
      <c r="I5165" t="s">
        <v>21</v>
      </c>
      <c r="J5165" t="s">
        <v>102</v>
      </c>
      <c r="K5165" s="3"/>
      <c r="L5165" t="s">
        <v>61</v>
      </c>
      <c r="M5165" t="s">
        <v>103</v>
      </c>
    </row>
    <row r="5166" spans="1:14" x14ac:dyDescent="0.25">
      <c r="A5166" s="2">
        <v>1</v>
      </c>
      <c r="B5166" s="2">
        <v>2016</v>
      </c>
      <c r="C5166" t="s">
        <v>405</v>
      </c>
      <c r="D5166" t="s">
        <v>264</v>
      </c>
      <c r="E5166" s="2">
        <v>0</v>
      </c>
      <c r="F5166" s="2">
        <v>1</v>
      </c>
      <c r="G5166" t="s">
        <v>270</v>
      </c>
      <c r="H5166" t="s">
        <v>270</v>
      </c>
      <c r="I5166" t="s">
        <v>21</v>
      </c>
      <c r="J5166" t="s">
        <v>104</v>
      </c>
      <c r="K5166" s="3"/>
      <c r="L5166" t="s">
        <v>61</v>
      </c>
      <c r="M5166" t="s">
        <v>105</v>
      </c>
    </row>
    <row r="5167" spans="1:14" x14ac:dyDescent="0.25">
      <c r="A5167" s="2">
        <v>1</v>
      </c>
      <c r="B5167" s="2">
        <v>2016</v>
      </c>
      <c r="C5167" t="s">
        <v>405</v>
      </c>
      <c r="D5167" t="s">
        <v>264</v>
      </c>
      <c r="E5167" s="2">
        <v>0</v>
      </c>
      <c r="F5167" s="2">
        <v>1</v>
      </c>
      <c r="G5167" t="s">
        <v>270</v>
      </c>
      <c r="H5167" t="s">
        <v>270</v>
      </c>
      <c r="I5167" t="s">
        <v>21</v>
      </c>
      <c r="J5167" t="s">
        <v>106</v>
      </c>
      <c r="K5167" s="3"/>
      <c r="L5167" t="s">
        <v>61</v>
      </c>
      <c r="M5167" t="s">
        <v>107</v>
      </c>
    </row>
    <row r="5168" spans="1:14" x14ac:dyDescent="0.25">
      <c r="A5168" s="2">
        <v>1</v>
      </c>
      <c r="B5168" s="2">
        <v>2016</v>
      </c>
      <c r="C5168" t="s">
        <v>405</v>
      </c>
      <c r="D5168" t="s">
        <v>264</v>
      </c>
      <c r="E5168" s="2">
        <v>0</v>
      </c>
      <c r="F5168" s="2">
        <v>1</v>
      </c>
      <c r="G5168" t="s">
        <v>270</v>
      </c>
      <c r="H5168" t="s">
        <v>270</v>
      </c>
      <c r="I5168" t="s">
        <v>21</v>
      </c>
      <c r="J5168" t="s">
        <v>108</v>
      </c>
      <c r="K5168" s="3"/>
      <c r="L5168" t="s">
        <v>61</v>
      </c>
      <c r="M5168" t="s">
        <v>109</v>
      </c>
    </row>
    <row r="5169" spans="1:14" x14ac:dyDescent="0.25">
      <c r="A5169" s="2">
        <v>1</v>
      </c>
      <c r="B5169" s="2">
        <v>2016</v>
      </c>
      <c r="C5169" t="s">
        <v>405</v>
      </c>
      <c r="D5169" t="s">
        <v>264</v>
      </c>
      <c r="E5169" s="2">
        <v>0</v>
      </c>
      <c r="F5169" s="2">
        <v>1</v>
      </c>
      <c r="G5169" t="s">
        <v>270</v>
      </c>
      <c r="H5169" t="s">
        <v>270</v>
      </c>
      <c r="I5169" t="s">
        <v>21</v>
      </c>
      <c r="J5169" t="s">
        <v>110</v>
      </c>
      <c r="K5169" s="3"/>
      <c r="L5169" t="s">
        <v>61</v>
      </c>
      <c r="M5169" t="s">
        <v>111</v>
      </c>
    </row>
    <row r="5170" spans="1:14" x14ac:dyDescent="0.25">
      <c r="A5170" s="2">
        <v>1</v>
      </c>
      <c r="B5170" s="2">
        <v>2016</v>
      </c>
      <c r="C5170" t="s">
        <v>405</v>
      </c>
      <c r="D5170" t="s">
        <v>264</v>
      </c>
      <c r="E5170" s="2">
        <v>0</v>
      </c>
      <c r="F5170" s="2">
        <v>1</v>
      </c>
      <c r="G5170" t="s">
        <v>270</v>
      </c>
      <c r="H5170" t="s">
        <v>270</v>
      </c>
      <c r="I5170" t="s">
        <v>21</v>
      </c>
      <c r="J5170" t="s">
        <v>112</v>
      </c>
      <c r="K5170" s="3"/>
      <c r="L5170" t="s">
        <v>61</v>
      </c>
      <c r="M5170" t="s">
        <v>113</v>
      </c>
    </row>
    <row r="5171" spans="1:14" x14ac:dyDescent="0.25">
      <c r="A5171" s="2">
        <v>1</v>
      </c>
      <c r="B5171" s="2">
        <v>2016</v>
      </c>
      <c r="C5171" t="s">
        <v>405</v>
      </c>
      <c r="D5171" t="s">
        <v>264</v>
      </c>
      <c r="E5171" s="2">
        <v>0</v>
      </c>
      <c r="F5171" s="2">
        <v>1</v>
      </c>
      <c r="G5171" t="s">
        <v>270</v>
      </c>
      <c r="H5171" t="s">
        <v>270</v>
      </c>
      <c r="I5171" t="s">
        <v>21</v>
      </c>
      <c r="J5171" t="s">
        <v>114</v>
      </c>
      <c r="K5171" s="3"/>
      <c r="L5171" t="s">
        <v>61</v>
      </c>
      <c r="M5171" t="s">
        <v>115</v>
      </c>
    </row>
    <row r="5172" spans="1:14" x14ac:dyDescent="0.25">
      <c r="A5172" s="2">
        <v>1</v>
      </c>
      <c r="B5172" s="2">
        <v>2016</v>
      </c>
      <c r="C5172" t="s">
        <v>405</v>
      </c>
      <c r="D5172" t="s">
        <v>264</v>
      </c>
      <c r="E5172" s="2">
        <v>0</v>
      </c>
      <c r="F5172" s="2">
        <v>1</v>
      </c>
      <c r="G5172" t="s">
        <v>270</v>
      </c>
      <c r="H5172" t="s">
        <v>270</v>
      </c>
      <c r="I5172" t="s">
        <v>21</v>
      </c>
      <c r="J5172" t="s">
        <v>116</v>
      </c>
      <c r="K5172" s="2">
        <v>3</v>
      </c>
      <c r="L5172" t="s">
        <v>65</v>
      </c>
      <c r="M5172" t="s">
        <v>117</v>
      </c>
      <c r="N5172" t="s">
        <v>67</v>
      </c>
    </row>
    <row r="5173" spans="1:14" x14ac:dyDescent="0.25">
      <c r="A5173" s="2">
        <v>1</v>
      </c>
      <c r="B5173" s="2">
        <v>2016</v>
      </c>
      <c r="C5173" t="s">
        <v>405</v>
      </c>
      <c r="D5173" t="s">
        <v>264</v>
      </c>
      <c r="E5173" s="2">
        <v>0</v>
      </c>
      <c r="F5173" s="2">
        <v>1</v>
      </c>
      <c r="G5173" t="s">
        <v>270</v>
      </c>
      <c r="H5173" t="s">
        <v>270</v>
      </c>
      <c r="I5173" t="s">
        <v>21</v>
      </c>
      <c r="J5173" t="s">
        <v>118</v>
      </c>
      <c r="K5173" s="2">
        <v>4</v>
      </c>
      <c r="L5173" t="s">
        <v>55</v>
      </c>
      <c r="M5173" t="s">
        <v>119</v>
      </c>
      <c r="N5173" t="s">
        <v>57</v>
      </c>
    </row>
    <row r="5174" spans="1:14" x14ac:dyDescent="0.25">
      <c r="A5174" s="2">
        <v>1</v>
      </c>
      <c r="B5174" s="2">
        <v>2016</v>
      </c>
      <c r="C5174" t="s">
        <v>405</v>
      </c>
      <c r="D5174" t="s">
        <v>264</v>
      </c>
      <c r="E5174" s="2">
        <v>0</v>
      </c>
      <c r="F5174" s="2">
        <v>1</v>
      </c>
      <c r="G5174" t="s">
        <v>270</v>
      </c>
      <c r="H5174" t="s">
        <v>270</v>
      </c>
      <c r="I5174" t="s">
        <v>21</v>
      </c>
      <c r="J5174" t="s">
        <v>120</v>
      </c>
      <c r="K5174" s="2">
        <v>3</v>
      </c>
      <c r="L5174" t="s">
        <v>65</v>
      </c>
      <c r="M5174" t="s">
        <v>121</v>
      </c>
      <c r="N5174" t="s">
        <v>67</v>
      </c>
    </row>
    <row r="5175" spans="1:14" x14ac:dyDescent="0.25">
      <c r="A5175" s="2">
        <v>1</v>
      </c>
      <c r="B5175" s="2">
        <v>2016</v>
      </c>
      <c r="C5175" t="s">
        <v>405</v>
      </c>
      <c r="D5175" t="s">
        <v>264</v>
      </c>
      <c r="E5175" s="2">
        <v>0</v>
      </c>
      <c r="F5175" s="2">
        <v>1</v>
      </c>
      <c r="G5175" t="s">
        <v>270</v>
      </c>
      <c r="H5175" t="s">
        <v>270</v>
      </c>
      <c r="I5175" t="s">
        <v>21</v>
      </c>
      <c r="J5175" t="s">
        <v>122</v>
      </c>
      <c r="K5175" s="2">
        <v>3</v>
      </c>
      <c r="L5175" t="s">
        <v>85</v>
      </c>
      <c r="M5175" t="s">
        <v>123</v>
      </c>
      <c r="N5175" t="s">
        <v>126</v>
      </c>
    </row>
    <row r="5176" spans="1:14" x14ac:dyDescent="0.25">
      <c r="A5176" s="2">
        <v>1</v>
      </c>
      <c r="B5176" s="2">
        <v>2016</v>
      </c>
      <c r="C5176" t="s">
        <v>405</v>
      </c>
      <c r="D5176" t="s">
        <v>264</v>
      </c>
      <c r="E5176" s="2">
        <v>0</v>
      </c>
      <c r="F5176" s="2">
        <v>1</v>
      </c>
      <c r="G5176" t="s">
        <v>270</v>
      </c>
      <c r="H5176" t="s">
        <v>270</v>
      </c>
      <c r="I5176" t="s">
        <v>21</v>
      </c>
      <c r="J5176" t="s">
        <v>124</v>
      </c>
      <c r="K5176" s="2">
        <v>3</v>
      </c>
      <c r="L5176" t="s">
        <v>85</v>
      </c>
      <c r="M5176" t="s">
        <v>125</v>
      </c>
      <c r="N5176" t="s">
        <v>126</v>
      </c>
    </row>
    <row r="5177" spans="1:14" x14ac:dyDescent="0.25">
      <c r="A5177" s="2">
        <v>1</v>
      </c>
      <c r="B5177" s="2">
        <v>2016</v>
      </c>
      <c r="C5177" t="s">
        <v>405</v>
      </c>
      <c r="D5177" t="s">
        <v>264</v>
      </c>
      <c r="E5177" s="2">
        <v>0</v>
      </c>
      <c r="F5177" s="2">
        <v>1</v>
      </c>
      <c r="G5177" t="s">
        <v>270</v>
      </c>
      <c r="H5177" t="s">
        <v>270</v>
      </c>
      <c r="I5177" t="s">
        <v>21</v>
      </c>
      <c r="J5177" t="s">
        <v>127</v>
      </c>
      <c r="K5177" s="2">
        <v>3</v>
      </c>
      <c r="L5177" t="s">
        <v>85</v>
      </c>
      <c r="M5177" t="s">
        <v>128</v>
      </c>
      <c r="N5177" t="s">
        <v>126</v>
      </c>
    </row>
    <row r="5178" spans="1:14" x14ac:dyDescent="0.25">
      <c r="A5178" s="2">
        <v>1</v>
      </c>
      <c r="B5178" s="2">
        <v>2016</v>
      </c>
      <c r="C5178" t="s">
        <v>405</v>
      </c>
      <c r="D5178" t="s">
        <v>264</v>
      </c>
      <c r="E5178" s="2">
        <v>0</v>
      </c>
      <c r="F5178" s="2">
        <v>1</v>
      </c>
      <c r="G5178" t="s">
        <v>270</v>
      </c>
      <c r="H5178" t="s">
        <v>270</v>
      </c>
      <c r="I5178" t="s">
        <v>21</v>
      </c>
      <c r="J5178" t="s">
        <v>129</v>
      </c>
      <c r="K5178" s="2">
        <v>3</v>
      </c>
      <c r="L5178" t="s">
        <v>85</v>
      </c>
      <c r="M5178" t="s">
        <v>130</v>
      </c>
      <c r="N5178" t="s">
        <v>126</v>
      </c>
    </row>
    <row r="5179" spans="1:14" x14ac:dyDescent="0.25">
      <c r="A5179" s="2">
        <v>1</v>
      </c>
      <c r="B5179" s="2">
        <v>2016</v>
      </c>
      <c r="C5179" t="s">
        <v>405</v>
      </c>
      <c r="D5179" t="s">
        <v>264</v>
      </c>
      <c r="E5179" s="2">
        <v>0</v>
      </c>
      <c r="F5179" s="2">
        <v>1</v>
      </c>
      <c r="G5179" t="s">
        <v>270</v>
      </c>
      <c r="H5179" t="s">
        <v>270</v>
      </c>
      <c r="I5179" t="s">
        <v>21</v>
      </c>
      <c r="J5179" t="s">
        <v>131</v>
      </c>
      <c r="K5179" s="2">
        <v>3</v>
      </c>
      <c r="L5179" t="s">
        <v>85</v>
      </c>
      <c r="M5179" t="s">
        <v>132</v>
      </c>
      <c r="N5179" t="s">
        <v>126</v>
      </c>
    </row>
    <row r="5180" spans="1:14" x14ac:dyDescent="0.25">
      <c r="A5180" s="2">
        <v>1</v>
      </c>
      <c r="B5180" s="2">
        <v>2016</v>
      </c>
      <c r="C5180" t="s">
        <v>405</v>
      </c>
      <c r="D5180" t="s">
        <v>264</v>
      </c>
      <c r="E5180" s="2">
        <v>0</v>
      </c>
      <c r="F5180" s="2">
        <v>1</v>
      </c>
      <c r="G5180" t="s">
        <v>270</v>
      </c>
      <c r="H5180" t="s">
        <v>270</v>
      </c>
      <c r="I5180" t="s">
        <v>21</v>
      </c>
      <c r="J5180" t="s">
        <v>133</v>
      </c>
      <c r="K5180" s="2">
        <v>1</v>
      </c>
      <c r="L5180" t="s">
        <v>52</v>
      </c>
      <c r="M5180" t="s">
        <v>134</v>
      </c>
      <c r="N5180" t="s">
        <v>177</v>
      </c>
    </row>
    <row r="5181" spans="1:14" x14ac:dyDescent="0.25">
      <c r="A5181" s="2">
        <v>1</v>
      </c>
      <c r="B5181" s="2">
        <v>2016</v>
      </c>
      <c r="C5181" t="s">
        <v>405</v>
      </c>
      <c r="D5181" t="s">
        <v>264</v>
      </c>
      <c r="E5181" s="2">
        <v>0</v>
      </c>
      <c r="F5181" s="2">
        <v>1</v>
      </c>
      <c r="G5181" t="s">
        <v>270</v>
      </c>
      <c r="H5181" t="s">
        <v>270</v>
      </c>
      <c r="I5181" t="s">
        <v>21</v>
      </c>
      <c r="J5181" t="s">
        <v>135</v>
      </c>
      <c r="K5181" s="2">
        <v>4</v>
      </c>
      <c r="L5181" t="s">
        <v>55</v>
      </c>
      <c r="M5181" t="s">
        <v>136</v>
      </c>
      <c r="N5181" t="s">
        <v>57</v>
      </c>
    </row>
    <row r="5182" spans="1:14" x14ac:dyDescent="0.25">
      <c r="A5182" s="2">
        <v>1</v>
      </c>
      <c r="B5182" s="2">
        <v>2016</v>
      </c>
      <c r="C5182" t="s">
        <v>405</v>
      </c>
      <c r="D5182" t="s">
        <v>264</v>
      </c>
      <c r="E5182" s="2">
        <v>0</v>
      </c>
      <c r="F5182" s="2">
        <v>1</v>
      </c>
      <c r="G5182" t="s">
        <v>270</v>
      </c>
      <c r="H5182" t="s">
        <v>270</v>
      </c>
      <c r="I5182" t="s">
        <v>21</v>
      </c>
      <c r="J5182" t="s">
        <v>137</v>
      </c>
      <c r="K5182" s="2">
        <v>4</v>
      </c>
      <c r="L5182" t="s">
        <v>55</v>
      </c>
      <c r="M5182" t="s">
        <v>138</v>
      </c>
      <c r="N5182" t="s">
        <v>57</v>
      </c>
    </row>
    <row r="5183" spans="1:14" x14ac:dyDescent="0.25">
      <c r="A5183" s="2">
        <v>1</v>
      </c>
      <c r="B5183" s="2">
        <v>2016</v>
      </c>
      <c r="C5183" t="s">
        <v>405</v>
      </c>
      <c r="D5183" t="s">
        <v>264</v>
      </c>
      <c r="E5183" s="2">
        <v>0</v>
      </c>
      <c r="F5183" s="2">
        <v>1</v>
      </c>
      <c r="G5183" t="s">
        <v>270</v>
      </c>
      <c r="H5183" t="s">
        <v>270</v>
      </c>
      <c r="I5183" t="s">
        <v>21</v>
      </c>
      <c r="J5183" t="s">
        <v>139</v>
      </c>
      <c r="K5183" s="2">
        <v>3</v>
      </c>
      <c r="L5183" t="s">
        <v>85</v>
      </c>
      <c r="M5183" t="s">
        <v>140</v>
      </c>
      <c r="N5183" t="s">
        <v>126</v>
      </c>
    </row>
    <row r="5184" spans="1:14" x14ac:dyDescent="0.25">
      <c r="A5184" s="2">
        <v>1</v>
      </c>
      <c r="B5184" s="2">
        <v>2016</v>
      </c>
      <c r="C5184" t="s">
        <v>405</v>
      </c>
      <c r="D5184" t="s">
        <v>264</v>
      </c>
      <c r="E5184" s="2">
        <v>0</v>
      </c>
      <c r="F5184" s="2">
        <v>1</v>
      </c>
      <c r="G5184" t="s">
        <v>270</v>
      </c>
      <c r="H5184" t="s">
        <v>270</v>
      </c>
      <c r="I5184" t="s">
        <v>21</v>
      </c>
      <c r="J5184" t="s">
        <v>141</v>
      </c>
      <c r="K5184" s="2">
        <v>3</v>
      </c>
      <c r="L5184" t="s">
        <v>85</v>
      </c>
      <c r="M5184" t="s">
        <v>142</v>
      </c>
      <c r="N5184" t="s">
        <v>126</v>
      </c>
    </row>
    <row r="5185" spans="1:14" x14ac:dyDescent="0.25">
      <c r="A5185" s="2">
        <v>1</v>
      </c>
      <c r="B5185" s="2">
        <v>2016</v>
      </c>
      <c r="C5185" t="s">
        <v>405</v>
      </c>
      <c r="D5185" t="s">
        <v>264</v>
      </c>
      <c r="E5185" s="2">
        <v>0</v>
      </c>
      <c r="F5185" s="2">
        <v>1</v>
      </c>
      <c r="G5185" t="s">
        <v>270</v>
      </c>
      <c r="H5185" t="s">
        <v>270</v>
      </c>
      <c r="I5185" t="s">
        <v>21</v>
      </c>
      <c r="J5185" t="s">
        <v>143</v>
      </c>
      <c r="K5185" s="2">
        <v>3</v>
      </c>
      <c r="L5185" t="s">
        <v>85</v>
      </c>
      <c r="M5185" t="s">
        <v>144</v>
      </c>
      <c r="N5185" t="s">
        <v>126</v>
      </c>
    </row>
    <row r="5186" spans="1:14" x14ac:dyDescent="0.25">
      <c r="A5186" s="2">
        <v>1</v>
      </c>
      <c r="B5186" s="2">
        <v>2016</v>
      </c>
      <c r="C5186" t="s">
        <v>405</v>
      </c>
      <c r="D5186" t="s">
        <v>264</v>
      </c>
      <c r="E5186" s="2">
        <v>0</v>
      </c>
      <c r="F5186" s="2">
        <v>1</v>
      </c>
      <c r="G5186" t="s">
        <v>270</v>
      </c>
      <c r="H5186" t="s">
        <v>270</v>
      </c>
      <c r="I5186" t="s">
        <v>21</v>
      </c>
      <c r="J5186" t="s">
        <v>145</v>
      </c>
      <c r="K5186" s="2">
        <v>4</v>
      </c>
      <c r="L5186" t="s">
        <v>55</v>
      </c>
      <c r="M5186" t="s">
        <v>146</v>
      </c>
      <c r="N5186" t="s">
        <v>57</v>
      </c>
    </row>
    <row r="5187" spans="1:14" x14ac:dyDescent="0.25">
      <c r="A5187" s="2">
        <v>1</v>
      </c>
      <c r="B5187" s="2">
        <v>2016</v>
      </c>
      <c r="C5187" t="s">
        <v>405</v>
      </c>
      <c r="D5187" t="s">
        <v>264</v>
      </c>
      <c r="E5187" s="2">
        <v>0</v>
      </c>
      <c r="F5187" s="2">
        <v>1</v>
      </c>
      <c r="G5187" t="s">
        <v>270</v>
      </c>
      <c r="H5187" t="s">
        <v>270</v>
      </c>
      <c r="I5187" t="s">
        <v>21</v>
      </c>
      <c r="J5187" t="s">
        <v>147</v>
      </c>
      <c r="K5187" s="2">
        <v>4</v>
      </c>
      <c r="L5187" t="s">
        <v>55</v>
      </c>
      <c r="M5187" t="s">
        <v>148</v>
      </c>
      <c r="N5187" t="s">
        <v>57</v>
      </c>
    </row>
    <row r="5188" spans="1:14" x14ac:dyDescent="0.25">
      <c r="A5188" s="2">
        <v>1</v>
      </c>
      <c r="B5188" s="2">
        <v>2016</v>
      </c>
      <c r="C5188" t="s">
        <v>405</v>
      </c>
      <c r="D5188" t="s">
        <v>264</v>
      </c>
      <c r="E5188" s="2">
        <v>0</v>
      </c>
      <c r="F5188" s="2">
        <v>1</v>
      </c>
      <c r="G5188" t="s">
        <v>270</v>
      </c>
      <c r="H5188" t="s">
        <v>270</v>
      </c>
      <c r="I5188" t="s">
        <v>21</v>
      </c>
      <c r="J5188" t="s">
        <v>149</v>
      </c>
      <c r="K5188" s="2">
        <v>4</v>
      </c>
      <c r="L5188" t="s">
        <v>55</v>
      </c>
      <c r="M5188" t="s">
        <v>150</v>
      </c>
      <c r="N5188" t="s">
        <v>57</v>
      </c>
    </row>
    <row r="5189" spans="1:14" x14ac:dyDescent="0.25">
      <c r="A5189" s="2">
        <v>1</v>
      </c>
      <c r="B5189" s="2">
        <v>2016</v>
      </c>
      <c r="C5189" t="s">
        <v>405</v>
      </c>
      <c r="D5189" t="s">
        <v>264</v>
      </c>
      <c r="E5189" s="2">
        <v>0</v>
      </c>
      <c r="F5189" s="2">
        <v>1</v>
      </c>
      <c r="G5189" t="s">
        <v>270</v>
      </c>
      <c r="H5189" t="s">
        <v>270</v>
      </c>
      <c r="I5189" t="s">
        <v>21</v>
      </c>
      <c r="J5189" t="s">
        <v>151</v>
      </c>
      <c r="K5189" s="2">
        <v>9</v>
      </c>
      <c r="L5189" t="s">
        <v>52</v>
      </c>
      <c r="M5189" t="s">
        <v>152</v>
      </c>
      <c r="N5189" t="s">
        <v>188</v>
      </c>
    </row>
    <row r="5190" spans="1:14" x14ac:dyDescent="0.25">
      <c r="A5190" s="2">
        <v>1</v>
      </c>
      <c r="B5190" s="2">
        <v>2016</v>
      </c>
      <c r="C5190" t="s">
        <v>405</v>
      </c>
      <c r="D5190" t="s">
        <v>264</v>
      </c>
      <c r="E5190" s="2">
        <v>0</v>
      </c>
      <c r="F5190" s="2">
        <v>1</v>
      </c>
      <c r="G5190" t="s">
        <v>270</v>
      </c>
      <c r="H5190" t="s">
        <v>270</v>
      </c>
      <c r="I5190" t="s">
        <v>21</v>
      </c>
      <c r="J5190" t="s">
        <v>153</v>
      </c>
      <c r="K5190" s="2">
        <v>8</v>
      </c>
      <c r="L5190" t="s">
        <v>75</v>
      </c>
      <c r="M5190" t="s">
        <v>154</v>
      </c>
      <c r="N5190" t="s">
        <v>268</v>
      </c>
    </row>
    <row r="5191" spans="1:14" x14ac:dyDescent="0.25">
      <c r="A5191" s="2">
        <v>1</v>
      </c>
      <c r="B5191" s="2">
        <v>2016</v>
      </c>
      <c r="C5191" t="s">
        <v>405</v>
      </c>
      <c r="D5191" t="s">
        <v>264</v>
      </c>
      <c r="E5191" s="2">
        <v>0</v>
      </c>
      <c r="F5191" s="2">
        <v>1</v>
      </c>
      <c r="G5191" t="s">
        <v>270</v>
      </c>
      <c r="H5191" t="s">
        <v>270</v>
      </c>
      <c r="I5191" t="s">
        <v>21</v>
      </c>
      <c r="J5191" t="s">
        <v>156</v>
      </c>
      <c r="K5191" s="2">
        <v>1</v>
      </c>
      <c r="L5191" t="s">
        <v>75</v>
      </c>
      <c r="M5191" t="s">
        <v>157</v>
      </c>
      <c r="N5191" t="s">
        <v>158</v>
      </c>
    </row>
    <row r="5192" spans="1:14" x14ac:dyDescent="0.25">
      <c r="A5192" s="2">
        <v>1</v>
      </c>
      <c r="B5192" s="2">
        <v>2016</v>
      </c>
      <c r="C5192" t="s">
        <v>405</v>
      </c>
      <c r="D5192" t="s">
        <v>264</v>
      </c>
      <c r="E5192" s="2">
        <v>0</v>
      </c>
      <c r="F5192" s="2">
        <v>1</v>
      </c>
      <c r="G5192" t="s">
        <v>270</v>
      </c>
      <c r="H5192" t="s">
        <v>270</v>
      </c>
      <c r="I5192" t="s">
        <v>21</v>
      </c>
      <c r="J5192" t="s">
        <v>159</v>
      </c>
      <c r="K5192" s="3"/>
      <c r="L5192" t="s">
        <v>52</v>
      </c>
      <c r="M5192" t="s">
        <v>160</v>
      </c>
    </row>
    <row r="5193" spans="1:14" x14ac:dyDescent="0.25">
      <c r="A5193" s="2">
        <v>1</v>
      </c>
      <c r="B5193" s="2">
        <v>2016</v>
      </c>
      <c r="C5193" t="s">
        <v>405</v>
      </c>
      <c r="D5193" t="s">
        <v>264</v>
      </c>
      <c r="E5193" s="2">
        <v>0</v>
      </c>
      <c r="F5193" s="2">
        <v>1</v>
      </c>
      <c r="G5193" t="s">
        <v>270</v>
      </c>
      <c r="H5193" t="s">
        <v>270</v>
      </c>
      <c r="I5193" t="s">
        <v>21</v>
      </c>
      <c r="J5193" t="s">
        <v>161</v>
      </c>
      <c r="K5193" s="3"/>
      <c r="L5193" t="s">
        <v>52</v>
      </c>
      <c r="M5193" t="s">
        <v>162</v>
      </c>
    </row>
    <row r="5194" spans="1:14" x14ac:dyDescent="0.25">
      <c r="A5194" s="2">
        <v>1</v>
      </c>
      <c r="B5194" s="2">
        <v>2016</v>
      </c>
      <c r="C5194" t="s">
        <v>405</v>
      </c>
      <c r="D5194" t="s">
        <v>264</v>
      </c>
      <c r="E5194" s="2">
        <v>0</v>
      </c>
      <c r="F5194" s="2">
        <v>1</v>
      </c>
      <c r="G5194" t="s">
        <v>270</v>
      </c>
      <c r="H5194" t="s">
        <v>270</v>
      </c>
      <c r="I5194" t="s">
        <v>21</v>
      </c>
      <c r="J5194" t="s">
        <v>163</v>
      </c>
      <c r="K5194" s="2">
        <v>2</v>
      </c>
      <c r="L5194" t="s">
        <v>52</v>
      </c>
      <c r="M5194" t="s">
        <v>164</v>
      </c>
      <c r="N5194" t="s">
        <v>177</v>
      </c>
    </row>
    <row r="5195" spans="1:14" x14ac:dyDescent="0.25">
      <c r="A5195" s="2">
        <v>1</v>
      </c>
      <c r="B5195" s="2">
        <v>2016</v>
      </c>
      <c r="C5195" t="s">
        <v>405</v>
      </c>
      <c r="D5195" t="s">
        <v>264</v>
      </c>
      <c r="E5195" s="2">
        <v>0</v>
      </c>
      <c r="F5195" s="2">
        <v>1</v>
      </c>
      <c r="G5195" t="s">
        <v>270</v>
      </c>
      <c r="H5195" t="s">
        <v>270</v>
      </c>
      <c r="I5195" t="s">
        <v>21</v>
      </c>
      <c r="J5195" t="s">
        <v>166</v>
      </c>
      <c r="K5195" s="2">
        <v>4</v>
      </c>
      <c r="L5195" t="s">
        <v>55</v>
      </c>
      <c r="M5195" t="s">
        <v>167</v>
      </c>
      <c r="N5195" t="s">
        <v>57</v>
      </c>
    </row>
    <row r="5196" spans="1:14" x14ac:dyDescent="0.25">
      <c r="A5196" s="2">
        <v>1</v>
      </c>
      <c r="B5196" s="2">
        <v>2016</v>
      </c>
      <c r="C5196" t="s">
        <v>406</v>
      </c>
      <c r="D5196" t="s">
        <v>204</v>
      </c>
      <c r="E5196" s="2">
        <v>0</v>
      </c>
      <c r="F5196" s="2">
        <v>0</v>
      </c>
      <c r="G5196" t="s">
        <v>215</v>
      </c>
      <c r="H5196" t="s">
        <v>215</v>
      </c>
      <c r="I5196" t="s">
        <v>21</v>
      </c>
      <c r="J5196" t="s">
        <v>51</v>
      </c>
      <c r="K5196" s="2">
        <v>2</v>
      </c>
      <c r="L5196" t="s">
        <v>52</v>
      </c>
      <c r="M5196" t="s">
        <v>53</v>
      </c>
      <c r="N5196" t="s">
        <v>274</v>
      </c>
    </row>
    <row r="5197" spans="1:14" x14ac:dyDescent="0.25">
      <c r="A5197" s="2">
        <v>1</v>
      </c>
      <c r="B5197" s="2">
        <v>2016</v>
      </c>
      <c r="C5197" t="s">
        <v>406</v>
      </c>
      <c r="D5197" t="s">
        <v>204</v>
      </c>
      <c r="E5197" s="2">
        <v>0</v>
      </c>
      <c r="F5197" s="2">
        <v>0</v>
      </c>
      <c r="G5197" t="s">
        <v>215</v>
      </c>
      <c r="H5197" t="s">
        <v>215</v>
      </c>
      <c r="I5197" t="s">
        <v>21</v>
      </c>
      <c r="J5197" t="s">
        <v>54</v>
      </c>
      <c r="K5197" s="2">
        <v>4</v>
      </c>
      <c r="L5197" t="s">
        <v>55</v>
      </c>
      <c r="M5197" t="s">
        <v>56</v>
      </c>
      <c r="N5197" t="s">
        <v>57</v>
      </c>
    </row>
    <row r="5198" spans="1:14" x14ac:dyDescent="0.25">
      <c r="A5198" s="2">
        <v>1</v>
      </c>
      <c r="B5198" s="2">
        <v>2016</v>
      </c>
      <c r="C5198" t="s">
        <v>406</v>
      </c>
      <c r="D5198" t="s">
        <v>204</v>
      </c>
      <c r="E5198" s="2">
        <v>0</v>
      </c>
      <c r="F5198" s="2">
        <v>0</v>
      </c>
      <c r="G5198" t="s">
        <v>215</v>
      </c>
      <c r="H5198" t="s">
        <v>215</v>
      </c>
      <c r="I5198" t="s">
        <v>21</v>
      </c>
      <c r="J5198" t="s">
        <v>58</v>
      </c>
      <c r="K5198" s="2">
        <v>4</v>
      </c>
      <c r="L5198" t="s">
        <v>55</v>
      </c>
      <c r="M5198" t="s">
        <v>59</v>
      </c>
      <c r="N5198" t="s">
        <v>57</v>
      </c>
    </row>
    <row r="5199" spans="1:14" x14ac:dyDescent="0.25">
      <c r="A5199" s="2">
        <v>1</v>
      </c>
      <c r="B5199" s="2">
        <v>2016</v>
      </c>
      <c r="C5199" t="s">
        <v>406</v>
      </c>
      <c r="D5199" t="s">
        <v>204</v>
      </c>
      <c r="E5199" s="2">
        <v>0</v>
      </c>
      <c r="F5199" s="2">
        <v>0</v>
      </c>
      <c r="G5199" t="s">
        <v>215</v>
      </c>
      <c r="H5199" t="s">
        <v>215</v>
      </c>
      <c r="I5199" t="s">
        <v>21</v>
      </c>
      <c r="J5199" t="s">
        <v>60</v>
      </c>
      <c r="K5199" s="2">
        <v>2</v>
      </c>
      <c r="L5199" t="s">
        <v>61</v>
      </c>
      <c r="M5199" t="s">
        <v>62</v>
      </c>
      <c r="N5199" t="s">
        <v>63</v>
      </c>
    </row>
    <row r="5200" spans="1:14" x14ac:dyDescent="0.25">
      <c r="A5200" s="2">
        <v>1</v>
      </c>
      <c r="B5200" s="2">
        <v>2016</v>
      </c>
      <c r="C5200" t="s">
        <v>406</v>
      </c>
      <c r="D5200" t="s">
        <v>204</v>
      </c>
      <c r="E5200" s="2">
        <v>0</v>
      </c>
      <c r="F5200" s="2">
        <v>0</v>
      </c>
      <c r="G5200" t="s">
        <v>215</v>
      </c>
      <c r="H5200" t="s">
        <v>215</v>
      </c>
      <c r="I5200" t="s">
        <v>21</v>
      </c>
      <c r="J5200" t="s">
        <v>64</v>
      </c>
      <c r="K5200" s="2">
        <v>3</v>
      </c>
      <c r="L5200" t="s">
        <v>65</v>
      </c>
      <c r="M5200" t="s">
        <v>66</v>
      </c>
      <c r="N5200" t="s">
        <v>67</v>
      </c>
    </row>
    <row r="5201" spans="1:14" x14ac:dyDescent="0.25">
      <c r="A5201" s="2">
        <v>1</v>
      </c>
      <c r="B5201" s="2">
        <v>2016</v>
      </c>
      <c r="C5201" t="s">
        <v>406</v>
      </c>
      <c r="D5201" t="s">
        <v>204</v>
      </c>
      <c r="E5201" s="2">
        <v>0</v>
      </c>
      <c r="F5201" s="2">
        <v>0</v>
      </c>
      <c r="G5201" t="s">
        <v>215</v>
      </c>
      <c r="H5201" t="s">
        <v>215</v>
      </c>
      <c r="I5201" t="s">
        <v>21</v>
      </c>
      <c r="J5201" t="s">
        <v>68</v>
      </c>
      <c r="K5201" s="2">
        <v>3</v>
      </c>
      <c r="L5201" t="s">
        <v>65</v>
      </c>
      <c r="M5201" t="s">
        <v>69</v>
      </c>
      <c r="N5201" t="s">
        <v>67</v>
      </c>
    </row>
    <row r="5202" spans="1:14" x14ac:dyDescent="0.25">
      <c r="A5202" s="2">
        <v>1</v>
      </c>
      <c r="B5202" s="2">
        <v>2016</v>
      </c>
      <c r="C5202" t="s">
        <v>406</v>
      </c>
      <c r="D5202" t="s">
        <v>204</v>
      </c>
      <c r="E5202" s="2">
        <v>0</v>
      </c>
      <c r="F5202" s="2">
        <v>0</v>
      </c>
      <c r="G5202" t="s">
        <v>215</v>
      </c>
      <c r="H5202" t="s">
        <v>215</v>
      </c>
      <c r="I5202" t="s">
        <v>21</v>
      </c>
      <c r="J5202" t="s">
        <v>70</v>
      </c>
      <c r="K5202" s="2">
        <v>3</v>
      </c>
      <c r="L5202" t="s">
        <v>65</v>
      </c>
      <c r="M5202" t="s">
        <v>71</v>
      </c>
      <c r="N5202" t="s">
        <v>67</v>
      </c>
    </row>
    <row r="5203" spans="1:14" x14ac:dyDescent="0.25">
      <c r="A5203" s="2">
        <v>1</v>
      </c>
      <c r="B5203" s="2">
        <v>2016</v>
      </c>
      <c r="C5203" t="s">
        <v>406</v>
      </c>
      <c r="D5203" t="s">
        <v>204</v>
      </c>
      <c r="E5203" s="2">
        <v>0</v>
      </c>
      <c r="F5203" s="2">
        <v>0</v>
      </c>
      <c r="G5203" t="s">
        <v>215</v>
      </c>
      <c r="H5203" t="s">
        <v>215</v>
      </c>
      <c r="I5203" t="s">
        <v>21</v>
      </c>
      <c r="J5203" t="s">
        <v>72</v>
      </c>
      <c r="K5203" s="2">
        <v>1</v>
      </c>
      <c r="L5203" t="s">
        <v>52</v>
      </c>
      <c r="M5203" t="s">
        <v>73</v>
      </c>
      <c r="N5203" t="s">
        <v>177</v>
      </c>
    </row>
    <row r="5204" spans="1:14" x14ac:dyDescent="0.25">
      <c r="A5204" s="2">
        <v>1</v>
      </c>
      <c r="B5204" s="2">
        <v>2016</v>
      </c>
      <c r="C5204" t="s">
        <v>406</v>
      </c>
      <c r="D5204" t="s">
        <v>204</v>
      </c>
      <c r="E5204" s="2">
        <v>0</v>
      </c>
      <c r="F5204" s="2">
        <v>0</v>
      </c>
      <c r="G5204" t="s">
        <v>215</v>
      </c>
      <c r="H5204" t="s">
        <v>215</v>
      </c>
      <c r="I5204" t="s">
        <v>21</v>
      </c>
      <c r="J5204" t="s">
        <v>74</v>
      </c>
      <c r="K5204" s="2">
        <v>3</v>
      </c>
      <c r="L5204" t="s">
        <v>75</v>
      </c>
      <c r="M5204" t="s">
        <v>76</v>
      </c>
      <c r="N5204" t="s">
        <v>221</v>
      </c>
    </row>
    <row r="5205" spans="1:14" x14ac:dyDescent="0.25">
      <c r="A5205" s="2">
        <v>1</v>
      </c>
      <c r="B5205" s="2">
        <v>2016</v>
      </c>
      <c r="C5205" t="s">
        <v>406</v>
      </c>
      <c r="D5205" t="s">
        <v>204</v>
      </c>
      <c r="E5205" s="2">
        <v>0</v>
      </c>
      <c r="F5205" s="2">
        <v>0</v>
      </c>
      <c r="G5205" t="s">
        <v>215</v>
      </c>
      <c r="H5205" t="s">
        <v>215</v>
      </c>
      <c r="I5205" t="s">
        <v>21</v>
      </c>
      <c r="J5205" t="s">
        <v>78</v>
      </c>
      <c r="K5205" s="2">
        <v>1</v>
      </c>
      <c r="L5205" t="s">
        <v>75</v>
      </c>
      <c r="M5205" t="s">
        <v>79</v>
      </c>
      <c r="N5205" t="s">
        <v>80</v>
      </c>
    </row>
    <row r="5206" spans="1:14" x14ac:dyDescent="0.25">
      <c r="A5206" s="2">
        <v>1</v>
      </c>
      <c r="B5206" s="2">
        <v>2016</v>
      </c>
      <c r="C5206" t="s">
        <v>406</v>
      </c>
      <c r="D5206" t="s">
        <v>204</v>
      </c>
      <c r="E5206" s="2">
        <v>0</v>
      </c>
      <c r="F5206" s="2">
        <v>0</v>
      </c>
      <c r="G5206" t="s">
        <v>215</v>
      </c>
      <c r="H5206" t="s">
        <v>215</v>
      </c>
      <c r="I5206" t="s">
        <v>21</v>
      </c>
      <c r="J5206" t="s">
        <v>81</v>
      </c>
      <c r="K5206" s="2">
        <v>5</v>
      </c>
      <c r="L5206" t="s">
        <v>75</v>
      </c>
      <c r="M5206" t="s">
        <v>82</v>
      </c>
      <c r="N5206" t="s">
        <v>280</v>
      </c>
    </row>
    <row r="5207" spans="1:14" x14ac:dyDescent="0.25">
      <c r="A5207" s="2">
        <v>1</v>
      </c>
      <c r="B5207" s="2">
        <v>2016</v>
      </c>
      <c r="C5207" t="s">
        <v>406</v>
      </c>
      <c r="D5207" t="s">
        <v>204</v>
      </c>
      <c r="E5207" s="2">
        <v>0</v>
      </c>
      <c r="F5207" s="2">
        <v>0</v>
      </c>
      <c r="G5207" t="s">
        <v>215</v>
      </c>
      <c r="H5207" t="s">
        <v>215</v>
      </c>
      <c r="I5207" t="s">
        <v>21</v>
      </c>
      <c r="J5207" t="s">
        <v>84</v>
      </c>
      <c r="K5207" s="2">
        <v>4</v>
      </c>
      <c r="L5207" t="s">
        <v>85</v>
      </c>
      <c r="M5207" t="s">
        <v>86</v>
      </c>
      <c r="N5207" t="s">
        <v>87</v>
      </c>
    </row>
    <row r="5208" spans="1:14" x14ac:dyDescent="0.25">
      <c r="A5208" s="2">
        <v>1</v>
      </c>
      <c r="B5208" s="2">
        <v>2016</v>
      </c>
      <c r="C5208" t="s">
        <v>406</v>
      </c>
      <c r="D5208" t="s">
        <v>204</v>
      </c>
      <c r="E5208" s="2">
        <v>0</v>
      </c>
      <c r="F5208" s="2">
        <v>0</v>
      </c>
      <c r="G5208" t="s">
        <v>215</v>
      </c>
      <c r="H5208" t="s">
        <v>215</v>
      </c>
      <c r="I5208" t="s">
        <v>21</v>
      </c>
      <c r="J5208" t="s">
        <v>88</v>
      </c>
      <c r="K5208" s="2">
        <v>4</v>
      </c>
      <c r="L5208" t="s">
        <v>85</v>
      </c>
      <c r="M5208" t="s">
        <v>89</v>
      </c>
      <c r="N5208" t="s">
        <v>87</v>
      </c>
    </row>
    <row r="5209" spans="1:14" x14ac:dyDescent="0.25">
      <c r="A5209" s="2">
        <v>1</v>
      </c>
      <c r="B5209" s="2">
        <v>2016</v>
      </c>
      <c r="C5209" t="s">
        <v>406</v>
      </c>
      <c r="D5209" t="s">
        <v>204</v>
      </c>
      <c r="E5209" s="2">
        <v>0</v>
      </c>
      <c r="F5209" s="2">
        <v>0</v>
      </c>
      <c r="G5209" t="s">
        <v>215</v>
      </c>
      <c r="H5209" t="s">
        <v>215</v>
      </c>
      <c r="I5209" t="s">
        <v>21</v>
      </c>
      <c r="J5209" t="s">
        <v>90</v>
      </c>
      <c r="K5209" s="2">
        <v>4</v>
      </c>
      <c r="L5209" t="s">
        <v>75</v>
      </c>
      <c r="M5209" t="s">
        <v>91</v>
      </c>
      <c r="N5209" t="s">
        <v>92</v>
      </c>
    </row>
    <row r="5210" spans="1:14" x14ac:dyDescent="0.25">
      <c r="A5210" s="2">
        <v>1</v>
      </c>
      <c r="B5210" s="2">
        <v>2016</v>
      </c>
      <c r="C5210" t="s">
        <v>406</v>
      </c>
      <c r="D5210" t="s">
        <v>204</v>
      </c>
      <c r="E5210" s="2">
        <v>0</v>
      </c>
      <c r="F5210" s="2">
        <v>0</v>
      </c>
      <c r="G5210" t="s">
        <v>215</v>
      </c>
      <c r="H5210" t="s">
        <v>215</v>
      </c>
      <c r="I5210" t="s">
        <v>21</v>
      </c>
      <c r="J5210" t="s">
        <v>93</v>
      </c>
      <c r="K5210" s="2">
        <v>4</v>
      </c>
      <c r="L5210" t="s">
        <v>75</v>
      </c>
      <c r="M5210" t="s">
        <v>94</v>
      </c>
      <c r="N5210" t="s">
        <v>92</v>
      </c>
    </row>
    <row r="5211" spans="1:14" x14ac:dyDescent="0.25">
      <c r="A5211" s="2">
        <v>1</v>
      </c>
      <c r="B5211" s="2">
        <v>2016</v>
      </c>
      <c r="C5211" t="s">
        <v>406</v>
      </c>
      <c r="D5211" t="s">
        <v>204</v>
      </c>
      <c r="E5211" s="2">
        <v>0</v>
      </c>
      <c r="F5211" s="2">
        <v>0</v>
      </c>
      <c r="G5211" t="s">
        <v>215</v>
      </c>
      <c r="H5211" t="s">
        <v>215</v>
      </c>
      <c r="I5211" t="s">
        <v>21</v>
      </c>
      <c r="J5211" t="s">
        <v>96</v>
      </c>
      <c r="K5211" s="2">
        <v>4</v>
      </c>
      <c r="L5211" t="s">
        <v>75</v>
      </c>
      <c r="M5211" t="s">
        <v>97</v>
      </c>
      <c r="N5211" t="s">
        <v>92</v>
      </c>
    </row>
    <row r="5212" spans="1:14" x14ac:dyDescent="0.25">
      <c r="A5212" s="2">
        <v>1</v>
      </c>
      <c r="B5212" s="2">
        <v>2016</v>
      </c>
      <c r="C5212" t="s">
        <v>406</v>
      </c>
      <c r="D5212" t="s">
        <v>204</v>
      </c>
      <c r="E5212" s="2">
        <v>0</v>
      </c>
      <c r="F5212" s="2">
        <v>0</v>
      </c>
      <c r="G5212" t="s">
        <v>215</v>
      </c>
      <c r="H5212" t="s">
        <v>215</v>
      </c>
      <c r="I5212" t="s">
        <v>21</v>
      </c>
      <c r="J5212" t="s">
        <v>98</v>
      </c>
      <c r="K5212" s="2">
        <v>5</v>
      </c>
      <c r="L5212" t="s">
        <v>85</v>
      </c>
      <c r="M5212" t="s">
        <v>99</v>
      </c>
      <c r="N5212" t="s">
        <v>185</v>
      </c>
    </row>
    <row r="5213" spans="1:14" x14ac:dyDescent="0.25">
      <c r="A5213" s="2">
        <v>1</v>
      </c>
      <c r="B5213" s="2">
        <v>2016</v>
      </c>
      <c r="C5213" t="s">
        <v>406</v>
      </c>
      <c r="D5213" t="s">
        <v>204</v>
      </c>
      <c r="E5213" s="2">
        <v>0</v>
      </c>
      <c r="F5213" s="2">
        <v>0</v>
      </c>
      <c r="G5213" t="s">
        <v>215</v>
      </c>
      <c r="H5213" t="s">
        <v>215</v>
      </c>
      <c r="I5213" t="s">
        <v>21</v>
      </c>
      <c r="J5213" t="s">
        <v>100</v>
      </c>
      <c r="K5213" s="3"/>
      <c r="L5213" t="s">
        <v>61</v>
      </c>
      <c r="M5213" t="s">
        <v>101</v>
      </c>
    </row>
    <row r="5214" spans="1:14" x14ac:dyDescent="0.25">
      <c r="A5214" s="2">
        <v>1</v>
      </c>
      <c r="B5214" s="2">
        <v>2016</v>
      </c>
      <c r="C5214" t="s">
        <v>406</v>
      </c>
      <c r="D5214" t="s">
        <v>204</v>
      </c>
      <c r="E5214" s="2">
        <v>0</v>
      </c>
      <c r="F5214" s="2">
        <v>0</v>
      </c>
      <c r="G5214" t="s">
        <v>215</v>
      </c>
      <c r="H5214" t="s">
        <v>215</v>
      </c>
      <c r="I5214" t="s">
        <v>21</v>
      </c>
      <c r="J5214" t="s">
        <v>102</v>
      </c>
      <c r="K5214" s="3"/>
      <c r="L5214" t="s">
        <v>61</v>
      </c>
      <c r="M5214" t="s">
        <v>103</v>
      </c>
    </row>
    <row r="5215" spans="1:14" x14ac:dyDescent="0.25">
      <c r="A5215" s="2">
        <v>1</v>
      </c>
      <c r="B5215" s="2">
        <v>2016</v>
      </c>
      <c r="C5215" t="s">
        <v>406</v>
      </c>
      <c r="D5215" t="s">
        <v>204</v>
      </c>
      <c r="E5215" s="2">
        <v>0</v>
      </c>
      <c r="F5215" s="2">
        <v>0</v>
      </c>
      <c r="G5215" t="s">
        <v>215</v>
      </c>
      <c r="H5215" t="s">
        <v>215</v>
      </c>
      <c r="I5215" t="s">
        <v>21</v>
      </c>
      <c r="J5215" t="s">
        <v>104</v>
      </c>
      <c r="K5215" s="3"/>
      <c r="L5215" t="s">
        <v>61</v>
      </c>
      <c r="M5215" t="s">
        <v>105</v>
      </c>
    </row>
    <row r="5216" spans="1:14" x14ac:dyDescent="0.25">
      <c r="A5216" s="2">
        <v>1</v>
      </c>
      <c r="B5216" s="2">
        <v>2016</v>
      </c>
      <c r="C5216" t="s">
        <v>406</v>
      </c>
      <c r="D5216" t="s">
        <v>204</v>
      </c>
      <c r="E5216" s="2">
        <v>0</v>
      </c>
      <c r="F5216" s="2">
        <v>0</v>
      </c>
      <c r="G5216" t="s">
        <v>215</v>
      </c>
      <c r="H5216" t="s">
        <v>215</v>
      </c>
      <c r="I5216" t="s">
        <v>21</v>
      </c>
      <c r="J5216" t="s">
        <v>106</v>
      </c>
      <c r="K5216" s="3"/>
      <c r="L5216" t="s">
        <v>61</v>
      </c>
      <c r="M5216" t="s">
        <v>107</v>
      </c>
    </row>
    <row r="5217" spans="1:14" x14ac:dyDescent="0.25">
      <c r="A5217" s="2">
        <v>1</v>
      </c>
      <c r="B5217" s="2">
        <v>2016</v>
      </c>
      <c r="C5217" t="s">
        <v>406</v>
      </c>
      <c r="D5217" t="s">
        <v>204</v>
      </c>
      <c r="E5217" s="2">
        <v>0</v>
      </c>
      <c r="F5217" s="2">
        <v>0</v>
      </c>
      <c r="G5217" t="s">
        <v>215</v>
      </c>
      <c r="H5217" t="s">
        <v>215</v>
      </c>
      <c r="I5217" t="s">
        <v>21</v>
      </c>
      <c r="J5217" t="s">
        <v>108</v>
      </c>
      <c r="K5217" s="3"/>
      <c r="L5217" t="s">
        <v>61</v>
      </c>
      <c r="M5217" t="s">
        <v>109</v>
      </c>
    </row>
    <row r="5218" spans="1:14" x14ac:dyDescent="0.25">
      <c r="A5218" s="2">
        <v>1</v>
      </c>
      <c r="B5218" s="2">
        <v>2016</v>
      </c>
      <c r="C5218" t="s">
        <v>406</v>
      </c>
      <c r="D5218" t="s">
        <v>204</v>
      </c>
      <c r="E5218" s="2">
        <v>0</v>
      </c>
      <c r="F5218" s="2">
        <v>0</v>
      </c>
      <c r="G5218" t="s">
        <v>215</v>
      </c>
      <c r="H5218" t="s">
        <v>215</v>
      </c>
      <c r="I5218" t="s">
        <v>21</v>
      </c>
      <c r="J5218" t="s">
        <v>110</v>
      </c>
      <c r="K5218" s="3"/>
      <c r="L5218" t="s">
        <v>61</v>
      </c>
      <c r="M5218" t="s">
        <v>111</v>
      </c>
    </row>
    <row r="5219" spans="1:14" x14ac:dyDescent="0.25">
      <c r="A5219" s="2">
        <v>1</v>
      </c>
      <c r="B5219" s="2">
        <v>2016</v>
      </c>
      <c r="C5219" t="s">
        <v>406</v>
      </c>
      <c r="D5219" t="s">
        <v>204</v>
      </c>
      <c r="E5219" s="2">
        <v>0</v>
      </c>
      <c r="F5219" s="2">
        <v>0</v>
      </c>
      <c r="G5219" t="s">
        <v>215</v>
      </c>
      <c r="H5219" t="s">
        <v>215</v>
      </c>
      <c r="I5219" t="s">
        <v>21</v>
      </c>
      <c r="J5219" t="s">
        <v>112</v>
      </c>
      <c r="K5219" s="3"/>
      <c r="L5219" t="s">
        <v>61</v>
      </c>
      <c r="M5219" t="s">
        <v>113</v>
      </c>
    </row>
    <row r="5220" spans="1:14" x14ac:dyDescent="0.25">
      <c r="A5220" s="2">
        <v>1</v>
      </c>
      <c r="B5220" s="2">
        <v>2016</v>
      </c>
      <c r="C5220" t="s">
        <v>406</v>
      </c>
      <c r="D5220" t="s">
        <v>204</v>
      </c>
      <c r="E5220" s="2">
        <v>0</v>
      </c>
      <c r="F5220" s="2">
        <v>0</v>
      </c>
      <c r="G5220" t="s">
        <v>215</v>
      </c>
      <c r="H5220" t="s">
        <v>215</v>
      </c>
      <c r="I5220" t="s">
        <v>21</v>
      </c>
      <c r="J5220" t="s">
        <v>114</v>
      </c>
      <c r="K5220" s="3"/>
      <c r="L5220" t="s">
        <v>61</v>
      </c>
      <c r="M5220" t="s">
        <v>115</v>
      </c>
    </row>
    <row r="5221" spans="1:14" x14ac:dyDescent="0.25">
      <c r="A5221" s="2">
        <v>1</v>
      </c>
      <c r="B5221" s="2">
        <v>2016</v>
      </c>
      <c r="C5221" t="s">
        <v>406</v>
      </c>
      <c r="D5221" t="s">
        <v>204</v>
      </c>
      <c r="E5221" s="2">
        <v>0</v>
      </c>
      <c r="F5221" s="2">
        <v>0</v>
      </c>
      <c r="G5221" t="s">
        <v>215</v>
      </c>
      <c r="H5221" t="s">
        <v>215</v>
      </c>
      <c r="I5221" t="s">
        <v>21</v>
      </c>
      <c r="J5221" t="s">
        <v>116</v>
      </c>
      <c r="K5221" s="2">
        <v>1</v>
      </c>
      <c r="L5221" t="s">
        <v>65</v>
      </c>
      <c r="M5221" t="s">
        <v>117</v>
      </c>
      <c r="N5221" t="s">
        <v>230</v>
      </c>
    </row>
    <row r="5222" spans="1:14" x14ac:dyDescent="0.25">
      <c r="A5222" s="2">
        <v>1</v>
      </c>
      <c r="B5222" s="2">
        <v>2016</v>
      </c>
      <c r="C5222" t="s">
        <v>406</v>
      </c>
      <c r="D5222" t="s">
        <v>204</v>
      </c>
      <c r="E5222" s="2">
        <v>0</v>
      </c>
      <c r="F5222" s="2">
        <v>0</v>
      </c>
      <c r="G5222" t="s">
        <v>215</v>
      </c>
      <c r="H5222" t="s">
        <v>215</v>
      </c>
      <c r="I5222" t="s">
        <v>21</v>
      </c>
      <c r="J5222" t="s">
        <v>118</v>
      </c>
      <c r="K5222" s="2">
        <v>2</v>
      </c>
      <c r="L5222" t="s">
        <v>55</v>
      </c>
      <c r="M5222" t="s">
        <v>119</v>
      </c>
      <c r="N5222" t="s">
        <v>187</v>
      </c>
    </row>
    <row r="5223" spans="1:14" x14ac:dyDescent="0.25">
      <c r="A5223" s="2">
        <v>1</v>
      </c>
      <c r="B5223" s="2">
        <v>2016</v>
      </c>
      <c r="C5223" t="s">
        <v>406</v>
      </c>
      <c r="D5223" t="s">
        <v>204</v>
      </c>
      <c r="E5223" s="2">
        <v>0</v>
      </c>
      <c r="F5223" s="2">
        <v>0</v>
      </c>
      <c r="G5223" t="s">
        <v>215</v>
      </c>
      <c r="H5223" t="s">
        <v>215</v>
      </c>
      <c r="I5223" t="s">
        <v>21</v>
      </c>
      <c r="J5223" t="s">
        <v>120</v>
      </c>
      <c r="K5223" s="2">
        <v>3</v>
      </c>
      <c r="L5223" t="s">
        <v>65</v>
      </c>
      <c r="M5223" t="s">
        <v>121</v>
      </c>
      <c r="N5223" t="s">
        <v>67</v>
      </c>
    </row>
    <row r="5224" spans="1:14" x14ac:dyDescent="0.25">
      <c r="A5224" s="2">
        <v>1</v>
      </c>
      <c r="B5224" s="2">
        <v>2016</v>
      </c>
      <c r="C5224" t="s">
        <v>406</v>
      </c>
      <c r="D5224" t="s">
        <v>204</v>
      </c>
      <c r="E5224" s="2">
        <v>0</v>
      </c>
      <c r="F5224" s="2">
        <v>0</v>
      </c>
      <c r="G5224" t="s">
        <v>215</v>
      </c>
      <c r="H5224" t="s">
        <v>215</v>
      </c>
      <c r="I5224" t="s">
        <v>21</v>
      </c>
      <c r="J5224" t="s">
        <v>122</v>
      </c>
      <c r="K5224" s="2">
        <v>4</v>
      </c>
      <c r="L5224" t="s">
        <v>85</v>
      </c>
      <c r="M5224" t="s">
        <v>123</v>
      </c>
      <c r="N5224" t="s">
        <v>87</v>
      </c>
    </row>
    <row r="5225" spans="1:14" x14ac:dyDescent="0.25">
      <c r="A5225" s="2">
        <v>1</v>
      </c>
      <c r="B5225" s="2">
        <v>2016</v>
      </c>
      <c r="C5225" t="s">
        <v>406</v>
      </c>
      <c r="D5225" t="s">
        <v>204</v>
      </c>
      <c r="E5225" s="2">
        <v>0</v>
      </c>
      <c r="F5225" s="2">
        <v>0</v>
      </c>
      <c r="G5225" t="s">
        <v>215</v>
      </c>
      <c r="H5225" t="s">
        <v>215</v>
      </c>
      <c r="I5225" t="s">
        <v>21</v>
      </c>
      <c r="J5225" t="s">
        <v>124</v>
      </c>
      <c r="K5225" s="2">
        <v>2</v>
      </c>
      <c r="L5225" t="s">
        <v>85</v>
      </c>
      <c r="M5225" t="s">
        <v>125</v>
      </c>
      <c r="N5225" t="s">
        <v>176</v>
      </c>
    </row>
    <row r="5226" spans="1:14" x14ac:dyDescent="0.25">
      <c r="A5226" s="2">
        <v>1</v>
      </c>
      <c r="B5226" s="2">
        <v>2016</v>
      </c>
      <c r="C5226" t="s">
        <v>406</v>
      </c>
      <c r="D5226" t="s">
        <v>204</v>
      </c>
      <c r="E5226" s="2">
        <v>0</v>
      </c>
      <c r="F5226" s="2">
        <v>0</v>
      </c>
      <c r="G5226" t="s">
        <v>215</v>
      </c>
      <c r="H5226" t="s">
        <v>215</v>
      </c>
      <c r="I5226" t="s">
        <v>21</v>
      </c>
      <c r="J5226" t="s">
        <v>127</v>
      </c>
      <c r="K5226" s="2">
        <v>4</v>
      </c>
      <c r="L5226" t="s">
        <v>85</v>
      </c>
      <c r="M5226" t="s">
        <v>128</v>
      </c>
      <c r="N5226" t="s">
        <v>87</v>
      </c>
    </row>
    <row r="5227" spans="1:14" x14ac:dyDescent="0.25">
      <c r="A5227" s="2">
        <v>1</v>
      </c>
      <c r="B5227" s="2">
        <v>2016</v>
      </c>
      <c r="C5227" t="s">
        <v>406</v>
      </c>
      <c r="D5227" t="s">
        <v>204</v>
      </c>
      <c r="E5227" s="2">
        <v>0</v>
      </c>
      <c r="F5227" s="2">
        <v>0</v>
      </c>
      <c r="G5227" t="s">
        <v>215</v>
      </c>
      <c r="H5227" t="s">
        <v>215</v>
      </c>
      <c r="I5227" t="s">
        <v>21</v>
      </c>
      <c r="J5227" t="s">
        <v>129</v>
      </c>
      <c r="K5227" s="2">
        <v>4</v>
      </c>
      <c r="L5227" t="s">
        <v>85</v>
      </c>
      <c r="M5227" t="s">
        <v>130</v>
      </c>
      <c r="N5227" t="s">
        <v>87</v>
      </c>
    </row>
    <row r="5228" spans="1:14" x14ac:dyDescent="0.25">
      <c r="A5228" s="2">
        <v>1</v>
      </c>
      <c r="B5228" s="2">
        <v>2016</v>
      </c>
      <c r="C5228" t="s">
        <v>406</v>
      </c>
      <c r="D5228" t="s">
        <v>204</v>
      </c>
      <c r="E5228" s="2">
        <v>0</v>
      </c>
      <c r="F5228" s="2">
        <v>0</v>
      </c>
      <c r="G5228" t="s">
        <v>215</v>
      </c>
      <c r="H5228" t="s">
        <v>215</v>
      </c>
      <c r="I5228" t="s">
        <v>21</v>
      </c>
      <c r="J5228" t="s">
        <v>131</v>
      </c>
      <c r="K5228" s="2">
        <v>4</v>
      </c>
      <c r="L5228" t="s">
        <v>85</v>
      </c>
      <c r="M5228" t="s">
        <v>132</v>
      </c>
      <c r="N5228" t="s">
        <v>87</v>
      </c>
    </row>
    <row r="5229" spans="1:14" x14ac:dyDescent="0.25">
      <c r="A5229" s="2">
        <v>1</v>
      </c>
      <c r="B5229" s="2">
        <v>2016</v>
      </c>
      <c r="C5229" t="s">
        <v>406</v>
      </c>
      <c r="D5229" t="s">
        <v>204</v>
      </c>
      <c r="E5229" s="2">
        <v>0</v>
      </c>
      <c r="F5229" s="2">
        <v>0</v>
      </c>
      <c r="G5229" t="s">
        <v>215</v>
      </c>
      <c r="H5229" t="s">
        <v>215</v>
      </c>
      <c r="I5229" t="s">
        <v>21</v>
      </c>
      <c r="J5229" t="s">
        <v>133</v>
      </c>
      <c r="K5229" s="2">
        <v>1</v>
      </c>
      <c r="L5229" t="s">
        <v>52</v>
      </c>
      <c r="M5229" t="s">
        <v>134</v>
      </c>
      <c r="N5229" t="s">
        <v>177</v>
      </c>
    </row>
    <row r="5230" spans="1:14" x14ac:dyDescent="0.25">
      <c r="A5230" s="2">
        <v>1</v>
      </c>
      <c r="B5230" s="2">
        <v>2016</v>
      </c>
      <c r="C5230" t="s">
        <v>406</v>
      </c>
      <c r="D5230" t="s">
        <v>204</v>
      </c>
      <c r="E5230" s="2">
        <v>0</v>
      </c>
      <c r="F5230" s="2">
        <v>0</v>
      </c>
      <c r="G5230" t="s">
        <v>215</v>
      </c>
      <c r="H5230" t="s">
        <v>215</v>
      </c>
      <c r="I5230" t="s">
        <v>21</v>
      </c>
      <c r="J5230" t="s">
        <v>135</v>
      </c>
      <c r="K5230" s="2">
        <v>4</v>
      </c>
      <c r="L5230" t="s">
        <v>55</v>
      </c>
      <c r="M5230" t="s">
        <v>136</v>
      </c>
      <c r="N5230" t="s">
        <v>57</v>
      </c>
    </row>
    <row r="5231" spans="1:14" x14ac:dyDescent="0.25">
      <c r="A5231" s="2">
        <v>1</v>
      </c>
      <c r="B5231" s="2">
        <v>2016</v>
      </c>
      <c r="C5231" t="s">
        <v>406</v>
      </c>
      <c r="D5231" t="s">
        <v>204</v>
      </c>
      <c r="E5231" s="2">
        <v>0</v>
      </c>
      <c r="F5231" s="2">
        <v>0</v>
      </c>
      <c r="G5231" t="s">
        <v>215</v>
      </c>
      <c r="H5231" t="s">
        <v>215</v>
      </c>
      <c r="I5231" t="s">
        <v>21</v>
      </c>
      <c r="J5231" t="s">
        <v>137</v>
      </c>
      <c r="K5231" s="2">
        <v>4</v>
      </c>
      <c r="L5231" t="s">
        <v>55</v>
      </c>
      <c r="M5231" t="s">
        <v>138</v>
      </c>
      <c r="N5231" t="s">
        <v>57</v>
      </c>
    </row>
    <row r="5232" spans="1:14" x14ac:dyDescent="0.25">
      <c r="A5232" s="2">
        <v>1</v>
      </c>
      <c r="B5232" s="2">
        <v>2016</v>
      </c>
      <c r="C5232" t="s">
        <v>406</v>
      </c>
      <c r="D5232" t="s">
        <v>204</v>
      </c>
      <c r="E5232" s="2">
        <v>0</v>
      </c>
      <c r="F5232" s="2">
        <v>0</v>
      </c>
      <c r="G5232" t="s">
        <v>215</v>
      </c>
      <c r="H5232" t="s">
        <v>215</v>
      </c>
      <c r="I5232" t="s">
        <v>21</v>
      </c>
      <c r="J5232" t="s">
        <v>139</v>
      </c>
      <c r="K5232" s="2">
        <v>4</v>
      </c>
      <c r="L5232" t="s">
        <v>85</v>
      </c>
      <c r="M5232" t="s">
        <v>140</v>
      </c>
      <c r="N5232" t="s">
        <v>87</v>
      </c>
    </row>
    <row r="5233" spans="1:14" x14ac:dyDescent="0.25">
      <c r="A5233" s="2">
        <v>1</v>
      </c>
      <c r="B5233" s="2">
        <v>2016</v>
      </c>
      <c r="C5233" t="s">
        <v>406</v>
      </c>
      <c r="D5233" t="s">
        <v>204</v>
      </c>
      <c r="E5233" s="2">
        <v>0</v>
      </c>
      <c r="F5233" s="2">
        <v>0</v>
      </c>
      <c r="G5233" t="s">
        <v>215</v>
      </c>
      <c r="H5233" t="s">
        <v>215</v>
      </c>
      <c r="I5233" t="s">
        <v>21</v>
      </c>
      <c r="J5233" t="s">
        <v>141</v>
      </c>
      <c r="K5233" s="2">
        <v>5</v>
      </c>
      <c r="L5233" t="s">
        <v>85</v>
      </c>
      <c r="M5233" t="s">
        <v>142</v>
      </c>
      <c r="N5233" t="s">
        <v>185</v>
      </c>
    </row>
    <row r="5234" spans="1:14" x14ac:dyDescent="0.25">
      <c r="A5234" s="2">
        <v>1</v>
      </c>
      <c r="B5234" s="2">
        <v>2016</v>
      </c>
      <c r="C5234" t="s">
        <v>406</v>
      </c>
      <c r="D5234" t="s">
        <v>204</v>
      </c>
      <c r="E5234" s="2">
        <v>0</v>
      </c>
      <c r="F5234" s="2">
        <v>0</v>
      </c>
      <c r="G5234" t="s">
        <v>215</v>
      </c>
      <c r="H5234" t="s">
        <v>215</v>
      </c>
      <c r="I5234" t="s">
        <v>21</v>
      </c>
      <c r="J5234" t="s">
        <v>143</v>
      </c>
      <c r="K5234" s="2">
        <v>4</v>
      </c>
      <c r="L5234" t="s">
        <v>85</v>
      </c>
      <c r="M5234" t="s">
        <v>144</v>
      </c>
      <c r="N5234" t="s">
        <v>87</v>
      </c>
    </row>
    <row r="5235" spans="1:14" x14ac:dyDescent="0.25">
      <c r="A5235" s="2">
        <v>1</v>
      </c>
      <c r="B5235" s="2">
        <v>2016</v>
      </c>
      <c r="C5235" t="s">
        <v>406</v>
      </c>
      <c r="D5235" t="s">
        <v>204</v>
      </c>
      <c r="E5235" s="2">
        <v>0</v>
      </c>
      <c r="F5235" s="2">
        <v>0</v>
      </c>
      <c r="G5235" t="s">
        <v>215</v>
      </c>
      <c r="H5235" t="s">
        <v>215</v>
      </c>
      <c r="I5235" t="s">
        <v>21</v>
      </c>
      <c r="J5235" t="s">
        <v>145</v>
      </c>
      <c r="K5235" s="2">
        <v>4</v>
      </c>
      <c r="L5235" t="s">
        <v>55</v>
      </c>
      <c r="M5235" t="s">
        <v>146</v>
      </c>
      <c r="N5235" t="s">
        <v>57</v>
      </c>
    </row>
    <row r="5236" spans="1:14" x14ac:dyDescent="0.25">
      <c r="A5236" s="2">
        <v>1</v>
      </c>
      <c r="B5236" s="2">
        <v>2016</v>
      </c>
      <c r="C5236" t="s">
        <v>406</v>
      </c>
      <c r="D5236" t="s">
        <v>204</v>
      </c>
      <c r="E5236" s="2">
        <v>0</v>
      </c>
      <c r="F5236" s="2">
        <v>0</v>
      </c>
      <c r="G5236" t="s">
        <v>215</v>
      </c>
      <c r="H5236" t="s">
        <v>215</v>
      </c>
      <c r="I5236" t="s">
        <v>21</v>
      </c>
      <c r="J5236" t="s">
        <v>147</v>
      </c>
      <c r="K5236" s="2">
        <v>4</v>
      </c>
      <c r="L5236" t="s">
        <v>55</v>
      </c>
      <c r="M5236" t="s">
        <v>148</v>
      </c>
      <c r="N5236" t="s">
        <v>57</v>
      </c>
    </row>
    <row r="5237" spans="1:14" x14ac:dyDescent="0.25">
      <c r="A5237" s="2">
        <v>1</v>
      </c>
      <c r="B5237" s="2">
        <v>2016</v>
      </c>
      <c r="C5237" t="s">
        <v>406</v>
      </c>
      <c r="D5237" t="s">
        <v>204</v>
      </c>
      <c r="E5237" s="2">
        <v>0</v>
      </c>
      <c r="F5237" s="2">
        <v>0</v>
      </c>
      <c r="G5237" t="s">
        <v>215</v>
      </c>
      <c r="H5237" t="s">
        <v>215</v>
      </c>
      <c r="I5237" t="s">
        <v>21</v>
      </c>
      <c r="J5237" t="s">
        <v>149</v>
      </c>
      <c r="K5237" s="2">
        <v>5</v>
      </c>
      <c r="L5237" t="s">
        <v>55</v>
      </c>
      <c r="M5237" t="s">
        <v>150</v>
      </c>
      <c r="N5237" t="s">
        <v>185</v>
      </c>
    </row>
    <row r="5238" spans="1:14" x14ac:dyDescent="0.25">
      <c r="A5238" s="2">
        <v>1</v>
      </c>
      <c r="B5238" s="2">
        <v>2016</v>
      </c>
      <c r="C5238" t="s">
        <v>406</v>
      </c>
      <c r="D5238" t="s">
        <v>204</v>
      </c>
      <c r="E5238" s="2">
        <v>0</v>
      </c>
      <c r="F5238" s="2">
        <v>0</v>
      </c>
      <c r="G5238" t="s">
        <v>215</v>
      </c>
      <c r="H5238" t="s">
        <v>215</v>
      </c>
      <c r="I5238" t="s">
        <v>21</v>
      </c>
      <c r="J5238" t="s">
        <v>151</v>
      </c>
      <c r="K5238" s="2">
        <v>9</v>
      </c>
      <c r="L5238" t="s">
        <v>52</v>
      </c>
      <c r="M5238" t="s">
        <v>152</v>
      </c>
      <c r="N5238" t="s">
        <v>188</v>
      </c>
    </row>
    <row r="5239" spans="1:14" x14ac:dyDescent="0.25">
      <c r="A5239" s="2">
        <v>1</v>
      </c>
      <c r="B5239" s="2">
        <v>2016</v>
      </c>
      <c r="C5239" t="s">
        <v>406</v>
      </c>
      <c r="D5239" t="s">
        <v>204</v>
      </c>
      <c r="E5239" s="2">
        <v>0</v>
      </c>
      <c r="F5239" s="2">
        <v>0</v>
      </c>
      <c r="G5239" t="s">
        <v>215</v>
      </c>
      <c r="H5239" t="s">
        <v>215</v>
      </c>
      <c r="I5239" t="s">
        <v>21</v>
      </c>
      <c r="J5239" t="s">
        <v>153</v>
      </c>
      <c r="K5239" s="2">
        <v>5</v>
      </c>
      <c r="L5239" t="s">
        <v>75</v>
      </c>
      <c r="M5239" t="s">
        <v>154</v>
      </c>
      <c r="N5239" t="s">
        <v>201</v>
      </c>
    </row>
    <row r="5240" spans="1:14" x14ac:dyDescent="0.25">
      <c r="A5240" s="2">
        <v>1</v>
      </c>
      <c r="B5240" s="2">
        <v>2016</v>
      </c>
      <c r="C5240" t="s">
        <v>406</v>
      </c>
      <c r="D5240" t="s">
        <v>204</v>
      </c>
      <c r="E5240" s="2">
        <v>0</v>
      </c>
      <c r="F5240" s="2">
        <v>0</v>
      </c>
      <c r="G5240" t="s">
        <v>215</v>
      </c>
      <c r="H5240" t="s">
        <v>215</v>
      </c>
      <c r="I5240" t="s">
        <v>21</v>
      </c>
      <c r="J5240" t="s">
        <v>156</v>
      </c>
      <c r="K5240" s="2">
        <v>1</v>
      </c>
      <c r="L5240" t="s">
        <v>75</v>
      </c>
      <c r="M5240" t="s">
        <v>157</v>
      </c>
      <c r="N5240" t="s">
        <v>158</v>
      </c>
    </row>
    <row r="5241" spans="1:14" x14ac:dyDescent="0.25">
      <c r="A5241" s="2">
        <v>1</v>
      </c>
      <c r="B5241" s="2">
        <v>2016</v>
      </c>
      <c r="C5241" t="s">
        <v>406</v>
      </c>
      <c r="D5241" t="s">
        <v>204</v>
      </c>
      <c r="E5241" s="2">
        <v>0</v>
      </c>
      <c r="F5241" s="2">
        <v>0</v>
      </c>
      <c r="G5241" t="s">
        <v>215</v>
      </c>
      <c r="H5241" t="s">
        <v>215</v>
      </c>
      <c r="I5241" t="s">
        <v>21</v>
      </c>
      <c r="J5241" t="s">
        <v>159</v>
      </c>
      <c r="K5241" s="3"/>
      <c r="L5241" t="s">
        <v>52</v>
      </c>
      <c r="M5241" t="s">
        <v>160</v>
      </c>
    </row>
    <row r="5242" spans="1:14" x14ac:dyDescent="0.25">
      <c r="A5242" s="2">
        <v>1</v>
      </c>
      <c r="B5242" s="2">
        <v>2016</v>
      </c>
      <c r="C5242" t="s">
        <v>406</v>
      </c>
      <c r="D5242" t="s">
        <v>204</v>
      </c>
      <c r="E5242" s="2">
        <v>0</v>
      </c>
      <c r="F5242" s="2">
        <v>0</v>
      </c>
      <c r="G5242" t="s">
        <v>215</v>
      </c>
      <c r="H5242" t="s">
        <v>215</v>
      </c>
      <c r="I5242" t="s">
        <v>21</v>
      </c>
      <c r="J5242" t="s">
        <v>161</v>
      </c>
      <c r="K5242" s="3"/>
      <c r="L5242" t="s">
        <v>52</v>
      </c>
      <c r="M5242" t="s">
        <v>162</v>
      </c>
    </row>
    <row r="5243" spans="1:14" x14ac:dyDescent="0.25">
      <c r="A5243" s="2">
        <v>1</v>
      </c>
      <c r="B5243" s="2">
        <v>2016</v>
      </c>
      <c r="C5243" t="s">
        <v>406</v>
      </c>
      <c r="D5243" t="s">
        <v>204</v>
      </c>
      <c r="E5243" s="2">
        <v>0</v>
      </c>
      <c r="F5243" s="2">
        <v>0</v>
      </c>
      <c r="G5243" t="s">
        <v>215</v>
      </c>
      <c r="H5243" t="s">
        <v>215</v>
      </c>
      <c r="I5243" t="s">
        <v>21</v>
      </c>
      <c r="J5243" t="s">
        <v>163</v>
      </c>
      <c r="K5243" s="2">
        <v>2</v>
      </c>
      <c r="L5243" t="s">
        <v>52</v>
      </c>
      <c r="M5243" t="s">
        <v>164</v>
      </c>
      <c r="N5243" t="s">
        <v>177</v>
      </c>
    </row>
    <row r="5244" spans="1:14" x14ac:dyDescent="0.25">
      <c r="A5244" s="2">
        <v>1</v>
      </c>
      <c r="B5244" s="2">
        <v>2016</v>
      </c>
      <c r="C5244" t="s">
        <v>406</v>
      </c>
      <c r="D5244" t="s">
        <v>204</v>
      </c>
      <c r="E5244" s="2">
        <v>0</v>
      </c>
      <c r="F5244" s="2">
        <v>0</v>
      </c>
      <c r="G5244" t="s">
        <v>215</v>
      </c>
      <c r="H5244" t="s">
        <v>215</v>
      </c>
      <c r="I5244" t="s">
        <v>21</v>
      </c>
      <c r="J5244" t="s">
        <v>166</v>
      </c>
      <c r="K5244" s="2">
        <v>4</v>
      </c>
      <c r="L5244" t="s">
        <v>55</v>
      </c>
      <c r="M5244" t="s">
        <v>167</v>
      </c>
      <c r="N5244" t="s">
        <v>57</v>
      </c>
    </row>
    <row r="5245" spans="1:14" x14ac:dyDescent="0.25">
      <c r="A5245" s="2">
        <v>1</v>
      </c>
      <c r="B5245" s="2">
        <v>2016</v>
      </c>
      <c r="C5245" t="s">
        <v>407</v>
      </c>
      <c r="D5245" t="s">
        <v>48</v>
      </c>
      <c r="E5245" s="2">
        <v>1</v>
      </c>
      <c r="F5245" s="2">
        <v>1</v>
      </c>
      <c r="G5245" t="s">
        <v>408</v>
      </c>
      <c r="H5245" t="s">
        <v>409</v>
      </c>
      <c r="I5245" t="s">
        <v>19</v>
      </c>
      <c r="J5245" t="s">
        <v>51</v>
      </c>
      <c r="K5245" s="2">
        <v>3</v>
      </c>
      <c r="L5245" t="s">
        <v>52</v>
      </c>
      <c r="M5245" t="s">
        <v>53</v>
      </c>
      <c r="N5245" t="s">
        <v>296</v>
      </c>
    </row>
    <row r="5246" spans="1:14" x14ac:dyDescent="0.25">
      <c r="A5246" s="2">
        <v>1</v>
      </c>
      <c r="B5246" s="2">
        <v>2016</v>
      </c>
      <c r="C5246" t="s">
        <v>407</v>
      </c>
      <c r="D5246" t="s">
        <v>48</v>
      </c>
      <c r="E5246" s="2">
        <v>1</v>
      </c>
      <c r="F5246" s="2">
        <v>1</v>
      </c>
      <c r="G5246" t="s">
        <v>408</v>
      </c>
      <c r="H5246" t="s">
        <v>409</v>
      </c>
      <c r="I5246" t="s">
        <v>19</v>
      </c>
      <c r="J5246" t="s">
        <v>54</v>
      </c>
      <c r="K5246" s="2">
        <v>3</v>
      </c>
      <c r="L5246" t="s">
        <v>55</v>
      </c>
      <c r="M5246" t="s">
        <v>56</v>
      </c>
      <c r="N5246" t="s">
        <v>178</v>
      </c>
    </row>
    <row r="5247" spans="1:14" x14ac:dyDescent="0.25">
      <c r="A5247" s="2">
        <v>1</v>
      </c>
      <c r="B5247" s="2">
        <v>2016</v>
      </c>
      <c r="C5247" t="s">
        <v>407</v>
      </c>
      <c r="D5247" t="s">
        <v>48</v>
      </c>
      <c r="E5247" s="2">
        <v>1</v>
      </c>
      <c r="F5247" s="2">
        <v>1</v>
      </c>
      <c r="G5247" t="s">
        <v>408</v>
      </c>
      <c r="H5247" t="s">
        <v>409</v>
      </c>
      <c r="I5247" t="s">
        <v>19</v>
      </c>
      <c r="J5247" t="s">
        <v>58</v>
      </c>
      <c r="K5247" s="2">
        <v>3</v>
      </c>
      <c r="L5247" t="s">
        <v>55</v>
      </c>
      <c r="M5247" t="s">
        <v>59</v>
      </c>
      <c r="N5247" t="s">
        <v>178</v>
      </c>
    </row>
    <row r="5248" spans="1:14" x14ac:dyDescent="0.25">
      <c r="A5248" s="2">
        <v>1</v>
      </c>
      <c r="B5248" s="2">
        <v>2016</v>
      </c>
      <c r="C5248" t="s">
        <v>407</v>
      </c>
      <c r="D5248" t="s">
        <v>48</v>
      </c>
      <c r="E5248" s="2">
        <v>1</v>
      </c>
      <c r="F5248" s="2">
        <v>1</v>
      </c>
      <c r="G5248" t="s">
        <v>408</v>
      </c>
      <c r="H5248" t="s">
        <v>409</v>
      </c>
      <c r="I5248" t="s">
        <v>19</v>
      </c>
      <c r="J5248" t="s">
        <v>60</v>
      </c>
      <c r="K5248" s="2">
        <v>2</v>
      </c>
      <c r="L5248" t="s">
        <v>61</v>
      </c>
      <c r="M5248" t="s">
        <v>62</v>
      </c>
      <c r="N5248" t="s">
        <v>63</v>
      </c>
    </row>
    <row r="5249" spans="1:14" x14ac:dyDescent="0.25">
      <c r="A5249" s="2">
        <v>1</v>
      </c>
      <c r="B5249" s="2">
        <v>2016</v>
      </c>
      <c r="C5249" t="s">
        <v>407</v>
      </c>
      <c r="D5249" t="s">
        <v>48</v>
      </c>
      <c r="E5249" s="2">
        <v>1</v>
      </c>
      <c r="F5249" s="2">
        <v>1</v>
      </c>
      <c r="G5249" t="s">
        <v>408</v>
      </c>
      <c r="H5249" t="s">
        <v>409</v>
      </c>
      <c r="I5249" t="s">
        <v>19</v>
      </c>
      <c r="J5249" t="s">
        <v>64</v>
      </c>
      <c r="K5249" s="2">
        <v>3</v>
      </c>
      <c r="L5249" t="s">
        <v>65</v>
      </c>
      <c r="M5249" t="s">
        <v>66</v>
      </c>
      <c r="N5249" t="s">
        <v>67</v>
      </c>
    </row>
    <row r="5250" spans="1:14" x14ac:dyDescent="0.25">
      <c r="A5250" s="2">
        <v>1</v>
      </c>
      <c r="B5250" s="2">
        <v>2016</v>
      </c>
      <c r="C5250" t="s">
        <v>407</v>
      </c>
      <c r="D5250" t="s">
        <v>48</v>
      </c>
      <c r="E5250" s="2">
        <v>1</v>
      </c>
      <c r="F5250" s="2">
        <v>1</v>
      </c>
      <c r="G5250" t="s">
        <v>408</v>
      </c>
      <c r="H5250" t="s">
        <v>409</v>
      </c>
      <c r="I5250" t="s">
        <v>19</v>
      </c>
      <c r="J5250" t="s">
        <v>68</v>
      </c>
      <c r="K5250" s="2">
        <v>3</v>
      </c>
      <c r="L5250" t="s">
        <v>65</v>
      </c>
      <c r="M5250" t="s">
        <v>69</v>
      </c>
      <c r="N5250" t="s">
        <v>67</v>
      </c>
    </row>
    <row r="5251" spans="1:14" x14ac:dyDescent="0.25">
      <c r="A5251" s="2">
        <v>1</v>
      </c>
      <c r="B5251" s="2">
        <v>2016</v>
      </c>
      <c r="C5251" t="s">
        <v>407</v>
      </c>
      <c r="D5251" t="s">
        <v>48</v>
      </c>
      <c r="E5251" s="2">
        <v>1</v>
      </c>
      <c r="F5251" s="2">
        <v>1</v>
      </c>
      <c r="G5251" t="s">
        <v>408</v>
      </c>
      <c r="H5251" t="s">
        <v>409</v>
      </c>
      <c r="I5251" t="s">
        <v>19</v>
      </c>
      <c r="J5251" t="s">
        <v>70</v>
      </c>
      <c r="K5251" s="2">
        <v>2</v>
      </c>
      <c r="L5251" t="s">
        <v>65</v>
      </c>
      <c r="M5251" t="s">
        <v>71</v>
      </c>
      <c r="N5251" t="s">
        <v>186</v>
      </c>
    </row>
    <row r="5252" spans="1:14" x14ac:dyDescent="0.25">
      <c r="A5252" s="2">
        <v>1</v>
      </c>
      <c r="B5252" s="2">
        <v>2016</v>
      </c>
      <c r="C5252" t="s">
        <v>407</v>
      </c>
      <c r="D5252" t="s">
        <v>48</v>
      </c>
      <c r="E5252" s="2">
        <v>1</v>
      </c>
      <c r="F5252" s="2">
        <v>1</v>
      </c>
      <c r="G5252" t="s">
        <v>408</v>
      </c>
      <c r="H5252" t="s">
        <v>409</v>
      </c>
      <c r="I5252" t="s">
        <v>19</v>
      </c>
      <c r="J5252" t="s">
        <v>72</v>
      </c>
      <c r="K5252" s="2">
        <v>2</v>
      </c>
      <c r="L5252" t="s">
        <v>52</v>
      </c>
      <c r="M5252" t="s">
        <v>73</v>
      </c>
      <c r="N5252" t="s">
        <v>173</v>
      </c>
    </row>
    <row r="5253" spans="1:14" x14ac:dyDescent="0.25">
      <c r="A5253" s="2">
        <v>1</v>
      </c>
      <c r="B5253" s="2">
        <v>2016</v>
      </c>
      <c r="C5253" t="s">
        <v>407</v>
      </c>
      <c r="D5253" t="s">
        <v>48</v>
      </c>
      <c r="E5253" s="2">
        <v>1</v>
      </c>
      <c r="F5253" s="2">
        <v>1</v>
      </c>
      <c r="G5253" t="s">
        <v>408</v>
      </c>
      <c r="H5253" t="s">
        <v>409</v>
      </c>
      <c r="I5253" t="s">
        <v>19</v>
      </c>
      <c r="J5253" t="s">
        <v>74</v>
      </c>
      <c r="K5253" s="2">
        <v>2</v>
      </c>
      <c r="L5253" t="s">
        <v>75</v>
      </c>
      <c r="M5253" t="s">
        <v>76</v>
      </c>
      <c r="N5253" t="s">
        <v>207</v>
      </c>
    </row>
    <row r="5254" spans="1:14" x14ac:dyDescent="0.25">
      <c r="A5254" s="2">
        <v>1</v>
      </c>
      <c r="B5254" s="2">
        <v>2016</v>
      </c>
      <c r="C5254" t="s">
        <v>407</v>
      </c>
      <c r="D5254" t="s">
        <v>48</v>
      </c>
      <c r="E5254" s="2">
        <v>1</v>
      </c>
      <c r="F5254" s="2">
        <v>1</v>
      </c>
      <c r="G5254" t="s">
        <v>408</v>
      </c>
      <c r="H5254" t="s">
        <v>409</v>
      </c>
      <c r="I5254" t="s">
        <v>19</v>
      </c>
      <c r="J5254" t="s">
        <v>78</v>
      </c>
      <c r="K5254" s="2">
        <v>1</v>
      </c>
      <c r="L5254" t="s">
        <v>75</v>
      </c>
      <c r="M5254" t="s">
        <v>79</v>
      </c>
      <c r="N5254" t="s">
        <v>80</v>
      </c>
    </row>
    <row r="5255" spans="1:14" x14ac:dyDescent="0.25">
      <c r="A5255" s="2">
        <v>1</v>
      </c>
      <c r="B5255" s="2">
        <v>2016</v>
      </c>
      <c r="C5255" t="s">
        <v>407</v>
      </c>
      <c r="D5255" t="s">
        <v>48</v>
      </c>
      <c r="E5255" s="2">
        <v>1</v>
      </c>
      <c r="F5255" s="2">
        <v>1</v>
      </c>
      <c r="G5255" t="s">
        <v>408</v>
      </c>
      <c r="H5255" t="s">
        <v>409</v>
      </c>
      <c r="I5255" t="s">
        <v>19</v>
      </c>
      <c r="J5255" t="s">
        <v>81</v>
      </c>
      <c r="K5255" s="2">
        <v>5</v>
      </c>
      <c r="L5255" t="s">
        <v>75</v>
      </c>
      <c r="M5255" t="s">
        <v>82</v>
      </c>
      <c r="N5255" t="s">
        <v>280</v>
      </c>
    </row>
    <row r="5256" spans="1:14" x14ac:dyDescent="0.25">
      <c r="A5256" s="2">
        <v>1</v>
      </c>
      <c r="B5256" s="2">
        <v>2016</v>
      </c>
      <c r="C5256" t="s">
        <v>407</v>
      </c>
      <c r="D5256" t="s">
        <v>48</v>
      </c>
      <c r="E5256" s="2">
        <v>1</v>
      </c>
      <c r="F5256" s="2">
        <v>1</v>
      </c>
      <c r="G5256" t="s">
        <v>408</v>
      </c>
      <c r="H5256" t="s">
        <v>409</v>
      </c>
      <c r="I5256" t="s">
        <v>19</v>
      </c>
      <c r="J5256" t="s">
        <v>84</v>
      </c>
      <c r="K5256" s="2">
        <v>4</v>
      </c>
      <c r="L5256" t="s">
        <v>85</v>
      </c>
      <c r="M5256" t="s">
        <v>86</v>
      </c>
      <c r="N5256" t="s">
        <v>87</v>
      </c>
    </row>
    <row r="5257" spans="1:14" x14ac:dyDescent="0.25">
      <c r="A5257" s="2">
        <v>1</v>
      </c>
      <c r="B5257" s="2">
        <v>2016</v>
      </c>
      <c r="C5257" t="s">
        <v>407</v>
      </c>
      <c r="D5257" t="s">
        <v>48</v>
      </c>
      <c r="E5257" s="2">
        <v>1</v>
      </c>
      <c r="F5257" s="2">
        <v>1</v>
      </c>
      <c r="G5257" t="s">
        <v>408</v>
      </c>
      <c r="H5257" t="s">
        <v>409</v>
      </c>
      <c r="I5257" t="s">
        <v>19</v>
      </c>
      <c r="J5257" t="s">
        <v>88</v>
      </c>
      <c r="K5257" s="2">
        <v>3</v>
      </c>
      <c r="L5257" t="s">
        <v>85</v>
      </c>
      <c r="M5257" t="s">
        <v>89</v>
      </c>
      <c r="N5257" t="s">
        <v>126</v>
      </c>
    </row>
    <row r="5258" spans="1:14" x14ac:dyDescent="0.25">
      <c r="A5258" s="2">
        <v>1</v>
      </c>
      <c r="B5258" s="2">
        <v>2016</v>
      </c>
      <c r="C5258" t="s">
        <v>407</v>
      </c>
      <c r="D5258" t="s">
        <v>48</v>
      </c>
      <c r="E5258" s="2">
        <v>1</v>
      </c>
      <c r="F5258" s="2">
        <v>1</v>
      </c>
      <c r="G5258" t="s">
        <v>408</v>
      </c>
      <c r="H5258" t="s">
        <v>409</v>
      </c>
      <c r="I5258" t="s">
        <v>19</v>
      </c>
      <c r="J5258" t="s">
        <v>90</v>
      </c>
      <c r="K5258" s="2">
        <v>3</v>
      </c>
      <c r="L5258" t="s">
        <v>75</v>
      </c>
      <c r="M5258" t="s">
        <v>91</v>
      </c>
      <c r="N5258" t="s">
        <v>95</v>
      </c>
    </row>
    <row r="5259" spans="1:14" x14ac:dyDescent="0.25">
      <c r="A5259" s="2">
        <v>1</v>
      </c>
      <c r="B5259" s="2">
        <v>2016</v>
      </c>
      <c r="C5259" t="s">
        <v>407</v>
      </c>
      <c r="D5259" t="s">
        <v>48</v>
      </c>
      <c r="E5259" s="2">
        <v>1</v>
      </c>
      <c r="F5259" s="2">
        <v>1</v>
      </c>
      <c r="G5259" t="s">
        <v>408</v>
      </c>
      <c r="H5259" t="s">
        <v>409</v>
      </c>
      <c r="I5259" t="s">
        <v>19</v>
      </c>
      <c r="J5259" t="s">
        <v>93</v>
      </c>
      <c r="K5259" s="2">
        <v>3</v>
      </c>
      <c r="L5259" t="s">
        <v>75</v>
      </c>
      <c r="M5259" t="s">
        <v>94</v>
      </c>
      <c r="N5259" t="s">
        <v>95</v>
      </c>
    </row>
    <row r="5260" spans="1:14" x14ac:dyDescent="0.25">
      <c r="A5260" s="2">
        <v>1</v>
      </c>
      <c r="B5260" s="2">
        <v>2016</v>
      </c>
      <c r="C5260" t="s">
        <v>407</v>
      </c>
      <c r="D5260" t="s">
        <v>48</v>
      </c>
      <c r="E5260" s="2">
        <v>1</v>
      </c>
      <c r="F5260" s="2">
        <v>1</v>
      </c>
      <c r="G5260" t="s">
        <v>408</v>
      </c>
      <c r="H5260" t="s">
        <v>409</v>
      </c>
      <c r="I5260" t="s">
        <v>19</v>
      </c>
      <c r="J5260" t="s">
        <v>96</v>
      </c>
      <c r="K5260" s="2">
        <v>3</v>
      </c>
      <c r="L5260" t="s">
        <v>75</v>
      </c>
      <c r="M5260" t="s">
        <v>97</v>
      </c>
      <c r="N5260" t="s">
        <v>95</v>
      </c>
    </row>
    <row r="5261" spans="1:14" x14ac:dyDescent="0.25">
      <c r="A5261" s="2">
        <v>1</v>
      </c>
      <c r="B5261" s="2">
        <v>2016</v>
      </c>
      <c r="C5261" t="s">
        <v>407</v>
      </c>
      <c r="D5261" t="s">
        <v>48</v>
      </c>
      <c r="E5261" s="2">
        <v>1</v>
      </c>
      <c r="F5261" s="2">
        <v>1</v>
      </c>
      <c r="G5261" t="s">
        <v>408</v>
      </c>
      <c r="H5261" t="s">
        <v>409</v>
      </c>
      <c r="I5261" t="s">
        <v>19</v>
      </c>
      <c r="J5261" t="s">
        <v>98</v>
      </c>
      <c r="K5261" s="2">
        <v>3</v>
      </c>
      <c r="L5261" t="s">
        <v>85</v>
      </c>
      <c r="M5261" t="s">
        <v>99</v>
      </c>
      <c r="N5261" t="s">
        <v>126</v>
      </c>
    </row>
    <row r="5262" spans="1:14" x14ac:dyDescent="0.25">
      <c r="A5262" s="2">
        <v>1</v>
      </c>
      <c r="B5262" s="2">
        <v>2016</v>
      </c>
      <c r="C5262" t="s">
        <v>407</v>
      </c>
      <c r="D5262" t="s">
        <v>48</v>
      </c>
      <c r="E5262" s="2">
        <v>1</v>
      </c>
      <c r="F5262" s="2">
        <v>1</v>
      </c>
      <c r="G5262" t="s">
        <v>408</v>
      </c>
      <c r="H5262" t="s">
        <v>409</v>
      </c>
      <c r="I5262" t="s">
        <v>19</v>
      </c>
      <c r="J5262" t="s">
        <v>100</v>
      </c>
      <c r="K5262" s="3"/>
      <c r="L5262" t="s">
        <v>61</v>
      </c>
      <c r="M5262" t="s">
        <v>101</v>
      </c>
    </row>
    <row r="5263" spans="1:14" x14ac:dyDescent="0.25">
      <c r="A5263" s="2">
        <v>1</v>
      </c>
      <c r="B5263" s="2">
        <v>2016</v>
      </c>
      <c r="C5263" t="s">
        <v>407</v>
      </c>
      <c r="D5263" t="s">
        <v>48</v>
      </c>
      <c r="E5263" s="2">
        <v>1</v>
      </c>
      <c r="F5263" s="2">
        <v>1</v>
      </c>
      <c r="G5263" t="s">
        <v>408</v>
      </c>
      <c r="H5263" t="s">
        <v>409</v>
      </c>
      <c r="I5263" t="s">
        <v>19</v>
      </c>
      <c r="J5263" t="s">
        <v>102</v>
      </c>
      <c r="K5263" s="3"/>
      <c r="L5263" t="s">
        <v>61</v>
      </c>
      <c r="M5263" t="s">
        <v>103</v>
      </c>
    </row>
    <row r="5264" spans="1:14" x14ac:dyDescent="0.25">
      <c r="A5264" s="2">
        <v>1</v>
      </c>
      <c r="B5264" s="2">
        <v>2016</v>
      </c>
      <c r="C5264" t="s">
        <v>407</v>
      </c>
      <c r="D5264" t="s">
        <v>48</v>
      </c>
      <c r="E5264" s="2">
        <v>1</v>
      </c>
      <c r="F5264" s="2">
        <v>1</v>
      </c>
      <c r="G5264" t="s">
        <v>408</v>
      </c>
      <c r="H5264" t="s">
        <v>409</v>
      </c>
      <c r="I5264" t="s">
        <v>19</v>
      </c>
      <c r="J5264" t="s">
        <v>104</v>
      </c>
      <c r="K5264" s="3"/>
      <c r="L5264" t="s">
        <v>61</v>
      </c>
      <c r="M5264" t="s">
        <v>105</v>
      </c>
    </row>
    <row r="5265" spans="1:14" x14ac:dyDescent="0.25">
      <c r="A5265" s="2">
        <v>1</v>
      </c>
      <c r="B5265" s="2">
        <v>2016</v>
      </c>
      <c r="C5265" t="s">
        <v>407</v>
      </c>
      <c r="D5265" t="s">
        <v>48</v>
      </c>
      <c r="E5265" s="2">
        <v>1</v>
      </c>
      <c r="F5265" s="2">
        <v>1</v>
      </c>
      <c r="G5265" t="s">
        <v>408</v>
      </c>
      <c r="H5265" t="s">
        <v>409</v>
      </c>
      <c r="I5265" t="s">
        <v>19</v>
      </c>
      <c r="J5265" t="s">
        <v>106</v>
      </c>
      <c r="K5265" s="3"/>
      <c r="L5265" t="s">
        <v>61</v>
      </c>
      <c r="M5265" t="s">
        <v>107</v>
      </c>
    </row>
    <row r="5266" spans="1:14" x14ac:dyDescent="0.25">
      <c r="A5266" s="2">
        <v>1</v>
      </c>
      <c r="B5266" s="2">
        <v>2016</v>
      </c>
      <c r="C5266" t="s">
        <v>407</v>
      </c>
      <c r="D5266" t="s">
        <v>48</v>
      </c>
      <c r="E5266" s="2">
        <v>1</v>
      </c>
      <c r="F5266" s="2">
        <v>1</v>
      </c>
      <c r="G5266" t="s">
        <v>408</v>
      </c>
      <c r="H5266" t="s">
        <v>409</v>
      </c>
      <c r="I5266" t="s">
        <v>19</v>
      </c>
      <c r="J5266" t="s">
        <v>108</v>
      </c>
      <c r="K5266" s="3"/>
      <c r="L5266" t="s">
        <v>61</v>
      </c>
      <c r="M5266" t="s">
        <v>109</v>
      </c>
    </row>
    <row r="5267" spans="1:14" x14ac:dyDescent="0.25">
      <c r="A5267" s="2">
        <v>1</v>
      </c>
      <c r="B5267" s="2">
        <v>2016</v>
      </c>
      <c r="C5267" t="s">
        <v>407</v>
      </c>
      <c r="D5267" t="s">
        <v>48</v>
      </c>
      <c r="E5267" s="2">
        <v>1</v>
      </c>
      <c r="F5267" s="2">
        <v>1</v>
      </c>
      <c r="G5267" t="s">
        <v>408</v>
      </c>
      <c r="H5267" t="s">
        <v>409</v>
      </c>
      <c r="I5267" t="s">
        <v>19</v>
      </c>
      <c r="J5267" t="s">
        <v>110</v>
      </c>
      <c r="K5267" s="3"/>
      <c r="L5267" t="s">
        <v>61</v>
      </c>
      <c r="M5267" t="s">
        <v>111</v>
      </c>
    </row>
    <row r="5268" spans="1:14" x14ac:dyDescent="0.25">
      <c r="A5268" s="2">
        <v>1</v>
      </c>
      <c r="B5268" s="2">
        <v>2016</v>
      </c>
      <c r="C5268" t="s">
        <v>407</v>
      </c>
      <c r="D5268" t="s">
        <v>48</v>
      </c>
      <c r="E5268" s="2">
        <v>1</v>
      </c>
      <c r="F5268" s="2">
        <v>1</v>
      </c>
      <c r="G5268" t="s">
        <v>408</v>
      </c>
      <c r="H5268" t="s">
        <v>409</v>
      </c>
      <c r="I5268" t="s">
        <v>19</v>
      </c>
      <c r="J5268" t="s">
        <v>112</v>
      </c>
      <c r="K5268" s="3"/>
      <c r="L5268" t="s">
        <v>61</v>
      </c>
      <c r="M5268" t="s">
        <v>113</v>
      </c>
    </row>
    <row r="5269" spans="1:14" x14ac:dyDescent="0.25">
      <c r="A5269" s="2">
        <v>1</v>
      </c>
      <c r="B5269" s="2">
        <v>2016</v>
      </c>
      <c r="C5269" t="s">
        <v>407</v>
      </c>
      <c r="D5269" t="s">
        <v>48</v>
      </c>
      <c r="E5269" s="2">
        <v>1</v>
      </c>
      <c r="F5269" s="2">
        <v>1</v>
      </c>
      <c r="G5269" t="s">
        <v>408</v>
      </c>
      <c r="H5269" t="s">
        <v>409</v>
      </c>
      <c r="I5269" t="s">
        <v>19</v>
      </c>
      <c r="J5269" t="s">
        <v>114</v>
      </c>
      <c r="K5269" s="3"/>
      <c r="L5269" t="s">
        <v>61</v>
      </c>
      <c r="M5269" t="s">
        <v>115</v>
      </c>
    </row>
    <row r="5270" spans="1:14" x14ac:dyDescent="0.25">
      <c r="A5270" s="2">
        <v>1</v>
      </c>
      <c r="B5270" s="2">
        <v>2016</v>
      </c>
      <c r="C5270" t="s">
        <v>407</v>
      </c>
      <c r="D5270" t="s">
        <v>48</v>
      </c>
      <c r="E5270" s="2">
        <v>1</v>
      </c>
      <c r="F5270" s="2">
        <v>1</v>
      </c>
      <c r="G5270" t="s">
        <v>408</v>
      </c>
      <c r="H5270" t="s">
        <v>409</v>
      </c>
      <c r="I5270" t="s">
        <v>19</v>
      </c>
      <c r="J5270" t="s">
        <v>116</v>
      </c>
      <c r="K5270" s="2">
        <v>2</v>
      </c>
      <c r="L5270" t="s">
        <v>65</v>
      </c>
      <c r="M5270" t="s">
        <v>117</v>
      </c>
      <c r="N5270" t="s">
        <v>186</v>
      </c>
    </row>
    <row r="5271" spans="1:14" x14ac:dyDescent="0.25">
      <c r="A5271" s="2">
        <v>1</v>
      </c>
      <c r="B5271" s="2">
        <v>2016</v>
      </c>
      <c r="C5271" t="s">
        <v>407</v>
      </c>
      <c r="D5271" t="s">
        <v>48</v>
      </c>
      <c r="E5271" s="2">
        <v>1</v>
      </c>
      <c r="F5271" s="2">
        <v>1</v>
      </c>
      <c r="G5271" t="s">
        <v>408</v>
      </c>
      <c r="H5271" t="s">
        <v>409</v>
      </c>
      <c r="I5271" t="s">
        <v>19</v>
      </c>
      <c r="J5271" t="s">
        <v>118</v>
      </c>
      <c r="K5271" s="2">
        <v>5</v>
      </c>
      <c r="L5271" t="s">
        <v>55</v>
      </c>
      <c r="M5271" t="s">
        <v>119</v>
      </c>
      <c r="N5271" t="s">
        <v>185</v>
      </c>
    </row>
    <row r="5272" spans="1:14" x14ac:dyDescent="0.25">
      <c r="A5272" s="2">
        <v>1</v>
      </c>
      <c r="B5272" s="2">
        <v>2016</v>
      </c>
      <c r="C5272" t="s">
        <v>407</v>
      </c>
      <c r="D5272" t="s">
        <v>48</v>
      </c>
      <c r="E5272" s="2">
        <v>1</v>
      </c>
      <c r="F5272" s="2">
        <v>1</v>
      </c>
      <c r="G5272" t="s">
        <v>408</v>
      </c>
      <c r="H5272" t="s">
        <v>409</v>
      </c>
      <c r="I5272" t="s">
        <v>19</v>
      </c>
      <c r="J5272" t="s">
        <v>120</v>
      </c>
      <c r="K5272" s="2">
        <v>3</v>
      </c>
      <c r="L5272" t="s">
        <v>65</v>
      </c>
      <c r="M5272" t="s">
        <v>121</v>
      </c>
      <c r="N5272" t="s">
        <v>67</v>
      </c>
    </row>
    <row r="5273" spans="1:14" x14ac:dyDescent="0.25">
      <c r="A5273" s="2">
        <v>1</v>
      </c>
      <c r="B5273" s="2">
        <v>2016</v>
      </c>
      <c r="C5273" t="s">
        <v>407</v>
      </c>
      <c r="D5273" t="s">
        <v>48</v>
      </c>
      <c r="E5273" s="2">
        <v>1</v>
      </c>
      <c r="F5273" s="2">
        <v>1</v>
      </c>
      <c r="G5273" t="s">
        <v>408</v>
      </c>
      <c r="H5273" t="s">
        <v>409</v>
      </c>
      <c r="I5273" t="s">
        <v>19</v>
      </c>
      <c r="J5273" t="s">
        <v>122</v>
      </c>
      <c r="K5273" s="2">
        <v>4</v>
      </c>
      <c r="L5273" t="s">
        <v>85</v>
      </c>
      <c r="M5273" t="s">
        <v>123</v>
      </c>
      <c r="N5273" t="s">
        <v>87</v>
      </c>
    </row>
    <row r="5274" spans="1:14" x14ac:dyDescent="0.25">
      <c r="A5274" s="2">
        <v>1</v>
      </c>
      <c r="B5274" s="2">
        <v>2016</v>
      </c>
      <c r="C5274" t="s">
        <v>407</v>
      </c>
      <c r="D5274" t="s">
        <v>48</v>
      </c>
      <c r="E5274" s="2">
        <v>1</v>
      </c>
      <c r="F5274" s="2">
        <v>1</v>
      </c>
      <c r="G5274" t="s">
        <v>408</v>
      </c>
      <c r="H5274" t="s">
        <v>409</v>
      </c>
      <c r="I5274" t="s">
        <v>19</v>
      </c>
      <c r="J5274" t="s">
        <v>124</v>
      </c>
      <c r="K5274" s="2">
        <v>4</v>
      </c>
      <c r="L5274" t="s">
        <v>85</v>
      </c>
      <c r="M5274" t="s">
        <v>125</v>
      </c>
      <c r="N5274" t="s">
        <v>87</v>
      </c>
    </row>
    <row r="5275" spans="1:14" x14ac:dyDescent="0.25">
      <c r="A5275" s="2">
        <v>1</v>
      </c>
      <c r="B5275" s="2">
        <v>2016</v>
      </c>
      <c r="C5275" t="s">
        <v>407</v>
      </c>
      <c r="D5275" t="s">
        <v>48</v>
      </c>
      <c r="E5275" s="2">
        <v>1</v>
      </c>
      <c r="F5275" s="2">
        <v>1</v>
      </c>
      <c r="G5275" t="s">
        <v>408</v>
      </c>
      <c r="H5275" t="s">
        <v>409</v>
      </c>
      <c r="I5275" t="s">
        <v>19</v>
      </c>
      <c r="J5275" t="s">
        <v>127</v>
      </c>
      <c r="K5275" s="2">
        <v>4</v>
      </c>
      <c r="L5275" t="s">
        <v>85</v>
      </c>
      <c r="M5275" t="s">
        <v>128</v>
      </c>
      <c r="N5275" t="s">
        <v>87</v>
      </c>
    </row>
    <row r="5276" spans="1:14" x14ac:dyDescent="0.25">
      <c r="A5276" s="2">
        <v>1</v>
      </c>
      <c r="B5276" s="2">
        <v>2016</v>
      </c>
      <c r="C5276" t="s">
        <v>407</v>
      </c>
      <c r="D5276" t="s">
        <v>48</v>
      </c>
      <c r="E5276" s="2">
        <v>1</v>
      </c>
      <c r="F5276" s="2">
        <v>1</v>
      </c>
      <c r="G5276" t="s">
        <v>408</v>
      </c>
      <c r="H5276" t="s">
        <v>409</v>
      </c>
      <c r="I5276" t="s">
        <v>19</v>
      </c>
      <c r="J5276" t="s">
        <v>129</v>
      </c>
      <c r="K5276" s="2">
        <v>3</v>
      </c>
      <c r="L5276" t="s">
        <v>85</v>
      </c>
      <c r="M5276" t="s">
        <v>130</v>
      </c>
      <c r="N5276" t="s">
        <v>126</v>
      </c>
    </row>
    <row r="5277" spans="1:14" x14ac:dyDescent="0.25">
      <c r="A5277" s="2">
        <v>1</v>
      </c>
      <c r="B5277" s="2">
        <v>2016</v>
      </c>
      <c r="C5277" t="s">
        <v>407</v>
      </c>
      <c r="D5277" t="s">
        <v>48</v>
      </c>
      <c r="E5277" s="2">
        <v>1</v>
      </c>
      <c r="F5277" s="2">
        <v>1</v>
      </c>
      <c r="G5277" t="s">
        <v>408</v>
      </c>
      <c r="H5277" t="s">
        <v>409</v>
      </c>
      <c r="I5277" t="s">
        <v>19</v>
      </c>
      <c r="J5277" t="s">
        <v>131</v>
      </c>
      <c r="K5277" s="2">
        <v>4</v>
      </c>
      <c r="L5277" t="s">
        <v>85</v>
      </c>
      <c r="M5277" t="s">
        <v>132</v>
      </c>
      <c r="N5277" t="s">
        <v>87</v>
      </c>
    </row>
    <row r="5278" spans="1:14" x14ac:dyDescent="0.25">
      <c r="A5278" s="2">
        <v>1</v>
      </c>
      <c r="B5278" s="2">
        <v>2016</v>
      </c>
      <c r="C5278" t="s">
        <v>407</v>
      </c>
      <c r="D5278" t="s">
        <v>48</v>
      </c>
      <c r="E5278" s="2">
        <v>1</v>
      </c>
      <c r="F5278" s="2">
        <v>1</v>
      </c>
      <c r="G5278" t="s">
        <v>408</v>
      </c>
      <c r="H5278" t="s">
        <v>409</v>
      </c>
      <c r="I5278" t="s">
        <v>19</v>
      </c>
      <c r="J5278" t="s">
        <v>133</v>
      </c>
      <c r="K5278" s="2">
        <v>1</v>
      </c>
      <c r="L5278" t="s">
        <v>52</v>
      </c>
      <c r="M5278" t="s">
        <v>134</v>
      </c>
      <c r="N5278" t="s">
        <v>177</v>
      </c>
    </row>
    <row r="5279" spans="1:14" x14ac:dyDescent="0.25">
      <c r="A5279" s="2">
        <v>1</v>
      </c>
      <c r="B5279" s="2">
        <v>2016</v>
      </c>
      <c r="C5279" t="s">
        <v>407</v>
      </c>
      <c r="D5279" t="s">
        <v>48</v>
      </c>
      <c r="E5279" s="2">
        <v>1</v>
      </c>
      <c r="F5279" s="2">
        <v>1</v>
      </c>
      <c r="G5279" t="s">
        <v>408</v>
      </c>
      <c r="H5279" t="s">
        <v>409</v>
      </c>
      <c r="I5279" t="s">
        <v>19</v>
      </c>
      <c r="J5279" t="s">
        <v>135</v>
      </c>
      <c r="K5279" s="2">
        <v>3</v>
      </c>
      <c r="L5279" t="s">
        <v>55</v>
      </c>
      <c r="M5279" t="s">
        <v>136</v>
      </c>
      <c r="N5279" t="s">
        <v>178</v>
      </c>
    </row>
    <row r="5280" spans="1:14" x14ac:dyDescent="0.25">
      <c r="A5280" s="2">
        <v>1</v>
      </c>
      <c r="B5280" s="2">
        <v>2016</v>
      </c>
      <c r="C5280" t="s">
        <v>407</v>
      </c>
      <c r="D5280" t="s">
        <v>48</v>
      </c>
      <c r="E5280" s="2">
        <v>1</v>
      </c>
      <c r="F5280" s="2">
        <v>1</v>
      </c>
      <c r="G5280" t="s">
        <v>408</v>
      </c>
      <c r="H5280" t="s">
        <v>409</v>
      </c>
      <c r="I5280" t="s">
        <v>19</v>
      </c>
      <c r="J5280" t="s">
        <v>137</v>
      </c>
      <c r="K5280" s="2">
        <v>3</v>
      </c>
      <c r="L5280" t="s">
        <v>55</v>
      </c>
      <c r="M5280" t="s">
        <v>138</v>
      </c>
      <c r="N5280" t="s">
        <v>178</v>
      </c>
    </row>
    <row r="5281" spans="1:14" x14ac:dyDescent="0.25">
      <c r="A5281" s="2">
        <v>1</v>
      </c>
      <c r="B5281" s="2">
        <v>2016</v>
      </c>
      <c r="C5281" t="s">
        <v>407</v>
      </c>
      <c r="D5281" t="s">
        <v>48</v>
      </c>
      <c r="E5281" s="2">
        <v>1</v>
      </c>
      <c r="F5281" s="2">
        <v>1</v>
      </c>
      <c r="G5281" t="s">
        <v>408</v>
      </c>
      <c r="H5281" t="s">
        <v>409</v>
      </c>
      <c r="I5281" t="s">
        <v>19</v>
      </c>
      <c r="J5281" t="s">
        <v>139</v>
      </c>
      <c r="K5281" s="2">
        <v>3</v>
      </c>
      <c r="L5281" t="s">
        <v>85</v>
      </c>
      <c r="M5281" t="s">
        <v>140</v>
      </c>
      <c r="N5281" t="s">
        <v>126</v>
      </c>
    </row>
    <row r="5282" spans="1:14" x14ac:dyDescent="0.25">
      <c r="A5282" s="2">
        <v>1</v>
      </c>
      <c r="B5282" s="2">
        <v>2016</v>
      </c>
      <c r="C5282" t="s">
        <v>407</v>
      </c>
      <c r="D5282" t="s">
        <v>48</v>
      </c>
      <c r="E5282" s="2">
        <v>1</v>
      </c>
      <c r="F5282" s="2">
        <v>1</v>
      </c>
      <c r="G5282" t="s">
        <v>408</v>
      </c>
      <c r="H5282" t="s">
        <v>409</v>
      </c>
      <c r="I5282" t="s">
        <v>19</v>
      </c>
      <c r="J5282" t="s">
        <v>141</v>
      </c>
      <c r="K5282" s="2">
        <v>3</v>
      </c>
      <c r="L5282" t="s">
        <v>85</v>
      </c>
      <c r="M5282" t="s">
        <v>142</v>
      </c>
      <c r="N5282" t="s">
        <v>126</v>
      </c>
    </row>
    <row r="5283" spans="1:14" x14ac:dyDescent="0.25">
      <c r="A5283" s="2">
        <v>1</v>
      </c>
      <c r="B5283" s="2">
        <v>2016</v>
      </c>
      <c r="C5283" t="s">
        <v>407</v>
      </c>
      <c r="D5283" t="s">
        <v>48</v>
      </c>
      <c r="E5283" s="2">
        <v>1</v>
      </c>
      <c r="F5283" s="2">
        <v>1</v>
      </c>
      <c r="G5283" t="s">
        <v>408</v>
      </c>
      <c r="H5283" t="s">
        <v>409</v>
      </c>
      <c r="I5283" t="s">
        <v>19</v>
      </c>
      <c r="J5283" t="s">
        <v>143</v>
      </c>
      <c r="K5283" s="2">
        <v>4</v>
      </c>
      <c r="L5283" t="s">
        <v>85</v>
      </c>
      <c r="M5283" t="s">
        <v>144</v>
      </c>
      <c r="N5283" t="s">
        <v>87</v>
      </c>
    </row>
    <row r="5284" spans="1:14" x14ac:dyDescent="0.25">
      <c r="A5284" s="2">
        <v>1</v>
      </c>
      <c r="B5284" s="2">
        <v>2016</v>
      </c>
      <c r="C5284" t="s">
        <v>407</v>
      </c>
      <c r="D5284" t="s">
        <v>48</v>
      </c>
      <c r="E5284" s="2">
        <v>1</v>
      </c>
      <c r="F5284" s="2">
        <v>1</v>
      </c>
      <c r="G5284" t="s">
        <v>408</v>
      </c>
      <c r="H5284" t="s">
        <v>409</v>
      </c>
      <c r="I5284" t="s">
        <v>19</v>
      </c>
      <c r="J5284" t="s">
        <v>145</v>
      </c>
      <c r="K5284" s="2">
        <v>4</v>
      </c>
      <c r="L5284" t="s">
        <v>55</v>
      </c>
      <c r="M5284" t="s">
        <v>146</v>
      </c>
      <c r="N5284" t="s">
        <v>57</v>
      </c>
    </row>
    <row r="5285" spans="1:14" x14ac:dyDescent="0.25">
      <c r="A5285" s="2">
        <v>1</v>
      </c>
      <c r="B5285" s="2">
        <v>2016</v>
      </c>
      <c r="C5285" t="s">
        <v>407</v>
      </c>
      <c r="D5285" t="s">
        <v>48</v>
      </c>
      <c r="E5285" s="2">
        <v>1</v>
      </c>
      <c r="F5285" s="2">
        <v>1</v>
      </c>
      <c r="G5285" t="s">
        <v>408</v>
      </c>
      <c r="H5285" t="s">
        <v>409</v>
      </c>
      <c r="I5285" t="s">
        <v>19</v>
      </c>
      <c r="J5285" t="s">
        <v>147</v>
      </c>
      <c r="K5285" s="2">
        <v>4</v>
      </c>
      <c r="L5285" t="s">
        <v>55</v>
      </c>
      <c r="M5285" t="s">
        <v>148</v>
      </c>
      <c r="N5285" t="s">
        <v>57</v>
      </c>
    </row>
    <row r="5286" spans="1:14" x14ac:dyDescent="0.25">
      <c r="A5286" s="2">
        <v>1</v>
      </c>
      <c r="B5286" s="2">
        <v>2016</v>
      </c>
      <c r="C5286" t="s">
        <v>407</v>
      </c>
      <c r="D5286" t="s">
        <v>48</v>
      </c>
      <c r="E5286" s="2">
        <v>1</v>
      </c>
      <c r="F5286" s="2">
        <v>1</v>
      </c>
      <c r="G5286" t="s">
        <v>408</v>
      </c>
      <c r="H5286" t="s">
        <v>409</v>
      </c>
      <c r="I5286" t="s">
        <v>19</v>
      </c>
      <c r="J5286" t="s">
        <v>149</v>
      </c>
      <c r="K5286" s="2">
        <v>4</v>
      </c>
      <c r="L5286" t="s">
        <v>55</v>
      </c>
      <c r="M5286" t="s">
        <v>150</v>
      </c>
      <c r="N5286" t="s">
        <v>57</v>
      </c>
    </row>
    <row r="5287" spans="1:14" x14ac:dyDescent="0.25">
      <c r="A5287" s="2">
        <v>1</v>
      </c>
      <c r="B5287" s="2">
        <v>2016</v>
      </c>
      <c r="C5287" t="s">
        <v>407</v>
      </c>
      <c r="D5287" t="s">
        <v>48</v>
      </c>
      <c r="E5287" s="2">
        <v>1</v>
      </c>
      <c r="F5287" s="2">
        <v>1</v>
      </c>
      <c r="G5287" t="s">
        <v>408</v>
      </c>
      <c r="H5287" t="s">
        <v>409</v>
      </c>
      <c r="I5287" t="s">
        <v>19</v>
      </c>
      <c r="J5287" t="s">
        <v>151</v>
      </c>
      <c r="K5287" s="3"/>
      <c r="L5287" t="s">
        <v>52</v>
      </c>
      <c r="M5287" t="s">
        <v>152</v>
      </c>
    </row>
    <row r="5288" spans="1:14" x14ac:dyDescent="0.25">
      <c r="A5288" s="2">
        <v>1</v>
      </c>
      <c r="B5288" s="2">
        <v>2016</v>
      </c>
      <c r="C5288" t="s">
        <v>407</v>
      </c>
      <c r="D5288" t="s">
        <v>48</v>
      </c>
      <c r="E5288" s="2">
        <v>1</v>
      </c>
      <c r="F5288" s="2">
        <v>1</v>
      </c>
      <c r="G5288" t="s">
        <v>408</v>
      </c>
      <c r="H5288" t="s">
        <v>409</v>
      </c>
      <c r="I5288" t="s">
        <v>19</v>
      </c>
      <c r="J5288" t="s">
        <v>153</v>
      </c>
      <c r="K5288" s="2">
        <v>4</v>
      </c>
      <c r="L5288" t="s">
        <v>75</v>
      </c>
      <c r="M5288" t="s">
        <v>154</v>
      </c>
      <c r="N5288" t="s">
        <v>209</v>
      </c>
    </row>
    <row r="5289" spans="1:14" x14ac:dyDescent="0.25">
      <c r="A5289" s="2">
        <v>1</v>
      </c>
      <c r="B5289" s="2">
        <v>2016</v>
      </c>
      <c r="C5289" t="s">
        <v>407</v>
      </c>
      <c r="D5289" t="s">
        <v>48</v>
      </c>
      <c r="E5289" s="2">
        <v>1</v>
      </c>
      <c r="F5289" s="2">
        <v>1</v>
      </c>
      <c r="G5289" t="s">
        <v>408</v>
      </c>
      <c r="H5289" t="s">
        <v>409</v>
      </c>
      <c r="I5289" t="s">
        <v>19</v>
      </c>
      <c r="J5289" t="s">
        <v>156</v>
      </c>
      <c r="K5289" s="2">
        <v>2</v>
      </c>
      <c r="L5289" t="s">
        <v>75</v>
      </c>
      <c r="M5289" t="s">
        <v>157</v>
      </c>
      <c r="N5289" t="s">
        <v>222</v>
      </c>
    </row>
    <row r="5290" spans="1:14" x14ac:dyDescent="0.25">
      <c r="A5290" s="2">
        <v>1</v>
      </c>
      <c r="B5290" s="2">
        <v>2016</v>
      </c>
      <c r="C5290" t="s">
        <v>407</v>
      </c>
      <c r="D5290" t="s">
        <v>48</v>
      </c>
      <c r="E5290" s="2">
        <v>1</v>
      </c>
      <c r="F5290" s="2">
        <v>1</v>
      </c>
      <c r="G5290" t="s">
        <v>408</v>
      </c>
      <c r="H5290" t="s">
        <v>409</v>
      </c>
      <c r="I5290" t="s">
        <v>19</v>
      </c>
      <c r="J5290" t="s">
        <v>159</v>
      </c>
      <c r="K5290" s="2">
        <v>7</v>
      </c>
      <c r="L5290" t="s">
        <v>52</v>
      </c>
      <c r="M5290" t="s">
        <v>160</v>
      </c>
      <c r="N5290" t="s">
        <v>410</v>
      </c>
    </row>
    <row r="5291" spans="1:14" x14ac:dyDescent="0.25">
      <c r="A5291" s="2">
        <v>1</v>
      </c>
      <c r="B5291" s="2">
        <v>2016</v>
      </c>
      <c r="C5291" t="s">
        <v>407</v>
      </c>
      <c r="D5291" t="s">
        <v>48</v>
      </c>
      <c r="E5291" s="2">
        <v>1</v>
      </c>
      <c r="F5291" s="2">
        <v>1</v>
      </c>
      <c r="G5291" t="s">
        <v>408</v>
      </c>
      <c r="H5291" t="s">
        <v>409</v>
      </c>
      <c r="I5291" t="s">
        <v>19</v>
      </c>
      <c r="J5291" t="s">
        <v>161</v>
      </c>
      <c r="K5291" s="3"/>
      <c r="L5291" t="s">
        <v>52</v>
      </c>
      <c r="M5291" t="s">
        <v>162</v>
      </c>
    </row>
    <row r="5292" spans="1:14" x14ac:dyDescent="0.25">
      <c r="A5292" s="2">
        <v>1</v>
      </c>
      <c r="B5292" s="2">
        <v>2016</v>
      </c>
      <c r="C5292" t="s">
        <v>407</v>
      </c>
      <c r="D5292" t="s">
        <v>48</v>
      </c>
      <c r="E5292" s="2">
        <v>1</v>
      </c>
      <c r="F5292" s="2">
        <v>1</v>
      </c>
      <c r="G5292" t="s">
        <v>408</v>
      </c>
      <c r="H5292" t="s">
        <v>409</v>
      </c>
      <c r="I5292" t="s">
        <v>19</v>
      </c>
      <c r="J5292" t="s">
        <v>163</v>
      </c>
      <c r="K5292" s="2">
        <v>1</v>
      </c>
      <c r="L5292" t="s">
        <v>52</v>
      </c>
      <c r="M5292" t="s">
        <v>164</v>
      </c>
      <c r="N5292" t="s">
        <v>165</v>
      </c>
    </row>
    <row r="5293" spans="1:14" x14ac:dyDescent="0.25">
      <c r="A5293" s="2">
        <v>1</v>
      </c>
      <c r="B5293" s="2">
        <v>2016</v>
      </c>
      <c r="C5293" t="s">
        <v>407</v>
      </c>
      <c r="D5293" t="s">
        <v>48</v>
      </c>
      <c r="E5293" s="2">
        <v>1</v>
      </c>
      <c r="F5293" s="2">
        <v>1</v>
      </c>
      <c r="G5293" t="s">
        <v>408</v>
      </c>
      <c r="H5293" t="s">
        <v>409</v>
      </c>
      <c r="I5293" t="s">
        <v>19</v>
      </c>
      <c r="J5293" t="s">
        <v>166</v>
      </c>
      <c r="K5293" s="2">
        <v>3</v>
      </c>
      <c r="L5293" t="s">
        <v>55</v>
      </c>
      <c r="M5293" t="s">
        <v>167</v>
      </c>
      <c r="N5293" t="s">
        <v>178</v>
      </c>
    </row>
    <row r="5294" spans="1:14" x14ac:dyDescent="0.25">
      <c r="A5294" s="2">
        <v>1</v>
      </c>
      <c r="B5294" s="2">
        <v>2016</v>
      </c>
      <c r="C5294" t="s">
        <v>411</v>
      </c>
      <c r="D5294" t="s">
        <v>48</v>
      </c>
      <c r="E5294" s="2">
        <v>1</v>
      </c>
      <c r="F5294" s="2">
        <v>1</v>
      </c>
      <c r="G5294" t="s">
        <v>412</v>
      </c>
      <c r="H5294" t="s">
        <v>196</v>
      </c>
      <c r="I5294" t="s">
        <v>10</v>
      </c>
      <c r="J5294" t="s">
        <v>51</v>
      </c>
      <c r="K5294" s="3"/>
      <c r="L5294" t="s">
        <v>52</v>
      </c>
      <c r="M5294" t="s">
        <v>53</v>
      </c>
    </row>
    <row r="5295" spans="1:14" x14ac:dyDescent="0.25">
      <c r="A5295" s="2">
        <v>1</v>
      </c>
      <c r="B5295" s="2">
        <v>2016</v>
      </c>
      <c r="C5295" t="s">
        <v>411</v>
      </c>
      <c r="D5295" t="s">
        <v>48</v>
      </c>
      <c r="E5295" s="2">
        <v>1</v>
      </c>
      <c r="F5295" s="2">
        <v>1</v>
      </c>
      <c r="G5295" t="s">
        <v>412</v>
      </c>
      <c r="H5295" t="s">
        <v>196</v>
      </c>
      <c r="I5295" t="s">
        <v>10</v>
      </c>
      <c r="J5295" t="s">
        <v>54</v>
      </c>
      <c r="K5295" s="2">
        <v>4</v>
      </c>
      <c r="L5295" t="s">
        <v>55</v>
      </c>
      <c r="M5295" t="s">
        <v>56</v>
      </c>
      <c r="N5295" t="s">
        <v>57</v>
      </c>
    </row>
    <row r="5296" spans="1:14" x14ac:dyDescent="0.25">
      <c r="A5296" s="2">
        <v>1</v>
      </c>
      <c r="B5296" s="2">
        <v>2016</v>
      </c>
      <c r="C5296" t="s">
        <v>411</v>
      </c>
      <c r="D5296" t="s">
        <v>48</v>
      </c>
      <c r="E5296" s="2">
        <v>1</v>
      </c>
      <c r="F5296" s="2">
        <v>1</v>
      </c>
      <c r="G5296" t="s">
        <v>412</v>
      </c>
      <c r="H5296" t="s">
        <v>196</v>
      </c>
      <c r="I5296" t="s">
        <v>10</v>
      </c>
      <c r="J5296" t="s">
        <v>58</v>
      </c>
      <c r="K5296" s="2">
        <v>3</v>
      </c>
      <c r="L5296" t="s">
        <v>55</v>
      </c>
      <c r="M5296" t="s">
        <v>59</v>
      </c>
      <c r="N5296" t="s">
        <v>178</v>
      </c>
    </row>
    <row r="5297" spans="1:14" x14ac:dyDescent="0.25">
      <c r="A5297" s="2">
        <v>1</v>
      </c>
      <c r="B5297" s="2">
        <v>2016</v>
      </c>
      <c r="C5297" t="s">
        <v>411</v>
      </c>
      <c r="D5297" t="s">
        <v>48</v>
      </c>
      <c r="E5297" s="2">
        <v>1</v>
      </c>
      <c r="F5297" s="2">
        <v>1</v>
      </c>
      <c r="G5297" t="s">
        <v>412</v>
      </c>
      <c r="H5297" t="s">
        <v>196</v>
      </c>
      <c r="I5297" t="s">
        <v>10</v>
      </c>
      <c r="J5297" t="s">
        <v>60</v>
      </c>
      <c r="K5297" s="2">
        <v>2</v>
      </c>
      <c r="L5297" t="s">
        <v>61</v>
      </c>
      <c r="M5297" t="s">
        <v>62</v>
      </c>
      <c r="N5297" t="s">
        <v>63</v>
      </c>
    </row>
    <row r="5298" spans="1:14" x14ac:dyDescent="0.25">
      <c r="A5298" s="2">
        <v>1</v>
      </c>
      <c r="B5298" s="2">
        <v>2016</v>
      </c>
      <c r="C5298" t="s">
        <v>411</v>
      </c>
      <c r="D5298" t="s">
        <v>48</v>
      </c>
      <c r="E5298" s="2">
        <v>1</v>
      </c>
      <c r="F5298" s="2">
        <v>1</v>
      </c>
      <c r="G5298" t="s">
        <v>412</v>
      </c>
      <c r="H5298" t="s">
        <v>196</v>
      </c>
      <c r="I5298" t="s">
        <v>10</v>
      </c>
      <c r="J5298" t="s">
        <v>64</v>
      </c>
      <c r="K5298" s="2">
        <v>3</v>
      </c>
      <c r="L5298" t="s">
        <v>65</v>
      </c>
      <c r="M5298" t="s">
        <v>66</v>
      </c>
      <c r="N5298" t="s">
        <v>67</v>
      </c>
    </row>
    <row r="5299" spans="1:14" x14ac:dyDescent="0.25">
      <c r="A5299" s="2">
        <v>1</v>
      </c>
      <c r="B5299" s="2">
        <v>2016</v>
      </c>
      <c r="C5299" t="s">
        <v>411</v>
      </c>
      <c r="D5299" t="s">
        <v>48</v>
      </c>
      <c r="E5299" s="2">
        <v>1</v>
      </c>
      <c r="F5299" s="2">
        <v>1</v>
      </c>
      <c r="G5299" t="s">
        <v>412</v>
      </c>
      <c r="H5299" t="s">
        <v>196</v>
      </c>
      <c r="I5299" t="s">
        <v>10</v>
      </c>
      <c r="J5299" t="s">
        <v>68</v>
      </c>
      <c r="K5299" s="2">
        <v>3</v>
      </c>
      <c r="L5299" t="s">
        <v>65</v>
      </c>
      <c r="M5299" t="s">
        <v>69</v>
      </c>
      <c r="N5299" t="s">
        <v>67</v>
      </c>
    </row>
    <row r="5300" spans="1:14" x14ac:dyDescent="0.25">
      <c r="A5300" s="2">
        <v>1</v>
      </c>
      <c r="B5300" s="2">
        <v>2016</v>
      </c>
      <c r="C5300" t="s">
        <v>411</v>
      </c>
      <c r="D5300" t="s">
        <v>48</v>
      </c>
      <c r="E5300" s="2">
        <v>1</v>
      </c>
      <c r="F5300" s="2">
        <v>1</v>
      </c>
      <c r="G5300" t="s">
        <v>412</v>
      </c>
      <c r="H5300" t="s">
        <v>196</v>
      </c>
      <c r="I5300" t="s">
        <v>10</v>
      </c>
      <c r="J5300" t="s">
        <v>70</v>
      </c>
      <c r="K5300" s="2">
        <v>3</v>
      </c>
      <c r="L5300" t="s">
        <v>65</v>
      </c>
      <c r="M5300" t="s">
        <v>71</v>
      </c>
      <c r="N5300" t="s">
        <v>67</v>
      </c>
    </row>
    <row r="5301" spans="1:14" x14ac:dyDescent="0.25">
      <c r="A5301" s="2">
        <v>1</v>
      </c>
      <c r="B5301" s="2">
        <v>2016</v>
      </c>
      <c r="C5301" t="s">
        <v>411</v>
      </c>
      <c r="D5301" t="s">
        <v>48</v>
      </c>
      <c r="E5301" s="2">
        <v>1</v>
      </c>
      <c r="F5301" s="2">
        <v>1</v>
      </c>
      <c r="G5301" t="s">
        <v>412</v>
      </c>
      <c r="H5301" t="s">
        <v>196</v>
      </c>
      <c r="I5301" t="s">
        <v>10</v>
      </c>
      <c r="J5301" t="s">
        <v>72</v>
      </c>
      <c r="K5301" s="3"/>
      <c r="L5301" t="s">
        <v>52</v>
      </c>
      <c r="M5301" t="s">
        <v>73</v>
      </c>
    </row>
    <row r="5302" spans="1:14" x14ac:dyDescent="0.25">
      <c r="A5302" s="2">
        <v>1</v>
      </c>
      <c r="B5302" s="2">
        <v>2016</v>
      </c>
      <c r="C5302" t="s">
        <v>411</v>
      </c>
      <c r="D5302" t="s">
        <v>48</v>
      </c>
      <c r="E5302" s="2">
        <v>1</v>
      </c>
      <c r="F5302" s="2">
        <v>1</v>
      </c>
      <c r="G5302" t="s">
        <v>412</v>
      </c>
      <c r="H5302" t="s">
        <v>196</v>
      </c>
      <c r="I5302" t="s">
        <v>10</v>
      </c>
      <c r="J5302" t="s">
        <v>74</v>
      </c>
      <c r="K5302" s="2">
        <v>2</v>
      </c>
      <c r="L5302" t="s">
        <v>75</v>
      </c>
      <c r="M5302" t="s">
        <v>76</v>
      </c>
      <c r="N5302" t="s">
        <v>207</v>
      </c>
    </row>
    <row r="5303" spans="1:14" x14ac:dyDescent="0.25">
      <c r="A5303" s="2">
        <v>1</v>
      </c>
      <c r="B5303" s="2">
        <v>2016</v>
      </c>
      <c r="C5303" t="s">
        <v>411</v>
      </c>
      <c r="D5303" t="s">
        <v>48</v>
      </c>
      <c r="E5303" s="2">
        <v>1</v>
      </c>
      <c r="F5303" s="2">
        <v>1</v>
      </c>
      <c r="G5303" t="s">
        <v>412</v>
      </c>
      <c r="H5303" t="s">
        <v>196</v>
      </c>
      <c r="I5303" t="s">
        <v>10</v>
      </c>
      <c r="J5303" t="s">
        <v>78</v>
      </c>
      <c r="K5303" s="2">
        <v>8</v>
      </c>
      <c r="L5303" t="s">
        <v>75</v>
      </c>
      <c r="M5303" t="s">
        <v>79</v>
      </c>
      <c r="N5303" t="s">
        <v>239</v>
      </c>
    </row>
    <row r="5304" spans="1:14" x14ac:dyDescent="0.25">
      <c r="A5304" s="2">
        <v>1</v>
      </c>
      <c r="B5304" s="2">
        <v>2016</v>
      </c>
      <c r="C5304" t="s">
        <v>411</v>
      </c>
      <c r="D5304" t="s">
        <v>48</v>
      </c>
      <c r="E5304" s="2">
        <v>1</v>
      </c>
      <c r="F5304" s="2">
        <v>1</v>
      </c>
      <c r="G5304" t="s">
        <v>412</v>
      </c>
      <c r="H5304" t="s">
        <v>196</v>
      </c>
      <c r="I5304" t="s">
        <v>10</v>
      </c>
      <c r="J5304" t="s">
        <v>81</v>
      </c>
      <c r="K5304" s="2">
        <v>2</v>
      </c>
      <c r="L5304" t="s">
        <v>75</v>
      </c>
      <c r="M5304" t="s">
        <v>82</v>
      </c>
      <c r="N5304" t="s">
        <v>175</v>
      </c>
    </row>
    <row r="5305" spans="1:14" x14ac:dyDescent="0.25">
      <c r="A5305" s="2">
        <v>1</v>
      </c>
      <c r="B5305" s="2">
        <v>2016</v>
      </c>
      <c r="C5305" t="s">
        <v>411</v>
      </c>
      <c r="D5305" t="s">
        <v>48</v>
      </c>
      <c r="E5305" s="2">
        <v>1</v>
      </c>
      <c r="F5305" s="2">
        <v>1</v>
      </c>
      <c r="G5305" t="s">
        <v>412</v>
      </c>
      <c r="H5305" t="s">
        <v>196</v>
      </c>
      <c r="I5305" t="s">
        <v>10</v>
      </c>
      <c r="J5305" t="s">
        <v>84</v>
      </c>
      <c r="K5305" s="2">
        <v>3</v>
      </c>
      <c r="L5305" t="s">
        <v>85</v>
      </c>
      <c r="M5305" t="s">
        <v>86</v>
      </c>
      <c r="N5305" t="s">
        <v>126</v>
      </c>
    </row>
    <row r="5306" spans="1:14" x14ac:dyDescent="0.25">
      <c r="A5306" s="2">
        <v>1</v>
      </c>
      <c r="B5306" s="2">
        <v>2016</v>
      </c>
      <c r="C5306" t="s">
        <v>411</v>
      </c>
      <c r="D5306" t="s">
        <v>48</v>
      </c>
      <c r="E5306" s="2">
        <v>1</v>
      </c>
      <c r="F5306" s="2">
        <v>1</v>
      </c>
      <c r="G5306" t="s">
        <v>412</v>
      </c>
      <c r="H5306" t="s">
        <v>196</v>
      </c>
      <c r="I5306" t="s">
        <v>10</v>
      </c>
      <c r="J5306" t="s">
        <v>88</v>
      </c>
      <c r="K5306" s="2">
        <v>3</v>
      </c>
      <c r="L5306" t="s">
        <v>85</v>
      </c>
      <c r="M5306" t="s">
        <v>89</v>
      </c>
      <c r="N5306" t="s">
        <v>126</v>
      </c>
    </row>
    <row r="5307" spans="1:14" x14ac:dyDescent="0.25">
      <c r="A5307" s="2">
        <v>1</v>
      </c>
      <c r="B5307" s="2">
        <v>2016</v>
      </c>
      <c r="C5307" t="s">
        <v>411</v>
      </c>
      <c r="D5307" t="s">
        <v>48</v>
      </c>
      <c r="E5307" s="2">
        <v>1</v>
      </c>
      <c r="F5307" s="2">
        <v>1</v>
      </c>
      <c r="G5307" t="s">
        <v>412</v>
      </c>
      <c r="H5307" t="s">
        <v>196</v>
      </c>
      <c r="I5307" t="s">
        <v>10</v>
      </c>
      <c r="J5307" t="s">
        <v>90</v>
      </c>
      <c r="K5307" s="2">
        <v>4</v>
      </c>
      <c r="L5307" t="s">
        <v>75</v>
      </c>
      <c r="M5307" t="s">
        <v>91</v>
      </c>
      <c r="N5307" t="s">
        <v>92</v>
      </c>
    </row>
    <row r="5308" spans="1:14" x14ac:dyDescent="0.25">
      <c r="A5308" s="2">
        <v>1</v>
      </c>
      <c r="B5308" s="2">
        <v>2016</v>
      </c>
      <c r="C5308" t="s">
        <v>411</v>
      </c>
      <c r="D5308" t="s">
        <v>48</v>
      </c>
      <c r="E5308" s="2">
        <v>1</v>
      </c>
      <c r="F5308" s="2">
        <v>1</v>
      </c>
      <c r="G5308" t="s">
        <v>412</v>
      </c>
      <c r="H5308" t="s">
        <v>196</v>
      </c>
      <c r="I5308" t="s">
        <v>10</v>
      </c>
      <c r="J5308" t="s">
        <v>93</v>
      </c>
      <c r="K5308" s="3"/>
      <c r="L5308" t="s">
        <v>75</v>
      </c>
      <c r="M5308" t="s">
        <v>94</v>
      </c>
    </row>
    <row r="5309" spans="1:14" x14ac:dyDescent="0.25">
      <c r="A5309" s="2">
        <v>1</v>
      </c>
      <c r="B5309" s="2">
        <v>2016</v>
      </c>
      <c r="C5309" t="s">
        <v>411</v>
      </c>
      <c r="D5309" t="s">
        <v>48</v>
      </c>
      <c r="E5309" s="2">
        <v>1</v>
      </c>
      <c r="F5309" s="2">
        <v>1</v>
      </c>
      <c r="G5309" t="s">
        <v>412</v>
      </c>
      <c r="H5309" t="s">
        <v>196</v>
      </c>
      <c r="I5309" t="s">
        <v>10</v>
      </c>
      <c r="J5309" t="s">
        <v>96</v>
      </c>
      <c r="K5309" s="3"/>
      <c r="L5309" t="s">
        <v>75</v>
      </c>
      <c r="M5309" t="s">
        <v>97</v>
      </c>
    </row>
    <row r="5310" spans="1:14" x14ac:dyDescent="0.25">
      <c r="A5310" s="2">
        <v>1</v>
      </c>
      <c r="B5310" s="2">
        <v>2016</v>
      </c>
      <c r="C5310" t="s">
        <v>411</v>
      </c>
      <c r="D5310" t="s">
        <v>48</v>
      </c>
      <c r="E5310" s="2">
        <v>1</v>
      </c>
      <c r="F5310" s="2">
        <v>1</v>
      </c>
      <c r="G5310" t="s">
        <v>412</v>
      </c>
      <c r="H5310" t="s">
        <v>196</v>
      </c>
      <c r="I5310" t="s">
        <v>10</v>
      </c>
      <c r="J5310" t="s">
        <v>98</v>
      </c>
      <c r="K5310" s="2">
        <v>3</v>
      </c>
      <c r="L5310" t="s">
        <v>85</v>
      </c>
      <c r="M5310" t="s">
        <v>99</v>
      </c>
      <c r="N5310" t="s">
        <v>126</v>
      </c>
    </row>
    <row r="5311" spans="1:14" x14ac:dyDescent="0.25">
      <c r="A5311" s="2">
        <v>1</v>
      </c>
      <c r="B5311" s="2">
        <v>2016</v>
      </c>
      <c r="C5311" t="s">
        <v>411</v>
      </c>
      <c r="D5311" t="s">
        <v>48</v>
      </c>
      <c r="E5311" s="2">
        <v>1</v>
      </c>
      <c r="F5311" s="2">
        <v>1</v>
      </c>
      <c r="G5311" t="s">
        <v>412</v>
      </c>
      <c r="H5311" t="s">
        <v>196</v>
      </c>
      <c r="I5311" t="s">
        <v>10</v>
      </c>
      <c r="J5311" t="s">
        <v>100</v>
      </c>
      <c r="K5311" s="3"/>
      <c r="L5311" t="s">
        <v>61</v>
      </c>
      <c r="M5311" t="s">
        <v>101</v>
      </c>
    </row>
    <row r="5312" spans="1:14" x14ac:dyDescent="0.25">
      <c r="A5312" s="2">
        <v>1</v>
      </c>
      <c r="B5312" s="2">
        <v>2016</v>
      </c>
      <c r="C5312" t="s">
        <v>411</v>
      </c>
      <c r="D5312" t="s">
        <v>48</v>
      </c>
      <c r="E5312" s="2">
        <v>1</v>
      </c>
      <c r="F5312" s="2">
        <v>1</v>
      </c>
      <c r="G5312" t="s">
        <v>412</v>
      </c>
      <c r="H5312" t="s">
        <v>196</v>
      </c>
      <c r="I5312" t="s">
        <v>10</v>
      </c>
      <c r="J5312" t="s">
        <v>102</v>
      </c>
      <c r="K5312" s="3"/>
      <c r="L5312" t="s">
        <v>61</v>
      </c>
      <c r="M5312" t="s">
        <v>103</v>
      </c>
    </row>
    <row r="5313" spans="1:14" x14ac:dyDescent="0.25">
      <c r="A5313" s="2">
        <v>1</v>
      </c>
      <c r="B5313" s="2">
        <v>2016</v>
      </c>
      <c r="C5313" t="s">
        <v>411</v>
      </c>
      <c r="D5313" t="s">
        <v>48</v>
      </c>
      <c r="E5313" s="2">
        <v>1</v>
      </c>
      <c r="F5313" s="2">
        <v>1</v>
      </c>
      <c r="G5313" t="s">
        <v>412</v>
      </c>
      <c r="H5313" t="s">
        <v>196</v>
      </c>
      <c r="I5313" t="s">
        <v>10</v>
      </c>
      <c r="J5313" t="s">
        <v>104</v>
      </c>
      <c r="K5313" s="3"/>
      <c r="L5313" t="s">
        <v>61</v>
      </c>
      <c r="M5313" t="s">
        <v>105</v>
      </c>
    </row>
    <row r="5314" spans="1:14" x14ac:dyDescent="0.25">
      <c r="A5314" s="2">
        <v>1</v>
      </c>
      <c r="B5314" s="2">
        <v>2016</v>
      </c>
      <c r="C5314" t="s">
        <v>411</v>
      </c>
      <c r="D5314" t="s">
        <v>48</v>
      </c>
      <c r="E5314" s="2">
        <v>1</v>
      </c>
      <c r="F5314" s="2">
        <v>1</v>
      </c>
      <c r="G5314" t="s">
        <v>412</v>
      </c>
      <c r="H5314" t="s">
        <v>196</v>
      </c>
      <c r="I5314" t="s">
        <v>10</v>
      </c>
      <c r="J5314" t="s">
        <v>106</v>
      </c>
      <c r="K5314" s="3"/>
      <c r="L5314" t="s">
        <v>61</v>
      </c>
      <c r="M5314" t="s">
        <v>107</v>
      </c>
    </row>
    <row r="5315" spans="1:14" x14ac:dyDescent="0.25">
      <c r="A5315" s="2">
        <v>1</v>
      </c>
      <c r="B5315" s="2">
        <v>2016</v>
      </c>
      <c r="C5315" t="s">
        <v>411</v>
      </c>
      <c r="D5315" t="s">
        <v>48</v>
      </c>
      <c r="E5315" s="2">
        <v>1</v>
      </c>
      <c r="F5315" s="2">
        <v>1</v>
      </c>
      <c r="G5315" t="s">
        <v>412</v>
      </c>
      <c r="H5315" t="s">
        <v>196</v>
      </c>
      <c r="I5315" t="s">
        <v>10</v>
      </c>
      <c r="J5315" t="s">
        <v>108</v>
      </c>
      <c r="K5315" s="3"/>
      <c r="L5315" t="s">
        <v>61</v>
      </c>
      <c r="M5315" t="s">
        <v>109</v>
      </c>
    </row>
    <row r="5316" spans="1:14" x14ac:dyDescent="0.25">
      <c r="A5316" s="2">
        <v>1</v>
      </c>
      <c r="B5316" s="2">
        <v>2016</v>
      </c>
      <c r="C5316" t="s">
        <v>411</v>
      </c>
      <c r="D5316" t="s">
        <v>48</v>
      </c>
      <c r="E5316" s="2">
        <v>1</v>
      </c>
      <c r="F5316" s="2">
        <v>1</v>
      </c>
      <c r="G5316" t="s">
        <v>412</v>
      </c>
      <c r="H5316" t="s">
        <v>196</v>
      </c>
      <c r="I5316" t="s">
        <v>10</v>
      </c>
      <c r="J5316" t="s">
        <v>110</v>
      </c>
      <c r="K5316" s="3"/>
      <c r="L5316" t="s">
        <v>61</v>
      </c>
      <c r="M5316" t="s">
        <v>111</v>
      </c>
    </row>
    <row r="5317" spans="1:14" x14ac:dyDescent="0.25">
      <c r="A5317" s="2">
        <v>1</v>
      </c>
      <c r="B5317" s="2">
        <v>2016</v>
      </c>
      <c r="C5317" t="s">
        <v>411</v>
      </c>
      <c r="D5317" t="s">
        <v>48</v>
      </c>
      <c r="E5317" s="2">
        <v>1</v>
      </c>
      <c r="F5317" s="2">
        <v>1</v>
      </c>
      <c r="G5317" t="s">
        <v>412</v>
      </c>
      <c r="H5317" t="s">
        <v>196</v>
      </c>
      <c r="I5317" t="s">
        <v>10</v>
      </c>
      <c r="J5317" t="s">
        <v>112</v>
      </c>
      <c r="K5317" s="3"/>
      <c r="L5317" t="s">
        <v>61</v>
      </c>
      <c r="M5317" t="s">
        <v>113</v>
      </c>
    </row>
    <row r="5318" spans="1:14" x14ac:dyDescent="0.25">
      <c r="A5318" s="2">
        <v>1</v>
      </c>
      <c r="B5318" s="2">
        <v>2016</v>
      </c>
      <c r="C5318" t="s">
        <v>411</v>
      </c>
      <c r="D5318" t="s">
        <v>48</v>
      </c>
      <c r="E5318" s="2">
        <v>1</v>
      </c>
      <c r="F5318" s="2">
        <v>1</v>
      </c>
      <c r="G5318" t="s">
        <v>412</v>
      </c>
      <c r="H5318" t="s">
        <v>196</v>
      </c>
      <c r="I5318" t="s">
        <v>10</v>
      </c>
      <c r="J5318" t="s">
        <v>114</v>
      </c>
      <c r="K5318" s="3"/>
      <c r="L5318" t="s">
        <v>61</v>
      </c>
      <c r="M5318" t="s">
        <v>115</v>
      </c>
    </row>
    <row r="5319" spans="1:14" x14ac:dyDescent="0.25">
      <c r="A5319" s="2">
        <v>1</v>
      </c>
      <c r="B5319" s="2">
        <v>2016</v>
      </c>
      <c r="C5319" t="s">
        <v>411</v>
      </c>
      <c r="D5319" t="s">
        <v>48</v>
      </c>
      <c r="E5319" s="2">
        <v>1</v>
      </c>
      <c r="F5319" s="2">
        <v>1</v>
      </c>
      <c r="G5319" t="s">
        <v>412</v>
      </c>
      <c r="H5319" t="s">
        <v>196</v>
      </c>
      <c r="I5319" t="s">
        <v>10</v>
      </c>
      <c r="J5319" t="s">
        <v>116</v>
      </c>
      <c r="K5319" s="2">
        <v>3</v>
      </c>
      <c r="L5319" t="s">
        <v>65</v>
      </c>
      <c r="M5319" t="s">
        <v>117</v>
      </c>
      <c r="N5319" t="s">
        <v>67</v>
      </c>
    </row>
    <row r="5320" spans="1:14" x14ac:dyDescent="0.25">
      <c r="A5320" s="2">
        <v>1</v>
      </c>
      <c r="B5320" s="2">
        <v>2016</v>
      </c>
      <c r="C5320" t="s">
        <v>411</v>
      </c>
      <c r="D5320" t="s">
        <v>48</v>
      </c>
      <c r="E5320" s="2">
        <v>1</v>
      </c>
      <c r="F5320" s="2">
        <v>1</v>
      </c>
      <c r="G5320" t="s">
        <v>412</v>
      </c>
      <c r="H5320" t="s">
        <v>196</v>
      </c>
      <c r="I5320" t="s">
        <v>10</v>
      </c>
      <c r="J5320" t="s">
        <v>118</v>
      </c>
      <c r="K5320" s="2">
        <v>3</v>
      </c>
      <c r="L5320" t="s">
        <v>55</v>
      </c>
      <c r="M5320" t="s">
        <v>119</v>
      </c>
      <c r="N5320" t="s">
        <v>178</v>
      </c>
    </row>
    <row r="5321" spans="1:14" x14ac:dyDescent="0.25">
      <c r="A5321" s="2">
        <v>1</v>
      </c>
      <c r="B5321" s="2">
        <v>2016</v>
      </c>
      <c r="C5321" t="s">
        <v>411</v>
      </c>
      <c r="D5321" t="s">
        <v>48</v>
      </c>
      <c r="E5321" s="2">
        <v>1</v>
      </c>
      <c r="F5321" s="2">
        <v>1</v>
      </c>
      <c r="G5321" t="s">
        <v>412</v>
      </c>
      <c r="H5321" t="s">
        <v>196</v>
      </c>
      <c r="I5321" t="s">
        <v>10</v>
      </c>
      <c r="J5321" t="s">
        <v>120</v>
      </c>
      <c r="K5321" s="2">
        <v>1</v>
      </c>
      <c r="L5321" t="s">
        <v>65</v>
      </c>
      <c r="M5321" t="s">
        <v>121</v>
      </c>
      <c r="N5321" t="s">
        <v>230</v>
      </c>
    </row>
    <row r="5322" spans="1:14" x14ac:dyDescent="0.25">
      <c r="A5322" s="2">
        <v>1</v>
      </c>
      <c r="B5322" s="2">
        <v>2016</v>
      </c>
      <c r="C5322" t="s">
        <v>411</v>
      </c>
      <c r="D5322" t="s">
        <v>48</v>
      </c>
      <c r="E5322" s="2">
        <v>1</v>
      </c>
      <c r="F5322" s="2">
        <v>1</v>
      </c>
      <c r="G5322" t="s">
        <v>412</v>
      </c>
      <c r="H5322" t="s">
        <v>196</v>
      </c>
      <c r="I5322" t="s">
        <v>10</v>
      </c>
      <c r="J5322" t="s">
        <v>122</v>
      </c>
      <c r="K5322" s="2">
        <v>3</v>
      </c>
      <c r="L5322" t="s">
        <v>85</v>
      </c>
      <c r="M5322" t="s">
        <v>123</v>
      </c>
      <c r="N5322" t="s">
        <v>126</v>
      </c>
    </row>
    <row r="5323" spans="1:14" x14ac:dyDescent="0.25">
      <c r="A5323" s="2">
        <v>1</v>
      </c>
      <c r="B5323" s="2">
        <v>2016</v>
      </c>
      <c r="C5323" t="s">
        <v>411</v>
      </c>
      <c r="D5323" t="s">
        <v>48</v>
      </c>
      <c r="E5323" s="2">
        <v>1</v>
      </c>
      <c r="F5323" s="2">
        <v>1</v>
      </c>
      <c r="G5323" t="s">
        <v>412</v>
      </c>
      <c r="H5323" t="s">
        <v>196</v>
      </c>
      <c r="I5323" t="s">
        <v>10</v>
      </c>
      <c r="J5323" t="s">
        <v>124</v>
      </c>
      <c r="K5323" s="2">
        <v>1</v>
      </c>
      <c r="L5323" t="s">
        <v>85</v>
      </c>
      <c r="M5323" t="s">
        <v>125</v>
      </c>
      <c r="N5323" t="s">
        <v>200</v>
      </c>
    </row>
    <row r="5324" spans="1:14" x14ac:dyDescent="0.25">
      <c r="A5324" s="2">
        <v>1</v>
      </c>
      <c r="B5324" s="2">
        <v>2016</v>
      </c>
      <c r="C5324" t="s">
        <v>411</v>
      </c>
      <c r="D5324" t="s">
        <v>48</v>
      </c>
      <c r="E5324" s="2">
        <v>1</v>
      </c>
      <c r="F5324" s="2">
        <v>1</v>
      </c>
      <c r="G5324" t="s">
        <v>412</v>
      </c>
      <c r="H5324" t="s">
        <v>196</v>
      </c>
      <c r="I5324" t="s">
        <v>10</v>
      </c>
      <c r="J5324" t="s">
        <v>127</v>
      </c>
      <c r="K5324" s="2">
        <v>3</v>
      </c>
      <c r="L5324" t="s">
        <v>85</v>
      </c>
      <c r="M5324" t="s">
        <v>128</v>
      </c>
      <c r="N5324" t="s">
        <v>126</v>
      </c>
    </row>
    <row r="5325" spans="1:14" x14ac:dyDescent="0.25">
      <c r="A5325" s="2">
        <v>1</v>
      </c>
      <c r="B5325" s="2">
        <v>2016</v>
      </c>
      <c r="C5325" t="s">
        <v>411</v>
      </c>
      <c r="D5325" t="s">
        <v>48</v>
      </c>
      <c r="E5325" s="2">
        <v>1</v>
      </c>
      <c r="F5325" s="2">
        <v>1</v>
      </c>
      <c r="G5325" t="s">
        <v>412</v>
      </c>
      <c r="H5325" t="s">
        <v>196</v>
      </c>
      <c r="I5325" t="s">
        <v>10</v>
      </c>
      <c r="J5325" t="s">
        <v>129</v>
      </c>
      <c r="K5325" s="2">
        <v>3</v>
      </c>
      <c r="L5325" t="s">
        <v>85</v>
      </c>
      <c r="M5325" t="s">
        <v>130</v>
      </c>
      <c r="N5325" t="s">
        <v>126</v>
      </c>
    </row>
    <row r="5326" spans="1:14" x14ac:dyDescent="0.25">
      <c r="A5326" s="2">
        <v>1</v>
      </c>
      <c r="B5326" s="2">
        <v>2016</v>
      </c>
      <c r="C5326" t="s">
        <v>411</v>
      </c>
      <c r="D5326" t="s">
        <v>48</v>
      </c>
      <c r="E5326" s="2">
        <v>1</v>
      </c>
      <c r="F5326" s="2">
        <v>1</v>
      </c>
      <c r="G5326" t="s">
        <v>412</v>
      </c>
      <c r="H5326" t="s">
        <v>196</v>
      </c>
      <c r="I5326" t="s">
        <v>10</v>
      </c>
      <c r="J5326" t="s">
        <v>131</v>
      </c>
      <c r="K5326" s="2">
        <v>3</v>
      </c>
      <c r="L5326" t="s">
        <v>85</v>
      </c>
      <c r="M5326" t="s">
        <v>132</v>
      </c>
      <c r="N5326" t="s">
        <v>126</v>
      </c>
    </row>
    <row r="5327" spans="1:14" x14ac:dyDescent="0.25">
      <c r="A5327" s="2">
        <v>1</v>
      </c>
      <c r="B5327" s="2">
        <v>2016</v>
      </c>
      <c r="C5327" t="s">
        <v>411</v>
      </c>
      <c r="D5327" t="s">
        <v>48</v>
      </c>
      <c r="E5327" s="2">
        <v>1</v>
      </c>
      <c r="F5327" s="2">
        <v>1</v>
      </c>
      <c r="G5327" t="s">
        <v>412</v>
      </c>
      <c r="H5327" t="s">
        <v>196</v>
      </c>
      <c r="I5327" t="s">
        <v>10</v>
      </c>
      <c r="J5327" t="s">
        <v>133</v>
      </c>
      <c r="K5327" s="2">
        <v>2</v>
      </c>
      <c r="L5327" t="s">
        <v>52</v>
      </c>
      <c r="M5327" t="s">
        <v>134</v>
      </c>
      <c r="N5327" t="s">
        <v>63</v>
      </c>
    </row>
    <row r="5328" spans="1:14" x14ac:dyDescent="0.25">
      <c r="A5328" s="2">
        <v>1</v>
      </c>
      <c r="B5328" s="2">
        <v>2016</v>
      </c>
      <c r="C5328" t="s">
        <v>411</v>
      </c>
      <c r="D5328" t="s">
        <v>48</v>
      </c>
      <c r="E5328" s="2">
        <v>1</v>
      </c>
      <c r="F5328" s="2">
        <v>1</v>
      </c>
      <c r="G5328" t="s">
        <v>412</v>
      </c>
      <c r="H5328" t="s">
        <v>196</v>
      </c>
      <c r="I5328" t="s">
        <v>10</v>
      </c>
      <c r="J5328" t="s">
        <v>135</v>
      </c>
      <c r="K5328" s="2">
        <v>3</v>
      </c>
      <c r="L5328" t="s">
        <v>55</v>
      </c>
      <c r="M5328" t="s">
        <v>136</v>
      </c>
      <c r="N5328" t="s">
        <v>178</v>
      </c>
    </row>
    <row r="5329" spans="1:14" x14ac:dyDescent="0.25">
      <c r="A5329" s="2">
        <v>1</v>
      </c>
      <c r="B5329" s="2">
        <v>2016</v>
      </c>
      <c r="C5329" t="s">
        <v>411</v>
      </c>
      <c r="D5329" t="s">
        <v>48</v>
      </c>
      <c r="E5329" s="2">
        <v>1</v>
      </c>
      <c r="F5329" s="2">
        <v>1</v>
      </c>
      <c r="G5329" t="s">
        <v>412</v>
      </c>
      <c r="H5329" t="s">
        <v>196</v>
      </c>
      <c r="I5329" t="s">
        <v>10</v>
      </c>
      <c r="J5329" t="s">
        <v>137</v>
      </c>
      <c r="K5329" s="2">
        <v>3</v>
      </c>
      <c r="L5329" t="s">
        <v>55</v>
      </c>
      <c r="M5329" t="s">
        <v>138</v>
      </c>
      <c r="N5329" t="s">
        <v>178</v>
      </c>
    </row>
    <row r="5330" spans="1:14" x14ac:dyDescent="0.25">
      <c r="A5330" s="2">
        <v>1</v>
      </c>
      <c r="B5330" s="2">
        <v>2016</v>
      </c>
      <c r="C5330" t="s">
        <v>411</v>
      </c>
      <c r="D5330" t="s">
        <v>48</v>
      </c>
      <c r="E5330" s="2">
        <v>1</v>
      </c>
      <c r="F5330" s="2">
        <v>1</v>
      </c>
      <c r="G5330" t="s">
        <v>412</v>
      </c>
      <c r="H5330" t="s">
        <v>196</v>
      </c>
      <c r="I5330" t="s">
        <v>10</v>
      </c>
      <c r="J5330" t="s">
        <v>139</v>
      </c>
      <c r="K5330" s="2">
        <v>3</v>
      </c>
      <c r="L5330" t="s">
        <v>85</v>
      </c>
      <c r="M5330" t="s">
        <v>140</v>
      </c>
      <c r="N5330" t="s">
        <v>126</v>
      </c>
    </row>
    <row r="5331" spans="1:14" x14ac:dyDescent="0.25">
      <c r="A5331" s="2">
        <v>1</v>
      </c>
      <c r="B5331" s="2">
        <v>2016</v>
      </c>
      <c r="C5331" t="s">
        <v>411</v>
      </c>
      <c r="D5331" t="s">
        <v>48</v>
      </c>
      <c r="E5331" s="2">
        <v>1</v>
      </c>
      <c r="F5331" s="2">
        <v>1</v>
      </c>
      <c r="G5331" t="s">
        <v>412</v>
      </c>
      <c r="H5331" t="s">
        <v>196</v>
      </c>
      <c r="I5331" t="s">
        <v>10</v>
      </c>
      <c r="J5331" t="s">
        <v>141</v>
      </c>
      <c r="K5331" s="2">
        <v>3</v>
      </c>
      <c r="L5331" t="s">
        <v>85</v>
      </c>
      <c r="M5331" t="s">
        <v>142</v>
      </c>
      <c r="N5331" t="s">
        <v>126</v>
      </c>
    </row>
    <row r="5332" spans="1:14" x14ac:dyDescent="0.25">
      <c r="A5332" s="2">
        <v>1</v>
      </c>
      <c r="B5332" s="2">
        <v>2016</v>
      </c>
      <c r="C5332" t="s">
        <v>411</v>
      </c>
      <c r="D5332" t="s">
        <v>48</v>
      </c>
      <c r="E5332" s="2">
        <v>1</v>
      </c>
      <c r="F5332" s="2">
        <v>1</v>
      </c>
      <c r="G5332" t="s">
        <v>412</v>
      </c>
      <c r="H5332" t="s">
        <v>196</v>
      </c>
      <c r="I5332" t="s">
        <v>10</v>
      </c>
      <c r="J5332" t="s">
        <v>143</v>
      </c>
      <c r="K5332" s="2">
        <v>3</v>
      </c>
      <c r="L5332" t="s">
        <v>85</v>
      </c>
      <c r="M5332" t="s">
        <v>144</v>
      </c>
      <c r="N5332" t="s">
        <v>126</v>
      </c>
    </row>
    <row r="5333" spans="1:14" x14ac:dyDescent="0.25">
      <c r="A5333" s="2">
        <v>1</v>
      </c>
      <c r="B5333" s="2">
        <v>2016</v>
      </c>
      <c r="C5333" t="s">
        <v>411</v>
      </c>
      <c r="D5333" t="s">
        <v>48</v>
      </c>
      <c r="E5333" s="2">
        <v>1</v>
      </c>
      <c r="F5333" s="2">
        <v>1</v>
      </c>
      <c r="G5333" t="s">
        <v>412</v>
      </c>
      <c r="H5333" t="s">
        <v>196</v>
      </c>
      <c r="I5333" t="s">
        <v>10</v>
      </c>
      <c r="J5333" t="s">
        <v>145</v>
      </c>
      <c r="K5333" s="2">
        <v>4</v>
      </c>
      <c r="L5333" t="s">
        <v>55</v>
      </c>
      <c r="M5333" t="s">
        <v>146</v>
      </c>
      <c r="N5333" t="s">
        <v>57</v>
      </c>
    </row>
    <row r="5334" spans="1:14" x14ac:dyDescent="0.25">
      <c r="A5334" s="2">
        <v>1</v>
      </c>
      <c r="B5334" s="2">
        <v>2016</v>
      </c>
      <c r="C5334" t="s">
        <v>411</v>
      </c>
      <c r="D5334" t="s">
        <v>48</v>
      </c>
      <c r="E5334" s="2">
        <v>1</v>
      </c>
      <c r="F5334" s="2">
        <v>1</v>
      </c>
      <c r="G5334" t="s">
        <v>412</v>
      </c>
      <c r="H5334" t="s">
        <v>196</v>
      </c>
      <c r="I5334" t="s">
        <v>10</v>
      </c>
      <c r="J5334" t="s">
        <v>147</v>
      </c>
      <c r="K5334" s="2">
        <v>4</v>
      </c>
      <c r="L5334" t="s">
        <v>55</v>
      </c>
      <c r="M5334" t="s">
        <v>148</v>
      </c>
      <c r="N5334" t="s">
        <v>57</v>
      </c>
    </row>
    <row r="5335" spans="1:14" x14ac:dyDescent="0.25">
      <c r="A5335" s="2">
        <v>1</v>
      </c>
      <c r="B5335" s="2">
        <v>2016</v>
      </c>
      <c r="C5335" t="s">
        <v>411</v>
      </c>
      <c r="D5335" t="s">
        <v>48</v>
      </c>
      <c r="E5335" s="2">
        <v>1</v>
      </c>
      <c r="F5335" s="2">
        <v>1</v>
      </c>
      <c r="G5335" t="s">
        <v>412</v>
      </c>
      <c r="H5335" t="s">
        <v>196</v>
      </c>
      <c r="I5335" t="s">
        <v>10</v>
      </c>
      <c r="J5335" t="s">
        <v>149</v>
      </c>
      <c r="K5335" s="2">
        <v>3</v>
      </c>
      <c r="L5335" t="s">
        <v>55</v>
      </c>
      <c r="M5335" t="s">
        <v>150</v>
      </c>
      <c r="N5335" t="s">
        <v>178</v>
      </c>
    </row>
    <row r="5336" spans="1:14" x14ac:dyDescent="0.25">
      <c r="A5336" s="2">
        <v>1</v>
      </c>
      <c r="B5336" s="2">
        <v>2016</v>
      </c>
      <c r="C5336" t="s">
        <v>411</v>
      </c>
      <c r="D5336" t="s">
        <v>48</v>
      </c>
      <c r="E5336" s="2">
        <v>1</v>
      </c>
      <c r="F5336" s="2">
        <v>1</v>
      </c>
      <c r="G5336" t="s">
        <v>412</v>
      </c>
      <c r="H5336" t="s">
        <v>196</v>
      </c>
      <c r="I5336" t="s">
        <v>10</v>
      </c>
      <c r="J5336" t="s">
        <v>151</v>
      </c>
      <c r="K5336" s="3"/>
      <c r="L5336" t="s">
        <v>52</v>
      </c>
      <c r="M5336" t="s">
        <v>152</v>
      </c>
    </row>
    <row r="5337" spans="1:14" x14ac:dyDescent="0.25">
      <c r="A5337" s="2">
        <v>1</v>
      </c>
      <c r="B5337" s="2">
        <v>2016</v>
      </c>
      <c r="C5337" t="s">
        <v>411</v>
      </c>
      <c r="D5337" t="s">
        <v>48</v>
      </c>
      <c r="E5337" s="2">
        <v>1</v>
      </c>
      <c r="F5337" s="2">
        <v>1</v>
      </c>
      <c r="G5337" t="s">
        <v>412</v>
      </c>
      <c r="H5337" t="s">
        <v>196</v>
      </c>
      <c r="I5337" t="s">
        <v>10</v>
      </c>
      <c r="J5337" t="s">
        <v>153</v>
      </c>
      <c r="K5337" s="2">
        <v>4</v>
      </c>
      <c r="L5337" t="s">
        <v>75</v>
      </c>
      <c r="M5337" t="s">
        <v>154</v>
      </c>
      <c r="N5337" t="s">
        <v>209</v>
      </c>
    </row>
    <row r="5338" spans="1:14" x14ac:dyDescent="0.25">
      <c r="A5338" s="2">
        <v>1</v>
      </c>
      <c r="B5338" s="2">
        <v>2016</v>
      </c>
      <c r="C5338" t="s">
        <v>411</v>
      </c>
      <c r="D5338" t="s">
        <v>48</v>
      </c>
      <c r="E5338" s="2">
        <v>1</v>
      </c>
      <c r="F5338" s="2">
        <v>1</v>
      </c>
      <c r="G5338" t="s">
        <v>412</v>
      </c>
      <c r="H5338" t="s">
        <v>196</v>
      </c>
      <c r="I5338" t="s">
        <v>10</v>
      </c>
      <c r="J5338" t="s">
        <v>156</v>
      </c>
      <c r="K5338" s="2">
        <v>1</v>
      </c>
      <c r="L5338" t="s">
        <v>75</v>
      </c>
      <c r="M5338" t="s">
        <v>157</v>
      </c>
      <c r="N5338" t="s">
        <v>158</v>
      </c>
    </row>
    <row r="5339" spans="1:14" x14ac:dyDescent="0.25">
      <c r="A5339" s="2">
        <v>1</v>
      </c>
      <c r="B5339" s="2">
        <v>2016</v>
      </c>
      <c r="C5339" t="s">
        <v>411</v>
      </c>
      <c r="D5339" t="s">
        <v>48</v>
      </c>
      <c r="E5339" s="2">
        <v>1</v>
      </c>
      <c r="F5339" s="2">
        <v>1</v>
      </c>
      <c r="G5339" t="s">
        <v>412</v>
      </c>
      <c r="H5339" t="s">
        <v>196</v>
      </c>
      <c r="I5339" t="s">
        <v>10</v>
      </c>
      <c r="J5339" t="s">
        <v>159</v>
      </c>
      <c r="K5339" s="3"/>
      <c r="L5339" t="s">
        <v>52</v>
      </c>
      <c r="M5339" t="s">
        <v>160</v>
      </c>
    </row>
    <row r="5340" spans="1:14" x14ac:dyDescent="0.25">
      <c r="A5340" s="2">
        <v>1</v>
      </c>
      <c r="B5340" s="2">
        <v>2016</v>
      </c>
      <c r="C5340" t="s">
        <v>411</v>
      </c>
      <c r="D5340" t="s">
        <v>48</v>
      </c>
      <c r="E5340" s="2">
        <v>1</v>
      </c>
      <c r="F5340" s="2">
        <v>1</v>
      </c>
      <c r="G5340" t="s">
        <v>412</v>
      </c>
      <c r="H5340" t="s">
        <v>196</v>
      </c>
      <c r="I5340" t="s">
        <v>10</v>
      </c>
      <c r="J5340" t="s">
        <v>161</v>
      </c>
      <c r="K5340" s="3"/>
      <c r="L5340" t="s">
        <v>52</v>
      </c>
      <c r="M5340" t="s">
        <v>162</v>
      </c>
    </row>
    <row r="5341" spans="1:14" x14ac:dyDescent="0.25">
      <c r="A5341" s="2">
        <v>1</v>
      </c>
      <c r="B5341" s="2">
        <v>2016</v>
      </c>
      <c r="C5341" t="s">
        <v>411</v>
      </c>
      <c r="D5341" t="s">
        <v>48</v>
      </c>
      <c r="E5341" s="2">
        <v>1</v>
      </c>
      <c r="F5341" s="2">
        <v>1</v>
      </c>
      <c r="G5341" t="s">
        <v>412</v>
      </c>
      <c r="H5341" t="s">
        <v>196</v>
      </c>
      <c r="I5341" t="s">
        <v>10</v>
      </c>
      <c r="J5341" t="s">
        <v>163</v>
      </c>
      <c r="K5341" s="2">
        <v>2</v>
      </c>
      <c r="L5341" t="s">
        <v>52</v>
      </c>
      <c r="M5341" t="s">
        <v>164</v>
      </c>
      <c r="N5341" t="s">
        <v>177</v>
      </c>
    </row>
    <row r="5342" spans="1:14" x14ac:dyDescent="0.25">
      <c r="A5342" s="2">
        <v>1</v>
      </c>
      <c r="B5342" s="2">
        <v>2016</v>
      </c>
      <c r="C5342" t="s">
        <v>411</v>
      </c>
      <c r="D5342" t="s">
        <v>48</v>
      </c>
      <c r="E5342" s="2">
        <v>1</v>
      </c>
      <c r="F5342" s="2">
        <v>1</v>
      </c>
      <c r="G5342" t="s">
        <v>412</v>
      </c>
      <c r="H5342" t="s">
        <v>196</v>
      </c>
      <c r="I5342" t="s">
        <v>10</v>
      </c>
      <c r="J5342" t="s">
        <v>166</v>
      </c>
      <c r="K5342" s="2">
        <v>3</v>
      </c>
      <c r="L5342" t="s">
        <v>55</v>
      </c>
      <c r="M5342" t="s">
        <v>167</v>
      </c>
      <c r="N5342" t="s">
        <v>178</v>
      </c>
    </row>
    <row r="5343" spans="1:14" x14ac:dyDescent="0.25">
      <c r="A5343" s="2">
        <v>1</v>
      </c>
      <c r="B5343" s="2">
        <v>2016</v>
      </c>
      <c r="C5343" t="s">
        <v>413</v>
      </c>
      <c r="D5343" t="s">
        <v>169</v>
      </c>
      <c r="E5343" s="2">
        <v>0</v>
      </c>
      <c r="F5343" s="2">
        <v>0</v>
      </c>
      <c r="G5343" t="s">
        <v>414</v>
      </c>
      <c r="H5343" t="s">
        <v>415</v>
      </c>
      <c r="I5343" t="s">
        <v>19</v>
      </c>
      <c r="J5343" t="s">
        <v>51</v>
      </c>
      <c r="K5343" s="3"/>
      <c r="L5343" t="s">
        <v>52</v>
      </c>
      <c r="M5343" t="s">
        <v>53</v>
      </c>
    </row>
    <row r="5344" spans="1:14" x14ac:dyDescent="0.25">
      <c r="A5344" s="2">
        <v>1</v>
      </c>
      <c r="B5344" s="2">
        <v>2016</v>
      </c>
      <c r="C5344" t="s">
        <v>413</v>
      </c>
      <c r="D5344" t="s">
        <v>169</v>
      </c>
      <c r="E5344" s="2">
        <v>0</v>
      </c>
      <c r="F5344" s="2">
        <v>0</v>
      </c>
      <c r="G5344" t="s">
        <v>414</v>
      </c>
      <c r="H5344" t="s">
        <v>415</v>
      </c>
      <c r="I5344" t="s">
        <v>19</v>
      </c>
      <c r="J5344" t="s">
        <v>54</v>
      </c>
      <c r="K5344" s="2">
        <v>5</v>
      </c>
      <c r="L5344" t="s">
        <v>55</v>
      </c>
      <c r="M5344" t="s">
        <v>56</v>
      </c>
      <c r="N5344" t="s">
        <v>185</v>
      </c>
    </row>
    <row r="5345" spans="1:14" x14ac:dyDescent="0.25">
      <c r="A5345" s="2">
        <v>1</v>
      </c>
      <c r="B5345" s="2">
        <v>2016</v>
      </c>
      <c r="C5345" t="s">
        <v>413</v>
      </c>
      <c r="D5345" t="s">
        <v>169</v>
      </c>
      <c r="E5345" s="2">
        <v>0</v>
      </c>
      <c r="F5345" s="2">
        <v>0</v>
      </c>
      <c r="G5345" t="s">
        <v>414</v>
      </c>
      <c r="H5345" t="s">
        <v>415</v>
      </c>
      <c r="I5345" t="s">
        <v>19</v>
      </c>
      <c r="J5345" t="s">
        <v>58</v>
      </c>
      <c r="K5345" s="2">
        <v>5</v>
      </c>
      <c r="L5345" t="s">
        <v>55</v>
      </c>
      <c r="M5345" t="s">
        <v>59</v>
      </c>
      <c r="N5345" t="s">
        <v>185</v>
      </c>
    </row>
    <row r="5346" spans="1:14" x14ac:dyDescent="0.25">
      <c r="A5346" s="2">
        <v>1</v>
      </c>
      <c r="B5346" s="2">
        <v>2016</v>
      </c>
      <c r="C5346" t="s">
        <v>413</v>
      </c>
      <c r="D5346" t="s">
        <v>169</v>
      </c>
      <c r="E5346" s="2">
        <v>0</v>
      </c>
      <c r="F5346" s="2">
        <v>0</v>
      </c>
      <c r="G5346" t="s">
        <v>414</v>
      </c>
      <c r="H5346" t="s">
        <v>415</v>
      </c>
      <c r="I5346" t="s">
        <v>19</v>
      </c>
      <c r="J5346" t="s">
        <v>60</v>
      </c>
      <c r="K5346" s="2">
        <v>1</v>
      </c>
      <c r="L5346" t="s">
        <v>61</v>
      </c>
      <c r="M5346" t="s">
        <v>62</v>
      </c>
      <c r="N5346" t="s">
        <v>177</v>
      </c>
    </row>
    <row r="5347" spans="1:14" x14ac:dyDescent="0.25">
      <c r="A5347" s="2">
        <v>1</v>
      </c>
      <c r="B5347" s="2">
        <v>2016</v>
      </c>
      <c r="C5347" t="s">
        <v>413</v>
      </c>
      <c r="D5347" t="s">
        <v>169</v>
      </c>
      <c r="E5347" s="2">
        <v>0</v>
      </c>
      <c r="F5347" s="2">
        <v>0</v>
      </c>
      <c r="G5347" t="s">
        <v>414</v>
      </c>
      <c r="H5347" t="s">
        <v>415</v>
      </c>
      <c r="I5347" t="s">
        <v>19</v>
      </c>
      <c r="J5347" t="s">
        <v>64</v>
      </c>
      <c r="K5347" s="2">
        <v>4</v>
      </c>
      <c r="L5347" t="s">
        <v>65</v>
      </c>
      <c r="M5347" t="s">
        <v>66</v>
      </c>
      <c r="N5347" t="s">
        <v>185</v>
      </c>
    </row>
    <row r="5348" spans="1:14" x14ac:dyDescent="0.25">
      <c r="A5348" s="2">
        <v>1</v>
      </c>
      <c r="B5348" s="2">
        <v>2016</v>
      </c>
      <c r="C5348" t="s">
        <v>413</v>
      </c>
      <c r="D5348" t="s">
        <v>169</v>
      </c>
      <c r="E5348" s="2">
        <v>0</v>
      </c>
      <c r="F5348" s="2">
        <v>0</v>
      </c>
      <c r="G5348" t="s">
        <v>414</v>
      </c>
      <c r="H5348" t="s">
        <v>415</v>
      </c>
      <c r="I5348" t="s">
        <v>19</v>
      </c>
      <c r="J5348" t="s">
        <v>68</v>
      </c>
      <c r="K5348" s="2">
        <v>4</v>
      </c>
      <c r="L5348" t="s">
        <v>65</v>
      </c>
      <c r="M5348" t="s">
        <v>69</v>
      </c>
      <c r="N5348" t="s">
        <v>185</v>
      </c>
    </row>
    <row r="5349" spans="1:14" x14ac:dyDescent="0.25">
      <c r="A5349" s="2">
        <v>1</v>
      </c>
      <c r="B5349" s="2">
        <v>2016</v>
      </c>
      <c r="C5349" t="s">
        <v>413</v>
      </c>
      <c r="D5349" t="s">
        <v>169</v>
      </c>
      <c r="E5349" s="2">
        <v>0</v>
      </c>
      <c r="F5349" s="2">
        <v>0</v>
      </c>
      <c r="G5349" t="s">
        <v>414</v>
      </c>
      <c r="H5349" t="s">
        <v>415</v>
      </c>
      <c r="I5349" t="s">
        <v>19</v>
      </c>
      <c r="J5349" t="s">
        <v>70</v>
      </c>
      <c r="K5349" s="2">
        <v>4</v>
      </c>
      <c r="L5349" t="s">
        <v>65</v>
      </c>
      <c r="M5349" t="s">
        <v>71</v>
      </c>
      <c r="N5349" t="s">
        <v>185</v>
      </c>
    </row>
    <row r="5350" spans="1:14" x14ac:dyDescent="0.25">
      <c r="A5350" s="2">
        <v>1</v>
      </c>
      <c r="B5350" s="2">
        <v>2016</v>
      </c>
      <c r="C5350" t="s">
        <v>413</v>
      </c>
      <c r="D5350" t="s">
        <v>169</v>
      </c>
      <c r="E5350" s="2">
        <v>0</v>
      </c>
      <c r="F5350" s="2">
        <v>0</v>
      </c>
      <c r="G5350" t="s">
        <v>414</v>
      </c>
      <c r="H5350" t="s">
        <v>415</v>
      </c>
      <c r="I5350" t="s">
        <v>19</v>
      </c>
      <c r="J5350" t="s">
        <v>72</v>
      </c>
      <c r="K5350" s="3"/>
      <c r="L5350" t="s">
        <v>52</v>
      </c>
      <c r="M5350" t="s">
        <v>73</v>
      </c>
    </row>
    <row r="5351" spans="1:14" x14ac:dyDescent="0.25">
      <c r="A5351" s="2">
        <v>1</v>
      </c>
      <c r="B5351" s="2">
        <v>2016</v>
      </c>
      <c r="C5351" t="s">
        <v>413</v>
      </c>
      <c r="D5351" t="s">
        <v>169</v>
      </c>
      <c r="E5351" s="2">
        <v>0</v>
      </c>
      <c r="F5351" s="2">
        <v>0</v>
      </c>
      <c r="G5351" t="s">
        <v>414</v>
      </c>
      <c r="H5351" t="s">
        <v>415</v>
      </c>
      <c r="I5351" t="s">
        <v>19</v>
      </c>
      <c r="J5351" t="s">
        <v>74</v>
      </c>
      <c r="K5351" s="2">
        <v>2</v>
      </c>
      <c r="L5351" t="s">
        <v>75</v>
      </c>
      <c r="M5351" t="s">
        <v>76</v>
      </c>
      <c r="N5351" t="s">
        <v>207</v>
      </c>
    </row>
    <row r="5352" spans="1:14" x14ac:dyDescent="0.25">
      <c r="A5352" s="2">
        <v>1</v>
      </c>
      <c r="B5352" s="2">
        <v>2016</v>
      </c>
      <c r="C5352" t="s">
        <v>413</v>
      </c>
      <c r="D5352" t="s">
        <v>169</v>
      </c>
      <c r="E5352" s="2">
        <v>0</v>
      </c>
      <c r="F5352" s="2">
        <v>0</v>
      </c>
      <c r="G5352" t="s">
        <v>414</v>
      </c>
      <c r="H5352" t="s">
        <v>415</v>
      </c>
      <c r="I5352" t="s">
        <v>19</v>
      </c>
      <c r="J5352" t="s">
        <v>78</v>
      </c>
      <c r="K5352" s="2">
        <v>1</v>
      </c>
      <c r="L5352" t="s">
        <v>75</v>
      </c>
      <c r="M5352" t="s">
        <v>79</v>
      </c>
      <c r="N5352" t="s">
        <v>80</v>
      </c>
    </row>
    <row r="5353" spans="1:14" x14ac:dyDescent="0.25">
      <c r="A5353" s="2">
        <v>1</v>
      </c>
      <c r="B5353" s="2">
        <v>2016</v>
      </c>
      <c r="C5353" t="s">
        <v>413</v>
      </c>
      <c r="D5353" t="s">
        <v>169</v>
      </c>
      <c r="E5353" s="2">
        <v>0</v>
      </c>
      <c r="F5353" s="2">
        <v>0</v>
      </c>
      <c r="G5353" t="s">
        <v>414</v>
      </c>
      <c r="H5353" t="s">
        <v>415</v>
      </c>
      <c r="I5353" t="s">
        <v>19</v>
      </c>
      <c r="J5353" t="s">
        <v>81</v>
      </c>
      <c r="K5353" s="2">
        <v>6</v>
      </c>
      <c r="L5353" t="s">
        <v>75</v>
      </c>
      <c r="M5353" t="s">
        <v>82</v>
      </c>
      <c r="N5353" t="s">
        <v>294</v>
      </c>
    </row>
    <row r="5354" spans="1:14" x14ac:dyDescent="0.25">
      <c r="A5354" s="2">
        <v>1</v>
      </c>
      <c r="B5354" s="2">
        <v>2016</v>
      </c>
      <c r="C5354" t="s">
        <v>413</v>
      </c>
      <c r="D5354" t="s">
        <v>169</v>
      </c>
      <c r="E5354" s="2">
        <v>0</v>
      </c>
      <c r="F5354" s="2">
        <v>0</v>
      </c>
      <c r="G5354" t="s">
        <v>414</v>
      </c>
      <c r="H5354" t="s">
        <v>415</v>
      </c>
      <c r="I5354" t="s">
        <v>19</v>
      </c>
      <c r="J5354" t="s">
        <v>84</v>
      </c>
      <c r="K5354" s="2">
        <v>4</v>
      </c>
      <c r="L5354" t="s">
        <v>85</v>
      </c>
      <c r="M5354" t="s">
        <v>86</v>
      </c>
      <c r="N5354" t="s">
        <v>87</v>
      </c>
    </row>
    <row r="5355" spans="1:14" x14ac:dyDescent="0.25">
      <c r="A5355" s="2">
        <v>1</v>
      </c>
      <c r="B5355" s="2">
        <v>2016</v>
      </c>
      <c r="C5355" t="s">
        <v>413</v>
      </c>
      <c r="D5355" t="s">
        <v>169</v>
      </c>
      <c r="E5355" s="2">
        <v>0</v>
      </c>
      <c r="F5355" s="2">
        <v>0</v>
      </c>
      <c r="G5355" t="s">
        <v>414</v>
      </c>
      <c r="H5355" t="s">
        <v>415</v>
      </c>
      <c r="I5355" t="s">
        <v>19</v>
      </c>
      <c r="J5355" t="s">
        <v>88</v>
      </c>
      <c r="K5355" s="2">
        <v>3</v>
      </c>
      <c r="L5355" t="s">
        <v>85</v>
      </c>
      <c r="M5355" t="s">
        <v>89</v>
      </c>
      <c r="N5355" t="s">
        <v>126</v>
      </c>
    </row>
    <row r="5356" spans="1:14" x14ac:dyDescent="0.25">
      <c r="A5356" s="2">
        <v>1</v>
      </c>
      <c r="B5356" s="2">
        <v>2016</v>
      </c>
      <c r="C5356" t="s">
        <v>413</v>
      </c>
      <c r="D5356" t="s">
        <v>169</v>
      </c>
      <c r="E5356" s="2">
        <v>0</v>
      </c>
      <c r="F5356" s="2">
        <v>0</v>
      </c>
      <c r="G5356" t="s">
        <v>414</v>
      </c>
      <c r="H5356" t="s">
        <v>415</v>
      </c>
      <c r="I5356" t="s">
        <v>19</v>
      </c>
      <c r="J5356" t="s">
        <v>90</v>
      </c>
      <c r="K5356" s="2">
        <v>4</v>
      </c>
      <c r="L5356" t="s">
        <v>75</v>
      </c>
      <c r="M5356" t="s">
        <v>91</v>
      </c>
      <c r="N5356" t="s">
        <v>92</v>
      </c>
    </row>
    <row r="5357" spans="1:14" x14ac:dyDescent="0.25">
      <c r="A5357" s="2">
        <v>1</v>
      </c>
      <c r="B5357" s="2">
        <v>2016</v>
      </c>
      <c r="C5357" t="s">
        <v>413</v>
      </c>
      <c r="D5357" t="s">
        <v>169</v>
      </c>
      <c r="E5357" s="2">
        <v>0</v>
      </c>
      <c r="F5357" s="2">
        <v>0</v>
      </c>
      <c r="G5357" t="s">
        <v>414</v>
      </c>
      <c r="H5357" t="s">
        <v>415</v>
      </c>
      <c r="I5357" t="s">
        <v>19</v>
      </c>
      <c r="J5357" t="s">
        <v>93</v>
      </c>
      <c r="K5357" s="2">
        <v>4</v>
      </c>
      <c r="L5357" t="s">
        <v>75</v>
      </c>
      <c r="M5357" t="s">
        <v>94</v>
      </c>
      <c r="N5357" t="s">
        <v>92</v>
      </c>
    </row>
    <row r="5358" spans="1:14" x14ac:dyDescent="0.25">
      <c r="A5358" s="2">
        <v>1</v>
      </c>
      <c r="B5358" s="2">
        <v>2016</v>
      </c>
      <c r="C5358" t="s">
        <v>413</v>
      </c>
      <c r="D5358" t="s">
        <v>169</v>
      </c>
      <c r="E5358" s="2">
        <v>0</v>
      </c>
      <c r="F5358" s="2">
        <v>0</v>
      </c>
      <c r="G5358" t="s">
        <v>414</v>
      </c>
      <c r="H5358" t="s">
        <v>415</v>
      </c>
      <c r="I5358" t="s">
        <v>19</v>
      </c>
      <c r="J5358" t="s">
        <v>96</v>
      </c>
      <c r="K5358" s="2">
        <v>4</v>
      </c>
      <c r="L5358" t="s">
        <v>75</v>
      </c>
      <c r="M5358" t="s">
        <v>97</v>
      </c>
      <c r="N5358" t="s">
        <v>92</v>
      </c>
    </row>
    <row r="5359" spans="1:14" x14ac:dyDescent="0.25">
      <c r="A5359" s="2">
        <v>1</v>
      </c>
      <c r="B5359" s="2">
        <v>2016</v>
      </c>
      <c r="C5359" t="s">
        <v>413</v>
      </c>
      <c r="D5359" t="s">
        <v>169</v>
      </c>
      <c r="E5359" s="2">
        <v>0</v>
      </c>
      <c r="F5359" s="2">
        <v>0</v>
      </c>
      <c r="G5359" t="s">
        <v>414</v>
      </c>
      <c r="H5359" t="s">
        <v>415</v>
      </c>
      <c r="I5359" t="s">
        <v>19</v>
      </c>
      <c r="J5359" t="s">
        <v>98</v>
      </c>
      <c r="K5359" s="2">
        <v>4</v>
      </c>
      <c r="L5359" t="s">
        <v>85</v>
      </c>
      <c r="M5359" t="s">
        <v>99</v>
      </c>
      <c r="N5359" t="s">
        <v>87</v>
      </c>
    </row>
    <row r="5360" spans="1:14" x14ac:dyDescent="0.25">
      <c r="A5360" s="2">
        <v>1</v>
      </c>
      <c r="B5360" s="2">
        <v>2016</v>
      </c>
      <c r="C5360" t="s">
        <v>413</v>
      </c>
      <c r="D5360" t="s">
        <v>169</v>
      </c>
      <c r="E5360" s="2">
        <v>0</v>
      </c>
      <c r="F5360" s="2">
        <v>0</v>
      </c>
      <c r="G5360" t="s">
        <v>414</v>
      </c>
      <c r="H5360" t="s">
        <v>415</v>
      </c>
      <c r="I5360" t="s">
        <v>19</v>
      </c>
      <c r="J5360" t="s">
        <v>100</v>
      </c>
      <c r="K5360" s="2">
        <v>1</v>
      </c>
      <c r="L5360" t="s">
        <v>61</v>
      </c>
      <c r="M5360" t="s">
        <v>101</v>
      </c>
      <c r="N5360" t="s">
        <v>343</v>
      </c>
    </row>
    <row r="5361" spans="1:14" x14ac:dyDescent="0.25">
      <c r="A5361" s="2">
        <v>1</v>
      </c>
      <c r="B5361" s="2">
        <v>2016</v>
      </c>
      <c r="C5361" t="s">
        <v>413</v>
      </c>
      <c r="D5361" t="s">
        <v>169</v>
      </c>
      <c r="E5361" s="2">
        <v>0</v>
      </c>
      <c r="F5361" s="2">
        <v>0</v>
      </c>
      <c r="G5361" t="s">
        <v>414</v>
      </c>
      <c r="H5361" t="s">
        <v>415</v>
      </c>
      <c r="I5361" t="s">
        <v>19</v>
      </c>
      <c r="J5361" t="s">
        <v>102</v>
      </c>
      <c r="K5361" s="3"/>
      <c r="L5361" t="s">
        <v>61</v>
      </c>
      <c r="M5361" t="s">
        <v>103</v>
      </c>
    </row>
    <row r="5362" spans="1:14" x14ac:dyDescent="0.25">
      <c r="A5362" s="2">
        <v>1</v>
      </c>
      <c r="B5362" s="2">
        <v>2016</v>
      </c>
      <c r="C5362" t="s">
        <v>413</v>
      </c>
      <c r="D5362" t="s">
        <v>169</v>
      </c>
      <c r="E5362" s="2">
        <v>0</v>
      </c>
      <c r="F5362" s="2">
        <v>0</v>
      </c>
      <c r="G5362" t="s">
        <v>414</v>
      </c>
      <c r="H5362" t="s">
        <v>415</v>
      </c>
      <c r="I5362" t="s">
        <v>19</v>
      </c>
      <c r="J5362" t="s">
        <v>104</v>
      </c>
      <c r="K5362" s="3"/>
      <c r="L5362" t="s">
        <v>61</v>
      </c>
      <c r="M5362" t="s">
        <v>105</v>
      </c>
    </row>
    <row r="5363" spans="1:14" x14ac:dyDescent="0.25">
      <c r="A5363" s="2">
        <v>1</v>
      </c>
      <c r="B5363" s="2">
        <v>2016</v>
      </c>
      <c r="C5363" t="s">
        <v>413</v>
      </c>
      <c r="D5363" t="s">
        <v>169</v>
      </c>
      <c r="E5363" s="2">
        <v>0</v>
      </c>
      <c r="F5363" s="2">
        <v>0</v>
      </c>
      <c r="G5363" t="s">
        <v>414</v>
      </c>
      <c r="H5363" t="s">
        <v>415</v>
      </c>
      <c r="I5363" t="s">
        <v>19</v>
      </c>
      <c r="J5363" t="s">
        <v>106</v>
      </c>
      <c r="K5363" s="3"/>
      <c r="L5363" t="s">
        <v>61</v>
      </c>
      <c r="M5363" t="s">
        <v>107</v>
      </c>
    </row>
    <row r="5364" spans="1:14" x14ac:dyDescent="0.25">
      <c r="A5364" s="2">
        <v>1</v>
      </c>
      <c r="B5364" s="2">
        <v>2016</v>
      </c>
      <c r="C5364" t="s">
        <v>413</v>
      </c>
      <c r="D5364" t="s">
        <v>169</v>
      </c>
      <c r="E5364" s="2">
        <v>0</v>
      </c>
      <c r="F5364" s="2">
        <v>0</v>
      </c>
      <c r="G5364" t="s">
        <v>414</v>
      </c>
      <c r="H5364" t="s">
        <v>415</v>
      </c>
      <c r="I5364" t="s">
        <v>19</v>
      </c>
      <c r="J5364" t="s">
        <v>108</v>
      </c>
      <c r="K5364" s="3"/>
      <c r="L5364" t="s">
        <v>61</v>
      </c>
      <c r="M5364" t="s">
        <v>109</v>
      </c>
    </row>
    <row r="5365" spans="1:14" x14ac:dyDescent="0.25">
      <c r="A5365" s="2">
        <v>1</v>
      </c>
      <c r="B5365" s="2">
        <v>2016</v>
      </c>
      <c r="C5365" t="s">
        <v>413</v>
      </c>
      <c r="D5365" t="s">
        <v>169</v>
      </c>
      <c r="E5365" s="2">
        <v>0</v>
      </c>
      <c r="F5365" s="2">
        <v>0</v>
      </c>
      <c r="G5365" t="s">
        <v>414</v>
      </c>
      <c r="H5365" t="s">
        <v>415</v>
      </c>
      <c r="I5365" t="s">
        <v>19</v>
      </c>
      <c r="J5365" t="s">
        <v>110</v>
      </c>
      <c r="K5365" s="3"/>
      <c r="L5365" t="s">
        <v>61</v>
      </c>
      <c r="M5365" t="s">
        <v>111</v>
      </c>
    </row>
    <row r="5366" spans="1:14" x14ac:dyDescent="0.25">
      <c r="A5366" s="2">
        <v>1</v>
      </c>
      <c r="B5366" s="2">
        <v>2016</v>
      </c>
      <c r="C5366" t="s">
        <v>413</v>
      </c>
      <c r="D5366" t="s">
        <v>169</v>
      </c>
      <c r="E5366" s="2">
        <v>0</v>
      </c>
      <c r="F5366" s="2">
        <v>0</v>
      </c>
      <c r="G5366" t="s">
        <v>414</v>
      </c>
      <c r="H5366" t="s">
        <v>415</v>
      </c>
      <c r="I5366" t="s">
        <v>19</v>
      </c>
      <c r="J5366" t="s">
        <v>112</v>
      </c>
      <c r="K5366" s="3"/>
      <c r="L5366" t="s">
        <v>61</v>
      </c>
      <c r="M5366" t="s">
        <v>113</v>
      </c>
    </row>
    <row r="5367" spans="1:14" x14ac:dyDescent="0.25">
      <c r="A5367" s="2">
        <v>1</v>
      </c>
      <c r="B5367" s="2">
        <v>2016</v>
      </c>
      <c r="C5367" t="s">
        <v>413</v>
      </c>
      <c r="D5367" t="s">
        <v>169</v>
      </c>
      <c r="E5367" s="2">
        <v>0</v>
      </c>
      <c r="F5367" s="2">
        <v>0</v>
      </c>
      <c r="G5367" t="s">
        <v>414</v>
      </c>
      <c r="H5367" t="s">
        <v>415</v>
      </c>
      <c r="I5367" t="s">
        <v>19</v>
      </c>
      <c r="J5367" t="s">
        <v>114</v>
      </c>
      <c r="K5367" s="3"/>
      <c r="L5367" t="s">
        <v>61</v>
      </c>
      <c r="M5367" t="s">
        <v>115</v>
      </c>
    </row>
    <row r="5368" spans="1:14" x14ac:dyDescent="0.25">
      <c r="A5368" s="2">
        <v>1</v>
      </c>
      <c r="B5368" s="2">
        <v>2016</v>
      </c>
      <c r="C5368" t="s">
        <v>413</v>
      </c>
      <c r="D5368" t="s">
        <v>169</v>
      </c>
      <c r="E5368" s="2">
        <v>0</v>
      </c>
      <c r="F5368" s="2">
        <v>0</v>
      </c>
      <c r="G5368" t="s">
        <v>414</v>
      </c>
      <c r="H5368" t="s">
        <v>415</v>
      </c>
      <c r="I5368" t="s">
        <v>19</v>
      </c>
      <c r="J5368" t="s">
        <v>116</v>
      </c>
      <c r="K5368" s="2">
        <v>4</v>
      </c>
      <c r="L5368" t="s">
        <v>65</v>
      </c>
      <c r="M5368" t="s">
        <v>117</v>
      </c>
      <c r="N5368" t="s">
        <v>185</v>
      </c>
    </row>
    <row r="5369" spans="1:14" x14ac:dyDescent="0.25">
      <c r="A5369" s="2">
        <v>1</v>
      </c>
      <c r="B5369" s="2">
        <v>2016</v>
      </c>
      <c r="C5369" t="s">
        <v>413</v>
      </c>
      <c r="D5369" t="s">
        <v>169</v>
      </c>
      <c r="E5369" s="2">
        <v>0</v>
      </c>
      <c r="F5369" s="2">
        <v>0</v>
      </c>
      <c r="G5369" t="s">
        <v>414</v>
      </c>
      <c r="H5369" t="s">
        <v>415</v>
      </c>
      <c r="I5369" t="s">
        <v>19</v>
      </c>
      <c r="J5369" t="s">
        <v>118</v>
      </c>
      <c r="K5369" s="2">
        <v>5</v>
      </c>
      <c r="L5369" t="s">
        <v>55</v>
      </c>
      <c r="M5369" t="s">
        <v>119</v>
      </c>
      <c r="N5369" t="s">
        <v>185</v>
      </c>
    </row>
    <row r="5370" spans="1:14" x14ac:dyDescent="0.25">
      <c r="A5370" s="2">
        <v>1</v>
      </c>
      <c r="B5370" s="2">
        <v>2016</v>
      </c>
      <c r="C5370" t="s">
        <v>413</v>
      </c>
      <c r="D5370" t="s">
        <v>169</v>
      </c>
      <c r="E5370" s="2">
        <v>0</v>
      </c>
      <c r="F5370" s="2">
        <v>0</v>
      </c>
      <c r="G5370" t="s">
        <v>414</v>
      </c>
      <c r="H5370" t="s">
        <v>415</v>
      </c>
      <c r="I5370" t="s">
        <v>19</v>
      </c>
      <c r="J5370" t="s">
        <v>120</v>
      </c>
      <c r="K5370" s="2">
        <v>4</v>
      </c>
      <c r="L5370" t="s">
        <v>65</v>
      </c>
      <c r="M5370" t="s">
        <v>121</v>
      </c>
      <c r="N5370" t="s">
        <v>185</v>
      </c>
    </row>
    <row r="5371" spans="1:14" x14ac:dyDescent="0.25">
      <c r="A5371" s="2">
        <v>1</v>
      </c>
      <c r="B5371" s="2">
        <v>2016</v>
      </c>
      <c r="C5371" t="s">
        <v>413</v>
      </c>
      <c r="D5371" t="s">
        <v>169</v>
      </c>
      <c r="E5371" s="2">
        <v>0</v>
      </c>
      <c r="F5371" s="2">
        <v>0</v>
      </c>
      <c r="G5371" t="s">
        <v>414</v>
      </c>
      <c r="H5371" t="s">
        <v>415</v>
      </c>
      <c r="I5371" t="s">
        <v>19</v>
      </c>
      <c r="J5371" t="s">
        <v>122</v>
      </c>
      <c r="K5371" s="2">
        <v>4</v>
      </c>
      <c r="L5371" t="s">
        <v>85</v>
      </c>
      <c r="M5371" t="s">
        <v>123</v>
      </c>
      <c r="N5371" t="s">
        <v>87</v>
      </c>
    </row>
    <row r="5372" spans="1:14" x14ac:dyDescent="0.25">
      <c r="A5372" s="2">
        <v>1</v>
      </c>
      <c r="B5372" s="2">
        <v>2016</v>
      </c>
      <c r="C5372" t="s">
        <v>413</v>
      </c>
      <c r="D5372" t="s">
        <v>169</v>
      </c>
      <c r="E5372" s="2">
        <v>0</v>
      </c>
      <c r="F5372" s="2">
        <v>0</v>
      </c>
      <c r="G5372" t="s">
        <v>414</v>
      </c>
      <c r="H5372" t="s">
        <v>415</v>
      </c>
      <c r="I5372" t="s">
        <v>19</v>
      </c>
      <c r="J5372" t="s">
        <v>124</v>
      </c>
      <c r="K5372" s="2">
        <v>5</v>
      </c>
      <c r="L5372" t="s">
        <v>85</v>
      </c>
      <c r="M5372" t="s">
        <v>125</v>
      </c>
      <c r="N5372" t="s">
        <v>185</v>
      </c>
    </row>
    <row r="5373" spans="1:14" x14ac:dyDescent="0.25">
      <c r="A5373" s="2">
        <v>1</v>
      </c>
      <c r="B5373" s="2">
        <v>2016</v>
      </c>
      <c r="C5373" t="s">
        <v>413</v>
      </c>
      <c r="D5373" t="s">
        <v>169</v>
      </c>
      <c r="E5373" s="2">
        <v>0</v>
      </c>
      <c r="F5373" s="2">
        <v>0</v>
      </c>
      <c r="G5373" t="s">
        <v>414</v>
      </c>
      <c r="H5373" t="s">
        <v>415</v>
      </c>
      <c r="I5373" t="s">
        <v>19</v>
      </c>
      <c r="J5373" t="s">
        <v>127</v>
      </c>
      <c r="K5373" s="2">
        <v>4</v>
      </c>
      <c r="L5373" t="s">
        <v>85</v>
      </c>
      <c r="M5373" t="s">
        <v>128</v>
      </c>
      <c r="N5373" t="s">
        <v>87</v>
      </c>
    </row>
    <row r="5374" spans="1:14" x14ac:dyDescent="0.25">
      <c r="A5374" s="2">
        <v>1</v>
      </c>
      <c r="B5374" s="2">
        <v>2016</v>
      </c>
      <c r="C5374" t="s">
        <v>413</v>
      </c>
      <c r="D5374" t="s">
        <v>169</v>
      </c>
      <c r="E5374" s="2">
        <v>0</v>
      </c>
      <c r="F5374" s="2">
        <v>0</v>
      </c>
      <c r="G5374" t="s">
        <v>414</v>
      </c>
      <c r="H5374" t="s">
        <v>415</v>
      </c>
      <c r="I5374" t="s">
        <v>19</v>
      </c>
      <c r="J5374" t="s">
        <v>129</v>
      </c>
      <c r="K5374" s="2">
        <v>5</v>
      </c>
      <c r="L5374" t="s">
        <v>85</v>
      </c>
      <c r="M5374" t="s">
        <v>130</v>
      </c>
      <c r="N5374" t="s">
        <v>185</v>
      </c>
    </row>
    <row r="5375" spans="1:14" x14ac:dyDescent="0.25">
      <c r="A5375" s="2">
        <v>1</v>
      </c>
      <c r="B5375" s="2">
        <v>2016</v>
      </c>
      <c r="C5375" t="s">
        <v>413</v>
      </c>
      <c r="D5375" t="s">
        <v>169</v>
      </c>
      <c r="E5375" s="2">
        <v>0</v>
      </c>
      <c r="F5375" s="2">
        <v>0</v>
      </c>
      <c r="G5375" t="s">
        <v>414</v>
      </c>
      <c r="H5375" t="s">
        <v>415</v>
      </c>
      <c r="I5375" t="s">
        <v>19</v>
      </c>
      <c r="J5375" t="s">
        <v>131</v>
      </c>
      <c r="K5375" s="2">
        <v>5</v>
      </c>
      <c r="L5375" t="s">
        <v>85</v>
      </c>
      <c r="M5375" t="s">
        <v>132</v>
      </c>
      <c r="N5375" t="s">
        <v>185</v>
      </c>
    </row>
    <row r="5376" spans="1:14" x14ac:dyDescent="0.25">
      <c r="A5376" s="2">
        <v>1</v>
      </c>
      <c r="B5376" s="2">
        <v>2016</v>
      </c>
      <c r="C5376" t="s">
        <v>413</v>
      </c>
      <c r="D5376" t="s">
        <v>169</v>
      </c>
      <c r="E5376" s="2">
        <v>0</v>
      </c>
      <c r="F5376" s="2">
        <v>0</v>
      </c>
      <c r="G5376" t="s">
        <v>414</v>
      </c>
      <c r="H5376" t="s">
        <v>415</v>
      </c>
      <c r="I5376" t="s">
        <v>19</v>
      </c>
      <c r="J5376" t="s">
        <v>133</v>
      </c>
      <c r="K5376" s="2">
        <v>2</v>
      </c>
      <c r="L5376" t="s">
        <v>52</v>
      </c>
      <c r="M5376" t="s">
        <v>134</v>
      </c>
      <c r="N5376" t="s">
        <v>63</v>
      </c>
    </row>
    <row r="5377" spans="1:14" x14ac:dyDescent="0.25">
      <c r="A5377" s="2">
        <v>1</v>
      </c>
      <c r="B5377" s="2">
        <v>2016</v>
      </c>
      <c r="C5377" t="s">
        <v>413</v>
      </c>
      <c r="D5377" t="s">
        <v>169</v>
      </c>
      <c r="E5377" s="2">
        <v>0</v>
      </c>
      <c r="F5377" s="2">
        <v>0</v>
      </c>
      <c r="G5377" t="s">
        <v>414</v>
      </c>
      <c r="H5377" t="s">
        <v>415</v>
      </c>
      <c r="I5377" t="s">
        <v>19</v>
      </c>
      <c r="J5377" t="s">
        <v>135</v>
      </c>
      <c r="K5377" s="2">
        <v>5</v>
      </c>
      <c r="L5377" t="s">
        <v>55</v>
      </c>
      <c r="M5377" t="s">
        <v>136</v>
      </c>
      <c r="N5377" t="s">
        <v>185</v>
      </c>
    </row>
    <row r="5378" spans="1:14" x14ac:dyDescent="0.25">
      <c r="A5378" s="2">
        <v>1</v>
      </c>
      <c r="B5378" s="2">
        <v>2016</v>
      </c>
      <c r="C5378" t="s">
        <v>413</v>
      </c>
      <c r="D5378" t="s">
        <v>169</v>
      </c>
      <c r="E5378" s="2">
        <v>0</v>
      </c>
      <c r="F5378" s="2">
        <v>0</v>
      </c>
      <c r="G5378" t="s">
        <v>414</v>
      </c>
      <c r="H5378" t="s">
        <v>415</v>
      </c>
      <c r="I5378" t="s">
        <v>19</v>
      </c>
      <c r="J5378" t="s">
        <v>137</v>
      </c>
      <c r="K5378" s="2">
        <v>5</v>
      </c>
      <c r="L5378" t="s">
        <v>55</v>
      </c>
      <c r="M5378" t="s">
        <v>138</v>
      </c>
      <c r="N5378" t="s">
        <v>185</v>
      </c>
    </row>
    <row r="5379" spans="1:14" x14ac:dyDescent="0.25">
      <c r="A5379" s="2">
        <v>1</v>
      </c>
      <c r="B5379" s="2">
        <v>2016</v>
      </c>
      <c r="C5379" t="s">
        <v>413</v>
      </c>
      <c r="D5379" t="s">
        <v>169</v>
      </c>
      <c r="E5379" s="2">
        <v>0</v>
      </c>
      <c r="F5379" s="2">
        <v>0</v>
      </c>
      <c r="G5379" t="s">
        <v>414</v>
      </c>
      <c r="H5379" t="s">
        <v>415</v>
      </c>
      <c r="I5379" t="s">
        <v>19</v>
      </c>
      <c r="J5379" t="s">
        <v>139</v>
      </c>
      <c r="K5379" s="2">
        <v>5</v>
      </c>
      <c r="L5379" t="s">
        <v>85</v>
      </c>
      <c r="M5379" t="s">
        <v>140</v>
      </c>
      <c r="N5379" t="s">
        <v>185</v>
      </c>
    </row>
    <row r="5380" spans="1:14" x14ac:dyDescent="0.25">
      <c r="A5380" s="2">
        <v>1</v>
      </c>
      <c r="B5380" s="2">
        <v>2016</v>
      </c>
      <c r="C5380" t="s">
        <v>413</v>
      </c>
      <c r="D5380" t="s">
        <v>169</v>
      </c>
      <c r="E5380" s="2">
        <v>0</v>
      </c>
      <c r="F5380" s="2">
        <v>0</v>
      </c>
      <c r="G5380" t="s">
        <v>414</v>
      </c>
      <c r="H5380" t="s">
        <v>415</v>
      </c>
      <c r="I5380" t="s">
        <v>19</v>
      </c>
      <c r="J5380" t="s">
        <v>141</v>
      </c>
      <c r="K5380" s="2">
        <v>5</v>
      </c>
      <c r="L5380" t="s">
        <v>85</v>
      </c>
      <c r="M5380" t="s">
        <v>142</v>
      </c>
      <c r="N5380" t="s">
        <v>185</v>
      </c>
    </row>
    <row r="5381" spans="1:14" x14ac:dyDescent="0.25">
      <c r="A5381" s="2">
        <v>1</v>
      </c>
      <c r="B5381" s="2">
        <v>2016</v>
      </c>
      <c r="C5381" t="s">
        <v>413</v>
      </c>
      <c r="D5381" t="s">
        <v>169</v>
      </c>
      <c r="E5381" s="2">
        <v>0</v>
      </c>
      <c r="F5381" s="2">
        <v>0</v>
      </c>
      <c r="G5381" t="s">
        <v>414</v>
      </c>
      <c r="H5381" t="s">
        <v>415</v>
      </c>
      <c r="I5381" t="s">
        <v>19</v>
      </c>
      <c r="J5381" t="s">
        <v>143</v>
      </c>
      <c r="K5381" s="2">
        <v>3</v>
      </c>
      <c r="L5381" t="s">
        <v>85</v>
      </c>
      <c r="M5381" t="s">
        <v>144</v>
      </c>
      <c r="N5381" t="s">
        <v>126</v>
      </c>
    </row>
    <row r="5382" spans="1:14" x14ac:dyDescent="0.25">
      <c r="A5382" s="2">
        <v>1</v>
      </c>
      <c r="B5382" s="2">
        <v>2016</v>
      </c>
      <c r="C5382" t="s">
        <v>413</v>
      </c>
      <c r="D5382" t="s">
        <v>169</v>
      </c>
      <c r="E5382" s="2">
        <v>0</v>
      </c>
      <c r="F5382" s="2">
        <v>0</v>
      </c>
      <c r="G5382" t="s">
        <v>414</v>
      </c>
      <c r="H5382" t="s">
        <v>415</v>
      </c>
      <c r="I5382" t="s">
        <v>19</v>
      </c>
      <c r="J5382" t="s">
        <v>145</v>
      </c>
      <c r="K5382" s="2">
        <v>5</v>
      </c>
      <c r="L5382" t="s">
        <v>55</v>
      </c>
      <c r="M5382" t="s">
        <v>146</v>
      </c>
      <c r="N5382" t="s">
        <v>185</v>
      </c>
    </row>
    <row r="5383" spans="1:14" x14ac:dyDescent="0.25">
      <c r="A5383" s="2">
        <v>1</v>
      </c>
      <c r="B5383" s="2">
        <v>2016</v>
      </c>
      <c r="C5383" t="s">
        <v>413</v>
      </c>
      <c r="D5383" t="s">
        <v>169</v>
      </c>
      <c r="E5383" s="2">
        <v>0</v>
      </c>
      <c r="F5383" s="2">
        <v>0</v>
      </c>
      <c r="G5383" t="s">
        <v>414</v>
      </c>
      <c r="H5383" t="s">
        <v>415</v>
      </c>
      <c r="I5383" t="s">
        <v>19</v>
      </c>
      <c r="J5383" t="s">
        <v>147</v>
      </c>
      <c r="K5383" s="2">
        <v>5</v>
      </c>
      <c r="L5383" t="s">
        <v>55</v>
      </c>
      <c r="M5383" t="s">
        <v>148</v>
      </c>
      <c r="N5383" t="s">
        <v>185</v>
      </c>
    </row>
    <row r="5384" spans="1:14" x14ac:dyDescent="0.25">
      <c r="A5384" s="2">
        <v>1</v>
      </c>
      <c r="B5384" s="2">
        <v>2016</v>
      </c>
      <c r="C5384" t="s">
        <v>413</v>
      </c>
      <c r="D5384" t="s">
        <v>169</v>
      </c>
      <c r="E5384" s="2">
        <v>0</v>
      </c>
      <c r="F5384" s="2">
        <v>0</v>
      </c>
      <c r="G5384" t="s">
        <v>414</v>
      </c>
      <c r="H5384" t="s">
        <v>415</v>
      </c>
      <c r="I5384" t="s">
        <v>19</v>
      </c>
      <c r="J5384" t="s">
        <v>149</v>
      </c>
      <c r="K5384" s="2">
        <v>4</v>
      </c>
      <c r="L5384" t="s">
        <v>55</v>
      </c>
      <c r="M5384" t="s">
        <v>150</v>
      </c>
      <c r="N5384" t="s">
        <v>57</v>
      </c>
    </row>
    <row r="5385" spans="1:14" x14ac:dyDescent="0.25">
      <c r="A5385" s="2">
        <v>1</v>
      </c>
      <c r="B5385" s="2">
        <v>2016</v>
      </c>
      <c r="C5385" t="s">
        <v>413</v>
      </c>
      <c r="D5385" t="s">
        <v>169</v>
      </c>
      <c r="E5385" s="2">
        <v>0</v>
      </c>
      <c r="F5385" s="2">
        <v>0</v>
      </c>
      <c r="G5385" t="s">
        <v>414</v>
      </c>
      <c r="H5385" t="s">
        <v>415</v>
      </c>
      <c r="I5385" t="s">
        <v>19</v>
      </c>
      <c r="J5385" t="s">
        <v>151</v>
      </c>
      <c r="K5385" s="3"/>
      <c r="L5385" t="s">
        <v>52</v>
      </c>
      <c r="M5385" t="s">
        <v>152</v>
      </c>
    </row>
    <row r="5386" spans="1:14" x14ac:dyDescent="0.25">
      <c r="A5386" s="2">
        <v>1</v>
      </c>
      <c r="B5386" s="2">
        <v>2016</v>
      </c>
      <c r="C5386" t="s">
        <v>413</v>
      </c>
      <c r="D5386" t="s">
        <v>169</v>
      </c>
      <c r="E5386" s="2">
        <v>0</v>
      </c>
      <c r="F5386" s="2">
        <v>0</v>
      </c>
      <c r="G5386" t="s">
        <v>414</v>
      </c>
      <c r="H5386" t="s">
        <v>415</v>
      </c>
      <c r="I5386" t="s">
        <v>19</v>
      </c>
      <c r="J5386" t="s">
        <v>153</v>
      </c>
      <c r="K5386" s="2">
        <v>9</v>
      </c>
      <c r="L5386" t="s">
        <v>75</v>
      </c>
      <c r="M5386" t="s">
        <v>154</v>
      </c>
      <c r="N5386" t="s">
        <v>213</v>
      </c>
    </row>
    <row r="5387" spans="1:14" x14ac:dyDescent="0.25">
      <c r="A5387" s="2">
        <v>1</v>
      </c>
      <c r="B5387" s="2">
        <v>2016</v>
      </c>
      <c r="C5387" t="s">
        <v>413</v>
      </c>
      <c r="D5387" t="s">
        <v>169</v>
      </c>
      <c r="E5387" s="2">
        <v>0</v>
      </c>
      <c r="F5387" s="2">
        <v>0</v>
      </c>
      <c r="G5387" t="s">
        <v>414</v>
      </c>
      <c r="H5387" t="s">
        <v>415</v>
      </c>
      <c r="I5387" t="s">
        <v>19</v>
      </c>
      <c r="J5387" t="s">
        <v>156</v>
      </c>
      <c r="K5387" s="2">
        <v>1</v>
      </c>
      <c r="L5387" t="s">
        <v>75</v>
      </c>
      <c r="M5387" t="s">
        <v>157</v>
      </c>
      <c r="N5387" t="s">
        <v>158</v>
      </c>
    </row>
    <row r="5388" spans="1:14" x14ac:dyDescent="0.25">
      <c r="A5388" s="2">
        <v>1</v>
      </c>
      <c r="B5388" s="2">
        <v>2016</v>
      </c>
      <c r="C5388" t="s">
        <v>413</v>
      </c>
      <c r="D5388" t="s">
        <v>169</v>
      </c>
      <c r="E5388" s="2">
        <v>0</v>
      </c>
      <c r="F5388" s="2">
        <v>0</v>
      </c>
      <c r="G5388" t="s">
        <v>414</v>
      </c>
      <c r="H5388" t="s">
        <v>415</v>
      </c>
      <c r="I5388" t="s">
        <v>19</v>
      </c>
      <c r="J5388" t="s">
        <v>159</v>
      </c>
      <c r="K5388" s="3"/>
      <c r="L5388" t="s">
        <v>52</v>
      </c>
      <c r="M5388" t="s">
        <v>160</v>
      </c>
    </row>
    <row r="5389" spans="1:14" x14ac:dyDescent="0.25">
      <c r="A5389" s="2">
        <v>1</v>
      </c>
      <c r="B5389" s="2">
        <v>2016</v>
      </c>
      <c r="C5389" t="s">
        <v>413</v>
      </c>
      <c r="D5389" t="s">
        <v>169</v>
      </c>
      <c r="E5389" s="2">
        <v>0</v>
      </c>
      <c r="F5389" s="2">
        <v>0</v>
      </c>
      <c r="G5389" t="s">
        <v>414</v>
      </c>
      <c r="H5389" t="s">
        <v>415</v>
      </c>
      <c r="I5389" t="s">
        <v>19</v>
      </c>
      <c r="J5389" t="s">
        <v>161</v>
      </c>
      <c r="K5389" s="3"/>
      <c r="L5389" t="s">
        <v>52</v>
      </c>
      <c r="M5389" t="s">
        <v>162</v>
      </c>
    </row>
    <row r="5390" spans="1:14" x14ac:dyDescent="0.25">
      <c r="A5390" s="2">
        <v>1</v>
      </c>
      <c r="B5390" s="2">
        <v>2016</v>
      </c>
      <c r="C5390" t="s">
        <v>413</v>
      </c>
      <c r="D5390" t="s">
        <v>169</v>
      </c>
      <c r="E5390" s="2">
        <v>0</v>
      </c>
      <c r="F5390" s="2">
        <v>0</v>
      </c>
      <c r="G5390" t="s">
        <v>414</v>
      </c>
      <c r="H5390" t="s">
        <v>415</v>
      </c>
      <c r="I5390" t="s">
        <v>19</v>
      </c>
      <c r="J5390" t="s">
        <v>163</v>
      </c>
      <c r="K5390" s="2">
        <v>1</v>
      </c>
      <c r="L5390" t="s">
        <v>52</v>
      </c>
      <c r="M5390" t="s">
        <v>164</v>
      </c>
      <c r="N5390" t="s">
        <v>165</v>
      </c>
    </row>
    <row r="5391" spans="1:14" x14ac:dyDescent="0.25">
      <c r="A5391" s="2">
        <v>1</v>
      </c>
      <c r="B5391" s="2">
        <v>2016</v>
      </c>
      <c r="C5391" t="s">
        <v>413</v>
      </c>
      <c r="D5391" t="s">
        <v>169</v>
      </c>
      <c r="E5391" s="2">
        <v>0</v>
      </c>
      <c r="F5391" s="2">
        <v>0</v>
      </c>
      <c r="G5391" t="s">
        <v>414</v>
      </c>
      <c r="H5391" t="s">
        <v>415</v>
      </c>
      <c r="I5391" t="s">
        <v>19</v>
      </c>
      <c r="J5391" t="s">
        <v>166</v>
      </c>
      <c r="K5391" s="2">
        <v>5</v>
      </c>
      <c r="L5391" t="s">
        <v>55</v>
      </c>
      <c r="M5391" t="s">
        <v>167</v>
      </c>
      <c r="N5391" t="s">
        <v>185</v>
      </c>
    </row>
    <row r="5392" spans="1:14" x14ac:dyDescent="0.25">
      <c r="A5392" s="2">
        <v>1</v>
      </c>
      <c r="B5392" s="2">
        <v>2016</v>
      </c>
      <c r="C5392" t="s">
        <v>416</v>
      </c>
      <c r="D5392" t="s">
        <v>169</v>
      </c>
      <c r="E5392" s="2">
        <v>0</v>
      </c>
      <c r="F5392" s="2">
        <v>0</v>
      </c>
      <c r="G5392" t="s">
        <v>235</v>
      </c>
      <c r="H5392" t="s">
        <v>236</v>
      </c>
      <c r="I5392" t="s">
        <v>15</v>
      </c>
      <c r="J5392" t="s">
        <v>51</v>
      </c>
      <c r="K5392" s="3"/>
      <c r="L5392" t="s">
        <v>52</v>
      </c>
      <c r="M5392" t="s">
        <v>53</v>
      </c>
    </row>
    <row r="5393" spans="1:14" x14ac:dyDescent="0.25">
      <c r="A5393" s="2">
        <v>1</v>
      </c>
      <c r="B5393" s="2">
        <v>2016</v>
      </c>
      <c r="C5393" t="s">
        <v>416</v>
      </c>
      <c r="D5393" t="s">
        <v>169</v>
      </c>
      <c r="E5393" s="2">
        <v>0</v>
      </c>
      <c r="F5393" s="2">
        <v>0</v>
      </c>
      <c r="G5393" t="s">
        <v>235</v>
      </c>
      <c r="H5393" t="s">
        <v>236</v>
      </c>
      <c r="I5393" t="s">
        <v>15</v>
      </c>
      <c r="J5393" t="s">
        <v>54</v>
      </c>
      <c r="K5393" s="2">
        <v>3</v>
      </c>
      <c r="L5393" t="s">
        <v>55</v>
      </c>
      <c r="M5393" t="s">
        <v>56</v>
      </c>
      <c r="N5393" t="s">
        <v>178</v>
      </c>
    </row>
    <row r="5394" spans="1:14" x14ac:dyDescent="0.25">
      <c r="A5394" s="2">
        <v>1</v>
      </c>
      <c r="B5394" s="2">
        <v>2016</v>
      </c>
      <c r="C5394" t="s">
        <v>416</v>
      </c>
      <c r="D5394" t="s">
        <v>169</v>
      </c>
      <c r="E5394" s="2">
        <v>0</v>
      </c>
      <c r="F5394" s="2">
        <v>0</v>
      </c>
      <c r="G5394" t="s">
        <v>235</v>
      </c>
      <c r="H5394" t="s">
        <v>236</v>
      </c>
      <c r="I5394" t="s">
        <v>15</v>
      </c>
      <c r="J5394" t="s">
        <v>58</v>
      </c>
      <c r="K5394" s="2">
        <v>4</v>
      </c>
      <c r="L5394" t="s">
        <v>55</v>
      </c>
      <c r="M5394" t="s">
        <v>59</v>
      </c>
      <c r="N5394" t="s">
        <v>57</v>
      </c>
    </row>
    <row r="5395" spans="1:14" x14ac:dyDescent="0.25">
      <c r="A5395" s="2">
        <v>1</v>
      </c>
      <c r="B5395" s="2">
        <v>2016</v>
      </c>
      <c r="C5395" t="s">
        <v>416</v>
      </c>
      <c r="D5395" t="s">
        <v>169</v>
      </c>
      <c r="E5395" s="2">
        <v>0</v>
      </c>
      <c r="F5395" s="2">
        <v>0</v>
      </c>
      <c r="G5395" t="s">
        <v>235</v>
      </c>
      <c r="H5395" t="s">
        <v>236</v>
      </c>
      <c r="I5395" t="s">
        <v>15</v>
      </c>
      <c r="J5395" t="s">
        <v>60</v>
      </c>
      <c r="K5395" s="2">
        <v>1</v>
      </c>
      <c r="L5395" t="s">
        <v>61</v>
      </c>
      <c r="M5395" t="s">
        <v>62</v>
      </c>
      <c r="N5395" t="s">
        <v>177</v>
      </c>
    </row>
    <row r="5396" spans="1:14" x14ac:dyDescent="0.25">
      <c r="A5396" s="2">
        <v>1</v>
      </c>
      <c r="B5396" s="2">
        <v>2016</v>
      </c>
      <c r="C5396" t="s">
        <v>416</v>
      </c>
      <c r="D5396" t="s">
        <v>169</v>
      </c>
      <c r="E5396" s="2">
        <v>0</v>
      </c>
      <c r="F5396" s="2">
        <v>0</v>
      </c>
      <c r="G5396" t="s">
        <v>235</v>
      </c>
      <c r="H5396" t="s">
        <v>236</v>
      </c>
      <c r="I5396" t="s">
        <v>15</v>
      </c>
      <c r="J5396" t="s">
        <v>64</v>
      </c>
      <c r="K5396" s="2">
        <v>3</v>
      </c>
      <c r="L5396" t="s">
        <v>65</v>
      </c>
      <c r="M5396" t="s">
        <v>66</v>
      </c>
      <c r="N5396" t="s">
        <v>67</v>
      </c>
    </row>
    <row r="5397" spans="1:14" x14ac:dyDescent="0.25">
      <c r="A5397" s="2">
        <v>1</v>
      </c>
      <c r="B5397" s="2">
        <v>2016</v>
      </c>
      <c r="C5397" t="s">
        <v>416</v>
      </c>
      <c r="D5397" t="s">
        <v>169</v>
      </c>
      <c r="E5397" s="2">
        <v>0</v>
      </c>
      <c r="F5397" s="2">
        <v>0</v>
      </c>
      <c r="G5397" t="s">
        <v>235</v>
      </c>
      <c r="H5397" t="s">
        <v>236</v>
      </c>
      <c r="I5397" t="s">
        <v>15</v>
      </c>
      <c r="J5397" t="s">
        <v>68</v>
      </c>
      <c r="K5397" s="2">
        <v>3</v>
      </c>
      <c r="L5397" t="s">
        <v>65</v>
      </c>
      <c r="M5397" t="s">
        <v>69</v>
      </c>
      <c r="N5397" t="s">
        <v>67</v>
      </c>
    </row>
    <row r="5398" spans="1:14" x14ac:dyDescent="0.25">
      <c r="A5398" s="2">
        <v>1</v>
      </c>
      <c r="B5398" s="2">
        <v>2016</v>
      </c>
      <c r="C5398" t="s">
        <v>416</v>
      </c>
      <c r="D5398" t="s">
        <v>169</v>
      </c>
      <c r="E5398" s="2">
        <v>0</v>
      </c>
      <c r="F5398" s="2">
        <v>0</v>
      </c>
      <c r="G5398" t="s">
        <v>235</v>
      </c>
      <c r="H5398" t="s">
        <v>236</v>
      </c>
      <c r="I5398" t="s">
        <v>15</v>
      </c>
      <c r="J5398" t="s">
        <v>70</v>
      </c>
      <c r="K5398" s="2">
        <v>3</v>
      </c>
      <c r="L5398" t="s">
        <v>65</v>
      </c>
      <c r="M5398" t="s">
        <v>71</v>
      </c>
      <c r="N5398" t="s">
        <v>67</v>
      </c>
    </row>
    <row r="5399" spans="1:14" x14ac:dyDescent="0.25">
      <c r="A5399" s="2">
        <v>1</v>
      </c>
      <c r="B5399" s="2">
        <v>2016</v>
      </c>
      <c r="C5399" t="s">
        <v>416</v>
      </c>
      <c r="D5399" t="s">
        <v>169</v>
      </c>
      <c r="E5399" s="2">
        <v>0</v>
      </c>
      <c r="F5399" s="2">
        <v>0</v>
      </c>
      <c r="G5399" t="s">
        <v>235</v>
      </c>
      <c r="H5399" t="s">
        <v>236</v>
      </c>
      <c r="I5399" t="s">
        <v>15</v>
      </c>
      <c r="J5399" t="s">
        <v>72</v>
      </c>
      <c r="K5399" s="3"/>
      <c r="L5399" t="s">
        <v>52</v>
      </c>
      <c r="M5399" t="s">
        <v>73</v>
      </c>
    </row>
    <row r="5400" spans="1:14" x14ac:dyDescent="0.25">
      <c r="A5400" s="2">
        <v>1</v>
      </c>
      <c r="B5400" s="2">
        <v>2016</v>
      </c>
      <c r="C5400" t="s">
        <v>416</v>
      </c>
      <c r="D5400" t="s">
        <v>169</v>
      </c>
      <c r="E5400" s="2">
        <v>0</v>
      </c>
      <c r="F5400" s="2">
        <v>0</v>
      </c>
      <c r="G5400" t="s">
        <v>235</v>
      </c>
      <c r="H5400" t="s">
        <v>236</v>
      </c>
      <c r="I5400" t="s">
        <v>15</v>
      </c>
      <c r="J5400" t="s">
        <v>74</v>
      </c>
      <c r="K5400" s="2">
        <v>1</v>
      </c>
      <c r="L5400" t="s">
        <v>75</v>
      </c>
      <c r="M5400" t="s">
        <v>76</v>
      </c>
      <c r="N5400" t="s">
        <v>77</v>
      </c>
    </row>
    <row r="5401" spans="1:14" x14ac:dyDescent="0.25">
      <c r="A5401" s="2">
        <v>1</v>
      </c>
      <c r="B5401" s="2">
        <v>2016</v>
      </c>
      <c r="C5401" t="s">
        <v>416</v>
      </c>
      <c r="D5401" t="s">
        <v>169</v>
      </c>
      <c r="E5401" s="2">
        <v>0</v>
      </c>
      <c r="F5401" s="2">
        <v>0</v>
      </c>
      <c r="G5401" t="s">
        <v>235</v>
      </c>
      <c r="H5401" t="s">
        <v>236</v>
      </c>
      <c r="I5401" t="s">
        <v>15</v>
      </c>
      <c r="J5401" t="s">
        <v>78</v>
      </c>
      <c r="K5401" s="2">
        <v>1</v>
      </c>
      <c r="L5401" t="s">
        <v>75</v>
      </c>
      <c r="M5401" t="s">
        <v>79</v>
      </c>
      <c r="N5401" t="s">
        <v>80</v>
      </c>
    </row>
    <row r="5402" spans="1:14" x14ac:dyDescent="0.25">
      <c r="A5402" s="2">
        <v>1</v>
      </c>
      <c r="B5402" s="2">
        <v>2016</v>
      </c>
      <c r="C5402" t="s">
        <v>416</v>
      </c>
      <c r="D5402" t="s">
        <v>169</v>
      </c>
      <c r="E5402" s="2">
        <v>0</v>
      </c>
      <c r="F5402" s="2">
        <v>0</v>
      </c>
      <c r="G5402" t="s">
        <v>235</v>
      </c>
      <c r="H5402" t="s">
        <v>236</v>
      </c>
      <c r="I5402" t="s">
        <v>15</v>
      </c>
      <c r="J5402" t="s">
        <v>81</v>
      </c>
      <c r="K5402" s="2">
        <v>2</v>
      </c>
      <c r="L5402" t="s">
        <v>75</v>
      </c>
      <c r="M5402" t="s">
        <v>82</v>
      </c>
      <c r="N5402" t="s">
        <v>175</v>
      </c>
    </row>
    <row r="5403" spans="1:14" x14ac:dyDescent="0.25">
      <c r="A5403" s="2">
        <v>1</v>
      </c>
      <c r="B5403" s="2">
        <v>2016</v>
      </c>
      <c r="C5403" t="s">
        <v>416</v>
      </c>
      <c r="D5403" t="s">
        <v>169</v>
      </c>
      <c r="E5403" s="2">
        <v>0</v>
      </c>
      <c r="F5403" s="2">
        <v>0</v>
      </c>
      <c r="G5403" t="s">
        <v>235</v>
      </c>
      <c r="H5403" t="s">
        <v>236</v>
      </c>
      <c r="I5403" t="s">
        <v>15</v>
      </c>
      <c r="J5403" t="s">
        <v>84</v>
      </c>
      <c r="K5403" s="2">
        <v>4</v>
      </c>
      <c r="L5403" t="s">
        <v>85</v>
      </c>
      <c r="M5403" t="s">
        <v>86</v>
      </c>
      <c r="N5403" t="s">
        <v>87</v>
      </c>
    </row>
    <row r="5404" spans="1:14" x14ac:dyDescent="0.25">
      <c r="A5404" s="2">
        <v>1</v>
      </c>
      <c r="B5404" s="2">
        <v>2016</v>
      </c>
      <c r="C5404" t="s">
        <v>416</v>
      </c>
      <c r="D5404" t="s">
        <v>169</v>
      </c>
      <c r="E5404" s="2">
        <v>0</v>
      </c>
      <c r="F5404" s="2">
        <v>0</v>
      </c>
      <c r="G5404" t="s">
        <v>235</v>
      </c>
      <c r="H5404" t="s">
        <v>236</v>
      </c>
      <c r="I5404" t="s">
        <v>15</v>
      </c>
      <c r="J5404" t="s">
        <v>88</v>
      </c>
      <c r="K5404" s="2">
        <v>4</v>
      </c>
      <c r="L5404" t="s">
        <v>85</v>
      </c>
      <c r="M5404" t="s">
        <v>89</v>
      </c>
      <c r="N5404" t="s">
        <v>87</v>
      </c>
    </row>
    <row r="5405" spans="1:14" x14ac:dyDescent="0.25">
      <c r="A5405" s="2">
        <v>1</v>
      </c>
      <c r="B5405" s="2">
        <v>2016</v>
      </c>
      <c r="C5405" t="s">
        <v>416</v>
      </c>
      <c r="D5405" t="s">
        <v>169</v>
      </c>
      <c r="E5405" s="2">
        <v>0</v>
      </c>
      <c r="F5405" s="2">
        <v>0</v>
      </c>
      <c r="G5405" t="s">
        <v>235</v>
      </c>
      <c r="H5405" t="s">
        <v>236</v>
      </c>
      <c r="I5405" t="s">
        <v>15</v>
      </c>
      <c r="J5405" t="s">
        <v>90</v>
      </c>
      <c r="K5405" s="2">
        <v>3</v>
      </c>
      <c r="L5405" t="s">
        <v>75</v>
      </c>
      <c r="M5405" t="s">
        <v>91</v>
      </c>
      <c r="N5405" t="s">
        <v>95</v>
      </c>
    </row>
    <row r="5406" spans="1:14" x14ac:dyDescent="0.25">
      <c r="A5406" s="2">
        <v>1</v>
      </c>
      <c r="B5406" s="2">
        <v>2016</v>
      </c>
      <c r="C5406" t="s">
        <v>416</v>
      </c>
      <c r="D5406" t="s">
        <v>169</v>
      </c>
      <c r="E5406" s="2">
        <v>0</v>
      </c>
      <c r="F5406" s="2">
        <v>0</v>
      </c>
      <c r="G5406" t="s">
        <v>235</v>
      </c>
      <c r="H5406" t="s">
        <v>236</v>
      </c>
      <c r="I5406" t="s">
        <v>15</v>
      </c>
      <c r="J5406" t="s">
        <v>93</v>
      </c>
      <c r="K5406" s="2">
        <v>3</v>
      </c>
      <c r="L5406" t="s">
        <v>75</v>
      </c>
      <c r="M5406" t="s">
        <v>94</v>
      </c>
      <c r="N5406" t="s">
        <v>95</v>
      </c>
    </row>
    <row r="5407" spans="1:14" x14ac:dyDescent="0.25">
      <c r="A5407" s="2">
        <v>1</v>
      </c>
      <c r="B5407" s="2">
        <v>2016</v>
      </c>
      <c r="C5407" t="s">
        <v>416</v>
      </c>
      <c r="D5407" t="s">
        <v>169</v>
      </c>
      <c r="E5407" s="2">
        <v>0</v>
      </c>
      <c r="F5407" s="2">
        <v>0</v>
      </c>
      <c r="G5407" t="s">
        <v>235</v>
      </c>
      <c r="H5407" t="s">
        <v>236</v>
      </c>
      <c r="I5407" t="s">
        <v>15</v>
      </c>
      <c r="J5407" t="s">
        <v>96</v>
      </c>
      <c r="K5407" s="2">
        <v>3</v>
      </c>
      <c r="L5407" t="s">
        <v>75</v>
      </c>
      <c r="M5407" t="s">
        <v>97</v>
      </c>
      <c r="N5407" t="s">
        <v>95</v>
      </c>
    </row>
    <row r="5408" spans="1:14" x14ac:dyDescent="0.25">
      <c r="A5408" s="2">
        <v>1</v>
      </c>
      <c r="B5408" s="2">
        <v>2016</v>
      </c>
      <c r="C5408" t="s">
        <v>416</v>
      </c>
      <c r="D5408" t="s">
        <v>169</v>
      </c>
      <c r="E5408" s="2">
        <v>0</v>
      </c>
      <c r="F5408" s="2">
        <v>0</v>
      </c>
      <c r="G5408" t="s">
        <v>235</v>
      </c>
      <c r="H5408" t="s">
        <v>236</v>
      </c>
      <c r="I5408" t="s">
        <v>15</v>
      </c>
      <c r="J5408" t="s">
        <v>98</v>
      </c>
      <c r="K5408" s="2">
        <v>3</v>
      </c>
      <c r="L5408" t="s">
        <v>85</v>
      </c>
      <c r="M5408" t="s">
        <v>99</v>
      </c>
      <c r="N5408" t="s">
        <v>126</v>
      </c>
    </row>
    <row r="5409" spans="1:14" x14ac:dyDescent="0.25">
      <c r="A5409" s="2">
        <v>1</v>
      </c>
      <c r="B5409" s="2">
        <v>2016</v>
      </c>
      <c r="C5409" t="s">
        <v>416</v>
      </c>
      <c r="D5409" t="s">
        <v>169</v>
      </c>
      <c r="E5409" s="2">
        <v>0</v>
      </c>
      <c r="F5409" s="2">
        <v>0</v>
      </c>
      <c r="G5409" t="s">
        <v>235</v>
      </c>
      <c r="H5409" t="s">
        <v>236</v>
      </c>
      <c r="I5409" t="s">
        <v>15</v>
      </c>
      <c r="J5409" t="s">
        <v>100</v>
      </c>
      <c r="K5409" s="3"/>
      <c r="L5409" t="s">
        <v>61</v>
      </c>
      <c r="M5409" t="s">
        <v>101</v>
      </c>
    </row>
    <row r="5410" spans="1:14" x14ac:dyDescent="0.25">
      <c r="A5410" s="2">
        <v>1</v>
      </c>
      <c r="B5410" s="2">
        <v>2016</v>
      </c>
      <c r="C5410" t="s">
        <v>416</v>
      </c>
      <c r="D5410" t="s">
        <v>169</v>
      </c>
      <c r="E5410" s="2">
        <v>0</v>
      </c>
      <c r="F5410" s="2">
        <v>0</v>
      </c>
      <c r="G5410" t="s">
        <v>235</v>
      </c>
      <c r="H5410" t="s">
        <v>236</v>
      </c>
      <c r="I5410" t="s">
        <v>15</v>
      </c>
      <c r="J5410" t="s">
        <v>102</v>
      </c>
      <c r="K5410" s="3"/>
      <c r="L5410" t="s">
        <v>61</v>
      </c>
      <c r="M5410" t="s">
        <v>103</v>
      </c>
    </row>
    <row r="5411" spans="1:14" x14ac:dyDescent="0.25">
      <c r="A5411" s="2">
        <v>1</v>
      </c>
      <c r="B5411" s="2">
        <v>2016</v>
      </c>
      <c r="C5411" t="s">
        <v>416</v>
      </c>
      <c r="D5411" t="s">
        <v>169</v>
      </c>
      <c r="E5411" s="2">
        <v>0</v>
      </c>
      <c r="F5411" s="2">
        <v>0</v>
      </c>
      <c r="G5411" t="s">
        <v>235</v>
      </c>
      <c r="H5411" t="s">
        <v>236</v>
      </c>
      <c r="I5411" t="s">
        <v>15</v>
      </c>
      <c r="J5411" t="s">
        <v>104</v>
      </c>
      <c r="K5411" s="3"/>
      <c r="L5411" t="s">
        <v>61</v>
      </c>
      <c r="M5411" t="s">
        <v>105</v>
      </c>
    </row>
    <row r="5412" spans="1:14" x14ac:dyDescent="0.25">
      <c r="A5412" s="2">
        <v>1</v>
      </c>
      <c r="B5412" s="2">
        <v>2016</v>
      </c>
      <c r="C5412" t="s">
        <v>416</v>
      </c>
      <c r="D5412" t="s">
        <v>169</v>
      </c>
      <c r="E5412" s="2">
        <v>0</v>
      </c>
      <c r="F5412" s="2">
        <v>0</v>
      </c>
      <c r="G5412" t="s">
        <v>235</v>
      </c>
      <c r="H5412" t="s">
        <v>236</v>
      </c>
      <c r="I5412" t="s">
        <v>15</v>
      </c>
      <c r="J5412" t="s">
        <v>106</v>
      </c>
      <c r="K5412" s="3"/>
      <c r="L5412" t="s">
        <v>61</v>
      </c>
      <c r="M5412" t="s">
        <v>107</v>
      </c>
    </row>
    <row r="5413" spans="1:14" x14ac:dyDescent="0.25">
      <c r="A5413" s="2">
        <v>1</v>
      </c>
      <c r="B5413" s="2">
        <v>2016</v>
      </c>
      <c r="C5413" t="s">
        <v>416</v>
      </c>
      <c r="D5413" t="s">
        <v>169</v>
      </c>
      <c r="E5413" s="2">
        <v>0</v>
      </c>
      <c r="F5413" s="2">
        <v>0</v>
      </c>
      <c r="G5413" t="s">
        <v>235</v>
      </c>
      <c r="H5413" t="s">
        <v>236</v>
      </c>
      <c r="I5413" t="s">
        <v>15</v>
      </c>
      <c r="J5413" t="s">
        <v>108</v>
      </c>
      <c r="K5413" s="3"/>
      <c r="L5413" t="s">
        <v>61</v>
      </c>
      <c r="M5413" t="s">
        <v>109</v>
      </c>
    </row>
    <row r="5414" spans="1:14" x14ac:dyDescent="0.25">
      <c r="A5414" s="2">
        <v>1</v>
      </c>
      <c r="B5414" s="2">
        <v>2016</v>
      </c>
      <c r="C5414" t="s">
        <v>416</v>
      </c>
      <c r="D5414" t="s">
        <v>169</v>
      </c>
      <c r="E5414" s="2">
        <v>0</v>
      </c>
      <c r="F5414" s="2">
        <v>0</v>
      </c>
      <c r="G5414" t="s">
        <v>235</v>
      </c>
      <c r="H5414" t="s">
        <v>236</v>
      </c>
      <c r="I5414" t="s">
        <v>15</v>
      </c>
      <c r="J5414" t="s">
        <v>110</v>
      </c>
      <c r="K5414" s="3"/>
      <c r="L5414" t="s">
        <v>61</v>
      </c>
      <c r="M5414" t="s">
        <v>111</v>
      </c>
    </row>
    <row r="5415" spans="1:14" x14ac:dyDescent="0.25">
      <c r="A5415" s="2">
        <v>1</v>
      </c>
      <c r="B5415" s="2">
        <v>2016</v>
      </c>
      <c r="C5415" t="s">
        <v>416</v>
      </c>
      <c r="D5415" t="s">
        <v>169</v>
      </c>
      <c r="E5415" s="2">
        <v>0</v>
      </c>
      <c r="F5415" s="2">
        <v>0</v>
      </c>
      <c r="G5415" t="s">
        <v>235</v>
      </c>
      <c r="H5415" t="s">
        <v>236</v>
      </c>
      <c r="I5415" t="s">
        <v>15</v>
      </c>
      <c r="J5415" t="s">
        <v>112</v>
      </c>
      <c r="K5415" s="3"/>
      <c r="L5415" t="s">
        <v>61</v>
      </c>
      <c r="M5415" t="s">
        <v>113</v>
      </c>
    </row>
    <row r="5416" spans="1:14" x14ac:dyDescent="0.25">
      <c r="A5416" s="2">
        <v>1</v>
      </c>
      <c r="B5416" s="2">
        <v>2016</v>
      </c>
      <c r="C5416" t="s">
        <v>416</v>
      </c>
      <c r="D5416" t="s">
        <v>169</v>
      </c>
      <c r="E5416" s="2">
        <v>0</v>
      </c>
      <c r="F5416" s="2">
        <v>0</v>
      </c>
      <c r="G5416" t="s">
        <v>235</v>
      </c>
      <c r="H5416" t="s">
        <v>236</v>
      </c>
      <c r="I5416" t="s">
        <v>15</v>
      </c>
      <c r="J5416" t="s">
        <v>114</v>
      </c>
      <c r="K5416" s="2">
        <v>1</v>
      </c>
      <c r="L5416" t="s">
        <v>61</v>
      </c>
      <c r="M5416" t="s">
        <v>115</v>
      </c>
      <c r="N5416" t="s">
        <v>281</v>
      </c>
    </row>
    <row r="5417" spans="1:14" x14ac:dyDescent="0.25">
      <c r="A5417" s="2">
        <v>1</v>
      </c>
      <c r="B5417" s="2">
        <v>2016</v>
      </c>
      <c r="C5417" t="s">
        <v>416</v>
      </c>
      <c r="D5417" t="s">
        <v>169</v>
      </c>
      <c r="E5417" s="2">
        <v>0</v>
      </c>
      <c r="F5417" s="2">
        <v>0</v>
      </c>
      <c r="G5417" t="s">
        <v>235</v>
      </c>
      <c r="H5417" t="s">
        <v>236</v>
      </c>
      <c r="I5417" t="s">
        <v>15</v>
      </c>
      <c r="J5417" t="s">
        <v>116</v>
      </c>
      <c r="K5417" s="2">
        <v>3</v>
      </c>
      <c r="L5417" t="s">
        <v>65</v>
      </c>
      <c r="M5417" t="s">
        <v>117</v>
      </c>
      <c r="N5417" t="s">
        <v>67</v>
      </c>
    </row>
    <row r="5418" spans="1:14" x14ac:dyDescent="0.25">
      <c r="A5418" s="2">
        <v>1</v>
      </c>
      <c r="B5418" s="2">
        <v>2016</v>
      </c>
      <c r="C5418" t="s">
        <v>416</v>
      </c>
      <c r="D5418" t="s">
        <v>169</v>
      </c>
      <c r="E5418" s="2">
        <v>0</v>
      </c>
      <c r="F5418" s="2">
        <v>0</v>
      </c>
      <c r="G5418" t="s">
        <v>235</v>
      </c>
      <c r="H5418" t="s">
        <v>236</v>
      </c>
      <c r="I5418" t="s">
        <v>15</v>
      </c>
      <c r="J5418" t="s">
        <v>118</v>
      </c>
      <c r="K5418" s="2">
        <v>4</v>
      </c>
      <c r="L5418" t="s">
        <v>55</v>
      </c>
      <c r="M5418" t="s">
        <v>119</v>
      </c>
      <c r="N5418" t="s">
        <v>57</v>
      </c>
    </row>
    <row r="5419" spans="1:14" x14ac:dyDescent="0.25">
      <c r="A5419" s="2">
        <v>1</v>
      </c>
      <c r="B5419" s="2">
        <v>2016</v>
      </c>
      <c r="C5419" t="s">
        <v>416</v>
      </c>
      <c r="D5419" t="s">
        <v>169</v>
      </c>
      <c r="E5419" s="2">
        <v>0</v>
      </c>
      <c r="F5419" s="2">
        <v>0</v>
      </c>
      <c r="G5419" t="s">
        <v>235</v>
      </c>
      <c r="H5419" t="s">
        <v>236</v>
      </c>
      <c r="I5419" t="s">
        <v>15</v>
      </c>
      <c r="J5419" t="s">
        <v>120</v>
      </c>
      <c r="K5419" s="2">
        <v>4</v>
      </c>
      <c r="L5419" t="s">
        <v>65</v>
      </c>
      <c r="M5419" t="s">
        <v>121</v>
      </c>
      <c r="N5419" t="s">
        <v>185</v>
      </c>
    </row>
    <row r="5420" spans="1:14" x14ac:dyDescent="0.25">
      <c r="A5420" s="2">
        <v>1</v>
      </c>
      <c r="B5420" s="2">
        <v>2016</v>
      </c>
      <c r="C5420" t="s">
        <v>416</v>
      </c>
      <c r="D5420" t="s">
        <v>169</v>
      </c>
      <c r="E5420" s="2">
        <v>0</v>
      </c>
      <c r="F5420" s="2">
        <v>0</v>
      </c>
      <c r="G5420" t="s">
        <v>235</v>
      </c>
      <c r="H5420" t="s">
        <v>236</v>
      </c>
      <c r="I5420" t="s">
        <v>15</v>
      </c>
      <c r="J5420" t="s">
        <v>122</v>
      </c>
      <c r="K5420" s="2">
        <v>4</v>
      </c>
      <c r="L5420" t="s">
        <v>85</v>
      </c>
      <c r="M5420" t="s">
        <v>123</v>
      </c>
      <c r="N5420" t="s">
        <v>87</v>
      </c>
    </row>
    <row r="5421" spans="1:14" x14ac:dyDescent="0.25">
      <c r="A5421" s="2">
        <v>1</v>
      </c>
      <c r="B5421" s="2">
        <v>2016</v>
      </c>
      <c r="C5421" t="s">
        <v>416</v>
      </c>
      <c r="D5421" t="s">
        <v>169</v>
      </c>
      <c r="E5421" s="2">
        <v>0</v>
      </c>
      <c r="F5421" s="2">
        <v>0</v>
      </c>
      <c r="G5421" t="s">
        <v>235</v>
      </c>
      <c r="H5421" t="s">
        <v>236</v>
      </c>
      <c r="I5421" t="s">
        <v>15</v>
      </c>
      <c r="J5421" t="s">
        <v>124</v>
      </c>
      <c r="K5421" s="2">
        <v>5</v>
      </c>
      <c r="L5421" t="s">
        <v>85</v>
      </c>
      <c r="M5421" t="s">
        <v>125</v>
      </c>
      <c r="N5421" t="s">
        <v>185</v>
      </c>
    </row>
    <row r="5422" spans="1:14" x14ac:dyDescent="0.25">
      <c r="A5422" s="2">
        <v>1</v>
      </c>
      <c r="B5422" s="2">
        <v>2016</v>
      </c>
      <c r="C5422" t="s">
        <v>416</v>
      </c>
      <c r="D5422" t="s">
        <v>169</v>
      </c>
      <c r="E5422" s="2">
        <v>0</v>
      </c>
      <c r="F5422" s="2">
        <v>0</v>
      </c>
      <c r="G5422" t="s">
        <v>235</v>
      </c>
      <c r="H5422" t="s">
        <v>236</v>
      </c>
      <c r="I5422" t="s">
        <v>15</v>
      </c>
      <c r="J5422" t="s">
        <v>127</v>
      </c>
      <c r="K5422" s="2">
        <v>3</v>
      </c>
      <c r="L5422" t="s">
        <v>85</v>
      </c>
      <c r="M5422" t="s">
        <v>128</v>
      </c>
      <c r="N5422" t="s">
        <v>126</v>
      </c>
    </row>
    <row r="5423" spans="1:14" x14ac:dyDescent="0.25">
      <c r="A5423" s="2">
        <v>1</v>
      </c>
      <c r="B5423" s="2">
        <v>2016</v>
      </c>
      <c r="C5423" t="s">
        <v>416</v>
      </c>
      <c r="D5423" t="s">
        <v>169</v>
      </c>
      <c r="E5423" s="2">
        <v>0</v>
      </c>
      <c r="F5423" s="2">
        <v>0</v>
      </c>
      <c r="G5423" t="s">
        <v>235</v>
      </c>
      <c r="H5423" t="s">
        <v>236</v>
      </c>
      <c r="I5423" t="s">
        <v>15</v>
      </c>
      <c r="J5423" t="s">
        <v>129</v>
      </c>
      <c r="K5423" s="2">
        <v>3</v>
      </c>
      <c r="L5423" t="s">
        <v>85</v>
      </c>
      <c r="M5423" t="s">
        <v>130</v>
      </c>
      <c r="N5423" t="s">
        <v>126</v>
      </c>
    </row>
    <row r="5424" spans="1:14" x14ac:dyDescent="0.25">
      <c r="A5424" s="2">
        <v>1</v>
      </c>
      <c r="B5424" s="2">
        <v>2016</v>
      </c>
      <c r="C5424" t="s">
        <v>416</v>
      </c>
      <c r="D5424" t="s">
        <v>169</v>
      </c>
      <c r="E5424" s="2">
        <v>0</v>
      </c>
      <c r="F5424" s="2">
        <v>0</v>
      </c>
      <c r="G5424" t="s">
        <v>235</v>
      </c>
      <c r="H5424" t="s">
        <v>236</v>
      </c>
      <c r="I5424" t="s">
        <v>15</v>
      </c>
      <c r="J5424" t="s">
        <v>131</v>
      </c>
      <c r="K5424" s="2">
        <v>3</v>
      </c>
      <c r="L5424" t="s">
        <v>85</v>
      </c>
      <c r="M5424" t="s">
        <v>132</v>
      </c>
      <c r="N5424" t="s">
        <v>126</v>
      </c>
    </row>
    <row r="5425" spans="1:14" x14ac:dyDescent="0.25">
      <c r="A5425" s="2">
        <v>1</v>
      </c>
      <c r="B5425" s="2">
        <v>2016</v>
      </c>
      <c r="C5425" t="s">
        <v>416</v>
      </c>
      <c r="D5425" t="s">
        <v>169</v>
      </c>
      <c r="E5425" s="2">
        <v>0</v>
      </c>
      <c r="F5425" s="2">
        <v>0</v>
      </c>
      <c r="G5425" t="s">
        <v>235</v>
      </c>
      <c r="H5425" t="s">
        <v>236</v>
      </c>
      <c r="I5425" t="s">
        <v>15</v>
      </c>
      <c r="J5425" t="s">
        <v>133</v>
      </c>
      <c r="K5425" s="2">
        <v>2</v>
      </c>
      <c r="L5425" t="s">
        <v>52</v>
      </c>
      <c r="M5425" t="s">
        <v>134</v>
      </c>
      <c r="N5425" t="s">
        <v>63</v>
      </c>
    </row>
    <row r="5426" spans="1:14" x14ac:dyDescent="0.25">
      <c r="A5426" s="2">
        <v>1</v>
      </c>
      <c r="B5426" s="2">
        <v>2016</v>
      </c>
      <c r="C5426" t="s">
        <v>416</v>
      </c>
      <c r="D5426" t="s">
        <v>169</v>
      </c>
      <c r="E5426" s="2">
        <v>0</v>
      </c>
      <c r="F5426" s="2">
        <v>0</v>
      </c>
      <c r="G5426" t="s">
        <v>235</v>
      </c>
      <c r="H5426" t="s">
        <v>236</v>
      </c>
      <c r="I5426" t="s">
        <v>15</v>
      </c>
      <c r="J5426" t="s">
        <v>135</v>
      </c>
      <c r="K5426" s="2">
        <v>3</v>
      </c>
      <c r="L5426" t="s">
        <v>55</v>
      </c>
      <c r="M5426" t="s">
        <v>136</v>
      </c>
      <c r="N5426" t="s">
        <v>178</v>
      </c>
    </row>
    <row r="5427" spans="1:14" x14ac:dyDescent="0.25">
      <c r="A5427" s="2">
        <v>1</v>
      </c>
      <c r="B5427" s="2">
        <v>2016</v>
      </c>
      <c r="C5427" t="s">
        <v>416</v>
      </c>
      <c r="D5427" t="s">
        <v>169</v>
      </c>
      <c r="E5427" s="2">
        <v>0</v>
      </c>
      <c r="F5427" s="2">
        <v>0</v>
      </c>
      <c r="G5427" t="s">
        <v>235</v>
      </c>
      <c r="H5427" t="s">
        <v>236</v>
      </c>
      <c r="I5427" t="s">
        <v>15</v>
      </c>
      <c r="J5427" t="s">
        <v>137</v>
      </c>
      <c r="K5427" s="2">
        <v>4</v>
      </c>
      <c r="L5427" t="s">
        <v>55</v>
      </c>
      <c r="M5427" t="s">
        <v>138</v>
      </c>
      <c r="N5427" t="s">
        <v>57</v>
      </c>
    </row>
    <row r="5428" spans="1:14" x14ac:dyDescent="0.25">
      <c r="A5428" s="2">
        <v>1</v>
      </c>
      <c r="B5428" s="2">
        <v>2016</v>
      </c>
      <c r="C5428" t="s">
        <v>416</v>
      </c>
      <c r="D5428" t="s">
        <v>169</v>
      </c>
      <c r="E5428" s="2">
        <v>0</v>
      </c>
      <c r="F5428" s="2">
        <v>0</v>
      </c>
      <c r="G5428" t="s">
        <v>235</v>
      </c>
      <c r="H5428" t="s">
        <v>236</v>
      </c>
      <c r="I5428" t="s">
        <v>15</v>
      </c>
      <c r="J5428" t="s">
        <v>139</v>
      </c>
      <c r="K5428" s="2">
        <v>3</v>
      </c>
      <c r="L5428" t="s">
        <v>85</v>
      </c>
      <c r="M5428" t="s">
        <v>140</v>
      </c>
      <c r="N5428" t="s">
        <v>126</v>
      </c>
    </row>
    <row r="5429" spans="1:14" x14ac:dyDescent="0.25">
      <c r="A5429" s="2">
        <v>1</v>
      </c>
      <c r="B5429" s="2">
        <v>2016</v>
      </c>
      <c r="C5429" t="s">
        <v>416</v>
      </c>
      <c r="D5429" t="s">
        <v>169</v>
      </c>
      <c r="E5429" s="2">
        <v>0</v>
      </c>
      <c r="F5429" s="2">
        <v>0</v>
      </c>
      <c r="G5429" t="s">
        <v>235</v>
      </c>
      <c r="H5429" t="s">
        <v>236</v>
      </c>
      <c r="I5429" t="s">
        <v>15</v>
      </c>
      <c r="J5429" t="s">
        <v>141</v>
      </c>
      <c r="K5429" s="2">
        <v>3</v>
      </c>
      <c r="L5429" t="s">
        <v>85</v>
      </c>
      <c r="M5429" t="s">
        <v>142</v>
      </c>
      <c r="N5429" t="s">
        <v>126</v>
      </c>
    </row>
    <row r="5430" spans="1:14" x14ac:dyDescent="0.25">
      <c r="A5430" s="2">
        <v>1</v>
      </c>
      <c r="B5430" s="2">
        <v>2016</v>
      </c>
      <c r="C5430" t="s">
        <v>416</v>
      </c>
      <c r="D5430" t="s">
        <v>169</v>
      </c>
      <c r="E5430" s="2">
        <v>0</v>
      </c>
      <c r="F5430" s="2">
        <v>0</v>
      </c>
      <c r="G5430" t="s">
        <v>235</v>
      </c>
      <c r="H5430" t="s">
        <v>236</v>
      </c>
      <c r="I5430" t="s">
        <v>15</v>
      </c>
      <c r="J5430" t="s">
        <v>143</v>
      </c>
      <c r="K5430" s="2">
        <v>3</v>
      </c>
      <c r="L5430" t="s">
        <v>85</v>
      </c>
      <c r="M5430" t="s">
        <v>144</v>
      </c>
      <c r="N5430" t="s">
        <v>126</v>
      </c>
    </row>
    <row r="5431" spans="1:14" x14ac:dyDescent="0.25">
      <c r="A5431" s="2">
        <v>1</v>
      </c>
      <c r="B5431" s="2">
        <v>2016</v>
      </c>
      <c r="C5431" t="s">
        <v>416</v>
      </c>
      <c r="D5431" t="s">
        <v>169</v>
      </c>
      <c r="E5431" s="2">
        <v>0</v>
      </c>
      <c r="F5431" s="2">
        <v>0</v>
      </c>
      <c r="G5431" t="s">
        <v>235</v>
      </c>
      <c r="H5431" t="s">
        <v>236</v>
      </c>
      <c r="I5431" t="s">
        <v>15</v>
      </c>
      <c r="J5431" t="s">
        <v>145</v>
      </c>
      <c r="K5431" s="2">
        <v>4</v>
      </c>
      <c r="L5431" t="s">
        <v>55</v>
      </c>
      <c r="M5431" t="s">
        <v>146</v>
      </c>
      <c r="N5431" t="s">
        <v>57</v>
      </c>
    </row>
    <row r="5432" spans="1:14" x14ac:dyDescent="0.25">
      <c r="A5432" s="2">
        <v>1</v>
      </c>
      <c r="B5432" s="2">
        <v>2016</v>
      </c>
      <c r="C5432" t="s">
        <v>416</v>
      </c>
      <c r="D5432" t="s">
        <v>169</v>
      </c>
      <c r="E5432" s="2">
        <v>0</v>
      </c>
      <c r="F5432" s="2">
        <v>0</v>
      </c>
      <c r="G5432" t="s">
        <v>235</v>
      </c>
      <c r="H5432" t="s">
        <v>236</v>
      </c>
      <c r="I5432" t="s">
        <v>15</v>
      </c>
      <c r="J5432" t="s">
        <v>147</v>
      </c>
      <c r="K5432" s="2">
        <v>4</v>
      </c>
      <c r="L5432" t="s">
        <v>55</v>
      </c>
      <c r="M5432" t="s">
        <v>148</v>
      </c>
      <c r="N5432" t="s">
        <v>57</v>
      </c>
    </row>
    <row r="5433" spans="1:14" x14ac:dyDescent="0.25">
      <c r="A5433" s="2">
        <v>1</v>
      </c>
      <c r="B5433" s="2">
        <v>2016</v>
      </c>
      <c r="C5433" t="s">
        <v>416</v>
      </c>
      <c r="D5433" t="s">
        <v>169</v>
      </c>
      <c r="E5433" s="2">
        <v>0</v>
      </c>
      <c r="F5433" s="2">
        <v>0</v>
      </c>
      <c r="G5433" t="s">
        <v>235</v>
      </c>
      <c r="H5433" t="s">
        <v>236</v>
      </c>
      <c r="I5433" t="s">
        <v>15</v>
      </c>
      <c r="J5433" t="s">
        <v>149</v>
      </c>
      <c r="K5433" s="2">
        <v>4</v>
      </c>
      <c r="L5433" t="s">
        <v>55</v>
      </c>
      <c r="M5433" t="s">
        <v>150</v>
      </c>
      <c r="N5433" t="s">
        <v>57</v>
      </c>
    </row>
    <row r="5434" spans="1:14" x14ac:dyDescent="0.25">
      <c r="A5434" s="2">
        <v>1</v>
      </c>
      <c r="B5434" s="2">
        <v>2016</v>
      </c>
      <c r="C5434" t="s">
        <v>416</v>
      </c>
      <c r="D5434" t="s">
        <v>169</v>
      </c>
      <c r="E5434" s="2">
        <v>0</v>
      </c>
      <c r="F5434" s="2">
        <v>0</v>
      </c>
      <c r="G5434" t="s">
        <v>235</v>
      </c>
      <c r="H5434" t="s">
        <v>236</v>
      </c>
      <c r="I5434" t="s">
        <v>15</v>
      </c>
      <c r="J5434" t="s">
        <v>151</v>
      </c>
      <c r="K5434" s="3"/>
      <c r="L5434" t="s">
        <v>52</v>
      </c>
      <c r="M5434" t="s">
        <v>152</v>
      </c>
    </row>
    <row r="5435" spans="1:14" x14ac:dyDescent="0.25">
      <c r="A5435" s="2">
        <v>1</v>
      </c>
      <c r="B5435" s="2">
        <v>2016</v>
      </c>
      <c r="C5435" t="s">
        <v>416</v>
      </c>
      <c r="D5435" t="s">
        <v>169</v>
      </c>
      <c r="E5435" s="2">
        <v>0</v>
      </c>
      <c r="F5435" s="2">
        <v>0</v>
      </c>
      <c r="G5435" t="s">
        <v>235</v>
      </c>
      <c r="H5435" t="s">
        <v>236</v>
      </c>
      <c r="I5435" t="s">
        <v>15</v>
      </c>
      <c r="J5435" t="s">
        <v>153</v>
      </c>
      <c r="K5435" s="2">
        <v>5</v>
      </c>
      <c r="L5435" t="s">
        <v>75</v>
      </c>
      <c r="M5435" t="s">
        <v>154</v>
      </c>
      <c r="N5435" t="s">
        <v>201</v>
      </c>
    </row>
    <row r="5436" spans="1:14" x14ac:dyDescent="0.25">
      <c r="A5436" s="2">
        <v>1</v>
      </c>
      <c r="B5436" s="2">
        <v>2016</v>
      </c>
      <c r="C5436" t="s">
        <v>416</v>
      </c>
      <c r="D5436" t="s">
        <v>169</v>
      </c>
      <c r="E5436" s="2">
        <v>0</v>
      </c>
      <c r="F5436" s="2">
        <v>0</v>
      </c>
      <c r="G5436" t="s">
        <v>235</v>
      </c>
      <c r="H5436" t="s">
        <v>236</v>
      </c>
      <c r="I5436" t="s">
        <v>15</v>
      </c>
      <c r="J5436" t="s">
        <v>156</v>
      </c>
      <c r="K5436" s="2">
        <v>1</v>
      </c>
      <c r="L5436" t="s">
        <v>75</v>
      </c>
      <c r="M5436" t="s">
        <v>157</v>
      </c>
      <c r="N5436" t="s">
        <v>158</v>
      </c>
    </row>
    <row r="5437" spans="1:14" x14ac:dyDescent="0.25">
      <c r="A5437" s="2">
        <v>1</v>
      </c>
      <c r="B5437" s="2">
        <v>2016</v>
      </c>
      <c r="C5437" t="s">
        <v>416</v>
      </c>
      <c r="D5437" t="s">
        <v>169</v>
      </c>
      <c r="E5437" s="2">
        <v>0</v>
      </c>
      <c r="F5437" s="2">
        <v>0</v>
      </c>
      <c r="G5437" t="s">
        <v>235</v>
      </c>
      <c r="H5437" t="s">
        <v>236</v>
      </c>
      <c r="I5437" t="s">
        <v>15</v>
      </c>
      <c r="J5437" t="s">
        <v>159</v>
      </c>
      <c r="K5437" s="3"/>
      <c r="L5437" t="s">
        <v>52</v>
      </c>
      <c r="M5437" t="s">
        <v>160</v>
      </c>
    </row>
    <row r="5438" spans="1:14" x14ac:dyDescent="0.25">
      <c r="A5438" s="2">
        <v>1</v>
      </c>
      <c r="B5438" s="2">
        <v>2016</v>
      </c>
      <c r="C5438" t="s">
        <v>416</v>
      </c>
      <c r="D5438" t="s">
        <v>169</v>
      </c>
      <c r="E5438" s="2">
        <v>0</v>
      </c>
      <c r="F5438" s="2">
        <v>0</v>
      </c>
      <c r="G5438" t="s">
        <v>235</v>
      </c>
      <c r="H5438" t="s">
        <v>236</v>
      </c>
      <c r="I5438" t="s">
        <v>15</v>
      </c>
      <c r="J5438" t="s">
        <v>161</v>
      </c>
      <c r="K5438" s="3"/>
      <c r="L5438" t="s">
        <v>52</v>
      </c>
      <c r="M5438" t="s">
        <v>162</v>
      </c>
    </row>
    <row r="5439" spans="1:14" x14ac:dyDescent="0.25">
      <c r="A5439" s="2">
        <v>1</v>
      </c>
      <c r="B5439" s="2">
        <v>2016</v>
      </c>
      <c r="C5439" t="s">
        <v>416</v>
      </c>
      <c r="D5439" t="s">
        <v>169</v>
      </c>
      <c r="E5439" s="2">
        <v>0</v>
      </c>
      <c r="F5439" s="2">
        <v>0</v>
      </c>
      <c r="G5439" t="s">
        <v>235</v>
      </c>
      <c r="H5439" t="s">
        <v>236</v>
      </c>
      <c r="I5439" t="s">
        <v>15</v>
      </c>
      <c r="J5439" t="s">
        <v>163</v>
      </c>
      <c r="K5439" s="2">
        <v>1</v>
      </c>
      <c r="L5439" t="s">
        <v>52</v>
      </c>
      <c r="M5439" t="s">
        <v>164</v>
      </c>
      <c r="N5439" t="s">
        <v>165</v>
      </c>
    </row>
    <row r="5440" spans="1:14" x14ac:dyDescent="0.25">
      <c r="A5440" s="2">
        <v>1</v>
      </c>
      <c r="B5440" s="2">
        <v>2016</v>
      </c>
      <c r="C5440" t="s">
        <v>416</v>
      </c>
      <c r="D5440" t="s">
        <v>169</v>
      </c>
      <c r="E5440" s="2">
        <v>0</v>
      </c>
      <c r="F5440" s="2">
        <v>0</v>
      </c>
      <c r="G5440" t="s">
        <v>235</v>
      </c>
      <c r="H5440" t="s">
        <v>236</v>
      </c>
      <c r="I5440" t="s">
        <v>15</v>
      </c>
      <c r="J5440" t="s">
        <v>166</v>
      </c>
      <c r="K5440" s="2">
        <v>3</v>
      </c>
      <c r="L5440" t="s">
        <v>55</v>
      </c>
      <c r="M5440" t="s">
        <v>167</v>
      </c>
      <c r="N5440" t="s">
        <v>178</v>
      </c>
    </row>
    <row r="5441" spans="1:14" x14ac:dyDescent="0.25">
      <c r="A5441" s="2">
        <v>1</v>
      </c>
      <c r="B5441" s="2">
        <v>2016</v>
      </c>
      <c r="C5441" t="s">
        <v>417</v>
      </c>
      <c r="D5441" t="s">
        <v>204</v>
      </c>
      <c r="E5441" s="2">
        <v>1</v>
      </c>
      <c r="F5441" s="2">
        <v>0</v>
      </c>
      <c r="G5441" t="s">
        <v>418</v>
      </c>
      <c r="H5441" t="s">
        <v>342</v>
      </c>
      <c r="I5441" t="s">
        <v>19</v>
      </c>
      <c r="J5441" t="s">
        <v>51</v>
      </c>
      <c r="K5441" s="2">
        <v>3</v>
      </c>
      <c r="L5441" t="s">
        <v>52</v>
      </c>
      <c r="M5441" t="s">
        <v>53</v>
      </c>
      <c r="N5441" t="s">
        <v>296</v>
      </c>
    </row>
    <row r="5442" spans="1:14" x14ac:dyDescent="0.25">
      <c r="A5442" s="2">
        <v>1</v>
      </c>
      <c r="B5442" s="2">
        <v>2016</v>
      </c>
      <c r="C5442" t="s">
        <v>417</v>
      </c>
      <c r="D5442" t="s">
        <v>204</v>
      </c>
      <c r="E5442" s="2">
        <v>1</v>
      </c>
      <c r="F5442" s="2">
        <v>0</v>
      </c>
      <c r="G5442" t="s">
        <v>418</v>
      </c>
      <c r="H5442" t="s">
        <v>342</v>
      </c>
      <c r="I5442" t="s">
        <v>19</v>
      </c>
      <c r="J5442" t="s">
        <v>54</v>
      </c>
      <c r="K5442" s="2">
        <v>3</v>
      </c>
      <c r="L5442" t="s">
        <v>55</v>
      </c>
      <c r="M5442" t="s">
        <v>56</v>
      </c>
      <c r="N5442" t="s">
        <v>178</v>
      </c>
    </row>
    <row r="5443" spans="1:14" x14ac:dyDescent="0.25">
      <c r="A5443" s="2">
        <v>1</v>
      </c>
      <c r="B5443" s="2">
        <v>2016</v>
      </c>
      <c r="C5443" t="s">
        <v>417</v>
      </c>
      <c r="D5443" t="s">
        <v>204</v>
      </c>
      <c r="E5443" s="2">
        <v>1</v>
      </c>
      <c r="F5443" s="2">
        <v>0</v>
      </c>
      <c r="G5443" t="s">
        <v>418</v>
      </c>
      <c r="H5443" t="s">
        <v>342</v>
      </c>
      <c r="I5443" t="s">
        <v>19</v>
      </c>
      <c r="J5443" t="s">
        <v>58</v>
      </c>
      <c r="K5443" s="2">
        <v>3</v>
      </c>
      <c r="L5443" t="s">
        <v>55</v>
      </c>
      <c r="M5443" t="s">
        <v>59</v>
      </c>
      <c r="N5443" t="s">
        <v>178</v>
      </c>
    </row>
    <row r="5444" spans="1:14" x14ac:dyDescent="0.25">
      <c r="A5444" s="2">
        <v>1</v>
      </c>
      <c r="B5444" s="2">
        <v>2016</v>
      </c>
      <c r="C5444" t="s">
        <v>417</v>
      </c>
      <c r="D5444" t="s">
        <v>204</v>
      </c>
      <c r="E5444" s="2">
        <v>1</v>
      </c>
      <c r="F5444" s="2">
        <v>0</v>
      </c>
      <c r="G5444" t="s">
        <v>418</v>
      </c>
      <c r="H5444" t="s">
        <v>342</v>
      </c>
      <c r="I5444" t="s">
        <v>19</v>
      </c>
      <c r="J5444" t="s">
        <v>60</v>
      </c>
      <c r="K5444" s="2">
        <v>2</v>
      </c>
      <c r="L5444" t="s">
        <v>61</v>
      </c>
      <c r="M5444" t="s">
        <v>62</v>
      </c>
      <c r="N5444" t="s">
        <v>63</v>
      </c>
    </row>
    <row r="5445" spans="1:14" x14ac:dyDescent="0.25">
      <c r="A5445" s="2">
        <v>1</v>
      </c>
      <c r="B5445" s="2">
        <v>2016</v>
      </c>
      <c r="C5445" t="s">
        <v>417</v>
      </c>
      <c r="D5445" t="s">
        <v>204</v>
      </c>
      <c r="E5445" s="2">
        <v>1</v>
      </c>
      <c r="F5445" s="2">
        <v>0</v>
      </c>
      <c r="G5445" t="s">
        <v>418</v>
      </c>
      <c r="H5445" t="s">
        <v>342</v>
      </c>
      <c r="I5445" t="s">
        <v>19</v>
      </c>
      <c r="J5445" t="s">
        <v>64</v>
      </c>
      <c r="K5445" s="2">
        <v>2</v>
      </c>
      <c r="L5445" t="s">
        <v>65</v>
      </c>
      <c r="M5445" t="s">
        <v>66</v>
      </c>
      <c r="N5445" t="s">
        <v>186</v>
      </c>
    </row>
    <row r="5446" spans="1:14" x14ac:dyDescent="0.25">
      <c r="A5446" s="2">
        <v>1</v>
      </c>
      <c r="B5446" s="2">
        <v>2016</v>
      </c>
      <c r="C5446" t="s">
        <v>417</v>
      </c>
      <c r="D5446" t="s">
        <v>204</v>
      </c>
      <c r="E5446" s="2">
        <v>1</v>
      </c>
      <c r="F5446" s="2">
        <v>0</v>
      </c>
      <c r="G5446" t="s">
        <v>418</v>
      </c>
      <c r="H5446" t="s">
        <v>342</v>
      </c>
      <c r="I5446" t="s">
        <v>19</v>
      </c>
      <c r="J5446" t="s">
        <v>68</v>
      </c>
      <c r="K5446" s="2">
        <v>1</v>
      </c>
      <c r="L5446" t="s">
        <v>65</v>
      </c>
      <c r="M5446" t="s">
        <v>69</v>
      </c>
      <c r="N5446" t="s">
        <v>230</v>
      </c>
    </row>
    <row r="5447" spans="1:14" x14ac:dyDescent="0.25">
      <c r="A5447" s="2">
        <v>1</v>
      </c>
      <c r="B5447" s="2">
        <v>2016</v>
      </c>
      <c r="C5447" t="s">
        <v>417</v>
      </c>
      <c r="D5447" t="s">
        <v>204</v>
      </c>
      <c r="E5447" s="2">
        <v>1</v>
      </c>
      <c r="F5447" s="2">
        <v>0</v>
      </c>
      <c r="G5447" t="s">
        <v>418</v>
      </c>
      <c r="H5447" t="s">
        <v>342</v>
      </c>
      <c r="I5447" t="s">
        <v>19</v>
      </c>
      <c r="J5447" t="s">
        <v>70</v>
      </c>
      <c r="K5447" s="2">
        <v>2</v>
      </c>
      <c r="L5447" t="s">
        <v>65</v>
      </c>
      <c r="M5447" t="s">
        <v>71</v>
      </c>
      <c r="N5447" t="s">
        <v>186</v>
      </c>
    </row>
    <row r="5448" spans="1:14" x14ac:dyDescent="0.25">
      <c r="A5448" s="2">
        <v>1</v>
      </c>
      <c r="B5448" s="2">
        <v>2016</v>
      </c>
      <c r="C5448" t="s">
        <v>417</v>
      </c>
      <c r="D5448" t="s">
        <v>204</v>
      </c>
      <c r="E5448" s="2">
        <v>1</v>
      </c>
      <c r="F5448" s="2">
        <v>0</v>
      </c>
      <c r="G5448" t="s">
        <v>418</v>
      </c>
      <c r="H5448" t="s">
        <v>342</v>
      </c>
      <c r="I5448" t="s">
        <v>19</v>
      </c>
      <c r="J5448" t="s">
        <v>72</v>
      </c>
      <c r="K5448" s="2">
        <v>1</v>
      </c>
      <c r="L5448" t="s">
        <v>52</v>
      </c>
      <c r="M5448" t="s">
        <v>73</v>
      </c>
      <c r="N5448" t="s">
        <v>177</v>
      </c>
    </row>
    <row r="5449" spans="1:14" x14ac:dyDescent="0.25">
      <c r="A5449" s="2">
        <v>1</v>
      </c>
      <c r="B5449" s="2">
        <v>2016</v>
      </c>
      <c r="C5449" t="s">
        <v>417</v>
      </c>
      <c r="D5449" t="s">
        <v>204</v>
      </c>
      <c r="E5449" s="2">
        <v>1</v>
      </c>
      <c r="F5449" s="2">
        <v>0</v>
      </c>
      <c r="G5449" t="s">
        <v>418</v>
      </c>
      <c r="H5449" t="s">
        <v>342</v>
      </c>
      <c r="I5449" t="s">
        <v>19</v>
      </c>
      <c r="J5449" t="s">
        <v>74</v>
      </c>
      <c r="K5449" s="2">
        <v>1</v>
      </c>
      <c r="L5449" t="s">
        <v>75</v>
      </c>
      <c r="M5449" t="s">
        <v>76</v>
      </c>
      <c r="N5449" t="s">
        <v>77</v>
      </c>
    </row>
    <row r="5450" spans="1:14" x14ac:dyDescent="0.25">
      <c r="A5450" s="2">
        <v>1</v>
      </c>
      <c r="B5450" s="2">
        <v>2016</v>
      </c>
      <c r="C5450" t="s">
        <v>417</v>
      </c>
      <c r="D5450" t="s">
        <v>204</v>
      </c>
      <c r="E5450" s="2">
        <v>1</v>
      </c>
      <c r="F5450" s="2">
        <v>0</v>
      </c>
      <c r="G5450" t="s">
        <v>418</v>
      </c>
      <c r="H5450" t="s">
        <v>342</v>
      </c>
      <c r="I5450" t="s">
        <v>19</v>
      </c>
      <c r="J5450" t="s">
        <v>78</v>
      </c>
      <c r="K5450" s="2">
        <v>1</v>
      </c>
      <c r="L5450" t="s">
        <v>75</v>
      </c>
      <c r="M5450" t="s">
        <v>79</v>
      </c>
      <c r="N5450" t="s">
        <v>80</v>
      </c>
    </row>
    <row r="5451" spans="1:14" x14ac:dyDescent="0.25">
      <c r="A5451" s="2">
        <v>1</v>
      </c>
      <c r="B5451" s="2">
        <v>2016</v>
      </c>
      <c r="C5451" t="s">
        <v>417</v>
      </c>
      <c r="D5451" t="s">
        <v>204</v>
      </c>
      <c r="E5451" s="2">
        <v>1</v>
      </c>
      <c r="F5451" s="2">
        <v>0</v>
      </c>
      <c r="G5451" t="s">
        <v>418</v>
      </c>
      <c r="H5451" t="s">
        <v>342</v>
      </c>
      <c r="I5451" t="s">
        <v>19</v>
      </c>
      <c r="J5451" t="s">
        <v>81</v>
      </c>
      <c r="K5451" s="2">
        <v>3</v>
      </c>
      <c r="L5451" t="s">
        <v>75</v>
      </c>
      <c r="M5451" t="s">
        <v>82</v>
      </c>
      <c r="N5451" t="s">
        <v>208</v>
      </c>
    </row>
    <row r="5452" spans="1:14" x14ac:dyDescent="0.25">
      <c r="A5452" s="2">
        <v>1</v>
      </c>
      <c r="B5452" s="2">
        <v>2016</v>
      </c>
      <c r="C5452" t="s">
        <v>417</v>
      </c>
      <c r="D5452" t="s">
        <v>204</v>
      </c>
      <c r="E5452" s="2">
        <v>1</v>
      </c>
      <c r="F5452" s="2">
        <v>0</v>
      </c>
      <c r="G5452" t="s">
        <v>418</v>
      </c>
      <c r="H5452" t="s">
        <v>342</v>
      </c>
      <c r="I5452" t="s">
        <v>19</v>
      </c>
      <c r="J5452" t="s">
        <v>84</v>
      </c>
      <c r="K5452" s="2">
        <v>3</v>
      </c>
      <c r="L5452" t="s">
        <v>85</v>
      </c>
      <c r="M5452" t="s">
        <v>86</v>
      </c>
      <c r="N5452" t="s">
        <v>126</v>
      </c>
    </row>
    <row r="5453" spans="1:14" x14ac:dyDescent="0.25">
      <c r="A5453" s="2">
        <v>1</v>
      </c>
      <c r="B5453" s="2">
        <v>2016</v>
      </c>
      <c r="C5453" t="s">
        <v>417</v>
      </c>
      <c r="D5453" t="s">
        <v>204</v>
      </c>
      <c r="E5453" s="2">
        <v>1</v>
      </c>
      <c r="F5453" s="2">
        <v>0</v>
      </c>
      <c r="G5453" t="s">
        <v>418</v>
      </c>
      <c r="H5453" t="s">
        <v>342</v>
      </c>
      <c r="I5453" t="s">
        <v>19</v>
      </c>
      <c r="J5453" t="s">
        <v>88</v>
      </c>
      <c r="K5453" s="2">
        <v>3</v>
      </c>
      <c r="L5453" t="s">
        <v>85</v>
      </c>
      <c r="M5453" t="s">
        <v>89</v>
      </c>
      <c r="N5453" t="s">
        <v>126</v>
      </c>
    </row>
    <row r="5454" spans="1:14" x14ac:dyDescent="0.25">
      <c r="A5454" s="2">
        <v>1</v>
      </c>
      <c r="B5454" s="2">
        <v>2016</v>
      </c>
      <c r="C5454" t="s">
        <v>417</v>
      </c>
      <c r="D5454" t="s">
        <v>204</v>
      </c>
      <c r="E5454" s="2">
        <v>1</v>
      </c>
      <c r="F5454" s="2">
        <v>0</v>
      </c>
      <c r="G5454" t="s">
        <v>418</v>
      </c>
      <c r="H5454" t="s">
        <v>342</v>
      </c>
      <c r="I5454" t="s">
        <v>19</v>
      </c>
      <c r="J5454" t="s">
        <v>90</v>
      </c>
      <c r="K5454" s="2">
        <v>4</v>
      </c>
      <c r="L5454" t="s">
        <v>75</v>
      </c>
      <c r="M5454" t="s">
        <v>91</v>
      </c>
      <c r="N5454" t="s">
        <v>92</v>
      </c>
    </row>
    <row r="5455" spans="1:14" x14ac:dyDescent="0.25">
      <c r="A5455" s="2">
        <v>1</v>
      </c>
      <c r="B5455" s="2">
        <v>2016</v>
      </c>
      <c r="C5455" t="s">
        <v>417</v>
      </c>
      <c r="D5455" t="s">
        <v>204</v>
      </c>
      <c r="E5455" s="2">
        <v>1</v>
      </c>
      <c r="F5455" s="2">
        <v>0</v>
      </c>
      <c r="G5455" t="s">
        <v>418</v>
      </c>
      <c r="H5455" t="s">
        <v>342</v>
      </c>
      <c r="I5455" t="s">
        <v>19</v>
      </c>
      <c r="J5455" t="s">
        <v>93</v>
      </c>
      <c r="K5455" s="2">
        <v>3</v>
      </c>
      <c r="L5455" t="s">
        <v>75</v>
      </c>
      <c r="M5455" t="s">
        <v>94</v>
      </c>
      <c r="N5455" t="s">
        <v>95</v>
      </c>
    </row>
    <row r="5456" spans="1:14" x14ac:dyDescent="0.25">
      <c r="A5456" s="2">
        <v>1</v>
      </c>
      <c r="B5456" s="2">
        <v>2016</v>
      </c>
      <c r="C5456" t="s">
        <v>417</v>
      </c>
      <c r="D5456" t="s">
        <v>204</v>
      </c>
      <c r="E5456" s="2">
        <v>1</v>
      </c>
      <c r="F5456" s="2">
        <v>0</v>
      </c>
      <c r="G5456" t="s">
        <v>418</v>
      </c>
      <c r="H5456" t="s">
        <v>342</v>
      </c>
      <c r="I5456" t="s">
        <v>19</v>
      </c>
      <c r="J5456" t="s">
        <v>96</v>
      </c>
      <c r="K5456" s="2">
        <v>4</v>
      </c>
      <c r="L5456" t="s">
        <v>75</v>
      </c>
      <c r="M5456" t="s">
        <v>97</v>
      </c>
      <c r="N5456" t="s">
        <v>92</v>
      </c>
    </row>
    <row r="5457" spans="1:14" x14ac:dyDescent="0.25">
      <c r="A5457" s="2">
        <v>1</v>
      </c>
      <c r="B5457" s="2">
        <v>2016</v>
      </c>
      <c r="C5457" t="s">
        <v>417</v>
      </c>
      <c r="D5457" t="s">
        <v>204</v>
      </c>
      <c r="E5457" s="2">
        <v>1</v>
      </c>
      <c r="F5457" s="2">
        <v>0</v>
      </c>
      <c r="G5457" t="s">
        <v>418</v>
      </c>
      <c r="H5457" t="s">
        <v>342</v>
      </c>
      <c r="I5457" t="s">
        <v>19</v>
      </c>
      <c r="J5457" t="s">
        <v>98</v>
      </c>
      <c r="K5457" s="2">
        <v>3</v>
      </c>
      <c r="L5457" t="s">
        <v>85</v>
      </c>
      <c r="M5457" t="s">
        <v>99</v>
      </c>
      <c r="N5457" t="s">
        <v>126</v>
      </c>
    </row>
    <row r="5458" spans="1:14" x14ac:dyDescent="0.25">
      <c r="A5458" s="2">
        <v>1</v>
      </c>
      <c r="B5458" s="2">
        <v>2016</v>
      </c>
      <c r="C5458" t="s">
        <v>417</v>
      </c>
      <c r="D5458" t="s">
        <v>204</v>
      </c>
      <c r="E5458" s="2">
        <v>1</v>
      </c>
      <c r="F5458" s="2">
        <v>0</v>
      </c>
      <c r="G5458" t="s">
        <v>418</v>
      </c>
      <c r="H5458" t="s">
        <v>342</v>
      </c>
      <c r="I5458" t="s">
        <v>19</v>
      </c>
      <c r="J5458" t="s">
        <v>100</v>
      </c>
      <c r="K5458" s="3"/>
      <c r="L5458" t="s">
        <v>61</v>
      </c>
      <c r="M5458" t="s">
        <v>101</v>
      </c>
    </row>
    <row r="5459" spans="1:14" x14ac:dyDescent="0.25">
      <c r="A5459" s="2">
        <v>1</v>
      </c>
      <c r="B5459" s="2">
        <v>2016</v>
      </c>
      <c r="C5459" t="s">
        <v>417</v>
      </c>
      <c r="D5459" t="s">
        <v>204</v>
      </c>
      <c r="E5459" s="2">
        <v>1</v>
      </c>
      <c r="F5459" s="2">
        <v>0</v>
      </c>
      <c r="G5459" t="s">
        <v>418</v>
      </c>
      <c r="H5459" t="s">
        <v>342</v>
      </c>
      <c r="I5459" t="s">
        <v>19</v>
      </c>
      <c r="J5459" t="s">
        <v>102</v>
      </c>
      <c r="K5459" s="3"/>
      <c r="L5459" t="s">
        <v>61</v>
      </c>
      <c r="M5459" t="s">
        <v>103</v>
      </c>
    </row>
    <row r="5460" spans="1:14" x14ac:dyDescent="0.25">
      <c r="A5460" s="2">
        <v>1</v>
      </c>
      <c r="B5460" s="2">
        <v>2016</v>
      </c>
      <c r="C5460" t="s">
        <v>417</v>
      </c>
      <c r="D5460" t="s">
        <v>204</v>
      </c>
      <c r="E5460" s="2">
        <v>1</v>
      </c>
      <c r="F5460" s="2">
        <v>0</v>
      </c>
      <c r="G5460" t="s">
        <v>418</v>
      </c>
      <c r="H5460" t="s">
        <v>342</v>
      </c>
      <c r="I5460" t="s">
        <v>19</v>
      </c>
      <c r="J5460" t="s">
        <v>104</v>
      </c>
      <c r="K5460" s="3"/>
      <c r="L5460" t="s">
        <v>61</v>
      </c>
      <c r="M5460" t="s">
        <v>105</v>
      </c>
    </row>
    <row r="5461" spans="1:14" x14ac:dyDescent="0.25">
      <c r="A5461" s="2">
        <v>1</v>
      </c>
      <c r="B5461" s="2">
        <v>2016</v>
      </c>
      <c r="C5461" t="s">
        <v>417</v>
      </c>
      <c r="D5461" t="s">
        <v>204</v>
      </c>
      <c r="E5461" s="2">
        <v>1</v>
      </c>
      <c r="F5461" s="2">
        <v>0</v>
      </c>
      <c r="G5461" t="s">
        <v>418</v>
      </c>
      <c r="H5461" t="s">
        <v>342</v>
      </c>
      <c r="I5461" t="s">
        <v>19</v>
      </c>
      <c r="J5461" t="s">
        <v>106</v>
      </c>
      <c r="K5461" s="3"/>
      <c r="L5461" t="s">
        <v>61</v>
      </c>
      <c r="M5461" t="s">
        <v>107</v>
      </c>
    </row>
    <row r="5462" spans="1:14" x14ac:dyDescent="0.25">
      <c r="A5462" s="2">
        <v>1</v>
      </c>
      <c r="B5462" s="2">
        <v>2016</v>
      </c>
      <c r="C5462" t="s">
        <v>417</v>
      </c>
      <c r="D5462" t="s">
        <v>204</v>
      </c>
      <c r="E5462" s="2">
        <v>1</v>
      </c>
      <c r="F5462" s="2">
        <v>0</v>
      </c>
      <c r="G5462" t="s">
        <v>418</v>
      </c>
      <c r="H5462" t="s">
        <v>342</v>
      </c>
      <c r="I5462" t="s">
        <v>19</v>
      </c>
      <c r="J5462" t="s">
        <v>108</v>
      </c>
      <c r="K5462" s="3"/>
      <c r="L5462" t="s">
        <v>61</v>
      </c>
      <c r="M5462" t="s">
        <v>109</v>
      </c>
    </row>
    <row r="5463" spans="1:14" x14ac:dyDescent="0.25">
      <c r="A5463" s="2">
        <v>1</v>
      </c>
      <c r="B5463" s="2">
        <v>2016</v>
      </c>
      <c r="C5463" t="s">
        <v>417</v>
      </c>
      <c r="D5463" t="s">
        <v>204</v>
      </c>
      <c r="E5463" s="2">
        <v>1</v>
      </c>
      <c r="F5463" s="2">
        <v>0</v>
      </c>
      <c r="G5463" t="s">
        <v>418</v>
      </c>
      <c r="H5463" t="s">
        <v>342</v>
      </c>
      <c r="I5463" t="s">
        <v>19</v>
      </c>
      <c r="J5463" t="s">
        <v>110</v>
      </c>
      <c r="K5463" s="3"/>
      <c r="L5463" t="s">
        <v>61</v>
      </c>
      <c r="M5463" t="s">
        <v>111</v>
      </c>
    </row>
    <row r="5464" spans="1:14" x14ac:dyDescent="0.25">
      <c r="A5464" s="2">
        <v>1</v>
      </c>
      <c r="B5464" s="2">
        <v>2016</v>
      </c>
      <c r="C5464" t="s">
        <v>417</v>
      </c>
      <c r="D5464" t="s">
        <v>204</v>
      </c>
      <c r="E5464" s="2">
        <v>1</v>
      </c>
      <c r="F5464" s="2">
        <v>0</v>
      </c>
      <c r="G5464" t="s">
        <v>418</v>
      </c>
      <c r="H5464" t="s">
        <v>342</v>
      </c>
      <c r="I5464" t="s">
        <v>19</v>
      </c>
      <c r="J5464" t="s">
        <v>112</v>
      </c>
      <c r="K5464" s="3"/>
      <c r="L5464" t="s">
        <v>61</v>
      </c>
      <c r="M5464" t="s">
        <v>113</v>
      </c>
    </row>
    <row r="5465" spans="1:14" x14ac:dyDescent="0.25">
      <c r="A5465" s="2">
        <v>1</v>
      </c>
      <c r="B5465" s="2">
        <v>2016</v>
      </c>
      <c r="C5465" t="s">
        <v>417</v>
      </c>
      <c r="D5465" t="s">
        <v>204</v>
      </c>
      <c r="E5465" s="2">
        <v>1</v>
      </c>
      <c r="F5465" s="2">
        <v>0</v>
      </c>
      <c r="G5465" t="s">
        <v>418</v>
      </c>
      <c r="H5465" t="s">
        <v>342</v>
      </c>
      <c r="I5465" t="s">
        <v>19</v>
      </c>
      <c r="J5465" t="s">
        <v>114</v>
      </c>
      <c r="K5465" s="3"/>
      <c r="L5465" t="s">
        <v>61</v>
      </c>
      <c r="M5465" t="s">
        <v>115</v>
      </c>
    </row>
    <row r="5466" spans="1:14" x14ac:dyDescent="0.25">
      <c r="A5466" s="2">
        <v>1</v>
      </c>
      <c r="B5466" s="2">
        <v>2016</v>
      </c>
      <c r="C5466" t="s">
        <v>417</v>
      </c>
      <c r="D5466" t="s">
        <v>204</v>
      </c>
      <c r="E5466" s="2">
        <v>1</v>
      </c>
      <c r="F5466" s="2">
        <v>0</v>
      </c>
      <c r="G5466" t="s">
        <v>418</v>
      </c>
      <c r="H5466" t="s">
        <v>342</v>
      </c>
      <c r="I5466" t="s">
        <v>19</v>
      </c>
      <c r="J5466" t="s">
        <v>116</v>
      </c>
      <c r="K5466" s="2">
        <v>2</v>
      </c>
      <c r="L5466" t="s">
        <v>65</v>
      </c>
      <c r="M5466" t="s">
        <v>117</v>
      </c>
      <c r="N5466" t="s">
        <v>186</v>
      </c>
    </row>
    <row r="5467" spans="1:14" x14ac:dyDescent="0.25">
      <c r="A5467" s="2">
        <v>1</v>
      </c>
      <c r="B5467" s="2">
        <v>2016</v>
      </c>
      <c r="C5467" t="s">
        <v>417</v>
      </c>
      <c r="D5467" t="s">
        <v>204</v>
      </c>
      <c r="E5467" s="2">
        <v>1</v>
      </c>
      <c r="F5467" s="2">
        <v>0</v>
      </c>
      <c r="G5467" t="s">
        <v>418</v>
      </c>
      <c r="H5467" t="s">
        <v>342</v>
      </c>
      <c r="I5467" t="s">
        <v>19</v>
      </c>
      <c r="J5467" t="s">
        <v>118</v>
      </c>
      <c r="K5467" s="2">
        <v>2</v>
      </c>
      <c r="L5467" t="s">
        <v>55</v>
      </c>
      <c r="M5467" t="s">
        <v>119</v>
      </c>
      <c r="N5467" t="s">
        <v>187</v>
      </c>
    </row>
    <row r="5468" spans="1:14" x14ac:dyDescent="0.25">
      <c r="A5468" s="2">
        <v>1</v>
      </c>
      <c r="B5468" s="2">
        <v>2016</v>
      </c>
      <c r="C5468" t="s">
        <v>417</v>
      </c>
      <c r="D5468" t="s">
        <v>204</v>
      </c>
      <c r="E5468" s="2">
        <v>1</v>
      </c>
      <c r="F5468" s="2">
        <v>0</v>
      </c>
      <c r="G5468" t="s">
        <v>418</v>
      </c>
      <c r="H5468" t="s">
        <v>342</v>
      </c>
      <c r="I5468" t="s">
        <v>19</v>
      </c>
      <c r="J5468" t="s">
        <v>120</v>
      </c>
      <c r="K5468" s="2">
        <v>1</v>
      </c>
      <c r="L5468" t="s">
        <v>65</v>
      </c>
      <c r="M5468" t="s">
        <v>121</v>
      </c>
      <c r="N5468" t="s">
        <v>230</v>
      </c>
    </row>
    <row r="5469" spans="1:14" x14ac:dyDescent="0.25">
      <c r="A5469" s="2">
        <v>1</v>
      </c>
      <c r="B5469" s="2">
        <v>2016</v>
      </c>
      <c r="C5469" t="s">
        <v>417</v>
      </c>
      <c r="D5469" t="s">
        <v>204</v>
      </c>
      <c r="E5469" s="2">
        <v>1</v>
      </c>
      <c r="F5469" s="2">
        <v>0</v>
      </c>
      <c r="G5469" t="s">
        <v>418</v>
      </c>
      <c r="H5469" t="s">
        <v>342</v>
      </c>
      <c r="I5469" t="s">
        <v>19</v>
      </c>
      <c r="J5469" t="s">
        <v>122</v>
      </c>
      <c r="K5469" s="2">
        <v>1</v>
      </c>
      <c r="L5469" t="s">
        <v>85</v>
      </c>
      <c r="M5469" t="s">
        <v>123</v>
      </c>
      <c r="N5469" t="s">
        <v>200</v>
      </c>
    </row>
    <row r="5470" spans="1:14" x14ac:dyDescent="0.25">
      <c r="A5470" s="2">
        <v>1</v>
      </c>
      <c r="B5470" s="2">
        <v>2016</v>
      </c>
      <c r="C5470" t="s">
        <v>417</v>
      </c>
      <c r="D5470" t="s">
        <v>204</v>
      </c>
      <c r="E5470" s="2">
        <v>1</v>
      </c>
      <c r="F5470" s="2">
        <v>0</v>
      </c>
      <c r="G5470" t="s">
        <v>418</v>
      </c>
      <c r="H5470" t="s">
        <v>342</v>
      </c>
      <c r="I5470" t="s">
        <v>19</v>
      </c>
      <c r="J5470" t="s">
        <v>124</v>
      </c>
      <c r="K5470" s="2">
        <v>2</v>
      </c>
      <c r="L5470" t="s">
        <v>85</v>
      </c>
      <c r="M5470" t="s">
        <v>125</v>
      </c>
      <c r="N5470" t="s">
        <v>176</v>
      </c>
    </row>
    <row r="5471" spans="1:14" x14ac:dyDescent="0.25">
      <c r="A5471" s="2">
        <v>1</v>
      </c>
      <c r="B5471" s="2">
        <v>2016</v>
      </c>
      <c r="C5471" t="s">
        <v>417</v>
      </c>
      <c r="D5471" t="s">
        <v>204</v>
      </c>
      <c r="E5471" s="2">
        <v>1</v>
      </c>
      <c r="F5471" s="2">
        <v>0</v>
      </c>
      <c r="G5471" t="s">
        <v>418</v>
      </c>
      <c r="H5471" t="s">
        <v>342</v>
      </c>
      <c r="I5471" t="s">
        <v>19</v>
      </c>
      <c r="J5471" t="s">
        <v>127</v>
      </c>
      <c r="K5471" s="2">
        <v>2</v>
      </c>
      <c r="L5471" t="s">
        <v>85</v>
      </c>
      <c r="M5471" t="s">
        <v>128</v>
      </c>
      <c r="N5471" t="s">
        <v>176</v>
      </c>
    </row>
    <row r="5472" spans="1:14" x14ac:dyDescent="0.25">
      <c r="A5472" s="2">
        <v>1</v>
      </c>
      <c r="B5472" s="2">
        <v>2016</v>
      </c>
      <c r="C5472" t="s">
        <v>417</v>
      </c>
      <c r="D5472" t="s">
        <v>204</v>
      </c>
      <c r="E5472" s="2">
        <v>1</v>
      </c>
      <c r="F5472" s="2">
        <v>0</v>
      </c>
      <c r="G5472" t="s">
        <v>418</v>
      </c>
      <c r="H5472" t="s">
        <v>342</v>
      </c>
      <c r="I5472" t="s">
        <v>19</v>
      </c>
      <c r="J5472" t="s">
        <v>129</v>
      </c>
      <c r="K5472" s="2">
        <v>2</v>
      </c>
      <c r="L5472" t="s">
        <v>85</v>
      </c>
      <c r="M5472" t="s">
        <v>130</v>
      </c>
      <c r="N5472" t="s">
        <v>176</v>
      </c>
    </row>
    <row r="5473" spans="1:14" x14ac:dyDescent="0.25">
      <c r="A5473" s="2">
        <v>1</v>
      </c>
      <c r="B5473" s="2">
        <v>2016</v>
      </c>
      <c r="C5473" t="s">
        <v>417</v>
      </c>
      <c r="D5473" t="s">
        <v>204</v>
      </c>
      <c r="E5473" s="2">
        <v>1</v>
      </c>
      <c r="F5473" s="2">
        <v>0</v>
      </c>
      <c r="G5473" t="s">
        <v>418</v>
      </c>
      <c r="H5473" t="s">
        <v>342</v>
      </c>
      <c r="I5473" t="s">
        <v>19</v>
      </c>
      <c r="J5473" t="s">
        <v>131</v>
      </c>
      <c r="K5473" s="2">
        <v>3</v>
      </c>
      <c r="L5473" t="s">
        <v>85</v>
      </c>
      <c r="M5473" t="s">
        <v>132</v>
      </c>
      <c r="N5473" t="s">
        <v>126</v>
      </c>
    </row>
    <row r="5474" spans="1:14" x14ac:dyDescent="0.25">
      <c r="A5474" s="2">
        <v>1</v>
      </c>
      <c r="B5474" s="2">
        <v>2016</v>
      </c>
      <c r="C5474" t="s">
        <v>417</v>
      </c>
      <c r="D5474" t="s">
        <v>204</v>
      </c>
      <c r="E5474" s="2">
        <v>1</v>
      </c>
      <c r="F5474" s="2">
        <v>0</v>
      </c>
      <c r="G5474" t="s">
        <v>418</v>
      </c>
      <c r="H5474" t="s">
        <v>342</v>
      </c>
      <c r="I5474" t="s">
        <v>19</v>
      </c>
      <c r="J5474" t="s">
        <v>133</v>
      </c>
      <c r="K5474" s="2">
        <v>1</v>
      </c>
      <c r="L5474" t="s">
        <v>52</v>
      </c>
      <c r="M5474" t="s">
        <v>134</v>
      </c>
      <c r="N5474" t="s">
        <v>177</v>
      </c>
    </row>
    <row r="5475" spans="1:14" x14ac:dyDescent="0.25">
      <c r="A5475" s="2">
        <v>1</v>
      </c>
      <c r="B5475" s="2">
        <v>2016</v>
      </c>
      <c r="C5475" t="s">
        <v>417</v>
      </c>
      <c r="D5475" t="s">
        <v>204</v>
      </c>
      <c r="E5475" s="2">
        <v>1</v>
      </c>
      <c r="F5475" s="2">
        <v>0</v>
      </c>
      <c r="G5475" t="s">
        <v>418</v>
      </c>
      <c r="H5475" t="s">
        <v>342</v>
      </c>
      <c r="I5475" t="s">
        <v>19</v>
      </c>
      <c r="J5475" t="s">
        <v>135</v>
      </c>
      <c r="K5475" s="2">
        <v>3</v>
      </c>
      <c r="L5475" t="s">
        <v>55</v>
      </c>
      <c r="M5475" t="s">
        <v>136</v>
      </c>
      <c r="N5475" t="s">
        <v>178</v>
      </c>
    </row>
    <row r="5476" spans="1:14" x14ac:dyDescent="0.25">
      <c r="A5476" s="2">
        <v>1</v>
      </c>
      <c r="B5476" s="2">
        <v>2016</v>
      </c>
      <c r="C5476" t="s">
        <v>417</v>
      </c>
      <c r="D5476" t="s">
        <v>204</v>
      </c>
      <c r="E5476" s="2">
        <v>1</v>
      </c>
      <c r="F5476" s="2">
        <v>0</v>
      </c>
      <c r="G5476" t="s">
        <v>418</v>
      </c>
      <c r="H5476" t="s">
        <v>342</v>
      </c>
      <c r="I5476" t="s">
        <v>19</v>
      </c>
      <c r="J5476" t="s">
        <v>137</v>
      </c>
      <c r="K5476" s="2">
        <v>3</v>
      </c>
      <c r="L5476" t="s">
        <v>55</v>
      </c>
      <c r="M5476" t="s">
        <v>138</v>
      </c>
      <c r="N5476" t="s">
        <v>178</v>
      </c>
    </row>
    <row r="5477" spans="1:14" x14ac:dyDescent="0.25">
      <c r="A5477" s="2">
        <v>1</v>
      </c>
      <c r="B5477" s="2">
        <v>2016</v>
      </c>
      <c r="C5477" t="s">
        <v>417</v>
      </c>
      <c r="D5477" t="s">
        <v>204</v>
      </c>
      <c r="E5477" s="2">
        <v>1</v>
      </c>
      <c r="F5477" s="2">
        <v>0</v>
      </c>
      <c r="G5477" t="s">
        <v>418</v>
      </c>
      <c r="H5477" t="s">
        <v>342</v>
      </c>
      <c r="I5477" t="s">
        <v>19</v>
      </c>
      <c r="J5477" t="s">
        <v>139</v>
      </c>
      <c r="K5477" s="2">
        <v>3</v>
      </c>
      <c r="L5477" t="s">
        <v>85</v>
      </c>
      <c r="M5477" t="s">
        <v>140</v>
      </c>
      <c r="N5477" t="s">
        <v>126</v>
      </c>
    </row>
    <row r="5478" spans="1:14" x14ac:dyDescent="0.25">
      <c r="A5478" s="2">
        <v>1</v>
      </c>
      <c r="B5478" s="2">
        <v>2016</v>
      </c>
      <c r="C5478" t="s">
        <v>417</v>
      </c>
      <c r="D5478" t="s">
        <v>204</v>
      </c>
      <c r="E5478" s="2">
        <v>1</v>
      </c>
      <c r="F5478" s="2">
        <v>0</v>
      </c>
      <c r="G5478" t="s">
        <v>418</v>
      </c>
      <c r="H5478" t="s">
        <v>342</v>
      </c>
      <c r="I5478" t="s">
        <v>19</v>
      </c>
      <c r="J5478" t="s">
        <v>141</v>
      </c>
      <c r="K5478" s="2">
        <v>5</v>
      </c>
      <c r="L5478" t="s">
        <v>85</v>
      </c>
      <c r="M5478" t="s">
        <v>142</v>
      </c>
      <c r="N5478" t="s">
        <v>185</v>
      </c>
    </row>
    <row r="5479" spans="1:14" x14ac:dyDescent="0.25">
      <c r="A5479" s="2">
        <v>1</v>
      </c>
      <c r="B5479" s="2">
        <v>2016</v>
      </c>
      <c r="C5479" t="s">
        <v>417</v>
      </c>
      <c r="D5479" t="s">
        <v>204</v>
      </c>
      <c r="E5479" s="2">
        <v>1</v>
      </c>
      <c r="F5479" s="2">
        <v>0</v>
      </c>
      <c r="G5479" t="s">
        <v>418</v>
      </c>
      <c r="H5479" t="s">
        <v>342</v>
      </c>
      <c r="I5479" t="s">
        <v>19</v>
      </c>
      <c r="J5479" t="s">
        <v>143</v>
      </c>
      <c r="K5479" s="2">
        <v>3</v>
      </c>
      <c r="L5479" t="s">
        <v>85</v>
      </c>
      <c r="M5479" t="s">
        <v>144</v>
      </c>
      <c r="N5479" t="s">
        <v>126</v>
      </c>
    </row>
    <row r="5480" spans="1:14" x14ac:dyDescent="0.25">
      <c r="A5480" s="2">
        <v>1</v>
      </c>
      <c r="B5480" s="2">
        <v>2016</v>
      </c>
      <c r="C5480" t="s">
        <v>417</v>
      </c>
      <c r="D5480" t="s">
        <v>204</v>
      </c>
      <c r="E5480" s="2">
        <v>1</v>
      </c>
      <c r="F5480" s="2">
        <v>0</v>
      </c>
      <c r="G5480" t="s">
        <v>418</v>
      </c>
      <c r="H5480" t="s">
        <v>342</v>
      </c>
      <c r="I5480" t="s">
        <v>19</v>
      </c>
      <c r="J5480" t="s">
        <v>145</v>
      </c>
      <c r="K5480" s="2">
        <v>3</v>
      </c>
      <c r="L5480" t="s">
        <v>55</v>
      </c>
      <c r="M5480" t="s">
        <v>146</v>
      </c>
      <c r="N5480" t="s">
        <v>178</v>
      </c>
    </row>
    <row r="5481" spans="1:14" x14ac:dyDescent="0.25">
      <c r="A5481" s="2">
        <v>1</v>
      </c>
      <c r="B5481" s="2">
        <v>2016</v>
      </c>
      <c r="C5481" t="s">
        <v>417</v>
      </c>
      <c r="D5481" t="s">
        <v>204</v>
      </c>
      <c r="E5481" s="2">
        <v>1</v>
      </c>
      <c r="F5481" s="2">
        <v>0</v>
      </c>
      <c r="G5481" t="s">
        <v>418</v>
      </c>
      <c r="H5481" t="s">
        <v>342</v>
      </c>
      <c r="I5481" t="s">
        <v>19</v>
      </c>
      <c r="J5481" t="s">
        <v>147</v>
      </c>
      <c r="K5481" s="2">
        <v>3</v>
      </c>
      <c r="L5481" t="s">
        <v>55</v>
      </c>
      <c r="M5481" t="s">
        <v>148</v>
      </c>
      <c r="N5481" t="s">
        <v>178</v>
      </c>
    </row>
    <row r="5482" spans="1:14" x14ac:dyDescent="0.25">
      <c r="A5482" s="2">
        <v>1</v>
      </c>
      <c r="B5482" s="2">
        <v>2016</v>
      </c>
      <c r="C5482" t="s">
        <v>417</v>
      </c>
      <c r="D5482" t="s">
        <v>204</v>
      </c>
      <c r="E5482" s="2">
        <v>1</v>
      </c>
      <c r="F5482" s="2">
        <v>0</v>
      </c>
      <c r="G5482" t="s">
        <v>418</v>
      </c>
      <c r="H5482" t="s">
        <v>342</v>
      </c>
      <c r="I5482" t="s">
        <v>19</v>
      </c>
      <c r="J5482" t="s">
        <v>149</v>
      </c>
      <c r="K5482" s="2">
        <v>3</v>
      </c>
      <c r="L5482" t="s">
        <v>55</v>
      </c>
      <c r="M5482" t="s">
        <v>150</v>
      </c>
      <c r="N5482" t="s">
        <v>178</v>
      </c>
    </row>
    <row r="5483" spans="1:14" x14ac:dyDescent="0.25">
      <c r="A5483" s="2">
        <v>1</v>
      </c>
      <c r="B5483" s="2">
        <v>2016</v>
      </c>
      <c r="C5483" t="s">
        <v>417</v>
      </c>
      <c r="D5483" t="s">
        <v>204</v>
      </c>
      <c r="E5483" s="2">
        <v>1</v>
      </c>
      <c r="F5483" s="2">
        <v>0</v>
      </c>
      <c r="G5483" t="s">
        <v>418</v>
      </c>
      <c r="H5483" t="s">
        <v>342</v>
      </c>
      <c r="I5483" t="s">
        <v>19</v>
      </c>
      <c r="J5483" t="s">
        <v>151</v>
      </c>
      <c r="K5483" s="2">
        <v>11</v>
      </c>
      <c r="L5483" t="s">
        <v>52</v>
      </c>
      <c r="M5483" t="s">
        <v>152</v>
      </c>
      <c r="N5483" t="s">
        <v>357</v>
      </c>
    </row>
    <row r="5484" spans="1:14" x14ac:dyDescent="0.25">
      <c r="A5484" s="2">
        <v>1</v>
      </c>
      <c r="B5484" s="2">
        <v>2016</v>
      </c>
      <c r="C5484" t="s">
        <v>417</v>
      </c>
      <c r="D5484" t="s">
        <v>204</v>
      </c>
      <c r="E5484" s="2">
        <v>1</v>
      </c>
      <c r="F5484" s="2">
        <v>0</v>
      </c>
      <c r="G5484" t="s">
        <v>418</v>
      </c>
      <c r="H5484" t="s">
        <v>342</v>
      </c>
      <c r="I5484" t="s">
        <v>19</v>
      </c>
      <c r="J5484" t="s">
        <v>153</v>
      </c>
      <c r="K5484" s="2">
        <v>5</v>
      </c>
      <c r="L5484" t="s">
        <v>75</v>
      </c>
      <c r="M5484" t="s">
        <v>154</v>
      </c>
      <c r="N5484" t="s">
        <v>201</v>
      </c>
    </row>
    <row r="5485" spans="1:14" x14ac:dyDescent="0.25">
      <c r="A5485" s="2">
        <v>1</v>
      </c>
      <c r="B5485" s="2">
        <v>2016</v>
      </c>
      <c r="C5485" t="s">
        <v>417</v>
      </c>
      <c r="D5485" t="s">
        <v>204</v>
      </c>
      <c r="E5485" s="2">
        <v>1</v>
      </c>
      <c r="F5485" s="2">
        <v>0</v>
      </c>
      <c r="G5485" t="s">
        <v>418</v>
      </c>
      <c r="H5485" t="s">
        <v>342</v>
      </c>
      <c r="I5485" t="s">
        <v>19</v>
      </c>
      <c r="J5485" t="s">
        <v>156</v>
      </c>
      <c r="K5485" s="2">
        <v>1</v>
      </c>
      <c r="L5485" t="s">
        <v>75</v>
      </c>
      <c r="M5485" t="s">
        <v>157</v>
      </c>
      <c r="N5485" t="s">
        <v>158</v>
      </c>
    </row>
    <row r="5486" spans="1:14" x14ac:dyDescent="0.25">
      <c r="A5486" s="2">
        <v>1</v>
      </c>
      <c r="B5486" s="2">
        <v>2016</v>
      </c>
      <c r="C5486" t="s">
        <v>417</v>
      </c>
      <c r="D5486" t="s">
        <v>204</v>
      </c>
      <c r="E5486" s="2">
        <v>1</v>
      </c>
      <c r="F5486" s="2">
        <v>0</v>
      </c>
      <c r="G5486" t="s">
        <v>418</v>
      </c>
      <c r="H5486" t="s">
        <v>342</v>
      </c>
      <c r="I5486" t="s">
        <v>19</v>
      </c>
      <c r="J5486" t="s">
        <v>159</v>
      </c>
      <c r="K5486" s="3"/>
      <c r="L5486" t="s">
        <v>52</v>
      </c>
      <c r="M5486" t="s">
        <v>160</v>
      </c>
    </row>
    <row r="5487" spans="1:14" x14ac:dyDescent="0.25">
      <c r="A5487" s="2">
        <v>1</v>
      </c>
      <c r="B5487" s="2">
        <v>2016</v>
      </c>
      <c r="C5487" t="s">
        <v>417</v>
      </c>
      <c r="D5487" t="s">
        <v>204</v>
      </c>
      <c r="E5487" s="2">
        <v>1</v>
      </c>
      <c r="F5487" s="2">
        <v>0</v>
      </c>
      <c r="G5487" t="s">
        <v>418</v>
      </c>
      <c r="H5487" t="s">
        <v>342</v>
      </c>
      <c r="I5487" t="s">
        <v>19</v>
      </c>
      <c r="J5487" t="s">
        <v>161</v>
      </c>
      <c r="K5487" s="3"/>
      <c r="L5487" t="s">
        <v>52</v>
      </c>
      <c r="M5487" t="s">
        <v>162</v>
      </c>
    </row>
    <row r="5488" spans="1:14" x14ac:dyDescent="0.25">
      <c r="A5488" s="2">
        <v>1</v>
      </c>
      <c r="B5488" s="2">
        <v>2016</v>
      </c>
      <c r="C5488" t="s">
        <v>417</v>
      </c>
      <c r="D5488" t="s">
        <v>204</v>
      </c>
      <c r="E5488" s="2">
        <v>1</v>
      </c>
      <c r="F5488" s="2">
        <v>0</v>
      </c>
      <c r="G5488" t="s">
        <v>418</v>
      </c>
      <c r="H5488" t="s">
        <v>342</v>
      </c>
      <c r="I5488" t="s">
        <v>19</v>
      </c>
      <c r="J5488" t="s">
        <v>163</v>
      </c>
      <c r="K5488" s="2">
        <v>3</v>
      </c>
      <c r="L5488" t="s">
        <v>52</v>
      </c>
      <c r="M5488" t="s">
        <v>164</v>
      </c>
      <c r="N5488" t="s">
        <v>63</v>
      </c>
    </row>
    <row r="5489" spans="1:14" x14ac:dyDescent="0.25">
      <c r="A5489" s="2">
        <v>1</v>
      </c>
      <c r="B5489" s="2">
        <v>2016</v>
      </c>
      <c r="C5489" t="s">
        <v>417</v>
      </c>
      <c r="D5489" t="s">
        <v>204</v>
      </c>
      <c r="E5489" s="2">
        <v>1</v>
      </c>
      <c r="F5489" s="2">
        <v>0</v>
      </c>
      <c r="G5489" t="s">
        <v>418</v>
      </c>
      <c r="H5489" t="s">
        <v>342</v>
      </c>
      <c r="I5489" t="s">
        <v>19</v>
      </c>
      <c r="J5489" t="s">
        <v>166</v>
      </c>
      <c r="K5489" s="2">
        <v>3</v>
      </c>
      <c r="L5489" t="s">
        <v>55</v>
      </c>
      <c r="M5489" t="s">
        <v>167</v>
      </c>
      <c r="N5489" t="s">
        <v>178</v>
      </c>
    </row>
    <row r="5490" spans="1:14" x14ac:dyDescent="0.25">
      <c r="A5490" s="2">
        <v>1</v>
      </c>
      <c r="B5490" s="2">
        <v>2016</v>
      </c>
      <c r="C5490" t="s">
        <v>419</v>
      </c>
      <c r="D5490" t="s">
        <v>48</v>
      </c>
      <c r="E5490" s="2">
        <v>0</v>
      </c>
      <c r="F5490" s="2">
        <v>0</v>
      </c>
      <c r="G5490" t="s">
        <v>420</v>
      </c>
      <c r="H5490" t="s">
        <v>273</v>
      </c>
      <c r="I5490" t="s">
        <v>21</v>
      </c>
      <c r="J5490" t="s">
        <v>51</v>
      </c>
      <c r="K5490" s="3"/>
      <c r="L5490" t="s">
        <v>52</v>
      </c>
      <c r="M5490" t="s">
        <v>53</v>
      </c>
    </row>
    <row r="5491" spans="1:14" x14ac:dyDescent="0.25">
      <c r="A5491" s="2">
        <v>1</v>
      </c>
      <c r="B5491" s="2">
        <v>2016</v>
      </c>
      <c r="C5491" t="s">
        <v>419</v>
      </c>
      <c r="D5491" t="s">
        <v>48</v>
      </c>
      <c r="E5491" s="2">
        <v>0</v>
      </c>
      <c r="F5491" s="2">
        <v>0</v>
      </c>
      <c r="G5491" t="s">
        <v>420</v>
      </c>
      <c r="H5491" t="s">
        <v>273</v>
      </c>
      <c r="I5491" t="s">
        <v>21</v>
      </c>
      <c r="J5491" t="s">
        <v>54</v>
      </c>
      <c r="K5491" s="2">
        <v>4</v>
      </c>
      <c r="L5491" t="s">
        <v>55</v>
      </c>
      <c r="M5491" t="s">
        <v>56</v>
      </c>
      <c r="N5491" t="s">
        <v>57</v>
      </c>
    </row>
    <row r="5492" spans="1:14" x14ac:dyDescent="0.25">
      <c r="A5492" s="2">
        <v>1</v>
      </c>
      <c r="B5492" s="2">
        <v>2016</v>
      </c>
      <c r="C5492" t="s">
        <v>419</v>
      </c>
      <c r="D5492" t="s">
        <v>48</v>
      </c>
      <c r="E5492" s="2">
        <v>0</v>
      </c>
      <c r="F5492" s="2">
        <v>0</v>
      </c>
      <c r="G5492" t="s">
        <v>420</v>
      </c>
      <c r="H5492" t="s">
        <v>273</v>
      </c>
      <c r="I5492" t="s">
        <v>21</v>
      </c>
      <c r="J5492" t="s">
        <v>58</v>
      </c>
      <c r="K5492" s="2">
        <v>4</v>
      </c>
      <c r="L5492" t="s">
        <v>55</v>
      </c>
      <c r="M5492" t="s">
        <v>59</v>
      </c>
      <c r="N5492" t="s">
        <v>57</v>
      </c>
    </row>
    <row r="5493" spans="1:14" x14ac:dyDescent="0.25">
      <c r="A5493" s="2">
        <v>1</v>
      </c>
      <c r="B5493" s="2">
        <v>2016</v>
      </c>
      <c r="C5493" t="s">
        <v>419</v>
      </c>
      <c r="D5493" t="s">
        <v>48</v>
      </c>
      <c r="E5493" s="2">
        <v>0</v>
      </c>
      <c r="F5493" s="2">
        <v>0</v>
      </c>
      <c r="G5493" t="s">
        <v>420</v>
      </c>
      <c r="H5493" t="s">
        <v>273</v>
      </c>
      <c r="I5493" t="s">
        <v>21</v>
      </c>
      <c r="J5493" t="s">
        <v>60</v>
      </c>
      <c r="K5493" s="2">
        <v>2</v>
      </c>
      <c r="L5493" t="s">
        <v>61</v>
      </c>
      <c r="M5493" t="s">
        <v>62</v>
      </c>
      <c r="N5493" t="s">
        <v>63</v>
      </c>
    </row>
    <row r="5494" spans="1:14" x14ac:dyDescent="0.25">
      <c r="A5494" s="2">
        <v>1</v>
      </c>
      <c r="B5494" s="2">
        <v>2016</v>
      </c>
      <c r="C5494" t="s">
        <v>419</v>
      </c>
      <c r="D5494" t="s">
        <v>48</v>
      </c>
      <c r="E5494" s="2">
        <v>0</v>
      </c>
      <c r="F5494" s="2">
        <v>0</v>
      </c>
      <c r="G5494" t="s">
        <v>420</v>
      </c>
      <c r="H5494" t="s">
        <v>273</v>
      </c>
      <c r="I5494" t="s">
        <v>21</v>
      </c>
      <c r="J5494" t="s">
        <v>64</v>
      </c>
      <c r="K5494" s="2">
        <v>3</v>
      </c>
      <c r="L5494" t="s">
        <v>65</v>
      </c>
      <c r="M5494" t="s">
        <v>66</v>
      </c>
      <c r="N5494" t="s">
        <v>67</v>
      </c>
    </row>
    <row r="5495" spans="1:14" x14ac:dyDescent="0.25">
      <c r="A5495" s="2">
        <v>1</v>
      </c>
      <c r="B5495" s="2">
        <v>2016</v>
      </c>
      <c r="C5495" t="s">
        <v>419</v>
      </c>
      <c r="D5495" t="s">
        <v>48</v>
      </c>
      <c r="E5495" s="2">
        <v>0</v>
      </c>
      <c r="F5495" s="2">
        <v>0</v>
      </c>
      <c r="G5495" t="s">
        <v>420</v>
      </c>
      <c r="H5495" t="s">
        <v>273</v>
      </c>
      <c r="I5495" t="s">
        <v>21</v>
      </c>
      <c r="J5495" t="s">
        <v>68</v>
      </c>
      <c r="K5495" s="2">
        <v>3</v>
      </c>
      <c r="L5495" t="s">
        <v>65</v>
      </c>
      <c r="M5495" t="s">
        <v>69</v>
      </c>
      <c r="N5495" t="s">
        <v>67</v>
      </c>
    </row>
    <row r="5496" spans="1:14" x14ac:dyDescent="0.25">
      <c r="A5496" s="2">
        <v>1</v>
      </c>
      <c r="B5496" s="2">
        <v>2016</v>
      </c>
      <c r="C5496" t="s">
        <v>419</v>
      </c>
      <c r="D5496" t="s">
        <v>48</v>
      </c>
      <c r="E5496" s="2">
        <v>0</v>
      </c>
      <c r="F5496" s="2">
        <v>0</v>
      </c>
      <c r="G5496" t="s">
        <v>420</v>
      </c>
      <c r="H5496" t="s">
        <v>273</v>
      </c>
      <c r="I5496" t="s">
        <v>21</v>
      </c>
      <c r="J5496" t="s">
        <v>70</v>
      </c>
      <c r="K5496" s="2">
        <v>1</v>
      </c>
      <c r="L5496" t="s">
        <v>65</v>
      </c>
      <c r="M5496" t="s">
        <v>71</v>
      </c>
      <c r="N5496" t="s">
        <v>230</v>
      </c>
    </row>
    <row r="5497" spans="1:14" x14ac:dyDescent="0.25">
      <c r="A5497" s="2">
        <v>1</v>
      </c>
      <c r="B5497" s="2">
        <v>2016</v>
      </c>
      <c r="C5497" t="s">
        <v>419</v>
      </c>
      <c r="D5497" t="s">
        <v>48</v>
      </c>
      <c r="E5497" s="2">
        <v>0</v>
      </c>
      <c r="F5497" s="2">
        <v>0</v>
      </c>
      <c r="G5497" t="s">
        <v>420</v>
      </c>
      <c r="H5497" t="s">
        <v>273</v>
      </c>
      <c r="I5497" t="s">
        <v>21</v>
      </c>
      <c r="J5497" t="s">
        <v>72</v>
      </c>
      <c r="K5497" s="3"/>
      <c r="L5497" t="s">
        <v>52</v>
      </c>
      <c r="M5497" t="s">
        <v>73</v>
      </c>
    </row>
    <row r="5498" spans="1:14" x14ac:dyDescent="0.25">
      <c r="A5498" s="2">
        <v>1</v>
      </c>
      <c r="B5498" s="2">
        <v>2016</v>
      </c>
      <c r="C5498" t="s">
        <v>419</v>
      </c>
      <c r="D5498" t="s">
        <v>48</v>
      </c>
      <c r="E5498" s="2">
        <v>0</v>
      </c>
      <c r="F5498" s="2">
        <v>0</v>
      </c>
      <c r="G5498" t="s">
        <v>420</v>
      </c>
      <c r="H5498" t="s">
        <v>273</v>
      </c>
      <c r="I5498" t="s">
        <v>21</v>
      </c>
      <c r="J5498" t="s">
        <v>74</v>
      </c>
      <c r="K5498" s="2">
        <v>3</v>
      </c>
      <c r="L5498" t="s">
        <v>75</v>
      </c>
      <c r="M5498" t="s">
        <v>76</v>
      </c>
      <c r="N5498" t="s">
        <v>221</v>
      </c>
    </row>
    <row r="5499" spans="1:14" x14ac:dyDescent="0.25">
      <c r="A5499" s="2">
        <v>1</v>
      </c>
      <c r="B5499" s="2">
        <v>2016</v>
      </c>
      <c r="C5499" t="s">
        <v>419</v>
      </c>
      <c r="D5499" t="s">
        <v>48</v>
      </c>
      <c r="E5499" s="2">
        <v>0</v>
      </c>
      <c r="F5499" s="2">
        <v>0</v>
      </c>
      <c r="G5499" t="s">
        <v>420</v>
      </c>
      <c r="H5499" t="s">
        <v>273</v>
      </c>
      <c r="I5499" t="s">
        <v>21</v>
      </c>
      <c r="J5499" t="s">
        <v>78</v>
      </c>
      <c r="K5499" s="2">
        <v>1</v>
      </c>
      <c r="L5499" t="s">
        <v>75</v>
      </c>
      <c r="M5499" t="s">
        <v>79</v>
      </c>
      <c r="N5499" t="s">
        <v>80</v>
      </c>
    </row>
    <row r="5500" spans="1:14" x14ac:dyDescent="0.25">
      <c r="A5500" s="2">
        <v>1</v>
      </c>
      <c r="B5500" s="2">
        <v>2016</v>
      </c>
      <c r="C5500" t="s">
        <v>419</v>
      </c>
      <c r="D5500" t="s">
        <v>48</v>
      </c>
      <c r="E5500" s="2">
        <v>0</v>
      </c>
      <c r="F5500" s="2">
        <v>0</v>
      </c>
      <c r="G5500" t="s">
        <v>420</v>
      </c>
      <c r="H5500" t="s">
        <v>273</v>
      </c>
      <c r="I5500" t="s">
        <v>21</v>
      </c>
      <c r="J5500" t="s">
        <v>81</v>
      </c>
      <c r="K5500" s="2">
        <v>1</v>
      </c>
      <c r="L5500" t="s">
        <v>75</v>
      </c>
      <c r="M5500" t="s">
        <v>82</v>
      </c>
      <c r="N5500" t="s">
        <v>83</v>
      </c>
    </row>
    <row r="5501" spans="1:14" x14ac:dyDescent="0.25">
      <c r="A5501" s="2">
        <v>1</v>
      </c>
      <c r="B5501" s="2">
        <v>2016</v>
      </c>
      <c r="C5501" t="s">
        <v>419</v>
      </c>
      <c r="D5501" t="s">
        <v>48</v>
      </c>
      <c r="E5501" s="2">
        <v>0</v>
      </c>
      <c r="F5501" s="2">
        <v>0</v>
      </c>
      <c r="G5501" t="s">
        <v>420</v>
      </c>
      <c r="H5501" t="s">
        <v>273</v>
      </c>
      <c r="I5501" t="s">
        <v>21</v>
      </c>
      <c r="J5501" t="s">
        <v>84</v>
      </c>
      <c r="K5501" s="2">
        <v>4</v>
      </c>
      <c r="L5501" t="s">
        <v>85</v>
      </c>
      <c r="M5501" t="s">
        <v>86</v>
      </c>
      <c r="N5501" t="s">
        <v>87</v>
      </c>
    </row>
    <row r="5502" spans="1:14" x14ac:dyDescent="0.25">
      <c r="A5502" s="2">
        <v>1</v>
      </c>
      <c r="B5502" s="2">
        <v>2016</v>
      </c>
      <c r="C5502" t="s">
        <v>419</v>
      </c>
      <c r="D5502" t="s">
        <v>48</v>
      </c>
      <c r="E5502" s="2">
        <v>0</v>
      </c>
      <c r="F5502" s="2">
        <v>0</v>
      </c>
      <c r="G5502" t="s">
        <v>420</v>
      </c>
      <c r="H5502" t="s">
        <v>273</v>
      </c>
      <c r="I5502" t="s">
        <v>21</v>
      </c>
      <c r="J5502" t="s">
        <v>88</v>
      </c>
      <c r="K5502" s="2">
        <v>4</v>
      </c>
      <c r="L5502" t="s">
        <v>85</v>
      </c>
      <c r="M5502" t="s">
        <v>89</v>
      </c>
      <c r="N5502" t="s">
        <v>87</v>
      </c>
    </row>
    <row r="5503" spans="1:14" x14ac:dyDescent="0.25">
      <c r="A5503" s="2">
        <v>1</v>
      </c>
      <c r="B5503" s="2">
        <v>2016</v>
      </c>
      <c r="C5503" t="s">
        <v>419</v>
      </c>
      <c r="D5503" t="s">
        <v>48</v>
      </c>
      <c r="E5503" s="2">
        <v>0</v>
      </c>
      <c r="F5503" s="2">
        <v>0</v>
      </c>
      <c r="G5503" t="s">
        <v>420</v>
      </c>
      <c r="H5503" t="s">
        <v>273</v>
      </c>
      <c r="I5503" t="s">
        <v>21</v>
      </c>
      <c r="J5503" t="s">
        <v>90</v>
      </c>
      <c r="K5503" s="2">
        <v>1</v>
      </c>
      <c r="L5503" t="s">
        <v>75</v>
      </c>
      <c r="M5503" t="s">
        <v>91</v>
      </c>
      <c r="N5503" t="s">
        <v>200</v>
      </c>
    </row>
    <row r="5504" spans="1:14" x14ac:dyDescent="0.25">
      <c r="A5504" s="2">
        <v>1</v>
      </c>
      <c r="B5504" s="2">
        <v>2016</v>
      </c>
      <c r="C5504" t="s">
        <v>419</v>
      </c>
      <c r="D5504" t="s">
        <v>48</v>
      </c>
      <c r="E5504" s="2">
        <v>0</v>
      </c>
      <c r="F5504" s="2">
        <v>0</v>
      </c>
      <c r="G5504" t="s">
        <v>420</v>
      </c>
      <c r="H5504" t="s">
        <v>273</v>
      </c>
      <c r="I5504" t="s">
        <v>21</v>
      </c>
      <c r="J5504" t="s">
        <v>93</v>
      </c>
      <c r="K5504" s="2">
        <v>1</v>
      </c>
      <c r="L5504" t="s">
        <v>75</v>
      </c>
      <c r="M5504" t="s">
        <v>94</v>
      </c>
      <c r="N5504" t="s">
        <v>200</v>
      </c>
    </row>
    <row r="5505" spans="1:14" x14ac:dyDescent="0.25">
      <c r="A5505" s="2">
        <v>1</v>
      </c>
      <c r="B5505" s="2">
        <v>2016</v>
      </c>
      <c r="C5505" t="s">
        <v>419</v>
      </c>
      <c r="D5505" t="s">
        <v>48</v>
      </c>
      <c r="E5505" s="2">
        <v>0</v>
      </c>
      <c r="F5505" s="2">
        <v>0</v>
      </c>
      <c r="G5505" t="s">
        <v>420</v>
      </c>
      <c r="H5505" t="s">
        <v>273</v>
      </c>
      <c r="I5505" t="s">
        <v>21</v>
      </c>
      <c r="J5505" t="s">
        <v>96</v>
      </c>
      <c r="K5505" s="2">
        <v>1</v>
      </c>
      <c r="L5505" t="s">
        <v>75</v>
      </c>
      <c r="M5505" t="s">
        <v>97</v>
      </c>
    </row>
    <row r="5506" spans="1:14" x14ac:dyDescent="0.25">
      <c r="A5506" s="2">
        <v>1</v>
      </c>
      <c r="B5506" s="2">
        <v>2016</v>
      </c>
      <c r="C5506" t="s">
        <v>419</v>
      </c>
      <c r="D5506" t="s">
        <v>48</v>
      </c>
      <c r="E5506" s="2">
        <v>0</v>
      </c>
      <c r="F5506" s="2">
        <v>0</v>
      </c>
      <c r="G5506" t="s">
        <v>420</v>
      </c>
      <c r="H5506" t="s">
        <v>273</v>
      </c>
      <c r="I5506" t="s">
        <v>21</v>
      </c>
      <c r="J5506" t="s">
        <v>98</v>
      </c>
      <c r="K5506" s="2">
        <v>4</v>
      </c>
      <c r="L5506" t="s">
        <v>85</v>
      </c>
      <c r="M5506" t="s">
        <v>99</v>
      </c>
      <c r="N5506" t="s">
        <v>87</v>
      </c>
    </row>
    <row r="5507" spans="1:14" x14ac:dyDescent="0.25">
      <c r="A5507" s="2">
        <v>1</v>
      </c>
      <c r="B5507" s="2">
        <v>2016</v>
      </c>
      <c r="C5507" t="s">
        <v>419</v>
      </c>
      <c r="D5507" t="s">
        <v>48</v>
      </c>
      <c r="E5507" s="2">
        <v>0</v>
      </c>
      <c r="F5507" s="2">
        <v>0</v>
      </c>
      <c r="G5507" t="s">
        <v>420</v>
      </c>
      <c r="H5507" t="s">
        <v>273</v>
      </c>
      <c r="I5507" t="s">
        <v>21</v>
      </c>
      <c r="J5507" t="s">
        <v>100</v>
      </c>
      <c r="K5507" s="3"/>
      <c r="L5507" t="s">
        <v>61</v>
      </c>
      <c r="M5507" t="s">
        <v>101</v>
      </c>
    </row>
    <row r="5508" spans="1:14" x14ac:dyDescent="0.25">
      <c r="A5508" s="2">
        <v>1</v>
      </c>
      <c r="B5508" s="2">
        <v>2016</v>
      </c>
      <c r="C5508" t="s">
        <v>419</v>
      </c>
      <c r="D5508" t="s">
        <v>48</v>
      </c>
      <c r="E5508" s="2">
        <v>0</v>
      </c>
      <c r="F5508" s="2">
        <v>0</v>
      </c>
      <c r="G5508" t="s">
        <v>420</v>
      </c>
      <c r="H5508" t="s">
        <v>273</v>
      </c>
      <c r="I5508" t="s">
        <v>21</v>
      </c>
      <c r="J5508" t="s">
        <v>102</v>
      </c>
      <c r="K5508" s="3"/>
      <c r="L5508" t="s">
        <v>61</v>
      </c>
      <c r="M5508" t="s">
        <v>103</v>
      </c>
    </row>
    <row r="5509" spans="1:14" x14ac:dyDescent="0.25">
      <c r="A5509" s="2">
        <v>1</v>
      </c>
      <c r="B5509" s="2">
        <v>2016</v>
      </c>
      <c r="C5509" t="s">
        <v>419</v>
      </c>
      <c r="D5509" t="s">
        <v>48</v>
      </c>
      <c r="E5509" s="2">
        <v>0</v>
      </c>
      <c r="F5509" s="2">
        <v>0</v>
      </c>
      <c r="G5509" t="s">
        <v>420</v>
      </c>
      <c r="H5509" t="s">
        <v>273</v>
      </c>
      <c r="I5509" t="s">
        <v>21</v>
      </c>
      <c r="J5509" t="s">
        <v>104</v>
      </c>
      <c r="K5509" s="3"/>
      <c r="L5509" t="s">
        <v>61</v>
      </c>
      <c r="M5509" t="s">
        <v>105</v>
      </c>
    </row>
    <row r="5510" spans="1:14" x14ac:dyDescent="0.25">
      <c r="A5510" s="2">
        <v>1</v>
      </c>
      <c r="B5510" s="2">
        <v>2016</v>
      </c>
      <c r="C5510" t="s">
        <v>419</v>
      </c>
      <c r="D5510" t="s">
        <v>48</v>
      </c>
      <c r="E5510" s="2">
        <v>0</v>
      </c>
      <c r="F5510" s="2">
        <v>0</v>
      </c>
      <c r="G5510" t="s">
        <v>420</v>
      </c>
      <c r="H5510" t="s">
        <v>273</v>
      </c>
      <c r="I5510" t="s">
        <v>21</v>
      </c>
      <c r="J5510" t="s">
        <v>106</v>
      </c>
      <c r="K5510" s="3"/>
      <c r="L5510" t="s">
        <v>61</v>
      </c>
      <c r="M5510" t="s">
        <v>107</v>
      </c>
    </row>
    <row r="5511" spans="1:14" x14ac:dyDescent="0.25">
      <c r="A5511" s="2">
        <v>1</v>
      </c>
      <c r="B5511" s="2">
        <v>2016</v>
      </c>
      <c r="C5511" t="s">
        <v>419</v>
      </c>
      <c r="D5511" t="s">
        <v>48</v>
      </c>
      <c r="E5511" s="2">
        <v>0</v>
      </c>
      <c r="F5511" s="2">
        <v>0</v>
      </c>
      <c r="G5511" t="s">
        <v>420</v>
      </c>
      <c r="H5511" t="s">
        <v>273</v>
      </c>
      <c r="I5511" t="s">
        <v>21</v>
      </c>
      <c r="J5511" t="s">
        <v>108</v>
      </c>
      <c r="K5511" s="3"/>
      <c r="L5511" t="s">
        <v>61</v>
      </c>
      <c r="M5511" t="s">
        <v>109</v>
      </c>
    </row>
    <row r="5512" spans="1:14" x14ac:dyDescent="0.25">
      <c r="A5512" s="2">
        <v>1</v>
      </c>
      <c r="B5512" s="2">
        <v>2016</v>
      </c>
      <c r="C5512" t="s">
        <v>419</v>
      </c>
      <c r="D5512" t="s">
        <v>48</v>
      </c>
      <c r="E5512" s="2">
        <v>0</v>
      </c>
      <c r="F5512" s="2">
        <v>0</v>
      </c>
      <c r="G5512" t="s">
        <v>420</v>
      </c>
      <c r="H5512" t="s">
        <v>273</v>
      </c>
      <c r="I5512" t="s">
        <v>21</v>
      </c>
      <c r="J5512" t="s">
        <v>110</v>
      </c>
      <c r="K5512" s="3"/>
      <c r="L5512" t="s">
        <v>61</v>
      </c>
      <c r="M5512" t="s">
        <v>111</v>
      </c>
    </row>
    <row r="5513" spans="1:14" x14ac:dyDescent="0.25">
      <c r="A5513" s="2">
        <v>1</v>
      </c>
      <c r="B5513" s="2">
        <v>2016</v>
      </c>
      <c r="C5513" t="s">
        <v>419</v>
      </c>
      <c r="D5513" t="s">
        <v>48</v>
      </c>
      <c r="E5513" s="2">
        <v>0</v>
      </c>
      <c r="F5513" s="2">
        <v>0</v>
      </c>
      <c r="G5513" t="s">
        <v>420</v>
      </c>
      <c r="H5513" t="s">
        <v>273</v>
      </c>
      <c r="I5513" t="s">
        <v>21</v>
      </c>
      <c r="J5513" t="s">
        <v>112</v>
      </c>
      <c r="K5513" s="3"/>
      <c r="L5513" t="s">
        <v>61</v>
      </c>
      <c r="M5513" t="s">
        <v>113</v>
      </c>
    </row>
    <row r="5514" spans="1:14" x14ac:dyDescent="0.25">
      <c r="A5514" s="2">
        <v>1</v>
      </c>
      <c r="B5514" s="2">
        <v>2016</v>
      </c>
      <c r="C5514" t="s">
        <v>419</v>
      </c>
      <c r="D5514" t="s">
        <v>48</v>
      </c>
      <c r="E5514" s="2">
        <v>0</v>
      </c>
      <c r="F5514" s="2">
        <v>0</v>
      </c>
      <c r="G5514" t="s">
        <v>420</v>
      </c>
      <c r="H5514" t="s">
        <v>273</v>
      </c>
      <c r="I5514" t="s">
        <v>21</v>
      </c>
      <c r="J5514" t="s">
        <v>114</v>
      </c>
      <c r="K5514" s="3"/>
      <c r="L5514" t="s">
        <v>61</v>
      </c>
      <c r="M5514" t="s">
        <v>115</v>
      </c>
    </row>
    <row r="5515" spans="1:14" x14ac:dyDescent="0.25">
      <c r="A5515" s="2">
        <v>1</v>
      </c>
      <c r="B5515" s="2">
        <v>2016</v>
      </c>
      <c r="C5515" t="s">
        <v>419</v>
      </c>
      <c r="D5515" t="s">
        <v>48</v>
      </c>
      <c r="E5515" s="2">
        <v>0</v>
      </c>
      <c r="F5515" s="2">
        <v>0</v>
      </c>
      <c r="G5515" t="s">
        <v>420</v>
      </c>
      <c r="H5515" t="s">
        <v>273</v>
      </c>
      <c r="I5515" t="s">
        <v>21</v>
      </c>
      <c r="J5515" t="s">
        <v>116</v>
      </c>
      <c r="K5515" s="2">
        <v>1</v>
      </c>
      <c r="L5515" t="s">
        <v>65</v>
      </c>
      <c r="M5515" t="s">
        <v>117</v>
      </c>
      <c r="N5515" t="s">
        <v>230</v>
      </c>
    </row>
    <row r="5516" spans="1:14" x14ac:dyDescent="0.25">
      <c r="A5516" s="2">
        <v>1</v>
      </c>
      <c r="B5516" s="2">
        <v>2016</v>
      </c>
      <c r="C5516" t="s">
        <v>419</v>
      </c>
      <c r="D5516" t="s">
        <v>48</v>
      </c>
      <c r="E5516" s="2">
        <v>0</v>
      </c>
      <c r="F5516" s="2">
        <v>0</v>
      </c>
      <c r="G5516" t="s">
        <v>420</v>
      </c>
      <c r="H5516" t="s">
        <v>273</v>
      </c>
      <c r="I5516" t="s">
        <v>21</v>
      </c>
      <c r="J5516" t="s">
        <v>118</v>
      </c>
      <c r="K5516" s="2">
        <v>4</v>
      </c>
      <c r="L5516" t="s">
        <v>55</v>
      </c>
      <c r="M5516" t="s">
        <v>119</v>
      </c>
      <c r="N5516" t="s">
        <v>57</v>
      </c>
    </row>
    <row r="5517" spans="1:14" x14ac:dyDescent="0.25">
      <c r="A5517" s="2">
        <v>1</v>
      </c>
      <c r="B5517" s="2">
        <v>2016</v>
      </c>
      <c r="C5517" t="s">
        <v>419</v>
      </c>
      <c r="D5517" t="s">
        <v>48</v>
      </c>
      <c r="E5517" s="2">
        <v>0</v>
      </c>
      <c r="F5517" s="2">
        <v>0</v>
      </c>
      <c r="G5517" t="s">
        <v>420</v>
      </c>
      <c r="H5517" t="s">
        <v>273</v>
      </c>
      <c r="I5517" t="s">
        <v>21</v>
      </c>
      <c r="J5517" t="s">
        <v>120</v>
      </c>
      <c r="K5517" s="2">
        <v>1</v>
      </c>
      <c r="L5517" t="s">
        <v>65</v>
      </c>
      <c r="M5517" t="s">
        <v>121</v>
      </c>
      <c r="N5517" t="s">
        <v>230</v>
      </c>
    </row>
    <row r="5518" spans="1:14" x14ac:dyDescent="0.25">
      <c r="A5518" s="2">
        <v>1</v>
      </c>
      <c r="B5518" s="2">
        <v>2016</v>
      </c>
      <c r="C5518" t="s">
        <v>419</v>
      </c>
      <c r="D5518" t="s">
        <v>48</v>
      </c>
      <c r="E5518" s="2">
        <v>0</v>
      </c>
      <c r="F5518" s="2">
        <v>0</v>
      </c>
      <c r="G5518" t="s">
        <v>420</v>
      </c>
      <c r="H5518" t="s">
        <v>273</v>
      </c>
      <c r="I5518" t="s">
        <v>21</v>
      </c>
      <c r="J5518" t="s">
        <v>122</v>
      </c>
      <c r="K5518" s="2">
        <v>4</v>
      </c>
      <c r="L5518" t="s">
        <v>85</v>
      </c>
      <c r="M5518" t="s">
        <v>123</v>
      </c>
      <c r="N5518" t="s">
        <v>87</v>
      </c>
    </row>
    <row r="5519" spans="1:14" x14ac:dyDescent="0.25">
      <c r="A5519" s="2">
        <v>1</v>
      </c>
      <c r="B5519" s="2">
        <v>2016</v>
      </c>
      <c r="C5519" t="s">
        <v>419</v>
      </c>
      <c r="D5519" t="s">
        <v>48</v>
      </c>
      <c r="E5519" s="2">
        <v>0</v>
      </c>
      <c r="F5519" s="2">
        <v>0</v>
      </c>
      <c r="G5519" t="s">
        <v>420</v>
      </c>
      <c r="H5519" t="s">
        <v>273</v>
      </c>
      <c r="I5519" t="s">
        <v>21</v>
      </c>
      <c r="J5519" t="s">
        <v>124</v>
      </c>
      <c r="K5519" s="2">
        <v>4</v>
      </c>
      <c r="L5519" t="s">
        <v>85</v>
      </c>
      <c r="M5519" t="s">
        <v>125</v>
      </c>
      <c r="N5519" t="s">
        <v>87</v>
      </c>
    </row>
    <row r="5520" spans="1:14" x14ac:dyDescent="0.25">
      <c r="A5520" s="2">
        <v>1</v>
      </c>
      <c r="B5520" s="2">
        <v>2016</v>
      </c>
      <c r="C5520" t="s">
        <v>419</v>
      </c>
      <c r="D5520" t="s">
        <v>48</v>
      </c>
      <c r="E5520" s="2">
        <v>0</v>
      </c>
      <c r="F5520" s="2">
        <v>0</v>
      </c>
      <c r="G5520" t="s">
        <v>420</v>
      </c>
      <c r="H5520" t="s">
        <v>273</v>
      </c>
      <c r="I5520" t="s">
        <v>21</v>
      </c>
      <c r="J5520" t="s">
        <v>127</v>
      </c>
      <c r="K5520" s="2">
        <v>4</v>
      </c>
      <c r="L5520" t="s">
        <v>85</v>
      </c>
      <c r="M5520" t="s">
        <v>128</v>
      </c>
      <c r="N5520" t="s">
        <v>87</v>
      </c>
    </row>
    <row r="5521" spans="1:14" x14ac:dyDescent="0.25">
      <c r="A5521" s="2">
        <v>1</v>
      </c>
      <c r="B5521" s="2">
        <v>2016</v>
      </c>
      <c r="C5521" t="s">
        <v>419</v>
      </c>
      <c r="D5521" t="s">
        <v>48</v>
      </c>
      <c r="E5521" s="2">
        <v>0</v>
      </c>
      <c r="F5521" s="2">
        <v>0</v>
      </c>
      <c r="G5521" t="s">
        <v>420</v>
      </c>
      <c r="H5521" t="s">
        <v>273</v>
      </c>
      <c r="I5521" t="s">
        <v>21</v>
      </c>
      <c r="J5521" t="s">
        <v>129</v>
      </c>
      <c r="K5521" s="2">
        <v>4</v>
      </c>
      <c r="L5521" t="s">
        <v>85</v>
      </c>
      <c r="M5521" t="s">
        <v>130</v>
      </c>
      <c r="N5521" t="s">
        <v>87</v>
      </c>
    </row>
    <row r="5522" spans="1:14" x14ac:dyDescent="0.25">
      <c r="A5522" s="2">
        <v>1</v>
      </c>
      <c r="B5522" s="2">
        <v>2016</v>
      </c>
      <c r="C5522" t="s">
        <v>419</v>
      </c>
      <c r="D5522" t="s">
        <v>48</v>
      </c>
      <c r="E5522" s="2">
        <v>0</v>
      </c>
      <c r="F5522" s="2">
        <v>0</v>
      </c>
      <c r="G5522" t="s">
        <v>420</v>
      </c>
      <c r="H5522" t="s">
        <v>273</v>
      </c>
      <c r="I5522" t="s">
        <v>21</v>
      </c>
      <c r="J5522" t="s">
        <v>131</v>
      </c>
      <c r="K5522" s="2">
        <v>4</v>
      </c>
      <c r="L5522" t="s">
        <v>85</v>
      </c>
      <c r="M5522" t="s">
        <v>132</v>
      </c>
      <c r="N5522" t="s">
        <v>87</v>
      </c>
    </row>
    <row r="5523" spans="1:14" x14ac:dyDescent="0.25">
      <c r="A5523" s="2">
        <v>1</v>
      </c>
      <c r="B5523" s="2">
        <v>2016</v>
      </c>
      <c r="C5523" t="s">
        <v>419</v>
      </c>
      <c r="D5523" t="s">
        <v>48</v>
      </c>
      <c r="E5523" s="2">
        <v>0</v>
      </c>
      <c r="F5523" s="2">
        <v>0</v>
      </c>
      <c r="G5523" t="s">
        <v>420</v>
      </c>
      <c r="H5523" t="s">
        <v>273</v>
      </c>
      <c r="I5523" t="s">
        <v>21</v>
      </c>
      <c r="J5523" t="s">
        <v>133</v>
      </c>
      <c r="K5523" s="2">
        <v>2</v>
      </c>
      <c r="L5523" t="s">
        <v>52</v>
      </c>
      <c r="M5523" t="s">
        <v>134</v>
      </c>
      <c r="N5523" t="s">
        <v>63</v>
      </c>
    </row>
    <row r="5524" spans="1:14" x14ac:dyDescent="0.25">
      <c r="A5524" s="2">
        <v>1</v>
      </c>
      <c r="B5524" s="2">
        <v>2016</v>
      </c>
      <c r="C5524" t="s">
        <v>419</v>
      </c>
      <c r="D5524" t="s">
        <v>48</v>
      </c>
      <c r="E5524" s="2">
        <v>0</v>
      </c>
      <c r="F5524" s="2">
        <v>0</v>
      </c>
      <c r="G5524" t="s">
        <v>420</v>
      </c>
      <c r="H5524" t="s">
        <v>273</v>
      </c>
      <c r="I5524" t="s">
        <v>21</v>
      </c>
      <c r="J5524" t="s">
        <v>135</v>
      </c>
      <c r="K5524" s="2">
        <v>4</v>
      </c>
      <c r="L5524" t="s">
        <v>55</v>
      </c>
      <c r="M5524" t="s">
        <v>136</v>
      </c>
      <c r="N5524" t="s">
        <v>57</v>
      </c>
    </row>
    <row r="5525" spans="1:14" x14ac:dyDescent="0.25">
      <c r="A5525" s="2">
        <v>1</v>
      </c>
      <c r="B5525" s="2">
        <v>2016</v>
      </c>
      <c r="C5525" t="s">
        <v>419</v>
      </c>
      <c r="D5525" t="s">
        <v>48</v>
      </c>
      <c r="E5525" s="2">
        <v>0</v>
      </c>
      <c r="F5525" s="2">
        <v>0</v>
      </c>
      <c r="G5525" t="s">
        <v>420</v>
      </c>
      <c r="H5525" t="s">
        <v>273</v>
      </c>
      <c r="I5525" t="s">
        <v>21</v>
      </c>
      <c r="J5525" t="s">
        <v>137</v>
      </c>
      <c r="K5525" s="2">
        <v>4</v>
      </c>
      <c r="L5525" t="s">
        <v>55</v>
      </c>
      <c r="M5525" t="s">
        <v>138</v>
      </c>
      <c r="N5525" t="s">
        <v>57</v>
      </c>
    </row>
    <row r="5526" spans="1:14" x14ac:dyDescent="0.25">
      <c r="A5526" s="2">
        <v>1</v>
      </c>
      <c r="B5526" s="2">
        <v>2016</v>
      </c>
      <c r="C5526" t="s">
        <v>419</v>
      </c>
      <c r="D5526" t="s">
        <v>48</v>
      </c>
      <c r="E5526" s="2">
        <v>0</v>
      </c>
      <c r="F5526" s="2">
        <v>0</v>
      </c>
      <c r="G5526" t="s">
        <v>420</v>
      </c>
      <c r="H5526" t="s">
        <v>273</v>
      </c>
      <c r="I5526" t="s">
        <v>21</v>
      </c>
      <c r="J5526" t="s">
        <v>139</v>
      </c>
      <c r="K5526" s="2">
        <v>4</v>
      </c>
      <c r="L5526" t="s">
        <v>85</v>
      </c>
      <c r="M5526" t="s">
        <v>140</v>
      </c>
      <c r="N5526" t="s">
        <v>87</v>
      </c>
    </row>
    <row r="5527" spans="1:14" x14ac:dyDescent="0.25">
      <c r="A5527" s="2">
        <v>1</v>
      </c>
      <c r="B5527" s="2">
        <v>2016</v>
      </c>
      <c r="C5527" t="s">
        <v>419</v>
      </c>
      <c r="D5527" t="s">
        <v>48</v>
      </c>
      <c r="E5527" s="2">
        <v>0</v>
      </c>
      <c r="F5527" s="2">
        <v>0</v>
      </c>
      <c r="G5527" t="s">
        <v>420</v>
      </c>
      <c r="H5527" t="s">
        <v>273</v>
      </c>
      <c r="I5527" t="s">
        <v>21</v>
      </c>
      <c r="J5527" t="s">
        <v>141</v>
      </c>
      <c r="K5527" s="2">
        <v>4</v>
      </c>
      <c r="L5527" t="s">
        <v>85</v>
      </c>
      <c r="M5527" t="s">
        <v>142</v>
      </c>
      <c r="N5527" t="s">
        <v>87</v>
      </c>
    </row>
    <row r="5528" spans="1:14" x14ac:dyDescent="0.25">
      <c r="A5528" s="2">
        <v>1</v>
      </c>
      <c r="B5528" s="2">
        <v>2016</v>
      </c>
      <c r="C5528" t="s">
        <v>419</v>
      </c>
      <c r="D5528" t="s">
        <v>48</v>
      </c>
      <c r="E5528" s="2">
        <v>0</v>
      </c>
      <c r="F5528" s="2">
        <v>0</v>
      </c>
      <c r="G5528" t="s">
        <v>420</v>
      </c>
      <c r="H5528" t="s">
        <v>273</v>
      </c>
      <c r="I5528" t="s">
        <v>21</v>
      </c>
      <c r="J5528" t="s">
        <v>143</v>
      </c>
      <c r="K5528" s="2">
        <v>4</v>
      </c>
      <c r="L5528" t="s">
        <v>85</v>
      </c>
      <c r="M5528" t="s">
        <v>144</v>
      </c>
      <c r="N5528" t="s">
        <v>87</v>
      </c>
    </row>
    <row r="5529" spans="1:14" x14ac:dyDescent="0.25">
      <c r="A5529" s="2">
        <v>1</v>
      </c>
      <c r="B5529" s="2">
        <v>2016</v>
      </c>
      <c r="C5529" t="s">
        <v>419</v>
      </c>
      <c r="D5529" t="s">
        <v>48</v>
      </c>
      <c r="E5529" s="2">
        <v>0</v>
      </c>
      <c r="F5529" s="2">
        <v>0</v>
      </c>
      <c r="G5529" t="s">
        <v>420</v>
      </c>
      <c r="H5529" t="s">
        <v>273</v>
      </c>
      <c r="I5529" t="s">
        <v>21</v>
      </c>
      <c r="J5529" t="s">
        <v>145</v>
      </c>
      <c r="K5529" s="2">
        <v>4</v>
      </c>
      <c r="L5529" t="s">
        <v>55</v>
      </c>
      <c r="M5529" t="s">
        <v>146</v>
      </c>
      <c r="N5529" t="s">
        <v>57</v>
      </c>
    </row>
    <row r="5530" spans="1:14" x14ac:dyDescent="0.25">
      <c r="A5530" s="2">
        <v>1</v>
      </c>
      <c r="B5530" s="2">
        <v>2016</v>
      </c>
      <c r="C5530" t="s">
        <v>419</v>
      </c>
      <c r="D5530" t="s">
        <v>48</v>
      </c>
      <c r="E5530" s="2">
        <v>0</v>
      </c>
      <c r="F5530" s="2">
        <v>0</v>
      </c>
      <c r="G5530" t="s">
        <v>420</v>
      </c>
      <c r="H5530" t="s">
        <v>273</v>
      </c>
      <c r="I5530" t="s">
        <v>21</v>
      </c>
      <c r="J5530" t="s">
        <v>147</v>
      </c>
      <c r="K5530" s="2">
        <v>4</v>
      </c>
      <c r="L5530" t="s">
        <v>55</v>
      </c>
      <c r="M5530" t="s">
        <v>148</v>
      </c>
      <c r="N5530" t="s">
        <v>57</v>
      </c>
    </row>
    <row r="5531" spans="1:14" x14ac:dyDescent="0.25">
      <c r="A5531" s="2">
        <v>1</v>
      </c>
      <c r="B5531" s="2">
        <v>2016</v>
      </c>
      <c r="C5531" t="s">
        <v>419</v>
      </c>
      <c r="D5531" t="s">
        <v>48</v>
      </c>
      <c r="E5531" s="2">
        <v>0</v>
      </c>
      <c r="F5531" s="2">
        <v>0</v>
      </c>
      <c r="G5531" t="s">
        <v>420</v>
      </c>
      <c r="H5531" t="s">
        <v>273</v>
      </c>
      <c r="I5531" t="s">
        <v>21</v>
      </c>
      <c r="J5531" t="s">
        <v>149</v>
      </c>
      <c r="K5531" s="2">
        <v>4</v>
      </c>
      <c r="L5531" t="s">
        <v>55</v>
      </c>
      <c r="M5531" t="s">
        <v>150</v>
      </c>
      <c r="N5531" t="s">
        <v>57</v>
      </c>
    </row>
    <row r="5532" spans="1:14" x14ac:dyDescent="0.25">
      <c r="A5532" s="2">
        <v>1</v>
      </c>
      <c r="B5532" s="2">
        <v>2016</v>
      </c>
      <c r="C5532" t="s">
        <v>419</v>
      </c>
      <c r="D5532" t="s">
        <v>48</v>
      </c>
      <c r="E5532" s="2">
        <v>0</v>
      </c>
      <c r="F5532" s="2">
        <v>0</v>
      </c>
      <c r="G5532" t="s">
        <v>420</v>
      </c>
      <c r="H5532" t="s">
        <v>273</v>
      </c>
      <c r="I5532" t="s">
        <v>21</v>
      </c>
      <c r="J5532" t="s">
        <v>151</v>
      </c>
      <c r="K5532" s="3"/>
      <c r="L5532" t="s">
        <v>52</v>
      </c>
      <c r="M5532" t="s">
        <v>152</v>
      </c>
    </row>
    <row r="5533" spans="1:14" x14ac:dyDescent="0.25">
      <c r="A5533" s="2">
        <v>1</v>
      </c>
      <c r="B5533" s="2">
        <v>2016</v>
      </c>
      <c r="C5533" t="s">
        <v>419</v>
      </c>
      <c r="D5533" t="s">
        <v>48</v>
      </c>
      <c r="E5533" s="2">
        <v>0</v>
      </c>
      <c r="F5533" s="2">
        <v>0</v>
      </c>
      <c r="G5533" t="s">
        <v>420</v>
      </c>
      <c r="H5533" t="s">
        <v>273</v>
      </c>
      <c r="I5533" t="s">
        <v>21</v>
      </c>
      <c r="J5533" t="s">
        <v>153</v>
      </c>
      <c r="K5533" s="2">
        <v>1</v>
      </c>
      <c r="L5533" t="s">
        <v>75</v>
      </c>
      <c r="M5533" t="s">
        <v>154</v>
      </c>
      <c r="N5533" t="s">
        <v>256</v>
      </c>
    </row>
    <row r="5534" spans="1:14" x14ac:dyDescent="0.25">
      <c r="A5534" s="2">
        <v>1</v>
      </c>
      <c r="B5534" s="2">
        <v>2016</v>
      </c>
      <c r="C5534" t="s">
        <v>419</v>
      </c>
      <c r="D5534" t="s">
        <v>48</v>
      </c>
      <c r="E5534" s="2">
        <v>0</v>
      </c>
      <c r="F5534" s="2">
        <v>0</v>
      </c>
      <c r="G5534" t="s">
        <v>420</v>
      </c>
      <c r="H5534" t="s">
        <v>273</v>
      </c>
      <c r="I5534" t="s">
        <v>21</v>
      </c>
      <c r="J5534" t="s">
        <v>156</v>
      </c>
      <c r="K5534" s="2">
        <v>3</v>
      </c>
      <c r="L5534" t="s">
        <v>75</v>
      </c>
      <c r="M5534" t="s">
        <v>157</v>
      </c>
      <c r="N5534" t="s">
        <v>226</v>
      </c>
    </row>
    <row r="5535" spans="1:14" x14ac:dyDescent="0.25">
      <c r="A5535" s="2">
        <v>1</v>
      </c>
      <c r="B5535" s="2">
        <v>2016</v>
      </c>
      <c r="C5535" t="s">
        <v>419</v>
      </c>
      <c r="D5535" t="s">
        <v>48</v>
      </c>
      <c r="E5535" s="2">
        <v>0</v>
      </c>
      <c r="F5535" s="2">
        <v>0</v>
      </c>
      <c r="G5535" t="s">
        <v>420</v>
      </c>
      <c r="H5535" t="s">
        <v>273</v>
      </c>
      <c r="I5535" t="s">
        <v>21</v>
      </c>
      <c r="J5535" t="s">
        <v>159</v>
      </c>
      <c r="K5535" s="3"/>
      <c r="L5535" t="s">
        <v>52</v>
      </c>
      <c r="M5535" t="s">
        <v>160</v>
      </c>
    </row>
    <row r="5536" spans="1:14" x14ac:dyDescent="0.25">
      <c r="A5536" s="2">
        <v>1</v>
      </c>
      <c r="B5536" s="2">
        <v>2016</v>
      </c>
      <c r="C5536" t="s">
        <v>419</v>
      </c>
      <c r="D5536" t="s">
        <v>48</v>
      </c>
      <c r="E5536" s="2">
        <v>0</v>
      </c>
      <c r="F5536" s="2">
        <v>0</v>
      </c>
      <c r="G5536" t="s">
        <v>420</v>
      </c>
      <c r="H5536" t="s">
        <v>273</v>
      </c>
      <c r="I5536" t="s">
        <v>21</v>
      </c>
      <c r="J5536" t="s">
        <v>161</v>
      </c>
      <c r="K5536" s="3"/>
      <c r="L5536" t="s">
        <v>52</v>
      </c>
      <c r="M5536" t="s">
        <v>162</v>
      </c>
    </row>
    <row r="5537" spans="1:14" x14ac:dyDescent="0.25">
      <c r="A5537" s="2">
        <v>1</v>
      </c>
      <c r="B5537" s="2">
        <v>2016</v>
      </c>
      <c r="C5537" t="s">
        <v>419</v>
      </c>
      <c r="D5537" t="s">
        <v>48</v>
      </c>
      <c r="E5537" s="2">
        <v>0</v>
      </c>
      <c r="F5537" s="2">
        <v>0</v>
      </c>
      <c r="G5537" t="s">
        <v>420</v>
      </c>
      <c r="H5537" t="s">
        <v>273</v>
      </c>
      <c r="I5537" t="s">
        <v>21</v>
      </c>
      <c r="J5537" t="s">
        <v>163</v>
      </c>
      <c r="K5537" s="2">
        <v>4</v>
      </c>
      <c r="L5537" t="s">
        <v>52</v>
      </c>
      <c r="M5537" t="s">
        <v>164</v>
      </c>
      <c r="N5537" t="s">
        <v>313</v>
      </c>
    </row>
    <row r="5538" spans="1:14" x14ac:dyDescent="0.25">
      <c r="A5538" s="2">
        <v>1</v>
      </c>
      <c r="B5538" s="2">
        <v>2016</v>
      </c>
      <c r="C5538" t="s">
        <v>419</v>
      </c>
      <c r="D5538" t="s">
        <v>48</v>
      </c>
      <c r="E5538" s="2">
        <v>0</v>
      </c>
      <c r="F5538" s="2">
        <v>0</v>
      </c>
      <c r="G5538" t="s">
        <v>420</v>
      </c>
      <c r="H5538" t="s">
        <v>273</v>
      </c>
      <c r="I5538" t="s">
        <v>21</v>
      </c>
      <c r="J5538" t="s">
        <v>166</v>
      </c>
      <c r="K5538" s="2">
        <v>4</v>
      </c>
      <c r="L5538" t="s">
        <v>55</v>
      </c>
      <c r="M5538" t="s">
        <v>167</v>
      </c>
      <c r="N5538" t="s">
        <v>57</v>
      </c>
    </row>
    <row r="5539" spans="1:14" x14ac:dyDescent="0.25">
      <c r="A5539" s="2">
        <v>1</v>
      </c>
      <c r="B5539" s="2">
        <v>2016</v>
      </c>
      <c r="C5539" t="s">
        <v>421</v>
      </c>
      <c r="D5539" t="s">
        <v>264</v>
      </c>
      <c r="E5539" s="2">
        <v>1</v>
      </c>
      <c r="F5539" s="2">
        <v>1</v>
      </c>
      <c r="G5539" t="s">
        <v>389</v>
      </c>
      <c r="H5539" t="s">
        <v>390</v>
      </c>
      <c r="I5539" t="s">
        <v>21</v>
      </c>
      <c r="J5539" t="s">
        <v>51</v>
      </c>
      <c r="K5539" s="2">
        <v>5</v>
      </c>
      <c r="L5539" t="s">
        <v>52</v>
      </c>
      <c r="M5539" t="s">
        <v>53</v>
      </c>
      <c r="N5539" t="s">
        <v>183</v>
      </c>
    </row>
    <row r="5540" spans="1:14" x14ac:dyDescent="0.25">
      <c r="A5540" s="2">
        <v>1</v>
      </c>
      <c r="B5540" s="2">
        <v>2016</v>
      </c>
      <c r="C5540" t="s">
        <v>421</v>
      </c>
      <c r="D5540" t="s">
        <v>264</v>
      </c>
      <c r="E5540" s="2">
        <v>1</v>
      </c>
      <c r="F5540" s="2">
        <v>1</v>
      </c>
      <c r="G5540" t="s">
        <v>389</v>
      </c>
      <c r="H5540" t="s">
        <v>390</v>
      </c>
      <c r="I5540" t="s">
        <v>21</v>
      </c>
      <c r="J5540" t="s">
        <v>54</v>
      </c>
      <c r="K5540" s="2">
        <v>4</v>
      </c>
      <c r="L5540" t="s">
        <v>55</v>
      </c>
      <c r="M5540" t="s">
        <v>56</v>
      </c>
      <c r="N5540" t="s">
        <v>57</v>
      </c>
    </row>
    <row r="5541" spans="1:14" x14ac:dyDescent="0.25">
      <c r="A5541" s="2">
        <v>1</v>
      </c>
      <c r="B5541" s="2">
        <v>2016</v>
      </c>
      <c r="C5541" t="s">
        <v>421</v>
      </c>
      <c r="D5541" t="s">
        <v>264</v>
      </c>
      <c r="E5541" s="2">
        <v>1</v>
      </c>
      <c r="F5541" s="2">
        <v>1</v>
      </c>
      <c r="G5541" t="s">
        <v>389</v>
      </c>
      <c r="H5541" t="s">
        <v>390</v>
      </c>
      <c r="I5541" t="s">
        <v>21</v>
      </c>
      <c r="J5541" t="s">
        <v>58</v>
      </c>
      <c r="K5541" s="2">
        <v>3</v>
      </c>
      <c r="L5541" t="s">
        <v>55</v>
      </c>
      <c r="M5541" t="s">
        <v>59</v>
      </c>
      <c r="N5541" t="s">
        <v>178</v>
      </c>
    </row>
    <row r="5542" spans="1:14" x14ac:dyDescent="0.25">
      <c r="A5542" s="2">
        <v>1</v>
      </c>
      <c r="B5542" s="2">
        <v>2016</v>
      </c>
      <c r="C5542" t="s">
        <v>421</v>
      </c>
      <c r="D5542" t="s">
        <v>264</v>
      </c>
      <c r="E5542" s="2">
        <v>1</v>
      </c>
      <c r="F5542" s="2">
        <v>1</v>
      </c>
      <c r="G5542" t="s">
        <v>389</v>
      </c>
      <c r="H5542" t="s">
        <v>390</v>
      </c>
      <c r="I5542" t="s">
        <v>21</v>
      </c>
      <c r="J5542" t="s">
        <v>60</v>
      </c>
      <c r="K5542" s="2">
        <v>2</v>
      </c>
      <c r="L5542" t="s">
        <v>61</v>
      </c>
      <c r="M5542" t="s">
        <v>62</v>
      </c>
      <c r="N5542" t="s">
        <v>63</v>
      </c>
    </row>
    <row r="5543" spans="1:14" x14ac:dyDescent="0.25">
      <c r="A5543" s="2">
        <v>1</v>
      </c>
      <c r="B5543" s="2">
        <v>2016</v>
      </c>
      <c r="C5543" t="s">
        <v>421</v>
      </c>
      <c r="D5543" t="s">
        <v>264</v>
      </c>
      <c r="E5543" s="2">
        <v>1</v>
      </c>
      <c r="F5543" s="2">
        <v>1</v>
      </c>
      <c r="G5543" t="s">
        <v>389</v>
      </c>
      <c r="H5543" t="s">
        <v>390</v>
      </c>
      <c r="I5543" t="s">
        <v>21</v>
      </c>
      <c r="J5543" t="s">
        <v>64</v>
      </c>
      <c r="K5543" s="2">
        <v>2</v>
      </c>
      <c r="L5543" t="s">
        <v>65</v>
      </c>
      <c r="M5543" t="s">
        <v>66</v>
      </c>
      <c r="N5543" t="s">
        <v>186</v>
      </c>
    </row>
    <row r="5544" spans="1:14" x14ac:dyDescent="0.25">
      <c r="A5544" s="2">
        <v>1</v>
      </c>
      <c r="B5544" s="2">
        <v>2016</v>
      </c>
      <c r="C5544" t="s">
        <v>421</v>
      </c>
      <c r="D5544" t="s">
        <v>264</v>
      </c>
      <c r="E5544" s="2">
        <v>1</v>
      </c>
      <c r="F5544" s="2">
        <v>1</v>
      </c>
      <c r="G5544" t="s">
        <v>389</v>
      </c>
      <c r="H5544" t="s">
        <v>390</v>
      </c>
      <c r="I5544" t="s">
        <v>21</v>
      </c>
      <c r="J5544" t="s">
        <v>68</v>
      </c>
      <c r="K5544" s="2">
        <v>2</v>
      </c>
      <c r="L5544" t="s">
        <v>65</v>
      </c>
      <c r="M5544" t="s">
        <v>69</v>
      </c>
      <c r="N5544" t="s">
        <v>186</v>
      </c>
    </row>
    <row r="5545" spans="1:14" x14ac:dyDescent="0.25">
      <c r="A5545" s="2">
        <v>1</v>
      </c>
      <c r="B5545" s="2">
        <v>2016</v>
      </c>
      <c r="C5545" t="s">
        <v>421</v>
      </c>
      <c r="D5545" t="s">
        <v>264</v>
      </c>
      <c r="E5545" s="2">
        <v>1</v>
      </c>
      <c r="F5545" s="2">
        <v>1</v>
      </c>
      <c r="G5545" t="s">
        <v>389</v>
      </c>
      <c r="H5545" t="s">
        <v>390</v>
      </c>
      <c r="I5545" t="s">
        <v>21</v>
      </c>
      <c r="J5545" t="s">
        <v>70</v>
      </c>
      <c r="K5545" s="2">
        <v>2</v>
      </c>
      <c r="L5545" t="s">
        <v>65</v>
      </c>
      <c r="M5545" t="s">
        <v>71</v>
      </c>
      <c r="N5545" t="s">
        <v>186</v>
      </c>
    </row>
    <row r="5546" spans="1:14" x14ac:dyDescent="0.25">
      <c r="A5546" s="2">
        <v>1</v>
      </c>
      <c r="B5546" s="2">
        <v>2016</v>
      </c>
      <c r="C5546" t="s">
        <v>421</v>
      </c>
      <c r="D5546" t="s">
        <v>264</v>
      </c>
      <c r="E5546" s="2">
        <v>1</v>
      </c>
      <c r="F5546" s="2">
        <v>1</v>
      </c>
      <c r="G5546" t="s">
        <v>389</v>
      </c>
      <c r="H5546" t="s">
        <v>390</v>
      </c>
      <c r="I5546" t="s">
        <v>21</v>
      </c>
      <c r="J5546" t="s">
        <v>72</v>
      </c>
      <c r="K5546" s="2">
        <v>2</v>
      </c>
      <c r="L5546" t="s">
        <v>52</v>
      </c>
      <c r="M5546" t="s">
        <v>73</v>
      </c>
      <c r="N5546" t="s">
        <v>173</v>
      </c>
    </row>
    <row r="5547" spans="1:14" x14ac:dyDescent="0.25">
      <c r="A5547" s="2">
        <v>1</v>
      </c>
      <c r="B5547" s="2">
        <v>2016</v>
      </c>
      <c r="C5547" t="s">
        <v>421</v>
      </c>
      <c r="D5547" t="s">
        <v>264</v>
      </c>
      <c r="E5547" s="2">
        <v>1</v>
      </c>
      <c r="F5547" s="2">
        <v>1</v>
      </c>
      <c r="G5547" t="s">
        <v>389</v>
      </c>
      <c r="H5547" t="s">
        <v>390</v>
      </c>
      <c r="I5547" t="s">
        <v>21</v>
      </c>
      <c r="J5547" t="s">
        <v>74</v>
      </c>
      <c r="K5547" s="2">
        <v>3</v>
      </c>
      <c r="L5547" t="s">
        <v>75</v>
      </c>
      <c r="M5547" t="s">
        <v>76</v>
      </c>
      <c r="N5547" t="s">
        <v>221</v>
      </c>
    </row>
    <row r="5548" spans="1:14" x14ac:dyDescent="0.25">
      <c r="A5548" s="2">
        <v>1</v>
      </c>
      <c r="B5548" s="2">
        <v>2016</v>
      </c>
      <c r="C5548" t="s">
        <v>421</v>
      </c>
      <c r="D5548" t="s">
        <v>264</v>
      </c>
      <c r="E5548" s="2">
        <v>1</v>
      </c>
      <c r="F5548" s="2">
        <v>1</v>
      </c>
      <c r="G5548" t="s">
        <v>389</v>
      </c>
      <c r="H5548" t="s">
        <v>390</v>
      </c>
      <c r="I5548" t="s">
        <v>21</v>
      </c>
      <c r="J5548" t="s">
        <v>78</v>
      </c>
      <c r="K5548" s="2">
        <v>3</v>
      </c>
      <c r="L5548" t="s">
        <v>75</v>
      </c>
      <c r="M5548" t="s">
        <v>79</v>
      </c>
      <c r="N5548" t="s">
        <v>231</v>
      </c>
    </row>
    <row r="5549" spans="1:14" x14ac:dyDescent="0.25">
      <c r="A5549" s="2">
        <v>1</v>
      </c>
      <c r="B5549" s="2">
        <v>2016</v>
      </c>
      <c r="C5549" t="s">
        <v>421</v>
      </c>
      <c r="D5549" t="s">
        <v>264</v>
      </c>
      <c r="E5549" s="2">
        <v>1</v>
      </c>
      <c r="F5549" s="2">
        <v>1</v>
      </c>
      <c r="G5549" t="s">
        <v>389</v>
      </c>
      <c r="H5549" t="s">
        <v>390</v>
      </c>
      <c r="I5549" t="s">
        <v>21</v>
      </c>
      <c r="J5549" t="s">
        <v>81</v>
      </c>
      <c r="K5549" s="2">
        <v>5</v>
      </c>
      <c r="L5549" t="s">
        <v>75</v>
      </c>
      <c r="M5549" t="s">
        <v>82</v>
      </c>
      <c r="N5549" t="s">
        <v>280</v>
      </c>
    </row>
    <row r="5550" spans="1:14" x14ac:dyDescent="0.25">
      <c r="A5550" s="2">
        <v>1</v>
      </c>
      <c r="B5550" s="2">
        <v>2016</v>
      </c>
      <c r="C5550" t="s">
        <v>421</v>
      </c>
      <c r="D5550" t="s">
        <v>264</v>
      </c>
      <c r="E5550" s="2">
        <v>1</v>
      </c>
      <c r="F5550" s="2">
        <v>1</v>
      </c>
      <c r="G5550" t="s">
        <v>389</v>
      </c>
      <c r="H5550" t="s">
        <v>390</v>
      </c>
      <c r="I5550" t="s">
        <v>21</v>
      </c>
      <c r="J5550" t="s">
        <v>84</v>
      </c>
      <c r="K5550" s="2">
        <v>3</v>
      </c>
      <c r="L5550" t="s">
        <v>85</v>
      </c>
      <c r="M5550" t="s">
        <v>86</v>
      </c>
      <c r="N5550" t="s">
        <v>126</v>
      </c>
    </row>
    <row r="5551" spans="1:14" x14ac:dyDescent="0.25">
      <c r="A5551" s="2">
        <v>1</v>
      </c>
      <c r="B5551" s="2">
        <v>2016</v>
      </c>
      <c r="C5551" t="s">
        <v>421</v>
      </c>
      <c r="D5551" t="s">
        <v>264</v>
      </c>
      <c r="E5551" s="2">
        <v>1</v>
      </c>
      <c r="F5551" s="2">
        <v>1</v>
      </c>
      <c r="G5551" t="s">
        <v>389</v>
      </c>
      <c r="H5551" t="s">
        <v>390</v>
      </c>
      <c r="I5551" t="s">
        <v>21</v>
      </c>
      <c r="J5551" t="s">
        <v>88</v>
      </c>
      <c r="K5551" s="2">
        <v>3</v>
      </c>
      <c r="L5551" t="s">
        <v>85</v>
      </c>
      <c r="M5551" t="s">
        <v>89</v>
      </c>
      <c r="N5551" t="s">
        <v>126</v>
      </c>
    </row>
    <row r="5552" spans="1:14" x14ac:dyDescent="0.25">
      <c r="A5552" s="2">
        <v>1</v>
      </c>
      <c r="B5552" s="2">
        <v>2016</v>
      </c>
      <c r="C5552" t="s">
        <v>421</v>
      </c>
      <c r="D5552" t="s">
        <v>264</v>
      </c>
      <c r="E5552" s="2">
        <v>1</v>
      </c>
      <c r="F5552" s="2">
        <v>1</v>
      </c>
      <c r="G5552" t="s">
        <v>389</v>
      </c>
      <c r="H5552" t="s">
        <v>390</v>
      </c>
      <c r="I5552" t="s">
        <v>21</v>
      </c>
      <c r="J5552" t="s">
        <v>90</v>
      </c>
      <c r="K5552" s="2">
        <v>4</v>
      </c>
      <c r="L5552" t="s">
        <v>75</v>
      </c>
      <c r="M5552" t="s">
        <v>91</v>
      </c>
      <c r="N5552" t="s">
        <v>92</v>
      </c>
    </row>
    <row r="5553" spans="1:14" x14ac:dyDescent="0.25">
      <c r="A5553" s="2">
        <v>1</v>
      </c>
      <c r="B5553" s="2">
        <v>2016</v>
      </c>
      <c r="C5553" t="s">
        <v>421</v>
      </c>
      <c r="D5553" t="s">
        <v>264</v>
      </c>
      <c r="E5553" s="2">
        <v>1</v>
      </c>
      <c r="F5553" s="2">
        <v>1</v>
      </c>
      <c r="G5553" t="s">
        <v>389</v>
      </c>
      <c r="H5553" t="s">
        <v>390</v>
      </c>
      <c r="I5553" t="s">
        <v>21</v>
      </c>
      <c r="J5553" t="s">
        <v>93</v>
      </c>
      <c r="K5553" s="2">
        <v>4</v>
      </c>
      <c r="L5553" t="s">
        <v>75</v>
      </c>
      <c r="M5553" t="s">
        <v>94</v>
      </c>
      <c r="N5553" t="s">
        <v>92</v>
      </c>
    </row>
    <row r="5554" spans="1:14" x14ac:dyDescent="0.25">
      <c r="A5554" s="2">
        <v>1</v>
      </c>
      <c r="B5554" s="2">
        <v>2016</v>
      </c>
      <c r="C5554" t="s">
        <v>421</v>
      </c>
      <c r="D5554" t="s">
        <v>264</v>
      </c>
      <c r="E5554" s="2">
        <v>1</v>
      </c>
      <c r="F5554" s="2">
        <v>1</v>
      </c>
      <c r="G5554" t="s">
        <v>389</v>
      </c>
      <c r="H5554" t="s">
        <v>390</v>
      </c>
      <c r="I5554" t="s">
        <v>21</v>
      </c>
      <c r="J5554" t="s">
        <v>96</v>
      </c>
      <c r="K5554" s="2">
        <v>4</v>
      </c>
      <c r="L5554" t="s">
        <v>75</v>
      </c>
      <c r="M5554" t="s">
        <v>97</v>
      </c>
      <c r="N5554" t="s">
        <v>92</v>
      </c>
    </row>
    <row r="5555" spans="1:14" x14ac:dyDescent="0.25">
      <c r="A5555" s="2">
        <v>1</v>
      </c>
      <c r="B5555" s="2">
        <v>2016</v>
      </c>
      <c r="C5555" t="s">
        <v>421</v>
      </c>
      <c r="D5555" t="s">
        <v>264</v>
      </c>
      <c r="E5555" s="2">
        <v>1</v>
      </c>
      <c r="F5555" s="2">
        <v>1</v>
      </c>
      <c r="G5555" t="s">
        <v>389</v>
      </c>
      <c r="H5555" t="s">
        <v>390</v>
      </c>
      <c r="I5555" t="s">
        <v>21</v>
      </c>
      <c r="J5555" t="s">
        <v>98</v>
      </c>
      <c r="K5555" s="2">
        <v>3</v>
      </c>
      <c r="L5555" t="s">
        <v>85</v>
      </c>
      <c r="M5555" t="s">
        <v>99</v>
      </c>
      <c r="N5555" t="s">
        <v>126</v>
      </c>
    </row>
    <row r="5556" spans="1:14" x14ac:dyDescent="0.25">
      <c r="A5556" s="2">
        <v>1</v>
      </c>
      <c r="B5556" s="2">
        <v>2016</v>
      </c>
      <c r="C5556" t="s">
        <v>421</v>
      </c>
      <c r="D5556" t="s">
        <v>264</v>
      </c>
      <c r="E5556" s="2">
        <v>1</v>
      </c>
      <c r="F5556" s="2">
        <v>1</v>
      </c>
      <c r="G5556" t="s">
        <v>389</v>
      </c>
      <c r="H5556" t="s">
        <v>390</v>
      </c>
      <c r="I5556" t="s">
        <v>21</v>
      </c>
      <c r="J5556" t="s">
        <v>100</v>
      </c>
      <c r="K5556" s="3"/>
      <c r="L5556" t="s">
        <v>61</v>
      </c>
      <c r="M5556" t="s">
        <v>101</v>
      </c>
    </row>
    <row r="5557" spans="1:14" x14ac:dyDescent="0.25">
      <c r="A5557" s="2">
        <v>1</v>
      </c>
      <c r="B5557" s="2">
        <v>2016</v>
      </c>
      <c r="C5557" t="s">
        <v>421</v>
      </c>
      <c r="D5557" t="s">
        <v>264</v>
      </c>
      <c r="E5557" s="2">
        <v>1</v>
      </c>
      <c r="F5557" s="2">
        <v>1</v>
      </c>
      <c r="G5557" t="s">
        <v>389</v>
      </c>
      <c r="H5557" t="s">
        <v>390</v>
      </c>
      <c r="I5557" t="s">
        <v>21</v>
      </c>
      <c r="J5557" t="s">
        <v>102</v>
      </c>
      <c r="K5557" s="3"/>
      <c r="L5557" t="s">
        <v>61</v>
      </c>
      <c r="M5557" t="s">
        <v>103</v>
      </c>
    </row>
    <row r="5558" spans="1:14" x14ac:dyDescent="0.25">
      <c r="A5558" s="2">
        <v>1</v>
      </c>
      <c r="B5558" s="2">
        <v>2016</v>
      </c>
      <c r="C5558" t="s">
        <v>421</v>
      </c>
      <c r="D5558" t="s">
        <v>264</v>
      </c>
      <c r="E5558" s="2">
        <v>1</v>
      </c>
      <c r="F5558" s="2">
        <v>1</v>
      </c>
      <c r="G5558" t="s">
        <v>389</v>
      </c>
      <c r="H5558" t="s">
        <v>390</v>
      </c>
      <c r="I5558" t="s">
        <v>21</v>
      </c>
      <c r="J5558" t="s">
        <v>104</v>
      </c>
      <c r="K5558" s="3"/>
      <c r="L5558" t="s">
        <v>61</v>
      </c>
      <c r="M5558" t="s">
        <v>105</v>
      </c>
    </row>
    <row r="5559" spans="1:14" x14ac:dyDescent="0.25">
      <c r="A5559" s="2">
        <v>1</v>
      </c>
      <c r="B5559" s="2">
        <v>2016</v>
      </c>
      <c r="C5559" t="s">
        <v>421</v>
      </c>
      <c r="D5559" t="s">
        <v>264</v>
      </c>
      <c r="E5559" s="2">
        <v>1</v>
      </c>
      <c r="F5559" s="2">
        <v>1</v>
      </c>
      <c r="G5559" t="s">
        <v>389</v>
      </c>
      <c r="H5559" t="s">
        <v>390</v>
      </c>
      <c r="I5559" t="s">
        <v>21</v>
      </c>
      <c r="J5559" t="s">
        <v>106</v>
      </c>
      <c r="K5559" s="3"/>
      <c r="L5559" t="s">
        <v>61</v>
      </c>
      <c r="M5559" t="s">
        <v>107</v>
      </c>
    </row>
    <row r="5560" spans="1:14" x14ac:dyDescent="0.25">
      <c r="A5560" s="2">
        <v>1</v>
      </c>
      <c r="B5560" s="2">
        <v>2016</v>
      </c>
      <c r="C5560" t="s">
        <v>421</v>
      </c>
      <c r="D5560" t="s">
        <v>264</v>
      </c>
      <c r="E5560" s="2">
        <v>1</v>
      </c>
      <c r="F5560" s="2">
        <v>1</v>
      </c>
      <c r="G5560" t="s">
        <v>389</v>
      </c>
      <c r="H5560" t="s">
        <v>390</v>
      </c>
      <c r="I5560" t="s">
        <v>21</v>
      </c>
      <c r="J5560" t="s">
        <v>108</v>
      </c>
      <c r="K5560" s="3"/>
      <c r="L5560" t="s">
        <v>61</v>
      </c>
      <c r="M5560" t="s">
        <v>109</v>
      </c>
    </row>
    <row r="5561" spans="1:14" x14ac:dyDescent="0.25">
      <c r="A5561" s="2">
        <v>1</v>
      </c>
      <c r="B5561" s="2">
        <v>2016</v>
      </c>
      <c r="C5561" t="s">
        <v>421</v>
      </c>
      <c r="D5561" t="s">
        <v>264</v>
      </c>
      <c r="E5561" s="2">
        <v>1</v>
      </c>
      <c r="F5561" s="2">
        <v>1</v>
      </c>
      <c r="G5561" t="s">
        <v>389</v>
      </c>
      <c r="H5561" t="s">
        <v>390</v>
      </c>
      <c r="I5561" t="s">
        <v>21</v>
      </c>
      <c r="J5561" t="s">
        <v>110</v>
      </c>
      <c r="K5561" s="3"/>
      <c r="L5561" t="s">
        <v>61</v>
      </c>
      <c r="M5561" t="s">
        <v>111</v>
      </c>
    </row>
    <row r="5562" spans="1:14" x14ac:dyDescent="0.25">
      <c r="A5562" s="2">
        <v>1</v>
      </c>
      <c r="B5562" s="2">
        <v>2016</v>
      </c>
      <c r="C5562" t="s">
        <v>421</v>
      </c>
      <c r="D5562" t="s">
        <v>264</v>
      </c>
      <c r="E5562" s="2">
        <v>1</v>
      </c>
      <c r="F5562" s="2">
        <v>1</v>
      </c>
      <c r="G5562" t="s">
        <v>389</v>
      </c>
      <c r="H5562" t="s">
        <v>390</v>
      </c>
      <c r="I5562" t="s">
        <v>21</v>
      </c>
      <c r="J5562" t="s">
        <v>112</v>
      </c>
      <c r="K5562" s="3"/>
      <c r="L5562" t="s">
        <v>61</v>
      </c>
      <c r="M5562" t="s">
        <v>113</v>
      </c>
    </row>
    <row r="5563" spans="1:14" x14ac:dyDescent="0.25">
      <c r="A5563" s="2">
        <v>1</v>
      </c>
      <c r="B5563" s="2">
        <v>2016</v>
      </c>
      <c r="C5563" t="s">
        <v>421</v>
      </c>
      <c r="D5563" t="s">
        <v>264</v>
      </c>
      <c r="E5563" s="2">
        <v>1</v>
      </c>
      <c r="F5563" s="2">
        <v>1</v>
      </c>
      <c r="G5563" t="s">
        <v>389</v>
      </c>
      <c r="H5563" t="s">
        <v>390</v>
      </c>
      <c r="I5563" t="s">
        <v>21</v>
      </c>
      <c r="J5563" t="s">
        <v>114</v>
      </c>
      <c r="K5563" s="3"/>
      <c r="L5563" t="s">
        <v>61</v>
      </c>
      <c r="M5563" t="s">
        <v>115</v>
      </c>
    </row>
    <row r="5564" spans="1:14" x14ac:dyDescent="0.25">
      <c r="A5564" s="2">
        <v>1</v>
      </c>
      <c r="B5564" s="2">
        <v>2016</v>
      </c>
      <c r="C5564" t="s">
        <v>421</v>
      </c>
      <c r="D5564" t="s">
        <v>264</v>
      </c>
      <c r="E5564" s="2">
        <v>1</v>
      </c>
      <c r="F5564" s="2">
        <v>1</v>
      </c>
      <c r="G5564" t="s">
        <v>389</v>
      </c>
      <c r="H5564" t="s">
        <v>390</v>
      </c>
      <c r="I5564" t="s">
        <v>21</v>
      </c>
      <c r="J5564" t="s">
        <v>116</v>
      </c>
      <c r="K5564" s="2">
        <v>2</v>
      </c>
      <c r="L5564" t="s">
        <v>65</v>
      </c>
      <c r="M5564" t="s">
        <v>117</v>
      </c>
      <c r="N5564" t="s">
        <v>186</v>
      </c>
    </row>
    <row r="5565" spans="1:14" x14ac:dyDescent="0.25">
      <c r="A5565" s="2">
        <v>1</v>
      </c>
      <c r="B5565" s="2">
        <v>2016</v>
      </c>
      <c r="C5565" t="s">
        <v>421</v>
      </c>
      <c r="D5565" t="s">
        <v>264</v>
      </c>
      <c r="E5565" s="2">
        <v>1</v>
      </c>
      <c r="F5565" s="2">
        <v>1</v>
      </c>
      <c r="G5565" t="s">
        <v>389</v>
      </c>
      <c r="H5565" t="s">
        <v>390</v>
      </c>
      <c r="I5565" t="s">
        <v>21</v>
      </c>
      <c r="J5565" t="s">
        <v>118</v>
      </c>
      <c r="K5565" s="2">
        <v>3</v>
      </c>
      <c r="L5565" t="s">
        <v>55</v>
      </c>
      <c r="M5565" t="s">
        <v>119</v>
      </c>
      <c r="N5565" t="s">
        <v>178</v>
      </c>
    </row>
    <row r="5566" spans="1:14" x14ac:dyDescent="0.25">
      <c r="A5566" s="2">
        <v>1</v>
      </c>
      <c r="B5566" s="2">
        <v>2016</v>
      </c>
      <c r="C5566" t="s">
        <v>421</v>
      </c>
      <c r="D5566" t="s">
        <v>264</v>
      </c>
      <c r="E5566" s="2">
        <v>1</v>
      </c>
      <c r="F5566" s="2">
        <v>1</v>
      </c>
      <c r="G5566" t="s">
        <v>389</v>
      </c>
      <c r="H5566" t="s">
        <v>390</v>
      </c>
      <c r="I5566" t="s">
        <v>21</v>
      </c>
      <c r="J5566" t="s">
        <v>120</v>
      </c>
      <c r="K5566" s="2">
        <v>2</v>
      </c>
      <c r="L5566" t="s">
        <v>65</v>
      </c>
      <c r="M5566" t="s">
        <v>121</v>
      </c>
      <c r="N5566" t="s">
        <v>186</v>
      </c>
    </row>
    <row r="5567" spans="1:14" x14ac:dyDescent="0.25">
      <c r="A5567" s="2">
        <v>1</v>
      </c>
      <c r="B5567" s="2">
        <v>2016</v>
      </c>
      <c r="C5567" t="s">
        <v>421</v>
      </c>
      <c r="D5567" t="s">
        <v>264</v>
      </c>
      <c r="E5567" s="2">
        <v>1</v>
      </c>
      <c r="F5567" s="2">
        <v>1</v>
      </c>
      <c r="G5567" t="s">
        <v>389</v>
      </c>
      <c r="H5567" t="s">
        <v>390</v>
      </c>
      <c r="I5567" t="s">
        <v>21</v>
      </c>
      <c r="J5567" t="s">
        <v>122</v>
      </c>
      <c r="K5567" s="2">
        <v>3</v>
      </c>
      <c r="L5567" t="s">
        <v>85</v>
      </c>
      <c r="M5567" t="s">
        <v>123</v>
      </c>
      <c r="N5567" t="s">
        <v>126</v>
      </c>
    </row>
    <row r="5568" spans="1:14" x14ac:dyDescent="0.25">
      <c r="A5568" s="2">
        <v>1</v>
      </c>
      <c r="B5568" s="2">
        <v>2016</v>
      </c>
      <c r="C5568" t="s">
        <v>421</v>
      </c>
      <c r="D5568" t="s">
        <v>264</v>
      </c>
      <c r="E5568" s="2">
        <v>1</v>
      </c>
      <c r="F5568" s="2">
        <v>1</v>
      </c>
      <c r="G5568" t="s">
        <v>389</v>
      </c>
      <c r="H5568" t="s">
        <v>390</v>
      </c>
      <c r="I5568" t="s">
        <v>21</v>
      </c>
      <c r="J5568" t="s">
        <v>124</v>
      </c>
      <c r="K5568" s="2">
        <v>2</v>
      </c>
      <c r="L5568" t="s">
        <v>85</v>
      </c>
      <c r="M5568" t="s">
        <v>125</v>
      </c>
      <c r="N5568" t="s">
        <v>176</v>
      </c>
    </row>
    <row r="5569" spans="1:14" x14ac:dyDescent="0.25">
      <c r="A5569" s="2">
        <v>1</v>
      </c>
      <c r="B5569" s="2">
        <v>2016</v>
      </c>
      <c r="C5569" t="s">
        <v>421</v>
      </c>
      <c r="D5569" t="s">
        <v>264</v>
      </c>
      <c r="E5569" s="2">
        <v>1</v>
      </c>
      <c r="F5569" s="2">
        <v>1</v>
      </c>
      <c r="G5569" t="s">
        <v>389</v>
      </c>
      <c r="H5569" t="s">
        <v>390</v>
      </c>
      <c r="I5569" t="s">
        <v>21</v>
      </c>
      <c r="J5569" t="s">
        <v>127</v>
      </c>
      <c r="K5569" s="2">
        <v>3</v>
      </c>
      <c r="L5569" t="s">
        <v>85</v>
      </c>
      <c r="M5569" t="s">
        <v>128</v>
      </c>
      <c r="N5569" t="s">
        <v>126</v>
      </c>
    </row>
    <row r="5570" spans="1:14" x14ac:dyDescent="0.25">
      <c r="A5570" s="2">
        <v>1</v>
      </c>
      <c r="B5570" s="2">
        <v>2016</v>
      </c>
      <c r="C5570" t="s">
        <v>421</v>
      </c>
      <c r="D5570" t="s">
        <v>264</v>
      </c>
      <c r="E5570" s="2">
        <v>1</v>
      </c>
      <c r="F5570" s="2">
        <v>1</v>
      </c>
      <c r="G5570" t="s">
        <v>389</v>
      </c>
      <c r="H5570" t="s">
        <v>390</v>
      </c>
      <c r="I5570" t="s">
        <v>21</v>
      </c>
      <c r="J5570" t="s">
        <v>129</v>
      </c>
      <c r="K5570" s="2">
        <v>2</v>
      </c>
      <c r="L5570" t="s">
        <v>85</v>
      </c>
      <c r="M5570" t="s">
        <v>130</v>
      </c>
      <c r="N5570" t="s">
        <v>176</v>
      </c>
    </row>
    <row r="5571" spans="1:14" x14ac:dyDescent="0.25">
      <c r="A5571" s="2">
        <v>1</v>
      </c>
      <c r="B5571" s="2">
        <v>2016</v>
      </c>
      <c r="C5571" t="s">
        <v>421</v>
      </c>
      <c r="D5571" t="s">
        <v>264</v>
      </c>
      <c r="E5571" s="2">
        <v>1</v>
      </c>
      <c r="F5571" s="2">
        <v>1</v>
      </c>
      <c r="G5571" t="s">
        <v>389</v>
      </c>
      <c r="H5571" t="s">
        <v>390</v>
      </c>
      <c r="I5571" t="s">
        <v>21</v>
      </c>
      <c r="J5571" t="s">
        <v>131</v>
      </c>
      <c r="K5571" s="2">
        <v>3</v>
      </c>
      <c r="L5571" t="s">
        <v>85</v>
      </c>
      <c r="M5571" t="s">
        <v>132</v>
      </c>
      <c r="N5571" t="s">
        <v>126</v>
      </c>
    </row>
    <row r="5572" spans="1:14" x14ac:dyDescent="0.25">
      <c r="A5572" s="2">
        <v>1</v>
      </c>
      <c r="B5572" s="2">
        <v>2016</v>
      </c>
      <c r="C5572" t="s">
        <v>421</v>
      </c>
      <c r="D5572" t="s">
        <v>264</v>
      </c>
      <c r="E5572" s="2">
        <v>1</v>
      </c>
      <c r="F5572" s="2">
        <v>1</v>
      </c>
      <c r="G5572" t="s">
        <v>389</v>
      </c>
      <c r="H5572" t="s">
        <v>390</v>
      </c>
      <c r="I5572" t="s">
        <v>21</v>
      </c>
      <c r="J5572" t="s">
        <v>133</v>
      </c>
      <c r="K5572" s="2">
        <v>1</v>
      </c>
      <c r="L5572" t="s">
        <v>52</v>
      </c>
      <c r="M5572" t="s">
        <v>134</v>
      </c>
      <c r="N5572" t="s">
        <v>177</v>
      </c>
    </row>
    <row r="5573" spans="1:14" x14ac:dyDescent="0.25">
      <c r="A5573" s="2">
        <v>1</v>
      </c>
      <c r="B5573" s="2">
        <v>2016</v>
      </c>
      <c r="C5573" t="s">
        <v>421</v>
      </c>
      <c r="D5573" t="s">
        <v>264</v>
      </c>
      <c r="E5573" s="2">
        <v>1</v>
      </c>
      <c r="F5573" s="2">
        <v>1</v>
      </c>
      <c r="G5573" t="s">
        <v>389</v>
      </c>
      <c r="H5573" t="s">
        <v>390</v>
      </c>
      <c r="I5573" t="s">
        <v>21</v>
      </c>
      <c r="J5573" t="s">
        <v>135</v>
      </c>
      <c r="K5573" s="2">
        <v>3</v>
      </c>
      <c r="L5573" t="s">
        <v>55</v>
      </c>
      <c r="M5573" t="s">
        <v>136</v>
      </c>
      <c r="N5573" t="s">
        <v>178</v>
      </c>
    </row>
    <row r="5574" spans="1:14" x14ac:dyDescent="0.25">
      <c r="A5574" s="2">
        <v>1</v>
      </c>
      <c r="B5574" s="2">
        <v>2016</v>
      </c>
      <c r="C5574" t="s">
        <v>421</v>
      </c>
      <c r="D5574" t="s">
        <v>264</v>
      </c>
      <c r="E5574" s="2">
        <v>1</v>
      </c>
      <c r="F5574" s="2">
        <v>1</v>
      </c>
      <c r="G5574" t="s">
        <v>389</v>
      </c>
      <c r="H5574" t="s">
        <v>390</v>
      </c>
      <c r="I5574" t="s">
        <v>21</v>
      </c>
      <c r="J5574" t="s">
        <v>137</v>
      </c>
      <c r="K5574" s="2">
        <v>3</v>
      </c>
      <c r="L5574" t="s">
        <v>55</v>
      </c>
      <c r="M5574" t="s">
        <v>138</v>
      </c>
      <c r="N5574" t="s">
        <v>178</v>
      </c>
    </row>
    <row r="5575" spans="1:14" x14ac:dyDescent="0.25">
      <c r="A5575" s="2">
        <v>1</v>
      </c>
      <c r="B5575" s="2">
        <v>2016</v>
      </c>
      <c r="C5575" t="s">
        <v>421</v>
      </c>
      <c r="D5575" t="s">
        <v>264</v>
      </c>
      <c r="E5575" s="2">
        <v>1</v>
      </c>
      <c r="F5575" s="2">
        <v>1</v>
      </c>
      <c r="G5575" t="s">
        <v>389</v>
      </c>
      <c r="H5575" t="s">
        <v>390</v>
      </c>
      <c r="I5575" t="s">
        <v>21</v>
      </c>
      <c r="J5575" t="s">
        <v>139</v>
      </c>
      <c r="K5575" s="2">
        <v>3</v>
      </c>
      <c r="L5575" t="s">
        <v>85</v>
      </c>
      <c r="M5575" t="s">
        <v>140</v>
      </c>
      <c r="N5575" t="s">
        <v>126</v>
      </c>
    </row>
    <row r="5576" spans="1:14" x14ac:dyDescent="0.25">
      <c r="A5576" s="2">
        <v>1</v>
      </c>
      <c r="B5576" s="2">
        <v>2016</v>
      </c>
      <c r="C5576" t="s">
        <v>421</v>
      </c>
      <c r="D5576" t="s">
        <v>264</v>
      </c>
      <c r="E5576" s="2">
        <v>1</v>
      </c>
      <c r="F5576" s="2">
        <v>1</v>
      </c>
      <c r="G5576" t="s">
        <v>389</v>
      </c>
      <c r="H5576" t="s">
        <v>390</v>
      </c>
      <c r="I5576" t="s">
        <v>21</v>
      </c>
      <c r="J5576" t="s">
        <v>141</v>
      </c>
      <c r="K5576" s="2">
        <v>3</v>
      </c>
      <c r="L5576" t="s">
        <v>85</v>
      </c>
      <c r="M5576" t="s">
        <v>142</v>
      </c>
      <c r="N5576" t="s">
        <v>126</v>
      </c>
    </row>
    <row r="5577" spans="1:14" x14ac:dyDescent="0.25">
      <c r="A5577" s="2">
        <v>1</v>
      </c>
      <c r="B5577" s="2">
        <v>2016</v>
      </c>
      <c r="C5577" t="s">
        <v>421</v>
      </c>
      <c r="D5577" t="s">
        <v>264</v>
      </c>
      <c r="E5577" s="2">
        <v>1</v>
      </c>
      <c r="F5577" s="2">
        <v>1</v>
      </c>
      <c r="G5577" t="s">
        <v>389</v>
      </c>
      <c r="H5577" t="s">
        <v>390</v>
      </c>
      <c r="I5577" t="s">
        <v>21</v>
      </c>
      <c r="J5577" t="s">
        <v>143</v>
      </c>
      <c r="K5577" s="2">
        <v>3</v>
      </c>
      <c r="L5577" t="s">
        <v>85</v>
      </c>
      <c r="M5577" t="s">
        <v>144</v>
      </c>
      <c r="N5577" t="s">
        <v>126</v>
      </c>
    </row>
    <row r="5578" spans="1:14" x14ac:dyDescent="0.25">
      <c r="A5578" s="2">
        <v>1</v>
      </c>
      <c r="B5578" s="2">
        <v>2016</v>
      </c>
      <c r="C5578" t="s">
        <v>421</v>
      </c>
      <c r="D5578" t="s">
        <v>264</v>
      </c>
      <c r="E5578" s="2">
        <v>1</v>
      </c>
      <c r="F5578" s="2">
        <v>1</v>
      </c>
      <c r="G5578" t="s">
        <v>389</v>
      </c>
      <c r="H5578" t="s">
        <v>390</v>
      </c>
      <c r="I5578" t="s">
        <v>21</v>
      </c>
      <c r="J5578" t="s">
        <v>145</v>
      </c>
      <c r="K5578" s="2">
        <v>4</v>
      </c>
      <c r="L5578" t="s">
        <v>55</v>
      </c>
      <c r="M5578" t="s">
        <v>146</v>
      </c>
      <c r="N5578" t="s">
        <v>57</v>
      </c>
    </row>
    <row r="5579" spans="1:14" x14ac:dyDescent="0.25">
      <c r="A5579" s="2">
        <v>1</v>
      </c>
      <c r="B5579" s="2">
        <v>2016</v>
      </c>
      <c r="C5579" t="s">
        <v>421</v>
      </c>
      <c r="D5579" t="s">
        <v>264</v>
      </c>
      <c r="E5579" s="2">
        <v>1</v>
      </c>
      <c r="F5579" s="2">
        <v>1</v>
      </c>
      <c r="G5579" t="s">
        <v>389</v>
      </c>
      <c r="H5579" t="s">
        <v>390</v>
      </c>
      <c r="I5579" t="s">
        <v>21</v>
      </c>
      <c r="J5579" t="s">
        <v>147</v>
      </c>
      <c r="K5579" s="2">
        <v>4</v>
      </c>
      <c r="L5579" t="s">
        <v>55</v>
      </c>
      <c r="M5579" t="s">
        <v>148</v>
      </c>
      <c r="N5579" t="s">
        <v>57</v>
      </c>
    </row>
    <row r="5580" spans="1:14" x14ac:dyDescent="0.25">
      <c r="A5580" s="2">
        <v>1</v>
      </c>
      <c r="B5580" s="2">
        <v>2016</v>
      </c>
      <c r="C5580" t="s">
        <v>421</v>
      </c>
      <c r="D5580" t="s">
        <v>264</v>
      </c>
      <c r="E5580" s="2">
        <v>1</v>
      </c>
      <c r="F5580" s="2">
        <v>1</v>
      </c>
      <c r="G5580" t="s">
        <v>389</v>
      </c>
      <c r="H5580" t="s">
        <v>390</v>
      </c>
      <c r="I5580" t="s">
        <v>21</v>
      </c>
      <c r="J5580" t="s">
        <v>149</v>
      </c>
      <c r="K5580" s="2">
        <v>2</v>
      </c>
      <c r="L5580" t="s">
        <v>55</v>
      </c>
      <c r="M5580" t="s">
        <v>150</v>
      </c>
      <c r="N5580" t="s">
        <v>187</v>
      </c>
    </row>
    <row r="5581" spans="1:14" x14ac:dyDescent="0.25">
      <c r="A5581" s="2">
        <v>1</v>
      </c>
      <c r="B5581" s="2">
        <v>2016</v>
      </c>
      <c r="C5581" t="s">
        <v>421</v>
      </c>
      <c r="D5581" t="s">
        <v>264</v>
      </c>
      <c r="E5581" s="2">
        <v>1</v>
      </c>
      <c r="F5581" s="2">
        <v>1</v>
      </c>
      <c r="G5581" t="s">
        <v>389</v>
      </c>
      <c r="H5581" t="s">
        <v>390</v>
      </c>
      <c r="I5581" t="s">
        <v>21</v>
      </c>
      <c r="J5581" t="s">
        <v>151</v>
      </c>
      <c r="K5581" s="3"/>
      <c r="L5581" t="s">
        <v>52</v>
      </c>
      <c r="M5581" t="s">
        <v>152</v>
      </c>
    </row>
    <row r="5582" spans="1:14" x14ac:dyDescent="0.25">
      <c r="A5582" s="2">
        <v>1</v>
      </c>
      <c r="B5582" s="2">
        <v>2016</v>
      </c>
      <c r="C5582" t="s">
        <v>421</v>
      </c>
      <c r="D5582" t="s">
        <v>264</v>
      </c>
      <c r="E5582" s="2">
        <v>1</v>
      </c>
      <c r="F5582" s="2">
        <v>1</v>
      </c>
      <c r="G5582" t="s">
        <v>389</v>
      </c>
      <c r="H5582" t="s">
        <v>390</v>
      </c>
      <c r="I5582" t="s">
        <v>21</v>
      </c>
      <c r="J5582" t="s">
        <v>153</v>
      </c>
      <c r="K5582" s="2">
        <v>6</v>
      </c>
      <c r="L5582" t="s">
        <v>75</v>
      </c>
      <c r="M5582" t="s">
        <v>154</v>
      </c>
      <c r="N5582" t="s">
        <v>179</v>
      </c>
    </row>
    <row r="5583" spans="1:14" x14ac:dyDescent="0.25">
      <c r="A5583" s="2">
        <v>1</v>
      </c>
      <c r="B5583" s="2">
        <v>2016</v>
      </c>
      <c r="C5583" t="s">
        <v>421</v>
      </c>
      <c r="D5583" t="s">
        <v>264</v>
      </c>
      <c r="E5583" s="2">
        <v>1</v>
      </c>
      <c r="F5583" s="2">
        <v>1</v>
      </c>
      <c r="G5583" t="s">
        <v>389</v>
      </c>
      <c r="H5583" t="s">
        <v>390</v>
      </c>
      <c r="I5583" t="s">
        <v>21</v>
      </c>
      <c r="J5583" t="s">
        <v>156</v>
      </c>
      <c r="K5583" s="2">
        <v>1</v>
      </c>
      <c r="L5583" t="s">
        <v>75</v>
      </c>
      <c r="M5583" t="s">
        <v>157</v>
      </c>
      <c r="N5583" t="s">
        <v>158</v>
      </c>
    </row>
    <row r="5584" spans="1:14" x14ac:dyDescent="0.25">
      <c r="A5584" s="2">
        <v>1</v>
      </c>
      <c r="B5584" s="2">
        <v>2016</v>
      </c>
      <c r="C5584" t="s">
        <v>421</v>
      </c>
      <c r="D5584" t="s">
        <v>264</v>
      </c>
      <c r="E5584" s="2">
        <v>1</v>
      </c>
      <c r="F5584" s="2">
        <v>1</v>
      </c>
      <c r="G5584" t="s">
        <v>389</v>
      </c>
      <c r="H5584" t="s">
        <v>390</v>
      </c>
      <c r="I5584" t="s">
        <v>21</v>
      </c>
      <c r="J5584" t="s">
        <v>159</v>
      </c>
      <c r="K5584" s="2">
        <v>11</v>
      </c>
      <c r="L5584" t="s">
        <v>52</v>
      </c>
      <c r="M5584" t="s">
        <v>160</v>
      </c>
      <c r="N5584" t="s">
        <v>357</v>
      </c>
    </row>
    <row r="5585" spans="1:14" x14ac:dyDescent="0.25">
      <c r="A5585" s="2">
        <v>1</v>
      </c>
      <c r="B5585" s="2">
        <v>2016</v>
      </c>
      <c r="C5585" t="s">
        <v>421</v>
      </c>
      <c r="D5585" t="s">
        <v>264</v>
      </c>
      <c r="E5585" s="2">
        <v>1</v>
      </c>
      <c r="F5585" s="2">
        <v>1</v>
      </c>
      <c r="G5585" t="s">
        <v>389</v>
      </c>
      <c r="H5585" t="s">
        <v>390</v>
      </c>
      <c r="I5585" t="s">
        <v>21</v>
      </c>
      <c r="J5585" t="s">
        <v>161</v>
      </c>
      <c r="K5585" s="3"/>
      <c r="L5585" t="s">
        <v>52</v>
      </c>
      <c r="M5585" t="s">
        <v>162</v>
      </c>
    </row>
    <row r="5586" spans="1:14" x14ac:dyDescent="0.25">
      <c r="A5586" s="2">
        <v>1</v>
      </c>
      <c r="B5586" s="2">
        <v>2016</v>
      </c>
      <c r="C5586" t="s">
        <v>421</v>
      </c>
      <c r="D5586" t="s">
        <v>264</v>
      </c>
      <c r="E5586" s="2">
        <v>1</v>
      </c>
      <c r="F5586" s="2">
        <v>1</v>
      </c>
      <c r="G5586" t="s">
        <v>389</v>
      </c>
      <c r="H5586" t="s">
        <v>390</v>
      </c>
      <c r="I5586" t="s">
        <v>21</v>
      </c>
      <c r="J5586" t="s">
        <v>163</v>
      </c>
      <c r="K5586" s="2">
        <v>2</v>
      </c>
      <c r="L5586" t="s">
        <v>52</v>
      </c>
      <c r="M5586" t="s">
        <v>164</v>
      </c>
      <c r="N5586" t="s">
        <v>177</v>
      </c>
    </row>
    <row r="5587" spans="1:14" x14ac:dyDescent="0.25">
      <c r="A5587" s="2">
        <v>1</v>
      </c>
      <c r="B5587" s="2">
        <v>2016</v>
      </c>
      <c r="C5587" t="s">
        <v>421</v>
      </c>
      <c r="D5587" t="s">
        <v>264</v>
      </c>
      <c r="E5587" s="2">
        <v>1</v>
      </c>
      <c r="F5587" s="2">
        <v>1</v>
      </c>
      <c r="G5587" t="s">
        <v>389</v>
      </c>
      <c r="H5587" t="s">
        <v>390</v>
      </c>
      <c r="I5587" t="s">
        <v>21</v>
      </c>
      <c r="J5587" t="s">
        <v>166</v>
      </c>
      <c r="K5587" s="2">
        <v>3</v>
      </c>
      <c r="L5587" t="s">
        <v>55</v>
      </c>
      <c r="M5587" t="s">
        <v>167</v>
      </c>
      <c r="N5587" t="s">
        <v>178</v>
      </c>
    </row>
    <row r="5588" spans="1:14" x14ac:dyDescent="0.25">
      <c r="A5588" s="2">
        <v>1</v>
      </c>
      <c r="B5588" s="2">
        <v>2016</v>
      </c>
      <c r="C5588" t="s">
        <v>422</v>
      </c>
      <c r="D5588" t="s">
        <v>48</v>
      </c>
      <c r="E5588" s="2">
        <v>1</v>
      </c>
      <c r="F5588" s="2">
        <v>0</v>
      </c>
      <c r="G5588" t="s">
        <v>241</v>
      </c>
      <c r="H5588" t="s">
        <v>242</v>
      </c>
      <c r="I5588" t="s">
        <v>21</v>
      </c>
      <c r="J5588" t="s">
        <v>51</v>
      </c>
      <c r="K5588" s="2">
        <v>6</v>
      </c>
      <c r="L5588" t="s">
        <v>52</v>
      </c>
      <c r="M5588" t="s">
        <v>53</v>
      </c>
      <c r="N5588" t="s">
        <v>172</v>
      </c>
    </row>
    <row r="5589" spans="1:14" x14ac:dyDescent="0.25">
      <c r="A5589" s="2">
        <v>1</v>
      </c>
      <c r="B5589" s="2">
        <v>2016</v>
      </c>
      <c r="C5589" t="s">
        <v>422</v>
      </c>
      <c r="D5589" t="s">
        <v>48</v>
      </c>
      <c r="E5589" s="2">
        <v>1</v>
      </c>
      <c r="F5589" s="2">
        <v>0</v>
      </c>
      <c r="G5589" t="s">
        <v>241</v>
      </c>
      <c r="H5589" t="s">
        <v>242</v>
      </c>
      <c r="I5589" t="s">
        <v>21</v>
      </c>
      <c r="J5589" t="s">
        <v>54</v>
      </c>
      <c r="K5589" s="2">
        <v>3</v>
      </c>
      <c r="L5589" t="s">
        <v>55</v>
      </c>
      <c r="M5589" t="s">
        <v>56</v>
      </c>
      <c r="N5589" t="s">
        <v>178</v>
      </c>
    </row>
    <row r="5590" spans="1:14" x14ac:dyDescent="0.25">
      <c r="A5590" s="2">
        <v>1</v>
      </c>
      <c r="B5590" s="2">
        <v>2016</v>
      </c>
      <c r="C5590" t="s">
        <v>422</v>
      </c>
      <c r="D5590" t="s">
        <v>48</v>
      </c>
      <c r="E5590" s="2">
        <v>1</v>
      </c>
      <c r="F5590" s="2">
        <v>0</v>
      </c>
      <c r="G5590" t="s">
        <v>241</v>
      </c>
      <c r="H5590" t="s">
        <v>242</v>
      </c>
      <c r="I5590" t="s">
        <v>21</v>
      </c>
      <c r="J5590" t="s">
        <v>58</v>
      </c>
      <c r="K5590" s="2">
        <v>3</v>
      </c>
      <c r="L5590" t="s">
        <v>55</v>
      </c>
      <c r="M5590" t="s">
        <v>59</v>
      </c>
      <c r="N5590" t="s">
        <v>178</v>
      </c>
    </row>
    <row r="5591" spans="1:14" x14ac:dyDescent="0.25">
      <c r="A5591" s="2">
        <v>1</v>
      </c>
      <c r="B5591" s="2">
        <v>2016</v>
      </c>
      <c r="C5591" t="s">
        <v>422</v>
      </c>
      <c r="D5591" t="s">
        <v>48</v>
      </c>
      <c r="E5591" s="2">
        <v>1</v>
      </c>
      <c r="F5591" s="2">
        <v>0</v>
      </c>
      <c r="G5591" t="s">
        <v>241</v>
      </c>
      <c r="H5591" t="s">
        <v>242</v>
      </c>
      <c r="I5591" t="s">
        <v>21</v>
      </c>
      <c r="J5591" t="s">
        <v>60</v>
      </c>
      <c r="K5591" s="2">
        <v>2</v>
      </c>
      <c r="L5591" t="s">
        <v>61</v>
      </c>
      <c r="M5591" t="s">
        <v>62</v>
      </c>
      <c r="N5591" t="s">
        <v>63</v>
      </c>
    </row>
    <row r="5592" spans="1:14" x14ac:dyDescent="0.25">
      <c r="A5592" s="2">
        <v>1</v>
      </c>
      <c r="B5592" s="2">
        <v>2016</v>
      </c>
      <c r="C5592" t="s">
        <v>422</v>
      </c>
      <c r="D5592" t="s">
        <v>48</v>
      </c>
      <c r="E5592" s="2">
        <v>1</v>
      </c>
      <c r="F5592" s="2">
        <v>0</v>
      </c>
      <c r="G5592" t="s">
        <v>241</v>
      </c>
      <c r="H5592" t="s">
        <v>242</v>
      </c>
      <c r="I5592" t="s">
        <v>21</v>
      </c>
      <c r="J5592" t="s">
        <v>64</v>
      </c>
      <c r="K5592" s="2">
        <v>4</v>
      </c>
      <c r="L5592" t="s">
        <v>65</v>
      </c>
      <c r="M5592" t="s">
        <v>66</v>
      </c>
      <c r="N5592" t="s">
        <v>185</v>
      </c>
    </row>
    <row r="5593" spans="1:14" x14ac:dyDescent="0.25">
      <c r="A5593" s="2">
        <v>1</v>
      </c>
      <c r="B5593" s="2">
        <v>2016</v>
      </c>
      <c r="C5593" t="s">
        <v>422</v>
      </c>
      <c r="D5593" t="s">
        <v>48</v>
      </c>
      <c r="E5593" s="2">
        <v>1</v>
      </c>
      <c r="F5593" s="2">
        <v>0</v>
      </c>
      <c r="G5593" t="s">
        <v>241</v>
      </c>
      <c r="H5593" t="s">
        <v>242</v>
      </c>
      <c r="I5593" t="s">
        <v>21</v>
      </c>
      <c r="J5593" t="s">
        <v>68</v>
      </c>
      <c r="K5593" s="2">
        <v>4</v>
      </c>
      <c r="L5593" t="s">
        <v>65</v>
      </c>
      <c r="M5593" t="s">
        <v>69</v>
      </c>
      <c r="N5593" t="s">
        <v>185</v>
      </c>
    </row>
    <row r="5594" spans="1:14" x14ac:dyDescent="0.25">
      <c r="A5594" s="2">
        <v>1</v>
      </c>
      <c r="B5594" s="2">
        <v>2016</v>
      </c>
      <c r="C5594" t="s">
        <v>422</v>
      </c>
      <c r="D5594" t="s">
        <v>48</v>
      </c>
      <c r="E5594" s="2">
        <v>1</v>
      </c>
      <c r="F5594" s="2">
        <v>0</v>
      </c>
      <c r="G5594" t="s">
        <v>241</v>
      </c>
      <c r="H5594" t="s">
        <v>242</v>
      </c>
      <c r="I5594" t="s">
        <v>21</v>
      </c>
      <c r="J5594" t="s">
        <v>70</v>
      </c>
      <c r="K5594" s="2">
        <v>4</v>
      </c>
      <c r="L5594" t="s">
        <v>65</v>
      </c>
      <c r="M5594" t="s">
        <v>71</v>
      </c>
      <c r="N5594" t="s">
        <v>185</v>
      </c>
    </row>
    <row r="5595" spans="1:14" x14ac:dyDescent="0.25">
      <c r="A5595" s="2">
        <v>1</v>
      </c>
      <c r="B5595" s="2">
        <v>2016</v>
      </c>
      <c r="C5595" t="s">
        <v>422</v>
      </c>
      <c r="D5595" t="s">
        <v>48</v>
      </c>
      <c r="E5595" s="2">
        <v>1</v>
      </c>
      <c r="F5595" s="2">
        <v>0</v>
      </c>
      <c r="G5595" t="s">
        <v>241</v>
      </c>
      <c r="H5595" t="s">
        <v>242</v>
      </c>
      <c r="I5595" t="s">
        <v>21</v>
      </c>
      <c r="J5595" t="s">
        <v>72</v>
      </c>
      <c r="K5595" s="2">
        <v>1</v>
      </c>
      <c r="L5595" t="s">
        <v>52</v>
      </c>
      <c r="M5595" t="s">
        <v>73</v>
      </c>
      <c r="N5595" t="s">
        <v>177</v>
      </c>
    </row>
    <row r="5596" spans="1:14" x14ac:dyDescent="0.25">
      <c r="A5596" s="2">
        <v>1</v>
      </c>
      <c r="B5596" s="2">
        <v>2016</v>
      </c>
      <c r="C5596" t="s">
        <v>422</v>
      </c>
      <c r="D5596" t="s">
        <v>48</v>
      </c>
      <c r="E5596" s="2">
        <v>1</v>
      </c>
      <c r="F5596" s="2">
        <v>0</v>
      </c>
      <c r="G5596" t="s">
        <v>241</v>
      </c>
      <c r="H5596" t="s">
        <v>242</v>
      </c>
      <c r="I5596" t="s">
        <v>21</v>
      </c>
      <c r="J5596" t="s">
        <v>74</v>
      </c>
      <c r="K5596" s="2">
        <v>2</v>
      </c>
      <c r="L5596" t="s">
        <v>75</v>
      </c>
      <c r="M5596" t="s">
        <v>76</v>
      </c>
      <c r="N5596" t="s">
        <v>207</v>
      </c>
    </row>
    <row r="5597" spans="1:14" x14ac:dyDescent="0.25">
      <c r="A5597" s="2">
        <v>1</v>
      </c>
      <c r="B5597" s="2">
        <v>2016</v>
      </c>
      <c r="C5597" t="s">
        <v>422</v>
      </c>
      <c r="D5597" t="s">
        <v>48</v>
      </c>
      <c r="E5597" s="2">
        <v>1</v>
      </c>
      <c r="F5597" s="2">
        <v>0</v>
      </c>
      <c r="G5597" t="s">
        <v>241</v>
      </c>
      <c r="H5597" t="s">
        <v>242</v>
      </c>
      <c r="I5597" t="s">
        <v>21</v>
      </c>
      <c r="J5597" t="s">
        <v>78</v>
      </c>
      <c r="K5597" s="2">
        <v>4</v>
      </c>
      <c r="L5597" t="s">
        <v>75</v>
      </c>
      <c r="M5597" t="s">
        <v>79</v>
      </c>
      <c r="N5597" t="s">
        <v>174</v>
      </c>
    </row>
    <row r="5598" spans="1:14" x14ac:dyDescent="0.25">
      <c r="A5598" s="2">
        <v>1</v>
      </c>
      <c r="B5598" s="2">
        <v>2016</v>
      </c>
      <c r="C5598" t="s">
        <v>422</v>
      </c>
      <c r="D5598" t="s">
        <v>48</v>
      </c>
      <c r="E5598" s="2">
        <v>1</v>
      </c>
      <c r="F5598" s="2">
        <v>0</v>
      </c>
      <c r="G5598" t="s">
        <v>241</v>
      </c>
      <c r="H5598" t="s">
        <v>242</v>
      </c>
      <c r="I5598" t="s">
        <v>21</v>
      </c>
      <c r="J5598" t="s">
        <v>81</v>
      </c>
      <c r="K5598" s="2">
        <v>6</v>
      </c>
      <c r="L5598" t="s">
        <v>75</v>
      </c>
      <c r="M5598" t="s">
        <v>82</v>
      </c>
      <c r="N5598" t="s">
        <v>294</v>
      </c>
    </row>
    <row r="5599" spans="1:14" x14ac:dyDescent="0.25">
      <c r="A5599" s="2">
        <v>1</v>
      </c>
      <c r="B5599" s="2">
        <v>2016</v>
      </c>
      <c r="C5599" t="s">
        <v>422</v>
      </c>
      <c r="D5599" t="s">
        <v>48</v>
      </c>
      <c r="E5599" s="2">
        <v>1</v>
      </c>
      <c r="F5599" s="2">
        <v>0</v>
      </c>
      <c r="G5599" t="s">
        <v>241</v>
      </c>
      <c r="H5599" t="s">
        <v>242</v>
      </c>
      <c r="I5599" t="s">
        <v>21</v>
      </c>
      <c r="J5599" t="s">
        <v>84</v>
      </c>
      <c r="K5599" s="2">
        <v>3</v>
      </c>
      <c r="L5599" t="s">
        <v>85</v>
      </c>
      <c r="M5599" t="s">
        <v>86</v>
      </c>
      <c r="N5599" t="s">
        <v>126</v>
      </c>
    </row>
    <row r="5600" spans="1:14" x14ac:dyDescent="0.25">
      <c r="A5600" s="2">
        <v>1</v>
      </c>
      <c r="B5600" s="2">
        <v>2016</v>
      </c>
      <c r="C5600" t="s">
        <v>422</v>
      </c>
      <c r="D5600" t="s">
        <v>48</v>
      </c>
      <c r="E5600" s="2">
        <v>1</v>
      </c>
      <c r="F5600" s="2">
        <v>0</v>
      </c>
      <c r="G5600" t="s">
        <v>241</v>
      </c>
      <c r="H5600" t="s">
        <v>242</v>
      </c>
      <c r="I5600" t="s">
        <v>21</v>
      </c>
      <c r="J5600" t="s">
        <v>88</v>
      </c>
      <c r="K5600" s="2">
        <v>3</v>
      </c>
      <c r="L5600" t="s">
        <v>85</v>
      </c>
      <c r="M5600" t="s">
        <v>89</v>
      </c>
      <c r="N5600" t="s">
        <v>126</v>
      </c>
    </row>
    <row r="5601" spans="1:14" x14ac:dyDescent="0.25">
      <c r="A5601" s="2">
        <v>1</v>
      </c>
      <c r="B5601" s="2">
        <v>2016</v>
      </c>
      <c r="C5601" t="s">
        <v>422</v>
      </c>
      <c r="D5601" t="s">
        <v>48</v>
      </c>
      <c r="E5601" s="2">
        <v>1</v>
      </c>
      <c r="F5601" s="2">
        <v>0</v>
      </c>
      <c r="G5601" t="s">
        <v>241</v>
      </c>
      <c r="H5601" t="s">
        <v>242</v>
      </c>
      <c r="I5601" t="s">
        <v>21</v>
      </c>
      <c r="J5601" t="s">
        <v>90</v>
      </c>
      <c r="K5601" s="2">
        <v>3</v>
      </c>
      <c r="L5601" t="s">
        <v>75</v>
      </c>
      <c r="M5601" t="s">
        <v>91</v>
      </c>
      <c r="N5601" t="s">
        <v>95</v>
      </c>
    </row>
    <row r="5602" spans="1:14" x14ac:dyDescent="0.25">
      <c r="A5602" s="2">
        <v>1</v>
      </c>
      <c r="B5602" s="2">
        <v>2016</v>
      </c>
      <c r="C5602" t="s">
        <v>422</v>
      </c>
      <c r="D5602" t="s">
        <v>48</v>
      </c>
      <c r="E5602" s="2">
        <v>1</v>
      </c>
      <c r="F5602" s="2">
        <v>0</v>
      </c>
      <c r="G5602" t="s">
        <v>241</v>
      </c>
      <c r="H5602" t="s">
        <v>242</v>
      </c>
      <c r="I5602" t="s">
        <v>21</v>
      </c>
      <c r="J5602" t="s">
        <v>93</v>
      </c>
      <c r="K5602" s="2">
        <v>3</v>
      </c>
      <c r="L5602" t="s">
        <v>75</v>
      </c>
      <c r="M5602" t="s">
        <v>94</v>
      </c>
      <c r="N5602" t="s">
        <v>95</v>
      </c>
    </row>
    <row r="5603" spans="1:14" x14ac:dyDescent="0.25">
      <c r="A5603" s="2">
        <v>1</v>
      </c>
      <c r="B5603" s="2">
        <v>2016</v>
      </c>
      <c r="C5603" t="s">
        <v>422</v>
      </c>
      <c r="D5603" t="s">
        <v>48</v>
      </c>
      <c r="E5603" s="2">
        <v>1</v>
      </c>
      <c r="F5603" s="2">
        <v>0</v>
      </c>
      <c r="G5603" t="s">
        <v>241</v>
      </c>
      <c r="H5603" t="s">
        <v>242</v>
      </c>
      <c r="I5603" t="s">
        <v>21</v>
      </c>
      <c r="J5603" t="s">
        <v>96</v>
      </c>
      <c r="K5603" s="2">
        <v>3</v>
      </c>
      <c r="L5603" t="s">
        <v>75</v>
      </c>
      <c r="M5603" t="s">
        <v>97</v>
      </c>
      <c r="N5603" t="s">
        <v>95</v>
      </c>
    </row>
    <row r="5604" spans="1:14" x14ac:dyDescent="0.25">
      <c r="A5604" s="2">
        <v>1</v>
      </c>
      <c r="B5604" s="2">
        <v>2016</v>
      </c>
      <c r="C5604" t="s">
        <v>422</v>
      </c>
      <c r="D5604" t="s">
        <v>48</v>
      </c>
      <c r="E5604" s="2">
        <v>1</v>
      </c>
      <c r="F5604" s="2">
        <v>0</v>
      </c>
      <c r="G5604" t="s">
        <v>241</v>
      </c>
      <c r="H5604" t="s">
        <v>242</v>
      </c>
      <c r="I5604" t="s">
        <v>21</v>
      </c>
      <c r="J5604" t="s">
        <v>98</v>
      </c>
      <c r="K5604" s="2">
        <v>3</v>
      </c>
      <c r="L5604" t="s">
        <v>85</v>
      </c>
      <c r="M5604" t="s">
        <v>99</v>
      </c>
      <c r="N5604" t="s">
        <v>126</v>
      </c>
    </row>
    <row r="5605" spans="1:14" x14ac:dyDescent="0.25">
      <c r="A5605" s="2">
        <v>1</v>
      </c>
      <c r="B5605" s="2">
        <v>2016</v>
      </c>
      <c r="C5605" t="s">
        <v>422</v>
      </c>
      <c r="D5605" t="s">
        <v>48</v>
      </c>
      <c r="E5605" s="2">
        <v>1</v>
      </c>
      <c r="F5605" s="2">
        <v>0</v>
      </c>
      <c r="G5605" t="s">
        <v>241</v>
      </c>
      <c r="H5605" t="s">
        <v>242</v>
      </c>
      <c r="I5605" t="s">
        <v>21</v>
      </c>
      <c r="J5605" t="s">
        <v>100</v>
      </c>
      <c r="K5605" s="3"/>
      <c r="L5605" t="s">
        <v>61</v>
      </c>
      <c r="M5605" t="s">
        <v>101</v>
      </c>
    </row>
    <row r="5606" spans="1:14" x14ac:dyDescent="0.25">
      <c r="A5606" s="2">
        <v>1</v>
      </c>
      <c r="B5606" s="2">
        <v>2016</v>
      </c>
      <c r="C5606" t="s">
        <v>422</v>
      </c>
      <c r="D5606" t="s">
        <v>48</v>
      </c>
      <c r="E5606" s="2">
        <v>1</v>
      </c>
      <c r="F5606" s="2">
        <v>0</v>
      </c>
      <c r="G5606" t="s">
        <v>241</v>
      </c>
      <c r="H5606" t="s">
        <v>242</v>
      </c>
      <c r="I5606" t="s">
        <v>21</v>
      </c>
      <c r="J5606" t="s">
        <v>102</v>
      </c>
      <c r="K5606" s="3"/>
      <c r="L5606" t="s">
        <v>61</v>
      </c>
      <c r="M5606" t="s">
        <v>103</v>
      </c>
    </row>
    <row r="5607" spans="1:14" x14ac:dyDescent="0.25">
      <c r="A5607" s="2">
        <v>1</v>
      </c>
      <c r="B5607" s="2">
        <v>2016</v>
      </c>
      <c r="C5607" t="s">
        <v>422</v>
      </c>
      <c r="D5607" t="s">
        <v>48</v>
      </c>
      <c r="E5607" s="2">
        <v>1</v>
      </c>
      <c r="F5607" s="2">
        <v>0</v>
      </c>
      <c r="G5607" t="s">
        <v>241</v>
      </c>
      <c r="H5607" t="s">
        <v>242</v>
      </c>
      <c r="I5607" t="s">
        <v>21</v>
      </c>
      <c r="J5607" t="s">
        <v>104</v>
      </c>
      <c r="K5607" s="3"/>
      <c r="L5607" t="s">
        <v>61</v>
      </c>
      <c r="M5607" t="s">
        <v>105</v>
      </c>
    </row>
    <row r="5608" spans="1:14" x14ac:dyDescent="0.25">
      <c r="A5608" s="2">
        <v>1</v>
      </c>
      <c r="B5608" s="2">
        <v>2016</v>
      </c>
      <c r="C5608" t="s">
        <v>422</v>
      </c>
      <c r="D5608" t="s">
        <v>48</v>
      </c>
      <c r="E5608" s="2">
        <v>1</v>
      </c>
      <c r="F5608" s="2">
        <v>0</v>
      </c>
      <c r="G5608" t="s">
        <v>241</v>
      </c>
      <c r="H5608" t="s">
        <v>242</v>
      </c>
      <c r="I5608" t="s">
        <v>21</v>
      </c>
      <c r="J5608" t="s">
        <v>106</v>
      </c>
      <c r="K5608" s="3"/>
      <c r="L5608" t="s">
        <v>61</v>
      </c>
      <c r="M5608" t="s">
        <v>107</v>
      </c>
    </row>
    <row r="5609" spans="1:14" x14ac:dyDescent="0.25">
      <c r="A5609" s="2">
        <v>1</v>
      </c>
      <c r="B5609" s="2">
        <v>2016</v>
      </c>
      <c r="C5609" t="s">
        <v>422</v>
      </c>
      <c r="D5609" t="s">
        <v>48</v>
      </c>
      <c r="E5609" s="2">
        <v>1</v>
      </c>
      <c r="F5609" s="2">
        <v>0</v>
      </c>
      <c r="G5609" t="s">
        <v>241</v>
      </c>
      <c r="H5609" t="s">
        <v>242</v>
      </c>
      <c r="I5609" t="s">
        <v>21</v>
      </c>
      <c r="J5609" t="s">
        <v>108</v>
      </c>
      <c r="K5609" s="3"/>
      <c r="L5609" t="s">
        <v>61</v>
      </c>
      <c r="M5609" t="s">
        <v>109</v>
      </c>
    </row>
    <row r="5610" spans="1:14" x14ac:dyDescent="0.25">
      <c r="A5610" s="2">
        <v>1</v>
      </c>
      <c r="B5610" s="2">
        <v>2016</v>
      </c>
      <c r="C5610" t="s">
        <v>422</v>
      </c>
      <c r="D5610" t="s">
        <v>48</v>
      </c>
      <c r="E5610" s="2">
        <v>1</v>
      </c>
      <c r="F5610" s="2">
        <v>0</v>
      </c>
      <c r="G5610" t="s">
        <v>241</v>
      </c>
      <c r="H5610" t="s">
        <v>242</v>
      </c>
      <c r="I5610" t="s">
        <v>21</v>
      </c>
      <c r="J5610" t="s">
        <v>110</v>
      </c>
      <c r="K5610" s="3"/>
      <c r="L5610" t="s">
        <v>61</v>
      </c>
      <c r="M5610" t="s">
        <v>111</v>
      </c>
    </row>
    <row r="5611" spans="1:14" x14ac:dyDescent="0.25">
      <c r="A5611" s="2">
        <v>1</v>
      </c>
      <c r="B5611" s="2">
        <v>2016</v>
      </c>
      <c r="C5611" t="s">
        <v>422</v>
      </c>
      <c r="D5611" t="s">
        <v>48</v>
      </c>
      <c r="E5611" s="2">
        <v>1</v>
      </c>
      <c r="F5611" s="2">
        <v>0</v>
      </c>
      <c r="G5611" t="s">
        <v>241</v>
      </c>
      <c r="H5611" t="s">
        <v>242</v>
      </c>
      <c r="I5611" t="s">
        <v>21</v>
      </c>
      <c r="J5611" t="s">
        <v>112</v>
      </c>
      <c r="K5611" s="3"/>
      <c r="L5611" t="s">
        <v>61</v>
      </c>
      <c r="M5611" t="s">
        <v>113</v>
      </c>
    </row>
    <row r="5612" spans="1:14" x14ac:dyDescent="0.25">
      <c r="A5612" s="2">
        <v>1</v>
      </c>
      <c r="B5612" s="2">
        <v>2016</v>
      </c>
      <c r="C5612" t="s">
        <v>422</v>
      </c>
      <c r="D5612" t="s">
        <v>48</v>
      </c>
      <c r="E5612" s="2">
        <v>1</v>
      </c>
      <c r="F5612" s="2">
        <v>0</v>
      </c>
      <c r="G5612" t="s">
        <v>241</v>
      </c>
      <c r="H5612" t="s">
        <v>242</v>
      </c>
      <c r="I5612" t="s">
        <v>21</v>
      </c>
      <c r="J5612" t="s">
        <v>114</v>
      </c>
      <c r="K5612" s="3"/>
      <c r="L5612" t="s">
        <v>61</v>
      </c>
      <c r="M5612" t="s">
        <v>115</v>
      </c>
    </row>
    <row r="5613" spans="1:14" x14ac:dyDescent="0.25">
      <c r="A5613" s="2">
        <v>1</v>
      </c>
      <c r="B5613" s="2">
        <v>2016</v>
      </c>
      <c r="C5613" t="s">
        <v>422</v>
      </c>
      <c r="D5613" t="s">
        <v>48</v>
      </c>
      <c r="E5613" s="2">
        <v>1</v>
      </c>
      <c r="F5613" s="2">
        <v>0</v>
      </c>
      <c r="G5613" t="s">
        <v>241</v>
      </c>
      <c r="H5613" t="s">
        <v>242</v>
      </c>
      <c r="I5613" t="s">
        <v>21</v>
      </c>
      <c r="J5613" t="s">
        <v>116</v>
      </c>
      <c r="K5613" s="2">
        <v>4</v>
      </c>
      <c r="L5613" t="s">
        <v>65</v>
      </c>
      <c r="M5613" t="s">
        <v>117</v>
      </c>
      <c r="N5613" t="s">
        <v>185</v>
      </c>
    </row>
    <row r="5614" spans="1:14" x14ac:dyDescent="0.25">
      <c r="A5614" s="2">
        <v>1</v>
      </c>
      <c r="B5614" s="2">
        <v>2016</v>
      </c>
      <c r="C5614" t="s">
        <v>422</v>
      </c>
      <c r="D5614" t="s">
        <v>48</v>
      </c>
      <c r="E5614" s="2">
        <v>1</v>
      </c>
      <c r="F5614" s="2">
        <v>0</v>
      </c>
      <c r="G5614" t="s">
        <v>241</v>
      </c>
      <c r="H5614" t="s">
        <v>242</v>
      </c>
      <c r="I5614" t="s">
        <v>21</v>
      </c>
      <c r="J5614" t="s">
        <v>118</v>
      </c>
      <c r="K5614" s="2">
        <v>3</v>
      </c>
      <c r="L5614" t="s">
        <v>55</v>
      </c>
      <c r="M5614" t="s">
        <v>119</v>
      </c>
      <c r="N5614" t="s">
        <v>178</v>
      </c>
    </row>
    <row r="5615" spans="1:14" x14ac:dyDescent="0.25">
      <c r="A5615" s="2">
        <v>1</v>
      </c>
      <c r="B5615" s="2">
        <v>2016</v>
      </c>
      <c r="C5615" t="s">
        <v>422</v>
      </c>
      <c r="D5615" t="s">
        <v>48</v>
      </c>
      <c r="E5615" s="2">
        <v>1</v>
      </c>
      <c r="F5615" s="2">
        <v>0</v>
      </c>
      <c r="G5615" t="s">
        <v>241</v>
      </c>
      <c r="H5615" t="s">
        <v>242</v>
      </c>
      <c r="I5615" t="s">
        <v>21</v>
      </c>
      <c r="J5615" t="s">
        <v>120</v>
      </c>
      <c r="K5615" s="2">
        <v>4</v>
      </c>
      <c r="L5615" t="s">
        <v>65</v>
      </c>
      <c r="M5615" t="s">
        <v>121</v>
      </c>
      <c r="N5615" t="s">
        <v>185</v>
      </c>
    </row>
    <row r="5616" spans="1:14" x14ac:dyDescent="0.25">
      <c r="A5616" s="2">
        <v>1</v>
      </c>
      <c r="B5616" s="2">
        <v>2016</v>
      </c>
      <c r="C5616" t="s">
        <v>422</v>
      </c>
      <c r="D5616" t="s">
        <v>48</v>
      </c>
      <c r="E5616" s="2">
        <v>1</v>
      </c>
      <c r="F5616" s="2">
        <v>0</v>
      </c>
      <c r="G5616" t="s">
        <v>241</v>
      </c>
      <c r="H5616" t="s">
        <v>242</v>
      </c>
      <c r="I5616" t="s">
        <v>21</v>
      </c>
      <c r="J5616" t="s">
        <v>122</v>
      </c>
      <c r="K5616" s="2">
        <v>2</v>
      </c>
      <c r="L5616" t="s">
        <v>85</v>
      </c>
      <c r="M5616" t="s">
        <v>123</v>
      </c>
      <c r="N5616" t="s">
        <v>176</v>
      </c>
    </row>
    <row r="5617" spans="1:14" x14ac:dyDescent="0.25">
      <c r="A5617" s="2">
        <v>1</v>
      </c>
      <c r="B5617" s="2">
        <v>2016</v>
      </c>
      <c r="C5617" t="s">
        <v>422</v>
      </c>
      <c r="D5617" t="s">
        <v>48</v>
      </c>
      <c r="E5617" s="2">
        <v>1</v>
      </c>
      <c r="F5617" s="2">
        <v>0</v>
      </c>
      <c r="G5617" t="s">
        <v>241</v>
      </c>
      <c r="H5617" t="s">
        <v>242</v>
      </c>
      <c r="I5617" t="s">
        <v>21</v>
      </c>
      <c r="J5617" t="s">
        <v>124</v>
      </c>
      <c r="K5617" s="2">
        <v>2</v>
      </c>
      <c r="L5617" t="s">
        <v>85</v>
      </c>
      <c r="M5617" t="s">
        <v>125</v>
      </c>
      <c r="N5617" t="s">
        <v>176</v>
      </c>
    </row>
    <row r="5618" spans="1:14" x14ac:dyDescent="0.25">
      <c r="A5618" s="2">
        <v>1</v>
      </c>
      <c r="B5618" s="2">
        <v>2016</v>
      </c>
      <c r="C5618" t="s">
        <v>422</v>
      </c>
      <c r="D5618" t="s">
        <v>48</v>
      </c>
      <c r="E5618" s="2">
        <v>1</v>
      </c>
      <c r="F5618" s="2">
        <v>0</v>
      </c>
      <c r="G5618" t="s">
        <v>241</v>
      </c>
      <c r="H5618" t="s">
        <v>242</v>
      </c>
      <c r="I5618" t="s">
        <v>21</v>
      </c>
      <c r="J5618" t="s">
        <v>127</v>
      </c>
      <c r="K5618" s="2">
        <v>3</v>
      </c>
      <c r="L5618" t="s">
        <v>85</v>
      </c>
      <c r="M5618" t="s">
        <v>128</v>
      </c>
      <c r="N5618" t="s">
        <v>126</v>
      </c>
    </row>
    <row r="5619" spans="1:14" x14ac:dyDescent="0.25">
      <c r="A5619" s="2">
        <v>1</v>
      </c>
      <c r="B5619" s="2">
        <v>2016</v>
      </c>
      <c r="C5619" t="s">
        <v>422</v>
      </c>
      <c r="D5619" t="s">
        <v>48</v>
      </c>
      <c r="E5619" s="2">
        <v>1</v>
      </c>
      <c r="F5619" s="2">
        <v>0</v>
      </c>
      <c r="G5619" t="s">
        <v>241</v>
      </c>
      <c r="H5619" t="s">
        <v>242</v>
      </c>
      <c r="I5619" t="s">
        <v>21</v>
      </c>
      <c r="J5619" t="s">
        <v>129</v>
      </c>
      <c r="K5619" s="2">
        <v>2</v>
      </c>
      <c r="L5619" t="s">
        <v>85</v>
      </c>
      <c r="M5619" t="s">
        <v>130</v>
      </c>
      <c r="N5619" t="s">
        <v>176</v>
      </c>
    </row>
    <row r="5620" spans="1:14" x14ac:dyDescent="0.25">
      <c r="A5620" s="2">
        <v>1</v>
      </c>
      <c r="B5620" s="2">
        <v>2016</v>
      </c>
      <c r="C5620" t="s">
        <v>422</v>
      </c>
      <c r="D5620" t="s">
        <v>48</v>
      </c>
      <c r="E5620" s="2">
        <v>1</v>
      </c>
      <c r="F5620" s="2">
        <v>0</v>
      </c>
      <c r="G5620" t="s">
        <v>241</v>
      </c>
      <c r="H5620" t="s">
        <v>242</v>
      </c>
      <c r="I5620" t="s">
        <v>21</v>
      </c>
      <c r="J5620" t="s">
        <v>131</v>
      </c>
      <c r="K5620" s="2">
        <v>3</v>
      </c>
      <c r="L5620" t="s">
        <v>85</v>
      </c>
      <c r="M5620" t="s">
        <v>132</v>
      </c>
      <c r="N5620" t="s">
        <v>126</v>
      </c>
    </row>
    <row r="5621" spans="1:14" x14ac:dyDescent="0.25">
      <c r="A5621" s="2">
        <v>1</v>
      </c>
      <c r="B5621" s="2">
        <v>2016</v>
      </c>
      <c r="C5621" t="s">
        <v>422</v>
      </c>
      <c r="D5621" t="s">
        <v>48</v>
      </c>
      <c r="E5621" s="2">
        <v>1</v>
      </c>
      <c r="F5621" s="2">
        <v>0</v>
      </c>
      <c r="G5621" t="s">
        <v>241</v>
      </c>
      <c r="H5621" t="s">
        <v>242</v>
      </c>
      <c r="I5621" t="s">
        <v>21</v>
      </c>
      <c r="J5621" t="s">
        <v>133</v>
      </c>
      <c r="K5621" s="2">
        <v>1</v>
      </c>
      <c r="L5621" t="s">
        <v>52</v>
      </c>
      <c r="M5621" t="s">
        <v>134</v>
      </c>
      <c r="N5621" t="s">
        <v>177</v>
      </c>
    </row>
    <row r="5622" spans="1:14" x14ac:dyDescent="0.25">
      <c r="A5622" s="2">
        <v>1</v>
      </c>
      <c r="B5622" s="2">
        <v>2016</v>
      </c>
      <c r="C5622" t="s">
        <v>422</v>
      </c>
      <c r="D5622" t="s">
        <v>48</v>
      </c>
      <c r="E5622" s="2">
        <v>1</v>
      </c>
      <c r="F5622" s="2">
        <v>0</v>
      </c>
      <c r="G5622" t="s">
        <v>241</v>
      </c>
      <c r="H5622" t="s">
        <v>242</v>
      </c>
      <c r="I5622" t="s">
        <v>21</v>
      </c>
      <c r="J5622" t="s">
        <v>135</v>
      </c>
      <c r="K5622" s="2">
        <v>3</v>
      </c>
      <c r="L5622" t="s">
        <v>55</v>
      </c>
      <c r="M5622" t="s">
        <v>136</v>
      </c>
      <c r="N5622" t="s">
        <v>178</v>
      </c>
    </row>
    <row r="5623" spans="1:14" x14ac:dyDescent="0.25">
      <c r="A5623" s="2">
        <v>1</v>
      </c>
      <c r="B5623" s="2">
        <v>2016</v>
      </c>
      <c r="C5623" t="s">
        <v>422</v>
      </c>
      <c r="D5623" t="s">
        <v>48</v>
      </c>
      <c r="E5623" s="2">
        <v>1</v>
      </c>
      <c r="F5623" s="2">
        <v>0</v>
      </c>
      <c r="G5623" t="s">
        <v>241</v>
      </c>
      <c r="H5623" t="s">
        <v>242</v>
      </c>
      <c r="I5623" t="s">
        <v>21</v>
      </c>
      <c r="J5623" t="s">
        <v>137</v>
      </c>
      <c r="K5623" s="2">
        <v>3</v>
      </c>
      <c r="L5623" t="s">
        <v>55</v>
      </c>
      <c r="M5623" t="s">
        <v>138</v>
      </c>
      <c r="N5623" t="s">
        <v>178</v>
      </c>
    </row>
    <row r="5624" spans="1:14" x14ac:dyDescent="0.25">
      <c r="A5624" s="2">
        <v>1</v>
      </c>
      <c r="B5624" s="2">
        <v>2016</v>
      </c>
      <c r="C5624" t="s">
        <v>422</v>
      </c>
      <c r="D5624" t="s">
        <v>48</v>
      </c>
      <c r="E5624" s="2">
        <v>1</v>
      </c>
      <c r="F5624" s="2">
        <v>0</v>
      </c>
      <c r="G5624" t="s">
        <v>241</v>
      </c>
      <c r="H5624" t="s">
        <v>242</v>
      </c>
      <c r="I5624" t="s">
        <v>21</v>
      </c>
      <c r="J5624" t="s">
        <v>139</v>
      </c>
      <c r="K5624" s="2">
        <v>3</v>
      </c>
      <c r="L5624" t="s">
        <v>85</v>
      </c>
      <c r="M5624" t="s">
        <v>140</v>
      </c>
      <c r="N5624" t="s">
        <v>126</v>
      </c>
    </row>
    <row r="5625" spans="1:14" x14ac:dyDescent="0.25">
      <c r="A5625" s="2">
        <v>1</v>
      </c>
      <c r="B5625" s="2">
        <v>2016</v>
      </c>
      <c r="C5625" t="s">
        <v>422</v>
      </c>
      <c r="D5625" t="s">
        <v>48</v>
      </c>
      <c r="E5625" s="2">
        <v>1</v>
      </c>
      <c r="F5625" s="2">
        <v>0</v>
      </c>
      <c r="G5625" t="s">
        <v>241</v>
      </c>
      <c r="H5625" t="s">
        <v>242</v>
      </c>
      <c r="I5625" t="s">
        <v>21</v>
      </c>
      <c r="J5625" t="s">
        <v>141</v>
      </c>
      <c r="K5625" s="2">
        <v>3</v>
      </c>
      <c r="L5625" t="s">
        <v>85</v>
      </c>
      <c r="M5625" t="s">
        <v>142</v>
      </c>
      <c r="N5625" t="s">
        <v>126</v>
      </c>
    </row>
    <row r="5626" spans="1:14" x14ac:dyDescent="0.25">
      <c r="A5626" s="2">
        <v>1</v>
      </c>
      <c r="B5626" s="2">
        <v>2016</v>
      </c>
      <c r="C5626" t="s">
        <v>422</v>
      </c>
      <c r="D5626" t="s">
        <v>48</v>
      </c>
      <c r="E5626" s="2">
        <v>1</v>
      </c>
      <c r="F5626" s="2">
        <v>0</v>
      </c>
      <c r="G5626" t="s">
        <v>241</v>
      </c>
      <c r="H5626" t="s">
        <v>242</v>
      </c>
      <c r="I5626" t="s">
        <v>21</v>
      </c>
      <c r="J5626" t="s">
        <v>143</v>
      </c>
      <c r="K5626" s="2">
        <v>3</v>
      </c>
      <c r="L5626" t="s">
        <v>85</v>
      </c>
      <c r="M5626" t="s">
        <v>144</v>
      </c>
      <c r="N5626" t="s">
        <v>126</v>
      </c>
    </row>
    <row r="5627" spans="1:14" x14ac:dyDescent="0.25">
      <c r="A5627" s="2">
        <v>1</v>
      </c>
      <c r="B5627" s="2">
        <v>2016</v>
      </c>
      <c r="C5627" t="s">
        <v>422</v>
      </c>
      <c r="D5627" t="s">
        <v>48</v>
      </c>
      <c r="E5627" s="2">
        <v>1</v>
      </c>
      <c r="F5627" s="2">
        <v>0</v>
      </c>
      <c r="G5627" t="s">
        <v>241</v>
      </c>
      <c r="H5627" t="s">
        <v>242</v>
      </c>
      <c r="I5627" t="s">
        <v>21</v>
      </c>
      <c r="J5627" t="s">
        <v>145</v>
      </c>
      <c r="K5627" s="2">
        <v>3</v>
      </c>
      <c r="L5627" t="s">
        <v>55</v>
      </c>
      <c r="M5627" t="s">
        <v>146</v>
      </c>
      <c r="N5627" t="s">
        <v>178</v>
      </c>
    </row>
    <row r="5628" spans="1:14" x14ac:dyDescent="0.25">
      <c r="A5628" s="2">
        <v>1</v>
      </c>
      <c r="B5628" s="2">
        <v>2016</v>
      </c>
      <c r="C5628" t="s">
        <v>422</v>
      </c>
      <c r="D5628" t="s">
        <v>48</v>
      </c>
      <c r="E5628" s="2">
        <v>1</v>
      </c>
      <c r="F5628" s="2">
        <v>0</v>
      </c>
      <c r="G5628" t="s">
        <v>241</v>
      </c>
      <c r="H5628" t="s">
        <v>242</v>
      </c>
      <c r="I5628" t="s">
        <v>21</v>
      </c>
      <c r="J5628" t="s">
        <v>147</v>
      </c>
      <c r="K5628" s="2">
        <v>3</v>
      </c>
      <c r="L5628" t="s">
        <v>55</v>
      </c>
      <c r="M5628" t="s">
        <v>148</v>
      </c>
      <c r="N5628" t="s">
        <v>178</v>
      </c>
    </row>
    <row r="5629" spans="1:14" x14ac:dyDescent="0.25">
      <c r="A5629" s="2">
        <v>1</v>
      </c>
      <c r="B5629" s="2">
        <v>2016</v>
      </c>
      <c r="C5629" t="s">
        <v>422</v>
      </c>
      <c r="D5629" t="s">
        <v>48</v>
      </c>
      <c r="E5629" s="2">
        <v>1</v>
      </c>
      <c r="F5629" s="2">
        <v>0</v>
      </c>
      <c r="G5629" t="s">
        <v>241</v>
      </c>
      <c r="H5629" t="s">
        <v>242</v>
      </c>
      <c r="I5629" t="s">
        <v>21</v>
      </c>
      <c r="J5629" t="s">
        <v>149</v>
      </c>
      <c r="K5629" s="2">
        <v>3</v>
      </c>
      <c r="L5629" t="s">
        <v>55</v>
      </c>
      <c r="M5629" t="s">
        <v>150</v>
      </c>
      <c r="N5629" t="s">
        <v>178</v>
      </c>
    </row>
    <row r="5630" spans="1:14" x14ac:dyDescent="0.25">
      <c r="A5630" s="2">
        <v>1</v>
      </c>
      <c r="B5630" s="2">
        <v>2016</v>
      </c>
      <c r="C5630" t="s">
        <v>422</v>
      </c>
      <c r="D5630" t="s">
        <v>48</v>
      </c>
      <c r="E5630" s="2">
        <v>1</v>
      </c>
      <c r="F5630" s="2">
        <v>0</v>
      </c>
      <c r="G5630" t="s">
        <v>241</v>
      </c>
      <c r="H5630" t="s">
        <v>242</v>
      </c>
      <c r="I5630" t="s">
        <v>21</v>
      </c>
      <c r="J5630" t="s">
        <v>151</v>
      </c>
      <c r="K5630" s="2">
        <v>9</v>
      </c>
      <c r="L5630" t="s">
        <v>52</v>
      </c>
      <c r="M5630" t="s">
        <v>152</v>
      </c>
      <c r="N5630" t="s">
        <v>188</v>
      </c>
    </row>
    <row r="5631" spans="1:14" x14ac:dyDescent="0.25">
      <c r="A5631" s="2">
        <v>1</v>
      </c>
      <c r="B5631" s="2">
        <v>2016</v>
      </c>
      <c r="C5631" t="s">
        <v>422</v>
      </c>
      <c r="D5631" t="s">
        <v>48</v>
      </c>
      <c r="E5631" s="2">
        <v>1</v>
      </c>
      <c r="F5631" s="2">
        <v>0</v>
      </c>
      <c r="G5631" t="s">
        <v>241</v>
      </c>
      <c r="H5631" t="s">
        <v>242</v>
      </c>
      <c r="I5631" t="s">
        <v>21</v>
      </c>
      <c r="J5631" t="s">
        <v>153</v>
      </c>
      <c r="K5631" s="2">
        <v>3</v>
      </c>
      <c r="L5631" t="s">
        <v>75</v>
      </c>
      <c r="M5631" t="s">
        <v>154</v>
      </c>
      <c r="N5631" t="s">
        <v>217</v>
      </c>
    </row>
    <row r="5632" spans="1:14" x14ac:dyDescent="0.25">
      <c r="A5632" s="2">
        <v>1</v>
      </c>
      <c r="B5632" s="2">
        <v>2016</v>
      </c>
      <c r="C5632" t="s">
        <v>422</v>
      </c>
      <c r="D5632" t="s">
        <v>48</v>
      </c>
      <c r="E5632" s="2">
        <v>1</v>
      </c>
      <c r="F5632" s="2">
        <v>0</v>
      </c>
      <c r="G5632" t="s">
        <v>241</v>
      </c>
      <c r="H5632" t="s">
        <v>242</v>
      </c>
      <c r="I5632" t="s">
        <v>21</v>
      </c>
      <c r="J5632" t="s">
        <v>156</v>
      </c>
      <c r="K5632" s="2">
        <v>1</v>
      </c>
      <c r="L5632" t="s">
        <v>75</v>
      </c>
      <c r="M5632" t="s">
        <v>157</v>
      </c>
      <c r="N5632" t="s">
        <v>158</v>
      </c>
    </row>
    <row r="5633" spans="1:14" x14ac:dyDescent="0.25">
      <c r="A5633" s="2">
        <v>1</v>
      </c>
      <c r="B5633" s="2">
        <v>2016</v>
      </c>
      <c r="C5633" t="s">
        <v>422</v>
      </c>
      <c r="D5633" t="s">
        <v>48</v>
      </c>
      <c r="E5633" s="2">
        <v>1</v>
      </c>
      <c r="F5633" s="2">
        <v>0</v>
      </c>
      <c r="G5633" t="s">
        <v>241</v>
      </c>
      <c r="H5633" t="s">
        <v>242</v>
      </c>
      <c r="I5633" t="s">
        <v>21</v>
      </c>
      <c r="J5633" t="s">
        <v>159</v>
      </c>
      <c r="K5633" s="3"/>
      <c r="L5633" t="s">
        <v>52</v>
      </c>
      <c r="M5633" t="s">
        <v>160</v>
      </c>
    </row>
    <row r="5634" spans="1:14" x14ac:dyDescent="0.25">
      <c r="A5634" s="2">
        <v>1</v>
      </c>
      <c r="B5634" s="2">
        <v>2016</v>
      </c>
      <c r="C5634" t="s">
        <v>422</v>
      </c>
      <c r="D5634" t="s">
        <v>48</v>
      </c>
      <c r="E5634" s="2">
        <v>1</v>
      </c>
      <c r="F5634" s="2">
        <v>0</v>
      </c>
      <c r="G5634" t="s">
        <v>241</v>
      </c>
      <c r="H5634" t="s">
        <v>242</v>
      </c>
      <c r="I5634" t="s">
        <v>21</v>
      </c>
      <c r="J5634" t="s">
        <v>161</v>
      </c>
      <c r="K5634" s="3"/>
      <c r="L5634" t="s">
        <v>52</v>
      </c>
      <c r="M5634" t="s">
        <v>162</v>
      </c>
    </row>
    <row r="5635" spans="1:14" x14ac:dyDescent="0.25">
      <c r="A5635" s="2">
        <v>1</v>
      </c>
      <c r="B5635" s="2">
        <v>2016</v>
      </c>
      <c r="C5635" t="s">
        <v>422</v>
      </c>
      <c r="D5635" t="s">
        <v>48</v>
      </c>
      <c r="E5635" s="2">
        <v>1</v>
      </c>
      <c r="F5635" s="2">
        <v>0</v>
      </c>
      <c r="G5635" t="s">
        <v>241</v>
      </c>
      <c r="H5635" t="s">
        <v>242</v>
      </c>
      <c r="I5635" t="s">
        <v>21</v>
      </c>
      <c r="J5635" t="s">
        <v>163</v>
      </c>
      <c r="K5635" s="2">
        <v>2</v>
      </c>
      <c r="L5635" t="s">
        <v>52</v>
      </c>
      <c r="M5635" t="s">
        <v>164</v>
      </c>
      <c r="N5635" t="s">
        <v>177</v>
      </c>
    </row>
    <row r="5636" spans="1:14" x14ac:dyDescent="0.25">
      <c r="A5636" s="2">
        <v>1</v>
      </c>
      <c r="B5636" s="2">
        <v>2016</v>
      </c>
      <c r="C5636" t="s">
        <v>422</v>
      </c>
      <c r="D5636" t="s">
        <v>48</v>
      </c>
      <c r="E5636" s="2">
        <v>1</v>
      </c>
      <c r="F5636" s="2">
        <v>0</v>
      </c>
      <c r="G5636" t="s">
        <v>241</v>
      </c>
      <c r="H5636" t="s">
        <v>242</v>
      </c>
      <c r="I5636" t="s">
        <v>21</v>
      </c>
      <c r="J5636" t="s">
        <v>166</v>
      </c>
      <c r="K5636" s="2">
        <v>3</v>
      </c>
      <c r="L5636" t="s">
        <v>55</v>
      </c>
      <c r="M5636" t="s">
        <v>167</v>
      </c>
      <c r="N5636" t="s">
        <v>178</v>
      </c>
    </row>
    <row r="5637" spans="1:14" x14ac:dyDescent="0.25">
      <c r="A5637" s="2">
        <v>1</v>
      </c>
      <c r="B5637" s="2">
        <v>2016</v>
      </c>
      <c r="C5637" t="s">
        <v>423</v>
      </c>
      <c r="D5637" t="s">
        <v>204</v>
      </c>
      <c r="E5637" s="2">
        <v>1</v>
      </c>
      <c r="F5637" s="2">
        <v>1</v>
      </c>
      <c r="G5637" t="s">
        <v>328</v>
      </c>
      <c r="H5637" t="s">
        <v>328</v>
      </c>
      <c r="I5637" t="s">
        <v>10</v>
      </c>
      <c r="J5637" t="s">
        <v>51</v>
      </c>
      <c r="K5637" s="2">
        <v>1</v>
      </c>
      <c r="L5637" t="s">
        <v>52</v>
      </c>
      <c r="M5637" t="s">
        <v>53</v>
      </c>
      <c r="N5637" t="s">
        <v>216</v>
      </c>
    </row>
    <row r="5638" spans="1:14" x14ac:dyDescent="0.25">
      <c r="A5638" s="2">
        <v>1</v>
      </c>
      <c r="B5638" s="2">
        <v>2016</v>
      </c>
      <c r="C5638" t="s">
        <v>423</v>
      </c>
      <c r="D5638" t="s">
        <v>204</v>
      </c>
      <c r="E5638" s="2">
        <v>1</v>
      </c>
      <c r="F5638" s="2">
        <v>1</v>
      </c>
      <c r="G5638" t="s">
        <v>328</v>
      </c>
      <c r="H5638" t="s">
        <v>328</v>
      </c>
      <c r="I5638" t="s">
        <v>10</v>
      </c>
      <c r="J5638" t="s">
        <v>54</v>
      </c>
      <c r="K5638" s="2">
        <v>3</v>
      </c>
      <c r="L5638" t="s">
        <v>55</v>
      </c>
      <c r="M5638" t="s">
        <v>56</v>
      </c>
      <c r="N5638" t="s">
        <v>178</v>
      </c>
    </row>
    <row r="5639" spans="1:14" x14ac:dyDescent="0.25">
      <c r="A5639" s="2">
        <v>1</v>
      </c>
      <c r="B5639" s="2">
        <v>2016</v>
      </c>
      <c r="C5639" t="s">
        <v>423</v>
      </c>
      <c r="D5639" t="s">
        <v>204</v>
      </c>
      <c r="E5639" s="2">
        <v>1</v>
      </c>
      <c r="F5639" s="2">
        <v>1</v>
      </c>
      <c r="G5639" t="s">
        <v>328</v>
      </c>
      <c r="H5639" t="s">
        <v>328</v>
      </c>
      <c r="I5639" t="s">
        <v>10</v>
      </c>
      <c r="J5639" t="s">
        <v>58</v>
      </c>
      <c r="K5639" s="2">
        <v>3</v>
      </c>
      <c r="L5639" t="s">
        <v>55</v>
      </c>
      <c r="M5639" t="s">
        <v>59</v>
      </c>
      <c r="N5639" t="s">
        <v>178</v>
      </c>
    </row>
    <row r="5640" spans="1:14" x14ac:dyDescent="0.25">
      <c r="A5640" s="2">
        <v>1</v>
      </c>
      <c r="B5640" s="2">
        <v>2016</v>
      </c>
      <c r="C5640" t="s">
        <v>423</v>
      </c>
      <c r="D5640" t="s">
        <v>204</v>
      </c>
      <c r="E5640" s="2">
        <v>1</v>
      </c>
      <c r="F5640" s="2">
        <v>1</v>
      </c>
      <c r="G5640" t="s">
        <v>328</v>
      </c>
      <c r="H5640" t="s">
        <v>328</v>
      </c>
      <c r="I5640" t="s">
        <v>10</v>
      </c>
      <c r="J5640" t="s">
        <v>60</v>
      </c>
      <c r="K5640" s="2">
        <v>2</v>
      </c>
      <c r="L5640" t="s">
        <v>61</v>
      </c>
      <c r="M5640" t="s">
        <v>62</v>
      </c>
      <c r="N5640" t="s">
        <v>63</v>
      </c>
    </row>
    <row r="5641" spans="1:14" x14ac:dyDescent="0.25">
      <c r="A5641" s="2">
        <v>1</v>
      </c>
      <c r="B5641" s="2">
        <v>2016</v>
      </c>
      <c r="C5641" t="s">
        <v>423</v>
      </c>
      <c r="D5641" t="s">
        <v>204</v>
      </c>
      <c r="E5641" s="2">
        <v>1</v>
      </c>
      <c r="F5641" s="2">
        <v>1</v>
      </c>
      <c r="G5641" t="s">
        <v>328</v>
      </c>
      <c r="H5641" t="s">
        <v>328</v>
      </c>
      <c r="I5641" t="s">
        <v>10</v>
      </c>
      <c r="J5641" t="s">
        <v>64</v>
      </c>
      <c r="K5641" s="2">
        <v>3</v>
      </c>
      <c r="L5641" t="s">
        <v>65</v>
      </c>
      <c r="M5641" t="s">
        <v>66</v>
      </c>
      <c r="N5641" t="s">
        <v>67</v>
      </c>
    </row>
    <row r="5642" spans="1:14" x14ac:dyDescent="0.25">
      <c r="A5642" s="2">
        <v>1</v>
      </c>
      <c r="B5642" s="2">
        <v>2016</v>
      </c>
      <c r="C5642" t="s">
        <v>423</v>
      </c>
      <c r="D5642" t="s">
        <v>204</v>
      </c>
      <c r="E5642" s="2">
        <v>1</v>
      </c>
      <c r="F5642" s="2">
        <v>1</v>
      </c>
      <c r="G5642" t="s">
        <v>328</v>
      </c>
      <c r="H5642" t="s">
        <v>328</v>
      </c>
      <c r="I5642" t="s">
        <v>10</v>
      </c>
      <c r="J5642" t="s">
        <v>68</v>
      </c>
      <c r="K5642" s="2">
        <v>2</v>
      </c>
      <c r="L5642" t="s">
        <v>65</v>
      </c>
      <c r="M5642" t="s">
        <v>69</v>
      </c>
      <c r="N5642" t="s">
        <v>186</v>
      </c>
    </row>
    <row r="5643" spans="1:14" x14ac:dyDescent="0.25">
      <c r="A5643" s="2">
        <v>1</v>
      </c>
      <c r="B5643" s="2">
        <v>2016</v>
      </c>
      <c r="C5643" t="s">
        <v>423</v>
      </c>
      <c r="D5643" t="s">
        <v>204</v>
      </c>
      <c r="E5643" s="2">
        <v>1</v>
      </c>
      <c r="F5643" s="2">
        <v>1</v>
      </c>
      <c r="G5643" t="s">
        <v>328</v>
      </c>
      <c r="H5643" t="s">
        <v>328</v>
      </c>
      <c r="I5643" t="s">
        <v>10</v>
      </c>
      <c r="J5643" t="s">
        <v>70</v>
      </c>
      <c r="K5643" s="2">
        <v>2</v>
      </c>
      <c r="L5643" t="s">
        <v>65</v>
      </c>
      <c r="M5643" t="s">
        <v>71</v>
      </c>
      <c r="N5643" t="s">
        <v>186</v>
      </c>
    </row>
    <row r="5644" spans="1:14" x14ac:dyDescent="0.25">
      <c r="A5644" s="2">
        <v>1</v>
      </c>
      <c r="B5644" s="2">
        <v>2016</v>
      </c>
      <c r="C5644" t="s">
        <v>423</v>
      </c>
      <c r="D5644" t="s">
        <v>204</v>
      </c>
      <c r="E5644" s="2">
        <v>1</v>
      </c>
      <c r="F5644" s="2">
        <v>1</v>
      </c>
      <c r="G5644" t="s">
        <v>328</v>
      </c>
      <c r="H5644" t="s">
        <v>328</v>
      </c>
      <c r="I5644" t="s">
        <v>10</v>
      </c>
      <c r="J5644" t="s">
        <v>72</v>
      </c>
      <c r="K5644" s="2">
        <v>1</v>
      </c>
      <c r="L5644" t="s">
        <v>52</v>
      </c>
      <c r="M5644" t="s">
        <v>73</v>
      </c>
      <c r="N5644" t="s">
        <v>177</v>
      </c>
    </row>
    <row r="5645" spans="1:14" x14ac:dyDescent="0.25">
      <c r="A5645" s="2">
        <v>1</v>
      </c>
      <c r="B5645" s="2">
        <v>2016</v>
      </c>
      <c r="C5645" t="s">
        <v>423</v>
      </c>
      <c r="D5645" t="s">
        <v>204</v>
      </c>
      <c r="E5645" s="2">
        <v>1</v>
      </c>
      <c r="F5645" s="2">
        <v>1</v>
      </c>
      <c r="G5645" t="s">
        <v>328</v>
      </c>
      <c r="H5645" t="s">
        <v>328</v>
      </c>
      <c r="I5645" t="s">
        <v>10</v>
      </c>
      <c r="J5645" t="s">
        <v>74</v>
      </c>
      <c r="K5645" s="2">
        <v>1</v>
      </c>
      <c r="L5645" t="s">
        <v>75</v>
      </c>
      <c r="M5645" t="s">
        <v>76</v>
      </c>
      <c r="N5645" t="s">
        <v>77</v>
      </c>
    </row>
    <row r="5646" spans="1:14" x14ac:dyDescent="0.25">
      <c r="A5646" s="2">
        <v>1</v>
      </c>
      <c r="B5646" s="2">
        <v>2016</v>
      </c>
      <c r="C5646" t="s">
        <v>423</v>
      </c>
      <c r="D5646" t="s">
        <v>204</v>
      </c>
      <c r="E5646" s="2">
        <v>1</v>
      </c>
      <c r="F5646" s="2">
        <v>1</v>
      </c>
      <c r="G5646" t="s">
        <v>328</v>
      </c>
      <c r="H5646" t="s">
        <v>328</v>
      </c>
      <c r="I5646" t="s">
        <v>10</v>
      </c>
      <c r="J5646" t="s">
        <v>78</v>
      </c>
      <c r="K5646" s="2">
        <v>3</v>
      </c>
      <c r="L5646" t="s">
        <v>75</v>
      </c>
      <c r="M5646" t="s">
        <v>79</v>
      </c>
      <c r="N5646" t="s">
        <v>231</v>
      </c>
    </row>
    <row r="5647" spans="1:14" x14ac:dyDescent="0.25">
      <c r="A5647" s="2">
        <v>1</v>
      </c>
      <c r="B5647" s="2">
        <v>2016</v>
      </c>
      <c r="C5647" t="s">
        <v>423</v>
      </c>
      <c r="D5647" t="s">
        <v>204</v>
      </c>
      <c r="E5647" s="2">
        <v>1</v>
      </c>
      <c r="F5647" s="2">
        <v>1</v>
      </c>
      <c r="G5647" t="s">
        <v>328</v>
      </c>
      <c r="H5647" t="s">
        <v>328</v>
      </c>
      <c r="I5647" t="s">
        <v>10</v>
      </c>
      <c r="J5647" t="s">
        <v>81</v>
      </c>
      <c r="K5647" s="2">
        <v>1</v>
      </c>
      <c r="L5647" t="s">
        <v>75</v>
      </c>
      <c r="M5647" t="s">
        <v>82</v>
      </c>
      <c r="N5647" t="s">
        <v>83</v>
      </c>
    </row>
    <row r="5648" spans="1:14" x14ac:dyDescent="0.25">
      <c r="A5648" s="2">
        <v>1</v>
      </c>
      <c r="B5648" s="2">
        <v>2016</v>
      </c>
      <c r="C5648" t="s">
        <v>423</v>
      </c>
      <c r="D5648" t="s">
        <v>204</v>
      </c>
      <c r="E5648" s="2">
        <v>1</v>
      </c>
      <c r="F5648" s="2">
        <v>1</v>
      </c>
      <c r="G5648" t="s">
        <v>328</v>
      </c>
      <c r="H5648" t="s">
        <v>328</v>
      </c>
      <c r="I5648" t="s">
        <v>10</v>
      </c>
      <c r="J5648" t="s">
        <v>84</v>
      </c>
      <c r="K5648" s="2">
        <v>4</v>
      </c>
      <c r="L5648" t="s">
        <v>85</v>
      </c>
      <c r="M5648" t="s">
        <v>86</v>
      </c>
      <c r="N5648" t="s">
        <v>87</v>
      </c>
    </row>
    <row r="5649" spans="1:14" x14ac:dyDescent="0.25">
      <c r="A5649" s="2">
        <v>1</v>
      </c>
      <c r="B5649" s="2">
        <v>2016</v>
      </c>
      <c r="C5649" t="s">
        <v>423</v>
      </c>
      <c r="D5649" t="s">
        <v>204</v>
      </c>
      <c r="E5649" s="2">
        <v>1</v>
      </c>
      <c r="F5649" s="2">
        <v>1</v>
      </c>
      <c r="G5649" t="s">
        <v>328</v>
      </c>
      <c r="H5649" t="s">
        <v>328</v>
      </c>
      <c r="I5649" t="s">
        <v>10</v>
      </c>
      <c r="J5649" t="s">
        <v>88</v>
      </c>
      <c r="K5649" s="2">
        <v>4</v>
      </c>
      <c r="L5649" t="s">
        <v>85</v>
      </c>
      <c r="M5649" t="s">
        <v>89</v>
      </c>
      <c r="N5649" t="s">
        <v>87</v>
      </c>
    </row>
    <row r="5650" spans="1:14" x14ac:dyDescent="0.25">
      <c r="A5650" s="2">
        <v>1</v>
      </c>
      <c r="B5650" s="2">
        <v>2016</v>
      </c>
      <c r="C5650" t="s">
        <v>423</v>
      </c>
      <c r="D5650" t="s">
        <v>204</v>
      </c>
      <c r="E5650" s="2">
        <v>1</v>
      </c>
      <c r="F5650" s="2">
        <v>1</v>
      </c>
      <c r="G5650" t="s">
        <v>328</v>
      </c>
      <c r="H5650" t="s">
        <v>328</v>
      </c>
      <c r="I5650" t="s">
        <v>10</v>
      </c>
      <c r="J5650" t="s">
        <v>90</v>
      </c>
      <c r="K5650" s="2">
        <v>4</v>
      </c>
      <c r="L5650" t="s">
        <v>75</v>
      </c>
      <c r="M5650" t="s">
        <v>91</v>
      </c>
      <c r="N5650" t="s">
        <v>92</v>
      </c>
    </row>
    <row r="5651" spans="1:14" x14ac:dyDescent="0.25">
      <c r="A5651" s="2">
        <v>1</v>
      </c>
      <c r="B5651" s="2">
        <v>2016</v>
      </c>
      <c r="C5651" t="s">
        <v>423</v>
      </c>
      <c r="D5651" t="s">
        <v>204</v>
      </c>
      <c r="E5651" s="2">
        <v>1</v>
      </c>
      <c r="F5651" s="2">
        <v>1</v>
      </c>
      <c r="G5651" t="s">
        <v>328</v>
      </c>
      <c r="H5651" t="s">
        <v>328</v>
      </c>
      <c r="I5651" t="s">
        <v>10</v>
      </c>
      <c r="J5651" t="s">
        <v>93</v>
      </c>
      <c r="K5651" s="2">
        <v>4</v>
      </c>
      <c r="L5651" t="s">
        <v>75</v>
      </c>
      <c r="M5651" t="s">
        <v>94</v>
      </c>
      <c r="N5651" t="s">
        <v>92</v>
      </c>
    </row>
    <row r="5652" spans="1:14" x14ac:dyDescent="0.25">
      <c r="A5652" s="2">
        <v>1</v>
      </c>
      <c r="B5652" s="2">
        <v>2016</v>
      </c>
      <c r="C5652" t="s">
        <v>423</v>
      </c>
      <c r="D5652" t="s">
        <v>204</v>
      </c>
      <c r="E5652" s="2">
        <v>1</v>
      </c>
      <c r="F5652" s="2">
        <v>1</v>
      </c>
      <c r="G5652" t="s">
        <v>328</v>
      </c>
      <c r="H5652" t="s">
        <v>328</v>
      </c>
      <c r="I5652" t="s">
        <v>10</v>
      </c>
      <c r="J5652" t="s">
        <v>96</v>
      </c>
      <c r="K5652" s="2">
        <v>4</v>
      </c>
      <c r="L5652" t="s">
        <v>75</v>
      </c>
      <c r="M5652" t="s">
        <v>97</v>
      </c>
      <c r="N5652" t="s">
        <v>92</v>
      </c>
    </row>
    <row r="5653" spans="1:14" x14ac:dyDescent="0.25">
      <c r="A5653" s="2">
        <v>1</v>
      </c>
      <c r="B5653" s="2">
        <v>2016</v>
      </c>
      <c r="C5653" t="s">
        <v>423</v>
      </c>
      <c r="D5653" t="s">
        <v>204</v>
      </c>
      <c r="E5653" s="2">
        <v>1</v>
      </c>
      <c r="F5653" s="2">
        <v>1</v>
      </c>
      <c r="G5653" t="s">
        <v>328</v>
      </c>
      <c r="H5653" t="s">
        <v>328</v>
      </c>
      <c r="I5653" t="s">
        <v>10</v>
      </c>
      <c r="J5653" t="s">
        <v>98</v>
      </c>
      <c r="K5653" s="2">
        <v>4</v>
      </c>
      <c r="L5653" t="s">
        <v>85</v>
      </c>
      <c r="M5653" t="s">
        <v>99</v>
      </c>
      <c r="N5653" t="s">
        <v>87</v>
      </c>
    </row>
    <row r="5654" spans="1:14" x14ac:dyDescent="0.25">
      <c r="A5654" s="2">
        <v>1</v>
      </c>
      <c r="B5654" s="2">
        <v>2016</v>
      </c>
      <c r="C5654" t="s">
        <v>423</v>
      </c>
      <c r="D5654" t="s">
        <v>204</v>
      </c>
      <c r="E5654" s="2">
        <v>1</v>
      </c>
      <c r="F5654" s="2">
        <v>1</v>
      </c>
      <c r="G5654" t="s">
        <v>328</v>
      </c>
      <c r="H5654" t="s">
        <v>328</v>
      </c>
      <c r="I5654" t="s">
        <v>10</v>
      </c>
      <c r="J5654" t="s">
        <v>100</v>
      </c>
      <c r="K5654" s="3"/>
      <c r="L5654" t="s">
        <v>61</v>
      </c>
      <c r="M5654" t="s">
        <v>101</v>
      </c>
    </row>
    <row r="5655" spans="1:14" x14ac:dyDescent="0.25">
      <c r="A5655" s="2">
        <v>1</v>
      </c>
      <c r="B5655" s="2">
        <v>2016</v>
      </c>
      <c r="C5655" t="s">
        <v>423</v>
      </c>
      <c r="D5655" t="s">
        <v>204</v>
      </c>
      <c r="E5655" s="2">
        <v>1</v>
      </c>
      <c r="F5655" s="2">
        <v>1</v>
      </c>
      <c r="G5655" t="s">
        <v>328</v>
      </c>
      <c r="H5655" t="s">
        <v>328</v>
      </c>
      <c r="I5655" t="s">
        <v>10</v>
      </c>
      <c r="J5655" t="s">
        <v>102</v>
      </c>
      <c r="K5655" s="3"/>
      <c r="L5655" t="s">
        <v>61</v>
      </c>
      <c r="M5655" t="s">
        <v>103</v>
      </c>
    </row>
    <row r="5656" spans="1:14" x14ac:dyDescent="0.25">
      <c r="A5656" s="2">
        <v>1</v>
      </c>
      <c r="B5656" s="2">
        <v>2016</v>
      </c>
      <c r="C5656" t="s">
        <v>423</v>
      </c>
      <c r="D5656" t="s">
        <v>204</v>
      </c>
      <c r="E5656" s="2">
        <v>1</v>
      </c>
      <c r="F5656" s="2">
        <v>1</v>
      </c>
      <c r="G5656" t="s">
        <v>328</v>
      </c>
      <c r="H5656" t="s">
        <v>328</v>
      </c>
      <c r="I5656" t="s">
        <v>10</v>
      </c>
      <c r="J5656" t="s">
        <v>104</v>
      </c>
      <c r="K5656" s="3"/>
      <c r="L5656" t="s">
        <v>61</v>
      </c>
      <c r="M5656" t="s">
        <v>105</v>
      </c>
    </row>
    <row r="5657" spans="1:14" x14ac:dyDescent="0.25">
      <c r="A5657" s="2">
        <v>1</v>
      </c>
      <c r="B5657" s="2">
        <v>2016</v>
      </c>
      <c r="C5657" t="s">
        <v>423</v>
      </c>
      <c r="D5657" t="s">
        <v>204</v>
      </c>
      <c r="E5657" s="2">
        <v>1</v>
      </c>
      <c r="F5657" s="2">
        <v>1</v>
      </c>
      <c r="G5657" t="s">
        <v>328</v>
      </c>
      <c r="H5657" t="s">
        <v>328</v>
      </c>
      <c r="I5657" t="s">
        <v>10</v>
      </c>
      <c r="J5657" t="s">
        <v>106</v>
      </c>
      <c r="K5657" s="3"/>
      <c r="L5657" t="s">
        <v>61</v>
      </c>
      <c r="M5657" t="s">
        <v>107</v>
      </c>
    </row>
    <row r="5658" spans="1:14" x14ac:dyDescent="0.25">
      <c r="A5658" s="2">
        <v>1</v>
      </c>
      <c r="B5658" s="2">
        <v>2016</v>
      </c>
      <c r="C5658" t="s">
        <v>423</v>
      </c>
      <c r="D5658" t="s">
        <v>204</v>
      </c>
      <c r="E5658" s="2">
        <v>1</v>
      </c>
      <c r="F5658" s="2">
        <v>1</v>
      </c>
      <c r="G5658" t="s">
        <v>328</v>
      </c>
      <c r="H5658" t="s">
        <v>328</v>
      </c>
      <c r="I5658" t="s">
        <v>10</v>
      </c>
      <c r="J5658" t="s">
        <v>108</v>
      </c>
      <c r="K5658" s="3"/>
      <c r="L5658" t="s">
        <v>61</v>
      </c>
      <c r="M5658" t="s">
        <v>109</v>
      </c>
    </row>
    <row r="5659" spans="1:14" x14ac:dyDescent="0.25">
      <c r="A5659" s="2">
        <v>1</v>
      </c>
      <c r="B5659" s="2">
        <v>2016</v>
      </c>
      <c r="C5659" t="s">
        <v>423</v>
      </c>
      <c r="D5659" t="s">
        <v>204</v>
      </c>
      <c r="E5659" s="2">
        <v>1</v>
      </c>
      <c r="F5659" s="2">
        <v>1</v>
      </c>
      <c r="G5659" t="s">
        <v>328</v>
      </c>
      <c r="H5659" t="s">
        <v>328</v>
      </c>
      <c r="I5659" t="s">
        <v>10</v>
      </c>
      <c r="J5659" t="s">
        <v>110</v>
      </c>
      <c r="K5659" s="3"/>
      <c r="L5659" t="s">
        <v>61</v>
      </c>
      <c r="M5659" t="s">
        <v>111</v>
      </c>
    </row>
    <row r="5660" spans="1:14" x14ac:dyDescent="0.25">
      <c r="A5660" s="2">
        <v>1</v>
      </c>
      <c r="B5660" s="2">
        <v>2016</v>
      </c>
      <c r="C5660" t="s">
        <v>423</v>
      </c>
      <c r="D5660" t="s">
        <v>204</v>
      </c>
      <c r="E5660" s="2">
        <v>1</v>
      </c>
      <c r="F5660" s="2">
        <v>1</v>
      </c>
      <c r="G5660" t="s">
        <v>328</v>
      </c>
      <c r="H5660" t="s">
        <v>328</v>
      </c>
      <c r="I5660" t="s">
        <v>10</v>
      </c>
      <c r="J5660" t="s">
        <v>112</v>
      </c>
      <c r="K5660" s="3"/>
      <c r="L5660" t="s">
        <v>61</v>
      </c>
      <c r="M5660" t="s">
        <v>113</v>
      </c>
    </row>
    <row r="5661" spans="1:14" x14ac:dyDescent="0.25">
      <c r="A5661" s="2">
        <v>1</v>
      </c>
      <c r="B5661" s="2">
        <v>2016</v>
      </c>
      <c r="C5661" t="s">
        <v>423</v>
      </c>
      <c r="D5661" t="s">
        <v>204</v>
      </c>
      <c r="E5661" s="2">
        <v>1</v>
      </c>
      <c r="F5661" s="2">
        <v>1</v>
      </c>
      <c r="G5661" t="s">
        <v>328</v>
      </c>
      <c r="H5661" t="s">
        <v>328</v>
      </c>
      <c r="I5661" t="s">
        <v>10</v>
      </c>
      <c r="J5661" t="s">
        <v>114</v>
      </c>
      <c r="K5661" s="3"/>
      <c r="L5661" t="s">
        <v>61</v>
      </c>
      <c r="M5661" t="s">
        <v>115</v>
      </c>
    </row>
    <row r="5662" spans="1:14" x14ac:dyDescent="0.25">
      <c r="A5662" s="2">
        <v>1</v>
      </c>
      <c r="B5662" s="2">
        <v>2016</v>
      </c>
      <c r="C5662" t="s">
        <v>423</v>
      </c>
      <c r="D5662" t="s">
        <v>204</v>
      </c>
      <c r="E5662" s="2">
        <v>1</v>
      </c>
      <c r="F5662" s="2">
        <v>1</v>
      </c>
      <c r="G5662" t="s">
        <v>328</v>
      </c>
      <c r="H5662" t="s">
        <v>328</v>
      </c>
      <c r="I5662" t="s">
        <v>10</v>
      </c>
      <c r="J5662" t="s">
        <v>116</v>
      </c>
      <c r="K5662" s="2">
        <v>2</v>
      </c>
      <c r="L5662" t="s">
        <v>65</v>
      </c>
      <c r="M5662" t="s">
        <v>117</v>
      </c>
      <c r="N5662" t="s">
        <v>186</v>
      </c>
    </row>
    <row r="5663" spans="1:14" x14ac:dyDescent="0.25">
      <c r="A5663" s="2">
        <v>1</v>
      </c>
      <c r="B5663" s="2">
        <v>2016</v>
      </c>
      <c r="C5663" t="s">
        <v>423</v>
      </c>
      <c r="D5663" t="s">
        <v>204</v>
      </c>
      <c r="E5663" s="2">
        <v>1</v>
      </c>
      <c r="F5663" s="2">
        <v>1</v>
      </c>
      <c r="G5663" t="s">
        <v>328</v>
      </c>
      <c r="H5663" t="s">
        <v>328</v>
      </c>
      <c r="I5663" t="s">
        <v>10</v>
      </c>
      <c r="J5663" t="s">
        <v>118</v>
      </c>
      <c r="K5663" s="2">
        <v>3</v>
      </c>
      <c r="L5663" t="s">
        <v>55</v>
      </c>
      <c r="M5663" t="s">
        <v>119</v>
      </c>
      <c r="N5663" t="s">
        <v>178</v>
      </c>
    </row>
    <row r="5664" spans="1:14" x14ac:dyDescent="0.25">
      <c r="A5664" s="2">
        <v>1</v>
      </c>
      <c r="B5664" s="2">
        <v>2016</v>
      </c>
      <c r="C5664" t="s">
        <v>423</v>
      </c>
      <c r="D5664" t="s">
        <v>204</v>
      </c>
      <c r="E5664" s="2">
        <v>1</v>
      </c>
      <c r="F5664" s="2">
        <v>1</v>
      </c>
      <c r="G5664" t="s">
        <v>328</v>
      </c>
      <c r="H5664" t="s">
        <v>328</v>
      </c>
      <c r="I5664" t="s">
        <v>10</v>
      </c>
      <c r="J5664" t="s">
        <v>120</v>
      </c>
      <c r="K5664" s="2">
        <v>3</v>
      </c>
      <c r="L5664" t="s">
        <v>65</v>
      </c>
      <c r="M5664" t="s">
        <v>121</v>
      </c>
      <c r="N5664" t="s">
        <v>67</v>
      </c>
    </row>
    <row r="5665" spans="1:14" x14ac:dyDescent="0.25">
      <c r="A5665" s="2">
        <v>1</v>
      </c>
      <c r="B5665" s="2">
        <v>2016</v>
      </c>
      <c r="C5665" t="s">
        <v>423</v>
      </c>
      <c r="D5665" t="s">
        <v>204</v>
      </c>
      <c r="E5665" s="2">
        <v>1</v>
      </c>
      <c r="F5665" s="2">
        <v>1</v>
      </c>
      <c r="G5665" t="s">
        <v>328</v>
      </c>
      <c r="H5665" t="s">
        <v>328</v>
      </c>
      <c r="I5665" t="s">
        <v>10</v>
      </c>
      <c r="J5665" t="s">
        <v>122</v>
      </c>
      <c r="K5665" s="2">
        <v>4</v>
      </c>
      <c r="L5665" t="s">
        <v>85</v>
      </c>
      <c r="M5665" t="s">
        <v>123</v>
      </c>
      <c r="N5665" t="s">
        <v>87</v>
      </c>
    </row>
    <row r="5666" spans="1:14" x14ac:dyDescent="0.25">
      <c r="A5666" s="2">
        <v>1</v>
      </c>
      <c r="B5666" s="2">
        <v>2016</v>
      </c>
      <c r="C5666" t="s">
        <v>423</v>
      </c>
      <c r="D5666" t="s">
        <v>204</v>
      </c>
      <c r="E5666" s="2">
        <v>1</v>
      </c>
      <c r="F5666" s="2">
        <v>1</v>
      </c>
      <c r="G5666" t="s">
        <v>328</v>
      </c>
      <c r="H5666" t="s">
        <v>328</v>
      </c>
      <c r="I5666" t="s">
        <v>10</v>
      </c>
      <c r="J5666" t="s">
        <v>124</v>
      </c>
      <c r="K5666" s="2">
        <v>3</v>
      </c>
      <c r="L5666" t="s">
        <v>85</v>
      </c>
      <c r="M5666" t="s">
        <v>125</v>
      </c>
      <c r="N5666" t="s">
        <v>126</v>
      </c>
    </row>
    <row r="5667" spans="1:14" x14ac:dyDescent="0.25">
      <c r="A5667" s="2">
        <v>1</v>
      </c>
      <c r="B5667" s="2">
        <v>2016</v>
      </c>
      <c r="C5667" t="s">
        <v>423</v>
      </c>
      <c r="D5667" t="s">
        <v>204</v>
      </c>
      <c r="E5667" s="2">
        <v>1</v>
      </c>
      <c r="F5667" s="2">
        <v>1</v>
      </c>
      <c r="G5667" t="s">
        <v>328</v>
      </c>
      <c r="H5667" t="s">
        <v>328</v>
      </c>
      <c r="I5667" t="s">
        <v>10</v>
      </c>
      <c r="J5667" t="s">
        <v>127</v>
      </c>
      <c r="K5667" s="2">
        <v>3</v>
      </c>
      <c r="L5667" t="s">
        <v>85</v>
      </c>
      <c r="M5667" t="s">
        <v>128</v>
      </c>
      <c r="N5667" t="s">
        <v>126</v>
      </c>
    </row>
    <row r="5668" spans="1:14" x14ac:dyDescent="0.25">
      <c r="A5668" s="2">
        <v>1</v>
      </c>
      <c r="B5668" s="2">
        <v>2016</v>
      </c>
      <c r="C5668" t="s">
        <v>423</v>
      </c>
      <c r="D5668" t="s">
        <v>204</v>
      </c>
      <c r="E5668" s="2">
        <v>1</v>
      </c>
      <c r="F5668" s="2">
        <v>1</v>
      </c>
      <c r="G5668" t="s">
        <v>328</v>
      </c>
      <c r="H5668" t="s">
        <v>328</v>
      </c>
      <c r="I5668" t="s">
        <v>10</v>
      </c>
      <c r="J5668" t="s">
        <v>129</v>
      </c>
      <c r="K5668" s="2">
        <v>3</v>
      </c>
      <c r="L5668" t="s">
        <v>85</v>
      </c>
      <c r="M5668" t="s">
        <v>130</v>
      </c>
      <c r="N5668" t="s">
        <v>126</v>
      </c>
    </row>
    <row r="5669" spans="1:14" x14ac:dyDescent="0.25">
      <c r="A5669" s="2">
        <v>1</v>
      </c>
      <c r="B5669" s="2">
        <v>2016</v>
      </c>
      <c r="C5669" t="s">
        <v>423</v>
      </c>
      <c r="D5669" t="s">
        <v>204</v>
      </c>
      <c r="E5669" s="2">
        <v>1</v>
      </c>
      <c r="F5669" s="2">
        <v>1</v>
      </c>
      <c r="G5669" t="s">
        <v>328</v>
      </c>
      <c r="H5669" t="s">
        <v>328</v>
      </c>
      <c r="I5669" t="s">
        <v>10</v>
      </c>
      <c r="J5669" t="s">
        <v>131</v>
      </c>
      <c r="K5669" s="2">
        <v>4</v>
      </c>
      <c r="L5669" t="s">
        <v>85</v>
      </c>
      <c r="M5669" t="s">
        <v>132</v>
      </c>
      <c r="N5669" t="s">
        <v>87</v>
      </c>
    </row>
    <row r="5670" spans="1:14" x14ac:dyDescent="0.25">
      <c r="A5670" s="2">
        <v>1</v>
      </c>
      <c r="B5670" s="2">
        <v>2016</v>
      </c>
      <c r="C5670" t="s">
        <v>423</v>
      </c>
      <c r="D5670" t="s">
        <v>204</v>
      </c>
      <c r="E5670" s="2">
        <v>1</v>
      </c>
      <c r="F5670" s="2">
        <v>1</v>
      </c>
      <c r="G5670" t="s">
        <v>328</v>
      </c>
      <c r="H5670" t="s">
        <v>328</v>
      </c>
      <c r="I5670" t="s">
        <v>10</v>
      </c>
      <c r="J5670" t="s">
        <v>133</v>
      </c>
      <c r="K5670" s="2">
        <v>1</v>
      </c>
      <c r="L5670" t="s">
        <v>52</v>
      </c>
      <c r="M5670" t="s">
        <v>134</v>
      </c>
      <c r="N5670" t="s">
        <v>177</v>
      </c>
    </row>
    <row r="5671" spans="1:14" x14ac:dyDescent="0.25">
      <c r="A5671" s="2">
        <v>1</v>
      </c>
      <c r="B5671" s="2">
        <v>2016</v>
      </c>
      <c r="C5671" t="s">
        <v>423</v>
      </c>
      <c r="D5671" t="s">
        <v>204</v>
      </c>
      <c r="E5671" s="2">
        <v>1</v>
      </c>
      <c r="F5671" s="2">
        <v>1</v>
      </c>
      <c r="G5671" t="s">
        <v>328</v>
      </c>
      <c r="H5671" t="s">
        <v>328</v>
      </c>
      <c r="I5671" t="s">
        <v>10</v>
      </c>
      <c r="J5671" t="s">
        <v>135</v>
      </c>
      <c r="K5671" s="2">
        <v>3</v>
      </c>
      <c r="L5671" t="s">
        <v>55</v>
      </c>
      <c r="M5671" t="s">
        <v>136</v>
      </c>
      <c r="N5671" t="s">
        <v>178</v>
      </c>
    </row>
    <row r="5672" spans="1:14" x14ac:dyDescent="0.25">
      <c r="A5672" s="2">
        <v>1</v>
      </c>
      <c r="B5672" s="2">
        <v>2016</v>
      </c>
      <c r="C5672" t="s">
        <v>423</v>
      </c>
      <c r="D5672" t="s">
        <v>204</v>
      </c>
      <c r="E5672" s="2">
        <v>1</v>
      </c>
      <c r="F5672" s="2">
        <v>1</v>
      </c>
      <c r="G5672" t="s">
        <v>328</v>
      </c>
      <c r="H5672" t="s">
        <v>328</v>
      </c>
      <c r="I5672" t="s">
        <v>10</v>
      </c>
      <c r="J5672" t="s">
        <v>137</v>
      </c>
      <c r="K5672" s="2">
        <v>3</v>
      </c>
      <c r="L5672" t="s">
        <v>55</v>
      </c>
      <c r="M5672" t="s">
        <v>138</v>
      </c>
      <c r="N5672" t="s">
        <v>178</v>
      </c>
    </row>
    <row r="5673" spans="1:14" x14ac:dyDescent="0.25">
      <c r="A5673" s="2">
        <v>1</v>
      </c>
      <c r="B5673" s="2">
        <v>2016</v>
      </c>
      <c r="C5673" t="s">
        <v>423</v>
      </c>
      <c r="D5673" t="s">
        <v>204</v>
      </c>
      <c r="E5673" s="2">
        <v>1</v>
      </c>
      <c r="F5673" s="2">
        <v>1</v>
      </c>
      <c r="G5673" t="s">
        <v>328</v>
      </c>
      <c r="H5673" t="s">
        <v>328</v>
      </c>
      <c r="I5673" t="s">
        <v>10</v>
      </c>
      <c r="J5673" t="s">
        <v>139</v>
      </c>
      <c r="K5673" s="2">
        <v>4</v>
      </c>
      <c r="L5673" t="s">
        <v>85</v>
      </c>
      <c r="M5673" t="s">
        <v>140</v>
      </c>
      <c r="N5673" t="s">
        <v>87</v>
      </c>
    </row>
    <row r="5674" spans="1:14" x14ac:dyDescent="0.25">
      <c r="A5674" s="2">
        <v>1</v>
      </c>
      <c r="B5674" s="2">
        <v>2016</v>
      </c>
      <c r="C5674" t="s">
        <v>423</v>
      </c>
      <c r="D5674" t="s">
        <v>204</v>
      </c>
      <c r="E5674" s="2">
        <v>1</v>
      </c>
      <c r="F5674" s="2">
        <v>1</v>
      </c>
      <c r="G5674" t="s">
        <v>328</v>
      </c>
      <c r="H5674" t="s">
        <v>328</v>
      </c>
      <c r="I5674" t="s">
        <v>10</v>
      </c>
      <c r="J5674" t="s">
        <v>141</v>
      </c>
      <c r="K5674" s="2">
        <v>5</v>
      </c>
      <c r="L5674" t="s">
        <v>85</v>
      </c>
      <c r="M5674" t="s">
        <v>142</v>
      </c>
      <c r="N5674" t="s">
        <v>185</v>
      </c>
    </row>
    <row r="5675" spans="1:14" x14ac:dyDescent="0.25">
      <c r="A5675" s="2">
        <v>1</v>
      </c>
      <c r="B5675" s="2">
        <v>2016</v>
      </c>
      <c r="C5675" t="s">
        <v>423</v>
      </c>
      <c r="D5675" t="s">
        <v>204</v>
      </c>
      <c r="E5675" s="2">
        <v>1</v>
      </c>
      <c r="F5675" s="2">
        <v>1</v>
      </c>
      <c r="G5675" t="s">
        <v>328</v>
      </c>
      <c r="H5675" t="s">
        <v>328</v>
      </c>
      <c r="I5675" t="s">
        <v>10</v>
      </c>
      <c r="J5675" t="s">
        <v>143</v>
      </c>
      <c r="K5675" s="2">
        <v>4</v>
      </c>
      <c r="L5675" t="s">
        <v>85</v>
      </c>
      <c r="M5675" t="s">
        <v>144</v>
      </c>
      <c r="N5675" t="s">
        <v>87</v>
      </c>
    </row>
    <row r="5676" spans="1:14" x14ac:dyDescent="0.25">
      <c r="A5676" s="2">
        <v>1</v>
      </c>
      <c r="B5676" s="2">
        <v>2016</v>
      </c>
      <c r="C5676" t="s">
        <v>423</v>
      </c>
      <c r="D5676" t="s">
        <v>204</v>
      </c>
      <c r="E5676" s="2">
        <v>1</v>
      </c>
      <c r="F5676" s="2">
        <v>1</v>
      </c>
      <c r="G5676" t="s">
        <v>328</v>
      </c>
      <c r="H5676" t="s">
        <v>328</v>
      </c>
      <c r="I5676" t="s">
        <v>10</v>
      </c>
      <c r="J5676" t="s">
        <v>145</v>
      </c>
      <c r="K5676" s="2">
        <v>3</v>
      </c>
      <c r="L5676" t="s">
        <v>55</v>
      </c>
      <c r="M5676" t="s">
        <v>146</v>
      </c>
      <c r="N5676" t="s">
        <v>178</v>
      </c>
    </row>
    <row r="5677" spans="1:14" x14ac:dyDescent="0.25">
      <c r="A5677" s="2">
        <v>1</v>
      </c>
      <c r="B5677" s="2">
        <v>2016</v>
      </c>
      <c r="C5677" t="s">
        <v>423</v>
      </c>
      <c r="D5677" t="s">
        <v>204</v>
      </c>
      <c r="E5677" s="2">
        <v>1</v>
      </c>
      <c r="F5677" s="2">
        <v>1</v>
      </c>
      <c r="G5677" t="s">
        <v>328</v>
      </c>
      <c r="H5677" t="s">
        <v>328</v>
      </c>
      <c r="I5677" t="s">
        <v>10</v>
      </c>
      <c r="J5677" t="s">
        <v>147</v>
      </c>
      <c r="K5677" s="2">
        <v>3</v>
      </c>
      <c r="L5677" t="s">
        <v>55</v>
      </c>
      <c r="M5677" t="s">
        <v>148</v>
      </c>
      <c r="N5677" t="s">
        <v>178</v>
      </c>
    </row>
    <row r="5678" spans="1:14" x14ac:dyDescent="0.25">
      <c r="A5678" s="2">
        <v>1</v>
      </c>
      <c r="B5678" s="2">
        <v>2016</v>
      </c>
      <c r="C5678" t="s">
        <v>423</v>
      </c>
      <c r="D5678" t="s">
        <v>204</v>
      </c>
      <c r="E5678" s="2">
        <v>1</v>
      </c>
      <c r="F5678" s="2">
        <v>1</v>
      </c>
      <c r="G5678" t="s">
        <v>328</v>
      </c>
      <c r="H5678" t="s">
        <v>328</v>
      </c>
      <c r="I5678" t="s">
        <v>10</v>
      </c>
      <c r="J5678" t="s">
        <v>149</v>
      </c>
      <c r="K5678" s="2">
        <v>4</v>
      </c>
      <c r="L5678" t="s">
        <v>55</v>
      </c>
      <c r="M5678" t="s">
        <v>150</v>
      </c>
      <c r="N5678" t="s">
        <v>57</v>
      </c>
    </row>
    <row r="5679" spans="1:14" x14ac:dyDescent="0.25">
      <c r="A5679" s="2">
        <v>1</v>
      </c>
      <c r="B5679" s="2">
        <v>2016</v>
      </c>
      <c r="C5679" t="s">
        <v>423</v>
      </c>
      <c r="D5679" t="s">
        <v>204</v>
      </c>
      <c r="E5679" s="2">
        <v>1</v>
      </c>
      <c r="F5679" s="2">
        <v>1</v>
      </c>
      <c r="G5679" t="s">
        <v>328</v>
      </c>
      <c r="H5679" t="s">
        <v>328</v>
      </c>
      <c r="I5679" t="s">
        <v>10</v>
      </c>
      <c r="J5679" t="s">
        <v>151</v>
      </c>
      <c r="K5679" s="2">
        <v>10</v>
      </c>
      <c r="L5679" t="s">
        <v>52</v>
      </c>
      <c r="M5679" t="s">
        <v>152</v>
      </c>
      <c r="N5679" t="s">
        <v>287</v>
      </c>
    </row>
    <row r="5680" spans="1:14" x14ac:dyDescent="0.25">
      <c r="A5680" s="2">
        <v>1</v>
      </c>
      <c r="B5680" s="2">
        <v>2016</v>
      </c>
      <c r="C5680" t="s">
        <v>423</v>
      </c>
      <c r="D5680" t="s">
        <v>204</v>
      </c>
      <c r="E5680" s="2">
        <v>1</v>
      </c>
      <c r="F5680" s="2">
        <v>1</v>
      </c>
      <c r="G5680" t="s">
        <v>328</v>
      </c>
      <c r="H5680" t="s">
        <v>328</v>
      </c>
      <c r="I5680" t="s">
        <v>10</v>
      </c>
      <c r="J5680" t="s">
        <v>153</v>
      </c>
      <c r="K5680" s="2">
        <v>5</v>
      </c>
      <c r="L5680" t="s">
        <v>75</v>
      </c>
      <c r="M5680" t="s">
        <v>154</v>
      </c>
      <c r="N5680" t="s">
        <v>201</v>
      </c>
    </row>
    <row r="5681" spans="1:14" x14ac:dyDescent="0.25">
      <c r="A5681" s="2">
        <v>1</v>
      </c>
      <c r="B5681" s="2">
        <v>2016</v>
      </c>
      <c r="C5681" t="s">
        <v>423</v>
      </c>
      <c r="D5681" t="s">
        <v>204</v>
      </c>
      <c r="E5681" s="2">
        <v>1</v>
      </c>
      <c r="F5681" s="2">
        <v>1</v>
      </c>
      <c r="G5681" t="s">
        <v>328</v>
      </c>
      <c r="H5681" t="s">
        <v>328</v>
      </c>
      <c r="I5681" t="s">
        <v>10</v>
      </c>
      <c r="J5681" t="s">
        <v>156</v>
      </c>
      <c r="K5681" s="2">
        <v>1</v>
      </c>
      <c r="L5681" t="s">
        <v>75</v>
      </c>
      <c r="M5681" t="s">
        <v>157</v>
      </c>
      <c r="N5681" t="s">
        <v>158</v>
      </c>
    </row>
    <row r="5682" spans="1:14" x14ac:dyDescent="0.25">
      <c r="A5682" s="2">
        <v>1</v>
      </c>
      <c r="B5682" s="2">
        <v>2016</v>
      </c>
      <c r="C5682" t="s">
        <v>423</v>
      </c>
      <c r="D5682" t="s">
        <v>204</v>
      </c>
      <c r="E5682" s="2">
        <v>1</v>
      </c>
      <c r="F5682" s="2">
        <v>1</v>
      </c>
      <c r="G5682" t="s">
        <v>328</v>
      </c>
      <c r="H5682" t="s">
        <v>328</v>
      </c>
      <c r="I5682" t="s">
        <v>10</v>
      </c>
      <c r="J5682" t="s">
        <v>159</v>
      </c>
      <c r="K5682" s="3"/>
      <c r="L5682" t="s">
        <v>52</v>
      </c>
      <c r="M5682" t="s">
        <v>160</v>
      </c>
    </row>
    <row r="5683" spans="1:14" x14ac:dyDescent="0.25">
      <c r="A5683" s="2">
        <v>1</v>
      </c>
      <c r="B5683" s="2">
        <v>2016</v>
      </c>
      <c r="C5683" t="s">
        <v>423</v>
      </c>
      <c r="D5683" t="s">
        <v>204</v>
      </c>
      <c r="E5683" s="2">
        <v>1</v>
      </c>
      <c r="F5683" s="2">
        <v>1</v>
      </c>
      <c r="G5683" t="s">
        <v>328</v>
      </c>
      <c r="H5683" t="s">
        <v>328</v>
      </c>
      <c r="I5683" t="s">
        <v>10</v>
      </c>
      <c r="J5683" t="s">
        <v>161</v>
      </c>
      <c r="K5683" s="3"/>
      <c r="L5683" t="s">
        <v>52</v>
      </c>
      <c r="M5683" t="s">
        <v>162</v>
      </c>
    </row>
    <row r="5684" spans="1:14" x14ac:dyDescent="0.25">
      <c r="A5684" s="2">
        <v>1</v>
      </c>
      <c r="B5684" s="2">
        <v>2016</v>
      </c>
      <c r="C5684" t="s">
        <v>423</v>
      </c>
      <c r="D5684" t="s">
        <v>204</v>
      </c>
      <c r="E5684" s="2">
        <v>1</v>
      </c>
      <c r="F5684" s="2">
        <v>1</v>
      </c>
      <c r="G5684" t="s">
        <v>328</v>
      </c>
      <c r="H5684" t="s">
        <v>328</v>
      </c>
      <c r="I5684" t="s">
        <v>10</v>
      </c>
      <c r="J5684" t="s">
        <v>163</v>
      </c>
      <c r="K5684" s="2">
        <v>1</v>
      </c>
      <c r="L5684" t="s">
        <v>52</v>
      </c>
      <c r="M5684" t="s">
        <v>164</v>
      </c>
      <c r="N5684" t="s">
        <v>165</v>
      </c>
    </row>
    <row r="5685" spans="1:14" x14ac:dyDescent="0.25">
      <c r="A5685" s="2">
        <v>1</v>
      </c>
      <c r="B5685" s="2">
        <v>2016</v>
      </c>
      <c r="C5685" t="s">
        <v>423</v>
      </c>
      <c r="D5685" t="s">
        <v>204</v>
      </c>
      <c r="E5685" s="2">
        <v>1</v>
      </c>
      <c r="F5685" s="2">
        <v>1</v>
      </c>
      <c r="G5685" t="s">
        <v>328</v>
      </c>
      <c r="H5685" t="s">
        <v>328</v>
      </c>
      <c r="I5685" t="s">
        <v>10</v>
      </c>
      <c r="J5685" t="s">
        <v>166</v>
      </c>
      <c r="K5685" s="2">
        <v>4</v>
      </c>
      <c r="L5685" t="s">
        <v>55</v>
      </c>
      <c r="M5685" t="s">
        <v>167</v>
      </c>
      <c r="N5685" t="s">
        <v>57</v>
      </c>
    </row>
    <row r="5686" spans="1:14" x14ac:dyDescent="0.25">
      <c r="A5686" s="2">
        <v>1</v>
      </c>
      <c r="B5686" s="2">
        <v>2016</v>
      </c>
      <c r="C5686" t="s">
        <v>424</v>
      </c>
      <c r="D5686" t="s">
        <v>204</v>
      </c>
      <c r="E5686" s="2">
        <v>1</v>
      </c>
      <c r="F5686" s="2">
        <v>0</v>
      </c>
      <c r="G5686" t="s">
        <v>425</v>
      </c>
      <c r="H5686" t="s">
        <v>267</v>
      </c>
      <c r="I5686" t="s">
        <v>10</v>
      </c>
      <c r="J5686" t="s">
        <v>51</v>
      </c>
      <c r="K5686" s="3"/>
      <c r="L5686" t="s">
        <v>52</v>
      </c>
      <c r="M5686" t="s">
        <v>53</v>
      </c>
    </row>
    <row r="5687" spans="1:14" x14ac:dyDescent="0.25">
      <c r="A5687" s="2">
        <v>1</v>
      </c>
      <c r="B5687" s="2">
        <v>2016</v>
      </c>
      <c r="C5687" t="s">
        <v>424</v>
      </c>
      <c r="D5687" t="s">
        <v>204</v>
      </c>
      <c r="E5687" s="2">
        <v>1</v>
      </c>
      <c r="F5687" s="2">
        <v>0</v>
      </c>
      <c r="G5687" t="s">
        <v>425</v>
      </c>
      <c r="H5687" t="s">
        <v>267</v>
      </c>
      <c r="I5687" t="s">
        <v>10</v>
      </c>
      <c r="J5687" t="s">
        <v>54</v>
      </c>
      <c r="K5687" s="2">
        <v>3</v>
      </c>
      <c r="L5687" t="s">
        <v>55</v>
      </c>
      <c r="M5687" t="s">
        <v>56</v>
      </c>
      <c r="N5687" t="s">
        <v>178</v>
      </c>
    </row>
    <row r="5688" spans="1:14" x14ac:dyDescent="0.25">
      <c r="A5688" s="2">
        <v>1</v>
      </c>
      <c r="B5688" s="2">
        <v>2016</v>
      </c>
      <c r="C5688" t="s">
        <v>424</v>
      </c>
      <c r="D5688" t="s">
        <v>204</v>
      </c>
      <c r="E5688" s="2">
        <v>1</v>
      </c>
      <c r="F5688" s="2">
        <v>0</v>
      </c>
      <c r="G5688" t="s">
        <v>425</v>
      </c>
      <c r="H5688" t="s">
        <v>267</v>
      </c>
      <c r="I5688" t="s">
        <v>10</v>
      </c>
      <c r="J5688" t="s">
        <v>58</v>
      </c>
      <c r="K5688" s="2">
        <v>4</v>
      </c>
      <c r="L5688" t="s">
        <v>55</v>
      </c>
      <c r="M5688" t="s">
        <v>59</v>
      </c>
      <c r="N5688" t="s">
        <v>57</v>
      </c>
    </row>
    <row r="5689" spans="1:14" x14ac:dyDescent="0.25">
      <c r="A5689" s="2">
        <v>1</v>
      </c>
      <c r="B5689" s="2">
        <v>2016</v>
      </c>
      <c r="C5689" t="s">
        <v>424</v>
      </c>
      <c r="D5689" t="s">
        <v>204</v>
      </c>
      <c r="E5689" s="2">
        <v>1</v>
      </c>
      <c r="F5689" s="2">
        <v>0</v>
      </c>
      <c r="G5689" t="s">
        <v>425</v>
      </c>
      <c r="H5689" t="s">
        <v>267</v>
      </c>
      <c r="I5689" t="s">
        <v>10</v>
      </c>
      <c r="J5689" t="s">
        <v>60</v>
      </c>
      <c r="K5689" s="2">
        <v>2</v>
      </c>
      <c r="L5689" t="s">
        <v>61</v>
      </c>
      <c r="M5689" t="s">
        <v>62</v>
      </c>
      <c r="N5689" t="s">
        <v>63</v>
      </c>
    </row>
    <row r="5690" spans="1:14" x14ac:dyDescent="0.25">
      <c r="A5690" s="2">
        <v>1</v>
      </c>
      <c r="B5690" s="2">
        <v>2016</v>
      </c>
      <c r="C5690" t="s">
        <v>424</v>
      </c>
      <c r="D5690" t="s">
        <v>204</v>
      </c>
      <c r="E5690" s="2">
        <v>1</v>
      </c>
      <c r="F5690" s="2">
        <v>0</v>
      </c>
      <c r="G5690" t="s">
        <v>425</v>
      </c>
      <c r="H5690" t="s">
        <v>267</v>
      </c>
      <c r="I5690" t="s">
        <v>10</v>
      </c>
      <c r="J5690" t="s">
        <v>64</v>
      </c>
      <c r="K5690" s="2">
        <v>3</v>
      </c>
      <c r="L5690" t="s">
        <v>65</v>
      </c>
      <c r="M5690" t="s">
        <v>66</v>
      </c>
      <c r="N5690" t="s">
        <v>67</v>
      </c>
    </row>
    <row r="5691" spans="1:14" x14ac:dyDescent="0.25">
      <c r="A5691" s="2">
        <v>1</v>
      </c>
      <c r="B5691" s="2">
        <v>2016</v>
      </c>
      <c r="C5691" t="s">
        <v>424</v>
      </c>
      <c r="D5691" t="s">
        <v>204</v>
      </c>
      <c r="E5691" s="2">
        <v>1</v>
      </c>
      <c r="F5691" s="2">
        <v>0</v>
      </c>
      <c r="G5691" t="s">
        <v>425</v>
      </c>
      <c r="H5691" t="s">
        <v>267</v>
      </c>
      <c r="I5691" t="s">
        <v>10</v>
      </c>
      <c r="J5691" t="s">
        <v>68</v>
      </c>
      <c r="K5691" s="2">
        <v>4</v>
      </c>
      <c r="L5691" t="s">
        <v>65</v>
      </c>
      <c r="M5691" t="s">
        <v>69</v>
      </c>
      <c r="N5691" t="s">
        <v>185</v>
      </c>
    </row>
    <row r="5692" spans="1:14" x14ac:dyDescent="0.25">
      <c r="A5692" s="2">
        <v>1</v>
      </c>
      <c r="B5692" s="2">
        <v>2016</v>
      </c>
      <c r="C5692" t="s">
        <v>424</v>
      </c>
      <c r="D5692" t="s">
        <v>204</v>
      </c>
      <c r="E5692" s="2">
        <v>1</v>
      </c>
      <c r="F5692" s="2">
        <v>0</v>
      </c>
      <c r="G5692" t="s">
        <v>425</v>
      </c>
      <c r="H5692" t="s">
        <v>267</v>
      </c>
      <c r="I5692" t="s">
        <v>10</v>
      </c>
      <c r="J5692" t="s">
        <v>70</v>
      </c>
      <c r="K5692" s="2">
        <v>3</v>
      </c>
      <c r="L5692" t="s">
        <v>65</v>
      </c>
      <c r="M5692" t="s">
        <v>71</v>
      </c>
      <c r="N5692" t="s">
        <v>67</v>
      </c>
    </row>
    <row r="5693" spans="1:14" x14ac:dyDescent="0.25">
      <c r="A5693" s="2">
        <v>1</v>
      </c>
      <c r="B5693" s="2">
        <v>2016</v>
      </c>
      <c r="C5693" t="s">
        <v>424</v>
      </c>
      <c r="D5693" t="s">
        <v>204</v>
      </c>
      <c r="E5693" s="2">
        <v>1</v>
      </c>
      <c r="F5693" s="2">
        <v>0</v>
      </c>
      <c r="G5693" t="s">
        <v>425</v>
      </c>
      <c r="H5693" t="s">
        <v>267</v>
      </c>
      <c r="I5693" t="s">
        <v>10</v>
      </c>
      <c r="J5693" t="s">
        <v>72</v>
      </c>
      <c r="K5693" s="3"/>
      <c r="L5693" t="s">
        <v>52</v>
      </c>
      <c r="M5693" t="s">
        <v>73</v>
      </c>
    </row>
    <row r="5694" spans="1:14" x14ac:dyDescent="0.25">
      <c r="A5694" s="2">
        <v>1</v>
      </c>
      <c r="B5694" s="2">
        <v>2016</v>
      </c>
      <c r="C5694" t="s">
        <v>424</v>
      </c>
      <c r="D5694" t="s">
        <v>204</v>
      </c>
      <c r="E5694" s="2">
        <v>1</v>
      </c>
      <c r="F5694" s="2">
        <v>0</v>
      </c>
      <c r="G5694" t="s">
        <v>425</v>
      </c>
      <c r="H5694" t="s">
        <v>267</v>
      </c>
      <c r="I5694" t="s">
        <v>10</v>
      </c>
      <c r="J5694" t="s">
        <v>74</v>
      </c>
      <c r="K5694" s="2">
        <v>3</v>
      </c>
      <c r="L5694" t="s">
        <v>75</v>
      </c>
      <c r="M5694" t="s">
        <v>76</v>
      </c>
      <c r="N5694" t="s">
        <v>221</v>
      </c>
    </row>
    <row r="5695" spans="1:14" x14ac:dyDescent="0.25">
      <c r="A5695" s="2">
        <v>1</v>
      </c>
      <c r="B5695" s="2">
        <v>2016</v>
      </c>
      <c r="C5695" t="s">
        <v>424</v>
      </c>
      <c r="D5695" t="s">
        <v>204</v>
      </c>
      <c r="E5695" s="2">
        <v>1</v>
      </c>
      <c r="F5695" s="2">
        <v>0</v>
      </c>
      <c r="G5695" t="s">
        <v>425</v>
      </c>
      <c r="H5695" t="s">
        <v>267</v>
      </c>
      <c r="I5695" t="s">
        <v>10</v>
      </c>
      <c r="J5695" t="s">
        <v>78</v>
      </c>
      <c r="K5695" s="2">
        <v>1</v>
      </c>
      <c r="L5695" t="s">
        <v>75</v>
      </c>
      <c r="M5695" t="s">
        <v>79</v>
      </c>
      <c r="N5695" t="s">
        <v>80</v>
      </c>
    </row>
    <row r="5696" spans="1:14" x14ac:dyDescent="0.25">
      <c r="A5696" s="2">
        <v>1</v>
      </c>
      <c r="B5696" s="2">
        <v>2016</v>
      </c>
      <c r="C5696" t="s">
        <v>424</v>
      </c>
      <c r="D5696" t="s">
        <v>204</v>
      </c>
      <c r="E5696" s="2">
        <v>1</v>
      </c>
      <c r="F5696" s="2">
        <v>0</v>
      </c>
      <c r="G5696" t="s">
        <v>425</v>
      </c>
      <c r="H5696" t="s">
        <v>267</v>
      </c>
      <c r="I5696" t="s">
        <v>10</v>
      </c>
      <c r="J5696" t="s">
        <v>81</v>
      </c>
      <c r="K5696" s="2">
        <v>3</v>
      </c>
      <c r="L5696" t="s">
        <v>75</v>
      </c>
      <c r="M5696" t="s">
        <v>82</v>
      </c>
      <c r="N5696" t="s">
        <v>208</v>
      </c>
    </row>
    <row r="5697" spans="1:14" x14ac:dyDescent="0.25">
      <c r="A5697" s="2">
        <v>1</v>
      </c>
      <c r="B5697" s="2">
        <v>2016</v>
      </c>
      <c r="C5697" t="s">
        <v>424</v>
      </c>
      <c r="D5697" t="s">
        <v>204</v>
      </c>
      <c r="E5697" s="2">
        <v>1</v>
      </c>
      <c r="F5697" s="2">
        <v>0</v>
      </c>
      <c r="G5697" t="s">
        <v>425</v>
      </c>
      <c r="H5697" t="s">
        <v>267</v>
      </c>
      <c r="I5697" t="s">
        <v>10</v>
      </c>
      <c r="J5697" t="s">
        <v>84</v>
      </c>
      <c r="K5697" s="2">
        <v>3</v>
      </c>
      <c r="L5697" t="s">
        <v>85</v>
      </c>
      <c r="M5697" t="s">
        <v>86</v>
      </c>
      <c r="N5697" t="s">
        <v>126</v>
      </c>
    </row>
    <row r="5698" spans="1:14" x14ac:dyDescent="0.25">
      <c r="A5698" s="2">
        <v>1</v>
      </c>
      <c r="B5698" s="2">
        <v>2016</v>
      </c>
      <c r="C5698" t="s">
        <v>424</v>
      </c>
      <c r="D5698" t="s">
        <v>204</v>
      </c>
      <c r="E5698" s="2">
        <v>1</v>
      </c>
      <c r="F5698" s="2">
        <v>0</v>
      </c>
      <c r="G5698" t="s">
        <v>425</v>
      </c>
      <c r="H5698" t="s">
        <v>267</v>
      </c>
      <c r="I5698" t="s">
        <v>10</v>
      </c>
      <c r="J5698" t="s">
        <v>88</v>
      </c>
      <c r="K5698" s="2">
        <v>3</v>
      </c>
      <c r="L5698" t="s">
        <v>85</v>
      </c>
      <c r="M5698" t="s">
        <v>89</v>
      </c>
      <c r="N5698" t="s">
        <v>126</v>
      </c>
    </row>
    <row r="5699" spans="1:14" x14ac:dyDescent="0.25">
      <c r="A5699" s="2">
        <v>1</v>
      </c>
      <c r="B5699" s="2">
        <v>2016</v>
      </c>
      <c r="C5699" t="s">
        <v>424</v>
      </c>
      <c r="D5699" t="s">
        <v>204</v>
      </c>
      <c r="E5699" s="2">
        <v>1</v>
      </c>
      <c r="F5699" s="2">
        <v>0</v>
      </c>
      <c r="G5699" t="s">
        <v>425</v>
      </c>
      <c r="H5699" t="s">
        <v>267</v>
      </c>
      <c r="I5699" t="s">
        <v>10</v>
      </c>
      <c r="J5699" t="s">
        <v>90</v>
      </c>
      <c r="K5699" s="2">
        <v>4</v>
      </c>
      <c r="L5699" t="s">
        <v>75</v>
      </c>
      <c r="M5699" t="s">
        <v>91</v>
      </c>
      <c r="N5699" t="s">
        <v>92</v>
      </c>
    </row>
    <row r="5700" spans="1:14" x14ac:dyDescent="0.25">
      <c r="A5700" s="2">
        <v>1</v>
      </c>
      <c r="B5700" s="2">
        <v>2016</v>
      </c>
      <c r="C5700" t="s">
        <v>424</v>
      </c>
      <c r="D5700" t="s">
        <v>204</v>
      </c>
      <c r="E5700" s="2">
        <v>1</v>
      </c>
      <c r="F5700" s="2">
        <v>0</v>
      </c>
      <c r="G5700" t="s">
        <v>425</v>
      </c>
      <c r="H5700" t="s">
        <v>267</v>
      </c>
      <c r="I5700" t="s">
        <v>10</v>
      </c>
      <c r="J5700" t="s">
        <v>93</v>
      </c>
      <c r="K5700" s="2">
        <v>4</v>
      </c>
      <c r="L5700" t="s">
        <v>75</v>
      </c>
      <c r="M5700" t="s">
        <v>94</v>
      </c>
      <c r="N5700" t="s">
        <v>92</v>
      </c>
    </row>
    <row r="5701" spans="1:14" x14ac:dyDescent="0.25">
      <c r="A5701" s="2">
        <v>1</v>
      </c>
      <c r="B5701" s="2">
        <v>2016</v>
      </c>
      <c r="C5701" t="s">
        <v>424</v>
      </c>
      <c r="D5701" t="s">
        <v>204</v>
      </c>
      <c r="E5701" s="2">
        <v>1</v>
      </c>
      <c r="F5701" s="2">
        <v>0</v>
      </c>
      <c r="G5701" t="s">
        <v>425</v>
      </c>
      <c r="H5701" t="s">
        <v>267</v>
      </c>
      <c r="I5701" t="s">
        <v>10</v>
      </c>
      <c r="J5701" t="s">
        <v>96</v>
      </c>
      <c r="K5701" s="2">
        <v>3</v>
      </c>
      <c r="L5701" t="s">
        <v>75</v>
      </c>
      <c r="M5701" t="s">
        <v>97</v>
      </c>
      <c r="N5701" t="s">
        <v>95</v>
      </c>
    </row>
    <row r="5702" spans="1:14" x14ac:dyDescent="0.25">
      <c r="A5702" s="2">
        <v>1</v>
      </c>
      <c r="B5702" s="2">
        <v>2016</v>
      </c>
      <c r="C5702" t="s">
        <v>424</v>
      </c>
      <c r="D5702" t="s">
        <v>204</v>
      </c>
      <c r="E5702" s="2">
        <v>1</v>
      </c>
      <c r="F5702" s="2">
        <v>0</v>
      </c>
      <c r="G5702" t="s">
        <v>425</v>
      </c>
      <c r="H5702" t="s">
        <v>267</v>
      </c>
      <c r="I5702" t="s">
        <v>10</v>
      </c>
      <c r="J5702" t="s">
        <v>98</v>
      </c>
      <c r="K5702" s="2">
        <v>4</v>
      </c>
      <c r="L5702" t="s">
        <v>85</v>
      </c>
      <c r="M5702" t="s">
        <v>99</v>
      </c>
      <c r="N5702" t="s">
        <v>87</v>
      </c>
    </row>
    <row r="5703" spans="1:14" x14ac:dyDescent="0.25">
      <c r="A5703" s="2">
        <v>1</v>
      </c>
      <c r="B5703" s="2">
        <v>2016</v>
      </c>
      <c r="C5703" t="s">
        <v>424</v>
      </c>
      <c r="D5703" t="s">
        <v>204</v>
      </c>
      <c r="E5703" s="2">
        <v>1</v>
      </c>
      <c r="F5703" s="2">
        <v>0</v>
      </c>
      <c r="G5703" t="s">
        <v>425</v>
      </c>
      <c r="H5703" t="s">
        <v>267</v>
      </c>
      <c r="I5703" t="s">
        <v>10</v>
      </c>
      <c r="J5703" t="s">
        <v>100</v>
      </c>
      <c r="K5703" s="3"/>
      <c r="L5703" t="s">
        <v>61</v>
      </c>
      <c r="M5703" t="s">
        <v>101</v>
      </c>
    </row>
    <row r="5704" spans="1:14" x14ac:dyDescent="0.25">
      <c r="A5704" s="2">
        <v>1</v>
      </c>
      <c r="B5704" s="2">
        <v>2016</v>
      </c>
      <c r="C5704" t="s">
        <v>424</v>
      </c>
      <c r="D5704" t="s">
        <v>204</v>
      </c>
      <c r="E5704" s="2">
        <v>1</v>
      </c>
      <c r="F5704" s="2">
        <v>0</v>
      </c>
      <c r="G5704" t="s">
        <v>425</v>
      </c>
      <c r="H5704" t="s">
        <v>267</v>
      </c>
      <c r="I5704" t="s">
        <v>10</v>
      </c>
      <c r="J5704" t="s">
        <v>102</v>
      </c>
      <c r="K5704" s="3"/>
      <c r="L5704" t="s">
        <v>61</v>
      </c>
      <c r="M5704" t="s">
        <v>103</v>
      </c>
    </row>
    <row r="5705" spans="1:14" x14ac:dyDescent="0.25">
      <c r="A5705" s="2">
        <v>1</v>
      </c>
      <c r="B5705" s="2">
        <v>2016</v>
      </c>
      <c r="C5705" t="s">
        <v>424</v>
      </c>
      <c r="D5705" t="s">
        <v>204</v>
      </c>
      <c r="E5705" s="2">
        <v>1</v>
      </c>
      <c r="F5705" s="2">
        <v>0</v>
      </c>
      <c r="G5705" t="s">
        <v>425</v>
      </c>
      <c r="H5705" t="s">
        <v>267</v>
      </c>
      <c r="I5705" t="s">
        <v>10</v>
      </c>
      <c r="J5705" t="s">
        <v>104</v>
      </c>
      <c r="K5705" s="3"/>
      <c r="L5705" t="s">
        <v>61</v>
      </c>
      <c r="M5705" t="s">
        <v>105</v>
      </c>
    </row>
    <row r="5706" spans="1:14" x14ac:dyDescent="0.25">
      <c r="A5706" s="2">
        <v>1</v>
      </c>
      <c r="B5706" s="2">
        <v>2016</v>
      </c>
      <c r="C5706" t="s">
        <v>424</v>
      </c>
      <c r="D5706" t="s">
        <v>204</v>
      </c>
      <c r="E5706" s="2">
        <v>1</v>
      </c>
      <c r="F5706" s="2">
        <v>0</v>
      </c>
      <c r="G5706" t="s">
        <v>425</v>
      </c>
      <c r="H5706" t="s">
        <v>267</v>
      </c>
      <c r="I5706" t="s">
        <v>10</v>
      </c>
      <c r="J5706" t="s">
        <v>106</v>
      </c>
      <c r="K5706" s="3"/>
      <c r="L5706" t="s">
        <v>61</v>
      </c>
      <c r="M5706" t="s">
        <v>107</v>
      </c>
    </row>
    <row r="5707" spans="1:14" x14ac:dyDescent="0.25">
      <c r="A5707" s="2">
        <v>1</v>
      </c>
      <c r="B5707" s="2">
        <v>2016</v>
      </c>
      <c r="C5707" t="s">
        <v>424</v>
      </c>
      <c r="D5707" t="s">
        <v>204</v>
      </c>
      <c r="E5707" s="2">
        <v>1</v>
      </c>
      <c r="F5707" s="2">
        <v>0</v>
      </c>
      <c r="G5707" t="s">
        <v>425</v>
      </c>
      <c r="H5707" t="s">
        <v>267</v>
      </c>
      <c r="I5707" t="s">
        <v>10</v>
      </c>
      <c r="J5707" t="s">
        <v>108</v>
      </c>
      <c r="K5707" s="3"/>
      <c r="L5707" t="s">
        <v>61</v>
      </c>
      <c r="M5707" t="s">
        <v>109</v>
      </c>
    </row>
    <row r="5708" spans="1:14" x14ac:dyDescent="0.25">
      <c r="A5708" s="2">
        <v>1</v>
      </c>
      <c r="B5708" s="2">
        <v>2016</v>
      </c>
      <c r="C5708" t="s">
        <v>424</v>
      </c>
      <c r="D5708" t="s">
        <v>204</v>
      </c>
      <c r="E5708" s="2">
        <v>1</v>
      </c>
      <c r="F5708" s="2">
        <v>0</v>
      </c>
      <c r="G5708" t="s">
        <v>425</v>
      </c>
      <c r="H5708" t="s">
        <v>267</v>
      </c>
      <c r="I5708" t="s">
        <v>10</v>
      </c>
      <c r="J5708" t="s">
        <v>110</v>
      </c>
      <c r="K5708" s="3"/>
      <c r="L5708" t="s">
        <v>61</v>
      </c>
      <c r="M5708" t="s">
        <v>111</v>
      </c>
    </row>
    <row r="5709" spans="1:14" x14ac:dyDescent="0.25">
      <c r="A5709" s="2">
        <v>1</v>
      </c>
      <c r="B5709" s="2">
        <v>2016</v>
      </c>
      <c r="C5709" t="s">
        <v>424</v>
      </c>
      <c r="D5709" t="s">
        <v>204</v>
      </c>
      <c r="E5709" s="2">
        <v>1</v>
      </c>
      <c r="F5709" s="2">
        <v>0</v>
      </c>
      <c r="G5709" t="s">
        <v>425</v>
      </c>
      <c r="H5709" t="s">
        <v>267</v>
      </c>
      <c r="I5709" t="s">
        <v>10</v>
      </c>
      <c r="J5709" t="s">
        <v>112</v>
      </c>
      <c r="K5709" s="3"/>
      <c r="L5709" t="s">
        <v>61</v>
      </c>
      <c r="M5709" t="s">
        <v>113</v>
      </c>
    </row>
    <row r="5710" spans="1:14" x14ac:dyDescent="0.25">
      <c r="A5710" s="2">
        <v>1</v>
      </c>
      <c r="B5710" s="2">
        <v>2016</v>
      </c>
      <c r="C5710" t="s">
        <v>424</v>
      </c>
      <c r="D5710" t="s">
        <v>204</v>
      </c>
      <c r="E5710" s="2">
        <v>1</v>
      </c>
      <c r="F5710" s="2">
        <v>0</v>
      </c>
      <c r="G5710" t="s">
        <v>425</v>
      </c>
      <c r="H5710" t="s">
        <v>267</v>
      </c>
      <c r="I5710" t="s">
        <v>10</v>
      </c>
      <c r="J5710" t="s">
        <v>114</v>
      </c>
      <c r="K5710" s="3"/>
      <c r="L5710" t="s">
        <v>61</v>
      </c>
      <c r="M5710" t="s">
        <v>115</v>
      </c>
    </row>
    <row r="5711" spans="1:14" x14ac:dyDescent="0.25">
      <c r="A5711" s="2">
        <v>1</v>
      </c>
      <c r="B5711" s="2">
        <v>2016</v>
      </c>
      <c r="C5711" t="s">
        <v>424</v>
      </c>
      <c r="D5711" t="s">
        <v>204</v>
      </c>
      <c r="E5711" s="2">
        <v>1</v>
      </c>
      <c r="F5711" s="2">
        <v>0</v>
      </c>
      <c r="G5711" t="s">
        <v>425</v>
      </c>
      <c r="H5711" t="s">
        <v>267</v>
      </c>
      <c r="I5711" t="s">
        <v>10</v>
      </c>
      <c r="J5711" t="s">
        <v>116</v>
      </c>
      <c r="K5711" s="2">
        <v>1</v>
      </c>
      <c r="L5711" t="s">
        <v>65</v>
      </c>
      <c r="M5711" t="s">
        <v>117</v>
      </c>
      <c r="N5711" t="s">
        <v>230</v>
      </c>
    </row>
    <row r="5712" spans="1:14" x14ac:dyDescent="0.25">
      <c r="A5712" s="2">
        <v>1</v>
      </c>
      <c r="B5712" s="2">
        <v>2016</v>
      </c>
      <c r="C5712" t="s">
        <v>424</v>
      </c>
      <c r="D5712" t="s">
        <v>204</v>
      </c>
      <c r="E5712" s="2">
        <v>1</v>
      </c>
      <c r="F5712" s="2">
        <v>0</v>
      </c>
      <c r="G5712" t="s">
        <v>425</v>
      </c>
      <c r="H5712" t="s">
        <v>267</v>
      </c>
      <c r="I5712" t="s">
        <v>10</v>
      </c>
      <c r="J5712" t="s">
        <v>118</v>
      </c>
      <c r="K5712" s="2">
        <v>5</v>
      </c>
      <c r="L5712" t="s">
        <v>55</v>
      </c>
      <c r="M5712" t="s">
        <v>119</v>
      </c>
      <c r="N5712" t="s">
        <v>185</v>
      </c>
    </row>
    <row r="5713" spans="1:14" x14ac:dyDescent="0.25">
      <c r="A5713" s="2">
        <v>1</v>
      </c>
      <c r="B5713" s="2">
        <v>2016</v>
      </c>
      <c r="C5713" t="s">
        <v>424</v>
      </c>
      <c r="D5713" t="s">
        <v>204</v>
      </c>
      <c r="E5713" s="2">
        <v>1</v>
      </c>
      <c r="F5713" s="2">
        <v>0</v>
      </c>
      <c r="G5713" t="s">
        <v>425</v>
      </c>
      <c r="H5713" t="s">
        <v>267</v>
      </c>
      <c r="I5713" t="s">
        <v>10</v>
      </c>
      <c r="J5713" t="s">
        <v>120</v>
      </c>
      <c r="K5713" s="2">
        <v>4</v>
      </c>
      <c r="L5713" t="s">
        <v>65</v>
      </c>
      <c r="M5713" t="s">
        <v>121</v>
      </c>
      <c r="N5713" t="s">
        <v>185</v>
      </c>
    </row>
    <row r="5714" spans="1:14" x14ac:dyDescent="0.25">
      <c r="A5714" s="2">
        <v>1</v>
      </c>
      <c r="B5714" s="2">
        <v>2016</v>
      </c>
      <c r="C5714" t="s">
        <v>424</v>
      </c>
      <c r="D5714" t="s">
        <v>204</v>
      </c>
      <c r="E5714" s="2">
        <v>1</v>
      </c>
      <c r="F5714" s="2">
        <v>0</v>
      </c>
      <c r="G5714" t="s">
        <v>425</v>
      </c>
      <c r="H5714" t="s">
        <v>267</v>
      </c>
      <c r="I5714" t="s">
        <v>10</v>
      </c>
      <c r="J5714" t="s">
        <v>122</v>
      </c>
      <c r="K5714" s="2">
        <v>3</v>
      </c>
      <c r="L5714" t="s">
        <v>85</v>
      </c>
      <c r="M5714" t="s">
        <v>123</v>
      </c>
      <c r="N5714" t="s">
        <v>126</v>
      </c>
    </row>
    <row r="5715" spans="1:14" x14ac:dyDescent="0.25">
      <c r="A5715" s="2">
        <v>1</v>
      </c>
      <c r="B5715" s="2">
        <v>2016</v>
      </c>
      <c r="C5715" t="s">
        <v>424</v>
      </c>
      <c r="D5715" t="s">
        <v>204</v>
      </c>
      <c r="E5715" s="2">
        <v>1</v>
      </c>
      <c r="F5715" s="2">
        <v>0</v>
      </c>
      <c r="G5715" t="s">
        <v>425</v>
      </c>
      <c r="H5715" t="s">
        <v>267</v>
      </c>
      <c r="I5715" t="s">
        <v>10</v>
      </c>
      <c r="J5715" t="s">
        <v>124</v>
      </c>
      <c r="K5715" s="2">
        <v>5</v>
      </c>
      <c r="L5715" t="s">
        <v>85</v>
      </c>
      <c r="M5715" t="s">
        <v>125</v>
      </c>
      <c r="N5715" t="s">
        <v>185</v>
      </c>
    </row>
    <row r="5716" spans="1:14" x14ac:dyDescent="0.25">
      <c r="A5716" s="2">
        <v>1</v>
      </c>
      <c r="B5716" s="2">
        <v>2016</v>
      </c>
      <c r="C5716" t="s">
        <v>424</v>
      </c>
      <c r="D5716" t="s">
        <v>204</v>
      </c>
      <c r="E5716" s="2">
        <v>1</v>
      </c>
      <c r="F5716" s="2">
        <v>0</v>
      </c>
      <c r="G5716" t="s">
        <v>425</v>
      </c>
      <c r="H5716" t="s">
        <v>267</v>
      </c>
      <c r="I5716" t="s">
        <v>10</v>
      </c>
      <c r="J5716" t="s">
        <v>127</v>
      </c>
      <c r="K5716" s="2">
        <v>3</v>
      </c>
      <c r="L5716" t="s">
        <v>85</v>
      </c>
      <c r="M5716" t="s">
        <v>128</v>
      </c>
      <c r="N5716" t="s">
        <v>126</v>
      </c>
    </row>
    <row r="5717" spans="1:14" x14ac:dyDescent="0.25">
      <c r="A5717" s="2">
        <v>1</v>
      </c>
      <c r="B5717" s="2">
        <v>2016</v>
      </c>
      <c r="C5717" t="s">
        <v>424</v>
      </c>
      <c r="D5717" t="s">
        <v>204</v>
      </c>
      <c r="E5717" s="2">
        <v>1</v>
      </c>
      <c r="F5717" s="2">
        <v>0</v>
      </c>
      <c r="G5717" t="s">
        <v>425</v>
      </c>
      <c r="H5717" t="s">
        <v>267</v>
      </c>
      <c r="I5717" t="s">
        <v>10</v>
      </c>
      <c r="J5717" t="s">
        <v>129</v>
      </c>
      <c r="K5717" s="2">
        <v>3</v>
      </c>
      <c r="L5717" t="s">
        <v>85</v>
      </c>
      <c r="M5717" t="s">
        <v>130</v>
      </c>
      <c r="N5717" t="s">
        <v>126</v>
      </c>
    </row>
    <row r="5718" spans="1:14" x14ac:dyDescent="0.25">
      <c r="A5718" s="2">
        <v>1</v>
      </c>
      <c r="B5718" s="2">
        <v>2016</v>
      </c>
      <c r="C5718" t="s">
        <v>424</v>
      </c>
      <c r="D5718" t="s">
        <v>204</v>
      </c>
      <c r="E5718" s="2">
        <v>1</v>
      </c>
      <c r="F5718" s="2">
        <v>0</v>
      </c>
      <c r="G5718" t="s">
        <v>425</v>
      </c>
      <c r="H5718" t="s">
        <v>267</v>
      </c>
      <c r="I5718" t="s">
        <v>10</v>
      </c>
      <c r="J5718" t="s">
        <v>131</v>
      </c>
      <c r="K5718" s="2">
        <v>3</v>
      </c>
      <c r="L5718" t="s">
        <v>85</v>
      </c>
      <c r="M5718" t="s">
        <v>132</v>
      </c>
      <c r="N5718" t="s">
        <v>126</v>
      </c>
    </row>
    <row r="5719" spans="1:14" x14ac:dyDescent="0.25">
      <c r="A5719" s="2">
        <v>1</v>
      </c>
      <c r="B5719" s="2">
        <v>2016</v>
      </c>
      <c r="C5719" t="s">
        <v>424</v>
      </c>
      <c r="D5719" t="s">
        <v>204</v>
      </c>
      <c r="E5719" s="2">
        <v>1</v>
      </c>
      <c r="F5719" s="2">
        <v>0</v>
      </c>
      <c r="G5719" t="s">
        <v>425</v>
      </c>
      <c r="H5719" t="s">
        <v>267</v>
      </c>
      <c r="I5719" t="s">
        <v>10</v>
      </c>
      <c r="J5719" t="s">
        <v>133</v>
      </c>
      <c r="K5719" s="2">
        <v>2</v>
      </c>
      <c r="L5719" t="s">
        <v>52</v>
      </c>
      <c r="M5719" t="s">
        <v>134</v>
      </c>
      <c r="N5719" t="s">
        <v>63</v>
      </c>
    </row>
    <row r="5720" spans="1:14" x14ac:dyDescent="0.25">
      <c r="A5720" s="2">
        <v>1</v>
      </c>
      <c r="B5720" s="2">
        <v>2016</v>
      </c>
      <c r="C5720" t="s">
        <v>424</v>
      </c>
      <c r="D5720" t="s">
        <v>204</v>
      </c>
      <c r="E5720" s="2">
        <v>1</v>
      </c>
      <c r="F5720" s="2">
        <v>0</v>
      </c>
      <c r="G5720" t="s">
        <v>425</v>
      </c>
      <c r="H5720" t="s">
        <v>267</v>
      </c>
      <c r="I5720" t="s">
        <v>10</v>
      </c>
      <c r="J5720" t="s">
        <v>135</v>
      </c>
      <c r="K5720" s="2">
        <v>3</v>
      </c>
      <c r="L5720" t="s">
        <v>55</v>
      </c>
      <c r="M5720" t="s">
        <v>136</v>
      </c>
      <c r="N5720" t="s">
        <v>178</v>
      </c>
    </row>
    <row r="5721" spans="1:14" x14ac:dyDescent="0.25">
      <c r="A5721" s="2">
        <v>1</v>
      </c>
      <c r="B5721" s="2">
        <v>2016</v>
      </c>
      <c r="C5721" t="s">
        <v>424</v>
      </c>
      <c r="D5721" t="s">
        <v>204</v>
      </c>
      <c r="E5721" s="2">
        <v>1</v>
      </c>
      <c r="F5721" s="2">
        <v>0</v>
      </c>
      <c r="G5721" t="s">
        <v>425</v>
      </c>
      <c r="H5721" t="s">
        <v>267</v>
      </c>
      <c r="I5721" t="s">
        <v>10</v>
      </c>
      <c r="J5721" t="s">
        <v>137</v>
      </c>
      <c r="K5721" s="2">
        <v>5</v>
      </c>
      <c r="L5721" t="s">
        <v>55</v>
      </c>
      <c r="M5721" t="s">
        <v>138</v>
      </c>
      <c r="N5721" t="s">
        <v>185</v>
      </c>
    </row>
    <row r="5722" spans="1:14" x14ac:dyDescent="0.25">
      <c r="A5722" s="2">
        <v>1</v>
      </c>
      <c r="B5722" s="2">
        <v>2016</v>
      </c>
      <c r="C5722" t="s">
        <v>424</v>
      </c>
      <c r="D5722" t="s">
        <v>204</v>
      </c>
      <c r="E5722" s="2">
        <v>1</v>
      </c>
      <c r="F5722" s="2">
        <v>0</v>
      </c>
      <c r="G5722" t="s">
        <v>425</v>
      </c>
      <c r="H5722" t="s">
        <v>267</v>
      </c>
      <c r="I5722" t="s">
        <v>10</v>
      </c>
      <c r="J5722" t="s">
        <v>139</v>
      </c>
      <c r="K5722" s="2">
        <v>4</v>
      </c>
      <c r="L5722" t="s">
        <v>85</v>
      </c>
      <c r="M5722" t="s">
        <v>140</v>
      </c>
      <c r="N5722" t="s">
        <v>87</v>
      </c>
    </row>
    <row r="5723" spans="1:14" x14ac:dyDescent="0.25">
      <c r="A5723" s="2">
        <v>1</v>
      </c>
      <c r="B5723" s="2">
        <v>2016</v>
      </c>
      <c r="C5723" t="s">
        <v>424</v>
      </c>
      <c r="D5723" t="s">
        <v>204</v>
      </c>
      <c r="E5723" s="2">
        <v>1</v>
      </c>
      <c r="F5723" s="2">
        <v>0</v>
      </c>
      <c r="G5723" t="s">
        <v>425</v>
      </c>
      <c r="H5723" t="s">
        <v>267</v>
      </c>
      <c r="I5723" t="s">
        <v>10</v>
      </c>
      <c r="J5723" t="s">
        <v>141</v>
      </c>
      <c r="K5723" s="2">
        <v>3</v>
      </c>
      <c r="L5723" t="s">
        <v>85</v>
      </c>
      <c r="M5723" t="s">
        <v>142</v>
      </c>
      <c r="N5723" t="s">
        <v>126</v>
      </c>
    </row>
    <row r="5724" spans="1:14" x14ac:dyDescent="0.25">
      <c r="A5724" s="2">
        <v>1</v>
      </c>
      <c r="B5724" s="2">
        <v>2016</v>
      </c>
      <c r="C5724" t="s">
        <v>424</v>
      </c>
      <c r="D5724" t="s">
        <v>204</v>
      </c>
      <c r="E5724" s="2">
        <v>1</v>
      </c>
      <c r="F5724" s="2">
        <v>0</v>
      </c>
      <c r="G5724" t="s">
        <v>425</v>
      </c>
      <c r="H5724" t="s">
        <v>267</v>
      </c>
      <c r="I5724" t="s">
        <v>10</v>
      </c>
      <c r="J5724" t="s">
        <v>143</v>
      </c>
      <c r="K5724" s="2">
        <v>4</v>
      </c>
      <c r="L5724" t="s">
        <v>85</v>
      </c>
      <c r="M5724" t="s">
        <v>144</v>
      </c>
      <c r="N5724" t="s">
        <v>87</v>
      </c>
    </row>
    <row r="5725" spans="1:14" x14ac:dyDescent="0.25">
      <c r="A5725" s="2">
        <v>1</v>
      </c>
      <c r="B5725" s="2">
        <v>2016</v>
      </c>
      <c r="C5725" t="s">
        <v>424</v>
      </c>
      <c r="D5725" t="s">
        <v>204</v>
      </c>
      <c r="E5725" s="2">
        <v>1</v>
      </c>
      <c r="F5725" s="2">
        <v>0</v>
      </c>
      <c r="G5725" t="s">
        <v>425</v>
      </c>
      <c r="H5725" t="s">
        <v>267</v>
      </c>
      <c r="I5725" t="s">
        <v>10</v>
      </c>
      <c r="J5725" t="s">
        <v>145</v>
      </c>
      <c r="K5725" s="2">
        <v>3</v>
      </c>
      <c r="L5725" t="s">
        <v>55</v>
      </c>
      <c r="M5725" t="s">
        <v>146</v>
      </c>
      <c r="N5725" t="s">
        <v>178</v>
      </c>
    </row>
    <row r="5726" spans="1:14" x14ac:dyDescent="0.25">
      <c r="A5726" s="2">
        <v>1</v>
      </c>
      <c r="B5726" s="2">
        <v>2016</v>
      </c>
      <c r="C5726" t="s">
        <v>424</v>
      </c>
      <c r="D5726" t="s">
        <v>204</v>
      </c>
      <c r="E5726" s="2">
        <v>1</v>
      </c>
      <c r="F5726" s="2">
        <v>0</v>
      </c>
      <c r="G5726" t="s">
        <v>425</v>
      </c>
      <c r="H5726" t="s">
        <v>267</v>
      </c>
      <c r="I5726" t="s">
        <v>10</v>
      </c>
      <c r="J5726" t="s">
        <v>147</v>
      </c>
      <c r="K5726" s="2">
        <v>3</v>
      </c>
      <c r="L5726" t="s">
        <v>55</v>
      </c>
      <c r="M5726" t="s">
        <v>148</v>
      </c>
      <c r="N5726" t="s">
        <v>178</v>
      </c>
    </row>
    <row r="5727" spans="1:14" x14ac:dyDescent="0.25">
      <c r="A5727" s="2">
        <v>1</v>
      </c>
      <c r="B5727" s="2">
        <v>2016</v>
      </c>
      <c r="C5727" t="s">
        <v>424</v>
      </c>
      <c r="D5727" t="s">
        <v>204</v>
      </c>
      <c r="E5727" s="2">
        <v>1</v>
      </c>
      <c r="F5727" s="2">
        <v>0</v>
      </c>
      <c r="G5727" t="s">
        <v>425</v>
      </c>
      <c r="H5727" t="s">
        <v>267</v>
      </c>
      <c r="I5727" t="s">
        <v>10</v>
      </c>
      <c r="J5727" t="s">
        <v>149</v>
      </c>
      <c r="K5727" s="2">
        <v>5</v>
      </c>
      <c r="L5727" t="s">
        <v>55</v>
      </c>
      <c r="M5727" t="s">
        <v>150</v>
      </c>
      <c r="N5727" t="s">
        <v>185</v>
      </c>
    </row>
    <row r="5728" spans="1:14" x14ac:dyDescent="0.25">
      <c r="A5728" s="2">
        <v>1</v>
      </c>
      <c r="B5728" s="2">
        <v>2016</v>
      </c>
      <c r="C5728" t="s">
        <v>424</v>
      </c>
      <c r="D5728" t="s">
        <v>204</v>
      </c>
      <c r="E5728" s="2">
        <v>1</v>
      </c>
      <c r="F5728" s="2">
        <v>0</v>
      </c>
      <c r="G5728" t="s">
        <v>425</v>
      </c>
      <c r="H5728" t="s">
        <v>267</v>
      </c>
      <c r="I5728" t="s">
        <v>10</v>
      </c>
      <c r="J5728" t="s">
        <v>151</v>
      </c>
      <c r="K5728" s="3"/>
      <c r="L5728" t="s">
        <v>52</v>
      </c>
      <c r="M5728" t="s">
        <v>152</v>
      </c>
    </row>
    <row r="5729" spans="1:14" x14ac:dyDescent="0.25">
      <c r="A5729" s="2">
        <v>1</v>
      </c>
      <c r="B5729" s="2">
        <v>2016</v>
      </c>
      <c r="C5729" t="s">
        <v>424</v>
      </c>
      <c r="D5729" t="s">
        <v>204</v>
      </c>
      <c r="E5729" s="2">
        <v>1</v>
      </c>
      <c r="F5729" s="2">
        <v>0</v>
      </c>
      <c r="G5729" t="s">
        <v>425</v>
      </c>
      <c r="H5729" t="s">
        <v>267</v>
      </c>
      <c r="I5729" t="s">
        <v>10</v>
      </c>
      <c r="J5729" t="s">
        <v>153</v>
      </c>
      <c r="K5729" s="2">
        <v>3</v>
      </c>
      <c r="L5729" t="s">
        <v>75</v>
      </c>
      <c r="M5729" t="s">
        <v>154</v>
      </c>
      <c r="N5729" t="s">
        <v>217</v>
      </c>
    </row>
    <row r="5730" spans="1:14" x14ac:dyDescent="0.25">
      <c r="A5730" s="2">
        <v>1</v>
      </c>
      <c r="B5730" s="2">
        <v>2016</v>
      </c>
      <c r="C5730" t="s">
        <v>424</v>
      </c>
      <c r="D5730" t="s">
        <v>204</v>
      </c>
      <c r="E5730" s="2">
        <v>1</v>
      </c>
      <c r="F5730" s="2">
        <v>0</v>
      </c>
      <c r="G5730" t="s">
        <v>425</v>
      </c>
      <c r="H5730" t="s">
        <v>267</v>
      </c>
      <c r="I5730" t="s">
        <v>10</v>
      </c>
      <c r="J5730" t="s">
        <v>156</v>
      </c>
      <c r="K5730" s="2">
        <v>1</v>
      </c>
      <c r="L5730" t="s">
        <v>75</v>
      </c>
      <c r="M5730" t="s">
        <v>157</v>
      </c>
      <c r="N5730" t="s">
        <v>158</v>
      </c>
    </row>
    <row r="5731" spans="1:14" x14ac:dyDescent="0.25">
      <c r="A5731" s="2">
        <v>1</v>
      </c>
      <c r="B5731" s="2">
        <v>2016</v>
      </c>
      <c r="C5731" t="s">
        <v>424</v>
      </c>
      <c r="D5731" t="s">
        <v>204</v>
      </c>
      <c r="E5731" s="2">
        <v>1</v>
      </c>
      <c r="F5731" s="2">
        <v>0</v>
      </c>
      <c r="G5731" t="s">
        <v>425</v>
      </c>
      <c r="H5731" t="s">
        <v>267</v>
      </c>
      <c r="I5731" t="s">
        <v>10</v>
      </c>
      <c r="J5731" t="s">
        <v>159</v>
      </c>
      <c r="K5731" s="3"/>
      <c r="L5731" t="s">
        <v>52</v>
      </c>
      <c r="M5731" t="s">
        <v>160</v>
      </c>
    </row>
    <row r="5732" spans="1:14" x14ac:dyDescent="0.25">
      <c r="A5732" s="2">
        <v>1</v>
      </c>
      <c r="B5732" s="2">
        <v>2016</v>
      </c>
      <c r="C5732" t="s">
        <v>424</v>
      </c>
      <c r="D5732" t="s">
        <v>204</v>
      </c>
      <c r="E5732" s="2">
        <v>1</v>
      </c>
      <c r="F5732" s="2">
        <v>0</v>
      </c>
      <c r="G5732" t="s">
        <v>425</v>
      </c>
      <c r="H5732" t="s">
        <v>267</v>
      </c>
      <c r="I5732" t="s">
        <v>10</v>
      </c>
      <c r="J5732" t="s">
        <v>161</v>
      </c>
      <c r="K5732" s="3"/>
      <c r="L5732" t="s">
        <v>52</v>
      </c>
      <c r="M5732" t="s">
        <v>162</v>
      </c>
    </row>
    <row r="5733" spans="1:14" x14ac:dyDescent="0.25">
      <c r="A5733" s="2">
        <v>1</v>
      </c>
      <c r="B5733" s="2">
        <v>2016</v>
      </c>
      <c r="C5733" t="s">
        <v>424</v>
      </c>
      <c r="D5733" t="s">
        <v>204</v>
      </c>
      <c r="E5733" s="2">
        <v>1</v>
      </c>
      <c r="F5733" s="2">
        <v>0</v>
      </c>
      <c r="G5733" t="s">
        <v>425</v>
      </c>
      <c r="H5733" t="s">
        <v>267</v>
      </c>
      <c r="I5733" t="s">
        <v>10</v>
      </c>
      <c r="J5733" t="s">
        <v>163</v>
      </c>
      <c r="K5733" s="2">
        <v>2</v>
      </c>
      <c r="L5733" t="s">
        <v>52</v>
      </c>
      <c r="M5733" t="s">
        <v>164</v>
      </c>
      <c r="N5733" t="s">
        <v>177</v>
      </c>
    </row>
    <row r="5734" spans="1:14" x14ac:dyDescent="0.25">
      <c r="A5734" s="2">
        <v>1</v>
      </c>
      <c r="B5734" s="2">
        <v>2016</v>
      </c>
      <c r="C5734" t="s">
        <v>424</v>
      </c>
      <c r="D5734" t="s">
        <v>204</v>
      </c>
      <c r="E5734" s="2">
        <v>1</v>
      </c>
      <c r="F5734" s="2">
        <v>0</v>
      </c>
      <c r="G5734" t="s">
        <v>425</v>
      </c>
      <c r="H5734" t="s">
        <v>267</v>
      </c>
      <c r="I5734" t="s">
        <v>10</v>
      </c>
      <c r="J5734" t="s">
        <v>166</v>
      </c>
      <c r="K5734" s="2">
        <v>4</v>
      </c>
      <c r="L5734" t="s">
        <v>55</v>
      </c>
      <c r="M5734" t="s">
        <v>167</v>
      </c>
      <c r="N5734" t="s">
        <v>57</v>
      </c>
    </row>
    <row r="5735" spans="1:14" x14ac:dyDescent="0.25">
      <c r="A5735" s="2">
        <v>1</v>
      </c>
      <c r="B5735" s="2">
        <v>2016</v>
      </c>
      <c r="C5735" t="s">
        <v>426</v>
      </c>
      <c r="D5735" t="s">
        <v>48</v>
      </c>
      <c r="E5735" s="2">
        <v>0</v>
      </c>
      <c r="F5735" s="2">
        <v>0</v>
      </c>
      <c r="G5735" t="s">
        <v>427</v>
      </c>
      <c r="H5735" t="s">
        <v>267</v>
      </c>
      <c r="I5735" t="s">
        <v>10</v>
      </c>
      <c r="J5735" t="s">
        <v>51</v>
      </c>
      <c r="K5735" s="2">
        <v>1</v>
      </c>
      <c r="L5735" t="s">
        <v>52</v>
      </c>
      <c r="M5735" t="s">
        <v>53</v>
      </c>
      <c r="N5735" t="s">
        <v>216</v>
      </c>
    </row>
    <row r="5736" spans="1:14" x14ac:dyDescent="0.25">
      <c r="A5736" s="2">
        <v>1</v>
      </c>
      <c r="B5736" s="2">
        <v>2016</v>
      </c>
      <c r="C5736" t="s">
        <v>426</v>
      </c>
      <c r="D5736" t="s">
        <v>48</v>
      </c>
      <c r="E5736" s="2">
        <v>0</v>
      </c>
      <c r="F5736" s="2">
        <v>0</v>
      </c>
      <c r="G5736" t="s">
        <v>427</v>
      </c>
      <c r="H5736" t="s">
        <v>267</v>
      </c>
      <c r="I5736" t="s">
        <v>10</v>
      </c>
      <c r="J5736" t="s">
        <v>54</v>
      </c>
      <c r="K5736" s="2">
        <v>2</v>
      </c>
      <c r="L5736" t="s">
        <v>55</v>
      </c>
      <c r="M5736" t="s">
        <v>56</v>
      </c>
      <c r="N5736" t="s">
        <v>187</v>
      </c>
    </row>
    <row r="5737" spans="1:14" x14ac:dyDescent="0.25">
      <c r="A5737" s="2">
        <v>1</v>
      </c>
      <c r="B5737" s="2">
        <v>2016</v>
      </c>
      <c r="C5737" t="s">
        <v>426</v>
      </c>
      <c r="D5737" t="s">
        <v>48</v>
      </c>
      <c r="E5737" s="2">
        <v>0</v>
      </c>
      <c r="F5737" s="2">
        <v>0</v>
      </c>
      <c r="G5737" t="s">
        <v>427</v>
      </c>
      <c r="H5737" t="s">
        <v>267</v>
      </c>
      <c r="I5737" t="s">
        <v>10</v>
      </c>
      <c r="J5737" t="s">
        <v>58</v>
      </c>
      <c r="K5737" s="2">
        <v>4</v>
      </c>
      <c r="L5737" t="s">
        <v>55</v>
      </c>
      <c r="M5737" t="s">
        <v>59</v>
      </c>
      <c r="N5737" t="s">
        <v>57</v>
      </c>
    </row>
    <row r="5738" spans="1:14" x14ac:dyDescent="0.25">
      <c r="A5738" s="2">
        <v>1</v>
      </c>
      <c r="B5738" s="2">
        <v>2016</v>
      </c>
      <c r="C5738" t="s">
        <v>426</v>
      </c>
      <c r="D5738" t="s">
        <v>48</v>
      </c>
      <c r="E5738" s="2">
        <v>0</v>
      </c>
      <c r="F5738" s="2">
        <v>0</v>
      </c>
      <c r="G5738" t="s">
        <v>427</v>
      </c>
      <c r="H5738" t="s">
        <v>267</v>
      </c>
      <c r="I5738" t="s">
        <v>10</v>
      </c>
      <c r="J5738" t="s">
        <v>60</v>
      </c>
      <c r="K5738" s="2">
        <v>2</v>
      </c>
      <c r="L5738" t="s">
        <v>61</v>
      </c>
      <c r="M5738" t="s">
        <v>62</v>
      </c>
      <c r="N5738" t="s">
        <v>63</v>
      </c>
    </row>
    <row r="5739" spans="1:14" x14ac:dyDescent="0.25">
      <c r="A5739" s="2">
        <v>1</v>
      </c>
      <c r="B5739" s="2">
        <v>2016</v>
      </c>
      <c r="C5739" t="s">
        <v>426</v>
      </c>
      <c r="D5739" t="s">
        <v>48</v>
      </c>
      <c r="E5739" s="2">
        <v>0</v>
      </c>
      <c r="F5739" s="2">
        <v>0</v>
      </c>
      <c r="G5739" t="s">
        <v>427</v>
      </c>
      <c r="H5739" t="s">
        <v>267</v>
      </c>
      <c r="I5739" t="s">
        <v>10</v>
      </c>
      <c r="J5739" t="s">
        <v>64</v>
      </c>
      <c r="K5739" s="2">
        <v>3</v>
      </c>
      <c r="L5739" t="s">
        <v>65</v>
      </c>
      <c r="M5739" t="s">
        <v>66</v>
      </c>
      <c r="N5739" t="s">
        <v>67</v>
      </c>
    </row>
    <row r="5740" spans="1:14" x14ac:dyDescent="0.25">
      <c r="A5740" s="2">
        <v>1</v>
      </c>
      <c r="B5740" s="2">
        <v>2016</v>
      </c>
      <c r="C5740" t="s">
        <v>426</v>
      </c>
      <c r="D5740" t="s">
        <v>48</v>
      </c>
      <c r="E5740" s="2">
        <v>0</v>
      </c>
      <c r="F5740" s="2">
        <v>0</v>
      </c>
      <c r="G5740" t="s">
        <v>427</v>
      </c>
      <c r="H5740" t="s">
        <v>267</v>
      </c>
      <c r="I5740" t="s">
        <v>10</v>
      </c>
      <c r="J5740" t="s">
        <v>68</v>
      </c>
      <c r="K5740" s="2">
        <v>2</v>
      </c>
      <c r="L5740" t="s">
        <v>65</v>
      </c>
      <c r="M5740" t="s">
        <v>69</v>
      </c>
      <c r="N5740" t="s">
        <v>186</v>
      </c>
    </row>
    <row r="5741" spans="1:14" x14ac:dyDescent="0.25">
      <c r="A5741" s="2">
        <v>1</v>
      </c>
      <c r="B5741" s="2">
        <v>2016</v>
      </c>
      <c r="C5741" t="s">
        <v>426</v>
      </c>
      <c r="D5741" t="s">
        <v>48</v>
      </c>
      <c r="E5741" s="2">
        <v>0</v>
      </c>
      <c r="F5741" s="2">
        <v>0</v>
      </c>
      <c r="G5741" t="s">
        <v>427</v>
      </c>
      <c r="H5741" t="s">
        <v>267</v>
      </c>
      <c r="I5741" t="s">
        <v>10</v>
      </c>
      <c r="J5741" t="s">
        <v>70</v>
      </c>
      <c r="K5741" s="2">
        <v>3</v>
      </c>
      <c r="L5741" t="s">
        <v>65</v>
      </c>
      <c r="M5741" t="s">
        <v>71</v>
      </c>
      <c r="N5741" t="s">
        <v>67</v>
      </c>
    </row>
    <row r="5742" spans="1:14" x14ac:dyDescent="0.25">
      <c r="A5742" s="2">
        <v>1</v>
      </c>
      <c r="B5742" s="2">
        <v>2016</v>
      </c>
      <c r="C5742" t="s">
        <v>426</v>
      </c>
      <c r="D5742" t="s">
        <v>48</v>
      </c>
      <c r="E5742" s="2">
        <v>0</v>
      </c>
      <c r="F5742" s="2">
        <v>0</v>
      </c>
      <c r="G5742" t="s">
        <v>427</v>
      </c>
      <c r="H5742" t="s">
        <v>267</v>
      </c>
      <c r="I5742" t="s">
        <v>10</v>
      </c>
      <c r="J5742" t="s">
        <v>72</v>
      </c>
      <c r="K5742" s="2">
        <v>1</v>
      </c>
      <c r="L5742" t="s">
        <v>52</v>
      </c>
      <c r="M5742" t="s">
        <v>73</v>
      </c>
      <c r="N5742" t="s">
        <v>177</v>
      </c>
    </row>
    <row r="5743" spans="1:14" x14ac:dyDescent="0.25">
      <c r="A5743" s="2">
        <v>1</v>
      </c>
      <c r="B5743" s="2">
        <v>2016</v>
      </c>
      <c r="C5743" t="s">
        <v>426</v>
      </c>
      <c r="D5743" t="s">
        <v>48</v>
      </c>
      <c r="E5743" s="2">
        <v>0</v>
      </c>
      <c r="F5743" s="2">
        <v>0</v>
      </c>
      <c r="G5743" t="s">
        <v>427</v>
      </c>
      <c r="H5743" t="s">
        <v>267</v>
      </c>
      <c r="I5743" t="s">
        <v>10</v>
      </c>
      <c r="J5743" t="s">
        <v>74</v>
      </c>
      <c r="K5743" s="2">
        <v>1</v>
      </c>
      <c r="L5743" t="s">
        <v>75</v>
      </c>
      <c r="M5743" t="s">
        <v>76</v>
      </c>
      <c r="N5743" t="s">
        <v>77</v>
      </c>
    </row>
    <row r="5744" spans="1:14" x14ac:dyDescent="0.25">
      <c r="A5744" s="2">
        <v>1</v>
      </c>
      <c r="B5744" s="2">
        <v>2016</v>
      </c>
      <c r="C5744" t="s">
        <v>426</v>
      </c>
      <c r="D5744" t="s">
        <v>48</v>
      </c>
      <c r="E5744" s="2">
        <v>0</v>
      </c>
      <c r="F5744" s="2">
        <v>0</v>
      </c>
      <c r="G5744" t="s">
        <v>427</v>
      </c>
      <c r="H5744" t="s">
        <v>267</v>
      </c>
      <c r="I5744" t="s">
        <v>10</v>
      </c>
      <c r="J5744" t="s">
        <v>78</v>
      </c>
      <c r="K5744" s="2">
        <v>3</v>
      </c>
      <c r="L5744" t="s">
        <v>75</v>
      </c>
      <c r="M5744" t="s">
        <v>79</v>
      </c>
      <c r="N5744" t="s">
        <v>231</v>
      </c>
    </row>
    <row r="5745" spans="1:14" x14ac:dyDescent="0.25">
      <c r="A5745" s="2">
        <v>1</v>
      </c>
      <c r="B5745" s="2">
        <v>2016</v>
      </c>
      <c r="C5745" t="s">
        <v>426</v>
      </c>
      <c r="D5745" t="s">
        <v>48</v>
      </c>
      <c r="E5745" s="2">
        <v>0</v>
      </c>
      <c r="F5745" s="2">
        <v>0</v>
      </c>
      <c r="G5745" t="s">
        <v>427</v>
      </c>
      <c r="H5745" t="s">
        <v>267</v>
      </c>
      <c r="I5745" t="s">
        <v>10</v>
      </c>
      <c r="J5745" t="s">
        <v>81</v>
      </c>
      <c r="K5745" s="2">
        <v>2</v>
      </c>
      <c r="L5745" t="s">
        <v>75</v>
      </c>
      <c r="M5745" t="s">
        <v>82</v>
      </c>
      <c r="N5745" t="s">
        <v>175</v>
      </c>
    </row>
    <row r="5746" spans="1:14" x14ac:dyDescent="0.25">
      <c r="A5746" s="2">
        <v>1</v>
      </c>
      <c r="B5746" s="2">
        <v>2016</v>
      </c>
      <c r="C5746" t="s">
        <v>426</v>
      </c>
      <c r="D5746" t="s">
        <v>48</v>
      </c>
      <c r="E5746" s="2">
        <v>0</v>
      </c>
      <c r="F5746" s="2">
        <v>0</v>
      </c>
      <c r="G5746" t="s">
        <v>427</v>
      </c>
      <c r="H5746" t="s">
        <v>267</v>
      </c>
      <c r="I5746" t="s">
        <v>10</v>
      </c>
      <c r="J5746" t="s">
        <v>84</v>
      </c>
      <c r="K5746" s="2">
        <v>3</v>
      </c>
      <c r="L5746" t="s">
        <v>85</v>
      </c>
      <c r="M5746" t="s">
        <v>86</v>
      </c>
      <c r="N5746" t="s">
        <v>126</v>
      </c>
    </row>
    <row r="5747" spans="1:14" x14ac:dyDescent="0.25">
      <c r="A5747" s="2">
        <v>1</v>
      </c>
      <c r="B5747" s="2">
        <v>2016</v>
      </c>
      <c r="C5747" t="s">
        <v>426</v>
      </c>
      <c r="D5747" t="s">
        <v>48</v>
      </c>
      <c r="E5747" s="2">
        <v>0</v>
      </c>
      <c r="F5747" s="2">
        <v>0</v>
      </c>
      <c r="G5747" t="s">
        <v>427</v>
      </c>
      <c r="H5747" t="s">
        <v>267</v>
      </c>
      <c r="I5747" t="s">
        <v>10</v>
      </c>
      <c r="J5747" t="s">
        <v>88</v>
      </c>
      <c r="K5747" s="2">
        <v>3</v>
      </c>
      <c r="L5747" t="s">
        <v>85</v>
      </c>
      <c r="M5747" t="s">
        <v>89</v>
      </c>
      <c r="N5747" t="s">
        <v>126</v>
      </c>
    </row>
    <row r="5748" spans="1:14" x14ac:dyDescent="0.25">
      <c r="A5748" s="2">
        <v>1</v>
      </c>
      <c r="B5748" s="2">
        <v>2016</v>
      </c>
      <c r="C5748" t="s">
        <v>426</v>
      </c>
      <c r="D5748" t="s">
        <v>48</v>
      </c>
      <c r="E5748" s="2">
        <v>0</v>
      </c>
      <c r="F5748" s="2">
        <v>0</v>
      </c>
      <c r="G5748" t="s">
        <v>427</v>
      </c>
      <c r="H5748" t="s">
        <v>267</v>
      </c>
      <c r="I5748" t="s">
        <v>10</v>
      </c>
      <c r="J5748" t="s">
        <v>90</v>
      </c>
      <c r="K5748" s="2">
        <v>4</v>
      </c>
      <c r="L5748" t="s">
        <v>75</v>
      </c>
      <c r="M5748" t="s">
        <v>91</v>
      </c>
      <c r="N5748" t="s">
        <v>92</v>
      </c>
    </row>
    <row r="5749" spans="1:14" x14ac:dyDescent="0.25">
      <c r="A5749" s="2">
        <v>1</v>
      </c>
      <c r="B5749" s="2">
        <v>2016</v>
      </c>
      <c r="C5749" t="s">
        <v>426</v>
      </c>
      <c r="D5749" t="s">
        <v>48</v>
      </c>
      <c r="E5749" s="2">
        <v>0</v>
      </c>
      <c r="F5749" s="2">
        <v>0</v>
      </c>
      <c r="G5749" t="s">
        <v>427</v>
      </c>
      <c r="H5749" t="s">
        <v>267</v>
      </c>
      <c r="I5749" t="s">
        <v>10</v>
      </c>
      <c r="J5749" t="s">
        <v>93</v>
      </c>
      <c r="K5749" s="2">
        <v>3</v>
      </c>
      <c r="L5749" t="s">
        <v>75</v>
      </c>
      <c r="M5749" t="s">
        <v>94</v>
      </c>
      <c r="N5749" t="s">
        <v>95</v>
      </c>
    </row>
    <row r="5750" spans="1:14" x14ac:dyDescent="0.25">
      <c r="A5750" s="2">
        <v>1</v>
      </c>
      <c r="B5750" s="2">
        <v>2016</v>
      </c>
      <c r="C5750" t="s">
        <v>426</v>
      </c>
      <c r="D5750" t="s">
        <v>48</v>
      </c>
      <c r="E5750" s="2">
        <v>0</v>
      </c>
      <c r="F5750" s="2">
        <v>0</v>
      </c>
      <c r="G5750" t="s">
        <v>427</v>
      </c>
      <c r="H5750" t="s">
        <v>267</v>
      </c>
      <c r="I5750" t="s">
        <v>10</v>
      </c>
      <c r="J5750" t="s">
        <v>96</v>
      </c>
      <c r="K5750" s="2">
        <v>3</v>
      </c>
      <c r="L5750" t="s">
        <v>75</v>
      </c>
      <c r="M5750" t="s">
        <v>97</v>
      </c>
      <c r="N5750" t="s">
        <v>95</v>
      </c>
    </row>
    <row r="5751" spans="1:14" x14ac:dyDescent="0.25">
      <c r="A5751" s="2">
        <v>1</v>
      </c>
      <c r="B5751" s="2">
        <v>2016</v>
      </c>
      <c r="C5751" t="s">
        <v>426</v>
      </c>
      <c r="D5751" t="s">
        <v>48</v>
      </c>
      <c r="E5751" s="2">
        <v>0</v>
      </c>
      <c r="F5751" s="2">
        <v>0</v>
      </c>
      <c r="G5751" t="s">
        <v>427</v>
      </c>
      <c r="H5751" t="s">
        <v>267</v>
      </c>
      <c r="I5751" t="s">
        <v>10</v>
      </c>
      <c r="J5751" t="s">
        <v>98</v>
      </c>
      <c r="K5751" s="2">
        <v>3</v>
      </c>
      <c r="L5751" t="s">
        <v>85</v>
      </c>
      <c r="M5751" t="s">
        <v>99</v>
      </c>
      <c r="N5751" t="s">
        <v>126</v>
      </c>
    </row>
    <row r="5752" spans="1:14" x14ac:dyDescent="0.25">
      <c r="A5752" s="2">
        <v>1</v>
      </c>
      <c r="B5752" s="2">
        <v>2016</v>
      </c>
      <c r="C5752" t="s">
        <v>426</v>
      </c>
      <c r="D5752" t="s">
        <v>48</v>
      </c>
      <c r="E5752" s="2">
        <v>0</v>
      </c>
      <c r="F5752" s="2">
        <v>0</v>
      </c>
      <c r="G5752" t="s">
        <v>427</v>
      </c>
      <c r="H5752" t="s">
        <v>267</v>
      </c>
      <c r="I5752" t="s">
        <v>10</v>
      </c>
      <c r="J5752" t="s">
        <v>100</v>
      </c>
      <c r="K5752" s="3"/>
      <c r="L5752" t="s">
        <v>61</v>
      </c>
      <c r="M5752" t="s">
        <v>101</v>
      </c>
    </row>
    <row r="5753" spans="1:14" x14ac:dyDescent="0.25">
      <c r="A5753" s="2">
        <v>1</v>
      </c>
      <c r="B5753" s="2">
        <v>2016</v>
      </c>
      <c r="C5753" t="s">
        <v>426</v>
      </c>
      <c r="D5753" t="s">
        <v>48</v>
      </c>
      <c r="E5753" s="2">
        <v>0</v>
      </c>
      <c r="F5753" s="2">
        <v>0</v>
      </c>
      <c r="G5753" t="s">
        <v>427</v>
      </c>
      <c r="H5753" t="s">
        <v>267</v>
      </c>
      <c r="I5753" t="s">
        <v>10</v>
      </c>
      <c r="J5753" t="s">
        <v>102</v>
      </c>
      <c r="K5753" s="3"/>
      <c r="L5753" t="s">
        <v>61</v>
      </c>
      <c r="M5753" t="s">
        <v>103</v>
      </c>
    </row>
    <row r="5754" spans="1:14" x14ac:dyDescent="0.25">
      <c r="A5754" s="2">
        <v>1</v>
      </c>
      <c r="B5754" s="2">
        <v>2016</v>
      </c>
      <c r="C5754" t="s">
        <v>426</v>
      </c>
      <c r="D5754" t="s">
        <v>48</v>
      </c>
      <c r="E5754" s="2">
        <v>0</v>
      </c>
      <c r="F5754" s="2">
        <v>0</v>
      </c>
      <c r="G5754" t="s">
        <v>427</v>
      </c>
      <c r="H5754" t="s">
        <v>267</v>
      </c>
      <c r="I5754" t="s">
        <v>10</v>
      </c>
      <c r="J5754" t="s">
        <v>104</v>
      </c>
      <c r="K5754" s="3"/>
      <c r="L5754" t="s">
        <v>61</v>
      </c>
      <c r="M5754" t="s">
        <v>105</v>
      </c>
    </row>
    <row r="5755" spans="1:14" x14ac:dyDescent="0.25">
      <c r="A5755" s="2">
        <v>1</v>
      </c>
      <c r="B5755" s="2">
        <v>2016</v>
      </c>
      <c r="C5755" t="s">
        <v>426</v>
      </c>
      <c r="D5755" t="s">
        <v>48</v>
      </c>
      <c r="E5755" s="2">
        <v>0</v>
      </c>
      <c r="F5755" s="2">
        <v>0</v>
      </c>
      <c r="G5755" t="s">
        <v>427</v>
      </c>
      <c r="H5755" t="s">
        <v>267</v>
      </c>
      <c r="I5755" t="s">
        <v>10</v>
      </c>
      <c r="J5755" t="s">
        <v>106</v>
      </c>
      <c r="K5755" s="3"/>
      <c r="L5755" t="s">
        <v>61</v>
      </c>
      <c r="M5755" t="s">
        <v>107</v>
      </c>
    </row>
    <row r="5756" spans="1:14" x14ac:dyDescent="0.25">
      <c r="A5756" s="2">
        <v>1</v>
      </c>
      <c r="B5756" s="2">
        <v>2016</v>
      </c>
      <c r="C5756" t="s">
        <v>426</v>
      </c>
      <c r="D5756" t="s">
        <v>48</v>
      </c>
      <c r="E5756" s="2">
        <v>0</v>
      </c>
      <c r="F5756" s="2">
        <v>0</v>
      </c>
      <c r="G5756" t="s">
        <v>427</v>
      </c>
      <c r="H5756" t="s">
        <v>267</v>
      </c>
      <c r="I5756" t="s">
        <v>10</v>
      </c>
      <c r="J5756" t="s">
        <v>108</v>
      </c>
      <c r="K5756" s="3"/>
      <c r="L5756" t="s">
        <v>61</v>
      </c>
      <c r="M5756" t="s">
        <v>109</v>
      </c>
    </row>
    <row r="5757" spans="1:14" x14ac:dyDescent="0.25">
      <c r="A5757" s="2">
        <v>1</v>
      </c>
      <c r="B5757" s="2">
        <v>2016</v>
      </c>
      <c r="C5757" t="s">
        <v>426</v>
      </c>
      <c r="D5757" t="s">
        <v>48</v>
      </c>
      <c r="E5757" s="2">
        <v>0</v>
      </c>
      <c r="F5757" s="2">
        <v>0</v>
      </c>
      <c r="G5757" t="s">
        <v>427</v>
      </c>
      <c r="H5757" t="s">
        <v>267</v>
      </c>
      <c r="I5757" t="s">
        <v>10</v>
      </c>
      <c r="J5757" t="s">
        <v>110</v>
      </c>
      <c r="K5757" s="3"/>
      <c r="L5757" t="s">
        <v>61</v>
      </c>
      <c r="M5757" t="s">
        <v>111</v>
      </c>
    </row>
    <row r="5758" spans="1:14" x14ac:dyDescent="0.25">
      <c r="A5758" s="2">
        <v>1</v>
      </c>
      <c r="B5758" s="2">
        <v>2016</v>
      </c>
      <c r="C5758" t="s">
        <v>426</v>
      </c>
      <c r="D5758" t="s">
        <v>48</v>
      </c>
      <c r="E5758" s="2">
        <v>0</v>
      </c>
      <c r="F5758" s="2">
        <v>0</v>
      </c>
      <c r="G5758" t="s">
        <v>427</v>
      </c>
      <c r="H5758" t="s">
        <v>267</v>
      </c>
      <c r="I5758" t="s">
        <v>10</v>
      </c>
      <c r="J5758" t="s">
        <v>112</v>
      </c>
      <c r="K5758" s="3"/>
      <c r="L5758" t="s">
        <v>61</v>
      </c>
      <c r="M5758" t="s">
        <v>113</v>
      </c>
    </row>
    <row r="5759" spans="1:14" x14ac:dyDescent="0.25">
      <c r="A5759" s="2">
        <v>1</v>
      </c>
      <c r="B5759" s="2">
        <v>2016</v>
      </c>
      <c r="C5759" t="s">
        <v>426</v>
      </c>
      <c r="D5759" t="s">
        <v>48</v>
      </c>
      <c r="E5759" s="2">
        <v>0</v>
      </c>
      <c r="F5759" s="2">
        <v>0</v>
      </c>
      <c r="G5759" t="s">
        <v>427</v>
      </c>
      <c r="H5759" t="s">
        <v>267</v>
      </c>
      <c r="I5759" t="s">
        <v>10</v>
      </c>
      <c r="J5759" t="s">
        <v>114</v>
      </c>
      <c r="K5759" s="3"/>
      <c r="L5759" t="s">
        <v>61</v>
      </c>
      <c r="M5759" t="s">
        <v>115</v>
      </c>
    </row>
    <row r="5760" spans="1:14" x14ac:dyDescent="0.25">
      <c r="A5760" s="2">
        <v>1</v>
      </c>
      <c r="B5760" s="2">
        <v>2016</v>
      </c>
      <c r="C5760" t="s">
        <v>426</v>
      </c>
      <c r="D5760" t="s">
        <v>48</v>
      </c>
      <c r="E5760" s="2">
        <v>0</v>
      </c>
      <c r="F5760" s="2">
        <v>0</v>
      </c>
      <c r="G5760" t="s">
        <v>427</v>
      </c>
      <c r="H5760" t="s">
        <v>267</v>
      </c>
      <c r="I5760" t="s">
        <v>10</v>
      </c>
      <c r="J5760" t="s">
        <v>116</v>
      </c>
      <c r="K5760" s="2">
        <v>3</v>
      </c>
      <c r="L5760" t="s">
        <v>65</v>
      </c>
      <c r="M5760" t="s">
        <v>117</v>
      </c>
      <c r="N5760" t="s">
        <v>67</v>
      </c>
    </row>
    <row r="5761" spans="1:14" x14ac:dyDescent="0.25">
      <c r="A5761" s="2">
        <v>1</v>
      </c>
      <c r="B5761" s="2">
        <v>2016</v>
      </c>
      <c r="C5761" t="s">
        <v>426</v>
      </c>
      <c r="D5761" t="s">
        <v>48</v>
      </c>
      <c r="E5761" s="2">
        <v>0</v>
      </c>
      <c r="F5761" s="2">
        <v>0</v>
      </c>
      <c r="G5761" t="s">
        <v>427</v>
      </c>
      <c r="H5761" t="s">
        <v>267</v>
      </c>
      <c r="I5761" t="s">
        <v>10</v>
      </c>
      <c r="J5761" t="s">
        <v>118</v>
      </c>
      <c r="K5761" s="2">
        <v>4</v>
      </c>
      <c r="L5761" t="s">
        <v>55</v>
      </c>
      <c r="M5761" t="s">
        <v>119</v>
      </c>
      <c r="N5761" t="s">
        <v>57</v>
      </c>
    </row>
    <row r="5762" spans="1:14" x14ac:dyDescent="0.25">
      <c r="A5762" s="2">
        <v>1</v>
      </c>
      <c r="B5762" s="2">
        <v>2016</v>
      </c>
      <c r="C5762" t="s">
        <v>426</v>
      </c>
      <c r="D5762" t="s">
        <v>48</v>
      </c>
      <c r="E5762" s="2">
        <v>0</v>
      </c>
      <c r="F5762" s="2">
        <v>0</v>
      </c>
      <c r="G5762" t="s">
        <v>427</v>
      </c>
      <c r="H5762" t="s">
        <v>267</v>
      </c>
      <c r="I5762" t="s">
        <v>10</v>
      </c>
      <c r="J5762" t="s">
        <v>120</v>
      </c>
      <c r="K5762" s="2">
        <v>1</v>
      </c>
      <c r="L5762" t="s">
        <v>65</v>
      </c>
      <c r="M5762" t="s">
        <v>121</v>
      </c>
      <c r="N5762" t="s">
        <v>230</v>
      </c>
    </row>
    <row r="5763" spans="1:14" x14ac:dyDescent="0.25">
      <c r="A5763" s="2">
        <v>1</v>
      </c>
      <c r="B5763" s="2">
        <v>2016</v>
      </c>
      <c r="C5763" t="s">
        <v>426</v>
      </c>
      <c r="D5763" t="s">
        <v>48</v>
      </c>
      <c r="E5763" s="2">
        <v>0</v>
      </c>
      <c r="F5763" s="2">
        <v>0</v>
      </c>
      <c r="G5763" t="s">
        <v>427</v>
      </c>
      <c r="H5763" t="s">
        <v>267</v>
      </c>
      <c r="I5763" t="s">
        <v>10</v>
      </c>
      <c r="J5763" t="s">
        <v>122</v>
      </c>
      <c r="K5763" s="2">
        <v>3</v>
      </c>
      <c r="L5763" t="s">
        <v>85</v>
      </c>
      <c r="M5763" t="s">
        <v>123</v>
      </c>
      <c r="N5763" t="s">
        <v>126</v>
      </c>
    </row>
    <row r="5764" spans="1:14" x14ac:dyDescent="0.25">
      <c r="A5764" s="2">
        <v>1</v>
      </c>
      <c r="B5764" s="2">
        <v>2016</v>
      </c>
      <c r="C5764" t="s">
        <v>426</v>
      </c>
      <c r="D5764" t="s">
        <v>48</v>
      </c>
      <c r="E5764" s="2">
        <v>0</v>
      </c>
      <c r="F5764" s="2">
        <v>0</v>
      </c>
      <c r="G5764" t="s">
        <v>427</v>
      </c>
      <c r="H5764" t="s">
        <v>267</v>
      </c>
      <c r="I5764" t="s">
        <v>10</v>
      </c>
      <c r="J5764" t="s">
        <v>124</v>
      </c>
      <c r="K5764" s="2">
        <v>3</v>
      </c>
      <c r="L5764" t="s">
        <v>85</v>
      </c>
      <c r="M5764" t="s">
        <v>125</v>
      </c>
      <c r="N5764" t="s">
        <v>126</v>
      </c>
    </row>
    <row r="5765" spans="1:14" x14ac:dyDescent="0.25">
      <c r="A5765" s="2">
        <v>1</v>
      </c>
      <c r="B5765" s="2">
        <v>2016</v>
      </c>
      <c r="C5765" t="s">
        <v>426</v>
      </c>
      <c r="D5765" t="s">
        <v>48</v>
      </c>
      <c r="E5765" s="2">
        <v>0</v>
      </c>
      <c r="F5765" s="2">
        <v>0</v>
      </c>
      <c r="G5765" t="s">
        <v>427</v>
      </c>
      <c r="H5765" t="s">
        <v>267</v>
      </c>
      <c r="I5765" t="s">
        <v>10</v>
      </c>
      <c r="J5765" t="s">
        <v>127</v>
      </c>
      <c r="K5765" s="2">
        <v>3</v>
      </c>
      <c r="L5765" t="s">
        <v>85</v>
      </c>
      <c r="M5765" t="s">
        <v>128</v>
      </c>
      <c r="N5765" t="s">
        <v>126</v>
      </c>
    </row>
    <row r="5766" spans="1:14" x14ac:dyDescent="0.25">
      <c r="A5766" s="2">
        <v>1</v>
      </c>
      <c r="B5766" s="2">
        <v>2016</v>
      </c>
      <c r="C5766" t="s">
        <v>426</v>
      </c>
      <c r="D5766" t="s">
        <v>48</v>
      </c>
      <c r="E5766" s="2">
        <v>0</v>
      </c>
      <c r="F5766" s="2">
        <v>0</v>
      </c>
      <c r="G5766" t="s">
        <v>427</v>
      </c>
      <c r="H5766" t="s">
        <v>267</v>
      </c>
      <c r="I5766" t="s">
        <v>10</v>
      </c>
      <c r="J5766" t="s">
        <v>129</v>
      </c>
      <c r="K5766" s="2">
        <v>3</v>
      </c>
      <c r="L5766" t="s">
        <v>85</v>
      </c>
      <c r="M5766" t="s">
        <v>130</v>
      </c>
      <c r="N5766" t="s">
        <v>126</v>
      </c>
    </row>
    <row r="5767" spans="1:14" x14ac:dyDescent="0.25">
      <c r="A5767" s="2">
        <v>1</v>
      </c>
      <c r="B5767" s="2">
        <v>2016</v>
      </c>
      <c r="C5767" t="s">
        <v>426</v>
      </c>
      <c r="D5767" t="s">
        <v>48</v>
      </c>
      <c r="E5767" s="2">
        <v>0</v>
      </c>
      <c r="F5767" s="2">
        <v>0</v>
      </c>
      <c r="G5767" t="s">
        <v>427</v>
      </c>
      <c r="H5767" t="s">
        <v>267</v>
      </c>
      <c r="I5767" t="s">
        <v>10</v>
      </c>
      <c r="J5767" t="s">
        <v>131</v>
      </c>
      <c r="K5767" s="2">
        <v>3</v>
      </c>
      <c r="L5767" t="s">
        <v>85</v>
      </c>
      <c r="M5767" t="s">
        <v>132</v>
      </c>
      <c r="N5767" t="s">
        <v>126</v>
      </c>
    </row>
    <row r="5768" spans="1:14" x14ac:dyDescent="0.25">
      <c r="A5768" s="2">
        <v>1</v>
      </c>
      <c r="B5768" s="2">
        <v>2016</v>
      </c>
      <c r="C5768" t="s">
        <v>426</v>
      </c>
      <c r="D5768" t="s">
        <v>48</v>
      </c>
      <c r="E5768" s="2">
        <v>0</v>
      </c>
      <c r="F5768" s="2">
        <v>0</v>
      </c>
      <c r="G5768" t="s">
        <v>427</v>
      </c>
      <c r="H5768" t="s">
        <v>267</v>
      </c>
      <c r="I5768" t="s">
        <v>10</v>
      </c>
      <c r="J5768" t="s">
        <v>133</v>
      </c>
      <c r="K5768" s="2">
        <v>1</v>
      </c>
      <c r="L5768" t="s">
        <v>52</v>
      </c>
      <c r="M5768" t="s">
        <v>134</v>
      </c>
      <c r="N5768" t="s">
        <v>177</v>
      </c>
    </row>
    <row r="5769" spans="1:14" x14ac:dyDescent="0.25">
      <c r="A5769" s="2">
        <v>1</v>
      </c>
      <c r="B5769" s="2">
        <v>2016</v>
      </c>
      <c r="C5769" t="s">
        <v>426</v>
      </c>
      <c r="D5769" t="s">
        <v>48</v>
      </c>
      <c r="E5769" s="2">
        <v>0</v>
      </c>
      <c r="F5769" s="2">
        <v>0</v>
      </c>
      <c r="G5769" t="s">
        <v>427</v>
      </c>
      <c r="H5769" t="s">
        <v>267</v>
      </c>
      <c r="I5769" t="s">
        <v>10</v>
      </c>
      <c r="J5769" t="s">
        <v>135</v>
      </c>
      <c r="K5769" s="2">
        <v>4</v>
      </c>
      <c r="L5769" t="s">
        <v>55</v>
      </c>
      <c r="M5769" t="s">
        <v>136</v>
      </c>
      <c r="N5769" t="s">
        <v>57</v>
      </c>
    </row>
    <row r="5770" spans="1:14" x14ac:dyDescent="0.25">
      <c r="A5770" s="2">
        <v>1</v>
      </c>
      <c r="B5770" s="2">
        <v>2016</v>
      </c>
      <c r="C5770" t="s">
        <v>426</v>
      </c>
      <c r="D5770" t="s">
        <v>48</v>
      </c>
      <c r="E5770" s="2">
        <v>0</v>
      </c>
      <c r="F5770" s="2">
        <v>0</v>
      </c>
      <c r="G5770" t="s">
        <v>427</v>
      </c>
      <c r="H5770" t="s">
        <v>267</v>
      </c>
      <c r="I5770" t="s">
        <v>10</v>
      </c>
      <c r="J5770" t="s">
        <v>137</v>
      </c>
      <c r="K5770" s="2">
        <v>4</v>
      </c>
      <c r="L5770" t="s">
        <v>55</v>
      </c>
      <c r="M5770" t="s">
        <v>138</v>
      </c>
      <c r="N5770" t="s">
        <v>57</v>
      </c>
    </row>
    <row r="5771" spans="1:14" x14ac:dyDescent="0.25">
      <c r="A5771" s="2">
        <v>1</v>
      </c>
      <c r="B5771" s="2">
        <v>2016</v>
      </c>
      <c r="C5771" t="s">
        <v>426</v>
      </c>
      <c r="D5771" t="s">
        <v>48</v>
      </c>
      <c r="E5771" s="2">
        <v>0</v>
      </c>
      <c r="F5771" s="2">
        <v>0</v>
      </c>
      <c r="G5771" t="s">
        <v>427</v>
      </c>
      <c r="H5771" t="s">
        <v>267</v>
      </c>
      <c r="I5771" t="s">
        <v>10</v>
      </c>
      <c r="J5771" t="s">
        <v>139</v>
      </c>
      <c r="K5771" s="2">
        <v>3</v>
      </c>
      <c r="L5771" t="s">
        <v>85</v>
      </c>
      <c r="M5771" t="s">
        <v>140</v>
      </c>
      <c r="N5771" t="s">
        <v>126</v>
      </c>
    </row>
    <row r="5772" spans="1:14" x14ac:dyDescent="0.25">
      <c r="A5772" s="2">
        <v>1</v>
      </c>
      <c r="B5772" s="2">
        <v>2016</v>
      </c>
      <c r="C5772" t="s">
        <v>426</v>
      </c>
      <c r="D5772" t="s">
        <v>48</v>
      </c>
      <c r="E5772" s="2">
        <v>0</v>
      </c>
      <c r="F5772" s="2">
        <v>0</v>
      </c>
      <c r="G5772" t="s">
        <v>427</v>
      </c>
      <c r="H5772" t="s">
        <v>267</v>
      </c>
      <c r="I5772" t="s">
        <v>10</v>
      </c>
      <c r="J5772" t="s">
        <v>141</v>
      </c>
      <c r="K5772" s="2">
        <v>3</v>
      </c>
      <c r="L5772" t="s">
        <v>85</v>
      </c>
      <c r="M5772" t="s">
        <v>142</v>
      </c>
      <c r="N5772" t="s">
        <v>126</v>
      </c>
    </row>
    <row r="5773" spans="1:14" x14ac:dyDescent="0.25">
      <c r="A5773" s="2">
        <v>1</v>
      </c>
      <c r="B5773" s="2">
        <v>2016</v>
      </c>
      <c r="C5773" t="s">
        <v>426</v>
      </c>
      <c r="D5773" t="s">
        <v>48</v>
      </c>
      <c r="E5773" s="2">
        <v>0</v>
      </c>
      <c r="F5773" s="2">
        <v>0</v>
      </c>
      <c r="G5773" t="s">
        <v>427</v>
      </c>
      <c r="H5773" t="s">
        <v>267</v>
      </c>
      <c r="I5773" t="s">
        <v>10</v>
      </c>
      <c r="J5773" t="s">
        <v>143</v>
      </c>
      <c r="K5773" s="2">
        <v>3</v>
      </c>
      <c r="L5773" t="s">
        <v>85</v>
      </c>
      <c r="M5773" t="s">
        <v>144</v>
      </c>
      <c r="N5773" t="s">
        <v>126</v>
      </c>
    </row>
    <row r="5774" spans="1:14" x14ac:dyDescent="0.25">
      <c r="A5774" s="2">
        <v>1</v>
      </c>
      <c r="B5774" s="2">
        <v>2016</v>
      </c>
      <c r="C5774" t="s">
        <v>426</v>
      </c>
      <c r="D5774" t="s">
        <v>48</v>
      </c>
      <c r="E5774" s="2">
        <v>0</v>
      </c>
      <c r="F5774" s="2">
        <v>0</v>
      </c>
      <c r="G5774" t="s">
        <v>427</v>
      </c>
      <c r="H5774" t="s">
        <v>267</v>
      </c>
      <c r="I5774" t="s">
        <v>10</v>
      </c>
      <c r="J5774" t="s">
        <v>145</v>
      </c>
      <c r="K5774" s="2">
        <v>3</v>
      </c>
      <c r="L5774" t="s">
        <v>55</v>
      </c>
      <c r="M5774" t="s">
        <v>146</v>
      </c>
      <c r="N5774" t="s">
        <v>178</v>
      </c>
    </row>
    <row r="5775" spans="1:14" x14ac:dyDescent="0.25">
      <c r="A5775" s="2">
        <v>1</v>
      </c>
      <c r="B5775" s="2">
        <v>2016</v>
      </c>
      <c r="C5775" t="s">
        <v>426</v>
      </c>
      <c r="D5775" t="s">
        <v>48</v>
      </c>
      <c r="E5775" s="2">
        <v>0</v>
      </c>
      <c r="F5775" s="2">
        <v>0</v>
      </c>
      <c r="G5775" t="s">
        <v>427</v>
      </c>
      <c r="H5775" t="s">
        <v>267</v>
      </c>
      <c r="I5775" t="s">
        <v>10</v>
      </c>
      <c r="J5775" t="s">
        <v>147</v>
      </c>
      <c r="K5775" s="2">
        <v>4</v>
      </c>
      <c r="L5775" t="s">
        <v>55</v>
      </c>
      <c r="M5775" t="s">
        <v>148</v>
      </c>
      <c r="N5775" t="s">
        <v>57</v>
      </c>
    </row>
    <row r="5776" spans="1:14" x14ac:dyDescent="0.25">
      <c r="A5776" s="2">
        <v>1</v>
      </c>
      <c r="B5776" s="2">
        <v>2016</v>
      </c>
      <c r="C5776" t="s">
        <v>426</v>
      </c>
      <c r="D5776" t="s">
        <v>48</v>
      </c>
      <c r="E5776" s="2">
        <v>0</v>
      </c>
      <c r="F5776" s="2">
        <v>0</v>
      </c>
      <c r="G5776" t="s">
        <v>427</v>
      </c>
      <c r="H5776" t="s">
        <v>267</v>
      </c>
      <c r="I5776" t="s">
        <v>10</v>
      </c>
      <c r="J5776" t="s">
        <v>149</v>
      </c>
      <c r="K5776" s="2">
        <v>4</v>
      </c>
      <c r="L5776" t="s">
        <v>55</v>
      </c>
      <c r="M5776" t="s">
        <v>150</v>
      </c>
      <c r="N5776" t="s">
        <v>57</v>
      </c>
    </row>
    <row r="5777" spans="1:14" x14ac:dyDescent="0.25">
      <c r="A5777" s="2">
        <v>1</v>
      </c>
      <c r="B5777" s="2">
        <v>2016</v>
      </c>
      <c r="C5777" t="s">
        <v>426</v>
      </c>
      <c r="D5777" t="s">
        <v>48</v>
      </c>
      <c r="E5777" s="2">
        <v>0</v>
      </c>
      <c r="F5777" s="2">
        <v>0</v>
      </c>
      <c r="G5777" t="s">
        <v>427</v>
      </c>
      <c r="H5777" t="s">
        <v>267</v>
      </c>
      <c r="I5777" t="s">
        <v>10</v>
      </c>
      <c r="J5777" t="s">
        <v>151</v>
      </c>
      <c r="K5777" s="2">
        <v>9</v>
      </c>
      <c r="L5777" t="s">
        <v>52</v>
      </c>
      <c r="M5777" t="s">
        <v>152</v>
      </c>
      <c r="N5777" t="s">
        <v>188</v>
      </c>
    </row>
    <row r="5778" spans="1:14" x14ac:dyDescent="0.25">
      <c r="A5778" s="2">
        <v>1</v>
      </c>
      <c r="B5778" s="2">
        <v>2016</v>
      </c>
      <c r="C5778" t="s">
        <v>426</v>
      </c>
      <c r="D5778" t="s">
        <v>48</v>
      </c>
      <c r="E5778" s="2">
        <v>0</v>
      </c>
      <c r="F5778" s="2">
        <v>0</v>
      </c>
      <c r="G5778" t="s">
        <v>427</v>
      </c>
      <c r="H5778" t="s">
        <v>267</v>
      </c>
      <c r="I5778" t="s">
        <v>10</v>
      </c>
      <c r="J5778" t="s">
        <v>153</v>
      </c>
      <c r="K5778" s="2">
        <v>5</v>
      </c>
      <c r="L5778" t="s">
        <v>75</v>
      </c>
      <c r="M5778" t="s">
        <v>154</v>
      </c>
      <c r="N5778" t="s">
        <v>201</v>
      </c>
    </row>
    <row r="5779" spans="1:14" x14ac:dyDescent="0.25">
      <c r="A5779" s="2">
        <v>1</v>
      </c>
      <c r="B5779" s="2">
        <v>2016</v>
      </c>
      <c r="C5779" t="s">
        <v>426</v>
      </c>
      <c r="D5779" t="s">
        <v>48</v>
      </c>
      <c r="E5779" s="2">
        <v>0</v>
      </c>
      <c r="F5779" s="2">
        <v>0</v>
      </c>
      <c r="G5779" t="s">
        <v>427</v>
      </c>
      <c r="H5779" t="s">
        <v>267</v>
      </c>
      <c r="I5779" t="s">
        <v>10</v>
      </c>
      <c r="J5779" t="s">
        <v>156</v>
      </c>
      <c r="K5779" s="2">
        <v>1</v>
      </c>
      <c r="L5779" t="s">
        <v>75</v>
      </c>
      <c r="M5779" t="s">
        <v>157</v>
      </c>
      <c r="N5779" t="s">
        <v>158</v>
      </c>
    </row>
    <row r="5780" spans="1:14" x14ac:dyDescent="0.25">
      <c r="A5780" s="2">
        <v>1</v>
      </c>
      <c r="B5780" s="2">
        <v>2016</v>
      </c>
      <c r="C5780" t="s">
        <v>426</v>
      </c>
      <c r="D5780" t="s">
        <v>48</v>
      </c>
      <c r="E5780" s="2">
        <v>0</v>
      </c>
      <c r="F5780" s="2">
        <v>0</v>
      </c>
      <c r="G5780" t="s">
        <v>427</v>
      </c>
      <c r="H5780" t="s">
        <v>267</v>
      </c>
      <c r="I5780" t="s">
        <v>10</v>
      </c>
      <c r="J5780" t="s">
        <v>159</v>
      </c>
      <c r="K5780" s="3"/>
      <c r="L5780" t="s">
        <v>52</v>
      </c>
      <c r="M5780" t="s">
        <v>160</v>
      </c>
    </row>
    <row r="5781" spans="1:14" x14ac:dyDescent="0.25">
      <c r="A5781" s="2">
        <v>1</v>
      </c>
      <c r="B5781" s="2">
        <v>2016</v>
      </c>
      <c r="C5781" t="s">
        <v>426</v>
      </c>
      <c r="D5781" t="s">
        <v>48</v>
      </c>
      <c r="E5781" s="2">
        <v>0</v>
      </c>
      <c r="F5781" s="2">
        <v>0</v>
      </c>
      <c r="G5781" t="s">
        <v>427</v>
      </c>
      <c r="H5781" t="s">
        <v>267</v>
      </c>
      <c r="I5781" t="s">
        <v>10</v>
      </c>
      <c r="J5781" t="s">
        <v>161</v>
      </c>
      <c r="K5781" s="3"/>
      <c r="L5781" t="s">
        <v>52</v>
      </c>
      <c r="M5781" t="s">
        <v>162</v>
      </c>
    </row>
    <row r="5782" spans="1:14" x14ac:dyDescent="0.25">
      <c r="A5782" s="2">
        <v>1</v>
      </c>
      <c r="B5782" s="2">
        <v>2016</v>
      </c>
      <c r="C5782" t="s">
        <v>426</v>
      </c>
      <c r="D5782" t="s">
        <v>48</v>
      </c>
      <c r="E5782" s="2">
        <v>0</v>
      </c>
      <c r="F5782" s="2">
        <v>0</v>
      </c>
      <c r="G5782" t="s">
        <v>427</v>
      </c>
      <c r="H5782" t="s">
        <v>267</v>
      </c>
      <c r="I5782" t="s">
        <v>10</v>
      </c>
      <c r="J5782" t="s">
        <v>163</v>
      </c>
      <c r="K5782" s="2">
        <v>2</v>
      </c>
      <c r="L5782" t="s">
        <v>52</v>
      </c>
      <c r="M5782" t="s">
        <v>164</v>
      </c>
      <c r="N5782" t="s">
        <v>177</v>
      </c>
    </row>
    <row r="5783" spans="1:14" x14ac:dyDescent="0.25">
      <c r="A5783" s="2">
        <v>1</v>
      </c>
      <c r="B5783" s="2">
        <v>2016</v>
      </c>
      <c r="C5783" t="s">
        <v>426</v>
      </c>
      <c r="D5783" t="s">
        <v>48</v>
      </c>
      <c r="E5783" s="2">
        <v>0</v>
      </c>
      <c r="F5783" s="2">
        <v>0</v>
      </c>
      <c r="G5783" t="s">
        <v>427</v>
      </c>
      <c r="H5783" t="s">
        <v>267</v>
      </c>
      <c r="I5783" t="s">
        <v>10</v>
      </c>
      <c r="J5783" t="s">
        <v>166</v>
      </c>
      <c r="K5783" s="2">
        <v>4</v>
      </c>
      <c r="L5783" t="s">
        <v>55</v>
      </c>
      <c r="M5783" t="s">
        <v>167</v>
      </c>
      <c r="N5783" t="s">
        <v>57</v>
      </c>
    </row>
    <row r="5784" spans="1:14" x14ac:dyDescent="0.25">
      <c r="A5784" s="2">
        <v>1</v>
      </c>
      <c r="B5784" s="2">
        <v>2016</v>
      </c>
      <c r="C5784" t="s">
        <v>428</v>
      </c>
      <c r="D5784" t="s">
        <v>48</v>
      </c>
      <c r="E5784" s="2">
        <v>1</v>
      </c>
      <c r="F5784" s="2">
        <v>1</v>
      </c>
      <c r="G5784" t="s">
        <v>342</v>
      </c>
      <c r="H5784" t="s">
        <v>342</v>
      </c>
      <c r="I5784" t="s">
        <v>19</v>
      </c>
      <c r="J5784" t="s">
        <v>51</v>
      </c>
      <c r="K5784" s="2">
        <v>4</v>
      </c>
      <c r="L5784" t="s">
        <v>52</v>
      </c>
      <c r="M5784" t="s">
        <v>53</v>
      </c>
      <c r="N5784" t="s">
        <v>286</v>
      </c>
    </row>
    <row r="5785" spans="1:14" x14ac:dyDescent="0.25">
      <c r="A5785" s="2">
        <v>1</v>
      </c>
      <c r="B5785" s="2">
        <v>2016</v>
      </c>
      <c r="C5785" t="s">
        <v>428</v>
      </c>
      <c r="D5785" t="s">
        <v>48</v>
      </c>
      <c r="E5785" s="2">
        <v>1</v>
      </c>
      <c r="F5785" s="2">
        <v>1</v>
      </c>
      <c r="G5785" t="s">
        <v>342</v>
      </c>
      <c r="H5785" t="s">
        <v>342</v>
      </c>
      <c r="I5785" t="s">
        <v>19</v>
      </c>
      <c r="J5785" t="s">
        <v>54</v>
      </c>
      <c r="K5785" s="2">
        <v>4</v>
      </c>
      <c r="L5785" t="s">
        <v>55</v>
      </c>
      <c r="M5785" t="s">
        <v>56</v>
      </c>
      <c r="N5785" t="s">
        <v>57</v>
      </c>
    </row>
    <row r="5786" spans="1:14" x14ac:dyDescent="0.25">
      <c r="A5786" s="2">
        <v>1</v>
      </c>
      <c r="B5786" s="2">
        <v>2016</v>
      </c>
      <c r="C5786" t="s">
        <v>428</v>
      </c>
      <c r="D5786" t="s">
        <v>48</v>
      </c>
      <c r="E5786" s="2">
        <v>1</v>
      </c>
      <c r="F5786" s="2">
        <v>1</v>
      </c>
      <c r="G5786" t="s">
        <v>342</v>
      </c>
      <c r="H5786" t="s">
        <v>342</v>
      </c>
      <c r="I5786" t="s">
        <v>19</v>
      </c>
      <c r="J5786" t="s">
        <v>58</v>
      </c>
      <c r="K5786" s="2">
        <v>4</v>
      </c>
      <c r="L5786" t="s">
        <v>55</v>
      </c>
      <c r="M5786" t="s">
        <v>59</v>
      </c>
      <c r="N5786" t="s">
        <v>57</v>
      </c>
    </row>
    <row r="5787" spans="1:14" x14ac:dyDescent="0.25">
      <c r="A5787" s="2">
        <v>1</v>
      </c>
      <c r="B5787" s="2">
        <v>2016</v>
      </c>
      <c r="C5787" t="s">
        <v>428</v>
      </c>
      <c r="D5787" t="s">
        <v>48</v>
      </c>
      <c r="E5787" s="2">
        <v>1</v>
      </c>
      <c r="F5787" s="2">
        <v>1</v>
      </c>
      <c r="G5787" t="s">
        <v>342</v>
      </c>
      <c r="H5787" t="s">
        <v>342</v>
      </c>
      <c r="I5787" t="s">
        <v>19</v>
      </c>
      <c r="J5787" t="s">
        <v>60</v>
      </c>
      <c r="K5787" s="2">
        <v>2</v>
      </c>
      <c r="L5787" t="s">
        <v>61</v>
      </c>
      <c r="M5787" t="s">
        <v>62</v>
      </c>
      <c r="N5787" t="s">
        <v>63</v>
      </c>
    </row>
    <row r="5788" spans="1:14" x14ac:dyDescent="0.25">
      <c r="A5788" s="2">
        <v>1</v>
      </c>
      <c r="B5788" s="2">
        <v>2016</v>
      </c>
      <c r="C5788" t="s">
        <v>428</v>
      </c>
      <c r="D5788" t="s">
        <v>48</v>
      </c>
      <c r="E5788" s="2">
        <v>1</v>
      </c>
      <c r="F5788" s="2">
        <v>1</v>
      </c>
      <c r="G5788" t="s">
        <v>342</v>
      </c>
      <c r="H5788" t="s">
        <v>342</v>
      </c>
      <c r="I5788" t="s">
        <v>19</v>
      </c>
      <c r="J5788" t="s">
        <v>64</v>
      </c>
      <c r="K5788" s="2">
        <v>2</v>
      </c>
      <c r="L5788" t="s">
        <v>65</v>
      </c>
      <c r="M5788" t="s">
        <v>66</v>
      </c>
      <c r="N5788" t="s">
        <v>186</v>
      </c>
    </row>
    <row r="5789" spans="1:14" x14ac:dyDescent="0.25">
      <c r="A5789" s="2">
        <v>1</v>
      </c>
      <c r="B5789" s="2">
        <v>2016</v>
      </c>
      <c r="C5789" t="s">
        <v>428</v>
      </c>
      <c r="D5789" t="s">
        <v>48</v>
      </c>
      <c r="E5789" s="2">
        <v>1</v>
      </c>
      <c r="F5789" s="2">
        <v>1</v>
      </c>
      <c r="G5789" t="s">
        <v>342</v>
      </c>
      <c r="H5789" t="s">
        <v>342</v>
      </c>
      <c r="I5789" t="s">
        <v>19</v>
      </c>
      <c r="J5789" t="s">
        <v>68</v>
      </c>
      <c r="K5789" s="2">
        <v>2</v>
      </c>
      <c r="L5789" t="s">
        <v>65</v>
      </c>
      <c r="M5789" t="s">
        <v>69</v>
      </c>
      <c r="N5789" t="s">
        <v>186</v>
      </c>
    </row>
    <row r="5790" spans="1:14" x14ac:dyDescent="0.25">
      <c r="A5790" s="2">
        <v>1</v>
      </c>
      <c r="B5790" s="2">
        <v>2016</v>
      </c>
      <c r="C5790" t="s">
        <v>428</v>
      </c>
      <c r="D5790" t="s">
        <v>48</v>
      </c>
      <c r="E5790" s="2">
        <v>1</v>
      </c>
      <c r="F5790" s="2">
        <v>1</v>
      </c>
      <c r="G5790" t="s">
        <v>342</v>
      </c>
      <c r="H5790" t="s">
        <v>342</v>
      </c>
      <c r="I5790" t="s">
        <v>19</v>
      </c>
      <c r="J5790" t="s">
        <v>70</v>
      </c>
      <c r="K5790" s="2">
        <v>4</v>
      </c>
      <c r="L5790" t="s">
        <v>65</v>
      </c>
      <c r="M5790" t="s">
        <v>71</v>
      </c>
      <c r="N5790" t="s">
        <v>185</v>
      </c>
    </row>
    <row r="5791" spans="1:14" x14ac:dyDescent="0.25">
      <c r="A5791" s="2">
        <v>1</v>
      </c>
      <c r="B5791" s="2">
        <v>2016</v>
      </c>
      <c r="C5791" t="s">
        <v>428</v>
      </c>
      <c r="D5791" t="s">
        <v>48</v>
      </c>
      <c r="E5791" s="2">
        <v>1</v>
      </c>
      <c r="F5791" s="2">
        <v>1</v>
      </c>
      <c r="G5791" t="s">
        <v>342</v>
      </c>
      <c r="H5791" t="s">
        <v>342</v>
      </c>
      <c r="I5791" t="s">
        <v>19</v>
      </c>
      <c r="J5791" t="s">
        <v>72</v>
      </c>
      <c r="K5791" s="2">
        <v>2</v>
      </c>
      <c r="L5791" t="s">
        <v>52</v>
      </c>
      <c r="M5791" t="s">
        <v>73</v>
      </c>
      <c r="N5791" t="s">
        <v>173</v>
      </c>
    </row>
    <row r="5792" spans="1:14" x14ac:dyDescent="0.25">
      <c r="A5792" s="2">
        <v>1</v>
      </c>
      <c r="B5792" s="2">
        <v>2016</v>
      </c>
      <c r="C5792" t="s">
        <v>428</v>
      </c>
      <c r="D5792" t="s">
        <v>48</v>
      </c>
      <c r="E5792" s="2">
        <v>1</v>
      </c>
      <c r="F5792" s="2">
        <v>1</v>
      </c>
      <c r="G5792" t="s">
        <v>342</v>
      </c>
      <c r="H5792" t="s">
        <v>342</v>
      </c>
      <c r="I5792" t="s">
        <v>19</v>
      </c>
      <c r="J5792" t="s">
        <v>74</v>
      </c>
      <c r="K5792" s="2">
        <v>2</v>
      </c>
      <c r="L5792" t="s">
        <v>75</v>
      </c>
      <c r="M5792" t="s">
        <v>76</v>
      </c>
      <c r="N5792" t="s">
        <v>207</v>
      </c>
    </row>
    <row r="5793" spans="1:14" x14ac:dyDescent="0.25">
      <c r="A5793" s="2">
        <v>1</v>
      </c>
      <c r="B5793" s="2">
        <v>2016</v>
      </c>
      <c r="C5793" t="s">
        <v>428</v>
      </c>
      <c r="D5793" t="s">
        <v>48</v>
      </c>
      <c r="E5793" s="2">
        <v>1</v>
      </c>
      <c r="F5793" s="2">
        <v>1</v>
      </c>
      <c r="G5793" t="s">
        <v>342</v>
      </c>
      <c r="H5793" t="s">
        <v>342</v>
      </c>
      <c r="I5793" t="s">
        <v>19</v>
      </c>
      <c r="J5793" t="s">
        <v>78</v>
      </c>
      <c r="K5793" s="2">
        <v>4</v>
      </c>
      <c r="L5793" t="s">
        <v>75</v>
      </c>
      <c r="M5793" t="s">
        <v>79</v>
      </c>
      <c r="N5793" t="s">
        <v>174</v>
      </c>
    </row>
    <row r="5794" spans="1:14" x14ac:dyDescent="0.25">
      <c r="A5794" s="2">
        <v>1</v>
      </c>
      <c r="B5794" s="2">
        <v>2016</v>
      </c>
      <c r="C5794" t="s">
        <v>428</v>
      </c>
      <c r="D5794" t="s">
        <v>48</v>
      </c>
      <c r="E5794" s="2">
        <v>1</v>
      </c>
      <c r="F5794" s="2">
        <v>1</v>
      </c>
      <c r="G5794" t="s">
        <v>342</v>
      </c>
      <c r="H5794" t="s">
        <v>342</v>
      </c>
      <c r="I5794" t="s">
        <v>19</v>
      </c>
      <c r="J5794" t="s">
        <v>81</v>
      </c>
      <c r="K5794" s="2">
        <v>2</v>
      </c>
      <c r="L5794" t="s">
        <v>75</v>
      </c>
      <c r="M5794" t="s">
        <v>82</v>
      </c>
      <c r="N5794" t="s">
        <v>175</v>
      </c>
    </row>
    <row r="5795" spans="1:14" x14ac:dyDescent="0.25">
      <c r="A5795" s="2">
        <v>1</v>
      </c>
      <c r="B5795" s="2">
        <v>2016</v>
      </c>
      <c r="C5795" t="s">
        <v>428</v>
      </c>
      <c r="D5795" t="s">
        <v>48</v>
      </c>
      <c r="E5795" s="2">
        <v>1</v>
      </c>
      <c r="F5795" s="2">
        <v>1</v>
      </c>
      <c r="G5795" t="s">
        <v>342</v>
      </c>
      <c r="H5795" t="s">
        <v>342</v>
      </c>
      <c r="I5795" t="s">
        <v>19</v>
      </c>
      <c r="J5795" t="s">
        <v>84</v>
      </c>
      <c r="K5795" s="2">
        <v>3</v>
      </c>
      <c r="L5795" t="s">
        <v>85</v>
      </c>
      <c r="M5795" t="s">
        <v>86</v>
      </c>
      <c r="N5795" t="s">
        <v>126</v>
      </c>
    </row>
    <row r="5796" spans="1:14" x14ac:dyDescent="0.25">
      <c r="A5796" s="2">
        <v>1</v>
      </c>
      <c r="B5796" s="2">
        <v>2016</v>
      </c>
      <c r="C5796" t="s">
        <v>428</v>
      </c>
      <c r="D5796" t="s">
        <v>48</v>
      </c>
      <c r="E5796" s="2">
        <v>1</v>
      </c>
      <c r="F5796" s="2">
        <v>1</v>
      </c>
      <c r="G5796" t="s">
        <v>342</v>
      </c>
      <c r="H5796" t="s">
        <v>342</v>
      </c>
      <c r="I5796" t="s">
        <v>19</v>
      </c>
      <c r="J5796" t="s">
        <v>88</v>
      </c>
      <c r="K5796" s="2">
        <v>3</v>
      </c>
      <c r="L5796" t="s">
        <v>85</v>
      </c>
      <c r="M5796" t="s">
        <v>89</v>
      </c>
      <c r="N5796" t="s">
        <v>126</v>
      </c>
    </row>
    <row r="5797" spans="1:14" x14ac:dyDescent="0.25">
      <c r="A5797" s="2">
        <v>1</v>
      </c>
      <c r="B5797" s="2">
        <v>2016</v>
      </c>
      <c r="C5797" t="s">
        <v>428</v>
      </c>
      <c r="D5797" t="s">
        <v>48</v>
      </c>
      <c r="E5797" s="2">
        <v>1</v>
      </c>
      <c r="F5797" s="2">
        <v>1</v>
      </c>
      <c r="G5797" t="s">
        <v>342</v>
      </c>
      <c r="H5797" t="s">
        <v>342</v>
      </c>
      <c r="I5797" t="s">
        <v>19</v>
      </c>
      <c r="J5797" t="s">
        <v>90</v>
      </c>
      <c r="K5797" s="2">
        <v>4</v>
      </c>
      <c r="L5797" t="s">
        <v>75</v>
      </c>
      <c r="M5797" t="s">
        <v>91</v>
      </c>
      <c r="N5797" t="s">
        <v>92</v>
      </c>
    </row>
    <row r="5798" spans="1:14" x14ac:dyDescent="0.25">
      <c r="A5798" s="2">
        <v>1</v>
      </c>
      <c r="B5798" s="2">
        <v>2016</v>
      </c>
      <c r="C5798" t="s">
        <v>428</v>
      </c>
      <c r="D5798" t="s">
        <v>48</v>
      </c>
      <c r="E5798" s="2">
        <v>1</v>
      </c>
      <c r="F5798" s="2">
        <v>1</v>
      </c>
      <c r="G5798" t="s">
        <v>342</v>
      </c>
      <c r="H5798" t="s">
        <v>342</v>
      </c>
      <c r="I5798" t="s">
        <v>19</v>
      </c>
      <c r="J5798" t="s">
        <v>93</v>
      </c>
      <c r="K5798" s="2">
        <v>4</v>
      </c>
      <c r="L5798" t="s">
        <v>75</v>
      </c>
      <c r="M5798" t="s">
        <v>94</v>
      </c>
      <c r="N5798" t="s">
        <v>92</v>
      </c>
    </row>
    <row r="5799" spans="1:14" x14ac:dyDescent="0.25">
      <c r="A5799" s="2">
        <v>1</v>
      </c>
      <c r="B5799" s="2">
        <v>2016</v>
      </c>
      <c r="C5799" t="s">
        <v>428</v>
      </c>
      <c r="D5799" t="s">
        <v>48</v>
      </c>
      <c r="E5799" s="2">
        <v>1</v>
      </c>
      <c r="F5799" s="2">
        <v>1</v>
      </c>
      <c r="G5799" t="s">
        <v>342</v>
      </c>
      <c r="H5799" t="s">
        <v>342</v>
      </c>
      <c r="I5799" t="s">
        <v>19</v>
      </c>
      <c r="J5799" t="s">
        <v>96</v>
      </c>
      <c r="K5799" s="2">
        <v>4</v>
      </c>
      <c r="L5799" t="s">
        <v>75</v>
      </c>
      <c r="M5799" t="s">
        <v>97</v>
      </c>
      <c r="N5799" t="s">
        <v>92</v>
      </c>
    </row>
    <row r="5800" spans="1:14" x14ac:dyDescent="0.25">
      <c r="A5800" s="2">
        <v>1</v>
      </c>
      <c r="B5800" s="2">
        <v>2016</v>
      </c>
      <c r="C5800" t="s">
        <v>428</v>
      </c>
      <c r="D5800" t="s">
        <v>48</v>
      </c>
      <c r="E5800" s="2">
        <v>1</v>
      </c>
      <c r="F5800" s="2">
        <v>1</v>
      </c>
      <c r="G5800" t="s">
        <v>342</v>
      </c>
      <c r="H5800" t="s">
        <v>342</v>
      </c>
      <c r="I5800" t="s">
        <v>19</v>
      </c>
      <c r="J5800" t="s">
        <v>98</v>
      </c>
      <c r="K5800" s="2">
        <v>4</v>
      </c>
      <c r="L5800" t="s">
        <v>85</v>
      </c>
      <c r="M5800" t="s">
        <v>99</v>
      </c>
      <c r="N5800" t="s">
        <v>87</v>
      </c>
    </row>
    <row r="5801" spans="1:14" x14ac:dyDescent="0.25">
      <c r="A5801" s="2">
        <v>1</v>
      </c>
      <c r="B5801" s="2">
        <v>2016</v>
      </c>
      <c r="C5801" t="s">
        <v>428</v>
      </c>
      <c r="D5801" t="s">
        <v>48</v>
      </c>
      <c r="E5801" s="2">
        <v>1</v>
      </c>
      <c r="F5801" s="2">
        <v>1</v>
      </c>
      <c r="G5801" t="s">
        <v>342</v>
      </c>
      <c r="H5801" t="s">
        <v>342</v>
      </c>
      <c r="I5801" t="s">
        <v>19</v>
      </c>
      <c r="J5801" t="s">
        <v>100</v>
      </c>
      <c r="K5801" s="3"/>
      <c r="L5801" t="s">
        <v>61</v>
      </c>
      <c r="M5801" t="s">
        <v>101</v>
      </c>
    </row>
    <row r="5802" spans="1:14" x14ac:dyDescent="0.25">
      <c r="A5802" s="2">
        <v>1</v>
      </c>
      <c r="B5802" s="2">
        <v>2016</v>
      </c>
      <c r="C5802" t="s">
        <v>428</v>
      </c>
      <c r="D5802" t="s">
        <v>48</v>
      </c>
      <c r="E5802" s="2">
        <v>1</v>
      </c>
      <c r="F5802" s="2">
        <v>1</v>
      </c>
      <c r="G5802" t="s">
        <v>342</v>
      </c>
      <c r="H5802" t="s">
        <v>342</v>
      </c>
      <c r="I5802" t="s">
        <v>19</v>
      </c>
      <c r="J5802" t="s">
        <v>102</v>
      </c>
      <c r="K5802" s="3"/>
      <c r="L5802" t="s">
        <v>61</v>
      </c>
      <c r="M5802" t="s">
        <v>103</v>
      </c>
    </row>
    <row r="5803" spans="1:14" x14ac:dyDescent="0.25">
      <c r="A5803" s="2">
        <v>1</v>
      </c>
      <c r="B5803" s="2">
        <v>2016</v>
      </c>
      <c r="C5803" t="s">
        <v>428</v>
      </c>
      <c r="D5803" t="s">
        <v>48</v>
      </c>
      <c r="E5803" s="2">
        <v>1</v>
      </c>
      <c r="F5803" s="2">
        <v>1</v>
      </c>
      <c r="G5803" t="s">
        <v>342</v>
      </c>
      <c r="H5803" t="s">
        <v>342</v>
      </c>
      <c r="I5803" t="s">
        <v>19</v>
      </c>
      <c r="J5803" t="s">
        <v>104</v>
      </c>
      <c r="K5803" s="3"/>
      <c r="L5803" t="s">
        <v>61</v>
      </c>
      <c r="M5803" t="s">
        <v>105</v>
      </c>
    </row>
    <row r="5804" spans="1:14" x14ac:dyDescent="0.25">
      <c r="A5804" s="2">
        <v>1</v>
      </c>
      <c r="B5804" s="2">
        <v>2016</v>
      </c>
      <c r="C5804" t="s">
        <v>428</v>
      </c>
      <c r="D5804" t="s">
        <v>48</v>
      </c>
      <c r="E5804" s="2">
        <v>1</v>
      </c>
      <c r="F5804" s="2">
        <v>1</v>
      </c>
      <c r="G5804" t="s">
        <v>342</v>
      </c>
      <c r="H5804" t="s">
        <v>342</v>
      </c>
      <c r="I5804" t="s">
        <v>19</v>
      </c>
      <c r="J5804" t="s">
        <v>106</v>
      </c>
      <c r="K5804" s="3"/>
      <c r="L5804" t="s">
        <v>61</v>
      </c>
      <c r="M5804" t="s">
        <v>107</v>
      </c>
    </row>
    <row r="5805" spans="1:14" x14ac:dyDescent="0.25">
      <c r="A5805" s="2">
        <v>1</v>
      </c>
      <c r="B5805" s="2">
        <v>2016</v>
      </c>
      <c r="C5805" t="s">
        <v>428</v>
      </c>
      <c r="D5805" t="s">
        <v>48</v>
      </c>
      <c r="E5805" s="2">
        <v>1</v>
      </c>
      <c r="F5805" s="2">
        <v>1</v>
      </c>
      <c r="G5805" t="s">
        <v>342</v>
      </c>
      <c r="H5805" t="s">
        <v>342</v>
      </c>
      <c r="I5805" t="s">
        <v>19</v>
      </c>
      <c r="J5805" t="s">
        <v>108</v>
      </c>
      <c r="K5805" s="3"/>
      <c r="L5805" t="s">
        <v>61</v>
      </c>
      <c r="M5805" t="s">
        <v>109</v>
      </c>
    </row>
    <row r="5806" spans="1:14" x14ac:dyDescent="0.25">
      <c r="A5806" s="2">
        <v>1</v>
      </c>
      <c r="B5806" s="2">
        <v>2016</v>
      </c>
      <c r="C5806" t="s">
        <v>428</v>
      </c>
      <c r="D5806" t="s">
        <v>48</v>
      </c>
      <c r="E5806" s="2">
        <v>1</v>
      </c>
      <c r="F5806" s="2">
        <v>1</v>
      </c>
      <c r="G5806" t="s">
        <v>342</v>
      </c>
      <c r="H5806" t="s">
        <v>342</v>
      </c>
      <c r="I5806" t="s">
        <v>19</v>
      </c>
      <c r="J5806" t="s">
        <v>110</v>
      </c>
      <c r="K5806" s="3"/>
      <c r="L5806" t="s">
        <v>61</v>
      </c>
      <c r="M5806" t="s">
        <v>111</v>
      </c>
    </row>
    <row r="5807" spans="1:14" x14ac:dyDescent="0.25">
      <c r="A5807" s="2">
        <v>1</v>
      </c>
      <c r="B5807" s="2">
        <v>2016</v>
      </c>
      <c r="C5807" t="s">
        <v>428</v>
      </c>
      <c r="D5807" t="s">
        <v>48</v>
      </c>
      <c r="E5807" s="2">
        <v>1</v>
      </c>
      <c r="F5807" s="2">
        <v>1</v>
      </c>
      <c r="G5807" t="s">
        <v>342</v>
      </c>
      <c r="H5807" t="s">
        <v>342</v>
      </c>
      <c r="I5807" t="s">
        <v>19</v>
      </c>
      <c r="J5807" t="s">
        <v>112</v>
      </c>
      <c r="K5807" s="3"/>
      <c r="L5807" t="s">
        <v>61</v>
      </c>
      <c r="M5807" t="s">
        <v>113</v>
      </c>
    </row>
    <row r="5808" spans="1:14" x14ac:dyDescent="0.25">
      <c r="A5808" s="2">
        <v>1</v>
      </c>
      <c r="B5808" s="2">
        <v>2016</v>
      </c>
      <c r="C5808" t="s">
        <v>428</v>
      </c>
      <c r="D5808" t="s">
        <v>48</v>
      </c>
      <c r="E5808" s="2">
        <v>1</v>
      </c>
      <c r="F5808" s="2">
        <v>1</v>
      </c>
      <c r="G5808" t="s">
        <v>342</v>
      </c>
      <c r="H5808" t="s">
        <v>342</v>
      </c>
      <c r="I5808" t="s">
        <v>19</v>
      </c>
      <c r="J5808" t="s">
        <v>114</v>
      </c>
      <c r="K5808" s="3"/>
      <c r="L5808" t="s">
        <v>61</v>
      </c>
      <c r="M5808" t="s">
        <v>115</v>
      </c>
    </row>
    <row r="5809" spans="1:14" x14ac:dyDescent="0.25">
      <c r="A5809" s="2">
        <v>1</v>
      </c>
      <c r="B5809" s="2">
        <v>2016</v>
      </c>
      <c r="C5809" t="s">
        <v>428</v>
      </c>
      <c r="D5809" t="s">
        <v>48</v>
      </c>
      <c r="E5809" s="2">
        <v>1</v>
      </c>
      <c r="F5809" s="2">
        <v>1</v>
      </c>
      <c r="G5809" t="s">
        <v>342</v>
      </c>
      <c r="H5809" t="s">
        <v>342</v>
      </c>
      <c r="I5809" t="s">
        <v>19</v>
      </c>
      <c r="J5809" t="s">
        <v>116</v>
      </c>
      <c r="K5809" s="2">
        <v>1</v>
      </c>
      <c r="L5809" t="s">
        <v>65</v>
      </c>
      <c r="M5809" t="s">
        <v>117</v>
      </c>
      <c r="N5809" t="s">
        <v>230</v>
      </c>
    </row>
    <row r="5810" spans="1:14" x14ac:dyDescent="0.25">
      <c r="A5810" s="2">
        <v>1</v>
      </c>
      <c r="B5810" s="2">
        <v>2016</v>
      </c>
      <c r="C5810" t="s">
        <v>428</v>
      </c>
      <c r="D5810" t="s">
        <v>48</v>
      </c>
      <c r="E5810" s="2">
        <v>1</v>
      </c>
      <c r="F5810" s="2">
        <v>1</v>
      </c>
      <c r="G5810" t="s">
        <v>342</v>
      </c>
      <c r="H5810" t="s">
        <v>342</v>
      </c>
      <c r="I5810" t="s">
        <v>19</v>
      </c>
      <c r="J5810" t="s">
        <v>118</v>
      </c>
      <c r="K5810" s="2">
        <v>3</v>
      </c>
      <c r="L5810" t="s">
        <v>55</v>
      </c>
      <c r="M5810" t="s">
        <v>119</v>
      </c>
      <c r="N5810" t="s">
        <v>178</v>
      </c>
    </row>
    <row r="5811" spans="1:14" x14ac:dyDescent="0.25">
      <c r="A5811" s="2">
        <v>1</v>
      </c>
      <c r="B5811" s="2">
        <v>2016</v>
      </c>
      <c r="C5811" t="s">
        <v>428</v>
      </c>
      <c r="D5811" t="s">
        <v>48</v>
      </c>
      <c r="E5811" s="2">
        <v>1</v>
      </c>
      <c r="F5811" s="2">
        <v>1</v>
      </c>
      <c r="G5811" t="s">
        <v>342</v>
      </c>
      <c r="H5811" t="s">
        <v>342</v>
      </c>
      <c r="I5811" t="s">
        <v>19</v>
      </c>
      <c r="J5811" t="s">
        <v>120</v>
      </c>
      <c r="K5811" s="2">
        <v>1</v>
      </c>
      <c r="L5811" t="s">
        <v>65</v>
      </c>
      <c r="M5811" t="s">
        <v>121</v>
      </c>
      <c r="N5811" t="s">
        <v>230</v>
      </c>
    </row>
    <row r="5812" spans="1:14" x14ac:dyDescent="0.25">
      <c r="A5812" s="2">
        <v>1</v>
      </c>
      <c r="B5812" s="2">
        <v>2016</v>
      </c>
      <c r="C5812" t="s">
        <v>428</v>
      </c>
      <c r="D5812" t="s">
        <v>48</v>
      </c>
      <c r="E5812" s="2">
        <v>1</v>
      </c>
      <c r="F5812" s="2">
        <v>1</v>
      </c>
      <c r="G5812" t="s">
        <v>342</v>
      </c>
      <c r="H5812" t="s">
        <v>342</v>
      </c>
      <c r="I5812" t="s">
        <v>19</v>
      </c>
      <c r="J5812" t="s">
        <v>122</v>
      </c>
      <c r="K5812" s="2">
        <v>2</v>
      </c>
      <c r="L5812" t="s">
        <v>85</v>
      </c>
      <c r="M5812" t="s">
        <v>123</v>
      </c>
      <c r="N5812" t="s">
        <v>176</v>
      </c>
    </row>
    <row r="5813" spans="1:14" x14ac:dyDescent="0.25">
      <c r="A5813" s="2">
        <v>1</v>
      </c>
      <c r="B5813" s="2">
        <v>2016</v>
      </c>
      <c r="C5813" t="s">
        <v>428</v>
      </c>
      <c r="D5813" t="s">
        <v>48</v>
      </c>
      <c r="E5813" s="2">
        <v>1</v>
      </c>
      <c r="F5813" s="2">
        <v>1</v>
      </c>
      <c r="G5813" t="s">
        <v>342</v>
      </c>
      <c r="H5813" t="s">
        <v>342</v>
      </c>
      <c r="I5813" t="s">
        <v>19</v>
      </c>
      <c r="J5813" t="s">
        <v>124</v>
      </c>
      <c r="K5813" s="2">
        <v>2</v>
      </c>
      <c r="L5813" t="s">
        <v>85</v>
      </c>
      <c r="M5813" t="s">
        <v>125</v>
      </c>
      <c r="N5813" t="s">
        <v>176</v>
      </c>
    </row>
    <row r="5814" spans="1:14" x14ac:dyDescent="0.25">
      <c r="A5814" s="2">
        <v>1</v>
      </c>
      <c r="B5814" s="2">
        <v>2016</v>
      </c>
      <c r="C5814" t="s">
        <v>428</v>
      </c>
      <c r="D5814" t="s">
        <v>48</v>
      </c>
      <c r="E5814" s="2">
        <v>1</v>
      </c>
      <c r="F5814" s="2">
        <v>1</v>
      </c>
      <c r="G5814" t="s">
        <v>342</v>
      </c>
      <c r="H5814" t="s">
        <v>342</v>
      </c>
      <c r="I5814" t="s">
        <v>19</v>
      </c>
      <c r="J5814" t="s">
        <v>127</v>
      </c>
      <c r="K5814" s="2">
        <v>3</v>
      </c>
      <c r="L5814" t="s">
        <v>85</v>
      </c>
      <c r="M5814" t="s">
        <v>128</v>
      </c>
      <c r="N5814" t="s">
        <v>126</v>
      </c>
    </row>
    <row r="5815" spans="1:14" x14ac:dyDescent="0.25">
      <c r="A5815" s="2">
        <v>1</v>
      </c>
      <c r="B5815" s="2">
        <v>2016</v>
      </c>
      <c r="C5815" t="s">
        <v>428</v>
      </c>
      <c r="D5815" t="s">
        <v>48</v>
      </c>
      <c r="E5815" s="2">
        <v>1</v>
      </c>
      <c r="F5815" s="2">
        <v>1</v>
      </c>
      <c r="G5815" t="s">
        <v>342</v>
      </c>
      <c r="H5815" t="s">
        <v>342</v>
      </c>
      <c r="I5815" t="s">
        <v>19</v>
      </c>
      <c r="J5815" t="s">
        <v>129</v>
      </c>
      <c r="K5815" s="2">
        <v>4</v>
      </c>
      <c r="L5815" t="s">
        <v>85</v>
      </c>
      <c r="M5815" t="s">
        <v>130</v>
      </c>
      <c r="N5815" t="s">
        <v>87</v>
      </c>
    </row>
    <row r="5816" spans="1:14" x14ac:dyDescent="0.25">
      <c r="A5816" s="2">
        <v>1</v>
      </c>
      <c r="B5816" s="2">
        <v>2016</v>
      </c>
      <c r="C5816" t="s">
        <v>428</v>
      </c>
      <c r="D5816" t="s">
        <v>48</v>
      </c>
      <c r="E5816" s="2">
        <v>1</v>
      </c>
      <c r="F5816" s="2">
        <v>1</v>
      </c>
      <c r="G5816" t="s">
        <v>342</v>
      </c>
      <c r="H5816" t="s">
        <v>342</v>
      </c>
      <c r="I5816" t="s">
        <v>19</v>
      </c>
      <c r="J5816" t="s">
        <v>131</v>
      </c>
      <c r="K5816" s="2">
        <v>4</v>
      </c>
      <c r="L5816" t="s">
        <v>85</v>
      </c>
      <c r="M5816" t="s">
        <v>132</v>
      </c>
      <c r="N5816" t="s">
        <v>87</v>
      </c>
    </row>
    <row r="5817" spans="1:14" x14ac:dyDescent="0.25">
      <c r="A5817" s="2">
        <v>1</v>
      </c>
      <c r="B5817" s="2">
        <v>2016</v>
      </c>
      <c r="C5817" t="s">
        <v>428</v>
      </c>
      <c r="D5817" t="s">
        <v>48</v>
      </c>
      <c r="E5817" s="2">
        <v>1</v>
      </c>
      <c r="F5817" s="2">
        <v>1</v>
      </c>
      <c r="G5817" t="s">
        <v>342</v>
      </c>
      <c r="H5817" t="s">
        <v>342</v>
      </c>
      <c r="I5817" t="s">
        <v>19</v>
      </c>
      <c r="J5817" t="s">
        <v>133</v>
      </c>
      <c r="K5817" s="2">
        <v>1</v>
      </c>
      <c r="L5817" t="s">
        <v>52</v>
      </c>
      <c r="M5817" t="s">
        <v>134</v>
      </c>
      <c r="N5817" t="s">
        <v>177</v>
      </c>
    </row>
    <row r="5818" spans="1:14" x14ac:dyDescent="0.25">
      <c r="A5818" s="2">
        <v>1</v>
      </c>
      <c r="B5818" s="2">
        <v>2016</v>
      </c>
      <c r="C5818" t="s">
        <v>428</v>
      </c>
      <c r="D5818" t="s">
        <v>48</v>
      </c>
      <c r="E5818" s="2">
        <v>1</v>
      </c>
      <c r="F5818" s="2">
        <v>1</v>
      </c>
      <c r="G5818" t="s">
        <v>342</v>
      </c>
      <c r="H5818" t="s">
        <v>342</v>
      </c>
      <c r="I5818" t="s">
        <v>19</v>
      </c>
      <c r="J5818" t="s">
        <v>135</v>
      </c>
      <c r="K5818" s="2">
        <v>3</v>
      </c>
      <c r="L5818" t="s">
        <v>55</v>
      </c>
      <c r="M5818" t="s">
        <v>136</v>
      </c>
      <c r="N5818" t="s">
        <v>178</v>
      </c>
    </row>
    <row r="5819" spans="1:14" x14ac:dyDescent="0.25">
      <c r="A5819" s="2">
        <v>1</v>
      </c>
      <c r="B5819" s="2">
        <v>2016</v>
      </c>
      <c r="C5819" t="s">
        <v>428</v>
      </c>
      <c r="D5819" t="s">
        <v>48</v>
      </c>
      <c r="E5819" s="2">
        <v>1</v>
      </c>
      <c r="F5819" s="2">
        <v>1</v>
      </c>
      <c r="G5819" t="s">
        <v>342</v>
      </c>
      <c r="H5819" t="s">
        <v>342</v>
      </c>
      <c r="I5819" t="s">
        <v>19</v>
      </c>
      <c r="J5819" t="s">
        <v>137</v>
      </c>
      <c r="K5819" s="2">
        <v>4</v>
      </c>
      <c r="L5819" t="s">
        <v>55</v>
      </c>
      <c r="M5819" t="s">
        <v>138</v>
      </c>
      <c r="N5819" t="s">
        <v>57</v>
      </c>
    </row>
    <row r="5820" spans="1:14" x14ac:dyDescent="0.25">
      <c r="A5820" s="2">
        <v>1</v>
      </c>
      <c r="B5820" s="2">
        <v>2016</v>
      </c>
      <c r="C5820" t="s">
        <v>428</v>
      </c>
      <c r="D5820" t="s">
        <v>48</v>
      </c>
      <c r="E5820" s="2">
        <v>1</v>
      </c>
      <c r="F5820" s="2">
        <v>1</v>
      </c>
      <c r="G5820" t="s">
        <v>342</v>
      </c>
      <c r="H5820" t="s">
        <v>342</v>
      </c>
      <c r="I5820" t="s">
        <v>19</v>
      </c>
      <c r="J5820" t="s">
        <v>139</v>
      </c>
      <c r="K5820" s="2">
        <v>4</v>
      </c>
      <c r="L5820" t="s">
        <v>85</v>
      </c>
      <c r="M5820" t="s">
        <v>140</v>
      </c>
      <c r="N5820" t="s">
        <v>87</v>
      </c>
    </row>
    <row r="5821" spans="1:14" x14ac:dyDescent="0.25">
      <c r="A5821" s="2">
        <v>1</v>
      </c>
      <c r="B5821" s="2">
        <v>2016</v>
      </c>
      <c r="C5821" t="s">
        <v>428</v>
      </c>
      <c r="D5821" t="s">
        <v>48</v>
      </c>
      <c r="E5821" s="2">
        <v>1</v>
      </c>
      <c r="F5821" s="2">
        <v>1</v>
      </c>
      <c r="G5821" t="s">
        <v>342</v>
      </c>
      <c r="H5821" t="s">
        <v>342</v>
      </c>
      <c r="I5821" t="s">
        <v>19</v>
      </c>
      <c r="J5821" t="s">
        <v>141</v>
      </c>
      <c r="K5821" s="2">
        <v>3</v>
      </c>
      <c r="L5821" t="s">
        <v>85</v>
      </c>
      <c r="M5821" t="s">
        <v>142</v>
      </c>
      <c r="N5821" t="s">
        <v>126</v>
      </c>
    </row>
    <row r="5822" spans="1:14" x14ac:dyDescent="0.25">
      <c r="A5822" s="2">
        <v>1</v>
      </c>
      <c r="B5822" s="2">
        <v>2016</v>
      </c>
      <c r="C5822" t="s">
        <v>428</v>
      </c>
      <c r="D5822" t="s">
        <v>48</v>
      </c>
      <c r="E5822" s="2">
        <v>1</v>
      </c>
      <c r="F5822" s="2">
        <v>1</v>
      </c>
      <c r="G5822" t="s">
        <v>342</v>
      </c>
      <c r="H5822" t="s">
        <v>342</v>
      </c>
      <c r="I5822" t="s">
        <v>19</v>
      </c>
      <c r="J5822" t="s">
        <v>143</v>
      </c>
      <c r="K5822" s="2">
        <v>3</v>
      </c>
      <c r="L5822" t="s">
        <v>85</v>
      </c>
      <c r="M5822" t="s">
        <v>144</v>
      </c>
      <c r="N5822" t="s">
        <v>126</v>
      </c>
    </row>
    <row r="5823" spans="1:14" x14ac:dyDescent="0.25">
      <c r="A5823" s="2">
        <v>1</v>
      </c>
      <c r="B5823" s="2">
        <v>2016</v>
      </c>
      <c r="C5823" t="s">
        <v>428</v>
      </c>
      <c r="D5823" t="s">
        <v>48</v>
      </c>
      <c r="E5823" s="2">
        <v>1</v>
      </c>
      <c r="F5823" s="2">
        <v>1</v>
      </c>
      <c r="G5823" t="s">
        <v>342</v>
      </c>
      <c r="H5823" t="s">
        <v>342</v>
      </c>
      <c r="I5823" t="s">
        <v>19</v>
      </c>
      <c r="J5823" t="s">
        <v>145</v>
      </c>
      <c r="K5823" s="2">
        <v>4</v>
      </c>
      <c r="L5823" t="s">
        <v>55</v>
      </c>
      <c r="M5823" t="s">
        <v>146</v>
      </c>
      <c r="N5823" t="s">
        <v>57</v>
      </c>
    </row>
    <row r="5824" spans="1:14" x14ac:dyDescent="0.25">
      <c r="A5824" s="2">
        <v>1</v>
      </c>
      <c r="B5824" s="2">
        <v>2016</v>
      </c>
      <c r="C5824" t="s">
        <v>428</v>
      </c>
      <c r="D5824" t="s">
        <v>48</v>
      </c>
      <c r="E5824" s="2">
        <v>1</v>
      </c>
      <c r="F5824" s="2">
        <v>1</v>
      </c>
      <c r="G5824" t="s">
        <v>342</v>
      </c>
      <c r="H5824" t="s">
        <v>342</v>
      </c>
      <c r="I5824" t="s">
        <v>19</v>
      </c>
      <c r="J5824" t="s">
        <v>147</v>
      </c>
      <c r="K5824" s="2">
        <v>4</v>
      </c>
      <c r="L5824" t="s">
        <v>55</v>
      </c>
      <c r="M5824" t="s">
        <v>148</v>
      </c>
      <c r="N5824" t="s">
        <v>57</v>
      </c>
    </row>
    <row r="5825" spans="1:14" x14ac:dyDescent="0.25">
      <c r="A5825" s="2">
        <v>1</v>
      </c>
      <c r="B5825" s="2">
        <v>2016</v>
      </c>
      <c r="C5825" t="s">
        <v>428</v>
      </c>
      <c r="D5825" t="s">
        <v>48</v>
      </c>
      <c r="E5825" s="2">
        <v>1</v>
      </c>
      <c r="F5825" s="2">
        <v>1</v>
      </c>
      <c r="G5825" t="s">
        <v>342</v>
      </c>
      <c r="H5825" t="s">
        <v>342</v>
      </c>
      <c r="I5825" t="s">
        <v>19</v>
      </c>
      <c r="J5825" t="s">
        <v>149</v>
      </c>
      <c r="K5825" s="2">
        <v>4</v>
      </c>
      <c r="L5825" t="s">
        <v>55</v>
      </c>
      <c r="M5825" t="s">
        <v>150</v>
      </c>
      <c r="N5825" t="s">
        <v>57</v>
      </c>
    </row>
    <row r="5826" spans="1:14" x14ac:dyDescent="0.25">
      <c r="A5826" s="2">
        <v>1</v>
      </c>
      <c r="B5826" s="2">
        <v>2016</v>
      </c>
      <c r="C5826" t="s">
        <v>428</v>
      </c>
      <c r="D5826" t="s">
        <v>48</v>
      </c>
      <c r="E5826" s="2">
        <v>1</v>
      </c>
      <c r="F5826" s="2">
        <v>1</v>
      </c>
      <c r="G5826" t="s">
        <v>342</v>
      </c>
      <c r="H5826" t="s">
        <v>342</v>
      </c>
      <c r="I5826" t="s">
        <v>19</v>
      </c>
      <c r="J5826" t="s">
        <v>151</v>
      </c>
      <c r="K5826" s="3"/>
      <c r="L5826" t="s">
        <v>52</v>
      </c>
      <c r="M5826" t="s">
        <v>152</v>
      </c>
    </row>
    <row r="5827" spans="1:14" x14ac:dyDescent="0.25">
      <c r="A5827" s="2">
        <v>1</v>
      </c>
      <c r="B5827" s="2">
        <v>2016</v>
      </c>
      <c r="C5827" t="s">
        <v>428</v>
      </c>
      <c r="D5827" t="s">
        <v>48</v>
      </c>
      <c r="E5827" s="2">
        <v>1</v>
      </c>
      <c r="F5827" s="2">
        <v>1</v>
      </c>
      <c r="G5827" t="s">
        <v>342</v>
      </c>
      <c r="H5827" t="s">
        <v>342</v>
      </c>
      <c r="I5827" t="s">
        <v>19</v>
      </c>
      <c r="J5827" t="s">
        <v>153</v>
      </c>
      <c r="K5827" s="2">
        <v>5</v>
      </c>
      <c r="L5827" t="s">
        <v>75</v>
      </c>
      <c r="M5827" t="s">
        <v>154</v>
      </c>
      <c r="N5827" t="s">
        <v>201</v>
      </c>
    </row>
    <row r="5828" spans="1:14" x14ac:dyDescent="0.25">
      <c r="A5828" s="2">
        <v>1</v>
      </c>
      <c r="B5828" s="2">
        <v>2016</v>
      </c>
      <c r="C5828" t="s">
        <v>428</v>
      </c>
      <c r="D5828" t="s">
        <v>48</v>
      </c>
      <c r="E5828" s="2">
        <v>1</v>
      </c>
      <c r="F5828" s="2">
        <v>1</v>
      </c>
      <c r="G5828" t="s">
        <v>342</v>
      </c>
      <c r="H5828" t="s">
        <v>342</v>
      </c>
      <c r="I5828" t="s">
        <v>19</v>
      </c>
      <c r="J5828" t="s">
        <v>156</v>
      </c>
      <c r="K5828" s="2">
        <v>1</v>
      </c>
      <c r="L5828" t="s">
        <v>75</v>
      </c>
      <c r="M5828" t="s">
        <v>157</v>
      </c>
      <c r="N5828" t="s">
        <v>158</v>
      </c>
    </row>
    <row r="5829" spans="1:14" x14ac:dyDescent="0.25">
      <c r="A5829" s="2">
        <v>1</v>
      </c>
      <c r="B5829" s="2">
        <v>2016</v>
      </c>
      <c r="C5829" t="s">
        <v>428</v>
      </c>
      <c r="D5829" t="s">
        <v>48</v>
      </c>
      <c r="E5829" s="2">
        <v>1</v>
      </c>
      <c r="F5829" s="2">
        <v>1</v>
      </c>
      <c r="G5829" t="s">
        <v>342</v>
      </c>
      <c r="H5829" t="s">
        <v>342</v>
      </c>
      <c r="I5829" t="s">
        <v>19</v>
      </c>
      <c r="J5829" t="s">
        <v>159</v>
      </c>
      <c r="K5829" s="2">
        <v>9</v>
      </c>
      <c r="L5829" t="s">
        <v>52</v>
      </c>
      <c r="M5829" t="s">
        <v>160</v>
      </c>
      <c r="N5829" t="s">
        <v>188</v>
      </c>
    </row>
    <row r="5830" spans="1:14" x14ac:dyDescent="0.25">
      <c r="A5830" s="2">
        <v>1</v>
      </c>
      <c r="B5830" s="2">
        <v>2016</v>
      </c>
      <c r="C5830" t="s">
        <v>428</v>
      </c>
      <c r="D5830" t="s">
        <v>48</v>
      </c>
      <c r="E5830" s="2">
        <v>1</v>
      </c>
      <c r="F5830" s="2">
        <v>1</v>
      </c>
      <c r="G5830" t="s">
        <v>342</v>
      </c>
      <c r="H5830" t="s">
        <v>342</v>
      </c>
      <c r="I5830" t="s">
        <v>19</v>
      </c>
      <c r="J5830" t="s">
        <v>161</v>
      </c>
      <c r="K5830" s="3"/>
      <c r="L5830" t="s">
        <v>52</v>
      </c>
      <c r="M5830" t="s">
        <v>162</v>
      </c>
    </row>
    <row r="5831" spans="1:14" x14ac:dyDescent="0.25">
      <c r="A5831" s="2">
        <v>1</v>
      </c>
      <c r="B5831" s="2">
        <v>2016</v>
      </c>
      <c r="C5831" t="s">
        <v>428</v>
      </c>
      <c r="D5831" t="s">
        <v>48</v>
      </c>
      <c r="E5831" s="2">
        <v>1</v>
      </c>
      <c r="F5831" s="2">
        <v>1</v>
      </c>
      <c r="G5831" t="s">
        <v>342</v>
      </c>
      <c r="H5831" t="s">
        <v>342</v>
      </c>
      <c r="I5831" t="s">
        <v>19</v>
      </c>
      <c r="J5831" t="s">
        <v>163</v>
      </c>
      <c r="K5831" s="2">
        <v>1</v>
      </c>
      <c r="L5831" t="s">
        <v>52</v>
      </c>
      <c r="M5831" t="s">
        <v>164</v>
      </c>
      <c r="N5831" t="s">
        <v>165</v>
      </c>
    </row>
    <row r="5832" spans="1:14" x14ac:dyDescent="0.25">
      <c r="A5832" s="2">
        <v>1</v>
      </c>
      <c r="B5832" s="2">
        <v>2016</v>
      </c>
      <c r="C5832" t="s">
        <v>428</v>
      </c>
      <c r="D5832" t="s">
        <v>48</v>
      </c>
      <c r="E5832" s="2">
        <v>1</v>
      </c>
      <c r="F5832" s="2">
        <v>1</v>
      </c>
      <c r="G5832" t="s">
        <v>342</v>
      </c>
      <c r="H5832" t="s">
        <v>342</v>
      </c>
      <c r="I5832" t="s">
        <v>19</v>
      </c>
      <c r="J5832" t="s">
        <v>166</v>
      </c>
      <c r="K5832" s="2">
        <v>4</v>
      </c>
      <c r="L5832" t="s">
        <v>55</v>
      </c>
      <c r="M5832" t="s">
        <v>167</v>
      </c>
      <c r="N5832" t="s">
        <v>57</v>
      </c>
    </row>
    <row r="5833" spans="1:14" x14ac:dyDescent="0.25">
      <c r="A5833" s="2">
        <v>1</v>
      </c>
      <c r="B5833" s="2">
        <v>2016</v>
      </c>
      <c r="C5833" t="s">
        <v>429</v>
      </c>
      <c r="D5833" t="s">
        <v>169</v>
      </c>
      <c r="E5833" s="2">
        <v>1</v>
      </c>
      <c r="F5833" s="2">
        <v>1</v>
      </c>
      <c r="G5833" t="s">
        <v>304</v>
      </c>
      <c r="H5833" t="s">
        <v>267</v>
      </c>
      <c r="I5833" t="s">
        <v>10</v>
      </c>
      <c r="J5833" t="s">
        <v>51</v>
      </c>
      <c r="K5833" s="3"/>
      <c r="L5833" t="s">
        <v>52</v>
      </c>
      <c r="M5833" t="s">
        <v>53</v>
      </c>
    </row>
    <row r="5834" spans="1:14" x14ac:dyDescent="0.25">
      <c r="A5834" s="2">
        <v>1</v>
      </c>
      <c r="B5834" s="2">
        <v>2016</v>
      </c>
      <c r="C5834" t="s">
        <v>429</v>
      </c>
      <c r="D5834" t="s">
        <v>169</v>
      </c>
      <c r="E5834" s="2">
        <v>1</v>
      </c>
      <c r="F5834" s="2">
        <v>1</v>
      </c>
      <c r="G5834" t="s">
        <v>304</v>
      </c>
      <c r="H5834" t="s">
        <v>267</v>
      </c>
      <c r="I5834" t="s">
        <v>10</v>
      </c>
      <c r="J5834" t="s">
        <v>54</v>
      </c>
      <c r="K5834" s="3"/>
      <c r="L5834" t="s">
        <v>55</v>
      </c>
      <c r="M5834" t="s">
        <v>56</v>
      </c>
    </row>
    <row r="5835" spans="1:14" x14ac:dyDescent="0.25">
      <c r="A5835" s="2">
        <v>1</v>
      </c>
      <c r="B5835" s="2">
        <v>2016</v>
      </c>
      <c r="C5835" t="s">
        <v>429</v>
      </c>
      <c r="D5835" t="s">
        <v>169</v>
      </c>
      <c r="E5835" s="2">
        <v>1</v>
      </c>
      <c r="F5835" s="2">
        <v>1</v>
      </c>
      <c r="G5835" t="s">
        <v>304</v>
      </c>
      <c r="H5835" t="s">
        <v>267</v>
      </c>
      <c r="I5835" t="s">
        <v>10</v>
      </c>
      <c r="J5835" t="s">
        <v>58</v>
      </c>
      <c r="K5835" s="3"/>
      <c r="L5835" t="s">
        <v>55</v>
      </c>
      <c r="M5835" t="s">
        <v>59</v>
      </c>
    </row>
    <row r="5836" spans="1:14" x14ac:dyDescent="0.25">
      <c r="A5836" s="2">
        <v>1</v>
      </c>
      <c r="B5836" s="2">
        <v>2016</v>
      </c>
      <c r="C5836" t="s">
        <v>429</v>
      </c>
      <c r="D5836" t="s">
        <v>169</v>
      </c>
      <c r="E5836" s="2">
        <v>1</v>
      </c>
      <c r="F5836" s="2">
        <v>1</v>
      </c>
      <c r="G5836" t="s">
        <v>304</v>
      </c>
      <c r="H5836" t="s">
        <v>267</v>
      </c>
      <c r="I5836" t="s">
        <v>10</v>
      </c>
      <c r="J5836" t="s">
        <v>60</v>
      </c>
      <c r="K5836" s="3"/>
      <c r="L5836" t="s">
        <v>61</v>
      </c>
      <c r="M5836" t="s">
        <v>62</v>
      </c>
    </row>
    <row r="5837" spans="1:14" x14ac:dyDescent="0.25">
      <c r="A5837" s="2">
        <v>1</v>
      </c>
      <c r="B5837" s="2">
        <v>2016</v>
      </c>
      <c r="C5837" t="s">
        <v>429</v>
      </c>
      <c r="D5837" t="s">
        <v>169</v>
      </c>
      <c r="E5837" s="2">
        <v>1</v>
      </c>
      <c r="F5837" s="2">
        <v>1</v>
      </c>
      <c r="G5837" t="s">
        <v>304</v>
      </c>
      <c r="H5837" t="s">
        <v>267</v>
      </c>
      <c r="I5837" t="s">
        <v>10</v>
      </c>
      <c r="J5837" t="s">
        <v>64</v>
      </c>
      <c r="K5837" s="3"/>
      <c r="L5837" t="s">
        <v>65</v>
      </c>
      <c r="M5837" t="s">
        <v>66</v>
      </c>
    </row>
    <row r="5838" spans="1:14" x14ac:dyDescent="0.25">
      <c r="A5838" s="2">
        <v>1</v>
      </c>
      <c r="B5838" s="2">
        <v>2016</v>
      </c>
      <c r="C5838" t="s">
        <v>429</v>
      </c>
      <c r="D5838" t="s">
        <v>169</v>
      </c>
      <c r="E5838" s="2">
        <v>1</v>
      </c>
      <c r="F5838" s="2">
        <v>1</v>
      </c>
      <c r="G5838" t="s">
        <v>304</v>
      </c>
      <c r="H5838" t="s">
        <v>267</v>
      </c>
      <c r="I5838" t="s">
        <v>10</v>
      </c>
      <c r="J5838" t="s">
        <v>68</v>
      </c>
      <c r="K5838" s="3"/>
      <c r="L5838" t="s">
        <v>65</v>
      </c>
      <c r="M5838" t="s">
        <v>69</v>
      </c>
    </row>
    <row r="5839" spans="1:14" x14ac:dyDescent="0.25">
      <c r="A5839" s="2">
        <v>1</v>
      </c>
      <c r="B5839" s="2">
        <v>2016</v>
      </c>
      <c r="C5839" t="s">
        <v>429</v>
      </c>
      <c r="D5839" t="s">
        <v>169</v>
      </c>
      <c r="E5839" s="2">
        <v>1</v>
      </c>
      <c r="F5839" s="2">
        <v>1</v>
      </c>
      <c r="G5839" t="s">
        <v>304</v>
      </c>
      <c r="H5839" t="s">
        <v>267</v>
      </c>
      <c r="I5839" t="s">
        <v>10</v>
      </c>
      <c r="J5839" t="s">
        <v>70</v>
      </c>
      <c r="K5839" s="3"/>
      <c r="L5839" t="s">
        <v>65</v>
      </c>
      <c r="M5839" t="s">
        <v>71</v>
      </c>
    </row>
    <row r="5840" spans="1:14" x14ac:dyDescent="0.25">
      <c r="A5840" s="2">
        <v>1</v>
      </c>
      <c r="B5840" s="2">
        <v>2016</v>
      </c>
      <c r="C5840" t="s">
        <v>429</v>
      </c>
      <c r="D5840" t="s">
        <v>169</v>
      </c>
      <c r="E5840" s="2">
        <v>1</v>
      </c>
      <c r="F5840" s="2">
        <v>1</v>
      </c>
      <c r="G5840" t="s">
        <v>304</v>
      </c>
      <c r="H5840" t="s">
        <v>267</v>
      </c>
      <c r="I5840" t="s">
        <v>10</v>
      </c>
      <c r="J5840" t="s">
        <v>72</v>
      </c>
      <c r="K5840" s="3"/>
      <c r="L5840" t="s">
        <v>52</v>
      </c>
      <c r="M5840" t="s">
        <v>73</v>
      </c>
    </row>
    <row r="5841" spans="1:14" x14ac:dyDescent="0.25">
      <c r="A5841" s="2">
        <v>1</v>
      </c>
      <c r="B5841" s="2">
        <v>2016</v>
      </c>
      <c r="C5841" t="s">
        <v>429</v>
      </c>
      <c r="D5841" t="s">
        <v>169</v>
      </c>
      <c r="E5841" s="2">
        <v>1</v>
      </c>
      <c r="F5841" s="2">
        <v>1</v>
      </c>
      <c r="G5841" t="s">
        <v>304</v>
      </c>
      <c r="H5841" t="s">
        <v>267</v>
      </c>
      <c r="I5841" t="s">
        <v>10</v>
      </c>
      <c r="J5841" t="s">
        <v>74</v>
      </c>
      <c r="K5841" s="3"/>
      <c r="L5841" t="s">
        <v>75</v>
      </c>
      <c r="M5841" t="s">
        <v>76</v>
      </c>
    </row>
    <row r="5842" spans="1:14" x14ac:dyDescent="0.25">
      <c r="A5842" s="2">
        <v>1</v>
      </c>
      <c r="B5842" s="2">
        <v>2016</v>
      </c>
      <c r="C5842" t="s">
        <v>429</v>
      </c>
      <c r="D5842" t="s">
        <v>169</v>
      </c>
      <c r="E5842" s="2">
        <v>1</v>
      </c>
      <c r="F5842" s="2">
        <v>1</v>
      </c>
      <c r="G5842" t="s">
        <v>304</v>
      </c>
      <c r="H5842" t="s">
        <v>267</v>
      </c>
      <c r="I5842" t="s">
        <v>10</v>
      </c>
      <c r="J5842" t="s">
        <v>78</v>
      </c>
      <c r="K5842" s="3"/>
      <c r="L5842" t="s">
        <v>75</v>
      </c>
      <c r="M5842" t="s">
        <v>79</v>
      </c>
    </row>
    <row r="5843" spans="1:14" x14ac:dyDescent="0.25">
      <c r="A5843" s="2">
        <v>1</v>
      </c>
      <c r="B5843" s="2">
        <v>2016</v>
      </c>
      <c r="C5843" t="s">
        <v>429</v>
      </c>
      <c r="D5843" t="s">
        <v>169</v>
      </c>
      <c r="E5843" s="2">
        <v>1</v>
      </c>
      <c r="F5843" s="2">
        <v>1</v>
      </c>
      <c r="G5843" t="s">
        <v>304</v>
      </c>
      <c r="H5843" t="s">
        <v>267</v>
      </c>
      <c r="I5843" t="s">
        <v>10</v>
      </c>
      <c r="J5843" t="s">
        <v>81</v>
      </c>
      <c r="K5843" s="3"/>
      <c r="L5843" t="s">
        <v>75</v>
      </c>
      <c r="M5843" t="s">
        <v>82</v>
      </c>
    </row>
    <row r="5844" spans="1:14" x14ac:dyDescent="0.25">
      <c r="A5844" s="2">
        <v>1</v>
      </c>
      <c r="B5844" s="2">
        <v>2016</v>
      </c>
      <c r="C5844" t="s">
        <v>429</v>
      </c>
      <c r="D5844" t="s">
        <v>169</v>
      </c>
      <c r="E5844" s="2">
        <v>1</v>
      </c>
      <c r="F5844" s="2">
        <v>1</v>
      </c>
      <c r="G5844" t="s">
        <v>304</v>
      </c>
      <c r="H5844" t="s">
        <v>267</v>
      </c>
      <c r="I5844" t="s">
        <v>10</v>
      </c>
      <c r="J5844" t="s">
        <v>84</v>
      </c>
      <c r="K5844" s="2">
        <v>4</v>
      </c>
      <c r="L5844" t="s">
        <v>85</v>
      </c>
      <c r="M5844" t="s">
        <v>86</v>
      </c>
      <c r="N5844" t="s">
        <v>87</v>
      </c>
    </row>
    <row r="5845" spans="1:14" x14ac:dyDescent="0.25">
      <c r="A5845" s="2">
        <v>1</v>
      </c>
      <c r="B5845" s="2">
        <v>2016</v>
      </c>
      <c r="C5845" t="s">
        <v>429</v>
      </c>
      <c r="D5845" t="s">
        <v>169</v>
      </c>
      <c r="E5845" s="2">
        <v>1</v>
      </c>
      <c r="F5845" s="2">
        <v>1</v>
      </c>
      <c r="G5845" t="s">
        <v>304</v>
      </c>
      <c r="H5845" t="s">
        <v>267</v>
      </c>
      <c r="I5845" t="s">
        <v>10</v>
      </c>
      <c r="J5845" t="s">
        <v>88</v>
      </c>
      <c r="K5845" s="2">
        <v>3</v>
      </c>
      <c r="L5845" t="s">
        <v>85</v>
      </c>
      <c r="M5845" t="s">
        <v>89</v>
      </c>
      <c r="N5845" t="s">
        <v>126</v>
      </c>
    </row>
    <row r="5846" spans="1:14" x14ac:dyDescent="0.25">
      <c r="A5846" s="2">
        <v>1</v>
      </c>
      <c r="B5846" s="2">
        <v>2016</v>
      </c>
      <c r="C5846" t="s">
        <v>429</v>
      </c>
      <c r="D5846" t="s">
        <v>169</v>
      </c>
      <c r="E5846" s="2">
        <v>1</v>
      </c>
      <c r="F5846" s="2">
        <v>1</v>
      </c>
      <c r="G5846" t="s">
        <v>304</v>
      </c>
      <c r="H5846" t="s">
        <v>267</v>
      </c>
      <c r="I5846" t="s">
        <v>10</v>
      </c>
      <c r="J5846" t="s">
        <v>90</v>
      </c>
      <c r="K5846" s="3"/>
      <c r="L5846" t="s">
        <v>75</v>
      </c>
      <c r="M5846" t="s">
        <v>91</v>
      </c>
    </row>
    <row r="5847" spans="1:14" x14ac:dyDescent="0.25">
      <c r="A5847" s="2">
        <v>1</v>
      </c>
      <c r="B5847" s="2">
        <v>2016</v>
      </c>
      <c r="C5847" t="s">
        <v>429</v>
      </c>
      <c r="D5847" t="s">
        <v>169</v>
      </c>
      <c r="E5847" s="2">
        <v>1</v>
      </c>
      <c r="F5847" s="2">
        <v>1</v>
      </c>
      <c r="G5847" t="s">
        <v>304</v>
      </c>
      <c r="H5847" t="s">
        <v>267</v>
      </c>
      <c r="I5847" t="s">
        <v>10</v>
      </c>
      <c r="J5847" t="s">
        <v>93</v>
      </c>
      <c r="K5847" s="3"/>
      <c r="L5847" t="s">
        <v>75</v>
      </c>
      <c r="M5847" t="s">
        <v>94</v>
      </c>
    </row>
    <row r="5848" spans="1:14" x14ac:dyDescent="0.25">
      <c r="A5848" s="2">
        <v>1</v>
      </c>
      <c r="B5848" s="2">
        <v>2016</v>
      </c>
      <c r="C5848" t="s">
        <v>429</v>
      </c>
      <c r="D5848" t="s">
        <v>169</v>
      </c>
      <c r="E5848" s="2">
        <v>1</v>
      </c>
      <c r="F5848" s="2">
        <v>1</v>
      </c>
      <c r="G5848" t="s">
        <v>304</v>
      </c>
      <c r="H5848" t="s">
        <v>267</v>
      </c>
      <c r="I5848" t="s">
        <v>10</v>
      </c>
      <c r="J5848" t="s">
        <v>96</v>
      </c>
      <c r="K5848" s="3"/>
      <c r="L5848" t="s">
        <v>75</v>
      </c>
      <c r="M5848" t="s">
        <v>97</v>
      </c>
    </row>
    <row r="5849" spans="1:14" x14ac:dyDescent="0.25">
      <c r="A5849" s="2">
        <v>1</v>
      </c>
      <c r="B5849" s="2">
        <v>2016</v>
      </c>
      <c r="C5849" t="s">
        <v>429</v>
      </c>
      <c r="D5849" t="s">
        <v>169</v>
      </c>
      <c r="E5849" s="2">
        <v>1</v>
      </c>
      <c r="F5849" s="2">
        <v>1</v>
      </c>
      <c r="G5849" t="s">
        <v>304</v>
      </c>
      <c r="H5849" t="s">
        <v>267</v>
      </c>
      <c r="I5849" t="s">
        <v>10</v>
      </c>
      <c r="J5849" t="s">
        <v>98</v>
      </c>
      <c r="K5849" s="2">
        <v>4</v>
      </c>
      <c r="L5849" t="s">
        <v>85</v>
      </c>
      <c r="M5849" t="s">
        <v>99</v>
      </c>
      <c r="N5849" t="s">
        <v>87</v>
      </c>
    </row>
    <row r="5850" spans="1:14" x14ac:dyDescent="0.25">
      <c r="A5850" s="2">
        <v>1</v>
      </c>
      <c r="B5850" s="2">
        <v>2016</v>
      </c>
      <c r="C5850" t="s">
        <v>429</v>
      </c>
      <c r="D5850" t="s">
        <v>169</v>
      </c>
      <c r="E5850" s="2">
        <v>1</v>
      </c>
      <c r="F5850" s="2">
        <v>1</v>
      </c>
      <c r="G5850" t="s">
        <v>304</v>
      </c>
      <c r="H5850" t="s">
        <v>267</v>
      </c>
      <c r="I5850" t="s">
        <v>10</v>
      </c>
      <c r="J5850" t="s">
        <v>100</v>
      </c>
      <c r="K5850" s="3"/>
      <c r="L5850" t="s">
        <v>61</v>
      </c>
      <c r="M5850" t="s">
        <v>101</v>
      </c>
    </row>
    <row r="5851" spans="1:14" x14ac:dyDescent="0.25">
      <c r="A5851" s="2">
        <v>1</v>
      </c>
      <c r="B5851" s="2">
        <v>2016</v>
      </c>
      <c r="C5851" t="s">
        <v>429</v>
      </c>
      <c r="D5851" t="s">
        <v>169</v>
      </c>
      <c r="E5851" s="2">
        <v>1</v>
      </c>
      <c r="F5851" s="2">
        <v>1</v>
      </c>
      <c r="G5851" t="s">
        <v>304</v>
      </c>
      <c r="H5851" t="s">
        <v>267</v>
      </c>
      <c r="I5851" t="s">
        <v>10</v>
      </c>
      <c r="J5851" t="s">
        <v>102</v>
      </c>
      <c r="K5851" s="3"/>
      <c r="L5851" t="s">
        <v>61</v>
      </c>
      <c r="M5851" t="s">
        <v>103</v>
      </c>
    </row>
    <row r="5852" spans="1:14" x14ac:dyDescent="0.25">
      <c r="A5852" s="2">
        <v>1</v>
      </c>
      <c r="B5852" s="2">
        <v>2016</v>
      </c>
      <c r="C5852" t="s">
        <v>429</v>
      </c>
      <c r="D5852" t="s">
        <v>169</v>
      </c>
      <c r="E5852" s="2">
        <v>1</v>
      </c>
      <c r="F5852" s="2">
        <v>1</v>
      </c>
      <c r="G5852" t="s">
        <v>304</v>
      </c>
      <c r="H5852" t="s">
        <v>267</v>
      </c>
      <c r="I5852" t="s">
        <v>10</v>
      </c>
      <c r="J5852" t="s">
        <v>104</v>
      </c>
      <c r="K5852" s="3"/>
      <c r="L5852" t="s">
        <v>61</v>
      </c>
      <c r="M5852" t="s">
        <v>105</v>
      </c>
    </row>
    <row r="5853" spans="1:14" x14ac:dyDescent="0.25">
      <c r="A5853" s="2">
        <v>1</v>
      </c>
      <c r="B5853" s="2">
        <v>2016</v>
      </c>
      <c r="C5853" t="s">
        <v>429</v>
      </c>
      <c r="D5853" t="s">
        <v>169</v>
      </c>
      <c r="E5853" s="2">
        <v>1</v>
      </c>
      <c r="F5853" s="2">
        <v>1</v>
      </c>
      <c r="G5853" t="s">
        <v>304</v>
      </c>
      <c r="H5853" t="s">
        <v>267</v>
      </c>
      <c r="I5853" t="s">
        <v>10</v>
      </c>
      <c r="J5853" t="s">
        <v>106</v>
      </c>
      <c r="K5853" s="3"/>
      <c r="L5853" t="s">
        <v>61</v>
      </c>
      <c r="M5853" t="s">
        <v>107</v>
      </c>
    </row>
    <row r="5854" spans="1:14" x14ac:dyDescent="0.25">
      <c r="A5854" s="2">
        <v>1</v>
      </c>
      <c r="B5854" s="2">
        <v>2016</v>
      </c>
      <c r="C5854" t="s">
        <v>429</v>
      </c>
      <c r="D5854" t="s">
        <v>169</v>
      </c>
      <c r="E5854" s="2">
        <v>1</v>
      </c>
      <c r="F5854" s="2">
        <v>1</v>
      </c>
      <c r="G5854" t="s">
        <v>304</v>
      </c>
      <c r="H5854" t="s">
        <v>267</v>
      </c>
      <c r="I5854" t="s">
        <v>10</v>
      </c>
      <c r="J5854" t="s">
        <v>108</v>
      </c>
      <c r="K5854" s="3"/>
      <c r="L5854" t="s">
        <v>61</v>
      </c>
      <c r="M5854" t="s">
        <v>109</v>
      </c>
    </row>
    <row r="5855" spans="1:14" x14ac:dyDescent="0.25">
      <c r="A5855" s="2">
        <v>1</v>
      </c>
      <c r="B5855" s="2">
        <v>2016</v>
      </c>
      <c r="C5855" t="s">
        <v>429</v>
      </c>
      <c r="D5855" t="s">
        <v>169</v>
      </c>
      <c r="E5855" s="2">
        <v>1</v>
      </c>
      <c r="F5855" s="2">
        <v>1</v>
      </c>
      <c r="G5855" t="s">
        <v>304</v>
      </c>
      <c r="H5855" t="s">
        <v>267</v>
      </c>
      <c r="I5855" t="s">
        <v>10</v>
      </c>
      <c r="J5855" t="s">
        <v>110</v>
      </c>
      <c r="K5855" s="3"/>
      <c r="L5855" t="s">
        <v>61</v>
      </c>
      <c r="M5855" t="s">
        <v>111</v>
      </c>
    </row>
    <row r="5856" spans="1:14" x14ac:dyDescent="0.25">
      <c r="A5856" s="2">
        <v>1</v>
      </c>
      <c r="B5856" s="2">
        <v>2016</v>
      </c>
      <c r="C5856" t="s">
        <v>429</v>
      </c>
      <c r="D5856" t="s">
        <v>169</v>
      </c>
      <c r="E5856" s="2">
        <v>1</v>
      </c>
      <c r="F5856" s="2">
        <v>1</v>
      </c>
      <c r="G5856" t="s">
        <v>304</v>
      </c>
      <c r="H5856" t="s">
        <v>267</v>
      </c>
      <c r="I5856" t="s">
        <v>10</v>
      </c>
      <c r="J5856" t="s">
        <v>112</v>
      </c>
      <c r="K5856" s="3"/>
      <c r="L5856" t="s">
        <v>61</v>
      </c>
      <c r="M5856" t="s">
        <v>113</v>
      </c>
    </row>
    <row r="5857" spans="1:14" x14ac:dyDescent="0.25">
      <c r="A5857" s="2">
        <v>1</v>
      </c>
      <c r="B5857" s="2">
        <v>2016</v>
      </c>
      <c r="C5857" t="s">
        <v>429</v>
      </c>
      <c r="D5857" t="s">
        <v>169</v>
      </c>
      <c r="E5857" s="2">
        <v>1</v>
      </c>
      <c r="F5857" s="2">
        <v>1</v>
      </c>
      <c r="G5857" t="s">
        <v>304</v>
      </c>
      <c r="H5857" t="s">
        <v>267</v>
      </c>
      <c r="I5857" t="s">
        <v>10</v>
      </c>
      <c r="J5857" t="s">
        <v>114</v>
      </c>
      <c r="K5857" s="3"/>
      <c r="L5857" t="s">
        <v>61</v>
      </c>
      <c r="M5857" t="s">
        <v>115</v>
      </c>
    </row>
    <row r="5858" spans="1:14" x14ac:dyDescent="0.25">
      <c r="A5858" s="2">
        <v>1</v>
      </c>
      <c r="B5858" s="2">
        <v>2016</v>
      </c>
      <c r="C5858" t="s">
        <v>429</v>
      </c>
      <c r="D5858" t="s">
        <v>169</v>
      </c>
      <c r="E5858" s="2">
        <v>1</v>
      </c>
      <c r="F5858" s="2">
        <v>1</v>
      </c>
      <c r="G5858" t="s">
        <v>304</v>
      </c>
      <c r="H5858" t="s">
        <v>267</v>
      </c>
      <c r="I5858" t="s">
        <v>10</v>
      </c>
      <c r="J5858" t="s">
        <v>116</v>
      </c>
      <c r="K5858" s="3"/>
      <c r="L5858" t="s">
        <v>65</v>
      </c>
      <c r="M5858" t="s">
        <v>117</v>
      </c>
    </row>
    <row r="5859" spans="1:14" x14ac:dyDescent="0.25">
      <c r="A5859" s="2">
        <v>1</v>
      </c>
      <c r="B5859" s="2">
        <v>2016</v>
      </c>
      <c r="C5859" t="s">
        <v>429</v>
      </c>
      <c r="D5859" t="s">
        <v>169</v>
      </c>
      <c r="E5859" s="2">
        <v>1</v>
      </c>
      <c r="F5859" s="2">
        <v>1</v>
      </c>
      <c r="G5859" t="s">
        <v>304</v>
      </c>
      <c r="H5859" t="s">
        <v>267</v>
      </c>
      <c r="I5859" t="s">
        <v>10</v>
      </c>
      <c r="J5859" t="s">
        <v>118</v>
      </c>
      <c r="K5859" s="3"/>
      <c r="L5859" t="s">
        <v>55</v>
      </c>
      <c r="M5859" t="s">
        <v>119</v>
      </c>
    </row>
    <row r="5860" spans="1:14" x14ac:dyDescent="0.25">
      <c r="A5860" s="2">
        <v>1</v>
      </c>
      <c r="B5860" s="2">
        <v>2016</v>
      </c>
      <c r="C5860" t="s">
        <v>429</v>
      </c>
      <c r="D5860" t="s">
        <v>169</v>
      </c>
      <c r="E5860" s="2">
        <v>1</v>
      </c>
      <c r="F5860" s="2">
        <v>1</v>
      </c>
      <c r="G5860" t="s">
        <v>304</v>
      </c>
      <c r="H5860" t="s">
        <v>267</v>
      </c>
      <c r="I5860" t="s">
        <v>10</v>
      </c>
      <c r="J5860" t="s">
        <v>120</v>
      </c>
      <c r="K5860" s="3"/>
      <c r="L5860" t="s">
        <v>65</v>
      </c>
      <c r="M5860" t="s">
        <v>121</v>
      </c>
    </row>
    <row r="5861" spans="1:14" x14ac:dyDescent="0.25">
      <c r="A5861" s="2">
        <v>1</v>
      </c>
      <c r="B5861" s="2">
        <v>2016</v>
      </c>
      <c r="C5861" t="s">
        <v>429</v>
      </c>
      <c r="D5861" t="s">
        <v>169</v>
      </c>
      <c r="E5861" s="2">
        <v>1</v>
      </c>
      <c r="F5861" s="2">
        <v>1</v>
      </c>
      <c r="G5861" t="s">
        <v>304</v>
      </c>
      <c r="H5861" t="s">
        <v>267</v>
      </c>
      <c r="I5861" t="s">
        <v>10</v>
      </c>
      <c r="J5861" t="s">
        <v>122</v>
      </c>
      <c r="K5861" s="2">
        <v>4</v>
      </c>
      <c r="L5861" t="s">
        <v>85</v>
      </c>
      <c r="M5861" t="s">
        <v>123</v>
      </c>
      <c r="N5861" t="s">
        <v>87</v>
      </c>
    </row>
    <row r="5862" spans="1:14" x14ac:dyDescent="0.25">
      <c r="A5862" s="2">
        <v>1</v>
      </c>
      <c r="B5862" s="2">
        <v>2016</v>
      </c>
      <c r="C5862" t="s">
        <v>429</v>
      </c>
      <c r="D5862" t="s">
        <v>169</v>
      </c>
      <c r="E5862" s="2">
        <v>1</v>
      </c>
      <c r="F5862" s="2">
        <v>1</v>
      </c>
      <c r="G5862" t="s">
        <v>304</v>
      </c>
      <c r="H5862" t="s">
        <v>267</v>
      </c>
      <c r="I5862" t="s">
        <v>10</v>
      </c>
      <c r="J5862" t="s">
        <v>124</v>
      </c>
      <c r="K5862" s="2">
        <v>3</v>
      </c>
      <c r="L5862" t="s">
        <v>85</v>
      </c>
      <c r="M5862" t="s">
        <v>125</v>
      </c>
      <c r="N5862" t="s">
        <v>126</v>
      </c>
    </row>
    <row r="5863" spans="1:14" x14ac:dyDescent="0.25">
      <c r="A5863" s="2">
        <v>1</v>
      </c>
      <c r="B5863" s="2">
        <v>2016</v>
      </c>
      <c r="C5863" t="s">
        <v>429</v>
      </c>
      <c r="D5863" t="s">
        <v>169</v>
      </c>
      <c r="E5863" s="2">
        <v>1</v>
      </c>
      <c r="F5863" s="2">
        <v>1</v>
      </c>
      <c r="G5863" t="s">
        <v>304</v>
      </c>
      <c r="H5863" t="s">
        <v>267</v>
      </c>
      <c r="I5863" t="s">
        <v>10</v>
      </c>
      <c r="J5863" t="s">
        <v>127</v>
      </c>
      <c r="K5863" s="2">
        <v>4</v>
      </c>
      <c r="L5863" t="s">
        <v>85</v>
      </c>
      <c r="M5863" t="s">
        <v>128</v>
      </c>
      <c r="N5863" t="s">
        <v>87</v>
      </c>
    </row>
    <row r="5864" spans="1:14" x14ac:dyDescent="0.25">
      <c r="A5864" s="2">
        <v>1</v>
      </c>
      <c r="B5864" s="2">
        <v>2016</v>
      </c>
      <c r="C5864" t="s">
        <v>429</v>
      </c>
      <c r="D5864" t="s">
        <v>169</v>
      </c>
      <c r="E5864" s="2">
        <v>1</v>
      </c>
      <c r="F5864" s="2">
        <v>1</v>
      </c>
      <c r="G5864" t="s">
        <v>304</v>
      </c>
      <c r="H5864" t="s">
        <v>267</v>
      </c>
      <c r="I5864" t="s">
        <v>10</v>
      </c>
      <c r="J5864" t="s">
        <v>129</v>
      </c>
      <c r="K5864" s="2">
        <v>4</v>
      </c>
      <c r="L5864" t="s">
        <v>85</v>
      </c>
      <c r="M5864" t="s">
        <v>130</v>
      </c>
      <c r="N5864" t="s">
        <v>87</v>
      </c>
    </row>
    <row r="5865" spans="1:14" x14ac:dyDescent="0.25">
      <c r="A5865" s="2">
        <v>1</v>
      </c>
      <c r="B5865" s="2">
        <v>2016</v>
      </c>
      <c r="C5865" t="s">
        <v>429</v>
      </c>
      <c r="D5865" t="s">
        <v>169</v>
      </c>
      <c r="E5865" s="2">
        <v>1</v>
      </c>
      <c r="F5865" s="2">
        <v>1</v>
      </c>
      <c r="G5865" t="s">
        <v>304</v>
      </c>
      <c r="H5865" t="s">
        <v>267</v>
      </c>
      <c r="I5865" t="s">
        <v>10</v>
      </c>
      <c r="J5865" t="s">
        <v>131</v>
      </c>
      <c r="K5865" s="2">
        <v>4</v>
      </c>
      <c r="L5865" t="s">
        <v>85</v>
      </c>
      <c r="M5865" t="s">
        <v>132</v>
      </c>
      <c r="N5865" t="s">
        <v>87</v>
      </c>
    </row>
    <row r="5866" spans="1:14" x14ac:dyDescent="0.25">
      <c r="A5866" s="2">
        <v>1</v>
      </c>
      <c r="B5866" s="2">
        <v>2016</v>
      </c>
      <c r="C5866" t="s">
        <v>429</v>
      </c>
      <c r="D5866" t="s">
        <v>169</v>
      </c>
      <c r="E5866" s="2">
        <v>1</v>
      </c>
      <c r="F5866" s="2">
        <v>1</v>
      </c>
      <c r="G5866" t="s">
        <v>304</v>
      </c>
      <c r="H5866" t="s">
        <v>267</v>
      </c>
      <c r="I5866" t="s">
        <v>10</v>
      </c>
      <c r="J5866" t="s">
        <v>133</v>
      </c>
      <c r="K5866" s="3"/>
      <c r="L5866" t="s">
        <v>52</v>
      </c>
      <c r="M5866" t="s">
        <v>134</v>
      </c>
    </row>
    <row r="5867" spans="1:14" x14ac:dyDescent="0.25">
      <c r="A5867" s="2">
        <v>1</v>
      </c>
      <c r="B5867" s="2">
        <v>2016</v>
      </c>
      <c r="C5867" t="s">
        <v>429</v>
      </c>
      <c r="D5867" t="s">
        <v>169</v>
      </c>
      <c r="E5867" s="2">
        <v>1</v>
      </c>
      <c r="F5867" s="2">
        <v>1</v>
      </c>
      <c r="G5867" t="s">
        <v>304</v>
      </c>
      <c r="H5867" t="s">
        <v>267</v>
      </c>
      <c r="I5867" t="s">
        <v>10</v>
      </c>
      <c r="J5867" t="s">
        <v>135</v>
      </c>
      <c r="K5867" s="3"/>
      <c r="L5867" t="s">
        <v>55</v>
      </c>
      <c r="M5867" t="s">
        <v>136</v>
      </c>
    </row>
    <row r="5868" spans="1:14" x14ac:dyDescent="0.25">
      <c r="A5868" s="2">
        <v>1</v>
      </c>
      <c r="B5868" s="2">
        <v>2016</v>
      </c>
      <c r="C5868" t="s">
        <v>429</v>
      </c>
      <c r="D5868" t="s">
        <v>169</v>
      </c>
      <c r="E5868" s="2">
        <v>1</v>
      </c>
      <c r="F5868" s="2">
        <v>1</v>
      </c>
      <c r="G5868" t="s">
        <v>304</v>
      </c>
      <c r="H5868" t="s">
        <v>267</v>
      </c>
      <c r="I5868" t="s">
        <v>10</v>
      </c>
      <c r="J5868" t="s">
        <v>137</v>
      </c>
      <c r="K5868" s="3"/>
      <c r="L5868" t="s">
        <v>55</v>
      </c>
      <c r="M5868" t="s">
        <v>138</v>
      </c>
    </row>
    <row r="5869" spans="1:14" x14ac:dyDescent="0.25">
      <c r="A5869" s="2">
        <v>1</v>
      </c>
      <c r="B5869" s="2">
        <v>2016</v>
      </c>
      <c r="C5869" t="s">
        <v>429</v>
      </c>
      <c r="D5869" t="s">
        <v>169</v>
      </c>
      <c r="E5869" s="2">
        <v>1</v>
      </c>
      <c r="F5869" s="2">
        <v>1</v>
      </c>
      <c r="G5869" t="s">
        <v>304</v>
      </c>
      <c r="H5869" t="s">
        <v>267</v>
      </c>
      <c r="I5869" t="s">
        <v>10</v>
      </c>
      <c r="J5869" t="s">
        <v>139</v>
      </c>
      <c r="K5869" s="2">
        <v>4</v>
      </c>
      <c r="L5869" t="s">
        <v>85</v>
      </c>
      <c r="M5869" t="s">
        <v>140</v>
      </c>
      <c r="N5869" t="s">
        <v>87</v>
      </c>
    </row>
    <row r="5870" spans="1:14" x14ac:dyDescent="0.25">
      <c r="A5870" s="2">
        <v>1</v>
      </c>
      <c r="B5870" s="2">
        <v>2016</v>
      </c>
      <c r="C5870" t="s">
        <v>429</v>
      </c>
      <c r="D5870" t="s">
        <v>169</v>
      </c>
      <c r="E5870" s="2">
        <v>1</v>
      </c>
      <c r="F5870" s="2">
        <v>1</v>
      </c>
      <c r="G5870" t="s">
        <v>304</v>
      </c>
      <c r="H5870" t="s">
        <v>267</v>
      </c>
      <c r="I5870" t="s">
        <v>10</v>
      </c>
      <c r="J5870" t="s">
        <v>141</v>
      </c>
      <c r="K5870" s="2">
        <v>5</v>
      </c>
      <c r="L5870" t="s">
        <v>85</v>
      </c>
      <c r="M5870" t="s">
        <v>142</v>
      </c>
      <c r="N5870" t="s">
        <v>185</v>
      </c>
    </row>
    <row r="5871" spans="1:14" x14ac:dyDescent="0.25">
      <c r="A5871" s="2">
        <v>1</v>
      </c>
      <c r="B5871" s="2">
        <v>2016</v>
      </c>
      <c r="C5871" t="s">
        <v>429</v>
      </c>
      <c r="D5871" t="s">
        <v>169</v>
      </c>
      <c r="E5871" s="2">
        <v>1</v>
      </c>
      <c r="F5871" s="2">
        <v>1</v>
      </c>
      <c r="G5871" t="s">
        <v>304</v>
      </c>
      <c r="H5871" t="s">
        <v>267</v>
      </c>
      <c r="I5871" t="s">
        <v>10</v>
      </c>
      <c r="J5871" t="s">
        <v>143</v>
      </c>
      <c r="K5871" s="2">
        <v>4</v>
      </c>
      <c r="L5871" t="s">
        <v>85</v>
      </c>
      <c r="M5871" t="s">
        <v>144</v>
      </c>
      <c r="N5871" t="s">
        <v>87</v>
      </c>
    </row>
    <row r="5872" spans="1:14" x14ac:dyDescent="0.25">
      <c r="A5872" s="2">
        <v>1</v>
      </c>
      <c r="B5872" s="2">
        <v>2016</v>
      </c>
      <c r="C5872" t="s">
        <v>429</v>
      </c>
      <c r="D5872" t="s">
        <v>169</v>
      </c>
      <c r="E5872" s="2">
        <v>1</v>
      </c>
      <c r="F5872" s="2">
        <v>1</v>
      </c>
      <c r="G5872" t="s">
        <v>304</v>
      </c>
      <c r="H5872" t="s">
        <v>267</v>
      </c>
      <c r="I5872" t="s">
        <v>10</v>
      </c>
      <c r="J5872" t="s">
        <v>145</v>
      </c>
      <c r="K5872" s="3"/>
      <c r="L5872" t="s">
        <v>55</v>
      </c>
      <c r="M5872" t="s">
        <v>146</v>
      </c>
    </row>
    <row r="5873" spans="1:14" x14ac:dyDescent="0.25">
      <c r="A5873" s="2">
        <v>1</v>
      </c>
      <c r="B5873" s="2">
        <v>2016</v>
      </c>
      <c r="C5873" t="s">
        <v>429</v>
      </c>
      <c r="D5873" t="s">
        <v>169</v>
      </c>
      <c r="E5873" s="2">
        <v>1</v>
      </c>
      <c r="F5873" s="2">
        <v>1</v>
      </c>
      <c r="G5873" t="s">
        <v>304</v>
      </c>
      <c r="H5873" t="s">
        <v>267</v>
      </c>
      <c r="I5873" t="s">
        <v>10</v>
      </c>
      <c r="J5873" t="s">
        <v>147</v>
      </c>
      <c r="K5873" s="3"/>
      <c r="L5873" t="s">
        <v>55</v>
      </c>
      <c r="M5873" t="s">
        <v>148</v>
      </c>
    </row>
    <row r="5874" spans="1:14" x14ac:dyDescent="0.25">
      <c r="A5874" s="2">
        <v>1</v>
      </c>
      <c r="B5874" s="2">
        <v>2016</v>
      </c>
      <c r="C5874" t="s">
        <v>429</v>
      </c>
      <c r="D5874" t="s">
        <v>169</v>
      </c>
      <c r="E5874" s="2">
        <v>1</v>
      </c>
      <c r="F5874" s="2">
        <v>1</v>
      </c>
      <c r="G5874" t="s">
        <v>304</v>
      </c>
      <c r="H5874" t="s">
        <v>267</v>
      </c>
      <c r="I5874" t="s">
        <v>10</v>
      </c>
      <c r="J5874" t="s">
        <v>149</v>
      </c>
      <c r="K5874" s="3"/>
      <c r="L5874" t="s">
        <v>55</v>
      </c>
      <c r="M5874" t="s">
        <v>150</v>
      </c>
    </row>
    <row r="5875" spans="1:14" x14ac:dyDescent="0.25">
      <c r="A5875" s="2">
        <v>1</v>
      </c>
      <c r="B5875" s="2">
        <v>2016</v>
      </c>
      <c r="C5875" t="s">
        <v>429</v>
      </c>
      <c r="D5875" t="s">
        <v>169</v>
      </c>
      <c r="E5875" s="2">
        <v>1</v>
      </c>
      <c r="F5875" s="2">
        <v>1</v>
      </c>
      <c r="G5875" t="s">
        <v>304</v>
      </c>
      <c r="H5875" t="s">
        <v>267</v>
      </c>
      <c r="I5875" t="s">
        <v>10</v>
      </c>
      <c r="J5875" t="s">
        <v>151</v>
      </c>
      <c r="K5875" s="3"/>
      <c r="L5875" t="s">
        <v>52</v>
      </c>
      <c r="M5875" t="s">
        <v>152</v>
      </c>
    </row>
    <row r="5876" spans="1:14" x14ac:dyDescent="0.25">
      <c r="A5876" s="2">
        <v>1</v>
      </c>
      <c r="B5876" s="2">
        <v>2016</v>
      </c>
      <c r="C5876" t="s">
        <v>429</v>
      </c>
      <c r="D5876" t="s">
        <v>169</v>
      </c>
      <c r="E5876" s="2">
        <v>1</v>
      </c>
      <c r="F5876" s="2">
        <v>1</v>
      </c>
      <c r="G5876" t="s">
        <v>304</v>
      </c>
      <c r="H5876" t="s">
        <v>267</v>
      </c>
      <c r="I5876" t="s">
        <v>10</v>
      </c>
      <c r="J5876" t="s">
        <v>153</v>
      </c>
      <c r="K5876" s="3"/>
      <c r="L5876" t="s">
        <v>75</v>
      </c>
      <c r="M5876" t="s">
        <v>154</v>
      </c>
    </row>
    <row r="5877" spans="1:14" x14ac:dyDescent="0.25">
      <c r="A5877" s="2">
        <v>1</v>
      </c>
      <c r="B5877" s="2">
        <v>2016</v>
      </c>
      <c r="C5877" t="s">
        <v>429</v>
      </c>
      <c r="D5877" t="s">
        <v>169</v>
      </c>
      <c r="E5877" s="2">
        <v>1</v>
      </c>
      <c r="F5877" s="2">
        <v>1</v>
      </c>
      <c r="G5877" t="s">
        <v>304</v>
      </c>
      <c r="H5877" t="s">
        <v>267</v>
      </c>
      <c r="I5877" t="s">
        <v>10</v>
      </c>
      <c r="J5877" t="s">
        <v>156</v>
      </c>
      <c r="K5877" s="3"/>
      <c r="L5877" t="s">
        <v>75</v>
      </c>
      <c r="M5877" t="s">
        <v>157</v>
      </c>
    </row>
    <row r="5878" spans="1:14" x14ac:dyDescent="0.25">
      <c r="A5878" s="2">
        <v>1</v>
      </c>
      <c r="B5878" s="2">
        <v>2016</v>
      </c>
      <c r="C5878" t="s">
        <v>429</v>
      </c>
      <c r="D5878" t="s">
        <v>169</v>
      </c>
      <c r="E5878" s="2">
        <v>1</v>
      </c>
      <c r="F5878" s="2">
        <v>1</v>
      </c>
      <c r="G5878" t="s">
        <v>304</v>
      </c>
      <c r="H5878" t="s">
        <v>267</v>
      </c>
      <c r="I5878" t="s">
        <v>10</v>
      </c>
      <c r="J5878" t="s">
        <v>159</v>
      </c>
      <c r="K5878" s="3"/>
      <c r="L5878" t="s">
        <v>52</v>
      </c>
      <c r="M5878" t="s">
        <v>160</v>
      </c>
    </row>
    <row r="5879" spans="1:14" x14ac:dyDescent="0.25">
      <c r="A5879" s="2">
        <v>1</v>
      </c>
      <c r="B5879" s="2">
        <v>2016</v>
      </c>
      <c r="C5879" t="s">
        <v>429</v>
      </c>
      <c r="D5879" t="s">
        <v>169</v>
      </c>
      <c r="E5879" s="2">
        <v>1</v>
      </c>
      <c r="F5879" s="2">
        <v>1</v>
      </c>
      <c r="G5879" t="s">
        <v>304</v>
      </c>
      <c r="H5879" t="s">
        <v>267</v>
      </c>
      <c r="I5879" t="s">
        <v>10</v>
      </c>
      <c r="J5879" t="s">
        <v>161</v>
      </c>
      <c r="K5879" s="3"/>
      <c r="L5879" t="s">
        <v>52</v>
      </c>
      <c r="M5879" t="s">
        <v>162</v>
      </c>
    </row>
    <row r="5880" spans="1:14" x14ac:dyDescent="0.25">
      <c r="A5880" s="2">
        <v>1</v>
      </c>
      <c r="B5880" s="2">
        <v>2016</v>
      </c>
      <c r="C5880" t="s">
        <v>429</v>
      </c>
      <c r="D5880" t="s">
        <v>169</v>
      </c>
      <c r="E5880" s="2">
        <v>1</v>
      </c>
      <c r="F5880" s="2">
        <v>1</v>
      </c>
      <c r="G5880" t="s">
        <v>304</v>
      </c>
      <c r="H5880" t="s">
        <v>267</v>
      </c>
      <c r="I5880" t="s">
        <v>10</v>
      </c>
      <c r="J5880" t="s">
        <v>163</v>
      </c>
      <c r="K5880" s="3"/>
      <c r="L5880" t="s">
        <v>52</v>
      </c>
      <c r="M5880" t="s">
        <v>164</v>
      </c>
    </row>
    <row r="5881" spans="1:14" x14ac:dyDescent="0.25">
      <c r="A5881" s="2">
        <v>1</v>
      </c>
      <c r="B5881" s="2">
        <v>2016</v>
      </c>
      <c r="C5881" t="s">
        <v>429</v>
      </c>
      <c r="D5881" t="s">
        <v>169</v>
      </c>
      <c r="E5881" s="2">
        <v>1</v>
      </c>
      <c r="F5881" s="2">
        <v>1</v>
      </c>
      <c r="G5881" t="s">
        <v>304</v>
      </c>
      <c r="H5881" t="s">
        <v>267</v>
      </c>
      <c r="I5881" t="s">
        <v>10</v>
      </c>
      <c r="J5881" t="s">
        <v>166</v>
      </c>
      <c r="K5881" s="3"/>
      <c r="L5881" t="s">
        <v>55</v>
      </c>
      <c r="M5881" t="s">
        <v>167</v>
      </c>
    </row>
    <row r="5882" spans="1:14" x14ac:dyDescent="0.25">
      <c r="A5882" s="2">
        <v>1</v>
      </c>
      <c r="B5882" s="2">
        <v>2016</v>
      </c>
      <c r="C5882" t="s">
        <v>430</v>
      </c>
      <c r="D5882" t="s">
        <v>48</v>
      </c>
      <c r="E5882" s="2">
        <v>1</v>
      </c>
      <c r="F5882" s="2">
        <v>1</v>
      </c>
      <c r="G5882" t="s">
        <v>182</v>
      </c>
      <c r="H5882" t="s">
        <v>182</v>
      </c>
      <c r="I5882" t="s">
        <v>21</v>
      </c>
      <c r="J5882" t="s">
        <v>51</v>
      </c>
      <c r="K5882" s="3"/>
      <c r="L5882" t="s">
        <v>52</v>
      </c>
      <c r="M5882" t="s">
        <v>53</v>
      </c>
    </row>
    <row r="5883" spans="1:14" x14ac:dyDescent="0.25">
      <c r="A5883" s="2">
        <v>1</v>
      </c>
      <c r="B5883" s="2">
        <v>2016</v>
      </c>
      <c r="C5883" t="s">
        <v>430</v>
      </c>
      <c r="D5883" t="s">
        <v>48</v>
      </c>
      <c r="E5883" s="2">
        <v>1</v>
      </c>
      <c r="F5883" s="2">
        <v>1</v>
      </c>
      <c r="G5883" t="s">
        <v>182</v>
      </c>
      <c r="H5883" t="s">
        <v>182</v>
      </c>
      <c r="I5883" t="s">
        <v>21</v>
      </c>
      <c r="J5883" t="s">
        <v>54</v>
      </c>
      <c r="K5883" s="2">
        <v>4</v>
      </c>
      <c r="L5883" t="s">
        <v>55</v>
      </c>
      <c r="M5883" t="s">
        <v>56</v>
      </c>
      <c r="N5883" t="s">
        <v>57</v>
      </c>
    </row>
    <row r="5884" spans="1:14" x14ac:dyDescent="0.25">
      <c r="A5884" s="2">
        <v>1</v>
      </c>
      <c r="B5884" s="2">
        <v>2016</v>
      </c>
      <c r="C5884" t="s">
        <v>430</v>
      </c>
      <c r="D5884" t="s">
        <v>48</v>
      </c>
      <c r="E5884" s="2">
        <v>1</v>
      </c>
      <c r="F5884" s="2">
        <v>1</v>
      </c>
      <c r="G5884" t="s">
        <v>182</v>
      </c>
      <c r="H5884" t="s">
        <v>182</v>
      </c>
      <c r="I5884" t="s">
        <v>21</v>
      </c>
      <c r="J5884" t="s">
        <v>58</v>
      </c>
      <c r="K5884" s="2">
        <v>4</v>
      </c>
      <c r="L5884" t="s">
        <v>55</v>
      </c>
      <c r="M5884" t="s">
        <v>59</v>
      </c>
      <c r="N5884" t="s">
        <v>57</v>
      </c>
    </row>
    <row r="5885" spans="1:14" x14ac:dyDescent="0.25">
      <c r="A5885" s="2">
        <v>1</v>
      </c>
      <c r="B5885" s="2">
        <v>2016</v>
      </c>
      <c r="C5885" t="s">
        <v>430</v>
      </c>
      <c r="D5885" t="s">
        <v>48</v>
      </c>
      <c r="E5885" s="2">
        <v>1</v>
      </c>
      <c r="F5885" s="2">
        <v>1</v>
      </c>
      <c r="G5885" t="s">
        <v>182</v>
      </c>
      <c r="H5885" t="s">
        <v>182</v>
      </c>
      <c r="I5885" t="s">
        <v>21</v>
      </c>
      <c r="J5885" t="s">
        <v>60</v>
      </c>
      <c r="K5885" s="2">
        <v>2</v>
      </c>
      <c r="L5885" t="s">
        <v>61</v>
      </c>
      <c r="M5885" t="s">
        <v>62</v>
      </c>
      <c r="N5885" t="s">
        <v>63</v>
      </c>
    </row>
    <row r="5886" spans="1:14" x14ac:dyDescent="0.25">
      <c r="A5886" s="2">
        <v>1</v>
      </c>
      <c r="B5886" s="2">
        <v>2016</v>
      </c>
      <c r="C5886" t="s">
        <v>430</v>
      </c>
      <c r="D5886" t="s">
        <v>48</v>
      </c>
      <c r="E5886" s="2">
        <v>1</v>
      </c>
      <c r="F5886" s="2">
        <v>1</v>
      </c>
      <c r="G5886" t="s">
        <v>182</v>
      </c>
      <c r="H5886" t="s">
        <v>182</v>
      </c>
      <c r="I5886" t="s">
        <v>21</v>
      </c>
      <c r="J5886" t="s">
        <v>64</v>
      </c>
      <c r="K5886" s="2">
        <v>3</v>
      </c>
      <c r="L5886" t="s">
        <v>65</v>
      </c>
      <c r="M5886" t="s">
        <v>66</v>
      </c>
      <c r="N5886" t="s">
        <v>67</v>
      </c>
    </row>
    <row r="5887" spans="1:14" x14ac:dyDescent="0.25">
      <c r="A5887" s="2">
        <v>1</v>
      </c>
      <c r="B5887" s="2">
        <v>2016</v>
      </c>
      <c r="C5887" t="s">
        <v>430</v>
      </c>
      <c r="D5887" t="s">
        <v>48</v>
      </c>
      <c r="E5887" s="2">
        <v>1</v>
      </c>
      <c r="F5887" s="2">
        <v>1</v>
      </c>
      <c r="G5887" t="s">
        <v>182</v>
      </c>
      <c r="H5887" t="s">
        <v>182</v>
      </c>
      <c r="I5887" t="s">
        <v>21</v>
      </c>
      <c r="J5887" t="s">
        <v>68</v>
      </c>
      <c r="K5887" s="2">
        <v>3</v>
      </c>
      <c r="L5887" t="s">
        <v>65</v>
      </c>
      <c r="M5887" t="s">
        <v>69</v>
      </c>
      <c r="N5887" t="s">
        <v>67</v>
      </c>
    </row>
    <row r="5888" spans="1:14" x14ac:dyDescent="0.25">
      <c r="A5888" s="2">
        <v>1</v>
      </c>
      <c r="B5888" s="2">
        <v>2016</v>
      </c>
      <c r="C5888" t="s">
        <v>430</v>
      </c>
      <c r="D5888" t="s">
        <v>48</v>
      </c>
      <c r="E5888" s="2">
        <v>1</v>
      </c>
      <c r="F5888" s="2">
        <v>1</v>
      </c>
      <c r="G5888" t="s">
        <v>182</v>
      </c>
      <c r="H5888" t="s">
        <v>182</v>
      </c>
      <c r="I5888" t="s">
        <v>21</v>
      </c>
      <c r="J5888" t="s">
        <v>70</v>
      </c>
      <c r="K5888" s="2">
        <v>3</v>
      </c>
      <c r="L5888" t="s">
        <v>65</v>
      </c>
      <c r="M5888" t="s">
        <v>71</v>
      </c>
      <c r="N5888" t="s">
        <v>67</v>
      </c>
    </row>
    <row r="5889" spans="1:14" x14ac:dyDescent="0.25">
      <c r="A5889" s="2">
        <v>1</v>
      </c>
      <c r="B5889" s="2">
        <v>2016</v>
      </c>
      <c r="C5889" t="s">
        <v>430</v>
      </c>
      <c r="D5889" t="s">
        <v>48</v>
      </c>
      <c r="E5889" s="2">
        <v>1</v>
      </c>
      <c r="F5889" s="2">
        <v>1</v>
      </c>
      <c r="G5889" t="s">
        <v>182</v>
      </c>
      <c r="H5889" t="s">
        <v>182</v>
      </c>
      <c r="I5889" t="s">
        <v>21</v>
      </c>
      <c r="J5889" t="s">
        <v>72</v>
      </c>
      <c r="K5889" s="3"/>
      <c r="L5889" t="s">
        <v>52</v>
      </c>
      <c r="M5889" t="s">
        <v>73</v>
      </c>
    </row>
    <row r="5890" spans="1:14" x14ac:dyDescent="0.25">
      <c r="A5890" s="2">
        <v>1</v>
      </c>
      <c r="B5890" s="2">
        <v>2016</v>
      </c>
      <c r="C5890" t="s">
        <v>430</v>
      </c>
      <c r="D5890" t="s">
        <v>48</v>
      </c>
      <c r="E5890" s="2">
        <v>1</v>
      </c>
      <c r="F5890" s="2">
        <v>1</v>
      </c>
      <c r="G5890" t="s">
        <v>182</v>
      </c>
      <c r="H5890" t="s">
        <v>182</v>
      </c>
      <c r="I5890" t="s">
        <v>21</v>
      </c>
      <c r="J5890" t="s">
        <v>74</v>
      </c>
      <c r="K5890" s="2">
        <v>2</v>
      </c>
      <c r="L5890" t="s">
        <v>75</v>
      </c>
      <c r="M5890" t="s">
        <v>76</v>
      </c>
      <c r="N5890" t="s">
        <v>207</v>
      </c>
    </row>
    <row r="5891" spans="1:14" x14ac:dyDescent="0.25">
      <c r="A5891" s="2">
        <v>1</v>
      </c>
      <c r="B5891" s="2">
        <v>2016</v>
      </c>
      <c r="C5891" t="s">
        <v>430</v>
      </c>
      <c r="D5891" t="s">
        <v>48</v>
      </c>
      <c r="E5891" s="2">
        <v>1</v>
      </c>
      <c r="F5891" s="2">
        <v>1</v>
      </c>
      <c r="G5891" t="s">
        <v>182</v>
      </c>
      <c r="H5891" t="s">
        <v>182</v>
      </c>
      <c r="I5891" t="s">
        <v>21</v>
      </c>
      <c r="J5891" t="s">
        <v>78</v>
      </c>
      <c r="K5891" s="2">
        <v>7</v>
      </c>
      <c r="L5891" t="s">
        <v>75</v>
      </c>
      <c r="M5891" t="s">
        <v>79</v>
      </c>
      <c r="N5891" t="s">
        <v>212</v>
      </c>
    </row>
    <row r="5892" spans="1:14" x14ac:dyDescent="0.25">
      <c r="A5892" s="2">
        <v>1</v>
      </c>
      <c r="B5892" s="2">
        <v>2016</v>
      </c>
      <c r="C5892" t="s">
        <v>430</v>
      </c>
      <c r="D5892" t="s">
        <v>48</v>
      </c>
      <c r="E5892" s="2">
        <v>1</v>
      </c>
      <c r="F5892" s="2">
        <v>1</v>
      </c>
      <c r="G5892" t="s">
        <v>182</v>
      </c>
      <c r="H5892" t="s">
        <v>182</v>
      </c>
      <c r="I5892" t="s">
        <v>21</v>
      </c>
      <c r="J5892" t="s">
        <v>81</v>
      </c>
      <c r="K5892" s="2">
        <v>6</v>
      </c>
      <c r="L5892" t="s">
        <v>75</v>
      </c>
      <c r="M5892" t="s">
        <v>82</v>
      </c>
      <c r="N5892" t="s">
        <v>294</v>
      </c>
    </row>
    <row r="5893" spans="1:14" x14ac:dyDescent="0.25">
      <c r="A5893" s="2">
        <v>1</v>
      </c>
      <c r="B5893" s="2">
        <v>2016</v>
      </c>
      <c r="C5893" t="s">
        <v>430</v>
      </c>
      <c r="D5893" t="s">
        <v>48</v>
      </c>
      <c r="E5893" s="2">
        <v>1</v>
      </c>
      <c r="F5893" s="2">
        <v>1</v>
      </c>
      <c r="G5893" t="s">
        <v>182</v>
      </c>
      <c r="H5893" t="s">
        <v>182</v>
      </c>
      <c r="I5893" t="s">
        <v>21</v>
      </c>
      <c r="J5893" t="s">
        <v>84</v>
      </c>
      <c r="K5893" s="2">
        <v>4</v>
      </c>
      <c r="L5893" t="s">
        <v>85</v>
      </c>
      <c r="M5893" t="s">
        <v>86</v>
      </c>
      <c r="N5893" t="s">
        <v>87</v>
      </c>
    </row>
    <row r="5894" spans="1:14" x14ac:dyDescent="0.25">
      <c r="A5894" s="2">
        <v>1</v>
      </c>
      <c r="B5894" s="2">
        <v>2016</v>
      </c>
      <c r="C5894" t="s">
        <v>430</v>
      </c>
      <c r="D5894" t="s">
        <v>48</v>
      </c>
      <c r="E5894" s="2">
        <v>1</v>
      </c>
      <c r="F5894" s="2">
        <v>1</v>
      </c>
      <c r="G5894" t="s">
        <v>182</v>
      </c>
      <c r="H5894" t="s">
        <v>182</v>
      </c>
      <c r="I5894" t="s">
        <v>21</v>
      </c>
      <c r="J5894" t="s">
        <v>88</v>
      </c>
      <c r="K5894" s="2">
        <v>4</v>
      </c>
      <c r="L5894" t="s">
        <v>85</v>
      </c>
      <c r="M5894" t="s">
        <v>89</v>
      </c>
      <c r="N5894" t="s">
        <v>87</v>
      </c>
    </row>
    <row r="5895" spans="1:14" x14ac:dyDescent="0.25">
      <c r="A5895" s="2">
        <v>1</v>
      </c>
      <c r="B5895" s="2">
        <v>2016</v>
      </c>
      <c r="C5895" t="s">
        <v>430</v>
      </c>
      <c r="D5895" t="s">
        <v>48</v>
      </c>
      <c r="E5895" s="2">
        <v>1</v>
      </c>
      <c r="F5895" s="2">
        <v>1</v>
      </c>
      <c r="G5895" t="s">
        <v>182</v>
      </c>
      <c r="H5895" t="s">
        <v>182</v>
      </c>
      <c r="I5895" t="s">
        <v>21</v>
      </c>
      <c r="J5895" t="s">
        <v>90</v>
      </c>
      <c r="K5895" s="2">
        <v>4</v>
      </c>
      <c r="L5895" t="s">
        <v>75</v>
      </c>
      <c r="M5895" t="s">
        <v>91</v>
      </c>
      <c r="N5895" t="s">
        <v>92</v>
      </c>
    </row>
    <row r="5896" spans="1:14" x14ac:dyDescent="0.25">
      <c r="A5896" s="2">
        <v>1</v>
      </c>
      <c r="B5896" s="2">
        <v>2016</v>
      </c>
      <c r="C5896" t="s">
        <v>430</v>
      </c>
      <c r="D5896" t="s">
        <v>48</v>
      </c>
      <c r="E5896" s="2">
        <v>1</v>
      </c>
      <c r="F5896" s="2">
        <v>1</v>
      </c>
      <c r="G5896" t="s">
        <v>182</v>
      </c>
      <c r="H5896" t="s">
        <v>182</v>
      </c>
      <c r="I5896" t="s">
        <v>21</v>
      </c>
      <c r="J5896" t="s">
        <v>93</v>
      </c>
      <c r="K5896" s="2">
        <v>4</v>
      </c>
      <c r="L5896" t="s">
        <v>75</v>
      </c>
      <c r="M5896" t="s">
        <v>94</v>
      </c>
      <c r="N5896" t="s">
        <v>92</v>
      </c>
    </row>
    <row r="5897" spans="1:14" x14ac:dyDescent="0.25">
      <c r="A5897" s="2">
        <v>1</v>
      </c>
      <c r="B5897" s="2">
        <v>2016</v>
      </c>
      <c r="C5897" t="s">
        <v>430</v>
      </c>
      <c r="D5897" t="s">
        <v>48</v>
      </c>
      <c r="E5897" s="2">
        <v>1</v>
      </c>
      <c r="F5897" s="2">
        <v>1</v>
      </c>
      <c r="G5897" t="s">
        <v>182</v>
      </c>
      <c r="H5897" t="s">
        <v>182</v>
      </c>
      <c r="I5897" t="s">
        <v>21</v>
      </c>
      <c r="J5897" t="s">
        <v>96</v>
      </c>
      <c r="K5897" s="2">
        <v>4</v>
      </c>
      <c r="L5897" t="s">
        <v>75</v>
      </c>
      <c r="M5897" t="s">
        <v>97</v>
      </c>
      <c r="N5897" t="s">
        <v>92</v>
      </c>
    </row>
    <row r="5898" spans="1:14" x14ac:dyDescent="0.25">
      <c r="A5898" s="2">
        <v>1</v>
      </c>
      <c r="B5898" s="2">
        <v>2016</v>
      </c>
      <c r="C5898" t="s">
        <v>430</v>
      </c>
      <c r="D5898" t="s">
        <v>48</v>
      </c>
      <c r="E5898" s="2">
        <v>1</v>
      </c>
      <c r="F5898" s="2">
        <v>1</v>
      </c>
      <c r="G5898" t="s">
        <v>182</v>
      </c>
      <c r="H5898" t="s">
        <v>182</v>
      </c>
      <c r="I5898" t="s">
        <v>21</v>
      </c>
      <c r="J5898" t="s">
        <v>98</v>
      </c>
      <c r="K5898" s="2">
        <v>4</v>
      </c>
      <c r="L5898" t="s">
        <v>85</v>
      </c>
      <c r="M5898" t="s">
        <v>99</v>
      </c>
      <c r="N5898" t="s">
        <v>87</v>
      </c>
    </row>
    <row r="5899" spans="1:14" x14ac:dyDescent="0.25">
      <c r="A5899" s="2">
        <v>1</v>
      </c>
      <c r="B5899" s="2">
        <v>2016</v>
      </c>
      <c r="C5899" t="s">
        <v>430</v>
      </c>
      <c r="D5899" t="s">
        <v>48</v>
      </c>
      <c r="E5899" s="2">
        <v>1</v>
      </c>
      <c r="F5899" s="2">
        <v>1</v>
      </c>
      <c r="G5899" t="s">
        <v>182</v>
      </c>
      <c r="H5899" t="s">
        <v>182</v>
      </c>
      <c r="I5899" t="s">
        <v>21</v>
      </c>
      <c r="J5899" t="s">
        <v>100</v>
      </c>
      <c r="K5899" s="3"/>
      <c r="L5899" t="s">
        <v>61</v>
      </c>
      <c r="M5899" t="s">
        <v>101</v>
      </c>
    </row>
    <row r="5900" spans="1:14" x14ac:dyDescent="0.25">
      <c r="A5900" s="2">
        <v>1</v>
      </c>
      <c r="B5900" s="2">
        <v>2016</v>
      </c>
      <c r="C5900" t="s">
        <v>430</v>
      </c>
      <c r="D5900" t="s">
        <v>48</v>
      </c>
      <c r="E5900" s="2">
        <v>1</v>
      </c>
      <c r="F5900" s="2">
        <v>1</v>
      </c>
      <c r="G5900" t="s">
        <v>182</v>
      </c>
      <c r="H5900" t="s">
        <v>182</v>
      </c>
      <c r="I5900" t="s">
        <v>21</v>
      </c>
      <c r="J5900" t="s">
        <v>102</v>
      </c>
      <c r="K5900" s="3"/>
      <c r="L5900" t="s">
        <v>61</v>
      </c>
      <c r="M5900" t="s">
        <v>103</v>
      </c>
    </row>
    <row r="5901" spans="1:14" x14ac:dyDescent="0.25">
      <c r="A5901" s="2">
        <v>1</v>
      </c>
      <c r="B5901" s="2">
        <v>2016</v>
      </c>
      <c r="C5901" t="s">
        <v>430</v>
      </c>
      <c r="D5901" t="s">
        <v>48</v>
      </c>
      <c r="E5901" s="2">
        <v>1</v>
      </c>
      <c r="F5901" s="2">
        <v>1</v>
      </c>
      <c r="G5901" t="s">
        <v>182</v>
      </c>
      <c r="H5901" t="s">
        <v>182</v>
      </c>
      <c r="I5901" t="s">
        <v>21</v>
      </c>
      <c r="J5901" t="s">
        <v>104</v>
      </c>
      <c r="K5901" s="3"/>
      <c r="L5901" t="s">
        <v>61</v>
      </c>
      <c r="M5901" t="s">
        <v>105</v>
      </c>
    </row>
    <row r="5902" spans="1:14" x14ac:dyDescent="0.25">
      <c r="A5902" s="2">
        <v>1</v>
      </c>
      <c r="B5902" s="2">
        <v>2016</v>
      </c>
      <c r="C5902" t="s">
        <v>430</v>
      </c>
      <c r="D5902" t="s">
        <v>48</v>
      </c>
      <c r="E5902" s="2">
        <v>1</v>
      </c>
      <c r="F5902" s="2">
        <v>1</v>
      </c>
      <c r="G5902" t="s">
        <v>182</v>
      </c>
      <c r="H5902" t="s">
        <v>182</v>
      </c>
      <c r="I5902" t="s">
        <v>21</v>
      </c>
      <c r="J5902" t="s">
        <v>106</v>
      </c>
      <c r="K5902" s="3"/>
      <c r="L5902" t="s">
        <v>61</v>
      </c>
      <c r="M5902" t="s">
        <v>107</v>
      </c>
    </row>
    <row r="5903" spans="1:14" x14ac:dyDescent="0.25">
      <c r="A5903" s="2">
        <v>1</v>
      </c>
      <c r="B5903" s="2">
        <v>2016</v>
      </c>
      <c r="C5903" t="s">
        <v>430</v>
      </c>
      <c r="D5903" t="s">
        <v>48</v>
      </c>
      <c r="E5903" s="2">
        <v>1</v>
      </c>
      <c r="F5903" s="2">
        <v>1</v>
      </c>
      <c r="G5903" t="s">
        <v>182</v>
      </c>
      <c r="H5903" t="s">
        <v>182</v>
      </c>
      <c r="I5903" t="s">
        <v>21</v>
      </c>
      <c r="J5903" t="s">
        <v>108</v>
      </c>
      <c r="K5903" s="3"/>
      <c r="L5903" t="s">
        <v>61</v>
      </c>
      <c r="M5903" t="s">
        <v>109</v>
      </c>
    </row>
    <row r="5904" spans="1:14" x14ac:dyDescent="0.25">
      <c r="A5904" s="2">
        <v>1</v>
      </c>
      <c r="B5904" s="2">
        <v>2016</v>
      </c>
      <c r="C5904" t="s">
        <v>430</v>
      </c>
      <c r="D5904" t="s">
        <v>48</v>
      </c>
      <c r="E5904" s="2">
        <v>1</v>
      </c>
      <c r="F5904" s="2">
        <v>1</v>
      </c>
      <c r="G5904" t="s">
        <v>182</v>
      </c>
      <c r="H5904" t="s">
        <v>182</v>
      </c>
      <c r="I5904" t="s">
        <v>21</v>
      </c>
      <c r="J5904" t="s">
        <v>110</v>
      </c>
      <c r="K5904" s="3"/>
      <c r="L5904" t="s">
        <v>61</v>
      </c>
      <c r="M5904" t="s">
        <v>111</v>
      </c>
    </row>
    <row r="5905" spans="1:14" x14ac:dyDescent="0.25">
      <c r="A5905" s="2">
        <v>1</v>
      </c>
      <c r="B5905" s="2">
        <v>2016</v>
      </c>
      <c r="C5905" t="s">
        <v>430</v>
      </c>
      <c r="D5905" t="s">
        <v>48</v>
      </c>
      <c r="E5905" s="2">
        <v>1</v>
      </c>
      <c r="F5905" s="2">
        <v>1</v>
      </c>
      <c r="G5905" t="s">
        <v>182</v>
      </c>
      <c r="H5905" t="s">
        <v>182</v>
      </c>
      <c r="I5905" t="s">
        <v>21</v>
      </c>
      <c r="J5905" t="s">
        <v>112</v>
      </c>
      <c r="K5905" s="3"/>
      <c r="L5905" t="s">
        <v>61</v>
      </c>
      <c r="M5905" t="s">
        <v>113</v>
      </c>
    </row>
    <row r="5906" spans="1:14" x14ac:dyDescent="0.25">
      <c r="A5906" s="2">
        <v>1</v>
      </c>
      <c r="B5906" s="2">
        <v>2016</v>
      </c>
      <c r="C5906" t="s">
        <v>430</v>
      </c>
      <c r="D5906" t="s">
        <v>48</v>
      </c>
      <c r="E5906" s="2">
        <v>1</v>
      </c>
      <c r="F5906" s="2">
        <v>1</v>
      </c>
      <c r="G5906" t="s">
        <v>182</v>
      </c>
      <c r="H5906" t="s">
        <v>182</v>
      </c>
      <c r="I5906" t="s">
        <v>21</v>
      </c>
      <c r="J5906" t="s">
        <v>114</v>
      </c>
      <c r="K5906" s="3"/>
      <c r="L5906" t="s">
        <v>61</v>
      </c>
      <c r="M5906" t="s">
        <v>115</v>
      </c>
    </row>
    <row r="5907" spans="1:14" x14ac:dyDescent="0.25">
      <c r="A5907" s="2">
        <v>1</v>
      </c>
      <c r="B5907" s="2">
        <v>2016</v>
      </c>
      <c r="C5907" t="s">
        <v>430</v>
      </c>
      <c r="D5907" t="s">
        <v>48</v>
      </c>
      <c r="E5907" s="2">
        <v>1</v>
      </c>
      <c r="F5907" s="2">
        <v>1</v>
      </c>
      <c r="G5907" t="s">
        <v>182</v>
      </c>
      <c r="H5907" t="s">
        <v>182</v>
      </c>
      <c r="I5907" t="s">
        <v>21</v>
      </c>
      <c r="J5907" t="s">
        <v>116</v>
      </c>
      <c r="K5907" s="2">
        <v>3</v>
      </c>
      <c r="L5907" t="s">
        <v>65</v>
      </c>
      <c r="M5907" t="s">
        <v>117</v>
      </c>
      <c r="N5907" t="s">
        <v>67</v>
      </c>
    </row>
    <row r="5908" spans="1:14" x14ac:dyDescent="0.25">
      <c r="A5908" s="2">
        <v>1</v>
      </c>
      <c r="B5908" s="2">
        <v>2016</v>
      </c>
      <c r="C5908" t="s">
        <v>430</v>
      </c>
      <c r="D5908" t="s">
        <v>48</v>
      </c>
      <c r="E5908" s="2">
        <v>1</v>
      </c>
      <c r="F5908" s="2">
        <v>1</v>
      </c>
      <c r="G5908" t="s">
        <v>182</v>
      </c>
      <c r="H5908" t="s">
        <v>182</v>
      </c>
      <c r="I5908" t="s">
        <v>21</v>
      </c>
      <c r="J5908" t="s">
        <v>118</v>
      </c>
      <c r="K5908" s="2">
        <v>3</v>
      </c>
      <c r="L5908" t="s">
        <v>55</v>
      </c>
      <c r="M5908" t="s">
        <v>119</v>
      </c>
      <c r="N5908" t="s">
        <v>178</v>
      </c>
    </row>
    <row r="5909" spans="1:14" x14ac:dyDescent="0.25">
      <c r="A5909" s="2">
        <v>1</v>
      </c>
      <c r="B5909" s="2">
        <v>2016</v>
      </c>
      <c r="C5909" t="s">
        <v>430</v>
      </c>
      <c r="D5909" t="s">
        <v>48</v>
      </c>
      <c r="E5909" s="2">
        <v>1</v>
      </c>
      <c r="F5909" s="2">
        <v>1</v>
      </c>
      <c r="G5909" t="s">
        <v>182</v>
      </c>
      <c r="H5909" t="s">
        <v>182</v>
      </c>
      <c r="I5909" t="s">
        <v>21</v>
      </c>
      <c r="J5909" t="s">
        <v>120</v>
      </c>
      <c r="K5909" s="2">
        <v>3</v>
      </c>
      <c r="L5909" t="s">
        <v>65</v>
      </c>
      <c r="M5909" t="s">
        <v>121</v>
      </c>
      <c r="N5909" t="s">
        <v>67</v>
      </c>
    </row>
    <row r="5910" spans="1:14" x14ac:dyDescent="0.25">
      <c r="A5910" s="2">
        <v>1</v>
      </c>
      <c r="B5910" s="2">
        <v>2016</v>
      </c>
      <c r="C5910" t="s">
        <v>430</v>
      </c>
      <c r="D5910" t="s">
        <v>48</v>
      </c>
      <c r="E5910" s="2">
        <v>1</v>
      </c>
      <c r="F5910" s="2">
        <v>1</v>
      </c>
      <c r="G5910" t="s">
        <v>182</v>
      </c>
      <c r="H5910" t="s">
        <v>182</v>
      </c>
      <c r="I5910" t="s">
        <v>21</v>
      </c>
      <c r="J5910" t="s">
        <v>122</v>
      </c>
      <c r="K5910" s="2">
        <v>4</v>
      </c>
      <c r="L5910" t="s">
        <v>85</v>
      </c>
      <c r="M5910" t="s">
        <v>123</v>
      </c>
      <c r="N5910" t="s">
        <v>87</v>
      </c>
    </row>
    <row r="5911" spans="1:14" x14ac:dyDescent="0.25">
      <c r="A5911" s="2">
        <v>1</v>
      </c>
      <c r="B5911" s="2">
        <v>2016</v>
      </c>
      <c r="C5911" t="s">
        <v>430</v>
      </c>
      <c r="D5911" t="s">
        <v>48</v>
      </c>
      <c r="E5911" s="2">
        <v>1</v>
      </c>
      <c r="F5911" s="2">
        <v>1</v>
      </c>
      <c r="G5911" t="s">
        <v>182</v>
      </c>
      <c r="H5911" t="s">
        <v>182</v>
      </c>
      <c r="I5911" t="s">
        <v>21</v>
      </c>
      <c r="J5911" t="s">
        <v>124</v>
      </c>
      <c r="K5911" s="2">
        <v>4</v>
      </c>
      <c r="L5911" t="s">
        <v>85</v>
      </c>
      <c r="M5911" t="s">
        <v>125</v>
      </c>
      <c r="N5911" t="s">
        <v>87</v>
      </c>
    </row>
    <row r="5912" spans="1:14" x14ac:dyDescent="0.25">
      <c r="A5912" s="2">
        <v>1</v>
      </c>
      <c r="B5912" s="2">
        <v>2016</v>
      </c>
      <c r="C5912" t="s">
        <v>430</v>
      </c>
      <c r="D5912" t="s">
        <v>48</v>
      </c>
      <c r="E5912" s="2">
        <v>1</v>
      </c>
      <c r="F5912" s="2">
        <v>1</v>
      </c>
      <c r="G5912" t="s">
        <v>182</v>
      </c>
      <c r="H5912" t="s">
        <v>182</v>
      </c>
      <c r="I5912" t="s">
        <v>21</v>
      </c>
      <c r="J5912" t="s">
        <v>127</v>
      </c>
      <c r="K5912" s="2">
        <v>4</v>
      </c>
      <c r="L5912" t="s">
        <v>85</v>
      </c>
      <c r="M5912" t="s">
        <v>128</v>
      </c>
      <c r="N5912" t="s">
        <v>87</v>
      </c>
    </row>
    <row r="5913" spans="1:14" x14ac:dyDescent="0.25">
      <c r="A5913" s="2">
        <v>1</v>
      </c>
      <c r="B5913" s="2">
        <v>2016</v>
      </c>
      <c r="C5913" t="s">
        <v>430</v>
      </c>
      <c r="D5913" t="s">
        <v>48</v>
      </c>
      <c r="E5913" s="2">
        <v>1</v>
      </c>
      <c r="F5913" s="2">
        <v>1</v>
      </c>
      <c r="G5913" t="s">
        <v>182</v>
      </c>
      <c r="H5913" t="s">
        <v>182</v>
      </c>
      <c r="I5913" t="s">
        <v>21</v>
      </c>
      <c r="J5913" t="s">
        <v>129</v>
      </c>
      <c r="K5913" s="2">
        <v>4</v>
      </c>
      <c r="L5913" t="s">
        <v>85</v>
      </c>
      <c r="M5913" t="s">
        <v>130</v>
      </c>
      <c r="N5913" t="s">
        <v>87</v>
      </c>
    </row>
    <row r="5914" spans="1:14" x14ac:dyDescent="0.25">
      <c r="A5914" s="2">
        <v>1</v>
      </c>
      <c r="B5914" s="2">
        <v>2016</v>
      </c>
      <c r="C5914" t="s">
        <v>430</v>
      </c>
      <c r="D5914" t="s">
        <v>48</v>
      </c>
      <c r="E5914" s="2">
        <v>1</v>
      </c>
      <c r="F5914" s="2">
        <v>1</v>
      </c>
      <c r="G5914" t="s">
        <v>182</v>
      </c>
      <c r="H5914" t="s">
        <v>182</v>
      </c>
      <c r="I5914" t="s">
        <v>21</v>
      </c>
      <c r="J5914" t="s">
        <v>131</v>
      </c>
      <c r="K5914" s="2">
        <v>4</v>
      </c>
      <c r="L5914" t="s">
        <v>85</v>
      </c>
      <c r="M5914" t="s">
        <v>132</v>
      </c>
      <c r="N5914" t="s">
        <v>87</v>
      </c>
    </row>
    <row r="5915" spans="1:14" x14ac:dyDescent="0.25">
      <c r="A5915" s="2">
        <v>1</v>
      </c>
      <c r="B5915" s="2">
        <v>2016</v>
      </c>
      <c r="C5915" t="s">
        <v>430</v>
      </c>
      <c r="D5915" t="s">
        <v>48</v>
      </c>
      <c r="E5915" s="2">
        <v>1</v>
      </c>
      <c r="F5915" s="2">
        <v>1</v>
      </c>
      <c r="G5915" t="s">
        <v>182</v>
      </c>
      <c r="H5915" t="s">
        <v>182</v>
      </c>
      <c r="I5915" t="s">
        <v>21</v>
      </c>
      <c r="J5915" t="s">
        <v>133</v>
      </c>
      <c r="K5915" s="2">
        <v>2</v>
      </c>
      <c r="L5915" t="s">
        <v>52</v>
      </c>
      <c r="M5915" t="s">
        <v>134</v>
      </c>
      <c r="N5915" t="s">
        <v>63</v>
      </c>
    </row>
    <row r="5916" spans="1:14" x14ac:dyDescent="0.25">
      <c r="A5916" s="2">
        <v>1</v>
      </c>
      <c r="B5916" s="2">
        <v>2016</v>
      </c>
      <c r="C5916" t="s">
        <v>430</v>
      </c>
      <c r="D5916" t="s">
        <v>48</v>
      </c>
      <c r="E5916" s="2">
        <v>1</v>
      </c>
      <c r="F5916" s="2">
        <v>1</v>
      </c>
      <c r="G5916" t="s">
        <v>182</v>
      </c>
      <c r="H5916" t="s">
        <v>182</v>
      </c>
      <c r="I5916" t="s">
        <v>21</v>
      </c>
      <c r="J5916" t="s">
        <v>135</v>
      </c>
      <c r="K5916" s="2">
        <v>4</v>
      </c>
      <c r="L5916" t="s">
        <v>55</v>
      </c>
      <c r="M5916" t="s">
        <v>136</v>
      </c>
      <c r="N5916" t="s">
        <v>57</v>
      </c>
    </row>
    <row r="5917" spans="1:14" x14ac:dyDescent="0.25">
      <c r="A5917" s="2">
        <v>1</v>
      </c>
      <c r="B5917" s="2">
        <v>2016</v>
      </c>
      <c r="C5917" t="s">
        <v>430</v>
      </c>
      <c r="D5917" t="s">
        <v>48</v>
      </c>
      <c r="E5917" s="2">
        <v>1</v>
      </c>
      <c r="F5917" s="2">
        <v>1</v>
      </c>
      <c r="G5917" t="s">
        <v>182</v>
      </c>
      <c r="H5917" t="s">
        <v>182</v>
      </c>
      <c r="I5917" t="s">
        <v>21</v>
      </c>
      <c r="J5917" t="s">
        <v>137</v>
      </c>
      <c r="K5917" s="2">
        <v>4</v>
      </c>
      <c r="L5917" t="s">
        <v>55</v>
      </c>
      <c r="M5917" t="s">
        <v>138</v>
      </c>
      <c r="N5917" t="s">
        <v>57</v>
      </c>
    </row>
    <row r="5918" spans="1:14" x14ac:dyDescent="0.25">
      <c r="A5918" s="2">
        <v>1</v>
      </c>
      <c r="B5918" s="2">
        <v>2016</v>
      </c>
      <c r="C5918" t="s">
        <v>430</v>
      </c>
      <c r="D5918" t="s">
        <v>48</v>
      </c>
      <c r="E5918" s="2">
        <v>1</v>
      </c>
      <c r="F5918" s="2">
        <v>1</v>
      </c>
      <c r="G5918" t="s">
        <v>182</v>
      </c>
      <c r="H5918" t="s">
        <v>182</v>
      </c>
      <c r="I5918" t="s">
        <v>21</v>
      </c>
      <c r="J5918" t="s">
        <v>139</v>
      </c>
      <c r="K5918" s="2">
        <v>4</v>
      </c>
      <c r="L5918" t="s">
        <v>85</v>
      </c>
      <c r="M5918" t="s">
        <v>140</v>
      </c>
      <c r="N5918" t="s">
        <v>87</v>
      </c>
    </row>
    <row r="5919" spans="1:14" x14ac:dyDescent="0.25">
      <c r="A5919" s="2">
        <v>1</v>
      </c>
      <c r="B5919" s="2">
        <v>2016</v>
      </c>
      <c r="C5919" t="s">
        <v>430</v>
      </c>
      <c r="D5919" t="s">
        <v>48</v>
      </c>
      <c r="E5919" s="2">
        <v>1</v>
      </c>
      <c r="F5919" s="2">
        <v>1</v>
      </c>
      <c r="G5919" t="s">
        <v>182</v>
      </c>
      <c r="H5919" t="s">
        <v>182</v>
      </c>
      <c r="I5919" t="s">
        <v>21</v>
      </c>
      <c r="J5919" t="s">
        <v>141</v>
      </c>
      <c r="K5919" s="2">
        <v>4</v>
      </c>
      <c r="L5919" t="s">
        <v>85</v>
      </c>
      <c r="M5919" t="s">
        <v>142</v>
      </c>
      <c r="N5919" t="s">
        <v>87</v>
      </c>
    </row>
    <row r="5920" spans="1:14" x14ac:dyDescent="0.25">
      <c r="A5920" s="2">
        <v>1</v>
      </c>
      <c r="B5920" s="2">
        <v>2016</v>
      </c>
      <c r="C5920" t="s">
        <v>430</v>
      </c>
      <c r="D5920" t="s">
        <v>48</v>
      </c>
      <c r="E5920" s="2">
        <v>1</v>
      </c>
      <c r="F5920" s="2">
        <v>1</v>
      </c>
      <c r="G5920" t="s">
        <v>182</v>
      </c>
      <c r="H5920" t="s">
        <v>182</v>
      </c>
      <c r="I5920" t="s">
        <v>21</v>
      </c>
      <c r="J5920" t="s">
        <v>143</v>
      </c>
      <c r="K5920" s="2">
        <v>4</v>
      </c>
      <c r="L5920" t="s">
        <v>85</v>
      </c>
      <c r="M5920" t="s">
        <v>144</v>
      </c>
      <c r="N5920" t="s">
        <v>87</v>
      </c>
    </row>
    <row r="5921" spans="1:14" x14ac:dyDescent="0.25">
      <c r="A5921" s="2">
        <v>1</v>
      </c>
      <c r="B5921" s="2">
        <v>2016</v>
      </c>
      <c r="C5921" t="s">
        <v>430</v>
      </c>
      <c r="D5921" t="s">
        <v>48</v>
      </c>
      <c r="E5921" s="2">
        <v>1</v>
      </c>
      <c r="F5921" s="2">
        <v>1</v>
      </c>
      <c r="G5921" t="s">
        <v>182</v>
      </c>
      <c r="H5921" t="s">
        <v>182</v>
      </c>
      <c r="I5921" t="s">
        <v>21</v>
      </c>
      <c r="J5921" t="s">
        <v>145</v>
      </c>
      <c r="K5921" s="2">
        <v>4</v>
      </c>
      <c r="L5921" t="s">
        <v>55</v>
      </c>
      <c r="M5921" t="s">
        <v>146</v>
      </c>
      <c r="N5921" t="s">
        <v>57</v>
      </c>
    </row>
    <row r="5922" spans="1:14" x14ac:dyDescent="0.25">
      <c r="A5922" s="2">
        <v>1</v>
      </c>
      <c r="B5922" s="2">
        <v>2016</v>
      </c>
      <c r="C5922" t="s">
        <v>430</v>
      </c>
      <c r="D5922" t="s">
        <v>48</v>
      </c>
      <c r="E5922" s="2">
        <v>1</v>
      </c>
      <c r="F5922" s="2">
        <v>1</v>
      </c>
      <c r="G5922" t="s">
        <v>182</v>
      </c>
      <c r="H5922" t="s">
        <v>182</v>
      </c>
      <c r="I5922" t="s">
        <v>21</v>
      </c>
      <c r="J5922" t="s">
        <v>147</v>
      </c>
      <c r="K5922" s="2">
        <v>4</v>
      </c>
      <c r="L5922" t="s">
        <v>55</v>
      </c>
      <c r="M5922" t="s">
        <v>148</v>
      </c>
      <c r="N5922" t="s">
        <v>57</v>
      </c>
    </row>
    <row r="5923" spans="1:14" x14ac:dyDescent="0.25">
      <c r="A5923" s="2">
        <v>1</v>
      </c>
      <c r="B5923" s="2">
        <v>2016</v>
      </c>
      <c r="C5923" t="s">
        <v>430</v>
      </c>
      <c r="D5923" t="s">
        <v>48</v>
      </c>
      <c r="E5923" s="2">
        <v>1</v>
      </c>
      <c r="F5923" s="2">
        <v>1</v>
      </c>
      <c r="G5923" t="s">
        <v>182</v>
      </c>
      <c r="H5923" t="s">
        <v>182</v>
      </c>
      <c r="I5923" t="s">
        <v>21</v>
      </c>
      <c r="J5923" t="s">
        <v>149</v>
      </c>
      <c r="K5923" s="2">
        <v>3</v>
      </c>
      <c r="L5923" t="s">
        <v>55</v>
      </c>
      <c r="M5923" t="s">
        <v>150</v>
      </c>
      <c r="N5923" t="s">
        <v>178</v>
      </c>
    </row>
    <row r="5924" spans="1:14" x14ac:dyDescent="0.25">
      <c r="A5924" s="2">
        <v>1</v>
      </c>
      <c r="B5924" s="2">
        <v>2016</v>
      </c>
      <c r="C5924" t="s">
        <v>430</v>
      </c>
      <c r="D5924" t="s">
        <v>48</v>
      </c>
      <c r="E5924" s="2">
        <v>1</v>
      </c>
      <c r="F5924" s="2">
        <v>1</v>
      </c>
      <c r="G5924" t="s">
        <v>182</v>
      </c>
      <c r="H5924" t="s">
        <v>182</v>
      </c>
      <c r="I5924" t="s">
        <v>21</v>
      </c>
      <c r="J5924" t="s">
        <v>151</v>
      </c>
      <c r="K5924" s="3"/>
      <c r="L5924" t="s">
        <v>52</v>
      </c>
      <c r="M5924" t="s">
        <v>152</v>
      </c>
    </row>
    <row r="5925" spans="1:14" x14ac:dyDescent="0.25">
      <c r="A5925" s="2">
        <v>1</v>
      </c>
      <c r="B5925" s="2">
        <v>2016</v>
      </c>
      <c r="C5925" t="s">
        <v>430</v>
      </c>
      <c r="D5925" t="s">
        <v>48</v>
      </c>
      <c r="E5925" s="2">
        <v>1</v>
      </c>
      <c r="F5925" s="2">
        <v>1</v>
      </c>
      <c r="G5925" t="s">
        <v>182</v>
      </c>
      <c r="H5925" t="s">
        <v>182</v>
      </c>
      <c r="I5925" t="s">
        <v>21</v>
      </c>
      <c r="J5925" t="s">
        <v>153</v>
      </c>
      <c r="K5925" s="2">
        <v>2</v>
      </c>
      <c r="L5925" t="s">
        <v>75</v>
      </c>
      <c r="M5925" t="s">
        <v>154</v>
      </c>
      <c r="N5925" t="s">
        <v>155</v>
      </c>
    </row>
    <row r="5926" spans="1:14" x14ac:dyDescent="0.25">
      <c r="A5926" s="2">
        <v>1</v>
      </c>
      <c r="B5926" s="2">
        <v>2016</v>
      </c>
      <c r="C5926" t="s">
        <v>430</v>
      </c>
      <c r="D5926" t="s">
        <v>48</v>
      </c>
      <c r="E5926" s="2">
        <v>1</v>
      </c>
      <c r="F5926" s="2">
        <v>1</v>
      </c>
      <c r="G5926" t="s">
        <v>182</v>
      </c>
      <c r="H5926" t="s">
        <v>182</v>
      </c>
      <c r="I5926" t="s">
        <v>21</v>
      </c>
      <c r="J5926" t="s">
        <v>156</v>
      </c>
      <c r="K5926" s="2">
        <v>1</v>
      </c>
      <c r="L5926" t="s">
        <v>75</v>
      </c>
      <c r="M5926" t="s">
        <v>157</v>
      </c>
      <c r="N5926" t="s">
        <v>158</v>
      </c>
    </row>
    <row r="5927" spans="1:14" x14ac:dyDescent="0.25">
      <c r="A5927" s="2">
        <v>1</v>
      </c>
      <c r="B5927" s="2">
        <v>2016</v>
      </c>
      <c r="C5927" t="s">
        <v>430</v>
      </c>
      <c r="D5927" t="s">
        <v>48</v>
      </c>
      <c r="E5927" s="2">
        <v>1</v>
      </c>
      <c r="F5927" s="2">
        <v>1</v>
      </c>
      <c r="G5927" t="s">
        <v>182</v>
      </c>
      <c r="H5927" t="s">
        <v>182</v>
      </c>
      <c r="I5927" t="s">
        <v>21</v>
      </c>
      <c r="J5927" t="s">
        <v>159</v>
      </c>
      <c r="K5927" s="3"/>
      <c r="L5927" t="s">
        <v>52</v>
      </c>
      <c r="M5927" t="s">
        <v>160</v>
      </c>
    </row>
    <row r="5928" spans="1:14" x14ac:dyDescent="0.25">
      <c r="A5928" s="2">
        <v>1</v>
      </c>
      <c r="B5928" s="2">
        <v>2016</v>
      </c>
      <c r="C5928" t="s">
        <v>430</v>
      </c>
      <c r="D5928" t="s">
        <v>48</v>
      </c>
      <c r="E5928" s="2">
        <v>1</v>
      </c>
      <c r="F5928" s="2">
        <v>1</v>
      </c>
      <c r="G5928" t="s">
        <v>182</v>
      </c>
      <c r="H5928" t="s">
        <v>182</v>
      </c>
      <c r="I5928" t="s">
        <v>21</v>
      </c>
      <c r="J5928" t="s">
        <v>161</v>
      </c>
      <c r="K5928" s="3"/>
      <c r="L5928" t="s">
        <v>52</v>
      </c>
      <c r="M5928" t="s">
        <v>162</v>
      </c>
    </row>
    <row r="5929" spans="1:14" x14ac:dyDescent="0.25">
      <c r="A5929" s="2">
        <v>1</v>
      </c>
      <c r="B5929" s="2">
        <v>2016</v>
      </c>
      <c r="C5929" t="s">
        <v>430</v>
      </c>
      <c r="D5929" t="s">
        <v>48</v>
      </c>
      <c r="E5929" s="2">
        <v>1</v>
      </c>
      <c r="F5929" s="2">
        <v>1</v>
      </c>
      <c r="G5929" t="s">
        <v>182</v>
      </c>
      <c r="H5929" t="s">
        <v>182</v>
      </c>
      <c r="I5929" t="s">
        <v>21</v>
      </c>
      <c r="J5929" t="s">
        <v>163</v>
      </c>
      <c r="K5929" s="2">
        <v>1</v>
      </c>
      <c r="L5929" t="s">
        <v>52</v>
      </c>
      <c r="M5929" t="s">
        <v>164</v>
      </c>
      <c r="N5929" t="s">
        <v>165</v>
      </c>
    </row>
    <row r="5930" spans="1:14" x14ac:dyDescent="0.25">
      <c r="A5930" s="2">
        <v>1</v>
      </c>
      <c r="B5930" s="2">
        <v>2016</v>
      </c>
      <c r="C5930" t="s">
        <v>430</v>
      </c>
      <c r="D5930" t="s">
        <v>48</v>
      </c>
      <c r="E5930" s="2">
        <v>1</v>
      </c>
      <c r="F5930" s="2">
        <v>1</v>
      </c>
      <c r="G5930" t="s">
        <v>182</v>
      </c>
      <c r="H5930" t="s">
        <v>182</v>
      </c>
      <c r="I5930" t="s">
        <v>21</v>
      </c>
      <c r="J5930" t="s">
        <v>166</v>
      </c>
      <c r="K5930" s="2">
        <v>3</v>
      </c>
      <c r="L5930" t="s">
        <v>55</v>
      </c>
      <c r="M5930" t="s">
        <v>167</v>
      </c>
      <c r="N5930" t="s">
        <v>178</v>
      </c>
    </row>
    <row r="5931" spans="1:14" x14ac:dyDescent="0.25">
      <c r="A5931" s="2">
        <v>1</v>
      </c>
      <c r="B5931" s="2">
        <v>2016</v>
      </c>
      <c r="C5931" t="s">
        <v>431</v>
      </c>
      <c r="D5931" t="s">
        <v>48</v>
      </c>
      <c r="E5931" s="2">
        <v>0</v>
      </c>
      <c r="F5931" s="2">
        <v>0</v>
      </c>
      <c r="G5931" t="s">
        <v>432</v>
      </c>
      <c r="H5931" t="s">
        <v>433</v>
      </c>
      <c r="I5931" t="s">
        <v>15</v>
      </c>
      <c r="J5931" t="s">
        <v>51</v>
      </c>
      <c r="K5931" s="3"/>
      <c r="L5931" t="s">
        <v>52</v>
      </c>
      <c r="M5931" t="s">
        <v>53</v>
      </c>
    </row>
    <row r="5932" spans="1:14" x14ac:dyDescent="0.25">
      <c r="A5932" s="2">
        <v>1</v>
      </c>
      <c r="B5932" s="2">
        <v>2016</v>
      </c>
      <c r="C5932" t="s">
        <v>431</v>
      </c>
      <c r="D5932" t="s">
        <v>48</v>
      </c>
      <c r="E5932" s="2">
        <v>0</v>
      </c>
      <c r="F5932" s="2">
        <v>0</v>
      </c>
      <c r="G5932" t="s">
        <v>432</v>
      </c>
      <c r="H5932" t="s">
        <v>433</v>
      </c>
      <c r="I5932" t="s">
        <v>15</v>
      </c>
      <c r="J5932" t="s">
        <v>54</v>
      </c>
      <c r="K5932" s="2">
        <v>3</v>
      </c>
      <c r="L5932" t="s">
        <v>55</v>
      </c>
      <c r="M5932" t="s">
        <v>56</v>
      </c>
      <c r="N5932" t="s">
        <v>178</v>
      </c>
    </row>
    <row r="5933" spans="1:14" x14ac:dyDescent="0.25">
      <c r="A5933" s="2">
        <v>1</v>
      </c>
      <c r="B5933" s="2">
        <v>2016</v>
      </c>
      <c r="C5933" t="s">
        <v>431</v>
      </c>
      <c r="D5933" t="s">
        <v>48</v>
      </c>
      <c r="E5933" s="2">
        <v>0</v>
      </c>
      <c r="F5933" s="2">
        <v>0</v>
      </c>
      <c r="G5933" t="s">
        <v>432</v>
      </c>
      <c r="H5933" t="s">
        <v>433</v>
      </c>
      <c r="I5933" t="s">
        <v>15</v>
      </c>
      <c r="J5933" t="s">
        <v>58</v>
      </c>
      <c r="K5933" s="2">
        <v>3</v>
      </c>
      <c r="L5933" t="s">
        <v>55</v>
      </c>
      <c r="M5933" t="s">
        <v>59</v>
      </c>
      <c r="N5933" t="s">
        <v>178</v>
      </c>
    </row>
    <row r="5934" spans="1:14" x14ac:dyDescent="0.25">
      <c r="A5934" s="2">
        <v>1</v>
      </c>
      <c r="B5934" s="2">
        <v>2016</v>
      </c>
      <c r="C5934" t="s">
        <v>431</v>
      </c>
      <c r="D5934" t="s">
        <v>48</v>
      </c>
      <c r="E5934" s="2">
        <v>0</v>
      </c>
      <c r="F5934" s="2">
        <v>0</v>
      </c>
      <c r="G5934" t="s">
        <v>432</v>
      </c>
      <c r="H5934" t="s">
        <v>433</v>
      </c>
      <c r="I5934" t="s">
        <v>15</v>
      </c>
      <c r="J5934" t="s">
        <v>60</v>
      </c>
      <c r="K5934" s="2">
        <v>2</v>
      </c>
      <c r="L5934" t="s">
        <v>61</v>
      </c>
      <c r="M5934" t="s">
        <v>62</v>
      </c>
      <c r="N5934" t="s">
        <v>63</v>
      </c>
    </row>
    <row r="5935" spans="1:14" x14ac:dyDescent="0.25">
      <c r="A5935" s="2">
        <v>1</v>
      </c>
      <c r="B5935" s="2">
        <v>2016</v>
      </c>
      <c r="C5935" t="s">
        <v>431</v>
      </c>
      <c r="D5935" t="s">
        <v>48</v>
      </c>
      <c r="E5935" s="2">
        <v>0</v>
      </c>
      <c r="F5935" s="2">
        <v>0</v>
      </c>
      <c r="G5935" t="s">
        <v>432</v>
      </c>
      <c r="H5935" t="s">
        <v>433</v>
      </c>
      <c r="I5935" t="s">
        <v>15</v>
      </c>
      <c r="J5935" t="s">
        <v>64</v>
      </c>
      <c r="K5935" s="2">
        <v>3</v>
      </c>
      <c r="L5935" t="s">
        <v>65</v>
      </c>
      <c r="M5935" t="s">
        <v>66</v>
      </c>
      <c r="N5935" t="s">
        <v>67</v>
      </c>
    </row>
    <row r="5936" spans="1:14" x14ac:dyDescent="0.25">
      <c r="A5936" s="2">
        <v>1</v>
      </c>
      <c r="B5936" s="2">
        <v>2016</v>
      </c>
      <c r="C5936" t="s">
        <v>431</v>
      </c>
      <c r="D5936" t="s">
        <v>48</v>
      </c>
      <c r="E5936" s="2">
        <v>0</v>
      </c>
      <c r="F5936" s="2">
        <v>0</v>
      </c>
      <c r="G5936" t="s">
        <v>432</v>
      </c>
      <c r="H5936" t="s">
        <v>433</v>
      </c>
      <c r="I5936" t="s">
        <v>15</v>
      </c>
      <c r="J5936" t="s">
        <v>68</v>
      </c>
      <c r="K5936" s="2">
        <v>3</v>
      </c>
      <c r="L5936" t="s">
        <v>65</v>
      </c>
      <c r="M5936" t="s">
        <v>69</v>
      </c>
      <c r="N5936" t="s">
        <v>67</v>
      </c>
    </row>
    <row r="5937" spans="1:14" x14ac:dyDescent="0.25">
      <c r="A5937" s="2">
        <v>1</v>
      </c>
      <c r="B5937" s="2">
        <v>2016</v>
      </c>
      <c r="C5937" t="s">
        <v>431</v>
      </c>
      <c r="D5937" t="s">
        <v>48</v>
      </c>
      <c r="E5937" s="2">
        <v>0</v>
      </c>
      <c r="F5937" s="2">
        <v>0</v>
      </c>
      <c r="G5937" t="s">
        <v>432</v>
      </c>
      <c r="H5937" t="s">
        <v>433</v>
      </c>
      <c r="I5937" t="s">
        <v>15</v>
      </c>
      <c r="J5937" t="s">
        <v>70</v>
      </c>
      <c r="K5937" s="2">
        <v>3</v>
      </c>
      <c r="L5937" t="s">
        <v>65</v>
      </c>
      <c r="M5937" t="s">
        <v>71</v>
      </c>
      <c r="N5937" t="s">
        <v>67</v>
      </c>
    </row>
    <row r="5938" spans="1:14" x14ac:dyDescent="0.25">
      <c r="A5938" s="2">
        <v>1</v>
      </c>
      <c r="B5938" s="2">
        <v>2016</v>
      </c>
      <c r="C5938" t="s">
        <v>431</v>
      </c>
      <c r="D5938" t="s">
        <v>48</v>
      </c>
      <c r="E5938" s="2">
        <v>0</v>
      </c>
      <c r="F5938" s="2">
        <v>0</v>
      </c>
      <c r="G5938" t="s">
        <v>432</v>
      </c>
      <c r="H5938" t="s">
        <v>433</v>
      </c>
      <c r="I5938" t="s">
        <v>15</v>
      </c>
      <c r="J5938" t="s">
        <v>72</v>
      </c>
      <c r="K5938" s="3"/>
      <c r="L5938" t="s">
        <v>52</v>
      </c>
      <c r="M5938" t="s">
        <v>73</v>
      </c>
    </row>
    <row r="5939" spans="1:14" x14ac:dyDescent="0.25">
      <c r="A5939" s="2">
        <v>1</v>
      </c>
      <c r="B5939" s="2">
        <v>2016</v>
      </c>
      <c r="C5939" t="s">
        <v>431</v>
      </c>
      <c r="D5939" t="s">
        <v>48</v>
      </c>
      <c r="E5939" s="2">
        <v>0</v>
      </c>
      <c r="F5939" s="2">
        <v>0</v>
      </c>
      <c r="G5939" t="s">
        <v>432</v>
      </c>
      <c r="H5939" t="s">
        <v>433</v>
      </c>
      <c r="I5939" t="s">
        <v>15</v>
      </c>
      <c r="J5939" t="s">
        <v>74</v>
      </c>
      <c r="K5939" s="2">
        <v>1</v>
      </c>
      <c r="L5939" t="s">
        <v>75</v>
      </c>
      <c r="M5939" t="s">
        <v>76</v>
      </c>
      <c r="N5939" t="s">
        <v>77</v>
      </c>
    </row>
    <row r="5940" spans="1:14" x14ac:dyDescent="0.25">
      <c r="A5940" s="2">
        <v>1</v>
      </c>
      <c r="B5940" s="2">
        <v>2016</v>
      </c>
      <c r="C5940" t="s">
        <v>431</v>
      </c>
      <c r="D5940" t="s">
        <v>48</v>
      </c>
      <c r="E5940" s="2">
        <v>0</v>
      </c>
      <c r="F5940" s="2">
        <v>0</v>
      </c>
      <c r="G5940" t="s">
        <v>432</v>
      </c>
      <c r="H5940" t="s">
        <v>433</v>
      </c>
      <c r="I5940" t="s">
        <v>15</v>
      </c>
      <c r="J5940" t="s">
        <v>78</v>
      </c>
      <c r="K5940" s="2">
        <v>7</v>
      </c>
      <c r="L5940" t="s">
        <v>75</v>
      </c>
      <c r="M5940" t="s">
        <v>79</v>
      </c>
      <c r="N5940" t="s">
        <v>212</v>
      </c>
    </row>
    <row r="5941" spans="1:14" x14ac:dyDescent="0.25">
      <c r="A5941" s="2">
        <v>1</v>
      </c>
      <c r="B5941" s="2">
        <v>2016</v>
      </c>
      <c r="C5941" t="s">
        <v>431</v>
      </c>
      <c r="D5941" t="s">
        <v>48</v>
      </c>
      <c r="E5941" s="2">
        <v>0</v>
      </c>
      <c r="F5941" s="2">
        <v>0</v>
      </c>
      <c r="G5941" t="s">
        <v>432</v>
      </c>
      <c r="H5941" t="s">
        <v>433</v>
      </c>
      <c r="I5941" t="s">
        <v>15</v>
      </c>
      <c r="J5941" t="s">
        <v>81</v>
      </c>
      <c r="K5941" s="2">
        <v>5</v>
      </c>
      <c r="L5941" t="s">
        <v>75</v>
      </c>
      <c r="M5941" t="s">
        <v>82</v>
      </c>
      <c r="N5941" t="s">
        <v>280</v>
      </c>
    </row>
    <row r="5942" spans="1:14" x14ac:dyDescent="0.25">
      <c r="A5942" s="2">
        <v>1</v>
      </c>
      <c r="B5942" s="2">
        <v>2016</v>
      </c>
      <c r="C5942" t="s">
        <v>431</v>
      </c>
      <c r="D5942" t="s">
        <v>48</v>
      </c>
      <c r="E5942" s="2">
        <v>0</v>
      </c>
      <c r="F5942" s="2">
        <v>0</v>
      </c>
      <c r="G5942" t="s">
        <v>432</v>
      </c>
      <c r="H5942" t="s">
        <v>433</v>
      </c>
      <c r="I5942" t="s">
        <v>15</v>
      </c>
      <c r="J5942" t="s">
        <v>84</v>
      </c>
      <c r="K5942" s="2">
        <v>3</v>
      </c>
      <c r="L5942" t="s">
        <v>85</v>
      </c>
      <c r="M5942" t="s">
        <v>86</v>
      </c>
      <c r="N5942" t="s">
        <v>126</v>
      </c>
    </row>
    <row r="5943" spans="1:14" x14ac:dyDescent="0.25">
      <c r="A5943" s="2">
        <v>1</v>
      </c>
      <c r="B5943" s="2">
        <v>2016</v>
      </c>
      <c r="C5943" t="s">
        <v>431</v>
      </c>
      <c r="D5943" t="s">
        <v>48</v>
      </c>
      <c r="E5943" s="2">
        <v>0</v>
      </c>
      <c r="F5943" s="2">
        <v>0</v>
      </c>
      <c r="G5943" t="s">
        <v>432</v>
      </c>
      <c r="H5943" t="s">
        <v>433</v>
      </c>
      <c r="I5943" t="s">
        <v>15</v>
      </c>
      <c r="J5943" t="s">
        <v>88</v>
      </c>
      <c r="K5943" s="2">
        <v>3</v>
      </c>
      <c r="L5943" t="s">
        <v>85</v>
      </c>
      <c r="M5943" t="s">
        <v>89</v>
      </c>
      <c r="N5943" t="s">
        <v>126</v>
      </c>
    </row>
    <row r="5944" spans="1:14" x14ac:dyDescent="0.25">
      <c r="A5944" s="2">
        <v>1</v>
      </c>
      <c r="B5944" s="2">
        <v>2016</v>
      </c>
      <c r="C5944" t="s">
        <v>431</v>
      </c>
      <c r="D5944" t="s">
        <v>48</v>
      </c>
      <c r="E5944" s="2">
        <v>0</v>
      </c>
      <c r="F5944" s="2">
        <v>0</v>
      </c>
      <c r="G5944" t="s">
        <v>432</v>
      </c>
      <c r="H5944" t="s">
        <v>433</v>
      </c>
      <c r="I5944" t="s">
        <v>15</v>
      </c>
      <c r="J5944" t="s">
        <v>90</v>
      </c>
      <c r="K5944" s="2">
        <v>3</v>
      </c>
      <c r="L5944" t="s">
        <v>75</v>
      </c>
      <c r="M5944" t="s">
        <v>91</v>
      </c>
      <c r="N5944" t="s">
        <v>95</v>
      </c>
    </row>
    <row r="5945" spans="1:14" x14ac:dyDescent="0.25">
      <c r="A5945" s="2">
        <v>1</v>
      </c>
      <c r="B5945" s="2">
        <v>2016</v>
      </c>
      <c r="C5945" t="s">
        <v>431</v>
      </c>
      <c r="D5945" t="s">
        <v>48</v>
      </c>
      <c r="E5945" s="2">
        <v>0</v>
      </c>
      <c r="F5945" s="2">
        <v>0</v>
      </c>
      <c r="G5945" t="s">
        <v>432</v>
      </c>
      <c r="H5945" t="s">
        <v>433</v>
      </c>
      <c r="I5945" t="s">
        <v>15</v>
      </c>
      <c r="J5945" t="s">
        <v>93</v>
      </c>
      <c r="K5945" s="2">
        <v>3</v>
      </c>
      <c r="L5945" t="s">
        <v>75</v>
      </c>
      <c r="M5945" t="s">
        <v>94</v>
      </c>
      <c r="N5945" t="s">
        <v>95</v>
      </c>
    </row>
    <row r="5946" spans="1:14" x14ac:dyDescent="0.25">
      <c r="A5946" s="2">
        <v>1</v>
      </c>
      <c r="B5946" s="2">
        <v>2016</v>
      </c>
      <c r="C5946" t="s">
        <v>431</v>
      </c>
      <c r="D5946" t="s">
        <v>48</v>
      </c>
      <c r="E5946" s="2">
        <v>0</v>
      </c>
      <c r="F5946" s="2">
        <v>0</v>
      </c>
      <c r="G5946" t="s">
        <v>432</v>
      </c>
      <c r="H5946" t="s">
        <v>433</v>
      </c>
      <c r="I5946" t="s">
        <v>15</v>
      </c>
      <c r="J5946" t="s">
        <v>96</v>
      </c>
      <c r="K5946" s="2">
        <v>4</v>
      </c>
      <c r="L5946" t="s">
        <v>75</v>
      </c>
      <c r="M5946" t="s">
        <v>97</v>
      </c>
      <c r="N5946" t="s">
        <v>92</v>
      </c>
    </row>
    <row r="5947" spans="1:14" x14ac:dyDescent="0.25">
      <c r="A5947" s="2">
        <v>1</v>
      </c>
      <c r="B5947" s="2">
        <v>2016</v>
      </c>
      <c r="C5947" t="s">
        <v>431</v>
      </c>
      <c r="D5947" t="s">
        <v>48</v>
      </c>
      <c r="E5947" s="2">
        <v>0</v>
      </c>
      <c r="F5947" s="2">
        <v>0</v>
      </c>
      <c r="G5947" t="s">
        <v>432</v>
      </c>
      <c r="H5947" t="s">
        <v>433</v>
      </c>
      <c r="I5947" t="s">
        <v>15</v>
      </c>
      <c r="J5947" t="s">
        <v>98</v>
      </c>
      <c r="K5947" s="2">
        <v>2</v>
      </c>
      <c r="L5947" t="s">
        <v>85</v>
      </c>
      <c r="M5947" t="s">
        <v>99</v>
      </c>
      <c r="N5947" t="s">
        <v>176</v>
      </c>
    </row>
    <row r="5948" spans="1:14" x14ac:dyDescent="0.25">
      <c r="A5948" s="2">
        <v>1</v>
      </c>
      <c r="B5948" s="2">
        <v>2016</v>
      </c>
      <c r="C5948" t="s">
        <v>431</v>
      </c>
      <c r="D5948" t="s">
        <v>48</v>
      </c>
      <c r="E5948" s="2">
        <v>0</v>
      </c>
      <c r="F5948" s="2">
        <v>0</v>
      </c>
      <c r="G5948" t="s">
        <v>432</v>
      </c>
      <c r="H5948" t="s">
        <v>433</v>
      </c>
      <c r="I5948" t="s">
        <v>15</v>
      </c>
      <c r="J5948" t="s">
        <v>100</v>
      </c>
      <c r="K5948" s="3"/>
      <c r="L5948" t="s">
        <v>61</v>
      </c>
      <c r="M5948" t="s">
        <v>101</v>
      </c>
    </row>
    <row r="5949" spans="1:14" x14ac:dyDescent="0.25">
      <c r="A5949" s="2">
        <v>1</v>
      </c>
      <c r="B5949" s="2">
        <v>2016</v>
      </c>
      <c r="C5949" t="s">
        <v>431</v>
      </c>
      <c r="D5949" t="s">
        <v>48</v>
      </c>
      <c r="E5949" s="2">
        <v>0</v>
      </c>
      <c r="F5949" s="2">
        <v>0</v>
      </c>
      <c r="G5949" t="s">
        <v>432</v>
      </c>
      <c r="H5949" t="s">
        <v>433</v>
      </c>
      <c r="I5949" t="s">
        <v>15</v>
      </c>
      <c r="J5949" t="s">
        <v>102</v>
      </c>
      <c r="K5949" s="3"/>
      <c r="L5949" t="s">
        <v>61</v>
      </c>
      <c r="M5949" t="s">
        <v>103</v>
      </c>
    </row>
    <row r="5950" spans="1:14" x14ac:dyDescent="0.25">
      <c r="A5950" s="2">
        <v>1</v>
      </c>
      <c r="B5950" s="2">
        <v>2016</v>
      </c>
      <c r="C5950" t="s">
        <v>431</v>
      </c>
      <c r="D5950" t="s">
        <v>48</v>
      </c>
      <c r="E5950" s="2">
        <v>0</v>
      </c>
      <c r="F5950" s="2">
        <v>0</v>
      </c>
      <c r="G5950" t="s">
        <v>432</v>
      </c>
      <c r="H5950" t="s">
        <v>433</v>
      </c>
      <c r="I5950" t="s">
        <v>15</v>
      </c>
      <c r="J5950" t="s">
        <v>104</v>
      </c>
      <c r="K5950" s="3"/>
      <c r="L5950" t="s">
        <v>61</v>
      </c>
      <c r="M5950" t="s">
        <v>105</v>
      </c>
    </row>
    <row r="5951" spans="1:14" x14ac:dyDescent="0.25">
      <c r="A5951" s="2">
        <v>1</v>
      </c>
      <c r="B5951" s="2">
        <v>2016</v>
      </c>
      <c r="C5951" t="s">
        <v>431</v>
      </c>
      <c r="D5951" t="s">
        <v>48</v>
      </c>
      <c r="E5951" s="2">
        <v>0</v>
      </c>
      <c r="F5951" s="2">
        <v>0</v>
      </c>
      <c r="G5951" t="s">
        <v>432</v>
      </c>
      <c r="H5951" t="s">
        <v>433</v>
      </c>
      <c r="I5951" t="s">
        <v>15</v>
      </c>
      <c r="J5951" t="s">
        <v>106</v>
      </c>
      <c r="K5951" s="3"/>
      <c r="L5951" t="s">
        <v>61</v>
      </c>
      <c r="M5951" t="s">
        <v>107</v>
      </c>
    </row>
    <row r="5952" spans="1:14" x14ac:dyDescent="0.25">
      <c r="A5952" s="2">
        <v>1</v>
      </c>
      <c r="B5952" s="2">
        <v>2016</v>
      </c>
      <c r="C5952" t="s">
        <v>431</v>
      </c>
      <c r="D5952" t="s">
        <v>48</v>
      </c>
      <c r="E5952" s="2">
        <v>0</v>
      </c>
      <c r="F5952" s="2">
        <v>0</v>
      </c>
      <c r="G5952" t="s">
        <v>432</v>
      </c>
      <c r="H5952" t="s">
        <v>433</v>
      </c>
      <c r="I5952" t="s">
        <v>15</v>
      </c>
      <c r="J5952" t="s">
        <v>108</v>
      </c>
      <c r="K5952" s="3"/>
      <c r="L5952" t="s">
        <v>61</v>
      </c>
      <c r="M5952" t="s">
        <v>109</v>
      </c>
    </row>
    <row r="5953" spans="1:14" x14ac:dyDescent="0.25">
      <c r="A5953" s="2">
        <v>1</v>
      </c>
      <c r="B5953" s="2">
        <v>2016</v>
      </c>
      <c r="C5953" t="s">
        <v>431</v>
      </c>
      <c r="D5953" t="s">
        <v>48</v>
      </c>
      <c r="E5953" s="2">
        <v>0</v>
      </c>
      <c r="F5953" s="2">
        <v>0</v>
      </c>
      <c r="G5953" t="s">
        <v>432</v>
      </c>
      <c r="H5953" t="s">
        <v>433</v>
      </c>
      <c r="I5953" t="s">
        <v>15</v>
      </c>
      <c r="J5953" t="s">
        <v>110</v>
      </c>
      <c r="K5953" s="3"/>
      <c r="L5953" t="s">
        <v>61</v>
      </c>
      <c r="M5953" t="s">
        <v>111</v>
      </c>
    </row>
    <row r="5954" spans="1:14" x14ac:dyDescent="0.25">
      <c r="A5954" s="2">
        <v>1</v>
      </c>
      <c r="B5954" s="2">
        <v>2016</v>
      </c>
      <c r="C5954" t="s">
        <v>431</v>
      </c>
      <c r="D5954" t="s">
        <v>48</v>
      </c>
      <c r="E5954" s="2">
        <v>0</v>
      </c>
      <c r="F5954" s="2">
        <v>0</v>
      </c>
      <c r="G5954" t="s">
        <v>432</v>
      </c>
      <c r="H5954" t="s">
        <v>433</v>
      </c>
      <c r="I5954" t="s">
        <v>15</v>
      </c>
      <c r="J5954" t="s">
        <v>112</v>
      </c>
      <c r="K5954" s="3"/>
      <c r="L5954" t="s">
        <v>61</v>
      </c>
      <c r="M5954" t="s">
        <v>113</v>
      </c>
    </row>
    <row r="5955" spans="1:14" x14ac:dyDescent="0.25">
      <c r="A5955" s="2">
        <v>1</v>
      </c>
      <c r="B5955" s="2">
        <v>2016</v>
      </c>
      <c r="C5955" t="s">
        <v>431</v>
      </c>
      <c r="D5955" t="s">
        <v>48</v>
      </c>
      <c r="E5955" s="2">
        <v>0</v>
      </c>
      <c r="F5955" s="2">
        <v>0</v>
      </c>
      <c r="G5955" t="s">
        <v>432</v>
      </c>
      <c r="H5955" t="s">
        <v>433</v>
      </c>
      <c r="I5955" t="s">
        <v>15</v>
      </c>
      <c r="J5955" t="s">
        <v>114</v>
      </c>
      <c r="K5955" s="3"/>
      <c r="L5955" t="s">
        <v>61</v>
      </c>
      <c r="M5955" t="s">
        <v>115</v>
      </c>
    </row>
    <row r="5956" spans="1:14" x14ac:dyDescent="0.25">
      <c r="A5956" s="2">
        <v>1</v>
      </c>
      <c r="B5956" s="2">
        <v>2016</v>
      </c>
      <c r="C5956" t="s">
        <v>431</v>
      </c>
      <c r="D5956" t="s">
        <v>48</v>
      </c>
      <c r="E5956" s="2">
        <v>0</v>
      </c>
      <c r="F5956" s="2">
        <v>0</v>
      </c>
      <c r="G5956" t="s">
        <v>432</v>
      </c>
      <c r="H5956" t="s">
        <v>433</v>
      </c>
      <c r="I5956" t="s">
        <v>15</v>
      </c>
      <c r="J5956" t="s">
        <v>116</v>
      </c>
      <c r="K5956" s="2">
        <v>3</v>
      </c>
      <c r="L5956" t="s">
        <v>65</v>
      </c>
      <c r="M5956" t="s">
        <v>117</v>
      </c>
      <c r="N5956" t="s">
        <v>67</v>
      </c>
    </row>
    <row r="5957" spans="1:14" x14ac:dyDescent="0.25">
      <c r="A5957" s="2">
        <v>1</v>
      </c>
      <c r="B5957" s="2">
        <v>2016</v>
      </c>
      <c r="C5957" t="s">
        <v>431</v>
      </c>
      <c r="D5957" t="s">
        <v>48</v>
      </c>
      <c r="E5957" s="2">
        <v>0</v>
      </c>
      <c r="F5957" s="2">
        <v>0</v>
      </c>
      <c r="G5957" t="s">
        <v>432</v>
      </c>
      <c r="H5957" t="s">
        <v>433</v>
      </c>
      <c r="I5957" t="s">
        <v>15</v>
      </c>
      <c r="J5957" t="s">
        <v>118</v>
      </c>
      <c r="K5957" s="2">
        <v>2</v>
      </c>
      <c r="L5957" t="s">
        <v>55</v>
      </c>
      <c r="M5957" t="s">
        <v>119</v>
      </c>
      <c r="N5957" t="s">
        <v>187</v>
      </c>
    </row>
    <row r="5958" spans="1:14" x14ac:dyDescent="0.25">
      <c r="A5958" s="2">
        <v>1</v>
      </c>
      <c r="B5958" s="2">
        <v>2016</v>
      </c>
      <c r="C5958" t="s">
        <v>431</v>
      </c>
      <c r="D5958" t="s">
        <v>48</v>
      </c>
      <c r="E5958" s="2">
        <v>0</v>
      </c>
      <c r="F5958" s="2">
        <v>0</v>
      </c>
      <c r="G5958" t="s">
        <v>432</v>
      </c>
      <c r="H5958" t="s">
        <v>433</v>
      </c>
      <c r="I5958" t="s">
        <v>15</v>
      </c>
      <c r="J5958" t="s">
        <v>120</v>
      </c>
      <c r="K5958" s="2">
        <v>2</v>
      </c>
      <c r="L5958" t="s">
        <v>65</v>
      </c>
      <c r="M5958" t="s">
        <v>121</v>
      </c>
      <c r="N5958" t="s">
        <v>186</v>
      </c>
    </row>
    <row r="5959" spans="1:14" x14ac:dyDescent="0.25">
      <c r="A5959" s="2">
        <v>1</v>
      </c>
      <c r="B5959" s="2">
        <v>2016</v>
      </c>
      <c r="C5959" t="s">
        <v>431</v>
      </c>
      <c r="D5959" t="s">
        <v>48</v>
      </c>
      <c r="E5959" s="2">
        <v>0</v>
      </c>
      <c r="F5959" s="2">
        <v>0</v>
      </c>
      <c r="G5959" t="s">
        <v>432</v>
      </c>
      <c r="H5959" t="s">
        <v>433</v>
      </c>
      <c r="I5959" t="s">
        <v>15</v>
      </c>
      <c r="J5959" t="s">
        <v>122</v>
      </c>
      <c r="K5959" s="2">
        <v>3</v>
      </c>
      <c r="L5959" t="s">
        <v>85</v>
      </c>
      <c r="M5959" t="s">
        <v>123</v>
      </c>
      <c r="N5959" t="s">
        <v>126</v>
      </c>
    </row>
    <row r="5960" spans="1:14" x14ac:dyDescent="0.25">
      <c r="A5960" s="2">
        <v>1</v>
      </c>
      <c r="B5960" s="2">
        <v>2016</v>
      </c>
      <c r="C5960" t="s">
        <v>431</v>
      </c>
      <c r="D5960" t="s">
        <v>48</v>
      </c>
      <c r="E5960" s="2">
        <v>0</v>
      </c>
      <c r="F5960" s="2">
        <v>0</v>
      </c>
      <c r="G5960" t="s">
        <v>432</v>
      </c>
      <c r="H5960" t="s">
        <v>433</v>
      </c>
      <c r="I5960" t="s">
        <v>15</v>
      </c>
      <c r="J5960" t="s">
        <v>124</v>
      </c>
      <c r="K5960" s="2">
        <v>4</v>
      </c>
      <c r="L5960" t="s">
        <v>85</v>
      </c>
      <c r="M5960" t="s">
        <v>125</v>
      </c>
      <c r="N5960" t="s">
        <v>87</v>
      </c>
    </row>
    <row r="5961" spans="1:14" x14ac:dyDescent="0.25">
      <c r="A5961" s="2">
        <v>1</v>
      </c>
      <c r="B5961" s="2">
        <v>2016</v>
      </c>
      <c r="C5961" t="s">
        <v>431</v>
      </c>
      <c r="D5961" t="s">
        <v>48</v>
      </c>
      <c r="E5961" s="2">
        <v>0</v>
      </c>
      <c r="F5961" s="2">
        <v>0</v>
      </c>
      <c r="G5961" t="s">
        <v>432</v>
      </c>
      <c r="H5961" t="s">
        <v>433</v>
      </c>
      <c r="I5961" t="s">
        <v>15</v>
      </c>
      <c r="J5961" t="s">
        <v>127</v>
      </c>
      <c r="K5961" s="2">
        <v>4</v>
      </c>
      <c r="L5961" t="s">
        <v>85</v>
      </c>
      <c r="M5961" t="s">
        <v>128</v>
      </c>
      <c r="N5961" t="s">
        <v>87</v>
      </c>
    </row>
    <row r="5962" spans="1:14" x14ac:dyDescent="0.25">
      <c r="A5962" s="2">
        <v>1</v>
      </c>
      <c r="B5962" s="2">
        <v>2016</v>
      </c>
      <c r="C5962" t="s">
        <v>431</v>
      </c>
      <c r="D5962" t="s">
        <v>48</v>
      </c>
      <c r="E5962" s="2">
        <v>0</v>
      </c>
      <c r="F5962" s="2">
        <v>0</v>
      </c>
      <c r="G5962" t="s">
        <v>432</v>
      </c>
      <c r="H5962" t="s">
        <v>433</v>
      </c>
      <c r="I5962" t="s">
        <v>15</v>
      </c>
      <c r="J5962" t="s">
        <v>129</v>
      </c>
      <c r="K5962" s="2">
        <v>4</v>
      </c>
      <c r="L5962" t="s">
        <v>85</v>
      </c>
      <c r="M5962" t="s">
        <v>130</v>
      </c>
      <c r="N5962" t="s">
        <v>87</v>
      </c>
    </row>
    <row r="5963" spans="1:14" x14ac:dyDescent="0.25">
      <c r="A5963" s="2">
        <v>1</v>
      </c>
      <c r="B5963" s="2">
        <v>2016</v>
      </c>
      <c r="C5963" t="s">
        <v>431</v>
      </c>
      <c r="D5963" t="s">
        <v>48</v>
      </c>
      <c r="E5963" s="2">
        <v>0</v>
      </c>
      <c r="F5963" s="2">
        <v>0</v>
      </c>
      <c r="G5963" t="s">
        <v>432</v>
      </c>
      <c r="H5963" t="s">
        <v>433</v>
      </c>
      <c r="I5963" t="s">
        <v>15</v>
      </c>
      <c r="J5963" t="s">
        <v>131</v>
      </c>
      <c r="K5963" s="2">
        <v>3</v>
      </c>
      <c r="L5963" t="s">
        <v>85</v>
      </c>
      <c r="M5963" t="s">
        <v>132</v>
      </c>
      <c r="N5963" t="s">
        <v>126</v>
      </c>
    </row>
    <row r="5964" spans="1:14" x14ac:dyDescent="0.25">
      <c r="A5964" s="2">
        <v>1</v>
      </c>
      <c r="B5964" s="2">
        <v>2016</v>
      </c>
      <c r="C5964" t="s">
        <v>431</v>
      </c>
      <c r="D5964" t="s">
        <v>48</v>
      </c>
      <c r="E5964" s="2">
        <v>0</v>
      </c>
      <c r="F5964" s="2">
        <v>0</v>
      </c>
      <c r="G5964" t="s">
        <v>432</v>
      </c>
      <c r="H5964" t="s">
        <v>433</v>
      </c>
      <c r="I5964" t="s">
        <v>15</v>
      </c>
      <c r="J5964" t="s">
        <v>133</v>
      </c>
      <c r="K5964" s="2">
        <v>2</v>
      </c>
      <c r="L5964" t="s">
        <v>52</v>
      </c>
      <c r="M5964" t="s">
        <v>134</v>
      </c>
      <c r="N5964" t="s">
        <v>63</v>
      </c>
    </row>
    <row r="5965" spans="1:14" x14ac:dyDescent="0.25">
      <c r="A5965" s="2">
        <v>1</v>
      </c>
      <c r="B5965" s="2">
        <v>2016</v>
      </c>
      <c r="C5965" t="s">
        <v>431</v>
      </c>
      <c r="D5965" t="s">
        <v>48</v>
      </c>
      <c r="E5965" s="2">
        <v>0</v>
      </c>
      <c r="F5965" s="2">
        <v>0</v>
      </c>
      <c r="G5965" t="s">
        <v>432</v>
      </c>
      <c r="H5965" t="s">
        <v>433</v>
      </c>
      <c r="I5965" t="s">
        <v>15</v>
      </c>
      <c r="J5965" t="s">
        <v>135</v>
      </c>
      <c r="K5965" s="2">
        <v>3</v>
      </c>
      <c r="L5965" t="s">
        <v>55</v>
      </c>
      <c r="M5965" t="s">
        <v>136</v>
      </c>
      <c r="N5965" t="s">
        <v>178</v>
      </c>
    </row>
    <row r="5966" spans="1:14" x14ac:dyDescent="0.25">
      <c r="A5966" s="2">
        <v>1</v>
      </c>
      <c r="B5966" s="2">
        <v>2016</v>
      </c>
      <c r="C5966" t="s">
        <v>431</v>
      </c>
      <c r="D5966" t="s">
        <v>48</v>
      </c>
      <c r="E5966" s="2">
        <v>0</v>
      </c>
      <c r="F5966" s="2">
        <v>0</v>
      </c>
      <c r="G5966" t="s">
        <v>432</v>
      </c>
      <c r="H5966" t="s">
        <v>433</v>
      </c>
      <c r="I5966" t="s">
        <v>15</v>
      </c>
      <c r="J5966" t="s">
        <v>137</v>
      </c>
      <c r="K5966" s="2">
        <v>4</v>
      </c>
      <c r="L5966" t="s">
        <v>55</v>
      </c>
      <c r="M5966" t="s">
        <v>138</v>
      </c>
      <c r="N5966" t="s">
        <v>57</v>
      </c>
    </row>
    <row r="5967" spans="1:14" x14ac:dyDescent="0.25">
      <c r="A5967" s="2">
        <v>1</v>
      </c>
      <c r="B5967" s="2">
        <v>2016</v>
      </c>
      <c r="C5967" t="s">
        <v>431</v>
      </c>
      <c r="D5967" t="s">
        <v>48</v>
      </c>
      <c r="E5967" s="2">
        <v>0</v>
      </c>
      <c r="F5967" s="2">
        <v>0</v>
      </c>
      <c r="G5967" t="s">
        <v>432</v>
      </c>
      <c r="H5967" t="s">
        <v>433</v>
      </c>
      <c r="I5967" t="s">
        <v>15</v>
      </c>
      <c r="J5967" t="s">
        <v>139</v>
      </c>
      <c r="K5967" s="2">
        <v>3</v>
      </c>
      <c r="L5967" t="s">
        <v>85</v>
      </c>
      <c r="M5967" t="s">
        <v>140</v>
      </c>
      <c r="N5967" t="s">
        <v>126</v>
      </c>
    </row>
    <row r="5968" spans="1:14" x14ac:dyDescent="0.25">
      <c r="A5968" s="2">
        <v>1</v>
      </c>
      <c r="B5968" s="2">
        <v>2016</v>
      </c>
      <c r="C5968" t="s">
        <v>431</v>
      </c>
      <c r="D5968" t="s">
        <v>48</v>
      </c>
      <c r="E5968" s="2">
        <v>0</v>
      </c>
      <c r="F5968" s="2">
        <v>0</v>
      </c>
      <c r="G5968" t="s">
        <v>432</v>
      </c>
      <c r="H5968" t="s">
        <v>433</v>
      </c>
      <c r="I5968" t="s">
        <v>15</v>
      </c>
      <c r="J5968" t="s">
        <v>141</v>
      </c>
      <c r="K5968" s="2">
        <v>3</v>
      </c>
      <c r="L5968" t="s">
        <v>85</v>
      </c>
      <c r="M5968" t="s">
        <v>142</v>
      </c>
      <c r="N5968" t="s">
        <v>126</v>
      </c>
    </row>
    <row r="5969" spans="1:14" x14ac:dyDescent="0.25">
      <c r="A5969" s="2">
        <v>1</v>
      </c>
      <c r="B5969" s="2">
        <v>2016</v>
      </c>
      <c r="C5969" t="s">
        <v>431</v>
      </c>
      <c r="D5969" t="s">
        <v>48</v>
      </c>
      <c r="E5969" s="2">
        <v>0</v>
      </c>
      <c r="F5969" s="2">
        <v>0</v>
      </c>
      <c r="G5969" t="s">
        <v>432</v>
      </c>
      <c r="H5969" t="s">
        <v>433</v>
      </c>
      <c r="I5969" t="s">
        <v>15</v>
      </c>
      <c r="J5969" t="s">
        <v>143</v>
      </c>
      <c r="K5969" s="2">
        <v>3</v>
      </c>
      <c r="L5969" t="s">
        <v>85</v>
      </c>
      <c r="M5969" t="s">
        <v>144</v>
      </c>
      <c r="N5969" t="s">
        <v>126</v>
      </c>
    </row>
    <row r="5970" spans="1:14" x14ac:dyDescent="0.25">
      <c r="A5970" s="2">
        <v>1</v>
      </c>
      <c r="B5970" s="2">
        <v>2016</v>
      </c>
      <c r="C5970" t="s">
        <v>431</v>
      </c>
      <c r="D5970" t="s">
        <v>48</v>
      </c>
      <c r="E5970" s="2">
        <v>0</v>
      </c>
      <c r="F5970" s="2">
        <v>0</v>
      </c>
      <c r="G5970" t="s">
        <v>432</v>
      </c>
      <c r="H5970" t="s">
        <v>433</v>
      </c>
      <c r="I5970" t="s">
        <v>15</v>
      </c>
      <c r="J5970" t="s">
        <v>145</v>
      </c>
      <c r="K5970" s="2">
        <v>4</v>
      </c>
      <c r="L5970" t="s">
        <v>55</v>
      </c>
      <c r="M5970" t="s">
        <v>146</v>
      </c>
      <c r="N5970" t="s">
        <v>57</v>
      </c>
    </row>
    <row r="5971" spans="1:14" x14ac:dyDescent="0.25">
      <c r="A5971" s="2">
        <v>1</v>
      </c>
      <c r="B5971" s="2">
        <v>2016</v>
      </c>
      <c r="C5971" t="s">
        <v>431</v>
      </c>
      <c r="D5971" t="s">
        <v>48</v>
      </c>
      <c r="E5971" s="2">
        <v>0</v>
      </c>
      <c r="F5971" s="2">
        <v>0</v>
      </c>
      <c r="G5971" t="s">
        <v>432</v>
      </c>
      <c r="H5971" t="s">
        <v>433</v>
      </c>
      <c r="I5971" t="s">
        <v>15</v>
      </c>
      <c r="J5971" t="s">
        <v>147</v>
      </c>
      <c r="K5971" s="2">
        <v>4</v>
      </c>
      <c r="L5971" t="s">
        <v>55</v>
      </c>
      <c r="M5971" t="s">
        <v>148</v>
      </c>
      <c r="N5971" t="s">
        <v>57</v>
      </c>
    </row>
    <row r="5972" spans="1:14" x14ac:dyDescent="0.25">
      <c r="A5972" s="2">
        <v>1</v>
      </c>
      <c r="B5972" s="2">
        <v>2016</v>
      </c>
      <c r="C5972" t="s">
        <v>431</v>
      </c>
      <c r="D5972" t="s">
        <v>48</v>
      </c>
      <c r="E5972" s="2">
        <v>0</v>
      </c>
      <c r="F5972" s="2">
        <v>0</v>
      </c>
      <c r="G5972" t="s">
        <v>432</v>
      </c>
      <c r="H5972" t="s">
        <v>433</v>
      </c>
      <c r="I5972" t="s">
        <v>15</v>
      </c>
      <c r="J5972" t="s">
        <v>149</v>
      </c>
      <c r="K5972" s="2">
        <v>3</v>
      </c>
      <c r="L5972" t="s">
        <v>55</v>
      </c>
      <c r="M5972" t="s">
        <v>150</v>
      </c>
      <c r="N5972" t="s">
        <v>178</v>
      </c>
    </row>
    <row r="5973" spans="1:14" x14ac:dyDescent="0.25">
      <c r="A5973" s="2">
        <v>1</v>
      </c>
      <c r="B5973" s="2">
        <v>2016</v>
      </c>
      <c r="C5973" t="s">
        <v>431</v>
      </c>
      <c r="D5973" t="s">
        <v>48</v>
      </c>
      <c r="E5973" s="2">
        <v>0</v>
      </c>
      <c r="F5973" s="2">
        <v>0</v>
      </c>
      <c r="G5973" t="s">
        <v>432</v>
      </c>
      <c r="H5973" t="s">
        <v>433</v>
      </c>
      <c r="I5973" t="s">
        <v>15</v>
      </c>
      <c r="J5973" t="s">
        <v>151</v>
      </c>
      <c r="K5973" s="3"/>
      <c r="L5973" t="s">
        <v>52</v>
      </c>
      <c r="M5973" t="s">
        <v>152</v>
      </c>
    </row>
    <row r="5974" spans="1:14" x14ac:dyDescent="0.25">
      <c r="A5974" s="2">
        <v>1</v>
      </c>
      <c r="B5974" s="2">
        <v>2016</v>
      </c>
      <c r="C5974" t="s">
        <v>431</v>
      </c>
      <c r="D5974" t="s">
        <v>48</v>
      </c>
      <c r="E5974" s="2">
        <v>0</v>
      </c>
      <c r="F5974" s="2">
        <v>0</v>
      </c>
      <c r="G5974" t="s">
        <v>432</v>
      </c>
      <c r="H5974" t="s">
        <v>433</v>
      </c>
      <c r="I5974" t="s">
        <v>15</v>
      </c>
      <c r="J5974" t="s">
        <v>153</v>
      </c>
      <c r="K5974" s="2">
        <v>9</v>
      </c>
      <c r="L5974" t="s">
        <v>75</v>
      </c>
      <c r="M5974" t="s">
        <v>154</v>
      </c>
      <c r="N5974" t="s">
        <v>213</v>
      </c>
    </row>
    <row r="5975" spans="1:14" x14ac:dyDescent="0.25">
      <c r="A5975" s="2">
        <v>1</v>
      </c>
      <c r="B5975" s="2">
        <v>2016</v>
      </c>
      <c r="C5975" t="s">
        <v>431</v>
      </c>
      <c r="D5975" t="s">
        <v>48</v>
      </c>
      <c r="E5975" s="2">
        <v>0</v>
      </c>
      <c r="F5975" s="2">
        <v>0</v>
      </c>
      <c r="G5975" t="s">
        <v>432</v>
      </c>
      <c r="H5975" t="s">
        <v>433</v>
      </c>
      <c r="I5975" t="s">
        <v>15</v>
      </c>
      <c r="J5975" t="s">
        <v>156</v>
      </c>
      <c r="K5975" s="2">
        <v>1</v>
      </c>
      <c r="L5975" t="s">
        <v>75</v>
      </c>
      <c r="M5975" t="s">
        <v>157</v>
      </c>
      <c r="N5975" t="s">
        <v>158</v>
      </c>
    </row>
    <row r="5976" spans="1:14" x14ac:dyDescent="0.25">
      <c r="A5976" s="2">
        <v>1</v>
      </c>
      <c r="B5976" s="2">
        <v>2016</v>
      </c>
      <c r="C5976" t="s">
        <v>431</v>
      </c>
      <c r="D5976" t="s">
        <v>48</v>
      </c>
      <c r="E5976" s="2">
        <v>0</v>
      </c>
      <c r="F5976" s="2">
        <v>0</v>
      </c>
      <c r="G5976" t="s">
        <v>432</v>
      </c>
      <c r="H5976" t="s">
        <v>433</v>
      </c>
      <c r="I5976" t="s">
        <v>15</v>
      </c>
      <c r="J5976" t="s">
        <v>159</v>
      </c>
      <c r="K5976" s="3"/>
      <c r="L5976" t="s">
        <v>52</v>
      </c>
      <c r="M5976" t="s">
        <v>160</v>
      </c>
    </row>
    <row r="5977" spans="1:14" x14ac:dyDescent="0.25">
      <c r="A5977" s="2">
        <v>1</v>
      </c>
      <c r="B5977" s="2">
        <v>2016</v>
      </c>
      <c r="C5977" t="s">
        <v>431</v>
      </c>
      <c r="D5977" t="s">
        <v>48</v>
      </c>
      <c r="E5977" s="2">
        <v>0</v>
      </c>
      <c r="F5977" s="2">
        <v>0</v>
      </c>
      <c r="G5977" t="s">
        <v>432</v>
      </c>
      <c r="H5977" t="s">
        <v>433</v>
      </c>
      <c r="I5977" t="s">
        <v>15</v>
      </c>
      <c r="J5977" t="s">
        <v>161</v>
      </c>
      <c r="K5977" s="3"/>
      <c r="L5977" t="s">
        <v>52</v>
      </c>
      <c r="M5977" t="s">
        <v>162</v>
      </c>
    </row>
    <row r="5978" spans="1:14" x14ac:dyDescent="0.25">
      <c r="A5978" s="2">
        <v>1</v>
      </c>
      <c r="B5978" s="2">
        <v>2016</v>
      </c>
      <c r="C5978" t="s">
        <v>431</v>
      </c>
      <c r="D5978" t="s">
        <v>48</v>
      </c>
      <c r="E5978" s="2">
        <v>0</v>
      </c>
      <c r="F5978" s="2">
        <v>0</v>
      </c>
      <c r="G5978" t="s">
        <v>432</v>
      </c>
      <c r="H5978" t="s">
        <v>433</v>
      </c>
      <c r="I5978" t="s">
        <v>15</v>
      </c>
      <c r="J5978" t="s">
        <v>163</v>
      </c>
      <c r="K5978" s="2">
        <v>2</v>
      </c>
      <c r="L5978" t="s">
        <v>52</v>
      </c>
      <c r="M5978" t="s">
        <v>164</v>
      </c>
      <c r="N5978" t="s">
        <v>177</v>
      </c>
    </row>
    <row r="5979" spans="1:14" x14ac:dyDescent="0.25">
      <c r="A5979" s="2">
        <v>1</v>
      </c>
      <c r="B5979" s="2">
        <v>2016</v>
      </c>
      <c r="C5979" t="s">
        <v>431</v>
      </c>
      <c r="D5979" t="s">
        <v>48</v>
      </c>
      <c r="E5979" s="2">
        <v>0</v>
      </c>
      <c r="F5979" s="2">
        <v>0</v>
      </c>
      <c r="G5979" t="s">
        <v>432</v>
      </c>
      <c r="H5979" t="s">
        <v>433</v>
      </c>
      <c r="I5979" t="s">
        <v>15</v>
      </c>
      <c r="J5979" t="s">
        <v>166</v>
      </c>
      <c r="K5979" s="2">
        <v>3</v>
      </c>
      <c r="L5979" t="s">
        <v>55</v>
      </c>
      <c r="M5979" t="s">
        <v>167</v>
      </c>
      <c r="N5979" t="s">
        <v>178</v>
      </c>
    </row>
    <row r="5980" spans="1:14" x14ac:dyDescent="0.25">
      <c r="A5980" s="2">
        <v>1</v>
      </c>
      <c r="B5980" s="2">
        <v>2016</v>
      </c>
      <c r="C5980" t="s">
        <v>434</v>
      </c>
      <c r="D5980" t="s">
        <v>48</v>
      </c>
      <c r="E5980" s="2">
        <v>0</v>
      </c>
      <c r="F5980" s="2">
        <v>0</v>
      </c>
      <c r="G5980" t="s">
        <v>270</v>
      </c>
      <c r="H5980" t="s">
        <v>270</v>
      </c>
      <c r="I5980" t="s">
        <v>21</v>
      </c>
      <c r="J5980" t="s">
        <v>51</v>
      </c>
      <c r="K5980" s="3"/>
      <c r="L5980" t="s">
        <v>52</v>
      </c>
      <c r="M5980" t="s">
        <v>53</v>
      </c>
    </row>
    <row r="5981" spans="1:14" x14ac:dyDescent="0.25">
      <c r="A5981" s="2">
        <v>1</v>
      </c>
      <c r="B5981" s="2">
        <v>2016</v>
      </c>
      <c r="C5981" t="s">
        <v>434</v>
      </c>
      <c r="D5981" t="s">
        <v>48</v>
      </c>
      <c r="E5981" s="2">
        <v>0</v>
      </c>
      <c r="F5981" s="2">
        <v>0</v>
      </c>
      <c r="G5981" t="s">
        <v>270</v>
      </c>
      <c r="H5981" t="s">
        <v>270</v>
      </c>
      <c r="I5981" t="s">
        <v>21</v>
      </c>
      <c r="J5981" t="s">
        <v>54</v>
      </c>
      <c r="K5981" s="2">
        <v>3</v>
      </c>
      <c r="L5981" t="s">
        <v>55</v>
      </c>
      <c r="M5981" t="s">
        <v>56</v>
      </c>
      <c r="N5981" t="s">
        <v>178</v>
      </c>
    </row>
    <row r="5982" spans="1:14" x14ac:dyDescent="0.25">
      <c r="A5982" s="2">
        <v>1</v>
      </c>
      <c r="B5982" s="2">
        <v>2016</v>
      </c>
      <c r="C5982" t="s">
        <v>434</v>
      </c>
      <c r="D5982" t="s">
        <v>48</v>
      </c>
      <c r="E5982" s="2">
        <v>0</v>
      </c>
      <c r="F5982" s="2">
        <v>0</v>
      </c>
      <c r="G5982" t="s">
        <v>270</v>
      </c>
      <c r="H5982" t="s">
        <v>270</v>
      </c>
      <c r="I5982" t="s">
        <v>21</v>
      </c>
      <c r="J5982" t="s">
        <v>58</v>
      </c>
      <c r="K5982" s="2">
        <v>3</v>
      </c>
      <c r="L5982" t="s">
        <v>55</v>
      </c>
      <c r="M5982" t="s">
        <v>59</v>
      </c>
      <c r="N5982" t="s">
        <v>178</v>
      </c>
    </row>
    <row r="5983" spans="1:14" x14ac:dyDescent="0.25">
      <c r="A5983" s="2">
        <v>1</v>
      </c>
      <c r="B5983" s="2">
        <v>2016</v>
      </c>
      <c r="C5983" t="s">
        <v>434</v>
      </c>
      <c r="D5983" t="s">
        <v>48</v>
      </c>
      <c r="E5983" s="2">
        <v>0</v>
      </c>
      <c r="F5983" s="2">
        <v>0</v>
      </c>
      <c r="G5983" t="s">
        <v>270</v>
      </c>
      <c r="H5983" t="s">
        <v>270</v>
      </c>
      <c r="I5983" t="s">
        <v>21</v>
      </c>
      <c r="J5983" t="s">
        <v>60</v>
      </c>
      <c r="K5983" s="2">
        <v>2</v>
      </c>
      <c r="L5983" t="s">
        <v>61</v>
      </c>
      <c r="M5983" t="s">
        <v>62</v>
      </c>
      <c r="N5983" t="s">
        <v>63</v>
      </c>
    </row>
    <row r="5984" spans="1:14" x14ac:dyDescent="0.25">
      <c r="A5984" s="2">
        <v>1</v>
      </c>
      <c r="B5984" s="2">
        <v>2016</v>
      </c>
      <c r="C5984" t="s">
        <v>434</v>
      </c>
      <c r="D5984" t="s">
        <v>48</v>
      </c>
      <c r="E5984" s="2">
        <v>0</v>
      </c>
      <c r="F5984" s="2">
        <v>0</v>
      </c>
      <c r="G5984" t="s">
        <v>270</v>
      </c>
      <c r="H5984" t="s">
        <v>270</v>
      </c>
      <c r="I5984" t="s">
        <v>21</v>
      </c>
      <c r="J5984" t="s">
        <v>64</v>
      </c>
      <c r="K5984" s="2">
        <v>3</v>
      </c>
      <c r="L5984" t="s">
        <v>65</v>
      </c>
      <c r="M5984" t="s">
        <v>66</v>
      </c>
      <c r="N5984" t="s">
        <v>67</v>
      </c>
    </row>
    <row r="5985" spans="1:14" x14ac:dyDescent="0.25">
      <c r="A5985" s="2">
        <v>1</v>
      </c>
      <c r="B5985" s="2">
        <v>2016</v>
      </c>
      <c r="C5985" t="s">
        <v>434</v>
      </c>
      <c r="D5985" t="s">
        <v>48</v>
      </c>
      <c r="E5985" s="2">
        <v>0</v>
      </c>
      <c r="F5985" s="2">
        <v>0</v>
      </c>
      <c r="G5985" t="s">
        <v>270</v>
      </c>
      <c r="H5985" t="s">
        <v>270</v>
      </c>
      <c r="I5985" t="s">
        <v>21</v>
      </c>
      <c r="J5985" t="s">
        <v>68</v>
      </c>
      <c r="K5985" s="2">
        <v>2</v>
      </c>
      <c r="L5985" t="s">
        <v>65</v>
      </c>
      <c r="M5985" t="s">
        <v>69</v>
      </c>
      <c r="N5985" t="s">
        <v>186</v>
      </c>
    </row>
    <row r="5986" spans="1:14" x14ac:dyDescent="0.25">
      <c r="A5986" s="2">
        <v>1</v>
      </c>
      <c r="B5986" s="2">
        <v>2016</v>
      </c>
      <c r="C5986" t="s">
        <v>434</v>
      </c>
      <c r="D5986" t="s">
        <v>48</v>
      </c>
      <c r="E5986" s="2">
        <v>0</v>
      </c>
      <c r="F5986" s="2">
        <v>0</v>
      </c>
      <c r="G5986" t="s">
        <v>270</v>
      </c>
      <c r="H5986" t="s">
        <v>270</v>
      </c>
      <c r="I5986" t="s">
        <v>21</v>
      </c>
      <c r="J5986" t="s">
        <v>70</v>
      </c>
      <c r="K5986" s="2">
        <v>3</v>
      </c>
      <c r="L5986" t="s">
        <v>65</v>
      </c>
      <c r="M5986" t="s">
        <v>71</v>
      </c>
      <c r="N5986" t="s">
        <v>67</v>
      </c>
    </row>
    <row r="5987" spans="1:14" x14ac:dyDescent="0.25">
      <c r="A5987" s="2">
        <v>1</v>
      </c>
      <c r="B5987" s="2">
        <v>2016</v>
      </c>
      <c r="C5987" t="s">
        <v>434</v>
      </c>
      <c r="D5987" t="s">
        <v>48</v>
      </c>
      <c r="E5987" s="2">
        <v>0</v>
      </c>
      <c r="F5987" s="2">
        <v>0</v>
      </c>
      <c r="G5987" t="s">
        <v>270</v>
      </c>
      <c r="H5987" t="s">
        <v>270</v>
      </c>
      <c r="I5987" t="s">
        <v>21</v>
      </c>
      <c r="J5987" t="s">
        <v>72</v>
      </c>
      <c r="K5987" s="3"/>
      <c r="L5987" t="s">
        <v>52</v>
      </c>
      <c r="M5987" t="s">
        <v>73</v>
      </c>
    </row>
    <row r="5988" spans="1:14" x14ac:dyDescent="0.25">
      <c r="A5988" s="2">
        <v>1</v>
      </c>
      <c r="B5988" s="2">
        <v>2016</v>
      </c>
      <c r="C5988" t="s">
        <v>434</v>
      </c>
      <c r="D5988" t="s">
        <v>48</v>
      </c>
      <c r="E5988" s="2">
        <v>0</v>
      </c>
      <c r="F5988" s="2">
        <v>0</v>
      </c>
      <c r="G5988" t="s">
        <v>270</v>
      </c>
      <c r="H5988" t="s">
        <v>270</v>
      </c>
      <c r="I5988" t="s">
        <v>21</v>
      </c>
      <c r="J5988" t="s">
        <v>74</v>
      </c>
      <c r="K5988" s="3"/>
      <c r="L5988" t="s">
        <v>75</v>
      </c>
      <c r="M5988" t="s">
        <v>76</v>
      </c>
    </row>
    <row r="5989" spans="1:14" x14ac:dyDescent="0.25">
      <c r="A5989" s="2">
        <v>1</v>
      </c>
      <c r="B5989" s="2">
        <v>2016</v>
      </c>
      <c r="C5989" t="s">
        <v>434</v>
      </c>
      <c r="D5989" t="s">
        <v>48</v>
      </c>
      <c r="E5989" s="2">
        <v>0</v>
      </c>
      <c r="F5989" s="2">
        <v>0</v>
      </c>
      <c r="G5989" t="s">
        <v>270</v>
      </c>
      <c r="H5989" t="s">
        <v>270</v>
      </c>
      <c r="I5989" t="s">
        <v>21</v>
      </c>
      <c r="J5989" t="s">
        <v>78</v>
      </c>
      <c r="K5989" s="3"/>
      <c r="L5989" t="s">
        <v>75</v>
      </c>
      <c r="M5989" t="s">
        <v>79</v>
      </c>
    </row>
    <row r="5990" spans="1:14" x14ac:dyDescent="0.25">
      <c r="A5990" s="2">
        <v>1</v>
      </c>
      <c r="B5990" s="2">
        <v>2016</v>
      </c>
      <c r="C5990" t="s">
        <v>434</v>
      </c>
      <c r="D5990" t="s">
        <v>48</v>
      </c>
      <c r="E5990" s="2">
        <v>0</v>
      </c>
      <c r="F5990" s="2">
        <v>0</v>
      </c>
      <c r="G5990" t="s">
        <v>270</v>
      </c>
      <c r="H5990" t="s">
        <v>270</v>
      </c>
      <c r="I5990" t="s">
        <v>21</v>
      </c>
      <c r="J5990" t="s">
        <v>81</v>
      </c>
      <c r="K5990" s="3"/>
      <c r="L5990" t="s">
        <v>75</v>
      </c>
      <c r="M5990" t="s">
        <v>82</v>
      </c>
    </row>
    <row r="5991" spans="1:14" x14ac:dyDescent="0.25">
      <c r="A5991" s="2">
        <v>1</v>
      </c>
      <c r="B5991" s="2">
        <v>2016</v>
      </c>
      <c r="C5991" t="s">
        <v>434</v>
      </c>
      <c r="D5991" t="s">
        <v>48</v>
      </c>
      <c r="E5991" s="2">
        <v>0</v>
      </c>
      <c r="F5991" s="2">
        <v>0</v>
      </c>
      <c r="G5991" t="s">
        <v>270</v>
      </c>
      <c r="H5991" t="s">
        <v>270</v>
      </c>
      <c r="I5991" t="s">
        <v>21</v>
      </c>
      <c r="J5991" t="s">
        <v>84</v>
      </c>
      <c r="K5991" s="2">
        <v>4</v>
      </c>
      <c r="L5991" t="s">
        <v>85</v>
      </c>
      <c r="M5991" t="s">
        <v>86</v>
      </c>
      <c r="N5991" t="s">
        <v>87</v>
      </c>
    </row>
    <row r="5992" spans="1:14" x14ac:dyDescent="0.25">
      <c r="A5992" s="2">
        <v>1</v>
      </c>
      <c r="B5992" s="2">
        <v>2016</v>
      </c>
      <c r="C5992" t="s">
        <v>434</v>
      </c>
      <c r="D5992" t="s">
        <v>48</v>
      </c>
      <c r="E5992" s="2">
        <v>0</v>
      </c>
      <c r="F5992" s="2">
        <v>0</v>
      </c>
      <c r="G5992" t="s">
        <v>270</v>
      </c>
      <c r="H5992" t="s">
        <v>270</v>
      </c>
      <c r="I5992" t="s">
        <v>21</v>
      </c>
      <c r="J5992" t="s">
        <v>88</v>
      </c>
      <c r="K5992" s="2">
        <v>3</v>
      </c>
      <c r="L5992" t="s">
        <v>85</v>
      </c>
      <c r="M5992" t="s">
        <v>89</v>
      </c>
      <c r="N5992" t="s">
        <v>126</v>
      </c>
    </row>
    <row r="5993" spans="1:14" x14ac:dyDescent="0.25">
      <c r="A5993" s="2">
        <v>1</v>
      </c>
      <c r="B5993" s="2">
        <v>2016</v>
      </c>
      <c r="C5993" t="s">
        <v>434</v>
      </c>
      <c r="D5993" t="s">
        <v>48</v>
      </c>
      <c r="E5993" s="2">
        <v>0</v>
      </c>
      <c r="F5993" s="2">
        <v>0</v>
      </c>
      <c r="G5993" t="s">
        <v>270</v>
      </c>
      <c r="H5993" t="s">
        <v>270</v>
      </c>
      <c r="I5993" t="s">
        <v>21</v>
      </c>
      <c r="J5993" t="s">
        <v>90</v>
      </c>
      <c r="K5993" s="3"/>
      <c r="L5993" t="s">
        <v>75</v>
      </c>
      <c r="M5993" t="s">
        <v>91</v>
      </c>
    </row>
    <row r="5994" spans="1:14" x14ac:dyDescent="0.25">
      <c r="A5994" s="2">
        <v>1</v>
      </c>
      <c r="B5994" s="2">
        <v>2016</v>
      </c>
      <c r="C5994" t="s">
        <v>434</v>
      </c>
      <c r="D5994" t="s">
        <v>48</v>
      </c>
      <c r="E5994" s="2">
        <v>0</v>
      </c>
      <c r="F5994" s="2">
        <v>0</v>
      </c>
      <c r="G5994" t="s">
        <v>270</v>
      </c>
      <c r="H5994" t="s">
        <v>270</v>
      </c>
      <c r="I5994" t="s">
        <v>21</v>
      </c>
      <c r="J5994" t="s">
        <v>93</v>
      </c>
      <c r="K5994" s="3"/>
      <c r="L5994" t="s">
        <v>75</v>
      </c>
      <c r="M5994" t="s">
        <v>94</v>
      </c>
    </row>
    <row r="5995" spans="1:14" x14ac:dyDescent="0.25">
      <c r="A5995" s="2">
        <v>1</v>
      </c>
      <c r="B5995" s="2">
        <v>2016</v>
      </c>
      <c r="C5995" t="s">
        <v>434</v>
      </c>
      <c r="D5995" t="s">
        <v>48</v>
      </c>
      <c r="E5995" s="2">
        <v>0</v>
      </c>
      <c r="F5995" s="2">
        <v>0</v>
      </c>
      <c r="G5995" t="s">
        <v>270</v>
      </c>
      <c r="H5995" t="s">
        <v>270</v>
      </c>
      <c r="I5995" t="s">
        <v>21</v>
      </c>
      <c r="J5995" t="s">
        <v>96</v>
      </c>
      <c r="K5995" s="3"/>
      <c r="L5995" t="s">
        <v>75</v>
      </c>
      <c r="M5995" t="s">
        <v>97</v>
      </c>
    </row>
    <row r="5996" spans="1:14" x14ac:dyDescent="0.25">
      <c r="A5996" s="2">
        <v>1</v>
      </c>
      <c r="B5996" s="2">
        <v>2016</v>
      </c>
      <c r="C5996" t="s">
        <v>434</v>
      </c>
      <c r="D5996" t="s">
        <v>48</v>
      </c>
      <c r="E5996" s="2">
        <v>0</v>
      </c>
      <c r="F5996" s="2">
        <v>0</v>
      </c>
      <c r="G5996" t="s">
        <v>270</v>
      </c>
      <c r="H5996" t="s">
        <v>270</v>
      </c>
      <c r="I5996" t="s">
        <v>21</v>
      </c>
      <c r="J5996" t="s">
        <v>98</v>
      </c>
      <c r="K5996" s="2">
        <v>3</v>
      </c>
      <c r="L5996" t="s">
        <v>85</v>
      </c>
      <c r="M5996" t="s">
        <v>99</v>
      </c>
      <c r="N5996" t="s">
        <v>126</v>
      </c>
    </row>
    <row r="5997" spans="1:14" x14ac:dyDescent="0.25">
      <c r="A5997" s="2">
        <v>1</v>
      </c>
      <c r="B5997" s="2">
        <v>2016</v>
      </c>
      <c r="C5997" t="s">
        <v>434</v>
      </c>
      <c r="D5997" t="s">
        <v>48</v>
      </c>
      <c r="E5997" s="2">
        <v>0</v>
      </c>
      <c r="F5997" s="2">
        <v>0</v>
      </c>
      <c r="G5997" t="s">
        <v>270</v>
      </c>
      <c r="H5997" t="s">
        <v>270</v>
      </c>
      <c r="I5997" t="s">
        <v>21</v>
      </c>
      <c r="J5997" t="s">
        <v>100</v>
      </c>
      <c r="K5997" s="3"/>
      <c r="L5997" t="s">
        <v>61</v>
      </c>
      <c r="M5997" t="s">
        <v>101</v>
      </c>
    </row>
    <row r="5998" spans="1:14" x14ac:dyDescent="0.25">
      <c r="A5998" s="2">
        <v>1</v>
      </c>
      <c r="B5998" s="2">
        <v>2016</v>
      </c>
      <c r="C5998" t="s">
        <v>434</v>
      </c>
      <c r="D5998" t="s">
        <v>48</v>
      </c>
      <c r="E5998" s="2">
        <v>0</v>
      </c>
      <c r="F5998" s="2">
        <v>0</v>
      </c>
      <c r="G5998" t="s">
        <v>270</v>
      </c>
      <c r="H5998" t="s">
        <v>270</v>
      </c>
      <c r="I5998" t="s">
        <v>21</v>
      </c>
      <c r="J5998" t="s">
        <v>102</v>
      </c>
      <c r="K5998" s="3"/>
      <c r="L5998" t="s">
        <v>61</v>
      </c>
      <c r="M5998" t="s">
        <v>103</v>
      </c>
    </row>
    <row r="5999" spans="1:14" x14ac:dyDescent="0.25">
      <c r="A5999" s="2">
        <v>1</v>
      </c>
      <c r="B5999" s="2">
        <v>2016</v>
      </c>
      <c r="C5999" t="s">
        <v>434</v>
      </c>
      <c r="D5999" t="s">
        <v>48</v>
      </c>
      <c r="E5999" s="2">
        <v>0</v>
      </c>
      <c r="F5999" s="2">
        <v>0</v>
      </c>
      <c r="G5999" t="s">
        <v>270</v>
      </c>
      <c r="H5999" t="s">
        <v>270</v>
      </c>
      <c r="I5999" t="s">
        <v>21</v>
      </c>
      <c r="J5999" t="s">
        <v>104</v>
      </c>
      <c r="K5999" s="3"/>
      <c r="L5999" t="s">
        <v>61</v>
      </c>
      <c r="M5999" t="s">
        <v>105</v>
      </c>
    </row>
    <row r="6000" spans="1:14" x14ac:dyDescent="0.25">
      <c r="A6000" s="2">
        <v>1</v>
      </c>
      <c r="B6000" s="2">
        <v>2016</v>
      </c>
      <c r="C6000" t="s">
        <v>434</v>
      </c>
      <c r="D6000" t="s">
        <v>48</v>
      </c>
      <c r="E6000" s="2">
        <v>0</v>
      </c>
      <c r="F6000" s="2">
        <v>0</v>
      </c>
      <c r="G6000" t="s">
        <v>270</v>
      </c>
      <c r="H6000" t="s">
        <v>270</v>
      </c>
      <c r="I6000" t="s">
        <v>21</v>
      </c>
      <c r="J6000" t="s">
        <v>106</v>
      </c>
      <c r="K6000" s="3"/>
      <c r="L6000" t="s">
        <v>61</v>
      </c>
      <c r="M6000" t="s">
        <v>107</v>
      </c>
    </row>
    <row r="6001" spans="1:14" x14ac:dyDescent="0.25">
      <c r="A6001" s="2">
        <v>1</v>
      </c>
      <c r="B6001" s="2">
        <v>2016</v>
      </c>
      <c r="C6001" t="s">
        <v>434</v>
      </c>
      <c r="D6001" t="s">
        <v>48</v>
      </c>
      <c r="E6001" s="2">
        <v>0</v>
      </c>
      <c r="F6001" s="2">
        <v>0</v>
      </c>
      <c r="G6001" t="s">
        <v>270</v>
      </c>
      <c r="H6001" t="s">
        <v>270</v>
      </c>
      <c r="I6001" t="s">
        <v>21</v>
      </c>
      <c r="J6001" t="s">
        <v>108</v>
      </c>
      <c r="K6001" s="3"/>
      <c r="L6001" t="s">
        <v>61</v>
      </c>
      <c r="M6001" t="s">
        <v>109</v>
      </c>
    </row>
    <row r="6002" spans="1:14" x14ac:dyDescent="0.25">
      <c r="A6002" s="2">
        <v>1</v>
      </c>
      <c r="B6002" s="2">
        <v>2016</v>
      </c>
      <c r="C6002" t="s">
        <v>434</v>
      </c>
      <c r="D6002" t="s">
        <v>48</v>
      </c>
      <c r="E6002" s="2">
        <v>0</v>
      </c>
      <c r="F6002" s="2">
        <v>0</v>
      </c>
      <c r="G6002" t="s">
        <v>270</v>
      </c>
      <c r="H6002" t="s">
        <v>270</v>
      </c>
      <c r="I6002" t="s">
        <v>21</v>
      </c>
      <c r="J6002" t="s">
        <v>110</v>
      </c>
      <c r="K6002" s="3"/>
      <c r="L6002" t="s">
        <v>61</v>
      </c>
      <c r="M6002" t="s">
        <v>111</v>
      </c>
    </row>
    <row r="6003" spans="1:14" x14ac:dyDescent="0.25">
      <c r="A6003" s="2">
        <v>1</v>
      </c>
      <c r="B6003" s="2">
        <v>2016</v>
      </c>
      <c r="C6003" t="s">
        <v>434</v>
      </c>
      <c r="D6003" t="s">
        <v>48</v>
      </c>
      <c r="E6003" s="2">
        <v>0</v>
      </c>
      <c r="F6003" s="2">
        <v>0</v>
      </c>
      <c r="G6003" t="s">
        <v>270</v>
      </c>
      <c r="H6003" t="s">
        <v>270</v>
      </c>
      <c r="I6003" t="s">
        <v>21</v>
      </c>
      <c r="J6003" t="s">
        <v>112</v>
      </c>
      <c r="K6003" s="3"/>
      <c r="L6003" t="s">
        <v>61</v>
      </c>
      <c r="M6003" t="s">
        <v>113</v>
      </c>
    </row>
    <row r="6004" spans="1:14" x14ac:dyDescent="0.25">
      <c r="A6004" s="2">
        <v>1</v>
      </c>
      <c r="B6004" s="2">
        <v>2016</v>
      </c>
      <c r="C6004" t="s">
        <v>434</v>
      </c>
      <c r="D6004" t="s">
        <v>48</v>
      </c>
      <c r="E6004" s="2">
        <v>0</v>
      </c>
      <c r="F6004" s="2">
        <v>0</v>
      </c>
      <c r="G6004" t="s">
        <v>270</v>
      </c>
      <c r="H6004" t="s">
        <v>270</v>
      </c>
      <c r="I6004" t="s">
        <v>21</v>
      </c>
      <c r="J6004" t="s">
        <v>114</v>
      </c>
      <c r="K6004" s="3"/>
      <c r="L6004" t="s">
        <v>61</v>
      </c>
      <c r="M6004" t="s">
        <v>115</v>
      </c>
    </row>
    <row r="6005" spans="1:14" x14ac:dyDescent="0.25">
      <c r="A6005" s="2">
        <v>1</v>
      </c>
      <c r="B6005" s="2">
        <v>2016</v>
      </c>
      <c r="C6005" t="s">
        <v>434</v>
      </c>
      <c r="D6005" t="s">
        <v>48</v>
      </c>
      <c r="E6005" s="2">
        <v>0</v>
      </c>
      <c r="F6005" s="2">
        <v>0</v>
      </c>
      <c r="G6005" t="s">
        <v>270</v>
      </c>
      <c r="H6005" t="s">
        <v>270</v>
      </c>
      <c r="I6005" t="s">
        <v>21</v>
      </c>
      <c r="J6005" t="s">
        <v>116</v>
      </c>
      <c r="K6005" s="2">
        <v>2</v>
      </c>
      <c r="L6005" t="s">
        <v>65</v>
      </c>
      <c r="M6005" t="s">
        <v>117</v>
      </c>
      <c r="N6005" t="s">
        <v>186</v>
      </c>
    </row>
    <row r="6006" spans="1:14" x14ac:dyDescent="0.25">
      <c r="A6006" s="2">
        <v>1</v>
      </c>
      <c r="B6006" s="2">
        <v>2016</v>
      </c>
      <c r="C6006" t="s">
        <v>434</v>
      </c>
      <c r="D6006" t="s">
        <v>48</v>
      </c>
      <c r="E6006" s="2">
        <v>0</v>
      </c>
      <c r="F6006" s="2">
        <v>0</v>
      </c>
      <c r="G6006" t="s">
        <v>270</v>
      </c>
      <c r="H6006" t="s">
        <v>270</v>
      </c>
      <c r="I6006" t="s">
        <v>21</v>
      </c>
      <c r="J6006" t="s">
        <v>118</v>
      </c>
      <c r="K6006" s="2">
        <v>2</v>
      </c>
      <c r="L6006" t="s">
        <v>55</v>
      </c>
      <c r="M6006" t="s">
        <v>119</v>
      </c>
      <c r="N6006" t="s">
        <v>187</v>
      </c>
    </row>
    <row r="6007" spans="1:14" x14ac:dyDescent="0.25">
      <c r="A6007" s="2">
        <v>1</v>
      </c>
      <c r="B6007" s="2">
        <v>2016</v>
      </c>
      <c r="C6007" t="s">
        <v>434</v>
      </c>
      <c r="D6007" t="s">
        <v>48</v>
      </c>
      <c r="E6007" s="2">
        <v>0</v>
      </c>
      <c r="F6007" s="2">
        <v>0</v>
      </c>
      <c r="G6007" t="s">
        <v>270</v>
      </c>
      <c r="H6007" t="s">
        <v>270</v>
      </c>
      <c r="I6007" t="s">
        <v>21</v>
      </c>
      <c r="J6007" t="s">
        <v>120</v>
      </c>
      <c r="K6007" s="2">
        <v>1</v>
      </c>
      <c r="L6007" t="s">
        <v>65</v>
      </c>
      <c r="M6007" t="s">
        <v>121</v>
      </c>
      <c r="N6007" t="s">
        <v>230</v>
      </c>
    </row>
    <row r="6008" spans="1:14" x14ac:dyDescent="0.25">
      <c r="A6008" s="2">
        <v>1</v>
      </c>
      <c r="B6008" s="2">
        <v>2016</v>
      </c>
      <c r="C6008" t="s">
        <v>434</v>
      </c>
      <c r="D6008" t="s">
        <v>48</v>
      </c>
      <c r="E6008" s="2">
        <v>0</v>
      </c>
      <c r="F6008" s="2">
        <v>0</v>
      </c>
      <c r="G6008" t="s">
        <v>270</v>
      </c>
      <c r="H6008" t="s">
        <v>270</v>
      </c>
      <c r="I6008" t="s">
        <v>21</v>
      </c>
      <c r="J6008" t="s">
        <v>122</v>
      </c>
      <c r="K6008" s="2">
        <v>3</v>
      </c>
      <c r="L6008" t="s">
        <v>85</v>
      </c>
      <c r="M6008" t="s">
        <v>123</v>
      </c>
      <c r="N6008" t="s">
        <v>126</v>
      </c>
    </row>
    <row r="6009" spans="1:14" x14ac:dyDescent="0.25">
      <c r="A6009" s="2">
        <v>1</v>
      </c>
      <c r="B6009" s="2">
        <v>2016</v>
      </c>
      <c r="C6009" t="s">
        <v>434</v>
      </c>
      <c r="D6009" t="s">
        <v>48</v>
      </c>
      <c r="E6009" s="2">
        <v>0</v>
      </c>
      <c r="F6009" s="2">
        <v>0</v>
      </c>
      <c r="G6009" t="s">
        <v>270</v>
      </c>
      <c r="H6009" t="s">
        <v>270</v>
      </c>
      <c r="I6009" t="s">
        <v>21</v>
      </c>
      <c r="J6009" t="s">
        <v>124</v>
      </c>
      <c r="K6009" s="2">
        <v>2</v>
      </c>
      <c r="L6009" t="s">
        <v>85</v>
      </c>
      <c r="M6009" t="s">
        <v>125</v>
      </c>
      <c r="N6009" t="s">
        <v>176</v>
      </c>
    </row>
    <row r="6010" spans="1:14" x14ac:dyDescent="0.25">
      <c r="A6010" s="2">
        <v>1</v>
      </c>
      <c r="B6010" s="2">
        <v>2016</v>
      </c>
      <c r="C6010" t="s">
        <v>434</v>
      </c>
      <c r="D6010" t="s">
        <v>48</v>
      </c>
      <c r="E6010" s="2">
        <v>0</v>
      </c>
      <c r="F6010" s="2">
        <v>0</v>
      </c>
      <c r="G6010" t="s">
        <v>270</v>
      </c>
      <c r="H6010" t="s">
        <v>270</v>
      </c>
      <c r="I6010" t="s">
        <v>21</v>
      </c>
      <c r="J6010" t="s">
        <v>127</v>
      </c>
      <c r="K6010" s="2">
        <v>3</v>
      </c>
      <c r="L6010" t="s">
        <v>85</v>
      </c>
      <c r="M6010" t="s">
        <v>128</v>
      </c>
      <c r="N6010" t="s">
        <v>126</v>
      </c>
    </row>
    <row r="6011" spans="1:14" x14ac:dyDescent="0.25">
      <c r="A6011" s="2">
        <v>1</v>
      </c>
      <c r="B6011" s="2">
        <v>2016</v>
      </c>
      <c r="C6011" t="s">
        <v>434</v>
      </c>
      <c r="D6011" t="s">
        <v>48</v>
      </c>
      <c r="E6011" s="2">
        <v>0</v>
      </c>
      <c r="F6011" s="2">
        <v>0</v>
      </c>
      <c r="G6011" t="s">
        <v>270</v>
      </c>
      <c r="H6011" t="s">
        <v>270</v>
      </c>
      <c r="I6011" t="s">
        <v>21</v>
      </c>
      <c r="J6011" t="s">
        <v>129</v>
      </c>
      <c r="K6011" s="2">
        <v>3</v>
      </c>
      <c r="L6011" t="s">
        <v>85</v>
      </c>
      <c r="M6011" t="s">
        <v>130</v>
      </c>
      <c r="N6011" t="s">
        <v>126</v>
      </c>
    </row>
    <row r="6012" spans="1:14" x14ac:dyDescent="0.25">
      <c r="A6012" s="2">
        <v>1</v>
      </c>
      <c r="B6012" s="2">
        <v>2016</v>
      </c>
      <c r="C6012" t="s">
        <v>434</v>
      </c>
      <c r="D6012" t="s">
        <v>48</v>
      </c>
      <c r="E6012" s="2">
        <v>0</v>
      </c>
      <c r="F6012" s="2">
        <v>0</v>
      </c>
      <c r="G6012" t="s">
        <v>270</v>
      </c>
      <c r="H6012" t="s">
        <v>270</v>
      </c>
      <c r="I6012" t="s">
        <v>21</v>
      </c>
      <c r="J6012" t="s">
        <v>131</v>
      </c>
      <c r="K6012" s="2">
        <v>3</v>
      </c>
      <c r="L6012" t="s">
        <v>85</v>
      </c>
      <c r="M6012" t="s">
        <v>132</v>
      </c>
      <c r="N6012" t="s">
        <v>126</v>
      </c>
    </row>
    <row r="6013" spans="1:14" x14ac:dyDescent="0.25">
      <c r="A6013" s="2">
        <v>1</v>
      </c>
      <c r="B6013" s="2">
        <v>2016</v>
      </c>
      <c r="C6013" t="s">
        <v>434</v>
      </c>
      <c r="D6013" t="s">
        <v>48</v>
      </c>
      <c r="E6013" s="2">
        <v>0</v>
      </c>
      <c r="F6013" s="2">
        <v>0</v>
      </c>
      <c r="G6013" t="s">
        <v>270</v>
      </c>
      <c r="H6013" t="s">
        <v>270</v>
      </c>
      <c r="I6013" t="s">
        <v>21</v>
      </c>
      <c r="J6013" t="s">
        <v>133</v>
      </c>
      <c r="K6013" s="3"/>
      <c r="L6013" t="s">
        <v>52</v>
      </c>
      <c r="M6013" t="s">
        <v>134</v>
      </c>
    </row>
    <row r="6014" spans="1:14" x14ac:dyDescent="0.25">
      <c r="A6014" s="2">
        <v>1</v>
      </c>
      <c r="B6014" s="2">
        <v>2016</v>
      </c>
      <c r="C6014" t="s">
        <v>434</v>
      </c>
      <c r="D6014" t="s">
        <v>48</v>
      </c>
      <c r="E6014" s="2">
        <v>0</v>
      </c>
      <c r="F6014" s="2">
        <v>0</v>
      </c>
      <c r="G6014" t="s">
        <v>270</v>
      </c>
      <c r="H6014" t="s">
        <v>270</v>
      </c>
      <c r="I6014" t="s">
        <v>21</v>
      </c>
      <c r="J6014" t="s">
        <v>135</v>
      </c>
      <c r="K6014" s="2">
        <v>3</v>
      </c>
      <c r="L6014" t="s">
        <v>55</v>
      </c>
      <c r="M6014" t="s">
        <v>136</v>
      </c>
      <c r="N6014" t="s">
        <v>178</v>
      </c>
    </row>
    <row r="6015" spans="1:14" x14ac:dyDescent="0.25">
      <c r="A6015" s="2">
        <v>1</v>
      </c>
      <c r="B6015" s="2">
        <v>2016</v>
      </c>
      <c r="C6015" t="s">
        <v>434</v>
      </c>
      <c r="D6015" t="s">
        <v>48</v>
      </c>
      <c r="E6015" s="2">
        <v>0</v>
      </c>
      <c r="F6015" s="2">
        <v>0</v>
      </c>
      <c r="G6015" t="s">
        <v>270</v>
      </c>
      <c r="H6015" t="s">
        <v>270</v>
      </c>
      <c r="I6015" t="s">
        <v>21</v>
      </c>
      <c r="J6015" t="s">
        <v>137</v>
      </c>
      <c r="K6015" s="2">
        <v>3</v>
      </c>
      <c r="L6015" t="s">
        <v>55</v>
      </c>
      <c r="M6015" t="s">
        <v>138</v>
      </c>
      <c r="N6015" t="s">
        <v>178</v>
      </c>
    </row>
    <row r="6016" spans="1:14" x14ac:dyDescent="0.25">
      <c r="A6016" s="2">
        <v>1</v>
      </c>
      <c r="B6016" s="2">
        <v>2016</v>
      </c>
      <c r="C6016" t="s">
        <v>434</v>
      </c>
      <c r="D6016" t="s">
        <v>48</v>
      </c>
      <c r="E6016" s="2">
        <v>0</v>
      </c>
      <c r="F6016" s="2">
        <v>0</v>
      </c>
      <c r="G6016" t="s">
        <v>270</v>
      </c>
      <c r="H6016" t="s">
        <v>270</v>
      </c>
      <c r="I6016" t="s">
        <v>21</v>
      </c>
      <c r="J6016" t="s">
        <v>139</v>
      </c>
      <c r="K6016" s="2">
        <v>2</v>
      </c>
      <c r="L6016" t="s">
        <v>85</v>
      </c>
      <c r="M6016" t="s">
        <v>140</v>
      </c>
      <c r="N6016" t="s">
        <v>176</v>
      </c>
    </row>
    <row r="6017" spans="1:14" x14ac:dyDescent="0.25">
      <c r="A6017" s="2">
        <v>1</v>
      </c>
      <c r="B6017" s="2">
        <v>2016</v>
      </c>
      <c r="C6017" t="s">
        <v>434</v>
      </c>
      <c r="D6017" t="s">
        <v>48</v>
      </c>
      <c r="E6017" s="2">
        <v>0</v>
      </c>
      <c r="F6017" s="2">
        <v>0</v>
      </c>
      <c r="G6017" t="s">
        <v>270</v>
      </c>
      <c r="H6017" t="s">
        <v>270</v>
      </c>
      <c r="I6017" t="s">
        <v>21</v>
      </c>
      <c r="J6017" t="s">
        <v>141</v>
      </c>
      <c r="K6017" s="2">
        <v>3</v>
      </c>
      <c r="L6017" t="s">
        <v>85</v>
      </c>
      <c r="M6017" t="s">
        <v>142</v>
      </c>
      <c r="N6017" t="s">
        <v>126</v>
      </c>
    </row>
    <row r="6018" spans="1:14" x14ac:dyDescent="0.25">
      <c r="A6018" s="2">
        <v>1</v>
      </c>
      <c r="B6018" s="2">
        <v>2016</v>
      </c>
      <c r="C6018" t="s">
        <v>434</v>
      </c>
      <c r="D6018" t="s">
        <v>48</v>
      </c>
      <c r="E6018" s="2">
        <v>0</v>
      </c>
      <c r="F6018" s="2">
        <v>0</v>
      </c>
      <c r="G6018" t="s">
        <v>270</v>
      </c>
      <c r="H6018" t="s">
        <v>270</v>
      </c>
      <c r="I6018" t="s">
        <v>21</v>
      </c>
      <c r="J6018" t="s">
        <v>143</v>
      </c>
      <c r="K6018" s="2">
        <v>3</v>
      </c>
      <c r="L6018" t="s">
        <v>85</v>
      </c>
      <c r="M6018" t="s">
        <v>144</v>
      </c>
      <c r="N6018" t="s">
        <v>126</v>
      </c>
    </row>
    <row r="6019" spans="1:14" x14ac:dyDescent="0.25">
      <c r="A6019" s="2">
        <v>1</v>
      </c>
      <c r="B6019" s="2">
        <v>2016</v>
      </c>
      <c r="C6019" t="s">
        <v>434</v>
      </c>
      <c r="D6019" t="s">
        <v>48</v>
      </c>
      <c r="E6019" s="2">
        <v>0</v>
      </c>
      <c r="F6019" s="2">
        <v>0</v>
      </c>
      <c r="G6019" t="s">
        <v>270</v>
      </c>
      <c r="H6019" t="s">
        <v>270</v>
      </c>
      <c r="I6019" t="s">
        <v>21</v>
      </c>
      <c r="J6019" t="s">
        <v>145</v>
      </c>
      <c r="K6019" s="2">
        <v>3</v>
      </c>
      <c r="L6019" t="s">
        <v>55</v>
      </c>
      <c r="M6019" t="s">
        <v>146</v>
      </c>
      <c r="N6019" t="s">
        <v>178</v>
      </c>
    </row>
    <row r="6020" spans="1:14" x14ac:dyDescent="0.25">
      <c r="A6020" s="2">
        <v>1</v>
      </c>
      <c r="B6020" s="2">
        <v>2016</v>
      </c>
      <c r="C6020" t="s">
        <v>434</v>
      </c>
      <c r="D6020" t="s">
        <v>48</v>
      </c>
      <c r="E6020" s="2">
        <v>0</v>
      </c>
      <c r="F6020" s="2">
        <v>0</v>
      </c>
      <c r="G6020" t="s">
        <v>270</v>
      </c>
      <c r="H6020" t="s">
        <v>270</v>
      </c>
      <c r="I6020" t="s">
        <v>21</v>
      </c>
      <c r="J6020" t="s">
        <v>147</v>
      </c>
      <c r="K6020" s="2">
        <v>3</v>
      </c>
      <c r="L6020" t="s">
        <v>55</v>
      </c>
      <c r="M6020" t="s">
        <v>148</v>
      </c>
      <c r="N6020" t="s">
        <v>178</v>
      </c>
    </row>
    <row r="6021" spans="1:14" x14ac:dyDescent="0.25">
      <c r="A6021" s="2">
        <v>1</v>
      </c>
      <c r="B6021" s="2">
        <v>2016</v>
      </c>
      <c r="C6021" t="s">
        <v>434</v>
      </c>
      <c r="D6021" t="s">
        <v>48</v>
      </c>
      <c r="E6021" s="2">
        <v>0</v>
      </c>
      <c r="F6021" s="2">
        <v>0</v>
      </c>
      <c r="G6021" t="s">
        <v>270</v>
      </c>
      <c r="H6021" t="s">
        <v>270</v>
      </c>
      <c r="I6021" t="s">
        <v>21</v>
      </c>
      <c r="J6021" t="s">
        <v>149</v>
      </c>
      <c r="K6021" s="2">
        <v>2</v>
      </c>
      <c r="L6021" t="s">
        <v>55</v>
      </c>
      <c r="M6021" t="s">
        <v>150</v>
      </c>
      <c r="N6021" t="s">
        <v>187</v>
      </c>
    </row>
    <row r="6022" spans="1:14" x14ac:dyDescent="0.25">
      <c r="A6022" s="2">
        <v>1</v>
      </c>
      <c r="B6022" s="2">
        <v>2016</v>
      </c>
      <c r="C6022" t="s">
        <v>434</v>
      </c>
      <c r="D6022" t="s">
        <v>48</v>
      </c>
      <c r="E6022" s="2">
        <v>0</v>
      </c>
      <c r="F6022" s="2">
        <v>0</v>
      </c>
      <c r="G6022" t="s">
        <v>270</v>
      </c>
      <c r="H6022" t="s">
        <v>270</v>
      </c>
      <c r="I6022" t="s">
        <v>21</v>
      </c>
      <c r="J6022" t="s">
        <v>151</v>
      </c>
      <c r="K6022" s="3"/>
      <c r="L6022" t="s">
        <v>52</v>
      </c>
      <c r="M6022" t="s">
        <v>152</v>
      </c>
    </row>
    <row r="6023" spans="1:14" x14ac:dyDescent="0.25">
      <c r="A6023" s="2">
        <v>1</v>
      </c>
      <c r="B6023" s="2">
        <v>2016</v>
      </c>
      <c r="C6023" t="s">
        <v>434</v>
      </c>
      <c r="D6023" t="s">
        <v>48</v>
      </c>
      <c r="E6023" s="2">
        <v>0</v>
      </c>
      <c r="F6023" s="2">
        <v>0</v>
      </c>
      <c r="G6023" t="s">
        <v>270</v>
      </c>
      <c r="H6023" t="s">
        <v>270</v>
      </c>
      <c r="I6023" t="s">
        <v>21</v>
      </c>
      <c r="J6023" t="s">
        <v>153</v>
      </c>
      <c r="K6023" s="3"/>
      <c r="L6023" t="s">
        <v>75</v>
      </c>
      <c r="M6023" t="s">
        <v>154</v>
      </c>
    </row>
    <row r="6024" spans="1:14" x14ac:dyDescent="0.25">
      <c r="A6024" s="2">
        <v>1</v>
      </c>
      <c r="B6024" s="2">
        <v>2016</v>
      </c>
      <c r="C6024" t="s">
        <v>434</v>
      </c>
      <c r="D6024" t="s">
        <v>48</v>
      </c>
      <c r="E6024" s="2">
        <v>0</v>
      </c>
      <c r="F6024" s="2">
        <v>0</v>
      </c>
      <c r="G6024" t="s">
        <v>270</v>
      </c>
      <c r="H6024" t="s">
        <v>270</v>
      </c>
      <c r="I6024" t="s">
        <v>21</v>
      </c>
      <c r="J6024" t="s">
        <v>156</v>
      </c>
      <c r="K6024" s="2">
        <v>2</v>
      </c>
      <c r="L6024" t="s">
        <v>75</v>
      </c>
      <c r="M6024" t="s">
        <v>157</v>
      </c>
      <c r="N6024" t="s">
        <v>222</v>
      </c>
    </row>
    <row r="6025" spans="1:14" x14ac:dyDescent="0.25">
      <c r="A6025" s="2">
        <v>1</v>
      </c>
      <c r="B6025" s="2">
        <v>2016</v>
      </c>
      <c r="C6025" t="s">
        <v>434</v>
      </c>
      <c r="D6025" t="s">
        <v>48</v>
      </c>
      <c r="E6025" s="2">
        <v>0</v>
      </c>
      <c r="F6025" s="2">
        <v>0</v>
      </c>
      <c r="G6025" t="s">
        <v>270</v>
      </c>
      <c r="H6025" t="s">
        <v>270</v>
      </c>
      <c r="I6025" t="s">
        <v>21</v>
      </c>
      <c r="J6025" t="s">
        <v>159</v>
      </c>
      <c r="K6025" s="3"/>
      <c r="L6025" t="s">
        <v>52</v>
      </c>
      <c r="M6025" t="s">
        <v>160</v>
      </c>
    </row>
    <row r="6026" spans="1:14" x14ac:dyDescent="0.25">
      <c r="A6026" s="2">
        <v>1</v>
      </c>
      <c r="B6026" s="2">
        <v>2016</v>
      </c>
      <c r="C6026" t="s">
        <v>434</v>
      </c>
      <c r="D6026" t="s">
        <v>48</v>
      </c>
      <c r="E6026" s="2">
        <v>0</v>
      </c>
      <c r="F6026" s="2">
        <v>0</v>
      </c>
      <c r="G6026" t="s">
        <v>270</v>
      </c>
      <c r="H6026" t="s">
        <v>270</v>
      </c>
      <c r="I6026" t="s">
        <v>21</v>
      </c>
      <c r="J6026" t="s">
        <v>161</v>
      </c>
      <c r="K6026" s="3"/>
      <c r="L6026" t="s">
        <v>52</v>
      </c>
      <c r="M6026" t="s">
        <v>162</v>
      </c>
    </row>
    <row r="6027" spans="1:14" x14ac:dyDescent="0.25">
      <c r="A6027" s="2">
        <v>1</v>
      </c>
      <c r="B6027" s="2">
        <v>2016</v>
      </c>
      <c r="C6027" t="s">
        <v>434</v>
      </c>
      <c r="D6027" t="s">
        <v>48</v>
      </c>
      <c r="E6027" s="2">
        <v>0</v>
      </c>
      <c r="F6027" s="2">
        <v>0</v>
      </c>
      <c r="G6027" t="s">
        <v>270</v>
      </c>
      <c r="H6027" t="s">
        <v>270</v>
      </c>
      <c r="I6027" t="s">
        <v>21</v>
      </c>
      <c r="J6027" t="s">
        <v>163</v>
      </c>
      <c r="K6027" s="3"/>
      <c r="L6027" t="s">
        <v>52</v>
      </c>
      <c r="M6027" t="s">
        <v>164</v>
      </c>
    </row>
    <row r="6028" spans="1:14" x14ac:dyDescent="0.25">
      <c r="A6028" s="2">
        <v>1</v>
      </c>
      <c r="B6028" s="2">
        <v>2016</v>
      </c>
      <c r="C6028" t="s">
        <v>434</v>
      </c>
      <c r="D6028" t="s">
        <v>48</v>
      </c>
      <c r="E6028" s="2">
        <v>0</v>
      </c>
      <c r="F6028" s="2">
        <v>0</v>
      </c>
      <c r="G6028" t="s">
        <v>270</v>
      </c>
      <c r="H6028" t="s">
        <v>270</v>
      </c>
      <c r="I6028" t="s">
        <v>21</v>
      </c>
      <c r="J6028" t="s">
        <v>166</v>
      </c>
      <c r="K6028" s="2">
        <v>3</v>
      </c>
      <c r="L6028" t="s">
        <v>55</v>
      </c>
      <c r="M6028" t="s">
        <v>167</v>
      </c>
      <c r="N6028" t="s">
        <v>178</v>
      </c>
    </row>
    <row r="6029" spans="1:14" x14ac:dyDescent="0.25">
      <c r="A6029" s="2">
        <v>1</v>
      </c>
      <c r="B6029" s="2">
        <v>2016</v>
      </c>
      <c r="C6029" t="s">
        <v>435</v>
      </c>
      <c r="D6029" t="s">
        <v>48</v>
      </c>
      <c r="E6029" s="2">
        <v>0</v>
      </c>
      <c r="F6029" s="2">
        <v>1</v>
      </c>
      <c r="G6029" t="s">
        <v>270</v>
      </c>
      <c r="H6029" t="s">
        <v>270</v>
      </c>
      <c r="I6029" t="s">
        <v>21</v>
      </c>
      <c r="J6029" t="s">
        <v>51</v>
      </c>
      <c r="K6029" s="3"/>
      <c r="L6029" t="s">
        <v>52</v>
      </c>
      <c r="M6029" t="s">
        <v>53</v>
      </c>
    </row>
    <row r="6030" spans="1:14" x14ac:dyDescent="0.25">
      <c r="A6030" s="2">
        <v>1</v>
      </c>
      <c r="B6030" s="2">
        <v>2016</v>
      </c>
      <c r="C6030" t="s">
        <v>435</v>
      </c>
      <c r="D6030" t="s">
        <v>48</v>
      </c>
      <c r="E6030" s="2">
        <v>0</v>
      </c>
      <c r="F6030" s="2">
        <v>1</v>
      </c>
      <c r="G6030" t="s">
        <v>270</v>
      </c>
      <c r="H6030" t="s">
        <v>270</v>
      </c>
      <c r="I6030" t="s">
        <v>21</v>
      </c>
      <c r="J6030" t="s">
        <v>54</v>
      </c>
      <c r="K6030" s="2">
        <v>4</v>
      </c>
      <c r="L6030" t="s">
        <v>55</v>
      </c>
      <c r="M6030" t="s">
        <v>56</v>
      </c>
      <c r="N6030" t="s">
        <v>57</v>
      </c>
    </row>
    <row r="6031" spans="1:14" x14ac:dyDescent="0.25">
      <c r="A6031" s="2">
        <v>1</v>
      </c>
      <c r="B6031" s="2">
        <v>2016</v>
      </c>
      <c r="C6031" t="s">
        <v>435</v>
      </c>
      <c r="D6031" t="s">
        <v>48</v>
      </c>
      <c r="E6031" s="2">
        <v>0</v>
      </c>
      <c r="F6031" s="2">
        <v>1</v>
      </c>
      <c r="G6031" t="s">
        <v>270</v>
      </c>
      <c r="H6031" t="s">
        <v>270</v>
      </c>
      <c r="I6031" t="s">
        <v>21</v>
      </c>
      <c r="J6031" t="s">
        <v>58</v>
      </c>
      <c r="K6031" s="2">
        <v>4</v>
      </c>
      <c r="L6031" t="s">
        <v>55</v>
      </c>
      <c r="M6031" t="s">
        <v>59</v>
      </c>
      <c r="N6031" t="s">
        <v>57</v>
      </c>
    </row>
    <row r="6032" spans="1:14" x14ac:dyDescent="0.25">
      <c r="A6032" s="2">
        <v>1</v>
      </c>
      <c r="B6032" s="2">
        <v>2016</v>
      </c>
      <c r="C6032" t="s">
        <v>435</v>
      </c>
      <c r="D6032" t="s">
        <v>48</v>
      </c>
      <c r="E6032" s="2">
        <v>0</v>
      </c>
      <c r="F6032" s="2">
        <v>1</v>
      </c>
      <c r="G6032" t="s">
        <v>270</v>
      </c>
      <c r="H6032" t="s">
        <v>270</v>
      </c>
      <c r="I6032" t="s">
        <v>21</v>
      </c>
      <c r="J6032" t="s">
        <v>60</v>
      </c>
      <c r="K6032" s="2">
        <v>2</v>
      </c>
      <c r="L6032" t="s">
        <v>61</v>
      </c>
      <c r="M6032" t="s">
        <v>62</v>
      </c>
      <c r="N6032" t="s">
        <v>63</v>
      </c>
    </row>
    <row r="6033" spans="1:14" x14ac:dyDescent="0.25">
      <c r="A6033" s="2">
        <v>1</v>
      </c>
      <c r="B6033" s="2">
        <v>2016</v>
      </c>
      <c r="C6033" t="s">
        <v>435</v>
      </c>
      <c r="D6033" t="s">
        <v>48</v>
      </c>
      <c r="E6033" s="2">
        <v>0</v>
      </c>
      <c r="F6033" s="2">
        <v>1</v>
      </c>
      <c r="G6033" t="s">
        <v>270</v>
      </c>
      <c r="H6033" t="s">
        <v>270</v>
      </c>
      <c r="I6033" t="s">
        <v>21</v>
      </c>
      <c r="J6033" t="s">
        <v>64</v>
      </c>
      <c r="K6033" s="2">
        <v>3</v>
      </c>
      <c r="L6033" t="s">
        <v>65</v>
      </c>
      <c r="M6033" t="s">
        <v>66</v>
      </c>
      <c r="N6033" t="s">
        <v>67</v>
      </c>
    </row>
    <row r="6034" spans="1:14" x14ac:dyDescent="0.25">
      <c r="A6034" s="2">
        <v>1</v>
      </c>
      <c r="B6034" s="2">
        <v>2016</v>
      </c>
      <c r="C6034" t="s">
        <v>435</v>
      </c>
      <c r="D6034" t="s">
        <v>48</v>
      </c>
      <c r="E6034" s="2">
        <v>0</v>
      </c>
      <c r="F6034" s="2">
        <v>1</v>
      </c>
      <c r="G6034" t="s">
        <v>270</v>
      </c>
      <c r="H6034" t="s">
        <v>270</v>
      </c>
      <c r="I6034" t="s">
        <v>21</v>
      </c>
      <c r="J6034" t="s">
        <v>68</v>
      </c>
      <c r="K6034" s="2">
        <v>2</v>
      </c>
      <c r="L6034" t="s">
        <v>65</v>
      </c>
      <c r="M6034" t="s">
        <v>69</v>
      </c>
      <c r="N6034" t="s">
        <v>186</v>
      </c>
    </row>
    <row r="6035" spans="1:14" x14ac:dyDescent="0.25">
      <c r="A6035" s="2">
        <v>1</v>
      </c>
      <c r="B6035" s="2">
        <v>2016</v>
      </c>
      <c r="C6035" t="s">
        <v>435</v>
      </c>
      <c r="D6035" t="s">
        <v>48</v>
      </c>
      <c r="E6035" s="2">
        <v>0</v>
      </c>
      <c r="F6035" s="2">
        <v>1</v>
      </c>
      <c r="G6035" t="s">
        <v>270</v>
      </c>
      <c r="H6035" t="s">
        <v>270</v>
      </c>
      <c r="I6035" t="s">
        <v>21</v>
      </c>
      <c r="J6035" t="s">
        <v>70</v>
      </c>
      <c r="K6035" s="2">
        <v>3</v>
      </c>
      <c r="L6035" t="s">
        <v>65</v>
      </c>
      <c r="M6035" t="s">
        <v>71</v>
      </c>
      <c r="N6035" t="s">
        <v>67</v>
      </c>
    </row>
    <row r="6036" spans="1:14" x14ac:dyDescent="0.25">
      <c r="A6036" s="2">
        <v>1</v>
      </c>
      <c r="B6036" s="2">
        <v>2016</v>
      </c>
      <c r="C6036" t="s">
        <v>435</v>
      </c>
      <c r="D6036" t="s">
        <v>48</v>
      </c>
      <c r="E6036" s="2">
        <v>0</v>
      </c>
      <c r="F6036" s="2">
        <v>1</v>
      </c>
      <c r="G6036" t="s">
        <v>270</v>
      </c>
      <c r="H6036" t="s">
        <v>270</v>
      </c>
      <c r="I6036" t="s">
        <v>21</v>
      </c>
      <c r="J6036" t="s">
        <v>72</v>
      </c>
      <c r="K6036" s="3"/>
      <c r="L6036" t="s">
        <v>52</v>
      </c>
      <c r="M6036" t="s">
        <v>73</v>
      </c>
    </row>
    <row r="6037" spans="1:14" x14ac:dyDescent="0.25">
      <c r="A6037" s="2">
        <v>1</v>
      </c>
      <c r="B6037" s="2">
        <v>2016</v>
      </c>
      <c r="C6037" t="s">
        <v>435</v>
      </c>
      <c r="D6037" t="s">
        <v>48</v>
      </c>
      <c r="E6037" s="2">
        <v>0</v>
      </c>
      <c r="F6037" s="2">
        <v>1</v>
      </c>
      <c r="G6037" t="s">
        <v>270</v>
      </c>
      <c r="H6037" t="s">
        <v>270</v>
      </c>
      <c r="I6037" t="s">
        <v>21</v>
      </c>
      <c r="J6037" t="s">
        <v>74</v>
      </c>
      <c r="K6037" s="2">
        <v>3</v>
      </c>
      <c r="L6037" t="s">
        <v>75</v>
      </c>
      <c r="M6037" t="s">
        <v>76</v>
      </c>
      <c r="N6037" t="s">
        <v>221</v>
      </c>
    </row>
    <row r="6038" spans="1:14" x14ac:dyDescent="0.25">
      <c r="A6038" s="2">
        <v>1</v>
      </c>
      <c r="B6038" s="2">
        <v>2016</v>
      </c>
      <c r="C6038" t="s">
        <v>435</v>
      </c>
      <c r="D6038" t="s">
        <v>48</v>
      </c>
      <c r="E6038" s="2">
        <v>0</v>
      </c>
      <c r="F6038" s="2">
        <v>1</v>
      </c>
      <c r="G6038" t="s">
        <v>270</v>
      </c>
      <c r="H6038" t="s">
        <v>270</v>
      </c>
      <c r="I6038" t="s">
        <v>21</v>
      </c>
      <c r="J6038" t="s">
        <v>78</v>
      </c>
      <c r="K6038" s="2">
        <v>1</v>
      </c>
      <c r="L6038" t="s">
        <v>75</v>
      </c>
      <c r="M6038" t="s">
        <v>79</v>
      </c>
      <c r="N6038" t="s">
        <v>80</v>
      </c>
    </row>
    <row r="6039" spans="1:14" x14ac:dyDescent="0.25">
      <c r="A6039" s="2">
        <v>1</v>
      </c>
      <c r="B6039" s="2">
        <v>2016</v>
      </c>
      <c r="C6039" t="s">
        <v>435</v>
      </c>
      <c r="D6039" t="s">
        <v>48</v>
      </c>
      <c r="E6039" s="2">
        <v>0</v>
      </c>
      <c r="F6039" s="2">
        <v>1</v>
      </c>
      <c r="G6039" t="s">
        <v>270</v>
      </c>
      <c r="H6039" t="s">
        <v>270</v>
      </c>
      <c r="I6039" t="s">
        <v>21</v>
      </c>
      <c r="J6039" t="s">
        <v>81</v>
      </c>
      <c r="K6039" s="2">
        <v>2</v>
      </c>
      <c r="L6039" t="s">
        <v>75</v>
      </c>
      <c r="M6039" t="s">
        <v>82</v>
      </c>
      <c r="N6039" t="s">
        <v>175</v>
      </c>
    </row>
    <row r="6040" spans="1:14" x14ac:dyDescent="0.25">
      <c r="A6040" s="2">
        <v>1</v>
      </c>
      <c r="B6040" s="2">
        <v>2016</v>
      </c>
      <c r="C6040" t="s">
        <v>435</v>
      </c>
      <c r="D6040" t="s">
        <v>48</v>
      </c>
      <c r="E6040" s="2">
        <v>0</v>
      </c>
      <c r="F6040" s="2">
        <v>1</v>
      </c>
      <c r="G6040" t="s">
        <v>270</v>
      </c>
      <c r="H6040" t="s">
        <v>270</v>
      </c>
      <c r="I6040" t="s">
        <v>21</v>
      </c>
      <c r="J6040" t="s">
        <v>84</v>
      </c>
      <c r="K6040" s="2">
        <v>4</v>
      </c>
      <c r="L6040" t="s">
        <v>85</v>
      </c>
      <c r="M6040" t="s">
        <v>86</v>
      </c>
      <c r="N6040" t="s">
        <v>87</v>
      </c>
    </row>
    <row r="6041" spans="1:14" x14ac:dyDescent="0.25">
      <c r="A6041" s="2">
        <v>1</v>
      </c>
      <c r="B6041" s="2">
        <v>2016</v>
      </c>
      <c r="C6041" t="s">
        <v>435</v>
      </c>
      <c r="D6041" t="s">
        <v>48</v>
      </c>
      <c r="E6041" s="2">
        <v>0</v>
      </c>
      <c r="F6041" s="2">
        <v>1</v>
      </c>
      <c r="G6041" t="s">
        <v>270</v>
      </c>
      <c r="H6041" t="s">
        <v>270</v>
      </c>
      <c r="I6041" t="s">
        <v>21</v>
      </c>
      <c r="J6041" t="s">
        <v>88</v>
      </c>
      <c r="K6041" s="2">
        <v>4</v>
      </c>
      <c r="L6041" t="s">
        <v>85</v>
      </c>
      <c r="M6041" t="s">
        <v>89</v>
      </c>
      <c r="N6041" t="s">
        <v>87</v>
      </c>
    </row>
    <row r="6042" spans="1:14" x14ac:dyDescent="0.25">
      <c r="A6042" s="2">
        <v>1</v>
      </c>
      <c r="B6042" s="2">
        <v>2016</v>
      </c>
      <c r="C6042" t="s">
        <v>435</v>
      </c>
      <c r="D6042" t="s">
        <v>48</v>
      </c>
      <c r="E6042" s="2">
        <v>0</v>
      </c>
      <c r="F6042" s="2">
        <v>1</v>
      </c>
      <c r="G6042" t="s">
        <v>270</v>
      </c>
      <c r="H6042" t="s">
        <v>270</v>
      </c>
      <c r="I6042" t="s">
        <v>21</v>
      </c>
      <c r="J6042" t="s">
        <v>90</v>
      </c>
      <c r="K6042" s="2">
        <v>3</v>
      </c>
      <c r="L6042" t="s">
        <v>75</v>
      </c>
      <c r="M6042" t="s">
        <v>91</v>
      </c>
      <c r="N6042" t="s">
        <v>95</v>
      </c>
    </row>
    <row r="6043" spans="1:14" x14ac:dyDescent="0.25">
      <c r="A6043" s="2">
        <v>1</v>
      </c>
      <c r="B6043" s="2">
        <v>2016</v>
      </c>
      <c r="C6043" t="s">
        <v>435</v>
      </c>
      <c r="D6043" t="s">
        <v>48</v>
      </c>
      <c r="E6043" s="2">
        <v>0</v>
      </c>
      <c r="F6043" s="2">
        <v>1</v>
      </c>
      <c r="G6043" t="s">
        <v>270</v>
      </c>
      <c r="H6043" t="s">
        <v>270</v>
      </c>
      <c r="I6043" t="s">
        <v>21</v>
      </c>
      <c r="J6043" t="s">
        <v>93</v>
      </c>
      <c r="K6043" s="2">
        <v>2</v>
      </c>
      <c r="L6043" t="s">
        <v>75</v>
      </c>
      <c r="M6043" t="s">
        <v>94</v>
      </c>
      <c r="N6043" t="s">
        <v>176</v>
      </c>
    </row>
    <row r="6044" spans="1:14" x14ac:dyDescent="0.25">
      <c r="A6044" s="2">
        <v>1</v>
      </c>
      <c r="B6044" s="2">
        <v>2016</v>
      </c>
      <c r="C6044" t="s">
        <v>435</v>
      </c>
      <c r="D6044" t="s">
        <v>48</v>
      </c>
      <c r="E6044" s="2">
        <v>0</v>
      </c>
      <c r="F6044" s="2">
        <v>1</v>
      </c>
      <c r="G6044" t="s">
        <v>270</v>
      </c>
      <c r="H6044" t="s">
        <v>270</v>
      </c>
      <c r="I6044" t="s">
        <v>21</v>
      </c>
      <c r="J6044" t="s">
        <v>96</v>
      </c>
      <c r="K6044" s="2">
        <v>1</v>
      </c>
      <c r="L6044" t="s">
        <v>75</v>
      </c>
      <c r="M6044" t="s">
        <v>97</v>
      </c>
    </row>
    <row r="6045" spans="1:14" x14ac:dyDescent="0.25">
      <c r="A6045" s="2">
        <v>1</v>
      </c>
      <c r="B6045" s="2">
        <v>2016</v>
      </c>
      <c r="C6045" t="s">
        <v>435</v>
      </c>
      <c r="D6045" t="s">
        <v>48</v>
      </c>
      <c r="E6045" s="2">
        <v>0</v>
      </c>
      <c r="F6045" s="2">
        <v>1</v>
      </c>
      <c r="G6045" t="s">
        <v>270</v>
      </c>
      <c r="H6045" t="s">
        <v>270</v>
      </c>
      <c r="I6045" t="s">
        <v>21</v>
      </c>
      <c r="J6045" t="s">
        <v>98</v>
      </c>
      <c r="K6045" s="2">
        <v>3</v>
      </c>
      <c r="L6045" t="s">
        <v>85</v>
      </c>
      <c r="M6045" t="s">
        <v>99</v>
      </c>
      <c r="N6045" t="s">
        <v>126</v>
      </c>
    </row>
    <row r="6046" spans="1:14" x14ac:dyDescent="0.25">
      <c r="A6046" s="2">
        <v>1</v>
      </c>
      <c r="B6046" s="2">
        <v>2016</v>
      </c>
      <c r="C6046" t="s">
        <v>435</v>
      </c>
      <c r="D6046" t="s">
        <v>48</v>
      </c>
      <c r="E6046" s="2">
        <v>0</v>
      </c>
      <c r="F6046" s="2">
        <v>1</v>
      </c>
      <c r="G6046" t="s">
        <v>270</v>
      </c>
      <c r="H6046" t="s">
        <v>270</v>
      </c>
      <c r="I6046" t="s">
        <v>21</v>
      </c>
      <c r="J6046" t="s">
        <v>100</v>
      </c>
      <c r="K6046" s="3"/>
      <c r="L6046" t="s">
        <v>61</v>
      </c>
      <c r="M6046" t="s">
        <v>101</v>
      </c>
    </row>
    <row r="6047" spans="1:14" x14ac:dyDescent="0.25">
      <c r="A6047" s="2">
        <v>1</v>
      </c>
      <c r="B6047" s="2">
        <v>2016</v>
      </c>
      <c r="C6047" t="s">
        <v>435</v>
      </c>
      <c r="D6047" t="s">
        <v>48</v>
      </c>
      <c r="E6047" s="2">
        <v>0</v>
      </c>
      <c r="F6047" s="2">
        <v>1</v>
      </c>
      <c r="G6047" t="s">
        <v>270</v>
      </c>
      <c r="H6047" t="s">
        <v>270</v>
      </c>
      <c r="I6047" t="s">
        <v>21</v>
      </c>
      <c r="J6047" t="s">
        <v>102</v>
      </c>
      <c r="K6047" s="3"/>
      <c r="L6047" t="s">
        <v>61</v>
      </c>
      <c r="M6047" t="s">
        <v>103</v>
      </c>
    </row>
    <row r="6048" spans="1:14" x14ac:dyDescent="0.25">
      <c r="A6048" s="2">
        <v>1</v>
      </c>
      <c r="B6048" s="2">
        <v>2016</v>
      </c>
      <c r="C6048" t="s">
        <v>435</v>
      </c>
      <c r="D6048" t="s">
        <v>48</v>
      </c>
      <c r="E6048" s="2">
        <v>0</v>
      </c>
      <c r="F6048" s="2">
        <v>1</v>
      </c>
      <c r="G6048" t="s">
        <v>270</v>
      </c>
      <c r="H6048" t="s">
        <v>270</v>
      </c>
      <c r="I6048" t="s">
        <v>21</v>
      </c>
      <c r="J6048" t="s">
        <v>104</v>
      </c>
      <c r="K6048" s="3"/>
      <c r="L6048" t="s">
        <v>61</v>
      </c>
      <c r="M6048" t="s">
        <v>105</v>
      </c>
    </row>
    <row r="6049" spans="1:14" x14ac:dyDescent="0.25">
      <c r="A6049" s="2">
        <v>1</v>
      </c>
      <c r="B6049" s="2">
        <v>2016</v>
      </c>
      <c r="C6049" t="s">
        <v>435</v>
      </c>
      <c r="D6049" t="s">
        <v>48</v>
      </c>
      <c r="E6049" s="2">
        <v>0</v>
      </c>
      <c r="F6049" s="2">
        <v>1</v>
      </c>
      <c r="G6049" t="s">
        <v>270</v>
      </c>
      <c r="H6049" t="s">
        <v>270</v>
      </c>
      <c r="I6049" t="s">
        <v>21</v>
      </c>
      <c r="J6049" t="s">
        <v>106</v>
      </c>
      <c r="K6049" s="3"/>
      <c r="L6049" t="s">
        <v>61</v>
      </c>
      <c r="M6049" t="s">
        <v>107</v>
      </c>
    </row>
    <row r="6050" spans="1:14" x14ac:dyDescent="0.25">
      <c r="A6050" s="2">
        <v>1</v>
      </c>
      <c r="B6050" s="2">
        <v>2016</v>
      </c>
      <c r="C6050" t="s">
        <v>435</v>
      </c>
      <c r="D6050" t="s">
        <v>48</v>
      </c>
      <c r="E6050" s="2">
        <v>0</v>
      </c>
      <c r="F6050" s="2">
        <v>1</v>
      </c>
      <c r="G6050" t="s">
        <v>270</v>
      </c>
      <c r="H6050" t="s">
        <v>270</v>
      </c>
      <c r="I6050" t="s">
        <v>21</v>
      </c>
      <c r="J6050" t="s">
        <v>108</v>
      </c>
      <c r="K6050" s="3"/>
      <c r="L6050" t="s">
        <v>61</v>
      </c>
      <c r="M6050" t="s">
        <v>109</v>
      </c>
    </row>
    <row r="6051" spans="1:14" x14ac:dyDescent="0.25">
      <c r="A6051" s="2">
        <v>1</v>
      </c>
      <c r="B6051" s="2">
        <v>2016</v>
      </c>
      <c r="C6051" t="s">
        <v>435</v>
      </c>
      <c r="D6051" t="s">
        <v>48</v>
      </c>
      <c r="E6051" s="2">
        <v>0</v>
      </c>
      <c r="F6051" s="2">
        <v>1</v>
      </c>
      <c r="G6051" t="s">
        <v>270</v>
      </c>
      <c r="H6051" t="s">
        <v>270</v>
      </c>
      <c r="I6051" t="s">
        <v>21</v>
      </c>
      <c r="J6051" t="s">
        <v>110</v>
      </c>
      <c r="K6051" s="3"/>
      <c r="L6051" t="s">
        <v>61</v>
      </c>
      <c r="M6051" t="s">
        <v>111</v>
      </c>
    </row>
    <row r="6052" spans="1:14" x14ac:dyDescent="0.25">
      <c r="A6052" s="2">
        <v>1</v>
      </c>
      <c r="B6052" s="2">
        <v>2016</v>
      </c>
      <c r="C6052" t="s">
        <v>435</v>
      </c>
      <c r="D6052" t="s">
        <v>48</v>
      </c>
      <c r="E6052" s="2">
        <v>0</v>
      </c>
      <c r="F6052" s="2">
        <v>1</v>
      </c>
      <c r="G6052" t="s">
        <v>270</v>
      </c>
      <c r="H6052" t="s">
        <v>270</v>
      </c>
      <c r="I6052" t="s">
        <v>21</v>
      </c>
      <c r="J6052" t="s">
        <v>112</v>
      </c>
      <c r="K6052" s="3"/>
      <c r="L6052" t="s">
        <v>61</v>
      </c>
      <c r="M6052" t="s">
        <v>113</v>
      </c>
    </row>
    <row r="6053" spans="1:14" x14ac:dyDescent="0.25">
      <c r="A6053" s="2">
        <v>1</v>
      </c>
      <c r="B6053" s="2">
        <v>2016</v>
      </c>
      <c r="C6053" t="s">
        <v>435</v>
      </c>
      <c r="D6053" t="s">
        <v>48</v>
      </c>
      <c r="E6053" s="2">
        <v>0</v>
      </c>
      <c r="F6053" s="2">
        <v>1</v>
      </c>
      <c r="G6053" t="s">
        <v>270</v>
      </c>
      <c r="H6053" t="s">
        <v>270</v>
      </c>
      <c r="I6053" t="s">
        <v>21</v>
      </c>
      <c r="J6053" t="s">
        <v>114</v>
      </c>
      <c r="K6053" s="3"/>
      <c r="L6053" t="s">
        <v>61</v>
      </c>
      <c r="M6053" t="s">
        <v>115</v>
      </c>
    </row>
    <row r="6054" spans="1:14" x14ac:dyDescent="0.25">
      <c r="A6054" s="2">
        <v>1</v>
      </c>
      <c r="B6054" s="2">
        <v>2016</v>
      </c>
      <c r="C6054" t="s">
        <v>435</v>
      </c>
      <c r="D6054" t="s">
        <v>48</v>
      </c>
      <c r="E6054" s="2">
        <v>0</v>
      </c>
      <c r="F6054" s="2">
        <v>1</v>
      </c>
      <c r="G6054" t="s">
        <v>270</v>
      </c>
      <c r="H6054" t="s">
        <v>270</v>
      </c>
      <c r="I6054" t="s">
        <v>21</v>
      </c>
      <c r="J6054" t="s">
        <v>116</v>
      </c>
      <c r="K6054" s="2">
        <v>2</v>
      </c>
      <c r="L6054" t="s">
        <v>65</v>
      </c>
      <c r="M6054" t="s">
        <v>117</v>
      </c>
      <c r="N6054" t="s">
        <v>186</v>
      </c>
    </row>
    <row r="6055" spans="1:14" x14ac:dyDescent="0.25">
      <c r="A6055" s="2">
        <v>1</v>
      </c>
      <c r="B6055" s="2">
        <v>2016</v>
      </c>
      <c r="C6055" t="s">
        <v>435</v>
      </c>
      <c r="D6055" t="s">
        <v>48</v>
      </c>
      <c r="E6055" s="2">
        <v>0</v>
      </c>
      <c r="F6055" s="2">
        <v>1</v>
      </c>
      <c r="G6055" t="s">
        <v>270</v>
      </c>
      <c r="H6055" t="s">
        <v>270</v>
      </c>
      <c r="I6055" t="s">
        <v>21</v>
      </c>
      <c r="J6055" t="s">
        <v>118</v>
      </c>
      <c r="K6055" s="2">
        <v>2</v>
      </c>
      <c r="L6055" t="s">
        <v>55</v>
      </c>
      <c r="M6055" t="s">
        <v>119</v>
      </c>
      <c r="N6055" t="s">
        <v>187</v>
      </c>
    </row>
    <row r="6056" spans="1:14" x14ac:dyDescent="0.25">
      <c r="A6056" s="2">
        <v>1</v>
      </c>
      <c r="B6056" s="2">
        <v>2016</v>
      </c>
      <c r="C6056" t="s">
        <v>435</v>
      </c>
      <c r="D6056" t="s">
        <v>48</v>
      </c>
      <c r="E6056" s="2">
        <v>0</v>
      </c>
      <c r="F6056" s="2">
        <v>1</v>
      </c>
      <c r="G6056" t="s">
        <v>270</v>
      </c>
      <c r="H6056" t="s">
        <v>270</v>
      </c>
      <c r="I6056" t="s">
        <v>21</v>
      </c>
      <c r="J6056" t="s">
        <v>120</v>
      </c>
      <c r="K6056" s="2">
        <v>4</v>
      </c>
      <c r="L6056" t="s">
        <v>65</v>
      </c>
      <c r="M6056" t="s">
        <v>121</v>
      </c>
      <c r="N6056" t="s">
        <v>185</v>
      </c>
    </row>
    <row r="6057" spans="1:14" x14ac:dyDescent="0.25">
      <c r="A6057" s="2">
        <v>1</v>
      </c>
      <c r="B6057" s="2">
        <v>2016</v>
      </c>
      <c r="C6057" t="s">
        <v>435</v>
      </c>
      <c r="D6057" t="s">
        <v>48</v>
      </c>
      <c r="E6057" s="2">
        <v>0</v>
      </c>
      <c r="F6057" s="2">
        <v>1</v>
      </c>
      <c r="G6057" t="s">
        <v>270</v>
      </c>
      <c r="H6057" t="s">
        <v>270</v>
      </c>
      <c r="I6057" t="s">
        <v>21</v>
      </c>
      <c r="J6057" t="s">
        <v>122</v>
      </c>
      <c r="K6057" s="2">
        <v>4</v>
      </c>
      <c r="L6057" t="s">
        <v>85</v>
      </c>
      <c r="M6057" t="s">
        <v>123</v>
      </c>
      <c r="N6057" t="s">
        <v>87</v>
      </c>
    </row>
    <row r="6058" spans="1:14" x14ac:dyDescent="0.25">
      <c r="A6058" s="2">
        <v>1</v>
      </c>
      <c r="B6058" s="2">
        <v>2016</v>
      </c>
      <c r="C6058" t="s">
        <v>435</v>
      </c>
      <c r="D6058" t="s">
        <v>48</v>
      </c>
      <c r="E6058" s="2">
        <v>0</v>
      </c>
      <c r="F6058" s="2">
        <v>1</v>
      </c>
      <c r="G6058" t="s">
        <v>270</v>
      </c>
      <c r="H6058" t="s">
        <v>270</v>
      </c>
      <c r="I6058" t="s">
        <v>21</v>
      </c>
      <c r="J6058" t="s">
        <v>124</v>
      </c>
      <c r="K6058" s="2">
        <v>5</v>
      </c>
      <c r="L6058" t="s">
        <v>85</v>
      </c>
      <c r="M6058" t="s">
        <v>125</v>
      </c>
      <c r="N6058" t="s">
        <v>185</v>
      </c>
    </row>
    <row r="6059" spans="1:14" x14ac:dyDescent="0.25">
      <c r="A6059" s="2">
        <v>1</v>
      </c>
      <c r="B6059" s="2">
        <v>2016</v>
      </c>
      <c r="C6059" t="s">
        <v>435</v>
      </c>
      <c r="D6059" t="s">
        <v>48</v>
      </c>
      <c r="E6059" s="2">
        <v>0</v>
      </c>
      <c r="F6059" s="2">
        <v>1</v>
      </c>
      <c r="G6059" t="s">
        <v>270</v>
      </c>
      <c r="H6059" t="s">
        <v>270</v>
      </c>
      <c r="I6059" t="s">
        <v>21</v>
      </c>
      <c r="J6059" t="s">
        <v>127</v>
      </c>
      <c r="K6059" s="2">
        <v>3</v>
      </c>
      <c r="L6059" t="s">
        <v>85</v>
      </c>
      <c r="M6059" t="s">
        <v>128</v>
      </c>
      <c r="N6059" t="s">
        <v>126</v>
      </c>
    </row>
    <row r="6060" spans="1:14" x14ac:dyDescent="0.25">
      <c r="A6060" s="2">
        <v>1</v>
      </c>
      <c r="B6060" s="2">
        <v>2016</v>
      </c>
      <c r="C6060" t="s">
        <v>435</v>
      </c>
      <c r="D6060" t="s">
        <v>48</v>
      </c>
      <c r="E6060" s="2">
        <v>0</v>
      </c>
      <c r="F6060" s="2">
        <v>1</v>
      </c>
      <c r="G6060" t="s">
        <v>270</v>
      </c>
      <c r="H6060" t="s">
        <v>270</v>
      </c>
      <c r="I6060" t="s">
        <v>21</v>
      </c>
      <c r="J6060" t="s">
        <v>129</v>
      </c>
      <c r="K6060" s="2">
        <v>3</v>
      </c>
      <c r="L6060" t="s">
        <v>85</v>
      </c>
      <c r="M6060" t="s">
        <v>130</v>
      </c>
      <c r="N6060" t="s">
        <v>126</v>
      </c>
    </row>
    <row r="6061" spans="1:14" x14ac:dyDescent="0.25">
      <c r="A6061" s="2">
        <v>1</v>
      </c>
      <c r="B6061" s="2">
        <v>2016</v>
      </c>
      <c r="C6061" t="s">
        <v>435</v>
      </c>
      <c r="D6061" t="s">
        <v>48</v>
      </c>
      <c r="E6061" s="2">
        <v>0</v>
      </c>
      <c r="F6061" s="2">
        <v>1</v>
      </c>
      <c r="G6061" t="s">
        <v>270</v>
      </c>
      <c r="H6061" t="s">
        <v>270</v>
      </c>
      <c r="I6061" t="s">
        <v>21</v>
      </c>
      <c r="J6061" t="s">
        <v>131</v>
      </c>
      <c r="K6061" s="2">
        <v>4</v>
      </c>
      <c r="L6061" t="s">
        <v>85</v>
      </c>
      <c r="M6061" t="s">
        <v>132</v>
      </c>
      <c r="N6061" t="s">
        <v>87</v>
      </c>
    </row>
    <row r="6062" spans="1:14" x14ac:dyDescent="0.25">
      <c r="A6062" s="2">
        <v>1</v>
      </c>
      <c r="B6062" s="2">
        <v>2016</v>
      </c>
      <c r="C6062" t="s">
        <v>435</v>
      </c>
      <c r="D6062" t="s">
        <v>48</v>
      </c>
      <c r="E6062" s="2">
        <v>0</v>
      </c>
      <c r="F6062" s="2">
        <v>1</v>
      </c>
      <c r="G6062" t="s">
        <v>270</v>
      </c>
      <c r="H6062" t="s">
        <v>270</v>
      </c>
      <c r="I6062" t="s">
        <v>21</v>
      </c>
      <c r="J6062" t="s">
        <v>133</v>
      </c>
      <c r="K6062" s="2">
        <v>2</v>
      </c>
      <c r="L6062" t="s">
        <v>52</v>
      </c>
      <c r="M6062" t="s">
        <v>134</v>
      </c>
      <c r="N6062" t="s">
        <v>63</v>
      </c>
    </row>
    <row r="6063" spans="1:14" x14ac:dyDescent="0.25">
      <c r="A6063" s="2">
        <v>1</v>
      </c>
      <c r="B6063" s="2">
        <v>2016</v>
      </c>
      <c r="C6063" t="s">
        <v>435</v>
      </c>
      <c r="D6063" t="s">
        <v>48</v>
      </c>
      <c r="E6063" s="2">
        <v>0</v>
      </c>
      <c r="F6063" s="2">
        <v>1</v>
      </c>
      <c r="G6063" t="s">
        <v>270</v>
      </c>
      <c r="H6063" t="s">
        <v>270</v>
      </c>
      <c r="I6063" t="s">
        <v>21</v>
      </c>
      <c r="J6063" t="s">
        <v>135</v>
      </c>
      <c r="K6063" s="2">
        <v>3</v>
      </c>
      <c r="L6063" t="s">
        <v>55</v>
      </c>
      <c r="M6063" t="s">
        <v>136</v>
      </c>
      <c r="N6063" t="s">
        <v>178</v>
      </c>
    </row>
    <row r="6064" spans="1:14" x14ac:dyDescent="0.25">
      <c r="A6064" s="2">
        <v>1</v>
      </c>
      <c r="B6064" s="2">
        <v>2016</v>
      </c>
      <c r="C6064" t="s">
        <v>435</v>
      </c>
      <c r="D6064" t="s">
        <v>48</v>
      </c>
      <c r="E6064" s="2">
        <v>0</v>
      </c>
      <c r="F6064" s="2">
        <v>1</v>
      </c>
      <c r="G6064" t="s">
        <v>270</v>
      </c>
      <c r="H6064" t="s">
        <v>270</v>
      </c>
      <c r="I6064" t="s">
        <v>21</v>
      </c>
      <c r="J6064" t="s">
        <v>137</v>
      </c>
      <c r="K6064" s="2">
        <v>4</v>
      </c>
      <c r="L6064" t="s">
        <v>55</v>
      </c>
      <c r="M6064" t="s">
        <v>138</v>
      </c>
      <c r="N6064" t="s">
        <v>57</v>
      </c>
    </row>
    <row r="6065" spans="1:14" x14ac:dyDescent="0.25">
      <c r="A6065" s="2">
        <v>1</v>
      </c>
      <c r="B6065" s="2">
        <v>2016</v>
      </c>
      <c r="C6065" t="s">
        <v>435</v>
      </c>
      <c r="D6065" t="s">
        <v>48</v>
      </c>
      <c r="E6065" s="2">
        <v>0</v>
      </c>
      <c r="F6065" s="2">
        <v>1</v>
      </c>
      <c r="G6065" t="s">
        <v>270</v>
      </c>
      <c r="H6065" t="s">
        <v>270</v>
      </c>
      <c r="I6065" t="s">
        <v>21</v>
      </c>
      <c r="J6065" t="s">
        <v>139</v>
      </c>
      <c r="K6065" s="2">
        <v>4</v>
      </c>
      <c r="L6065" t="s">
        <v>85</v>
      </c>
      <c r="M6065" t="s">
        <v>140</v>
      </c>
      <c r="N6065" t="s">
        <v>87</v>
      </c>
    </row>
    <row r="6066" spans="1:14" x14ac:dyDescent="0.25">
      <c r="A6066" s="2">
        <v>1</v>
      </c>
      <c r="B6066" s="2">
        <v>2016</v>
      </c>
      <c r="C6066" t="s">
        <v>435</v>
      </c>
      <c r="D6066" t="s">
        <v>48</v>
      </c>
      <c r="E6066" s="2">
        <v>0</v>
      </c>
      <c r="F6066" s="2">
        <v>1</v>
      </c>
      <c r="G6066" t="s">
        <v>270</v>
      </c>
      <c r="H6066" t="s">
        <v>270</v>
      </c>
      <c r="I6066" t="s">
        <v>21</v>
      </c>
      <c r="J6066" t="s">
        <v>141</v>
      </c>
      <c r="K6066" s="2">
        <v>3</v>
      </c>
      <c r="L6066" t="s">
        <v>85</v>
      </c>
      <c r="M6066" t="s">
        <v>142</v>
      </c>
      <c r="N6066" t="s">
        <v>126</v>
      </c>
    </row>
    <row r="6067" spans="1:14" x14ac:dyDescent="0.25">
      <c r="A6067" s="2">
        <v>1</v>
      </c>
      <c r="B6067" s="2">
        <v>2016</v>
      </c>
      <c r="C6067" t="s">
        <v>435</v>
      </c>
      <c r="D6067" t="s">
        <v>48</v>
      </c>
      <c r="E6067" s="2">
        <v>0</v>
      </c>
      <c r="F6067" s="2">
        <v>1</v>
      </c>
      <c r="G6067" t="s">
        <v>270</v>
      </c>
      <c r="H6067" t="s">
        <v>270</v>
      </c>
      <c r="I6067" t="s">
        <v>21</v>
      </c>
      <c r="J6067" t="s">
        <v>143</v>
      </c>
      <c r="K6067" s="2">
        <v>4</v>
      </c>
      <c r="L6067" t="s">
        <v>85</v>
      </c>
      <c r="M6067" t="s">
        <v>144</v>
      </c>
      <c r="N6067" t="s">
        <v>87</v>
      </c>
    </row>
    <row r="6068" spans="1:14" x14ac:dyDescent="0.25">
      <c r="A6068" s="2">
        <v>1</v>
      </c>
      <c r="B6068" s="2">
        <v>2016</v>
      </c>
      <c r="C6068" t="s">
        <v>435</v>
      </c>
      <c r="D6068" t="s">
        <v>48</v>
      </c>
      <c r="E6068" s="2">
        <v>0</v>
      </c>
      <c r="F6068" s="2">
        <v>1</v>
      </c>
      <c r="G6068" t="s">
        <v>270</v>
      </c>
      <c r="H6068" t="s">
        <v>270</v>
      </c>
      <c r="I6068" t="s">
        <v>21</v>
      </c>
      <c r="J6068" t="s">
        <v>145</v>
      </c>
      <c r="K6068" s="2">
        <v>4</v>
      </c>
      <c r="L6068" t="s">
        <v>55</v>
      </c>
      <c r="M6068" t="s">
        <v>146</v>
      </c>
      <c r="N6068" t="s">
        <v>57</v>
      </c>
    </row>
    <row r="6069" spans="1:14" x14ac:dyDescent="0.25">
      <c r="A6069" s="2">
        <v>1</v>
      </c>
      <c r="B6069" s="2">
        <v>2016</v>
      </c>
      <c r="C6069" t="s">
        <v>435</v>
      </c>
      <c r="D6069" t="s">
        <v>48</v>
      </c>
      <c r="E6069" s="2">
        <v>0</v>
      </c>
      <c r="F6069" s="2">
        <v>1</v>
      </c>
      <c r="G6069" t="s">
        <v>270</v>
      </c>
      <c r="H6069" t="s">
        <v>270</v>
      </c>
      <c r="I6069" t="s">
        <v>21</v>
      </c>
      <c r="J6069" t="s">
        <v>147</v>
      </c>
      <c r="K6069" s="2">
        <v>4</v>
      </c>
      <c r="L6069" t="s">
        <v>55</v>
      </c>
      <c r="M6069" t="s">
        <v>148</v>
      </c>
      <c r="N6069" t="s">
        <v>57</v>
      </c>
    </row>
    <row r="6070" spans="1:14" x14ac:dyDescent="0.25">
      <c r="A6070" s="2">
        <v>1</v>
      </c>
      <c r="B6070" s="2">
        <v>2016</v>
      </c>
      <c r="C6070" t="s">
        <v>435</v>
      </c>
      <c r="D6070" t="s">
        <v>48</v>
      </c>
      <c r="E6070" s="2">
        <v>0</v>
      </c>
      <c r="F6070" s="2">
        <v>1</v>
      </c>
      <c r="G6070" t="s">
        <v>270</v>
      </c>
      <c r="H6070" t="s">
        <v>270</v>
      </c>
      <c r="I6070" t="s">
        <v>21</v>
      </c>
      <c r="J6070" t="s">
        <v>149</v>
      </c>
      <c r="K6070" s="2">
        <v>3</v>
      </c>
      <c r="L6070" t="s">
        <v>55</v>
      </c>
      <c r="M6070" t="s">
        <v>150</v>
      </c>
      <c r="N6070" t="s">
        <v>178</v>
      </c>
    </row>
    <row r="6071" spans="1:14" x14ac:dyDescent="0.25">
      <c r="A6071" s="2">
        <v>1</v>
      </c>
      <c r="B6071" s="2">
        <v>2016</v>
      </c>
      <c r="C6071" t="s">
        <v>435</v>
      </c>
      <c r="D6071" t="s">
        <v>48</v>
      </c>
      <c r="E6071" s="2">
        <v>0</v>
      </c>
      <c r="F6071" s="2">
        <v>1</v>
      </c>
      <c r="G6071" t="s">
        <v>270</v>
      </c>
      <c r="H6071" t="s">
        <v>270</v>
      </c>
      <c r="I6071" t="s">
        <v>21</v>
      </c>
      <c r="J6071" t="s">
        <v>151</v>
      </c>
      <c r="K6071" s="3"/>
      <c r="L6071" t="s">
        <v>52</v>
      </c>
      <c r="M6071" t="s">
        <v>152</v>
      </c>
    </row>
    <row r="6072" spans="1:14" x14ac:dyDescent="0.25">
      <c r="A6072" s="2">
        <v>1</v>
      </c>
      <c r="B6072" s="2">
        <v>2016</v>
      </c>
      <c r="C6072" t="s">
        <v>435</v>
      </c>
      <c r="D6072" t="s">
        <v>48</v>
      </c>
      <c r="E6072" s="2">
        <v>0</v>
      </c>
      <c r="F6072" s="2">
        <v>1</v>
      </c>
      <c r="G6072" t="s">
        <v>270</v>
      </c>
      <c r="H6072" t="s">
        <v>270</v>
      </c>
      <c r="I6072" t="s">
        <v>21</v>
      </c>
      <c r="J6072" t="s">
        <v>153</v>
      </c>
      <c r="K6072" s="2">
        <v>2</v>
      </c>
      <c r="L6072" t="s">
        <v>75</v>
      </c>
      <c r="M6072" t="s">
        <v>154</v>
      </c>
      <c r="N6072" t="s">
        <v>155</v>
      </c>
    </row>
    <row r="6073" spans="1:14" x14ac:dyDescent="0.25">
      <c r="A6073" s="2">
        <v>1</v>
      </c>
      <c r="B6073" s="2">
        <v>2016</v>
      </c>
      <c r="C6073" t="s">
        <v>435</v>
      </c>
      <c r="D6073" t="s">
        <v>48</v>
      </c>
      <c r="E6073" s="2">
        <v>0</v>
      </c>
      <c r="F6073" s="2">
        <v>1</v>
      </c>
      <c r="G6073" t="s">
        <v>270</v>
      </c>
      <c r="H6073" t="s">
        <v>270</v>
      </c>
      <c r="I6073" t="s">
        <v>21</v>
      </c>
      <c r="J6073" t="s">
        <v>156</v>
      </c>
      <c r="K6073" s="2">
        <v>1</v>
      </c>
      <c r="L6073" t="s">
        <v>75</v>
      </c>
      <c r="M6073" t="s">
        <v>157</v>
      </c>
      <c r="N6073" t="s">
        <v>158</v>
      </c>
    </row>
    <row r="6074" spans="1:14" x14ac:dyDescent="0.25">
      <c r="A6074" s="2">
        <v>1</v>
      </c>
      <c r="B6074" s="2">
        <v>2016</v>
      </c>
      <c r="C6074" t="s">
        <v>435</v>
      </c>
      <c r="D6074" t="s">
        <v>48</v>
      </c>
      <c r="E6074" s="2">
        <v>0</v>
      </c>
      <c r="F6074" s="2">
        <v>1</v>
      </c>
      <c r="G6074" t="s">
        <v>270</v>
      </c>
      <c r="H6074" t="s">
        <v>270</v>
      </c>
      <c r="I6074" t="s">
        <v>21</v>
      </c>
      <c r="J6074" t="s">
        <v>159</v>
      </c>
      <c r="K6074" s="3"/>
      <c r="L6074" t="s">
        <v>52</v>
      </c>
      <c r="M6074" t="s">
        <v>160</v>
      </c>
    </row>
    <row r="6075" spans="1:14" x14ac:dyDescent="0.25">
      <c r="A6075" s="2">
        <v>1</v>
      </c>
      <c r="B6075" s="2">
        <v>2016</v>
      </c>
      <c r="C6075" t="s">
        <v>435</v>
      </c>
      <c r="D6075" t="s">
        <v>48</v>
      </c>
      <c r="E6075" s="2">
        <v>0</v>
      </c>
      <c r="F6075" s="2">
        <v>1</v>
      </c>
      <c r="G6075" t="s">
        <v>270</v>
      </c>
      <c r="H6075" t="s">
        <v>270</v>
      </c>
      <c r="I6075" t="s">
        <v>21</v>
      </c>
      <c r="J6075" t="s">
        <v>161</v>
      </c>
      <c r="K6075" s="3"/>
      <c r="L6075" t="s">
        <v>52</v>
      </c>
      <c r="M6075" t="s">
        <v>162</v>
      </c>
    </row>
    <row r="6076" spans="1:14" x14ac:dyDescent="0.25">
      <c r="A6076" s="2">
        <v>1</v>
      </c>
      <c r="B6076" s="2">
        <v>2016</v>
      </c>
      <c r="C6076" t="s">
        <v>435</v>
      </c>
      <c r="D6076" t="s">
        <v>48</v>
      </c>
      <c r="E6076" s="2">
        <v>0</v>
      </c>
      <c r="F6076" s="2">
        <v>1</v>
      </c>
      <c r="G6076" t="s">
        <v>270</v>
      </c>
      <c r="H6076" t="s">
        <v>270</v>
      </c>
      <c r="I6076" t="s">
        <v>21</v>
      </c>
      <c r="J6076" t="s">
        <v>163</v>
      </c>
      <c r="K6076" s="2">
        <v>1</v>
      </c>
      <c r="L6076" t="s">
        <v>52</v>
      </c>
      <c r="M6076" t="s">
        <v>164</v>
      </c>
      <c r="N6076" t="s">
        <v>165</v>
      </c>
    </row>
    <row r="6077" spans="1:14" x14ac:dyDescent="0.25">
      <c r="A6077" s="2">
        <v>1</v>
      </c>
      <c r="B6077" s="2">
        <v>2016</v>
      </c>
      <c r="C6077" t="s">
        <v>435</v>
      </c>
      <c r="D6077" t="s">
        <v>48</v>
      </c>
      <c r="E6077" s="2">
        <v>0</v>
      </c>
      <c r="F6077" s="2">
        <v>1</v>
      </c>
      <c r="G6077" t="s">
        <v>270</v>
      </c>
      <c r="H6077" t="s">
        <v>270</v>
      </c>
      <c r="I6077" t="s">
        <v>21</v>
      </c>
      <c r="J6077" t="s">
        <v>166</v>
      </c>
      <c r="K6077" s="2">
        <v>4</v>
      </c>
      <c r="L6077" t="s">
        <v>55</v>
      </c>
      <c r="M6077" t="s">
        <v>167</v>
      </c>
      <c r="N6077" t="s">
        <v>57</v>
      </c>
    </row>
    <row r="6078" spans="1:14" x14ac:dyDescent="0.25">
      <c r="A6078" s="2">
        <v>1</v>
      </c>
      <c r="B6078" s="2">
        <v>2016</v>
      </c>
      <c r="C6078" t="s">
        <v>436</v>
      </c>
      <c r="D6078" t="s">
        <v>48</v>
      </c>
      <c r="E6078" s="2">
        <v>1</v>
      </c>
      <c r="F6078" s="2">
        <v>1</v>
      </c>
      <c r="G6078" t="s">
        <v>238</v>
      </c>
      <c r="H6078" t="s">
        <v>225</v>
      </c>
      <c r="I6078" t="s">
        <v>19</v>
      </c>
      <c r="J6078" t="s">
        <v>51</v>
      </c>
      <c r="K6078" s="2">
        <v>1</v>
      </c>
      <c r="L6078" t="s">
        <v>52</v>
      </c>
      <c r="M6078" t="s">
        <v>53</v>
      </c>
      <c r="N6078" t="s">
        <v>216</v>
      </c>
    </row>
    <row r="6079" spans="1:14" x14ac:dyDescent="0.25">
      <c r="A6079" s="2">
        <v>1</v>
      </c>
      <c r="B6079" s="2">
        <v>2016</v>
      </c>
      <c r="C6079" t="s">
        <v>436</v>
      </c>
      <c r="D6079" t="s">
        <v>48</v>
      </c>
      <c r="E6079" s="2">
        <v>1</v>
      </c>
      <c r="F6079" s="2">
        <v>1</v>
      </c>
      <c r="G6079" t="s">
        <v>238</v>
      </c>
      <c r="H6079" t="s">
        <v>225</v>
      </c>
      <c r="I6079" t="s">
        <v>19</v>
      </c>
      <c r="J6079" t="s">
        <v>54</v>
      </c>
      <c r="K6079" s="2">
        <v>2</v>
      </c>
      <c r="L6079" t="s">
        <v>55</v>
      </c>
      <c r="M6079" t="s">
        <v>56</v>
      </c>
      <c r="N6079" t="s">
        <v>187</v>
      </c>
    </row>
    <row r="6080" spans="1:14" x14ac:dyDescent="0.25">
      <c r="A6080" s="2">
        <v>1</v>
      </c>
      <c r="B6080" s="2">
        <v>2016</v>
      </c>
      <c r="C6080" t="s">
        <v>436</v>
      </c>
      <c r="D6080" t="s">
        <v>48</v>
      </c>
      <c r="E6080" s="2">
        <v>1</v>
      </c>
      <c r="F6080" s="2">
        <v>1</v>
      </c>
      <c r="G6080" t="s">
        <v>238</v>
      </c>
      <c r="H6080" t="s">
        <v>225</v>
      </c>
      <c r="I6080" t="s">
        <v>19</v>
      </c>
      <c r="J6080" t="s">
        <v>58</v>
      </c>
      <c r="K6080" s="2">
        <v>4</v>
      </c>
      <c r="L6080" t="s">
        <v>55</v>
      </c>
      <c r="M6080" t="s">
        <v>59</v>
      </c>
      <c r="N6080" t="s">
        <v>57</v>
      </c>
    </row>
    <row r="6081" spans="1:14" x14ac:dyDescent="0.25">
      <c r="A6081" s="2">
        <v>1</v>
      </c>
      <c r="B6081" s="2">
        <v>2016</v>
      </c>
      <c r="C6081" t="s">
        <v>436</v>
      </c>
      <c r="D6081" t="s">
        <v>48</v>
      </c>
      <c r="E6081" s="2">
        <v>1</v>
      </c>
      <c r="F6081" s="2">
        <v>1</v>
      </c>
      <c r="G6081" t="s">
        <v>238</v>
      </c>
      <c r="H6081" t="s">
        <v>225</v>
      </c>
      <c r="I6081" t="s">
        <v>19</v>
      </c>
      <c r="J6081" t="s">
        <v>60</v>
      </c>
      <c r="K6081" s="2">
        <v>2</v>
      </c>
      <c r="L6081" t="s">
        <v>61</v>
      </c>
      <c r="M6081" t="s">
        <v>62</v>
      </c>
      <c r="N6081" t="s">
        <v>63</v>
      </c>
    </row>
    <row r="6082" spans="1:14" x14ac:dyDescent="0.25">
      <c r="A6082" s="2">
        <v>1</v>
      </c>
      <c r="B6082" s="2">
        <v>2016</v>
      </c>
      <c r="C6082" t="s">
        <v>436</v>
      </c>
      <c r="D6082" t="s">
        <v>48</v>
      </c>
      <c r="E6082" s="2">
        <v>1</v>
      </c>
      <c r="F6082" s="2">
        <v>1</v>
      </c>
      <c r="G6082" t="s">
        <v>238</v>
      </c>
      <c r="H6082" t="s">
        <v>225</v>
      </c>
      <c r="I6082" t="s">
        <v>19</v>
      </c>
      <c r="J6082" t="s">
        <v>64</v>
      </c>
      <c r="K6082" s="2">
        <v>3</v>
      </c>
      <c r="L6082" t="s">
        <v>65</v>
      </c>
      <c r="M6082" t="s">
        <v>66</v>
      </c>
      <c r="N6082" t="s">
        <v>67</v>
      </c>
    </row>
    <row r="6083" spans="1:14" x14ac:dyDescent="0.25">
      <c r="A6083" s="2">
        <v>1</v>
      </c>
      <c r="B6083" s="2">
        <v>2016</v>
      </c>
      <c r="C6083" t="s">
        <v>436</v>
      </c>
      <c r="D6083" t="s">
        <v>48</v>
      </c>
      <c r="E6083" s="2">
        <v>1</v>
      </c>
      <c r="F6083" s="2">
        <v>1</v>
      </c>
      <c r="G6083" t="s">
        <v>238</v>
      </c>
      <c r="H6083" t="s">
        <v>225</v>
      </c>
      <c r="I6083" t="s">
        <v>19</v>
      </c>
      <c r="J6083" t="s">
        <v>68</v>
      </c>
      <c r="K6083" s="2">
        <v>3</v>
      </c>
      <c r="L6083" t="s">
        <v>65</v>
      </c>
      <c r="M6083" t="s">
        <v>69</v>
      </c>
      <c r="N6083" t="s">
        <v>67</v>
      </c>
    </row>
    <row r="6084" spans="1:14" x14ac:dyDescent="0.25">
      <c r="A6084" s="2">
        <v>1</v>
      </c>
      <c r="B6084" s="2">
        <v>2016</v>
      </c>
      <c r="C6084" t="s">
        <v>436</v>
      </c>
      <c r="D6084" t="s">
        <v>48</v>
      </c>
      <c r="E6084" s="2">
        <v>1</v>
      </c>
      <c r="F6084" s="2">
        <v>1</v>
      </c>
      <c r="G6084" t="s">
        <v>238</v>
      </c>
      <c r="H6084" t="s">
        <v>225</v>
      </c>
      <c r="I6084" t="s">
        <v>19</v>
      </c>
      <c r="J6084" t="s">
        <v>70</v>
      </c>
      <c r="K6084" s="2">
        <v>3</v>
      </c>
      <c r="L6084" t="s">
        <v>65</v>
      </c>
      <c r="M6084" t="s">
        <v>71</v>
      </c>
      <c r="N6084" t="s">
        <v>67</v>
      </c>
    </row>
    <row r="6085" spans="1:14" x14ac:dyDescent="0.25">
      <c r="A6085" s="2">
        <v>1</v>
      </c>
      <c r="B6085" s="2">
        <v>2016</v>
      </c>
      <c r="C6085" t="s">
        <v>436</v>
      </c>
      <c r="D6085" t="s">
        <v>48</v>
      </c>
      <c r="E6085" s="2">
        <v>1</v>
      </c>
      <c r="F6085" s="2">
        <v>1</v>
      </c>
      <c r="G6085" t="s">
        <v>238</v>
      </c>
      <c r="H6085" t="s">
        <v>225</v>
      </c>
      <c r="I6085" t="s">
        <v>19</v>
      </c>
      <c r="J6085" t="s">
        <v>72</v>
      </c>
      <c r="K6085" s="2">
        <v>1</v>
      </c>
      <c r="L6085" t="s">
        <v>52</v>
      </c>
      <c r="M6085" t="s">
        <v>73</v>
      </c>
      <c r="N6085" t="s">
        <v>177</v>
      </c>
    </row>
    <row r="6086" spans="1:14" x14ac:dyDescent="0.25">
      <c r="A6086" s="2">
        <v>1</v>
      </c>
      <c r="B6086" s="2">
        <v>2016</v>
      </c>
      <c r="C6086" t="s">
        <v>436</v>
      </c>
      <c r="D6086" t="s">
        <v>48</v>
      </c>
      <c r="E6086" s="2">
        <v>1</v>
      </c>
      <c r="F6086" s="2">
        <v>1</v>
      </c>
      <c r="G6086" t="s">
        <v>238</v>
      </c>
      <c r="H6086" t="s">
        <v>225</v>
      </c>
      <c r="I6086" t="s">
        <v>19</v>
      </c>
      <c r="J6086" t="s">
        <v>74</v>
      </c>
      <c r="K6086" s="2">
        <v>1</v>
      </c>
      <c r="L6086" t="s">
        <v>75</v>
      </c>
      <c r="M6086" t="s">
        <v>76</v>
      </c>
      <c r="N6086" t="s">
        <v>77</v>
      </c>
    </row>
    <row r="6087" spans="1:14" x14ac:dyDescent="0.25">
      <c r="A6087" s="2">
        <v>1</v>
      </c>
      <c r="B6087" s="2">
        <v>2016</v>
      </c>
      <c r="C6087" t="s">
        <v>436</v>
      </c>
      <c r="D6087" t="s">
        <v>48</v>
      </c>
      <c r="E6087" s="2">
        <v>1</v>
      </c>
      <c r="F6087" s="2">
        <v>1</v>
      </c>
      <c r="G6087" t="s">
        <v>238</v>
      </c>
      <c r="H6087" t="s">
        <v>225</v>
      </c>
      <c r="I6087" t="s">
        <v>19</v>
      </c>
      <c r="J6087" t="s">
        <v>78</v>
      </c>
      <c r="K6087" s="2">
        <v>6</v>
      </c>
      <c r="L6087" t="s">
        <v>75</v>
      </c>
      <c r="M6087" t="s">
        <v>79</v>
      </c>
      <c r="N6087" t="s">
        <v>307</v>
      </c>
    </row>
    <row r="6088" spans="1:14" x14ac:dyDescent="0.25">
      <c r="A6088" s="2">
        <v>1</v>
      </c>
      <c r="B6088" s="2">
        <v>2016</v>
      </c>
      <c r="C6088" t="s">
        <v>436</v>
      </c>
      <c r="D6088" t="s">
        <v>48</v>
      </c>
      <c r="E6088" s="2">
        <v>1</v>
      </c>
      <c r="F6088" s="2">
        <v>1</v>
      </c>
      <c r="G6088" t="s">
        <v>238</v>
      </c>
      <c r="H6088" t="s">
        <v>225</v>
      </c>
      <c r="I6088" t="s">
        <v>19</v>
      </c>
      <c r="J6088" t="s">
        <v>81</v>
      </c>
      <c r="K6088" s="2">
        <v>7</v>
      </c>
      <c r="L6088" t="s">
        <v>75</v>
      </c>
      <c r="M6088" t="s">
        <v>82</v>
      </c>
      <c r="N6088" t="s">
        <v>243</v>
      </c>
    </row>
    <row r="6089" spans="1:14" x14ac:dyDescent="0.25">
      <c r="A6089" s="2">
        <v>1</v>
      </c>
      <c r="B6089" s="2">
        <v>2016</v>
      </c>
      <c r="C6089" t="s">
        <v>436</v>
      </c>
      <c r="D6089" t="s">
        <v>48</v>
      </c>
      <c r="E6089" s="2">
        <v>1</v>
      </c>
      <c r="F6089" s="2">
        <v>1</v>
      </c>
      <c r="G6089" t="s">
        <v>238</v>
      </c>
      <c r="H6089" t="s">
        <v>225</v>
      </c>
      <c r="I6089" t="s">
        <v>19</v>
      </c>
      <c r="J6089" t="s">
        <v>84</v>
      </c>
      <c r="K6089" s="2">
        <v>4</v>
      </c>
      <c r="L6089" t="s">
        <v>85</v>
      </c>
      <c r="M6089" t="s">
        <v>86</v>
      </c>
      <c r="N6089" t="s">
        <v>87</v>
      </c>
    </row>
    <row r="6090" spans="1:14" x14ac:dyDescent="0.25">
      <c r="A6090" s="2">
        <v>1</v>
      </c>
      <c r="B6090" s="2">
        <v>2016</v>
      </c>
      <c r="C6090" t="s">
        <v>436</v>
      </c>
      <c r="D6090" t="s">
        <v>48</v>
      </c>
      <c r="E6090" s="2">
        <v>1</v>
      </c>
      <c r="F6090" s="2">
        <v>1</v>
      </c>
      <c r="G6090" t="s">
        <v>238</v>
      </c>
      <c r="H6090" t="s">
        <v>225</v>
      </c>
      <c r="I6090" t="s">
        <v>19</v>
      </c>
      <c r="J6090" t="s">
        <v>88</v>
      </c>
      <c r="K6090" s="2">
        <v>4</v>
      </c>
      <c r="L6090" t="s">
        <v>85</v>
      </c>
      <c r="M6090" t="s">
        <v>89</v>
      </c>
      <c r="N6090" t="s">
        <v>87</v>
      </c>
    </row>
    <row r="6091" spans="1:14" x14ac:dyDescent="0.25">
      <c r="A6091" s="2">
        <v>1</v>
      </c>
      <c r="B6091" s="2">
        <v>2016</v>
      </c>
      <c r="C6091" t="s">
        <v>436</v>
      </c>
      <c r="D6091" t="s">
        <v>48</v>
      </c>
      <c r="E6091" s="2">
        <v>1</v>
      </c>
      <c r="F6091" s="2">
        <v>1</v>
      </c>
      <c r="G6091" t="s">
        <v>238</v>
      </c>
      <c r="H6091" t="s">
        <v>225</v>
      </c>
      <c r="I6091" t="s">
        <v>19</v>
      </c>
      <c r="J6091" t="s">
        <v>90</v>
      </c>
      <c r="K6091" s="2">
        <v>4</v>
      </c>
      <c r="L6091" t="s">
        <v>75</v>
      </c>
      <c r="M6091" t="s">
        <v>91</v>
      </c>
      <c r="N6091" t="s">
        <v>92</v>
      </c>
    </row>
    <row r="6092" spans="1:14" x14ac:dyDescent="0.25">
      <c r="A6092" s="2">
        <v>1</v>
      </c>
      <c r="B6092" s="2">
        <v>2016</v>
      </c>
      <c r="C6092" t="s">
        <v>436</v>
      </c>
      <c r="D6092" t="s">
        <v>48</v>
      </c>
      <c r="E6092" s="2">
        <v>1</v>
      </c>
      <c r="F6092" s="2">
        <v>1</v>
      </c>
      <c r="G6092" t="s">
        <v>238</v>
      </c>
      <c r="H6092" t="s">
        <v>225</v>
      </c>
      <c r="I6092" t="s">
        <v>19</v>
      </c>
      <c r="J6092" t="s">
        <v>93</v>
      </c>
      <c r="K6092" s="2">
        <v>4</v>
      </c>
      <c r="L6092" t="s">
        <v>75</v>
      </c>
      <c r="M6092" t="s">
        <v>94</v>
      </c>
      <c r="N6092" t="s">
        <v>92</v>
      </c>
    </row>
    <row r="6093" spans="1:14" x14ac:dyDescent="0.25">
      <c r="A6093" s="2">
        <v>1</v>
      </c>
      <c r="B6093" s="2">
        <v>2016</v>
      </c>
      <c r="C6093" t="s">
        <v>436</v>
      </c>
      <c r="D6093" t="s">
        <v>48</v>
      </c>
      <c r="E6093" s="2">
        <v>1</v>
      </c>
      <c r="F6093" s="2">
        <v>1</v>
      </c>
      <c r="G6093" t="s">
        <v>238</v>
      </c>
      <c r="H6093" t="s">
        <v>225</v>
      </c>
      <c r="I6093" t="s">
        <v>19</v>
      </c>
      <c r="J6093" t="s">
        <v>96</v>
      </c>
      <c r="K6093" s="2">
        <v>3</v>
      </c>
      <c r="L6093" t="s">
        <v>75</v>
      </c>
      <c r="M6093" t="s">
        <v>97</v>
      </c>
      <c r="N6093" t="s">
        <v>95</v>
      </c>
    </row>
    <row r="6094" spans="1:14" x14ac:dyDescent="0.25">
      <c r="A6094" s="2">
        <v>1</v>
      </c>
      <c r="B6094" s="2">
        <v>2016</v>
      </c>
      <c r="C6094" t="s">
        <v>436</v>
      </c>
      <c r="D6094" t="s">
        <v>48</v>
      </c>
      <c r="E6094" s="2">
        <v>1</v>
      </c>
      <c r="F6094" s="2">
        <v>1</v>
      </c>
      <c r="G6094" t="s">
        <v>238</v>
      </c>
      <c r="H6094" t="s">
        <v>225</v>
      </c>
      <c r="I6094" t="s">
        <v>19</v>
      </c>
      <c r="J6094" t="s">
        <v>98</v>
      </c>
      <c r="K6094" s="2">
        <v>4</v>
      </c>
      <c r="L6094" t="s">
        <v>85</v>
      </c>
      <c r="M6094" t="s">
        <v>99</v>
      </c>
      <c r="N6094" t="s">
        <v>87</v>
      </c>
    </row>
    <row r="6095" spans="1:14" x14ac:dyDescent="0.25">
      <c r="A6095" s="2">
        <v>1</v>
      </c>
      <c r="B6095" s="2">
        <v>2016</v>
      </c>
      <c r="C6095" t="s">
        <v>436</v>
      </c>
      <c r="D6095" t="s">
        <v>48</v>
      </c>
      <c r="E6095" s="2">
        <v>1</v>
      </c>
      <c r="F6095" s="2">
        <v>1</v>
      </c>
      <c r="G6095" t="s">
        <v>238</v>
      </c>
      <c r="H6095" t="s">
        <v>225</v>
      </c>
      <c r="I6095" t="s">
        <v>19</v>
      </c>
      <c r="J6095" t="s">
        <v>100</v>
      </c>
      <c r="K6095" s="3"/>
      <c r="L6095" t="s">
        <v>61</v>
      </c>
      <c r="M6095" t="s">
        <v>101</v>
      </c>
    </row>
    <row r="6096" spans="1:14" x14ac:dyDescent="0.25">
      <c r="A6096" s="2">
        <v>1</v>
      </c>
      <c r="B6096" s="2">
        <v>2016</v>
      </c>
      <c r="C6096" t="s">
        <v>436</v>
      </c>
      <c r="D6096" t="s">
        <v>48</v>
      </c>
      <c r="E6096" s="2">
        <v>1</v>
      </c>
      <c r="F6096" s="2">
        <v>1</v>
      </c>
      <c r="G6096" t="s">
        <v>238</v>
      </c>
      <c r="H6096" t="s">
        <v>225</v>
      </c>
      <c r="I6096" t="s">
        <v>19</v>
      </c>
      <c r="J6096" t="s">
        <v>102</v>
      </c>
      <c r="K6096" s="3"/>
      <c r="L6096" t="s">
        <v>61</v>
      </c>
      <c r="M6096" t="s">
        <v>103</v>
      </c>
    </row>
    <row r="6097" spans="1:14" x14ac:dyDescent="0.25">
      <c r="A6097" s="2">
        <v>1</v>
      </c>
      <c r="B6097" s="2">
        <v>2016</v>
      </c>
      <c r="C6097" t="s">
        <v>436</v>
      </c>
      <c r="D6097" t="s">
        <v>48</v>
      </c>
      <c r="E6097" s="2">
        <v>1</v>
      </c>
      <c r="F6097" s="2">
        <v>1</v>
      </c>
      <c r="G6097" t="s">
        <v>238</v>
      </c>
      <c r="H6097" t="s">
        <v>225</v>
      </c>
      <c r="I6097" t="s">
        <v>19</v>
      </c>
      <c r="J6097" t="s">
        <v>104</v>
      </c>
      <c r="K6097" s="3"/>
      <c r="L6097" t="s">
        <v>61</v>
      </c>
      <c r="M6097" t="s">
        <v>105</v>
      </c>
    </row>
    <row r="6098" spans="1:14" x14ac:dyDescent="0.25">
      <c r="A6098" s="2">
        <v>1</v>
      </c>
      <c r="B6098" s="2">
        <v>2016</v>
      </c>
      <c r="C6098" t="s">
        <v>436</v>
      </c>
      <c r="D6098" t="s">
        <v>48</v>
      </c>
      <c r="E6098" s="2">
        <v>1</v>
      </c>
      <c r="F6098" s="2">
        <v>1</v>
      </c>
      <c r="G6098" t="s">
        <v>238</v>
      </c>
      <c r="H6098" t="s">
        <v>225</v>
      </c>
      <c r="I6098" t="s">
        <v>19</v>
      </c>
      <c r="J6098" t="s">
        <v>106</v>
      </c>
      <c r="K6098" s="3"/>
      <c r="L6098" t="s">
        <v>61</v>
      </c>
      <c r="M6098" t="s">
        <v>107</v>
      </c>
    </row>
    <row r="6099" spans="1:14" x14ac:dyDescent="0.25">
      <c r="A6099" s="2">
        <v>1</v>
      </c>
      <c r="B6099" s="2">
        <v>2016</v>
      </c>
      <c r="C6099" t="s">
        <v>436</v>
      </c>
      <c r="D6099" t="s">
        <v>48</v>
      </c>
      <c r="E6099" s="2">
        <v>1</v>
      </c>
      <c r="F6099" s="2">
        <v>1</v>
      </c>
      <c r="G6099" t="s">
        <v>238</v>
      </c>
      <c r="H6099" t="s">
        <v>225</v>
      </c>
      <c r="I6099" t="s">
        <v>19</v>
      </c>
      <c r="J6099" t="s">
        <v>108</v>
      </c>
      <c r="K6099" s="3"/>
      <c r="L6099" t="s">
        <v>61</v>
      </c>
      <c r="M6099" t="s">
        <v>109</v>
      </c>
    </row>
    <row r="6100" spans="1:14" x14ac:dyDescent="0.25">
      <c r="A6100" s="2">
        <v>1</v>
      </c>
      <c r="B6100" s="2">
        <v>2016</v>
      </c>
      <c r="C6100" t="s">
        <v>436</v>
      </c>
      <c r="D6100" t="s">
        <v>48</v>
      </c>
      <c r="E6100" s="2">
        <v>1</v>
      </c>
      <c r="F6100" s="2">
        <v>1</v>
      </c>
      <c r="G6100" t="s">
        <v>238</v>
      </c>
      <c r="H6100" t="s">
        <v>225</v>
      </c>
      <c r="I6100" t="s">
        <v>19</v>
      </c>
      <c r="J6100" t="s">
        <v>110</v>
      </c>
      <c r="K6100" s="3"/>
      <c r="L6100" t="s">
        <v>61</v>
      </c>
      <c r="M6100" t="s">
        <v>111</v>
      </c>
    </row>
    <row r="6101" spans="1:14" x14ac:dyDescent="0.25">
      <c r="A6101" s="2">
        <v>1</v>
      </c>
      <c r="B6101" s="2">
        <v>2016</v>
      </c>
      <c r="C6101" t="s">
        <v>436</v>
      </c>
      <c r="D6101" t="s">
        <v>48</v>
      </c>
      <c r="E6101" s="2">
        <v>1</v>
      </c>
      <c r="F6101" s="2">
        <v>1</v>
      </c>
      <c r="G6101" t="s">
        <v>238</v>
      </c>
      <c r="H6101" t="s">
        <v>225</v>
      </c>
      <c r="I6101" t="s">
        <v>19</v>
      </c>
      <c r="J6101" t="s">
        <v>112</v>
      </c>
      <c r="K6101" s="3"/>
      <c r="L6101" t="s">
        <v>61</v>
      </c>
      <c r="M6101" t="s">
        <v>113</v>
      </c>
    </row>
    <row r="6102" spans="1:14" x14ac:dyDescent="0.25">
      <c r="A6102" s="2">
        <v>1</v>
      </c>
      <c r="B6102" s="2">
        <v>2016</v>
      </c>
      <c r="C6102" t="s">
        <v>436</v>
      </c>
      <c r="D6102" t="s">
        <v>48</v>
      </c>
      <c r="E6102" s="2">
        <v>1</v>
      </c>
      <c r="F6102" s="2">
        <v>1</v>
      </c>
      <c r="G6102" t="s">
        <v>238</v>
      </c>
      <c r="H6102" t="s">
        <v>225</v>
      </c>
      <c r="I6102" t="s">
        <v>19</v>
      </c>
      <c r="J6102" t="s">
        <v>114</v>
      </c>
      <c r="K6102" s="3"/>
      <c r="L6102" t="s">
        <v>61</v>
      </c>
      <c r="M6102" t="s">
        <v>115</v>
      </c>
    </row>
    <row r="6103" spans="1:14" x14ac:dyDescent="0.25">
      <c r="A6103" s="2">
        <v>1</v>
      </c>
      <c r="B6103" s="2">
        <v>2016</v>
      </c>
      <c r="C6103" t="s">
        <v>436</v>
      </c>
      <c r="D6103" t="s">
        <v>48</v>
      </c>
      <c r="E6103" s="2">
        <v>1</v>
      </c>
      <c r="F6103" s="2">
        <v>1</v>
      </c>
      <c r="G6103" t="s">
        <v>238</v>
      </c>
      <c r="H6103" t="s">
        <v>225</v>
      </c>
      <c r="I6103" t="s">
        <v>19</v>
      </c>
      <c r="J6103" t="s">
        <v>116</v>
      </c>
      <c r="K6103" s="2">
        <v>3</v>
      </c>
      <c r="L6103" t="s">
        <v>65</v>
      </c>
      <c r="M6103" t="s">
        <v>117</v>
      </c>
      <c r="N6103" t="s">
        <v>67</v>
      </c>
    </row>
    <row r="6104" spans="1:14" x14ac:dyDescent="0.25">
      <c r="A6104" s="2">
        <v>1</v>
      </c>
      <c r="B6104" s="2">
        <v>2016</v>
      </c>
      <c r="C6104" t="s">
        <v>436</v>
      </c>
      <c r="D6104" t="s">
        <v>48</v>
      </c>
      <c r="E6104" s="2">
        <v>1</v>
      </c>
      <c r="F6104" s="2">
        <v>1</v>
      </c>
      <c r="G6104" t="s">
        <v>238</v>
      </c>
      <c r="H6104" t="s">
        <v>225</v>
      </c>
      <c r="I6104" t="s">
        <v>19</v>
      </c>
      <c r="J6104" t="s">
        <v>118</v>
      </c>
      <c r="K6104" s="2">
        <v>3</v>
      </c>
      <c r="L6104" t="s">
        <v>55</v>
      </c>
      <c r="M6104" t="s">
        <v>119</v>
      </c>
      <c r="N6104" t="s">
        <v>178</v>
      </c>
    </row>
    <row r="6105" spans="1:14" x14ac:dyDescent="0.25">
      <c r="A6105" s="2">
        <v>1</v>
      </c>
      <c r="B6105" s="2">
        <v>2016</v>
      </c>
      <c r="C6105" t="s">
        <v>436</v>
      </c>
      <c r="D6105" t="s">
        <v>48</v>
      </c>
      <c r="E6105" s="2">
        <v>1</v>
      </c>
      <c r="F6105" s="2">
        <v>1</v>
      </c>
      <c r="G6105" t="s">
        <v>238</v>
      </c>
      <c r="H6105" t="s">
        <v>225</v>
      </c>
      <c r="I6105" t="s">
        <v>19</v>
      </c>
      <c r="J6105" t="s">
        <v>120</v>
      </c>
      <c r="K6105" s="2">
        <v>3</v>
      </c>
      <c r="L6105" t="s">
        <v>65</v>
      </c>
      <c r="M6105" t="s">
        <v>121</v>
      </c>
      <c r="N6105" t="s">
        <v>67</v>
      </c>
    </row>
    <row r="6106" spans="1:14" x14ac:dyDescent="0.25">
      <c r="A6106" s="2">
        <v>1</v>
      </c>
      <c r="B6106" s="2">
        <v>2016</v>
      </c>
      <c r="C6106" t="s">
        <v>436</v>
      </c>
      <c r="D6106" t="s">
        <v>48</v>
      </c>
      <c r="E6106" s="2">
        <v>1</v>
      </c>
      <c r="F6106" s="2">
        <v>1</v>
      </c>
      <c r="G6106" t="s">
        <v>238</v>
      </c>
      <c r="H6106" t="s">
        <v>225</v>
      </c>
      <c r="I6106" t="s">
        <v>19</v>
      </c>
      <c r="J6106" t="s">
        <v>122</v>
      </c>
      <c r="K6106" s="2">
        <v>3</v>
      </c>
      <c r="L6106" t="s">
        <v>85</v>
      </c>
      <c r="M6106" t="s">
        <v>123</v>
      </c>
      <c r="N6106" t="s">
        <v>126</v>
      </c>
    </row>
    <row r="6107" spans="1:14" x14ac:dyDescent="0.25">
      <c r="A6107" s="2">
        <v>1</v>
      </c>
      <c r="B6107" s="2">
        <v>2016</v>
      </c>
      <c r="C6107" t="s">
        <v>436</v>
      </c>
      <c r="D6107" t="s">
        <v>48</v>
      </c>
      <c r="E6107" s="2">
        <v>1</v>
      </c>
      <c r="F6107" s="2">
        <v>1</v>
      </c>
      <c r="G6107" t="s">
        <v>238</v>
      </c>
      <c r="H6107" t="s">
        <v>225</v>
      </c>
      <c r="I6107" t="s">
        <v>19</v>
      </c>
      <c r="J6107" t="s">
        <v>124</v>
      </c>
      <c r="K6107" s="2">
        <v>3</v>
      </c>
      <c r="L6107" t="s">
        <v>85</v>
      </c>
      <c r="M6107" t="s">
        <v>125</v>
      </c>
      <c r="N6107" t="s">
        <v>126</v>
      </c>
    </row>
    <row r="6108" spans="1:14" x14ac:dyDescent="0.25">
      <c r="A6108" s="2">
        <v>1</v>
      </c>
      <c r="B6108" s="2">
        <v>2016</v>
      </c>
      <c r="C6108" t="s">
        <v>436</v>
      </c>
      <c r="D6108" t="s">
        <v>48</v>
      </c>
      <c r="E6108" s="2">
        <v>1</v>
      </c>
      <c r="F6108" s="2">
        <v>1</v>
      </c>
      <c r="G6108" t="s">
        <v>238</v>
      </c>
      <c r="H6108" t="s">
        <v>225</v>
      </c>
      <c r="I6108" t="s">
        <v>19</v>
      </c>
      <c r="J6108" t="s">
        <v>127</v>
      </c>
      <c r="K6108" s="2">
        <v>2</v>
      </c>
      <c r="L6108" t="s">
        <v>85</v>
      </c>
      <c r="M6108" t="s">
        <v>128</v>
      </c>
      <c r="N6108" t="s">
        <v>176</v>
      </c>
    </row>
    <row r="6109" spans="1:14" x14ac:dyDescent="0.25">
      <c r="A6109" s="2">
        <v>1</v>
      </c>
      <c r="B6109" s="2">
        <v>2016</v>
      </c>
      <c r="C6109" t="s">
        <v>436</v>
      </c>
      <c r="D6109" t="s">
        <v>48</v>
      </c>
      <c r="E6109" s="2">
        <v>1</v>
      </c>
      <c r="F6109" s="2">
        <v>1</v>
      </c>
      <c r="G6109" t="s">
        <v>238</v>
      </c>
      <c r="H6109" t="s">
        <v>225</v>
      </c>
      <c r="I6109" t="s">
        <v>19</v>
      </c>
      <c r="J6109" t="s">
        <v>129</v>
      </c>
      <c r="K6109" s="2">
        <v>2</v>
      </c>
      <c r="L6109" t="s">
        <v>85</v>
      </c>
      <c r="M6109" t="s">
        <v>130</v>
      </c>
      <c r="N6109" t="s">
        <v>176</v>
      </c>
    </row>
    <row r="6110" spans="1:14" x14ac:dyDescent="0.25">
      <c r="A6110" s="2">
        <v>1</v>
      </c>
      <c r="B6110" s="2">
        <v>2016</v>
      </c>
      <c r="C6110" t="s">
        <v>436</v>
      </c>
      <c r="D6110" t="s">
        <v>48</v>
      </c>
      <c r="E6110" s="2">
        <v>1</v>
      </c>
      <c r="F6110" s="2">
        <v>1</v>
      </c>
      <c r="G6110" t="s">
        <v>238</v>
      </c>
      <c r="H6110" t="s">
        <v>225</v>
      </c>
      <c r="I6110" t="s">
        <v>19</v>
      </c>
      <c r="J6110" t="s">
        <v>131</v>
      </c>
      <c r="K6110" s="2">
        <v>4</v>
      </c>
      <c r="L6110" t="s">
        <v>85</v>
      </c>
      <c r="M6110" t="s">
        <v>132</v>
      </c>
      <c r="N6110" t="s">
        <v>87</v>
      </c>
    </row>
    <row r="6111" spans="1:14" x14ac:dyDescent="0.25">
      <c r="A6111" s="2">
        <v>1</v>
      </c>
      <c r="B6111" s="2">
        <v>2016</v>
      </c>
      <c r="C6111" t="s">
        <v>436</v>
      </c>
      <c r="D6111" t="s">
        <v>48</v>
      </c>
      <c r="E6111" s="2">
        <v>1</v>
      </c>
      <c r="F6111" s="2">
        <v>1</v>
      </c>
      <c r="G6111" t="s">
        <v>238</v>
      </c>
      <c r="H6111" t="s">
        <v>225</v>
      </c>
      <c r="I6111" t="s">
        <v>19</v>
      </c>
      <c r="J6111" t="s">
        <v>133</v>
      </c>
      <c r="K6111" s="2">
        <v>1</v>
      </c>
      <c r="L6111" t="s">
        <v>52</v>
      </c>
      <c r="M6111" t="s">
        <v>134</v>
      </c>
      <c r="N6111" t="s">
        <v>177</v>
      </c>
    </row>
    <row r="6112" spans="1:14" x14ac:dyDescent="0.25">
      <c r="A6112" s="2">
        <v>1</v>
      </c>
      <c r="B6112" s="2">
        <v>2016</v>
      </c>
      <c r="C6112" t="s">
        <v>436</v>
      </c>
      <c r="D6112" t="s">
        <v>48</v>
      </c>
      <c r="E6112" s="2">
        <v>1</v>
      </c>
      <c r="F6112" s="2">
        <v>1</v>
      </c>
      <c r="G6112" t="s">
        <v>238</v>
      </c>
      <c r="H6112" t="s">
        <v>225</v>
      </c>
      <c r="I6112" t="s">
        <v>19</v>
      </c>
      <c r="J6112" t="s">
        <v>135</v>
      </c>
      <c r="K6112" s="2">
        <v>3</v>
      </c>
      <c r="L6112" t="s">
        <v>55</v>
      </c>
      <c r="M6112" t="s">
        <v>136</v>
      </c>
      <c r="N6112" t="s">
        <v>178</v>
      </c>
    </row>
    <row r="6113" spans="1:14" x14ac:dyDescent="0.25">
      <c r="A6113" s="2">
        <v>1</v>
      </c>
      <c r="B6113" s="2">
        <v>2016</v>
      </c>
      <c r="C6113" t="s">
        <v>436</v>
      </c>
      <c r="D6113" t="s">
        <v>48</v>
      </c>
      <c r="E6113" s="2">
        <v>1</v>
      </c>
      <c r="F6113" s="2">
        <v>1</v>
      </c>
      <c r="G6113" t="s">
        <v>238</v>
      </c>
      <c r="H6113" t="s">
        <v>225</v>
      </c>
      <c r="I6113" t="s">
        <v>19</v>
      </c>
      <c r="J6113" t="s">
        <v>137</v>
      </c>
      <c r="K6113" s="2">
        <v>3</v>
      </c>
      <c r="L6113" t="s">
        <v>55</v>
      </c>
      <c r="M6113" t="s">
        <v>138</v>
      </c>
      <c r="N6113" t="s">
        <v>178</v>
      </c>
    </row>
    <row r="6114" spans="1:14" x14ac:dyDescent="0.25">
      <c r="A6114" s="2">
        <v>1</v>
      </c>
      <c r="B6114" s="2">
        <v>2016</v>
      </c>
      <c r="C6114" t="s">
        <v>436</v>
      </c>
      <c r="D6114" t="s">
        <v>48</v>
      </c>
      <c r="E6114" s="2">
        <v>1</v>
      </c>
      <c r="F6114" s="2">
        <v>1</v>
      </c>
      <c r="G6114" t="s">
        <v>238</v>
      </c>
      <c r="H6114" t="s">
        <v>225</v>
      </c>
      <c r="I6114" t="s">
        <v>19</v>
      </c>
      <c r="J6114" t="s">
        <v>139</v>
      </c>
      <c r="K6114" s="2">
        <v>4</v>
      </c>
      <c r="L6114" t="s">
        <v>85</v>
      </c>
      <c r="M6114" t="s">
        <v>140</v>
      </c>
      <c r="N6114" t="s">
        <v>87</v>
      </c>
    </row>
    <row r="6115" spans="1:14" x14ac:dyDescent="0.25">
      <c r="A6115" s="2">
        <v>1</v>
      </c>
      <c r="B6115" s="2">
        <v>2016</v>
      </c>
      <c r="C6115" t="s">
        <v>436</v>
      </c>
      <c r="D6115" t="s">
        <v>48</v>
      </c>
      <c r="E6115" s="2">
        <v>1</v>
      </c>
      <c r="F6115" s="2">
        <v>1</v>
      </c>
      <c r="G6115" t="s">
        <v>238</v>
      </c>
      <c r="H6115" t="s">
        <v>225</v>
      </c>
      <c r="I6115" t="s">
        <v>19</v>
      </c>
      <c r="J6115" t="s">
        <v>141</v>
      </c>
      <c r="K6115" s="2">
        <v>4</v>
      </c>
      <c r="L6115" t="s">
        <v>85</v>
      </c>
      <c r="M6115" t="s">
        <v>142</v>
      </c>
      <c r="N6115" t="s">
        <v>87</v>
      </c>
    </row>
    <row r="6116" spans="1:14" x14ac:dyDescent="0.25">
      <c r="A6116" s="2">
        <v>1</v>
      </c>
      <c r="B6116" s="2">
        <v>2016</v>
      </c>
      <c r="C6116" t="s">
        <v>436</v>
      </c>
      <c r="D6116" t="s">
        <v>48</v>
      </c>
      <c r="E6116" s="2">
        <v>1</v>
      </c>
      <c r="F6116" s="2">
        <v>1</v>
      </c>
      <c r="G6116" t="s">
        <v>238</v>
      </c>
      <c r="H6116" t="s">
        <v>225</v>
      </c>
      <c r="I6116" t="s">
        <v>19</v>
      </c>
      <c r="J6116" t="s">
        <v>143</v>
      </c>
      <c r="K6116" s="2">
        <v>4</v>
      </c>
      <c r="L6116" t="s">
        <v>85</v>
      </c>
      <c r="M6116" t="s">
        <v>144</v>
      </c>
      <c r="N6116" t="s">
        <v>87</v>
      </c>
    </row>
    <row r="6117" spans="1:14" x14ac:dyDescent="0.25">
      <c r="A6117" s="2">
        <v>1</v>
      </c>
      <c r="B6117" s="2">
        <v>2016</v>
      </c>
      <c r="C6117" t="s">
        <v>436</v>
      </c>
      <c r="D6117" t="s">
        <v>48</v>
      </c>
      <c r="E6117" s="2">
        <v>1</v>
      </c>
      <c r="F6117" s="2">
        <v>1</v>
      </c>
      <c r="G6117" t="s">
        <v>238</v>
      </c>
      <c r="H6117" t="s">
        <v>225</v>
      </c>
      <c r="I6117" t="s">
        <v>19</v>
      </c>
      <c r="J6117" t="s">
        <v>145</v>
      </c>
      <c r="K6117" s="2">
        <v>4</v>
      </c>
      <c r="L6117" t="s">
        <v>55</v>
      </c>
      <c r="M6117" t="s">
        <v>146</v>
      </c>
      <c r="N6117" t="s">
        <v>57</v>
      </c>
    </row>
    <row r="6118" spans="1:14" x14ac:dyDescent="0.25">
      <c r="A6118" s="2">
        <v>1</v>
      </c>
      <c r="B6118" s="2">
        <v>2016</v>
      </c>
      <c r="C6118" t="s">
        <v>436</v>
      </c>
      <c r="D6118" t="s">
        <v>48</v>
      </c>
      <c r="E6118" s="2">
        <v>1</v>
      </c>
      <c r="F6118" s="2">
        <v>1</v>
      </c>
      <c r="G6118" t="s">
        <v>238</v>
      </c>
      <c r="H6118" t="s">
        <v>225</v>
      </c>
      <c r="I6118" t="s">
        <v>19</v>
      </c>
      <c r="J6118" t="s">
        <v>147</v>
      </c>
      <c r="K6118" s="2">
        <v>4</v>
      </c>
      <c r="L6118" t="s">
        <v>55</v>
      </c>
      <c r="M6118" t="s">
        <v>148</v>
      </c>
      <c r="N6118" t="s">
        <v>57</v>
      </c>
    </row>
    <row r="6119" spans="1:14" x14ac:dyDescent="0.25">
      <c r="A6119" s="2">
        <v>1</v>
      </c>
      <c r="B6119" s="2">
        <v>2016</v>
      </c>
      <c r="C6119" t="s">
        <v>436</v>
      </c>
      <c r="D6119" t="s">
        <v>48</v>
      </c>
      <c r="E6119" s="2">
        <v>1</v>
      </c>
      <c r="F6119" s="2">
        <v>1</v>
      </c>
      <c r="G6119" t="s">
        <v>238</v>
      </c>
      <c r="H6119" t="s">
        <v>225</v>
      </c>
      <c r="I6119" t="s">
        <v>19</v>
      </c>
      <c r="J6119" t="s">
        <v>149</v>
      </c>
      <c r="K6119" s="2">
        <v>3</v>
      </c>
      <c r="L6119" t="s">
        <v>55</v>
      </c>
      <c r="M6119" t="s">
        <v>150</v>
      </c>
      <c r="N6119" t="s">
        <v>178</v>
      </c>
    </row>
    <row r="6120" spans="1:14" x14ac:dyDescent="0.25">
      <c r="A6120" s="2">
        <v>1</v>
      </c>
      <c r="B6120" s="2">
        <v>2016</v>
      </c>
      <c r="C6120" t="s">
        <v>436</v>
      </c>
      <c r="D6120" t="s">
        <v>48</v>
      </c>
      <c r="E6120" s="2">
        <v>1</v>
      </c>
      <c r="F6120" s="2">
        <v>1</v>
      </c>
      <c r="G6120" t="s">
        <v>238</v>
      </c>
      <c r="H6120" t="s">
        <v>225</v>
      </c>
      <c r="I6120" t="s">
        <v>19</v>
      </c>
      <c r="J6120" t="s">
        <v>151</v>
      </c>
      <c r="K6120" s="2">
        <v>8</v>
      </c>
      <c r="L6120" t="s">
        <v>52</v>
      </c>
      <c r="M6120" t="s">
        <v>152</v>
      </c>
      <c r="N6120" t="s">
        <v>437</v>
      </c>
    </row>
    <row r="6121" spans="1:14" x14ac:dyDescent="0.25">
      <c r="A6121" s="2">
        <v>1</v>
      </c>
      <c r="B6121" s="2">
        <v>2016</v>
      </c>
      <c r="C6121" t="s">
        <v>436</v>
      </c>
      <c r="D6121" t="s">
        <v>48</v>
      </c>
      <c r="E6121" s="2">
        <v>1</v>
      </c>
      <c r="F6121" s="2">
        <v>1</v>
      </c>
      <c r="G6121" t="s">
        <v>238</v>
      </c>
      <c r="H6121" t="s">
        <v>225</v>
      </c>
      <c r="I6121" t="s">
        <v>19</v>
      </c>
      <c r="J6121" t="s">
        <v>153</v>
      </c>
      <c r="K6121" s="2">
        <v>1</v>
      </c>
      <c r="L6121" t="s">
        <v>75</v>
      </c>
      <c r="M6121" t="s">
        <v>154</v>
      </c>
      <c r="N6121" t="s">
        <v>256</v>
      </c>
    </row>
    <row r="6122" spans="1:14" x14ac:dyDescent="0.25">
      <c r="A6122" s="2">
        <v>1</v>
      </c>
      <c r="B6122" s="2">
        <v>2016</v>
      </c>
      <c r="C6122" t="s">
        <v>436</v>
      </c>
      <c r="D6122" t="s">
        <v>48</v>
      </c>
      <c r="E6122" s="2">
        <v>1</v>
      </c>
      <c r="F6122" s="2">
        <v>1</v>
      </c>
      <c r="G6122" t="s">
        <v>238</v>
      </c>
      <c r="H6122" t="s">
        <v>225</v>
      </c>
      <c r="I6122" t="s">
        <v>19</v>
      </c>
      <c r="J6122" t="s">
        <v>156</v>
      </c>
      <c r="K6122" s="2">
        <v>5</v>
      </c>
      <c r="L6122" t="s">
        <v>75</v>
      </c>
      <c r="M6122" t="s">
        <v>157</v>
      </c>
      <c r="N6122" t="s">
        <v>239</v>
      </c>
    </row>
    <row r="6123" spans="1:14" x14ac:dyDescent="0.25">
      <c r="A6123" s="2">
        <v>1</v>
      </c>
      <c r="B6123" s="2">
        <v>2016</v>
      </c>
      <c r="C6123" t="s">
        <v>436</v>
      </c>
      <c r="D6123" t="s">
        <v>48</v>
      </c>
      <c r="E6123" s="2">
        <v>1</v>
      </c>
      <c r="F6123" s="2">
        <v>1</v>
      </c>
      <c r="G6123" t="s">
        <v>238</v>
      </c>
      <c r="H6123" t="s">
        <v>225</v>
      </c>
      <c r="I6123" t="s">
        <v>19</v>
      </c>
      <c r="J6123" t="s">
        <v>159</v>
      </c>
      <c r="K6123" s="3"/>
      <c r="L6123" t="s">
        <v>52</v>
      </c>
      <c r="M6123" t="s">
        <v>160</v>
      </c>
    </row>
    <row r="6124" spans="1:14" x14ac:dyDescent="0.25">
      <c r="A6124" s="2">
        <v>1</v>
      </c>
      <c r="B6124" s="2">
        <v>2016</v>
      </c>
      <c r="C6124" t="s">
        <v>436</v>
      </c>
      <c r="D6124" t="s">
        <v>48</v>
      </c>
      <c r="E6124" s="2">
        <v>1</v>
      </c>
      <c r="F6124" s="2">
        <v>1</v>
      </c>
      <c r="G6124" t="s">
        <v>238</v>
      </c>
      <c r="H6124" t="s">
        <v>225</v>
      </c>
      <c r="I6124" t="s">
        <v>19</v>
      </c>
      <c r="J6124" t="s">
        <v>161</v>
      </c>
      <c r="K6124" s="3"/>
      <c r="L6124" t="s">
        <v>52</v>
      </c>
      <c r="M6124" t="s">
        <v>162</v>
      </c>
    </row>
    <row r="6125" spans="1:14" x14ac:dyDescent="0.25">
      <c r="A6125" s="2">
        <v>1</v>
      </c>
      <c r="B6125" s="2">
        <v>2016</v>
      </c>
      <c r="C6125" t="s">
        <v>436</v>
      </c>
      <c r="D6125" t="s">
        <v>48</v>
      </c>
      <c r="E6125" s="2">
        <v>1</v>
      </c>
      <c r="F6125" s="2">
        <v>1</v>
      </c>
      <c r="G6125" t="s">
        <v>238</v>
      </c>
      <c r="H6125" t="s">
        <v>225</v>
      </c>
      <c r="I6125" t="s">
        <v>19</v>
      </c>
      <c r="J6125" t="s">
        <v>163</v>
      </c>
      <c r="K6125" s="2">
        <v>1</v>
      </c>
      <c r="L6125" t="s">
        <v>52</v>
      </c>
      <c r="M6125" t="s">
        <v>164</v>
      </c>
      <c r="N6125" t="s">
        <v>165</v>
      </c>
    </row>
    <row r="6126" spans="1:14" x14ac:dyDescent="0.25">
      <c r="A6126" s="2">
        <v>1</v>
      </c>
      <c r="B6126" s="2">
        <v>2016</v>
      </c>
      <c r="C6126" t="s">
        <v>436</v>
      </c>
      <c r="D6126" t="s">
        <v>48</v>
      </c>
      <c r="E6126" s="2">
        <v>1</v>
      </c>
      <c r="F6126" s="2">
        <v>1</v>
      </c>
      <c r="G6126" t="s">
        <v>238</v>
      </c>
      <c r="H6126" t="s">
        <v>225</v>
      </c>
      <c r="I6126" t="s">
        <v>19</v>
      </c>
      <c r="J6126" t="s">
        <v>166</v>
      </c>
      <c r="K6126" s="2">
        <v>3</v>
      </c>
      <c r="L6126" t="s">
        <v>55</v>
      </c>
      <c r="M6126" t="s">
        <v>167</v>
      </c>
      <c r="N6126" t="s">
        <v>178</v>
      </c>
    </row>
    <row r="6127" spans="1:14" x14ac:dyDescent="0.25">
      <c r="A6127" s="2">
        <v>1</v>
      </c>
      <c r="B6127" s="2">
        <v>2016</v>
      </c>
      <c r="C6127" t="s">
        <v>438</v>
      </c>
      <c r="D6127" t="s">
        <v>48</v>
      </c>
      <c r="E6127" s="2">
        <v>1</v>
      </c>
      <c r="F6127" s="2">
        <v>0</v>
      </c>
      <c r="G6127" t="s">
        <v>182</v>
      </c>
      <c r="H6127" t="s">
        <v>182</v>
      </c>
      <c r="I6127" t="s">
        <v>21</v>
      </c>
      <c r="J6127" t="s">
        <v>51</v>
      </c>
      <c r="K6127" s="2">
        <v>5</v>
      </c>
      <c r="L6127" t="s">
        <v>52</v>
      </c>
      <c r="M6127" t="s">
        <v>53</v>
      </c>
      <c r="N6127" t="s">
        <v>183</v>
      </c>
    </row>
    <row r="6128" spans="1:14" x14ac:dyDescent="0.25">
      <c r="A6128" s="2">
        <v>1</v>
      </c>
      <c r="B6128" s="2">
        <v>2016</v>
      </c>
      <c r="C6128" t="s">
        <v>438</v>
      </c>
      <c r="D6128" t="s">
        <v>48</v>
      </c>
      <c r="E6128" s="2">
        <v>1</v>
      </c>
      <c r="F6128" s="2">
        <v>0</v>
      </c>
      <c r="G6128" t="s">
        <v>182</v>
      </c>
      <c r="H6128" t="s">
        <v>182</v>
      </c>
      <c r="I6128" t="s">
        <v>21</v>
      </c>
      <c r="J6128" t="s">
        <v>54</v>
      </c>
      <c r="K6128" s="2">
        <v>4</v>
      </c>
      <c r="L6128" t="s">
        <v>55</v>
      </c>
      <c r="M6128" t="s">
        <v>56</v>
      </c>
      <c r="N6128" t="s">
        <v>57</v>
      </c>
    </row>
    <row r="6129" spans="1:14" x14ac:dyDescent="0.25">
      <c r="A6129" s="2">
        <v>1</v>
      </c>
      <c r="B6129" s="2">
        <v>2016</v>
      </c>
      <c r="C6129" t="s">
        <v>438</v>
      </c>
      <c r="D6129" t="s">
        <v>48</v>
      </c>
      <c r="E6129" s="2">
        <v>1</v>
      </c>
      <c r="F6129" s="2">
        <v>0</v>
      </c>
      <c r="G6129" t="s">
        <v>182</v>
      </c>
      <c r="H6129" t="s">
        <v>182</v>
      </c>
      <c r="I6129" t="s">
        <v>21</v>
      </c>
      <c r="J6129" t="s">
        <v>58</v>
      </c>
      <c r="K6129" s="2">
        <v>4</v>
      </c>
      <c r="L6129" t="s">
        <v>55</v>
      </c>
      <c r="M6129" t="s">
        <v>59</v>
      </c>
      <c r="N6129" t="s">
        <v>57</v>
      </c>
    </row>
    <row r="6130" spans="1:14" x14ac:dyDescent="0.25">
      <c r="A6130" s="2">
        <v>1</v>
      </c>
      <c r="B6130" s="2">
        <v>2016</v>
      </c>
      <c r="C6130" t="s">
        <v>438</v>
      </c>
      <c r="D6130" t="s">
        <v>48</v>
      </c>
      <c r="E6130" s="2">
        <v>1</v>
      </c>
      <c r="F6130" s="2">
        <v>0</v>
      </c>
      <c r="G6130" t="s">
        <v>182</v>
      </c>
      <c r="H6130" t="s">
        <v>182</v>
      </c>
      <c r="I6130" t="s">
        <v>21</v>
      </c>
      <c r="J6130" t="s">
        <v>60</v>
      </c>
      <c r="K6130" s="2">
        <v>2</v>
      </c>
      <c r="L6130" t="s">
        <v>61</v>
      </c>
      <c r="M6130" t="s">
        <v>62</v>
      </c>
      <c r="N6130" t="s">
        <v>63</v>
      </c>
    </row>
    <row r="6131" spans="1:14" x14ac:dyDescent="0.25">
      <c r="A6131" s="2">
        <v>1</v>
      </c>
      <c r="B6131" s="2">
        <v>2016</v>
      </c>
      <c r="C6131" t="s">
        <v>438</v>
      </c>
      <c r="D6131" t="s">
        <v>48</v>
      </c>
      <c r="E6131" s="2">
        <v>1</v>
      </c>
      <c r="F6131" s="2">
        <v>0</v>
      </c>
      <c r="G6131" t="s">
        <v>182</v>
      </c>
      <c r="H6131" t="s">
        <v>182</v>
      </c>
      <c r="I6131" t="s">
        <v>21</v>
      </c>
      <c r="J6131" t="s">
        <v>64</v>
      </c>
      <c r="K6131" s="2">
        <v>3</v>
      </c>
      <c r="L6131" t="s">
        <v>65</v>
      </c>
      <c r="M6131" t="s">
        <v>66</v>
      </c>
      <c r="N6131" t="s">
        <v>67</v>
      </c>
    </row>
    <row r="6132" spans="1:14" x14ac:dyDescent="0.25">
      <c r="A6132" s="2">
        <v>1</v>
      </c>
      <c r="B6132" s="2">
        <v>2016</v>
      </c>
      <c r="C6132" t="s">
        <v>438</v>
      </c>
      <c r="D6132" t="s">
        <v>48</v>
      </c>
      <c r="E6132" s="2">
        <v>1</v>
      </c>
      <c r="F6132" s="2">
        <v>0</v>
      </c>
      <c r="G6132" t="s">
        <v>182</v>
      </c>
      <c r="H6132" t="s">
        <v>182</v>
      </c>
      <c r="I6132" t="s">
        <v>21</v>
      </c>
      <c r="J6132" t="s">
        <v>68</v>
      </c>
      <c r="K6132" s="2">
        <v>2</v>
      </c>
      <c r="L6132" t="s">
        <v>65</v>
      </c>
      <c r="M6132" t="s">
        <v>69</v>
      </c>
      <c r="N6132" t="s">
        <v>186</v>
      </c>
    </row>
    <row r="6133" spans="1:14" x14ac:dyDescent="0.25">
      <c r="A6133" s="2">
        <v>1</v>
      </c>
      <c r="B6133" s="2">
        <v>2016</v>
      </c>
      <c r="C6133" t="s">
        <v>438</v>
      </c>
      <c r="D6133" t="s">
        <v>48</v>
      </c>
      <c r="E6133" s="2">
        <v>1</v>
      </c>
      <c r="F6133" s="2">
        <v>0</v>
      </c>
      <c r="G6133" t="s">
        <v>182</v>
      </c>
      <c r="H6133" t="s">
        <v>182</v>
      </c>
      <c r="I6133" t="s">
        <v>21</v>
      </c>
      <c r="J6133" t="s">
        <v>70</v>
      </c>
      <c r="K6133" s="2">
        <v>3</v>
      </c>
      <c r="L6133" t="s">
        <v>65</v>
      </c>
      <c r="M6133" t="s">
        <v>71</v>
      </c>
      <c r="N6133" t="s">
        <v>67</v>
      </c>
    </row>
    <row r="6134" spans="1:14" x14ac:dyDescent="0.25">
      <c r="A6134" s="2">
        <v>1</v>
      </c>
      <c r="B6134" s="2">
        <v>2016</v>
      </c>
      <c r="C6134" t="s">
        <v>438</v>
      </c>
      <c r="D6134" t="s">
        <v>48</v>
      </c>
      <c r="E6134" s="2">
        <v>1</v>
      </c>
      <c r="F6134" s="2">
        <v>0</v>
      </c>
      <c r="G6134" t="s">
        <v>182</v>
      </c>
      <c r="H6134" t="s">
        <v>182</v>
      </c>
      <c r="I6134" t="s">
        <v>21</v>
      </c>
      <c r="J6134" t="s">
        <v>72</v>
      </c>
      <c r="K6134" s="2">
        <v>3</v>
      </c>
      <c r="L6134" t="s">
        <v>52</v>
      </c>
      <c r="M6134" t="s">
        <v>73</v>
      </c>
      <c r="N6134" t="s">
        <v>184</v>
      </c>
    </row>
    <row r="6135" spans="1:14" x14ac:dyDescent="0.25">
      <c r="A6135" s="2">
        <v>1</v>
      </c>
      <c r="B6135" s="2">
        <v>2016</v>
      </c>
      <c r="C6135" t="s">
        <v>438</v>
      </c>
      <c r="D6135" t="s">
        <v>48</v>
      </c>
      <c r="E6135" s="2">
        <v>1</v>
      </c>
      <c r="F6135" s="2">
        <v>0</v>
      </c>
      <c r="G6135" t="s">
        <v>182</v>
      </c>
      <c r="H6135" t="s">
        <v>182</v>
      </c>
      <c r="I6135" t="s">
        <v>21</v>
      </c>
      <c r="J6135" t="s">
        <v>74</v>
      </c>
      <c r="K6135" s="2">
        <v>1</v>
      </c>
      <c r="L6135" t="s">
        <v>75</v>
      </c>
      <c r="M6135" t="s">
        <v>76</v>
      </c>
      <c r="N6135" t="s">
        <v>77</v>
      </c>
    </row>
    <row r="6136" spans="1:14" x14ac:dyDescent="0.25">
      <c r="A6136" s="2">
        <v>1</v>
      </c>
      <c r="B6136" s="2">
        <v>2016</v>
      </c>
      <c r="C6136" t="s">
        <v>438</v>
      </c>
      <c r="D6136" t="s">
        <v>48</v>
      </c>
      <c r="E6136" s="2">
        <v>1</v>
      </c>
      <c r="F6136" s="2">
        <v>0</v>
      </c>
      <c r="G6136" t="s">
        <v>182</v>
      </c>
      <c r="H6136" t="s">
        <v>182</v>
      </c>
      <c r="I6136" t="s">
        <v>21</v>
      </c>
      <c r="J6136" t="s">
        <v>78</v>
      </c>
      <c r="K6136" s="2">
        <v>7</v>
      </c>
      <c r="L6136" t="s">
        <v>75</v>
      </c>
      <c r="M6136" t="s">
        <v>79</v>
      </c>
      <c r="N6136" t="s">
        <v>212</v>
      </c>
    </row>
    <row r="6137" spans="1:14" x14ac:dyDescent="0.25">
      <c r="A6137" s="2">
        <v>1</v>
      </c>
      <c r="B6137" s="2">
        <v>2016</v>
      </c>
      <c r="C6137" t="s">
        <v>438</v>
      </c>
      <c r="D6137" t="s">
        <v>48</v>
      </c>
      <c r="E6137" s="2">
        <v>1</v>
      </c>
      <c r="F6137" s="2">
        <v>0</v>
      </c>
      <c r="G6137" t="s">
        <v>182</v>
      </c>
      <c r="H6137" t="s">
        <v>182</v>
      </c>
      <c r="I6137" t="s">
        <v>21</v>
      </c>
      <c r="J6137" t="s">
        <v>81</v>
      </c>
      <c r="K6137" s="2">
        <v>4</v>
      </c>
      <c r="L6137" t="s">
        <v>75</v>
      </c>
      <c r="M6137" t="s">
        <v>82</v>
      </c>
      <c r="N6137" t="s">
        <v>275</v>
      </c>
    </row>
    <row r="6138" spans="1:14" x14ac:dyDescent="0.25">
      <c r="A6138" s="2">
        <v>1</v>
      </c>
      <c r="B6138" s="2">
        <v>2016</v>
      </c>
      <c r="C6138" t="s">
        <v>438</v>
      </c>
      <c r="D6138" t="s">
        <v>48</v>
      </c>
      <c r="E6138" s="2">
        <v>1</v>
      </c>
      <c r="F6138" s="2">
        <v>0</v>
      </c>
      <c r="G6138" t="s">
        <v>182</v>
      </c>
      <c r="H6138" t="s">
        <v>182</v>
      </c>
      <c r="I6138" t="s">
        <v>21</v>
      </c>
      <c r="J6138" t="s">
        <v>84</v>
      </c>
      <c r="K6138" s="2">
        <v>4</v>
      </c>
      <c r="L6138" t="s">
        <v>85</v>
      </c>
      <c r="M6138" t="s">
        <v>86</v>
      </c>
      <c r="N6138" t="s">
        <v>87</v>
      </c>
    </row>
    <row r="6139" spans="1:14" x14ac:dyDescent="0.25">
      <c r="A6139" s="2">
        <v>1</v>
      </c>
      <c r="B6139" s="2">
        <v>2016</v>
      </c>
      <c r="C6139" t="s">
        <v>438</v>
      </c>
      <c r="D6139" t="s">
        <v>48</v>
      </c>
      <c r="E6139" s="2">
        <v>1</v>
      </c>
      <c r="F6139" s="2">
        <v>0</v>
      </c>
      <c r="G6139" t="s">
        <v>182</v>
      </c>
      <c r="H6139" t="s">
        <v>182</v>
      </c>
      <c r="I6139" t="s">
        <v>21</v>
      </c>
      <c r="J6139" t="s">
        <v>88</v>
      </c>
      <c r="K6139" s="2">
        <v>3</v>
      </c>
      <c r="L6139" t="s">
        <v>85</v>
      </c>
      <c r="M6139" t="s">
        <v>89</v>
      </c>
      <c r="N6139" t="s">
        <v>126</v>
      </c>
    </row>
    <row r="6140" spans="1:14" x14ac:dyDescent="0.25">
      <c r="A6140" s="2">
        <v>1</v>
      </c>
      <c r="B6140" s="2">
        <v>2016</v>
      </c>
      <c r="C6140" t="s">
        <v>438</v>
      </c>
      <c r="D6140" t="s">
        <v>48</v>
      </c>
      <c r="E6140" s="2">
        <v>1</v>
      </c>
      <c r="F6140" s="2">
        <v>0</v>
      </c>
      <c r="G6140" t="s">
        <v>182</v>
      </c>
      <c r="H6140" t="s">
        <v>182</v>
      </c>
      <c r="I6140" t="s">
        <v>21</v>
      </c>
      <c r="J6140" t="s">
        <v>90</v>
      </c>
      <c r="K6140" s="2">
        <v>4</v>
      </c>
      <c r="L6140" t="s">
        <v>75</v>
      </c>
      <c r="M6140" t="s">
        <v>91</v>
      </c>
      <c r="N6140" t="s">
        <v>92</v>
      </c>
    </row>
    <row r="6141" spans="1:14" x14ac:dyDescent="0.25">
      <c r="A6141" s="2">
        <v>1</v>
      </c>
      <c r="B6141" s="2">
        <v>2016</v>
      </c>
      <c r="C6141" t="s">
        <v>438</v>
      </c>
      <c r="D6141" t="s">
        <v>48</v>
      </c>
      <c r="E6141" s="2">
        <v>1</v>
      </c>
      <c r="F6141" s="2">
        <v>0</v>
      </c>
      <c r="G6141" t="s">
        <v>182</v>
      </c>
      <c r="H6141" t="s">
        <v>182</v>
      </c>
      <c r="I6141" t="s">
        <v>21</v>
      </c>
      <c r="J6141" t="s">
        <v>93</v>
      </c>
      <c r="K6141" s="2">
        <v>3</v>
      </c>
      <c r="L6141" t="s">
        <v>75</v>
      </c>
      <c r="M6141" t="s">
        <v>94</v>
      </c>
      <c r="N6141" t="s">
        <v>95</v>
      </c>
    </row>
    <row r="6142" spans="1:14" x14ac:dyDescent="0.25">
      <c r="A6142" s="2">
        <v>1</v>
      </c>
      <c r="B6142" s="2">
        <v>2016</v>
      </c>
      <c r="C6142" t="s">
        <v>438</v>
      </c>
      <c r="D6142" t="s">
        <v>48</v>
      </c>
      <c r="E6142" s="2">
        <v>1</v>
      </c>
      <c r="F6142" s="2">
        <v>0</v>
      </c>
      <c r="G6142" t="s">
        <v>182</v>
      </c>
      <c r="H6142" t="s">
        <v>182</v>
      </c>
      <c r="I6142" t="s">
        <v>21</v>
      </c>
      <c r="J6142" t="s">
        <v>96</v>
      </c>
      <c r="K6142" s="2">
        <v>4</v>
      </c>
      <c r="L6142" t="s">
        <v>75</v>
      </c>
      <c r="M6142" t="s">
        <v>97</v>
      </c>
      <c r="N6142" t="s">
        <v>92</v>
      </c>
    </row>
    <row r="6143" spans="1:14" x14ac:dyDescent="0.25">
      <c r="A6143" s="2">
        <v>1</v>
      </c>
      <c r="B6143" s="2">
        <v>2016</v>
      </c>
      <c r="C6143" t="s">
        <v>438</v>
      </c>
      <c r="D6143" t="s">
        <v>48</v>
      </c>
      <c r="E6143" s="2">
        <v>1</v>
      </c>
      <c r="F6143" s="2">
        <v>0</v>
      </c>
      <c r="G6143" t="s">
        <v>182</v>
      </c>
      <c r="H6143" t="s">
        <v>182</v>
      </c>
      <c r="I6143" t="s">
        <v>21</v>
      </c>
      <c r="J6143" t="s">
        <v>98</v>
      </c>
      <c r="K6143" s="2">
        <v>4</v>
      </c>
      <c r="L6143" t="s">
        <v>85</v>
      </c>
      <c r="M6143" t="s">
        <v>99</v>
      </c>
      <c r="N6143" t="s">
        <v>87</v>
      </c>
    </row>
    <row r="6144" spans="1:14" x14ac:dyDescent="0.25">
      <c r="A6144" s="2">
        <v>1</v>
      </c>
      <c r="B6144" s="2">
        <v>2016</v>
      </c>
      <c r="C6144" t="s">
        <v>438</v>
      </c>
      <c r="D6144" t="s">
        <v>48</v>
      </c>
      <c r="E6144" s="2">
        <v>1</v>
      </c>
      <c r="F6144" s="2">
        <v>0</v>
      </c>
      <c r="G6144" t="s">
        <v>182</v>
      </c>
      <c r="H6144" t="s">
        <v>182</v>
      </c>
      <c r="I6144" t="s">
        <v>21</v>
      </c>
      <c r="J6144" t="s">
        <v>100</v>
      </c>
      <c r="K6144" s="3"/>
      <c r="L6144" t="s">
        <v>61</v>
      </c>
      <c r="M6144" t="s">
        <v>101</v>
      </c>
    </row>
    <row r="6145" spans="1:14" x14ac:dyDescent="0.25">
      <c r="A6145" s="2">
        <v>1</v>
      </c>
      <c r="B6145" s="2">
        <v>2016</v>
      </c>
      <c r="C6145" t="s">
        <v>438</v>
      </c>
      <c r="D6145" t="s">
        <v>48</v>
      </c>
      <c r="E6145" s="2">
        <v>1</v>
      </c>
      <c r="F6145" s="2">
        <v>0</v>
      </c>
      <c r="G6145" t="s">
        <v>182</v>
      </c>
      <c r="H6145" t="s">
        <v>182</v>
      </c>
      <c r="I6145" t="s">
        <v>21</v>
      </c>
      <c r="J6145" t="s">
        <v>102</v>
      </c>
      <c r="K6145" s="3"/>
      <c r="L6145" t="s">
        <v>61</v>
      </c>
      <c r="M6145" t="s">
        <v>103</v>
      </c>
    </row>
    <row r="6146" spans="1:14" x14ac:dyDescent="0.25">
      <c r="A6146" s="2">
        <v>1</v>
      </c>
      <c r="B6146" s="2">
        <v>2016</v>
      </c>
      <c r="C6146" t="s">
        <v>438</v>
      </c>
      <c r="D6146" t="s">
        <v>48</v>
      </c>
      <c r="E6146" s="2">
        <v>1</v>
      </c>
      <c r="F6146" s="2">
        <v>0</v>
      </c>
      <c r="G6146" t="s">
        <v>182</v>
      </c>
      <c r="H6146" t="s">
        <v>182</v>
      </c>
      <c r="I6146" t="s">
        <v>21</v>
      </c>
      <c r="J6146" t="s">
        <v>104</v>
      </c>
      <c r="K6146" s="3"/>
      <c r="L6146" t="s">
        <v>61</v>
      </c>
      <c r="M6146" t="s">
        <v>105</v>
      </c>
    </row>
    <row r="6147" spans="1:14" x14ac:dyDescent="0.25">
      <c r="A6147" s="2">
        <v>1</v>
      </c>
      <c r="B6147" s="2">
        <v>2016</v>
      </c>
      <c r="C6147" t="s">
        <v>438</v>
      </c>
      <c r="D6147" t="s">
        <v>48</v>
      </c>
      <c r="E6147" s="2">
        <v>1</v>
      </c>
      <c r="F6147" s="2">
        <v>0</v>
      </c>
      <c r="G6147" t="s">
        <v>182</v>
      </c>
      <c r="H6147" t="s">
        <v>182</v>
      </c>
      <c r="I6147" t="s">
        <v>21</v>
      </c>
      <c r="J6147" t="s">
        <v>106</v>
      </c>
      <c r="K6147" s="3"/>
      <c r="L6147" t="s">
        <v>61</v>
      </c>
      <c r="M6147" t="s">
        <v>107</v>
      </c>
    </row>
    <row r="6148" spans="1:14" x14ac:dyDescent="0.25">
      <c r="A6148" s="2">
        <v>1</v>
      </c>
      <c r="B6148" s="2">
        <v>2016</v>
      </c>
      <c r="C6148" t="s">
        <v>438</v>
      </c>
      <c r="D6148" t="s">
        <v>48</v>
      </c>
      <c r="E6148" s="2">
        <v>1</v>
      </c>
      <c r="F6148" s="2">
        <v>0</v>
      </c>
      <c r="G6148" t="s">
        <v>182</v>
      </c>
      <c r="H6148" t="s">
        <v>182</v>
      </c>
      <c r="I6148" t="s">
        <v>21</v>
      </c>
      <c r="J6148" t="s">
        <v>108</v>
      </c>
      <c r="K6148" s="3"/>
      <c r="L6148" t="s">
        <v>61</v>
      </c>
      <c r="M6148" t="s">
        <v>109</v>
      </c>
    </row>
    <row r="6149" spans="1:14" x14ac:dyDescent="0.25">
      <c r="A6149" s="2">
        <v>1</v>
      </c>
      <c r="B6149" s="2">
        <v>2016</v>
      </c>
      <c r="C6149" t="s">
        <v>438</v>
      </c>
      <c r="D6149" t="s">
        <v>48</v>
      </c>
      <c r="E6149" s="2">
        <v>1</v>
      </c>
      <c r="F6149" s="2">
        <v>0</v>
      </c>
      <c r="G6149" t="s">
        <v>182</v>
      </c>
      <c r="H6149" t="s">
        <v>182</v>
      </c>
      <c r="I6149" t="s">
        <v>21</v>
      </c>
      <c r="J6149" t="s">
        <v>110</v>
      </c>
      <c r="K6149" s="3"/>
      <c r="L6149" t="s">
        <v>61</v>
      </c>
      <c r="M6149" t="s">
        <v>111</v>
      </c>
    </row>
    <row r="6150" spans="1:14" x14ac:dyDescent="0.25">
      <c r="A6150" s="2">
        <v>1</v>
      </c>
      <c r="B6150" s="2">
        <v>2016</v>
      </c>
      <c r="C6150" t="s">
        <v>438</v>
      </c>
      <c r="D6150" t="s">
        <v>48</v>
      </c>
      <c r="E6150" s="2">
        <v>1</v>
      </c>
      <c r="F6150" s="2">
        <v>0</v>
      </c>
      <c r="G6150" t="s">
        <v>182</v>
      </c>
      <c r="H6150" t="s">
        <v>182</v>
      </c>
      <c r="I6150" t="s">
        <v>21</v>
      </c>
      <c r="J6150" t="s">
        <v>112</v>
      </c>
      <c r="K6150" s="3"/>
      <c r="L6150" t="s">
        <v>61</v>
      </c>
      <c r="M6150" t="s">
        <v>113</v>
      </c>
    </row>
    <row r="6151" spans="1:14" x14ac:dyDescent="0.25">
      <c r="A6151" s="2">
        <v>1</v>
      </c>
      <c r="B6151" s="2">
        <v>2016</v>
      </c>
      <c r="C6151" t="s">
        <v>438</v>
      </c>
      <c r="D6151" t="s">
        <v>48</v>
      </c>
      <c r="E6151" s="2">
        <v>1</v>
      </c>
      <c r="F6151" s="2">
        <v>0</v>
      </c>
      <c r="G6151" t="s">
        <v>182</v>
      </c>
      <c r="H6151" t="s">
        <v>182</v>
      </c>
      <c r="I6151" t="s">
        <v>21</v>
      </c>
      <c r="J6151" t="s">
        <v>114</v>
      </c>
      <c r="K6151" s="3"/>
      <c r="L6151" t="s">
        <v>61</v>
      </c>
      <c r="M6151" t="s">
        <v>115</v>
      </c>
    </row>
    <row r="6152" spans="1:14" x14ac:dyDescent="0.25">
      <c r="A6152" s="2">
        <v>1</v>
      </c>
      <c r="B6152" s="2">
        <v>2016</v>
      </c>
      <c r="C6152" t="s">
        <v>438</v>
      </c>
      <c r="D6152" t="s">
        <v>48</v>
      </c>
      <c r="E6152" s="2">
        <v>1</v>
      </c>
      <c r="F6152" s="2">
        <v>0</v>
      </c>
      <c r="G6152" t="s">
        <v>182</v>
      </c>
      <c r="H6152" t="s">
        <v>182</v>
      </c>
      <c r="I6152" t="s">
        <v>21</v>
      </c>
      <c r="J6152" t="s">
        <v>116</v>
      </c>
      <c r="K6152" s="2">
        <v>2</v>
      </c>
      <c r="L6152" t="s">
        <v>65</v>
      </c>
      <c r="M6152" t="s">
        <v>117</v>
      </c>
      <c r="N6152" t="s">
        <v>186</v>
      </c>
    </row>
    <row r="6153" spans="1:14" x14ac:dyDescent="0.25">
      <c r="A6153" s="2">
        <v>1</v>
      </c>
      <c r="B6153" s="2">
        <v>2016</v>
      </c>
      <c r="C6153" t="s">
        <v>438</v>
      </c>
      <c r="D6153" t="s">
        <v>48</v>
      </c>
      <c r="E6153" s="2">
        <v>1</v>
      </c>
      <c r="F6153" s="2">
        <v>0</v>
      </c>
      <c r="G6153" t="s">
        <v>182</v>
      </c>
      <c r="H6153" t="s">
        <v>182</v>
      </c>
      <c r="I6153" t="s">
        <v>21</v>
      </c>
      <c r="J6153" t="s">
        <v>118</v>
      </c>
      <c r="K6153" s="2">
        <v>4</v>
      </c>
      <c r="L6153" t="s">
        <v>55</v>
      </c>
      <c r="M6153" t="s">
        <v>119</v>
      </c>
      <c r="N6153" t="s">
        <v>57</v>
      </c>
    </row>
    <row r="6154" spans="1:14" x14ac:dyDescent="0.25">
      <c r="A6154" s="2">
        <v>1</v>
      </c>
      <c r="B6154" s="2">
        <v>2016</v>
      </c>
      <c r="C6154" t="s">
        <v>438</v>
      </c>
      <c r="D6154" t="s">
        <v>48</v>
      </c>
      <c r="E6154" s="2">
        <v>1</v>
      </c>
      <c r="F6154" s="2">
        <v>0</v>
      </c>
      <c r="G6154" t="s">
        <v>182</v>
      </c>
      <c r="H6154" t="s">
        <v>182</v>
      </c>
      <c r="I6154" t="s">
        <v>21</v>
      </c>
      <c r="J6154" t="s">
        <v>120</v>
      </c>
      <c r="K6154" s="2">
        <v>3</v>
      </c>
      <c r="L6154" t="s">
        <v>65</v>
      </c>
      <c r="M6154" t="s">
        <v>121</v>
      </c>
      <c r="N6154" t="s">
        <v>67</v>
      </c>
    </row>
    <row r="6155" spans="1:14" x14ac:dyDescent="0.25">
      <c r="A6155" s="2">
        <v>1</v>
      </c>
      <c r="B6155" s="2">
        <v>2016</v>
      </c>
      <c r="C6155" t="s">
        <v>438</v>
      </c>
      <c r="D6155" t="s">
        <v>48</v>
      </c>
      <c r="E6155" s="2">
        <v>1</v>
      </c>
      <c r="F6155" s="2">
        <v>0</v>
      </c>
      <c r="G6155" t="s">
        <v>182</v>
      </c>
      <c r="H6155" t="s">
        <v>182</v>
      </c>
      <c r="I6155" t="s">
        <v>21</v>
      </c>
      <c r="J6155" t="s">
        <v>122</v>
      </c>
      <c r="K6155" s="2">
        <v>4</v>
      </c>
      <c r="L6155" t="s">
        <v>85</v>
      </c>
      <c r="M6155" t="s">
        <v>123</v>
      </c>
      <c r="N6155" t="s">
        <v>87</v>
      </c>
    </row>
    <row r="6156" spans="1:14" x14ac:dyDescent="0.25">
      <c r="A6156" s="2">
        <v>1</v>
      </c>
      <c r="B6156" s="2">
        <v>2016</v>
      </c>
      <c r="C6156" t="s">
        <v>438</v>
      </c>
      <c r="D6156" t="s">
        <v>48</v>
      </c>
      <c r="E6156" s="2">
        <v>1</v>
      </c>
      <c r="F6156" s="2">
        <v>0</v>
      </c>
      <c r="G6156" t="s">
        <v>182</v>
      </c>
      <c r="H6156" t="s">
        <v>182</v>
      </c>
      <c r="I6156" t="s">
        <v>21</v>
      </c>
      <c r="J6156" t="s">
        <v>124</v>
      </c>
      <c r="K6156" s="2">
        <v>5</v>
      </c>
      <c r="L6156" t="s">
        <v>85</v>
      </c>
      <c r="M6156" t="s">
        <v>125</v>
      </c>
      <c r="N6156" t="s">
        <v>185</v>
      </c>
    </row>
    <row r="6157" spans="1:14" x14ac:dyDescent="0.25">
      <c r="A6157" s="2">
        <v>1</v>
      </c>
      <c r="B6157" s="2">
        <v>2016</v>
      </c>
      <c r="C6157" t="s">
        <v>438</v>
      </c>
      <c r="D6157" t="s">
        <v>48</v>
      </c>
      <c r="E6157" s="2">
        <v>1</v>
      </c>
      <c r="F6157" s="2">
        <v>0</v>
      </c>
      <c r="G6157" t="s">
        <v>182</v>
      </c>
      <c r="H6157" t="s">
        <v>182</v>
      </c>
      <c r="I6157" t="s">
        <v>21</v>
      </c>
      <c r="J6157" t="s">
        <v>127</v>
      </c>
      <c r="K6157" s="2">
        <v>4</v>
      </c>
      <c r="L6157" t="s">
        <v>85</v>
      </c>
      <c r="M6157" t="s">
        <v>128</v>
      </c>
      <c r="N6157" t="s">
        <v>87</v>
      </c>
    </row>
    <row r="6158" spans="1:14" x14ac:dyDescent="0.25">
      <c r="A6158" s="2">
        <v>1</v>
      </c>
      <c r="B6158" s="2">
        <v>2016</v>
      </c>
      <c r="C6158" t="s">
        <v>438</v>
      </c>
      <c r="D6158" t="s">
        <v>48</v>
      </c>
      <c r="E6158" s="2">
        <v>1</v>
      </c>
      <c r="F6158" s="2">
        <v>0</v>
      </c>
      <c r="G6158" t="s">
        <v>182</v>
      </c>
      <c r="H6158" t="s">
        <v>182</v>
      </c>
      <c r="I6158" t="s">
        <v>21</v>
      </c>
      <c r="J6158" t="s">
        <v>129</v>
      </c>
      <c r="K6158" s="2">
        <v>3</v>
      </c>
      <c r="L6158" t="s">
        <v>85</v>
      </c>
      <c r="M6158" t="s">
        <v>130</v>
      </c>
      <c r="N6158" t="s">
        <v>126</v>
      </c>
    </row>
    <row r="6159" spans="1:14" x14ac:dyDescent="0.25">
      <c r="A6159" s="2">
        <v>1</v>
      </c>
      <c r="B6159" s="2">
        <v>2016</v>
      </c>
      <c r="C6159" t="s">
        <v>438</v>
      </c>
      <c r="D6159" t="s">
        <v>48</v>
      </c>
      <c r="E6159" s="2">
        <v>1</v>
      </c>
      <c r="F6159" s="2">
        <v>0</v>
      </c>
      <c r="G6159" t="s">
        <v>182</v>
      </c>
      <c r="H6159" t="s">
        <v>182</v>
      </c>
      <c r="I6159" t="s">
        <v>21</v>
      </c>
      <c r="J6159" t="s">
        <v>131</v>
      </c>
      <c r="K6159" s="2">
        <v>4</v>
      </c>
      <c r="L6159" t="s">
        <v>85</v>
      </c>
      <c r="M6159" t="s">
        <v>132</v>
      </c>
      <c r="N6159" t="s">
        <v>87</v>
      </c>
    </row>
    <row r="6160" spans="1:14" x14ac:dyDescent="0.25">
      <c r="A6160" s="2">
        <v>1</v>
      </c>
      <c r="B6160" s="2">
        <v>2016</v>
      </c>
      <c r="C6160" t="s">
        <v>438</v>
      </c>
      <c r="D6160" t="s">
        <v>48</v>
      </c>
      <c r="E6160" s="2">
        <v>1</v>
      </c>
      <c r="F6160" s="2">
        <v>0</v>
      </c>
      <c r="G6160" t="s">
        <v>182</v>
      </c>
      <c r="H6160" t="s">
        <v>182</v>
      </c>
      <c r="I6160" t="s">
        <v>21</v>
      </c>
      <c r="J6160" t="s">
        <v>133</v>
      </c>
      <c r="K6160" s="2">
        <v>1</v>
      </c>
      <c r="L6160" t="s">
        <v>52</v>
      </c>
      <c r="M6160" t="s">
        <v>134</v>
      </c>
      <c r="N6160" t="s">
        <v>177</v>
      </c>
    </row>
    <row r="6161" spans="1:14" x14ac:dyDescent="0.25">
      <c r="A6161" s="2">
        <v>1</v>
      </c>
      <c r="B6161" s="2">
        <v>2016</v>
      </c>
      <c r="C6161" t="s">
        <v>438</v>
      </c>
      <c r="D6161" t="s">
        <v>48</v>
      </c>
      <c r="E6161" s="2">
        <v>1</v>
      </c>
      <c r="F6161" s="2">
        <v>0</v>
      </c>
      <c r="G6161" t="s">
        <v>182</v>
      </c>
      <c r="H6161" t="s">
        <v>182</v>
      </c>
      <c r="I6161" t="s">
        <v>21</v>
      </c>
      <c r="J6161" t="s">
        <v>135</v>
      </c>
      <c r="K6161" s="2">
        <v>3</v>
      </c>
      <c r="L6161" t="s">
        <v>55</v>
      </c>
      <c r="M6161" t="s">
        <v>136</v>
      </c>
      <c r="N6161" t="s">
        <v>178</v>
      </c>
    </row>
    <row r="6162" spans="1:14" x14ac:dyDescent="0.25">
      <c r="A6162" s="2">
        <v>1</v>
      </c>
      <c r="B6162" s="2">
        <v>2016</v>
      </c>
      <c r="C6162" t="s">
        <v>438</v>
      </c>
      <c r="D6162" t="s">
        <v>48</v>
      </c>
      <c r="E6162" s="2">
        <v>1</v>
      </c>
      <c r="F6162" s="2">
        <v>0</v>
      </c>
      <c r="G6162" t="s">
        <v>182</v>
      </c>
      <c r="H6162" t="s">
        <v>182</v>
      </c>
      <c r="I6162" t="s">
        <v>21</v>
      </c>
      <c r="J6162" t="s">
        <v>137</v>
      </c>
      <c r="K6162" s="2">
        <v>4</v>
      </c>
      <c r="L6162" t="s">
        <v>55</v>
      </c>
      <c r="M6162" t="s">
        <v>138</v>
      </c>
      <c r="N6162" t="s">
        <v>57</v>
      </c>
    </row>
    <row r="6163" spans="1:14" x14ac:dyDescent="0.25">
      <c r="A6163" s="2">
        <v>1</v>
      </c>
      <c r="B6163" s="2">
        <v>2016</v>
      </c>
      <c r="C6163" t="s">
        <v>438</v>
      </c>
      <c r="D6163" t="s">
        <v>48</v>
      </c>
      <c r="E6163" s="2">
        <v>1</v>
      </c>
      <c r="F6163" s="2">
        <v>0</v>
      </c>
      <c r="G6163" t="s">
        <v>182</v>
      </c>
      <c r="H6163" t="s">
        <v>182</v>
      </c>
      <c r="I6163" t="s">
        <v>21</v>
      </c>
      <c r="J6163" t="s">
        <v>139</v>
      </c>
      <c r="K6163" s="2">
        <v>4</v>
      </c>
      <c r="L6163" t="s">
        <v>85</v>
      </c>
      <c r="M6163" t="s">
        <v>140</v>
      </c>
      <c r="N6163" t="s">
        <v>87</v>
      </c>
    </row>
    <row r="6164" spans="1:14" x14ac:dyDescent="0.25">
      <c r="A6164" s="2">
        <v>1</v>
      </c>
      <c r="B6164" s="2">
        <v>2016</v>
      </c>
      <c r="C6164" t="s">
        <v>438</v>
      </c>
      <c r="D6164" t="s">
        <v>48</v>
      </c>
      <c r="E6164" s="2">
        <v>1</v>
      </c>
      <c r="F6164" s="2">
        <v>0</v>
      </c>
      <c r="G6164" t="s">
        <v>182</v>
      </c>
      <c r="H6164" t="s">
        <v>182</v>
      </c>
      <c r="I6164" t="s">
        <v>21</v>
      </c>
      <c r="J6164" t="s">
        <v>141</v>
      </c>
      <c r="K6164" s="2">
        <v>3</v>
      </c>
      <c r="L6164" t="s">
        <v>85</v>
      </c>
      <c r="M6164" t="s">
        <v>142</v>
      </c>
      <c r="N6164" t="s">
        <v>126</v>
      </c>
    </row>
    <row r="6165" spans="1:14" x14ac:dyDescent="0.25">
      <c r="A6165" s="2">
        <v>1</v>
      </c>
      <c r="B6165" s="2">
        <v>2016</v>
      </c>
      <c r="C6165" t="s">
        <v>438</v>
      </c>
      <c r="D6165" t="s">
        <v>48</v>
      </c>
      <c r="E6165" s="2">
        <v>1</v>
      </c>
      <c r="F6165" s="2">
        <v>0</v>
      </c>
      <c r="G6165" t="s">
        <v>182</v>
      </c>
      <c r="H6165" t="s">
        <v>182</v>
      </c>
      <c r="I6165" t="s">
        <v>21</v>
      </c>
      <c r="J6165" t="s">
        <v>143</v>
      </c>
      <c r="K6165" s="2">
        <v>4</v>
      </c>
      <c r="L6165" t="s">
        <v>85</v>
      </c>
      <c r="M6165" t="s">
        <v>144</v>
      </c>
      <c r="N6165" t="s">
        <v>87</v>
      </c>
    </row>
    <row r="6166" spans="1:14" x14ac:dyDescent="0.25">
      <c r="A6166" s="2">
        <v>1</v>
      </c>
      <c r="B6166" s="2">
        <v>2016</v>
      </c>
      <c r="C6166" t="s">
        <v>438</v>
      </c>
      <c r="D6166" t="s">
        <v>48</v>
      </c>
      <c r="E6166" s="2">
        <v>1</v>
      </c>
      <c r="F6166" s="2">
        <v>0</v>
      </c>
      <c r="G6166" t="s">
        <v>182</v>
      </c>
      <c r="H6166" t="s">
        <v>182</v>
      </c>
      <c r="I6166" t="s">
        <v>21</v>
      </c>
      <c r="J6166" t="s">
        <v>145</v>
      </c>
      <c r="K6166" s="2">
        <v>4</v>
      </c>
      <c r="L6166" t="s">
        <v>55</v>
      </c>
      <c r="M6166" t="s">
        <v>146</v>
      </c>
      <c r="N6166" t="s">
        <v>57</v>
      </c>
    </row>
    <row r="6167" spans="1:14" x14ac:dyDescent="0.25">
      <c r="A6167" s="2">
        <v>1</v>
      </c>
      <c r="B6167" s="2">
        <v>2016</v>
      </c>
      <c r="C6167" t="s">
        <v>438</v>
      </c>
      <c r="D6167" t="s">
        <v>48</v>
      </c>
      <c r="E6167" s="2">
        <v>1</v>
      </c>
      <c r="F6167" s="2">
        <v>0</v>
      </c>
      <c r="G6167" t="s">
        <v>182</v>
      </c>
      <c r="H6167" t="s">
        <v>182</v>
      </c>
      <c r="I6167" t="s">
        <v>21</v>
      </c>
      <c r="J6167" t="s">
        <v>147</v>
      </c>
      <c r="K6167" s="2">
        <v>3</v>
      </c>
      <c r="L6167" t="s">
        <v>55</v>
      </c>
      <c r="M6167" t="s">
        <v>148</v>
      </c>
      <c r="N6167" t="s">
        <v>178</v>
      </c>
    </row>
    <row r="6168" spans="1:14" x14ac:dyDescent="0.25">
      <c r="A6168" s="2">
        <v>1</v>
      </c>
      <c r="B6168" s="2">
        <v>2016</v>
      </c>
      <c r="C6168" t="s">
        <v>438</v>
      </c>
      <c r="D6168" t="s">
        <v>48</v>
      </c>
      <c r="E6168" s="2">
        <v>1</v>
      </c>
      <c r="F6168" s="2">
        <v>0</v>
      </c>
      <c r="G6168" t="s">
        <v>182</v>
      </c>
      <c r="H6168" t="s">
        <v>182</v>
      </c>
      <c r="I6168" t="s">
        <v>21</v>
      </c>
      <c r="J6168" t="s">
        <v>149</v>
      </c>
      <c r="K6168" s="2">
        <v>3</v>
      </c>
      <c r="L6168" t="s">
        <v>55</v>
      </c>
      <c r="M6168" t="s">
        <v>150</v>
      </c>
      <c r="N6168" t="s">
        <v>178</v>
      </c>
    </row>
    <row r="6169" spans="1:14" x14ac:dyDescent="0.25">
      <c r="A6169" s="2">
        <v>1</v>
      </c>
      <c r="B6169" s="2">
        <v>2016</v>
      </c>
      <c r="C6169" t="s">
        <v>438</v>
      </c>
      <c r="D6169" t="s">
        <v>48</v>
      </c>
      <c r="E6169" s="2">
        <v>1</v>
      </c>
      <c r="F6169" s="2">
        <v>0</v>
      </c>
      <c r="G6169" t="s">
        <v>182</v>
      </c>
      <c r="H6169" t="s">
        <v>182</v>
      </c>
      <c r="I6169" t="s">
        <v>21</v>
      </c>
      <c r="J6169" t="s">
        <v>151</v>
      </c>
      <c r="K6169" s="3"/>
      <c r="L6169" t="s">
        <v>52</v>
      </c>
      <c r="M6169" t="s">
        <v>152</v>
      </c>
    </row>
    <row r="6170" spans="1:14" x14ac:dyDescent="0.25">
      <c r="A6170" s="2">
        <v>1</v>
      </c>
      <c r="B6170" s="2">
        <v>2016</v>
      </c>
      <c r="C6170" t="s">
        <v>438</v>
      </c>
      <c r="D6170" t="s">
        <v>48</v>
      </c>
      <c r="E6170" s="2">
        <v>1</v>
      </c>
      <c r="F6170" s="2">
        <v>0</v>
      </c>
      <c r="G6170" t="s">
        <v>182</v>
      </c>
      <c r="H6170" t="s">
        <v>182</v>
      </c>
      <c r="I6170" t="s">
        <v>21</v>
      </c>
      <c r="J6170" t="s">
        <v>153</v>
      </c>
      <c r="K6170" s="2">
        <v>3</v>
      </c>
      <c r="L6170" t="s">
        <v>75</v>
      </c>
      <c r="M6170" t="s">
        <v>154</v>
      </c>
      <c r="N6170" t="s">
        <v>217</v>
      </c>
    </row>
    <row r="6171" spans="1:14" x14ac:dyDescent="0.25">
      <c r="A6171" s="2">
        <v>1</v>
      </c>
      <c r="B6171" s="2">
        <v>2016</v>
      </c>
      <c r="C6171" t="s">
        <v>438</v>
      </c>
      <c r="D6171" t="s">
        <v>48</v>
      </c>
      <c r="E6171" s="2">
        <v>1</v>
      </c>
      <c r="F6171" s="2">
        <v>0</v>
      </c>
      <c r="G6171" t="s">
        <v>182</v>
      </c>
      <c r="H6171" t="s">
        <v>182</v>
      </c>
      <c r="I6171" t="s">
        <v>21</v>
      </c>
      <c r="J6171" t="s">
        <v>156</v>
      </c>
      <c r="K6171" s="2">
        <v>1</v>
      </c>
      <c r="L6171" t="s">
        <v>75</v>
      </c>
      <c r="M6171" t="s">
        <v>157</v>
      </c>
      <c r="N6171" t="s">
        <v>158</v>
      </c>
    </row>
    <row r="6172" spans="1:14" x14ac:dyDescent="0.25">
      <c r="A6172" s="2">
        <v>1</v>
      </c>
      <c r="B6172" s="2">
        <v>2016</v>
      </c>
      <c r="C6172" t="s">
        <v>438</v>
      </c>
      <c r="D6172" t="s">
        <v>48</v>
      </c>
      <c r="E6172" s="2">
        <v>1</v>
      </c>
      <c r="F6172" s="2">
        <v>0</v>
      </c>
      <c r="G6172" t="s">
        <v>182</v>
      </c>
      <c r="H6172" t="s">
        <v>182</v>
      </c>
      <c r="I6172" t="s">
        <v>21</v>
      </c>
      <c r="J6172" t="s">
        <v>159</v>
      </c>
      <c r="K6172" s="3"/>
      <c r="L6172" t="s">
        <v>52</v>
      </c>
      <c r="M6172" t="s">
        <v>160</v>
      </c>
    </row>
    <row r="6173" spans="1:14" x14ac:dyDescent="0.25">
      <c r="A6173" s="2">
        <v>1</v>
      </c>
      <c r="B6173" s="2">
        <v>2016</v>
      </c>
      <c r="C6173" t="s">
        <v>438</v>
      </c>
      <c r="D6173" t="s">
        <v>48</v>
      </c>
      <c r="E6173" s="2">
        <v>1</v>
      </c>
      <c r="F6173" s="2">
        <v>0</v>
      </c>
      <c r="G6173" t="s">
        <v>182</v>
      </c>
      <c r="H6173" t="s">
        <v>182</v>
      </c>
      <c r="I6173" t="s">
        <v>21</v>
      </c>
      <c r="J6173" t="s">
        <v>161</v>
      </c>
      <c r="K6173" s="2">
        <v>9</v>
      </c>
      <c r="L6173" t="s">
        <v>52</v>
      </c>
      <c r="M6173" t="s">
        <v>162</v>
      </c>
      <c r="N6173" t="s">
        <v>188</v>
      </c>
    </row>
    <row r="6174" spans="1:14" x14ac:dyDescent="0.25">
      <c r="A6174" s="2">
        <v>1</v>
      </c>
      <c r="B6174" s="2">
        <v>2016</v>
      </c>
      <c r="C6174" t="s">
        <v>438</v>
      </c>
      <c r="D6174" t="s">
        <v>48</v>
      </c>
      <c r="E6174" s="2">
        <v>1</v>
      </c>
      <c r="F6174" s="2">
        <v>0</v>
      </c>
      <c r="G6174" t="s">
        <v>182</v>
      </c>
      <c r="H6174" t="s">
        <v>182</v>
      </c>
      <c r="I6174" t="s">
        <v>21</v>
      </c>
      <c r="J6174" t="s">
        <v>163</v>
      </c>
      <c r="K6174" s="2">
        <v>1</v>
      </c>
      <c r="L6174" t="s">
        <v>52</v>
      </c>
      <c r="M6174" t="s">
        <v>164</v>
      </c>
      <c r="N6174" t="s">
        <v>165</v>
      </c>
    </row>
    <row r="6175" spans="1:14" x14ac:dyDescent="0.25">
      <c r="A6175" s="2">
        <v>1</v>
      </c>
      <c r="B6175" s="2">
        <v>2016</v>
      </c>
      <c r="C6175" t="s">
        <v>438</v>
      </c>
      <c r="D6175" t="s">
        <v>48</v>
      </c>
      <c r="E6175" s="2">
        <v>1</v>
      </c>
      <c r="F6175" s="2">
        <v>0</v>
      </c>
      <c r="G6175" t="s">
        <v>182</v>
      </c>
      <c r="H6175" t="s">
        <v>182</v>
      </c>
      <c r="I6175" t="s">
        <v>21</v>
      </c>
      <c r="J6175" t="s">
        <v>166</v>
      </c>
      <c r="K6175" s="2">
        <v>4</v>
      </c>
      <c r="L6175" t="s">
        <v>55</v>
      </c>
      <c r="M6175" t="s">
        <v>167</v>
      </c>
      <c r="N6175" t="s">
        <v>57</v>
      </c>
    </row>
    <row r="6176" spans="1:14" x14ac:dyDescent="0.25">
      <c r="A6176" s="2">
        <v>1</v>
      </c>
      <c r="B6176" s="2">
        <v>2016</v>
      </c>
      <c r="C6176" t="s">
        <v>439</v>
      </c>
      <c r="D6176" t="s">
        <v>169</v>
      </c>
      <c r="E6176" s="2">
        <v>1</v>
      </c>
      <c r="F6176" s="2">
        <v>1</v>
      </c>
      <c r="G6176" t="s">
        <v>328</v>
      </c>
      <c r="H6176" t="s">
        <v>328</v>
      </c>
      <c r="I6176" t="s">
        <v>10</v>
      </c>
      <c r="J6176" t="s">
        <v>51</v>
      </c>
      <c r="K6176" s="2">
        <v>2</v>
      </c>
      <c r="L6176" t="s">
        <v>52</v>
      </c>
      <c r="M6176" t="s">
        <v>53</v>
      </c>
      <c r="N6176" t="s">
        <v>274</v>
      </c>
    </row>
    <row r="6177" spans="1:14" x14ac:dyDescent="0.25">
      <c r="A6177" s="2">
        <v>1</v>
      </c>
      <c r="B6177" s="2">
        <v>2016</v>
      </c>
      <c r="C6177" t="s">
        <v>439</v>
      </c>
      <c r="D6177" t="s">
        <v>169</v>
      </c>
      <c r="E6177" s="2">
        <v>1</v>
      </c>
      <c r="F6177" s="2">
        <v>1</v>
      </c>
      <c r="G6177" t="s">
        <v>328</v>
      </c>
      <c r="H6177" t="s">
        <v>328</v>
      </c>
      <c r="I6177" t="s">
        <v>10</v>
      </c>
      <c r="J6177" t="s">
        <v>54</v>
      </c>
      <c r="K6177" s="2">
        <v>4</v>
      </c>
      <c r="L6177" t="s">
        <v>55</v>
      </c>
      <c r="M6177" t="s">
        <v>56</v>
      </c>
      <c r="N6177" t="s">
        <v>57</v>
      </c>
    </row>
    <row r="6178" spans="1:14" x14ac:dyDescent="0.25">
      <c r="A6178" s="2">
        <v>1</v>
      </c>
      <c r="B6178" s="2">
        <v>2016</v>
      </c>
      <c r="C6178" t="s">
        <v>439</v>
      </c>
      <c r="D6178" t="s">
        <v>169</v>
      </c>
      <c r="E6178" s="2">
        <v>1</v>
      </c>
      <c r="F6178" s="2">
        <v>1</v>
      </c>
      <c r="G6178" t="s">
        <v>328</v>
      </c>
      <c r="H6178" t="s">
        <v>328</v>
      </c>
      <c r="I6178" t="s">
        <v>10</v>
      </c>
      <c r="J6178" t="s">
        <v>58</v>
      </c>
      <c r="K6178" s="2">
        <v>4</v>
      </c>
      <c r="L6178" t="s">
        <v>55</v>
      </c>
      <c r="M6178" t="s">
        <v>59</v>
      </c>
      <c r="N6178" t="s">
        <v>57</v>
      </c>
    </row>
    <row r="6179" spans="1:14" x14ac:dyDescent="0.25">
      <c r="A6179" s="2">
        <v>1</v>
      </c>
      <c r="B6179" s="2">
        <v>2016</v>
      </c>
      <c r="C6179" t="s">
        <v>439</v>
      </c>
      <c r="D6179" t="s">
        <v>169</v>
      </c>
      <c r="E6179" s="2">
        <v>1</v>
      </c>
      <c r="F6179" s="2">
        <v>1</v>
      </c>
      <c r="G6179" t="s">
        <v>328</v>
      </c>
      <c r="H6179" t="s">
        <v>328</v>
      </c>
      <c r="I6179" t="s">
        <v>10</v>
      </c>
      <c r="J6179" t="s">
        <v>60</v>
      </c>
      <c r="K6179" s="2">
        <v>2</v>
      </c>
      <c r="L6179" t="s">
        <v>61</v>
      </c>
      <c r="M6179" t="s">
        <v>62</v>
      </c>
      <c r="N6179" t="s">
        <v>63</v>
      </c>
    </row>
    <row r="6180" spans="1:14" x14ac:dyDescent="0.25">
      <c r="A6180" s="2">
        <v>1</v>
      </c>
      <c r="B6180" s="2">
        <v>2016</v>
      </c>
      <c r="C6180" t="s">
        <v>439</v>
      </c>
      <c r="D6180" t="s">
        <v>169</v>
      </c>
      <c r="E6180" s="2">
        <v>1</v>
      </c>
      <c r="F6180" s="2">
        <v>1</v>
      </c>
      <c r="G6180" t="s">
        <v>328</v>
      </c>
      <c r="H6180" t="s">
        <v>328</v>
      </c>
      <c r="I6180" t="s">
        <v>10</v>
      </c>
      <c r="J6180" t="s">
        <v>64</v>
      </c>
      <c r="K6180" s="2">
        <v>3</v>
      </c>
      <c r="L6180" t="s">
        <v>65</v>
      </c>
      <c r="M6180" t="s">
        <v>66</v>
      </c>
      <c r="N6180" t="s">
        <v>67</v>
      </c>
    </row>
    <row r="6181" spans="1:14" x14ac:dyDescent="0.25">
      <c r="A6181" s="2">
        <v>1</v>
      </c>
      <c r="B6181" s="2">
        <v>2016</v>
      </c>
      <c r="C6181" t="s">
        <v>439</v>
      </c>
      <c r="D6181" t="s">
        <v>169</v>
      </c>
      <c r="E6181" s="2">
        <v>1</v>
      </c>
      <c r="F6181" s="2">
        <v>1</v>
      </c>
      <c r="G6181" t="s">
        <v>328</v>
      </c>
      <c r="H6181" t="s">
        <v>328</v>
      </c>
      <c r="I6181" t="s">
        <v>10</v>
      </c>
      <c r="J6181" t="s">
        <v>68</v>
      </c>
      <c r="K6181" s="2">
        <v>3</v>
      </c>
      <c r="L6181" t="s">
        <v>65</v>
      </c>
      <c r="M6181" t="s">
        <v>69</v>
      </c>
      <c r="N6181" t="s">
        <v>67</v>
      </c>
    </row>
    <row r="6182" spans="1:14" x14ac:dyDescent="0.25">
      <c r="A6182" s="2">
        <v>1</v>
      </c>
      <c r="B6182" s="2">
        <v>2016</v>
      </c>
      <c r="C6182" t="s">
        <v>439</v>
      </c>
      <c r="D6182" t="s">
        <v>169</v>
      </c>
      <c r="E6182" s="2">
        <v>1</v>
      </c>
      <c r="F6182" s="2">
        <v>1</v>
      </c>
      <c r="G6182" t="s">
        <v>328</v>
      </c>
      <c r="H6182" t="s">
        <v>328</v>
      </c>
      <c r="I6182" t="s">
        <v>10</v>
      </c>
      <c r="J6182" t="s">
        <v>70</v>
      </c>
      <c r="K6182" s="2">
        <v>3</v>
      </c>
      <c r="L6182" t="s">
        <v>65</v>
      </c>
      <c r="M6182" t="s">
        <v>71</v>
      </c>
      <c r="N6182" t="s">
        <v>67</v>
      </c>
    </row>
    <row r="6183" spans="1:14" x14ac:dyDescent="0.25">
      <c r="A6183" s="2">
        <v>1</v>
      </c>
      <c r="B6183" s="2">
        <v>2016</v>
      </c>
      <c r="C6183" t="s">
        <v>439</v>
      </c>
      <c r="D6183" t="s">
        <v>169</v>
      </c>
      <c r="E6183" s="2">
        <v>1</v>
      </c>
      <c r="F6183" s="2">
        <v>1</v>
      </c>
      <c r="G6183" t="s">
        <v>328</v>
      </c>
      <c r="H6183" t="s">
        <v>328</v>
      </c>
      <c r="I6183" t="s">
        <v>10</v>
      </c>
      <c r="J6183" t="s">
        <v>72</v>
      </c>
      <c r="K6183" s="2">
        <v>1</v>
      </c>
      <c r="L6183" t="s">
        <v>52</v>
      </c>
      <c r="M6183" t="s">
        <v>73</v>
      </c>
      <c r="N6183" t="s">
        <v>177</v>
      </c>
    </row>
    <row r="6184" spans="1:14" x14ac:dyDescent="0.25">
      <c r="A6184" s="2">
        <v>1</v>
      </c>
      <c r="B6184" s="2">
        <v>2016</v>
      </c>
      <c r="C6184" t="s">
        <v>439</v>
      </c>
      <c r="D6184" t="s">
        <v>169</v>
      </c>
      <c r="E6184" s="2">
        <v>1</v>
      </c>
      <c r="F6184" s="2">
        <v>1</v>
      </c>
      <c r="G6184" t="s">
        <v>328</v>
      </c>
      <c r="H6184" t="s">
        <v>328</v>
      </c>
      <c r="I6184" t="s">
        <v>10</v>
      </c>
      <c r="J6184" t="s">
        <v>74</v>
      </c>
      <c r="K6184" s="2">
        <v>2</v>
      </c>
      <c r="L6184" t="s">
        <v>75</v>
      </c>
      <c r="M6184" t="s">
        <v>76</v>
      </c>
      <c r="N6184" t="s">
        <v>207</v>
      </c>
    </row>
    <row r="6185" spans="1:14" x14ac:dyDescent="0.25">
      <c r="A6185" s="2">
        <v>1</v>
      </c>
      <c r="B6185" s="2">
        <v>2016</v>
      </c>
      <c r="C6185" t="s">
        <v>439</v>
      </c>
      <c r="D6185" t="s">
        <v>169</v>
      </c>
      <c r="E6185" s="2">
        <v>1</v>
      </c>
      <c r="F6185" s="2">
        <v>1</v>
      </c>
      <c r="G6185" t="s">
        <v>328</v>
      </c>
      <c r="H6185" t="s">
        <v>328</v>
      </c>
      <c r="I6185" t="s">
        <v>10</v>
      </c>
      <c r="J6185" t="s">
        <v>78</v>
      </c>
      <c r="K6185" s="2">
        <v>3</v>
      </c>
      <c r="L6185" t="s">
        <v>75</v>
      </c>
      <c r="M6185" t="s">
        <v>79</v>
      </c>
      <c r="N6185" t="s">
        <v>231</v>
      </c>
    </row>
    <row r="6186" spans="1:14" x14ac:dyDescent="0.25">
      <c r="A6186" s="2">
        <v>1</v>
      </c>
      <c r="B6186" s="2">
        <v>2016</v>
      </c>
      <c r="C6186" t="s">
        <v>439</v>
      </c>
      <c r="D6186" t="s">
        <v>169</v>
      </c>
      <c r="E6186" s="2">
        <v>1</v>
      </c>
      <c r="F6186" s="2">
        <v>1</v>
      </c>
      <c r="G6186" t="s">
        <v>328</v>
      </c>
      <c r="H6186" t="s">
        <v>328</v>
      </c>
      <c r="I6186" t="s">
        <v>10</v>
      </c>
      <c r="J6186" t="s">
        <v>81</v>
      </c>
      <c r="K6186" s="2">
        <v>3</v>
      </c>
      <c r="L6186" t="s">
        <v>75</v>
      </c>
      <c r="M6186" t="s">
        <v>82</v>
      </c>
      <c r="N6186" t="s">
        <v>208</v>
      </c>
    </row>
    <row r="6187" spans="1:14" x14ac:dyDescent="0.25">
      <c r="A6187" s="2">
        <v>1</v>
      </c>
      <c r="B6187" s="2">
        <v>2016</v>
      </c>
      <c r="C6187" t="s">
        <v>439</v>
      </c>
      <c r="D6187" t="s">
        <v>169</v>
      </c>
      <c r="E6187" s="2">
        <v>1</v>
      </c>
      <c r="F6187" s="2">
        <v>1</v>
      </c>
      <c r="G6187" t="s">
        <v>328</v>
      </c>
      <c r="H6187" t="s">
        <v>328</v>
      </c>
      <c r="I6187" t="s">
        <v>10</v>
      </c>
      <c r="J6187" t="s">
        <v>84</v>
      </c>
      <c r="K6187" s="2">
        <v>4</v>
      </c>
      <c r="L6187" t="s">
        <v>85</v>
      </c>
      <c r="M6187" t="s">
        <v>86</v>
      </c>
      <c r="N6187" t="s">
        <v>87</v>
      </c>
    </row>
    <row r="6188" spans="1:14" x14ac:dyDescent="0.25">
      <c r="A6188" s="2">
        <v>1</v>
      </c>
      <c r="B6188" s="2">
        <v>2016</v>
      </c>
      <c r="C6188" t="s">
        <v>439</v>
      </c>
      <c r="D6188" t="s">
        <v>169</v>
      </c>
      <c r="E6188" s="2">
        <v>1</v>
      </c>
      <c r="F6188" s="2">
        <v>1</v>
      </c>
      <c r="G6188" t="s">
        <v>328</v>
      </c>
      <c r="H6188" t="s">
        <v>328</v>
      </c>
      <c r="I6188" t="s">
        <v>10</v>
      </c>
      <c r="J6188" t="s">
        <v>88</v>
      </c>
      <c r="K6188" s="2">
        <v>4</v>
      </c>
      <c r="L6188" t="s">
        <v>85</v>
      </c>
      <c r="M6188" t="s">
        <v>89</v>
      </c>
      <c r="N6188" t="s">
        <v>87</v>
      </c>
    </row>
    <row r="6189" spans="1:14" x14ac:dyDescent="0.25">
      <c r="A6189" s="2">
        <v>1</v>
      </c>
      <c r="B6189" s="2">
        <v>2016</v>
      </c>
      <c r="C6189" t="s">
        <v>439</v>
      </c>
      <c r="D6189" t="s">
        <v>169</v>
      </c>
      <c r="E6189" s="2">
        <v>1</v>
      </c>
      <c r="F6189" s="2">
        <v>1</v>
      </c>
      <c r="G6189" t="s">
        <v>328</v>
      </c>
      <c r="H6189" t="s">
        <v>328</v>
      </c>
      <c r="I6189" t="s">
        <v>10</v>
      </c>
      <c r="J6189" t="s">
        <v>90</v>
      </c>
      <c r="K6189" s="2">
        <v>3</v>
      </c>
      <c r="L6189" t="s">
        <v>75</v>
      </c>
      <c r="M6189" t="s">
        <v>91</v>
      </c>
      <c r="N6189" t="s">
        <v>95</v>
      </c>
    </row>
    <row r="6190" spans="1:14" x14ac:dyDescent="0.25">
      <c r="A6190" s="2">
        <v>1</v>
      </c>
      <c r="B6190" s="2">
        <v>2016</v>
      </c>
      <c r="C6190" t="s">
        <v>439</v>
      </c>
      <c r="D6190" t="s">
        <v>169</v>
      </c>
      <c r="E6190" s="2">
        <v>1</v>
      </c>
      <c r="F6190" s="2">
        <v>1</v>
      </c>
      <c r="G6190" t="s">
        <v>328</v>
      </c>
      <c r="H6190" t="s">
        <v>328</v>
      </c>
      <c r="I6190" t="s">
        <v>10</v>
      </c>
      <c r="J6190" t="s">
        <v>93</v>
      </c>
      <c r="K6190" s="2">
        <v>3</v>
      </c>
      <c r="L6190" t="s">
        <v>75</v>
      </c>
      <c r="M6190" t="s">
        <v>94</v>
      </c>
      <c r="N6190" t="s">
        <v>95</v>
      </c>
    </row>
    <row r="6191" spans="1:14" x14ac:dyDescent="0.25">
      <c r="A6191" s="2">
        <v>1</v>
      </c>
      <c r="B6191" s="2">
        <v>2016</v>
      </c>
      <c r="C6191" t="s">
        <v>439</v>
      </c>
      <c r="D6191" t="s">
        <v>169</v>
      </c>
      <c r="E6191" s="2">
        <v>1</v>
      </c>
      <c r="F6191" s="2">
        <v>1</v>
      </c>
      <c r="G6191" t="s">
        <v>328</v>
      </c>
      <c r="H6191" t="s">
        <v>328</v>
      </c>
      <c r="I6191" t="s">
        <v>10</v>
      </c>
      <c r="J6191" t="s">
        <v>96</v>
      </c>
      <c r="K6191" s="2">
        <v>4</v>
      </c>
      <c r="L6191" t="s">
        <v>75</v>
      </c>
      <c r="M6191" t="s">
        <v>97</v>
      </c>
      <c r="N6191" t="s">
        <v>92</v>
      </c>
    </row>
    <row r="6192" spans="1:14" x14ac:dyDescent="0.25">
      <c r="A6192" s="2">
        <v>1</v>
      </c>
      <c r="B6192" s="2">
        <v>2016</v>
      </c>
      <c r="C6192" t="s">
        <v>439</v>
      </c>
      <c r="D6192" t="s">
        <v>169</v>
      </c>
      <c r="E6192" s="2">
        <v>1</v>
      </c>
      <c r="F6192" s="2">
        <v>1</v>
      </c>
      <c r="G6192" t="s">
        <v>328</v>
      </c>
      <c r="H6192" t="s">
        <v>328</v>
      </c>
      <c r="I6192" t="s">
        <v>10</v>
      </c>
      <c r="J6192" t="s">
        <v>98</v>
      </c>
      <c r="K6192" s="2">
        <v>4</v>
      </c>
      <c r="L6192" t="s">
        <v>85</v>
      </c>
      <c r="M6192" t="s">
        <v>99</v>
      </c>
      <c r="N6192" t="s">
        <v>87</v>
      </c>
    </row>
    <row r="6193" spans="1:14" x14ac:dyDescent="0.25">
      <c r="A6193" s="2">
        <v>1</v>
      </c>
      <c r="B6193" s="2">
        <v>2016</v>
      </c>
      <c r="C6193" t="s">
        <v>439</v>
      </c>
      <c r="D6193" t="s">
        <v>169</v>
      </c>
      <c r="E6193" s="2">
        <v>1</v>
      </c>
      <c r="F6193" s="2">
        <v>1</v>
      </c>
      <c r="G6193" t="s">
        <v>328</v>
      </c>
      <c r="H6193" t="s">
        <v>328</v>
      </c>
      <c r="I6193" t="s">
        <v>10</v>
      </c>
      <c r="J6193" t="s">
        <v>100</v>
      </c>
      <c r="K6193" s="3"/>
      <c r="L6193" t="s">
        <v>61</v>
      </c>
      <c r="M6193" t="s">
        <v>101</v>
      </c>
    </row>
    <row r="6194" spans="1:14" x14ac:dyDescent="0.25">
      <c r="A6194" s="2">
        <v>1</v>
      </c>
      <c r="B6194" s="2">
        <v>2016</v>
      </c>
      <c r="C6194" t="s">
        <v>439</v>
      </c>
      <c r="D6194" t="s">
        <v>169</v>
      </c>
      <c r="E6194" s="2">
        <v>1</v>
      </c>
      <c r="F6194" s="2">
        <v>1</v>
      </c>
      <c r="G6194" t="s">
        <v>328</v>
      </c>
      <c r="H6194" t="s">
        <v>328</v>
      </c>
      <c r="I6194" t="s">
        <v>10</v>
      </c>
      <c r="J6194" t="s">
        <v>102</v>
      </c>
      <c r="K6194" s="3"/>
      <c r="L6194" t="s">
        <v>61</v>
      </c>
      <c r="M6194" t="s">
        <v>103</v>
      </c>
    </row>
    <row r="6195" spans="1:14" x14ac:dyDescent="0.25">
      <c r="A6195" s="2">
        <v>1</v>
      </c>
      <c r="B6195" s="2">
        <v>2016</v>
      </c>
      <c r="C6195" t="s">
        <v>439</v>
      </c>
      <c r="D6195" t="s">
        <v>169</v>
      </c>
      <c r="E6195" s="2">
        <v>1</v>
      </c>
      <c r="F6195" s="2">
        <v>1</v>
      </c>
      <c r="G6195" t="s">
        <v>328</v>
      </c>
      <c r="H6195" t="s">
        <v>328</v>
      </c>
      <c r="I6195" t="s">
        <v>10</v>
      </c>
      <c r="J6195" t="s">
        <v>104</v>
      </c>
      <c r="K6195" s="3"/>
      <c r="L6195" t="s">
        <v>61</v>
      </c>
      <c r="M6195" t="s">
        <v>105</v>
      </c>
    </row>
    <row r="6196" spans="1:14" x14ac:dyDescent="0.25">
      <c r="A6196" s="2">
        <v>1</v>
      </c>
      <c r="B6196" s="2">
        <v>2016</v>
      </c>
      <c r="C6196" t="s">
        <v>439</v>
      </c>
      <c r="D6196" t="s">
        <v>169</v>
      </c>
      <c r="E6196" s="2">
        <v>1</v>
      </c>
      <c r="F6196" s="2">
        <v>1</v>
      </c>
      <c r="G6196" t="s">
        <v>328</v>
      </c>
      <c r="H6196" t="s">
        <v>328</v>
      </c>
      <c r="I6196" t="s">
        <v>10</v>
      </c>
      <c r="J6196" t="s">
        <v>106</v>
      </c>
      <c r="K6196" s="3"/>
      <c r="L6196" t="s">
        <v>61</v>
      </c>
      <c r="M6196" t="s">
        <v>107</v>
      </c>
    </row>
    <row r="6197" spans="1:14" x14ac:dyDescent="0.25">
      <c r="A6197" s="2">
        <v>1</v>
      </c>
      <c r="B6197" s="2">
        <v>2016</v>
      </c>
      <c r="C6197" t="s">
        <v>439</v>
      </c>
      <c r="D6197" t="s">
        <v>169</v>
      </c>
      <c r="E6197" s="2">
        <v>1</v>
      </c>
      <c r="F6197" s="2">
        <v>1</v>
      </c>
      <c r="G6197" t="s">
        <v>328</v>
      </c>
      <c r="H6197" t="s">
        <v>328</v>
      </c>
      <c r="I6197" t="s">
        <v>10</v>
      </c>
      <c r="J6197" t="s">
        <v>108</v>
      </c>
      <c r="K6197" s="3"/>
      <c r="L6197" t="s">
        <v>61</v>
      </c>
      <c r="M6197" t="s">
        <v>109</v>
      </c>
    </row>
    <row r="6198" spans="1:14" x14ac:dyDescent="0.25">
      <c r="A6198" s="2">
        <v>1</v>
      </c>
      <c r="B6198" s="2">
        <v>2016</v>
      </c>
      <c r="C6198" t="s">
        <v>439</v>
      </c>
      <c r="D6198" t="s">
        <v>169</v>
      </c>
      <c r="E6198" s="2">
        <v>1</v>
      </c>
      <c r="F6198" s="2">
        <v>1</v>
      </c>
      <c r="G6198" t="s">
        <v>328</v>
      </c>
      <c r="H6198" t="s">
        <v>328</v>
      </c>
      <c r="I6198" t="s">
        <v>10</v>
      </c>
      <c r="J6198" t="s">
        <v>110</v>
      </c>
      <c r="K6198" s="3"/>
      <c r="L6198" t="s">
        <v>61</v>
      </c>
      <c r="M6198" t="s">
        <v>111</v>
      </c>
    </row>
    <row r="6199" spans="1:14" x14ac:dyDescent="0.25">
      <c r="A6199" s="2">
        <v>1</v>
      </c>
      <c r="B6199" s="2">
        <v>2016</v>
      </c>
      <c r="C6199" t="s">
        <v>439</v>
      </c>
      <c r="D6199" t="s">
        <v>169</v>
      </c>
      <c r="E6199" s="2">
        <v>1</v>
      </c>
      <c r="F6199" s="2">
        <v>1</v>
      </c>
      <c r="G6199" t="s">
        <v>328</v>
      </c>
      <c r="H6199" t="s">
        <v>328</v>
      </c>
      <c r="I6199" t="s">
        <v>10</v>
      </c>
      <c r="J6199" t="s">
        <v>112</v>
      </c>
      <c r="K6199" s="3"/>
      <c r="L6199" t="s">
        <v>61</v>
      </c>
      <c r="M6199" t="s">
        <v>113</v>
      </c>
    </row>
    <row r="6200" spans="1:14" x14ac:dyDescent="0.25">
      <c r="A6200" s="2">
        <v>1</v>
      </c>
      <c r="B6200" s="2">
        <v>2016</v>
      </c>
      <c r="C6200" t="s">
        <v>439</v>
      </c>
      <c r="D6200" t="s">
        <v>169</v>
      </c>
      <c r="E6200" s="2">
        <v>1</v>
      </c>
      <c r="F6200" s="2">
        <v>1</v>
      </c>
      <c r="G6200" t="s">
        <v>328</v>
      </c>
      <c r="H6200" t="s">
        <v>328</v>
      </c>
      <c r="I6200" t="s">
        <v>10</v>
      </c>
      <c r="J6200" t="s">
        <v>114</v>
      </c>
      <c r="K6200" s="3"/>
      <c r="L6200" t="s">
        <v>61</v>
      </c>
      <c r="M6200" t="s">
        <v>115</v>
      </c>
    </row>
    <row r="6201" spans="1:14" x14ac:dyDescent="0.25">
      <c r="A6201" s="2">
        <v>1</v>
      </c>
      <c r="B6201" s="2">
        <v>2016</v>
      </c>
      <c r="C6201" t="s">
        <v>439</v>
      </c>
      <c r="D6201" t="s">
        <v>169</v>
      </c>
      <c r="E6201" s="2">
        <v>1</v>
      </c>
      <c r="F6201" s="2">
        <v>1</v>
      </c>
      <c r="G6201" t="s">
        <v>328</v>
      </c>
      <c r="H6201" t="s">
        <v>328</v>
      </c>
      <c r="I6201" t="s">
        <v>10</v>
      </c>
      <c r="J6201" t="s">
        <v>116</v>
      </c>
      <c r="K6201" s="2">
        <v>3</v>
      </c>
      <c r="L6201" t="s">
        <v>65</v>
      </c>
      <c r="M6201" t="s">
        <v>117</v>
      </c>
      <c r="N6201" t="s">
        <v>67</v>
      </c>
    </row>
    <row r="6202" spans="1:14" x14ac:dyDescent="0.25">
      <c r="A6202" s="2">
        <v>1</v>
      </c>
      <c r="B6202" s="2">
        <v>2016</v>
      </c>
      <c r="C6202" t="s">
        <v>439</v>
      </c>
      <c r="D6202" t="s">
        <v>169</v>
      </c>
      <c r="E6202" s="2">
        <v>1</v>
      </c>
      <c r="F6202" s="2">
        <v>1</v>
      </c>
      <c r="G6202" t="s">
        <v>328</v>
      </c>
      <c r="H6202" t="s">
        <v>328</v>
      </c>
      <c r="I6202" t="s">
        <v>10</v>
      </c>
      <c r="J6202" t="s">
        <v>118</v>
      </c>
      <c r="K6202" s="2">
        <v>4</v>
      </c>
      <c r="L6202" t="s">
        <v>55</v>
      </c>
      <c r="M6202" t="s">
        <v>119</v>
      </c>
      <c r="N6202" t="s">
        <v>57</v>
      </c>
    </row>
    <row r="6203" spans="1:14" x14ac:dyDescent="0.25">
      <c r="A6203" s="2">
        <v>1</v>
      </c>
      <c r="B6203" s="2">
        <v>2016</v>
      </c>
      <c r="C6203" t="s">
        <v>439</v>
      </c>
      <c r="D6203" t="s">
        <v>169</v>
      </c>
      <c r="E6203" s="2">
        <v>1</v>
      </c>
      <c r="F6203" s="2">
        <v>1</v>
      </c>
      <c r="G6203" t="s">
        <v>328</v>
      </c>
      <c r="H6203" t="s">
        <v>328</v>
      </c>
      <c r="I6203" t="s">
        <v>10</v>
      </c>
      <c r="J6203" t="s">
        <v>120</v>
      </c>
      <c r="K6203" s="2">
        <v>3</v>
      </c>
      <c r="L6203" t="s">
        <v>65</v>
      </c>
      <c r="M6203" t="s">
        <v>121</v>
      </c>
      <c r="N6203" t="s">
        <v>67</v>
      </c>
    </row>
    <row r="6204" spans="1:14" x14ac:dyDescent="0.25">
      <c r="A6204" s="2">
        <v>1</v>
      </c>
      <c r="B6204" s="2">
        <v>2016</v>
      </c>
      <c r="C6204" t="s">
        <v>439</v>
      </c>
      <c r="D6204" t="s">
        <v>169</v>
      </c>
      <c r="E6204" s="2">
        <v>1</v>
      </c>
      <c r="F6204" s="2">
        <v>1</v>
      </c>
      <c r="G6204" t="s">
        <v>328</v>
      </c>
      <c r="H6204" t="s">
        <v>328</v>
      </c>
      <c r="I6204" t="s">
        <v>10</v>
      </c>
      <c r="J6204" t="s">
        <v>122</v>
      </c>
      <c r="K6204" s="2">
        <v>4</v>
      </c>
      <c r="L6204" t="s">
        <v>85</v>
      </c>
      <c r="M6204" t="s">
        <v>123</v>
      </c>
      <c r="N6204" t="s">
        <v>87</v>
      </c>
    </row>
    <row r="6205" spans="1:14" x14ac:dyDescent="0.25">
      <c r="A6205" s="2">
        <v>1</v>
      </c>
      <c r="B6205" s="2">
        <v>2016</v>
      </c>
      <c r="C6205" t="s">
        <v>439</v>
      </c>
      <c r="D6205" t="s">
        <v>169</v>
      </c>
      <c r="E6205" s="2">
        <v>1</v>
      </c>
      <c r="F6205" s="2">
        <v>1</v>
      </c>
      <c r="G6205" t="s">
        <v>328</v>
      </c>
      <c r="H6205" t="s">
        <v>328</v>
      </c>
      <c r="I6205" t="s">
        <v>10</v>
      </c>
      <c r="J6205" t="s">
        <v>124</v>
      </c>
      <c r="K6205" s="2">
        <v>4</v>
      </c>
      <c r="L6205" t="s">
        <v>85</v>
      </c>
      <c r="M6205" t="s">
        <v>125</v>
      </c>
      <c r="N6205" t="s">
        <v>87</v>
      </c>
    </row>
    <row r="6206" spans="1:14" x14ac:dyDescent="0.25">
      <c r="A6206" s="2">
        <v>1</v>
      </c>
      <c r="B6206" s="2">
        <v>2016</v>
      </c>
      <c r="C6206" t="s">
        <v>439</v>
      </c>
      <c r="D6206" t="s">
        <v>169</v>
      </c>
      <c r="E6206" s="2">
        <v>1</v>
      </c>
      <c r="F6206" s="2">
        <v>1</v>
      </c>
      <c r="G6206" t="s">
        <v>328</v>
      </c>
      <c r="H6206" t="s">
        <v>328</v>
      </c>
      <c r="I6206" t="s">
        <v>10</v>
      </c>
      <c r="J6206" t="s">
        <v>127</v>
      </c>
      <c r="K6206" s="2">
        <v>4</v>
      </c>
      <c r="L6206" t="s">
        <v>85</v>
      </c>
      <c r="M6206" t="s">
        <v>128</v>
      </c>
      <c r="N6206" t="s">
        <v>87</v>
      </c>
    </row>
    <row r="6207" spans="1:14" x14ac:dyDescent="0.25">
      <c r="A6207" s="2">
        <v>1</v>
      </c>
      <c r="B6207" s="2">
        <v>2016</v>
      </c>
      <c r="C6207" t="s">
        <v>439</v>
      </c>
      <c r="D6207" t="s">
        <v>169</v>
      </c>
      <c r="E6207" s="2">
        <v>1</v>
      </c>
      <c r="F6207" s="2">
        <v>1</v>
      </c>
      <c r="G6207" t="s">
        <v>328</v>
      </c>
      <c r="H6207" t="s">
        <v>328</v>
      </c>
      <c r="I6207" t="s">
        <v>10</v>
      </c>
      <c r="J6207" t="s">
        <v>129</v>
      </c>
      <c r="K6207" s="2">
        <v>4</v>
      </c>
      <c r="L6207" t="s">
        <v>85</v>
      </c>
      <c r="M6207" t="s">
        <v>130</v>
      </c>
      <c r="N6207" t="s">
        <v>87</v>
      </c>
    </row>
    <row r="6208" spans="1:14" x14ac:dyDescent="0.25">
      <c r="A6208" s="2">
        <v>1</v>
      </c>
      <c r="B6208" s="2">
        <v>2016</v>
      </c>
      <c r="C6208" t="s">
        <v>439</v>
      </c>
      <c r="D6208" t="s">
        <v>169</v>
      </c>
      <c r="E6208" s="2">
        <v>1</v>
      </c>
      <c r="F6208" s="2">
        <v>1</v>
      </c>
      <c r="G6208" t="s">
        <v>328</v>
      </c>
      <c r="H6208" t="s">
        <v>328</v>
      </c>
      <c r="I6208" t="s">
        <v>10</v>
      </c>
      <c r="J6208" t="s">
        <v>131</v>
      </c>
      <c r="K6208" s="2">
        <v>4</v>
      </c>
      <c r="L6208" t="s">
        <v>85</v>
      </c>
      <c r="M6208" t="s">
        <v>132</v>
      </c>
      <c r="N6208" t="s">
        <v>87</v>
      </c>
    </row>
    <row r="6209" spans="1:14" x14ac:dyDescent="0.25">
      <c r="A6209" s="2">
        <v>1</v>
      </c>
      <c r="B6209" s="2">
        <v>2016</v>
      </c>
      <c r="C6209" t="s">
        <v>439</v>
      </c>
      <c r="D6209" t="s">
        <v>169</v>
      </c>
      <c r="E6209" s="2">
        <v>1</v>
      </c>
      <c r="F6209" s="2">
        <v>1</v>
      </c>
      <c r="G6209" t="s">
        <v>328</v>
      </c>
      <c r="H6209" t="s">
        <v>328</v>
      </c>
      <c r="I6209" t="s">
        <v>10</v>
      </c>
      <c r="J6209" t="s">
        <v>133</v>
      </c>
      <c r="K6209" s="2">
        <v>1</v>
      </c>
      <c r="L6209" t="s">
        <v>52</v>
      </c>
      <c r="M6209" t="s">
        <v>134</v>
      </c>
      <c r="N6209" t="s">
        <v>177</v>
      </c>
    </row>
    <row r="6210" spans="1:14" x14ac:dyDescent="0.25">
      <c r="A6210" s="2">
        <v>1</v>
      </c>
      <c r="B6210" s="2">
        <v>2016</v>
      </c>
      <c r="C6210" t="s">
        <v>439</v>
      </c>
      <c r="D6210" t="s">
        <v>169</v>
      </c>
      <c r="E6210" s="2">
        <v>1</v>
      </c>
      <c r="F6210" s="2">
        <v>1</v>
      </c>
      <c r="G6210" t="s">
        <v>328</v>
      </c>
      <c r="H6210" t="s">
        <v>328</v>
      </c>
      <c r="I6210" t="s">
        <v>10</v>
      </c>
      <c r="J6210" t="s">
        <v>135</v>
      </c>
      <c r="K6210" s="2">
        <v>4</v>
      </c>
      <c r="L6210" t="s">
        <v>55</v>
      </c>
      <c r="M6210" t="s">
        <v>136</v>
      </c>
      <c r="N6210" t="s">
        <v>57</v>
      </c>
    </row>
    <row r="6211" spans="1:14" x14ac:dyDescent="0.25">
      <c r="A6211" s="2">
        <v>1</v>
      </c>
      <c r="B6211" s="2">
        <v>2016</v>
      </c>
      <c r="C6211" t="s">
        <v>439</v>
      </c>
      <c r="D6211" t="s">
        <v>169</v>
      </c>
      <c r="E6211" s="2">
        <v>1</v>
      </c>
      <c r="F6211" s="2">
        <v>1</v>
      </c>
      <c r="G6211" t="s">
        <v>328</v>
      </c>
      <c r="H6211" t="s">
        <v>328</v>
      </c>
      <c r="I6211" t="s">
        <v>10</v>
      </c>
      <c r="J6211" t="s">
        <v>137</v>
      </c>
      <c r="K6211" s="2">
        <v>4</v>
      </c>
      <c r="L6211" t="s">
        <v>55</v>
      </c>
      <c r="M6211" t="s">
        <v>138</v>
      </c>
      <c r="N6211" t="s">
        <v>57</v>
      </c>
    </row>
    <row r="6212" spans="1:14" x14ac:dyDescent="0.25">
      <c r="A6212" s="2">
        <v>1</v>
      </c>
      <c r="B6212" s="2">
        <v>2016</v>
      </c>
      <c r="C6212" t="s">
        <v>439</v>
      </c>
      <c r="D6212" t="s">
        <v>169</v>
      </c>
      <c r="E6212" s="2">
        <v>1</v>
      </c>
      <c r="F6212" s="2">
        <v>1</v>
      </c>
      <c r="G6212" t="s">
        <v>328</v>
      </c>
      <c r="H6212" t="s">
        <v>328</v>
      </c>
      <c r="I6212" t="s">
        <v>10</v>
      </c>
      <c r="J6212" t="s">
        <v>139</v>
      </c>
      <c r="K6212" s="2">
        <v>3</v>
      </c>
      <c r="L6212" t="s">
        <v>85</v>
      </c>
      <c r="M6212" t="s">
        <v>140</v>
      </c>
      <c r="N6212" t="s">
        <v>126</v>
      </c>
    </row>
    <row r="6213" spans="1:14" x14ac:dyDescent="0.25">
      <c r="A6213" s="2">
        <v>1</v>
      </c>
      <c r="B6213" s="2">
        <v>2016</v>
      </c>
      <c r="C6213" t="s">
        <v>439</v>
      </c>
      <c r="D6213" t="s">
        <v>169</v>
      </c>
      <c r="E6213" s="2">
        <v>1</v>
      </c>
      <c r="F6213" s="2">
        <v>1</v>
      </c>
      <c r="G6213" t="s">
        <v>328</v>
      </c>
      <c r="H6213" t="s">
        <v>328</v>
      </c>
      <c r="I6213" t="s">
        <v>10</v>
      </c>
      <c r="J6213" t="s">
        <v>141</v>
      </c>
      <c r="K6213" s="2">
        <v>4</v>
      </c>
      <c r="L6213" t="s">
        <v>85</v>
      </c>
      <c r="M6213" t="s">
        <v>142</v>
      </c>
      <c r="N6213" t="s">
        <v>87</v>
      </c>
    </row>
    <row r="6214" spans="1:14" x14ac:dyDescent="0.25">
      <c r="A6214" s="2">
        <v>1</v>
      </c>
      <c r="B6214" s="2">
        <v>2016</v>
      </c>
      <c r="C6214" t="s">
        <v>439</v>
      </c>
      <c r="D6214" t="s">
        <v>169</v>
      </c>
      <c r="E6214" s="2">
        <v>1</v>
      </c>
      <c r="F6214" s="2">
        <v>1</v>
      </c>
      <c r="G6214" t="s">
        <v>328</v>
      </c>
      <c r="H6214" t="s">
        <v>328</v>
      </c>
      <c r="I6214" t="s">
        <v>10</v>
      </c>
      <c r="J6214" t="s">
        <v>143</v>
      </c>
      <c r="K6214" s="2">
        <v>4</v>
      </c>
      <c r="L6214" t="s">
        <v>85</v>
      </c>
      <c r="M6214" t="s">
        <v>144</v>
      </c>
      <c r="N6214" t="s">
        <v>87</v>
      </c>
    </row>
    <row r="6215" spans="1:14" x14ac:dyDescent="0.25">
      <c r="A6215" s="2">
        <v>1</v>
      </c>
      <c r="B6215" s="2">
        <v>2016</v>
      </c>
      <c r="C6215" t="s">
        <v>439</v>
      </c>
      <c r="D6215" t="s">
        <v>169</v>
      </c>
      <c r="E6215" s="2">
        <v>1</v>
      </c>
      <c r="F6215" s="2">
        <v>1</v>
      </c>
      <c r="G6215" t="s">
        <v>328</v>
      </c>
      <c r="H6215" t="s">
        <v>328</v>
      </c>
      <c r="I6215" t="s">
        <v>10</v>
      </c>
      <c r="J6215" t="s">
        <v>145</v>
      </c>
      <c r="K6215" s="2">
        <v>4</v>
      </c>
      <c r="L6215" t="s">
        <v>55</v>
      </c>
      <c r="M6215" t="s">
        <v>146</v>
      </c>
      <c r="N6215" t="s">
        <v>57</v>
      </c>
    </row>
    <row r="6216" spans="1:14" x14ac:dyDescent="0.25">
      <c r="A6216" s="2">
        <v>1</v>
      </c>
      <c r="B6216" s="2">
        <v>2016</v>
      </c>
      <c r="C6216" t="s">
        <v>439</v>
      </c>
      <c r="D6216" t="s">
        <v>169</v>
      </c>
      <c r="E6216" s="2">
        <v>1</v>
      </c>
      <c r="F6216" s="2">
        <v>1</v>
      </c>
      <c r="G6216" t="s">
        <v>328</v>
      </c>
      <c r="H6216" t="s">
        <v>328</v>
      </c>
      <c r="I6216" t="s">
        <v>10</v>
      </c>
      <c r="J6216" t="s">
        <v>147</v>
      </c>
      <c r="K6216" s="2">
        <v>4</v>
      </c>
      <c r="L6216" t="s">
        <v>55</v>
      </c>
      <c r="M6216" t="s">
        <v>148</v>
      </c>
      <c r="N6216" t="s">
        <v>57</v>
      </c>
    </row>
    <row r="6217" spans="1:14" x14ac:dyDescent="0.25">
      <c r="A6217" s="2">
        <v>1</v>
      </c>
      <c r="B6217" s="2">
        <v>2016</v>
      </c>
      <c r="C6217" t="s">
        <v>439</v>
      </c>
      <c r="D6217" t="s">
        <v>169</v>
      </c>
      <c r="E6217" s="2">
        <v>1</v>
      </c>
      <c r="F6217" s="2">
        <v>1</v>
      </c>
      <c r="G6217" t="s">
        <v>328</v>
      </c>
      <c r="H6217" t="s">
        <v>328</v>
      </c>
      <c r="I6217" t="s">
        <v>10</v>
      </c>
      <c r="J6217" t="s">
        <v>149</v>
      </c>
      <c r="K6217" s="2">
        <v>4</v>
      </c>
      <c r="L6217" t="s">
        <v>55</v>
      </c>
      <c r="M6217" t="s">
        <v>150</v>
      </c>
      <c r="N6217" t="s">
        <v>57</v>
      </c>
    </row>
    <row r="6218" spans="1:14" x14ac:dyDescent="0.25">
      <c r="A6218" s="2">
        <v>1</v>
      </c>
      <c r="B6218" s="2">
        <v>2016</v>
      </c>
      <c r="C6218" t="s">
        <v>439</v>
      </c>
      <c r="D6218" t="s">
        <v>169</v>
      </c>
      <c r="E6218" s="2">
        <v>1</v>
      </c>
      <c r="F6218" s="2">
        <v>1</v>
      </c>
      <c r="G6218" t="s">
        <v>328</v>
      </c>
      <c r="H6218" t="s">
        <v>328</v>
      </c>
      <c r="I6218" t="s">
        <v>10</v>
      </c>
      <c r="J6218" t="s">
        <v>151</v>
      </c>
      <c r="K6218" s="2">
        <v>10</v>
      </c>
      <c r="L6218" t="s">
        <v>52</v>
      </c>
      <c r="M6218" t="s">
        <v>152</v>
      </c>
      <c r="N6218" t="s">
        <v>287</v>
      </c>
    </row>
    <row r="6219" spans="1:14" x14ac:dyDescent="0.25">
      <c r="A6219" s="2">
        <v>1</v>
      </c>
      <c r="B6219" s="2">
        <v>2016</v>
      </c>
      <c r="C6219" t="s">
        <v>439</v>
      </c>
      <c r="D6219" t="s">
        <v>169</v>
      </c>
      <c r="E6219" s="2">
        <v>1</v>
      </c>
      <c r="F6219" s="2">
        <v>1</v>
      </c>
      <c r="G6219" t="s">
        <v>328</v>
      </c>
      <c r="H6219" t="s">
        <v>328</v>
      </c>
      <c r="I6219" t="s">
        <v>10</v>
      </c>
      <c r="J6219" t="s">
        <v>153</v>
      </c>
      <c r="K6219" s="2">
        <v>5</v>
      </c>
      <c r="L6219" t="s">
        <v>75</v>
      </c>
      <c r="M6219" t="s">
        <v>154</v>
      </c>
      <c r="N6219" t="s">
        <v>201</v>
      </c>
    </row>
    <row r="6220" spans="1:14" x14ac:dyDescent="0.25">
      <c r="A6220" s="2">
        <v>1</v>
      </c>
      <c r="B6220" s="2">
        <v>2016</v>
      </c>
      <c r="C6220" t="s">
        <v>439</v>
      </c>
      <c r="D6220" t="s">
        <v>169</v>
      </c>
      <c r="E6220" s="2">
        <v>1</v>
      </c>
      <c r="F6220" s="2">
        <v>1</v>
      </c>
      <c r="G6220" t="s">
        <v>328</v>
      </c>
      <c r="H6220" t="s">
        <v>328</v>
      </c>
      <c r="I6220" t="s">
        <v>10</v>
      </c>
      <c r="J6220" t="s">
        <v>156</v>
      </c>
      <c r="K6220" s="2">
        <v>1</v>
      </c>
      <c r="L6220" t="s">
        <v>75</v>
      </c>
      <c r="M6220" t="s">
        <v>157</v>
      </c>
      <c r="N6220" t="s">
        <v>158</v>
      </c>
    </row>
    <row r="6221" spans="1:14" x14ac:dyDescent="0.25">
      <c r="A6221" s="2">
        <v>1</v>
      </c>
      <c r="B6221" s="2">
        <v>2016</v>
      </c>
      <c r="C6221" t="s">
        <v>439</v>
      </c>
      <c r="D6221" t="s">
        <v>169</v>
      </c>
      <c r="E6221" s="2">
        <v>1</v>
      </c>
      <c r="F6221" s="2">
        <v>1</v>
      </c>
      <c r="G6221" t="s">
        <v>328</v>
      </c>
      <c r="H6221" t="s">
        <v>328</v>
      </c>
      <c r="I6221" t="s">
        <v>10</v>
      </c>
      <c r="J6221" t="s">
        <v>159</v>
      </c>
      <c r="K6221" s="3"/>
      <c r="L6221" t="s">
        <v>52</v>
      </c>
      <c r="M6221" t="s">
        <v>160</v>
      </c>
    </row>
    <row r="6222" spans="1:14" x14ac:dyDescent="0.25">
      <c r="A6222" s="2">
        <v>1</v>
      </c>
      <c r="B6222" s="2">
        <v>2016</v>
      </c>
      <c r="C6222" t="s">
        <v>439</v>
      </c>
      <c r="D6222" t="s">
        <v>169</v>
      </c>
      <c r="E6222" s="2">
        <v>1</v>
      </c>
      <c r="F6222" s="2">
        <v>1</v>
      </c>
      <c r="G6222" t="s">
        <v>328</v>
      </c>
      <c r="H6222" t="s">
        <v>328</v>
      </c>
      <c r="I6222" t="s">
        <v>10</v>
      </c>
      <c r="J6222" t="s">
        <v>161</v>
      </c>
      <c r="K6222" s="3"/>
      <c r="L6222" t="s">
        <v>52</v>
      </c>
      <c r="M6222" t="s">
        <v>162</v>
      </c>
    </row>
    <row r="6223" spans="1:14" x14ac:dyDescent="0.25">
      <c r="A6223" s="2">
        <v>1</v>
      </c>
      <c r="B6223" s="2">
        <v>2016</v>
      </c>
      <c r="C6223" t="s">
        <v>439</v>
      </c>
      <c r="D6223" t="s">
        <v>169</v>
      </c>
      <c r="E6223" s="2">
        <v>1</v>
      </c>
      <c r="F6223" s="2">
        <v>1</v>
      </c>
      <c r="G6223" t="s">
        <v>328</v>
      </c>
      <c r="H6223" t="s">
        <v>328</v>
      </c>
      <c r="I6223" t="s">
        <v>10</v>
      </c>
      <c r="J6223" t="s">
        <v>163</v>
      </c>
      <c r="K6223" s="2">
        <v>1</v>
      </c>
      <c r="L6223" t="s">
        <v>52</v>
      </c>
      <c r="M6223" t="s">
        <v>164</v>
      </c>
      <c r="N6223" t="s">
        <v>165</v>
      </c>
    </row>
    <row r="6224" spans="1:14" x14ac:dyDescent="0.25">
      <c r="A6224" s="2">
        <v>1</v>
      </c>
      <c r="B6224" s="2">
        <v>2016</v>
      </c>
      <c r="C6224" t="s">
        <v>439</v>
      </c>
      <c r="D6224" t="s">
        <v>169</v>
      </c>
      <c r="E6224" s="2">
        <v>1</v>
      </c>
      <c r="F6224" s="2">
        <v>1</v>
      </c>
      <c r="G6224" t="s">
        <v>328</v>
      </c>
      <c r="H6224" t="s">
        <v>328</v>
      </c>
      <c r="I6224" t="s">
        <v>10</v>
      </c>
      <c r="J6224" t="s">
        <v>166</v>
      </c>
      <c r="K6224" s="2">
        <v>4</v>
      </c>
      <c r="L6224" t="s">
        <v>55</v>
      </c>
      <c r="M6224" t="s">
        <v>167</v>
      </c>
      <c r="N6224" t="s">
        <v>57</v>
      </c>
    </row>
    <row r="6225" spans="1:14" x14ac:dyDescent="0.25">
      <c r="A6225" s="2">
        <v>1</v>
      </c>
      <c r="B6225" s="2">
        <v>2016</v>
      </c>
      <c r="C6225" t="s">
        <v>440</v>
      </c>
      <c r="D6225" t="s">
        <v>48</v>
      </c>
      <c r="E6225" s="2">
        <v>1</v>
      </c>
      <c r="F6225" s="2">
        <v>1</v>
      </c>
      <c r="G6225" t="s">
        <v>182</v>
      </c>
      <c r="H6225" t="s">
        <v>182</v>
      </c>
      <c r="I6225" t="s">
        <v>21</v>
      </c>
      <c r="J6225" t="s">
        <v>51</v>
      </c>
      <c r="K6225" s="3"/>
      <c r="L6225" t="s">
        <v>52</v>
      </c>
      <c r="M6225" t="s">
        <v>53</v>
      </c>
    </row>
    <row r="6226" spans="1:14" x14ac:dyDescent="0.25">
      <c r="A6226" s="2">
        <v>1</v>
      </c>
      <c r="B6226" s="2">
        <v>2016</v>
      </c>
      <c r="C6226" t="s">
        <v>440</v>
      </c>
      <c r="D6226" t="s">
        <v>48</v>
      </c>
      <c r="E6226" s="2">
        <v>1</v>
      </c>
      <c r="F6226" s="2">
        <v>1</v>
      </c>
      <c r="G6226" t="s">
        <v>182</v>
      </c>
      <c r="H6226" t="s">
        <v>182</v>
      </c>
      <c r="I6226" t="s">
        <v>21</v>
      </c>
      <c r="J6226" t="s">
        <v>54</v>
      </c>
      <c r="K6226" s="2">
        <v>4</v>
      </c>
      <c r="L6226" t="s">
        <v>55</v>
      </c>
      <c r="M6226" t="s">
        <v>56</v>
      </c>
      <c r="N6226" t="s">
        <v>57</v>
      </c>
    </row>
    <row r="6227" spans="1:14" x14ac:dyDescent="0.25">
      <c r="A6227" s="2">
        <v>1</v>
      </c>
      <c r="B6227" s="2">
        <v>2016</v>
      </c>
      <c r="C6227" t="s">
        <v>440</v>
      </c>
      <c r="D6227" t="s">
        <v>48</v>
      </c>
      <c r="E6227" s="2">
        <v>1</v>
      </c>
      <c r="F6227" s="2">
        <v>1</v>
      </c>
      <c r="G6227" t="s">
        <v>182</v>
      </c>
      <c r="H6227" t="s">
        <v>182</v>
      </c>
      <c r="I6227" t="s">
        <v>21</v>
      </c>
      <c r="J6227" t="s">
        <v>58</v>
      </c>
      <c r="K6227" s="2">
        <v>4</v>
      </c>
      <c r="L6227" t="s">
        <v>55</v>
      </c>
      <c r="M6227" t="s">
        <v>59</v>
      </c>
      <c r="N6227" t="s">
        <v>57</v>
      </c>
    </row>
    <row r="6228" spans="1:14" x14ac:dyDescent="0.25">
      <c r="A6228" s="2">
        <v>1</v>
      </c>
      <c r="B6228" s="2">
        <v>2016</v>
      </c>
      <c r="C6228" t="s">
        <v>440</v>
      </c>
      <c r="D6228" t="s">
        <v>48</v>
      </c>
      <c r="E6228" s="2">
        <v>1</v>
      </c>
      <c r="F6228" s="2">
        <v>1</v>
      </c>
      <c r="G6228" t="s">
        <v>182</v>
      </c>
      <c r="H6228" t="s">
        <v>182</v>
      </c>
      <c r="I6228" t="s">
        <v>21</v>
      </c>
      <c r="J6228" t="s">
        <v>60</v>
      </c>
      <c r="K6228" s="2">
        <v>2</v>
      </c>
      <c r="L6228" t="s">
        <v>61</v>
      </c>
      <c r="M6228" t="s">
        <v>62</v>
      </c>
      <c r="N6228" t="s">
        <v>63</v>
      </c>
    </row>
    <row r="6229" spans="1:14" x14ac:dyDescent="0.25">
      <c r="A6229" s="2">
        <v>1</v>
      </c>
      <c r="B6229" s="2">
        <v>2016</v>
      </c>
      <c r="C6229" t="s">
        <v>440</v>
      </c>
      <c r="D6229" t="s">
        <v>48</v>
      </c>
      <c r="E6229" s="2">
        <v>1</v>
      </c>
      <c r="F6229" s="2">
        <v>1</v>
      </c>
      <c r="G6229" t="s">
        <v>182</v>
      </c>
      <c r="H6229" t="s">
        <v>182</v>
      </c>
      <c r="I6229" t="s">
        <v>21</v>
      </c>
      <c r="J6229" t="s">
        <v>64</v>
      </c>
      <c r="K6229" s="2">
        <v>3</v>
      </c>
      <c r="L6229" t="s">
        <v>65</v>
      </c>
      <c r="M6229" t="s">
        <v>66</v>
      </c>
      <c r="N6229" t="s">
        <v>67</v>
      </c>
    </row>
    <row r="6230" spans="1:14" x14ac:dyDescent="0.25">
      <c r="A6230" s="2">
        <v>1</v>
      </c>
      <c r="B6230" s="2">
        <v>2016</v>
      </c>
      <c r="C6230" t="s">
        <v>440</v>
      </c>
      <c r="D6230" t="s">
        <v>48</v>
      </c>
      <c r="E6230" s="2">
        <v>1</v>
      </c>
      <c r="F6230" s="2">
        <v>1</v>
      </c>
      <c r="G6230" t="s">
        <v>182</v>
      </c>
      <c r="H6230" t="s">
        <v>182</v>
      </c>
      <c r="I6230" t="s">
        <v>21</v>
      </c>
      <c r="J6230" t="s">
        <v>68</v>
      </c>
      <c r="K6230" s="2">
        <v>3</v>
      </c>
      <c r="L6230" t="s">
        <v>65</v>
      </c>
      <c r="M6230" t="s">
        <v>69</v>
      </c>
      <c r="N6230" t="s">
        <v>67</v>
      </c>
    </row>
    <row r="6231" spans="1:14" x14ac:dyDescent="0.25">
      <c r="A6231" s="2">
        <v>1</v>
      </c>
      <c r="B6231" s="2">
        <v>2016</v>
      </c>
      <c r="C6231" t="s">
        <v>440</v>
      </c>
      <c r="D6231" t="s">
        <v>48</v>
      </c>
      <c r="E6231" s="2">
        <v>1</v>
      </c>
      <c r="F6231" s="2">
        <v>1</v>
      </c>
      <c r="G6231" t="s">
        <v>182</v>
      </c>
      <c r="H6231" t="s">
        <v>182</v>
      </c>
      <c r="I6231" t="s">
        <v>21</v>
      </c>
      <c r="J6231" t="s">
        <v>70</v>
      </c>
      <c r="K6231" s="2">
        <v>2</v>
      </c>
      <c r="L6231" t="s">
        <v>65</v>
      </c>
      <c r="M6231" t="s">
        <v>71</v>
      </c>
      <c r="N6231" t="s">
        <v>186</v>
      </c>
    </row>
    <row r="6232" spans="1:14" x14ac:dyDescent="0.25">
      <c r="A6232" s="2">
        <v>1</v>
      </c>
      <c r="B6232" s="2">
        <v>2016</v>
      </c>
      <c r="C6232" t="s">
        <v>440</v>
      </c>
      <c r="D6232" t="s">
        <v>48</v>
      </c>
      <c r="E6232" s="2">
        <v>1</v>
      </c>
      <c r="F6232" s="2">
        <v>1</v>
      </c>
      <c r="G6232" t="s">
        <v>182</v>
      </c>
      <c r="H6232" t="s">
        <v>182</v>
      </c>
      <c r="I6232" t="s">
        <v>21</v>
      </c>
      <c r="J6232" t="s">
        <v>72</v>
      </c>
      <c r="K6232" s="3"/>
      <c r="L6232" t="s">
        <v>52</v>
      </c>
      <c r="M6232" t="s">
        <v>73</v>
      </c>
    </row>
    <row r="6233" spans="1:14" x14ac:dyDescent="0.25">
      <c r="A6233" s="2">
        <v>1</v>
      </c>
      <c r="B6233" s="2">
        <v>2016</v>
      </c>
      <c r="C6233" t="s">
        <v>440</v>
      </c>
      <c r="D6233" t="s">
        <v>48</v>
      </c>
      <c r="E6233" s="2">
        <v>1</v>
      </c>
      <c r="F6233" s="2">
        <v>1</v>
      </c>
      <c r="G6233" t="s">
        <v>182</v>
      </c>
      <c r="H6233" t="s">
        <v>182</v>
      </c>
      <c r="I6233" t="s">
        <v>21</v>
      </c>
      <c r="J6233" t="s">
        <v>74</v>
      </c>
      <c r="K6233" s="2">
        <v>1</v>
      </c>
      <c r="L6233" t="s">
        <v>75</v>
      </c>
      <c r="M6233" t="s">
        <v>76</v>
      </c>
      <c r="N6233" t="s">
        <v>77</v>
      </c>
    </row>
    <row r="6234" spans="1:14" x14ac:dyDescent="0.25">
      <c r="A6234" s="2">
        <v>1</v>
      </c>
      <c r="B6234" s="2">
        <v>2016</v>
      </c>
      <c r="C6234" t="s">
        <v>440</v>
      </c>
      <c r="D6234" t="s">
        <v>48</v>
      </c>
      <c r="E6234" s="2">
        <v>1</v>
      </c>
      <c r="F6234" s="2">
        <v>1</v>
      </c>
      <c r="G6234" t="s">
        <v>182</v>
      </c>
      <c r="H6234" t="s">
        <v>182</v>
      </c>
      <c r="I6234" t="s">
        <v>21</v>
      </c>
      <c r="J6234" t="s">
        <v>78</v>
      </c>
      <c r="K6234" s="2">
        <v>3</v>
      </c>
      <c r="L6234" t="s">
        <v>75</v>
      </c>
      <c r="M6234" t="s">
        <v>79</v>
      </c>
      <c r="N6234" t="s">
        <v>231</v>
      </c>
    </row>
    <row r="6235" spans="1:14" x14ac:dyDescent="0.25">
      <c r="A6235" s="2">
        <v>1</v>
      </c>
      <c r="B6235" s="2">
        <v>2016</v>
      </c>
      <c r="C6235" t="s">
        <v>440</v>
      </c>
      <c r="D6235" t="s">
        <v>48</v>
      </c>
      <c r="E6235" s="2">
        <v>1</v>
      </c>
      <c r="F6235" s="2">
        <v>1</v>
      </c>
      <c r="G6235" t="s">
        <v>182</v>
      </c>
      <c r="H6235" t="s">
        <v>182</v>
      </c>
      <c r="I6235" t="s">
        <v>21</v>
      </c>
      <c r="J6235" t="s">
        <v>81</v>
      </c>
      <c r="K6235" s="2">
        <v>1</v>
      </c>
      <c r="L6235" t="s">
        <v>75</v>
      </c>
      <c r="M6235" t="s">
        <v>82</v>
      </c>
      <c r="N6235" t="s">
        <v>83</v>
      </c>
    </row>
    <row r="6236" spans="1:14" x14ac:dyDescent="0.25">
      <c r="A6236" s="2">
        <v>1</v>
      </c>
      <c r="B6236" s="2">
        <v>2016</v>
      </c>
      <c r="C6236" t="s">
        <v>440</v>
      </c>
      <c r="D6236" t="s">
        <v>48</v>
      </c>
      <c r="E6236" s="2">
        <v>1</v>
      </c>
      <c r="F6236" s="2">
        <v>1</v>
      </c>
      <c r="G6236" t="s">
        <v>182</v>
      </c>
      <c r="H6236" t="s">
        <v>182</v>
      </c>
      <c r="I6236" t="s">
        <v>21</v>
      </c>
      <c r="J6236" t="s">
        <v>84</v>
      </c>
      <c r="K6236" s="2">
        <v>4</v>
      </c>
      <c r="L6236" t="s">
        <v>85</v>
      </c>
      <c r="M6236" t="s">
        <v>86</v>
      </c>
      <c r="N6236" t="s">
        <v>87</v>
      </c>
    </row>
    <row r="6237" spans="1:14" x14ac:dyDescent="0.25">
      <c r="A6237" s="2">
        <v>1</v>
      </c>
      <c r="B6237" s="2">
        <v>2016</v>
      </c>
      <c r="C6237" t="s">
        <v>440</v>
      </c>
      <c r="D6237" t="s">
        <v>48</v>
      </c>
      <c r="E6237" s="2">
        <v>1</v>
      </c>
      <c r="F6237" s="2">
        <v>1</v>
      </c>
      <c r="G6237" t="s">
        <v>182</v>
      </c>
      <c r="H6237" t="s">
        <v>182</v>
      </c>
      <c r="I6237" t="s">
        <v>21</v>
      </c>
      <c r="J6237" t="s">
        <v>88</v>
      </c>
      <c r="K6237" s="2">
        <v>4</v>
      </c>
      <c r="L6237" t="s">
        <v>85</v>
      </c>
      <c r="M6237" t="s">
        <v>89</v>
      </c>
      <c r="N6237" t="s">
        <v>87</v>
      </c>
    </row>
    <row r="6238" spans="1:14" x14ac:dyDescent="0.25">
      <c r="A6238" s="2">
        <v>1</v>
      </c>
      <c r="B6238" s="2">
        <v>2016</v>
      </c>
      <c r="C6238" t="s">
        <v>440</v>
      </c>
      <c r="D6238" t="s">
        <v>48</v>
      </c>
      <c r="E6238" s="2">
        <v>1</v>
      </c>
      <c r="F6238" s="2">
        <v>1</v>
      </c>
      <c r="G6238" t="s">
        <v>182</v>
      </c>
      <c r="H6238" t="s">
        <v>182</v>
      </c>
      <c r="I6238" t="s">
        <v>21</v>
      </c>
      <c r="J6238" t="s">
        <v>90</v>
      </c>
      <c r="K6238" s="2">
        <v>4</v>
      </c>
      <c r="L6238" t="s">
        <v>75</v>
      </c>
      <c r="M6238" t="s">
        <v>91</v>
      </c>
      <c r="N6238" t="s">
        <v>92</v>
      </c>
    </row>
    <row r="6239" spans="1:14" x14ac:dyDescent="0.25">
      <c r="A6239" s="2">
        <v>1</v>
      </c>
      <c r="B6239" s="2">
        <v>2016</v>
      </c>
      <c r="C6239" t="s">
        <v>440</v>
      </c>
      <c r="D6239" t="s">
        <v>48</v>
      </c>
      <c r="E6239" s="2">
        <v>1</v>
      </c>
      <c r="F6239" s="2">
        <v>1</v>
      </c>
      <c r="G6239" t="s">
        <v>182</v>
      </c>
      <c r="H6239" t="s">
        <v>182</v>
      </c>
      <c r="I6239" t="s">
        <v>21</v>
      </c>
      <c r="J6239" t="s">
        <v>93</v>
      </c>
      <c r="K6239" s="2">
        <v>2</v>
      </c>
      <c r="L6239" t="s">
        <v>75</v>
      </c>
      <c r="M6239" t="s">
        <v>94</v>
      </c>
      <c r="N6239" t="s">
        <v>176</v>
      </c>
    </row>
    <row r="6240" spans="1:14" x14ac:dyDescent="0.25">
      <c r="A6240" s="2">
        <v>1</v>
      </c>
      <c r="B6240" s="2">
        <v>2016</v>
      </c>
      <c r="C6240" t="s">
        <v>440</v>
      </c>
      <c r="D6240" t="s">
        <v>48</v>
      </c>
      <c r="E6240" s="2">
        <v>1</v>
      </c>
      <c r="F6240" s="2">
        <v>1</v>
      </c>
      <c r="G6240" t="s">
        <v>182</v>
      </c>
      <c r="H6240" t="s">
        <v>182</v>
      </c>
      <c r="I6240" t="s">
        <v>21</v>
      </c>
      <c r="J6240" t="s">
        <v>96</v>
      </c>
      <c r="K6240" s="2">
        <v>4</v>
      </c>
      <c r="L6240" t="s">
        <v>75</v>
      </c>
      <c r="M6240" t="s">
        <v>97</v>
      </c>
      <c r="N6240" t="s">
        <v>92</v>
      </c>
    </row>
    <row r="6241" spans="1:14" x14ac:dyDescent="0.25">
      <c r="A6241" s="2">
        <v>1</v>
      </c>
      <c r="B6241" s="2">
        <v>2016</v>
      </c>
      <c r="C6241" t="s">
        <v>440</v>
      </c>
      <c r="D6241" t="s">
        <v>48</v>
      </c>
      <c r="E6241" s="2">
        <v>1</v>
      </c>
      <c r="F6241" s="2">
        <v>1</v>
      </c>
      <c r="G6241" t="s">
        <v>182</v>
      </c>
      <c r="H6241" t="s">
        <v>182</v>
      </c>
      <c r="I6241" t="s">
        <v>21</v>
      </c>
      <c r="J6241" t="s">
        <v>98</v>
      </c>
      <c r="K6241" s="2">
        <v>4</v>
      </c>
      <c r="L6241" t="s">
        <v>85</v>
      </c>
      <c r="M6241" t="s">
        <v>99</v>
      </c>
      <c r="N6241" t="s">
        <v>87</v>
      </c>
    </row>
    <row r="6242" spans="1:14" x14ac:dyDescent="0.25">
      <c r="A6242" s="2">
        <v>1</v>
      </c>
      <c r="B6242" s="2">
        <v>2016</v>
      </c>
      <c r="C6242" t="s">
        <v>440</v>
      </c>
      <c r="D6242" t="s">
        <v>48</v>
      </c>
      <c r="E6242" s="2">
        <v>1</v>
      </c>
      <c r="F6242" s="2">
        <v>1</v>
      </c>
      <c r="G6242" t="s">
        <v>182</v>
      </c>
      <c r="H6242" t="s">
        <v>182</v>
      </c>
      <c r="I6242" t="s">
        <v>21</v>
      </c>
      <c r="J6242" t="s">
        <v>100</v>
      </c>
      <c r="K6242" s="3"/>
      <c r="L6242" t="s">
        <v>61</v>
      </c>
      <c r="M6242" t="s">
        <v>101</v>
      </c>
    </row>
    <row r="6243" spans="1:14" x14ac:dyDescent="0.25">
      <c r="A6243" s="2">
        <v>1</v>
      </c>
      <c r="B6243" s="2">
        <v>2016</v>
      </c>
      <c r="C6243" t="s">
        <v>440</v>
      </c>
      <c r="D6243" t="s">
        <v>48</v>
      </c>
      <c r="E6243" s="2">
        <v>1</v>
      </c>
      <c r="F6243" s="2">
        <v>1</v>
      </c>
      <c r="G6243" t="s">
        <v>182</v>
      </c>
      <c r="H6243" t="s">
        <v>182</v>
      </c>
      <c r="I6243" t="s">
        <v>21</v>
      </c>
      <c r="J6243" t="s">
        <v>102</v>
      </c>
      <c r="K6243" s="3"/>
      <c r="L6243" t="s">
        <v>61</v>
      </c>
      <c r="M6243" t="s">
        <v>103</v>
      </c>
    </row>
    <row r="6244" spans="1:14" x14ac:dyDescent="0.25">
      <c r="A6244" s="2">
        <v>1</v>
      </c>
      <c r="B6244" s="2">
        <v>2016</v>
      </c>
      <c r="C6244" t="s">
        <v>440</v>
      </c>
      <c r="D6244" t="s">
        <v>48</v>
      </c>
      <c r="E6244" s="2">
        <v>1</v>
      </c>
      <c r="F6244" s="2">
        <v>1</v>
      </c>
      <c r="G6244" t="s">
        <v>182</v>
      </c>
      <c r="H6244" t="s">
        <v>182</v>
      </c>
      <c r="I6244" t="s">
        <v>21</v>
      </c>
      <c r="J6244" t="s">
        <v>104</v>
      </c>
      <c r="K6244" s="3"/>
      <c r="L6244" t="s">
        <v>61</v>
      </c>
      <c r="M6244" t="s">
        <v>105</v>
      </c>
    </row>
    <row r="6245" spans="1:14" x14ac:dyDescent="0.25">
      <c r="A6245" s="2">
        <v>1</v>
      </c>
      <c r="B6245" s="2">
        <v>2016</v>
      </c>
      <c r="C6245" t="s">
        <v>440</v>
      </c>
      <c r="D6245" t="s">
        <v>48</v>
      </c>
      <c r="E6245" s="2">
        <v>1</v>
      </c>
      <c r="F6245" s="2">
        <v>1</v>
      </c>
      <c r="G6245" t="s">
        <v>182</v>
      </c>
      <c r="H6245" t="s">
        <v>182</v>
      </c>
      <c r="I6245" t="s">
        <v>21</v>
      </c>
      <c r="J6245" t="s">
        <v>106</v>
      </c>
      <c r="K6245" s="3"/>
      <c r="L6245" t="s">
        <v>61</v>
      </c>
      <c r="M6245" t="s">
        <v>107</v>
      </c>
    </row>
    <row r="6246" spans="1:14" x14ac:dyDescent="0.25">
      <c r="A6246" s="2">
        <v>1</v>
      </c>
      <c r="B6246" s="2">
        <v>2016</v>
      </c>
      <c r="C6246" t="s">
        <v>440</v>
      </c>
      <c r="D6246" t="s">
        <v>48</v>
      </c>
      <c r="E6246" s="2">
        <v>1</v>
      </c>
      <c r="F6246" s="2">
        <v>1</v>
      </c>
      <c r="G6246" t="s">
        <v>182</v>
      </c>
      <c r="H6246" t="s">
        <v>182</v>
      </c>
      <c r="I6246" t="s">
        <v>21</v>
      </c>
      <c r="J6246" t="s">
        <v>108</v>
      </c>
      <c r="K6246" s="3"/>
      <c r="L6246" t="s">
        <v>61</v>
      </c>
      <c r="M6246" t="s">
        <v>109</v>
      </c>
    </row>
    <row r="6247" spans="1:14" x14ac:dyDescent="0.25">
      <c r="A6247" s="2">
        <v>1</v>
      </c>
      <c r="B6247" s="2">
        <v>2016</v>
      </c>
      <c r="C6247" t="s">
        <v>440</v>
      </c>
      <c r="D6247" t="s">
        <v>48</v>
      </c>
      <c r="E6247" s="2">
        <v>1</v>
      </c>
      <c r="F6247" s="2">
        <v>1</v>
      </c>
      <c r="G6247" t="s">
        <v>182</v>
      </c>
      <c r="H6247" t="s">
        <v>182</v>
      </c>
      <c r="I6247" t="s">
        <v>21</v>
      </c>
      <c r="J6247" t="s">
        <v>110</v>
      </c>
      <c r="K6247" s="3"/>
      <c r="L6247" t="s">
        <v>61</v>
      </c>
      <c r="M6247" t="s">
        <v>111</v>
      </c>
    </row>
    <row r="6248" spans="1:14" x14ac:dyDescent="0.25">
      <c r="A6248" s="2">
        <v>1</v>
      </c>
      <c r="B6248" s="2">
        <v>2016</v>
      </c>
      <c r="C6248" t="s">
        <v>440</v>
      </c>
      <c r="D6248" t="s">
        <v>48</v>
      </c>
      <c r="E6248" s="2">
        <v>1</v>
      </c>
      <c r="F6248" s="2">
        <v>1</v>
      </c>
      <c r="G6248" t="s">
        <v>182</v>
      </c>
      <c r="H6248" t="s">
        <v>182</v>
      </c>
      <c r="I6248" t="s">
        <v>21</v>
      </c>
      <c r="J6248" t="s">
        <v>112</v>
      </c>
      <c r="K6248" s="3"/>
      <c r="L6248" t="s">
        <v>61</v>
      </c>
      <c r="M6248" t="s">
        <v>113</v>
      </c>
    </row>
    <row r="6249" spans="1:14" x14ac:dyDescent="0.25">
      <c r="A6249" s="2">
        <v>1</v>
      </c>
      <c r="B6249" s="2">
        <v>2016</v>
      </c>
      <c r="C6249" t="s">
        <v>440</v>
      </c>
      <c r="D6249" t="s">
        <v>48</v>
      </c>
      <c r="E6249" s="2">
        <v>1</v>
      </c>
      <c r="F6249" s="2">
        <v>1</v>
      </c>
      <c r="G6249" t="s">
        <v>182</v>
      </c>
      <c r="H6249" t="s">
        <v>182</v>
      </c>
      <c r="I6249" t="s">
        <v>21</v>
      </c>
      <c r="J6249" t="s">
        <v>114</v>
      </c>
      <c r="K6249" s="3"/>
      <c r="L6249" t="s">
        <v>61</v>
      </c>
      <c r="M6249" t="s">
        <v>115</v>
      </c>
    </row>
    <row r="6250" spans="1:14" x14ac:dyDescent="0.25">
      <c r="A6250" s="2">
        <v>1</v>
      </c>
      <c r="B6250" s="2">
        <v>2016</v>
      </c>
      <c r="C6250" t="s">
        <v>440</v>
      </c>
      <c r="D6250" t="s">
        <v>48</v>
      </c>
      <c r="E6250" s="2">
        <v>1</v>
      </c>
      <c r="F6250" s="2">
        <v>1</v>
      </c>
      <c r="G6250" t="s">
        <v>182</v>
      </c>
      <c r="H6250" t="s">
        <v>182</v>
      </c>
      <c r="I6250" t="s">
        <v>21</v>
      </c>
      <c r="J6250" t="s">
        <v>116</v>
      </c>
      <c r="K6250" s="2">
        <v>2</v>
      </c>
      <c r="L6250" t="s">
        <v>65</v>
      </c>
      <c r="M6250" t="s">
        <v>117</v>
      </c>
      <c r="N6250" t="s">
        <v>186</v>
      </c>
    </row>
    <row r="6251" spans="1:14" x14ac:dyDescent="0.25">
      <c r="A6251" s="2">
        <v>1</v>
      </c>
      <c r="B6251" s="2">
        <v>2016</v>
      </c>
      <c r="C6251" t="s">
        <v>440</v>
      </c>
      <c r="D6251" t="s">
        <v>48</v>
      </c>
      <c r="E6251" s="2">
        <v>1</v>
      </c>
      <c r="F6251" s="2">
        <v>1</v>
      </c>
      <c r="G6251" t="s">
        <v>182</v>
      </c>
      <c r="H6251" t="s">
        <v>182</v>
      </c>
      <c r="I6251" t="s">
        <v>21</v>
      </c>
      <c r="J6251" t="s">
        <v>118</v>
      </c>
      <c r="K6251" s="2">
        <v>3</v>
      </c>
      <c r="L6251" t="s">
        <v>55</v>
      </c>
      <c r="M6251" t="s">
        <v>119</v>
      </c>
      <c r="N6251" t="s">
        <v>178</v>
      </c>
    </row>
    <row r="6252" spans="1:14" x14ac:dyDescent="0.25">
      <c r="A6252" s="2">
        <v>1</v>
      </c>
      <c r="B6252" s="2">
        <v>2016</v>
      </c>
      <c r="C6252" t="s">
        <v>440</v>
      </c>
      <c r="D6252" t="s">
        <v>48</v>
      </c>
      <c r="E6252" s="2">
        <v>1</v>
      </c>
      <c r="F6252" s="2">
        <v>1</v>
      </c>
      <c r="G6252" t="s">
        <v>182</v>
      </c>
      <c r="H6252" t="s">
        <v>182</v>
      </c>
      <c r="I6252" t="s">
        <v>21</v>
      </c>
      <c r="J6252" t="s">
        <v>120</v>
      </c>
      <c r="K6252" s="2">
        <v>3</v>
      </c>
      <c r="L6252" t="s">
        <v>65</v>
      </c>
      <c r="M6252" t="s">
        <v>121</v>
      </c>
      <c r="N6252" t="s">
        <v>67</v>
      </c>
    </row>
    <row r="6253" spans="1:14" x14ac:dyDescent="0.25">
      <c r="A6253" s="2">
        <v>1</v>
      </c>
      <c r="B6253" s="2">
        <v>2016</v>
      </c>
      <c r="C6253" t="s">
        <v>440</v>
      </c>
      <c r="D6253" t="s">
        <v>48</v>
      </c>
      <c r="E6253" s="2">
        <v>1</v>
      </c>
      <c r="F6253" s="2">
        <v>1</v>
      </c>
      <c r="G6253" t="s">
        <v>182</v>
      </c>
      <c r="H6253" t="s">
        <v>182</v>
      </c>
      <c r="I6253" t="s">
        <v>21</v>
      </c>
      <c r="J6253" t="s">
        <v>122</v>
      </c>
      <c r="K6253" s="2">
        <v>4</v>
      </c>
      <c r="L6253" t="s">
        <v>85</v>
      </c>
      <c r="M6253" t="s">
        <v>123</v>
      </c>
      <c r="N6253" t="s">
        <v>87</v>
      </c>
    </row>
    <row r="6254" spans="1:14" x14ac:dyDescent="0.25">
      <c r="A6254" s="2">
        <v>1</v>
      </c>
      <c r="B6254" s="2">
        <v>2016</v>
      </c>
      <c r="C6254" t="s">
        <v>440</v>
      </c>
      <c r="D6254" t="s">
        <v>48</v>
      </c>
      <c r="E6254" s="2">
        <v>1</v>
      </c>
      <c r="F6254" s="2">
        <v>1</v>
      </c>
      <c r="G6254" t="s">
        <v>182</v>
      </c>
      <c r="H6254" t="s">
        <v>182</v>
      </c>
      <c r="I6254" t="s">
        <v>21</v>
      </c>
      <c r="J6254" t="s">
        <v>124</v>
      </c>
      <c r="K6254" s="2">
        <v>4</v>
      </c>
      <c r="L6254" t="s">
        <v>85</v>
      </c>
      <c r="M6254" t="s">
        <v>125</v>
      </c>
      <c r="N6254" t="s">
        <v>87</v>
      </c>
    </row>
    <row r="6255" spans="1:14" x14ac:dyDescent="0.25">
      <c r="A6255" s="2">
        <v>1</v>
      </c>
      <c r="B6255" s="2">
        <v>2016</v>
      </c>
      <c r="C6255" t="s">
        <v>440</v>
      </c>
      <c r="D6255" t="s">
        <v>48</v>
      </c>
      <c r="E6255" s="2">
        <v>1</v>
      </c>
      <c r="F6255" s="2">
        <v>1</v>
      </c>
      <c r="G6255" t="s">
        <v>182</v>
      </c>
      <c r="H6255" t="s">
        <v>182</v>
      </c>
      <c r="I6255" t="s">
        <v>21</v>
      </c>
      <c r="J6255" t="s">
        <v>127</v>
      </c>
      <c r="K6255" s="2">
        <v>4</v>
      </c>
      <c r="L6255" t="s">
        <v>85</v>
      </c>
      <c r="M6255" t="s">
        <v>128</v>
      </c>
      <c r="N6255" t="s">
        <v>87</v>
      </c>
    </row>
    <row r="6256" spans="1:14" x14ac:dyDescent="0.25">
      <c r="A6256" s="2">
        <v>1</v>
      </c>
      <c r="B6256" s="2">
        <v>2016</v>
      </c>
      <c r="C6256" t="s">
        <v>440</v>
      </c>
      <c r="D6256" t="s">
        <v>48</v>
      </c>
      <c r="E6256" s="2">
        <v>1</v>
      </c>
      <c r="F6256" s="2">
        <v>1</v>
      </c>
      <c r="G6256" t="s">
        <v>182</v>
      </c>
      <c r="H6256" t="s">
        <v>182</v>
      </c>
      <c r="I6256" t="s">
        <v>21</v>
      </c>
      <c r="J6256" t="s">
        <v>129</v>
      </c>
      <c r="K6256" s="2">
        <v>4</v>
      </c>
      <c r="L6256" t="s">
        <v>85</v>
      </c>
      <c r="M6256" t="s">
        <v>130</v>
      </c>
      <c r="N6256" t="s">
        <v>87</v>
      </c>
    </row>
    <row r="6257" spans="1:14" x14ac:dyDescent="0.25">
      <c r="A6257" s="2">
        <v>1</v>
      </c>
      <c r="B6257" s="2">
        <v>2016</v>
      </c>
      <c r="C6257" t="s">
        <v>440</v>
      </c>
      <c r="D6257" t="s">
        <v>48</v>
      </c>
      <c r="E6257" s="2">
        <v>1</v>
      </c>
      <c r="F6257" s="2">
        <v>1</v>
      </c>
      <c r="G6257" t="s">
        <v>182</v>
      </c>
      <c r="H6257" t="s">
        <v>182</v>
      </c>
      <c r="I6257" t="s">
        <v>21</v>
      </c>
      <c r="J6257" t="s">
        <v>131</v>
      </c>
      <c r="K6257" s="2">
        <v>4</v>
      </c>
      <c r="L6257" t="s">
        <v>85</v>
      </c>
      <c r="M6257" t="s">
        <v>132</v>
      </c>
      <c r="N6257" t="s">
        <v>87</v>
      </c>
    </row>
    <row r="6258" spans="1:14" x14ac:dyDescent="0.25">
      <c r="A6258" s="2">
        <v>1</v>
      </c>
      <c r="B6258" s="2">
        <v>2016</v>
      </c>
      <c r="C6258" t="s">
        <v>440</v>
      </c>
      <c r="D6258" t="s">
        <v>48</v>
      </c>
      <c r="E6258" s="2">
        <v>1</v>
      </c>
      <c r="F6258" s="2">
        <v>1</v>
      </c>
      <c r="G6258" t="s">
        <v>182</v>
      </c>
      <c r="H6258" t="s">
        <v>182</v>
      </c>
      <c r="I6258" t="s">
        <v>21</v>
      </c>
      <c r="J6258" t="s">
        <v>133</v>
      </c>
      <c r="K6258" s="2">
        <v>2</v>
      </c>
      <c r="L6258" t="s">
        <v>52</v>
      </c>
      <c r="M6258" t="s">
        <v>134</v>
      </c>
      <c r="N6258" t="s">
        <v>63</v>
      </c>
    </row>
    <row r="6259" spans="1:14" x14ac:dyDescent="0.25">
      <c r="A6259" s="2">
        <v>1</v>
      </c>
      <c r="B6259" s="2">
        <v>2016</v>
      </c>
      <c r="C6259" t="s">
        <v>440</v>
      </c>
      <c r="D6259" t="s">
        <v>48</v>
      </c>
      <c r="E6259" s="2">
        <v>1</v>
      </c>
      <c r="F6259" s="2">
        <v>1</v>
      </c>
      <c r="G6259" t="s">
        <v>182</v>
      </c>
      <c r="H6259" t="s">
        <v>182</v>
      </c>
      <c r="I6259" t="s">
        <v>21</v>
      </c>
      <c r="J6259" t="s">
        <v>135</v>
      </c>
      <c r="K6259" s="2">
        <v>3</v>
      </c>
      <c r="L6259" t="s">
        <v>55</v>
      </c>
      <c r="M6259" t="s">
        <v>136</v>
      </c>
      <c r="N6259" t="s">
        <v>178</v>
      </c>
    </row>
    <row r="6260" spans="1:14" x14ac:dyDescent="0.25">
      <c r="A6260" s="2">
        <v>1</v>
      </c>
      <c r="B6260" s="2">
        <v>2016</v>
      </c>
      <c r="C6260" t="s">
        <v>440</v>
      </c>
      <c r="D6260" t="s">
        <v>48</v>
      </c>
      <c r="E6260" s="2">
        <v>1</v>
      </c>
      <c r="F6260" s="2">
        <v>1</v>
      </c>
      <c r="G6260" t="s">
        <v>182</v>
      </c>
      <c r="H6260" t="s">
        <v>182</v>
      </c>
      <c r="I6260" t="s">
        <v>21</v>
      </c>
      <c r="J6260" t="s">
        <v>137</v>
      </c>
      <c r="K6260" s="2">
        <v>4</v>
      </c>
      <c r="L6260" t="s">
        <v>55</v>
      </c>
      <c r="M6260" t="s">
        <v>138</v>
      </c>
      <c r="N6260" t="s">
        <v>57</v>
      </c>
    </row>
    <row r="6261" spans="1:14" x14ac:dyDescent="0.25">
      <c r="A6261" s="2">
        <v>1</v>
      </c>
      <c r="B6261" s="2">
        <v>2016</v>
      </c>
      <c r="C6261" t="s">
        <v>440</v>
      </c>
      <c r="D6261" t="s">
        <v>48</v>
      </c>
      <c r="E6261" s="2">
        <v>1</v>
      </c>
      <c r="F6261" s="2">
        <v>1</v>
      </c>
      <c r="G6261" t="s">
        <v>182</v>
      </c>
      <c r="H6261" t="s">
        <v>182</v>
      </c>
      <c r="I6261" t="s">
        <v>21</v>
      </c>
      <c r="J6261" t="s">
        <v>139</v>
      </c>
      <c r="K6261" s="2">
        <v>4</v>
      </c>
      <c r="L6261" t="s">
        <v>85</v>
      </c>
      <c r="M6261" t="s">
        <v>140</v>
      </c>
      <c r="N6261" t="s">
        <v>87</v>
      </c>
    </row>
    <row r="6262" spans="1:14" x14ac:dyDescent="0.25">
      <c r="A6262" s="2">
        <v>1</v>
      </c>
      <c r="B6262" s="2">
        <v>2016</v>
      </c>
      <c r="C6262" t="s">
        <v>440</v>
      </c>
      <c r="D6262" t="s">
        <v>48</v>
      </c>
      <c r="E6262" s="2">
        <v>1</v>
      </c>
      <c r="F6262" s="2">
        <v>1</v>
      </c>
      <c r="G6262" t="s">
        <v>182</v>
      </c>
      <c r="H6262" t="s">
        <v>182</v>
      </c>
      <c r="I6262" t="s">
        <v>21</v>
      </c>
      <c r="J6262" t="s">
        <v>141</v>
      </c>
      <c r="K6262" s="2">
        <v>4</v>
      </c>
      <c r="L6262" t="s">
        <v>85</v>
      </c>
      <c r="M6262" t="s">
        <v>142</v>
      </c>
      <c r="N6262" t="s">
        <v>87</v>
      </c>
    </row>
    <row r="6263" spans="1:14" x14ac:dyDescent="0.25">
      <c r="A6263" s="2">
        <v>1</v>
      </c>
      <c r="B6263" s="2">
        <v>2016</v>
      </c>
      <c r="C6263" t="s">
        <v>440</v>
      </c>
      <c r="D6263" t="s">
        <v>48</v>
      </c>
      <c r="E6263" s="2">
        <v>1</v>
      </c>
      <c r="F6263" s="2">
        <v>1</v>
      </c>
      <c r="G6263" t="s">
        <v>182</v>
      </c>
      <c r="H6263" t="s">
        <v>182</v>
      </c>
      <c r="I6263" t="s">
        <v>21</v>
      </c>
      <c r="J6263" t="s">
        <v>143</v>
      </c>
      <c r="K6263" s="2">
        <v>4</v>
      </c>
      <c r="L6263" t="s">
        <v>85</v>
      </c>
      <c r="M6263" t="s">
        <v>144</v>
      </c>
      <c r="N6263" t="s">
        <v>87</v>
      </c>
    </row>
    <row r="6264" spans="1:14" x14ac:dyDescent="0.25">
      <c r="A6264" s="2">
        <v>1</v>
      </c>
      <c r="B6264" s="2">
        <v>2016</v>
      </c>
      <c r="C6264" t="s">
        <v>440</v>
      </c>
      <c r="D6264" t="s">
        <v>48</v>
      </c>
      <c r="E6264" s="2">
        <v>1</v>
      </c>
      <c r="F6264" s="2">
        <v>1</v>
      </c>
      <c r="G6264" t="s">
        <v>182</v>
      </c>
      <c r="H6264" t="s">
        <v>182</v>
      </c>
      <c r="I6264" t="s">
        <v>21</v>
      </c>
      <c r="J6264" t="s">
        <v>145</v>
      </c>
      <c r="K6264" s="2">
        <v>4</v>
      </c>
      <c r="L6264" t="s">
        <v>55</v>
      </c>
      <c r="M6264" t="s">
        <v>146</v>
      </c>
      <c r="N6264" t="s">
        <v>57</v>
      </c>
    </row>
    <row r="6265" spans="1:14" x14ac:dyDescent="0.25">
      <c r="A6265" s="2">
        <v>1</v>
      </c>
      <c r="B6265" s="2">
        <v>2016</v>
      </c>
      <c r="C6265" t="s">
        <v>440</v>
      </c>
      <c r="D6265" t="s">
        <v>48</v>
      </c>
      <c r="E6265" s="2">
        <v>1</v>
      </c>
      <c r="F6265" s="2">
        <v>1</v>
      </c>
      <c r="G6265" t="s">
        <v>182</v>
      </c>
      <c r="H6265" t="s">
        <v>182</v>
      </c>
      <c r="I6265" t="s">
        <v>21</v>
      </c>
      <c r="J6265" t="s">
        <v>147</v>
      </c>
      <c r="K6265" s="2">
        <v>4</v>
      </c>
      <c r="L6265" t="s">
        <v>55</v>
      </c>
      <c r="M6265" t="s">
        <v>148</v>
      </c>
      <c r="N6265" t="s">
        <v>57</v>
      </c>
    </row>
    <row r="6266" spans="1:14" x14ac:dyDescent="0.25">
      <c r="A6266" s="2">
        <v>1</v>
      </c>
      <c r="B6266" s="2">
        <v>2016</v>
      </c>
      <c r="C6266" t="s">
        <v>440</v>
      </c>
      <c r="D6266" t="s">
        <v>48</v>
      </c>
      <c r="E6266" s="2">
        <v>1</v>
      </c>
      <c r="F6266" s="2">
        <v>1</v>
      </c>
      <c r="G6266" t="s">
        <v>182</v>
      </c>
      <c r="H6266" t="s">
        <v>182</v>
      </c>
      <c r="I6266" t="s">
        <v>21</v>
      </c>
      <c r="J6266" t="s">
        <v>149</v>
      </c>
      <c r="K6266" s="2">
        <v>3</v>
      </c>
      <c r="L6266" t="s">
        <v>55</v>
      </c>
      <c r="M6266" t="s">
        <v>150</v>
      </c>
      <c r="N6266" t="s">
        <v>178</v>
      </c>
    </row>
    <row r="6267" spans="1:14" x14ac:dyDescent="0.25">
      <c r="A6267" s="2">
        <v>1</v>
      </c>
      <c r="B6267" s="2">
        <v>2016</v>
      </c>
      <c r="C6267" t="s">
        <v>440</v>
      </c>
      <c r="D6267" t="s">
        <v>48</v>
      </c>
      <c r="E6267" s="2">
        <v>1</v>
      </c>
      <c r="F6267" s="2">
        <v>1</v>
      </c>
      <c r="G6267" t="s">
        <v>182</v>
      </c>
      <c r="H6267" t="s">
        <v>182</v>
      </c>
      <c r="I6267" t="s">
        <v>21</v>
      </c>
      <c r="J6267" t="s">
        <v>151</v>
      </c>
      <c r="K6267" s="3"/>
      <c r="L6267" t="s">
        <v>52</v>
      </c>
      <c r="M6267" t="s">
        <v>152</v>
      </c>
    </row>
    <row r="6268" spans="1:14" x14ac:dyDescent="0.25">
      <c r="A6268" s="2">
        <v>1</v>
      </c>
      <c r="B6268" s="2">
        <v>2016</v>
      </c>
      <c r="C6268" t="s">
        <v>440</v>
      </c>
      <c r="D6268" t="s">
        <v>48</v>
      </c>
      <c r="E6268" s="2">
        <v>1</v>
      </c>
      <c r="F6268" s="2">
        <v>1</v>
      </c>
      <c r="G6268" t="s">
        <v>182</v>
      </c>
      <c r="H6268" t="s">
        <v>182</v>
      </c>
      <c r="I6268" t="s">
        <v>21</v>
      </c>
      <c r="J6268" t="s">
        <v>153</v>
      </c>
      <c r="K6268" s="2">
        <v>1</v>
      </c>
      <c r="L6268" t="s">
        <v>75</v>
      </c>
      <c r="M6268" t="s">
        <v>154</v>
      </c>
      <c r="N6268" t="s">
        <v>256</v>
      </c>
    </row>
    <row r="6269" spans="1:14" x14ac:dyDescent="0.25">
      <c r="A6269" s="2">
        <v>1</v>
      </c>
      <c r="B6269" s="2">
        <v>2016</v>
      </c>
      <c r="C6269" t="s">
        <v>440</v>
      </c>
      <c r="D6269" t="s">
        <v>48</v>
      </c>
      <c r="E6269" s="2">
        <v>1</v>
      </c>
      <c r="F6269" s="2">
        <v>1</v>
      </c>
      <c r="G6269" t="s">
        <v>182</v>
      </c>
      <c r="H6269" t="s">
        <v>182</v>
      </c>
      <c r="I6269" t="s">
        <v>21</v>
      </c>
      <c r="J6269" t="s">
        <v>156</v>
      </c>
      <c r="K6269" s="2">
        <v>1</v>
      </c>
      <c r="L6269" t="s">
        <v>75</v>
      </c>
      <c r="M6269" t="s">
        <v>157</v>
      </c>
      <c r="N6269" t="s">
        <v>158</v>
      </c>
    </row>
    <row r="6270" spans="1:14" x14ac:dyDescent="0.25">
      <c r="A6270" s="2">
        <v>1</v>
      </c>
      <c r="B6270" s="2">
        <v>2016</v>
      </c>
      <c r="C6270" t="s">
        <v>440</v>
      </c>
      <c r="D6270" t="s">
        <v>48</v>
      </c>
      <c r="E6270" s="2">
        <v>1</v>
      </c>
      <c r="F6270" s="2">
        <v>1</v>
      </c>
      <c r="G6270" t="s">
        <v>182</v>
      </c>
      <c r="H6270" t="s">
        <v>182</v>
      </c>
      <c r="I6270" t="s">
        <v>21</v>
      </c>
      <c r="J6270" t="s">
        <v>159</v>
      </c>
      <c r="K6270" s="3"/>
      <c r="L6270" t="s">
        <v>52</v>
      </c>
      <c r="M6270" t="s">
        <v>160</v>
      </c>
    </row>
    <row r="6271" spans="1:14" x14ac:dyDescent="0.25">
      <c r="A6271" s="2">
        <v>1</v>
      </c>
      <c r="B6271" s="2">
        <v>2016</v>
      </c>
      <c r="C6271" t="s">
        <v>440</v>
      </c>
      <c r="D6271" t="s">
        <v>48</v>
      </c>
      <c r="E6271" s="2">
        <v>1</v>
      </c>
      <c r="F6271" s="2">
        <v>1</v>
      </c>
      <c r="G6271" t="s">
        <v>182</v>
      </c>
      <c r="H6271" t="s">
        <v>182</v>
      </c>
      <c r="I6271" t="s">
        <v>21</v>
      </c>
      <c r="J6271" t="s">
        <v>161</v>
      </c>
      <c r="K6271" s="3"/>
      <c r="L6271" t="s">
        <v>52</v>
      </c>
      <c r="M6271" t="s">
        <v>162</v>
      </c>
    </row>
    <row r="6272" spans="1:14" x14ac:dyDescent="0.25">
      <c r="A6272" s="2">
        <v>1</v>
      </c>
      <c r="B6272" s="2">
        <v>2016</v>
      </c>
      <c r="C6272" t="s">
        <v>440</v>
      </c>
      <c r="D6272" t="s">
        <v>48</v>
      </c>
      <c r="E6272" s="2">
        <v>1</v>
      </c>
      <c r="F6272" s="2">
        <v>1</v>
      </c>
      <c r="G6272" t="s">
        <v>182</v>
      </c>
      <c r="H6272" t="s">
        <v>182</v>
      </c>
      <c r="I6272" t="s">
        <v>21</v>
      </c>
      <c r="J6272" t="s">
        <v>163</v>
      </c>
      <c r="K6272" s="2">
        <v>1</v>
      </c>
      <c r="L6272" t="s">
        <v>52</v>
      </c>
      <c r="M6272" t="s">
        <v>164</v>
      </c>
      <c r="N6272" t="s">
        <v>165</v>
      </c>
    </row>
    <row r="6273" spans="1:14" x14ac:dyDescent="0.25">
      <c r="A6273" s="2">
        <v>1</v>
      </c>
      <c r="B6273" s="2">
        <v>2016</v>
      </c>
      <c r="C6273" t="s">
        <v>440</v>
      </c>
      <c r="D6273" t="s">
        <v>48</v>
      </c>
      <c r="E6273" s="2">
        <v>1</v>
      </c>
      <c r="F6273" s="2">
        <v>1</v>
      </c>
      <c r="G6273" t="s">
        <v>182</v>
      </c>
      <c r="H6273" t="s">
        <v>182</v>
      </c>
      <c r="I6273" t="s">
        <v>21</v>
      </c>
      <c r="J6273" t="s">
        <v>166</v>
      </c>
      <c r="K6273" s="2">
        <v>3</v>
      </c>
      <c r="L6273" t="s">
        <v>55</v>
      </c>
      <c r="M6273" t="s">
        <v>167</v>
      </c>
      <c r="N6273" t="s">
        <v>178</v>
      </c>
    </row>
    <row r="6274" spans="1:14" x14ac:dyDescent="0.25">
      <c r="A6274" s="2">
        <v>1</v>
      </c>
      <c r="B6274" s="2">
        <v>2016</v>
      </c>
      <c r="C6274" t="s">
        <v>441</v>
      </c>
      <c r="D6274" t="s">
        <v>48</v>
      </c>
      <c r="E6274" s="2">
        <v>0</v>
      </c>
      <c r="F6274" s="2">
        <v>1</v>
      </c>
      <c r="G6274" t="s">
        <v>252</v>
      </c>
      <c r="H6274" t="s">
        <v>206</v>
      </c>
      <c r="I6274" t="s">
        <v>15</v>
      </c>
      <c r="J6274" t="s">
        <v>51</v>
      </c>
      <c r="K6274" s="3"/>
      <c r="L6274" t="s">
        <v>52</v>
      </c>
      <c r="M6274" t="s">
        <v>53</v>
      </c>
    </row>
    <row r="6275" spans="1:14" x14ac:dyDescent="0.25">
      <c r="A6275" s="2">
        <v>1</v>
      </c>
      <c r="B6275" s="2">
        <v>2016</v>
      </c>
      <c r="C6275" t="s">
        <v>441</v>
      </c>
      <c r="D6275" t="s">
        <v>48</v>
      </c>
      <c r="E6275" s="2">
        <v>0</v>
      </c>
      <c r="F6275" s="2">
        <v>1</v>
      </c>
      <c r="G6275" t="s">
        <v>252</v>
      </c>
      <c r="H6275" t="s">
        <v>206</v>
      </c>
      <c r="I6275" t="s">
        <v>15</v>
      </c>
      <c r="J6275" t="s">
        <v>54</v>
      </c>
      <c r="K6275" s="2">
        <v>3</v>
      </c>
      <c r="L6275" t="s">
        <v>55</v>
      </c>
      <c r="M6275" t="s">
        <v>56</v>
      </c>
      <c r="N6275" t="s">
        <v>178</v>
      </c>
    </row>
    <row r="6276" spans="1:14" x14ac:dyDescent="0.25">
      <c r="A6276" s="2">
        <v>1</v>
      </c>
      <c r="B6276" s="2">
        <v>2016</v>
      </c>
      <c r="C6276" t="s">
        <v>441</v>
      </c>
      <c r="D6276" t="s">
        <v>48</v>
      </c>
      <c r="E6276" s="2">
        <v>0</v>
      </c>
      <c r="F6276" s="2">
        <v>1</v>
      </c>
      <c r="G6276" t="s">
        <v>252</v>
      </c>
      <c r="H6276" t="s">
        <v>206</v>
      </c>
      <c r="I6276" t="s">
        <v>15</v>
      </c>
      <c r="J6276" t="s">
        <v>58</v>
      </c>
      <c r="K6276" s="2">
        <v>3</v>
      </c>
      <c r="L6276" t="s">
        <v>55</v>
      </c>
      <c r="M6276" t="s">
        <v>59</v>
      </c>
      <c r="N6276" t="s">
        <v>178</v>
      </c>
    </row>
    <row r="6277" spans="1:14" x14ac:dyDescent="0.25">
      <c r="A6277" s="2">
        <v>1</v>
      </c>
      <c r="B6277" s="2">
        <v>2016</v>
      </c>
      <c r="C6277" t="s">
        <v>441</v>
      </c>
      <c r="D6277" t="s">
        <v>48</v>
      </c>
      <c r="E6277" s="2">
        <v>0</v>
      </c>
      <c r="F6277" s="2">
        <v>1</v>
      </c>
      <c r="G6277" t="s">
        <v>252</v>
      </c>
      <c r="H6277" t="s">
        <v>206</v>
      </c>
      <c r="I6277" t="s">
        <v>15</v>
      </c>
      <c r="J6277" t="s">
        <v>60</v>
      </c>
      <c r="K6277" s="2">
        <v>2</v>
      </c>
      <c r="L6277" t="s">
        <v>61</v>
      </c>
      <c r="M6277" t="s">
        <v>62</v>
      </c>
      <c r="N6277" t="s">
        <v>63</v>
      </c>
    </row>
    <row r="6278" spans="1:14" x14ac:dyDescent="0.25">
      <c r="A6278" s="2">
        <v>1</v>
      </c>
      <c r="B6278" s="2">
        <v>2016</v>
      </c>
      <c r="C6278" t="s">
        <v>441</v>
      </c>
      <c r="D6278" t="s">
        <v>48</v>
      </c>
      <c r="E6278" s="2">
        <v>0</v>
      </c>
      <c r="F6278" s="2">
        <v>1</v>
      </c>
      <c r="G6278" t="s">
        <v>252</v>
      </c>
      <c r="H6278" t="s">
        <v>206</v>
      </c>
      <c r="I6278" t="s">
        <v>15</v>
      </c>
      <c r="J6278" t="s">
        <v>64</v>
      </c>
      <c r="K6278" s="2">
        <v>2</v>
      </c>
      <c r="L6278" t="s">
        <v>65</v>
      </c>
      <c r="M6278" t="s">
        <v>66</v>
      </c>
      <c r="N6278" t="s">
        <v>186</v>
      </c>
    </row>
    <row r="6279" spans="1:14" x14ac:dyDescent="0.25">
      <c r="A6279" s="2">
        <v>1</v>
      </c>
      <c r="B6279" s="2">
        <v>2016</v>
      </c>
      <c r="C6279" t="s">
        <v>441</v>
      </c>
      <c r="D6279" t="s">
        <v>48</v>
      </c>
      <c r="E6279" s="2">
        <v>0</v>
      </c>
      <c r="F6279" s="2">
        <v>1</v>
      </c>
      <c r="G6279" t="s">
        <v>252</v>
      </c>
      <c r="H6279" t="s">
        <v>206</v>
      </c>
      <c r="I6279" t="s">
        <v>15</v>
      </c>
      <c r="J6279" t="s">
        <v>68</v>
      </c>
      <c r="K6279" s="2">
        <v>2</v>
      </c>
      <c r="L6279" t="s">
        <v>65</v>
      </c>
      <c r="M6279" t="s">
        <v>69</v>
      </c>
      <c r="N6279" t="s">
        <v>186</v>
      </c>
    </row>
    <row r="6280" spans="1:14" x14ac:dyDescent="0.25">
      <c r="A6280" s="2">
        <v>1</v>
      </c>
      <c r="B6280" s="2">
        <v>2016</v>
      </c>
      <c r="C6280" t="s">
        <v>441</v>
      </c>
      <c r="D6280" t="s">
        <v>48</v>
      </c>
      <c r="E6280" s="2">
        <v>0</v>
      </c>
      <c r="F6280" s="2">
        <v>1</v>
      </c>
      <c r="G6280" t="s">
        <v>252</v>
      </c>
      <c r="H6280" t="s">
        <v>206</v>
      </c>
      <c r="I6280" t="s">
        <v>15</v>
      </c>
      <c r="J6280" t="s">
        <v>70</v>
      </c>
      <c r="K6280" s="2">
        <v>2</v>
      </c>
      <c r="L6280" t="s">
        <v>65</v>
      </c>
      <c r="M6280" t="s">
        <v>71</v>
      </c>
      <c r="N6280" t="s">
        <v>186</v>
      </c>
    </row>
    <row r="6281" spans="1:14" x14ac:dyDescent="0.25">
      <c r="A6281" s="2">
        <v>1</v>
      </c>
      <c r="B6281" s="2">
        <v>2016</v>
      </c>
      <c r="C6281" t="s">
        <v>441</v>
      </c>
      <c r="D6281" t="s">
        <v>48</v>
      </c>
      <c r="E6281" s="2">
        <v>0</v>
      </c>
      <c r="F6281" s="2">
        <v>1</v>
      </c>
      <c r="G6281" t="s">
        <v>252</v>
      </c>
      <c r="H6281" t="s">
        <v>206</v>
      </c>
      <c r="I6281" t="s">
        <v>15</v>
      </c>
      <c r="J6281" t="s">
        <v>72</v>
      </c>
      <c r="K6281" s="3"/>
      <c r="L6281" t="s">
        <v>52</v>
      </c>
      <c r="M6281" t="s">
        <v>73</v>
      </c>
    </row>
    <row r="6282" spans="1:14" x14ac:dyDescent="0.25">
      <c r="A6282" s="2">
        <v>1</v>
      </c>
      <c r="B6282" s="2">
        <v>2016</v>
      </c>
      <c r="C6282" t="s">
        <v>441</v>
      </c>
      <c r="D6282" t="s">
        <v>48</v>
      </c>
      <c r="E6282" s="2">
        <v>0</v>
      </c>
      <c r="F6282" s="2">
        <v>1</v>
      </c>
      <c r="G6282" t="s">
        <v>252</v>
      </c>
      <c r="H6282" t="s">
        <v>206</v>
      </c>
      <c r="I6282" t="s">
        <v>15</v>
      </c>
      <c r="J6282" t="s">
        <v>74</v>
      </c>
      <c r="K6282" s="2">
        <v>2</v>
      </c>
      <c r="L6282" t="s">
        <v>75</v>
      </c>
      <c r="M6282" t="s">
        <v>76</v>
      </c>
      <c r="N6282" t="s">
        <v>207</v>
      </c>
    </row>
    <row r="6283" spans="1:14" x14ac:dyDescent="0.25">
      <c r="A6283" s="2">
        <v>1</v>
      </c>
      <c r="B6283" s="2">
        <v>2016</v>
      </c>
      <c r="C6283" t="s">
        <v>441</v>
      </c>
      <c r="D6283" t="s">
        <v>48</v>
      </c>
      <c r="E6283" s="2">
        <v>0</v>
      </c>
      <c r="F6283" s="2">
        <v>1</v>
      </c>
      <c r="G6283" t="s">
        <v>252</v>
      </c>
      <c r="H6283" t="s">
        <v>206</v>
      </c>
      <c r="I6283" t="s">
        <v>15</v>
      </c>
      <c r="J6283" t="s">
        <v>78</v>
      </c>
      <c r="K6283" s="2">
        <v>1</v>
      </c>
      <c r="L6283" t="s">
        <v>75</v>
      </c>
      <c r="M6283" t="s">
        <v>79</v>
      </c>
      <c r="N6283" t="s">
        <v>80</v>
      </c>
    </row>
    <row r="6284" spans="1:14" x14ac:dyDescent="0.25">
      <c r="A6284" s="2">
        <v>1</v>
      </c>
      <c r="B6284" s="2">
        <v>2016</v>
      </c>
      <c r="C6284" t="s">
        <v>441</v>
      </c>
      <c r="D6284" t="s">
        <v>48</v>
      </c>
      <c r="E6284" s="2">
        <v>0</v>
      </c>
      <c r="F6284" s="2">
        <v>1</v>
      </c>
      <c r="G6284" t="s">
        <v>252</v>
      </c>
      <c r="H6284" t="s">
        <v>206</v>
      </c>
      <c r="I6284" t="s">
        <v>15</v>
      </c>
      <c r="J6284" t="s">
        <v>81</v>
      </c>
      <c r="K6284" s="2">
        <v>4</v>
      </c>
      <c r="L6284" t="s">
        <v>75</v>
      </c>
      <c r="M6284" t="s">
        <v>82</v>
      </c>
      <c r="N6284" t="s">
        <v>275</v>
      </c>
    </row>
    <row r="6285" spans="1:14" x14ac:dyDescent="0.25">
      <c r="A6285" s="2">
        <v>1</v>
      </c>
      <c r="B6285" s="2">
        <v>2016</v>
      </c>
      <c r="C6285" t="s">
        <v>441</v>
      </c>
      <c r="D6285" t="s">
        <v>48</v>
      </c>
      <c r="E6285" s="2">
        <v>0</v>
      </c>
      <c r="F6285" s="2">
        <v>1</v>
      </c>
      <c r="G6285" t="s">
        <v>252</v>
      </c>
      <c r="H6285" t="s">
        <v>206</v>
      </c>
      <c r="I6285" t="s">
        <v>15</v>
      </c>
      <c r="J6285" t="s">
        <v>84</v>
      </c>
      <c r="K6285" s="2">
        <v>4</v>
      </c>
      <c r="L6285" t="s">
        <v>85</v>
      </c>
      <c r="M6285" t="s">
        <v>86</v>
      </c>
      <c r="N6285" t="s">
        <v>87</v>
      </c>
    </row>
    <row r="6286" spans="1:14" x14ac:dyDescent="0.25">
      <c r="A6286" s="2">
        <v>1</v>
      </c>
      <c r="B6286" s="2">
        <v>2016</v>
      </c>
      <c r="C6286" t="s">
        <v>441</v>
      </c>
      <c r="D6286" t="s">
        <v>48</v>
      </c>
      <c r="E6286" s="2">
        <v>0</v>
      </c>
      <c r="F6286" s="2">
        <v>1</v>
      </c>
      <c r="G6286" t="s">
        <v>252</v>
      </c>
      <c r="H6286" t="s">
        <v>206</v>
      </c>
      <c r="I6286" t="s">
        <v>15</v>
      </c>
      <c r="J6286" t="s">
        <v>88</v>
      </c>
      <c r="K6286" s="2">
        <v>3</v>
      </c>
      <c r="L6286" t="s">
        <v>85</v>
      </c>
      <c r="M6286" t="s">
        <v>89</v>
      </c>
      <c r="N6286" t="s">
        <v>126</v>
      </c>
    </row>
    <row r="6287" spans="1:14" x14ac:dyDescent="0.25">
      <c r="A6287" s="2">
        <v>1</v>
      </c>
      <c r="B6287" s="2">
        <v>2016</v>
      </c>
      <c r="C6287" t="s">
        <v>441</v>
      </c>
      <c r="D6287" t="s">
        <v>48</v>
      </c>
      <c r="E6287" s="2">
        <v>0</v>
      </c>
      <c r="F6287" s="2">
        <v>1</v>
      </c>
      <c r="G6287" t="s">
        <v>252</v>
      </c>
      <c r="H6287" t="s">
        <v>206</v>
      </c>
      <c r="I6287" t="s">
        <v>15</v>
      </c>
      <c r="J6287" t="s">
        <v>90</v>
      </c>
      <c r="K6287" s="2">
        <v>3</v>
      </c>
      <c r="L6287" t="s">
        <v>75</v>
      </c>
      <c r="M6287" t="s">
        <v>91</v>
      </c>
      <c r="N6287" t="s">
        <v>95</v>
      </c>
    </row>
    <row r="6288" spans="1:14" x14ac:dyDescent="0.25">
      <c r="A6288" s="2">
        <v>1</v>
      </c>
      <c r="B6288" s="2">
        <v>2016</v>
      </c>
      <c r="C6288" t="s">
        <v>441</v>
      </c>
      <c r="D6288" t="s">
        <v>48</v>
      </c>
      <c r="E6288" s="2">
        <v>0</v>
      </c>
      <c r="F6288" s="2">
        <v>1</v>
      </c>
      <c r="G6288" t="s">
        <v>252</v>
      </c>
      <c r="H6288" t="s">
        <v>206</v>
      </c>
      <c r="I6288" t="s">
        <v>15</v>
      </c>
      <c r="J6288" t="s">
        <v>93</v>
      </c>
      <c r="K6288" s="2">
        <v>3</v>
      </c>
      <c r="L6288" t="s">
        <v>75</v>
      </c>
      <c r="M6288" t="s">
        <v>94</v>
      </c>
      <c r="N6288" t="s">
        <v>95</v>
      </c>
    </row>
    <row r="6289" spans="1:14" x14ac:dyDescent="0.25">
      <c r="A6289" s="2">
        <v>1</v>
      </c>
      <c r="B6289" s="2">
        <v>2016</v>
      </c>
      <c r="C6289" t="s">
        <v>441</v>
      </c>
      <c r="D6289" t="s">
        <v>48</v>
      </c>
      <c r="E6289" s="2">
        <v>0</v>
      </c>
      <c r="F6289" s="2">
        <v>1</v>
      </c>
      <c r="G6289" t="s">
        <v>252</v>
      </c>
      <c r="H6289" t="s">
        <v>206</v>
      </c>
      <c r="I6289" t="s">
        <v>15</v>
      </c>
      <c r="J6289" t="s">
        <v>96</v>
      </c>
      <c r="K6289" s="2">
        <v>3</v>
      </c>
      <c r="L6289" t="s">
        <v>75</v>
      </c>
      <c r="M6289" t="s">
        <v>97</v>
      </c>
      <c r="N6289" t="s">
        <v>95</v>
      </c>
    </row>
    <row r="6290" spans="1:14" x14ac:dyDescent="0.25">
      <c r="A6290" s="2">
        <v>1</v>
      </c>
      <c r="B6290" s="2">
        <v>2016</v>
      </c>
      <c r="C6290" t="s">
        <v>441</v>
      </c>
      <c r="D6290" t="s">
        <v>48</v>
      </c>
      <c r="E6290" s="2">
        <v>0</v>
      </c>
      <c r="F6290" s="2">
        <v>1</v>
      </c>
      <c r="G6290" t="s">
        <v>252</v>
      </c>
      <c r="H6290" t="s">
        <v>206</v>
      </c>
      <c r="I6290" t="s">
        <v>15</v>
      </c>
      <c r="J6290" t="s">
        <v>98</v>
      </c>
      <c r="K6290" s="2">
        <v>2</v>
      </c>
      <c r="L6290" t="s">
        <v>85</v>
      </c>
      <c r="M6290" t="s">
        <v>99</v>
      </c>
      <c r="N6290" t="s">
        <v>176</v>
      </c>
    </row>
    <row r="6291" spans="1:14" x14ac:dyDescent="0.25">
      <c r="A6291" s="2">
        <v>1</v>
      </c>
      <c r="B6291" s="2">
        <v>2016</v>
      </c>
      <c r="C6291" t="s">
        <v>441</v>
      </c>
      <c r="D6291" t="s">
        <v>48</v>
      </c>
      <c r="E6291" s="2">
        <v>0</v>
      </c>
      <c r="F6291" s="2">
        <v>1</v>
      </c>
      <c r="G6291" t="s">
        <v>252</v>
      </c>
      <c r="H6291" t="s">
        <v>206</v>
      </c>
      <c r="I6291" t="s">
        <v>15</v>
      </c>
      <c r="J6291" t="s">
        <v>100</v>
      </c>
      <c r="K6291" s="3"/>
      <c r="L6291" t="s">
        <v>61</v>
      </c>
      <c r="M6291" t="s">
        <v>101</v>
      </c>
    </row>
    <row r="6292" spans="1:14" x14ac:dyDescent="0.25">
      <c r="A6292" s="2">
        <v>1</v>
      </c>
      <c r="B6292" s="2">
        <v>2016</v>
      </c>
      <c r="C6292" t="s">
        <v>441</v>
      </c>
      <c r="D6292" t="s">
        <v>48</v>
      </c>
      <c r="E6292" s="2">
        <v>0</v>
      </c>
      <c r="F6292" s="2">
        <v>1</v>
      </c>
      <c r="G6292" t="s">
        <v>252</v>
      </c>
      <c r="H6292" t="s">
        <v>206</v>
      </c>
      <c r="I6292" t="s">
        <v>15</v>
      </c>
      <c r="J6292" t="s">
        <v>102</v>
      </c>
      <c r="K6292" s="3"/>
      <c r="L6292" t="s">
        <v>61</v>
      </c>
      <c r="M6292" t="s">
        <v>103</v>
      </c>
    </row>
    <row r="6293" spans="1:14" x14ac:dyDescent="0.25">
      <c r="A6293" s="2">
        <v>1</v>
      </c>
      <c r="B6293" s="2">
        <v>2016</v>
      </c>
      <c r="C6293" t="s">
        <v>441</v>
      </c>
      <c r="D6293" t="s">
        <v>48</v>
      </c>
      <c r="E6293" s="2">
        <v>0</v>
      </c>
      <c r="F6293" s="2">
        <v>1</v>
      </c>
      <c r="G6293" t="s">
        <v>252</v>
      </c>
      <c r="H6293" t="s">
        <v>206</v>
      </c>
      <c r="I6293" t="s">
        <v>15</v>
      </c>
      <c r="J6293" t="s">
        <v>104</v>
      </c>
      <c r="K6293" s="3"/>
      <c r="L6293" t="s">
        <v>61</v>
      </c>
      <c r="M6293" t="s">
        <v>105</v>
      </c>
    </row>
    <row r="6294" spans="1:14" x14ac:dyDescent="0.25">
      <c r="A6294" s="2">
        <v>1</v>
      </c>
      <c r="B6294" s="2">
        <v>2016</v>
      </c>
      <c r="C6294" t="s">
        <v>441</v>
      </c>
      <c r="D6294" t="s">
        <v>48</v>
      </c>
      <c r="E6294" s="2">
        <v>0</v>
      </c>
      <c r="F6294" s="2">
        <v>1</v>
      </c>
      <c r="G6294" t="s">
        <v>252</v>
      </c>
      <c r="H6294" t="s">
        <v>206</v>
      </c>
      <c r="I6294" t="s">
        <v>15</v>
      </c>
      <c r="J6294" t="s">
        <v>106</v>
      </c>
      <c r="K6294" s="3"/>
      <c r="L6294" t="s">
        <v>61</v>
      </c>
      <c r="M6294" t="s">
        <v>107</v>
      </c>
    </row>
    <row r="6295" spans="1:14" x14ac:dyDescent="0.25">
      <c r="A6295" s="2">
        <v>1</v>
      </c>
      <c r="B6295" s="2">
        <v>2016</v>
      </c>
      <c r="C6295" t="s">
        <v>441</v>
      </c>
      <c r="D6295" t="s">
        <v>48</v>
      </c>
      <c r="E6295" s="2">
        <v>0</v>
      </c>
      <c r="F6295" s="2">
        <v>1</v>
      </c>
      <c r="G6295" t="s">
        <v>252</v>
      </c>
      <c r="H6295" t="s">
        <v>206</v>
      </c>
      <c r="I6295" t="s">
        <v>15</v>
      </c>
      <c r="J6295" t="s">
        <v>108</v>
      </c>
      <c r="K6295" s="3"/>
      <c r="L6295" t="s">
        <v>61</v>
      </c>
      <c r="M6295" t="s">
        <v>109</v>
      </c>
    </row>
    <row r="6296" spans="1:14" x14ac:dyDescent="0.25">
      <c r="A6296" s="2">
        <v>1</v>
      </c>
      <c r="B6296" s="2">
        <v>2016</v>
      </c>
      <c r="C6296" t="s">
        <v>441</v>
      </c>
      <c r="D6296" t="s">
        <v>48</v>
      </c>
      <c r="E6296" s="2">
        <v>0</v>
      </c>
      <c r="F6296" s="2">
        <v>1</v>
      </c>
      <c r="G6296" t="s">
        <v>252</v>
      </c>
      <c r="H6296" t="s">
        <v>206</v>
      </c>
      <c r="I6296" t="s">
        <v>15</v>
      </c>
      <c r="J6296" t="s">
        <v>110</v>
      </c>
      <c r="K6296" s="3"/>
      <c r="L6296" t="s">
        <v>61</v>
      </c>
      <c r="M6296" t="s">
        <v>111</v>
      </c>
    </row>
    <row r="6297" spans="1:14" x14ac:dyDescent="0.25">
      <c r="A6297" s="2">
        <v>1</v>
      </c>
      <c r="B6297" s="2">
        <v>2016</v>
      </c>
      <c r="C6297" t="s">
        <v>441</v>
      </c>
      <c r="D6297" t="s">
        <v>48</v>
      </c>
      <c r="E6297" s="2">
        <v>0</v>
      </c>
      <c r="F6297" s="2">
        <v>1</v>
      </c>
      <c r="G6297" t="s">
        <v>252</v>
      </c>
      <c r="H6297" t="s">
        <v>206</v>
      </c>
      <c r="I6297" t="s">
        <v>15</v>
      </c>
      <c r="J6297" t="s">
        <v>112</v>
      </c>
      <c r="K6297" s="3"/>
      <c r="L6297" t="s">
        <v>61</v>
      </c>
      <c r="M6297" t="s">
        <v>113</v>
      </c>
    </row>
    <row r="6298" spans="1:14" x14ac:dyDescent="0.25">
      <c r="A6298" s="2">
        <v>1</v>
      </c>
      <c r="B6298" s="2">
        <v>2016</v>
      </c>
      <c r="C6298" t="s">
        <v>441</v>
      </c>
      <c r="D6298" t="s">
        <v>48</v>
      </c>
      <c r="E6298" s="2">
        <v>0</v>
      </c>
      <c r="F6298" s="2">
        <v>1</v>
      </c>
      <c r="G6298" t="s">
        <v>252</v>
      </c>
      <c r="H6298" t="s">
        <v>206</v>
      </c>
      <c r="I6298" t="s">
        <v>15</v>
      </c>
      <c r="J6298" t="s">
        <v>114</v>
      </c>
      <c r="K6298" s="3"/>
      <c r="L6298" t="s">
        <v>61</v>
      </c>
      <c r="M6298" t="s">
        <v>115</v>
      </c>
    </row>
    <row r="6299" spans="1:14" x14ac:dyDescent="0.25">
      <c r="A6299" s="2">
        <v>1</v>
      </c>
      <c r="B6299" s="2">
        <v>2016</v>
      </c>
      <c r="C6299" t="s">
        <v>441</v>
      </c>
      <c r="D6299" t="s">
        <v>48</v>
      </c>
      <c r="E6299" s="2">
        <v>0</v>
      </c>
      <c r="F6299" s="2">
        <v>1</v>
      </c>
      <c r="G6299" t="s">
        <v>252</v>
      </c>
      <c r="H6299" t="s">
        <v>206</v>
      </c>
      <c r="I6299" t="s">
        <v>15</v>
      </c>
      <c r="J6299" t="s">
        <v>116</v>
      </c>
      <c r="K6299" s="2">
        <v>2</v>
      </c>
      <c r="L6299" t="s">
        <v>65</v>
      </c>
      <c r="M6299" t="s">
        <v>117</v>
      </c>
      <c r="N6299" t="s">
        <v>186</v>
      </c>
    </row>
    <row r="6300" spans="1:14" x14ac:dyDescent="0.25">
      <c r="A6300" s="2">
        <v>1</v>
      </c>
      <c r="B6300" s="2">
        <v>2016</v>
      </c>
      <c r="C6300" t="s">
        <v>441</v>
      </c>
      <c r="D6300" t="s">
        <v>48</v>
      </c>
      <c r="E6300" s="2">
        <v>0</v>
      </c>
      <c r="F6300" s="2">
        <v>1</v>
      </c>
      <c r="G6300" t="s">
        <v>252</v>
      </c>
      <c r="H6300" t="s">
        <v>206</v>
      </c>
      <c r="I6300" t="s">
        <v>15</v>
      </c>
      <c r="J6300" t="s">
        <v>118</v>
      </c>
      <c r="K6300" s="2">
        <v>1</v>
      </c>
      <c r="L6300" t="s">
        <v>55</v>
      </c>
      <c r="M6300" t="s">
        <v>119</v>
      </c>
      <c r="N6300" t="s">
        <v>282</v>
      </c>
    </row>
    <row r="6301" spans="1:14" x14ac:dyDescent="0.25">
      <c r="A6301" s="2">
        <v>1</v>
      </c>
      <c r="B6301" s="2">
        <v>2016</v>
      </c>
      <c r="C6301" t="s">
        <v>441</v>
      </c>
      <c r="D6301" t="s">
        <v>48</v>
      </c>
      <c r="E6301" s="2">
        <v>0</v>
      </c>
      <c r="F6301" s="2">
        <v>1</v>
      </c>
      <c r="G6301" t="s">
        <v>252</v>
      </c>
      <c r="H6301" t="s">
        <v>206</v>
      </c>
      <c r="I6301" t="s">
        <v>15</v>
      </c>
      <c r="J6301" t="s">
        <v>120</v>
      </c>
      <c r="K6301" s="2">
        <v>4</v>
      </c>
      <c r="L6301" t="s">
        <v>65</v>
      </c>
      <c r="M6301" t="s">
        <v>121</v>
      </c>
      <c r="N6301" t="s">
        <v>185</v>
      </c>
    </row>
    <row r="6302" spans="1:14" x14ac:dyDescent="0.25">
      <c r="A6302" s="2">
        <v>1</v>
      </c>
      <c r="B6302" s="2">
        <v>2016</v>
      </c>
      <c r="C6302" t="s">
        <v>441</v>
      </c>
      <c r="D6302" t="s">
        <v>48</v>
      </c>
      <c r="E6302" s="2">
        <v>0</v>
      </c>
      <c r="F6302" s="2">
        <v>1</v>
      </c>
      <c r="G6302" t="s">
        <v>252</v>
      </c>
      <c r="H6302" t="s">
        <v>206</v>
      </c>
      <c r="I6302" t="s">
        <v>15</v>
      </c>
      <c r="J6302" t="s">
        <v>122</v>
      </c>
      <c r="K6302" s="2">
        <v>2</v>
      </c>
      <c r="L6302" t="s">
        <v>85</v>
      </c>
      <c r="M6302" t="s">
        <v>123</v>
      </c>
      <c r="N6302" t="s">
        <v>176</v>
      </c>
    </row>
    <row r="6303" spans="1:14" x14ac:dyDescent="0.25">
      <c r="A6303" s="2">
        <v>1</v>
      </c>
      <c r="B6303" s="2">
        <v>2016</v>
      </c>
      <c r="C6303" t="s">
        <v>441</v>
      </c>
      <c r="D6303" t="s">
        <v>48</v>
      </c>
      <c r="E6303" s="2">
        <v>0</v>
      </c>
      <c r="F6303" s="2">
        <v>1</v>
      </c>
      <c r="G6303" t="s">
        <v>252</v>
      </c>
      <c r="H6303" t="s">
        <v>206</v>
      </c>
      <c r="I6303" t="s">
        <v>15</v>
      </c>
      <c r="J6303" t="s">
        <v>124</v>
      </c>
      <c r="K6303" s="2">
        <v>1</v>
      </c>
      <c r="L6303" t="s">
        <v>85</v>
      </c>
      <c r="M6303" t="s">
        <v>125</v>
      </c>
      <c r="N6303" t="s">
        <v>200</v>
      </c>
    </row>
    <row r="6304" spans="1:14" x14ac:dyDescent="0.25">
      <c r="A6304" s="2">
        <v>1</v>
      </c>
      <c r="B6304" s="2">
        <v>2016</v>
      </c>
      <c r="C6304" t="s">
        <v>441</v>
      </c>
      <c r="D6304" t="s">
        <v>48</v>
      </c>
      <c r="E6304" s="2">
        <v>0</v>
      </c>
      <c r="F6304" s="2">
        <v>1</v>
      </c>
      <c r="G6304" t="s">
        <v>252</v>
      </c>
      <c r="H6304" t="s">
        <v>206</v>
      </c>
      <c r="I6304" t="s">
        <v>15</v>
      </c>
      <c r="J6304" t="s">
        <v>127</v>
      </c>
      <c r="K6304" s="2">
        <v>2</v>
      </c>
      <c r="L6304" t="s">
        <v>85</v>
      </c>
      <c r="M6304" t="s">
        <v>128</v>
      </c>
      <c r="N6304" t="s">
        <v>176</v>
      </c>
    </row>
    <row r="6305" spans="1:14" x14ac:dyDescent="0.25">
      <c r="A6305" s="2">
        <v>1</v>
      </c>
      <c r="B6305" s="2">
        <v>2016</v>
      </c>
      <c r="C6305" t="s">
        <v>441</v>
      </c>
      <c r="D6305" t="s">
        <v>48</v>
      </c>
      <c r="E6305" s="2">
        <v>0</v>
      </c>
      <c r="F6305" s="2">
        <v>1</v>
      </c>
      <c r="G6305" t="s">
        <v>252</v>
      </c>
      <c r="H6305" t="s">
        <v>206</v>
      </c>
      <c r="I6305" t="s">
        <v>15</v>
      </c>
      <c r="J6305" t="s">
        <v>129</v>
      </c>
      <c r="K6305" s="2">
        <v>2</v>
      </c>
      <c r="L6305" t="s">
        <v>85</v>
      </c>
      <c r="M6305" t="s">
        <v>130</v>
      </c>
      <c r="N6305" t="s">
        <v>176</v>
      </c>
    </row>
    <row r="6306" spans="1:14" x14ac:dyDescent="0.25">
      <c r="A6306" s="2">
        <v>1</v>
      </c>
      <c r="B6306" s="2">
        <v>2016</v>
      </c>
      <c r="C6306" t="s">
        <v>441</v>
      </c>
      <c r="D6306" t="s">
        <v>48</v>
      </c>
      <c r="E6306" s="2">
        <v>0</v>
      </c>
      <c r="F6306" s="2">
        <v>1</v>
      </c>
      <c r="G6306" t="s">
        <v>252</v>
      </c>
      <c r="H6306" t="s">
        <v>206</v>
      </c>
      <c r="I6306" t="s">
        <v>15</v>
      </c>
      <c r="J6306" t="s">
        <v>131</v>
      </c>
      <c r="K6306" s="2">
        <v>3</v>
      </c>
      <c r="L6306" t="s">
        <v>85</v>
      </c>
      <c r="M6306" t="s">
        <v>132</v>
      </c>
      <c r="N6306" t="s">
        <v>126</v>
      </c>
    </row>
    <row r="6307" spans="1:14" x14ac:dyDescent="0.25">
      <c r="A6307" s="2">
        <v>1</v>
      </c>
      <c r="B6307" s="2">
        <v>2016</v>
      </c>
      <c r="C6307" t="s">
        <v>441</v>
      </c>
      <c r="D6307" t="s">
        <v>48</v>
      </c>
      <c r="E6307" s="2">
        <v>0</v>
      </c>
      <c r="F6307" s="2">
        <v>1</v>
      </c>
      <c r="G6307" t="s">
        <v>252</v>
      </c>
      <c r="H6307" t="s">
        <v>206</v>
      </c>
      <c r="I6307" t="s">
        <v>15</v>
      </c>
      <c r="J6307" t="s">
        <v>133</v>
      </c>
      <c r="K6307" s="2">
        <v>2</v>
      </c>
      <c r="L6307" t="s">
        <v>52</v>
      </c>
      <c r="M6307" t="s">
        <v>134</v>
      </c>
      <c r="N6307" t="s">
        <v>63</v>
      </c>
    </row>
    <row r="6308" spans="1:14" x14ac:dyDescent="0.25">
      <c r="A6308" s="2">
        <v>1</v>
      </c>
      <c r="B6308" s="2">
        <v>2016</v>
      </c>
      <c r="C6308" t="s">
        <v>441</v>
      </c>
      <c r="D6308" t="s">
        <v>48</v>
      </c>
      <c r="E6308" s="2">
        <v>0</v>
      </c>
      <c r="F6308" s="2">
        <v>1</v>
      </c>
      <c r="G6308" t="s">
        <v>252</v>
      </c>
      <c r="H6308" t="s">
        <v>206</v>
      </c>
      <c r="I6308" t="s">
        <v>15</v>
      </c>
      <c r="J6308" t="s">
        <v>135</v>
      </c>
      <c r="K6308" s="2">
        <v>3</v>
      </c>
      <c r="L6308" t="s">
        <v>55</v>
      </c>
      <c r="M6308" t="s">
        <v>136</v>
      </c>
      <c r="N6308" t="s">
        <v>178</v>
      </c>
    </row>
    <row r="6309" spans="1:14" x14ac:dyDescent="0.25">
      <c r="A6309" s="2">
        <v>1</v>
      </c>
      <c r="B6309" s="2">
        <v>2016</v>
      </c>
      <c r="C6309" t="s">
        <v>441</v>
      </c>
      <c r="D6309" t="s">
        <v>48</v>
      </c>
      <c r="E6309" s="2">
        <v>0</v>
      </c>
      <c r="F6309" s="2">
        <v>1</v>
      </c>
      <c r="G6309" t="s">
        <v>252</v>
      </c>
      <c r="H6309" t="s">
        <v>206</v>
      </c>
      <c r="I6309" t="s">
        <v>15</v>
      </c>
      <c r="J6309" t="s">
        <v>137</v>
      </c>
      <c r="K6309" s="2">
        <v>2</v>
      </c>
      <c r="L6309" t="s">
        <v>55</v>
      </c>
      <c r="M6309" t="s">
        <v>138</v>
      </c>
      <c r="N6309" t="s">
        <v>187</v>
      </c>
    </row>
    <row r="6310" spans="1:14" x14ac:dyDescent="0.25">
      <c r="A6310" s="2">
        <v>1</v>
      </c>
      <c r="B6310" s="2">
        <v>2016</v>
      </c>
      <c r="C6310" t="s">
        <v>441</v>
      </c>
      <c r="D6310" t="s">
        <v>48</v>
      </c>
      <c r="E6310" s="2">
        <v>0</v>
      </c>
      <c r="F6310" s="2">
        <v>1</v>
      </c>
      <c r="G6310" t="s">
        <v>252</v>
      </c>
      <c r="H6310" t="s">
        <v>206</v>
      </c>
      <c r="I6310" t="s">
        <v>15</v>
      </c>
      <c r="J6310" t="s">
        <v>139</v>
      </c>
      <c r="K6310" s="2">
        <v>3</v>
      </c>
      <c r="L6310" t="s">
        <v>85</v>
      </c>
      <c r="M6310" t="s">
        <v>140</v>
      </c>
      <c r="N6310" t="s">
        <v>126</v>
      </c>
    </row>
    <row r="6311" spans="1:14" x14ac:dyDescent="0.25">
      <c r="A6311" s="2">
        <v>1</v>
      </c>
      <c r="B6311" s="2">
        <v>2016</v>
      </c>
      <c r="C6311" t="s">
        <v>441</v>
      </c>
      <c r="D6311" t="s">
        <v>48</v>
      </c>
      <c r="E6311" s="2">
        <v>0</v>
      </c>
      <c r="F6311" s="2">
        <v>1</v>
      </c>
      <c r="G6311" t="s">
        <v>252</v>
      </c>
      <c r="H6311" t="s">
        <v>206</v>
      </c>
      <c r="I6311" t="s">
        <v>15</v>
      </c>
      <c r="J6311" t="s">
        <v>141</v>
      </c>
      <c r="K6311" s="2">
        <v>3</v>
      </c>
      <c r="L6311" t="s">
        <v>85</v>
      </c>
      <c r="M6311" t="s">
        <v>142</v>
      </c>
      <c r="N6311" t="s">
        <v>126</v>
      </c>
    </row>
    <row r="6312" spans="1:14" x14ac:dyDescent="0.25">
      <c r="A6312" s="2">
        <v>1</v>
      </c>
      <c r="B6312" s="2">
        <v>2016</v>
      </c>
      <c r="C6312" t="s">
        <v>441</v>
      </c>
      <c r="D6312" t="s">
        <v>48</v>
      </c>
      <c r="E6312" s="2">
        <v>0</v>
      </c>
      <c r="F6312" s="2">
        <v>1</v>
      </c>
      <c r="G6312" t="s">
        <v>252</v>
      </c>
      <c r="H6312" t="s">
        <v>206</v>
      </c>
      <c r="I6312" t="s">
        <v>15</v>
      </c>
      <c r="J6312" t="s">
        <v>143</v>
      </c>
      <c r="K6312" s="2">
        <v>3</v>
      </c>
      <c r="L6312" t="s">
        <v>85</v>
      </c>
      <c r="M6312" t="s">
        <v>144</v>
      </c>
      <c r="N6312" t="s">
        <v>126</v>
      </c>
    </row>
    <row r="6313" spans="1:14" x14ac:dyDescent="0.25">
      <c r="A6313" s="2">
        <v>1</v>
      </c>
      <c r="B6313" s="2">
        <v>2016</v>
      </c>
      <c r="C6313" t="s">
        <v>441</v>
      </c>
      <c r="D6313" t="s">
        <v>48</v>
      </c>
      <c r="E6313" s="2">
        <v>0</v>
      </c>
      <c r="F6313" s="2">
        <v>1</v>
      </c>
      <c r="G6313" t="s">
        <v>252</v>
      </c>
      <c r="H6313" t="s">
        <v>206</v>
      </c>
      <c r="I6313" t="s">
        <v>15</v>
      </c>
      <c r="J6313" t="s">
        <v>145</v>
      </c>
      <c r="K6313" s="2">
        <v>3</v>
      </c>
      <c r="L6313" t="s">
        <v>55</v>
      </c>
      <c r="M6313" t="s">
        <v>146</v>
      </c>
      <c r="N6313" t="s">
        <v>178</v>
      </c>
    </row>
    <row r="6314" spans="1:14" x14ac:dyDescent="0.25">
      <c r="A6314" s="2">
        <v>1</v>
      </c>
      <c r="B6314" s="2">
        <v>2016</v>
      </c>
      <c r="C6314" t="s">
        <v>441</v>
      </c>
      <c r="D6314" t="s">
        <v>48</v>
      </c>
      <c r="E6314" s="2">
        <v>0</v>
      </c>
      <c r="F6314" s="2">
        <v>1</v>
      </c>
      <c r="G6314" t="s">
        <v>252</v>
      </c>
      <c r="H6314" t="s">
        <v>206</v>
      </c>
      <c r="I6314" t="s">
        <v>15</v>
      </c>
      <c r="J6314" t="s">
        <v>147</v>
      </c>
      <c r="K6314" s="2">
        <v>3</v>
      </c>
      <c r="L6314" t="s">
        <v>55</v>
      </c>
      <c r="M6314" t="s">
        <v>148</v>
      </c>
      <c r="N6314" t="s">
        <v>178</v>
      </c>
    </row>
    <row r="6315" spans="1:14" x14ac:dyDescent="0.25">
      <c r="A6315" s="2">
        <v>1</v>
      </c>
      <c r="B6315" s="2">
        <v>2016</v>
      </c>
      <c r="C6315" t="s">
        <v>441</v>
      </c>
      <c r="D6315" t="s">
        <v>48</v>
      </c>
      <c r="E6315" s="2">
        <v>0</v>
      </c>
      <c r="F6315" s="2">
        <v>1</v>
      </c>
      <c r="G6315" t="s">
        <v>252</v>
      </c>
      <c r="H6315" t="s">
        <v>206</v>
      </c>
      <c r="I6315" t="s">
        <v>15</v>
      </c>
      <c r="J6315" t="s">
        <v>149</v>
      </c>
      <c r="K6315" s="2">
        <v>2</v>
      </c>
      <c r="L6315" t="s">
        <v>55</v>
      </c>
      <c r="M6315" t="s">
        <v>150</v>
      </c>
      <c r="N6315" t="s">
        <v>187</v>
      </c>
    </row>
    <row r="6316" spans="1:14" x14ac:dyDescent="0.25">
      <c r="A6316" s="2">
        <v>1</v>
      </c>
      <c r="B6316" s="2">
        <v>2016</v>
      </c>
      <c r="C6316" t="s">
        <v>441</v>
      </c>
      <c r="D6316" t="s">
        <v>48</v>
      </c>
      <c r="E6316" s="2">
        <v>0</v>
      </c>
      <c r="F6316" s="2">
        <v>1</v>
      </c>
      <c r="G6316" t="s">
        <v>252</v>
      </c>
      <c r="H6316" t="s">
        <v>206</v>
      </c>
      <c r="I6316" t="s">
        <v>15</v>
      </c>
      <c r="J6316" t="s">
        <v>151</v>
      </c>
      <c r="K6316" s="3"/>
      <c r="L6316" t="s">
        <v>52</v>
      </c>
      <c r="M6316" t="s">
        <v>152</v>
      </c>
    </row>
    <row r="6317" spans="1:14" x14ac:dyDescent="0.25">
      <c r="A6317" s="2">
        <v>1</v>
      </c>
      <c r="B6317" s="2">
        <v>2016</v>
      </c>
      <c r="C6317" t="s">
        <v>441</v>
      </c>
      <c r="D6317" t="s">
        <v>48</v>
      </c>
      <c r="E6317" s="2">
        <v>0</v>
      </c>
      <c r="F6317" s="2">
        <v>1</v>
      </c>
      <c r="G6317" t="s">
        <v>252</v>
      </c>
      <c r="H6317" t="s">
        <v>206</v>
      </c>
      <c r="I6317" t="s">
        <v>15</v>
      </c>
      <c r="J6317" t="s">
        <v>153</v>
      </c>
      <c r="K6317" s="2">
        <v>4</v>
      </c>
      <c r="L6317" t="s">
        <v>75</v>
      </c>
      <c r="M6317" t="s">
        <v>154</v>
      </c>
      <c r="N6317" t="s">
        <v>209</v>
      </c>
    </row>
    <row r="6318" spans="1:14" x14ac:dyDescent="0.25">
      <c r="A6318" s="2">
        <v>1</v>
      </c>
      <c r="B6318" s="2">
        <v>2016</v>
      </c>
      <c r="C6318" t="s">
        <v>441</v>
      </c>
      <c r="D6318" t="s">
        <v>48</v>
      </c>
      <c r="E6318" s="2">
        <v>0</v>
      </c>
      <c r="F6318" s="2">
        <v>1</v>
      </c>
      <c r="G6318" t="s">
        <v>252</v>
      </c>
      <c r="H6318" t="s">
        <v>206</v>
      </c>
      <c r="I6318" t="s">
        <v>15</v>
      </c>
      <c r="J6318" t="s">
        <v>156</v>
      </c>
      <c r="K6318" s="2">
        <v>1</v>
      </c>
      <c r="L6318" t="s">
        <v>75</v>
      </c>
      <c r="M6318" t="s">
        <v>157</v>
      </c>
      <c r="N6318" t="s">
        <v>158</v>
      </c>
    </row>
    <row r="6319" spans="1:14" x14ac:dyDescent="0.25">
      <c r="A6319" s="2">
        <v>1</v>
      </c>
      <c r="B6319" s="2">
        <v>2016</v>
      </c>
      <c r="C6319" t="s">
        <v>441</v>
      </c>
      <c r="D6319" t="s">
        <v>48</v>
      </c>
      <c r="E6319" s="2">
        <v>0</v>
      </c>
      <c r="F6319" s="2">
        <v>1</v>
      </c>
      <c r="G6319" t="s">
        <v>252</v>
      </c>
      <c r="H6319" t="s">
        <v>206</v>
      </c>
      <c r="I6319" t="s">
        <v>15</v>
      </c>
      <c r="J6319" t="s">
        <v>159</v>
      </c>
      <c r="K6319" s="3"/>
      <c r="L6319" t="s">
        <v>52</v>
      </c>
      <c r="M6319" t="s">
        <v>160</v>
      </c>
    </row>
    <row r="6320" spans="1:14" x14ac:dyDescent="0.25">
      <c r="A6320" s="2">
        <v>1</v>
      </c>
      <c r="B6320" s="2">
        <v>2016</v>
      </c>
      <c r="C6320" t="s">
        <v>441</v>
      </c>
      <c r="D6320" t="s">
        <v>48</v>
      </c>
      <c r="E6320" s="2">
        <v>0</v>
      </c>
      <c r="F6320" s="2">
        <v>1</v>
      </c>
      <c r="G6320" t="s">
        <v>252</v>
      </c>
      <c r="H6320" t="s">
        <v>206</v>
      </c>
      <c r="I6320" t="s">
        <v>15</v>
      </c>
      <c r="J6320" t="s">
        <v>161</v>
      </c>
      <c r="K6320" s="3"/>
      <c r="L6320" t="s">
        <v>52</v>
      </c>
      <c r="M6320" t="s">
        <v>162</v>
      </c>
    </row>
    <row r="6321" spans="1:14" x14ac:dyDescent="0.25">
      <c r="A6321" s="2">
        <v>1</v>
      </c>
      <c r="B6321" s="2">
        <v>2016</v>
      </c>
      <c r="C6321" t="s">
        <v>441</v>
      </c>
      <c r="D6321" t="s">
        <v>48</v>
      </c>
      <c r="E6321" s="2">
        <v>0</v>
      </c>
      <c r="F6321" s="2">
        <v>1</v>
      </c>
      <c r="G6321" t="s">
        <v>252</v>
      </c>
      <c r="H6321" t="s">
        <v>206</v>
      </c>
      <c r="I6321" t="s">
        <v>15</v>
      </c>
      <c r="J6321" t="s">
        <v>163</v>
      </c>
      <c r="K6321" s="2">
        <v>3</v>
      </c>
      <c r="L6321" t="s">
        <v>52</v>
      </c>
      <c r="M6321" t="s">
        <v>164</v>
      </c>
      <c r="N6321" t="s">
        <v>63</v>
      </c>
    </row>
    <row r="6322" spans="1:14" x14ac:dyDescent="0.25">
      <c r="A6322" s="2">
        <v>1</v>
      </c>
      <c r="B6322" s="2">
        <v>2016</v>
      </c>
      <c r="C6322" t="s">
        <v>441</v>
      </c>
      <c r="D6322" t="s">
        <v>48</v>
      </c>
      <c r="E6322" s="2">
        <v>0</v>
      </c>
      <c r="F6322" s="2">
        <v>1</v>
      </c>
      <c r="G6322" t="s">
        <v>252</v>
      </c>
      <c r="H6322" t="s">
        <v>206</v>
      </c>
      <c r="I6322" t="s">
        <v>15</v>
      </c>
      <c r="J6322" t="s">
        <v>166</v>
      </c>
      <c r="K6322" s="2">
        <v>3</v>
      </c>
      <c r="L6322" t="s">
        <v>55</v>
      </c>
      <c r="M6322" t="s">
        <v>167</v>
      </c>
      <c r="N6322" t="s">
        <v>178</v>
      </c>
    </row>
    <row r="6323" spans="1:14" x14ac:dyDescent="0.25">
      <c r="A6323" s="2">
        <v>1</v>
      </c>
      <c r="B6323" s="2">
        <v>2016</v>
      </c>
      <c r="C6323" t="s">
        <v>442</v>
      </c>
      <c r="D6323" t="s">
        <v>169</v>
      </c>
      <c r="E6323" s="2">
        <v>0</v>
      </c>
      <c r="F6323" s="2">
        <v>0</v>
      </c>
      <c r="G6323" t="s">
        <v>306</v>
      </c>
      <c r="H6323" t="s">
        <v>306</v>
      </c>
      <c r="I6323" t="s">
        <v>21</v>
      </c>
      <c r="J6323" t="s">
        <v>51</v>
      </c>
      <c r="K6323" s="3"/>
      <c r="L6323" t="s">
        <v>52</v>
      </c>
      <c r="M6323" t="s">
        <v>53</v>
      </c>
    </row>
    <row r="6324" spans="1:14" x14ac:dyDescent="0.25">
      <c r="A6324" s="2">
        <v>1</v>
      </c>
      <c r="B6324" s="2">
        <v>2016</v>
      </c>
      <c r="C6324" t="s">
        <v>442</v>
      </c>
      <c r="D6324" t="s">
        <v>169</v>
      </c>
      <c r="E6324" s="2">
        <v>0</v>
      </c>
      <c r="F6324" s="2">
        <v>0</v>
      </c>
      <c r="G6324" t="s">
        <v>306</v>
      </c>
      <c r="H6324" t="s">
        <v>306</v>
      </c>
      <c r="I6324" t="s">
        <v>21</v>
      </c>
      <c r="J6324" t="s">
        <v>54</v>
      </c>
      <c r="K6324" s="2">
        <v>4</v>
      </c>
      <c r="L6324" t="s">
        <v>55</v>
      </c>
      <c r="M6324" t="s">
        <v>56</v>
      </c>
      <c r="N6324" t="s">
        <v>57</v>
      </c>
    </row>
    <row r="6325" spans="1:14" x14ac:dyDescent="0.25">
      <c r="A6325" s="2">
        <v>1</v>
      </c>
      <c r="B6325" s="2">
        <v>2016</v>
      </c>
      <c r="C6325" t="s">
        <v>442</v>
      </c>
      <c r="D6325" t="s">
        <v>169</v>
      </c>
      <c r="E6325" s="2">
        <v>0</v>
      </c>
      <c r="F6325" s="2">
        <v>0</v>
      </c>
      <c r="G6325" t="s">
        <v>306</v>
      </c>
      <c r="H6325" t="s">
        <v>306</v>
      </c>
      <c r="I6325" t="s">
        <v>21</v>
      </c>
      <c r="J6325" t="s">
        <v>58</v>
      </c>
      <c r="K6325" s="2">
        <v>4</v>
      </c>
      <c r="L6325" t="s">
        <v>55</v>
      </c>
      <c r="M6325" t="s">
        <v>59</v>
      </c>
      <c r="N6325" t="s">
        <v>57</v>
      </c>
    </row>
    <row r="6326" spans="1:14" x14ac:dyDescent="0.25">
      <c r="A6326" s="2">
        <v>1</v>
      </c>
      <c r="B6326" s="2">
        <v>2016</v>
      </c>
      <c r="C6326" t="s">
        <v>442</v>
      </c>
      <c r="D6326" t="s">
        <v>169</v>
      </c>
      <c r="E6326" s="2">
        <v>0</v>
      </c>
      <c r="F6326" s="2">
        <v>0</v>
      </c>
      <c r="G6326" t="s">
        <v>306</v>
      </c>
      <c r="H6326" t="s">
        <v>306</v>
      </c>
      <c r="I6326" t="s">
        <v>21</v>
      </c>
      <c r="J6326" t="s">
        <v>60</v>
      </c>
      <c r="K6326" s="2">
        <v>2</v>
      </c>
      <c r="L6326" t="s">
        <v>61</v>
      </c>
      <c r="M6326" t="s">
        <v>62</v>
      </c>
      <c r="N6326" t="s">
        <v>63</v>
      </c>
    </row>
    <row r="6327" spans="1:14" x14ac:dyDescent="0.25">
      <c r="A6327" s="2">
        <v>1</v>
      </c>
      <c r="B6327" s="2">
        <v>2016</v>
      </c>
      <c r="C6327" t="s">
        <v>442</v>
      </c>
      <c r="D6327" t="s">
        <v>169</v>
      </c>
      <c r="E6327" s="2">
        <v>0</v>
      </c>
      <c r="F6327" s="2">
        <v>0</v>
      </c>
      <c r="G6327" t="s">
        <v>306</v>
      </c>
      <c r="H6327" t="s">
        <v>306</v>
      </c>
      <c r="I6327" t="s">
        <v>21</v>
      </c>
      <c r="J6327" t="s">
        <v>64</v>
      </c>
      <c r="K6327" s="2">
        <v>3</v>
      </c>
      <c r="L6327" t="s">
        <v>65</v>
      </c>
      <c r="M6327" t="s">
        <v>66</v>
      </c>
      <c r="N6327" t="s">
        <v>67</v>
      </c>
    </row>
    <row r="6328" spans="1:14" x14ac:dyDescent="0.25">
      <c r="A6328" s="2">
        <v>1</v>
      </c>
      <c r="B6328" s="2">
        <v>2016</v>
      </c>
      <c r="C6328" t="s">
        <v>442</v>
      </c>
      <c r="D6328" t="s">
        <v>169</v>
      </c>
      <c r="E6328" s="2">
        <v>0</v>
      </c>
      <c r="F6328" s="2">
        <v>0</v>
      </c>
      <c r="G6328" t="s">
        <v>306</v>
      </c>
      <c r="H6328" t="s">
        <v>306</v>
      </c>
      <c r="I6328" t="s">
        <v>21</v>
      </c>
      <c r="J6328" t="s">
        <v>68</v>
      </c>
      <c r="K6328" s="2">
        <v>1</v>
      </c>
      <c r="L6328" t="s">
        <v>65</v>
      </c>
      <c r="M6328" t="s">
        <v>69</v>
      </c>
      <c r="N6328" t="s">
        <v>230</v>
      </c>
    </row>
    <row r="6329" spans="1:14" x14ac:dyDescent="0.25">
      <c r="A6329" s="2">
        <v>1</v>
      </c>
      <c r="B6329" s="2">
        <v>2016</v>
      </c>
      <c r="C6329" t="s">
        <v>442</v>
      </c>
      <c r="D6329" t="s">
        <v>169</v>
      </c>
      <c r="E6329" s="2">
        <v>0</v>
      </c>
      <c r="F6329" s="2">
        <v>0</v>
      </c>
      <c r="G6329" t="s">
        <v>306</v>
      </c>
      <c r="H6329" t="s">
        <v>306</v>
      </c>
      <c r="I6329" t="s">
        <v>21</v>
      </c>
      <c r="J6329" t="s">
        <v>70</v>
      </c>
      <c r="K6329" s="2">
        <v>3</v>
      </c>
      <c r="L6329" t="s">
        <v>65</v>
      </c>
      <c r="M6329" t="s">
        <v>71</v>
      </c>
      <c r="N6329" t="s">
        <v>67</v>
      </c>
    </row>
    <row r="6330" spans="1:14" x14ac:dyDescent="0.25">
      <c r="A6330" s="2">
        <v>1</v>
      </c>
      <c r="B6330" s="2">
        <v>2016</v>
      </c>
      <c r="C6330" t="s">
        <v>442</v>
      </c>
      <c r="D6330" t="s">
        <v>169</v>
      </c>
      <c r="E6330" s="2">
        <v>0</v>
      </c>
      <c r="F6330" s="2">
        <v>0</v>
      </c>
      <c r="G6330" t="s">
        <v>306</v>
      </c>
      <c r="H6330" t="s">
        <v>306</v>
      </c>
      <c r="I6330" t="s">
        <v>21</v>
      </c>
      <c r="J6330" t="s">
        <v>72</v>
      </c>
      <c r="K6330" s="3"/>
      <c r="L6330" t="s">
        <v>52</v>
      </c>
      <c r="M6330" t="s">
        <v>73</v>
      </c>
    </row>
    <row r="6331" spans="1:14" x14ac:dyDescent="0.25">
      <c r="A6331" s="2">
        <v>1</v>
      </c>
      <c r="B6331" s="2">
        <v>2016</v>
      </c>
      <c r="C6331" t="s">
        <v>442</v>
      </c>
      <c r="D6331" t="s">
        <v>169</v>
      </c>
      <c r="E6331" s="2">
        <v>0</v>
      </c>
      <c r="F6331" s="2">
        <v>0</v>
      </c>
      <c r="G6331" t="s">
        <v>306</v>
      </c>
      <c r="H6331" t="s">
        <v>306</v>
      </c>
      <c r="I6331" t="s">
        <v>21</v>
      </c>
      <c r="J6331" t="s">
        <v>74</v>
      </c>
      <c r="K6331" s="2">
        <v>2</v>
      </c>
      <c r="L6331" t="s">
        <v>75</v>
      </c>
      <c r="M6331" t="s">
        <v>76</v>
      </c>
      <c r="N6331" t="s">
        <v>207</v>
      </c>
    </row>
    <row r="6332" spans="1:14" x14ac:dyDescent="0.25">
      <c r="A6332" s="2">
        <v>1</v>
      </c>
      <c r="B6332" s="2">
        <v>2016</v>
      </c>
      <c r="C6332" t="s">
        <v>442</v>
      </c>
      <c r="D6332" t="s">
        <v>169</v>
      </c>
      <c r="E6332" s="2">
        <v>0</v>
      </c>
      <c r="F6332" s="2">
        <v>0</v>
      </c>
      <c r="G6332" t="s">
        <v>306</v>
      </c>
      <c r="H6332" t="s">
        <v>306</v>
      </c>
      <c r="I6332" t="s">
        <v>21</v>
      </c>
      <c r="J6332" t="s">
        <v>78</v>
      </c>
      <c r="K6332" s="2">
        <v>5</v>
      </c>
      <c r="L6332" t="s">
        <v>75</v>
      </c>
      <c r="M6332" t="s">
        <v>79</v>
      </c>
      <c r="N6332" t="s">
        <v>192</v>
      </c>
    </row>
    <row r="6333" spans="1:14" x14ac:dyDescent="0.25">
      <c r="A6333" s="2">
        <v>1</v>
      </c>
      <c r="B6333" s="2">
        <v>2016</v>
      </c>
      <c r="C6333" t="s">
        <v>442</v>
      </c>
      <c r="D6333" t="s">
        <v>169</v>
      </c>
      <c r="E6333" s="2">
        <v>0</v>
      </c>
      <c r="F6333" s="2">
        <v>0</v>
      </c>
      <c r="G6333" t="s">
        <v>306</v>
      </c>
      <c r="H6333" t="s">
        <v>306</v>
      </c>
      <c r="I6333" t="s">
        <v>21</v>
      </c>
      <c r="J6333" t="s">
        <v>81</v>
      </c>
      <c r="K6333" s="2">
        <v>1</v>
      </c>
      <c r="L6333" t="s">
        <v>75</v>
      </c>
      <c r="M6333" t="s">
        <v>82</v>
      </c>
      <c r="N6333" t="s">
        <v>83</v>
      </c>
    </row>
    <row r="6334" spans="1:14" x14ac:dyDescent="0.25">
      <c r="A6334" s="2">
        <v>1</v>
      </c>
      <c r="B6334" s="2">
        <v>2016</v>
      </c>
      <c r="C6334" t="s">
        <v>442</v>
      </c>
      <c r="D6334" t="s">
        <v>169</v>
      </c>
      <c r="E6334" s="2">
        <v>0</v>
      </c>
      <c r="F6334" s="2">
        <v>0</v>
      </c>
      <c r="G6334" t="s">
        <v>306</v>
      </c>
      <c r="H6334" t="s">
        <v>306</v>
      </c>
      <c r="I6334" t="s">
        <v>21</v>
      </c>
      <c r="J6334" t="s">
        <v>84</v>
      </c>
      <c r="K6334" s="2">
        <v>4</v>
      </c>
      <c r="L6334" t="s">
        <v>85</v>
      </c>
      <c r="M6334" t="s">
        <v>86</v>
      </c>
      <c r="N6334" t="s">
        <v>87</v>
      </c>
    </row>
    <row r="6335" spans="1:14" x14ac:dyDescent="0.25">
      <c r="A6335" s="2">
        <v>1</v>
      </c>
      <c r="B6335" s="2">
        <v>2016</v>
      </c>
      <c r="C6335" t="s">
        <v>442</v>
      </c>
      <c r="D6335" t="s">
        <v>169</v>
      </c>
      <c r="E6335" s="2">
        <v>0</v>
      </c>
      <c r="F6335" s="2">
        <v>0</v>
      </c>
      <c r="G6335" t="s">
        <v>306</v>
      </c>
      <c r="H6335" t="s">
        <v>306</v>
      </c>
      <c r="I6335" t="s">
        <v>21</v>
      </c>
      <c r="J6335" t="s">
        <v>88</v>
      </c>
      <c r="K6335" s="2">
        <v>3</v>
      </c>
      <c r="L6335" t="s">
        <v>85</v>
      </c>
      <c r="M6335" t="s">
        <v>89</v>
      </c>
      <c r="N6335" t="s">
        <v>126</v>
      </c>
    </row>
    <row r="6336" spans="1:14" x14ac:dyDescent="0.25">
      <c r="A6336" s="2">
        <v>1</v>
      </c>
      <c r="B6336" s="2">
        <v>2016</v>
      </c>
      <c r="C6336" t="s">
        <v>442</v>
      </c>
      <c r="D6336" t="s">
        <v>169</v>
      </c>
      <c r="E6336" s="2">
        <v>0</v>
      </c>
      <c r="F6336" s="2">
        <v>0</v>
      </c>
      <c r="G6336" t="s">
        <v>306</v>
      </c>
      <c r="H6336" t="s">
        <v>306</v>
      </c>
      <c r="I6336" t="s">
        <v>21</v>
      </c>
      <c r="J6336" t="s">
        <v>90</v>
      </c>
      <c r="K6336" s="2">
        <v>3</v>
      </c>
      <c r="L6336" t="s">
        <v>75</v>
      </c>
      <c r="M6336" t="s">
        <v>91</v>
      </c>
      <c r="N6336" t="s">
        <v>95</v>
      </c>
    </row>
    <row r="6337" spans="1:14" x14ac:dyDescent="0.25">
      <c r="A6337" s="2">
        <v>1</v>
      </c>
      <c r="B6337" s="2">
        <v>2016</v>
      </c>
      <c r="C6337" t="s">
        <v>442</v>
      </c>
      <c r="D6337" t="s">
        <v>169</v>
      </c>
      <c r="E6337" s="2">
        <v>0</v>
      </c>
      <c r="F6337" s="2">
        <v>0</v>
      </c>
      <c r="G6337" t="s">
        <v>306</v>
      </c>
      <c r="H6337" t="s">
        <v>306</v>
      </c>
      <c r="I6337" t="s">
        <v>21</v>
      </c>
      <c r="J6337" t="s">
        <v>93</v>
      </c>
      <c r="K6337" s="2">
        <v>3</v>
      </c>
      <c r="L6337" t="s">
        <v>75</v>
      </c>
      <c r="M6337" t="s">
        <v>94</v>
      </c>
      <c r="N6337" t="s">
        <v>95</v>
      </c>
    </row>
    <row r="6338" spans="1:14" x14ac:dyDescent="0.25">
      <c r="A6338" s="2">
        <v>1</v>
      </c>
      <c r="B6338" s="2">
        <v>2016</v>
      </c>
      <c r="C6338" t="s">
        <v>442</v>
      </c>
      <c r="D6338" t="s">
        <v>169</v>
      </c>
      <c r="E6338" s="2">
        <v>0</v>
      </c>
      <c r="F6338" s="2">
        <v>0</v>
      </c>
      <c r="G6338" t="s">
        <v>306</v>
      </c>
      <c r="H6338" t="s">
        <v>306</v>
      </c>
      <c r="I6338" t="s">
        <v>21</v>
      </c>
      <c r="J6338" t="s">
        <v>96</v>
      </c>
      <c r="K6338" s="2">
        <v>3</v>
      </c>
      <c r="L6338" t="s">
        <v>75</v>
      </c>
      <c r="M6338" t="s">
        <v>97</v>
      </c>
      <c r="N6338" t="s">
        <v>95</v>
      </c>
    </row>
    <row r="6339" spans="1:14" x14ac:dyDescent="0.25">
      <c r="A6339" s="2">
        <v>1</v>
      </c>
      <c r="B6339" s="2">
        <v>2016</v>
      </c>
      <c r="C6339" t="s">
        <v>442</v>
      </c>
      <c r="D6339" t="s">
        <v>169</v>
      </c>
      <c r="E6339" s="2">
        <v>0</v>
      </c>
      <c r="F6339" s="2">
        <v>0</v>
      </c>
      <c r="G6339" t="s">
        <v>306</v>
      </c>
      <c r="H6339" t="s">
        <v>306</v>
      </c>
      <c r="I6339" t="s">
        <v>21</v>
      </c>
      <c r="J6339" t="s">
        <v>98</v>
      </c>
      <c r="K6339" s="2">
        <v>5</v>
      </c>
      <c r="L6339" t="s">
        <v>85</v>
      </c>
      <c r="M6339" t="s">
        <v>99</v>
      </c>
      <c r="N6339" t="s">
        <v>185</v>
      </c>
    </row>
    <row r="6340" spans="1:14" x14ac:dyDescent="0.25">
      <c r="A6340" s="2">
        <v>1</v>
      </c>
      <c r="B6340" s="2">
        <v>2016</v>
      </c>
      <c r="C6340" t="s">
        <v>442</v>
      </c>
      <c r="D6340" t="s">
        <v>169</v>
      </c>
      <c r="E6340" s="2">
        <v>0</v>
      </c>
      <c r="F6340" s="2">
        <v>0</v>
      </c>
      <c r="G6340" t="s">
        <v>306</v>
      </c>
      <c r="H6340" t="s">
        <v>306</v>
      </c>
      <c r="I6340" t="s">
        <v>21</v>
      </c>
      <c r="J6340" t="s">
        <v>100</v>
      </c>
      <c r="K6340" s="3"/>
      <c r="L6340" t="s">
        <v>61</v>
      </c>
      <c r="M6340" t="s">
        <v>101</v>
      </c>
    </row>
    <row r="6341" spans="1:14" x14ac:dyDescent="0.25">
      <c r="A6341" s="2">
        <v>1</v>
      </c>
      <c r="B6341" s="2">
        <v>2016</v>
      </c>
      <c r="C6341" t="s">
        <v>442</v>
      </c>
      <c r="D6341" t="s">
        <v>169</v>
      </c>
      <c r="E6341" s="2">
        <v>0</v>
      </c>
      <c r="F6341" s="2">
        <v>0</v>
      </c>
      <c r="G6341" t="s">
        <v>306</v>
      </c>
      <c r="H6341" t="s">
        <v>306</v>
      </c>
      <c r="I6341" t="s">
        <v>21</v>
      </c>
      <c r="J6341" t="s">
        <v>102</v>
      </c>
      <c r="K6341" s="3"/>
      <c r="L6341" t="s">
        <v>61</v>
      </c>
      <c r="M6341" t="s">
        <v>103</v>
      </c>
    </row>
    <row r="6342" spans="1:14" x14ac:dyDescent="0.25">
      <c r="A6342" s="2">
        <v>1</v>
      </c>
      <c r="B6342" s="2">
        <v>2016</v>
      </c>
      <c r="C6342" t="s">
        <v>442</v>
      </c>
      <c r="D6342" t="s">
        <v>169</v>
      </c>
      <c r="E6342" s="2">
        <v>0</v>
      </c>
      <c r="F6342" s="2">
        <v>0</v>
      </c>
      <c r="G6342" t="s">
        <v>306</v>
      </c>
      <c r="H6342" t="s">
        <v>306</v>
      </c>
      <c r="I6342" t="s">
        <v>21</v>
      </c>
      <c r="J6342" t="s">
        <v>104</v>
      </c>
      <c r="K6342" s="3"/>
      <c r="L6342" t="s">
        <v>61</v>
      </c>
      <c r="M6342" t="s">
        <v>105</v>
      </c>
    </row>
    <row r="6343" spans="1:14" x14ac:dyDescent="0.25">
      <c r="A6343" s="2">
        <v>1</v>
      </c>
      <c r="B6343" s="2">
        <v>2016</v>
      </c>
      <c r="C6343" t="s">
        <v>442</v>
      </c>
      <c r="D6343" t="s">
        <v>169</v>
      </c>
      <c r="E6343" s="2">
        <v>0</v>
      </c>
      <c r="F6343" s="2">
        <v>0</v>
      </c>
      <c r="G6343" t="s">
        <v>306</v>
      </c>
      <c r="H6343" t="s">
        <v>306</v>
      </c>
      <c r="I6343" t="s">
        <v>21</v>
      </c>
      <c r="J6343" t="s">
        <v>106</v>
      </c>
      <c r="K6343" s="3"/>
      <c r="L6343" t="s">
        <v>61</v>
      </c>
      <c r="M6343" t="s">
        <v>107</v>
      </c>
    </row>
    <row r="6344" spans="1:14" x14ac:dyDescent="0.25">
      <c r="A6344" s="2">
        <v>1</v>
      </c>
      <c r="B6344" s="2">
        <v>2016</v>
      </c>
      <c r="C6344" t="s">
        <v>442</v>
      </c>
      <c r="D6344" t="s">
        <v>169</v>
      </c>
      <c r="E6344" s="2">
        <v>0</v>
      </c>
      <c r="F6344" s="2">
        <v>0</v>
      </c>
      <c r="G6344" t="s">
        <v>306</v>
      </c>
      <c r="H6344" t="s">
        <v>306</v>
      </c>
      <c r="I6344" t="s">
        <v>21</v>
      </c>
      <c r="J6344" t="s">
        <v>108</v>
      </c>
      <c r="K6344" s="3"/>
      <c r="L6344" t="s">
        <v>61</v>
      </c>
      <c r="M6344" t="s">
        <v>109</v>
      </c>
    </row>
    <row r="6345" spans="1:14" x14ac:dyDescent="0.25">
      <c r="A6345" s="2">
        <v>1</v>
      </c>
      <c r="B6345" s="2">
        <v>2016</v>
      </c>
      <c r="C6345" t="s">
        <v>442</v>
      </c>
      <c r="D6345" t="s">
        <v>169</v>
      </c>
      <c r="E6345" s="2">
        <v>0</v>
      </c>
      <c r="F6345" s="2">
        <v>0</v>
      </c>
      <c r="G6345" t="s">
        <v>306</v>
      </c>
      <c r="H6345" t="s">
        <v>306</v>
      </c>
      <c r="I6345" t="s">
        <v>21</v>
      </c>
      <c r="J6345" t="s">
        <v>110</v>
      </c>
      <c r="K6345" s="3"/>
      <c r="L6345" t="s">
        <v>61</v>
      </c>
      <c r="M6345" t="s">
        <v>111</v>
      </c>
    </row>
    <row r="6346" spans="1:14" x14ac:dyDescent="0.25">
      <c r="A6346" s="2">
        <v>1</v>
      </c>
      <c r="B6346" s="2">
        <v>2016</v>
      </c>
      <c r="C6346" t="s">
        <v>442</v>
      </c>
      <c r="D6346" t="s">
        <v>169</v>
      </c>
      <c r="E6346" s="2">
        <v>0</v>
      </c>
      <c r="F6346" s="2">
        <v>0</v>
      </c>
      <c r="G6346" t="s">
        <v>306</v>
      </c>
      <c r="H6346" t="s">
        <v>306</v>
      </c>
      <c r="I6346" t="s">
        <v>21</v>
      </c>
      <c r="J6346" t="s">
        <v>112</v>
      </c>
      <c r="K6346" s="3"/>
      <c r="L6346" t="s">
        <v>61</v>
      </c>
      <c r="M6346" t="s">
        <v>113</v>
      </c>
    </row>
    <row r="6347" spans="1:14" x14ac:dyDescent="0.25">
      <c r="A6347" s="2">
        <v>1</v>
      </c>
      <c r="B6347" s="2">
        <v>2016</v>
      </c>
      <c r="C6347" t="s">
        <v>442</v>
      </c>
      <c r="D6347" t="s">
        <v>169</v>
      </c>
      <c r="E6347" s="2">
        <v>0</v>
      </c>
      <c r="F6347" s="2">
        <v>0</v>
      </c>
      <c r="G6347" t="s">
        <v>306</v>
      </c>
      <c r="H6347" t="s">
        <v>306</v>
      </c>
      <c r="I6347" t="s">
        <v>21</v>
      </c>
      <c r="J6347" t="s">
        <v>114</v>
      </c>
      <c r="K6347" s="3"/>
      <c r="L6347" t="s">
        <v>61</v>
      </c>
      <c r="M6347" t="s">
        <v>115</v>
      </c>
    </row>
    <row r="6348" spans="1:14" x14ac:dyDescent="0.25">
      <c r="A6348" s="2">
        <v>1</v>
      </c>
      <c r="B6348" s="2">
        <v>2016</v>
      </c>
      <c r="C6348" t="s">
        <v>442</v>
      </c>
      <c r="D6348" t="s">
        <v>169</v>
      </c>
      <c r="E6348" s="2">
        <v>0</v>
      </c>
      <c r="F6348" s="2">
        <v>0</v>
      </c>
      <c r="G6348" t="s">
        <v>306</v>
      </c>
      <c r="H6348" t="s">
        <v>306</v>
      </c>
      <c r="I6348" t="s">
        <v>21</v>
      </c>
      <c r="J6348" t="s">
        <v>116</v>
      </c>
      <c r="K6348" s="2">
        <v>3</v>
      </c>
      <c r="L6348" t="s">
        <v>65</v>
      </c>
      <c r="M6348" t="s">
        <v>117</v>
      </c>
      <c r="N6348" t="s">
        <v>67</v>
      </c>
    </row>
    <row r="6349" spans="1:14" x14ac:dyDescent="0.25">
      <c r="A6349" s="2">
        <v>1</v>
      </c>
      <c r="B6349" s="2">
        <v>2016</v>
      </c>
      <c r="C6349" t="s">
        <v>442</v>
      </c>
      <c r="D6349" t="s">
        <v>169</v>
      </c>
      <c r="E6349" s="2">
        <v>0</v>
      </c>
      <c r="F6349" s="2">
        <v>0</v>
      </c>
      <c r="G6349" t="s">
        <v>306</v>
      </c>
      <c r="H6349" t="s">
        <v>306</v>
      </c>
      <c r="I6349" t="s">
        <v>21</v>
      </c>
      <c r="J6349" t="s">
        <v>118</v>
      </c>
      <c r="K6349" s="2">
        <v>3</v>
      </c>
      <c r="L6349" t="s">
        <v>55</v>
      </c>
      <c r="M6349" t="s">
        <v>119</v>
      </c>
      <c r="N6349" t="s">
        <v>178</v>
      </c>
    </row>
    <row r="6350" spans="1:14" x14ac:dyDescent="0.25">
      <c r="A6350" s="2">
        <v>1</v>
      </c>
      <c r="B6350" s="2">
        <v>2016</v>
      </c>
      <c r="C6350" t="s">
        <v>442</v>
      </c>
      <c r="D6350" t="s">
        <v>169</v>
      </c>
      <c r="E6350" s="2">
        <v>0</v>
      </c>
      <c r="F6350" s="2">
        <v>0</v>
      </c>
      <c r="G6350" t="s">
        <v>306</v>
      </c>
      <c r="H6350" t="s">
        <v>306</v>
      </c>
      <c r="I6350" t="s">
        <v>21</v>
      </c>
      <c r="J6350" t="s">
        <v>120</v>
      </c>
      <c r="K6350" s="2">
        <v>3</v>
      </c>
      <c r="L6350" t="s">
        <v>65</v>
      </c>
      <c r="M6350" t="s">
        <v>121</v>
      </c>
      <c r="N6350" t="s">
        <v>67</v>
      </c>
    </row>
    <row r="6351" spans="1:14" x14ac:dyDescent="0.25">
      <c r="A6351" s="2">
        <v>1</v>
      </c>
      <c r="B6351" s="2">
        <v>2016</v>
      </c>
      <c r="C6351" t="s">
        <v>442</v>
      </c>
      <c r="D6351" t="s">
        <v>169</v>
      </c>
      <c r="E6351" s="2">
        <v>0</v>
      </c>
      <c r="F6351" s="2">
        <v>0</v>
      </c>
      <c r="G6351" t="s">
        <v>306</v>
      </c>
      <c r="H6351" t="s">
        <v>306</v>
      </c>
      <c r="I6351" t="s">
        <v>21</v>
      </c>
      <c r="J6351" t="s">
        <v>122</v>
      </c>
      <c r="K6351" s="2">
        <v>4</v>
      </c>
      <c r="L6351" t="s">
        <v>85</v>
      </c>
      <c r="M6351" t="s">
        <v>123</v>
      </c>
      <c r="N6351" t="s">
        <v>87</v>
      </c>
    </row>
    <row r="6352" spans="1:14" x14ac:dyDescent="0.25">
      <c r="A6352" s="2">
        <v>1</v>
      </c>
      <c r="B6352" s="2">
        <v>2016</v>
      </c>
      <c r="C6352" t="s">
        <v>442</v>
      </c>
      <c r="D6352" t="s">
        <v>169</v>
      </c>
      <c r="E6352" s="2">
        <v>0</v>
      </c>
      <c r="F6352" s="2">
        <v>0</v>
      </c>
      <c r="G6352" t="s">
        <v>306</v>
      </c>
      <c r="H6352" t="s">
        <v>306</v>
      </c>
      <c r="I6352" t="s">
        <v>21</v>
      </c>
      <c r="J6352" t="s">
        <v>124</v>
      </c>
      <c r="K6352" s="2">
        <v>3</v>
      </c>
      <c r="L6352" t="s">
        <v>85</v>
      </c>
      <c r="M6352" t="s">
        <v>125</v>
      </c>
      <c r="N6352" t="s">
        <v>126</v>
      </c>
    </row>
    <row r="6353" spans="1:14" x14ac:dyDescent="0.25">
      <c r="A6353" s="2">
        <v>1</v>
      </c>
      <c r="B6353" s="2">
        <v>2016</v>
      </c>
      <c r="C6353" t="s">
        <v>442</v>
      </c>
      <c r="D6353" t="s">
        <v>169</v>
      </c>
      <c r="E6353" s="2">
        <v>0</v>
      </c>
      <c r="F6353" s="2">
        <v>0</v>
      </c>
      <c r="G6353" t="s">
        <v>306</v>
      </c>
      <c r="H6353" t="s">
        <v>306</v>
      </c>
      <c r="I6353" t="s">
        <v>21</v>
      </c>
      <c r="J6353" t="s">
        <v>127</v>
      </c>
      <c r="K6353" s="2">
        <v>4</v>
      </c>
      <c r="L6353" t="s">
        <v>85</v>
      </c>
      <c r="M6353" t="s">
        <v>128</v>
      </c>
      <c r="N6353" t="s">
        <v>87</v>
      </c>
    </row>
    <row r="6354" spans="1:14" x14ac:dyDescent="0.25">
      <c r="A6354" s="2">
        <v>1</v>
      </c>
      <c r="B6354" s="2">
        <v>2016</v>
      </c>
      <c r="C6354" t="s">
        <v>442</v>
      </c>
      <c r="D6354" t="s">
        <v>169</v>
      </c>
      <c r="E6354" s="2">
        <v>0</v>
      </c>
      <c r="F6354" s="2">
        <v>0</v>
      </c>
      <c r="G6354" t="s">
        <v>306</v>
      </c>
      <c r="H6354" t="s">
        <v>306</v>
      </c>
      <c r="I6354" t="s">
        <v>21</v>
      </c>
      <c r="J6354" t="s">
        <v>129</v>
      </c>
      <c r="K6354" s="2">
        <v>5</v>
      </c>
      <c r="L6354" t="s">
        <v>85</v>
      </c>
      <c r="M6354" t="s">
        <v>130</v>
      </c>
      <c r="N6354" t="s">
        <v>185</v>
      </c>
    </row>
    <row r="6355" spans="1:14" x14ac:dyDescent="0.25">
      <c r="A6355" s="2">
        <v>1</v>
      </c>
      <c r="B6355" s="2">
        <v>2016</v>
      </c>
      <c r="C6355" t="s">
        <v>442</v>
      </c>
      <c r="D6355" t="s">
        <v>169</v>
      </c>
      <c r="E6355" s="2">
        <v>0</v>
      </c>
      <c r="F6355" s="2">
        <v>0</v>
      </c>
      <c r="G6355" t="s">
        <v>306</v>
      </c>
      <c r="H6355" t="s">
        <v>306</v>
      </c>
      <c r="I6355" t="s">
        <v>21</v>
      </c>
      <c r="J6355" t="s">
        <v>131</v>
      </c>
      <c r="K6355" s="2">
        <v>5</v>
      </c>
      <c r="L6355" t="s">
        <v>85</v>
      </c>
      <c r="M6355" t="s">
        <v>132</v>
      </c>
      <c r="N6355" t="s">
        <v>185</v>
      </c>
    </row>
    <row r="6356" spans="1:14" x14ac:dyDescent="0.25">
      <c r="A6356" s="2">
        <v>1</v>
      </c>
      <c r="B6356" s="2">
        <v>2016</v>
      </c>
      <c r="C6356" t="s">
        <v>442</v>
      </c>
      <c r="D6356" t="s">
        <v>169</v>
      </c>
      <c r="E6356" s="2">
        <v>0</v>
      </c>
      <c r="F6356" s="2">
        <v>0</v>
      </c>
      <c r="G6356" t="s">
        <v>306</v>
      </c>
      <c r="H6356" t="s">
        <v>306</v>
      </c>
      <c r="I6356" t="s">
        <v>21</v>
      </c>
      <c r="J6356" t="s">
        <v>133</v>
      </c>
      <c r="K6356" s="2">
        <v>2</v>
      </c>
      <c r="L6356" t="s">
        <v>52</v>
      </c>
      <c r="M6356" t="s">
        <v>134</v>
      </c>
      <c r="N6356" t="s">
        <v>63</v>
      </c>
    </row>
    <row r="6357" spans="1:14" x14ac:dyDescent="0.25">
      <c r="A6357" s="2">
        <v>1</v>
      </c>
      <c r="B6357" s="2">
        <v>2016</v>
      </c>
      <c r="C6357" t="s">
        <v>442</v>
      </c>
      <c r="D6357" t="s">
        <v>169</v>
      </c>
      <c r="E6357" s="2">
        <v>0</v>
      </c>
      <c r="F6357" s="2">
        <v>0</v>
      </c>
      <c r="G6357" t="s">
        <v>306</v>
      </c>
      <c r="H6357" t="s">
        <v>306</v>
      </c>
      <c r="I6357" t="s">
        <v>21</v>
      </c>
      <c r="J6357" t="s">
        <v>135</v>
      </c>
      <c r="K6357" s="2">
        <v>3</v>
      </c>
      <c r="L6357" t="s">
        <v>55</v>
      </c>
      <c r="M6357" t="s">
        <v>136</v>
      </c>
      <c r="N6357" t="s">
        <v>178</v>
      </c>
    </row>
    <row r="6358" spans="1:14" x14ac:dyDescent="0.25">
      <c r="A6358" s="2">
        <v>1</v>
      </c>
      <c r="B6358" s="2">
        <v>2016</v>
      </c>
      <c r="C6358" t="s">
        <v>442</v>
      </c>
      <c r="D6358" t="s">
        <v>169</v>
      </c>
      <c r="E6358" s="2">
        <v>0</v>
      </c>
      <c r="F6358" s="2">
        <v>0</v>
      </c>
      <c r="G6358" t="s">
        <v>306</v>
      </c>
      <c r="H6358" t="s">
        <v>306</v>
      </c>
      <c r="I6358" t="s">
        <v>21</v>
      </c>
      <c r="J6358" t="s">
        <v>137</v>
      </c>
      <c r="K6358" s="2">
        <v>4</v>
      </c>
      <c r="L6358" t="s">
        <v>55</v>
      </c>
      <c r="M6358" t="s">
        <v>138</v>
      </c>
      <c r="N6358" t="s">
        <v>57</v>
      </c>
    </row>
    <row r="6359" spans="1:14" x14ac:dyDescent="0.25">
      <c r="A6359" s="2">
        <v>1</v>
      </c>
      <c r="B6359" s="2">
        <v>2016</v>
      </c>
      <c r="C6359" t="s">
        <v>442</v>
      </c>
      <c r="D6359" t="s">
        <v>169</v>
      </c>
      <c r="E6359" s="2">
        <v>0</v>
      </c>
      <c r="F6359" s="2">
        <v>0</v>
      </c>
      <c r="G6359" t="s">
        <v>306</v>
      </c>
      <c r="H6359" t="s">
        <v>306</v>
      </c>
      <c r="I6359" t="s">
        <v>21</v>
      </c>
      <c r="J6359" t="s">
        <v>139</v>
      </c>
      <c r="K6359" s="2">
        <v>4</v>
      </c>
      <c r="L6359" t="s">
        <v>85</v>
      </c>
      <c r="M6359" t="s">
        <v>140</v>
      </c>
      <c r="N6359" t="s">
        <v>87</v>
      </c>
    </row>
    <row r="6360" spans="1:14" x14ac:dyDescent="0.25">
      <c r="A6360" s="2">
        <v>1</v>
      </c>
      <c r="B6360" s="2">
        <v>2016</v>
      </c>
      <c r="C6360" t="s">
        <v>442</v>
      </c>
      <c r="D6360" t="s">
        <v>169</v>
      </c>
      <c r="E6360" s="2">
        <v>0</v>
      </c>
      <c r="F6360" s="2">
        <v>0</v>
      </c>
      <c r="G6360" t="s">
        <v>306</v>
      </c>
      <c r="H6360" t="s">
        <v>306</v>
      </c>
      <c r="I6360" t="s">
        <v>21</v>
      </c>
      <c r="J6360" t="s">
        <v>141</v>
      </c>
      <c r="K6360" s="2">
        <v>5</v>
      </c>
      <c r="L6360" t="s">
        <v>85</v>
      </c>
      <c r="M6360" t="s">
        <v>142</v>
      </c>
      <c r="N6360" t="s">
        <v>185</v>
      </c>
    </row>
    <row r="6361" spans="1:14" x14ac:dyDescent="0.25">
      <c r="A6361" s="2">
        <v>1</v>
      </c>
      <c r="B6361" s="2">
        <v>2016</v>
      </c>
      <c r="C6361" t="s">
        <v>442</v>
      </c>
      <c r="D6361" t="s">
        <v>169</v>
      </c>
      <c r="E6361" s="2">
        <v>0</v>
      </c>
      <c r="F6361" s="2">
        <v>0</v>
      </c>
      <c r="G6361" t="s">
        <v>306</v>
      </c>
      <c r="H6361" t="s">
        <v>306</v>
      </c>
      <c r="I6361" t="s">
        <v>21</v>
      </c>
      <c r="J6361" t="s">
        <v>143</v>
      </c>
      <c r="K6361" s="2">
        <v>4</v>
      </c>
      <c r="L6361" t="s">
        <v>85</v>
      </c>
      <c r="M6361" t="s">
        <v>144</v>
      </c>
      <c r="N6361" t="s">
        <v>87</v>
      </c>
    </row>
    <row r="6362" spans="1:14" x14ac:dyDescent="0.25">
      <c r="A6362" s="2">
        <v>1</v>
      </c>
      <c r="B6362" s="2">
        <v>2016</v>
      </c>
      <c r="C6362" t="s">
        <v>442</v>
      </c>
      <c r="D6362" t="s">
        <v>169</v>
      </c>
      <c r="E6362" s="2">
        <v>0</v>
      </c>
      <c r="F6362" s="2">
        <v>0</v>
      </c>
      <c r="G6362" t="s">
        <v>306</v>
      </c>
      <c r="H6362" t="s">
        <v>306</v>
      </c>
      <c r="I6362" t="s">
        <v>21</v>
      </c>
      <c r="J6362" t="s">
        <v>145</v>
      </c>
      <c r="K6362" s="2">
        <v>3</v>
      </c>
      <c r="L6362" t="s">
        <v>55</v>
      </c>
      <c r="M6362" t="s">
        <v>146</v>
      </c>
      <c r="N6362" t="s">
        <v>178</v>
      </c>
    </row>
    <row r="6363" spans="1:14" x14ac:dyDescent="0.25">
      <c r="A6363" s="2">
        <v>1</v>
      </c>
      <c r="B6363" s="2">
        <v>2016</v>
      </c>
      <c r="C6363" t="s">
        <v>442</v>
      </c>
      <c r="D6363" t="s">
        <v>169</v>
      </c>
      <c r="E6363" s="2">
        <v>0</v>
      </c>
      <c r="F6363" s="2">
        <v>0</v>
      </c>
      <c r="G6363" t="s">
        <v>306</v>
      </c>
      <c r="H6363" t="s">
        <v>306</v>
      </c>
      <c r="I6363" t="s">
        <v>21</v>
      </c>
      <c r="J6363" t="s">
        <v>147</v>
      </c>
      <c r="K6363" s="2">
        <v>3</v>
      </c>
      <c r="L6363" t="s">
        <v>55</v>
      </c>
      <c r="M6363" t="s">
        <v>148</v>
      </c>
      <c r="N6363" t="s">
        <v>178</v>
      </c>
    </row>
    <row r="6364" spans="1:14" x14ac:dyDescent="0.25">
      <c r="A6364" s="2">
        <v>1</v>
      </c>
      <c r="B6364" s="2">
        <v>2016</v>
      </c>
      <c r="C6364" t="s">
        <v>442</v>
      </c>
      <c r="D6364" t="s">
        <v>169</v>
      </c>
      <c r="E6364" s="2">
        <v>0</v>
      </c>
      <c r="F6364" s="2">
        <v>0</v>
      </c>
      <c r="G6364" t="s">
        <v>306</v>
      </c>
      <c r="H6364" t="s">
        <v>306</v>
      </c>
      <c r="I6364" t="s">
        <v>21</v>
      </c>
      <c r="J6364" t="s">
        <v>149</v>
      </c>
      <c r="K6364" s="2">
        <v>2</v>
      </c>
      <c r="L6364" t="s">
        <v>55</v>
      </c>
      <c r="M6364" t="s">
        <v>150</v>
      </c>
      <c r="N6364" t="s">
        <v>187</v>
      </c>
    </row>
    <row r="6365" spans="1:14" x14ac:dyDescent="0.25">
      <c r="A6365" s="2">
        <v>1</v>
      </c>
      <c r="B6365" s="2">
        <v>2016</v>
      </c>
      <c r="C6365" t="s">
        <v>442</v>
      </c>
      <c r="D6365" t="s">
        <v>169</v>
      </c>
      <c r="E6365" s="2">
        <v>0</v>
      </c>
      <c r="F6365" s="2">
        <v>0</v>
      </c>
      <c r="G6365" t="s">
        <v>306</v>
      </c>
      <c r="H6365" t="s">
        <v>306</v>
      </c>
      <c r="I6365" t="s">
        <v>21</v>
      </c>
      <c r="J6365" t="s">
        <v>151</v>
      </c>
      <c r="K6365" s="3"/>
      <c r="L6365" t="s">
        <v>52</v>
      </c>
      <c r="M6365" t="s">
        <v>152</v>
      </c>
    </row>
    <row r="6366" spans="1:14" x14ac:dyDescent="0.25">
      <c r="A6366" s="2">
        <v>1</v>
      </c>
      <c r="B6366" s="2">
        <v>2016</v>
      </c>
      <c r="C6366" t="s">
        <v>442</v>
      </c>
      <c r="D6366" t="s">
        <v>169</v>
      </c>
      <c r="E6366" s="2">
        <v>0</v>
      </c>
      <c r="F6366" s="2">
        <v>0</v>
      </c>
      <c r="G6366" t="s">
        <v>306</v>
      </c>
      <c r="H6366" t="s">
        <v>306</v>
      </c>
      <c r="I6366" t="s">
        <v>21</v>
      </c>
      <c r="J6366" t="s">
        <v>153</v>
      </c>
      <c r="K6366" s="2">
        <v>6</v>
      </c>
      <c r="L6366" t="s">
        <v>75</v>
      </c>
      <c r="M6366" t="s">
        <v>154</v>
      </c>
      <c r="N6366" t="s">
        <v>179</v>
      </c>
    </row>
    <row r="6367" spans="1:14" x14ac:dyDescent="0.25">
      <c r="A6367" s="2">
        <v>1</v>
      </c>
      <c r="B6367" s="2">
        <v>2016</v>
      </c>
      <c r="C6367" t="s">
        <v>442</v>
      </c>
      <c r="D6367" t="s">
        <v>169</v>
      </c>
      <c r="E6367" s="2">
        <v>0</v>
      </c>
      <c r="F6367" s="2">
        <v>0</v>
      </c>
      <c r="G6367" t="s">
        <v>306</v>
      </c>
      <c r="H6367" t="s">
        <v>306</v>
      </c>
      <c r="I6367" t="s">
        <v>21</v>
      </c>
      <c r="J6367" t="s">
        <v>156</v>
      </c>
      <c r="K6367" s="2">
        <v>1</v>
      </c>
      <c r="L6367" t="s">
        <v>75</v>
      </c>
      <c r="M6367" t="s">
        <v>157</v>
      </c>
      <c r="N6367" t="s">
        <v>158</v>
      </c>
    </row>
    <row r="6368" spans="1:14" x14ac:dyDescent="0.25">
      <c r="A6368" s="2">
        <v>1</v>
      </c>
      <c r="B6368" s="2">
        <v>2016</v>
      </c>
      <c r="C6368" t="s">
        <v>442</v>
      </c>
      <c r="D6368" t="s">
        <v>169</v>
      </c>
      <c r="E6368" s="2">
        <v>0</v>
      </c>
      <c r="F6368" s="2">
        <v>0</v>
      </c>
      <c r="G6368" t="s">
        <v>306</v>
      </c>
      <c r="H6368" t="s">
        <v>306</v>
      </c>
      <c r="I6368" t="s">
        <v>21</v>
      </c>
      <c r="J6368" t="s">
        <v>159</v>
      </c>
      <c r="K6368" s="3"/>
      <c r="L6368" t="s">
        <v>52</v>
      </c>
      <c r="M6368" t="s">
        <v>160</v>
      </c>
    </row>
    <row r="6369" spans="1:14" x14ac:dyDescent="0.25">
      <c r="A6369" s="2">
        <v>1</v>
      </c>
      <c r="B6369" s="2">
        <v>2016</v>
      </c>
      <c r="C6369" t="s">
        <v>442</v>
      </c>
      <c r="D6369" t="s">
        <v>169</v>
      </c>
      <c r="E6369" s="2">
        <v>0</v>
      </c>
      <c r="F6369" s="2">
        <v>0</v>
      </c>
      <c r="G6369" t="s">
        <v>306</v>
      </c>
      <c r="H6369" t="s">
        <v>306</v>
      </c>
      <c r="I6369" t="s">
        <v>21</v>
      </c>
      <c r="J6369" t="s">
        <v>161</v>
      </c>
      <c r="K6369" s="3"/>
      <c r="L6369" t="s">
        <v>52</v>
      </c>
      <c r="M6369" t="s">
        <v>162</v>
      </c>
    </row>
    <row r="6370" spans="1:14" x14ac:dyDescent="0.25">
      <c r="A6370" s="2">
        <v>1</v>
      </c>
      <c r="B6370" s="2">
        <v>2016</v>
      </c>
      <c r="C6370" t="s">
        <v>442</v>
      </c>
      <c r="D6370" t="s">
        <v>169</v>
      </c>
      <c r="E6370" s="2">
        <v>0</v>
      </c>
      <c r="F6370" s="2">
        <v>0</v>
      </c>
      <c r="G6370" t="s">
        <v>306</v>
      </c>
      <c r="H6370" t="s">
        <v>306</v>
      </c>
      <c r="I6370" t="s">
        <v>21</v>
      </c>
      <c r="J6370" t="s">
        <v>163</v>
      </c>
      <c r="K6370" s="2">
        <v>1</v>
      </c>
      <c r="L6370" t="s">
        <v>52</v>
      </c>
      <c r="M6370" t="s">
        <v>164</v>
      </c>
      <c r="N6370" t="s">
        <v>165</v>
      </c>
    </row>
    <row r="6371" spans="1:14" x14ac:dyDescent="0.25">
      <c r="A6371" s="2">
        <v>1</v>
      </c>
      <c r="B6371" s="2">
        <v>2016</v>
      </c>
      <c r="C6371" t="s">
        <v>442</v>
      </c>
      <c r="D6371" t="s">
        <v>169</v>
      </c>
      <c r="E6371" s="2">
        <v>0</v>
      </c>
      <c r="F6371" s="2">
        <v>0</v>
      </c>
      <c r="G6371" t="s">
        <v>306</v>
      </c>
      <c r="H6371" t="s">
        <v>306</v>
      </c>
      <c r="I6371" t="s">
        <v>21</v>
      </c>
      <c r="J6371" t="s">
        <v>166</v>
      </c>
      <c r="K6371" s="2">
        <v>4</v>
      </c>
      <c r="L6371" t="s">
        <v>55</v>
      </c>
      <c r="M6371" t="s">
        <v>167</v>
      </c>
      <c r="N6371" t="s">
        <v>57</v>
      </c>
    </row>
    <row r="6372" spans="1:14" x14ac:dyDescent="0.25">
      <c r="A6372" s="2">
        <v>1</v>
      </c>
      <c r="B6372" s="2">
        <v>2016</v>
      </c>
      <c r="C6372" t="s">
        <v>443</v>
      </c>
      <c r="D6372" t="s">
        <v>264</v>
      </c>
      <c r="E6372" s="2">
        <v>1</v>
      </c>
      <c r="F6372" s="2">
        <v>0</v>
      </c>
      <c r="G6372" t="s">
        <v>444</v>
      </c>
      <c r="H6372" t="s">
        <v>401</v>
      </c>
      <c r="I6372" t="s">
        <v>19</v>
      </c>
      <c r="J6372" t="s">
        <v>51</v>
      </c>
      <c r="K6372" s="2">
        <v>5</v>
      </c>
      <c r="L6372" t="s">
        <v>52</v>
      </c>
      <c r="M6372" t="s">
        <v>53</v>
      </c>
      <c r="N6372" t="s">
        <v>183</v>
      </c>
    </row>
    <row r="6373" spans="1:14" x14ac:dyDescent="0.25">
      <c r="A6373" s="2">
        <v>1</v>
      </c>
      <c r="B6373" s="2">
        <v>2016</v>
      </c>
      <c r="C6373" t="s">
        <v>443</v>
      </c>
      <c r="D6373" t="s">
        <v>264</v>
      </c>
      <c r="E6373" s="2">
        <v>1</v>
      </c>
      <c r="F6373" s="2">
        <v>0</v>
      </c>
      <c r="G6373" t="s">
        <v>444</v>
      </c>
      <c r="H6373" t="s">
        <v>401</v>
      </c>
      <c r="I6373" t="s">
        <v>19</v>
      </c>
      <c r="J6373" t="s">
        <v>54</v>
      </c>
      <c r="K6373" s="2">
        <v>2</v>
      </c>
      <c r="L6373" t="s">
        <v>55</v>
      </c>
      <c r="M6373" t="s">
        <v>56</v>
      </c>
      <c r="N6373" t="s">
        <v>187</v>
      </c>
    </row>
    <row r="6374" spans="1:14" x14ac:dyDescent="0.25">
      <c r="A6374" s="2">
        <v>1</v>
      </c>
      <c r="B6374" s="2">
        <v>2016</v>
      </c>
      <c r="C6374" t="s">
        <v>443</v>
      </c>
      <c r="D6374" t="s">
        <v>264</v>
      </c>
      <c r="E6374" s="2">
        <v>1</v>
      </c>
      <c r="F6374" s="2">
        <v>0</v>
      </c>
      <c r="G6374" t="s">
        <v>444</v>
      </c>
      <c r="H6374" t="s">
        <v>401</v>
      </c>
      <c r="I6374" t="s">
        <v>19</v>
      </c>
      <c r="J6374" t="s">
        <v>58</v>
      </c>
      <c r="K6374" s="2">
        <v>4</v>
      </c>
      <c r="L6374" t="s">
        <v>55</v>
      </c>
      <c r="M6374" t="s">
        <v>59</v>
      </c>
      <c r="N6374" t="s">
        <v>57</v>
      </c>
    </row>
    <row r="6375" spans="1:14" x14ac:dyDescent="0.25">
      <c r="A6375" s="2">
        <v>1</v>
      </c>
      <c r="B6375" s="2">
        <v>2016</v>
      </c>
      <c r="C6375" t="s">
        <v>443</v>
      </c>
      <c r="D6375" t="s">
        <v>264</v>
      </c>
      <c r="E6375" s="2">
        <v>1</v>
      </c>
      <c r="F6375" s="2">
        <v>0</v>
      </c>
      <c r="G6375" t="s">
        <v>444</v>
      </c>
      <c r="H6375" t="s">
        <v>401</v>
      </c>
      <c r="I6375" t="s">
        <v>19</v>
      </c>
      <c r="J6375" t="s">
        <v>60</v>
      </c>
      <c r="K6375" s="2">
        <v>2</v>
      </c>
      <c r="L6375" t="s">
        <v>61</v>
      </c>
      <c r="M6375" t="s">
        <v>62</v>
      </c>
      <c r="N6375" t="s">
        <v>63</v>
      </c>
    </row>
    <row r="6376" spans="1:14" x14ac:dyDescent="0.25">
      <c r="A6376" s="2">
        <v>1</v>
      </c>
      <c r="B6376" s="2">
        <v>2016</v>
      </c>
      <c r="C6376" t="s">
        <v>443</v>
      </c>
      <c r="D6376" t="s">
        <v>264</v>
      </c>
      <c r="E6376" s="2">
        <v>1</v>
      </c>
      <c r="F6376" s="2">
        <v>0</v>
      </c>
      <c r="G6376" t="s">
        <v>444</v>
      </c>
      <c r="H6376" t="s">
        <v>401</v>
      </c>
      <c r="I6376" t="s">
        <v>19</v>
      </c>
      <c r="J6376" t="s">
        <v>64</v>
      </c>
      <c r="K6376" s="2">
        <v>3</v>
      </c>
      <c r="L6376" t="s">
        <v>65</v>
      </c>
      <c r="M6376" t="s">
        <v>66</v>
      </c>
      <c r="N6376" t="s">
        <v>67</v>
      </c>
    </row>
    <row r="6377" spans="1:14" x14ac:dyDescent="0.25">
      <c r="A6377" s="2">
        <v>1</v>
      </c>
      <c r="B6377" s="2">
        <v>2016</v>
      </c>
      <c r="C6377" t="s">
        <v>443</v>
      </c>
      <c r="D6377" t="s">
        <v>264</v>
      </c>
      <c r="E6377" s="2">
        <v>1</v>
      </c>
      <c r="F6377" s="2">
        <v>0</v>
      </c>
      <c r="G6377" t="s">
        <v>444</v>
      </c>
      <c r="H6377" t="s">
        <v>401</v>
      </c>
      <c r="I6377" t="s">
        <v>19</v>
      </c>
      <c r="J6377" t="s">
        <v>68</v>
      </c>
      <c r="K6377" s="2">
        <v>2</v>
      </c>
      <c r="L6377" t="s">
        <v>65</v>
      </c>
      <c r="M6377" t="s">
        <v>69</v>
      </c>
      <c r="N6377" t="s">
        <v>186</v>
      </c>
    </row>
    <row r="6378" spans="1:14" x14ac:dyDescent="0.25">
      <c r="A6378" s="2">
        <v>1</v>
      </c>
      <c r="B6378" s="2">
        <v>2016</v>
      </c>
      <c r="C6378" t="s">
        <v>443</v>
      </c>
      <c r="D6378" t="s">
        <v>264</v>
      </c>
      <c r="E6378" s="2">
        <v>1</v>
      </c>
      <c r="F6378" s="2">
        <v>0</v>
      </c>
      <c r="G6378" t="s">
        <v>444</v>
      </c>
      <c r="H6378" t="s">
        <v>401</v>
      </c>
      <c r="I6378" t="s">
        <v>19</v>
      </c>
      <c r="J6378" t="s">
        <v>70</v>
      </c>
      <c r="K6378" s="2">
        <v>3</v>
      </c>
      <c r="L6378" t="s">
        <v>65</v>
      </c>
      <c r="M6378" t="s">
        <v>71</v>
      </c>
      <c r="N6378" t="s">
        <v>67</v>
      </c>
    </row>
    <row r="6379" spans="1:14" x14ac:dyDescent="0.25">
      <c r="A6379" s="2">
        <v>1</v>
      </c>
      <c r="B6379" s="2">
        <v>2016</v>
      </c>
      <c r="C6379" t="s">
        <v>443</v>
      </c>
      <c r="D6379" t="s">
        <v>264</v>
      </c>
      <c r="E6379" s="2">
        <v>1</v>
      </c>
      <c r="F6379" s="2">
        <v>0</v>
      </c>
      <c r="G6379" t="s">
        <v>444</v>
      </c>
      <c r="H6379" t="s">
        <v>401</v>
      </c>
      <c r="I6379" t="s">
        <v>19</v>
      </c>
      <c r="J6379" t="s">
        <v>72</v>
      </c>
      <c r="K6379" s="2">
        <v>1</v>
      </c>
      <c r="L6379" t="s">
        <v>52</v>
      </c>
      <c r="M6379" t="s">
        <v>73</v>
      </c>
      <c r="N6379" t="s">
        <v>177</v>
      </c>
    </row>
    <row r="6380" spans="1:14" x14ac:dyDescent="0.25">
      <c r="A6380" s="2">
        <v>1</v>
      </c>
      <c r="B6380" s="2">
        <v>2016</v>
      </c>
      <c r="C6380" t="s">
        <v>443</v>
      </c>
      <c r="D6380" t="s">
        <v>264</v>
      </c>
      <c r="E6380" s="2">
        <v>1</v>
      </c>
      <c r="F6380" s="2">
        <v>0</v>
      </c>
      <c r="G6380" t="s">
        <v>444</v>
      </c>
      <c r="H6380" t="s">
        <v>401</v>
      </c>
      <c r="I6380" t="s">
        <v>19</v>
      </c>
      <c r="J6380" t="s">
        <v>74</v>
      </c>
      <c r="K6380" s="2">
        <v>1</v>
      </c>
      <c r="L6380" t="s">
        <v>75</v>
      </c>
      <c r="M6380" t="s">
        <v>76</v>
      </c>
      <c r="N6380" t="s">
        <v>77</v>
      </c>
    </row>
    <row r="6381" spans="1:14" x14ac:dyDescent="0.25">
      <c r="A6381" s="2">
        <v>1</v>
      </c>
      <c r="B6381" s="2">
        <v>2016</v>
      </c>
      <c r="C6381" t="s">
        <v>443</v>
      </c>
      <c r="D6381" t="s">
        <v>264</v>
      </c>
      <c r="E6381" s="2">
        <v>1</v>
      </c>
      <c r="F6381" s="2">
        <v>0</v>
      </c>
      <c r="G6381" t="s">
        <v>444</v>
      </c>
      <c r="H6381" t="s">
        <v>401</v>
      </c>
      <c r="I6381" t="s">
        <v>19</v>
      </c>
      <c r="J6381" t="s">
        <v>78</v>
      </c>
      <c r="K6381" s="2">
        <v>4</v>
      </c>
      <c r="L6381" t="s">
        <v>75</v>
      </c>
      <c r="M6381" t="s">
        <v>79</v>
      </c>
      <c r="N6381" t="s">
        <v>174</v>
      </c>
    </row>
    <row r="6382" spans="1:14" x14ac:dyDescent="0.25">
      <c r="A6382" s="2">
        <v>1</v>
      </c>
      <c r="B6382" s="2">
        <v>2016</v>
      </c>
      <c r="C6382" t="s">
        <v>443</v>
      </c>
      <c r="D6382" t="s">
        <v>264</v>
      </c>
      <c r="E6382" s="2">
        <v>1</v>
      </c>
      <c r="F6382" s="2">
        <v>0</v>
      </c>
      <c r="G6382" t="s">
        <v>444</v>
      </c>
      <c r="H6382" t="s">
        <v>401</v>
      </c>
      <c r="I6382" t="s">
        <v>19</v>
      </c>
      <c r="J6382" t="s">
        <v>81</v>
      </c>
      <c r="K6382" s="2">
        <v>1</v>
      </c>
      <c r="L6382" t="s">
        <v>75</v>
      </c>
      <c r="M6382" t="s">
        <v>82</v>
      </c>
      <c r="N6382" t="s">
        <v>83</v>
      </c>
    </row>
    <row r="6383" spans="1:14" x14ac:dyDescent="0.25">
      <c r="A6383" s="2">
        <v>1</v>
      </c>
      <c r="B6383" s="2">
        <v>2016</v>
      </c>
      <c r="C6383" t="s">
        <v>443</v>
      </c>
      <c r="D6383" t="s">
        <v>264</v>
      </c>
      <c r="E6383" s="2">
        <v>1</v>
      </c>
      <c r="F6383" s="2">
        <v>0</v>
      </c>
      <c r="G6383" t="s">
        <v>444</v>
      </c>
      <c r="H6383" t="s">
        <v>401</v>
      </c>
      <c r="I6383" t="s">
        <v>19</v>
      </c>
      <c r="J6383" t="s">
        <v>84</v>
      </c>
      <c r="K6383" s="2">
        <v>4</v>
      </c>
      <c r="L6383" t="s">
        <v>85</v>
      </c>
      <c r="M6383" t="s">
        <v>86</v>
      </c>
      <c r="N6383" t="s">
        <v>87</v>
      </c>
    </row>
    <row r="6384" spans="1:14" x14ac:dyDescent="0.25">
      <c r="A6384" s="2">
        <v>1</v>
      </c>
      <c r="B6384" s="2">
        <v>2016</v>
      </c>
      <c r="C6384" t="s">
        <v>443</v>
      </c>
      <c r="D6384" t="s">
        <v>264</v>
      </c>
      <c r="E6384" s="2">
        <v>1</v>
      </c>
      <c r="F6384" s="2">
        <v>0</v>
      </c>
      <c r="G6384" t="s">
        <v>444</v>
      </c>
      <c r="H6384" t="s">
        <v>401</v>
      </c>
      <c r="I6384" t="s">
        <v>19</v>
      </c>
      <c r="J6384" t="s">
        <v>88</v>
      </c>
      <c r="K6384" s="2">
        <v>3</v>
      </c>
      <c r="L6384" t="s">
        <v>85</v>
      </c>
      <c r="M6384" t="s">
        <v>89</v>
      </c>
      <c r="N6384" t="s">
        <v>126</v>
      </c>
    </row>
    <row r="6385" spans="1:14" x14ac:dyDescent="0.25">
      <c r="A6385" s="2">
        <v>1</v>
      </c>
      <c r="B6385" s="2">
        <v>2016</v>
      </c>
      <c r="C6385" t="s">
        <v>443</v>
      </c>
      <c r="D6385" t="s">
        <v>264</v>
      </c>
      <c r="E6385" s="2">
        <v>1</v>
      </c>
      <c r="F6385" s="2">
        <v>0</v>
      </c>
      <c r="G6385" t="s">
        <v>444</v>
      </c>
      <c r="H6385" t="s">
        <v>401</v>
      </c>
      <c r="I6385" t="s">
        <v>19</v>
      </c>
      <c r="J6385" t="s">
        <v>90</v>
      </c>
      <c r="K6385" s="2">
        <v>4</v>
      </c>
      <c r="L6385" t="s">
        <v>75</v>
      </c>
      <c r="M6385" t="s">
        <v>91</v>
      </c>
      <c r="N6385" t="s">
        <v>92</v>
      </c>
    </row>
    <row r="6386" spans="1:14" x14ac:dyDescent="0.25">
      <c r="A6386" s="2">
        <v>1</v>
      </c>
      <c r="B6386" s="2">
        <v>2016</v>
      </c>
      <c r="C6386" t="s">
        <v>443</v>
      </c>
      <c r="D6386" t="s">
        <v>264</v>
      </c>
      <c r="E6386" s="2">
        <v>1</v>
      </c>
      <c r="F6386" s="2">
        <v>0</v>
      </c>
      <c r="G6386" t="s">
        <v>444</v>
      </c>
      <c r="H6386" t="s">
        <v>401</v>
      </c>
      <c r="I6386" t="s">
        <v>19</v>
      </c>
      <c r="J6386" t="s">
        <v>93</v>
      </c>
      <c r="K6386" s="2">
        <v>2</v>
      </c>
      <c r="L6386" t="s">
        <v>75</v>
      </c>
      <c r="M6386" t="s">
        <v>94</v>
      </c>
      <c r="N6386" t="s">
        <v>176</v>
      </c>
    </row>
    <row r="6387" spans="1:14" x14ac:dyDescent="0.25">
      <c r="A6387" s="2">
        <v>1</v>
      </c>
      <c r="B6387" s="2">
        <v>2016</v>
      </c>
      <c r="C6387" t="s">
        <v>443</v>
      </c>
      <c r="D6387" t="s">
        <v>264</v>
      </c>
      <c r="E6387" s="2">
        <v>1</v>
      </c>
      <c r="F6387" s="2">
        <v>0</v>
      </c>
      <c r="G6387" t="s">
        <v>444</v>
      </c>
      <c r="H6387" t="s">
        <v>401</v>
      </c>
      <c r="I6387" t="s">
        <v>19</v>
      </c>
      <c r="J6387" t="s">
        <v>96</v>
      </c>
      <c r="K6387" s="2">
        <v>4</v>
      </c>
      <c r="L6387" t="s">
        <v>75</v>
      </c>
      <c r="M6387" t="s">
        <v>97</v>
      </c>
      <c r="N6387" t="s">
        <v>92</v>
      </c>
    </row>
    <row r="6388" spans="1:14" x14ac:dyDescent="0.25">
      <c r="A6388" s="2">
        <v>1</v>
      </c>
      <c r="B6388" s="2">
        <v>2016</v>
      </c>
      <c r="C6388" t="s">
        <v>443</v>
      </c>
      <c r="D6388" t="s">
        <v>264</v>
      </c>
      <c r="E6388" s="2">
        <v>1</v>
      </c>
      <c r="F6388" s="2">
        <v>0</v>
      </c>
      <c r="G6388" t="s">
        <v>444</v>
      </c>
      <c r="H6388" t="s">
        <v>401</v>
      </c>
      <c r="I6388" t="s">
        <v>19</v>
      </c>
      <c r="J6388" t="s">
        <v>98</v>
      </c>
      <c r="K6388" s="2">
        <v>5</v>
      </c>
      <c r="L6388" t="s">
        <v>85</v>
      </c>
      <c r="M6388" t="s">
        <v>99</v>
      </c>
      <c r="N6388" t="s">
        <v>185</v>
      </c>
    </row>
    <row r="6389" spans="1:14" x14ac:dyDescent="0.25">
      <c r="A6389" s="2">
        <v>1</v>
      </c>
      <c r="B6389" s="2">
        <v>2016</v>
      </c>
      <c r="C6389" t="s">
        <v>443</v>
      </c>
      <c r="D6389" t="s">
        <v>264</v>
      </c>
      <c r="E6389" s="2">
        <v>1</v>
      </c>
      <c r="F6389" s="2">
        <v>0</v>
      </c>
      <c r="G6389" t="s">
        <v>444</v>
      </c>
      <c r="H6389" t="s">
        <v>401</v>
      </c>
      <c r="I6389" t="s">
        <v>19</v>
      </c>
      <c r="J6389" t="s">
        <v>100</v>
      </c>
      <c r="K6389" s="3"/>
      <c r="L6389" t="s">
        <v>61</v>
      </c>
      <c r="M6389" t="s">
        <v>101</v>
      </c>
    </row>
    <row r="6390" spans="1:14" x14ac:dyDescent="0.25">
      <c r="A6390" s="2">
        <v>1</v>
      </c>
      <c r="B6390" s="2">
        <v>2016</v>
      </c>
      <c r="C6390" t="s">
        <v>443</v>
      </c>
      <c r="D6390" t="s">
        <v>264</v>
      </c>
      <c r="E6390" s="2">
        <v>1</v>
      </c>
      <c r="F6390" s="2">
        <v>0</v>
      </c>
      <c r="G6390" t="s">
        <v>444</v>
      </c>
      <c r="H6390" t="s">
        <v>401</v>
      </c>
      <c r="I6390" t="s">
        <v>19</v>
      </c>
      <c r="J6390" t="s">
        <v>102</v>
      </c>
      <c r="K6390" s="3"/>
      <c r="L6390" t="s">
        <v>61</v>
      </c>
      <c r="M6390" t="s">
        <v>103</v>
      </c>
    </row>
    <row r="6391" spans="1:14" x14ac:dyDescent="0.25">
      <c r="A6391" s="2">
        <v>1</v>
      </c>
      <c r="B6391" s="2">
        <v>2016</v>
      </c>
      <c r="C6391" t="s">
        <v>443</v>
      </c>
      <c r="D6391" t="s">
        <v>264</v>
      </c>
      <c r="E6391" s="2">
        <v>1</v>
      </c>
      <c r="F6391" s="2">
        <v>0</v>
      </c>
      <c r="G6391" t="s">
        <v>444</v>
      </c>
      <c r="H6391" t="s">
        <v>401</v>
      </c>
      <c r="I6391" t="s">
        <v>19</v>
      </c>
      <c r="J6391" t="s">
        <v>104</v>
      </c>
      <c r="K6391" s="3"/>
      <c r="L6391" t="s">
        <v>61</v>
      </c>
      <c r="M6391" t="s">
        <v>105</v>
      </c>
    </row>
    <row r="6392" spans="1:14" x14ac:dyDescent="0.25">
      <c r="A6392" s="2">
        <v>1</v>
      </c>
      <c r="B6392" s="2">
        <v>2016</v>
      </c>
      <c r="C6392" t="s">
        <v>443</v>
      </c>
      <c r="D6392" t="s">
        <v>264</v>
      </c>
      <c r="E6392" s="2">
        <v>1</v>
      </c>
      <c r="F6392" s="2">
        <v>0</v>
      </c>
      <c r="G6392" t="s">
        <v>444</v>
      </c>
      <c r="H6392" t="s">
        <v>401</v>
      </c>
      <c r="I6392" t="s">
        <v>19</v>
      </c>
      <c r="J6392" t="s">
        <v>106</v>
      </c>
      <c r="K6392" s="3"/>
      <c r="L6392" t="s">
        <v>61</v>
      </c>
      <c r="M6392" t="s">
        <v>107</v>
      </c>
    </row>
    <row r="6393" spans="1:14" x14ac:dyDescent="0.25">
      <c r="A6393" s="2">
        <v>1</v>
      </c>
      <c r="B6393" s="2">
        <v>2016</v>
      </c>
      <c r="C6393" t="s">
        <v>443</v>
      </c>
      <c r="D6393" t="s">
        <v>264</v>
      </c>
      <c r="E6393" s="2">
        <v>1</v>
      </c>
      <c r="F6393" s="2">
        <v>0</v>
      </c>
      <c r="G6393" t="s">
        <v>444</v>
      </c>
      <c r="H6393" t="s">
        <v>401</v>
      </c>
      <c r="I6393" t="s">
        <v>19</v>
      </c>
      <c r="J6393" t="s">
        <v>108</v>
      </c>
      <c r="K6393" s="3"/>
      <c r="L6393" t="s">
        <v>61</v>
      </c>
      <c r="M6393" t="s">
        <v>109</v>
      </c>
    </row>
    <row r="6394" spans="1:14" x14ac:dyDescent="0.25">
      <c r="A6394" s="2">
        <v>1</v>
      </c>
      <c r="B6394" s="2">
        <v>2016</v>
      </c>
      <c r="C6394" t="s">
        <v>443</v>
      </c>
      <c r="D6394" t="s">
        <v>264</v>
      </c>
      <c r="E6394" s="2">
        <v>1</v>
      </c>
      <c r="F6394" s="2">
        <v>0</v>
      </c>
      <c r="G6394" t="s">
        <v>444</v>
      </c>
      <c r="H6394" t="s">
        <v>401</v>
      </c>
      <c r="I6394" t="s">
        <v>19</v>
      </c>
      <c r="J6394" t="s">
        <v>110</v>
      </c>
      <c r="K6394" s="3"/>
      <c r="L6394" t="s">
        <v>61</v>
      </c>
      <c r="M6394" t="s">
        <v>111</v>
      </c>
    </row>
    <row r="6395" spans="1:14" x14ac:dyDescent="0.25">
      <c r="A6395" s="2">
        <v>1</v>
      </c>
      <c r="B6395" s="2">
        <v>2016</v>
      </c>
      <c r="C6395" t="s">
        <v>443</v>
      </c>
      <c r="D6395" t="s">
        <v>264</v>
      </c>
      <c r="E6395" s="2">
        <v>1</v>
      </c>
      <c r="F6395" s="2">
        <v>0</v>
      </c>
      <c r="G6395" t="s">
        <v>444</v>
      </c>
      <c r="H6395" t="s">
        <v>401</v>
      </c>
      <c r="I6395" t="s">
        <v>19</v>
      </c>
      <c r="J6395" t="s">
        <v>112</v>
      </c>
      <c r="K6395" s="3"/>
      <c r="L6395" t="s">
        <v>61</v>
      </c>
      <c r="M6395" t="s">
        <v>113</v>
      </c>
    </row>
    <row r="6396" spans="1:14" x14ac:dyDescent="0.25">
      <c r="A6396" s="2">
        <v>1</v>
      </c>
      <c r="B6396" s="2">
        <v>2016</v>
      </c>
      <c r="C6396" t="s">
        <v>443</v>
      </c>
      <c r="D6396" t="s">
        <v>264</v>
      </c>
      <c r="E6396" s="2">
        <v>1</v>
      </c>
      <c r="F6396" s="2">
        <v>0</v>
      </c>
      <c r="G6396" t="s">
        <v>444</v>
      </c>
      <c r="H6396" t="s">
        <v>401</v>
      </c>
      <c r="I6396" t="s">
        <v>19</v>
      </c>
      <c r="J6396" t="s">
        <v>114</v>
      </c>
      <c r="K6396" s="3"/>
      <c r="L6396" t="s">
        <v>61</v>
      </c>
      <c r="M6396" t="s">
        <v>115</v>
      </c>
    </row>
    <row r="6397" spans="1:14" x14ac:dyDescent="0.25">
      <c r="A6397" s="2">
        <v>1</v>
      </c>
      <c r="B6397" s="2">
        <v>2016</v>
      </c>
      <c r="C6397" t="s">
        <v>443</v>
      </c>
      <c r="D6397" t="s">
        <v>264</v>
      </c>
      <c r="E6397" s="2">
        <v>1</v>
      </c>
      <c r="F6397" s="2">
        <v>0</v>
      </c>
      <c r="G6397" t="s">
        <v>444</v>
      </c>
      <c r="H6397" t="s">
        <v>401</v>
      </c>
      <c r="I6397" t="s">
        <v>19</v>
      </c>
      <c r="J6397" t="s">
        <v>116</v>
      </c>
      <c r="K6397" s="2">
        <v>3</v>
      </c>
      <c r="L6397" t="s">
        <v>65</v>
      </c>
      <c r="M6397" t="s">
        <v>117</v>
      </c>
      <c r="N6397" t="s">
        <v>67</v>
      </c>
    </row>
    <row r="6398" spans="1:14" x14ac:dyDescent="0.25">
      <c r="A6398" s="2">
        <v>1</v>
      </c>
      <c r="B6398" s="2">
        <v>2016</v>
      </c>
      <c r="C6398" t="s">
        <v>443</v>
      </c>
      <c r="D6398" t="s">
        <v>264</v>
      </c>
      <c r="E6398" s="2">
        <v>1</v>
      </c>
      <c r="F6398" s="2">
        <v>0</v>
      </c>
      <c r="G6398" t="s">
        <v>444</v>
      </c>
      <c r="H6398" t="s">
        <v>401</v>
      </c>
      <c r="I6398" t="s">
        <v>19</v>
      </c>
      <c r="J6398" t="s">
        <v>118</v>
      </c>
      <c r="K6398" s="2">
        <v>4</v>
      </c>
      <c r="L6398" t="s">
        <v>55</v>
      </c>
      <c r="M6398" t="s">
        <v>119</v>
      </c>
      <c r="N6398" t="s">
        <v>57</v>
      </c>
    </row>
    <row r="6399" spans="1:14" x14ac:dyDescent="0.25">
      <c r="A6399" s="2">
        <v>1</v>
      </c>
      <c r="B6399" s="2">
        <v>2016</v>
      </c>
      <c r="C6399" t="s">
        <v>443</v>
      </c>
      <c r="D6399" t="s">
        <v>264</v>
      </c>
      <c r="E6399" s="2">
        <v>1</v>
      </c>
      <c r="F6399" s="2">
        <v>0</v>
      </c>
      <c r="G6399" t="s">
        <v>444</v>
      </c>
      <c r="H6399" t="s">
        <v>401</v>
      </c>
      <c r="I6399" t="s">
        <v>19</v>
      </c>
      <c r="J6399" t="s">
        <v>120</v>
      </c>
      <c r="K6399" s="2">
        <v>3</v>
      </c>
      <c r="L6399" t="s">
        <v>65</v>
      </c>
      <c r="M6399" t="s">
        <v>121</v>
      </c>
      <c r="N6399" t="s">
        <v>67</v>
      </c>
    </row>
    <row r="6400" spans="1:14" x14ac:dyDescent="0.25">
      <c r="A6400" s="2">
        <v>1</v>
      </c>
      <c r="B6400" s="2">
        <v>2016</v>
      </c>
      <c r="C6400" t="s">
        <v>443</v>
      </c>
      <c r="D6400" t="s">
        <v>264</v>
      </c>
      <c r="E6400" s="2">
        <v>1</v>
      </c>
      <c r="F6400" s="2">
        <v>0</v>
      </c>
      <c r="G6400" t="s">
        <v>444</v>
      </c>
      <c r="H6400" t="s">
        <v>401</v>
      </c>
      <c r="I6400" t="s">
        <v>19</v>
      </c>
      <c r="J6400" t="s">
        <v>122</v>
      </c>
      <c r="K6400" s="2">
        <v>4</v>
      </c>
      <c r="L6400" t="s">
        <v>85</v>
      </c>
      <c r="M6400" t="s">
        <v>123</v>
      </c>
      <c r="N6400" t="s">
        <v>87</v>
      </c>
    </row>
    <row r="6401" spans="1:14" x14ac:dyDescent="0.25">
      <c r="A6401" s="2">
        <v>1</v>
      </c>
      <c r="B6401" s="2">
        <v>2016</v>
      </c>
      <c r="C6401" t="s">
        <v>443</v>
      </c>
      <c r="D6401" t="s">
        <v>264</v>
      </c>
      <c r="E6401" s="2">
        <v>1</v>
      </c>
      <c r="F6401" s="2">
        <v>0</v>
      </c>
      <c r="G6401" t="s">
        <v>444</v>
      </c>
      <c r="H6401" t="s">
        <v>401</v>
      </c>
      <c r="I6401" t="s">
        <v>19</v>
      </c>
      <c r="J6401" t="s">
        <v>124</v>
      </c>
      <c r="K6401" s="2">
        <v>4</v>
      </c>
      <c r="L6401" t="s">
        <v>85</v>
      </c>
      <c r="M6401" t="s">
        <v>125</v>
      </c>
      <c r="N6401" t="s">
        <v>87</v>
      </c>
    </row>
    <row r="6402" spans="1:14" x14ac:dyDescent="0.25">
      <c r="A6402" s="2">
        <v>1</v>
      </c>
      <c r="B6402" s="2">
        <v>2016</v>
      </c>
      <c r="C6402" t="s">
        <v>443</v>
      </c>
      <c r="D6402" t="s">
        <v>264</v>
      </c>
      <c r="E6402" s="2">
        <v>1</v>
      </c>
      <c r="F6402" s="2">
        <v>0</v>
      </c>
      <c r="G6402" t="s">
        <v>444</v>
      </c>
      <c r="H6402" t="s">
        <v>401</v>
      </c>
      <c r="I6402" t="s">
        <v>19</v>
      </c>
      <c r="J6402" t="s">
        <v>127</v>
      </c>
      <c r="K6402" s="2">
        <v>4</v>
      </c>
      <c r="L6402" t="s">
        <v>85</v>
      </c>
      <c r="M6402" t="s">
        <v>128</v>
      </c>
      <c r="N6402" t="s">
        <v>87</v>
      </c>
    </row>
    <row r="6403" spans="1:14" x14ac:dyDescent="0.25">
      <c r="A6403" s="2">
        <v>1</v>
      </c>
      <c r="B6403" s="2">
        <v>2016</v>
      </c>
      <c r="C6403" t="s">
        <v>443</v>
      </c>
      <c r="D6403" t="s">
        <v>264</v>
      </c>
      <c r="E6403" s="2">
        <v>1</v>
      </c>
      <c r="F6403" s="2">
        <v>0</v>
      </c>
      <c r="G6403" t="s">
        <v>444</v>
      </c>
      <c r="H6403" t="s">
        <v>401</v>
      </c>
      <c r="I6403" t="s">
        <v>19</v>
      </c>
      <c r="J6403" t="s">
        <v>129</v>
      </c>
      <c r="K6403" s="2">
        <v>4</v>
      </c>
      <c r="L6403" t="s">
        <v>85</v>
      </c>
      <c r="M6403" t="s">
        <v>130</v>
      </c>
      <c r="N6403" t="s">
        <v>87</v>
      </c>
    </row>
    <row r="6404" spans="1:14" x14ac:dyDescent="0.25">
      <c r="A6404" s="2">
        <v>1</v>
      </c>
      <c r="B6404" s="2">
        <v>2016</v>
      </c>
      <c r="C6404" t="s">
        <v>443</v>
      </c>
      <c r="D6404" t="s">
        <v>264</v>
      </c>
      <c r="E6404" s="2">
        <v>1</v>
      </c>
      <c r="F6404" s="2">
        <v>0</v>
      </c>
      <c r="G6404" t="s">
        <v>444</v>
      </c>
      <c r="H6404" t="s">
        <v>401</v>
      </c>
      <c r="I6404" t="s">
        <v>19</v>
      </c>
      <c r="J6404" t="s">
        <v>131</v>
      </c>
      <c r="K6404" s="2">
        <v>4</v>
      </c>
      <c r="L6404" t="s">
        <v>85</v>
      </c>
      <c r="M6404" t="s">
        <v>132</v>
      </c>
      <c r="N6404" t="s">
        <v>87</v>
      </c>
    </row>
    <row r="6405" spans="1:14" x14ac:dyDescent="0.25">
      <c r="A6405" s="2">
        <v>1</v>
      </c>
      <c r="B6405" s="2">
        <v>2016</v>
      </c>
      <c r="C6405" t="s">
        <v>443</v>
      </c>
      <c r="D6405" t="s">
        <v>264</v>
      </c>
      <c r="E6405" s="2">
        <v>1</v>
      </c>
      <c r="F6405" s="2">
        <v>0</v>
      </c>
      <c r="G6405" t="s">
        <v>444</v>
      </c>
      <c r="H6405" t="s">
        <v>401</v>
      </c>
      <c r="I6405" t="s">
        <v>19</v>
      </c>
      <c r="J6405" t="s">
        <v>133</v>
      </c>
      <c r="K6405" s="2">
        <v>1</v>
      </c>
      <c r="L6405" t="s">
        <v>52</v>
      </c>
      <c r="M6405" t="s">
        <v>134</v>
      </c>
      <c r="N6405" t="s">
        <v>177</v>
      </c>
    </row>
    <row r="6406" spans="1:14" x14ac:dyDescent="0.25">
      <c r="A6406" s="2">
        <v>1</v>
      </c>
      <c r="B6406" s="2">
        <v>2016</v>
      </c>
      <c r="C6406" t="s">
        <v>443</v>
      </c>
      <c r="D6406" t="s">
        <v>264</v>
      </c>
      <c r="E6406" s="2">
        <v>1</v>
      </c>
      <c r="F6406" s="2">
        <v>0</v>
      </c>
      <c r="G6406" t="s">
        <v>444</v>
      </c>
      <c r="H6406" t="s">
        <v>401</v>
      </c>
      <c r="I6406" t="s">
        <v>19</v>
      </c>
      <c r="J6406" t="s">
        <v>135</v>
      </c>
      <c r="K6406" s="2">
        <v>3</v>
      </c>
      <c r="L6406" t="s">
        <v>55</v>
      </c>
      <c r="M6406" t="s">
        <v>136</v>
      </c>
      <c r="N6406" t="s">
        <v>178</v>
      </c>
    </row>
    <row r="6407" spans="1:14" x14ac:dyDescent="0.25">
      <c r="A6407" s="2">
        <v>1</v>
      </c>
      <c r="B6407" s="2">
        <v>2016</v>
      </c>
      <c r="C6407" t="s">
        <v>443</v>
      </c>
      <c r="D6407" t="s">
        <v>264</v>
      </c>
      <c r="E6407" s="2">
        <v>1</v>
      </c>
      <c r="F6407" s="2">
        <v>0</v>
      </c>
      <c r="G6407" t="s">
        <v>444</v>
      </c>
      <c r="H6407" t="s">
        <v>401</v>
      </c>
      <c r="I6407" t="s">
        <v>19</v>
      </c>
      <c r="J6407" t="s">
        <v>137</v>
      </c>
      <c r="K6407" s="2">
        <v>4</v>
      </c>
      <c r="L6407" t="s">
        <v>55</v>
      </c>
      <c r="M6407" t="s">
        <v>138</v>
      </c>
      <c r="N6407" t="s">
        <v>57</v>
      </c>
    </row>
    <row r="6408" spans="1:14" x14ac:dyDescent="0.25">
      <c r="A6408" s="2">
        <v>1</v>
      </c>
      <c r="B6408" s="2">
        <v>2016</v>
      </c>
      <c r="C6408" t="s">
        <v>443</v>
      </c>
      <c r="D6408" t="s">
        <v>264</v>
      </c>
      <c r="E6408" s="2">
        <v>1</v>
      </c>
      <c r="F6408" s="2">
        <v>0</v>
      </c>
      <c r="G6408" t="s">
        <v>444</v>
      </c>
      <c r="H6408" t="s">
        <v>401</v>
      </c>
      <c r="I6408" t="s">
        <v>19</v>
      </c>
      <c r="J6408" t="s">
        <v>139</v>
      </c>
      <c r="K6408" s="2">
        <v>4</v>
      </c>
      <c r="L6408" t="s">
        <v>85</v>
      </c>
      <c r="M6408" t="s">
        <v>140</v>
      </c>
      <c r="N6408" t="s">
        <v>87</v>
      </c>
    </row>
    <row r="6409" spans="1:14" x14ac:dyDescent="0.25">
      <c r="A6409" s="2">
        <v>1</v>
      </c>
      <c r="B6409" s="2">
        <v>2016</v>
      </c>
      <c r="C6409" t="s">
        <v>443</v>
      </c>
      <c r="D6409" t="s">
        <v>264</v>
      </c>
      <c r="E6409" s="2">
        <v>1</v>
      </c>
      <c r="F6409" s="2">
        <v>0</v>
      </c>
      <c r="G6409" t="s">
        <v>444</v>
      </c>
      <c r="H6409" t="s">
        <v>401</v>
      </c>
      <c r="I6409" t="s">
        <v>19</v>
      </c>
      <c r="J6409" t="s">
        <v>141</v>
      </c>
      <c r="K6409" s="2">
        <v>2</v>
      </c>
      <c r="L6409" t="s">
        <v>85</v>
      </c>
      <c r="M6409" t="s">
        <v>142</v>
      </c>
      <c r="N6409" t="s">
        <v>176</v>
      </c>
    </row>
    <row r="6410" spans="1:14" x14ac:dyDescent="0.25">
      <c r="A6410" s="2">
        <v>1</v>
      </c>
      <c r="B6410" s="2">
        <v>2016</v>
      </c>
      <c r="C6410" t="s">
        <v>443</v>
      </c>
      <c r="D6410" t="s">
        <v>264</v>
      </c>
      <c r="E6410" s="2">
        <v>1</v>
      </c>
      <c r="F6410" s="2">
        <v>0</v>
      </c>
      <c r="G6410" t="s">
        <v>444</v>
      </c>
      <c r="H6410" t="s">
        <v>401</v>
      </c>
      <c r="I6410" t="s">
        <v>19</v>
      </c>
      <c r="J6410" t="s">
        <v>143</v>
      </c>
      <c r="K6410" s="2">
        <v>4</v>
      </c>
      <c r="L6410" t="s">
        <v>85</v>
      </c>
      <c r="M6410" t="s">
        <v>144</v>
      </c>
      <c r="N6410" t="s">
        <v>87</v>
      </c>
    </row>
    <row r="6411" spans="1:14" x14ac:dyDescent="0.25">
      <c r="A6411" s="2">
        <v>1</v>
      </c>
      <c r="B6411" s="2">
        <v>2016</v>
      </c>
      <c r="C6411" t="s">
        <v>443</v>
      </c>
      <c r="D6411" t="s">
        <v>264</v>
      </c>
      <c r="E6411" s="2">
        <v>1</v>
      </c>
      <c r="F6411" s="2">
        <v>0</v>
      </c>
      <c r="G6411" t="s">
        <v>444</v>
      </c>
      <c r="H6411" t="s">
        <v>401</v>
      </c>
      <c r="I6411" t="s">
        <v>19</v>
      </c>
      <c r="J6411" t="s">
        <v>145</v>
      </c>
      <c r="K6411" s="2">
        <v>2</v>
      </c>
      <c r="L6411" t="s">
        <v>55</v>
      </c>
      <c r="M6411" t="s">
        <v>146</v>
      </c>
      <c r="N6411" t="s">
        <v>187</v>
      </c>
    </row>
    <row r="6412" spans="1:14" x14ac:dyDescent="0.25">
      <c r="A6412" s="2">
        <v>1</v>
      </c>
      <c r="B6412" s="2">
        <v>2016</v>
      </c>
      <c r="C6412" t="s">
        <v>443</v>
      </c>
      <c r="D6412" t="s">
        <v>264</v>
      </c>
      <c r="E6412" s="2">
        <v>1</v>
      </c>
      <c r="F6412" s="2">
        <v>0</v>
      </c>
      <c r="G6412" t="s">
        <v>444</v>
      </c>
      <c r="H6412" t="s">
        <v>401</v>
      </c>
      <c r="I6412" t="s">
        <v>19</v>
      </c>
      <c r="J6412" t="s">
        <v>147</v>
      </c>
      <c r="K6412" s="2">
        <v>3</v>
      </c>
      <c r="L6412" t="s">
        <v>55</v>
      </c>
      <c r="M6412" t="s">
        <v>148</v>
      </c>
      <c r="N6412" t="s">
        <v>178</v>
      </c>
    </row>
    <row r="6413" spans="1:14" x14ac:dyDescent="0.25">
      <c r="A6413" s="2">
        <v>1</v>
      </c>
      <c r="B6413" s="2">
        <v>2016</v>
      </c>
      <c r="C6413" t="s">
        <v>443</v>
      </c>
      <c r="D6413" t="s">
        <v>264</v>
      </c>
      <c r="E6413" s="2">
        <v>1</v>
      </c>
      <c r="F6413" s="2">
        <v>0</v>
      </c>
      <c r="G6413" t="s">
        <v>444</v>
      </c>
      <c r="H6413" t="s">
        <v>401</v>
      </c>
      <c r="I6413" t="s">
        <v>19</v>
      </c>
      <c r="J6413" t="s">
        <v>149</v>
      </c>
      <c r="K6413" s="2">
        <v>4</v>
      </c>
      <c r="L6413" t="s">
        <v>55</v>
      </c>
      <c r="M6413" t="s">
        <v>150</v>
      </c>
      <c r="N6413" t="s">
        <v>57</v>
      </c>
    </row>
    <row r="6414" spans="1:14" x14ac:dyDescent="0.25">
      <c r="A6414" s="2">
        <v>1</v>
      </c>
      <c r="B6414" s="2">
        <v>2016</v>
      </c>
      <c r="C6414" t="s">
        <v>443</v>
      </c>
      <c r="D6414" t="s">
        <v>264</v>
      </c>
      <c r="E6414" s="2">
        <v>1</v>
      </c>
      <c r="F6414" s="2">
        <v>0</v>
      </c>
      <c r="G6414" t="s">
        <v>444</v>
      </c>
      <c r="H6414" t="s">
        <v>401</v>
      </c>
      <c r="I6414" t="s">
        <v>19</v>
      </c>
      <c r="J6414" t="s">
        <v>151</v>
      </c>
      <c r="K6414" s="2">
        <v>9</v>
      </c>
      <c r="L6414" t="s">
        <v>52</v>
      </c>
      <c r="M6414" t="s">
        <v>152</v>
      </c>
      <c r="N6414" t="s">
        <v>188</v>
      </c>
    </row>
    <row r="6415" spans="1:14" x14ac:dyDescent="0.25">
      <c r="A6415" s="2">
        <v>1</v>
      </c>
      <c r="B6415" s="2">
        <v>2016</v>
      </c>
      <c r="C6415" t="s">
        <v>443</v>
      </c>
      <c r="D6415" t="s">
        <v>264</v>
      </c>
      <c r="E6415" s="2">
        <v>1</v>
      </c>
      <c r="F6415" s="2">
        <v>0</v>
      </c>
      <c r="G6415" t="s">
        <v>444</v>
      </c>
      <c r="H6415" t="s">
        <v>401</v>
      </c>
      <c r="I6415" t="s">
        <v>19</v>
      </c>
      <c r="J6415" t="s">
        <v>153</v>
      </c>
      <c r="K6415" s="2">
        <v>2</v>
      </c>
      <c r="L6415" t="s">
        <v>75</v>
      </c>
      <c r="M6415" t="s">
        <v>154</v>
      </c>
      <c r="N6415" t="s">
        <v>155</v>
      </c>
    </row>
    <row r="6416" spans="1:14" x14ac:dyDescent="0.25">
      <c r="A6416" s="2">
        <v>1</v>
      </c>
      <c r="B6416" s="2">
        <v>2016</v>
      </c>
      <c r="C6416" t="s">
        <v>443</v>
      </c>
      <c r="D6416" t="s">
        <v>264</v>
      </c>
      <c r="E6416" s="2">
        <v>1</v>
      </c>
      <c r="F6416" s="2">
        <v>0</v>
      </c>
      <c r="G6416" t="s">
        <v>444</v>
      </c>
      <c r="H6416" t="s">
        <v>401</v>
      </c>
      <c r="I6416" t="s">
        <v>19</v>
      </c>
      <c r="J6416" t="s">
        <v>156</v>
      </c>
      <c r="K6416" s="2">
        <v>5</v>
      </c>
      <c r="L6416" t="s">
        <v>75</v>
      </c>
      <c r="M6416" t="s">
        <v>157</v>
      </c>
      <c r="N6416" t="s">
        <v>239</v>
      </c>
    </row>
    <row r="6417" spans="1:14" x14ac:dyDescent="0.25">
      <c r="A6417" s="2">
        <v>1</v>
      </c>
      <c r="B6417" s="2">
        <v>2016</v>
      </c>
      <c r="C6417" t="s">
        <v>443</v>
      </c>
      <c r="D6417" t="s">
        <v>264</v>
      </c>
      <c r="E6417" s="2">
        <v>1</v>
      </c>
      <c r="F6417" s="2">
        <v>0</v>
      </c>
      <c r="G6417" t="s">
        <v>444</v>
      </c>
      <c r="H6417" t="s">
        <v>401</v>
      </c>
      <c r="I6417" t="s">
        <v>19</v>
      </c>
      <c r="J6417" t="s">
        <v>159</v>
      </c>
      <c r="K6417" s="3"/>
      <c r="L6417" t="s">
        <v>52</v>
      </c>
      <c r="M6417" t="s">
        <v>160</v>
      </c>
    </row>
    <row r="6418" spans="1:14" x14ac:dyDescent="0.25">
      <c r="A6418" s="2">
        <v>1</v>
      </c>
      <c r="B6418" s="2">
        <v>2016</v>
      </c>
      <c r="C6418" t="s">
        <v>443</v>
      </c>
      <c r="D6418" t="s">
        <v>264</v>
      </c>
      <c r="E6418" s="2">
        <v>1</v>
      </c>
      <c r="F6418" s="2">
        <v>0</v>
      </c>
      <c r="G6418" t="s">
        <v>444</v>
      </c>
      <c r="H6418" t="s">
        <v>401</v>
      </c>
      <c r="I6418" t="s">
        <v>19</v>
      </c>
      <c r="J6418" t="s">
        <v>161</v>
      </c>
      <c r="K6418" s="3"/>
      <c r="L6418" t="s">
        <v>52</v>
      </c>
      <c r="M6418" t="s">
        <v>162</v>
      </c>
    </row>
    <row r="6419" spans="1:14" x14ac:dyDescent="0.25">
      <c r="A6419" s="2">
        <v>1</v>
      </c>
      <c r="B6419" s="2">
        <v>2016</v>
      </c>
      <c r="C6419" t="s">
        <v>443</v>
      </c>
      <c r="D6419" t="s">
        <v>264</v>
      </c>
      <c r="E6419" s="2">
        <v>1</v>
      </c>
      <c r="F6419" s="2">
        <v>0</v>
      </c>
      <c r="G6419" t="s">
        <v>444</v>
      </c>
      <c r="H6419" t="s">
        <v>401</v>
      </c>
      <c r="I6419" t="s">
        <v>19</v>
      </c>
      <c r="J6419" t="s">
        <v>163</v>
      </c>
      <c r="K6419" s="2">
        <v>1</v>
      </c>
      <c r="L6419" t="s">
        <v>52</v>
      </c>
      <c r="M6419" t="s">
        <v>164</v>
      </c>
      <c r="N6419" t="s">
        <v>165</v>
      </c>
    </row>
    <row r="6420" spans="1:14" x14ac:dyDescent="0.25">
      <c r="A6420" s="2">
        <v>1</v>
      </c>
      <c r="B6420" s="2">
        <v>2016</v>
      </c>
      <c r="C6420" t="s">
        <v>443</v>
      </c>
      <c r="D6420" t="s">
        <v>264</v>
      </c>
      <c r="E6420" s="2">
        <v>1</v>
      </c>
      <c r="F6420" s="2">
        <v>0</v>
      </c>
      <c r="G6420" t="s">
        <v>444</v>
      </c>
      <c r="H6420" t="s">
        <v>401</v>
      </c>
      <c r="I6420" t="s">
        <v>19</v>
      </c>
      <c r="J6420" t="s">
        <v>166</v>
      </c>
      <c r="K6420" s="2">
        <v>3</v>
      </c>
      <c r="L6420" t="s">
        <v>55</v>
      </c>
      <c r="M6420" t="s">
        <v>167</v>
      </c>
      <c r="N6420" t="s">
        <v>178</v>
      </c>
    </row>
    <row r="6421" spans="1:14" x14ac:dyDescent="0.25">
      <c r="A6421" s="2">
        <v>1</v>
      </c>
      <c r="B6421" s="2">
        <v>2016</v>
      </c>
      <c r="C6421" t="s">
        <v>445</v>
      </c>
      <c r="D6421" t="s">
        <v>264</v>
      </c>
      <c r="E6421" s="2">
        <v>0</v>
      </c>
      <c r="F6421" s="2">
        <v>0</v>
      </c>
      <c r="G6421" t="s">
        <v>412</v>
      </c>
      <c r="H6421" t="s">
        <v>196</v>
      </c>
      <c r="I6421" t="s">
        <v>10</v>
      </c>
      <c r="J6421" t="s">
        <v>51</v>
      </c>
      <c r="K6421" s="2">
        <v>5</v>
      </c>
      <c r="L6421" t="s">
        <v>52</v>
      </c>
      <c r="M6421" t="s">
        <v>53</v>
      </c>
      <c r="N6421" t="s">
        <v>183</v>
      </c>
    </row>
    <row r="6422" spans="1:14" x14ac:dyDescent="0.25">
      <c r="A6422" s="2">
        <v>1</v>
      </c>
      <c r="B6422" s="2">
        <v>2016</v>
      </c>
      <c r="C6422" t="s">
        <v>445</v>
      </c>
      <c r="D6422" t="s">
        <v>264</v>
      </c>
      <c r="E6422" s="2">
        <v>0</v>
      </c>
      <c r="F6422" s="2">
        <v>0</v>
      </c>
      <c r="G6422" t="s">
        <v>412</v>
      </c>
      <c r="H6422" t="s">
        <v>196</v>
      </c>
      <c r="I6422" t="s">
        <v>10</v>
      </c>
      <c r="J6422" t="s">
        <v>54</v>
      </c>
      <c r="K6422" s="2">
        <v>3</v>
      </c>
      <c r="L6422" t="s">
        <v>55</v>
      </c>
      <c r="M6422" t="s">
        <v>56</v>
      </c>
      <c r="N6422" t="s">
        <v>178</v>
      </c>
    </row>
    <row r="6423" spans="1:14" x14ac:dyDescent="0.25">
      <c r="A6423" s="2">
        <v>1</v>
      </c>
      <c r="B6423" s="2">
        <v>2016</v>
      </c>
      <c r="C6423" t="s">
        <v>445</v>
      </c>
      <c r="D6423" t="s">
        <v>264</v>
      </c>
      <c r="E6423" s="2">
        <v>0</v>
      </c>
      <c r="F6423" s="2">
        <v>0</v>
      </c>
      <c r="G6423" t="s">
        <v>412</v>
      </c>
      <c r="H6423" t="s">
        <v>196</v>
      </c>
      <c r="I6423" t="s">
        <v>10</v>
      </c>
      <c r="J6423" t="s">
        <v>58</v>
      </c>
      <c r="K6423" s="2">
        <v>2</v>
      </c>
      <c r="L6423" t="s">
        <v>55</v>
      </c>
      <c r="M6423" t="s">
        <v>59</v>
      </c>
      <c r="N6423" t="s">
        <v>187</v>
      </c>
    </row>
    <row r="6424" spans="1:14" x14ac:dyDescent="0.25">
      <c r="A6424" s="2">
        <v>1</v>
      </c>
      <c r="B6424" s="2">
        <v>2016</v>
      </c>
      <c r="C6424" t="s">
        <v>445</v>
      </c>
      <c r="D6424" t="s">
        <v>264</v>
      </c>
      <c r="E6424" s="2">
        <v>0</v>
      </c>
      <c r="F6424" s="2">
        <v>0</v>
      </c>
      <c r="G6424" t="s">
        <v>412</v>
      </c>
      <c r="H6424" t="s">
        <v>196</v>
      </c>
      <c r="I6424" t="s">
        <v>10</v>
      </c>
      <c r="J6424" t="s">
        <v>60</v>
      </c>
      <c r="K6424" s="2">
        <v>2</v>
      </c>
      <c r="L6424" t="s">
        <v>61</v>
      </c>
      <c r="M6424" t="s">
        <v>62</v>
      </c>
      <c r="N6424" t="s">
        <v>63</v>
      </c>
    </row>
    <row r="6425" spans="1:14" x14ac:dyDescent="0.25">
      <c r="A6425" s="2">
        <v>1</v>
      </c>
      <c r="B6425" s="2">
        <v>2016</v>
      </c>
      <c r="C6425" t="s">
        <v>445</v>
      </c>
      <c r="D6425" t="s">
        <v>264</v>
      </c>
      <c r="E6425" s="2">
        <v>0</v>
      </c>
      <c r="F6425" s="2">
        <v>0</v>
      </c>
      <c r="G6425" t="s">
        <v>412</v>
      </c>
      <c r="H6425" t="s">
        <v>196</v>
      </c>
      <c r="I6425" t="s">
        <v>10</v>
      </c>
      <c r="J6425" t="s">
        <v>64</v>
      </c>
      <c r="K6425" s="2">
        <v>2</v>
      </c>
      <c r="L6425" t="s">
        <v>65</v>
      </c>
      <c r="M6425" t="s">
        <v>66</v>
      </c>
      <c r="N6425" t="s">
        <v>186</v>
      </c>
    </row>
    <row r="6426" spans="1:14" x14ac:dyDescent="0.25">
      <c r="A6426" s="2">
        <v>1</v>
      </c>
      <c r="B6426" s="2">
        <v>2016</v>
      </c>
      <c r="C6426" t="s">
        <v>445</v>
      </c>
      <c r="D6426" t="s">
        <v>264</v>
      </c>
      <c r="E6426" s="2">
        <v>0</v>
      </c>
      <c r="F6426" s="2">
        <v>0</v>
      </c>
      <c r="G6426" t="s">
        <v>412</v>
      </c>
      <c r="H6426" t="s">
        <v>196</v>
      </c>
      <c r="I6426" t="s">
        <v>10</v>
      </c>
      <c r="J6426" t="s">
        <v>68</v>
      </c>
      <c r="K6426" s="2">
        <v>1</v>
      </c>
      <c r="L6426" t="s">
        <v>65</v>
      </c>
      <c r="M6426" t="s">
        <v>69</v>
      </c>
      <c r="N6426" t="s">
        <v>230</v>
      </c>
    </row>
    <row r="6427" spans="1:14" x14ac:dyDescent="0.25">
      <c r="A6427" s="2">
        <v>1</v>
      </c>
      <c r="B6427" s="2">
        <v>2016</v>
      </c>
      <c r="C6427" t="s">
        <v>445</v>
      </c>
      <c r="D6427" t="s">
        <v>264</v>
      </c>
      <c r="E6427" s="2">
        <v>0</v>
      </c>
      <c r="F6427" s="2">
        <v>0</v>
      </c>
      <c r="G6427" t="s">
        <v>412</v>
      </c>
      <c r="H6427" t="s">
        <v>196</v>
      </c>
      <c r="I6427" t="s">
        <v>10</v>
      </c>
      <c r="J6427" t="s">
        <v>70</v>
      </c>
      <c r="K6427" s="2">
        <v>3</v>
      </c>
      <c r="L6427" t="s">
        <v>65</v>
      </c>
      <c r="M6427" t="s">
        <v>71</v>
      </c>
      <c r="N6427" t="s">
        <v>67</v>
      </c>
    </row>
    <row r="6428" spans="1:14" x14ac:dyDescent="0.25">
      <c r="A6428" s="2">
        <v>1</v>
      </c>
      <c r="B6428" s="2">
        <v>2016</v>
      </c>
      <c r="C6428" t="s">
        <v>445</v>
      </c>
      <c r="D6428" t="s">
        <v>264</v>
      </c>
      <c r="E6428" s="2">
        <v>0</v>
      </c>
      <c r="F6428" s="2">
        <v>0</v>
      </c>
      <c r="G6428" t="s">
        <v>412</v>
      </c>
      <c r="H6428" t="s">
        <v>196</v>
      </c>
      <c r="I6428" t="s">
        <v>10</v>
      </c>
      <c r="J6428" t="s">
        <v>72</v>
      </c>
      <c r="K6428" s="2">
        <v>1</v>
      </c>
      <c r="L6428" t="s">
        <v>52</v>
      </c>
      <c r="M6428" t="s">
        <v>73</v>
      </c>
      <c r="N6428" t="s">
        <v>177</v>
      </c>
    </row>
    <row r="6429" spans="1:14" x14ac:dyDescent="0.25">
      <c r="A6429" s="2">
        <v>1</v>
      </c>
      <c r="B6429" s="2">
        <v>2016</v>
      </c>
      <c r="C6429" t="s">
        <v>445</v>
      </c>
      <c r="D6429" t="s">
        <v>264</v>
      </c>
      <c r="E6429" s="2">
        <v>0</v>
      </c>
      <c r="F6429" s="2">
        <v>0</v>
      </c>
      <c r="G6429" t="s">
        <v>412</v>
      </c>
      <c r="H6429" t="s">
        <v>196</v>
      </c>
      <c r="I6429" t="s">
        <v>10</v>
      </c>
      <c r="J6429" t="s">
        <v>74</v>
      </c>
      <c r="K6429" s="2">
        <v>3</v>
      </c>
      <c r="L6429" t="s">
        <v>75</v>
      </c>
      <c r="M6429" t="s">
        <v>76</v>
      </c>
      <c r="N6429" t="s">
        <v>221</v>
      </c>
    </row>
    <row r="6430" spans="1:14" x14ac:dyDescent="0.25">
      <c r="A6430" s="2">
        <v>1</v>
      </c>
      <c r="B6430" s="2">
        <v>2016</v>
      </c>
      <c r="C6430" t="s">
        <v>445</v>
      </c>
      <c r="D6430" t="s">
        <v>264</v>
      </c>
      <c r="E6430" s="2">
        <v>0</v>
      </c>
      <c r="F6430" s="2">
        <v>0</v>
      </c>
      <c r="G6430" t="s">
        <v>412</v>
      </c>
      <c r="H6430" t="s">
        <v>196</v>
      </c>
      <c r="I6430" t="s">
        <v>10</v>
      </c>
      <c r="J6430" t="s">
        <v>78</v>
      </c>
      <c r="K6430" s="2">
        <v>3</v>
      </c>
      <c r="L6430" t="s">
        <v>75</v>
      </c>
      <c r="M6430" t="s">
        <v>79</v>
      </c>
      <c r="N6430" t="s">
        <v>231</v>
      </c>
    </row>
    <row r="6431" spans="1:14" x14ac:dyDescent="0.25">
      <c r="A6431" s="2">
        <v>1</v>
      </c>
      <c r="B6431" s="2">
        <v>2016</v>
      </c>
      <c r="C6431" t="s">
        <v>445</v>
      </c>
      <c r="D6431" t="s">
        <v>264</v>
      </c>
      <c r="E6431" s="2">
        <v>0</v>
      </c>
      <c r="F6431" s="2">
        <v>0</v>
      </c>
      <c r="G6431" t="s">
        <v>412</v>
      </c>
      <c r="H6431" t="s">
        <v>196</v>
      </c>
      <c r="I6431" t="s">
        <v>10</v>
      </c>
      <c r="J6431" t="s">
        <v>81</v>
      </c>
      <c r="K6431" s="2">
        <v>1</v>
      </c>
      <c r="L6431" t="s">
        <v>75</v>
      </c>
      <c r="M6431" t="s">
        <v>82</v>
      </c>
      <c r="N6431" t="s">
        <v>83</v>
      </c>
    </row>
    <row r="6432" spans="1:14" x14ac:dyDescent="0.25">
      <c r="A6432" s="2">
        <v>1</v>
      </c>
      <c r="B6432" s="2">
        <v>2016</v>
      </c>
      <c r="C6432" t="s">
        <v>445</v>
      </c>
      <c r="D6432" t="s">
        <v>264</v>
      </c>
      <c r="E6432" s="2">
        <v>0</v>
      </c>
      <c r="F6432" s="2">
        <v>0</v>
      </c>
      <c r="G6432" t="s">
        <v>412</v>
      </c>
      <c r="H6432" t="s">
        <v>196</v>
      </c>
      <c r="I6432" t="s">
        <v>10</v>
      </c>
      <c r="J6432" t="s">
        <v>84</v>
      </c>
      <c r="K6432" s="2">
        <v>4</v>
      </c>
      <c r="L6432" t="s">
        <v>85</v>
      </c>
      <c r="M6432" t="s">
        <v>86</v>
      </c>
      <c r="N6432" t="s">
        <v>87</v>
      </c>
    </row>
    <row r="6433" spans="1:14" x14ac:dyDescent="0.25">
      <c r="A6433" s="2">
        <v>1</v>
      </c>
      <c r="B6433" s="2">
        <v>2016</v>
      </c>
      <c r="C6433" t="s">
        <v>445</v>
      </c>
      <c r="D6433" t="s">
        <v>264</v>
      </c>
      <c r="E6433" s="2">
        <v>0</v>
      </c>
      <c r="F6433" s="2">
        <v>0</v>
      </c>
      <c r="G6433" t="s">
        <v>412</v>
      </c>
      <c r="H6433" t="s">
        <v>196</v>
      </c>
      <c r="I6433" t="s">
        <v>10</v>
      </c>
      <c r="J6433" t="s">
        <v>88</v>
      </c>
      <c r="K6433" s="2">
        <v>3</v>
      </c>
      <c r="L6433" t="s">
        <v>85</v>
      </c>
      <c r="M6433" t="s">
        <v>89</v>
      </c>
      <c r="N6433" t="s">
        <v>126</v>
      </c>
    </row>
    <row r="6434" spans="1:14" x14ac:dyDescent="0.25">
      <c r="A6434" s="2">
        <v>1</v>
      </c>
      <c r="B6434" s="2">
        <v>2016</v>
      </c>
      <c r="C6434" t="s">
        <v>445</v>
      </c>
      <c r="D6434" t="s">
        <v>264</v>
      </c>
      <c r="E6434" s="2">
        <v>0</v>
      </c>
      <c r="F6434" s="2">
        <v>0</v>
      </c>
      <c r="G6434" t="s">
        <v>412</v>
      </c>
      <c r="H6434" t="s">
        <v>196</v>
      </c>
      <c r="I6434" t="s">
        <v>10</v>
      </c>
      <c r="J6434" t="s">
        <v>90</v>
      </c>
      <c r="K6434" s="2">
        <v>4</v>
      </c>
      <c r="L6434" t="s">
        <v>75</v>
      </c>
      <c r="M6434" t="s">
        <v>91</v>
      </c>
      <c r="N6434" t="s">
        <v>92</v>
      </c>
    </row>
    <row r="6435" spans="1:14" x14ac:dyDescent="0.25">
      <c r="A6435" s="2">
        <v>1</v>
      </c>
      <c r="B6435" s="2">
        <v>2016</v>
      </c>
      <c r="C6435" t="s">
        <v>445</v>
      </c>
      <c r="D6435" t="s">
        <v>264</v>
      </c>
      <c r="E6435" s="2">
        <v>0</v>
      </c>
      <c r="F6435" s="2">
        <v>0</v>
      </c>
      <c r="G6435" t="s">
        <v>412</v>
      </c>
      <c r="H6435" t="s">
        <v>196</v>
      </c>
      <c r="I6435" t="s">
        <v>10</v>
      </c>
      <c r="J6435" t="s">
        <v>93</v>
      </c>
      <c r="K6435" s="2">
        <v>4</v>
      </c>
      <c r="L6435" t="s">
        <v>75</v>
      </c>
      <c r="M6435" t="s">
        <v>94</v>
      </c>
      <c r="N6435" t="s">
        <v>92</v>
      </c>
    </row>
    <row r="6436" spans="1:14" x14ac:dyDescent="0.25">
      <c r="A6436" s="2">
        <v>1</v>
      </c>
      <c r="B6436" s="2">
        <v>2016</v>
      </c>
      <c r="C6436" t="s">
        <v>445</v>
      </c>
      <c r="D6436" t="s">
        <v>264</v>
      </c>
      <c r="E6436" s="2">
        <v>0</v>
      </c>
      <c r="F6436" s="2">
        <v>0</v>
      </c>
      <c r="G6436" t="s">
        <v>412</v>
      </c>
      <c r="H6436" t="s">
        <v>196</v>
      </c>
      <c r="I6436" t="s">
        <v>10</v>
      </c>
      <c r="J6436" t="s">
        <v>96</v>
      </c>
      <c r="K6436" s="2">
        <v>4</v>
      </c>
      <c r="L6436" t="s">
        <v>75</v>
      </c>
      <c r="M6436" t="s">
        <v>97</v>
      </c>
      <c r="N6436" t="s">
        <v>92</v>
      </c>
    </row>
    <row r="6437" spans="1:14" x14ac:dyDescent="0.25">
      <c r="A6437" s="2">
        <v>1</v>
      </c>
      <c r="B6437" s="2">
        <v>2016</v>
      </c>
      <c r="C6437" t="s">
        <v>445</v>
      </c>
      <c r="D6437" t="s">
        <v>264</v>
      </c>
      <c r="E6437" s="2">
        <v>0</v>
      </c>
      <c r="F6437" s="2">
        <v>0</v>
      </c>
      <c r="G6437" t="s">
        <v>412</v>
      </c>
      <c r="H6437" t="s">
        <v>196</v>
      </c>
      <c r="I6437" t="s">
        <v>10</v>
      </c>
      <c r="J6437" t="s">
        <v>98</v>
      </c>
      <c r="K6437" s="2">
        <v>3</v>
      </c>
      <c r="L6437" t="s">
        <v>85</v>
      </c>
      <c r="M6437" t="s">
        <v>99</v>
      </c>
      <c r="N6437" t="s">
        <v>126</v>
      </c>
    </row>
    <row r="6438" spans="1:14" x14ac:dyDescent="0.25">
      <c r="A6438" s="2">
        <v>1</v>
      </c>
      <c r="B6438" s="2">
        <v>2016</v>
      </c>
      <c r="C6438" t="s">
        <v>445</v>
      </c>
      <c r="D6438" t="s">
        <v>264</v>
      </c>
      <c r="E6438" s="2">
        <v>0</v>
      </c>
      <c r="F6438" s="2">
        <v>0</v>
      </c>
      <c r="G6438" t="s">
        <v>412</v>
      </c>
      <c r="H6438" t="s">
        <v>196</v>
      </c>
      <c r="I6438" t="s">
        <v>10</v>
      </c>
      <c r="J6438" t="s">
        <v>100</v>
      </c>
      <c r="K6438" s="3"/>
      <c r="L6438" t="s">
        <v>61</v>
      </c>
      <c r="M6438" t="s">
        <v>101</v>
      </c>
    </row>
    <row r="6439" spans="1:14" x14ac:dyDescent="0.25">
      <c r="A6439" s="2">
        <v>1</v>
      </c>
      <c r="B6439" s="2">
        <v>2016</v>
      </c>
      <c r="C6439" t="s">
        <v>445</v>
      </c>
      <c r="D6439" t="s">
        <v>264</v>
      </c>
      <c r="E6439" s="2">
        <v>0</v>
      </c>
      <c r="F6439" s="2">
        <v>0</v>
      </c>
      <c r="G6439" t="s">
        <v>412</v>
      </c>
      <c r="H6439" t="s">
        <v>196</v>
      </c>
      <c r="I6439" t="s">
        <v>10</v>
      </c>
      <c r="J6439" t="s">
        <v>102</v>
      </c>
      <c r="K6439" s="3"/>
      <c r="L6439" t="s">
        <v>61</v>
      </c>
      <c r="M6439" t="s">
        <v>103</v>
      </c>
    </row>
    <row r="6440" spans="1:14" x14ac:dyDescent="0.25">
      <c r="A6440" s="2">
        <v>1</v>
      </c>
      <c r="B6440" s="2">
        <v>2016</v>
      </c>
      <c r="C6440" t="s">
        <v>445</v>
      </c>
      <c r="D6440" t="s">
        <v>264</v>
      </c>
      <c r="E6440" s="2">
        <v>0</v>
      </c>
      <c r="F6440" s="2">
        <v>0</v>
      </c>
      <c r="G6440" t="s">
        <v>412</v>
      </c>
      <c r="H6440" t="s">
        <v>196</v>
      </c>
      <c r="I6440" t="s">
        <v>10</v>
      </c>
      <c r="J6440" t="s">
        <v>104</v>
      </c>
      <c r="K6440" s="3"/>
      <c r="L6440" t="s">
        <v>61</v>
      </c>
      <c r="M6440" t="s">
        <v>105</v>
      </c>
    </row>
    <row r="6441" spans="1:14" x14ac:dyDescent="0.25">
      <c r="A6441" s="2">
        <v>1</v>
      </c>
      <c r="B6441" s="2">
        <v>2016</v>
      </c>
      <c r="C6441" t="s">
        <v>445</v>
      </c>
      <c r="D6441" t="s">
        <v>264</v>
      </c>
      <c r="E6441" s="2">
        <v>0</v>
      </c>
      <c r="F6441" s="2">
        <v>0</v>
      </c>
      <c r="G6441" t="s">
        <v>412</v>
      </c>
      <c r="H6441" t="s">
        <v>196</v>
      </c>
      <c r="I6441" t="s">
        <v>10</v>
      </c>
      <c r="J6441" t="s">
        <v>106</v>
      </c>
      <c r="K6441" s="3"/>
      <c r="L6441" t="s">
        <v>61</v>
      </c>
      <c r="M6441" t="s">
        <v>107</v>
      </c>
    </row>
    <row r="6442" spans="1:14" x14ac:dyDescent="0.25">
      <c r="A6442" s="2">
        <v>1</v>
      </c>
      <c r="B6442" s="2">
        <v>2016</v>
      </c>
      <c r="C6442" t="s">
        <v>445</v>
      </c>
      <c r="D6442" t="s">
        <v>264</v>
      </c>
      <c r="E6442" s="2">
        <v>0</v>
      </c>
      <c r="F6442" s="2">
        <v>0</v>
      </c>
      <c r="G6442" t="s">
        <v>412</v>
      </c>
      <c r="H6442" t="s">
        <v>196</v>
      </c>
      <c r="I6442" t="s">
        <v>10</v>
      </c>
      <c r="J6442" t="s">
        <v>108</v>
      </c>
      <c r="K6442" s="3"/>
      <c r="L6442" t="s">
        <v>61</v>
      </c>
      <c r="M6442" t="s">
        <v>109</v>
      </c>
    </row>
    <row r="6443" spans="1:14" x14ac:dyDescent="0.25">
      <c r="A6443" s="2">
        <v>1</v>
      </c>
      <c r="B6443" s="2">
        <v>2016</v>
      </c>
      <c r="C6443" t="s">
        <v>445</v>
      </c>
      <c r="D6443" t="s">
        <v>264</v>
      </c>
      <c r="E6443" s="2">
        <v>0</v>
      </c>
      <c r="F6443" s="2">
        <v>0</v>
      </c>
      <c r="G6443" t="s">
        <v>412</v>
      </c>
      <c r="H6443" t="s">
        <v>196</v>
      </c>
      <c r="I6443" t="s">
        <v>10</v>
      </c>
      <c r="J6443" t="s">
        <v>110</v>
      </c>
      <c r="K6443" s="3"/>
      <c r="L6443" t="s">
        <v>61</v>
      </c>
      <c r="M6443" t="s">
        <v>111</v>
      </c>
    </row>
    <row r="6444" spans="1:14" x14ac:dyDescent="0.25">
      <c r="A6444" s="2">
        <v>1</v>
      </c>
      <c r="B6444" s="2">
        <v>2016</v>
      </c>
      <c r="C6444" t="s">
        <v>445</v>
      </c>
      <c r="D6444" t="s">
        <v>264</v>
      </c>
      <c r="E6444" s="2">
        <v>0</v>
      </c>
      <c r="F6444" s="2">
        <v>0</v>
      </c>
      <c r="G6444" t="s">
        <v>412</v>
      </c>
      <c r="H6444" t="s">
        <v>196</v>
      </c>
      <c r="I6444" t="s">
        <v>10</v>
      </c>
      <c r="J6444" t="s">
        <v>112</v>
      </c>
      <c r="K6444" s="3"/>
      <c r="L6444" t="s">
        <v>61</v>
      </c>
      <c r="M6444" t="s">
        <v>113</v>
      </c>
    </row>
    <row r="6445" spans="1:14" x14ac:dyDescent="0.25">
      <c r="A6445" s="2">
        <v>1</v>
      </c>
      <c r="B6445" s="2">
        <v>2016</v>
      </c>
      <c r="C6445" t="s">
        <v>445</v>
      </c>
      <c r="D6445" t="s">
        <v>264</v>
      </c>
      <c r="E6445" s="2">
        <v>0</v>
      </c>
      <c r="F6445" s="2">
        <v>0</v>
      </c>
      <c r="G6445" t="s">
        <v>412</v>
      </c>
      <c r="H6445" t="s">
        <v>196</v>
      </c>
      <c r="I6445" t="s">
        <v>10</v>
      </c>
      <c r="J6445" t="s">
        <v>114</v>
      </c>
      <c r="K6445" s="3"/>
      <c r="L6445" t="s">
        <v>61</v>
      </c>
      <c r="M6445" t="s">
        <v>115</v>
      </c>
    </row>
    <row r="6446" spans="1:14" x14ac:dyDescent="0.25">
      <c r="A6446" s="2">
        <v>1</v>
      </c>
      <c r="B6446" s="2">
        <v>2016</v>
      </c>
      <c r="C6446" t="s">
        <v>445</v>
      </c>
      <c r="D6446" t="s">
        <v>264</v>
      </c>
      <c r="E6446" s="2">
        <v>0</v>
      </c>
      <c r="F6446" s="2">
        <v>0</v>
      </c>
      <c r="G6446" t="s">
        <v>412</v>
      </c>
      <c r="H6446" t="s">
        <v>196</v>
      </c>
      <c r="I6446" t="s">
        <v>10</v>
      </c>
      <c r="J6446" t="s">
        <v>116</v>
      </c>
      <c r="K6446" s="2">
        <v>1</v>
      </c>
      <c r="L6446" t="s">
        <v>65</v>
      </c>
      <c r="M6446" t="s">
        <v>117</v>
      </c>
      <c r="N6446" t="s">
        <v>230</v>
      </c>
    </row>
    <row r="6447" spans="1:14" x14ac:dyDescent="0.25">
      <c r="A6447" s="2">
        <v>1</v>
      </c>
      <c r="B6447" s="2">
        <v>2016</v>
      </c>
      <c r="C6447" t="s">
        <v>445</v>
      </c>
      <c r="D6447" t="s">
        <v>264</v>
      </c>
      <c r="E6447" s="2">
        <v>0</v>
      </c>
      <c r="F6447" s="2">
        <v>0</v>
      </c>
      <c r="G6447" t="s">
        <v>412</v>
      </c>
      <c r="H6447" t="s">
        <v>196</v>
      </c>
      <c r="I6447" t="s">
        <v>10</v>
      </c>
      <c r="J6447" t="s">
        <v>118</v>
      </c>
      <c r="K6447" s="2">
        <v>3</v>
      </c>
      <c r="L6447" t="s">
        <v>55</v>
      </c>
      <c r="M6447" t="s">
        <v>119</v>
      </c>
      <c r="N6447" t="s">
        <v>178</v>
      </c>
    </row>
    <row r="6448" spans="1:14" x14ac:dyDescent="0.25">
      <c r="A6448" s="2">
        <v>1</v>
      </c>
      <c r="B6448" s="2">
        <v>2016</v>
      </c>
      <c r="C6448" t="s">
        <v>445</v>
      </c>
      <c r="D6448" t="s">
        <v>264</v>
      </c>
      <c r="E6448" s="2">
        <v>0</v>
      </c>
      <c r="F6448" s="2">
        <v>0</v>
      </c>
      <c r="G6448" t="s">
        <v>412</v>
      </c>
      <c r="H6448" t="s">
        <v>196</v>
      </c>
      <c r="I6448" t="s">
        <v>10</v>
      </c>
      <c r="J6448" t="s">
        <v>120</v>
      </c>
      <c r="K6448" s="2">
        <v>3</v>
      </c>
      <c r="L6448" t="s">
        <v>65</v>
      </c>
      <c r="M6448" t="s">
        <v>121</v>
      </c>
      <c r="N6448" t="s">
        <v>67</v>
      </c>
    </row>
    <row r="6449" spans="1:14" x14ac:dyDescent="0.25">
      <c r="A6449" s="2">
        <v>1</v>
      </c>
      <c r="B6449" s="2">
        <v>2016</v>
      </c>
      <c r="C6449" t="s">
        <v>445</v>
      </c>
      <c r="D6449" t="s">
        <v>264</v>
      </c>
      <c r="E6449" s="2">
        <v>0</v>
      </c>
      <c r="F6449" s="2">
        <v>0</v>
      </c>
      <c r="G6449" t="s">
        <v>412</v>
      </c>
      <c r="H6449" t="s">
        <v>196</v>
      </c>
      <c r="I6449" t="s">
        <v>10</v>
      </c>
      <c r="J6449" t="s">
        <v>122</v>
      </c>
      <c r="K6449" s="2">
        <v>3</v>
      </c>
      <c r="L6449" t="s">
        <v>85</v>
      </c>
      <c r="M6449" t="s">
        <v>123</v>
      </c>
      <c r="N6449" t="s">
        <v>126</v>
      </c>
    </row>
    <row r="6450" spans="1:14" x14ac:dyDescent="0.25">
      <c r="A6450" s="2">
        <v>1</v>
      </c>
      <c r="B6450" s="2">
        <v>2016</v>
      </c>
      <c r="C6450" t="s">
        <v>445</v>
      </c>
      <c r="D6450" t="s">
        <v>264</v>
      </c>
      <c r="E6450" s="2">
        <v>0</v>
      </c>
      <c r="F6450" s="2">
        <v>0</v>
      </c>
      <c r="G6450" t="s">
        <v>412</v>
      </c>
      <c r="H6450" t="s">
        <v>196</v>
      </c>
      <c r="I6450" t="s">
        <v>10</v>
      </c>
      <c r="J6450" t="s">
        <v>124</v>
      </c>
      <c r="K6450" s="2">
        <v>2</v>
      </c>
      <c r="L6450" t="s">
        <v>85</v>
      </c>
      <c r="M6450" t="s">
        <v>125</v>
      </c>
      <c r="N6450" t="s">
        <v>176</v>
      </c>
    </row>
    <row r="6451" spans="1:14" x14ac:dyDescent="0.25">
      <c r="A6451" s="2">
        <v>1</v>
      </c>
      <c r="B6451" s="2">
        <v>2016</v>
      </c>
      <c r="C6451" t="s">
        <v>445</v>
      </c>
      <c r="D6451" t="s">
        <v>264</v>
      </c>
      <c r="E6451" s="2">
        <v>0</v>
      </c>
      <c r="F6451" s="2">
        <v>0</v>
      </c>
      <c r="G6451" t="s">
        <v>412</v>
      </c>
      <c r="H6451" t="s">
        <v>196</v>
      </c>
      <c r="I6451" t="s">
        <v>10</v>
      </c>
      <c r="J6451" t="s">
        <v>127</v>
      </c>
      <c r="K6451" s="2">
        <v>3</v>
      </c>
      <c r="L6451" t="s">
        <v>85</v>
      </c>
      <c r="M6451" t="s">
        <v>128</v>
      </c>
      <c r="N6451" t="s">
        <v>126</v>
      </c>
    </row>
    <row r="6452" spans="1:14" x14ac:dyDescent="0.25">
      <c r="A6452" s="2">
        <v>1</v>
      </c>
      <c r="B6452" s="2">
        <v>2016</v>
      </c>
      <c r="C6452" t="s">
        <v>445</v>
      </c>
      <c r="D6452" t="s">
        <v>264</v>
      </c>
      <c r="E6452" s="2">
        <v>0</v>
      </c>
      <c r="F6452" s="2">
        <v>0</v>
      </c>
      <c r="G6452" t="s">
        <v>412</v>
      </c>
      <c r="H6452" t="s">
        <v>196</v>
      </c>
      <c r="I6452" t="s">
        <v>10</v>
      </c>
      <c r="J6452" t="s">
        <v>129</v>
      </c>
      <c r="K6452" s="2">
        <v>4</v>
      </c>
      <c r="L6452" t="s">
        <v>85</v>
      </c>
      <c r="M6452" t="s">
        <v>130</v>
      </c>
      <c r="N6452" t="s">
        <v>87</v>
      </c>
    </row>
    <row r="6453" spans="1:14" x14ac:dyDescent="0.25">
      <c r="A6453" s="2">
        <v>1</v>
      </c>
      <c r="B6453" s="2">
        <v>2016</v>
      </c>
      <c r="C6453" t="s">
        <v>445</v>
      </c>
      <c r="D6453" t="s">
        <v>264</v>
      </c>
      <c r="E6453" s="2">
        <v>0</v>
      </c>
      <c r="F6453" s="2">
        <v>0</v>
      </c>
      <c r="G6453" t="s">
        <v>412</v>
      </c>
      <c r="H6453" t="s">
        <v>196</v>
      </c>
      <c r="I6453" t="s">
        <v>10</v>
      </c>
      <c r="J6453" t="s">
        <v>131</v>
      </c>
      <c r="K6453" s="2">
        <v>5</v>
      </c>
      <c r="L6453" t="s">
        <v>85</v>
      </c>
      <c r="M6453" t="s">
        <v>132</v>
      </c>
      <c r="N6453" t="s">
        <v>185</v>
      </c>
    </row>
    <row r="6454" spans="1:14" x14ac:dyDescent="0.25">
      <c r="A6454" s="2">
        <v>1</v>
      </c>
      <c r="B6454" s="2">
        <v>2016</v>
      </c>
      <c r="C6454" t="s">
        <v>445</v>
      </c>
      <c r="D6454" t="s">
        <v>264</v>
      </c>
      <c r="E6454" s="2">
        <v>0</v>
      </c>
      <c r="F6454" s="2">
        <v>0</v>
      </c>
      <c r="G6454" t="s">
        <v>412</v>
      </c>
      <c r="H6454" t="s">
        <v>196</v>
      </c>
      <c r="I6454" t="s">
        <v>10</v>
      </c>
      <c r="J6454" t="s">
        <v>133</v>
      </c>
      <c r="K6454" s="2">
        <v>1</v>
      </c>
      <c r="L6454" t="s">
        <v>52</v>
      </c>
      <c r="M6454" t="s">
        <v>134</v>
      </c>
      <c r="N6454" t="s">
        <v>177</v>
      </c>
    </row>
    <row r="6455" spans="1:14" x14ac:dyDescent="0.25">
      <c r="A6455" s="2">
        <v>1</v>
      </c>
      <c r="B6455" s="2">
        <v>2016</v>
      </c>
      <c r="C6455" t="s">
        <v>445</v>
      </c>
      <c r="D6455" t="s">
        <v>264</v>
      </c>
      <c r="E6455" s="2">
        <v>0</v>
      </c>
      <c r="F6455" s="2">
        <v>0</v>
      </c>
      <c r="G6455" t="s">
        <v>412</v>
      </c>
      <c r="H6455" t="s">
        <v>196</v>
      </c>
      <c r="I6455" t="s">
        <v>10</v>
      </c>
      <c r="J6455" t="s">
        <v>135</v>
      </c>
      <c r="K6455" s="2">
        <v>3</v>
      </c>
      <c r="L6455" t="s">
        <v>55</v>
      </c>
      <c r="M6455" t="s">
        <v>136</v>
      </c>
      <c r="N6455" t="s">
        <v>178</v>
      </c>
    </row>
    <row r="6456" spans="1:14" x14ac:dyDescent="0.25">
      <c r="A6456" s="2">
        <v>1</v>
      </c>
      <c r="B6456" s="2">
        <v>2016</v>
      </c>
      <c r="C6456" t="s">
        <v>445</v>
      </c>
      <c r="D6456" t="s">
        <v>264</v>
      </c>
      <c r="E6456" s="2">
        <v>0</v>
      </c>
      <c r="F6456" s="2">
        <v>0</v>
      </c>
      <c r="G6456" t="s">
        <v>412</v>
      </c>
      <c r="H6456" t="s">
        <v>196</v>
      </c>
      <c r="I6456" t="s">
        <v>10</v>
      </c>
      <c r="J6456" t="s">
        <v>137</v>
      </c>
      <c r="K6456" s="2">
        <v>3</v>
      </c>
      <c r="L6456" t="s">
        <v>55</v>
      </c>
      <c r="M6456" t="s">
        <v>138</v>
      </c>
      <c r="N6456" t="s">
        <v>178</v>
      </c>
    </row>
    <row r="6457" spans="1:14" x14ac:dyDescent="0.25">
      <c r="A6457" s="2">
        <v>1</v>
      </c>
      <c r="B6457" s="2">
        <v>2016</v>
      </c>
      <c r="C6457" t="s">
        <v>445</v>
      </c>
      <c r="D6457" t="s">
        <v>264</v>
      </c>
      <c r="E6457" s="2">
        <v>0</v>
      </c>
      <c r="F6457" s="2">
        <v>0</v>
      </c>
      <c r="G6457" t="s">
        <v>412</v>
      </c>
      <c r="H6457" t="s">
        <v>196</v>
      </c>
      <c r="I6457" t="s">
        <v>10</v>
      </c>
      <c r="J6457" t="s">
        <v>139</v>
      </c>
      <c r="K6457" s="2">
        <v>4</v>
      </c>
      <c r="L6457" t="s">
        <v>85</v>
      </c>
      <c r="M6457" t="s">
        <v>140</v>
      </c>
      <c r="N6457" t="s">
        <v>87</v>
      </c>
    </row>
    <row r="6458" spans="1:14" x14ac:dyDescent="0.25">
      <c r="A6458" s="2">
        <v>1</v>
      </c>
      <c r="B6458" s="2">
        <v>2016</v>
      </c>
      <c r="C6458" t="s">
        <v>445</v>
      </c>
      <c r="D6458" t="s">
        <v>264</v>
      </c>
      <c r="E6458" s="2">
        <v>0</v>
      </c>
      <c r="F6458" s="2">
        <v>0</v>
      </c>
      <c r="G6458" t="s">
        <v>412</v>
      </c>
      <c r="H6458" t="s">
        <v>196</v>
      </c>
      <c r="I6458" t="s">
        <v>10</v>
      </c>
      <c r="J6458" t="s">
        <v>141</v>
      </c>
      <c r="K6458" s="2">
        <v>2</v>
      </c>
      <c r="L6458" t="s">
        <v>85</v>
      </c>
      <c r="M6458" t="s">
        <v>142</v>
      </c>
      <c r="N6458" t="s">
        <v>176</v>
      </c>
    </row>
    <row r="6459" spans="1:14" x14ac:dyDescent="0.25">
      <c r="A6459" s="2">
        <v>1</v>
      </c>
      <c r="B6459" s="2">
        <v>2016</v>
      </c>
      <c r="C6459" t="s">
        <v>445</v>
      </c>
      <c r="D6459" t="s">
        <v>264</v>
      </c>
      <c r="E6459" s="2">
        <v>0</v>
      </c>
      <c r="F6459" s="2">
        <v>0</v>
      </c>
      <c r="G6459" t="s">
        <v>412</v>
      </c>
      <c r="H6459" t="s">
        <v>196</v>
      </c>
      <c r="I6459" t="s">
        <v>10</v>
      </c>
      <c r="J6459" t="s">
        <v>143</v>
      </c>
      <c r="K6459" s="2">
        <v>3</v>
      </c>
      <c r="L6459" t="s">
        <v>85</v>
      </c>
      <c r="M6459" t="s">
        <v>144</v>
      </c>
      <c r="N6459" t="s">
        <v>126</v>
      </c>
    </row>
    <row r="6460" spans="1:14" x14ac:dyDescent="0.25">
      <c r="A6460" s="2">
        <v>1</v>
      </c>
      <c r="B6460" s="2">
        <v>2016</v>
      </c>
      <c r="C6460" t="s">
        <v>445</v>
      </c>
      <c r="D6460" t="s">
        <v>264</v>
      </c>
      <c r="E6460" s="2">
        <v>0</v>
      </c>
      <c r="F6460" s="2">
        <v>0</v>
      </c>
      <c r="G6460" t="s">
        <v>412</v>
      </c>
      <c r="H6460" t="s">
        <v>196</v>
      </c>
      <c r="I6460" t="s">
        <v>10</v>
      </c>
      <c r="J6460" t="s">
        <v>145</v>
      </c>
      <c r="K6460" s="2">
        <v>1</v>
      </c>
      <c r="L6460" t="s">
        <v>55</v>
      </c>
      <c r="M6460" t="s">
        <v>146</v>
      </c>
      <c r="N6460" t="s">
        <v>282</v>
      </c>
    </row>
    <row r="6461" spans="1:14" x14ac:dyDescent="0.25">
      <c r="A6461" s="2">
        <v>1</v>
      </c>
      <c r="B6461" s="2">
        <v>2016</v>
      </c>
      <c r="C6461" t="s">
        <v>445</v>
      </c>
      <c r="D6461" t="s">
        <v>264</v>
      </c>
      <c r="E6461" s="2">
        <v>0</v>
      </c>
      <c r="F6461" s="2">
        <v>0</v>
      </c>
      <c r="G6461" t="s">
        <v>412</v>
      </c>
      <c r="H6461" t="s">
        <v>196</v>
      </c>
      <c r="I6461" t="s">
        <v>10</v>
      </c>
      <c r="J6461" t="s">
        <v>147</v>
      </c>
      <c r="K6461" s="2">
        <v>1</v>
      </c>
      <c r="L6461" t="s">
        <v>55</v>
      </c>
      <c r="M6461" t="s">
        <v>148</v>
      </c>
      <c r="N6461" t="s">
        <v>282</v>
      </c>
    </row>
    <row r="6462" spans="1:14" x14ac:dyDescent="0.25">
      <c r="A6462" s="2">
        <v>1</v>
      </c>
      <c r="B6462" s="2">
        <v>2016</v>
      </c>
      <c r="C6462" t="s">
        <v>445</v>
      </c>
      <c r="D6462" t="s">
        <v>264</v>
      </c>
      <c r="E6462" s="2">
        <v>0</v>
      </c>
      <c r="F6462" s="2">
        <v>0</v>
      </c>
      <c r="G6462" t="s">
        <v>412</v>
      </c>
      <c r="H6462" t="s">
        <v>196</v>
      </c>
      <c r="I6462" t="s">
        <v>10</v>
      </c>
      <c r="J6462" t="s">
        <v>149</v>
      </c>
      <c r="K6462" s="2">
        <v>1</v>
      </c>
      <c r="L6462" t="s">
        <v>55</v>
      </c>
      <c r="M6462" t="s">
        <v>150</v>
      </c>
      <c r="N6462" t="s">
        <v>282</v>
      </c>
    </row>
    <row r="6463" spans="1:14" x14ac:dyDescent="0.25">
      <c r="A6463" s="2">
        <v>1</v>
      </c>
      <c r="B6463" s="2">
        <v>2016</v>
      </c>
      <c r="C6463" t="s">
        <v>445</v>
      </c>
      <c r="D6463" t="s">
        <v>264</v>
      </c>
      <c r="E6463" s="2">
        <v>0</v>
      </c>
      <c r="F6463" s="2">
        <v>0</v>
      </c>
      <c r="G6463" t="s">
        <v>412</v>
      </c>
      <c r="H6463" t="s">
        <v>196</v>
      </c>
      <c r="I6463" t="s">
        <v>10</v>
      </c>
      <c r="J6463" t="s">
        <v>151</v>
      </c>
      <c r="K6463" s="2">
        <v>9</v>
      </c>
      <c r="L6463" t="s">
        <v>52</v>
      </c>
      <c r="M6463" t="s">
        <v>152</v>
      </c>
      <c r="N6463" t="s">
        <v>188</v>
      </c>
    </row>
    <row r="6464" spans="1:14" x14ac:dyDescent="0.25">
      <c r="A6464" s="2">
        <v>1</v>
      </c>
      <c r="B6464" s="2">
        <v>2016</v>
      </c>
      <c r="C6464" t="s">
        <v>445</v>
      </c>
      <c r="D6464" t="s">
        <v>264</v>
      </c>
      <c r="E6464" s="2">
        <v>0</v>
      </c>
      <c r="F6464" s="2">
        <v>0</v>
      </c>
      <c r="G6464" t="s">
        <v>412</v>
      </c>
      <c r="H6464" t="s">
        <v>196</v>
      </c>
      <c r="I6464" t="s">
        <v>10</v>
      </c>
      <c r="J6464" t="s">
        <v>153</v>
      </c>
      <c r="K6464" s="2">
        <v>5</v>
      </c>
      <c r="L6464" t="s">
        <v>75</v>
      </c>
      <c r="M6464" t="s">
        <v>154</v>
      </c>
      <c r="N6464" t="s">
        <v>201</v>
      </c>
    </row>
    <row r="6465" spans="1:14" x14ac:dyDescent="0.25">
      <c r="A6465" s="2">
        <v>1</v>
      </c>
      <c r="B6465" s="2">
        <v>2016</v>
      </c>
      <c r="C6465" t="s">
        <v>445</v>
      </c>
      <c r="D6465" t="s">
        <v>264</v>
      </c>
      <c r="E6465" s="2">
        <v>0</v>
      </c>
      <c r="F6465" s="2">
        <v>0</v>
      </c>
      <c r="G6465" t="s">
        <v>412</v>
      </c>
      <c r="H6465" t="s">
        <v>196</v>
      </c>
      <c r="I6465" t="s">
        <v>10</v>
      </c>
      <c r="J6465" t="s">
        <v>156</v>
      </c>
      <c r="K6465" s="2">
        <v>1</v>
      </c>
      <c r="L6465" t="s">
        <v>75</v>
      </c>
      <c r="M6465" t="s">
        <v>157</v>
      </c>
      <c r="N6465" t="s">
        <v>158</v>
      </c>
    </row>
    <row r="6466" spans="1:14" x14ac:dyDescent="0.25">
      <c r="A6466" s="2">
        <v>1</v>
      </c>
      <c r="B6466" s="2">
        <v>2016</v>
      </c>
      <c r="C6466" t="s">
        <v>445</v>
      </c>
      <c r="D6466" t="s">
        <v>264</v>
      </c>
      <c r="E6466" s="2">
        <v>0</v>
      </c>
      <c r="F6466" s="2">
        <v>0</v>
      </c>
      <c r="G6466" t="s">
        <v>412</v>
      </c>
      <c r="H6466" t="s">
        <v>196</v>
      </c>
      <c r="I6466" t="s">
        <v>10</v>
      </c>
      <c r="J6466" t="s">
        <v>159</v>
      </c>
      <c r="K6466" s="3"/>
      <c r="L6466" t="s">
        <v>52</v>
      </c>
      <c r="M6466" t="s">
        <v>160</v>
      </c>
    </row>
    <row r="6467" spans="1:14" x14ac:dyDescent="0.25">
      <c r="A6467" s="2">
        <v>1</v>
      </c>
      <c r="B6467" s="2">
        <v>2016</v>
      </c>
      <c r="C6467" t="s">
        <v>445</v>
      </c>
      <c r="D6467" t="s">
        <v>264</v>
      </c>
      <c r="E6467" s="2">
        <v>0</v>
      </c>
      <c r="F6467" s="2">
        <v>0</v>
      </c>
      <c r="G6467" t="s">
        <v>412</v>
      </c>
      <c r="H6467" t="s">
        <v>196</v>
      </c>
      <c r="I6467" t="s">
        <v>10</v>
      </c>
      <c r="J6467" t="s">
        <v>161</v>
      </c>
      <c r="K6467" s="3"/>
      <c r="L6467" t="s">
        <v>52</v>
      </c>
      <c r="M6467" t="s">
        <v>162</v>
      </c>
    </row>
    <row r="6468" spans="1:14" x14ac:dyDescent="0.25">
      <c r="A6468" s="2">
        <v>1</v>
      </c>
      <c r="B6468" s="2">
        <v>2016</v>
      </c>
      <c r="C6468" t="s">
        <v>445</v>
      </c>
      <c r="D6468" t="s">
        <v>264</v>
      </c>
      <c r="E6468" s="2">
        <v>0</v>
      </c>
      <c r="F6468" s="2">
        <v>0</v>
      </c>
      <c r="G6468" t="s">
        <v>412</v>
      </c>
      <c r="H6468" t="s">
        <v>196</v>
      </c>
      <c r="I6468" t="s">
        <v>10</v>
      </c>
      <c r="J6468" t="s">
        <v>163</v>
      </c>
      <c r="K6468" s="2">
        <v>2</v>
      </c>
      <c r="L6468" t="s">
        <v>52</v>
      </c>
      <c r="M6468" t="s">
        <v>164</v>
      </c>
      <c r="N6468" t="s">
        <v>177</v>
      </c>
    </row>
    <row r="6469" spans="1:14" x14ac:dyDescent="0.25">
      <c r="A6469" s="2">
        <v>1</v>
      </c>
      <c r="B6469" s="2">
        <v>2016</v>
      </c>
      <c r="C6469" t="s">
        <v>445</v>
      </c>
      <c r="D6469" t="s">
        <v>264</v>
      </c>
      <c r="E6469" s="2">
        <v>0</v>
      </c>
      <c r="F6469" s="2">
        <v>0</v>
      </c>
      <c r="G6469" t="s">
        <v>412</v>
      </c>
      <c r="H6469" t="s">
        <v>196</v>
      </c>
      <c r="I6469" t="s">
        <v>10</v>
      </c>
      <c r="J6469" t="s">
        <v>166</v>
      </c>
      <c r="K6469" s="2">
        <v>3</v>
      </c>
      <c r="L6469" t="s">
        <v>55</v>
      </c>
      <c r="M6469" t="s">
        <v>167</v>
      </c>
      <c r="N6469" t="s">
        <v>178</v>
      </c>
    </row>
    <row r="6470" spans="1:14" x14ac:dyDescent="0.25">
      <c r="A6470" s="2">
        <v>1</v>
      </c>
      <c r="B6470" s="2">
        <v>2016</v>
      </c>
      <c r="C6470" t="s">
        <v>446</v>
      </c>
      <c r="D6470" t="s">
        <v>204</v>
      </c>
      <c r="E6470" s="2">
        <v>0</v>
      </c>
      <c r="F6470" s="2">
        <v>0</v>
      </c>
      <c r="G6470" t="s">
        <v>195</v>
      </c>
      <c r="H6470" t="s">
        <v>196</v>
      </c>
      <c r="I6470" t="s">
        <v>10</v>
      </c>
      <c r="J6470" t="s">
        <v>51</v>
      </c>
      <c r="K6470" s="3"/>
      <c r="L6470" t="s">
        <v>52</v>
      </c>
      <c r="M6470" t="s">
        <v>53</v>
      </c>
    </row>
    <row r="6471" spans="1:14" x14ac:dyDescent="0.25">
      <c r="A6471" s="2">
        <v>1</v>
      </c>
      <c r="B6471" s="2">
        <v>2016</v>
      </c>
      <c r="C6471" t="s">
        <v>446</v>
      </c>
      <c r="D6471" t="s">
        <v>204</v>
      </c>
      <c r="E6471" s="2">
        <v>0</v>
      </c>
      <c r="F6471" s="2">
        <v>0</v>
      </c>
      <c r="G6471" t="s">
        <v>195</v>
      </c>
      <c r="H6471" t="s">
        <v>196</v>
      </c>
      <c r="I6471" t="s">
        <v>10</v>
      </c>
      <c r="J6471" t="s">
        <v>54</v>
      </c>
      <c r="K6471" s="2">
        <v>3</v>
      </c>
      <c r="L6471" t="s">
        <v>55</v>
      </c>
      <c r="M6471" t="s">
        <v>56</v>
      </c>
      <c r="N6471" t="s">
        <v>178</v>
      </c>
    </row>
    <row r="6472" spans="1:14" x14ac:dyDescent="0.25">
      <c r="A6472" s="2">
        <v>1</v>
      </c>
      <c r="B6472" s="2">
        <v>2016</v>
      </c>
      <c r="C6472" t="s">
        <v>446</v>
      </c>
      <c r="D6472" t="s">
        <v>204</v>
      </c>
      <c r="E6472" s="2">
        <v>0</v>
      </c>
      <c r="F6472" s="2">
        <v>0</v>
      </c>
      <c r="G6472" t="s">
        <v>195</v>
      </c>
      <c r="H6472" t="s">
        <v>196</v>
      </c>
      <c r="I6472" t="s">
        <v>10</v>
      </c>
      <c r="J6472" t="s">
        <v>58</v>
      </c>
      <c r="K6472" s="2">
        <v>4</v>
      </c>
      <c r="L6472" t="s">
        <v>55</v>
      </c>
      <c r="M6472" t="s">
        <v>59</v>
      </c>
      <c r="N6472" t="s">
        <v>57</v>
      </c>
    </row>
    <row r="6473" spans="1:14" x14ac:dyDescent="0.25">
      <c r="A6473" s="2">
        <v>1</v>
      </c>
      <c r="B6473" s="2">
        <v>2016</v>
      </c>
      <c r="C6473" t="s">
        <v>446</v>
      </c>
      <c r="D6473" t="s">
        <v>204</v>
      </c>
      <c r="E6473" s="2">
        <v>0</v>
      </c>
      <c r="F6473" s="2">
        <v>0</v>
      </c>
      <c r="G6473" t="s">
        <v>195</v>
      </c>
      <c r="H6473" t="s">
        <v>196</v>
      </c>
      <c r="I6473" t="s">
        <v>10</v>
      </c>
      <c r="J6473" t="s">
        <v>60</v>
      </c>
      <c r="K6473" s="2">
        <v>2</v>
      </c>
      <c r="L6473" t="s">
        <v>61</v>
      </c>
      <c r="M6473" t="s">
        <v>62</v>
      </c>
      <c r="N6473" t="s">
        <v>63</v>
      </c>
    </row>
    <row r="6474" spans="1:14" x14ac:dyDescent="0.25">
      <c r="A6474" s="2">
        <v>1</v>
      </c>
      <c r="B6474" s="2">
        <v>2016</v>
      </c>
      <c r="C6474" t="s">
        <v>446</v>
      </c>
      <c r="D6474" t="s">
        <v>204</v>
      </c>
      <c r="E6474" s="2">
        <v>0</v>
      </c>
      <c r="F6474" s="2">
        <v>0</v>
      </c>
      <c r="G6474" t="s">
        <v>195</v>
      </c>
      <c r="H6474" t="s">
        <v>196</v>
      </c>
      <c r="I6474" t="s">
        <v>10</v>
      </c>
      <c r="J6474" t="s">
        <v>64</v>
      </c>
      <c r="K6474" s="2">
        <v>3</v>
      </c>
      <c r="L6474" t="s">
        <v>65</v>
      </c>
      <c r="M6474" t="s">
        <v>66</v>
      </c>
      <c r="N6474" t="s">
        <v>67</v>
      </c>
    </row>
    <row r="6475" spans="1:14" x14ac:dyDescent="0.25">
      <c r="A6475" s="2">
        <v>1</v>
      </c>
      <c r="B6475" s="2">
        <v>2016</v>
      </c>
      <c r="C6475" t="s">
        <v>446</v>
      </c>
      <c r="D6475" t="s">
        <v>204</v>
      </c>
      <c r="E6475" s="2">
        <v>0</v>
      </c>
      <c r="F6475" s="2">
        <v>0</v>
      </c>
      <c r="G6475" t="s">
        <v>195</v>
      </c>
      <c r="H6475" t="s">
        <v>196</v>
      </c>
      <c r="I6475" t="s">
        <v>10</v>
      </c>
      <c r="J6475" t="s">
        <v>68</v>
      </c>
      <c r="K6475" s="2">
        <v>3</v>
      </c>
      <c r="L6475" t="s">
        <v>65</v>
      </c>
      <c r="M6475" t="s">
        <v>69</v>
      </c>
      <c r="N6475" t="s">
        <v>67</v>
      </c>
    </row>
    <row r="6476" spans="1:14" x14ac:dyDescent="0.25">
      <c r="A6476" s="2">
        <v>1</v>
      </c>
      <c r="B6476" s="2">
        <v>2016</v>
      </c>
      <c r="C6476" t="s">
        <v>446</v>
      </c>
      <c r="D6476" t="s">
        <v>204</v>
      </c>
      <c r="E6476" s="2">
        <v>0</v>
      </c>
      <c r="F6476" s="2">
        <v>0</v>
      </c>
      <c r="G6476" t="s">
        <v>195</v>
      </c>
      <c r="H6476" t="s">
        <v>196</v>
      </c>
      <c r="I6476" t="s">
        <v>10</v>
      </c>
      <c r="J6476" t="s">
        <v>70</v>
      </c>
      <c r="K6476" s="2">
        <v>3</v>
      </c>
      <c r="L6476" t="s">
        <v>65</v>
      </c>
      <c r="M6476" t="s">
        <v>71</v>
      </c>
      <c r="N6476" t="s">
        <v>67</v>
      </c>
    </row>
    <row r="6477" spans="1:14" x14ac:dyDescent="0.25">
      <c r="A6477" s="2">
        <v>1</v>
      </c>
      <c r="B6477" s="2">
        <v>2016</v>
      </c>
      <c r="C6477" t="s">
        <v>446</v>
      </c>
      <c r="D6477" t="s">
        <v>204</v>
      </c>
      <c r="E6477" s="2">
        <v>0</v>
      </c>
      <c r="F6477" s="2">
        <v>0</v>
      </c>
      <c r="G6477" t="s">
        <v>195</v>
      </c>
      <c r="H6477" t="s">
        <v>196</v>
      </c>
      <c r="I6477" t="s">
        <v>10</v>
      </c>
      <c r="J6477" t="s">
        <v>72</v>
      </c>
      <c r="K6477" s="3"/>
      <c r="L6477" t="s">
        <v>52</v>
      </c>
      <c r="M6477" t="s">
        <v>73</v>
      </c>
    </row>
    <row r="6478" spans="1:14" x14ac:dyDescent="0.25">
      <c r="A6478" s="2">
        <v>1</v>
      </c>
      <c r="B6478" s="2">
        <v>2016</v>
      </c>
      <c r="C6478" t="s">
        <v>446</v>
      </c>
      <c r="D6478" t="s">
        <v>204</v>
      </c>
      <c r="E6478" s="2">
        <v>0</v>
      </c>
      <c r="F6478" s="2">
        <v>0</v>
      </c>
      <c r="G6478" t="s">
        <v>195</v>
      </c>
      <c r="H6478" t="s">
        <v>196</v>
      </c>
      <c r="I6478" t="s">
        <v>10</v>
      </c>
      <c r="J6478" t="s">
        <v>74</v>
      </c>
      <c r="K6478" s="2">
        <v>2</v>
      </c>
      <c r="L6478" t="s">
        <v>75</v>
      </c>
      <c r="M6478" t="s">
        <v>76</v>
      </c>
      <c r="N6478" t="s">
        <v>207</v>
      </c>
    </row>
    <row r="6479" spans="1:14" x14ac:dyDescent="0.25">
      <c r="A6479" s="2">
        <v>1</v>
      </c>
      <c r="B6479" s="2">
        <v>2016</v>
      </c>
      <c r="C6479" t="s">
        <v>446</v>
      </c>
      <c r="D6479" t="s">
        <v>204</v>
      </c>
      <c r="E6479" s="2">
        <v>0</v>
      </c>
      <c r="F6479" s="2">
        <v>0</v>
      </c>
      <c r="G6479" t="s">
        <v>195</v>
      </c>
      <c r="H6479" t="s">
        <v>196</v>
      </c>
      <c r="I6479" t="s">
        <v>10</v>
      </c>
      <c r="J6479" t="s">
        <v>78</v>
      </c>
      <c r="K6479" s="2">
        <v>1</v>
      </c>
      <c r="L6479" t="s">
        <v>75</v>
      </c>
      <c r="M6479" t="s">
        <v>79</v>
      </c>
      <c r="N6479" t="s">
        <v>80</v>
      </c>
    </row>
    <row r="6480" spans="1:14" x14ac:dyDescent="0.25">
      <c r="A6480" s="2">
        <v>1</v>
      </c>
      <c r="B6480" s="2">
        <v>2016</v>
      </c>
      <c r="C6480" t="s">
        <v>446</v>
      </c>
      <c r="D6480" t="s">
        <v>204</v>
      </c>
      <c r="E6480" s="2">
        <v>0</v>
      </c>
      <c r="F6480" s="2">
        <v>0</v>
      </c>
      <c r="G6480" t="s">
        <v>195</v>
      </c>
      <c r="H6480" t="s">
        <v>196</v>
      </c>
      <c r="I6480" t="s">
        <v>10</v>
      </c>
      <c r="J6480" t="s">
        <v>81</v>
      </c>
      <c r="K6480" s="2">
        <v>3</v>
      </c>
      <c r="L6480" t="s">
        <v>75</v>
      </c>
      <c r="M6480" t="s">
        <v>82</v>
      </c>
      <c r="N6480" t="s">
        <v>208</v>
      </c>
    </row>
    <row r="6481" spans="1:14" x14ac:dyDescent="0.25">
      <c r="A6481" s="2">
        <v>1</v>
      </c>
      <c r="B6481" s="2">
        <v>2016</v>
      </c>
      <c r="C6481" t="s">
        <v>446</v>
      </c>
      <c r="D6481" t="s">
        <v>204</v>
      </c>
      <c r="E6481" s="2">
        <v>0</v>
      </c>
      <c r="F6481" s="2">
        <v>0</v>
      </c>
      <c r="G6481" t="s">
        <v>195</v>
      </c>
      <c r="H6481" t="s">
        <v>196</v>
      </c>
      <c r="I6481" t="s">
        <v>10</v>
      </c>
      <c r="J6481" t="s">
        <v>84</v>
      </c>
      <c r="K6481" s="2">
        <v>4</v>
      </c>
      <c r="L6481" t="s">
        <v>85</v>
      </c>
      <c r="M6481" t="s">
        <v>86</v>
      </c>
      <c r="N6481" t="s">
        <v>87</v>
      </c>
    </row>
    <row r="6482" spans="1:14" x14ac:dyDescent="0.25">
      <c r="A6482" s="2">
        <v>1</v>
      </c>
      <c r="B6482" s="2">
        <v>2016</v>
      </c>
      <c r="C6482" t="s">
        <v>446</v>
      </c>
      <c r="D6482" t="s">
        <v>204</v>
      </c>
      <c r="E6482" s="2">
        <v>0</v>
      </c>
      <c r="F6482" s="2">
        <v>0</v>
      </c>
      <c r="G6482" t="s">
        <v>195</v>
      </c>
      <c r="H6482" t="s">
        <v>196</v>
      </c>
      <c r="I6482" t="s">
        <v>10</v>
      </c>
      <c r="J6482" t="s">
        <v>88</v>
      </c>
      <c r="K6482" s="2">
        <v>3</v>
      </c>
      <c r="L6482" t="s">
        <v>85</v>
      </c>
      <c r="M6482" t="s">
        <v>89</v>
      </c>
      <c r="N6482" t="s">
        <v>126</v>
      </c>
    </row>
    <row r="6483" spans="1:14" x14ac:dyDescent="0.25">
      <c r="A6483" s="2">
        <v>1</v>
      </c>
      <c r="B6483" s="2">
        <v>2016</v>
      </c>
      <c r="C6483" t="s">
        <v>446</v>
      </c>
      <c r="D6483" t="s">
        <v>204</v>
      </c>
      <c r="E6483" s="2">
        <v>0</v>
      </c>
      <c r="F6483" s="2">
        <v>0</v>
      </c>
      <c r="G6483" t="s">
        <v>195</v>
      </c>
      <c r="H6483" t="s">
        <v>196</v>
      </c>
      <c r="I6483" t="s">
        <v>10</v>
      </c>
      <c r="J6483" t="s">
        <v>90</v>
      </c>
      <c r="K6483" s="2">
        <v>3</v>
      </c>
      <c r="L6483" t="s">
        <v>75</v>
      </c>
      <c r="M6483" t="s">
        <v>91</v>
      </c>
      <c r="N6483" t="s">
        <v>95</v>
      </c>
    </row>
    <row r="6484" spans="1:14" x14ac:dyDescent="0.25">
      <c r="A6484" s="2">
        <v>1</v>
      </c>
      <c r="B6484" s="2">
        <v>2016</v>
      </c>
      <c r="C6484" t="s">
        <v>446</v>
      </c>
      <c r="D6484" t="s">
        <v>204</v>
      </c>
      <c r="E6484" s="2">
        <v>0</v>
      </c>
      <c r="F6484" s="2">
        <v>0</v>
      </c>
      <c r="G6484" t="s">
        <v>195</v>
      </c>
      <c r="H6484" t="s">
        <v>196</v>
      </c>
      <c r="I6484" t="s">
        <v>10</v>
      </c>
      <c r="J6484" t="s">
        <v>93</v>
      </c>
      <c r="K6484" s="2">
        <v>3</v>
      </c>
      <c r="L6484" t="s">
        <v>75</v>
      </c>
      <c r="M6484" t="s">
        <v>94</v>
      </c>
      <c r="N6484" t="s">
        <v>95</v>
      </c>
    </row>
    <row r="6485" spans="1:14" x14ac:dyDescent="0.25">
      <c r="A6485" s="2">
        <v>1</v>
      </c>
      <c r="B6485" s="2">
        <v>2016</v>
      </c>
      <c r="C6485" t="s">
        <v>446</v>
      </c>
      <c r="D6485" t="s">
        <v>204</v>
      </c>
      <c r="E6485" s="2">
        <v>0</v>
      </c>
      <c r="F6485" s="2">
        <v>0</v>
      </c>
      <c r="G6485" t="s">
        <v>195</v>
      </c>
      <c r="H6485" t="s">
        <v>196</v>
      </c>
      <c r="I6485" t="s">
        <v>10</v>
      </c>
      <c r="J6485" t="s">
        <v>96</v>
      </c>
      <c r="K6485" s="2">
        <v>3</v>
      </c>
      <c r="L6485" t="s">
        <v>75</v>
      </c>
      <c r="M6485" t="s">
        <v>97</v>
      </c>
      <c r="N6485" t="s">
        <v>95</v>
      </c>
    </row>
    <row r="6486" spans="1:14" x14ac:dyDescent="0.25">
      <c r="A6486" s="2">
        <v>1</v>
      </c>
      <c r="B6486" s="2">
        <v>2016</v>
      </c>
      <c r="C6486" t="s">
        <v>446</v>
      </c>
      <c r="D6486" t="s">
        <v>204</v>
      </c>
      <c r="E6486" s="2">
        <v>0</v>
      </c>
      <c r="F6486" s="2">
        <v>0</v>
      </c>
      <c r="G6486" t="s">
        <v>195</v>
      </c>
      <c r="H6486" t="s">
        <v>196</v>
      </c>
      <c r="I6486" t="s">
        <v>10</v>
      </c>
      <c r="J6486" t="s">
        <v>98</v>
      </c>
      <c r="K6486" s="2">
        <v>4</v>
      </c>
      <c r="L6486" t="s">
        <v>85</v>
      </c>
      <c r="M6486" t="s">
        <v>99</v>
      </c>
      <c r="N6486" t="s">
        <v>87</v>
      </c>
    </row>
    <row r="6487" spans="1:14" x14ac:dyDescent="0.25">
      <c r="A6487" s="2">
        <v>1</v>
      </c>
      <c r="B6487" s="2">
        <v>2016</v>
      </c>
      <c r="C6487" t="s">
        <v>446</v>
      </c>
      <c r="D6487" t="s">
        <v>204</v>
      </c>
      <c r="E6487" s="2">
        <v>0</v>
      </c>
      <c r="F6487" s="2">
        <v>0</v>
      </c>
      <c r="G6487" t="s">
        <v>195</v>
      </c>
      <c r="H6487" t="s">
        <v>196</v>
      </c>
      <c r="I6487" t="s">
        <v>10</v>
      </c>
      <c r="J6487" t="s">
        <v>100</v>
      </c>
      <c r="K6487" s="3"/>
      <c r="L6487" t="s">
        <v>61</v>
      </c>
      <c r="M6487" t="s">
        <v>101</v>
      </c>
    </row>
    <row r="6488" spans="1:14" x14ac:dyDescent="0.25">
      <c r="A6488" s="2">
        <v>1</v>
      </c>
      <c r="B6488" s="2">
        <v>2016</v>
      </c>
      <c r="C6488" t="s">
        <v>446</v>
      </c>
      <c r="D6488" t="s">
        <v>204</v>
      </c>
      <c r="E6488" s="2">
        <v>0</v>
      </c>
      <c r="F6488" s="2">
        <v>0</v>
      </c>
      <c r="G6488" t="s">
        <v>195</v>
      </c>
      <c r="H6488" t="s">
        <v>196</v>
      </c>
      <c r="I6488" t="s">
        <v>10</v>
      </c>
      <c r="J6488" t="s">
        <v>102</v>
      </c>
      <c r="K6488" s="3"/>
      <c r="L6488" t="s">
        <v>61</v>
      </c>
      <c r="M6488" t="s">
        <v>103</v>
      </c>
    </row>
    <row r="6489" spans="1:14" x14ac:dyDescent="0.25">
      <c r="A6489" s="2">
        <v>1</v>
      </c>
      <c r="B6489" s="2">
        <v>2016</v>
      </c>
      <c r="C6489" t="s">
        <v>446</v>
      </c>
      <c r="D6489" t="s">
        <v>204</v>
      </c>
      <c r="E6489" s="2">
        <v>0</v>
      </c>
      <c r="F6489" s="2">
        <v>0</v>
      </c>
      <c r="G6489" t="s">
        <v>195</v>
      </c>
      <c r="H6489" t="s">
        <v>196</v>
      </c>
      <c r="I6489" t="s">
        <v>10</v>
      </c>
      <c r="J6489" t="s">
        <v>104</v>
      </c>
      <c r="K6489" s="3"/>
      <c r="L6489" t="s">
        <v>61</v>
      </c>
      <c r="M6489" t="s">
        <v>105</v>
      </c>
    </row>
    <row r="6490" spans="1:14" x14ac:dyDescent="0.25">
      <c r="A6490" s="2">
        <v>1</v>
      </c>
      <c r="B6490" s="2">
        <v>2016</v>
      </c>
      <c r="C6490" t="s">
        <v>446</v>
      </c>
      <c r="D6490" t="s">
        <v>204</v>
      </c>
      <c r="E6490" s="2">
        <v>0</v>
      </c>
      <c r="F6490" s="2">
        <v>0</v>
      </c>
      <c r="G6490" t="s">
        <v>195</v>
      </c>
      <c r="H6490" t="s">
        <v>196</v>
      </c>
      <c r="I6490" t="s">
        <v>10</v>
      </c>
      <c r="J6490" t="s">
        <v>106</v>
      </c>
      <c r="K6490" s="3"/>
      <c r="L6490" t="s">
        <v>61</v>
      </c>
      <c r="M6490" t="s">
        <v>107</v>
      </c>
    </row>
    <row r="6491" spans="1:14" x14ac:dyDescent="0.25">
      <c r="A6491" s="2">
        <v>1</v>
      </c>
      <c r="B6491" s="2">
        <v>2016</v>
      </c>
      <c r="C6491" t="s">
        <v>446</v>
      </c>
      <c r="D6491" t="s">
        <v>204</v>
      </c>
      <c r="E6491" s="2">
        <v>0</v>
      </c>
      <c r="F6491" s="2">
        <v>0</v>
      </c>
      <c r="G6491" t="s">
        <v>195</v>
      </c>
      <c r="H6491" t="s">
        <v>196</v>
      </c>
      <c r="I6491" t="s">
        <v>10</v>
      </c>
      <c r="J6491" t="s">
        <v>108</v>
      </c>
      <c r="K6491" s="3"/>
      <c r="L6491" t="s">
        <v>61</v>
      </c>
      <c r="M6491" t="s">
        <v>109</v>
      </c>
    </row>
    <row r="6492" spans="1:14" x14ac:dyDescent="0.25">
      <c r="A6492" s="2">
        <v>1</v>
      </c>
      <c r="B6492" s="2">
        <v>2016</v>
      </c>
      <c r="C6492" t="s">
        <v>446</v>
      </c>
      <c r="D6492" t="s">
        <v>204</v>
      </c>
      <c r="E6492" s="2">
        <v>0</v>
      </c>
      <c r="F6492" s="2">
        <v>0</v>
      </c>
      <c r="G6492" t="s">
        <v>195</v>
      </c>
      <c r="H6492" t="s">
        <v>196</v>
      </c>
      <c r="I6492" t="s">
        <v>10</v>
      </c>
      <c r="J6492" t="s">
        <v>110</v>
      </c>
      <c r="K6492" s="3"/>
      <c r="L6492" t="s">
        <v>61</v>
      </c>
      <c r="M6492" t="s">
        <v>111</v>
      </c>
    </row>
    <row r="6493" spans="1:14" x14ac:dyDescent="0.25">
      <c r="A6493" s="2">
        <v>1</v>
      </c>
      <c r="B6493" s="2">
        <v>2016</v>
      </c>
      <c r="C6493" t="s">
        <v>446</v>
      </c>
      <c r="D6493" t="s">
        <v>204</v>
      </c>
      <c r="E6493" s="2">
        <v>0</v>
      </c>
      <c r="F6493" s="2">
        <v>0</v>
      </c>
      <c r="G6493" t="s">
        <v>195</v>
      </c>
      <c r="H6493" t="s">
        <v>196</v>
      </c>
      <c r="I6493" t="s">
        <v>10</v>
      </c>
      <c r="J6493" t="s">
        <v>112</v>
      </c>
      <c r="K6493" s="3"/>
      <c r="L6493" t="s">
        <v>61</v>
      </c>
      <c r="M6493" t="s">
        <v>113</v>
      </c>
    </row>
    <row r="6494" spans="1:14" x14ac:dyDescent="0.25">
      <c r="A6494" s="2">
        <v>1</v>
      </c>
      <c r="B6494" s="2">
        <v>2016</v>
      </c>
      <c r="C6494" t="s">
        <v>446</v>
      </c>
      <c r="D6494" t="s">
        <v>204</v>
      </c>
      <c r="E6494" s="2">
        <v>0</v>
      </c>
      <c r="F6494" s="2">
        <v>0</v>
      </c>
      <c r="G6494" t="s">
        <v>195</v>
      </c>
      <c r="H6494" t="s">
        <v>196</v>
      </c>
      <c r="I6494" t="s">
        <v>10</v>
      </c>
      <c r="J6494" t="s">
        <v>114</v>
      </c>
      <c r="K6494" s="3"/>
      <c r="L6494" t="s">
        <v>61</v>
      </c>
      <c r="M6494" t="s">
        <v>115</v>
      </c>
    </row>
    <row r="6495" spans="1:14" x14ac:dyDescent="0.25">
      <c r="A6495" s="2">
        <v>1</v>
      </c>
      <c r="B6495" s="2">
        <v>2016</v>
      </c>
      <c r="C6495" t="s">
        <v>446</v>
      </c>
      <c r="D6495" t="s">
        <v>204</v>
      </c>
      <c r="E6495" s="2">
        <v>0</v>
      </c>
      <c r="F6495" s="2">
        <v>0</v>
      </c>
      <c r="G6495" t="s">
        <v>195</v>
      </c>
      <c r="H6495" t="s">
        <v>196</v>
      </c>
      <c r="I6495" t="s">
        <v>10</v>
      </c>
      <c r="J6495" t="s">
        <v>116</v>
      </c>
      <c r="K6495" s="2">
        <v>3</v>
      </c>
      <c r="L6495" t="s">
        <v>65</v>
      </c>
      <c r="M6495" t="s">
        <v>117</v>
      </c>
      <c r="N6495" t="s">
        <v>67</v>
      </c>
    </row>
    <row r="6496" spans="1:14" x14ac:dyDescent="0.25">
      <c r="A6496" s="2">
        <v>1</v>
      </c>
      <c r="B6496" s="2">
        <v>2016</v>
      </c>
      <c r="C6496" t="s">
        <v>446</v>
      </c>
      <c r="D6496" t="s">
        <v>204</v>
      </c>
      <c r="E6496" s="2">
        <v>0</v>
      </c>
      <c r="F6496" s="2">
        <v>0</v>
      </c>
      <c r="G6496" t="s">
        <v>195</v>
      </c>
      <c r="H6496" t="s">
        <v>196</v>
      </c>
      <c r="I6496" t="s">
        <v>10</v>
      </c>
      <c r="J6496" t="s">
        <v>118</v>
      </c>
      <c r="K6496" s="2">
        <v>3</v>
      </c>
      <c r="L6496" t="s">
        <v>55</v>
      </c>
      <c r="M6496" t="s">
        <v>119</v>
      </c>
      <c r="N6496" t="s">
        <v>178</v>
      </c>
    </row>
    <row r="6497" spans="1:14" x14ac:dyDescent="0.25">
      <c r="A6497" s="2">
        <v>1</v>
      </c>
      <c r="B6497" s="2">
        <v>2016</v>
      </c>
      <c r="C6497" t="s">
        <v>446</v>
      </c>
      <c r="D6497" t="s">
        <v>204</v>
      </c>
      <c r="E6497" s="2">
        <v>0</v>
      </c>
      <c r="F6497" s="2">
        <v>0</v>
      </c>
      <c r="G6497" t="s">
        <v>195</v>
      </c>
      <c r="H6497" t="s">
        <v>196</v>
      </c>
      <c r="I6497" t="s">
        <v>10</v>
      </c>
      <c r="J6497" t="s">
        <v>120</v>
      </c>
      <c r="K6497" s="2">
        <v>3</v>
      </c>
      <c r="L6497" t="s">
        <v>65</v>
      </c>
      <c r="M6497" t="s">
        <v>121</v>
      </c>
      <c r="N6497" t="s">
        <v>67</v>
      </c>
    </row>
    <row r="6498" spans="1:14" x14ac:dyDescent="0.25">
      <c r="A6498" s="2">
        <v>1</v>
      </c>
      <c r="B6498" s="2">
        <v>2016</v>
      </c>
      <c r="C6498" t="s">
        <v>446</v>
      </c>
      <c r="D6498" t="s">
        <v>204</v>
      </c>
      <c r="E6498" s="2">
        <v>0</v>
      </c>
      <c r="F6498" s="2">
        <v>0</v>
      </c>
      <c r="G6498" t="s">
        <v>195</v>
      </c>
      <c r="H6498" t="s">
        <v>196</v>
      </c>
      <c r="I6498" t="s">
        <v>10</v>
      </c>
      <c r="J6498" t="s">
        <v>122</v>
      </c>
      <c r="K6498" s="2">
        <v>4</v>
      </c>
      <c r="L6498" t="s">
        <v>85</v>
      </c>
      <c r="M6498" t="s">
        <v>123</v>
      </c>
      <c r="N6498" t="s">
        <v>87</v>
      </c>
    </row>
    <row r="6499" spans="1:14" x14ac:dyDescent="0.25">
      <c r="A6499" s="2">
        <v>1</v>
      </c>
      <c r="B6499" s="2">
        <v>2016</v>
      </c>
      <c r="C6499" t="s">
        <v>446</v>
      </c>
      <c r="D6499" t="s">
        <v>204</v>
      </c>
      <c r="E6499" s="2">
        <v>0</v>
      </c>
      <c r="F6499" s="2">
        <v>0</v>
      </c>
      <c r="G6499" t="s">
        <v>195</v>
      </c>
      <c r="H6499" t="s">
        <v>196</v>
      </c>
      <c r="I6499" t="s">
        <v>10</v>
      </c>
      <c r="J6499" t="s">
        <v>124</v>
      </c>
      <c r="K6499" s="2">
        <v>3</v>
      </c>
      <c r="L6499" t="s">
        <v>85</v>
      </c>
      <c r="M6499" t="s">
        <v>125</v>
      </c>
      <c r="N6499" t="s">
        <v>126</v>
      </c>
    </row>
    <row r="6500" spans="1:14" x14ac:dyDescent="0.25">
      <c r="A6500" s="2">
        <v>1</v>
      </c>
      <c r="B6500" s="2">
        <v>2016</v>
      </c>
      <c r="C6500" t="s">
        <v>446</v>
      </c>
      <c r="D6500" t="s">
        <v>204</v>
      </c>
      <c r="E6500" s="2">
        <v>0</v>
      </c>
      <c r="F6500" s="2">
        <v>0</v>
      </c>
      <c r="G6500" t="s">
        <v>195</v>
      </c>
      <c r="H6500" t="s">
        <v>196</v>
      </c>
      <c r="I6500" t="s">
        <v>10</v>
      </c>
      <c r="J6500" t="s">
        <v>127</v>
      </c>
      <c r="K6500" s="2">
        <v>4</v>
      </c>
      <c r="L6500" t="s">
        <v>85</v>
      </c>
      <c r="M6500" t="s">
        <v>128</v>
      </c>
      <c r="N6500" t="s">
        <v>87</v>
      </c>
    </row>
    <row r="6501" spans="1:14" x14ac:dyDescent="0.25">
      <c r="A6501" s="2">
        <v>1</v>
      </c>
      <c r="B6501" s="2">
        <v>2016</v>
      </c>
      <c r="C6501" t="s">
        <v>446</v>
      </c>
      <c r="D6501" t="s">
        <v>204</v>
      </c>
      <c r="E6501" s="2">
        <v>0</v>
      </c>
      <c r="F6501" s="2">
        <v>0</v>
      </c>
      <c r="G6501" t="s">
        <v>195</v>
      </c>
      <c r="H6501" t="s">
        <v>196</v>
      </c>
      <c r="I6501" t="s">
        <v>10</v>
      </c>
      <c r="J6501" t="s">
        <v>129</v>
      </c>
      <c r="K6501" s="2">
        <v>4</v>
      </c>
      <c r="L6501" t="s">
        <v>85</v>
      </c>
      <c r="M6501" t="s">
        <v>130</v>
      </c>
      <c r="N6501" t="s">
        <v>87</v>
      </c>
    </row>
    <row r="6502" spans="1:14" x14ac:dyDescent="0.25">
      <c r="A6502" s="2">
        <v>1</v>
      </c>
      <c r="B6502" s="2">
        <v>2016</v>
      </c>
      <c r="C6502" t="s">
        <v>446</v>
      </c>
      <c r="D6502" t="s">
        <v>204</v>
      </c>
      <c r="E6502" s="2">
        <v>0</v>
      </c>
      <c r="F6502" s="2">
        <v>0</v>
      </c>
      <c r="G6502" t="s">
        <v>195</v>
      </c>
      <c r="H6502" t="s">
        <v>196</v>
      </c>
      <c r="I6502" t="s">
        <v>10</v>
      </c>
      <c r="J6502" t="s">
        <v>131</v>
      </c>
      <c r="K6502" s="2">
        <v>4</v>
      </c>
      <c r="L6502" t="s">
        <v>85</v>
      </c>
      <c r="M6502" t="s">
        <v>132</v>
      </c>
      <c r="N6502" t="s">
        <v>87</v>
      </c>
    </row>
    <row r="6503" spans="1:14" x14ac:dyDescent="0.25">
      <c r="A6503" s="2">
        <v>1</v>
      </c>
      <c r="B6503" s="2">
        <v>2016</v>
      </c>
      <c r="C6503" t="s">
        <v>446</v>
      </c>
      <c r="D6503" t="s">
        <v>204</v>
      </c>
      <c r="E6503" s="2">
        <v>0</v>
      </c>
      <c r="F6503" s="2">
        <v>0</v>
      </c>
      <c r="G6503" t="s">
        <v>195</v>
      </c>
      <c r="H6503" t="s">
        <v>196</v>
      </c>
      <c r="I6503" t="s">
        <v>10</v>
      </c>
      <c r="J6503" t="s">
        <v>133</v>
      </c>
      <c r="K6503" s="2">
        <v>2</v>
      </c>
      <c r="L6503" t="s">
        <v>52</v>
      </c>
      <c r="M6503" t="s">
        <v>134</v>
      </c>
      <c r="N6503" t="s">
        <v>63</v>
      </c>
    </row>
    <row r="6504" spans="1:14" x14ac:dyDescent="0.25">
      <c r="A6504" s="2">
        <v>1</v>
      </c>
      <c r="B6504" s="2">
        <v>2016</v>
      </c>
      <c r="C6504" t="s">
        <v>446</v>
      </c>
      <c r="D6504" t="s">
        <v>204</v>
      </c>
      <c r="E6504" s="2">
        <v>0</v>
      </c>
      <c r="F6504" s="2">
        <v>0</v>
      </c>
      <c r="G6504" t="s">
        <v>195</v>
      </c>
      <c r="H6504" t="s">
        <v>196</v>
      </c>
      <c r="I6504" t="s">
        <v>10</v>
      </c>
      <c r="J6504" t="s">
        <v>135</v>
      </c>
      <c r="K6504" s="2">
        <v>4</v>
      </c>
      <c r="L6504" t="s">
        <v>55</v>
      </c>
      <c r="M6504" t="s">
        <v>136</v>
      </c>
      <c r="N6504" t="s">
        <v>57</v>
      </c>
    </row>
    <row r="6505" spans="1:14" x14ac:dyDescent="0.25">
      <c r="A6505" s="2">
        <v>1</v>
      </c>
      <c r="B6505" s="2">
        <v>2016</v>
      </c>
      <c r="C6505" t="s">
        <v>446</v>
      </c>
      <c r="D6505" t="s">
        <v>204</v>
      </c>
      <c r="E6505" s="2">
        <v>0</v>
      </c>
      <c r="F6505" s="2">
        <v>0</v>
      </c>
      <c r="G6505" t="s">
        <v>195</v>
      </c>
      <c r="H6505" t="s">
        <v>196</v>
      </c>
      <c r="I6505" t="s">
        <v>10</v>
      </c>
      <c r="J6505" t="s">
        <v>137</v>
      </c>
      <c r="K6505" s="2">
        <v>3</v>
      </c>
      <c r="L6505" t="s">
        <v>55</v>
      </c>
      <c r="M6505" t="s">
        <v>138</v>
      </c>
      <c r="N6505" t="s">
        <v>178</v>
      </c>
    </row>
    <row r="6506" spans="1:14" x14ac:dyDescent="0.25">
      <c r="A6506" s="2">
        <v>1</v>
      </c>
      <c r="B6506" s="2">
        <v>2016</v>
      </c>
      <c r="C6506" t="s">
        <v>446</v>
      </c>
      <c r="D6506" t="s">
        <v>204</v>
      </c>
      <c r="E6506" s="2">
        <v>0</v>
      </c>
      <c r="F6506" s="2">
        <v>0</v>
      </c>
      <c r="G6506" t="s">
        <v>195</v>
      </c>
      <c r="H6506" t="s">
        <v>196</v>
      </c>
      <c r="I6506" t="s">
        <v>10</v>
      </c>
      <c r="J6506" t="s">
        <v>139</v>
      </c>
      <c r="K6506" s="2">
        <v>4</v>
      </c>
      <c r="L6506" t="s">
        <v>85</v>
      </c>
      <c r="M6506" t="s">
        <v>140</v>
      </c>
      <c r="N6506" t="s">
        <v>87</v>
      </c>
    </row>
    <row r="6507" spans="1:14" x14ac:dyDescent="0.25">
      <c r="A6507" s="2">
        <v>1</v>
      </c>
      <c r="B6507" s="2">
        <v>2016</v>
      </c>
      <c r="C6507" t="s">
        <v>446</v>
      </c>
      <c r="D6507" t="s">
        <v>204</v>
      </c>
      <c r="E6507" s="2">
        <v>0</v>
      </c>
      <c r="F6507" s="2">
        <v>0</v>
      </c>
      <c r="G6507" t="s">
        <v>195</v>
      </c>
      <c r="H6507" t="s">
        <v>196</v>
      </c>
      <c r="I6507" t="s">
        <v>10</v>
      </c>
      <c r="J6507" t="s">
        <v>141</v>
      </c>
      <c r="K6507" s="2">
        <v>4</v>
      </c>
      <c r="L6507" t="s">
        <v>85</v>
      </c>
      <c r="M6507" t="s">
        <v>142</v>
      </c>
      <c r="N6507" t="s">
        <v>87</v>
      </c>
    </row>
    <row r="6508" spans="1:14" x14ac:dyDescent="0.25">
      <c r="A6508" s="2">
        <v>1</v>
      </c>
      <c r="B6508" s="2">
        <v>2016</v>
      </c>
      <c r="C6508" t="s">
        <v>446</v>
      </c>
      <c r="D6508" t="s">
        <v>204</v>
      </c>
      <c r="E6508" s="2">
        <v>0</v>
      </c>
      <c r="F6508" s="2">
        <v>0</v>
      </c>
      <c r="G6508" t="s">
        <v>195</v>
      </c>
      <c r="H6508" t="s">
        <v>196</v>
      </c>
      <c r="I6508" t="s">
        <v>10</v>
      </c>
      <c r="J6508" t="s">
        <v>143</v>
      </c>
      <c r="K6508" s="2">
        <v>4</v>
      </c>
      <c r="L6508" t="s">
        <v>85</v>
      </c>
      <c r="M6508" t="s">
        <v>144</v>
      </c>
      <c r="N6508" t="s">
        <v>87</v>
      </c>
    </row>
    <row r="6509" spans="1:14" x14ac:dyDescent="0.25">
      <c r="A6509" s="2">
        <v>1</v>
      </c>
      <c r="B6509" s="2">
        <v>2016</v>
      </c>
      <c r="C6509" t="s">
        <v>446</v>
      </c>
      <c r="D6509" t="s">
        <v>204</v>
      </c>
      <c r="E6509" s="2">
        <v>0</v>
      </c>
      <c r="F6509" s="2">
        <v>0</v>
      </c>
      <c r="G6509" t="s">
        <v>195</v>
      </c>
      <c r="H6509" t="s">
        <v>196</v>
      </c>
      <c r="I6509" t="s">
        <v>10</v>
      </c>
      <c r="J6509" t="s">
        <v>145</v>
      </c>
      <c r="K6509" s="2">
        <v>4</v>
      </c>
      <c r="L6509" t="s">
        <v>55</v>
      </c>
      <c r="M6509" t="s">
        <v>146</v>
      </c>
      <c r="N6509" t="s">
        <v>57</v>
      </c>
    </row>
    <row r="6510" spans="1:14" x14ac:dyDescent="0.25">
      <c r="A6510" s="2">
        <v>1</v>
      </c>
      <c r="B6510" s="2">
        <v>2016</v>
      </c>
      <c r="C6510" t="s">
        <v>446</v>
      </c>
      <c r="D6510" t="s">
        <v>204</v>
      </c>
      <c r="E6510" s="2">
        <v>0</v>
      </c>
      <c r="F6510" s="2">
        <v>0</v>
      </c>
      <c r="G6510" t="s">
        <v>195</v>
      </c>
      <c r="H6510" t="s">
        <v>196</v>
      </c>
      <c r="I6510" t="s">
        <v>10</v>
      </c>
      <c r="J6510" t="s">
        <v>147</v>
      </c>
      <c r="K6510" s="2">
        <v>4</v>
      </c>
      <c r="L6510" t="s">
        <v>55</v>
      </c>
      <c r="M6510" t="s">
        <v>148</v>
      </c>
      <c r="N6510" t="s">
        <v>57</v>
      </c>
    </row>
    <row r="6511" spans="1:14" x14ac:dyDescent="0.25">
      <c r="A6511" s="2">
        <v>1</v>
      </c>
      <c r="B6511" s="2">
        <v>2016</v>
      </c>
      <c r="C6511" t="s">
        <v>446</v>
      </c>
      <c r="D6511" t="s">
        <v>204</v>
      </c>
      <c r="E6511" s="2">
        <v>0</v>
      </c>
      <c r="F6511" s="2">
        <v>0</v>
      </c>
      <c r="G6511" t="s">
        <v>195</v>
      </c>
      <c r="H6511" t="s">
        <v>196</v>
      </c>
      <c r="I6511" t="s">
        <v>10</v>
      </c>
      <c r="J6511" t="s">
        <v>149</v>
      </c>
      <c r="K6511" s="2">
        <v>4</v>
      </c>
      <c r="L6511" t="s">
        <v>55</v>
      </c>
      <c r="M6511" t="s">
        <v>150</v>
      </c>
      <c r="N6511" t="s">
        <v>57</v>
      </c>
    </row>
    <row r="6512" spans="1:14" x14ac:dyDescent="0.25">
      <c r="A6512" s="2">
        <v>1</v>
      </c>
      <c r="B6512" s="2">
        <v>2016</v>
      </c>
      <c r="C6512" t="s">
        <v>446</v>
      </c>
      <c r="D6512" t="s">
        <v>204</v>
      </c>
      <c r="E6512" s="2">
        <v>0</v>
      </c>
      <c r="F6512" s="2">
        <v>0</v>
      </c>
      <c r="G6512" t="s">
        <v>195</v>
      </c>
      <c r="H6512" t="s">
        <v>196</v>
      </c>
      <c r="I6512" t="s">
        <v>10</v>
      </c>
      <c r="J6512" t="s">
        <v>151</v>
      </c>
      <c r="K6512" s="3"/>
      <c r="L6512" t="s">
        <v>52</v>
      </c>
      <c r="M6512" t="s">
        <v>152</v>
      </c>
    </row>
    <row r="6513" spans="1:14" x14ac:dyDescent="0.25">
      <c r="A6513" s="2">
        <v>1</v>
      </c>
      <c r="B6513" s="2">
        <v>2016</v>
      </c>
      <c r="C6513" t="s">
        <v>446</v>
      </c>
      <c r="D6513" t="s">
        <v>204</v>
      </c>
      <c r="E6513" s="2">
        <v>0</v>
      </c>
      <c r="F6513" s="2">
        <v>0</v>
      </c>
      <c r="G6513" t="s">
        <v>195</v>
      </c>
      <c r="H6513" t="s">
        <v>196</v>
      </c>
      <c r="I6513" t="s">
        <v>10</v>
      </c>
      <c r="J6513" t="s">
        <v>153</v>
      </c>
      <c r="K6513" s="2">
        <v>6</v>
      </c>
      <c r="L6513" t="s">
        <v>75</v>
      </c>
      <c r="M6513" t="s">
        <v>154</v>
      </c>
      <c r="N6513" t="s">
        <v>179</v>
      </c>
    </row>
    <row r="6514" spans="1:14" x14ac:dyDescent="0.25">
      <c r="A6514" s="2">
        <v>1</v>
      </c>
      <c r="B6514" s="2">
        <v>2016</v>
      </c>
      <c r="C6514" t="s">
        <v>446</v>
      </c>
      <c r="D6514" t="s">
        <v>204</v>
      </c>
      <c r="E6514" s="2">
        <v>0</v>
      </c>
      <c r="F6514" s="2">
        <v>0</v>
      </c>
      <c r="G6514" t="s">
        <v>195</v>
      </c>
      <c r="H6514" t="s">
        <v>196</v>
      </c>
      <c r="I6514" t="s">
        <v>10</v>
      </c>
      <c r="J6514" t="s">
        <v>156</v>
      </c>
      <c r="K6514" s="2">
        <v>1</v>
      </c>
      <c r="L6514" t="s">
        <v>75</v>
      </c>
      <c r="M6514" t="s">
        <v>157</v>
      </c>
      <c r="N6514" t="s">
        <v>158</v>
      </c>
    </row>
    <row r="6515" spans="1:14" x14ac:dyDescent="0.25">
      <c r="A6515" s="2">
        <v>1</v>
      </c>
      <c r="B6515" s="2">
        <v>2016</v>
      </c>
      <c r="C6515" t="s">
        <v>446</v>
      </c>
      <c r="D6515" t="s">
        <v>204</v>
      </c>
      <c r="E6515" s="2">
        <v>0</v>
      </c>
      <c r="F6515" s="2">
        <v>0</v>
      </c>
      <c r="G6515" t="s">
        <v>195</v>
      </c>
      <c r="H6515" t="s">
        <v>196</v>
      </c>
      <c r="I6515" t="s">
        <v>10</v>
      </c>
      <c r="J6515" t="s">
        <v>159</v>
      </c>
      <c r="K6515" s="3"/>
      <c r="L6515" t="s">
        <v>52</v>
      </c>
      <c r="M6515" t="s">
        <v>160</v>
      </c>
    </row>
    <row r="6516" spans="1:14" x14ac:dyDescent="0.25">
      <c r="A6516" s="2">
        <v>1</v>
      </c>
      <c r="B6516" s="2">
        <v>2016</v>
      </c>
      <c r="C6516" t="s">
        <v>446</v>
      </c>
      <c r="D6516" t="s">
        <v>204</v>
      </c>
      <c r="E6516" s="2">
        <v>0</v>
      </c>
      <c r="F6516" s="2">
        <v>0</v>
      </c>
      <c r="G6516" t="s">
        <v>195</v>
      </c>
      <c r="H6516" t="s">
        <v>196</v>
      </c>
      <c r="I6516" t="s">
        <v>10</v>
      </c>
      <c r="J6516" t="s">
        <v>161</v>
      </c>
      <c r="K6516" s="3"/>
      <c r="L6516" t="s">
        <v>52</v>
      </c>
      <c r="M6516" t="s">
        <v>162</v>
      </c>
    </row>
    <row r="6517" spans="1:14" x14ac:dyDescent="0.25">
      <c r="A6517" s="2">
        <v>1</v>
      </c>
      <c r="B6517" s="2">
        <v>2016</v>
      </c>
      <c r="C6517" t="s">
        <v>446</v>
      </c>
      <c r="D6517" t="s">
        <v>204</v>
      </c>
      <c r="E6517" s="2">
        <v>0</v>
      </c>
      <c r="F6517" s="2">
        <v>0</v>
      </c>
      <c r="G6517" t="s">
        <v>195</v>
      </c>
      <c r="H6517" t="s">
        <v>196</v>
      </c>
      <c r="I6517" t="s">
        <v>10</v>
      </c>
      <c r="J6517" t="s">
        <v>163</v>
      </c>
      <c r="K6517" s="2">
        <v>1</v>
      </c>
      <c r="L6517" t="s">
        <v>52</v>
      </c>
      <c r="M6517" t="s">
        <v>164</v>
      </c>
      <c r="N6517" t="s">
        <v>165</v>
      </c>
    </row>
    <row r="6518" spans="1:14" x14ac:dyDescent="0.25">
      <c r="A6518" s="2">
        <v>1</v>
      </c>
      <c r="B6518" s="2">
        <v>2016</v>
      </c>
      <c r="C6518" t="s">
        <v>446</v>
      </c>
      <c r="D6518" t="s">
        <v>204</v>
      </c>
      <c r="E6518" s="2">
        <v>0</v>
      </c>
      <c r="F6518" s="2">
        <v>0</v>
      </c>
      <c r="G6518" t="s">
        <v>195</v>
      </c>
      <c r="H6518" t="s">
        <v>196</v>
      </c>
      <c r="I6518" t="s">
        <v>10</v>
      </c>
      <c r="J6518" t="s">
        <v>166</v>
      </c>
      <c r="K6518" s="2">
        <v>4</v>
      </c>
      <c r="L6518" t="s">
        <v>55</v>
      </c>
      <c r="M6518" t="s">
        <v>167</v>
      </c>
      <c r="N6518" t="s">
        <v>57</v>
      </c>
    </row>
    <row r="6519" spans="1:14" x14ac:dyDescent="0.25">
      <c r="A6519" s="2">
        <v>1</v>
      </c>
      <c r="B6519" s="2">
        <v>2016</v>
      </c>
      <c r="C6519" t="s">
        <v>447</v>
      </c>
      <c r="D6519" t="s">
        <v>48</v>
      </c>
      <c r="E6519" s="2">
        <v>1</v>
      </c>
      <c r="F6519" s="2">
        <v>1</v>
      </c>
      <c r="G6519" t="s">
        <v>448</v>
      </c>
      <c r="H6519" t="s">
        <v>261</v>
      </c>
      <c r="I6519" t="s">
        <v>10</v>
      </c>
      <c r="J6519" t="s">
        <v>51</v>
      </c>
      <c r="K6519" s="2">
        <v>6</v>
      </c>
      <c r="L6519" t="s">
        <v>52</v>
      </c>
      <c r="M6519" t="s">
        <v>53</v>
      </c>
      <c r="N6519" t="s">
        <v>172</v>
      </c>
    </row>
    <row r="6520" spans="1:14" x14ac:dyDescent="0.25">
      <c r="A6520" s="2">
        <v>1</v>
      </c>
      <c r="B6520" s="2">
        <v>2016</v>
      </c>
      <c r="C6520" t="s">
        <v>447</v>
      </c>
      <c r="D6520" t="s">
        <v>48</v>
      </c>
      <c r="E6520" s="2">
        <v>1</v>
      </c>
      <c r="F6520" s="2">
        <v>1</v>
      </c>
      <c r="G6520" t="s">
        <v>448</v>
      </c>
      <c r="H6520" t="s">
        <v>261</v>
      </c>
      <c r="I6520" t="s">
        <v>10</v>
      </c>
      <c r="J6520" t="s">
        <v>54</v>
      </c>
      <c r="K6520" s="2">
        <v>5</v>
      </c>
      <c r="L6520" t="s">
        <v>55</v>
      </c>
      <c r="M6520" t="s">
        <v>56</v>
      </c>
      <c r="N6520" t="s">
        <v>185</v>
      </c>
    </row>
    <row r="6521" spans="1:14" x14ac:dyDescent="0.25">
      <c r="A6521" s="2">
        <v>1</v>
      </c>
      <c r="B6521" s="2">
        <v>2016</v>
      </c>
      <c r="C6521" t="s">
        <v>447</v>
      </c>
      <c r="D6521" t="s">
        <v>48</v>
      </c>
      <c r="E6521" s="2">
        <v>1</v>
      </c>
      <c r="F6521" s="2">
        <v>1</v>
      </c>
      <c r="G6521" t="s">
        <v>448</v>
      </c>
      <c r="H6521" t="s">
        <v>261</v>
      </c>
      <c r="I6521" t="s">
        <v>10</v>
      </c>
      <c r="J6521" t="s">
        <v>58</v>
      </c>
      <c r="K6521" s="2">
        <v>3</v>
      </c>
      <c r="L6521" t="s">
        <v>55</v>
      </c>
      <c r="M6521" t="s">
        <v>59</v>
      </c>
      <c r="N6521" t="s">
        <v>178</v>
      </c>
    </row>
    <row r="6522" spans="1:14" x14ac:dyDescent="0.25">
      <c r="A6522" s="2">
        <v>1</v>
      </c>
      <c r="B6522" s="2">
        <v>2016</v>
      </c>
      <c r="C6522" t="s">
        <v>447</v>
      </c>
      <c r="D6522" t="s">
        <v>48</v>
      </c>
      <c r="E6522" s="2">
        <v>1</v>
      </c>
      <c r="F6522" s="2">
        <v>1</v>
      </c>
      <c r="G6522" t="s">
        <v>448</v>
      </c>
      <c r="H6522" t="s">
        <v>261</v>
      </c>
      <c r="I6522" t="s">
        <v>10</v>
      </c>
      <c r="J6522" t="s">
        <v>60</v>
      </c>
      <c r="K6522" s="2">
        <v>2</v>
      </c>
      <c r="L6522" t="s">
        <v>61</v>
      </c>
      <c r="M6522" t="s">
        <v>62</v>
      </c>
      <c r="N6522" t="s">
        <v>63</v>
      </c>
    </row>
    <row r="6523" spans="1:14" x14ac:dyDescent="0.25">
      <c r="A6523" s="2">
        <v>1</v>
      </c>
      <c r="B6523" s="2">
        <v>2016</v>
      </c>
      <c r="C6523" t="s">
        <v>447</v>
      </c>
      <c r="D6523" t="s">
        <v>48</v>
      </c>
      <c r="E6523" s="2">
        <v>1</v>
      </c>
      <c r="F6523" s="2">
        <v>1</v>
      </c>
      <c r="G6523" t="s">
        <v>448</v>
      </c>
      <c r="H6523" t="s">
        <v>261</v>
      </c>
      <c r="I6523" t="s">
        <v>10</v>
      </c>
      <c r="J6523" t="s">
        <v>64</v>
      </c>
      <c r="K6523" s="2">
        <v>2</v>
      </c>
      <c r="L6523" t="s">
        <v>65</v>
      </c>
      <c r="M6523" t="s">
        <v>66</v>
      </c>
      <c r="N6523" t="s">
        <v>186</v>
      </c>
    </row>
    <row r="6524" spans="1:14" x14ac:dyDescent="0.25">
      <c r="A6524" s="2">
        <v>1</v>
      </c>
      <c r="B6524" s="2">
        <v>2016</v>
      </c>
      <c r="C6524" t="s">
        <v>447</v>
      </c>
      <c r="D6524" t="s">
        <v>48</v>
      </c>
      <c r="E6524" s="2">
        <v>1</v>
      </c>
      <c r="F6524" s="2">
        <v>1</v>
      </c>
      <c r="G6524" t="s">
        <v>448</v>
      </c>
      <c r="H6524" t="s">
        <v>261</v>
      </c>
      <c r="I6524" t="s">
        <v>10</v>
      </c>
      <c r="J6524" t="s">
        <v>68</v>
      </c>
      <c r="K6524" s="2">
        <v>2</v>
      </c>
      <c r="L6524" t="s">
        <v>65</v>
      </c>
      <c r="M6524" t="s">
        <v>69</v>
      </c>
      <c r="N6524" t="s">
        <v>186</v>
      </c>
    </row>
    <row r="6525" spans="1:14" x14ac:dyDescent="0.25">
      <c r="A6525" s="2">
        <v>1</v>
      </c>
      <c r="B6525" s="2">
        <v>2016</v>
      </c>
      <c r="C6525" t="s">
        <v>447</v>
      </c>
      <c r="D6525" t="s">
        <v>48</v>
      </c>
      <c r="E6525" s="2">
        <v>1</v>
      </c>
      <c r="F6525" s="2">
        <v>1</v>
      </c>
      <c r="G6525" t="s">
        <v>448</v>
      </c>
      <c r="H6525" t="s">
        <v>261</v>
      </c>
      <c r="I6525" t="s">
        <v>10</v>
      </c>
      <c r="J6525" t="s">
        <v>70</v>
      </c>
      <c r="K6525" s="2">
        <v>2</v>
      </c>
      <c r="L6525" t="s">
        <v>65</v>
      </c>
      <c r="M6525" t="s">
        <v>71</v>
      </c>
      <c r="N6525" t="s">
        <v>186</v>
      </c>
    </row>
    <row r="6526" spans="1:14" x14ac:dyDescent="0.25">
      <c r="A6526" s="2">
        <v>1</v>
      </c>
      <c r="B6526" s="2">
        <v>2016</v>
      </c>
      <c r="C6526" t="s">
        <v>447</v>
      </c>
      <c r="D6526" t="s">
        <v>48</v>
      </c>
      <c r="E6526" s="2">
        <v>1</v>
      </c>
      <c r="F6526" s="2">
        <v>1</v>
      </c>
      <c r="G6526" t="s">
        <v>448</v>
      </c>
      <c r="H6526" t="s">
        <v>261</v>
      </c>
      <c r="I6526" t="s">
        <v>10</v>
      </c>
      <c r="J6526" t="s">
        <v>72</v>
      </c>
      <c r="K6526" s="2">
        <v>2</v>
      </c>
      <c r="L6526" t="s">
        <v>52</v>
      </c>
      <c r="M6526" t="s">
        <v>73</v>
      </c>
      <c r="N6526" t="s">
        <v>173</v>
      </c>
    </row>
    <row r="6527" spans="1:14" x14ac:dyDescent="0.25">
      <c r="A6527" s="2">
        <v>1</v>
      </c>
      <c r="B6527" s="2">
        <v>2016</v>
      </c>
      <c r="C6527" t="s">
        <v>447</v>
      </c>
      <c r="D6527" t="s">
        <v>48</v>
      </c>
      <c r="E6527" s="2">
        <v>1</v>
      </c>
      <c r="F6527" s="2">
        <v>1</v>
      </c>
      <c r="G6527" t="s">
        <v>448</v>
      </c>
      <c r="H6527" t="s">
        <v>261</v>
      </c>
      <c r="I6527" t="s">
        <v>10</v>
      </c>
      <c r="J6527" t="s">
        <v>74</v>
      </c>
      <c r="K6527" s="3"/>
      <c r="L6527" t="s">
        <v>75</v>
      </c>
      <c r="M6527" t="s">
        <v>76</v>
      </c>
    </row>
    <row r="6528" spans="1:14" x14ac:dyDescent="0.25">
      <c r="A6528" s="2">
        <v>1</v>
      </c>
      <c r="B6528" s="2">
        <v>2016</v>
      </c>
      <c r="C6528" t="s">
        <v>447</v>
      </c>
      <c r="D6528" t="s">
        <v>48</v>
      </c>
      <c r="E6528" s="2">
        <v>1</v>
      </c>
      <c r="F6528" s="2">
        <v>1</v>
      </c>
      <c r="G6528" t="s">
        <v>448</v>
      </c>
      <c r="H6528" t="s">
        <v>261</v>
      </c>
      <c r="I6528" t="s">
        <v>10</v>
      </c>
      <c r="J6528" t="s">
        <v>78</v>
      </c>
      <c r="K6528" s="2">
        <v>7</v>
      </c>
      <c r="L6528" t="s">
        <v>75</v>
      </c>
      <c r="M6528" t="s">
        <v>79</v>
      </c>
      <c r="N6528" t="s">
        <v>212</v>
      </c>
    </row>
    <row r="6529" spans="1:14" x14ac:dyDescent="0.25">
      <c r="A6529" s="2">
        <v>1</v>
      </c>
      <c r="B6529" s="2">
        <v>2016</v>
      </c>
      <c r="C6529" t="s">
        <v>447</v>
      </c>
      <c r="D6529" t="s">
        <v>48</v>
      </c>
      <c r="E6529" s="2">
        <v>1</v>
      </c>
      <c r="F6529" s="2">
        <v>1</v>
      </c>
      <c r="G6529" t="s">
        <v>448</v>
      </c>
      <c r="H6529" t="s">
        <v>261</v>
      </c>
      <c r="I6529" t="s">
        <v>10</v>
      </c>
      <c r="J6529" t="s">
        <v>81</v>
      </c>
      <c r="K6529" s="2">
        <v>6</v>
      </c>
      <c r="L6529" t="s">
        <v>75</v>
      </c>
      <c r="M6529" t="s">
        <v>82</v>
      </c>
      <c r="N6529" t="s">
        <v>294</v>
      </c>
    </row>
    <row r="6530" spans="1:14" x14ac:dyDescent="0.25">
      <c r="A6530" s="2">
        <v>1</v>
      </c>
      <c r="B6530" s="2">
        <v>2016</v>
      </c>
      <c r="C6530" t="s">
        <v>447</v>
      </c>
      <c r="D6530" t="s">
        <v>48</v>
      </c>
      <c r="E6530" s="2">
        <v>1</v>
      </c>
      <c r="F6530" s="2">
        <v>1</v>
      </c>
      <c r="G6530" t="s">
        <v>448</v>
      </c>
      <c r="H6530" t="s">
        <v>261</v>
      </c>
      <c r="I6530" t="s">
        <v>10</v>
      </c>
      <c r="J6530" t="s">
        <v>84</v>
      </c>
      <c r="K6530" s="2">
        <v>3</v>
      </c>
      <c r="L6530" t="s">
        <v>85</v>
      </c>
      <c r="M6530" t="s">
        <v>86</v>
      </c>
      <c r="N6530" t="s">
        <v>126</v>
      </c>
    </row>
    <row r="6531" spans="1:14" x14ac:dyDescent="0.25">
      <c r="A6531" s="2">
        <v>1</v>
      </c>
      <c r="B6531" s="2">
        <v>2016</v>
      </c>
      <c r="C6531" t="s">
        <v>447</v>
      </c>
      <c r="D6531" t="s">
        <v>48</v>
      </c>
      <c r="E6531" s="2">
        <v>1</v>
      </c>
      <c r="F6531" s="2">
        <v>1</v>
      </c>
      <c r="G6531" t="s">
        <v>448</v>
      </c>
      <c r="H6531" t="s">
        <v>261</v>
      </c>
      <c r="I6531" t="s">
        <v>10</v>
      </c>
      <c r="J6531" t="s">
        <v>88</v>
      </c>
      <c r="K6531" s="2">
        <v>3</v>
      </c>
      <c r="L6531" t="s">
        <v>85</v>
      </c>
      <c r="M6531" t="s">
        <v>89</v>
      </c>
      <c r="N6531" t="s">
        <v>126</v>
      </c>
    </row>
    <row r="6532" spans="1:14" x14ac:dyDescent="0.25">
      <c r="A6532" s="2">
        <v>1</v>
      </c>
      <c r="B6532" s="2">
        <v>2016</v>
      </c>
      <c r="C6532" t="s">
        <v>447</v>
      </c>
      <c r="D6532" t="s">
        <v>48</v>
      </c>
      <c r="E6532" s="2">
        <v>1</v>
      </c>
      <c r="F6532" s="2">
        <v>1</v>
      </c>
      <c r="G6532" t="s">
        <v>448</v>
      </c>
      <c r="H6532" t="s">
        <v>261</v>
      </c>
      <c r="I6532" t="s">
        <v>10</v>
      </c>
      <c r="J6532" t="s">
        <v>90</v>
      </c>
      <c r="K6532" s="3"/>
      <c r="L6532" t="s">
        <v>75</v>
      </c>
      <c r="M6532" t="s">
        <v>91</v>
      </c>
    </row>
    <row r="6533" spans="1:14" x14ac:dyDescent="0.25">
      <c r="A6533" s="2">
        <v>1</v>
      </c>
      <c r="B6533" s="2">
        <v>2016</v>
      </c>
      <c r="C6533" t="s">
        <v>447</v>
      </c>
      <c r="D6533" t="s">
        <v>48</v>
      </c>
      <c r="E6533" s="2">
        <v>1</v>
      </c>
      <c r="F6533" s="2">
        <v>1</v>
      </c>
      <c r="G6533" t="s">
        <v>448</v>
      </c>
      <c r="H6533" t="s">
        <v>261</v>
      </c>
      <c r="I6533" t="s">
        <v>10</v>
      </c>
      <c r="J6533" t="s">
        <v>93</v>
      </c>
      <c r="K6533" s="3"/>
      <c r="L6533" t="s">
        <v>75</v>
      </c>
      <c r="M6533" t="s">
        <v>94</v>
      </c>
    </row>
    <row r="6534" spans="1:14" x14ac:dyDescent="0.25">
      <c r="A6534" s="2">
        <v>1</v>
      </c>
      <c r="B6534" s="2">
        <v>2016</v>
      </c>
      <c r="C6534" t="s">
        <v>447</v>
      </c>
      <c r="D6534" t="s">
        <v>48</v>
      </c>
      <c r="E6534" s="2">
        <v>1</v>
      </c>
      <c r="F6534" s="2">
        <v>1</v>
      </c>
      <c r="G6534" t="s">
        <v>448</v>
      </c>
      <c r="H6534" t="s">
        <v>261</v>
      </c>
      <c r="I6534" t="s">
        <v>10</v>
      </c>
      <c r="J6534" t="s">
        <v>96</v>
      </c>
      <c r="K6534" s="3"/>
      <c r="L6534" t="s">
        <v>75</v>
      </c>
      <c r="M6534" t="s">
        <v>97</v>
      </c>
    </row>
    <row r="6535" spans="1:14" x14ac:dyDescent="0.25">
      <c r="A6535" s="2">
        <v>1</v>
      </c>
      <c r="B6535" s="2">
        <v>2016</v>
      </c>
      <c r="C6535" t="s">
        <v>447</v>
      </c>
      <c r="D6535" t="s">
        <v>48</v>
      </c>
      <c r="E6535" s="2">
        <v>1</v>
      </c>
      <c r="F6535" s="2">
        <v>1</v>
      </c>
      <c r="G6535" t="s">
        <v>448</v>
      </c>
      <c r="H6535" t="s">
        <v>261</v>
      </c>
      <c r="I6535" t="s">
        <v>10</v>
      </c>
      <c r="J6535" t="s">
        <v>98</v>
      </c>
      <c r="K6535" s="2">
        <v>3</v>
      </c>
      <c r="L6535" t="s">
        <v>85</v>
      </c>
      <c r="M6535" t="s">
        <v>99</v>
      </c>
      <c r="N6535" t="s">
        <v>126</v>
      </c>
    </row>
    <row r="6536" spans="1:14" x14ac:dyDescent="0.25">
      <c r="A6536" s="2">
        <v>1</v>
      </c>
      <c r="B6536" s="2">
        <v>2016</v>
      </c>
      <c r="C6536" t="s">
        <v>447</v>
      </c>
      <c r="D6536" t="s">
        <v>48</v>
      </c>
      <c r="E6536" s="2">
        <v>1</v>
      </c>
      <c r="F6536" s="2">
        <v>1</v>
      </c>
      <c r="G6536" t="s">
        <v>448</v>
      </c>
      <c r="H6536" t="s">
        <v>261</v>
      </c>
      <c r="I6536" t="s">
        <v>10</v>
      </c>
      <c r="J6536" t="s">
        <v>100</v>
      </c>
      <c r="K6536" s="3"/>
      <c r="L6536" t="s">
        <v>61</v>
      </c>
      <c r="M6536" t="s">
        <v>101</v>
      </c>
    </row>
    <row r="6537" spans="1:14" x14ac:dyDescent="0.25">
      <c r="A6537" s="2">
        <v>1</v>
      </c>
      <c r="B6537" s="2">
        <v>2016</v>
      </c>
      <c r="C6537" t="s">
        <v>447</v>
      </c>
      <c r="D6537" t="s">
        <v>48</v>
      </c>
      <c r="E6537" s="2">
        <v>1</v>
      </c>
      <c r="F6537" s="2">
        <v>1</v>
      </c>
      <c r="G6537" t="s">
        <v>448</v>
      </c>
      <c r="H6537" t="s">
        <v>261</v>
      </c>
      <c r="I6537" t="s">
        <v>10</v>
      </c>
      <c r="J6537" t="s">
        <v>102</v>
      </c>
      <c r="K6537" s="3"/>
      <c r="L6537" t="s">
        <v>61</v>
      </c>
      <c r="M6537" t="s">
        <v>103</v>
      </c>
    </row>
    <row r="6538" spans="1:14" x14ac:dyDescent="0.25">
      <c r="A6538" s="2">
        <v>1</v>
      </c>
      <c r="B6538" s="2">
        <v>2016</v>
      </c>
      <c r="C6538" t="s">
        <v>447</v>
      </c>
      <c r="D6538" t="s">
        <v>48</v>
      </c>
      <c r="E6538" s="2">
        <v>1</v>
      </c>
      <c r="F6538" s="2">
        <v>1</v>
      </c>
      <c r="G6538" t="s">
        <v>448</v>
      </c>
      <c r="H6538" t="s">
        <v>261</v>
      </c>
      <c r="I6538" t="s">
        <v>10</v>
      </c>
      <c r="J6538" t="s">
        <v>104</v>
      </c>
      <c r="K6538" s="3"/>
      <c r="L6538" t="s">
        <v>61</v>
      </c>
      <c r="M6538" t="s">
        <v>105</v>
      </c>
    </row>
    <row r="6539" spans="1:14" x14ac:dyDescent="0.25">
      <c r="A6539" s="2">
        <v>1</v>
      </c>
      <c r="B6539" s="2">
        <v>2016</v>
      </c>
      <c r="C6539" t="s">
        <v>447</v>
      </c>
      <c r="D6539" t="s">
        <v>48</v>
      </c>
      <c r="E6539" s="2">
        <v>1</v>
      </c>
      <c r="F6539" s="2">
        <v>1</v>
      </c>
      <c r="G6539" t="s">
        <v>448</v>
      </c>
      <c r="H6539" t="s">
        <v>261</v>
      </c>
      <c r="I6539" t="s">
        <v>10</v>
      </c>
      <c r="J6539" t="s">
        <v>106</v>
      </c>
      <c r="K6539" s="3"/>
      <c r="L6539" t="s">
        <v>61</v>
      </c>
      <c r="M6539" t="s">
        <v>107</v>
      </c>
    </row>
    <row r="6540" spans="1:14" x14ac:dyDescent="0.25">
      <c r="A6540" s="2">
        <v>1</v>
      </c>
      <c r="B6540" s="2">
        <v>2016</v>
      </c>
      <c r="C6540" t="s">
        <v>447</v>
      </c>
      <c r="D6540" t="s">
        <v>48</v>
      </c>
      <c r="E6540" s="2">
        <v>1</v>
      </c>
      <c r="F6540" s="2">
        <v>1</v>
      </c>
      <c r="G6540" t="s">
        <v>448</v>
      </c>
      <c r="H6540" t="s">
        <v>261</v>
      </c>
      <c r="I6540" t="s">
        <v>10</v>
      </c>
      <c r="J6540" t="s">
        <v>108</v>
      </c>
      <c r="K6540" s="3"/>
      <c r="L6540" t="s">
        <v>61</v>
      </c>
      <c r="M6540" t="s">
        <v>109</v>
      </c>
    </row>
    <row r="6541" spans="1:14" x14ac:dyDescent="0.25">
      <c r="A6541" s="2">
        <v>1</v>
      </c>
      <c r="B6541" s="2">
        <v>2016</v>
      </c>
      <c r="C6541" t="s">
        <v>447</v>
      </c>
      <c r="D6541" t="s">
        <v>48</v>
      </c>
      <c r="E6541" s="2">
        <v>1</v>
      </c>
      <c r="F6541" s="2">
        <v>1</v>
      </c>
      <c r="G6541" t="s">
        <v>448</v>
      </c>
      <c r="H6541" t="s">
        <v>261</v>
      </c>
      <c r="I6541" t="s">
        <v>10</v>
      </c>
      <c r="J6541" t="s">
        <v>110</v>
      </c>
      <c r="K6541" s="3"/>
      <c r="L6541" t="s">
        <v>61</v>
      </c>
      <c r="M6541" t="s">
        <v>111</v>
      </c>
    </row>
    <row r="6542" spans="1:14" x14ac:dyDescent="0.25">
      <c r="A6542" s="2">
        <v>1</v>
      </c>
      <c r="B6542" s="2">
        <v>2016</v>
      </c>
      <c r="C6542" t="s">
        <v>447</v>
      </c>
      <c r="D6542" t="s">
        <v>48</v>
      </c>
      <c r="E6542" s="2">
        <v>1</v>
      </c>
      <c r="F6542" s="2">
        <v>1</v>
      </c>
      <c r="G6542" t="s">
        <v>448</v>
      </c>
      <c r="H6542" t="s">
        <v>261</v>
      </c>
      <c r="I6542" t="s">
        <v>10</v>
      </c>
      <c r="J6542" t="s">
        <v>112</v>
      </c>
      <c r="K6542" s="3"/>
      <c r="L6542" t="s">
        <v>61</v>
      </c>
      <c r="M6542" t="s">
        <v>113</v>
      </c>
    </row>
    <row r="6543" spans="1:14" x14ac:dyDescent="0.25">
      <c r="A6543" s="2">
        <v>1</v>
      </c>
      <c r="B6543" s="2">
        <v>2016</v>
      </c>
      <c r="C6543" t="s">
        <v>447</v>
      </c>
      <c r="D6543" t="s">
        <v>48</v>
      </c>
      <c r="E6543" s="2">
        <v>1</v>
      </c>
      <c r="F6543" s="2">
        <v>1</v>
      </c>
      <c r="G6543" t="s">
        <v>448</v>
      </c>
      <c r="H6543" t="s">
        <v>261</v>
      </c>
      <c r="I6543" t="s">
        <v>10</v>
      </c>
      <c r="J6543" t="s">
        <v>114</v>
      </c>
      <c r="K6543" s="3"/>
      <c r="L6543" t="s">
        <v>61</v>
      </c>
      <c r="M6543" t="s">
        <v>115</v>
      </c>
    </row>
    <row r="6544" spans="1:14" x14ac:dyDescent="0.25">
      <c r="A6544" s="2">
        <v>1</v>
      </c>
      <c r="B6544" s="2">
        <v>2016</v>
      </c>
      <c r="C6544" t="s">
        <v>447</v>
      </c>
      <c r="D6544" t="s">
        <v>48</v>
      </c>
      <c r="E6544" s="2">
        <v>1</v>
      </c>
      <c r="F6544" s="2">
        <v>1</v>
      </c>
      <c r="G6544" t="s">
        <v>448</v>
      </c>
      <c r="H6544" t="s">
        <v>261</v>
      </c>
      <c r="I6544" t="s">
        <v>10</v>
      </c>
      <c r="J6544" t="s">
        <v>116</v>
      </c>
      <c r="K6544" s="2">
        <v>2</v>
      </c>
      <c r="L6544" t="s">
        <v>65</v>
      </c>
      <c r="M6544" t="s">
        <v>117</v>
      </c>
      <c r="N6544" t="s">
        <v>186</v>
      </c>
    </row>
    <row r="6545" spans="1:14" x14ac:dyDescent="0.25">
      <c r="A6545" s="2">
        <v>1</v>
      </c>
      <c r="B6545" s="2">
        <v>2016</v>
      </c>
      <c r="C6545" t="s">
        <v>447</v>
      </c>
      <c r="D6545" t="s">
        <v>48</v>
      </c>
      <c r="E6545" s="2">
        <v>1</v>
      </c>
      <c r="F6545" s="2">
        <v>1</v>
      </c>
      <c r="G6545" t="s">
        <v>448</v>
      </c>
      <c r="H6545" t="s">
        <v>261</v>
      </c>
      <c r="I6545" t="s">
        <v>10</v>
      </c>
      <c r="J6545" t="s">
        <v>118</v>
      </c>
      <c r="K6545" s="2">
        <v>5</v>
      </c>
      <c r="L6545" t="s">
        <v>55</v>
      </c>
      <c r="M6545" t="s">
        <v>119</v>
      </c>
      <c r="N6545" t="s">
        <v>185</v>
      </c>
    </row>
    <row r="6546" spans="1:14" x14ac:dyDescent="0.25">
      <c r="A6546" s="2">
        <v>1</v>
      </c>
      <c r="B6546" s="2">
        <v>2016</v>
      </c>
      <c r="C6546" t="s">
        <v>447</v>
      </c>
      <c r="D6546" t="s">
        <v>48</v>
      </c>
      <c r="E6546" s="2">
        <v>1</v>
      </c>
      <c r="F6546" s="2">
        <v>1</v>
      </c>
      <c r="G6546" t="s">
        <v>448</v>
      </c>
      <c r="H6546" t="s">
        <v>261</v>
      </c>
      <c r="I6546" t="s">
        <v>10</v>
      </c>
      <c r="J6546" t="s">
        <v>120</v>
      </c>
      <c r="K6546" s="2">
        <v>2</v>
      </c>
      <c r="L6546" t="s">
        <v>65</v>
      </c>
      <c r="M6546" t="s">
        <v>121</v>
      </c>
      <c r="N6546" t="s">
        <v>186</v>
      </c>
    </row>
    <row r="6547" spans="1:14" x14ac:dyDescent="0.25">
      <c r="A6547" s="2">
        <v>1</v>
      </c>
      <c r="B6547" s="2">
        <v>2016</v>
      </c>
      <c r="C6547" t="s">
        <v>447</v>
      </c>
      <c r="D6547" t="s">
        <v>48</v>
      </c>
      <c r="E6547" s="2">
        <v>1</v>
      </c>
      <c r="F6547" s="2">
        <v>1</v>
      </c>
      <c r="G6547" t="s">
        <v>448</v>
      </c>
      <c r="H6547" t="s">
        <v>261</v>
      </c>
      <c r="I6547" t="s">
        <v>10</v>
      </c>
      <c r="J6547" t="s">
        <v>122</v>
      </c>
      <c r="K6547" s="2">
        <v>4</v>
      </c>
      <c r="L6547" t="s">
        <v>85</v>
      </c>
      <c r="M6547" t="s">
        <v>123</v>
      </c>
      <c r="N6547" t="s">
        <v>87</v>
      </c>
    </row>
    <row r="6548" spans="1:14" x14ac:dyDescent="0.25">
      <c r="A6548" s="2">
        <v>1</v>
      </c>
      <c r="B6548" s="2">
        <v>2016</v>
      </c>
      <c r="C6548" t="s">
        <v>447</v>
      </c>
      <c r="D6548" t="s">
        <v>48</v>
      </c>
      <c r="E6548" s="2">
        <v>1</v>
      </c>
      <c r="F6548" s="2">
        <v>1</v>
      </c>
      <c r="G6548" t="s">
        <v>448</v>
      </c>
      <c r="H6548" t="s">
        <v>261</v>
      </c>
      <c r="I6548" t="s">
        <v>10</v>
      </c>
      <c r="J6548" t="s">
        <v>124</v>
      </c>
      <c r="K6548" s="2">
        <v>3</v>
      </c>
      <c r="L6548" t="s">
        <v>85</v>
      </c>
      <c r="M6548" t="s">
        <v>125</v>
      </c>
      <c r="N6548" t="s">
        <v>126</v>
      </c>
    </row>
    <row r="6549" spans="1:14" x14ac:dyDescent="0.25">
      <c r="A6549" s="2">
        <v>1</v>
      </c>
      <c r="B6549" s="2">
        <v>2016</v>
      </c>
      <c r="C6549" t="s">
        <v>447</v>
      </c>
      <c r="D6549" t="s">
        <v>48</v>
      </c>
      <c r="E6549" s="2">
        <v>1</v>
      </c>
      <c r="F6549" s="2">
        <v>1</v>
      </c>
      <c r="G6549" t="s">
        <v>448</v>
      </c>
      <c r="H6549" t="s">
        <v>261</v>
      </c>
      <c r="I6549" t="s">
        <v>10</v>
      </c>
      <c r="J6549" t="s">
        <v>127</v>
      </c>
      <c r="K6549" s="2">
        <v>3</v>
      </c>
      <c r="L6549" t="s">
        <v>85</v>
      </c>
      <c r="M6549" t="s">
        <v>128</v>
      </c>
      <c r="N6549" t="s">
        <v>126</v>
      </c>
    </row>
    <row r="6550" spans="1:14" x14ac:dyDescent="0.25">
      <c r="A6550" s="2">
        <v>1</v>
      </c>
      <c r="B6550" s="2">
        <v>2016</v>
      </c>
      <c r="C6550" t="s">
        <v>447</v>
      </c>
      <c r="D6550" t="s">
        <v>48</v>
      </c>
      <c r="E6550" s="2">
        <v>1</v>
      </c>
      <c r="F6550" s="2">
        <v>1</v>
      </c>
      <c r="G6550" t="s">
        <v>448</v>
      </c>
      <c r="H6550" t="s">
        <v>261</v>
      </c>
      <c r="I6550" t="s">
        <v>10</v>
      </c>
      <c r="J6550" t="s">
        <v>129</v>
      </c>
      <c r="K6550" s="2">
        <v>3</v>
      </c>
      <c r="L6550" t="s">
        <v>85</v>
      </c>
      <c r="M6550" t="s">
        <v>130</v>
      </c>
      <c r="N6550" t="s">
        <v>126</v>
      </c>
    </row>
    <row r="6551" spans="1:14" x14ac:dyDescent="0.25">
      <c r="A6551" s="2">
        <v>1</v>
      </c>
      <c r="B6551" s="2">
        <v>2016</v>
      </c>
      <c r="C6551" t="s">
        <v>447</v>
      </c>
      <c r="D6551" t="s">
        <v>48</v>
      </c>
      <c r="E6551" s="2">
        <v>1</v>
      </c>
      <c r="F6551" s="2">
        <v>1</v>
      </c>
      <c r="G6551" t="s">
        <v>448</v>
      </c>
      <c r="H6551" t="s">
        <v>261</v>
      </c>
      <c r="I6551" t="s">
        <v>10</v>
      </c>
      <c r="J6551" t="s">
        <v>131</v>
      </c>
      <c r="K6551" s="2">
        <v>3</v>
      </c>
      <c r="L6551" t="s">
        <v>85</v>
      </c>
      <c r="M6551" t="s">
        <v>132</v>
      </c>
      <c r="N6551" t="s">
        <v>126</v>
      </c>
    </row>
    <row r="6552" spans="1:14" x14ac:dyDescent="0.25">
      <c r="A6552" s="2">
        <v>1</v>
      </c>
      <c r="B6552" s="2">
        <v>2016</v>
      </c>
      <c r="C6552" t="s">
        <v>447</v>
      </c>
      <c r="D6552" t="s">
        <v>48</v>
      </c>
      <c r="E6552" s="2">
        <v>1</v>
      </c>
      <c r="F6552" s="2">
        <v>1</v>
      </c>
      <c r="G6552" t="s">
        <v>448</v>
      </c>
      <c r="H6552" t="s">
        <v>261</v>
      </c>
      <c r="I6552" t="s">
        <v>10</v>
      </c>
      <c r="J6552" t="s">
        <v>133</v>
      </c>
      <c r="K6552" s="2">
        <v>1</v>
      </c>
      <c r="L6552" t="s">
        <v>52</v>
      </c>
      <c r="M6552" t="s">
        <v>134</v>
      </c>
      <c r="N6552" t="s">
        <v>177</v>
      </c>
    </row>
    <row r="6553" spans="1:14" x14ac:dyDescent="0.25">
      <c r="A6553" s="2">
        <v>1</v>
      </c>
      <c r="B6553" s="2">
        <v>2016</v>
      </c>
      <c r="C6553" t="s">
        <v>447</v>
      </c>
      <c r="D6553" t="s">
        <v>48</v>
      </c>
      <c r="E6553" s="2">
        <v>1</v>
      </c>
      <c r="F6553" s="2">
        <v>1</v>
      </c>
      <c r="G6553" t="s">
        <v>448</v>
      </c>
      <c r="H6553" t="s">
        <v>261</v>
      </c>
      <c r="I6553" t="s">
        <v>10</v>
      </c>
      <c r="J6553" t="s">
        <v>135</v>
      </c>
      <c r="K6553" s="2">
        <v>5</v>
      </c>
      <c r="L6553" t="s">
        <v>55</v>
      </c>
      <c r="M6553" t="s">
        <v>136</v>
      </c>
      <c r="N6553" t="s">
        <v>185</v>
      </c>
    </row>
    <row r="6554" spans="1:14" x14ac:dyDescent="0.25">
      <c r="A6554" s="2">
        <v>1</v>
      </c>
      <c r="B6554" s="2">
        <v>2016</v>
      </c>
      <c r="C6554" t="s">
        <v>447</v>
      </c>
      <c r="D6554" t="s">
        <v>48</v>
      </c>
      <c r="E6554" s="2">
        <v>1</v>
      </c>
      <c r="F6554" s="2">
        <v>1</v>
      </c>
      <c r="G6554" t="s">
        <v>448</v>
      </c>
      <c r="H6554" t="s">
        <v>261</v>
      </c>
      <c r="I6554" t="s">
        <v>10</v>
      </c>
      <c r="J6554" t="s">
        <v>137</v>
      </c>
      <c r="K6554" s="2">
        <v>5</v>
      </c>
      <c r="L6554" t="s">
        <v>55</v>
      </c>
      <c r="M6554" t="s">
        <v>138</v>
      </c>
      <c r="N6554" t="s">
        <v>185</v>
      </c>
    </row>
    <row r="6555" spans="1:14" x14ac:dyDescent="0.25">
      <c r="A6555" s="2">
        <v>1</v>
      </c>
      <c r="B6555" s="2">
        <v>2016</v>
      </c>
      <c r="C6555" t="s">
        <v>447</v>
      </c>
      <c r="D6555" t="s">
        <v>48</v>
      </c>
      <c r="E6555" s="2">
        <v>1</v>
      </c>
      <c r="F6555" s="2">
        <v>1</v>
      </c>
      <c r="G6555" t="s">
        <v>448</v>
      </c>
      <c r="H6555" t="s">
        <v>261</v>
      </c>
      <c r="I6555" t="s">
        <v>10</v>
      </c>
      <c r="J6555" t="s">
        <v>139</v>
      </c>
      <c r="K6555" s="2">
        <v>3</v>
      </c>
      <c r="L6555" t="s">
        <v>85</v>
      </c>
      <c r="M6555" t="s">
        <v>140</v>
      </c>
      <c r="N6555" t="s">
        <v>126</v>
      </c>
    </row>
    <row r="6556" spans="1:14" x14ac:dyDescent="0.25">
      <c r="A6556" s="2">
        <v>1</v>
      </c>
      <c r="B6556" s="2">
        <v>2016</v>
      </c>
      <c r="C6556" t="s">
        <v>447</v>
      </c>
      <c r="D6556" t="s">
        <v>48</v>
      </c>
      <c r="E6556" s="2">
        <v>1</v>
      </c>
      <c r="F6556" s="2">
        <v>1</v>
      </c>
      <c r="G6556" t="s">
        <v>448</v>
      </c>
      <c r="H6556" t="s">
        <v>261</v>
      </c>
      <c r="I6556" t="s">
        <v>10</v>
      </c>
      <c r="J6556" t="s">
        <v>141</v>
      </c>
      <c r="K6556" s="2">
        <v>3</v>
      </c>
      <c r="L6556" t="s">
        <v>85</v>
      </c>
      <c r="M6556" t="s">
        <v>142</v>
      </c>
      <c r="N6556" t="s">
        <v>126</v>
      </c>
    </row>
    <row r="6557" spans="1:14" x14ac:dyDescent="0.25">
      <c r="A6557" s="2">
        <v>1</v>
      </c>
      <c r="B6557" s="2">
        <v>2016</v>
      </c>
      <c r="C6557" t="s">
        <v>447</v>
      </c>
      <c r="D6557" t="s">
        <v>48</v>
      </c>
      <c r="E6557" s="2">
        <v>1</v>
      </c>
      <c r="F6557" s="2">
        <v>1</v>
      </c>
      <c r="G6557" t="s">
        <v>448</v>
      </c>
      <c r="H6557" t="s">
        <v>261</v>
      </c>
      <c r="I6557" t="s">
        <v>10</v>
      </c>
      <c r="J6557" t="s">
        <v>143</v>
      </c>
      <c r="K6557" s="2">
        <v>3</v>
      </c>
      <c r="L6557" t="s">
        <v>85</v>
      </c>
      <c r="M6557" t="s">
        <v>144</v>
      </c>
      <c r="N6557" t="s">
        <v>126</v>
      </c>
    </row>
    <row r="6558" spans="1:14" x14ac:dyDescent="0.25">
      <c r="A6558" s="2">
        <v>1</v>
      </c>
      <c r="B6558" s="2">
        <v>2016</v>
      </c>
      <c r="C6558" t="s">
        <v>447</v>
      </c>
      <c r="D6558" t="s">
        <v>48</v>
      </c>
      <c r="E6558" s="2">
        <v>1</v>
      </c>
      <c r="F6558" s="2">
        <v>1</v>
      </c>
      <c r="G6558" t="s">
        <v>448</v>
      </c>
      <c r="H6558" t="s">
        <v>261</v>
      </c>
      <c r="I6558" t="s">
        <v>10</v>
      </c>
      <c r="J6558" t="s">
        <v>145</v>
      </c>
      <c r="K6558" s="2">
        <v>5</v>
      </c>
      <c r="L6558" t="s">
        <v>55</v>
      </c>
      <c r="M6558" t="s">
        <v>146</v>
      </c>
      <c r="N6558" t="s">
        <v>185</v>
      </c>
    </row>
    <row r="6559" spans="1:14" x14ac:dyDescent="0.25">
      <c r="A6559" s="2">
        <v>1</v>
      </c>
      <c r="B6559" s="2">
        <v>2016</v>
      </c>
      <c r="C6559" t="s">
        <v>447</v>
      </c>
      <c r="D6559" t="s">
        <v>48</v>
      </c>
      <c r="E6559" s="2">
        <v>1</v>
      </c>
      <c r="F6559" s="2">
        <v>1</v>
      </c>
      <c r="G6559" t="s">
        <v>448</v>
      </c>
      <c r="H6559" t="s">
        <v>261</v>
      </c>
      <c r="I6559" t="s">
        <v>10</v>
      </c>
      <c r="J6559" t="s">
        <v>147</v>
      </c>
      <c r="K6559" s="2">
        <v>3</v>
      </c>
      <c r="L6559" t="s">
        <v>55</v>
      </c>
      <c r="M6559" t="s">
        <v>148</v>
      </c>
      <c r="N6559" t="s">
        <v>178</v>
      </c>
    </row>
    <row r="6560" spans="1:14" x14ac:dyDescent="0.25">
      <c r="A6560" s="2">
        <v>1</v>
      </c>
      <c r="B6560" s="2">
        <v>2016</v>
      </c>
      <c r="C6560" t="s">
        <v>447</v>
      </c>
      <c r="D6560" t="s">
        <v>48</v>
      </c>
      <c r="E6560" s="2">
        <v>1</v>
      </c>
      <c r="F6560" s="2">
        <v>1</v>
      </c>
      <c r="G6560" t="s">
        <v>448</v>
      </c>
      <c r="H6560" t="s">
        <v>261</v>
      </c>
      <c r="I6560" t="s">
        <v>10</v>
      </c>
      <c r="J6560" t="s">
        <v>149</v>
      </c>
      <c r="K6560" s="2">
        <v>5</v>
      </c>
      <c r="L6560" t="s">
        <v>55</v>
      </c>
      <c r="M6560" t="s">
        <v>150</v>
      </c>
      <c r="N6560" t="s">
        <v>185</v>
      </c>
    </row>
    <row r="6561" spans="1:14" x14ac:dyDescent="0.25">
      <c r="A6561" s="2">
        <v>1</v>
      </c>
      <c r="B6561" s="2">
        <v>2016</v>
      </c>
      <c r="C6561" t="s">
        <v>447</v>
      </c>
      <c r="D6561" t="s">
        <v>48</v>
      </c>
      <c r="E6561" s="2">
        <v>1</v>
      </c>
      <c r="F6561" s="2">
        <v>1</v>
      </c>
      <c r="G6561" t="s">
        <v>448</v>
      </c>
      <c r="H6561" t="s">
        <v>261</v>
      </c>
      <c r="I6561" t="s">
        <v>10</v>
      </c>
      <c r="J6561" t="s">
        <v>151</v>
      </c>
      <c r="K6561" s="3"/>
      <c r="L6561" t="s">
        <v>52</v>
      </c>
      <c r="M6561" t="s">
        <v>152</v>
      </c>
    </row>
    <row r="6562" spans="1:14" x14ac:dyDescent="0.25">
      <c r="A6562" s="2">
        <v>1</v>
      </c>
      <c r="B6562" s="2">
        <v>2016</v>
      </c>
      <c r="C6562" t="s">
        <v>447</v>
      </c>
      <c r="D6562" t="s">
        <v>48</v>
      </c>
      <c r="E6562" s="2">
        <v>1</v>
      </c>
      <c r="F6562" s="2">
        <v>1</v>
      </c>
      <c r="G6562" t="s">
        <v>448</v>
      </c>
      <c r="H6562" t="s">
        <v>261</v>
      </c>
      <c r="I6562" t="s">
        <v>10</v>
      </c>
      <c r="J6562" t="s">
        <v>153</v>
      </c>
      <c r="K6562" s="3"/>
      <c r="L6562" t="s">
        <v>75</v>
      </c>
      <c r="M6562" t="s">
        <v>154</v>
      </c>
    </row>
    <row r="6563" spans="1:14" x14ac:dyDescent="0.25">
      <c r="A6563" s="2">
        <v>1</v>
      </c>
      <c r="B6563" s="2">
        <v>2016</v>
      </c>
      <c r="C6563" t="s">
        <v>447</v>
      </c>
      <c r="D6563" t="s">
        <v>48</v>
      </c>
      <c r="E6563" s="2">
        <v>1</v>
      </c>
      <c r="F6563" s="2">
        <v>1</v>
      </c>
      <c r="G6563" t="s">
        <v>448</v>
      </c>
      <c r="H6563" t="s">
        <v>261</v>
      </c>
      <c r="I6563" t="s">
        <v>10</v>
      </c>
      <c r="J6563" t="s">
        <v>156</v>
      </c>
      <c r="K6563" s="2">
        <v>2</v>
      </c>
      <c r="L6563" t="s">
        <v>75</v>
      </c>
      <c r="M6563" t="s">
        <v>157</v>
      </c>
      <c r="N6563" t="s">
        <v>222</v>
      </c>
    </row>
    <row r="6564" spans="1:14" x14ac:dyDescent="0.25">
      <c r="A6564" s="2">
        <v>1</v>
      </c>
      <c r="B6564" s="2">
        <v>2016</v>
      </c>
      <c r="C6564" t="s">
        <v>447</v>
      </c>
      <c r="D6564" t="s">
        <v>48</v>
      </c>
      <c r="E6564" s="2">
        <v>1</v>
      </c>
      <c r="F6564" s="2">
        <v>1</v>
      </c>
      <c r="G6564" t="s">
        <v>448</v>
      </c>
      <c r="H6564" t="s">
        <v>261</v>
      </c>
      <c r="I6564" t="s">
        <v>10</v>
      </c>
      <c r="J6564" t="s">
        <v>159</v>
      </c>
      <c r="K6564" s="2">
        <v>9</v>
      </c>
      <c r="L6564" t="s">
        <v>52</v>
      </c>
      <c r="M6564" t="s">
        <v>160</v>
      </c>
      <c r="N6564" t="s">
        <v>188</v>
      </c>
    </row>
    <row r="6565" spans="1:14" x14ac:dyDescent="0.25">
      <c r="A6565" s="2">
        <v>1</v>
      </c>
      <c r="B6565" s="2">
        <v>2016</v>
      </c>
      <c r="C6565" t="s">
        <v>447</v>
      </c>
      <c r="D6565" t="s">
        <v>48</v>
      </c>
      <c r="E6565" s="2">
        <v>1</v>
      </c>
      <c r="F6565" s="2">
        <v>1</v>
      </c>
      <c r="G6565" t="s">
        <v>448</v>
      </c>
      <c r="H6565" t="s">
        <v>261</v>
      </c>
      <c r="I6565" t="s">
        <v>10</v>
      </c>
      <c r="J6565" t="s">
        <v>161</v>
      </c>
      <c r="K6565" s="3"/>
      <c r="L6565" t="s">
        <v>52</v>
      </c>
      <c r="M6565" t="s">
        <v>162</v>
      </c>
    </row>
    <row r="6566" spans="1:14" x14ac:dyDescent="0.25">
      <c r="A6566" s="2">
        <v>1</v>
      </c>
      <c r="B6566" s="2">
        <v>2016</v>
      </c>
      <c r="C6566" t="s">
        <v>447</v>
      </c>
      <c r="D6566" t="s">
        <v>48</v>
      </c>
      <c r="E6566" s="2">
        <v>1</v>
      </c>
      <c r="F6566" s="2">
        <v>1</v>
      </c>
      <c r="G6566" t="s">
        <v>448</v>
      </c>
      <c r="H6566" t="s">
        <v>261</v>
      </c>
      <c r="I6566" t="s">
        <v>10</v>
      </c>
      <c r="J6566" t="s">
        <v>163</v>
      </c>
      <c r="K6566" s="2">
        <v>2</v>
      </c>
      <c r="L6566" t="s">
        <v>52</v>
      </c>
      <c r="M6566" t="s">
        <v>164</v>
      </c>
      <c r="N6566" t="s">
        <v>177</v>
      </c>
    </row>
    <row r="6567" spans="1:14" x14ac:dyDescent="0.25">
      <c r="A6567" s="2">
        <v>1</v>
      </c>
      <c r="B6567" s="2">
        <v>2016</v>
      </c>
      <c r="C6567" t="s">
        <v>447</v>
      </c>
      <c r="D6567" t="s">
        <v>48</v>
      </c>
      <c r="E6567" s="2">
        <v>1</v>
      </c>
      <c r="F6567" s="2">
        <v>1</v>
      </c>
      <c r="G6567" t="s">
        <v>448</v>
      </c>
      <c r="H6567" t="s">
        <v>261</v>
      </c>
      <c r="I6567" t="s">
        <v>10</v>
      </c>
      <c r="J6567" t="s">
        <v>166</v>
      </c>
      <c r="K6567" s="2">
        <v>3</v>
      </c>
      <c r="L6567" t="s">
        <v>55</v>
      </c>
      <c r="M6567" t="s">
        <v>167</v>
      </c>
      <c r="N6567" t="s">
        <v>178</v>
      </c>
    </row>
    <row r="6568" spans="1:14" x14ac:dyDescent="0.25">
      <c r="A6568" s="2">
        <v>1</v>
      </c>
      <c r="B6568" s="2">
        <v>2016</v>
      </c>
      <c r="C6568" t="s">
        <v>449</v>
      </c>
      <c r="D6568" t="s">
        <v>48</v>
      </c>
      <c r="E6568" s="2">
        <v>0</v>
      </c>
      <c r="F6568" s="2">
        <v>0</v>
      </c>
      <c r="G6568" t="s">
        <v>190</v>
      </c>
      <c r="H6568" t="s">
        <v>191</v>
      </c>
      <c r="I6568" t="s">
        <v>21</v>
      </c>
      <c r="J6568" t="s">
        <v>51</v>
      </c>
      <c r="K6568" s="3"/>
      <c r="L6568" t="s">
        <v>52</v>
      </c>
      <c r="M6568" t="s">
        <v>53</v>
      </c>
    </row>
    <row r="6569" spans="1:14" x14ac:dyDescent="0.25">
      <c r="A6569" s="2">
        <v>1</v>
      </c>
      <c r="B6569" s="2">
        <v>2016</v>
      </c>
      <c r="C6569" t="s">
        <v>449</v>
      </c>
      <c r="D6569" t="s">
        <v>48</v>
      </c>
      <c r="E6569" s="2">
        <v>0</v>
      </c>
      <c r="F6569" s="2">
        <v>0</v>
      </c>
      <c r="G6569" t="s">
        <v>190</v>
      </c>
      <c r="H6569" t="s">
        <v>191</v>
      </c>
      <c r="I6569" t="s">
        <v>21</v>
      </c>
      <c r="J6569" t="s">
        <v>54</v>
      </c>
      <c r="K6569" s="2">
        <v>4</v>
      </c>
      <c r="L6569" t="s">
        <v>55</v>
      </c>
      <c r="M6569" t="s">
        <v>56</v>
      </c>
      <c r="N6569" t="s">
        <v>57</v>
      </c>
    </row>
    <row r="6570" spans="1:14" x14ac:dyDescent="0.25">
      <c r="A6570" s="2">
        <v>1</v>
      </c>
      <c r="B6570" s="2">
        <v>2016</v>
      </c>
      <c r="C6570" t="s">
        <v>449</v>
      </c>
      <c r="D6570" t="s">
        <v>48</v>
      </c>
      <c r="E6570" s="2">
        <v>0</v>
      </c>
      <c r="F6570" s="2">
        <v>0</v>
      </c>
      <c r="G6570" t="s">
        <v>190</v>
      </c>
      <c r="H6570" t="s">
        <v>191</v>
      </c>
      <c r="I6570" t="s">
        <v>21</v>
      </c>
      <c r="J6570" t="s">
        <v>58</v>
      </c>
      <c r="K6570" s="2">
        <v>3</v>
      </c>
      <c r="L6570" t="s">
        <v>55</v>
      </c>
      <c r="M6570" t="s">
        <v>59</v>
      </c>
      <c r="N6570" t="s">
        <v>178</v>
      </c>
    </row>
    <row r="6571" spans="1:14" x14ac:dyDescent="0.25">
      <c r="A6571" s="2">
        <v>1</v>
      </c>
      <c r="B6571" s="2">
        <v>2016</v>
      </c>
      <c r="C6571" t="s">
        <v>449</v>
      </c>
      <c r="D6571" t="s">
        <v>48</v>
      </c>
      <c r="E6571" s="2">
        <v>0</v>
      </c>
      <c r="F6571" s="2">
        <v>0</v>
      </c>
      <c r="G6571" t="s">
        <v>190</v>
      </c>
      <c r="H6571" t="s">
        <v>191</v>
      </c>
      <c r="I6571" t="s">
        <v>21</v>
      </c>
      <c r="J6571" t="s">
        <v>60</v>
      </c>
      <c r="K6571" s="2">
        <v>2</v>
      </c>
      <c r="L6571" t="s">
        <v>61</v>
      </c>
      <c r="M6571" t="s">
        <v>62</v>
      </c>
      <c r="N6571" t="s">
        <v>63</v>
      </c>
    </row>
    <row r="6572" spans="1:14" x14ac:dyDescent="0.25">
      <c r="A6572" s="2">
        <v>1</v>
      </c>
      <c r="B6572" s="2">
        <v>2016</v>
      </c>
      <c r="C6572" t="s">
        <v>449</v>
      </c>
      <c r="D6572" t="s">
        <v>48</v>
      </c>
      <c r="E6572" s="2">
        <v>0</v>
      </c>
      <c r="F6572" s="2">
        <v>0</v>
      </c>
      <c r="G6572" t="s">
        <v>190</v>
      </c>
      <c r="H6572" t="s">
        <v>191</v>
      </c>
      <c r="I6572" t="s">
        <v>21</v>
      </c>
      <c r="J6572" t="s">
        <v>64</v>
      </c>
      <c r="K6572" s="2">
        <v>3</v>
      </c>
      <c r="L6572" t="s">
        <v>65</v>
      </c>
      <c r="M6572" t="s">
        <v>66</v>
      </c>
      <c r="N6572" t="s">
        <v>67</v>
      </c>
    </row>
    <row r="6573" spans="1:14" x14ac:dyDescent="0.25">
      <c r="A6573" s="2">
        <v>1</v>
      </c>
      <c r="B6573" s="2">
        <v>2016</v>
      </c>
      <c r="C6573" t="s">
        <v>449</v>
      </c>
      <c r="D6573" t="s">
        <v>48</v>
      </c>
      <c r="E6573" s="2">
        <v>0</v>
      </c>
      <c r="F6573" s="2">
        <v>0</v>
      </c>
      <c r="G6573" t="s">
        <v>190</v>
      </c>
      <c r="H6573" t="s">
        <v>191</v>
      </c>
      <c r="I6573" t="s">
        <v>21</v>
      </c>
      <c r="J6573" t="s">
        <v>68</v>
      </c>
      <c r="K6573" s="2">
        <v>3</v>
      </c>
      <c r="L6573" t="s">
        <v>65</v>
      </c>
      <c r="M6573" t="s">
        <v>69</v>
      </c>
      <c r="N6573" t="s">
        <v>67</v>
      </c>
    </row>
    <row r="6574" spans="1:14" x14ac:dyDescent="0.25">
      <c r="A6574" s="2">
        <v>1</v>
      </c>
      <c r="B6574" s="2">
        <v>2016</v>
      </c>
      <c r="C6574" t="s">
        <v>449</v>
      </c>
      <c r="D6574" t="s">
        <v>48</v>
      </c>
      <c r="E6574" s="2">
        <v>0</v>
      </c>
      <c r="F6574" s="2">
        <v>0</v>
      </c>
      <c r="G6574" t="s">
        <v>190</v>
      </c>
      <c r="H6574" t="s">
        <v>191</v>
      </c>
      <c r="I6574" t="s">
        <v>21</v>
      </c>
      <c r="J6574" t="s">
        <v>70</v>
      </c>
      <c r="K6574" s="2">
        <v>3</v>
      </c>
      <c r="L6574" t="s">
        <v>65</v>
      </c>
      <c r="M6574" t="s">
        <v>71</v>
      </c>
      <c r="N6574" t="s">
        <v>67</v>
      </c>
    </row>
    <row r="6575" spans="1:14" x14ac:dyDescent="0.25">
      <c r="A6575" s="2">
        <v>1</v>
      </c>
      <c r="B6575" s="2">
        <v>2016</v>
      </c>
      <c r="C6575" t="s">
        <v>449</v>
      </c>
      <c r="D6575" t="s">
        <v>48</v>
      </c>
      <c r="E6575" s="2">
        <v>0</v>
      </c>
      <c r="F6575" s="2">
        <v>0</v>
      </c>
      <c r="G6575" t="s">
        <v>190</v>
      </c>
      <c r="H6575" t="s">
        <v>191</v>
      </c>
      <c r="I6575" t="s">
        <v>21</v>
      </c>
      <c r="J6575" t="s">
        <v>72</v>
      </c>
      <c r="K6575" s="3"/>
      <c r="L6575" t="s">
        <v>52</v>
      </c>
      <c r="M6575" t="s">
        <v>73</v>
      </c>
    </row>
    <row r="6576" spans="1:14" x14ac:dyDescent="0.25">
      <c r="A6576" s="2">
        <v>1</v>
      </c>
      <c r="B6576" s="2">
        <v>2016</v>
      </c>
      <c r="C6576" t="s">
        <v>449</v>
      </c>
      <c r="D6576" t="s">
        <v>48</v>
      </c>
      <c r="E6576" s="2">
        <v>0</v>
      </c>
      <c r="F6576" s="2">
        <v>0</v>
      </c>
      <c r="G6576" t="s">
        <v>190</v>
      </c>
      <c r="H6576" t="s">
        <v>191</v>
      </c>
      <c r="I6576" t="s">
        <v>21</v>
      </c>
      <c r="J6576" t="s">
        <v>74</v>
      </c>
      <c r="K6576" s="2">
        <v>1</v>
      </c>
      <c r="L6576" t="s">
        <v>75</v>
      </c>
      <c r="M6576" t="s">
        <v>76</v>
      </c>
      <c r="N6576" t="s">
        <v>77</v>
      </c>
    </row>
    <row r="6577" spans="1:14" x14ac:dyDescent="0.25">
      <c r="A6577" s="2">
        <v>1</v>
      </c>
      <c r="B6577" s="2">
        <v>2016</v>
      </c>
      <c r="C6577" t="s">
        <v>449</v>
      </c>
      <c r="D6577" t="s">
        <v>48</v>
      </c>
      <c r="E6577" s="2">
        <v>0</v>
      </c>
      <c r="F6577" s="2">
        <v>0</v>
      </c>
      <c r="G6577" t="s">
        <v>190</v>
      </c>
      <c r="H6577" t="s">
        <v>191</v>
      </c>
      <c r="I6577" t="s">
        <v>21</v>
      </c>
      <c r="J6577" t="s">
        <v>78</v>
      </c>
      <c r="K6577" s="2">
        <v>7</v>
      </c>
      <c r="L6577" t="s">
        <v>75</v>
      </c>
      <c r="M6577" t="s">
        <v>79</v>
      </c>
      <c r="N6577" t="s">
        <v>212</v>
      </c>
    </row>
    <row r="6578" spans="1:14" x14ac:dyDescent="0.25">
      <c r="A6578" s="2">
        <v>1</v>
      </c>
      <c r="B6578" s="2">
        <v>2016</v>
      </c>
      <c r="C6578" t="s">
        <v>449</v>
      </c>
      <c r="D6578" t="s">
        <v>48</v>
      </c>
      <c r="E6578" s="2">
        <v>0</v>
      </c>
      <c r="F6578" s="2">
        <v>0</v>
      </c>
      <c r="G6578" t="s">
        <v>190</v>
      </c>
      <c r="H6578" t="s">
        <v>191</v>
      </c>
      <c r="I6578" t="s">
        <v>21</v>
      </c>
      <c r="J6578" t="s">
        <v>81</v>
      </c>
      <c r="K6578" s="2">
        <v>1</v>
      </c>
      <c r="L6578" t="s">
        <v>75</v>
      </c>
      <c r="M6578" t="s">
        <v>82</v>
      </c>
      <c r="N6578" t="s">
        <v>83</v>
      </c>
    </row>
    <row r="6579" spans="1:14" x14ac:dyDescent="0.25">
      <c r="A6579" s="2">
        <v>1</v>
      </c>
      <c r="B6579" s="2">
        <v>2016</v>
      </c>
      <c r="C6579" t="s">
        <v>449</v>
      </c>
      <c r="D6579" t="s">
        <v>48</v>
      </c>
      <c r="E6579" s="2">
        <v>0</v>
      </c>
      <c r="F6579" s="2">
        <v>0</v>
      </c>
      <c r="G6579" t="s">
        <v>190</v>
      </c>
      <c r="H6579" t="s">
        <v>191</v>
      </c>
      <c r="I6579" t="s">
        <v>21</v>
      </c>
      <c r="J6579" t="s">
        <v>84</v>
      </c>
      <c r="K6579" s="2">
        <v>4</v>
      </c>
      <c r="L6579" t="s">
        <v>85</v>
      </c>
      <c r="M6579" t="s">
        <v>86</v>
      </c>
      <c r="N6579" t="s">
        <v>87</v>
      </c>
    </row>
    <row r="6580" spans="1:14" x14ac:dyDescent="0.25">
      <c r="A6580" s="2">
        <v>1</v>
      </c>
      <c r="B6580" s="2">
        <v>2016</v>
      </c>
      <c r="C6580" t="s">
        <v>449</v>
      </c>
      <c r="D6580" t="s">
        <v>48</v>
      </c>
      <c r="E6580" s="2">
        <v>0</v>
      </c>
      <c r="F6580" s="2">
        <v>0</v>
      </c>
      <c r="G6580" t="s">
        <v>190</v>
      </c>
      <c r="H6580" t="s">
        <v>191</v>
      </c>
      <c r="I6580" t="s">
        <v>21</v>
      </c>
      <c r="J6580" t="s">
        <v>88</v>
      </c>
      <c r="K6580" s="2">
        <v>5</v>
      </c>
      <c r="L6580" t="s">
        <v>85</v>
      </c>
      <c r="M6580" t="s">
        <v>89</v>
      </c>
      <c r="N6580" t="s">
        <v>185</v>
      </c>
    </row>
    <row r="6581" spans="1:14" x14ac:dyDescent="0.25">
      <c r="A6581" s="2">
        <v>1</v>
      </c>
      <c r="B6581" s="2">
        <v>2016</v>
      </c>
      <c r="C6581" t="s">
        <v>449</v>
      </c>
      <c r="D6581" t="s">
        <v>48</v>
      </c>
      <c r="E6581" s="2">
        <v>0</v>
      </c>
      <c r="F6581" s="2">
        <v>0</v>
      </c>
      <c r="G6581" t="s">
        <v>190</v>
      </c>
      <c r="H6581" t="s">
        <v>191</v>
      </c>
      <c r="I6581" t="s">
        <v>21</v>
      </c>
      <c r="J6581" t="s">
        <v>90</v>
      </c>
      <c r="K6581" s="2">
        <v>4</v>
      </c>
      <c r="L6581" t="s">
        <v>75</v>
      </c>
      <c r="M6581" t="s">
        <v>91</v>
      </c>
      <c r="N6581" t="s">
        <v>92</v>
      </c>
    </row>
    <row r="6582" spans="1:14" x14ac:dyDescent="0.25">
      <c r="A6582" s="2">
        <v>1</v>
      </c>
      <c r="B6582" s="2">
        <v>2016</v>
      </c>
      <c r="C6582" t="s">
        <v>449</v>
      </c>
      <c r="D6582" t="s">
        <v>48</v>
      </c>
      <c r="E6582" s="2">
        <v>0</v>
      </c>
      <c r="F6582" s="2">
        <v>0</v>
      </c>
      <c r="G6582" t="s">
        <v>190</v>
      </c>
      <c r="H6582" t="s">
        <v>191</v>
      </c>
      <c r="I6582" t="s">
        <v>21</v>
      </c>
      <c r="J6582" t="s">
        <v>93</v>
      </c>
      <c r="K6582" s="2">
        <v>2</v>
      </c>
      <c r="L6582" t="s">
        <v>75</v>
      </c>
      <c r="M6582" t="s">
        <v>94</v>
      </c>
      <c r="N6582" t="s">
        <v>176</v>
      </c>
    </row>
    <row r="6583" spans="1:14" x14ac:dyDescent="0.25">
      <c r="A6583" s="2">
        <v>1</v>
      </c>
      <c r="B6583" s="2">
        <v>2016</v>
      </c>
      <c r="C6583" t="s">
        <v>449</v>
      </c>
      <c r="D6583" t="s">
        <v>48</v>
      </c>
      <c r="E6583" s="2">
        <v>0</v>
      </c>
      <c r="F6583" s="2">
        <v>0</v>
      </c>
      <c r="G6583" t="s">
        <v>190</v>
      </c>
      <c r="H6583" t="s">
        <v>191</v>
      </c>
      <c r="I6583" t="s">
        <v>21</v>
      </c>
      <c r="J6583" t="s">
        <v>96</v>
      </c>
      <c r="K6583" s="2">
        <v>4</v>
      </c>
      <c r="L6583" t="s">
        <v>75</v>
      </c>
      <c r="M6583" t="s">
        <v>97</v>
      </c>
      <c r="N6583" t="s">
        <v>92</v>
      </c>
    </row>
    <row r="6584" spans="1:14" x14ac:dyDescent="0.25">
      <c r="A6584" s="2">
        <v>1</v>
      </c>
      <c r="B6584" s="2">
        <v>2016</v>
      </c>
      <c r="C6584" t="s">
        <v>449</v>
      </c>
      <c r="D6584" t="s">
        <v>48</v>
      </c>
      <c r="E6584" s="2">
        <v>0</v>
      </c>
      <c r="F6584" s="2">
        <v>0</v>
      </c>
      <c r="G6584" t="s">
        <v>190</v>
      </c>
      <c r="H6584" t="s">
        <v>191</v>
      </c>
      <c r="I6584" t="s">
        <v>21</v>
      </c>
      <c r="J6584" t="s">
        <v>98</v>
      </c>
      <c r="K6584" s="2">
        <v>4</v>
      </c>
      <c r="L6584" t="s">
        <v>85</v>
      </c>
      <c r="M6584" t="s">
        <v>99</v>
      </c>
      <c r="N6584" t="s">
        <v>87</v>
      </c>
    </row>
    <row r="6585" spans="1:14" x14ac:dyDescent="0.25">
      <c r="A6585" s="2">
        <v>1</v>
      </c>
      <c r="B6585" s="2">
        <v>2016</v>
      </c>
      <c r="C6585" t="s">
        <v>449</v>
      </c>
      <c r="D6585" t="s">
        <v>48</v>
      </c>
      <c r="E6585" s="2">
        <v>0</v>
      </c>
      <c r="F6585" s="2">
        <v>0</v>
      </c>
      <c r="G6585" t="s">
        <v>190</v>
      </c>
      <c r="H6585" t="s">
        <v>191</v>
      </c>
      <c r="I6585" t="s">
        <v>21</v>
      </c>
      <c r="J6585" t="s">
        <v>100</v>
      </c>
      <c r="K6585" s="3"/>
      <c r="L6585" t="s">
        <v>61</v>
      </c>
      <c r="M6585" t="s">
        <v>101</v>
      </c>
    </row>
    <row r="6586" spans="1:14" x14ac:dyDescent="0.25">
      <c r="A6586" s="2">
        <v>1</v>
      </c>
      <c r="B6586" s="2">
        <v>2016</v>
      </c>
      <c r="C6586" t="s">
        <v>449</v>
      </c>
      <c r="D6586" t="s">
        <v>48</v>
      </c>
      <c r="E6586" s="2">
        <v>0</v>
      </c>
      <c r="F6586" s="2">
        <v>0</v>
      </c>
      <c r="G6586" t="s">
        <v>190</v>
      </c>
      <c r="H6586" t="s">
        <v>191</v>
      </c>
      <c r="I6586" t="s">
        <v>21</v>
      </c>
      <c r="J6586" t="s">
        <v>102</v>
      </c>
      <c r="K6586" s="3"/>
      <c r="L6586" t="s">
        <v>61</v>
      </c>
      <c r="M6586" t="s">
        <v>103</v>
      </c>
    </row>
    <row r="6587" spans="1:14" x14ac:dyDescent="0.25">
      <c r="A6587" s="2">
        <v>1</v>
      </c>
      <c r="B6587" s="2">
        <v>2016</v>
      </c>
      <c r="C6587" t="s">
        <v>449</v>
      </c>
      <c r="D6587" t="s">
        <v>48</v>
      </c>
      <c r="E6587" s="2">
        <v>0</v>
      </c>
      <c r="F6587" s="2">
        <v>0</v>
      </c>
      <c r="G6587" t="s">
        <v>190</v>
      </c>
      <c r="H6587" t="s">
        <v>191</v>
      </c>
      <c r="I6587" t="s">
        <v>21</v>
      </c>
      <c r="J6587" t="s">
        <v>104</v>
      </c>
      <c r="K6587" s="3"/>
      <c r="L6587" t="s">
        <v>61</v>
      </c>
      <c r="M6587" t="s">
        <v>105</v>
      </c>
    </row>
    <row r="6588" spans="1:14" x14ac:dyDescent="0.25">
      <c r="A6588" s="2">
        <v>1</v>
      </c>
      <c r="B6588" s="2">
        <v>2016</v>
      </c>
      <c r="C6588" t="s">
        <v>449</v>
      </c>
      <c r="D6588" t="s">
        <v>48</v>
      </c>
      <c r="E6588" s="2">
        <v>0</v>
      </c>
      <c r="F6588" s="2">
        <v>0</v>
      </c>
      <c r="G6588" t="s">
        <v>190</v>
      </c>
      <c r="H6588" t="s">
        <v>191</v>
      </c>
      <c r="I6588" t="s">
        <v>21</v>
      </c>
      <c r="J6588" t="s">
        <v>106</v>
      </c>
      <c r="K6588" s="3"/>
      <c r="L6588" t="s">
        <v>61</v>
      </c>
      <c r="M6588" t="s">
        <v>107</v>
      </c>
    </row>
    <row r="6589" spans="1:14" x14ac:dyDescent="0.25">
      <c r="A6589" s="2">
        <v>1</v>
      </c>
      <c r="B6589" s="2">
        <v>2016</v>
      </c>
      <c r="C6589" t="s">
        <v>449</v>
      </c>
      <c r="D6589" t="s">
        <v>48</v>
      </c>
      <c r="E6589" s="2">
        <v>0</v>
      </c>
      <c r="F6589" s="2">
        <v>0</v>
      </c>
      <c r="G6589" t="s">
        <v>190</v>
      </c>
      <c r="H6589" t="s">
        <v>191</v>
      </c>
      <c r="I6589" t="s">
        <v>21</v>
      </c>
      <c r="J6589" t="s">
        <v>108</v>
      </c>
      <c r="K6589" s="3"/>
      <c r="L6589" t="s">
        <v>61</v>
      </c>
      <c r="M6589" t="s">
        <v>109</v>
      </c>
    </row>
    <row r="6590" spans="1:14" x14ac:dyDescent="0.25">
      <c r="A6590" s="2">
        <v>1</v>
      </c>
      <c r="B6590" s="2">
        <v>2016</v>
      </c>
      <c r="C6590" t="s">
        <v>449</v>
      </c>
      <c r="D6590" t="s">
        <v>48</v>
      </c>
      <c r="E6590" s="2">
        <v>0</v>
      </c>
      <c r="F6590" s="2">
        <v>0</v>
      </c>
      <c r="G6590" t="s">
        <v>190</v>
      </c>
      <c r="H6590" t="s">
        <v>191</v>
      </c>
      <c r="I6590" t="s">
        <v>21</v>
      </c>
      <c r="J6590" t="s">
        <v>110</v>
      </c>
      <c r="K6590" s="3"/>
      <c r="L6590" t="s">
        <v>61</v>
      </c>
      <c r="M6590" t="s">
        <v>111</v>
      </c>
    </row>
    <row r="6591" spans="1:14" x14ac:dyDescent="0.25">
      <c r="A6591" s="2">
        <v>1</v>
      </c>
      <c r="B6591" s="2">
        <v>2016</v>
      </c>
      <c r="C6591" t="s">
        <v>449</v>
      </c>
      <c r="D6591" t="s">
        <v>48</v>
      </c>
      <c r="E6591" s="2">
        <v>0</v>
      </c>
      <c r="F6591" s="2">
        <v>0</v>
      </c>
      <c r="G6591" t="s">
        <v>190</v>
      </c>
      <c r="H6591" t="s">
        <v>191</v>
      </c>
      <c r="I6591" t="s">
        <v>21</v>
      </c>
      <c r="J6591" t="s">
        <v>112</v>
      </c>
      <c r="K6591" s="3"/>
      <c r="L6591" t="s">
        <v>61</v>
      </c>
      <c r="M6591" t="s">
        <v>113</v>
      </c>
    </row>
    <row r="6592" spans="1:14" x14ac:dyDescent="0.25">
      <c r="A6592" s="2">
        <v>1</v>
      </c>
      <c r="B6592" s="2">
        <v>2016</v>
      </c>
      <c r="C6592" t="s">
        <v>449</v>
      </c>
      <c r="D6592" t="s">
        <v>48</v>
      </c>
      <c r="E6592" s="2">
        <v>0</v>
      </c>
      <c r="F6592" s="2">
        <v>0</v>
      </c>
      <c r="G6592" t="s">
        <v>190</v>
      </c>
      <c r="H6592" t="s">
        <v>191</v>
      </c>
      <c r="I6592" t="s">
        <v>21</v>
      </c>
      <c r="J6592" t="s">
        <v>114</v>
      </c>
      <c r="K6592" s="3"/>
      <c r="L6592" t="s">
        <v>61</v>
      </c>
      <c r="M6592" t="s">
        <v>115</v>
      </c>
    </row>
    <row r="6593" spans="1:14" x14ac:dyDescent="0.25">
      <c r="A6593" s="2">
        <v>1</v>
      </c>
      <c r="B6593" s="2">
        <v>2016</v>
      </c>
      <c r="C6593" t="s">
        <v>449</v>
      </c>
      <c r="D6593" t="s">
        <v>48</v>
      </c>
      <c r="E6593" s="2">
        <v>0</v>
      </c>
      <c r="F6593" s="2">
        <v>0</v>
      </c>
      <c r="G6593" t="s">
        <v>190</v>
      </c>
      <c r="H6593" t="s">
        <v>191</v>
      </c>
      <c r="I6593" t="s">
        <v>21</v>
      </c>
      <c r="J6593" t="s">
        <v>116</v>
      </c>
      <c r="K6593" s="2">
        <v>3</v>
      </c>
      <c r="L6593" t="s">
        <v>65</v>
      </c>
      <c r="M6593" t="s">
        <v>117</v>
      </c>
      <c r="N6593" t="s">
        <v>67</v>
      </c>
    </row>
    <row r="6594" spans="1:14" x14ac:dyDescent="0.25">
      <c r="A6594" s="2">
        <v>1</v>
      </c>
      <c r="B6594" s="2">
        <v>2016</v>
      </c>
      <c r="C6594" t="s">
        <v>449</v>
      </c>
      <c r="D6594" t="s">
        <v>48</v>
      </c>
      <c r="E6594" s="2">
        <v>0</v>
      </c>
      <c r="F6594" s="2">
        <v>0</v>
      </c>
      <c r="G6594" t="s">
        <v>190</v>
      </c>
      <c r="H6594" t="s">
        <v>191</v>
      </c>
      <c r="I6594" t="s">
        <v>21</v>
      </c>
      <c r="J6594" t="s">
        <v>118</v>
      </c>
      <c r="K6594" s="2">
        <v>3</v>
      </c>
      <c r="L6594" t="s">
        <v>55</v>
      </c>
      <c r="M6594" t="s">
        <v>119</v>
      </c>
      <c r="N6594" t="s">
        <v>178</v>
      </c>
    </row>
    <row r="6595" spans="1:14" x14ac:dyDescent="0.25">
      <c r="A6595" s="2">
        <v>1</v>
      </c>
      <c r="B6595" s="2">
        <v>2016</v>
      </c>
      <c r="C6595" t="s">
        <v>449</v>
      </c>
      <c r="D6595" t="s">
        <v>48</v>
      </c>
      <c r="E6595" s="2">
        <v>0</v>
      </c>
      <c r="F6595" s="2">
        <v>0</v>
      </c>
      <c r="G6595" t="s">
        <v>190</v>
      </c>
      <c r="H6595" t="s">
        <v>191</v>
      </c>
      <c r="I6595" t="s">
        <v>21</v>
      </c>
      <c r="J6595" t="s">
        <v>120</v>
      </c>
      <c r="K6595" s="2">
        <v>4</v>
      </c>
      <c r="L6595" t="s">
        <v>65</v>
      </c>
      <c r="M6595" t="s">
        <v>121</v>
      </c>
      <c r="N6595" t="s">
        <v>185</v>
      </c>
    </row>
    <row r="6596" spans="1:14" x14ac:dyDescent="0.25">
      <c r="A6596" s="2">
        <v>1</v>
      </c>
      <c r="B6596" s="2">
        <v>2016</v>
      </c>
      <c r="C6596" t="s">
        <v>449</v>
      </c>
      <c r="D6596" t="s">
        <v>48</v>
      </c>
      <c r="E6596" s="2">
        <v>0</v>
      </c>
      <c r="F6596" s="2">
        <v>0</v>
      </c>
      <c r="G6596" t="s">
        <v>190</v>
      </c>
      <c r="H6596" t="s">
        <v>191</v>
      </c>
      <c r="I6596" t="s">
        <v>21</v>
      </c>
      <c r="J6596" t="s">
        <v>122</v>
      </c>
      <c r="K6596" s="2">
        <v>4</v>
      </c>
      <c r="L6596" t="s">
        <v>85</v>
      </c>
      <c r="M6596" t="s">
        <v>123</v>
      </c>
      <c r="N6596" t="s">
        <v>87</v>
      </c>
    </row>
    <row r="6597" spans="1:14" x14ac:dyDescent="0.25">
      <c r="A6597" s="2">
        <v>1</v>
      </c>
      <c r="B6597" s="2">
        <v>2016</v>
      </c>
      <c r="C6597" t="s">
        <v>449</v>
      </c>
      <c r="D6597" t="s">
        <v>48</v>
      </c>
      <c r="E6597" s="2">
        <v>0</v>
      </c>
      <c r="F6597" s="2">
        <v>0</v>
      </c>
      <c r="G6597" t="s">
        <v>190</v>
      </c>
      <c r="H6597" t="s">
        <v>191</v>
      </c>
      <c r="I6597" t="s">
        <v>21</v>
      </c>
      <c r="J6597" t="s">
        <v>124</v>
      </c>
      <c r="K6597" s="2">
        <v>5</v>
      </c>
      <c r="L6597" t="s">
        <v>85</v>
      </c>
      <c r="M6597" t="s">
        <v>125</v>
      </c>
      <c r="N6597" t="s">
        <v>185</v>
      </c>
    </row>
    <row r="6598" spans="1:14" x14ac:dyDescent="0.25">
      <c r="A6598" s="2">
        <v>1</v>
      </c>
      <c r="B6598" s="2">
        <v>2016</v>
      </c>
      <c r="C6598" t="s">
        <v>449</v>
      </c>
      <c r="D6598" t="s">
        <v>48</v>
      </c>
      <c r="E6598" s="2">
        <v>0</v>
      </c>
      <c r="F6598" s="2">
        <v>0</v>
      </c>
      <c r="G6598" t="s">
        <v>190</v>
      </c>
      <c r="H6598" t="s">
        <v>191</v>
      </c>
      <c r="I6598" t="s">
        <v>21</v>
      </c>
      <c r="J6598" t="s">
        <v>127</v>
      </c>
      <c r="K6598" s="2">
        <v>3</v>
      </c>
      <c r="L6598" t="s">
        <v>85</v>
      </c>
      <c r="M6598" t="s">
        <v>128</v>
      </c>
      <c r="N6598" t="s">
        <v>126</v>
      </c>
    </row>
    <row r="6599" spans="1:14" x14ac:dyDescent="0.25">
      <c r="A6599" s="2">
        <v>1</v>
      </c>
      <c r="B6599" s="2">
        <v>2016</v>
      </c>
      <c r="C6599" t="s">
        <v>449</v>
      </c>
      <c r="D6599" t="s">
        <v>48</v>
      </c>
      <c r="E6599" s="2">
        <v>0</v>
      </c>
      <c r="F6599" s="2">
        <v>0</v>
      </c>
      <c r="G6599" t="s">
        <v>190</v>
      </c>
      <c r="H6599" t="s">
        <v>191</v>
      </c>
      <c r="I6599" t="s">
        <v>21</v>
      </c>
      <c r="J6599" t="s">
        <v>129</v>
      </c>
      <c r="K6599" s="2">
        <v>3</v>
      </c>
      <c r="L6599" t="s">
        <v>85</v>
      </c>
      <c r="M6599" t="s">
        <v>130</v>
      </c>
      <c r="N6599" t="s">
        <v>126</v>
      </c>
    </row>
    <row r="6600" spans="1:14" x14ac:dyDescent="0.25">
      <c r="A6600" s="2">
        <v>1</v>
      </c>
      <c r="B6600" s="2">
        <v>2016</v>
      </c>
      <c r="C6600" t="s">
        <v>449</v>
      </c>
      <c r="D6600" t="s">
        <v>48</v>
      </c>
      <c r="E6600" s="2">
        <v>0</v>
      </c>
      <c r="F6600" s="2">
        <v>0</v>
      </c>
      <c r="G6600" t="s">
        <v>190</v>
      </c>
      <c r="H6600" t="s">
        <v>191</v>
      </c>
      <c r="I6600" t="s">
        <v>21</v>
      </c>
      <c r="J6600" t="s">
        <v>131</v>
      </c>
      <c r="K6600" s="2">
        <v>4</v>
      </c>
      <c r="L6600" t="s">
        <v>85</v>
      </c>
      <c r="M6600" t="s">
        <v>132</v>
      </c>
      <c r="N6600" t="s">
        <v>87</v>
      </c>
    </row>
    <row r="6601" spans="1:14" x14ac:dyDescent="0.25">
      <c r="A6601" s="2">
        <v>1</v>
      </c>
      <c r="B6601" s="2">
        <v>2016</v>
      </c>
      <c r="C6601" t="s">
        <v>449</v>
      </c>
      <c r="D6601" t="s">
        <v>48</v>
      </c>
      <c r="E6601" s="2">
        <v>0</v>
      </c>
      <c r="F6601" s="2">
        <v>0</v>
      </c>
      <c r="G6601" t="s">
        <v>190</v>
      </c>
      <c r="H6601" t="s">
        <v>191</v>
      </c>
      <c r="I6601" t="s">
        <v>21</v>
      </c>
      <c r="J6601" t="s">
        <v>133</v>
      </c>
      <c r="K6601" s="2">
        <v>2</v>
      </c>
      <c r="L6601" t="s">
        <v>52</v>
      </c>
      <c r="M6601" t="s">
        <v>134</v>
      </c>
      <c r="N6601" t="s">
        <v>63</v>
      </c>
    </row>
    <row r="6602" spans="1:14" x14ac:dyDescent="0.25">
      <c r="A6602" s="2">
        <v>1</v>
      </c>
      <c r="B6602" s="2">
        <v>2016</v>
      </c>
      <c r="C6602" t="s">
        <v>449</v>
      </c>
      <c r="D6602" t="s">
        <v>48</v>
      </c>
      <c r="E6602" s="2">
        <v>0</v>
      </c>
      <c r="F6602" s="2">
        <v>0</v>
      </c>
      <c r="G6602" t="s">
        <v>190</v>
      </c>
      <c r="H6602" t="s">
        <v>191</v>
      </c>
      <c r="I6602" t="s">
        <v>21</v>
      </c>
      <c r="J6602" t="s">
        <v>135</v>
      </c>
      <c r="K6602" s="2">
        <v>4</v>
      </c>
      <c r="L6602" t="s">
        <v>55</v>
      </c>
      <c r="M6602" t="s">
        <v>136</v>
      </c>
      <c r="N6602" t="s">
        <v>57</v>
      </c>
    </row>
    <row r="6603" spans="1:14" x14ac:dyDescent="0.25">
      <c r="A6603" s="2">
        <v>1</v>
      </c>
      <c r="B6603" s="2">
        <v>2016</v>
      </c>
      <c r="C6603" t="s">
        <v>449</v>
      </c>
      <c r="D6603" t="s">
        <v>48</v>
      </c>
      <c r="E6603" s="2">
        <v>0</v>
      </c>
      <c r="F6603" s="2">
        <v>0</v>
      </c>
      <c r="G6603" t="s">
        <v>190</v>
      </c>
      <c r="H6603" t="s">
        <v>191</v>
      </c>
      <c r="I6603" t="s">
        <v>21</v>
      </c>
      <c r="J6603" t="s">
        <v>137</v>
      </c>
      <c r="K6603" s="2">
        <v>4</v>
      </c>
      <c r="L6603" t="s">
        <v>55</v>
      </c>
      <c r="M6603" t="s">
        <v>138</v>
      </c>
      <c r="N6603" t="s">
        <v>57</v>
      </c>
    </row>
    <row r="6604" spans="1:14" x14ac:dyDescent="0.25">
      <c r="A6604" s="2">
        <v>1</v>
      </c>
      <c r="B6604" s="2">
        <v>2016</v>
      </c>
      <c r="C6604" t="s">
        <v>449</v>
      </c>
      <c r="D6604" t="s">
        <v>48</v>
      </c>
      <c r="E6604" s="2">
        <v>0</v>
      </c>
      <c r="F6604" s="2">
        <v>0</v>
      </c>
      <c r="G6604" t="s">
        <v>190</v>
      </c>
      <c r="H6604" t="s">
        <v>191</v>
      </c>
      <c r="I6604" t="s">
        <v>21</v>
      </c>
      <c r="J6604" t="s">
        <v>139</v>
      </c>
      <c r="K6604" s="2">
        <v>3</v>
      </c>
      <c r="L6604" t="s">
        <v>85</v>
      </c>
      <c r="M6604" t="s">
        <v>140</v>
      </c>
      <c r="N6604" t="s">
        <v>126</v>
      </c>
    </row>
    <row r="6605" spans="1:14" x14ac:dyDescent="0.25">
      <c r="A6605" s="2">
        <v>1</v>
      </c>
      <c r="B6605" s="2">
        <v>2016</v>
      </c>
      <c r="C6605" t="s">
        <v>449</v>
      </c>
      <c r="D6605" t="s">
        <v>48</v>
      </c>
      <c r="E6605" s="2">
        <v>0</v>
      </c>
      <c r="F6605" s="2">
        <v>0</v>
      </c>
      <c r="G6605" t="s">
        <v>190</v>
      </c>
      <c r="H6605" t="s">
        <v>191</v>
      </c>
      <c r="I6605" t="s">
        <v>21</v>
      </c>
      <c r="J6605" t="s">
        <v>141</v>
      </c>
      <c r="K6605" s="2">
        <v>5</v>
      </c>
      <c r="L6605" t="s">
        <v>85</v>
      </c>
      <c r="M6605" t="s">
        <v>142</v>
      </c>
      <c r="N6605" t="s">
        <v>185</v>
      </c>
    </row>
    <row r="6606" spans="1:14" x14ac:dyDescent="0.25">
      <c r="A6606" s="2">
        <v>1</v>
      </c>
      <c r="B6606" s="2">
        <v>2016</v>
      </c>
      <c r="C6606" t="s">
        <v>449</v>
      </c>
      <c r="D6606" t="s">
        <v>48</v>
      </c>
      <c r="E6606" s="2">
        <v>0</v>
      </c>
      <c r="F6606" s="2">
        <v>0</v>
      </c>
      <c r="G6606" t="s">
        <v>190</v>
      </c>
      <c r="H6606" t="s">
        <v>191</v>
      </c>
      <c r="I6606" t="s">
        <v>21</v>
      </c>
      <c r="J6606" t="s">
        <v>143</v>
      </c>
      <c r="K6606" s="2">
        <v>3</v>
      </c>
      <c r="L6606" t="s">
        <v>85</v>
      </c>
      <c r="M6606" t="s">
        <v>144</v>
      </c>
      <c r="N6606" t="s">
        <v>126</v>
      </c>
    </row>
    <row r="6607" spans="1:14" x14ac:dyDescent="0.25">
      <c r="A6607" s="2">
        <v>1</v>
      </c>
      <c r="B6607" s="2">
        <v>2016</v>
      </c>
      <c r="C6607" t="s">
        <v>449</v>
      </c>
      <c r="D6607" t="s">
        <v>48</v>
      </c>
      <c r="E6607" s="2">
        <v>0</v>
      </c>
      <c r="F6607" s="2">
        <v>0</v>
      </c>
      <c r="G6607" t="s">
        <v>190</v>
      </c>
      <c r="H6607" t="s">
        <v>191</v>
      </c>
      <c r="I6607" t="s">
        <v>21</v>
      </c>
      <c r="J6607" t="s">
        <v>145</v>
      </c>
      <c r="K6607" s="2">
        <v>3</v>
      </c>
      <c r="L6607" t="s">
        <v>55</v>
      </c>
      <c r="M6607" t="s">
        <v>146</v>
      </c>
      <c r="N6607" t="s">
        <v>178</v>
      </c>
    </row>
    <row r="6608" spans="1:14" x14ac:dyDescent="0.25">
      <c r="A6608" s="2">
        <v>1</v>
      </c>
      <c r="B6608" s="2">
        <v>2016</v>
      </c>
      <c r="C6608" t="s">
        <v>449</v>
      </c>
      <c r="D6608" t="s">
        <v>48</v>
      </c>
      <c r="E6608" s="2">
        <v>0</v>
      </c>
      <c r="F6608" s="2">
        <v>0</v>
      </c>
      <c r="G6608" t="s">
        <v>190</v>
      </c>
      <c r="H6608" t="s">
        <v>191</v>
      </c>
      <c r="I6608" t="s">
        <v>21</v>
      </c>
      <c r="J6608" t="s">
        <v>147</v>
      </c>
      <c r="K6608" s="2">
        <v>4</v>
      </c>
      <c r="L6608" t="s">
        <v>55</v>
      </c>
      <c r="M6608" t="s">
        <v>148</v>
      </c>
      <c r="N6608" t="s">
        <v>57</v>
      </c>
    </row>
    <row r="6609" spans="1:14" x14ac:dyDescent="0.25">
      <c r="A6609" s="2">
        <v>1</v>
      </c>
      <c r="B6609" s="2">
        <v>2016</v>
      </c>
      <c r="C6609" t="s">
        <v>449</v>
      </c>
      <c r="D6609" t="s">
        <v>48</v>
      </c>
      <c r="E6609" s="2">
        <v>0</v>
      </c>
      <c r="F6609" s="2">
        <v>0</v>
      </c>
      <c r="G6609" t="s">
        <v>190</v>
      </c>
      <c r="H6609" t="s">
        <v>191</v>
      </c>
      <c r="I6609" t="s">
        <v>21</v>
      </c>
      <c r="J6609" t="s">
        <v>149</v>
      </c>
      <c r="K6609" s="2">
        <v>5</v>
      </c>
      <c r="L6609" t="s">
        <v>55</v>
      </c>
      <c r="M6609" t="s">
        <v>150</v>
      </c>
      <c r="N6609" t="s">
        <v>185</v>
      </c>
    </row>
    <row r="6610" spans="1:14" x14ac:dyDescent="0.25">
      <c r="A6610" s="2">
        <v>1</v>
      </c>
      <c r="B6610" s="2">
        <v>2016</v>
      </c>
      <c r="C6610" t="s">
        <v>449</v>
      </c>
      <c r="D6610" t="s">
        <v>48</v>
      </c>
      <c r="E6610" s="2">
        <v>0</v>
      </c>
      <c r="F6610" s="2">
        <v>0</v>
      </c>
      <c r="G6610" t="s">
        <v>190</v>
      </c>
      <c r="H6610" t="s">
        <v>191</v>
      </c>
      <c r="I6610" t="s">
        <v>21</v>
      </c>
      <c r="J6610" t="s">
        <v>151</v>
      </c>
      <c r="K6610" s="3"/>
      <c r="L6610" t="s">
        <v>52</v>
      </c>
      <c r="M6610" t="s">
        <v>152</v>
      </c>
    </row>
    <row r="6611" spans="1:14" x14ac:dyDescent="0.25">
      <c r="A6611" s="2">
        <v>1</v>
      </c>
      <c r="B6611" s="2">
        <v>2016</v>
      </c>
      <c r="C6611" t="s">
        <v>449</v>
      </c>
      <c r="D6611" t="s">
        <v>48</v>
      </c>
      <c r="E6611" s="2">
        <v>0</v>
      </c>
      <c r="F6611" s="2">
        <v>0</v>
      </c>
      <c r="G6611" t="s">
        <v>190</v>
      </c>
      <c r="H6611" t="s">
        <v>191</v>
      </c>
      <c r="I6611" t="s">
        <v>21</v>
      </c>
      <c r="J6611" t="s">
        <v>153</v>
      </c>
      <c r="K6611" s="2">
        <v>4</v>
      </c>
      <c r="L6611" t="s">
        <v>75</v>
      </c>
      <c r="M6611" t="s">
        <v>154</v>
      </c>
      <c r="N6611" t="s">
        <v>209</v>
      </c>
    </row>
    <row r="6612" spans="1:14" x14ac:dyDescent="0.25">
      <c r="A6612" s="2">
        <v>1</v>
      </c>
      <c r="B6612" s="2">
        <v>2016</v>
      </c>
      <c r="C6612" t="s">
        <v>449</v>
      </c>
      <c r="D6612" t="s">
        <v>48</v>
      </c>
      <c r="E6612" s="2">
        <v>0</v>
      </c>
      <c r="F6612" s="2">
        <v>0</v>
      </c>
      <c r="G6612" t="s">
        <v>190</v>
      </c>
      <c r="H6612" t="s">
        <v>191</v>
      </c>
      <c r="I6612" t="s">
        <v>21</v>
      </c>
      <c r="J6612" t="s">
        <v>156</v>
      </c>
      <c r="K6612" s="2">
        <v>1</v>
      </c>
      <c r="L6612" t="s">
        <v>75</v>
      </c>
      <c r="M6612" t="s">
        <v>157</v>
      </c>
      <c r="N6612" t="s">
        <v>158</v>
      </c>
    </row>
    <row r="6613" spans="1:14" x14ac:dyDescent="0.25">
      <c r="A6613" s="2">
        <v>1</v>
      </c>
      <c r="B6613" s="2">
        <v>2016</v>
      </c>
      <c r="C6613" t="s">
        <v>449</v>
      </c>
      <c r="D6613" t="s">
        <v>48</v>
      </c>
      <c r="E6613" s="2">
        <v>0</v>
      </c>
      <c r="F6613" s="2">
        <v>0</v>
      </c>
      <c r="G6613" t="s">
        <v>190</v>
      </c>
      <c r="H6613" t="s">
        <v>191</v>
      </c>
      <c r="I6613" t="s">
        <v>21</v>
      </c>
      <c r="J6613" t="s">
        <v>159</v>
      </c>
      <c r="K6613" s="3"/>
      <c r="L6613" t="s">
        <v>52</v>
      </c>
      <c r="M6613" t="s">
        <v>160</v>
      </c>
    </row>
    <row r="6614" spans="1:14" x14ac:dyDescent="0.25">
      <c r="A6614" s="2">
        <v>1</v>
      </c>
      <c r="B6614" s="2">
        <v>2016</v>
      </c>
      <c r="C6614" t="s">
        <v>449</v>
      </c>
      <c r="D6614" t="s">
        <v>48</v>
      </c>
      <c r="E6614" s="2">
        <v>0</v>
      </c>
      <c r="F6614" s="2">
        <v>0</v>
      </c>
      <c r="G6614" t="s">
        <v>190</v>
      </c>
      <c r="H6614" t="s">
        <v>191</v>
      </c>
      <c r="I6614" t="s">
        <v>21</v>
      </c>
      <c r="J6614" t="s">
        <v>161</v>
      </c>
      <c r="K6614" s="3"/>
      <c r="L6614" t="s">
        <v>52</v>
      </c>
      <c r="M6614" t="s">
        <v>162</v>
      </c>
    </row>
    <row r="6615" spans="1:14" x14ac:dyDescent="0.25">
      <c r="A6615" s="2">
        <v>1</v>
      </c>
      <c r="B6615" s="2">
        <v>2016</v>
      </c>
      <c r="C6615" t="s">
        <v>449</v>
      </c>
      <c r="D6615" t="s">
        <v>48</v>
      </c>
      <c r="E6615" s="2">
        <v>0</v>
      </c>
      <c r="F6615" s="2">
        <v>0</v>
      </c>
      <c r="G6615" t="s">
        <v>190</v>
      </c>
      <c r="H6615" t="s">
        <v>191</v>
      </c>
      <c r="I6615" t="s">
        <v>21</v>
      </c>
      <c r="J6615" t="s">
        <v>163</v>
      </c>
      <c r="K6615" s="2">
        <v>2</v>
      </c>
      <c r="L6615" t="s">
        <v>52</v>
      </c>
      <c r="M6615" t="s">
        <v>164</v>
      </c>
      <c r="N6615" t="s">
        <v>177</v>
      </c>
    </row>
    <row r="6616" spans="1:14" x14ac:dyDescent="0.25">
      <c r="A6616" s="2">
        <v>1</v>
      </c>
      <c r="B6616" s="2">
        <v>2016</v>
      </c>
      <c r="C6616" t="s">
        <v>449</v>
      </c>
      <c r="D6616" t="s">
        <v>48</v>
      </c>
      <c r="E6616" s="2">
        <v>0</v>
      </c>
      <c r="F6616" s="2">
        <v>0</v>
      </c>
      <c r="G6616" t="s">
        <v>190</v>
      </c>
      <c r="H6616" t="s">
        <v>191</v>
      </c>
      <c r="I6616" t="s">
        <v>21</v>
      </c>
      <c r="J6616" t="s">
        <v>166</v>
      </c>
      <c r="K6616" s="2">
        <v>3</v>
      </c>
      <c r="L6616" t="s">
        <v>55</v>
      </c>
      <c r="M6616" t="s">
        <v>167</v>
      </c>
      <c r="N6616" t="s">
        <v>178</v>
      </c>
    </row>
    <row r="6617" spans="1:14" x14ac:dyDescent="0.25">
      <c r="A6617" s="2">
        <v>1</v>
      </c>
      <c r="B6617" s="2">
        <v>2016</v>
      </c>
      <c r="C6617" t="s">
        <v>450</v>
      </c>
      <c r="D6617" t="s">
        <v>169</v>
      </c>
      <c r="E6617" s="2">
        <v>1</v>
      </c>
      <c r="F6617" s="2">
        <v>0</v>
      </c>
      <c r="G6617" t="s">
        <v>451</v>
      </c>
      <c r="H6617" t="s">
        <v>452</v>
      </c>
      <c r="I6617" t="s">
        <v>21</v>
      </c>
      <c r="J6617" t="s">
        <v>51</v>
      </c>
      <c r="K6617" s="2">
        <v>1</v>
      </c>
      <c r="L6617" t="s">
        <v>52</v>
      </c>
      <c r="M6617" t="s">
        <v>53</v>
      </c>
      <c r="N6617" t="s">
        <v>216</v>
      </c>
    </row>
    <row r="6618" spans="1:14" x14ac:dyDescent="0.25">
      <c r="A6618" s="2">
        <v>1</v>
      </c>
      <c r="B6618" s="2">
        <v>2016</v>
      </c>
      <c r="C6618" t="s">
        <v>450</v>
      </c>
      <c r="D6618" t="s">
        <v>169</v>
      </c>
      <c r="E6618" s="2">
        <v>1</v>
      </c>
      <c r="F6618" s="2">
        <v>0</v>
      </c>
      <c r="G6618" t="s">
        <v>451</v>
      </c>
      <c r="H6618" t="s">
        <v>452</v>
      </c>
      <c r="I6618" t="s">
        <v>21</v>
      </c>
      <c r="J6618" t="s">
        <v>54</v>
      </c>
      <c r="K6618" s="2">
        <v>3</v>
      </c>
      <c r="L6618" t="s">
        <v>55</v>
      </c>
      <c r="M6618" t="s">
        <v>56</v>
      </c>
      <c r="N6618" t="s">
        <v>178</v>
      </c>
    </row>
    <row r="6619" spans="1:14" x14ac:dyDescent="0.25">
      <c r="A6619" s="2">
        <v>1</v>
      </c>
      <c r="B6619" s="2">
        <v>2016</v>
      </c>
      <c r="C6619" t="s">
        <v>450</v>
      </c>
      <c r="D6619" t="s">
        <v>169</v>
      </c>
      <c r="E6619" s="2">
        <v>1</v>
      </c>
      <c r="F6619" s="2">
        <v>0</v>
      </c>
      <c r="G6619" t="s">
        <v>451</v>
      </c>
      <c r="H6619" t="s">
        <v>452</v>
      </c>
      <c r="I6619" t="s">
        <v>21</v>
      </c>
      <c r="J6619" t="s">
        <v>58</v>
      </c>
      <c r="K6619" s="2">
        <v>4</v>
      </c>
      <c r="L6619" t="s">
        <v>55</v>
      </c>
      <c r="M6619" t="s">
        <v>59</v>
      </c>
      <c r="N6619" t="s">
        <v>57</v>
      </c>
    </row>
    <row r="6620" spans="1:14" x14ac:dyDescent="0.25">
      <c r="A6620" s="2">
        <v>1</v>
      </c>
      <c r="B6620" s="2">
        <v>2016</v>
      </c>
      <c r="C6620" t="s">
        <v>450</v>
      </c>
      <c r="D6620" t="s">
        <v>169</v>
      </c>
      <c r="E6620" s="2">
        <v>1</v>
      </c>
      <c r="F6620" s="2">
        <v>0</v>
      </c>
      <c r="G6620" t="s">
        <v>451</v>
      </c>
      <c r="H6620" t="s">
        <v>452</v>
      </c>
      <c r="I6620" t="s">
        <v>21</v>
      </c>
      <c r="J6620" t="s">
        <v>60</v>
      </c>
      <c r="K6620" s="2">
        <v>2</v>
      </c>
      <c r="L6620" t="s">
        <v>61</v>
      </c>
      <c r="M6620" t="s">
        <v>62</v>
      </c>
      <c r="N6620" t="s">
        <v>63</v>
      </c>
    </row>
    <row r="6621" spans="1:14" x14ac:dyDescent="0.25">
      <c r="A6621" s="2">
        <v>1</v>
      </c>
      <c r="B6621" s="2">
        <v>2016</v>
      </c>
      <c r="C6621" t="s">
        <v>450</v>
      </c>
      <c r="D6621" t="s">
        <v>169</v>
      </c>
      <c r="E6621" s="2">
        <v>1</v>
      </c>
      <c r="F6621" s="2">
        <v>0</v>
      </c>
      <c r="G6621" t="s">
        <v>451</v>
      </c>
      <c r="H6621" t="s">
        <v>452</v>
      </c>
      <c r="I6621" t="s">
        <v>21</v>
      </c>
      <c r="J6621" t="s">
        <v>64</v>
      </c>
      <c r="K6621" s="2">
        <v>3</v>
      </c>
      <c r="L6621" t="s">
        <v>65</v>
      </c>
      <c r="M6621" t="s">
        <v>66</v>
      </c>
      <c r="N6621" t="s">
        <v>67</v>
      </c>
    </row>
    <row r="6622" spans="1:14" x14ac:dyDescent="0.25">
      <c r="A6622" s="2">
        <v>1</v>
      </c>
      <c r="B6622" s="2">
        <v>2016</v>
      </c>
      <c r="C6622" t="s">
        <v>450</v>
      </c>
      <c r="D6622" t="s">
        <v>169</v>
      </c>
      <c r="E6622" s="2">
        <v>1</v>
      </c>
      <c r="F6622" s="2">
        <v>0</v>
      </c>
      <c r="G6622" t="s">
        <v>451</v>
      </c>
      <c r="H6622" t="s">
        <v>452</v>
      </c>
      <c r="I6622" t="s">
        <v>21</v>
      </c>
      <c r="J6622" t="s">
        <v>68</v>
      </c>
      <c r="K6622" s="2">
        <v>3</v>
      </c>
      <c r="L6622" t="s">
        <v>65</v>
      </c>
      <c r="M6622" t="s">
        <v>69</v>
      </c>
      <c r="N6622" t="s">
        <v>67</v>
      </c>
    </row>
    <row r="6623" spans="1:14" x14ac:dyDescent="0.25">
      <c r="A6623" s="2">
        <v>1</v>
      </c>
      <c r="B6623" s="2">
        <v>2016</v>
      </c>
      <c r="C6623" t="s">
        <v>450</v>
      </c>
      <c r="D6623" t="s">
        <v>169</v>
      </c>
      <c r="E6623" s="2">
        <v>1</v>
      </c>
      <c r="F6623" s="2">
        <v>0</v>
      </c>
      <c r="G6623" t="s">
        <v>451</v>
      </c>
      <c r="H6623" t="s">
        <v>452</v>
      </c>
      <c r="I6623" t="s">
        <v>21</v>
      </c>
      <c r="J6623" t="s">
        <v>70</v>
      </c>
      <c r="K6623" s="2">
        <v>3</v>
      </c>
      <c r="L6623" t="s">
        <v>65</v>
      </c>
      <c r="M6623" t="s">
        <v>71</v>
      </c>
      <c r="N6623" t="s">
        <v>67</v>
      </c>
    </row>
    <row r="6624" spans="1:14" x14ac:dyDescent="0.25">
      <c r="A6624" s="2">
        <v>1</v>
      </c>
      <c r="B6624" s="2">
        <v>2016</v>
      </c>
      <c r="C6624" t="s">
        <v>450</v>
      </c>
      <c r="D6624" t="s">
        <v>169</v>
      </c>
      <c r="E6624" s="2">
        <v>1</v>
      </c>
      <c r="F6624" s="2">
        <v>0</v>
      </c>
      <c r="G6624" t="s">
        <v>451</v>
      </c>
      <c r="H6624" t="s">
        <v>452</v>
      </c>
      <c r="I6624" t="s">
        <v>21</v>
      </c>
      <c r="J6624" t="s">
        <v>72</v>
      </c>
      <c r="K6624" s="2">
        <v>2</v>
      </c>
      <c r="L6624" t="s">
        <v>52</v>
      </c>
      <c r="M6624" t="s">
        <v>73</v>
      </c>
      <c r="N6624" t="s">
        <v>173</v>
      </c>
    </row>
    <row r="6625" spans="1:14" x14ac:dyDescent="0.25">
      <c r="A6625" s="2">
        <v>1</v>
      </c>
      <c r="B6625" s="2">
        <v>2016</v>
      </c>
      <c r="C6625" t="s">
        <v>450</v>
      </c>
      <c r="D6625" t="s">
        <v>169</v>
      </c>
      <c r="E6625" s="2">
        <v>1</v>
      </c>
      <c r="F6625" s="2">
        <v>0</v>
      </c>
      <c r="G6625" t="s">
        <v>451</v>
      </c>
      <c r="H6625" t="s">
        <v>452</v>
      </c>
      <c r="I6625" t="s">
        <v>21</v>
      </c>
      <c r="J6625" t="s">
        <v>74</v>
      </c>
      <c r="K6625" s="2">
        <v>1</v>
      </c>
      <c r="L6625" t="s">
        <v>75</v>
      </c>
      <c r="M6625" t="s">
        <v>76</v>
      </c>
      <c r="N6625" t="s">
        <v>77</v>
      </c>
    </row>
    <row r="6626" spans="1:14" x14ac:dyDescent="0.25">
      <c r="A6626" s="2">
        <v>1</v>
      </c>
      <c r="B6626" s="2">
        <v>2016</v>
      </c>
      <c r="C6626" t="s">
        <v>450</v>
      </c>
      <c r="D6626" t="s">
        <v>169</v>
      </c>
      <c r="E6626" s="2">
        <v>1</v>
      </c>
      <c r="F6626" s="2">
        <v>0</v>
      </c>
      <c r="G6626" t="s">
        <v>451</v>
      </c>
      <c r="H6626" t="s">
        <v>452</v>
      </c>
      <c r="I6626" t="s">
        <v>21</v>
      </c>
      <c r="J6626" t="s">
        <v>78</v>
      </c>
      <c r="K6626" s="2">
        <v>4</v>
      </c>
      <c r="L6626" t="s">
        <v>75</v>
      </c>
      <c r="M6626" t="s">
        <v>79</v>
      </c>
      <c r="N6626" t="s">
        <v>174</v>
      </c>
    </row>
    <row r="6627" spans="1:14" x14ac:dyDescent="0.25">
      <c r="A6627" s="2">
        <v>1</v>
      </c>
      <c r="B6627" s="2">
        <v>2016</v>
      </c>
      <c r="C6627" t="s">
        <v>450</v>
      </c>
      <c r="D6627" t="s">
        <v>169</v>
      </c>
      <c r="E6627" s="2">
        <v>1</v>
      </c>
      <c r="F6627" s="2">
        <v>0</v>
      </c>
      <c r="G6627" t="s">
        <v>451</v>
      </c>
      <c r="H6627" t="s">
        <v>452</v>
      </c>
      <c r="I6627" t="s">
        <v>21</v>
      </c>
      <c r="J6627" t="s">
        <v>81</v>
      </c>
      <c r="K6627" s="2">
        <v>1</v>
      </c>
      <c r="L6627" t="s">
        <v>75</v>
      </c>
      <c r="M6627" t="s">
        <v>82</v>
      </c>
      <c r="N6627" t="s">
        <v>83</v>
      </c>
    </row>
    <row r="6628" spans="1:14" x14ac:dyDescent="0.25">
      <c r="A6628" s="2">
        <v>1</v>
      </c>
      <c r="B6628" s="2">
        <v>2016</v>
      </c>
      <c r="C6628" t="s">
        <v>450</v>
      </c>
      <c r="D6628" t="s">
        <v>169</v>
      </c>
      <c r="E6628" s="2">
        <v>1</v>
      </c>
      <c r="F6628" s="2">
        <v>0</v>
      </c>
      <c r="G6628" t="s">
        <v>451</v>
      </c>
      <c r="H6628" t="s">
        <v>452</v>
      </c>
      <c r="I6628" t="s">
        <v>21</v>
      </c>
      <c r="J6628" t="s">
        <v>84</v>
      </c>
      <c r="K6628" s="2">
        <v>4</v>
      </c>
      <c r="L6628" t="s">
        <v>85</v>
      </c>
      <c r="M6628" t="s">
        <v>86</v>
      </c>
      <c r="N6628" t="s">
        <v>87</v>
      </c>
    </row>
    <row r="6629" spans="1:14" x14ac:dyDescent="0.25">
      <c r="A6629" s="2">
        <v>1</v>
      </c>
      <c r="B6629" s="2">
        <v>2016</v>
      </c>
      <c r="C6629" t="s">
        <v>450</v>
      </c>
      <c r="D6629" t="s">
        <v>169</v>
      </c>
      <c r="E6629" s="2">
        <v>1</v>
      </c>
      <c r="F6629" s="2">
        <v>0</v>
      </c>
      <c r="G6629" t="s">
        <v>451</v>
      </c>
      <c r="H6629" t="s">
        <v>452</v>
      </c>
      <c r="I6629" t="s">
        <v>21</v>
      </c>
      <c r="J6629" t="s">
        <v>88</v>
      </c>
      <c r="K6629" s="2">
        <v>3</v>
      </c>
      <c r="L6629" t="s">
        <v>85</v>
      </c>
      <c r="M6629" t="s">
        <v>89</v>
      </c>
      <c r="N6629" t="s">
        <v>126</v>
      </c>
    </row>
    <row r="6630" spans="1:14" x14ac:dyDescent="0.25">
      <c r="A6630" s="2">
        <v>1</v>
      </c>
      <c r="B6630" s="2">
        <v>2016</v>
      </c>
      <c r="C6630" t="s">
        <v>450</v>
      </c>
      <c r="D6630" t="s">
        <v>169</v>
      </c>
      <c r="E6630" s="2">
        <v>1</v>
      </c>
      <c r="F6630" s="2">
        <v>0</v>
      </c>
      <c r="G6630" t="s">
        <v>451</v>
      </c>
      <c r="H6630" t="s">
        <v>452</v>
      </c>
      <c r="I6630" t="s">
        <v>21</v>
      </c>
      <c r="J6630" t="s">
        <v>90</v>
      </c>
      <c r="K6630" s="2">
        <v>3</v>
      </c>
      <c r="L6630" t="s">
        <v>75</v>
      </c>
      <c r="M6630" t="s">
        <v>91</v>
      </c>
      <c r="N6630" t="s">
        <v>95</v>
      </c>
    </row>
    <row r="6631" spans="1:14" x14ac:dyDescent="0.25">
      <c r="A6631" s="2">
        <v>1</v>
      </c>
      <c r="B6631" s="2">
        <v>2016</v>
      </c>
      <c r="C6631" t="s">
        <v>450</v>
      </c>
      <c r="D6631" t="s">
        <v>169</v>
      </c>
      <c r="E6631" s="2">
        <v>1</v>
      </c>
      <c r="F6631" s="2">
        <v>0</v>
      </c>
      <c r="G6631" t="s">
        <v>451</v>
      </c>
      <c r="H6631" t="s">
        <v>452</v>
      </c>
      <c r="I6631" t="s">
        <v>21</v>
      </c>
      <c r="J6631" t="s">
        <v>93</v>
      </c>
      <c r="K6631" s="2">
        <v>1</v>
      </c>
      <c r="L6631" t="s">
        <v>75</v>
      </c>
      <c r="M6631" t="s">
        <v>94</v>
      </c>
      <c r="N6631" t="s">
        <v>200</v>
      </c>
    </row>
    <row r="6632" spans="1:14" x14ac:dyDescent="0.25">
      <c r="A6632" s="2">
        <v>1</v>
      </c>
      <c r="B6632" s="2">
        <v>2016</v>
      </c>
      <c r="C6632" t="s">
        <v>450</v>
      </c>
      <c r="D6632" t="s">
        <v>169</v>
      </c>
      <c r="E6632" s="2">
        <v>1</v>
      </c>
      <c r="F6632" s="2">
        <v>0</v>
      </c>
      <c r="G6632" t="s">
        <v>451</v>
      </c>
      <c r="H6632" t="s">
        <v>452</v>
      </c>
      <c r="I6632" t="s">
        <v>21</v>
      </c>
      <c r="J6632" t="s">
        <v>96</v>
      </c>
      <c r="K6632" s="2">
        <v>3</v>
      </c>
      <c r="L6632" t="s">
        <v>75</v>
      </c>
      <c r="M6632" t="s">
        <v>97</v>
      </c>
      <c r="N6632" t="s">
        <v>95</v>
      </c>
    </row>
    <row r="6633" spans="1:14" x14ac:dyDescent="0.25">
      <c r="A6633" s="2">
        <v>1</v>
      </c>
      <c r="B6633" s="2">
        <v>2016</v>
      </c>
      <c r="C6633" t="s">
        <v>450</v>
      </c>
      <c r="D6633" t="s">
        <v>169</v>
      </c>
      <c r="E6633" s="2">
        <v>1</v>
      </c>
      <c r="F6633" s="2">
        <v>0</v>
      </c>
      <c r="G6633" t="s">
        <v>451</v>
      </c>
      <c r="H6633" t="s">
        <v>452</v>
      </c>
      <c r="I6633" t="s">
        <v>21</v>
      </c>
      <c r="J6633" t="s">
        <v>98</v>
      </c>
      <c r="K6633" s="2">
        <v>3</v>
      </c>
      <c r="L6633" t="s">
        <v>85</v>
      </c>
      <c r="M6633" t="s">
        <v>99</v>
      </c>
      <c r="N6633" t="s">
        <v>126</v>
      </c>
    </row>
    <row r="6634" spans="1:14" x14ac:dyDescent="0.25">
      <c r="A6634" s="2">
        <v>1</v>
      </c>
      <c r="B6634" s="2">
        <v>2016</v>
      </c>
      <c r="C6634" t="s">
        <v>450</v>
      </c>
      <c r="D6634" t="s">
        <v>169</v>
      </c>
      <c r="E6634" s="2">
        <v>1</v>
      </c>
      <c r="F6634" s="2">
        <v>0</v>
      </c>
      <c r="G6634" t="s">
        <v>451</v>
      </c>
      <c r="H6634" t="s">
        <v>452</v>
      </c>
      <c r="I6634" t="s">
        <v>21</v>
      </c>
      <c r="J6634" t="s">
        <v>100</v>
      </c>
      <c r="K6634" s="3"/>
      <c r="L6634" t="s">
        <v>61</v>
      </c>
      <c r="M6634" t="s">
        <v>101</v>
      </c>
    </row>
    <row r="6635" spans="1:14" x14ac:dyDescent="0.25">
      <c r="A6635" s="2">
        <v>1</v>
      </c>
      <c r="B6635" s="2">
        <v>2016</v>
      </c>
      <c r="C6635" t="s">
        <v>450</v>
      </c>
      <c r="D6635" t="s">
        <v>169</v>
      </c>
      <c r="E6635" s="2">
        <v>1</v>
      </c>
      <c r="F6635" s="2">
        <v>0</v>
      </c>
      <c r="G6635" t="s">
        <v>451</v>
      </c>
      <c r="H6635" t="s">
        <v>452</v>
      </c>
      <c r="I6635" t="s">
        <v>21</v>
      </c>
      <c r="J6635" t="s">
        <v>102</v>
      </c>
      <c r="K6635" s="3"/>
      <c r="L6635" t="s">
        <v>61</v>
      </c>
      <c r="M6635" t="s">
        <v>103</v>
      </c>
    </row>
    <row r="6636" spans="1:14" x14ac:dyDescent="0.25">
      <c r="A6636" s="2">
        <v>1</v>
      </c>
      <c r="B6636" s="2">
        <v>2016</v>
      </c>
      <c r="C6636" t="s">
        <v>450</v>
      </c>
      <c r="D6636" t="s">
        <v>169</v>
      </c>
      <c r="E6636" s="2">
        <v>1</v>
      </c>
      <c r="F6636" s="2">
        <v>0</v>
      </c>
      <c r="G6636" t="s">
        <v>451</v>
      </c>
      <c r="H6636" t="s">
        <v>452</v>
      </c>
      <c r="I6636" t="s">
        <v>21</v>
      </c>
      <c r="J6636" t="s">
        <v>104</v>
      </c>
      <c r="K6636" s="3"/>
      <c r="L6636" t="s">
        <v>61</v>
      </c>
      <c r="M6636" t="s">
        <v>105</v>
      </c>
    </row>
    <row r="6637" spans="1:14" x14ac:dyDescent="0.25">
      <c r="A6637" s="2">
        <v>1</v>
      </c>
      <c r="B6637" s="2">
        <v>2016</v>
      </c>
      <c r="C6637" t="s">
        <v>450</v>
      </c>
      <c r="D6637" t="s">
        <v>169</v>
      </c>
      <c r="E6637" s="2">
        <v>1</v>
      </c>
      <c r="F6637" s="2">
        <v>0</v>
      </c>
      <c r="G6637" t="s">
        <v>451</v>
      </c>
      <c r="H6637" t="s">
        <v>452</v>
      </c>
      <c r="I6637" t="s">
        <v>21</v>
      </c>
      <c r="J6637" t="s">
        <v>106</v>
      </c>
      <c r="K6637" s="3"/>
      <c r="L6637" t="s">
        <v>61</v>
      </c>
      <c r="M6637" t="s">
        <v>107</v>
      </c>
    </row>
    <row r="6638" spans="1:14" x14ac:dyDescent="0.25">
      <c r="A6638" s="2">
        <v>1</v>
      </c>
      <c r="B6638" s="2">
        <v>2016</v>
      </c>
      <c r="C6638" t="s">
        <v>450</v>
      </c>
      <c r="D6638" t="s">
        <v>169</v>
      </c>
      <c r="E6638" s="2">
        <v>1</v>
      </c>
      <c r="F6638" s="2">
        <v>0</v>
      </c>
      <c r="G6638" t="s">
        <v>451</v>
      </c>
      <c r="H6638" t="s">
        <v>452</v>
      </c>
      <c r="I6638" t="s">
        <v>21</v>
      </c>
      <c r="J6638" t="s">
        <v>108</v>
      </c>
      <c r="K6638" s="3"/>
      <c r="L6638" t="s">
        <v>61</v>
      </c>
      <c r="M6638" t="s">
        <v>109</v>
      </c>
    </row>
    <row r="6639" spans="1:14" x14ac:dyDescent="0.25">
      <c r="A6639" s="2">
        <v>1</v>
      </c>
      <c r="B6639" s="2">
        <v>2016</v>
      </c>
      <c r="C6639" t="s">
        <v>450</v>
      </c>
      <c r="D6639" t="s">
        <v>169</v>
      </c>
      <c r="E6639" s="2">
        <v>1</v>
      </c>
      <c r="F6639" s="2">
        <v>0</v>
      </c>
      <c r="G6639" t="s">
        <v>451</v>
      </c>
      <c r="H6639" t="s">
        <v>452</v>
      </c>
      <c r="I6639" t="s">
        <v>21</v>
      </c>
      <c r="J6639" t="s">
        <v>110</v>
      </c>
      <c r="K6639" s="3"/>
      <c r="L6639" t="s">
        <v>61</v>
      </c>
      <c r="M6639" t="s">
        <v>111</v>
      </c>
    </row>
    <row r="6640" spans="1:14" x14ac:dyDescent="0.25">
      <c r="A6640" s="2">
        <v>1</v>
      </c>
      <c r="B6640" s="2">
        <v>2016</v>
      </c>
      <c r="C6640" t="s">
        <v>450</v>
      </c>
      <c r="D6640" t="s">
        <v>169</v>
      </c>
      <c r="E6640" s="2">
        <v>1</v>
      </c>
      <c r="F6640" s="2">
        <v>0</v>
      </c>
      <c r="G6640" t="s">
        <v>451</v>
      </c>
      <c r="H6640" t="s">
        <v>452</v>
      </c>
      <c r="I6640" t="s">
        <v>21</v>
      </c>
      <c r="J6640" t="s">
        <v>112</v>
      </c>
      <c r="K6640" s="3"/>
      <c r="L6640" t="s">
        <v>61</v>
      </c>
      <c r="M6640" t="s">
        <v>113</v>
      </c>
    </row>
    <row r="6641" spans="1:14" x14ac:dyDescent="0.25">
      <c r="A6641" s="2">
        <v>1</v>
      </c>
      <c r="B6641" s="2">
        <v>2016</v>
      </c>
      <c r="C6641" t="s">
        <v>450</v>
      </c>
      <c r="D6641" t="s">
        <v>169</v>
      </c>
      <c r="E6641" s="2">
        <v>1</v>
      </c>
      <c r="F6641" s="2">
        <v>0</v>
      </c>
      <c r="G6641" t="s">
        <v>451</v>
      </c>
      <c r="H6641" t="s">
        <v>452</v>
      </c>
      <c r="I6641" t="s">
        <v>21</v>
      </c>
      <c r="J6641" t="s">
        <v>114</v>
      </c>
      <c r="K6641" s="3"/>
      <c r="L6641" t="s">
        <v>61</v>
      </c>
      <c r="M6641" t="s">
        <v>115</v>
      </c>
    </row>
    <row r="6642" spans="1:14" x14ac:dyDescent="0.25">
      <c r="A6642" s="2">
        <v>1</v>
      </c>
      <c r="B6642" s="2">
        <v>2016</v>
      </c>
      <c r="C6642" t="s">
        <v>450</v>
      </c>
      <c r="D6642" t="s">
        <v>169</v>
      </c>
      <c r="E6642" s="2">
        <v>1</v>
      </c>
      <c r="F6642" s="2">
        <v>0</v>
      </c>
      <c r="G6642" t="s">
        <v>451</v>
      </c>
      <c r="H6642" t="s">
        <v>452</v>
      </c>
      <c r="I6642" t="s">
        <v>21</v>
      </c>
      <c r="J6642" t="s">
        <v>116</v>
      </c>
      <c r="K6642" s="2">
        <v>3</v>
      </c>
      <c r="L6642" t="s">
        <v>65</v>
      </c>
      <c r="M6642" t="s">
        <v>117</v>
      </c>
      <c r="N6642" t="s">
        <v>67</v>
      </c>
    </row>
    <row r="6643" spans="1:14" x14ac:dyDescent="0.25">
      <c r="A6643" s="2">
        <v>1</v>
      </c>
      <c r="B6643" s="2">
        <v>2016</v>
      </c>
      <c r="C6643" t="s">
        <v>450</v>
      </c>
      <c r="D6643" t="s">
        <v>169</v>
      </c>
      <c r="E6643" s="2">
        <v>1</v>
      </c>
      <c r="F6643" s="2">
        <v>0</v>
      </c>
      <c r="G6643" t="s">
        <v>451</v>
      </c>
      <c r="H6643" t="s">
        <v>452</v>
      </c>
      <c r="I6643" t="s">
        <v>21</v>
      </c>
      <c r="J6643" t="s">
        <v>118</v>
      </c>
      <c r="K6643" s="2">
        <v>3</v>
      </c>
      <c r="L6643" t="s">
        <v>55</v>
      </c>
      <c r="M6643" t="s">
        <v>119</v>
      </c>
      <c r="N6643" t="s">
        <v>178</v>
      </c>
    </row>
    <row r="6644" spans="1:14" x14ac:dyDescent="0.25">
      <c r="A6644" s="2">
        <v>1</v>
      </c>
      <c r="B6644" s="2">
        <v>2016</v>
      </c>
      <c r="C6644" t="s">
        <v>450</v>
      </c>
      <c r="D6644" t="s">
        <v>169</v>
      </c>
      <c r="E6644" s="2">
        <v>1</v>
      </c>
      <c r="F6644" s="2">
        <v>0</v>
      </c>
      <c r="G6644" t="s">
        <v>451</v>
      </c>
      <c r="H6644" t="s">
        <v>452</v>
      </c>
      <c r="I6644" t="s">
        <v>21</v>
      </c>
      <c r="J6644" t="s">
        <v>120</v>
      </c>
      <c r="K6644" s="2">
        <v>3</v>
      </c>
      <c r="L6644" t="s">
        <v>65</v>
      </c>
      <c r="M6644" t="s">
        <v>121</v>
      </c>
      <c r="N6644" t="s">
        <v>67</v>
      </c>
    </row>
    <row r="6645" spans="1:14" x14ac:dyDescent="0.25">
      <c r="A6645" s="2">
        <v>1</v>
      </c>
      <c r="B6645" s="2">
        <v>2016</v>
      </c>
      <c r="C6645" t="s">
        <v>450</v>
      </c>
      <c r="D6645" t="s">
        <v>169</v>
      </c>
      <c r="E6645" s="2">
        <v>1</v>
      </c>
      <c r="F6645" s="2">
        <v>0</v>
      </c>
      <c r="G6645" t="s">
        <v>451</v>
      </c>
      <c r="H6645" t="s">
        <v>452</v>
      </c>
      <c r="I6645" t="s">
        <v>21</v>
      </c>
      <c r="J6645" t="s">
        <v>122</v>
      </c>
      <c r="K6645" s="2">
        <v>3</v>
      </c>
      <c r="L6645" t="s">
        <v>85</v>
      </c>
      <c r="M6645" t="s">
        <v>123</v>
      </c>
      <c r="N6645" t="s">
        <v>126</v>
      </c>
    </row>
    <row r="6646" spans="1:14" x14ac:dyDescent="0.25">
      <c r="A6646" s="2">
        <v>1</v>
      </c>
      <c r="B6646" s="2">
        <v>2016</v>
      </c>
      <c r="C6646" t="s">
        <v>450</v>
      </c>
      <c r="D6646" t="s">
        <v>169</v>
      </c>
      <c r="E6646" s="2">
        <v>1</v>
      </c>
      <c r="F6646" s="2">
        <v>0</v>
      </c>
      <c r="G6646" t="s">
        <v>451</v>
      </c>
      <c r="H6646" t="s">
        <v>452</v>
      </c>
      <c r="I6646" t="s">
        <v>21</v>
      </c>
      <c r="J6646" t="s">
        <v>124</v>
      </c>
      <c r="K6646" s="2">
        <v>2</v>
      </c>
      <c r="L6646" t="s">
        <v>85</v>
      </c>
      <c r="M6646" t="s">
        <v>125</v>
      </c>
      <c r="N6646" t="s">
        <v>176</v>
      </c>
    </row>
    <row r="6647" spans="1:14" x14ac:dyDescent="0.25">
      <c r="A6647" s="2">
        <v>1</v>
      </c>
      <c r="B6647" s="2">
        <v>2016</v>
      </c>
      <c r="C6647" t="s">
        <v>450</v>
      </c>
      <c r="D6647" t="s">
        <v>169</v>
      </c>
      <c r="E6647" s="2">
        <v>1</v>
      </c>
      <c r="F6647" s="2">
        <v>0</v>
      </c>
      <c r="G6647" t="s">
        <v>451</v>
      </c>
      <c r="H6647" t="s">
        <v>452</v>
      </c>
      <c r="I6647" t="s">
        <v>21</v>
      </c>
      <c r="J6647" t="s">
        <v>127</v>
      </c>
      <c r="K6647" s="2">
        <v>3</v>
      </c>
      <c r="L6647" t="s">
        <v>85</v>
      </c>
      <c r="M6647" t="s">
        <v>128</v>
      </c>
      <c r="N6647" t="s">
        <v>126</v>
      </c>
    </row>
    <row r="6648" spans="1:14" x14ac:dyDescent="0.25">
      <c r="A6648" s="2">
        <v>1</v>
      </c>
      <c r="B6648" s="2">
        <v>2016</v>
      </c>
      <c r="C6648" t="s">
        <v>450</v>
      </c>
      <c r="D6648" t="s">
        <v>169</v>
      </c>
      <c r="E6648" s="2">
        <v>1</v>
      </c>
      <c r="F6648" s="2">
        <v>0</v>
      </c>
      <c r="G6648" t="s">
        <v>451</v>
      </c>
      <c r="H6648" t="s">
        <v>452</v>
      </c>
      <c r="I6648" t="s">
        <v>21</v>
      </c>
      <c r="J6648" t="s">
        <v>129</v>
      </c>
      <c r="K6648" s="2">
        <v>3</v>
      </c>
      <c r="L6648" t="s">
        <v>85</v>
      </c>
      <c r="M6648" t="s">
        <v>130</v>
      </c>
      <c r="N6648" t="s">
        <v>126</v>
      </c>
    </row>
    <row r="6649" spans="1:14" x14ac:dyDescent="0.25">
      <c r="A6649" s="2">
        <v>1</v>
      </c>
      <c r="B6649" s="2">
        <v>2016</v>
      </c>
      <c r="C6649" t="s">
        <v>450</v>
      </c>
      <c r="D6649" t="s">
        <v>169</v>
      </c>
      <c r="E6649" s="2">
        <v>1</v>
      </c>
      <c r="F6649" s="2">
        <v>0</v>
      </c>
      <c r="G6649" t="s">
        <v>451</v>
      </c>
      <c r="H6649" t="s">
        <v>452</v>
      </c>
      <c r="I6649" t="s">
        <v>21</v>
      </c>
      <c r="J6649" t="s">
        <v>131</v>
      </c>
      <c r="K6649" s="2">
        <v>3</v>
      </c>
      <c r="L6649" t="s">
        <v>85</v>
      </c>
      <c r="M6649" t="s">
        <v>132</v>
      </c>
      <c r="N6649" t="s">
        <v>126</v>
      </c>
    </row>
    <row r="6650" spans="1:14" x14ac:dyDescent="0.25">
      <c r="A6650" s="2">
        <v>1</v>
      </c>
      <c r="B6650" s="2">
        <v>2016</v>
      </c>
      <c r="C6650" t="s">
        <v>450</v>
      </c>
      <c r="D6650" t="s">
        <v>169</v>
      </c>
      <c r="E6650" s="2">
        <v>1</v>
      </c>
      <c r="F6650" s="2">
        <v>0</v>
      </c>
      <c r="G6650" t="s">
        <v>451</v>
      </c>
      <c r="H6650" t="s">
        <v>452</v>
      </c>
      <c r="I6650" t="s">
        <v>21</v>
      </c>
      <c r="J6650" t="s">
        <v>133</v>
      </c>
      <c r="K6650" s="2">
        <v>1</v>
      </c>
      <c r="L6650" t="s">
        <v>52</v>
      </c>
      <c r="M6650" t="s">
        <v>134</v>
      </c>
      <c r="N6650" t="s">
        <v>177</v>
      </c>
    </row>
    <row r="6651" spans="1:14" x14ac:dyDescent="0.25">
      <c r="A6651" s="2">
        <v>1</v>
      </c>
      <c r="B6651" s="2">
        <v>2016</v>
      </c>
      <c r="C6651" t="s">
        <v>450</v>
      </c>
      <c r="D6651" t="s">
        <v>169</v>
      </c>
      <c r="E6651" s="2">
        <v>1</v>
      </c>
      <c r="F6651" s="2">
        <v>0</v>
      </c>
      <c r="G6651" t="s">
        <v>451</v>
      </c>
      <c r="H6651" t="s">
        <v>452</v>
      </c>
      <c r="I6651" t="s">
        <v>21</v>
      </c>
      <c r="J6651" t="s">
        <v>135</v>
      </c>
      <c r="K6651" s="2">
        <v>4</v>
      </c>
      <c r="L6651" t="s">
        <v>55</v>
      </c>
      <c r="M6651" t="s">
        <v>136</v>
      </c>
      <c r="N6651" t="s">
        <v>57</v>
      </c>
    </row>
    <row r="6652" spans="1:14" x14ac:dyDescent="0.25">
      <c r="A6652" s="2">
        <v>1</v>
      </c>
      <c r="B6652" s="2">
        <v>2016</v>
      </c>
      <c r="C6652" t="s">
        <v>450</v>
      </c>
      <c r="D6652" t="s">
        <v>169</v>
      </c>
      <c r="E6652" s="2">
        <v>1</v>
      </c>
      <c r="F6652" s="2">
        <v>0</v>
      </c>
      <c r="G6652" t="s">
        <v>451</v>
      </c>
      <c r="H6652" t="s">
        <v>452</v>
      </c>
      <c r="I6652" t="s">
        <v>21</v>
      </c>
      <c r="J6652" t="s">
        <v>137</v>
      </c>
      <c r="K6652" s="2">
        <v>4</v>
      </c>
      <c r="L6652" t="s">
        <v>55</v>
      </c>
      <c r="M6652" t="s">
        <v>138</v>
      </c>
      <c r="N6652" t="s">
        <v>57</v>
      </c>
    </row>
    <row r="6653" spans="1:14" x14ac:dyDescent="0.25">
      <c r="A6653" s="2">
        <v>1</v>
      </c>
      <c r="B6653" s="2">
        <v>2016</v>
      </c>
      <c r="C6653" t="s">
        <v>450</v>
      </c>
      <c r="D6653" t="s">
        <v>169</v>
      </c>
      <c r="E6653" s="2">
        <v>1</v>
      </c>
      <c r="F6653" s="2">
        <v>0</v>
      </c>
      <c r="G6653" t="s">
        <v>451</v>
      </c>
      <c r="H6653" t="s">
        <v>452</v>
      </c>
      <c r="I6653" t="s">
        <v>21</v>
      </c>
      <c r="J6653" t="s">
        <v>139</v>
      </c>
      <c r="K6653" s="2">
        <v>4</v>
      </c>
      <c r="L6653" t="s">
        <v>85</v>
      </c>
      <c r="M6653" t="s">
        <v>140</v>
      </c>
      <c r="N6653" t="s">
        <v>87</v>
      </c>
    </row>
    <row r="6654" spans="1:14" x14ac:dyDescent="0.25">
      <c r="A6654" s="2">
        <v>1</v>
      </c>
      <c r="B6654" s="2">
        <v>2016</v>
      </c>
      <c r="C6654" t="s">
        <v>450</v>
      </c>
      <c r="D6654" t="s">
        <v>169</v>
      </c>
      <c r="E6654" s="2">
        <v>1</v>
      </c>
      <c r="F6654" s="2">
        <v>0</v>
      </c>
      <c r="G6654" t="s">
        <v>451</v>
      </c>
      <c r="H6654" t="s">
        <v>452</v>
      </c>
      <c r="I6654" t="s">
        <v>21</v>
      </c>
      <c r="J6654" t="s">
        <v>141</v>
      </c>
      <c r="K6654" s="2">
        <v>3</v>
      </c>
      <c r="L6654" t="s">
        <v>85</v>
      </c>
      <c r="M6654" t="s">
        <v>142</v>
      </c>
      <c r="N6654" t="s">
        <v>126</v>
      </c>
    </row>
    <row r="6655" spans="1:14" x14ac:dyDescent="0.25">
      <c r="A6655" s="2">
        <v>1</v>
      </c>
      <c r="B6655" s="2">
        <v>2016</v>
      </c>
      <c r="C6655" t="s">
        <v>450</v>
      </c>
      <c r="D6655" t="s">
        <v>169</v>
      </c>
      <c r="E6655" s="2">
        <v>1</v>
      </c>
      <c r="F6655" s="2">
        <v>0</v>
      </c>
      <c r="G6655" t="s">
        <v>451</v>
      </c>
      <c r="H6655" t="s">
        <v>452</v>
      </c>
      <c r="I6655" t="s">
        <v>21</v>
      </c>
      <c r="J6655" t="s">
        <v>143</v>
      </c>
      <c r="K6655" s="2">
        <v>3</v>
      </c>
      <c r="L6655" t="s">
        <v>85</v>
      </c>
      <c r="M6655" t="s">
        <v>144</v>
      </c>
      <c r="N6655" t="s">
        <v>126</v>
      </c>
    </row>
    <row r="6656" spans="1:14" x14ac:dyDescent="0.25">
      <c r="A6656" s="2">
        <v>1</v>
      </c>
      <c r="B6656" s="2">
        <v>2016</v>
      </c>
      <c r="C6656" t="s">
        <v>450</v>
      </c>
      <c r="D6656" t="s">
        <v>169</v>
      </c>
      <c r="E6656" s="2">
        <v>1</v>
      </c>
      <c r="F6656" s="2">
        <v>0</v>
      </c>
      <c r="G6656" t="s">
        <v>451</v>
      </c>
      <c r="H6656" t="s">
        <v>452</v>
      </c>
      <c r="I6656" t="s">
        <v>21</v>
      </c>
      <c r="J6656" t="s">
        <v>145</v>
      </c>
      <c r="K6656" s="2">
        <v>4</v>
      </c>
      <c r="L6656" t="s">
        <v>55</v>
      </c>
      <c r="M6656" t="s">
        <v>146</v>
      </c>
      <c r="N6656" t="s">
        <v>57</v>
      </c>
    </row>
    <row r="6657" spans="1:14" x14ac:dyDescent="0.25">
      <c r="A6657" s="2">
        <v>1</v>
      </c>
      <c r="B6657" s="2">
        <v>2016</v>
      </c>
      <c r="C6657" t="s">
        <v>450</v>
      </c>
      <c r="D6657" t="s">
        <v>169</v>
      </c>
      <c r="E6657" s="2">
        <v>1</v>
      </c>
      <c r="F6657" s="2">
        <v>0</v>
      </c>
      <c r="G6657" t="s">
        <v>451</v>
      </c>
      <c r="H6657" t="s">
        <v>452</v>
      </c>
      <c r="I6657" t="s">
        <v>21</v>
      </c>
      <c r="J6657" t="s">
        <v>147</v>
      </c>
      <c r="K6657" s="2">
        <v>4</v>
      </c>
      <c r="L6657" t="s">
        <v>55</v>
      </c>
      <c r="M6657" t="s">
        <v>148</v>
      </c>
      <c r="N6657" t="s">
        <v>57</v>
      </c>
    </row>
    <row r="6658" spans="1:14" x14ac:dyDescent="0.25">
      <c r="A6658" s="2">
        <v>1</v>
      </c>
      <c r="B6658" s="2">
        <v>2016</v>
      </c>
      <c r="C6658" t="s">
        <v>450</v>
      </c>
      <c r="D6658" t="s">
        <v>169</v>
      </c>
      <c r="E6658" s="2">
        <v>1</v>
      </c>
      <c r="F6658" s="2">
        <v>0</v>
      </c>
      <c r="G6658" t="s">
        <v>451</v>
      </c>
      <c r="H6658" t="s">
        <v>452</v>
      </c>
      <c r="I6658" t="s">
        <v>21</v>
      </c>
      <c r="J6658" t="s">
        <v>149</v>
      </c>
      <c r="K6658" s="2">
        <v>3</v>
      </c>
      <c r="L6658" t="s">
        <v>55</v>
      </c>
      <c r="M6658" t="s">
        <v>150</v>
      </c>
      <c r="N6658" t="s">
        <v>178</v>
      </c>
    </row>
    <row r="6659" spans="1:14" x14ac:dyDescent="0.25">
      <c r="A6659" s="2">
        <v>1</v>
      </c>
      <c r="B6659" s="2">
        <v>2016</v>
      </c>
      <c r="C6659" t="s">
        <v>450</v>
      </c>
      <c r="D6659" t="s">
        <v>169</v>
      </c>
      <c r="E6659" s="2">
        <v>1</v>
      </c>
      <c r="F6659" s="2">
        <v>0</v>
      </c>
      <c r="G6659" t="s">
        <v>451</v>
      </c>
      <c r="H6659" t="s">
        <v>452</v>
      </c>
      <c r="I6659" t="s">
        <v>21</v>
      </c>
      <c r="J6659" t="s">
        <v>151</v>
      </c>
      <c r="K6659" s="3"/>
      <c r="L6659" t="s">
        <v>52</v>
      </c>
      <c r="M6659" t="s">
        <v>152</v>
      </c>
    </row>
    <row r="6660" spans="1:14" x14ac:dyDescent="0.25">
      <c r="A6660" s="2">
        <v>1</v>
      </c>
      <c r="B6660" s="2">
        <v>2016</v>
      </c>
      <c r="C6660" t="s">
        <v>450</v>
      </c>
      <c r="D6660" t="s">
        <v>169</v>
      </c>
      <c r="E6660" s="2">
        <v>1</v>
      </c>
      <c r="F6660" s="2">
        <v>0</v>
      </c>
      <c r="G6660" t="s">
        <v>451</v>
      </c>
      <c r="H6660" t="s">
        <v>452</v>
      </c>
      <c r="I6660" t="s">
        <v>21</v>
      </c>
      <c r="J6660" t="s">
        <v>153</v>
      </c>
      <c r="K6660" s="2">
        <v>2</v>
      </c>
      <c r="L6660" t="s">
        <v>75</v>
      </c>
      <c r="M6660" t="s">
        <v>154</v>
      </c>
      <c r="N6660" t="s">
        <v>155</v>
      </c>
    </row>
    <row r="6661" spans="1:14" x14ac:dyDescent="0.25">
      <c r="A6661" s="2">
        <v>1</v>
      </c>
      <c r="B6661" s="2">
        <v>2016</v>
      </c>
      <c r="C6661" t="s">
        <v>450</v>
      </c>
      <c r="D6661" t="s">
        <v>169</v>
      </c>
      <c r="E6661" s="2">
        <v>1</v>
      </c>
      <c r="F6661" s="2">
        <v>0</v>
      </c>
      <c r="G6661" t="s">
        <v>451</v>
      </c>
      <c r="H6661" t="s">
        <v>452</v>
      </c>
      <c r="I6661" t="s">
        <v>21</v>
      </c>
      <c r="J6661" t="s">
        <v>156</v>
      </c>
      <c r="K6661" s="2">
        <v>1</v>
      </c>
      <c r="L6661" t="s">
        <v>75</v>
      </c>
      <c r="M6661" t="s">
        <v>157</v>
      </c>
      <c r="N6661" t="s">
        <v>158</v>
      </c>
    </row>
    <row r="6662" spans="1:14" x14ac:dyDescent="0.25">
      <c r="A6662" s="2">
        <v>1</v>
      </c>
      <c r="B6662" s="2">
        <v>2016</v>
      </c>
      <c r="C6662" t="s">
        <v>450</v>
      </c>
      <c r="D6662" t="s">
        <v>169</v>
      </c>
      <c r="E6662" s="2">
        <v>1</v>
      </c>
      <c r="F6662" s="2">
        <v>0</v>
      </c>
      <c r="G6662" t="s">
        <v>451</v>
      </c>
      <c r="H6662" t="s">
        <v>452</v>
      </c>
      <c r="I6662" t="s">
        <v>21</v>
      </c>
      <c r="J6662" t="s">
        <v>159</v>
      </c>
      <c r="K6662" s="2">
        <v>9</v>
      </c>
      <c r="L6662" t="s">
        <v>52</v>
      </c>
      <c r="M6662" t="s">
        <v>160</v>
      </c>
      <c r="N6662" t="s">
        <v>188</v>
      </c>
    </row>
    <row r="6663" spans="1:14" x14ac:dyDescent="0.25">
      <c r="A6663" s="2">
        <v>1</v>
      </c>
      <c r="B6663" s="2">
        <v>2016</v>
      </c>
      <c r="C6663" t="s">
        <v>450</v>
      </c>
      <c r="D6663" t="s">
        <v>169</v>
      </c>
      <c r="E6663" s="2">
        <v>1</v>
      </c>
      <c r="F6663" s="2">
        <v>0</v>
      </c>
      <c r="G6663" t="s">
        <v>451</v>
      </c>
      <c r="H6663" t="s">
        <v>452</v>
      </c>
      <c r="I6663" t="s">
        <v>21</v>
      </c>
      <c r="J6663" t="s">
        <v>161</v>
      </c>
      <c r="K6663" s="3"/>
      <c r="L6663" t="s">
        <v>52</v>
      </c>
      <c r="M6663" t="s">
        <v>162</v>
      </c>
    </row>
    <row r="6664" spans="1:14" x14ac:dyDescent="0.25">
      <c r="A6664" s="2">
        <v>1</v>
      </c>
      <c r="B6664" s="2">
        <v>2016</v>
      </c>
      <c r="C6664" t="s">
        <v>450</v>
      </c>
      <c r="D6664" t="s">
        <v>169</v>
      </c>
      <c r="E6664" s="2">
        <v>1</v>
      </c>
      <c r="F6664" s="2">
        <v>0</v>
      </c>
      <c r="G6664" t="s">
        <v>451</v>
      </c>
      <c r="H6664" t="s">
        <v>452</v>
      </c>
      <c r="I6664" t="s">
        <v>21</v>
      </c>
      <c r="J6664" t="s">
        <v>163</v>
      </c>
      <c r="K6664" s="2">
        <v>2</v>
      </c>
      <c r="L6664" t="s">
        <v>52</v>
      </c>
      <c r="M6664" t="s">
        <v>164</v>
      </c>
      <c r="N6664" t="s">
        <v>177</v>
      </c>
    </row>
    <row r="6665" spans="1:14" x14ac:dyDescent="0.25">
      <c r="A6665" s="2">
        <v>1</v>
      </c>
      <c r="B6665" s="2">
        <v>2016</v>
      </c>
      <c r="C6665" t="s">
        <v>450</v>
      </c>
      <c r="D6665" t="s">
        <v>169</v>
      </c>
      <c r="E6665" s="2">
        <v>1</v>
      </c>
      <c r="F6665" s="2">
        <v>0</v>
      </c>
      <c r="G6665" t="s">
        <v>451</v>
      </c>
      <c r="H6665" t="s">
        <v>452</v>
      </c>
      <c r="I6665" t="s">
        <v>21</v>
      </c>
      <c r="J6665" t="s">
        <v>166</v>
      </c>
      <c r="K6665" s="2">
        <v>4</v>
      </c>
      <c r="L6665" t="s">
        <v>55</v>
      </c>
      <c r="M6665" t="s">
        <v>167</v>
      </c>
      <c r="N6665" t="s">
        <v>57</v>
      </c>
    </row>
    <row r="6666" spans="1:14" x14ac:dyDescent="0.25">
      <c r="A6666" s="2">
        <v>1</v>
      </c>
      <c r="B6666" s="2">
        <v>2016</v>
      </c>
      <c r="C6666" t="s">
        <v>453</v>
      </c>
      <c r="D6666" t="s">
        <v>169</v>
      </c>
      <c r="E6666" s="2">
        <v>1</v>
      </c>
      <c r="F6666" s="2">
        <v>0</v>
      </c>
      <c r="G6666" t="s">
        <v>454</v>
      </c>
      <c r="H6666" t="s">
        <v>206</v>
      </c>
      <c r="I6666" t="s">
        <v>15</v>
      </c>
      <c r="J6666" t="s">
        <v>51</v>
      </c>
      <c r="K6666" s="3"/>
      <c r="L6666" t="s">
        <v>52</v>
      </c>
      <c r="M6666" t="s">
        <v>53</v>
      </c>
    </row>
    <row r="6667" spans="1:14" x14ac:dyDescent="0.25">
      <c r="A6667" s="2">
        <v>1</v>
      </c>
      <c r="B6667" s="2">
        <v>2016</v>
      </c>
      <c r="C6667" t="s">
        <v>453</v>
      </c>
      <c r="D6667" t="s">
        <v>169</v>
      </c>
      <c r="E6667" s="2">
        <v>1</v>
      </c>
      <c r="F6667" s="2">
        <v>0</v>
      </c>
      <c r="G6667" t="s">
        <v>454</v>
      </c>
      <c r="H6667" t="s">
        <v>206</v>
      </c>
      <c r="I6667" t="s">
        <v>15</v>
      </c>
      <c r="J6667" t="s">
        <v>54</v>
      </c>
      <c r="K6667" s="3"/>
      <c r="L6667" t="s">
        <v>55</v>
      </c>
      <c r="M6667" t="s">
        <v>56</v>
      </c>
    </row>
    <row r="6668" spans="1:14" x14ac:dyDescent="0.25">
      <c r="A6668" s="2">
        <v>1</v>
      </c>
      <c r="B6668" s="2">
        <v>2016</v>
      </c>
      <c r="C6668" t="s">
        <v>453</v>
      </c>
      <c r="D6668" t="s">
        <v>169</v>
      </c>
      <c r="E6668" s="2">
        <v>1</v>
      </c>
      <c r="F6668" s="2">
        <v>0</v>
      </c>
      <c r="G6668" t="s">
        <v>454</v>
      </c>
      <c r="H6668" t="s">
        <v>206</v>
      </c>
      <c r="I6668" t="s">
        <v>15</v>
      </c>
      <c r="J6668" t="s">
        <v>58</v>
      </c>
      <c r="K6668" s="3"/>
      <c r="L6668" t="s">
        <v>55</v>
      </c>
      <c r="M6668" t="s">
        <v>59</v>
      </c>
    </row>
    <row r="6669" spans="1:14" x14ac:dyDescent="0.25">
      <c r="A6669" s="2">
        <v>1</v>
      </c>
      <c r="B6669" s="2">
        <v>2016</v>
      </c>
      <c r="C6669" t="s">
        <v>453</v>
      </c>
      <c r="D6669" t="s">
        <v>169</v>
      </c>
      <c r="E6669" s="2">
        <v>1</v>
      </c>
      <c r="F6669" s="2">
        <v>0</v>
      </c>
      <c r="G6669" t="s">
        <v>454</v>
      </c>
      <c r="H6669" t="s">
        <v>206</v>
      </c>
      <c r="I6669" t="s">
        <v>15</v>
      </c>
      <c r="J6669" t="s">
        <v>60</v>
      </c>
      <c r="K6669" s="3"/>
      <c r="L6669" t="s">
        <v>61</v>
      </c>
      <c r="M6669" t="s">
        <v>62</v>
      </c>
    </row>
    <row r="6670" spans="1:14" x14ac:dyDescent="0.25">
      <c r="A6670" s="2">
        <v>1</v>
      </c>
      <c r="B6670" s="2">
        <v>2016</v>
      </c>
      <c r="C6670" t="s">
        <v>453</v>
      </c>
      <c r="D6670" t="s">
        <v>169</v>
      </c>
      <c r="E6670" s="2">
        <v>1</v>
      </c>
      <c r="F6670" s="2">
        <v>0</v>
      </c>
      <c r="G6670" t="s">
        <v>454</v>
      </c>
      <c r="H6670" t="s">
        <v>206</v>
      </c>
      <c r="I6670" t="s">
        <v>15</v>
      </c>
      <c r="J6670" t="s">
        <v>64</v>
      </c>
      <c r="K6670" s="3"/>
      <c r="L6670" t="s">
        <v>65</v>
      </c>
      <c r="M6670" t="s">
        <v>66</v>
      </c>
    </row>
    <row r="6671" spans="1:14" x14ac:dyDescent="0.25">
      <c r="A6671" s="2">
        <v>1</v>
      </c>
      <c r="B6671" s="2">
        <v>2016</v>
      </c>
      <c r="C6671" t="s">
        <v>453</v>
      </c>
      <c r="D6671" t="s">
        <v>169</v>
      </c>
      <c r="E6671" s="2">
        <v>1</v>
      </c>
      <c r="F6671" s="2">
        <v>0</v>
      </c>
      <c r="G6671" t="s">
        <v>454</v>
      </c>
      <c r="H6671" t="s">
        <v>206</v>
      </c>
      <c r="I6671" t="s">
        <v>15</v>
      </c>
      <c r="J6671" t="s">
        <v>68</v>
      </c>
      <c r="K6671" s="3"/>
      <c r="L6671" t="s">
        <v>65</v>
      </c>
      <c r="M6671" t="s">
        <v>69</v>
      </c>
    </row>
    <row r="6672" spans="1:14" x14ac:dyDescent="0.25">
      <c r="A6672" s="2">
        <v>1</v>
      </c>
      <c r="B6672" s="2">
        <v>2016</v>
      </c>
      <c r="C6672" t="s">
        <v>453</v>
      </c>
      <c r="D6672" t="s">
        <v>169</v>
      </c>
      <c r="E6672" s="2">
        <v>1</v>
      </c>
      <c r="F6672" s="2">
        <v>0</v>
      </c>
      <c r="G6672" t="s">
        <v>454</v>
      </c>
      <c r="H6672" t="s">
        <v>206</v>
      </c>
      <c r="I6672" t="s">
        <v>15</v>
      </c>
      <c r="J6672" t="s">
        <v>70</v>
      </c>
      <c r="K6672" s="3"/>
      <c r="L6672" t="s">
        <v>65</v>
      </c>
      <c r="M6672" t="s">
        <v>71</v>
      </c>
    </row>
    <row r="6673" spans="1:14" x14ac:dyDescent="0.25">
      <c r="A6673" s="2">
        <v>1</v>
      </c>
      <c r="B6673" s="2">
        <v>2016</v>
      </c>
      <c r="C6673" t="s">
        <v>453</v>
      </c>
      <c r="D6673" t="s">
        <v>169</v>
      </c>
      <c r="E6673" s="2">
        <v>1</v>
      </c>
      <c r="F6673" s="2">
        <v>0</v>
      </c>
      <c r="G6673" t="s">
        <v>454</v>
      </c>
      <c r="H6673" t="s">
        <v>206</v>
      </c>
      <c r="I6673" t="s">
        <v>15</v>
      </c>
      <c r="J6673" t="s">
        <v>72</v>
      </c>
      <c r="K6673" s="3"/>
      <c r="L6673" t="s">
        <v>52</v>
      </c>
      <c r="M6673" t="s">
        <v>73</v>
      </c>
    </row>
    <row r="6674" spans="1:14" x14ac:dyDescent="0.25">
      <c r="A6674" s="2">
        <v>1</v>
      </c>
      <c r="B6674" s="2">
        <v>2016</v>
      </c>
      <c r="C6674" t="s">
        <v>453</v>
      </c>
      <c r="D6674" t="s">
        <v>169</v>
      </c>
      <c r="E6674" s="2">
        <v>1</v>
      </c>
      <c r="F6674" s="2">
        <v>0</v>
      </c>
      <c r="G6674" t="s">
        <v>454</v>
      </c>
      <c r="H6674" t="s">
        <v>206</v>
      </c>
      <c r="I6674" t="s">
        <v>15</v>
      </c>
      <c r="J6674" t="s">
        <v>74</v>
      </c>
      <c r="K6674" s="3"/>
      <c r="L6674" t="s">
        <v>75</v>
      </c>
      <c r="M6674" t="s">
        <v>76</v>
      </c>
    </row>
    <row r="6675" spans="1:14" x14ac:dyDescent="0.25">
      <c r="A6675" s="2">
        <v>1</v>
      </c>
      <c r="B6675" s="2">
        <v>2016</v>
      </c>
      <c r="C6675" t="s">
        <v>453</v>
      </c>
      <c r="D6675" t="s">
        <v>169</v>
      </c>
      <c r="E6675" s="2">
        <v>1</v>
      </c>
      <c r="F6675" s="2">
        <v>0</v>
      </c>
      <c r="G6675" t="s">
        <v>454</v>
      </c>
      <c r="H6675" t="s">
        <v>206</v>
      </c>
      <c r="I6675" t="s">
        <v>15</v>
      </c>
      <c r="J6675" t="s">
        <v>78</v>
      </c>
      <c r="K6675" s="3"/>
      <c r="L6675" t="s">
        <v>75</v>
      </c>
      <c r="M6675" t="s">
        <v>79</v>
      </c>
    </row>
    <row r="6676" spans="1:14" x14ac:dyDescent="0.25">
      <c r="A6676" s="2">
        <v>1</v>
      </c>
      <c r="B6676" s="2">
        <v>2016</v>
      </c>
      <c r="C6676" t="s">
        <v>453</v>
      </c>
      <c r="D6676" t="s">
        <v>169</v>
      </c>
      <c r="E6676" s="2">
        <v>1</v>
      </c>
      <c r="F6676" s="2">
        <v>0</v>
      </c>
      <c r="G6676" t="s">
        <v>454</v>
      </c>
      <c r="H6676" t="s">
        <v>206</v>
      </c>
      <c r="I6676" t="s">
        <v>15</v>
      </c>
      <c r="J6676" t="s">
        <v>81</v>
      </c>
      <c r="K6676" s="3"/>
      <c r="L6676" t="s">
        <v>75</v>
      </c>
      <c r="M6676" t="s">
        <v>82</v>
      </c>
    </row>
    <row r="6677" spans="1:14" x14ac:dyDescent="0.25">
      <c r="A6677" s="2">
        <v>1</v>
      </c>
      <c r="B6677" s="2">
        <v>2016</v>
      </c>
      <c r="C6677" t="s">
        <v>453</v>
      </c>
      <c r="D6677" t="s">
        <v>169</v>
      </c>
      <c r="E6677" s="2">
        <v>1</v>
      </c>
      <c r="F6677" s="2">
        <v>0</v>
      </c>
      <c r="G6677" t="s">
        <v>454</v>
      </c>
      <c r="H6677" t="s">
        <v>206</v>
      </c>
      <c r="I6677" t="s">
        <v>15</v>
      </c>
      <c r="J6677" t="s">
        <v>84</v>
      </c>
      <c r="K6677" s="2">
        <v>4</v>
      </c>
      <c r="L6677" t="s">
        <v>85</v>
      </c>
      <c r="M6677" t="s">
        <v>86</v>
      </c>
      <c r="N6677" t="s">
        <v>87</v>
      </c>
    </row>
    <row r="6678" spans="1:14" x14ac:dyDescent="0.25">
      <c r="A6678" s="2">
        <v>1</v>
      </c>
      <c r="B6678" s="2">
        <v>2016</v>
      </c>
      <c r="C6678" t="s">
        <v>453</v>
      </c>
      <c r="D6678" t="s">
        <v>169</v>
      </c>
      <c r="E6678" s="2">
        <v>1</v>
      </c>
      <c r="F6678" s="2">
        <v>0</v>
      </c>
      <c r="G6678" t="s">
        <v>454</v>
      </c>
      <c r="H6678" t="s">
        <v>206</v>
      </c>
      <c r="I6678" t="s">
        <v>15</v>
      </c>
      <c r="J6678" t="s">
        <v>88</v>
      </c>
      <c r="K6678" s="2">
        <v>3</v>
      </c>
      <c r="L6678" t="s">
        <v>85</v>
      </c>
      <c r="M6678" t="s">
        <v>89</v>
      </c>
      <c r="N6678" t="s">
        <v>126</v>
      </c>
    </row>
    <row r="6679" spans="1:14" x14ac:dyDescent="0.25">
      <c r="A6679" s="2">
        <v>1</v>
      </c>
      <c r="B6679" s="2">
        <v>2016</v>
      </c>
      <c r="C6679" t="s">
        <v>453</v>
      </c>
      <c r="D6679" t="s">
        <v>169</v>
      </c>
      <c r="E6679" s="2">
        <v>1</v>
      </c>
      <c r="F6679" s="2">
        <v>0</v>
      </c>
      <c r="G6679" t="s">
        <v>454</v>
      </c>
      <c r="H6679" t="s">
        <v>206</v>
      </c>
      <c r="I6679" t="s">
        <v>15</v>
      </c>
      <c r="J6679" t="s">
        <v>90</v>
      </c>
      <c r="K6679" s="3"/>
      <c r="L6679" t="s">
        <v>75</v>
      </c>
      <c r="M6679" t="s">
        <v>91</v>
      </c>
    </row>
    <row r="6680" spans="1:14" x14ac:dyDescent="0.25">
      <c r="A6680" s="2">
        <v>1</v>
      </c>
      <c r="B6680" s="2">
        <v>2016</v>
      </c>
      <c r="C6680" t="s">
        <v>453</v>
      </c>
      <c r="D6680" t="s">
        <v>169</v>
      </c>
      <c r="E6680" s="2">
        <v>1</v>
      </c>
      <c r="F6680" s="2">
        <v>0</v>
      </c>
      <c r="G6680" t="s">
        <v>454</v>
      </c>
      <c r="H6680" t="s">
        <v>206</v>
      </c>
      <c r="I6680" t="s">
        <v>15</v>
      </c>
      <c r="J6680" t="s">
        <v>93</v>
      </c>
      <c r="K6680" s="3"/>
      <c r="L6680" t="s">
        <v>75</v>
      </c>
      <c r="M6680" t="s">
        <v>94</v>
      </c>
    </row>
    <row r="6681" spans="1:14" x14ac:dyDescent="0.25">
      <c r="A6681" s="2">
        <v>1</v>
      </c>
      <c r="B6681" s="2">
        <v>2016</v>
      </c>
      <c r="C6681" t="s">
        <v>453</v>
      </c>
      <c r="D6681" t="s">
        <v>169</v>
      </c>
      <c r="E6681" s="2">
        <v>1</v>
      </c>
      <c r="F6681" s="2">
        <v>0</v>
      </c>
      <c r="G6681" t="s">
        <v>454</v>
      </c>
      <c r="H6681" t="s">
        <v>206</v>
      </c>
      <c r="I6681" t="s">
        <v>15</v>
      </c>
      <c r="J6681" t="s">
        <v>96</v>
      </c>
      <c r="K6681" s="3"/>
      <c r="L6681" t="s">
        <v>75</v>
      </c>
      <c r="M6681" t="s">
        <v>97</v>
      </c>
    </row>
    <row r="6682" spans="1:14" x14ac:dyDescent="0.25">
      <c r="A6682" s="2">
        <v>1</v>
      </c>
      <c r="B6682" s="2">
        <v>2016</v>
      </c>
      <c r="C6682" t="s">
        <v>453</v>
      </c>
      <c r="D6682" t="s">
        <v>169</v>
      </c>
      <c r="E6682" s="2">
        <v>1</v>
      </c>
      <c r="F6682" s="2">
        <v>0</v>
      </c>
      <c r="G6682" t="s">
        <v>454</v>
      </c>
      <c r="H6682" t="s">
        <v>206</v>
      </c>
      <c r="I6682" t="s">
        <v>15</v>
      </c>
      <c r="J6682" t="s">
        <v>98</v>
      </c>
      <c r="K6682" s="2">
        <v>5</v>
      </c>
      <c r="L6682" t="s">
        <v>85</v>
      </c>
      <c r="M6682" t="s">
        <v>99</v>
      </c>
      <c r="N6682" t="s">
        <v>185</v>
      </c>
    </row>
    <row r="6683" spans="1:14" x14ac:dyDescent="0.25">
      <c r="A6683" s="2">
        <v>1</v>
      </c>
      <c r="B6683" s="2">
        <v>2016</v>
      </c>
      <c r="C6683" t="s">
        <v>453</v>
      </c>
      <c r="D6683" t="s">
        <v>169</v>
      </c>
      <c r="E6683" s="2">
        <v>1</v>
      </c>
      <c r="F6683" s="2">
        <v>0</v>
      </c>
      <c r="G6683" t="s">
        <v>454</v>
      </c>
      <c r="H6683" t="s">
        <v>206</v>
      </c>
      <c r="I6683" t="s">
        <v>15</v>
      </c>
      <c r="J6683" t="s">
        <v>100</v>
      </c>
      <c r="K6683" s="3"/>
      <c r="L6683" t="s">
        <v>61</v>
      </c>
      <c r="M6683" t="s">
        <v>101</v>
      </c>
    </row>
    <row r="6684" spans="1:14" x14ac:dyDescent="0.25">
      <c r="A6684" s="2">
        <v>1</v>
      </c>
      <c r="B6684" s="2">
        <v>2016</v>
      </c>
      <c r="C6684" t="s">
        <v>453</v>
      </c>
      <c r="D6684" t="s">
        <v>169</v>
      </c>
      <c r="E6684" s="2">
        <v>1</v>
      </c>
      <c r="F6684" s="2">
        <v>0</v>
      </c>
      <c r="G6684" t="s">
        <v>454</v>
      </c>
      <c r="H6684" t="s">
        <v>206</v>
      </c>
      <c r="I6684" t="s">
        <v>15</v>
      </c>
      <c r="J6684" t="s">
        <v>102</v>
      </c>
      <c r="K6684" s="3"/>
      <c r="L6684" t="s">
        <v>61</v>
      </c>
      <c r="M6684" t="s">
        <v>103</v>
      </c>
    </row>
    <row r="6685" spans="1:14" x14ac:dyDescent="0.25">
      <c r="A6685" s="2">
        <v>1</v>
      </c>
      <c r="B6685" s="2">
        <v>2016</v>
      </c>
      <c r="C6685" t="s">
        <v>453</v>
      </c>
      <c r="D6685" t="s">
        <v>169</v>
      </c>
      <c r="E6685" s="2">
        <v>1</v>
      </c>
      <c r="F6685" s="2">
        <v>0</v>
      </c>
      <c r="G6685" t="s">
        <v>454</v>
      </c>
      <c r="H6685" t="s">
        <v>206</v>
      </c>
      <c r="I6685" t="s">
        <v>15</v>
      </c>
      <c r="J6685" t="s">
        <v>104</v>
      </c>
      <c r="K6685" s="3"/>
      <c r="L6685" t="s">
        <v>61</v>
      </c>
      <c r="M6685" t="s">
        <v>105</v>
      </c>
    </row>
    <row r="6686" spans="1:14" x14ac:dyDescent="0.25">
      <c r="A6686" s="2">
        <v>1</v>
      </c>
      <c r="B6686" s="2">
        <v>2016</v>
      </c>
      <c r="C6686" t="s">
        <v>453</v>
      </c>
      <c r="D6686" t="s">
        <v>169</v>
      </c>
      <c r="E6686" s="2">
        <v>1</v>
      </c>
      <c r="F6686" s="2">
        <v>0</v>
      </c>
      <c r="G6686" t="s">
        <v>454</v>
      </c>
      <c r="H6686" t="s">
        <v>206</v>
      </c>
      <c r="I6686" t="s">
        <v>15</v>
      </c>
      <c r="J6686" t="s">
        <v>106</v>
      </c>
      <c r="K6686" s="3"/>
      <c r="L6686" t="s">
        <v>61</v>
      </c>
      <c r="M6686" t="s">
        <v>107</v>
      </c>
    </row>
    <row r="6687" spans="1:14" x14ac:dyDescent="0.25">
      <c r="A6687" s="2">
        <v>1</v>
      </c>
      <c r="B6687" s="2">
        <v>2016</v>
      </c>
      <c r="C6687" t="s">
        <v>453</v>
      </c>
      <c r="D6687" t="s">
        <v>169</v>
      </c>
      <c r="E6687" s="2">
        <v>1</v>
      </c>
      <c r="F6687" s="2">
        <v>0</v>
      </c>
      <c r="G6687" t="s">
        <v>454</v>
      </c>
      <c r="H6687" t="s">
        <v>206</v>
      </c>
      <c r="I6687" t="s">
        <v>15</v>
      </c>
      <c r="J6687" t="s">
        <v>108</v>
      </c>
      <c r="K6687" s="3"/>
      <c r="L6687" t="s">
        <v>61</v>
      </c>
      <c r="M6687" t="s">
        <v>109</v>
      </c>
    </row>
    <row r="6688" spans="1:14" x14ac:dyDescent="0.25">
      <c r="A6688" s="2">
        <v>1</v>
      </c>
      <c r="B6688" s="2">
        <v>2016</v>
      </c>
      <c r="C6688" t="s">
        <v>453</v>
      </c>
      <c r="D6688" t="s">
        <v>169</v>
      </c>
      <c r="E6688" s="2">
        <v>1</v>
      </c>
      <c r="F6688" s="2">
        <v>0</v>
      </c>
      <c r="G6688" t="s">
        <v>454</v>
      </c>
      <c r="H6688" t="s">
        <v>206</v>
      </c>
      <c r="I6688" t="s">
        <v>15</v>
      </c>
      <c r="J6688" t="s">
        <v>110</v>
      </c>
      <c r="K6688" s="3"/>
      <c r="L6688" t="s">
        <v>61</v>
      </c>
      <c r="M6688" t="s">
        <v>111</v>
      </c>
    </row>
    <row r="6689" spans="1:14" x14ac:dyDescent="0.25">
      <c r="A6689" s="2">
        <v>1</v>
      </c>
      <c r="B6689" s="2">
        <v>2016</v>
      </c>
      <c r="C6689" t="s">
        <v>453</v>
      </c>
      <c r="D6689" t="s">
        <v>169</v>
      </c>
      <c r="E6689" s="2">
        <v>1</v>
      </c>
      <c r="F6689" s="2">
        <v>0</v>
      </c>
      <c r="G6689" t="s">
        <v>454</v>
      </c>
      <c r="H6689" t="s">
        <v>206</v>
      </c>
      <c r="I6689" t="s">
        <v>15</v>
      </c>
      <c r="J6689" t="s">
        <v>112</v>
      </c>
      <c r="K6689" s="3"/>
      <c r="L6689" t="s">
        <v>61</v>
      </c>
      <c r="M6689" t="s">
        <v>113</v>
      </c>
    </row>
    <row r="6690" spans="1:14" x14ac:dyDescent="0.25">
      <c r="A6690" s="2">
        <v>1</v>
      </c>
      <c r="B6690" s="2">
        <v>2016</v>
      </c>
      <c r="C6690" t="s">
        <v>453</v>
      </c>
      <c r="D6690" t="s">
        <v>169</v>
      </c>
      <c r="E6690" s="2">
        <v>1</v>
      </c>
      <c r="F6690" s="2">
        <v>0</v>
      </c>
      <c r="G6690" t="s">
        <v>454</v>
      </c>
      <c r="H6690" t="s">
        <v>206</v>
      </c>
      <c r="I6690" t="s">
        <v>15</v>
      </c>
      <c r="J6690" t="s">
        <v>114</v>
      </c>
      <c r="K6690" s="3"/>
      <c r="L6690" t="s">
        <v>61</v>
      </c>
      <c r="M6690" t="s">
        <v>115</v>
      </c>
    </row>
    <row r="6691" spans="1:14" x14ac:dyDescent="0.25">
      <c r="A6691" s="2">
        <v>1</v>
      </c>
      <c r="B6691" s="2">
        <v>2016</v>
      </c>
      <c r="C6691" t="s">
        <v>453</v>
      </c>
      <c r="D6691" t="s">
        <v>169</v>
      </c>
      <c r="E6691" s="2">
        <v>1</v>
      </c>
      <c r="F6691" s="2">
        <v>0</v>
      </c>
      <c r="G6691" t="s">
        <v>454</v>
      </c>
      <c r="H6691" t="s">
        <v>206</v>
      </c>
      <c r="I6691" t="s">
        <v>15</v>
      </c>
      <c r="J6691" t="s">
        <v>116</v>
      </c>
      <c r="K6691" s="3"/>
      <c r="L6691" t="s">
        <v>65</v>
      </c>
      <c r="M6691" t="s">
        <v>117</v>
      </c>
    </row>
    <row r="6692" spans="1:14" x14ac:dyDescent="0.25">
      <c r="A6692" s="2">
        <v>1</v>
      </c>
      <c r="B6692" s="2">
        <v>2016</v>
      </c>
      <c r="C6692" t="s">
        <v>453</v>
      </c>
      <c r="D6692" t="s">
        <v>169</v>
      </c>
      <c r="E6692" s="2">
        <v>1</v>
      </c>
      <c r="F6692" s="2">
        <v>0</v>
      </c>
      <c r="G6692" t="s">
        <v>454</v>
      </c>
      <c r="H6692" t="s">
        <v>206</v>
      </c>
      <c r="I6692" t="s">
        <v>15</v>
      </c>
      <c r="J6692" t="s">
        <v>118</v>
      </c>
      <c r="K6692" s="3"/>
      <c r="L6692" t="s">
        <v>55</v>
      </c>
      <c r="M6692" t="s">
        <v>119</v>
      </c>
    </row>
    <row r="6693" spans="1:14" x14ac:dyDescent="0.25">
      <c r="A6693" s="2">
        <v>1</v>
      </c>
      <c r="B6693" s="2">
        <v>2016</v>
      </c>
      <c r="C6693" t="s">
        <v>453</v>
      </c>
      <c r="D6693" t="s">
        <v>169</v>
      </c>
      <c r="E6693" s="2">
        <v>1</v>
      </c>
      <c r="F6693" s="2">
        <v>0</v>
      </c>
      <c r="G6693" t="s">
        <v>454</v>
      </c>
      <c r="H6693" t="s">
        <v>206</v>
      </c>
      <c r="I6693" t="s">
        <v>15</v>
      </c>
      <c r="J6693" t="s">
        <v>120</v>
      </c>
      <c r="K6693" s="3"/>
      <c r="L6693" t="s">
        <v>65</v>
      </c>
      <c r="M6693" t="s">
        <v>121</v>
      </c>
    </row>
    <row r="6694" spans="1:14" x14ac:dyDescent="0.25">
      <c r="A6694" s="2">
        <v>1</v>
      </c>
      <c r="B6694" s="2">
        <v>2016</v>
      </c>
      <c r="C6694" t="s">
        <v>453</v>
      </c>
      <c r="D6694" t="s">
        <v>169</v>
      </c>
      <c r="E6694" s="2">
        <v>1</v>
      </c>
      <c r="F6694" s="2">
        <v>0</v>
      </c>
      <c r="G6694" t="s">
        <v>454</v>
      </c>
      <c r="H6694" t="s">
        <v>206</v>
      </c>
      <c r="I6694" t="s">
        <v>15</v>
      </c>
      <c r="J6694" t="s">
        <v>122</v>
      </c>
      <c r="K6694" s="2">
        <v>3</v>
      </c>
      <c r="L6694" t="s">
        <v>85</v>
      </c>
      <c r="M6694" t="s">
        <v>123</v>
      </c>
      <c r="N6694" t="s">
        <v>126</v>
      </c>
    </row>
    <row r="6695" spans="1:14" x14ac:dyDescent="0.25">
      <c r="A6695" s="2">
        <v>1</v>
      </c>
      <c r="B6695" s="2">
        <v>2016</v>
      </c>
      <c r="C6695" t="s">
        <v>453</v>
      </c>
      <c r="D6695" t="s">
        <v>169</v>
      </c>
      <c r="E6695" s="2">
        <v>1</v>
      </c>
      <c r="F6695" s="2">
        <v>0</v>
      </c>
      <c r="G6695" t="s">
        <v>454</v>
      </c>
      <c r="H6695" t="s">
        <v>206</v>
      </c>
      <c r="I6695" t="s">
        <v>15</v>
      </c>
      <c r="J6695" t="s">
        <v>124</v>
      </c>
      <c r="K6695" s="2">
        <v>1</v>
      </c>
      <c r="L6695" t="s">
        <v>85</v>
      </c>
      <c r="M6695" t="s">
        <v>125</v>
      </c>
      <c r="N6695" t="s">
        <v>200</v>
      </c>
    </row>
    <row r="6696" spans="1:14" x14ac:dyDescent="0.25">
      <c r="A6696" s="2">
        <v>1</v>
      </c>
      <c r="B6696" s="2">
        <v>2016</v>
      </c>
      <c r="C6696" t="s">
        <v>453</v>
      </c>
      <c r="D6696" t="s">
        <v>169</v>
      </c>
      <c r="E6696" s="2">
        <v>1</v>
      </c>
      <c r="F6696" s="2">
        <v>0</v>
      </c>
      <c r="G6696" t="s">
        <v>454</v>
      </c>
      <c r="H6696" t="s">
        <v>206</v>
      </c>
      <c r="I6696" t="s">
        <v>15</v>
      </c>
      <c r="J6696" t="s">
        <v>127</v>
      </c>
      <c r="K6696" s="2">
        <v>4</v>
      </c>
      <c r="L6696" t="s">
        <v>85</v>
      </c>
      <c r="M6696" t="s">
        <v>128</v>
      </c>
      <c r="N6696" t="s">
        <v>87</v>
      </c>
    </row>
    <row r="6697" spans="1:14" x14ac:dyDescent="0.25">
      <c r="A6697" s="2">
        <v>1</v>
      </c>
      <c r="B6697" s="2">
        <v>2016</v>
      </c>
      <c r="C6697" t="s">
        <v>453</v>
      </c>
      <c r="D6697" t="s">
        <v>169</v>
      </c>
      <c r="E6697" s="2">
        <v>1</v>
      </c>
      <c r="F6697" s="2">
        <v>0</v>
      </c>
      <c r="G6697" t="s">
        <v>454</v>
      </c>
      <c r="H6697" t="s">
        <v>206</v>
      </c>
      <c r="I6697" t="s">
        <v>15</v>
      </c>
      <c r="J6697" t="s">
        <v>129</v>
      </c>
      <c r="K6697" s="2">
        <v>3</v>
      </c>
      <c r="L6697" t="s">
        <v>85</v>
      </c>
      <c r="M6697" t="s">
        <v>130</v>
      </c>
      <c r="N6697" t="s">
        <v>126</v>
      </c>
    </row>
    <row r="6698" spans="1:14" x14ac:dyDescent="0.25">
      <c r="A6698" s="2">
        <v>1</v>
      </c>
      <c r="B6698" s="2">
        <v>2016</v>
      </c>
      <c r="C6698" t="s">
        <v>453</v>
      </c>
      <c r="D6698" t="s">
        <v>169</v>
      </c>
      <c r="E6698" s="2">
        <v>1</v>
      </c>
      <c r="F6698" s="2">
        <v>0</v>
      </c>
      <c r="G6698" t="s">
        <v>454</v>
      </c>
      <c r="H6698" t="s">
        <v>206</v>
      </c>
      <c r="I6698" t="s">
        <v>15</v>
      </c>
      <c r="J6698" t="s">
        <v>131</v>
      </c>
      <c r="K6698" s="2">
        <v>4</v>
      </c>
      <c r="L6698" t="s">
        <v>85</v>
      </c>
      <c r="M6698" t="s">
        <v>132</v>
      </c>
      <c r="N6698" t="s">
        <v>87</v>
      </c>
    </row>
    <row r="6699" spans="1:14" x14ac:dyDescent="0.25">
      <c r="A6699" s="2">
        <v>1</v>
      </c>
      <c r="B6699" s="2">
        <v>2016</v>
      </c>
      <c r="C6699" t="s">
        <v>453</v>
      </c>
      <c r="D6699" t="s">
        <v>169</v>
      </c>
      <c r="E6699" s="2">
        <v>1</v>
      </c>
      <c r="F6699" s="2">
        <v>0</v>
      </c>
      <c r="G6699" t="s">
        <v>454</v>
      </c>
      <c r="H6699" t="s">
        <v>206</v>
      </c>
      <c r="I6699" t="s">
        <v>15</v>
      </c>
      <c r="J6699" t="s">
        <v>133</v>
      </c>
      <c r="K6699" s="3"/>
      <c r="L6699" t="s">
        <v>52</v>
      </c>
      <c r="M6699" t="s">
        <v>134</v>
      </c>
    </row>
    <row r="6700" spans="1:14" x14ac:dyDescent="0.25">
      <c r="A6700" s="2">
        <v>1</v>
      </c>
      <c r="B6700" s="2">
        <v>2016</v>
      </c>
      <c r="C6700" t="s">
        <v>453</v>
      </c>
      <c r="D6700" t="s">
        <v>169</v>
      </c>
      <c r="E6700" s="2">
        <v>1</v>
      </c>
      <c r="F6700" s="2">
        <v>0</v>
      </c>
      <c r="G6700" t="s">
        <v>454</v>
      </c>
      <c r="H6700" t="s">
        <v>206</v>
      </c>
      <c r="I6700" t="s">
        <v>15</v>
      </c>
      <c r="J6700" t="s">
        <v>135</v>
      </c>
      <c r="K6700" s="3"/>
      <c r="L6700" t="s">
        <v>55</v>
      </c>
      <c r="M6700" t="s">
        <v>136</v>
      </c>
    </row>
    <row r="6701" spans="1:14" x14ac:dyDescent="0.25">
      <c r="A6701" s="2">
        <v>1</v>
      </c>
      <c r="B6701" s="2">
        <v>2016</v>
      </c>
      <c r="C6701" t="s">
        <v>453</v>
      </c>
      <c r="D6701" t="s">
        <v>169</v>
      </c>
      <c r="E6701" s="2">
        <v>1</v>
      </c>
      <c r="F6701" s="2">
        <v>0</v>
      </c>
      <c r="G6701" t="s">
        <v>454</v>
      </c>
      <c r="H6701" t="s">
        <v>206</v>
      </c>
      <c r="I6701" t="s">
        <v>15</v>
      </c>
      <c r="J6701" t="s">
        <v>137</v>
      </c>
      <c r="K6701" s="3"/>
      <c r="L6701" t="s">
        <v>55</v>
      </c>
      <c r="M6701" t="s">
        <v>138</v>
      </c>
    </row>
    <row r="6702" spans="1:14" x14ac:dyDescent="0.25">
      <c r="A6702" s="2">
        <v>1</v>
      </c>
      <c r="B6702" s="2">
        <v>2016</v>
      </c>
      <c r="C6702" t="s">
        <v>453</v>
      </c>
      <c r="D6702" t="s">
        <v>169</v>
      </c>
      <c r="E6702" s="2">
        <v>1</v>
      </c>
      <c r="F6702" s="2">
        <v>0</v>
      </c>
      <c r="G6702" t="s">
        <v>454</v>
      </c>
      <c r="H6702" t="s">
        <v>206</v>
      </c>
      <c r="I6702" t="s">
        <v>15</v>
      </c>
      <c r="J6702" t="s">
        <v>139</v>
      </c>
      <c r="K6702" s="2">
        <v>4</v>
      </c>
      <c r="L6702" t="s">
        <v>85</v>
      </c>
      <c r="M6702" t="s">
        <v>140</v>
      </c>
      <c r="N6702" t="s">
        <v>87</v>
      </c>
    </row>
    <row r="6703" spans="1:14" x14ac:dyDescent="0.25">
      <c r="A6703" s="2">
        <v>1</v>
      </c>
      <c r="B6703" s="2">
        <v>2016</v>
      </c>
      <c r="C6703" t="s">
        <v>453</v>
      </c>
      <c r="D6703" t="s">
        <v>169</v>
      </c>
      <c r="E6703" s="2">
        <v>1</v>
      </c>
      <c r="F6703" s="2">
        <v>0</v>
      </c>
      <c r="G6703" t="s">
        <v>454</v>
      </c>
      <c r="H6703" t="s">
        <v>206</v>
      </c>
      <c r="I6703" t="s">
        <v>15</v>
      </c>
      <c r="J6703" t="s">
        <v>141</v>
      </c>
      <c r="K6703" s="2">
        <v>5</v>
      </c>
      <c r="L6703" t="s">
        <v>85</v>
      </c>
      <c r="M6703" t="s">
        <v>142</v>
      </c>
      <c r="N6703" t="s">
        <v>185</v>
      </c>
    </row>
    <row r="6704" spans="1:14" x14ac:dyDescent="0.25">
      <c r="A6704" s="2">
        <v>1</v>
      </c>
      <c r="B6704" s="2">
        <v>2016</v>
      </c>
      <c r="C6704" t="s">
        <v>453</v>
      </c>
      <c r="D6704" t="s">
        <v>169</v>
      </c>
      <c r="E6704" s="2">
        <v>1</v>
      </c>
      <c r="F6704" s="2">
        <v>0</v>
      </c>
      <c r="G6704" t="s">
        <v>454</v>
      </c>
      <c r="H6704" t="s">
        <v>206</v>
      </c>
      <c r="I6704" t="s">
        <v>15</v>
      </c>
      <c r="J6704" t="s">
        <v>143</v>
      </c>
      <c r="K6704" s="2">
        <v>3</v>
      </c>
      <c r="L6704" t="s">
        <v>85</v>
      </c>
      <c r="M6704" t="s">
        <v>144</v>
      </c>
      <c r="N6704" t="s">
        <v>126</v>
      </c>
    </row>
    <row r="6705" spans="1:14" x14ac:dyDescent="0.25">
      <c r="A6705" s="2">
        <v>1</v>
      </c>
      <c r="B6705" s="2">
        <v>2016</v>
      </c>
      <c r="C6705" t="s">
        <v>453</v>
      </c>
      <c r="D6705" t="s">
        <v>169</v>
      </c>
      <c r="E6705" s="2">
        <v>1</v>
      </c>
      <c r="F6705" s="2">
        <v>0</v>
      </c>
      <c r="G6705" t="s">
        <v>454</v>
      </c>
      <c r="H6705" t="s">
        <v>206</v>
      </c>
      <c r="I6705" t="s">
        <v>15</v>
      </c>
      <c r="J6705" t="s">
        <v>145</v>
      </c>
      <c r="K6705" s="3"/>
      <c r="L6705" t="s">
        <v>55</v>
      </c>
      <c r="M6705" t="s">
        <v>146</v>
      </c>
    </row>
    <row r="6706" spans="1:14" x14ac:dyDescent="0.25">
      <c r="A6706" s="2">
        <v>1</v>
      </c>
      <c r="B6706" s="2">
        <v>2016</v>
      </c>
      <c r="C6706" t="s">
        <v>453</v>
      </c>
      <c r="D6706" t="s">
        <v>169</v>
      </c>
      <c r="E6706" s="2">
        <v>1</v>
      </c>
      <c r="F6706" s="2">
        <v>0</v>
      </c>
      <c r="G6706" t="s">
        <v>454</v>
      </c>
      <c r="H6706" t="s">
        <v>206</v>
      </c>
      <c r="I6706" t="s">
        <v>15</v>
      </c>
      <c r="J6706" t="s">
        <v>147</v>
      </c>
      <c r="K6706" s="3"/>
      <c r="L6706" t="s">
        <v>55</v>
      </c>
      <c r="M6706" t="s">
        <v>148</v>
      </c>
    </row>
    <row r="6707" spans="1:14" x14ac:dyDescent="0.25">
      <c r="A6707" s="2">
        <v>1</v>
      </c>
      <c r="B6707" s="2">
        <v>2016</v>
      </c>
      <c r="C6707" t="s">
        <v>453</v>
      </c>
      <c r="D6707" t="s">
        <v>169</v>
      </c>
      <c r="E6707" s="2">
        <v>1</v>
      </c>
      <c r="F6707" s="2">
        <v>0</v>
      </c>
      <c r="G6707" t="s">
        <v>454</v>
      </c>
      <c r="H6707" t="s">
        <v>206</v>
      </c>
      <c r="I6707" t="s">
        <v>15</v>
      </c>
      <c r="J6707" t="s">
        <v>149</v>
      </c>
      <c r="K6707" s="3"/>
      <c r="L6707" t="s">
        <v>55</v>
      </c>
      <c r="M6707" t="s">
        <v>150</v>
      </c>
    </row>
    <row r="6708" spans="1:14" x14ac:dyDescent="0.25">
      <c r="A6708" s="2">
        <v>1</v>
      </c>
      <c r="B6708" s="2">
        <v>2016</v>
      </c>
      <c r="C6708" t="s">
        <v>453</v>
      </c>
      <c r="D6708" t="s">
        <v>169</v>
      </c>
      <c r="E6708" s="2">
        <v>1</v>
      </c>
      <c r="F6708" s="2">
        <v>0</v>
      </c>
      <c r="G6708" t="s">
        <v>454</v>
      </c>
      <c r="H6708" t="s">
        <v>206</v>
      </c>
      <c r="I6708" t="s">
        <v>15</v>
      </c>
      <c r="J6708" t="s">
        <v>151</v>
      </c>
      <c r="K6708" s="3"/>
      <c r="L6708" t="s">
        <v>52</v>
      </c>
      <c r="M6708" t="s">
        <v>152</v>
      </c>
    </row>
    <row r="6709" spans="1:14" x14ac:dyDescent="0.25">
      <c r="A6709" s="2">
        <v>1</v>
      </c>
      <c r="B6709" s="2">
        <v>2016</v>
      </c>
      <c r="C6709" t="s">
        <v>453</v>
      </c>
      <c r="D6709" t="s">
        <v>169</v>
      </c>
      <c r="E6709" s="2">
        <v>1</v>
      </c>
      <c r="F6709" s="2">
        <v>0</v>
      </c>
      <c r="G6709" t="s">
        <v>454</v>
      </c>
      <c r="H6709" t="s">
        <v>206</v>
      </c>
      <c r="I6709" t="s">
        <v>15</v>
      </c>
      <c r="J6709" t="s">
        <v>153</v>
      </c>
      <c r="K6709" s="3"/>
      <c r="L6709" t="s">
        <v>75</v>
      </c>
      <c r="M6709" t="s">
        <v>154</v>
      </c>
    </row>
    <row r="6710" spans="1:14" x14ac:dyDescent="0.25">
      <c r="A6710" s="2">
        <v>1</v>
      </c>
      <c r="B6710" s="2">
        <v>2016</v>
      </c>
      <c r="C6710" t="s">
        <v>453</v>
      </c>
      <c r="D6710" t="s">
        <v>169</v>
      </c>
      <c r="E6710" s="2">
        <v>1</v>
      </c>
      <c r="F6710" s="2">
        <v>0</v>
      </c>
      <c r="G6710" t="s">
        <v>454</v>
      </c>
      <c r="H6710" t="s">
        <v>206</v>
      </c>
      <c r="I6710" t="s">
        <v>15</v>
      </c>
      <c r="J6710" t="s">
        <v>156</v>
      </c>
      <c r="K6710" s="3"/>
      <c r="L6710" t="s">
        <v>75</v>
      </c>
      <c r="M6710" t="s">
        <v>157</v>
      </c>
    </row>
    <row r="6711" spans="1:14" x14ac:dyDescent="0.25">
      <c r="A6711" s="2">
        <v>1</v>
      </c>
      <c r="B6711" s="2">
        <v>2016</v>
      </c>
      <c r="C6711" t="s">
        <v>453</v>
      </c>
      <c r="D6711" t="s">
        <v>169</v>
      </c>
      <c r="E6711" s="2">
        <v>1</v>
      </c>
      <c r="F6711" s="2">
        <v>0</v>
      </c>
      <c r="G6711" t="s">
        <v>454</v>
      </c>
      <c r="H6711" t="s">
        <v>206</v>
      </c>
      <c r="I6711" t="s">
        <v>15</v>
      </c>
      <c r="J6711" t="s">
        <v>159</v>
      </c>
      <c r="K6711" s="3"/>
      <c r="L6711" t="s">
        <v>52</v>
      </c>
      <c r="M6711" t="s">
        <v>160</v>
      </c>
    </row>
    <row r="6712" spans="1:14" x14ac:dyDescent="0.25">
      <c r="A6712" s="2">
        <v>1</v>
      </c>
      <c r="B6712" s="2">
        <v>2016</v>
      </c>
      <c r="C6712" t="s">
        <v>453</v>
      </c>
      <c r="D6712" t="s">
        <v>169</v>
      </c>
      <c r="E6712" s="2">
        <v>1</v>
      </c>
      <c r="F6712" s="2">
        <v>0</v>
      </c>
      <c r="G6712" t="s">
        <v>454</v>
      </c>
      <c r="H6712" t="s">
        <v>206</v>
      </c>
      <c r="I6712" t="s">
        <v>15</v>
      </c>
      <c r="J6712" t="s">
        <v>161</v>
      </c>
      <c r="K6712" s="3"/>
      <c r="L6712" t="s">
        <v>52</v>
      </c>
      <c r="M6712" t="s">
        <v>162</v>
      </c>
    </row>
    <row r="6713" spans="1:14" x14ac:dyDescent="0.25">
      <c r="A6713" s="2">
        <v>1</v>
      </c>
      <c r="B6713" s="2">
        <v>2016</v>
      </c>
      <c r="C6713" t="s">
        <v>453</v>
      </c>
      <c r="D6713" t="s">
        <v>169</v>
      </c>
      <c r="E6713" s="2">
        <v>1</v>
      </c>
      <c r="F6713" s="2">
        <v>0</v>
      </c>
      <c r="G6713" t="s">
        <v>454</v>
      </c>
      <c r="H6713" t="s">
        <v>206</v>
      </c>
      <c r="I6713" t="s">
        <v>15</v>
      </c>
      <c r="J6713" t="s">
        <v>163</v>
      </c>
      <c r="K6713" s="3"/>
      <c r="L6713" t="s">
        <v>52</v>
      </c>
      <c r="M6713" t="s">
        <v>164</v>
      </c>
    </row>
    <row r="6714" spans="1:14" x14ac:dyDescent="0.25">
      <c r="A6714" s="2">
        <v>1</v>
      </c>
      <c r="B6714" s="2">
        <v>2016</v>
      </c>
      <c r="C6714" t="s">
        <v>453</v>
      </c>
      <c r="D6714" t="s">
        <v>169</v>
      </c>
      <c r="E6714" s="2">
        <v>1</v>
      </c>
      <c r="F6714" s="2">
        <v>0</v>
      </c>
      <c r="G6714" t="s">
        <v>454</v>
      </c>
      <c r="H6714" t="s">
        <v>206</v>
      </c>
      <c r="I6714" t="s">
        <v>15</v>
      </c>
      <c r="J6714" t="s">
        <v>166</v>
      </c>
      <c r="K6714" s="3"/>
      <c r="L6714" t="s">
        <v>55</v>
      </c>
      <c r="M6714" t="s">
        <v>167</v>
      </c>
    </row>
    <row r="6715" spans="1:14" x14ac:dyDescent="0.25">
      <c r="A6715" s="2">
        <v>1</v>
      </c>
      <c r="B6715" s="2">
        <v>2016</v>
      </c>
      <c r="C6715" t="s">
        <v>455</v>
      </c>
      <c r="D6715" t="s">
        <v>204</v>
      </c>
      <c r="E6715" s="2">
        <v>0</v>
      </c>
      <c r="F6715" s="2">
        <v>1</v>
      </c>
      <c r="G6715" t="s">
        <v>252</v>
      </c>
      <c r="H6715" t="s">
        <v>206</v>
      </c>
      <c r="I6715" t="s">
        <v>15</v>
      </c>
      <c r="J6715" t="s">
        <v>51</v>
      </c>
      <c r="K6715" s="3"/>
      <c r="L6715" t="s">
        <v>52</v>
      </c>
      <c r="M6715" t="s">
        <v>53</v>
      </c>
    </row>
    <row r="6716" spans="1:14" x14ac:dyDescent="0.25">
      <c r="A6716" s="2">
        <v>1</v>
      </c>
      <c r="B6716" s="2">
        <v>2016</v>
      </c>
      <c r="C6716" t="s">
        <v>455</v>
      </c>
      <c r="D6716" t="s">
        <v>204</v>
      </c>
      <c r="E6716" s="2">
        <v>0</v>
      </c>
      <c r="F6716" s="2">
        <v>1</v>
      </c>
      <c r="G6716" t="s">
        <v>252</v>
      </c>
      <c r="H6716" t="s">
        <v>206</v>
      </c>
      <c r="I6716" t="s">
        <v>15</v>
      </c>
      <c r="J6716" t="s">
        <v>54</v>
      </c>
      <c r="K6716" s="2">
        <v>4</v>
      </c>
      <c r="L6716" t="s">
        <v>55</v>
      </c>
      <c r="M6716" t="s">
        <v>56</v>
      </c>
      <c r="N6716" t="s">
        <v>57</v>
      </c>
    </row>
    <row r="6717" spans="1:14" x14ac:dyDescent="0.25">
      <c r="A6717" s="2">
        <v>1</v>
      </c>
      <c r="B6717" s="2">
        <v>2016</v>
      </c>
      <c r="C6717" t="s">
        <v>455</v>
      </c>
      <c r="D6717" t="s">
        <v>204</v>
      </c>
      <c r="E6717" s="2">
        <v>0</v>
      </c>
      <c r="F6717" s="2">
        <v>1</v>
      </c>
      <c r="G6717" t="s">
        <v>252</v>
      </c>
      <c r="H6717" t="s">
        <v>206</v>
      </c>
      <c r="I6717" t="s">
        <v>15</v>
      </c>
      <c r="J6717" t="s">
        <v>58</v>
      </c>
      <c r="K6717" s="2">
        <v>4</v>
      </c>
      <c r="L6717" t="s">
        <v>55</v>
      </c>
      <c r="M6717" t="s">
        <v>59</v>
      </c>
      <c r="N6717" t="s">
        <v>57</v>
      </c>
    </row>
    <row r="6718" spans="1:14" x14ac:dyDescent="0.25">
      <c r="A6718" s="2">
        <v>1</v>
      </c>
      <c r="B6718" s="2">
        <v>2016</v>
      </c>
      <c r="C6718" t="s">
        <v>455</v>
      </c>
      <c r="D6718" t="s">
        <v>204</v>
      </c>
      <c r="E6718" s="2">
        <v>0</v>
      </c>
      <c r="F6718" s="2">
        <v>1</v>
      </c>
      <c r="G6718" t="s">
        <v>252</v>
      </c>
      <c r="H6718" t="s">
        <v>206</v>
      </c>
      <c r="I6718" t="s">
        <v>15</v>
      </c>
      <c r="J6718" t="s">
        <v>60</v>
      </c>
      <c r="K6718" s="2">
        <v>2</v>
      </c>
      <c r="L6718" t="s">
        <v>61</v>
      </c>
      <c r="M6718" t="s">
        <v>62</v>
      </c>
      <c r="N6718" t="s">
        <v>63</v>
      </c>
    </row>
    <row r="6719" spans="1:14" x14ac:dyDescent="0.25">
      <c r="A6719" s="2">
        <v>1</v>
      </c>
      <c r="B6719" s="2">
        <v>2016</v>
      </c>
      <c r="C6719" t="s">
        <v>455</v>
      </c>
      <c r="D6719" t="s">
        <v>204</v>
      </c>
      <c r="E6719" s="2">
        <v>0</v>
      </c>
      <c r="F6719" s="2">
        <v>1</v>
      </c>
      <c r="G6719" t="s">
        <v>252</v>
      </c>
      <c r="H6719" t="s">
        <v>206</v>
      </c>
      <c r="I6719" t="s">
        <v>15</v>
      </c>
      <c r="J6719" t="s">
        <v>64</v>
      </c>
      <c r="K6719" s="2">
        <v>3</v>
      </c>
      <c r="L6719" t="s">
        <v>65</v>
      </c>
      <c r="M6719" t="s">
        <v>66</v>
      </c>
      <c r="N6719" t="s">
        <v>67</v>
      </c>
    </row>
    <row r="6720" spans="1:14" x14ac:dyDescent="0.25">
      <c r="A6720" s="2">
        <v>1</v>
      </c>
      <c r="B6720" s="2">
        <v>2016</v>
      </c>
      <c r="C6720" t="s">
        <v>455</v>
      </c>
      <c r="D6720" t="s">
        <v>204</v>
      </c>
      <c r="E6720" s="2">
        <v>0</v>
      </c>
      <c r="F6720" s="2">
        <v>1</v>
      </c>
      <c r="G6720" t="s">
        <v>252</v>
      </c>
      <c r="H6720" t="s">
        <v>206</v>
      </c>
      <c r="I6720" t="s">
        <v>15</v>
      </c>
      <c r="J6720" t="s">
        <v>68</v>
      </c>
      <c r="K6720" s="2">
        <v>3</v>
      </c>
      <c r="L6720" t="s">
        <v>65</v>
      </c>
      <c r="M6720" t="s">
        <v>69</v>
      </c>
      <c r="N6720" t="s">
        <v>67</v>
      </c>
    </row>
    <row r="6721" spans="1:14" x14ac:dyDescent="0.25">
      <c r="A6721" s="2">
        <v>1</v>
      </c>
      <c r="B6721" s="2">
        <v>2016</v>
      </c>
      <c r="C6721" t="s">
        <v>455</v>
      </c>
      <c r="D6721" t="s">
        <v>204</v>
      </c>
      <c r="E6721" s="2">
        <v>0</v>
      </c>
      <c r="F6721" s="2">
        <v>1</v>
      </c>
      <c r="G6721" t="s">
        <v>252</v>
      </c>
      <c r="H6721" t="s">
        <v>206</v>
      </c>
      <c r="I6721" t="s">
        <v>15</v>
      </c>
      <c r="J6721" t="s">
        <v>70</v>
      </c>
      <c r="K6721" s="2">
        <v>3</v>
      </c>
      <c r="L6721" t="s">
        <v>65</v>
      </c>
      <c r="M6721" t="s">
        <v>71</v>
      </c>
      <c r="N6721" t="s">
        <v>67</v>
      </c>
    </row>
    <row r="6722" spans="1:14" x14ac:dyDescent="0.25">
      <c r="A6722" s="2">
        <v>1</v>
      </c>
      <c r="B6722" s="2">
        <v>2016</v>
      </c>
      <c r="C6722" t="s">
        <v>455</v>
      </c>
      <c r="D6722" t="s">
        <v>204</v>
      </c>
      <c r="E6722" s="2">
        <v>0</v>
      </c>
      <c r="F6722" s="2">
        <v>1</v>
      </c>
      <c r="G6722" t="s">
        <v>252</v>
      </c>
      <c r="H6722" t="s">
        <v>206</v>
      </c>
      <c r="I6722" t="s">
        <v>15</v>
      </c>
      <c r="J6722" t="s">
        <v>72</v>
      </c>
      <c r="K6722" s="3"/>
      <c r="L6722" t="s">
        <v>52</v>
      </c>
      <c r="M6722" t="s">
        <v>73</v>
      </c>
    </row>
    <row r="6723" spans="1:14" x14ac:dyDescent="0.25">
      <c r="A6723" s="2">
        <v>1</v>
      </c>
      <c r="B6723" s="2">
        <v>2016</v>
      </c>
      <c r="C6723" t="s">
        <v>455</v>
      </c>
      <c r="D6723" t="s">
        <v>204</v>
      </c>
      <c r="E6723" s="2">
        <v>0</v>
      </c>
      <c r="F6723" s="2">
        <v>1</v>
      </c>
      <c r="G6723" t="s">
        <v>252</v>
      </c>
      <c r="H6723" t="s">
        <v>206</v>
      </c>
      <c r="I6723" t="s">
        <v>15</v>
      </c>
      <c r="J6723" t="s">
        <v>74</v>
      </c>
      <c r="K6723" s="2">
        <v>2</v>
      </c>
      <c r="L6723" t="s">
        <v>75</v>
      </c>
      <c r="M6723" t="s">
        <v>76</v>
      </c>
      <c r="N6723" t="s">
        <v>207</v>
      </c>
    </row>
    <row r="6724" spans="1:14" x14ac:dyDescent="0.25">
      <c r="A6724" s="2">
        <v>1</v>
      </c>
      <c r="B6724" s="2">
        <v>2016</v>
      </c>
      <c r="C6724" t="s">
        <v>455</v>
      </c>
      <c r="D6724" t="s">
        <v>204</v>
      </c>
      <c r="E6724" s="2">
        <v>0</v>
      </c>
      <c r="F6724" s="2">
        <v>1</v>
      </c>
      <c r="G6724" t="s">
        <v>252</v>
      </c>
      <c r="H6724" t="s">
        <v>206</v>
      </c>
      <c r="I6724" t="s">
        <v>15</v>
      </c>
      <c r="J6724" t="s">
        <v>78</v>
      </c>
      <c r="K6724" s="2">
        <v>1</v>
      </c>
      <c r="L6724" t="s">
        <v>75</v>
      </c>
      <c r="M6724" t="s">
        <v>79</v>
      </c>
      <c r="N6724" t="s">
        <v>80</v>
      </c>
    </row>
    <row r="6725" spans="1:14" x14ac:dyDescent="0.25">
      <c r="A6725" s="2">
        <v>1</v>
      </c>
      <c r="B6725" s="2">
        <v>2016</v>
      </c>
      <c r="C6725" t="s">
        <v>455</v>
      </c>
      <c r="D6725" t="s">
        <v>204</v>
      </c>
      <c r="E6725" s="2">
        <v>0</v>
      </c>
      <c r="F6725" s="2">
        <v>1</v>
      </c>
      <c r="G6725" t="s">
        <v>252</v>
      </c>
      <c r="H6725" t="s">
        <v>206</v>
      </c>
      <c r="I6725" t="s">
        <v>15</v>
      </c>
      <c r="J6725" t="s">
        <v>81</v>
      </c>
      <c r="K6725" s="2">
        <v>2</v>
      </c>
      <c r="L6725" t="s">
        <v>75</v>
      </c>
      <c r="M6725" t="s">
        <v>82</v>
      </c>
      <c r="N6725" t="s">
        <v>175</v>
      </c>
    </row>
    <row r="6726" spans="1:14" x14ac:dyDescent="0.25">
      <c r="A6726" s="2">
        <v>1</v>
      </c>
      <c r="B6726" s="2">
        <v>2016</v>
      </c>
      <c r="C6726" t="s">
        <v>455</v>
      </c>
      <c r="D6726" t="s">
        <v>204</v>
      </c>
      <c r="E6726" s="2">
        <v>0</v>
      </c>
      <c r="F6726" s="2">
        <v>1</v>
      </c>
      <c r="G6726" t="s">
        <v>252</v>
      </c>
      <c r="H6726" t="s">
        <v>206</v>
      </c>
      <c r="I6726" t="s">
        <v>15</v>
      </c>
      <c r="J6726" t="s">
        <v>84</v>
      </c>
      <c r="K6726" s="2">
        <v>4</v>
      </c>
      <c r="L6726" t="s">
        <v>85</v>
      </c>
      <c r="M6726" t="s">
        <v>86</v>
      </c>
      <c r="N6726" t="s">
        <v>87</v>
      </c>
    </row>
    <row r="6727" spans="1:14" x14ac:dyDescent="0.25">
      <c r="A6727" s="2">
        <v>1</v>
      </c>
      <c r="B6727" s="2">
        <v>2016</v>
      </c>
      <c r="C6727" t="s">
        <v>455</v>
      </c>
      <c r="D6727" t="s">
        <v>204</v>
      </c>
      <c r="E6727" s="2">
        <v>0</v>
      </c>
      <c r="F6727" s="2">
        <v>1</v>
      </c>
      <c r="G6727" t="s">
        <v>252</v>
      </c>
      <c r="H6727" t="s">
        <v>206</v>
      </c>
      <c r="I6727" t="s">
        <v>15</v>
      </c>
      <c r="J6727" t="s">
        <v>88</v>
      </c>
      <c r="K6727" s="2">
        <v>3</v>
      </c>
      <c r="L6727" t="s">
        <v>85</v>
      </c>
      <c r="M6727" t="s">
        <v>89</v>
      </c>
      <c r="N6727" t="s">
        <v>126</v>
      </c>
    </row>
    <row r="6728" spans="1:14" x14ac:dyDescent="0.25">
      <c r="A6728" s="2">
        <v>1</v>
      </c>
      <c r="B6728" s="2">
        <v>2016</v>
      </c>
      <c r="C6728" t="s">
        <v>455</v>
      </c>
      <c r="D6728" t="s">
        <v>204</v>
      </c>
      <c r="E6728" s="2">
        <v>0</v>
      </c>
      <c r="F6728" s="2">
        <v>1</v>
      </c>
      <c r="G6728" t="s">
        <v>252</v>
      </c>
      <c r="H6728" t="s">
        <v>206</v>
      </c>
      <c r="I6728" t="s">
        <v>15</v>
      </c>
      <c r="J6728" t="s">
        <v>90</v>
      </c>
      <c r="K6728" s="2">
        <v>2</v>
      </c>
      <c r="L6728" t="s">
        <v>75</v>
      </c>
      <c r="M6728" t="s">
        <v>91</v>
      </c>
      <c r="N6728" t="s">
        <v>176</v>
      </c>
    </row>
    <row r="6729" spans="1:14" x14ac:dyDescent="0.25">
      <c r="A6729" s="2">
        <v>1</v>
      </c>
      <c r="B6729" s="2">
        <v>2016</v>
      </c>
      <c r="C6729" t="s">
        <v>455</v>
      </c>
      <c r="D6729" t="s">
        <v>204</v>
      </c>
      <c r="E6729" s="2">
        <v>0</v>
      </c>
      <c r="F6729" s="2">
        <v>1</v>
      </c>
      <c r="G6729" t="s">
        <v>252</v>
      </c>
      <c r="H6729" t="s">
        <v>206</v>
      </c>
      <c r="I6729" t="s">
        <v>15</v>
      </c>
      <c r="J6729" t="s">
        <v>93</v>
      </c>
      <c r="K6729" s="2">
        <v>2</v>
      </c>
      <c r="L6729" t="s">
        <v>75</v>
      </c>
      <c r="M6729" t="s">
        <v>94</v>
      </c>
      <c r="N6729" t="s">
        <v>176</v>
      </c>
    </row>
    <row r="6730" spans="1:14" x14ac:dyDescent="0.25">
      <c r="A6730" s="2">
        <v>1</v>
      </c>
      <c r="B6730" s="2">
        <v>2016</v>
      </c>
      <c r="C6730" t="s">
        <v>455</v>
      </c>
      <c r="D6730" t="s">
        <v>204</v>
      </c>
      <c r="E6730" s="2">
        <v>0</v>
      </c>
      <c r="F6730" s="2">
        <v>1</v>
      </c>
      <c r="G6730" t="s">
        <v>252</v>
      </c>
      <c r="H6730" t="s">
        <v>206</v>
      </c>
      <c r="I6730" t="s">
        <v>15</v>
      </c>
      <c r="J6730" t="s">
        <v>96</v>
      </c>
      <c r="K6730" s="2">
        <v>2</v>
      </c>
      <c r="L6730" t="s">
        <v>75</v>
      </c>
      <c r="M6730" t="s">
        <v>97</v>
      </c>
      <c r="N6730" t="s">
        <v>176</v>
      </c>
    </row>
    <row r="6731" spans="1:14" x14ac:dyDescent="0.25">
      <c r="A6731" s="2">
        <v>1</v>
      </c>
      <c r="B6731" s="2">
        <v>2016</v>
      </c>
      <c r="C6731" t="s">
        <v>455</v>
      </c>
      <c r="D6731" t="s">
        <v>204</v>
      </c>
      <c r="E6731" s="2">
        <v>0</v>
      </c>
      <c r="F6731" s="2">
        <v>1</v>
      </c>
      <c r="G6731" t="s">
        <v>252</v>
      </c>
      <c r="H6731" t="s">
        <v>206</v>
      </c>
      <c r="I6731" t="s">
        <v>15</v>
      </c>
      <c r="J6731" t="s">
        <v>98</v>
      </c>
      <c r="K6731" s="2">
        <v>4</v>
      </c>
      <c r="L6731" t="s">
        <v>85</v>
      </c>
      <c r="M6731" t="s">
        <v>99</v>
      </c>
      <c r="N6731" t="s">
        <v>87</v>
      </c>
    </row>
    <row r="6732" spans="1:14" x14ac:dyDescent="0.25">
      <c r="A6732" s="2">
        <v>1</v>
      </c>
      <c r="B6732" s="2">
        <v>2016</v>
      </c>
      <c r="C6732" t="s">
        <v>455</v>
      </c>
      <c r="D6732" t="s">
        <v>204</v>
      </c>
      <c r="E6732" s="2">
        <v>0</v>
      </c>
      <c r="F6732" s="2">
        <v>1</v>
      </c>
      <c r="G6732" t="s">
        <v>252</v>
      </c>
      <c r="H6732" t="s">
        <v>206</v>
      </c>
      <c r="I6732" t="s">
        <v>15</v>
      </c>
      <c r="J6732" t="s">
        <v>100</v>
      </c>
      <c r="K6732" s="3"/>
      <c r="L6732" t="s">
        <v>61</v>
      </c>
      <c r="M6732" t="s">
        <v>101</v>
      </c>
    </row>
    <row r="6733" spans="1:14" x14ac:dyDescent="0.25">
      <c r="A6733" s="2">
        <v>1</v>
      </c>
      <c r="B6733" s="2">
        <v>2016</v>
      </c>
      <c r="C6733" t="s">
        <v>455</v>
      </c>
      <c r="D6733" t="s">
        <v>204</v>
      </c>
      <c r="E6733" s="2">
        <v>0</v>
      </c>
      <c r="F6733" s="2">
        <v>1</v>
      </c>
      <c r="G6733" t="s">
        <v>252</v>
      </c>
      <c r="H6733" t="s">
        <v>206</v>
      </c>
      <c r="I6733" t="s">
        <v>15</v>
      </c>
      <c r="J6733" t="s">
        <v>102</v>
      </c>
      <c r="K6733" s="3"/>
      <c r="L6733" t="s">
        <v>61</v>
      </c>
      <c r="M6733" t="s">
        <v>103</v>
      </c>
    </row>
    <row r="6734" spans="1:14" x14ac:dyDescent="0.25">
      <c r="A6734" s="2">
        <v>1</v>
      </c>
      <c r="B6734" s="2">
        <v>2016</v>
      </c>
      <c r="C6734" t="s">
        <v>455</v>
      </c>
      <c r="D6734" t="s">
        <v>204</v>
      </c>
      <c r="E6734" s="2">
        <v>0</v>
      </c>
      <c r="F6734" s="2">
        <v>1</v>
      </c>
      <c r="G6734" t="s">
        <v>252</v>
      </c>
      <c r="H6734" t="s">
        <v>206</v>
      </c>
      <c r="I6734" t="s">
        <v>15</v>
      </c>
      <c r="J6734" t="s">
        <v>104</v>
      </c>
      <c r="K6734" s="3"/>
      <c r="L6734" t="s">
        <v>61</v>
      </c>
      <c r="M6734" t="s">
        <v>105</v>
      </c>
    </row>
    <row r="6735" spans="1:14" x14ac:dyDescent="0.25">
      <c r="A6735" s="2">
        <v>1</v>
      </c>
      <c r="B6735" s="2">
        <v>2016</v>
      </c>
      <c r="C6735" t="s">
        <v>455</v>
      </c>
      <c r="D6735" t="s">
        <v>204</v>
      </c>
      <c r="E6735" s="2">
        <v>0</v>
      </c>
      <c r="F6735" s="2">
        <v>1</v>
      </c>
      <c r="G6735" t="s">
        <v>252</v>
      </c>
      <c r="H6735" t="s">
        <v>206</v>
      </c>
      <c r="I6735" t="s">
        <v>15</v>
      </c>
      <c r="J6735" t="s">
        <v>106</v>
      </c>
      <c r="K6735" s="3"/>
      <c r="L6735" t="s">
        <v>61</v>
      </c>
      <c r="M6735" t="s">
        <v>107</v>
      </c>
    </row>
    <row r="6736" spans="1:14" x14ac:dyDescent="0.25">
      <c r="A6736" s="2">
        <v>1</v>
      </c>
      <c r="B6736" s="2">
        <v>2016</v>
      </c>
      <c r="C6736" t="s">
        <v>455</v>
      </c>
      <c r="D6736" t="s">
        <v>204</v>
      </c>
      <c r="E6736" s="2">
        <v>0</v>
      </c>
      <c r="F6736" s="2">
        <v>1</v>
      </c>
      <c r="G6736" t="s">
        <v>252</v>
      </c>
      <c r="H6736" t="s">
        <v>206</v>
      </c>
      <c r="I6736" t="s">
        <v>15</v>
      </c>
      <c r="J6736" t="s">
        <v>108</v>
      </c>
      <c r="K6736" s="3"/>
      <c r="L6736" t="s">
        <v>61</v>
      </c>
      <c r="M6736" t="s">
        <v>109</v>
      </c>
    </row>
    <row r="6737" spans="1:14" x14ac:dyDescent="0.25">
      <c r="A6737" s="2">
        <v>1</v>
      </c>
      <c r="B6737" s="2">
        <v>2016</v>
      </c>
      <c r="C6737" t="s">
        <v>455</v>
      </c>
      <c r="D6737" t="s">
        <v>204</v>
      </c>
      <c r="E6737" s="2">
        <v>0</v>
      </c>
      <c r="F6737" s="2">
        <v>1</v>
      </c>
      <c r="G6737" t="s">
        <v>252</v>
      </c>
      <c r="H6737" t="s">
        <v>206</v>
      </c>
      <c r="I6737" t="s">
        <v>15</v>
      </c>
      <c r="J6737" t="s">
        <v>110</v>
      </c>
      <c r="K6737" s="3"/>
      <c r="L6737" t="s">
        <v>61</v>
      </c>
      <c r="M6737" t="s">
        <v>111</v>
      </c>
    </row>
    <row r="6738" spans="1:14" x14ac:dyDescent="0.25">
      <c r="A6738" s="2">
        <v>1</v>
      </c>
      <c r="B6738" s="2">
        <v>2016</v>
      </c>
      <c r="C6738" t="s">
        <v>455</v>
      </c>
      <c r="D6738" t="s">
        <v>204</v>
      </c>
      <c r="E6738" s="2">
        <v>0</v>
      </c>
      <c r="F6738" s="2">
        <v>1</v>
      </c>
      <c r="G6738" t="s">
        <v>252</v>
      </c>
      <c r="H6738" t="s">
        <v>206</v>
      </c>
      <c r="I6738" t="s">
        <v>15</v>
      </c>
      <c r="J6738" t="s">
        <v>112</v>
      </c>
      <c r="K6738" s="3"/>
      <c r="L6738" t="s">
        <v>61</v>
      </c>
      <c r="M6738" t="s">
        <v>113</v>
      </c>
    </row>
    <row r="6739" spans="1:14" x14ac:dyDescent="0.25">
      <c r="A6739" s="2">
        <v>1</v>
      </c>
      <c r="B6739" s="2">
        <v>2016</v>
      </c>
      <c r="C6739" t="s">
        <v>455</v>
      </c>
      <c r="D6739" t="s">
        <v>204</v>
      </c>
      <c r="E6739" s="2">
        <v>0</v>
      </c>
      <c r="F6739" s="2">
        <v>1</v>
      </c>
      <c r="G6739" t="s">
        <v>252</v>
      </c>
      <c r="H6739" t="s">
        <v>206</v>
      </c>
      <c r="I6739" t="s">
        <v>15</v>
      </c>
      <c r="J6739" t="s">
        <v>114</v>
      </c>
      <c r="K6739" s="3"/>
      <c r="L6739" t="s">
        <v>61</v>
      </c>
      <c r="M6739" t="s">
        <v>115</v>
      </c>
    </row>
    <row r="6740" spans="1:14" x14ac:dyDescent="0.25">
      <c r="A6740" s="2">
        <v>1</v>
      </c>
      <c r="B6740" s="2">
        <v>2016</v>
      </c>
      <c r="C6740" t="s">
        <v>455</v>
      </c>
      <c r="D6740" t="s">
        <v>204</v>
      </c>
      <c r="E6740" s="2">
        <v>0</v>
      </c>
      <c r="F6740" s="2">
        <v>1</v>
      </c>
      <c r="G6740" t="s">
        <v>252</v>
      </c>
      <c r="H6740" t="s">
        <v>206</v>
      </c>
      <c r="I6740" t="s">
        <v>15</v>
      </c>
      <c r="J6740" t="s">
        <v>116</v>
      </c>
      <c r="K6740" s="2">
        <v>2</v>
      </c>
      <c r="L6740" t="s">
        <v>65</v>
      </c>
      <c r="M6740" t="s">
        <v>117</v>
      </c>
      <c r="N6740" t="s">
        <v>186</v>
      </c>
    </row>
    <row r="6741" spans="1:14" x14ac:dyDescent="0.25">
      <c r="A6741" s="2">
        <v>1</v>
      </c>
      <c r="B6741" s="2">
        <v>2016</v>
      </c>
      <c r="C6741" t="s">
        <v>455</v>
      </c>
      <c r="D6741" t="s">
        <v>204</v>
      </c>
      <c r="E6741" s="2">
        <v>0</v>
      </c>
      <c r="F6741" s="2">
        <v>1</v>
      </c>
      <c r="G6741" t="s">
        <v>252</v>
      </c>
      <c r="H6741" t="s">
        <v>206</v>
      </c>
      <c r="I6741" t="s">
        <v>15</v>
      </c>
      <c r="J6741" t="s">
        <v>118</v>
      </c>
      <c r="K6741" s="2">
        <v>3</v>
      </c>
      <c r="L6741" t="s">
        <v>55</v>
      </c>
      <c r="M6741" t="s">
        <v>119</v>
      </c>
      <c r="N6741" t="s">
        <v>178</v>
      </c>
    </row>
    <row r="6742" spans="1:14" x14ac:dyDescent="0.25">
      <c r="A6742" s="2">
        <v>1</v>
      </c>
      <c r="B6742" s="2">
        <v>2016</v>
      </c>
      <c r="C6742" t="s">
        <v>455</v>
      </c>
      <c r="D6742" t="s">
        <v>204</v>
      </c>
      <c r="E6742" s="2">
        <v>0</v>
      </c>
      <c r="F6742" s="2">
        <v>1</v>
      </c>
      <c r="G6742" t="s">
        <v>252</v>
      </c>
      <c r="H6742" t="s">
        <v>206</v>
      </c>
      <c r="I6742" t="s">
        <v>15</v>
      </c>
      <c r="J6742" t="s">
        <v>120</v>
      </c>
      <c r="K6742" s="2">
        <v>3</v>
      </c>
      <c r="L6742" t="s">
        <v>65</v>
      </c>
      <c r="M6742" t="s">
        <v>121</v>
      </c>
      <c r="N6742" t="s">
        <v>67</v>
      </c>
    </row>
    <row r="6743" spans="1:14" x14ac:dyDescent="0.25">
      <c r="A6743" s="2">
        <v>1</v>
      </c>
      <c r="B6743" s="2">
        <v>2016</v>
      </c>
      <c r="C6743" t="s">
        <v>455</v>
      </c>
      <c r="D6743" t="s">
        <v>204</v>
      </c>
      <c r="E6743" s="2">
        <v>0</v>
      </c>
      <c r="F6743" s="2">
        <v>1</v>
      </c>
      <c r="G6743" t="s">
        <v>252</v>
      </c>
      <c r="H6743" t="s">
        <v>206</v>
      </c>
      <c r="I6743" t="s">
        <v>15</v>
      </c>
      <c r="J6743" t="s">
        <v>122</v>
      </c>
      <c r="K6743" s="2">
        <v>4</v>
      </c>
      <c r="L6743" t="s">
        <v>85</v>
      </c>
      <c r="M6743" t="s">
        <v>123</v>
      </c>
      <c r="N6743" t="s">
        <v>87</v>
      </c>
    </row>
    <row r="6744" spans="1:14" x14ac:dyDescent="0.25">
      <c r="A6744" s="2">
        <v>1</v>
      </c>
      <c r="B6744" s="2">
        <v>2016</v>
      </c>
      <c r="C6744" t="s">
        <v>455</v>
      </c>
      <c r="D6744" t="s">
        <v>204</v>
      </c>
      <c r="E6744" s="2">
        <v>0</v>
      </c>
      <c r="F6744" s="2">
        <v>1</v>
      </c>
      <c r="G6744" t="s">
        <v>252</v>
      </c>
      <c r="H6744" t="s">
        <v>206</v>
      </c>
      <c r="I6744" t="s">
        <v>15</v>
      </c>
      <c r="J6744" t="s">
        <v>124</v>
      </c>
      <c r="K6744" s="2">
        <v>3</v>
      </c>
      <c r="L6744" t="s">
        <v>85</v>
      </c>
      <c r="M6744" t="s">
        <v>125</v>
      </c>
      <c r="N6744" t="s">
        <v>126</v>
      </c>
    </row>
    <row r="6745" spans="1:14" x14ac:dyDescent="0.25">
      <c r="A6745" s="2">
        <v>1</v>
      </c>
      <c r="B6745" s="2">
        <v>2016</v>
      </c>
      <c r="C6745" t="s">
        <v>455</v>
      </c>
      <c r="D6745" t="s">
        <v>204</v>
      </c>
      <c r="E6745" s="2">
        <v>0</v>
      </c>
      <c r="F6745" s="2">
        <v>1</v>
      </c>
      <c r="G6745" t="s">
        <v>252</v>
      </c>
      <c r="H6745" t="s">
        <v>206</v>
      </c>
      <c r="I6745" t="s">
        <v>15</v>
      </c>
      <c r="J6745" t="s">
        <v>127</v>
      </c>
      <c r="K6745" s="2">
        <v>4</v>
      </c>
      <c r="L6745" t="s">
        <v>85</v>
      </c>
      <c r="M6745" t="s">
        <v>128</v>
      </c>
      <c r="N6745" t="s">
        <v>87</v>
      </c>
    </row>
    <row r="6746" spans="1:14" x14ac:dyDescent="0.25">
      <c r="A6746" s="2">
        <v>1</v>
      </c>
      <c r="B6746" s="2">
        <v>2016</v>
      </c>
      <c r="C6746" t="s">
        <v>455</v>
      </c>
      <c r="D6746" t="s">
        <v>204</v>
      </c>
      <c r="E6746" s="2">
        <v>0</v>
      </c>
      <c r="F6746" s="2">
        <v>1</v>
      </c>
      <c r="G6746" t="s">
        <v>252</v>
      </c>
      <c r="H6746" t="s">
        <v>206</v>
      </c>
      <c r="I6746" t="s">
        <v>15</v>
      </c>
      <c r="J6746" t="s">
        <v>129</v>
      </c>
      <c r="K6746" s="2">
        <v>4</v>
      </c>
      <c r="L6746" t="s">
        <v>85</v>
      </c>
      <c r="M6746" t="s">
        <v>130</v>
      </c>
      <c r="N6746" t="s">
        <v>87</v>
      </c>
    </row>
    <row r="6747" spans="1:14" x14ac:dyDescent="0.25">
      <c r="A6747" s="2">
        <v>1</v>
      </c>
      <c r="B6747" s="2">
        <v>2016</v>
      </c>
      <c r="C6747" t="s">
        <v>455</v>
      </c>
      <c r="D6747" t="s">
        <v>204</v>
      </c>
      <c r="E6747" s="2">
        <v>0</v>
      </c>
      <c r="F6747" s="2">
        <v>1</v>
      </c>
      <c r="G6747" t="s">
        <v>252</v>
      </c>
      <c r="H6747" t="s">
        <v>206</v>
      </c>
      <c r="I6747" t="s">
        <v>15</v>
      </c>
      <c r="J6747" t="s">
        <v>131</v>
      </c>
      <c r="K6747" s="2">
        <v>4</v>
      </c>
      <c r="L6747" t="s">
        <v>85</v>
      </c>
      <c r="M6747" t="s">
        <v>132</v>
      </c>
      <c r="N6747" t="s">
        <v>87</v>
      </c>
    </row>
    <row r="6748" spans="1:14" x14ac:dyDescent="0.25">
      <c r="A6748" s="2">
        <v>1</v>
      </c>
      <c r="B6748" s="2">
        <v>2016</v>
      </c>
      <c r="C6748" t="s">
        <v>455</v>
      </c>
      <c r="D6748" t="s">
        <v>204</v>
      </c>
      <c r="E6748" s="2">
        <v>0</v>
      </c>
      <c r="F6748" s="2">
        <v>1</v>
      </c>
      <c r="G6748" t="s">
        <v>252</v>
      </c>
      <c r="H6748" t="s">
        <v>206</v>
      </c>
      <c r="I6748" t="s">
        <v>15</v>
      </c>
      <c r="J6748" t="s">
        <v>133</v>
      </c>
      <c r="K6748" s="2">
        <v>2</v>
      </c>
      <c r="L6748" t="s">
        <v>52</v>
      </c>
      <c r="M6748" t="s">
        <v>134</v>
      </c>
      <c r="N6748" t="s">
        <v>63</v>
      </c>
    </row>
    <row r="6749" spans="1:14" x14ac:dyDescent="0.25">
      <c r="A6749" s="2">
        <v>1</v>
      </c>
      <c r="B6749" s="2">
        <v>2016</v>
      </c>
      <c r="C6749" t="s">
        <v>455</v>
      </c>
      <c r="D6749" t="s">
        <v>204</v>
      </c>
      <c r="E6749" s="2">
        <v>0</v>
      </c>
      <c r="F6749" s="2">
        <v>1</v>
      </c>
      <c r="G6749" t="s">
        <v>252</v>
      </c>
      <c r="H6749" t="s">
        <v>206</v>
      </c>
      <c r="I6749" t="s">
        <v>15</v>
      </c>
      <c r="J6749" t="s">
        <v>135</v>
      </c>
      <c r="K6749" s="2">
        <v>4</v>
      </c>
      <c r="L6749" t="s">
        <v>55</v>
      </c>
      <c r="M6749" t="s">
        <v>136</v>
      </c>
      <c r="N6749" t="s">
        <v>57</v>
      </c>
    </row>
    <row r="6750" spans="1:14" x14ac:dyDescent="0.25">
      <c r="A6750" s="2">
        <v>1</v>
      </c>
      <c r="B6750" s="2">
        <v>2016</v>
      </c>
      <c r="C6750" t="s">
        <v>455</v>
      </c>
      <c r="D6750" t="s">
        <v>204</v>
      </c>
      <c r="E6750" s="2">
        <v>0</v>
      </c>
      <c r="F6750" s="2">
        <v>1</v>
      </c>
      <c r="G6750" t="s">
        <v>252</v>
      </c>
      <c r="H6750" t="s">
        <v>206</v>
      </c>
      <c r="I6750" t="s">
        <v>15</v>
      </c>
      <c r="J6750" t="s">
        <v>137</v>
      </c>
      <c r="K6750" s="2">
        <v>4</v>
      </c>
      <c r="L6750" t="s">
        <v>55</v>
      </c>
      <c r="M6750" t="s">
        <v>138</v>
      </c>
      <c r="N6750" t="s">
        <v>57</v>
      </c>
    </row>
    <row r="6751" spans="1:14" x14ac:dyDescent="0.25">
      <c r="A6751" s="2">
        <v>1</v>
      </c>
      <c r="B6751" s="2">
        <v>2016</v>
      </c>
      <c r="C6751" t="s">
        <v>455</v>
      </c>
      <c r="D6751" t="s">
        <v>204</v>
      </c>
      <c r="E6751" s="2">
        <v>0</v>
      </c>
      <c r="F6751" s="2">
        <v>1</v>
      </c>
      <c r="G6751" t="s">
        <v>252</v>
      </c>
      <c r="H6751" t="s">
        <v>206</v>
      </c>
      <c r="I6751" t="s">
        <v>15</v>
      </c>
      <c r="J6751" t="s">
        <v>139</v>
      </c>
      <c r="K6751" s="2">
        <v>4</v>
      </c>
      <c r="L6751" t="s">
        <v>85</v>
      </c>
      <c r="M6751" t="s">
        <v>140</v>
      </c>
      <c r="N6751" t="s">
        <v>87</v>
      </c>
    </row>
    <row r="6752" spans="1:14" x14ac:dyDescent="0.25">
      <c r="A6752" s="2">
        <v>1</v>
      </c>
      <c r="B6752" s="2">
        <v>2016</v>
      </c>
      <c r="C6752" t="s">
        <v>455</v>
      </c>
      <c r="D6752" t="s">
        <v>204</v>
      </c>
      <c r="E6752" s="2">
        <v>0</v>
      </c>
      <c r="F6752" s="2">
        <v>1</v>
      </c>
      <c r="G6752" t="s">
        <v>252</v>
      </c>
      <c r="H6752" t="s">
        <v>206</v>
      </c>
      <c r="I6752" t="s">
        <v>15</v>
      </c>
      <c r="J6752" t="s">
        <v>141</v>
      </c>
      <c r="K6752" s="2">
        <v>4</v>
      </c>
      <c r="L6752" t="s">
        <v>85</v>
      </c>
      <c r="M6752" t="s">
        <v>142</v>
      </c>
      <c r="N6752" t="s">
        <v>87</v>
      </c>
    </row>
    <row r="6753" spans="1:14" x14ac:dyDescent="0.25">
      <c r="A6753" s="2">
        <v>1</v>
      </c>
      <c r="B6753" s="2">
        <v>2016</v>
      </c>
      <c r="C6753" t="s">
        <v>455</v>
      </c>
      <c r="D6753" t="s">
        <v>204</v>
      </c>
      <c r="E6753" s="2">
        <v>0</v>
      </c>
      <c r="F6753" s="2">
        <v>1</v>
      </c>
      <c r="G6753" t="s">
        <v>252</v>
      </c>
      <c r="H6753" t="s">
        <v>206</v>
      </c>
      <c r="I6753" t="s">
        <v>15</v>
      </c>
      <c r="J6753" t="s">
        <v>143</v>
      </c>
      <c r="K6753" s="2">
        <v>4</v>
      </c>
      <c r="L6753" t="s">
        <v>85</v>
      </c>
      <c r="M6753" t="s">
        <v>144</v>
      </c>
      <c r="N6753" t="s">
        <v>87</v>
      </c>
    </row>
    <row r="6754" spans="1:14" x14ac:dyDescent="0.25">
      <c r="A6754" s="2">
        <v>1</v>
      </c>
      <c r="B6754" s="2">
        <v>2016</v>
      </c>
      <c r="C6754" t="s">
        <v>455</v>
      </c>
      <c r="D6754" t="s">
        <v>204</v>
      </c>
      <c r="E6754" s="2">
        <v>0</v>
      </c>
      <c r="F6754" s="2">
        <v>1</v>
      </c>
      <c r="G6754" t="s">
        <v>252</v>
      </c>
      <c r="H6754" t="s">
        <v>206</v>
      </c>
      <c r="I6754" t="s">
        <v>15</v>
      </c>
      <c r="J6754" t="s">
        <v>145</v>
      </c>
      <c r="K6754" s="2">
        <v>4</v>
      </c>
      <c r="L6754" t="s">
        <v>55</v>
      </c>
      <c r="M6754" t="s">
        <v>146</v>
      </c>
      <c r="N6754" t="s">
        <v>57</v>
      </c>
    </row>
    <row r="6755" spans="1:14" x14ac:dyDescent="0.25">
      <c r="A6755" s="2">
        <v>1</v>
      </c>
      <c r="B6755" s="2">
        <v>2016</v>
      </c>
      <c r="C6755" t="s">
        <v>455</v>
      </c>
      <c r="D6755" t="s">
        <v>204</v>
      </c>
      <c r="E6755" s="2">
        <v>0</v>
      </c>
      <c r="F6755" s="2">
        <v>1</v>
      </c>
      <c r="G6755" t="s">
        <v>252</v>
      </c>
      <c r="H6755" t="s">
        <v>206</v>
      </c>
      <c r="I6755" t="s">
        <v>15</v>
      </c>
      <c r="J6755" t="s">
        <v>147</v>
      </c>
      <c r="K6755" s="2">
        <v>4</v>
      </c>
      <c r="L6755" t="s">
        <v>55</v>
      </c>
      <c r="M6755" t="s">
        <v>148</v>
      </c>
      <c r="N6755" t="s">
        <v>57</v>
      </c>
    </row>
    <row r="6756" spans="1:14" x14ac:dyDescent="0.25">
      <c r="A6756" s="2">
        <v>1</v>
      </c>
      <c r="B6756" s="2">
        <v>2016</v>
      </c>
      <c r="C6756" t="s">
        <v>455</v>
      </c>
      <c r="D6756" t="s">
        <v>204</v>
      </c>
      <c r="E6756" s="2">
        <v>0</v>
      </c>
      <c r="F6756" s="2">
        <v>1</v>
      </c>
      <c r="G6756" t="s">
        <v>252</v>
      </c>
      <c r="H6756" t="s">
        <v>206</v>
      </c>
      <c r="I6756" t="s">
        <v>15</v>
      </c>
      <c r="J6756" t="s">
        <v>149</v>
      </c>
      <c r="K6756" s="2">
        <v>4</v>
      </c>
      <c r="L6756" t="s">
        <v>55</v>
      </c>
      <c r="M6756" t="s">
        <v>150</v>
      </c>
      <c r="N6756" t="s">
        <v>57</v>
      </c>
    </row>
    <row r="6757" spans="1:14" x14ac:dyDescent="0.25">
      <c r="A6757" s="2">
        <v>1</v>
      </c>
      <c r="B6757" s="2">
        <v>2016</v>
      </c>
      <c r="C6757" t="s">
        <v>455</v>
      </c>
      <c r="D6757" t="s">
        <v>204</v>
      </c>
      <c r="E6757" s="2">
        <v>0</v>
      </c>
      <c r="F6757" s="2">
        <v>1</v>
      </c>
      <c r="G6757" t="s">
        <v>252</v>
      </c>
      <c r="H6757" t="s">
        <v>206</v>
      </c>
      <c r="I6757" t="s">
        <v>15</v>
      </c>
      <c r="J6757" t="s">
        <v>151</v>
      </c>
      <c r="K6757" s="3"/>
      <c r="L6757" t="s">
        <v>52</v>
      </c>
      <c r="M6757" t="s">
        <v>152</v>
      </c>
    </row>
    <row r="6758" spans="1:14" x14ac:dyDescent="0.25">
      <c r="A6758" s="2">
        <v>1</v>
      </c>
      <c r="B6758" s="2">
        <v>2016</v>
      </c>
      <c r="C6758" t="s">
        <v>455</v>
      </c>
      <c r="D6758" t="s">
        <v>204</v>
      </c>
      <c r="E6758" s="2">
        <v>0</v>
      </c>
      <c r="F6758" s="2">
        <v>1</v>
      </c>
      <c r="G6758" t="s">
        <v>252</v>
      </c>
      <c r="H6758" t="s">
        <v>206</v>
      </c>
      <c r="I6758" t="s">
        <v>15</v>
      </c>
      <c r="J6758" t="s">
        <v>153</v>
      </c>
      <c r="K6758" s="2">
        <v>2</v>
      </c>
      <c r="L6758" t="s">
        <v>75</v>
      </c>
      <c r="M6758" t="s">
        <v>154</v>
      </c>
      <c r="N6758" t="s">
        <v>155</v>
      </c>
    </row>
    <row r="6759" spans="1:14" x14ac:dyDescent="0.25">
      <c r="A6759" s="2">
        <v>1</v>
      </c>
      <c r="B6759" s="2">
        <v>2016</v>
      </c>
      <c r="C6759" t="s">
        <v>455</v>
      </c>
      <c r="D6759" t="s">
        <v>204</v>
      </c>
      <c r="E6759" s="2">
        <v>0</v>
      </c>
      <c r="F6759" s="2">
        <v>1</v>
      </c>
      <c r="G6759" t="s">
        <v>252</v>
      </c>
      <c r="H6759" t="s">
        <v>206</v>
      </c>
      <c r="I6759" t="s">
        <v>15</v>
      </c>
      <c r="J6759" t="s">
        <v>156</v>
      </c>
      <c r="K6759" s="2">
        <v>1</v>
      </c>
      <c r="L6759" t="s">
        <v>75</v>
      </c>
      <c r="M6759" t="s">
        <v>157</v>
      </c>
      <c r="N6759" t="s">
        <v>158</v>
      </c>
    </row>
    <row r="6760" spans="1:14" x14ac:dyDescent="0.25">
      <c r="A6760" s="2">
        <v>1</v>
      </c>
      <c r="B6760" s="2">
        <v>2016</v>
      </c>
      <c r="C6760" t="s">
        <v>455</v>
      </c>
      <c r="D6760" t="s">
        <v>204</v>
      </c>
      <c r="E6760" s="2">
        <v>0</v>
      </c>
      <c r="F6760" s="2">
        <v>1</v>
      </c>
      <c r="G6760" t="s">
        <v>252</v>
      </c>
      <c r="H6760" t="s">
        <v>206</v>
      </c>
      <c r="I6760" t="s">
        <v>15</v>
      </c>
      <c r="J6760" t="s">
        <v>159</v>
      </c>
      <c r="K6760" s="3"/>
      <c r="L6760" t="s">
        <v>52</v>
      </c>
      <c r="M6760" t="s">
        <v>160</v>
      </c>
    </row>
    <row r="6761" spans="1:14" x14ac:dyDescent="0.25">
      <c r="A6761" s="2">
        <v>1</v>
      </c>
      <c r="B6761" s="2">
        <v>2016</v>
      </c>
      <c r="C6761" t="s">
        <v>455</v>
      </c>
      <c r="D6761" t="s">
        <v>204</v>
      </c>
      <c r="E6761" s="2">
        <v>0</v>
      </c>
      <c r="F6761" s="2">
        <v>1</v>
      </c>
      <c r="G6761" t="s">
        <v>252</v>
      </c>
      <c r="H6761" t="s">
        <v>206</v>
      </c>
      <c r="I6761" t="s">
        <v>15</v>
      </c>
      <c r="J6761" t="s">
        <v>161</v>
      </c>
      <c r="K6761" s="3"/>
      <c r="L6761" t="s">
        <v>52</v>
      </c>
      <c r="M6761" t="s">
        <v>162</v>
      </c>
    </row>
    <row r="6762" spans="1:14" x14ac:dyDescent="0.25">
      <c r="A6762" s="2">
        <v>1</v>
      </c>
      <c r="B6762" s="2">
        <v>2016</v>
      </c>
      <c r="C6762" t="s">
        <v>455</v>
      </c>
      <c r="D6762" t="s">
        <v>204</v>
      </c>
      <c r="E6762" s="2">
        <v>0</v>
      </c>
      <c r="F6762" s="2">
        <v>1</v>
      </c>
      <c r="G6762" t="s">
        <v>252</v>
      </c>
      <c r="H6762" t="s">
        <v>206</v>
      </c>
      <c r="I6762" t="s">
        <v>15</v>
      </c>
      <c r="J6762" t="s">
        <v>163</v>
      </c>
      <c r="K6762" s="2">
        <v>1</v>
      </c>
      <c r="L6762" t="s">
        <v>52</v>
      </c>
      <c r="M6762" t="s">
        <v>164</v>
      </c>
      <c r="N6762" t="s">
        <v>165</v>
      </c>
    </row>
    <row r="6763" spans="1:14" x14ac:dyDescent="0.25">
      <c r="A6763" s="2">
        <v>1</v>
      </c>
      <c r="B6763" s="2">
        <v>2016</v>
      </c>
      <c r="C6763" t="s">
        <v>455</v>
      </c>
      <c r="D6763" t="s">
        <v>204</v>
      </c>
      <c r="E6763" s="2">
        <v>0</v>
      </c>
      <c r="F6763" s="2">
        <v>1</v>
      </c>
      <c r="G6763" t="s">
        <v>252</v>
      </c>
      <c r="H6763" t="s">
        <v>206</v>
      </c>
      <c r="I6763" t="s">
        <v>15</v>
      </c>
      <c r="J6763" t="s">
        <v>166</v>
      </c>
      <c r="K6763" s="2">
        <v>4</v>
      </c>
      <c r="L6763" t="s">
        <v>55</v>
      </c>
      <c r="M6763" t="s">
        <v>167</v>
      </c>
      <c r="N6763" t="s">
        <v>57</v>
      </c>
    </row>
    <row r="6764" spans="1:14" x14ac:dyDescent="0.25">
      <c r="A6764" s="2">
        <v>1</v>
      </c>
      <c r="B6764" s="2">
        <v>2016</v>
      </c>
      <c r="C6764" t="s">
        <v>456</v>
      </c>
      <c r="D6764" t="s">
        <v>204</v>
      </c>
      <c r="E6764" s="2">
        <v>1</v>
      </c>
      <c r="F6764" s="2">
        <v>1</v>
      </c>
      <c r="G6764" t="s">
        <v>382</v>
      </c>
      <c r="H6764" t="s">
        <v>328</v>
      </c>
      <c r="I6764" t="s">
        <v>10</v>
      </c>
      <c r="J6764" t="s">
        <v>51</v>
      </c>
      <c r="K6764" s="3"/>
      <c r="L6764" t="s">
        <v>52</v>
      </c>
      <c r="M6764" t="s">
        <v>53</v>
      </c>
    </row>
    <row r="6765" spans="1:14" x14ac:dyDescent="0.25">
      <c r="A6765" s="2">
        <v>1</v>
      </c>
      <c r="B6765" s="2">
        <v>2016</v>
      </c>
      <c r="C6765" t="s">
        <v>456</v>
      </c>
      <c r="D6765" t="s">
        <v>204</v>
      </c>
      <c r="E6765" s="2">
        <v>1</v>
      </c>
      <c r="F6765" s="2">
        <v>1</v>
      </c>
      <c r="G6765" t="s">
        <v>382</v>
      </c>
      <c r="H6765" t="s">
        <v>328</v>
      </c>
      <c r="I6765" t="s">
        <v>10</v>
      </c>
      <c r="J6765" t="s">
        <v>54</v>
      </c>
      <c r="K6765" s="2">
        <v>3</v>
      </c>
      <c r="L6765" t="s">
        <v>55</v>
      </c>
      <c r="M6765" t="s">
        <v>56</v>
      </c>
      <c r="N6765" t="s">
        <v>178</v>
      </c>
    </row>
    <row r="6766" spans="1:14" x14ac:dyDescent="0.25">
      <c r="A6766" s="2">
        <v>1</v>
      </c>
      <c r="B6766" s="2">
        <v>2016</v>
      </c>
      <c r="C6766" t="s">
        <v>456</v>
      </c>
      <c r="D6766" t="s">
        <v>204</v>
      </c>
      <c r="E6766" s="2">
        <v>1</v>
      </c>
      <c r="F6766" s="2">
        <v>1</v>
      </c>
      <c r="G6766" t="s">
        <v>382</v>
      </c>
      <c r="H6766" t="s">
        <v>328</v>
      </c>
      <c r="I6766" t="s">
        <v>10</v>
      </c>
      <c r="J6766" t="s">
        <v>58</v>
      </c>
      <c r="K6766" s="2">
        <v>3</v>
      </c>
      <c r="L6766" t="s">
        <v>55</v>
      </c>
      <c r="M6766" t="s">
        <v>59</v>
      </c>
      <c r="N6766" t="s">
        <v>178</v>
      </c>
    </row>
    <row r="6767" spans="1:14" x14ac:dyDescent="0.25">
      <c r="A6767" s="2">
        <v>1</v>
      </c>
      <c r="B6767" s="2">
        <v>2016</v>
      </c>
      <c r="C6767" t="s">
        <v>456</v>
      </c>
      <c r="D6767" t="s">
        <v>204</v>
      </c>
      <c r="E6767" s="2">
        <v>1</v>
      </c>
      <c r="F6767" s="2">
        <v>1</v>
      </c>
      <c r="G6767" t="s">
        <v>382</v>
      </c>
      <c r="H6767" t="s">
        <v>328</v>
      </c>
      <c r="I6767" t="s">
        <v>10</v>
      </c>
      <c r="J6767" t="s">
        <v>60</v>
      </c>
      <c r="K6767" s="2">
        <v>2</v>
      </c>
      <c r="L6767" t="s">
        <v>61</v>
      </c>
      <c r="M6767" t="s">
        <v>62</v>
      </c>
      <c r="N6767" t="s">
        <v>63</v>
      </c>
    </row>
    <row r="6768" spans="1:14" x14ac:dyDescent="0.25">
      <c r="A6768" s="2">
        <v>1</v>
      </c>
      <c r="B6768" s="2">
        <v>2016</v>
      </c>
      <c r="C6768" t="s">
        <v>456</v>
      </c>
      <c r="D6768" t="s">
        <v>204</v>
      </c>
      <c r="E6768" s="2">
        <v>1</v>
      </c>
      <c r="F6768" s="2">
        <v>1</v>
      </c>
      <c r="G6768" t="s">
        <v>382</v>
      </c>
      <c r="H6768" t="s">
        <v>328</v>
      </c>
      <c r="I6768" t="s">
        <v>10</v>
      </c>
      <c r="J6768" t="s">
        <v>64</v>
      </c>
      <c r="K6768" s="2">
        <v>3</v>
      </c>
      <c r="L6768" t="s">
        <v>65</v>
      </c>
      <c r="M6768" t="s">
        <v>66</v>
      </c>
      <c r="N6768" t="s">
        <v>67</v>
      </c>
    </row>
    <row r="6769" spans="1:14" x14ac:dyDescent="0.25">
      <c r="A6769" s="2">
        <v>1</v>
      </c>
      <c r="B6769" s="2">
        <v>2016</v>
      </c>
      <c r="C6769" t="s">
        <v>456</v>
      </c>
      <c r="D6769" t="s">
        <v>204</v>
      </c>
      <c r="E6769" s="2">
        <v>1</v>
      </c>
      <c r="F6769" s="2">
        <v>1</v>
      </c>
      <c r="G6769" t="s">
        <v>382</v>
      </c>
      <c r="H6769" t="s">
        <v>328</v>
      </c>
      <c r="I6769" t="s">
        <v>10</v>
      </c>
      <c r="J6769" t="s">
        <v>68</v>
      </c>
      <c r="K6769" s="2">
        <v>3</v>
      </c>
      <c r="L6769" t="s">
        <v>65</v>
      </c>
      <c r="M6769" t="s">
        <v>69</v>
      </c>
      <c r="N6769" t="s">
        <v>67</v>
      </c>
    </row>
    <row r="6770" spans="1:14" x14ac:dyDescent="0.25">
      <c r="A6770" s="2">
        <v>1</v>
      </c>
      <c r="B6770" s="2">
        <v>2016</v>
      </c>
      <c r="C6770" t="s">
        <v>456</v>
      </c>
      <c r="D6770" t="s">
        <v>204</v>
      </c>
      <c r="E6770" s="2">
        <v>1</v>
      </c>
      <c r="F6770" s="2">
        <v>1</v>
      </c>
      <c r="G6770" t="s">
        <v>382</v>
      </c>
      <c r="H6770" t="s">
        <v>328</v>
      </c>
      <c r="I6770" t="s">
        <v>10</v>
      </c>
      <c r="J6770" t="s">
        <v>70</v>
      </c>
      <c r="K6770" s="2">
        <v>3</v>
      </c>
      <c r="L6770" t="s">
        <v>65</v>
      </c>
      <c r="M6770" t="s">
        <v>71</v>
      </c>
      <c r="N6770" t="s">
        <v>67</v>
      </c>
    </row>
    <row r="6771" spans="1:14" x14ac:dyDescent="0.25">
      <c r="A6771" s="2">
        <v>1</v>
      </c>
      <c r="B6771" s="2">
        <v>2016</v>
      </c>
      <c r="C6771" t="s">
        <v>456</v>
      </c>
      <c r="D6771" t="s">
        <v>204</v>
      </c>
      <c r="E6771" s="2">
        <v>1</v>
      </c>
      <c r="F6771" s="2">
        <v>1</v>
      </c>
      <c r="G6771" t="s">
        <v>382</v>
      </c>
      <c r="H6771" t="s">
        <v>328</v>
      </c>
      <c r="I6771" t="s">
        <v>10</v>
      </c>
      <c r="J6771" t="s">
        <v>72</v>
      </c>
      <c r="K6771" s="3"/>
      <c r="L6771" t="s">
        <v>52</v>
      </c>
      <c r="M6771" t="s">
        <v>73</v>
      </c>
    </row>
    <row r="6772" spans="1:14" x14ac:dyDescent="0.25">
      <c r="A6772" s="2">
        <v>1</v>
      </c>
      <c r="B6772" s="2">
        <v>2016</v>
      </c>
      <c r="C6772" t="s">
        <v>456</v>
      </c>
      <c r="D6772" t="s">
        <v>204</v>
      </c>
      <c r="E6772" s="2">
        <v>1</v>
      </c>
      <c r="F6772" s="2">
        <v>1</v>
      </c>
      <c r="G6772" t="s">
        <v>382</v>
      </c>
      <c r="H6772" t="s">
        <v>328</v>
      </c>
      <c r="I6772" t="s">
        <v>10</v>
      </c>
      <c r="J6772" t="s">
        <v>74</v>
      </c>
      <c r="K6772" s="2">
        <v>1</v>
      </c>
      <c r="L6772" t="s">
        <v>75</v>
      </c>
      <c r="M6772" t="s">
        <v>76</v>
      </c>
      <c r="N6772" t="s">
        <v>77</v>
      </c>
    </row>
    <row r="6773" spans="1:14" x14ac:dyDescent="0.25">
      <c r="A6773" s="2">
        <v>1</v>
      </c>
      <c r="B6773" s="2">
        <v>2016</v>
      </c>
      <c r="C6773" t="s">
        <v>456</v>
      </c>
      <c r="D6773" t="s">
        <v>204</v>
      </c>
      <c r="E6773" s="2">
        <v>1</v>
      </c>
      <c r="F6773" s="2">
        <v>1</v>
      </c>
      <c r="G6773" t="s">
        <v>382</v>
      </c>
      <c r="H6773" t="s">
        <v>328</v>
      </c>
      <c r="I6773" t="s">
        <v>10</v>
      </c>
      <c r="J6773" t="s">
        <v>78</v>
      </c>
      <c r="K6773" s="2">
        <v>3</v>
      </c>
      <c r="L6773" t="s">
        <v>75</v>
      </c>
      <c r="M6773" t="s">
        <v>79</v>
      </c>
      <c r="N6773" t="s">
        <v>231</v>
      </c>
    </row>
    <row r="6774" spans="1:14" x14ac:dyDescent="0.25">
      <c r="A6774" s="2">
        <v>1</v>
      </c>
      <c r="B6774" s="2">
        <v>2016</v>
      </c>
      <c r="C6774" t="s">
        <v>456</v>
      </c>
      <c r="D6774" t="s">
        <v>204</v>
      </c>
      <c r="E6774" s="2">
        <v>1</v>
      </c>
      <c r="F6774" s="2">
        <v>1</v>
      </c>
      <c r="G6774" t="s">
        <v>382</v>
      </c>
      <c r="H6774" t="s">
        <v>328</v>
      </c>
      <c r="I6774" t="s">
        <v>10</v>
      </c>
      <c r="J6774" t="s">
        <v>81</v>
      </c>
      <c r="K6774" s="2">
        <v>1</v>
      </c>
      <c r="L6774" t="s">
        <v>75</v>
      </c>
      <c r="M6774" t="s">
        <v>82</v>
      </c>
      <c r="N6774" t="s">
        <v>83</v>
      </c>
    </row>
    <row r="6775" spans="1:14" x14ac:dyDescent="0.25">
      <c r="A6775" s="2">
        <v>1</v>
      </c>
      <c r="B6775" s="2">
        <v>2016</v>
      </c>
      <c r="C6775" t="s">
        <v>456</v>
      </c>
      <c r="D6775" t="s">
        <v>204</v>
      </c>
      <c r="E6775" s="2">
        <v>1</v>
      </c>
      <c r="F6775" s="2">
        <v>1</v>
      </c>
      <c r="G6775" t="s">
        <v>382</v>
      </c>
      <c r="H6775" t="s">
        <v>328</v>
      </c>
      <c r="I6775" t="s">
        <v>10</v>
      </c>
      <c r="J6775" t="s">
        <v>84</v>
      </c>
      <c r="K6775" s="2">
        <v>4</v>
      </c>
      <c r="L6775" t="s">
        <v>85</v>
      </c>
      <c r="M6775" t="s">
        <v>86</v>
      </c>
      <c r="N6775" t="s">
        <v>87</v>
      </c>
    </row>
    <row r="6776" spans="1:14" x14ac:dyDescent="0.25">
      <c r="A6776" s="2">
        <v>1</v>
      </c>
      <c r="B6776" s="2">
        <v>2016</v>
      </c>
      <c r="C6776" t="s">
        <v>456</v>
      </c>
      <c r="D6776" t="s">
        <v>204</v>
      </c>
      <c r="E6776" s="2">
        <v>1</v>
      </c>
      <c r="F6776" s="2">
        <v>1</v>
      </c>
      <c r="G6776" t="s">
        <v>382</v>
      </c>
      <c r="H6776" t="s">
        <v>328</v>
      </c>
      <c r="I6776" t="s">
        <v>10</v>
      </c>
      <c r="J6776" t="s">
        <v>88</v>
      </c>
      <c r="K6776" s="2">
        <v>4</v>
      </c>
      <c r="L6776" t="s">
        <v>85</v>
      </c>
      <c r="M6776" t="s">
        <v>89</v>
      </c>
      <c r="N6776" t="s">
        <v>87</v>
      </c>
    </row>
    <row r="6777" spans="1:14" x14ac:dyDescent="0.25">
      <c r="A6777" s="2">
        <v>1</v>
      </c>
      <c r="B6777" s="2">
        <v>2016</v>
      </c>
      <c r="C6777" t="s">
        <v>456</v>
      </c>
      <c r="D6777" t="s">
        <v>204</v>
      </c>
      <c r="E6777" s="2">
        <v>1</v>
      </c>
      <c r="F6777" s="2">
        <v>1</v>
      </c>
      <c r="G6777" t="s">
        <v>382</v>
      </c>
      <c r="H6777" t="s">
        <v>328</v>
      </c>
      <c r="I6777" t="s">
        <v>10</v>
      </c>
      <c r="J6777" t="s">
        <v>90</v>
      </c>
      <c r="K6777" s="2">
        <v>4</v>
      </c>
      <c r="L6777" t="s">
        <v>75</v>
      </c>
      <c r="M6777" t="s">
        <v>91</v>
      </c>
      <c r="N6777" t="s">
        <v>92</v>
      </c>
    </row>
    <row r="6778" spans="1:14" x14ac:dyDescent="0.25">
      <c r="A6778" s="2">
        <v>1</v>
      </c>
      <c r="B6778" s="2">
        <v>2016</v>
      </c>
      <c r="C6778" t="s">
        <v>456</v>
      </c>
      <c r="D6778" t="s">
        <v>204</v>
      </c>
      <c r="E6778" s="2">
        <v>1</v>
      </c>
      <c r="F6778" s="2">
        <v>1</v>
      </c>
      <c r="G6778" t="s">
        <v>382</v>
      </c>
      <c r="H6778" t="s">
        <v>328</v>
      </c>
      <c r="I6778" t="s">
        <v>10</v>
      </c>
      <c r="J6778" t="s">
        <v>93</v>
      </c>
      <c r="K6778" s="2">
        <v>3</v>
      </c>
      <c r="L6778" t="s">
        <v>75</v>
      </c>
      <c r="M6778" t="s">
        <v>94</v>
      </c>
      <c r="N6778" t="s">
        <v>95</v>
      </c>
    </row>
    <row r="6779" spans="1:14" x14ac:dyDescent="0.25">
      <c r="A6779" s="2">
        <v>1</v>
      </c>
      <c r="B6779" s="2">
        <v>2016</v>
      </c>
      <c r="C6779" t="s">
        <v>456</v>
      </c>
      <c r="D6779" t="s">
        <v>204</v>
      </c>
      <c r="E6779" s="2">
        <v>1</v>
      </c>
      <c r="F6779" s="2">
        <v>1</v>
      </c>
      <c r="G6779" t="s">
        <v>382</v>
      </c>
      <c r="H6779" t="s">
        <v>328</v>
      </c>
      <c r="I6779" t="s">
        <v>10</v>
      </c>
      <c r="J6779" t="s">
        <v>96</v>
      </c>
      <c r="K6779" s="2">
        <v>3</v>
      </c>
      <c r="L6779" t="s">
        <v>75</v>
      </c>
      <c r="M6779" t="s">
        <v>97</v>
      </c>
      <c r="N6779" t="s">
        <v>95</v>
      </c>
    </row>
    <row r="6780" spans="1:14" x14ac:dyDescent="0.25">
      <c r="A6780" s="2">
        <v>1</v>
      </c>
      <c r="B6780" s="2">
        <v>2016</v>
      </c>
      <c r="C6780" t="s">
        <v>456</v>
      </c>
      <c r="D6780" t="s">
        <v>204</v>
      </c>
      <c r="E6780" s="2">
        <v>1</v>
      </c>
      <c r="F6780" s="2">
        <v>1</v>
      </c>
      <c r="G6780" t="s">
        <v>382</v>
      </c>
      <c r="H6780" t="s">
        <v>328</v>
      </c>
      <c r="I6780" t="s">
        <v>10</v>
      </c>
      <c r="J6780" t="s">
        <v>98</v>
      </c>
      <c r="K6780" s="2">
        <v>4</v>
      </c>
      <c r="L6780" t="s">
        <v>85</v>
      </c>
      <c r="M6780" t="s">
        <v>99</v>
      </c>
      <c r="N6780" t="s">
        <v>87</v>
      </c>
    </row>
    <row r="6781" spans="1:14" x14ac:dyDescent="0.25">
      <c r="A6781" s="2">
        <v>1</v>
      </c>
      <c r="B6781" s="2">
        <v>2016</v>
      </c>
      <c r="C6781" t="s">
        <v>456</v>
      </c>
      <c r="D6781" t="s">
        <v>204</v>
      </c>
      <c r="E6781" s="2">
        <v>1</v>
      </c>
      <c r="F6781" s="2">
        <v>1</v>
      </c>
      <c r="G6781" t="s">
        <v>382</v>
      </c>
      <c r="H6781" t="s">
        <v>328</v>
      </c>
      <c r="I6781" t="s">
        <v>10</v>
      </c>
      <c r="J6781" t="s">
        <v>100</v>
      </c>
      <c r="K6781" s="3"/>
      <c r="L6781" t="s">
        <v>61</v>
      </c>
      <c r="M6781" t="s">
        <v>101</v>
      </c>
    </row>
    <row r="6782" spans="1:14" x14ac:dyDescent="0.25">
      <c r="A6782" s="2">
        <v>1</v>
      </c>
      <c r="B6782" s="2">
        <v>2016</v>
      </c>
      <c r="C6782" t="s">
        <v>456</v>
      </c>
      <c r="D6782" t="s">
        <v>204</v>
      </c>
      <c r="E6782" s="2">
        <v>1</v>
      </c>
      <c r="F6782" s="2">
        <v>1</v>
      </c>
      <c r="G6782" t="s">
        <v>382</v>
      </c>
      <c r="H6782" t="s">
        <v>328</v>
      </c>
      <c r="I6782" t="s">
        <v>10</v>
      </c>
      <c r="J6782" t="s">
        <v>102</v>
      </c>
      <c r="K6782" s="3"/>
      <c r="L6782" t="s">
        <v>61</v>
      </c>
      <c r="M6782" t="s">
        <v>103</v>
      </c>
    </row>
    <row r="6783" spans="1:14" x14ac:dyDescent="0.25">
      <c r="A6783" s="2">
        <v>1</v>
      </c>
      <c r="B6783" s="2">
        <v>2016</v>
      </c>
      <c r="C6783" t="s">
        <v>456</v>
      </c>
      <c r="D6783" t="s">
        <v>204</v>
      </c>
      <c r="E6783" s="2">
        <v>1</v>
      </c>
      <c r="F6783" s="2">
        <v>1</v>
      </c>
      <c r="G6783" t="s">
        <v>382</v>
      </c>
      <c r="H6783" t="s">
        <v>328</v>
      </c>
      <c r="I6783" t="s">
        <v>10</v>
      </c>
      <c r="J6783" t="s">
        <v>104</v>
      </c>
      <c r="K6783" s="3"/>
      <c r="L6783" t="s">
        <v>61</v>
      </c>
      <c r="M6783" t="s">
        <v>105</v>
      </c>
    </row>
    <row r="6784" spans="1:14" x14ac:dyDescent="0.25">
      <c r="A6784" s="2">
        <v>1</v>
      </c>
      <c r="B6784" s="2">
        <v>2016</v>
      </c>
      <c r="C6784" t="s">
        <v>456</v>
      </c>
      <c r="D6784" t="s">
        <v>204</v>
      </c>
      <c r="E6784" s="2">
        <v>1</v>
      </c>
      <c r="F6784" s="2">
        <v>1</v>
      </c>
      <c r="G6784" t="s">
        <v>382</v>
      </c>
      <c r="H6784" t="s">
        <v>328</v>
      </c>
      <c r="I6784" t="s">
        <v>10</v>
      </c>
      <c r="J6784" t="s">
        <v>106</v>
      </c>
      <c r="K6784" s="3"/>
      <c r="L6784" t="s">
        <v>61</v>
      </c>
      <c r="M6784" t="s">
        <v>107</v>
      </c>
    </row>
    <row r="6785" spans="1:14" x14ac:dyDescent="0.25">
      <c r="A6785" s="2">
        <v>1</v>
      </c>
      <c r="B6785" s="2">
        <v>2016</v>
      </c>
      <c r="C6785" t="s">
        <v>456</v>
      </c>
      <c r="D6785" t="s">
        <v>204</v>
      </c>
      <c r="E6785" s="2">
        <v>1</v>
      </c>
      <c r="F6785" s="2">
        <v>1</v>
      </c>
      <c r="G6785" t="s">
        <v>382</v>
      </c>
      <c r="H6785" t="s">
        <v>328</v>
      </c>
      <c r="I6785" t="s">
        <v>10</v>
      </c>
      <c r="J6785" t="s">
        <v>108</v>
      </c>
      <c r="K6785" s="3"/>
      <c r="L6785" t="s">
        <v>61</v>
      </c>
      <c r="M6785" t="s">
        <v>109</v>
      </c>
    </row>
    <row r="6786" spans="1:14" x14ac:dyDescent="0.25">
      <c r="A6786" s="2">
        <v>1</v>
      </c>
      <c r="B6786" s="2">
        <v>2016</v>
      </c>
      <c r="C6786" t="s">
        <v>456</v>
      </c>
      <c r="D6786" t="s">
        <v>204</v>
      </c>
      <c r="E6786" s="2">
        <v>1</v>
      </c>
      <c r="F6786" s="2">
        <v>1</v>
      </c>
      <c r="G6786" t="s">
        <v>382</v>
      </c>
      <c r="H6786" t="s">
        <v>328</v>
      </c>
      <c r="I6786" t="s">
        <v>10</v>
      </c>
      <c r="J6786" t="s">
        <v>110</v>
      </c>
      <c r="K6786" s="3"/>
      <c r="L6786" t="s">
        <v>61</v>
      </c>
      <c r="M6786" t="s">
        <v>111</v>
      </c>
    </row>
    <row r="6787" spans="1:14" x14ac:dyDescent="0.25">
      <c r="A6787" s="2">
        <v>1</v>
      </c>
      <c r="B6787" s="2">
        <v>2016</v>
      </c>
      <c r="C6787" t="s">
        <v>456</v>
      </c>
      <c r="D6787" t="s">
        <v>204</v>
      </c>
      <c r="E6787" s="2">
        <v>1</v>
      </c>
      <c r="F6787" s="2">
        <v>1</v>
      </c>
      <c r="G6787" t="s">
        <v>382</v>
      </c>
      <c r="H6787" t="s">
        <v>328</v>
      </c>
      <c r="I6787" t="s">
        <v>10</v>
      </c>
      <c r="J6787" t="s">
        <v>112</v>
      </c>
      <c r="K6787" s="3"/>
      <c r="L6787" t="s">
        <v>61</v>
      </c>
      <c r="M6787" t="s">
        <v>113</v>
      </c>
    </row>
    <row r="6788" spans="1:14" x14ac:dyDescent="0.25">
      <c r="A6788" s="2">
        <v>1</v>
      </c>
      <c r="B6788" s="2">
        <v>2016</v>
      </c>
      <c r="C6788" t="s">
        <v>456</v>
      </c>
      <c r="D6788" t="s">
        <v>204</v>
      </c>
      <c r="E6788" s="2">
        <v>1</v>
      </c>
      <c r="F6788" s="2">
        <v>1</v>
      </c>
      <c r="G6788" t="s">
        <v>382</v>
      </c>
      <c r="H6788" t="s">
        <v>328</v>
      </c>
      <c r="I6788" t="s">
        <v>10</v>
      </c>
      <c r="J6788" t="s">
        <v>114</v>
      </c>
      <c r="K6788" s="3"/>
      <c r="L6788" t="s">
        <v>61</v>
      </c>
      <c r="M6788" t="s">
        <v>115</v>
      </c>
    </row>
    <row r="6789" spans="1:14" x14ac:dyDescent="0.25">
      <c r="A6789" s="2">
        <v>1</v>
      </c>
      <c r="B6789" s="2">
        <v>2016</v>
      </c>
      <c r="C6789" t="s">
        <v>456</v>
      </c>
      <c r="D6789" t="s">
        <v>204</v>
      </c>
      <c r="E6789" s="2">
        <v>1</v>
      </c>
      <c r="F6789" s="2">
        <v>1</v>
      </c>
      <c r="G6789" t="s">
        <v>382</v>
      </c>
      <c r="H6789" t="s">
        <v>328</v>
      </c>
      <c r="I6789" t="s">
        <v>10</v>
      </c>
      <c r="J6789" t="s">
        <v>116</v>
      </c>
      <c r="K6789" s="2">
        <v>3</v>
      </c>
      <c r="L6789" t="s">
        <v>65</v>
      </c>
      <c r="M6789" t="s">
        <v>117</v>
      </c>
      <c r="N6789" t="s">
        <v>67</v>
      </c>
    </row>
    <row r="6790" spans="1:14" x14ac:dyDescent="0.25">
      <c r="A6790" s="2">
        <v>1</v>
      </c>
      <c r="B6790" s="2">
        <v>2016</v>
      </c>
      <c r="C6790" t="s">
        <v>456</v>
      </c>
      <c r="D6790" t="s">
        <v>204</v>
      </c>
      <c r="E6790" s="2">
        <v>1</v>
      </c>
      <c r="F6790" s="2">
        <v>1</v>
      </c>
      <c r="G6790" t="s">
        <v>382</v>
      </c>
      <c r="H6790" t="s">
        <v>328</v>
      </c>
      <c r="I6790" t="s">
        <v>10</v>
      </c>
      <c r="J6790" t="s">
        <v>118</v>
      </c>
      <c r="K6790" s="2">
        <v>4</v>
      </c>
      <c r="L6790" t="s">
        <v>55</v>
      </c>
      <c r="M6790" t="s">
        <v>119</v>
      </c>
      <c r="N6790" t="s">
        <v>57</v>
      </c>
    </row>
    <row r="6791" spans="1:14" x14ac:dyDescent="0.25">
      <c r="A6791" s="2">
        <v>1</v>
      </c>
      <c r="B6791" s="2">
        <v>2016</v>
      </c>
      <c r="C6791" t="s">
        <v>456</v>
      </c>
      <c r="D6791" t="s">
        <v>204</v>
      </c>
      <c r="E6791" s="2">
        <v>1</v>
      </c>
      <c r="F6791" s="2">
        <v>1</v>
      </c>
      <c r="G6791" t="s">
        <v>382</v>
      </c>
      <c r="H6791" t="s">
        <v>328</v>
      </c>
      <c r="I6791" t="s">
        <v>10</v>
      </c>
      <c r="J6791" t="s">
        <v>120</v>
      </c>
      <c r="K6791" s="2">
        <v>3</v>
      </c>
      <c r="L6791" t="s">
        <v>65</v>
      </c>
      <c r="M6791" t="s">
        <v>121</v>
      </c>
      <c r="N6791" t="s">
        <v>67</v>
      </c>
    </row>
    <row r="6792" spans="1:14" x14ac:dyDescent="0.25">
      <c r="A6792" s="2">
        <v>1</v>
      </c>
      <c r="B6792" s="2">
        <v>2016</v>
      </c>
      <c r="C6792" t="s">
        <v>456</v>
      </c>
      <c r="D6792" t="s">
        <v>204</v>
      </c>
      <c r="E6792" s="2">
        <v>1</v>
      </c>
      <c r="F6792" s="2">
        <v>1</v>
      </c>
      <c r="G6792" t="s">
        <v>382</v>
      </c>
      <c r="H6792" t="s">
        <v>328</v>
      </c>
      <c r="I6792" t="s">
        <v>10</v>
      </c>
      <c r="J6792" t="s">
        <v>122</v>
      </c>
      <c r="K6792" s="2">
        <v>4</v>
      </c>
      <c r="L6792" t="s">
        <v>85</v>
      </c>
      <c r="M6792" t="s">
        <v>123</v>
      </c>
      <c r="N6792" t="s">
        <v>87</v>
      </c>
    </row>
    <row r="6793" spans="1:14" x14ac:dyDescent="0.25">
      <c r="A6793" s="2">
        <v>1</v>
      </c>
      <c r="B6793" s="2">
        <v>2016</v>
      </c>
      <c r="C6793" t="s">
        <v>456</v>
      </c>
      <c r="D6793" t="s">
        <v>204</v>
      </c>
      <c r="E6793" s="2">
        <v>1</v>
      </c>
      <c r="F6793" s="2">
        <v>1</v>
      </c>
      <c r="G6793" t="s">
        <v>382</v>
      </c>
      <c r="H6793" t="s">
        <v>328</v>
      </c>
      <c r="I6793" t="s">
        <v>10</v>
      </c>
      <c r="J6793" t="s">
        <v>124</v>
      </c>
      <c r="K6793" s="2">
        <v>4</v>
      </c>
      <c r="L6793" t="s">
        <v>85</v>
      </c>
      <c r="M6793" t="s">
        <v>125</v>
      </c>
      <c r="N6793" t="s">
        <v>87</v>
      </c>
    </row>
    <row r="6794" spans="1:14" x14ac:dyDescent="0.25">
      <c r="A6794" s="2">
        <v>1</v>
      </c>
      <c r="B6794" s="2">
        <v>2016</v>
      </c>
      <c r="C6794" t="s">
        <v>456</v>
      </c>
      <c r="D6794" t="s">
        <v>204</v>
      </c>
      <c r="E6794" s="2">
        <v>1</v>
      </c>
      <c r="F6794" s="2">
        <v>1</v>
      </c>
      <c r="G6794" t="s">
        <v>382</v>
      </c>
      <c r="H6794" t="s">
        <v>328</v>
      </c>
      <c r="I6794" t="s">
        <v>10</v>
      </c>
      <c r="J6794" t="s">
        <v>127</v>
      </c>
      <c r="K6794" s="2">
        <v>4</v>
      </c>
      <c r="L6794" t="s">
        <v>85</v>
      </c>
      <c r="M6794" t="s">
        <v>128</v>
      </c>
      <c r="N6794" t="s">
        <v>87</v>
      </c>
    </row>
    <row r="6795" spans="1:14" x14ac:dyDescent="0.25">
      <c r="A6795" s="2">
        <v>1</v>
      </c>
      <c r="B6795" s="2">
        <v>2016</v>
      </c>
      <c r="C6795" t="s">
        <v>456</v>
      </c>
      <c r="D6795" t="s">
        <v>204</v>
      </c>
      <c r="E6795" s="2">
        <v>1</v>
      </c>
      <c r="F6795" s="2">
        <v>1</v>
      </c>
      <c r="G6795" t="s">
        <v>382</v>
      </c>
      <c r="H6795" t="s">
        <v>328</v>
      </c>
      <c r="I6795" t="s">
        <v>10</v>
      </c>
      <c r="J6795" t="s">
        <v>129</v>
      </c>
      <c r="K6795" s="2">
        <v>4</v>
      </c>
      <c r="L6795" t="s">
        <v>85</v>
      </c>
      <c r="M6795" t="s">
        <v>130</v>
      </c>
      <c r="N6795" t="s">
        <v>87</v>
      </c>
    </row>
    <row r="6796" spans="1:14" x14ac:dyDescent="0.25">
      <c r="A6796" s="2">
        <v>1</v>
      </c>
      <c r="B6796" s="2">
        <v>2016</v>
      </c>
      <c r="C6796" t="s">
        <v>456</v>
      </c>
      <c r="D6796" t="s">
        <v>204</v>
      </c>
      <c r="E6796" s="2">
        <v>1</v>
      </c>
      <c r="F6796" s="2">
        <v>1</v>
      </c>
      <c r="G6796" t="s">
        <v>382</v>
      </c>
      <c r="H6796" t="s">
        <v>328</v>
      </c>
      <c r="I6796" t="s">
        <v>10</v>
      </c>
      <c r="J6796" t="s">
        <v>131</v>
      </c>
      <c r="K6796" s="2">
        <v>4</v>
      </c>
      <c r="L6796" t="s">
        <v>85</v>
      </c>
      <c r="M6796" t="s">
        <v>132</v>
      </c>
      <c r="N6796" t="s">
        <v>87</v>
      </c>
    </row>
    <row r="6797" spans="1:14" x14ac:dyDescent="0.25">
      <c r="A6797" s="2">
        <v>1</v>
      </c>
      <c r="B6797" s="2">
        <v>2016</v>
      </c>
      <c r="C6797" t="s">
        <v>456</v>
      </c>
      <c r="D6797" t="s">
        <v>204</v>
      </c>
      <c r="E6797" s="2">
        <v>1</v>
      </c>
      <c r="F6797" s="2">
        <v>1</v>
      </c>
      <c r="G6797" t="s">
        <v>382</v>
      </c>
      <c r="H6797" t="s">
        <v>328</v>
      </c>
      <c r="I6797" t="s">
        <v>10</v>
      </c>
      <c r="J6797" t="s">
        <v>133</v>
      </c>
      <c r="K6797" s="2">
        <v>2</v>
      </c>
      <c r="L6797" t="s">
        <v>52</v>
      </c>
      <c r="M6797" t="s">
        <v>134</v>
      </c>
      <c r="N6797" t="s">
        <v>63</v>
      </c>
    </row>
    <row r="6798" spans="1:14" x14ac:dyDescent="0.25">
      <c r="A6798" s="2">
        <v>1</v>
      </c>
      <c r="B6798" s="2">
        <v>2016</v>
      </c>
      <c r="C6798" t="s">
        <v>456</v>
      </c>
      <c r="D6798" t="s">
        <v>204</v>
      </c>
      <c r="E6798" s="2">
        <v>1</v>
      </c>
      <c r="F6798" s="2">
        <v>1</v>
      </c>
      <c r="G6798" t="s">
        <v>382</v>
      </c>
      <c r="H6798" t="s">
        <v>328</v>
      </c>
      <c r="I6798" t="s">
        <v>10</v>
      </c>
      <c r="J6798" t="s">
        <v>135</v>
      </c>
      <c r="K6798" s="2">
        <v>4</v>
      </c>
      <c r="L6798" t="s">
        <v>55</v>
      </c>
      <c r="M6798" t="s">
        <v>136</v>
      </c>
      <c r="N6798" t="s">
        <v>57</v>
      </c>
    </row>
    <row r="6799" spans="1:14" x14ac:dyDescent="0.25">
      <c r="A6799" s="2">
        <v>1</v>
      </c>
      <c r="B6799" s="2">
        <v>2016</v>
      </c>
      <c r="C6799" t="s">
        <v>456</v>
      </c>
      <c r="D6799" t="s">
        <v>204</v>
      </c>
      <c r="E6799" s="2">
        <v>1</v>
      </c>
      <c r="F6799" s="2">
        <v>1</v>
      </c>
      <c r="G6799" t="s">
        <v>382</v>
      </c>
      <c r="H6799" t="s">
        <v>328</v>
      </c>
      <c r="I6799" t="s">
        <v>10</v>
      </c>
      <c r="J6799" t="s">
        <v>137</v>
      </c>
      <c r="K6799" s="2">
        <v>3</v>
      </c>
      <c r="L6799" t="s">
        <v>55</v>
      </c>
      <c r="M6799" t="s">
        <v>138</v>
      </c>
      <c r="N6799" t="s">
        <v>178</v>
      </c>
    </row>
    <row r="6800" spans="1:14" x14ac:dyDescent="0.25">
      <c r="A6800" s="2">
        <v>1</v>
      </c>
      <c r="B6800" s="2">
        <v>2016</v>
      </c>
      <c r="C6800" t="s">
        <v>456</v>
      </c>
      <c r="D6800" t="s">
        <v>204</v>
      </c>
      <c r="E6800" s="2">
        <v>1</v>
      </c>
      <c r="F6800" s="2">
        <v>1</v>
      </c>
      <c r="G6800" t="s">
        <v>382</v>
      </c>
      <c r="H6800" t="s">
        <v>328</v>
      </c>
      <c r="I6800" t="s">
        <v>10</v>
      </c>
      <c r="J6800" t="s">
        <v>139</v>
      </c>
      <c r="K6800" s="2">
        <v>4</v>
      </c>
      <c r="L6800" t="s">
        <v>85</v>
      </c>
      <c r="M6800" t="s">
        <v>140</v>
      </c>
      <c r="N6800" t="s">
        <v>87</v>
      </c>
    </row>
    <row r="6801" spans="1:14" x14ac:dyDescent="0.25">
      <c r="A6801" s="2">
        <v>1</v>
      </c>
      <c r="B6801" s="2">
        <v>2016</v>
      </c>
      <c r="C6801" t="s">
        <v>456</v>
      </c>
      <c r="D6801" t="s">
        <v>204</v>
      </c>
      <c r="E6801" s="2">
        <v>1</v>
      </c>
      <c r="F6801" s="2">
        <v>1</v>
      </c>
      <c r="G6801" t="s">
        <v>382</v>
      </c>
      <c r="H6801" t="s">
        <v>328</v>
      </c>
      <c r="I6801" t="s">
        <v>10</v>
      </c>
      <c r="J6801" t="s">
        <v>141</v>
      </c>
      <c r="K6801" s="2">
        <v>4</v>
      </c>
      <c r="L6801" t="s">
        <v>85</v>
      </c>
      <c r="M6801" t="s">
        <v>142</v>
      </c>
      <c r="N6801" t="s">
        <v>87</v>
      </c>
    </row>
    <row r="6802" spans="1:14" x14ac:dyDescent="0.25">
      <c r="A6802" s="2">
        <v>1</v>
      </c>
      <c r="B6802" s="2">
        <v>2016</v>
      </c>
      <c r="C6802" t="s">
        <v>456</v>
      </c>
      <c r="D6802" t="s">
        <v>204</v>
      </c>
      <c r="E6802" s="2">
        <v>1</v>
      </c>
      <c r="F6802" s="2">
        <v>1</v>
      </c>
      <c r="G6802" t="s">
        <v>382</v>
      </c>
      <c r="H6802" t="s">
        <v>328</v>
      </c>
      <c r="I6802" t="s">
        <v>10</v>
      </c>
      <c r="J6802" t="s">
        <v>143</v>
      </c>
      <c r="K6802" s="2">
        <v>4</v>
      </c>
      <c r="L6802" t="s">
        <v>85</v>
      </c>
      <c r="M6802" t="s">
        <v>144</v>
      </c>
      <c r="N6802" t="s">
        <v>87</v>
      </c>
    </row>
    <row r="6803" spans="1:14" x14ac:dyDescent="0.25">
      <c r="A6803" s="2">
        <v>1</v>
      </c>
      <c r="B6803" s="2">
        <v>2016</v>
      </c>
      <c r="C6803" t="s">
        <v>456</v>
      </c>
      <c r="D6803" t="s">
        <v>204</v>
      </c>
      <c r="E6803" s="2">
        <v>1</v>
      </c>
      <c r="F6803" s="2">
        <v>1</v>
      </c>
      <c r="G6803" t="s">
        <v>382</v>
      </c>
      <c r="H6803" t="s">
        <v>328</v>
      </c>
      <c r="I6803" t="s">
        <v>10</v>
      </c>
      <c r="J6803" t="s">
        <v>145</v>
      </c>
      <c r="K6803" s="2">
        <v>4</v>
      </c>
      <c r="L6803" t="s">
        <v>55</v>
      </c>
      <c r="M6803" t="s">
        <v>146</v>
      </c>
      <c r="N6803" t="s">
        <v>57</v>
      </c>
    </row>
    <row r="6804" spans="1:14" x14ac:dyDescent="0.25">
      <c r="A6804" s="2">
        <v>1</v>
      </c>
      <c r="B6804" s="2">
        <v>2016</v>
      </c>
      <c r="C6804" t="s">
        <v>456</v>
      </c>
      <c r="D6804" t="s">
        <v>204</v>
      </c>
      <c r="E6804" s="2">
        <v>1</v>
      </c>
      <c r="F6804" s="2">
        <v>1</v>
      </c>
      <c r="G6804" t="s">
        <v>382</v>
      </c>
      <c r="H6804" t="s">
        <v>328</v>
      </c>
      <c r="I6804" t="s">
        <v>10</v>
      </c>
      <c r="J6804" t="s">
        <v>147</v>
      </c>
      <c r="K6804" s="2">
        <v>4</v>
      </c>
      <c r="L6804" t="s">
        <v>55</v>
      </c>
      <c r="M6804" t="s">
        <v>148</v>
      </c>
      <c r="N6804" t="s">
        <v>57</v>
      </c>
    </row>
    <row r="6805" spans="1:14" x14ac:dyDescent="0.25">
      <c r="A6805" s="2">
        <v>1</v>
      </c>
      <c r="B6805" s="2">
        <v>2016</v>
      </c>
      <c r="C6805" t="s">
        <v>456</v>
      </c>
      <c r="D6805" t="s">
        <v>204</v>
      </c>
      <c r="E6805" s="2">
        <v>1</v>
      </c>
      <c r="F6805" s="2">
        <v>1</v>
      </c>
      <c r="G6805" t="s">
        <v>382</v>
      </c>
      <c r="H6805" t="s">
        <v>328</v>
      </c>
      <c r="I6805" t="s">
        <v>10</v>
      </c>
      <c r="J6805" t="s">
        <v>149</v>
      </c>
      <c r="K6805" s="2">
        <v>3</v>
      </c>
      <c r="L6805" t="s">
        <v>55</v>
      </c>
      <c r="M6805" t="s">
        <v>150</v>
      </c>
      <c r="N6805" t="s">
        <v>178</v>
      </c>
    </row>
    <row r="6806" spans="1:14" x14ac:dyDescent="0.25">
      <c r="A6806" s="2">
        <v>1</v>
      </c>
      <c r="B6806" s="2">
        <v>2016</v>
      </c>
      <c r="C6806" t="s">
        <v>456</v>
      </c>
      <c r="D6806" t="s">
        <v>204</v>
      </c>
      <c r="E6806" s="2">
        <v>1</v>
      </c>
      <c r="F6806" s="2">
        <v>1</v>
      </c>
      <c r="G6806" t="s">
        <v>382</v>
      </c>
      <c r="H6806" t="s">
        <v>328</v>
      </c>
      <c r="I6806" t="s">
        <v>10</v>
      </c>
      <c r="J6806" t="s">
        <v>151</v>
      </c>
      <c r="K6806" s="3"/>
      <c r="L6806" t="s">
        <v>52</v>
      </c>
      <c r="M6806" t="s">
        <v>152</v>
      </c>
    </row>
    <row r="6807" spans="1:14" x14ac:dyDescent="0.25">
      <c r="A6807" s="2">
        <v>1</v>
      </c>
      <c r="B6807" s="2">
        <v>2016</v>
      </c>
      <c r="C6807" t="s">
        <v>456</v>
      </c>
      <c r="D6807" t="s">
        <v>204</v>
      </c>
      <c r="E6807" s="2">
        <v>1</v>
      </c>
      <c r="F6807" s="2">
        <v>1</v>
      </c>
      <c r="G6807" t="s">
        <v>382</v>
      </c>
      <c r="H6807" t="s">
        <v>328</v>
      </c>
      <c r="I6807" t="s">
        <v>10</v>
      </c>
      <c r="J6807" t="s">
        <v>153</v>
      </c>
      <c r="K6807" s="2">
        <v>5</v>
      </c>
      <c r="L6807" t="s">
        <v>75</v>
      </c>
      <c r="M6807" t="s">
        <v>154</v>
      </c>
      <c r="N6807" t="s">
        <v>201</v>
      </c>
    </row>
    <row r="6808" spans="1:14" x14ac:dyDescent="0.25">
      <c r="A6808" s="2">
        <v>1</v>
      </c>
      <c r="B6808" s="2">
        <v>2016</v>
      </c>
      <c r="C6808" t="s">
        <v>456</v>
      </c>
      <c r="D6808" t="s">
        <v>204</v>
      </c>
      <c r="E6808" s="2">
        <v>1</v>
      </c>
      <c r="F6808" s="2">
        <v>1</v>
      </c>
      <c r="G6808" t="s">
        <v>382</v>
      </c>
      <c r="H6808" t="s">
        <v>328</v>
      </c>
      <c r="I6808" t="s">
        <v>10</v>
      </c>
      <c r="J6808" t="s">
        <v>156</v>
      </c>
      <c r="K6808" s="2">
        <v>1</v>
      </c>
      <c r="L6808" t="s">
        <v>75</v>
      </c>
      <c r="M6808" t="s">
        <v>157</v>
      </c>
      <c r="N6808" t="s">
        <v>158</v>
      </c>
    </row>
    <row r="6809" spans="1:14" x14ac:dyDescent="0.25">
      <c r="A6809" s="2">
        <v>1</v>
      </c>
      <c r="B6809" s="2">
        <v>2016</v>
      </c>
      <c r="C6809" t="s">
        <v>456</v>
      </c>
      <c r="D6809" t="s">
        <v>204</v>
      </c>
      <c r="E6809" s="2">
        <v>1</v>
      </c>
      <c r="F6809" s="2">
        <v>1</v>
      </c>
      <c r="G6809" t="s">
        <v>382</v>
      </c>
      <c r="H6809" t="s">
        <v>328</v>
      </c>
      <c r="I6809" t="s">
        <v>10</v>
      </c>
      <c r="J6809" t="s">
        <v>159</v>
      </c>
      <c r="K6809" s="3"/>
      <c r="L6809" t="s">
        <v>52</v>
      </c>
      <c r="M6809" t="s">
        <v>160</v>
      </c>
    </row>
    <row r="6810" spans="1:14" x14ac:dyDescent="0.25">
      <c r="A6810" s="2">
        <v>1</v>
      </c>
      <c r="B6810" s="2">
        <v>2016</v>
      </c>
      <c r="C6810" t="s">
        <v>456</v>
      </c>
      <c r="D6810" t="s">
        <v>204</v>
      </c>
      <c r="E6810" s="2">
        <v>1</v>
      </c>
      <c r="F6810" s="2">
        <v>1</v>
      </c>
      <c r="G6810" t="s">
        <v>382</v>
      </c>
      <c r="H6810" t="s">
        <v>328</v>
      </c>
      <c r="I6810" t="s">
        <v>10</v>
      </c>
      <c r="J6810" t="s">
        <v>161</v>
      </c>
      <c r="K6810" s="3"/>
      <c r="L6810" t="s">
        <v>52</v>
      </c>
      <c r="M6810" t="s">
        <v>162</v>
      </c>
    </row>
    <row r="6811" spans="1:14" x14ac:dyDescent="0.25">
      <c r="A6811" s="2">
        <v>1</v>
      </c>
      <c r="B6811" s="2">
        <v>2016</v>
      </c>
      <c r="C6811" t="s">
        <v>456</v>
      </c>
      <c r="D6811" t="s">
        <v>204</v>
      </c>
      <c r="E6811" s="2">
        <v>1</v>
      </c>
      <c r="F6811" s="2">
        <v>1</v>
      </c>
      <c r="G6811" t="s">
        <v>382</v>
      </c>
      <c r="H6811" t="s">
        <v>328</v>
      </c>
      <c r="I6811" t="s">
        <v>10</v>
      </c>
      <c r="J6811" t="s">
        <v>163</v>
      </c>
      <c r="K6811" s="2">
        <v>1</v>
      </c>
      <c r="L6811" t="s">
        <v>52</v>
      </c>
      <c r="M6811" t="s">
        <v>164</v>
      </c>
      <c r="N6811" t="s">
        <v>165</v>
      </c>
    </row>
    <row r="6812" spans="1:14" x14ac:dyDescent="0.25">
      <c r="A6812" s="2">
        <v>1</v>
      </c>
      <c r="B6812" s="2">
        <v>2016</v>
      </c>
      <c r="C6812" t="s">
        <v>456</v>
      </c>
      <c r="D6812" t="s">
        <v>204</v>
      </c>
      <c r="E6812" s="2">
        <v>1</v>
      </c>
      <c r="F6812" s="2">
        <v>1</v>
      </c>
      <c r="G6812" t="s">
        <v>382</v>
      </c>
      <c r="H6812" t="s">
        <v>328</v>
      </c>
      <c r="I6812" t="s">
        <v>10</v>
      </c>
      <c r="J6812" t="s">
        <v>166</v>
      </c>
      <c r="K6812" s="2">
        <v>4</v>
      </c>
      <c r="L6812" t="s">
        <v>55</v>
      </c>
      <c r="M6812" t="s">
        <v>167</v>
      </c>
      <c r="N6812" t="s">
        <v>57</v>
      </c>
    </row>
    <row r="6813" spans="1:14" x14ac:dyDescent="0.25">
      <c r="A6813" s="2">
        <v>1</v>
      </c>
      <c r="B6813" s="2">
        <v>2016</v>
      </c>
      <c r="C6813" t="s">
        <v>457</v>
      </c>
      <c r="D6813" t="s">
        <v>169</v>
      </c>
      <c r="E6813" s="2">
        <v>1</v>
      </c>
      <c r="F6813" s="2">
        <v>1</v>
      </c>
      <c r="G6813" t="s">
        <v>409</v>
      </c>
      <c r="H6813" t="s">
        <v>409</v>
      </c>
      <c r="I6813" t="s">
        <v>19</v>
      </c>
      <c r="J6813" t="s">
        <v>51</v>
      </c>
      <c r="K6813" s="2">
        <v>6</v>
      </c>
      <c r="L6813" t="s">
        <v>52</v>
      </c>
      <c r="M6813" t="s">
        <v>53</v>
      </c>
      <c r="N6813" t="s">
        <v>172</v>
      </c>
    </row>
    <row r="6814" spans="1:14" x14ac:dyDescent="0.25">
      <c r="A6814" s="2">
        <v>1</v>
      </c>
      <c r="B6814" s="2">
        <v>2016</v>
      </c>
      <c r="C6814" t="s">
        <v>457</v>
      </c>
      <c r="D6814" t="s">
        <v>169</v>
      </c>
      <c r="E6814" s="2">
        <v>1</v>
      </c>
      <c r="F6814" s="2">
        <v>1</v>
      </c>
      <c r="G6814" t="s">
        <v>409</v>
      </c>
      <c r="H6814" t="s">
        <v>409</v>
      </c>
      <c r="I6814" t="s">
        <v>19</v>
      </c>
      <c r="J6814" t="s">
        <v>54</v>
      </c>
      <c r="K6814" s="2">
        <v>2</v>
      </c>
      <c r="L6814" t="s">
        <v>55</v>
      </c>
      <c r="M6814" t="s">
        <v>56</v>
      </c>
      <c r="N6814" t="s">
        <v>187</v>
      </c>
    </row>
    <row r="6815" spans="1:14" x14ac:dyDescent="0.25">
      <c r="A6815" s="2">
        <v>1</v>
      </c>
      <c r="B6815" s="2">
        <v>2016</v>
      </c>
      <c r="C6815" t="s">
        <v>457</v>
      </c>
      <c r="D6815" t="s">
        <v>169</v>
      </c>
      <c r="E6815" s="2">
        <v>1</v>
      </c>
      <c r="F6815" s="2">
        <v>1</v>
      </c>
      <c r="G6815" t="s">
        <v>409</v>
      </c>
      <c r="H6815" t="s">
        <v>409</v>
      </c>
      <c r="I6815" t="s">
        <v>19</v>
      </c>
      <c r="J6815" t="s">
        <v>58</v>
      </c>
      <c r="K6815" s="2">
        <v>4</v>
      </c>
      <c r="L6815" t="s">
        <v>55</v>
      </c>
      <c r="M6815" t="s">
        <v>59</v>
      </c>
      <c r="N6815" t="s">
        <v>57</v>
      </c>
    </row>
    <row r="6816" spans="1:14" x14ac:dyDescent="0.25">
      <c r="A6816" s="2">
        <v>1</v>
      </c>
      <c r="B6816" s="2">
        <v>2016</v>
      </c>
      <c r="C6816" t="s">
        <v>457</v>
      </c>
      <c r="D6816" t="s">
        <v>169</v>
      </c>
      <c r="E6816" s="2">
        <v>1</v>
      </c>
      <c r="F6816" s="2">
        <v>1</v>
      </c>
      <c r="G6816" t="s">
        <v>409</v>
      </c>
      <c r="H6816" t="s">
        <v>409</v>
      </c>
      <c r="I6816" t="s">
        <v>19</v>
      </c>
      <c r="J6816" t="s">
        <v>60</v>
      </c>
      <c r="K6816" s="2">
        <v>2</v>
      </c>
      <c r="L6816" t="s">
        <v>61</v>
      </c>
      <c r="M6816" t="s">
        <v>62</v>
      </c>
      <c r="N6816" t="s">
        <v>63</v>
      </c>
    </row>
    <row r="6817" spans="1:14" x14ac:dyDescent="0.25">
      <c r="A6817" s="2">
        <v>1</v>
      </c>
      <c r="B6817" s="2">
        <v>2016</v>
      </c>
      <c r="C6817" t="s">
        <v>457</v>
      </c>
      <c r="D6817" t="s">
        <v>169</v>
      </c>
      <c r="E6817" s="2">
        <v>1</v>
      </c>
      <c r="F6817" s="2">
        <v>1</v>
      </c>
      <c r="G6817" t="s">
        <v>409</v>
      </c>
      <c r="H6817" t="s">
        <v>409</v>
      </c>
      <c r="I6817" t="s">
        <v>19</v>
      </c>
      <c r="J6817" t="s">
        <v>64</v>
      </c>
      <c r="K6817" s="2">
        <v>3</v>
      </c>
      <c r="L6817" t="s">
        <v>65</v>
      </c>
      <c r="M6817" t="s">
        <v>66</v>
      </c>
      <c r="N6817" t="s">
        <v>67</v>
      </c>
    </row>
    <row r="6818" spans="1:14" x14ac:dyDescent="0.25">
      <c r="A6818" s="2">
        <v>1</v>
      </c>
      <c r="B6818" s="2">
        <v>2016</v>
      </c>
      <c r="C6818" t="s">
        <v>457</v>
      </c>
      <c r="D6818" t="s">
        <v>169</v>
      </c>
      <c r="E6818" s="2">
        <v>1</v>
      </c>
      <c r="F6818" s="2">
        <v>1</v>
      </c>
      <c r="G6818" t="s">
        <v>409</v>
      </c>
      <c r="H6818" t="s">
        <v>409</v>
      </c>
      <c r="I6818" t="s">
        <v>19</v>
      </c>
      <c r="J6818" t="s">
        <v>68</v>
      </c>
      <c r="K6818" s="2">
        <v>2</v>
      </c>
      <c r="L6818" t="s">
        <v>65</v>
      </c>
      <c r="M6818" t="s">
        <v>69</v>
      </c>
      <c r="N6818" t="s">
        <v>186</v>
      </c>
    </row>
    <row r="6819" spans="1:14" x14ac:dyDescent="0.25">
      <c r="A6819" s="2">
        <v>1</v>
      </c>
      <c r="B6819" s="2">
        <v>2016</v>
      </c>
      <c r="C6819" t="s">
        <v>457</v>
      </c>
      <c r="D6819" t="s">
        <v>169</v>
      </c>
      <c r="E6819" s="2">
        <v>1</v>
      </c>
      <c r="F6819" s="2">
        <v>1</v>
      </c>
      <c r="G6819" t="s">
        <v>409</v>
      </c>
      <c r="H6819" t="s">
        <v>409</v>
      </c>
      <c r="I6819" t="s">
        <v>19</v>
      </c>
      <c r="J6819" t="s">
        <v>70</v>
      </c>
      <c r="K6819" s="2">
        <v>3</v>
      </c>
      <c r="L6819" t="s">
        <v>65</v>
      </c>
      <c r="M6819" t="s">
        <v>71</v>
      </c>
      <c r="N6819" t="s">
        <v>67</v>
      </c>
    </row>
    <row r="6820" spans="1:14" x14ac:dyDescent="0.25">
      <c r="A6820" s="2">
        <v>1</v>
      </c>
      <c r="B6820" s="2">
        <v>2016</v>
      </c>
      <c r="C6820" t="s">
        <v>457</v>
      </c>
      <c r="D6820" t="s">
        <v>169</v>
      </c>
      <c r="E6820" s="2">
        <v>1</v>
      </c>
      <c r="F6820" s="2">
        <v>1</v>
      </c>
      <c r="G6820" t="s">
        <v>409</v>
      </c>
      <c r="H6820" t="s">
        <v>409</v>
      </c>
      <c r="I6820" t="s">
        <v>19</v>
      </c>
      <c r="J6820" t="s">
        <v>72</v>
      </c>
      <c r="K6820" s="2">
        <v>1</v>
      </c>
      <c r="L6820" t="s">
        <v>52</v>
      </c>
      <c r="M6820" t="s">
        <v>73</v>
      </c>
      <c r="N6820" t="s">
        <v>177</v>
      </c>
    </row>
    <row r="6821" spans="1:14" x14ac:dyDescent="0.25">
      <c r="A6821" s="2">
        <v>1</v>
      </c>
      <c r="B6821" s="2">
        <v>2016</v>
      </c>
      <c r="C6821" t="s">
        <v>457</v>
      </c>
      <c r="D6821" t="s">
        <v>169</v>
      </c>
      <c r="E6821" s="2">
        <v>1</v>
      </c>
      <c r="F6821" s="2">
        <v>1</v>
      </c>
      <c r="G6821" t="s">
        <v>409</v>
      </c>
      <c r="H6821" t="s">
        <v>409</v>
      </c>
      <c r="I6821" t="s">
        <v>19</v>
      </c>
      <c r="J6821" t="s">
        <v>74</v>
      </c>
      <c r="K6821" s="2">
        <v>2</v>
      </c>
      <c r="L6821" t="s">
        <v>75</v>
      </c>
      <c r="M6821" t="s">
        <v>76</v>
      </c>
      <c r="N6821" t="s">
        <v>207</v>
      </c>
    </row>
    <row r="6822" spans="1:14" x14ac:dyDescent="0.25">
      <c r="A6822" s="2">
        <v>1</v>
      </c>
      <c r="B6822" s="2">
        <v>2016</v>
      </c>
      <c r="C6822" t="s">
        <v>457</v>
      </c>
      <c r="D6822" t="s">
        <v>169</v>
      </c>
      <c r="E6822" s="2">
        <v>1</v>
      </c>
      <c r="F6822" s="2">
        <v>1</v>
      </c>
      <c r="G6822" t="s">
        <v>409</v>
      </c>
      <c r="H6822" t="s">
        <v>409</v>
      </c>
      <c r="I6822" t="s">
        <v>19</v>
      </c>
      <c r="J6822" t="s">
        <v>78</v>
      </c>
      <c r="K6822" s="2">
        <v>1</v>
      </c>
      <c r="L6822" t="s">
        <v>75</v>
      </c>
      <c r="M6822" t="s">
        <v>79</v>
      </c>
      <c r="N6822" t="s">
        <v>80</v>
      </c>
    </row>
    <row r="6823" spans="1:14" x14ac:dyDescent="0.25">
      <c r="A6823" s="2">
        <v>1</v>
      </c>
      <c r="B6823" s="2">
        <v>2016</v>
      </c>
      <c r="C6823" t="s">
        <v>457</v>
      </c>
      <c r="D6823" t="s">
        <v>169</v>
      </c>
      <c r="E6823" s="2">
        <v>1</v>
      </c>
      <c r="F6823" s="2">
        <v>1</v>
      </c>
      <c r="G6823" t="s">
        <v>409</v>
      </c>
      <c r="H6823" t="s">
        <v>409</v>
      </c>
      <c r="I6823" t="s">
        <v>19</v>
      </c>
      <c r="J6823" t="s">
        <v>81</v>
      </c>
      <c r="K6823" s="2">
        <v>6</v>
      </c>
      <c r="L6823" t="s">
        <v>75</v>
      </c>
      <c r="M6823" t="s">
        <v>82</v>
      </c>
      <c r="N6823" t="s">
        <v>294</v>
      </c>
    </row>
    <row r="6824" spans="1:14" x14ac:dyDescent="0.25">
      <c r="A6824" s="2">
        <v>1</v>
      </c>
      <c r="B6824" s="2">
        <v>2016</v>
      </c>
      <c r="C6824" t="s">
        <v>457</v>
      </c>
      <c r="D6824" t="s">
        <v>169</v>
      </c>
      <c r="E6824" s="2">
        <v>1</v>
      </c>
      <c r="F6824" s="2">
        <v>1</v>
      </c>
      <c r="G6824" t="s">
        <v>409</v>
      </c>
      <c r="H6824" t="s">
        <v>409</v>
      </c>
      <c r="I6824" t="s">
        <v>19</v>
      </c>
      <c r="J6824" t="s">
        <v>84</v>
      </c>
      <c r="K6824" s="2">
        <v>4</v>
      </c>
      <c r="L6824" t="s">
        <v>85</v>
      </c>
      <c r="M6824" t="s">
        <v>86</v>
      </c>
      <c r="N6824" t="s">
        <v>87</v>
      </c>
    </row>
    <row r="6825" spans="1:14" x14ac:dyDescent="0.25">
      <c r="A6825" s="2">
        <v>1</v>
      </c>
      <c r="B6825" s="2">
        <v>2016</v>
      </c>
      <c r="C6825" t="s">
        <v>457</v>
      </c>
      <c r="D6825" t="s">
        <v>169</v>
      </c>
      <c r="E6825" s="2">
        <v>1</v>
      </c>
      <c r="F6825" s="2">
        <v>1</v>
      </c>
      <c r="G6825" t="s">
        <v>409</v>
      </c>
      <c r="H6825" t="s">
        <v>409</v>
      </c>
      <c r="I6825" t="s">
        <v>19</v>
      </c>
      <c r="J6825" t="s">
        <v>88</v>
      </c>
      <c r="K6825" s="2">
        <v>3</v>
      </c>
      <c r="L6825" t="s">
        <v>85</v>
      </c>
      <c r="M6825" t="s">
        <v>89</v>
      </c>
      <c r="N6825" t="s">
        <v>126</v>
      </c>
    </row>
    <row r="6826" spans="1:14" x14ac:dyDescent="0.25">
      <c r="A6826" s="2">
        <v>1</v>
      </c>
      <c r="B6826" s="2">
        <v>2016</v>
      </c>
      <c r="C6826" t="s">
        <v>457</v>
      </c>
      <c r="D6826" t="s">
        <v>169</v>
      </c>
      <c r="E6826" s="2">
        <v>1</v>
      </c>
      <c r="F6826" s="2">
        <v>1</v>
      </c>
      <c r="G6826" t="s">
        <v>409</v>
      </c>
      <c r="H6826" t="s">
        <v>409</v>
      </c>
      <c r="I6826" t="s">
        <v>19</v>
      </c>
      <c r="J6826" t="s">
        <v>90</v>
      </c>
      <c r="K6826" s="2">
        <v>1</v>
      </c>
      <c r="L6826" t="s">
        <v>75</v>
      </c>
      <c r="M6826" t="s">
        <v>91</v>
      </c>
      <c r="N6826" t="s">
        <v>200</v>
      </c>
    </row>
    <row r="6827" spans="1:14" x14ac:dyDescent="0.25">
      <c r="A6827" s="2">
        <v>1</v>
      </c>
      <c r="B6827" s="2">
        <v>2016</v>
      </c>
      <c r="C6827" t="s">
        <v>457</v>
      </c>
      <c r="D6827" t="s">
        <v>169</v>
      </c>
      <c r="E6827" s="2">
        <v>1</v>
      </c>
      <c r="F6827" s="2">
        <v>1</v>
      </c>
      <c r="G6827" t="s">
        <v>409</v>
      </c>
      <c r="H6827" t="s">
        <v>409</v>
      </c>
      <c r="I6827" t="s">
        <v>19</v>
      </c>
      <c r="J6827" t="s">
        <v>93</v>
      </c>
      <c r="K6827" s="2">
        <v>1</v>
      </c>
      <c r="L6827" t="s">
        <v>75</v>
      </c>
      <c r="M6827" t="s">
        <v>94</v>
      </c>
      <c r="N6827" t="s">
        <v>200</v>
      </c>
    </row>
    <row r="6828" spans="1:14" x14ac:dyDescent="0.25">
      <c r="A6828" s="2">
        <v>1</v>
      </c>
      <c r="B6828" s="2">
        <v>2016</v>
      </c>
      <c r="C6828" t="s">
        <v>457</v>
      </c>
      <c r="D6828" t="s">
        <v>169</v>
      </c>
      <c r="E6828" s="2">
        <v>1</v>
      </c>
      <c r="F6828" s="2">
        <v>1</v>
      </c>
      <c r="G6828" t="s">
        <v>409</v>
      </c>
      <c r="H6828" t="s">
        <v>409</v>
      </c>
      <c r="I6828" t="s">
        <v>19</v>
      </c>
      <c r="J6828" t="s">
        <v>96</v>
      </c>
      <c r="K6828" s="2">
        <v>3</v>
      </c>
      <c r="L6828" t="s">
        <v>75</v>
      </c>
      <c r="M6828" t="s">
        <v>97</v>
      </c>
      <c r="N6828" t="s">
        <v>95</v>
      </c>
    </row>
    <row r="6829" spans="1:14" x14ac:dyDescent="0.25">
      <c r="A6829" s="2">
        <v>1</v>
      </c>
      <c r="B6829" s="2">
        <v>2016</v>
      </c>
      <c r="C6829" t="s">
        <v>457</v>
      </c>
      <c r="D6829" t="s">
        <v>169</v>
      </c>
      <c r="E6829" s="2">
        <v>1</v>
      </c>
      <c r="F6829" s="2">
        <v>1</v>
      </c>
      <c r="G6829" t="s">
        <v>409</v>
      </c>
      <c r="H6829" t="s">
        <v>409</v>
      </c>
      <c r="I6829" t="s">
        <v>19</v>
      </c>
      <c r="J6829" t="s">
        <v>98</v>
      </c>
      <c r="K6829" s="2">
        <v>4</v>
      </c>
      <c r="L6829" t="s">
        <v>85</v>
      </c>
      <c r="M6829" t="s">
        <v>99</v>
      </c>
      <c r="N6829" t="s">
        <v>87</v>
      </c>
    </row>
    <row r="6830" spans="1:14" x14ac:dyDescent="0.25">
      <c r="A6830" s="2">
        <v>1</v>
      </c>
      <c r="B6830" s="2">
        <v>2016</v>
      </c>
      <c r="C6830" t="s">
        <v>457</v>
      </c>
      <c r="D6830" t="s">
        <v>169</v>
      </c>
      <c r="E6830" s="2">
        <v>1</v>
      </c>
      <c r="F6830" s="2">
        <v>1</v>
      </c>
      <c r="G6830" t="s">
        <v>409</v>
      </c>
      <c r="H6830" t="s">
        <v>409</v>
      </c>
      <c r="I6830" t="s">
        <v>19</v>
      </c>
      <c r="J6830" t="s">
        <v>100</v>
      </c>
      <c r="K6830" s="3"/>
      <c r="L6830" t="s">
        <v>61</v>
      </c>
      <c r="M6830" t="s">
        <v>101</v>
      </c>
    </row>
    <row r="6831" spans="1:14" x14ac:dyDescent="0.25">
      <c r="A6831" s="2">
        <v>1</v>
      </c>
      <c r="B6831" s="2">
        <v>2016</v>
      </c>
      <c r="C6831" t="s">
        <v>457</v>
      </c>
      <c r="D6831" t="s">
        <v>169</v>
      </c>
      <c r="E6831" s="2">
        <v>1</v>
      </c>
      <c r="F6831" s="2">
        <v>1</v>
      </c>
      <c r="G6831" t="s">
        <v>409</v>
      </c>
      <c r="H6831" t="s">
        <v>409</v>
      </c>
      <c r="I6831" t="s">
        <v>19</v>
      </c>
      <c r="J6831" t="s">
        <v>102</v>
      </c>
      <c r="K6831" s="3"/>
      <c r="L6831" t="s">
        <v>61</v>
      </c>
      <c r="M6831" t="s">
        <v>103</v>
      </c>
    </row>
    <row r="6832" spans="1:14" x14ac:dyDescent="0.25">
      <c r="A6832" s="2">
        <v>1</v>
      </c>
      <c r="B6832" s="2">
        <v>2016</v>
      </c>
      <c r="C6832" t="s">
        <v>457</v>
      </c>
      <c r="D6832" t="s">
        <v>169</v>
      </c>
      <c r="E6832" s="2">
        <v>1</v>
      </c>
      <c r="F6832" s="2">
        <v>1</v>
      </c>
      <c r="G6832" t="s">
        <v>409</v>
      </c>
      <c r="H6832" t="s">
        <v>409</v>
      </c>
      <c r="I6832" t="s">
        <v>19</v>
      </c>
      <c r="J6832" t="s">
        <v>104</v>
      </c>
      <c r="K6832" s="3"/>
      <c r="L6832" t="s">
        <v>61</v>
      </c>
      <c r="M6832" t="s">
        <v>105</v>
      </c>
    </row>
    <row r="6833" spans="1:14" x14ac:dyDescent="0.25">
      <c r="A6833" s="2">
        <v>1</v>
      </c>
      <c r="B6833" s="2">
        <v>2016</v>
      </c>
      <c r="C6833" t="s">
        <v>457</v>
      </c>
      <c r="D6833" t="s">
        <v>169</v>
      </c>
      <c r="E6833" s="2">
        <v>1</v>
      </c>
      <c r="F6833" s="2">
        <v>1</v>
      </c>
      <c r="G6833" t="s">
        <v>409</v>
      </c>
      <c r="H6833" t="s">
        <v>409</v>
      </c>
      <c r="I6833" t="s">
        <v>19</v>
      </c>
      <c r="J6833" t="s">
        <v>106</v>
      </c>
      <c r="K6833" s="3"/>
      <c r="L6833" t="s">
        <v>61</v>
      </c>
      <c r="M6833" t="s">
        <v>107</v>
      </c>
    </row>
    <row r="6834" spans="1:14" x14ac:dyDescent="0.25">
      <c r="A6834" s="2">
        <v>1</v>
      </c>
      <c r="B6834" s="2">
        <v>2016</v>
      </c>
      <c r="C6834" t="s">
        <v>457</v>
      </c>
      <c r="D6834" t="s">
        <v>169</v>
      </c>
      <c r="E6834" s="2">
        <v>1</v>
      </c>
      <c r="F6834" s="2">
        <v>1</v>
      </c>
      <c r="G6834" t="s">
        <v>409</v>
      </c>
      <c r="H6834" t="s">
        <v>409</v>
      </c>
      <c r="I6834" t="s">
        <v>19</v>
      </c>
      <c r="J6834" t="s">
        <v>108</v>
      </c>
      <c r="K6834" s="3"/>
      <c r="L6834" t="s">
        <v>61</v>
      </c>
      <c r="M6834" t="s">
        <v>109</v>
      </c>
    </row>
    <row r="6835" spans="1:14" x14ac:dyDescent="0.25">
      <c r="A6835" s="2">
        <v>1</v>
      </c>
      <c r="B6835" s="2">
        <v>2016</v>
      </c>
      <c r="C6835" t="s">
        <v>457</v>
      </c>
      <c r="D6835" t="s">
        <v>169</v>
      </c>
      <c r="E6835" s="2">
        <v>1</v>
      </c>
      <c r="F6835" s="2">
        <v>1</v>
      </c>
      <c r="G6835" t="s">
        <v>409</v>
      </c>
      <c r="H6835" t="s">
        <v>409</v>
      </c>
      <c r="I6835" t="s">
        <v>19</v>
      </c>
      <c r="J6835" t="s">
        <v>110</v>
      </c>
      <c r="K6835" s="3"/>
      <c r="L6835" t="s">
        <v>61</v>
      </c>
      <c r="M6835" t="s">
        <v>111</v>
      </c>
    </row>
    <row r="6836" spans="1:14" x14ac:dyDescent="0.25">
      <c r="A6836" s="2">
        <v>1</v>
      </c>
      <c r="B6836" s="2">
        <v>2016</v>
      </c>
      <c r="C6836" t="s">
        <v>457</v>
      </c>
      <c r="D6836" t="s">
        <v>169</v>
      </c>
      <c r="E6836" s="2">
        <v>1</v>
      </c>
      <c r="F6836" s="2">
        <v>1</v>
      </c>
      <c r="G6836" t="s">
        <v>409</v>
      </c>
      <c r="H6836" t="s">
        <v>409</v>
      </c>
      <c r="I6836" t="s">
        <v>19</v>
      </c>
      <c r="J6836" t="s">
        <v>112</v>
      </c>
      <c r="K6836" s="3"/>
      <c r="L6836" t="s">
        <v>61</v>
      </c>
      <c r="M6836" t="s">
        <v>113</v>
      </c>
    </row>
    <row r="6837" spans="1:14" x14ac:dyDescent="0.25">
      <c r="A6837" s="2">
        <v>1</v>
      </c>
      <c r="B6837" s="2">
        <v>2016</v>
      </c>
      <c r="C6837" t="s">
        <v>457</v>
      </c>
      <c r="D6837" t="s">
        <v>169</v>
      </c>
      <c r="E6837" s="2">
        <v>1</v>
      </c>
      <c r="F6837" s="2">
        <v>1</v>
      </c>
      <c r="G6837" t="s">
        <v>409</v>
      </c>
      <c r="H6837" t="s">
        <v>409</v>
      </c>
      <c r="I6837" t="s">
        <v>19</v>
      </c>
      <c r="J6837" t="s">
        <v>114</v>
      </c>
      <c r="K6837" s="3"/>
      <c r="L6837" t="s">
        <v>61</v>
      </c>
      <c r="M6837" t="s">
        <v>115</v>
      </c>
    </row>
    <row r="6838" spans="1:14" x14ac:dyDescent="0.25">
      <c r="A6838" s="2">
        <v>1</v>
      </c>
      <c r="B6838" s="2">
        <v>2016</v>
      </c>
      <c r="C6838" t="s">
        <v>457</v>
      </c>
      <c r="D6838" t="s">
        <v>169</v>
      </c>
      <c r="E6838" s="2">
        <v>1</v>
      </c>
      <c r="F6838" s="2">
        <v>1</v>
      </c>
      <c r="G6838" t="s">
        <v>409</v>
      </c>
      <c r="H6838" t="s">
        <v>409</v>
      </c>
      <c r="I6838" t="s">
        <v>19</v>
      </c>
      <c r="J6838" t="s">
        <v>116</v>
      </c>
      <c r="K6838" s="2">
        <v>2</v>
      </c>
      <c r="L6838" t="s">
        <v>65</v>
      </c>
      <c r="M6838" t="s">
        <v>117</v>
      </c>
      <c r="N6838" t="s">
        <v>186</v>
      </c>
    </row>
    <row r="6839" spans="1:14" x14ac:dyDescent="0.25">
      <c r="A6839" s="2">
        <v>1</v>
      </c>
      <c r="B6839" s="2">
        <v>2016</v>
      </c>
      <c r="C6839" t="s">
        <v>457</v>
      </c>
      <c r="D6839" t="s">
        <v>169</v>
      </c>
      <c r="E6839" s="2">
        <v>1</v>
      </c>
      <c r="F6839" s="2">
        <v>1</v>
      </c>
      <c r="G6839" t="s">
        <v>409</v>
      </c>
      <c r="H6839" t="s">
        <v>409</v>
      </c>
      <c r="I6839" t="s">
        <v>19</v>
      </c>
      <c r="J6839" t="s">
        <v>118</v>
      </c>
      <c r="K6839" s="2">
        <v>2</v>
      </c>
      <c r="L6839" t="s">
        <v>55</v>
      </c>
      <c r="M6839" t="s">
        <v>119</v>
      </c>
      <c r="N6839" t="s">
        <v>187</v>
      </c>
    </row>
    <row r="6840" spans="1:14" x14ac:dyDescent="0.25">
      <c r="A6840" s="2">
        <v>1</v>
      </c>
      <c r="B6840" s="2">
        <v>2016</v>
      </c>
      <c r="C6840" t="s">
        <v>457</v>
      </c>
      <c r="D6840" t="s">
        <v>169</v>
      </c>
      <c r="E6840" s="2">
        <v>1</v>
      </c>
      <c r="F6840" s="2">
        <v>1</v>
      </c>
      <c r="G6840" t="s">
        <v>409</v>
      </c>
      <c r="H6840" t="s">
        <v>409</v>
      </c>
      <c r="I6840" t="s">
        <v>19</v>
      </c>
      <c r="J6840" t="s">
        <v>120</v>
      </c>
      <c r="K6840" s="2">
        <v>3</v>
      </c>
      <c r="L6840" t="s">
        <v>65</v>
      </c>
      <c r="M6840" t="s">
        <v>121</v>
      </c>
      <c r="N6840" t="s">
        <v>67</v>
      </c>
    </row>
    <row r="6841" spans="1:14" x14ac:dyDescent="0.25">
      <c r="A6841" s="2">
        <v>1</v>
      </c>
      <c r="B6841" s="2">
        <v>2016</v>
      </c>
      <c r="C6841" t="s">
        <v>457</v>
      </c>
      <c r="D6841" t="s">
        <v>169</v>
      </c>
      <c r="E6841" s="2">
        <v>1</v>
      </c>
      <c r="F6841" s="2">
        <v>1</v>
      </c>
      <c r="G6841" t="s">
        <v>409</v>
      </c>
      <c r="H6841" t="s">
        <v>409</v>
      </c>
      <c r="I6841" t="s">
        <v>19</v>
      </c>
      <c r="J6841" t="s">
        <v>122</v>
      </c>
      <c r="K6841" s="2">
        <v>4</v>
      </c>
      <c r="L6841" t="s">
        <v>85</v>
      </c>
      <c r="M6841" t="s">
        <v>123</v>
      </c>
      <c r="N6841" t="s">
        <v>87</v>
      </c>
    </row>
    <row r="6842" spans="1:14" x14ac:dyDescent="0.25">
      <c r="A6842" s="2">
        <v>1</v>
      </c>
      <c r="B6842" s="2">
        <v>2016</v>
      </c>
      <c r="C6842" t="s">
        <v>457</v>
      </c>
      <c r="D6842" t="s">
        <v>169</v>
      </c>
      <c r="E6842" s="2">
        <v>1</v>
      </c>
      <c r="F6842" s="2">
        <v>1</v>
      </c>
      <c r="G6842" t="s">
        <v>409</v>
      </c>
      <c r="H6842" t="s">
        <v>409</v>
      </c>
      <c r="I6842" t="s">
        <v>19</v>
      </c>
      <c r="J6842" t="s">
        <v>124</v>
      </c>
      <c r="K6842" s="2">
        <v>5</v>
      </c>
      <c r="L6842" t="s">
        <v>85</v>
      </c>
      <c r="M6842" t="s">
        <v>125</v>
      </c>
      <c r="N6842" t="s">
        <v>185</v>
      </c>
    </row>
    <row r="6843" spans="1:14" x14ac:dyDescent="0.25">
      <c r="A6843" s="2">
        <v>1</v>
      </c>
      <c r="B6843" s="2">
        <v>2016</v>
      </c>
      <c r="C6843" t="s">
        <v>457</v>
      </c>
      <c r="D6843" t="s">
        <v>169</v>
      </c>
      <c r="E6843" s="2">
        <v>1</v>
      </c>
      <c r="F6843" s="2">
        <v>1</v>
      </c>
      <c r="G6843" t="s">
        <v>409</v>
      </c>
      <c r="H6843" t="s">
        <v>409</v>
      </c>
      <c r="I6843" t="s">
        <v>19</v>
      </c>
      <c r="J6843" t="s">
        <v>127</v>
      </c>
      <c r="K6843" s="2">
        <v>4</v>
      </c>
      <c r="L6843" t="s">
        <v>85</v>
      </c>
      <c r="M6843" t="s">
        <v>128</v>
      </c>
      <c r="N6843" t="s">
        <v>87</v>
      </c>
    </row>
    <row r="6844" spans="1:14" x14ac:dyDescent="0.25">
      <c r="A6844" s="2">
        <v>1</v>
      </c>
      <c r="B6844" s="2">
        <v>2016</v>
      </c>
      <c r="C6844" t="s">
        <v>457</v>
      </c>
      <c r="D6844" t="s">
        <v>169</v>
      </c>
      <c r="E6844" s="2">
        <v>1</v>
      </c>
      <c r="F6844" s="2">
        <v>1</v>
      </c>
      <c r="G6844" t="s">
        <v>409</v>
      </c>
      <c r="H6844" t="s">
        <v>409</v>
      </c>
      <c r="I6844" t="s">
        <v>19</v>
      </c>
      <c r="J6844" t="s">
        <v>129</v>
      </c>
      <c r="K6844" s="2">
        <v>4</v>
      </c>
      <c r="L6844" t="s">
        <v>85</v>
      </c>
      <c r="M6844" t="s">
        <v>130</v>
      </c>
      <c r="N6844" t="s">
        <v>87</v>
      </c>
    </row>
    <row r="6845" spans="1:14" x14ac:dyDescent="0.25">
      <c r="A6845" s="2">
        <v>1</v>
      </c>
      <c r="B6845" s="2">
        <v>2016</v>
      </c>
      <c r="C6845" t="s">
        <v>457</v>
      </c>
      <c r="D6845" t="s">
        <v>169</v>
      </c>
      <c r="E6845" s="2">
        <v>1</v>
      </c>
      <c r="F6845" s="2">
        <v>1</v>
      </c>
      <c r="G6845" t="s">
        <v>409</v>
      </c>
      <c r="H6845" t="s">
        <v>409</v>
      </c>
      <c r="I6845" t="s">
        <v>19</v>
      </c>
      <c r="J6845" t="s">
        <v>131</v>
      </c>
      <c r="K6845" s="2">
        <v>4</v>
      </c>
      <c r="L6845" t="s">
        <v>85</v>
      </c>
      <c r="M6845" t="s">
        <v>132</v>
      </c>
      <c r="N6845" t="s">
        <v>87</v>
      </c>
    </row>
    <row r="6846" spans="1:14" x14ac:dyDescent="0.25">
      <c r="A6846" s="2">
        <v>1</v>
      </c>
      <c r="B6846" s="2">
        <v>2016</v>
      </c>
      <c r="C6846" t="s">
        <v>457</v>
      </c>
      <c r="D6846" t="s">
        <v>169</v>
      </c>
      <c r="E6846" s="2">
        <v>1</v>
      </c>
      <c r="F6846" s="2">
        <v>1</v>
      </c>
      <c r="G6846" t="s">
        <v>409</v>
      </c>
      <c r="H6846" t="s">
        <v>409</v>
      </c>
      <c r="I6846" t="s">
        <v>19</v>
      </c>
      <c r="J6846" t="s">
        <v>133</v>
      </c>
      <c r="K6846" s="2">
        <v>1</v>
      </c>
      <c r="L6846" t="s">
        <v>52</v>
      </c>
      <c r="M6846" t="s">
        <v>134</v>
      </c>
      <c r="N6846" t="s">
        <v>177</v>
      </c>
    </row>
    <row r="6847" spans="1:14" x14ac:dyDescent="0.25">
      <c r="A6847" s="2">
        <v>1</v>
      </c>
      <c r="B6847" s="2">
        <v>2016</v>
      </c>
      <c r="C6847" t="s">
        <v>457</v>
      </c>
      <c r="D6847" t="s">
        <v>169</v>
      </c>
      <c r="E6847" s="2">
        <v>1</v>
      </c>
      <c r="F6847" s="2">
        <v>1</v>
      </c>
      <c r="G6847" t="s">
        <v>409</v>
      </c>
      <c r="H6847" t="s">
        <v>409</v>
      </c>
      <c r="I6847" t="s">
        <v>19</v>
      </c>
      <c r="J6847" t="s">
        <v>135</v>
      </c>
      <c r="K6847" s="2">
        <v>2</v>
      </c>
      <c r="L6847" t="s">
        <v>55</v>
      </c>
      <c r="M6847" t="s">
        <v>136</v>
      </c>
      <c r="N6847" t="s">
        <v>187</v>
      </c>
    </row>
    <row r="6848" spans="1:14" x14ac:dyDescent="0.25">
      <c r="A6848" s="2">
        <v>1</v>
      </c>
      <c r="B6848" s="2">
        <v>2016</v>
      </c>
      <c r="C6848" t="s">
        <v>457</v>
      </c>
      <c r="D6848" t="s">
        <v>169</v>
      </c>
      <c r="E6848" s="2">
        <v>1</v>
      </c>
      <c r="F6848" s="2">
        <v>1</v>
      </c>
      <c r="G6848" t="s">
        <v>409</v>
      </c>
      <c r="H6848" t="s">
        <v>409</v>
      </c>
      <c r="I6848" t="s">
        <v>19</v>
      </c>
      <c r="J6848" t="s">
        <v>137</v>
      </c>
      <c r="K6848" s="2">
        <v>4</v>
      </c>
      <c r="L6848" t="s">
        <v>55</v>
      </c>
      <c r="M6848" t="s">
        <v>138</v>
      </c>
      <c r="N6848" t="s">
        <v>57</v>
      </c>
    </row>
    <row r="6849" spans="1:14" x14ac:dyDescent="0.25">
      <c r="A6849" s="2">
        <v>1</v>
      </c>
      <c r="B6849" s="2">
        <v>2016</v>
      </c>
      <c r="C6849" t="s">
        <v>457</v>
      </c>
      <c r="D6849" t="s">
        <v>169</v>
      </c>
      <c r="E6849" s="2">
        <v>1</v>
      </c>
      <c r="F6849" s="2">
        <v>1</v>
      </c>
      <c r="G6849" t="s">
        <v>409</v>
      </c>
      <c r="H6849" t="s">
        <v>409</v>
      </c>
      <c r="I6849" t="s">
        <v>19</v>
      </c>
      <c r="J6849" t="s">
        <v>139</v>
      </c>
      <c r="K6849" s="2">
        <v>2</v>
      </c>
      <c r="L6849" t="s">
        <v>85</v>
      </c>
      <c r="M6849" t="s">
        <v>140</v>
      </c>
      <c r="N6849" t="s">
        <v>176</v>
      </c>
    </row>
    <row r="6850" spans="1:14" x14ac:dyDescent="0.25">
      <c r="A6850" s="2">
        <v>1</v>
      </c>
      <c r="B6850" s="2">
        <v>2016</v>
      </c>
      <c r="C6850" t="s">
        <v>457</v>
      </c>
      <c r="D6850" t="s">
        <v>169</v>
      </c>
      <c r="E6850" s="2">
        <v>1</v>
      </c>
      <c r="F6850" s="2">
        <v>1</v>
      </c>
      <c r="G6850" t="s">
        <v>409</v>
      </c>
      <c r="H6850" t="s">
        <v>409</v>
      </c>
      <c r="I6850" t="s">
        <v>19</v>
      </c>
      <c r="J6850" t="s">
        <v>141</v>
      </c>
      <c r="K6850" s="2">
        <v>5</v>
      </c>
      <c r="L6850" t="s">
        <v>85</v>
      </c>
      <c r="M6850" t="s">
        <v>142</v>
      </c>
      <c r="N6850" t="s">
        <v>185</v>
      </c>
    </row>
    <row r="6851" spans="1:14" x14ac:dyDescent="0.25">
      <c r="A6851" s="2">
        <v>1</v>
      </c>
      <c r="B6851" s="2">
        <v>2016</v>
      </c>
      <c r="C6851" t="s">
        <v>457</v>
      </c>
      <c r="D6851" t="s">
        <v>169</v>
      </c>
      <c r="E6851" s="2">
        <v>1</v>
      </c>
      <c r="F6851" s="2">
        <v>1</v>
      </c>
      <c r="G6851" t="s">
        <v>409</v>
      </c>
      <c r="H6851" t="s">
        <v>409</v>
      </c>
      <c r="I6851" t="s">
        <v>19</v>
      </c>
      <c r="J6851" t="s">
        <v>143</v>
      </c>
      <c r="K6851" s="2">
        <v>4</v>
      </c>
      <c r="L6851" t="s">
        <v>85</v>
      </c>
      <c r="M6851" t="s">
        <v>144</v>
      </c>
      <c r="N6851" t="s">
        <v>87</v>
      </c>
    </row>
    <row r="6852" spans="1:14" x14ac:dyDescent="0.25">
      <c r="A6852" s="2">
        <v>1</v>
      </c>
      <c r="B6852" s="2">
        <v>2016</v>
      </c>
      <c r="C6852" t="s">
        <v>457</v>
      </c>
      <c r="D6852" t="s">
        <v>169</v>
      </c>
      <c r="E6852" s="2">
        <v>1</v>
      </c>
      <c r="F6852" s="2">
        <v>1</v>
      </c>
      <c r="G6852" t="s">
        <v>409</v>
      </c>
      <c r="H6852" t="s">
        <v>409</v>
      </c>
      <c r="I6852" t="s">
        <v>19</v>
      </c>
      <c r="J6852" t="s">
        <v>145</v>
      </c>
      <c r="K6852" s="2">
        <v>4</v>
      </c>
      <c r="L6852" t="s">
        <v>55</v>
      </c>
      <c r="M6852" t="s">
        <v>146</v>
      </c>
      <c r="N6852" t="s">
        <v>57</v>
      </c>
    </row>
    <row r="6853" spans="1:14" x14ac:dyDescent="0.25">
      <c r="A6853" s="2">
        <v>1</v>
      </c>
      <c r="B6853" s="2">
        <v>2016</v>
      </c>
      <c r="C6853" t="s">
        <v>457</v>
      </c>
      <c r="D6853" t="s">
        <v>169</v>
      </c>
      <c r="E6853" s="2">
        <v>1</v>
      </c>
      <c r="F6853" s="2">
        <v>1</v>
      </c>
      <c r="G6853" t="s">
        <v>409</v>
      </c>
      <c r="H6853" t="s">
        <v>409</v>
      </c>
      <c r="I6853" t="s">
        <v>19</v>
      </c>
      <c r="J6853" t="s">
        <v>147</v>
      </c>
      <c r="K6853" s="2">
        <v>4</v>
      </c>
      <c r="L6853" t="s">
        <v>55</v>
      </c>
      <c r="M6853" t="s">
        <v>148</v>
      </c>
      <c r="N6853" t="s">
        <v>57</v>
      </c>
    </row>
    <row r="6854" spans="1:14" x14ac:dyDescent="0.25">
      <c r="A6854" s="2">
        <v>1</v>
      </c>
      <c r="B6854" s="2">
        <v>2016</v>
      </c>
      <c r="C6854" t="s">
        <v>457</v>
      </c>
      <c r="D6854" t="s">
        <v>169</v>
      </c>
      <c r="E6854" s="2">
        <v>1</v>
      </c>
      <c r="F6854" s="2">
        <v>1</v>
      </c>
      <c r="G6854" t="s">
        <v>409</v>
      </c>
      <c r="H6854" t="s">
        <v>409</v>
      </c>
      <c r="I6854" t="s">
        <v>19</v>
      </c>
      <c r="J6854" t="s">
        <v>149</v>
      </c>
      <c r="K6854" s="2">
        <v>3</v>
      </c>
      <c r="L6854" t="s">
        <v>55</v>
      </c>
      <c r="M6854" t="s">
        <v>150</v>
      </c>
      <c r="N6854" t="s">
        <v>178</v>
      </c>
    </row>
    <row r="6855" spans="1:14" x14ac:dyDescent="0.25">
      <c r="A6855" s="2">
        <v>1</v>
      </c>
      <c r="B6855" s="2">
        <v>2016</v>
      </c>
      <c r="C6855" t="s">
        <v>457</v>
      </c>
      <c r="D6855" t="s">
        <v>169</v>
      </c>
      <c r="E6855" s="2">
        <v>1</v>
      </c>
      <c r="F6855" s="2">
        <v>1</v>
      </c>
      <c r="G6855" t="s">
        <v>409</v>
      </c>
      <c r="H6855" t="s">
        <v>409</v>
      </c>
      <c r="I6855" t="s">
        <v>19</v>
      </c>
      <c r="J6855" t="s">
        <v>151</v>
      </c>
      <c r="K6855" s="2">
        <v>8</v>
      </c>
      <c r="L6855" t="s">
        <v>52</v>
      </c>
      <c r="M6855" t="s">
        <v>152</v>
      </c>
      <c r="N6855" t="s">
        <v>437</v>
      </c>
    </row>
    <row r="6856" spans="1:14" x14ac:dyDescent="0.25">
      <c r="A6856" s="2">
        <v>1</v>
      </c>
      <c r="B6856" s="2">
        <v>2016</v>
      </c>
      <c r="C6856" t="s">
        <v>457</v>
      </c>
      <c r="D6856" t="s">
        <v>169</v>
      </c>
      <c r="E6856" s="2">
        <v>1</v>
      </c>
      <c r="F6856" s="2">
        <v>1</v>
      </c>
      <c r="G6856" t="s">
        <v>409</v>
      </c>
      <c r="H6856" t="s">
        <v>409</v>
      </c>
      <c r="I6856" t="s">
        <v>19</v>
      </c>
      <c r="J6856" t="s">
        <v>153</v>
      </c>
      <c r="K6856" s="2">
        <v>2</v>
      </c>
      <c r="L6856" t="s">
        <v>75</v>
      </c>
      <c r="M6856" t="s">
        <v>154</v>
      </c>
      <c r="N6856" t="s">
        <v>155</v>
      </c>
    </row>
    <row r="6857" spans="1:14" x14ac:dyDescent="0.25">
      <c r="A6857" s="2">
        <v>1</v>
      </c>
      <c r="B6857" s="2">
        <v>2016</v>
      </c>
      <c r="C6857" t="s">
        <v>457</v>
      </c>
      <c r="D6857" t="s">
        <v>169</v>
      </c>
      <c r="E6857" s="2">
        <v>1</v>
      </c>
      <c r="F6857" s="2">
        <v>1</v>
      </c>
      <c r="G6857" t="s">
        <v>409</v>
      </c>
      <c r="H6857" t="s">
        <v>409</v>
      </c>
      <c r="I6857" t="s">
        <v>19</v>
      </c>
      <c r="J6857" t="s">
        <v>156</v>
      </c>
      <c r="K6857" s="2">
        <v>3</v>
      </c>
      <c r="L6857" t="s">
        <v>75</v>
      </c>
      <c r="M6857" t="s">
        <v>157</v>
      </c>
      <c r="N6857" t="s">
        <v>226</v>
      </c>
    </row>
    <row r="6858" spans="1:14" x14ac:dyDescent="0.25">
      <c r="A6858" s="2">
        <v>1</v>
      </c>
      <c r="B6858" s="2">
        <v>2016</v>
      </c>
      <c r="C6858" t="s">
        <v>457</v>
      </c>
      <c r="D6858" t="s">
        <v>169</v>
      </c>
      <c r="E6858" s="2">
        <v>1</v>
      </c>
      <c r="F6858" s="2">
        <v>1</v>
      </c>
      <c r="G6858" t="s">
        <v>409</v>
      </c>
      <c r="H6858" t="s">
        <v>409</v>
      </c>
      <c r="I6858" t="s">
        <v>19</v>
      </c>
      <c r="J6858" t="s">
        <v>159</v>
      </c>
      <c r="K6858" s="3"/>
      <c r="L6858" t="s">
        <v>52</v>
      </c>
      <c r="M6858" t="s">
        <v>160</v>
      </c>
    </row>
    <row r="6859" spans="1:14" x14ac:dyDescent="0.25">
      <c r="A6859" s="2">
        <v>1</v>
      </c>
      <c r="B6859" s="2">
        <v>2016</v>
      </c>
      <c r="C6859" t="s">
        <v>457</v>
      </c>
      <c r="D6859" t="s">
        <v>169</v>
      </c>
      <c r="E6859" s="2">
        <v>1</v>
      </c>
      <c r="F6859" s="2">
        <v>1</v>
      </c>
      <c r="G6859" t="s">
        <v>409</v>
      </c>
      <c r="H6859" t="s">
        <v>409</v>
      </c>
      <c r="I6859" t="s">
        <v>19</v>
      </c>
      <c r="J6859" t="s">
        <v>161</v>
      </c>
      <c r="K6859" s="3"/>
      <c r="L6859" t="s">
        <v>52</v>
      </c>
      <c r="M6859" t="s">
        <v>162</v>
      </c>
    </row>
    <row r="6860" spans="1:14" x14ac:dyDescent="0.25">
      <c r="A6860" s="2">
        <v>1</v>
      </c>
      <c r="B6860" s="2">
        <v>2016</v>
      </c>
      <c r="C6860" t="s">
        <v>457</v>
      </c>
      <c r="D6860" t="s">
        <v>169</v>
      </c>
      <c r="E6860" s="2">
        <v>1</v>
      </c>
      <c r="F6860" s="2">
        <v>1</v>
      </c>
      <c r="G6860" t="s">
        <v>409</v>
      </c>
      <c r="H6860" t="s">
        <v>409</v>
      </c>
      <c r="I6860" t="s">
        <v>19</v>
      </c>
      <c r="J6860" t="s">
        <v>163</v>
      </c>
      <c r="K6860" s="2">
        <v>2</v>
      </c>
      <c r="L6860" t="s">
        <v>52</v>
      </c>
      <c r="M6860" t="s">
        <v>164</v>
      </c>
      <c r="N6860" t="s">
        <v>177</v>
      </c>
    </row>
    <row r="6861" spans="1:14" x14ac:dyDescent="0.25">
      <c r="A6861" s="2">
        <v>1</v>
      </c>
      <c r="B6861" s="2">
        <v>2016</v>
      </c>
      <c r="C6861" t="s">
        <v>457</v>
      </c>
      <c r="D6861" t="s">
        <v>169</v>
      </c>
      <c r="E6861" s="2">
        <v>1</v>
      </c>
      <c r="F6861" s="2">
        <v>1</v>
      </c>
      <c r="G6861" t="s">
        <v>409</v>
      </c>
      <c r="H6861" t="s">
        <v>409</v>
      </c>
      <c r="I6861" t="s">
        <v>19</v>
      </c>
      <c r="J6861" t="s">
        <v>166</v>
      </c>
      <c r="K6861" s="2">
        <v>3</v>
      </c>
      <c r="L6861" t="s">
        <v>55</v>
      </c>
      <c r="M6861" t="s">
        <v>167</v>
      </c>
      <c r="N6861" t="s">
        <v>178</v>
      </c>
    </row>
    <row r="6862" spans="1:14" x14ac:dyDescent="0.25">
      <c r="A6862" s="2">
        <v>1</v>
      </c>
      <c r="B6862" s="2">
        <v>2016</v>
      </c>
      <c r="C6862" t="s">
        <v>458</v>
      </c>
      <c r="D6862" t="s">
        <v>169</v>
      </c>
      <c r="E6862" s="2">
        <v>1</v>
      </c>
      <c r="F6862" s="2">
        <v>1</v>
      </c>
      <c r="G6862" t="s">
        <v>459</v>
      </c>
      <c r="H6862" t="s">
        <v>220</v>
      </c>
      <c r="I6862" t="s">
        <v>19</v>
      </c>
      <c r="J6862" t="s">
        <v>51</v>
      </c>
      <c r="K6862" s="3"/>
      <c r="L6862" t="s">
        <v>52</v>
      </c>
      <c r="M6862" t="s">
        <v>53</v>
      </c>
    </row>
    <row r="6863" spans="1:14" x14ac:dyDescent="0.25">
      <c r="A6863" s="2">
        <v>1</v>
      </c>
      <c r="B6863" s="2">
        <v>2016</v>
      </c>
      <c r="C6863" t="s">
        <v>458</v>
      </c>
      <c r="D6863" t="s">
        <v>169</v>
      </c>
      <c r="E6863" s="2">
        <v>1</v>
      </c>
      <c r="F6863" s="2">
        <v>1</v>
      </c>
      <c r="G6863" t="s">
        <v>459</v>
      </c>
      <c r="H6863" t="s">
        <v>220</v>
      </c>
      <c r="I6863" t="s">
        <v>19</v>
      </c>
      <c r="J6863" t="s">
        <v>54</v>
      </c>
      <c r="K6863" s="2">
        <v>3</v>
      </c>
      <c r="L6863" t="s">
        <v>55</v>
      </c>
      <c r="M6863" t="s">
        <v>56</v>
      </c>
      <c r="N6863" t="s">
        <v>178</v>
      </c>
    </row>
    <row r="6864" spans="1:14" x14ac:dyDescent="0.25">
      <c r="A6864" s="2">
        <v>1</v>
      </c>
      <c r="B6864" s="2">
        <v>2016</v>
      </c>
      <c r="C6864" t="s">
        <v>458</v>
      </c>
      <c r="D6864" t="s">
        <v>169</v>
      </c>
      <c r="E6864" s="2">
        <v>1</v>
      </c>
      <c r="F6864" s="2">
        <v>1</v>
      </c>
      <c r="G6864" t="s">
        <v>459</v>
      </c>
      <c r="H6864" t="s">
        <v>220</v>
      </c>
      <c r="I6864" t="s">
        <v>19</v>
      </c>
      <c r="J6864" t="s">
        <v>58</v>
      </c>
      <c r="K6864" s="2">
        <v>4</v>
      </c>
      <c r="L6864" t="s">
        <v>55</v>
      </c>
      <c r="M6864" t="s">
        <v>59</v>
      </c>
      <c r="N6864" t="s">
        <v>57</v>
      </c>
    </row>
    <row r="6865" spans="1:14" x14ac:dyDescent="0.25">
      <c r="A6865" s="2">
        <v>1</v>
      </c>
      <c r="B6865" s="2">
        <v>2016</v>
      </c>
      <c r="C6865" t="s">
        <v>458</v>
      </c>
      <c r="D6865" t="s">
        <v>169</v>
      </c>
      <c r="E6865" s="2">
        <v>1</v>
      </c>
      <c r="F6865" s="2">
        <v>1</v>
      </c>
      <c r="G6865" t="s">
        <v>459</v>
      </c>
      <c r="H6865" t="s">
        <v>220</v>
      </c>
      <c r="I6865" t="s">
        <v>19</v>
      </c>
      <c r="J6865" t="s">
        <v>60</v>
      </c>
      <c r="K6865" s="2">
        <v>2</v>
      </c>
      <c r="L6865" t="s">
        <v>61</v>
      </c>
      <c r="M6865" t="s">
        <v>62</v>
      </c>
      <c r="N6865" t="s">
        <v>63</v>
      </c>
    </row>
    <row r="6866" spans="1:14" x14ac:dyDescent="0.25">
      <c r="A6866" s="2">
        <v>1</v>
      </c>
      <c r="B6866" s="2">
        <v>2016</v>
      </c>
      <c r="C6866" t="s">
        <v>458</v>
      </c>
      <c r="D6866" t="s">
        <v>169</v>
      </c>
      <c r="E6866" s="2">
        <v>1</v>
      </c>
      <c r="F6866" s="2">
        <v>1</v>
      </c>
      <c r="G6866" t="s">
        <v>459</v>
      </c>
      <c r="H6866" t="s">
        <v>220</v>
      </c>
      <c r="I6866" t="s">
        <v>19</v>
      </c>
      <c r="J6866" t="s">
        <v>64</v>
      </c>
      <c r="K6866" s="2">
        <v>3</v>
      </c>
      <c r="L6866" t="s">
        <v>65</v>
      </c>
      <c r="M6866" t="s">
        <v>66</v>
      </c>
      <c r="N6866" t="s">
        <v>67</v>
      </c>
    </row>
    <row r="6867" spans="1:14" x14ac:dyDescent="0.25">
      <c r="A6867" s="2">
        <v>1</v>
      </c>
      <c r="B6867" s="2">
        <v>2016</v>
      </c>
      <c r="C6867" t="s">
        <v>458</v>
      </c>
      <c r="D6867" t="s">
        <v>169</v>
      </c>
      <c r="E6867" s="2">
        <v>1</v>
      </c>
      <c r="F6867" s="2">
        <v>1</v>
      </c>
      <c r="G6867" t="s">
        <v>459</v>
      </c>
      <c r="H6867" t="s">
        <v>220</v>
      </c>
      <c r="I6867" t="s">
        <v>19</v>
      </c>
      <c r="J6867" t="s">
        <v>68</v>
      </c>
      <c r="K6867" s="2">
        <v>2</v>
      </c>
      <c r="L6867" t="s">
        <v>65</v>
      </c>
      <c r="M6867" t="s">
        <v>69</v>
      </c>
      <c r="N6867" t="s">
        <v>186</v>
      </c>
    </row>
    <row r="6868" spans="1:14" x14ac:dyDescent="0.25">
      <c r="A6868" s="2">
        <v>1</v>
      </c>
      <c r="B6868" s="2">
        <v>2016</v>
      </c>
      <c r="C6868" t="s">
        <v>458</v>
      </c>
      <c r="D6868" t="s">
        <v>169</v>
      </c>
      <c r="E6868" s="2">
        <v>1</v>
      </c>
      <c r="F6868" s="2">
        <v>1</v>
      </c>
      <c r="G6868" t="s">
        <v>459</v>
      </c>
      <c r="H6868" t="s">
        <v>220</v>
      </c>
      <c r="I6868" t="s">
        <v>19</v>
      </c>
      <c r="J6868" t="s">
        <v>70</v>
      </c>
      <c r="K6868" s="2">
        <v>3</v>
      </c>
      <c r="L6868" t="s">
        <v>65</v>
      </c>
      <c r="M6868" t="s">
        <v>71</v>
      </c>
      <c r="N6868" t="s">
        <v>67</v>
      </c>
    </row>
    <row r="6869" spans="1:14" x14ac:dyDescent="0.25">
      <c r="A6869" s="2">
        <v>1</v>
      </c>
      <c r="B6869" s="2">
        <v>2016</v>
      </c>
      <c r="C6869" t="s">
        <v>458</v>
      </c>
      <c r="D6869" t="s">
        <v>169</v>
      </c>
      <c r="E6869" s="2">
        <v>1</v>
      </c>
      <c r="F6869" s="2">
        <v>1</v>
      </c>
      <c r="G6869" t="s">
        <v>459</v>
      </c>
      <c r="H6869" t="s">
        <v>220</v>
      </c>
      <c r="I6869" t="s">
        <v>19</v>
      </c>
      <c r="J6869" t="s">
        <v>72</v>
      </c>
      <c r="K6869" s="3"/>
      <c r="L6869" t="s">
        <v>52</v>
      </c>
      <c r="M6869" t="s">
        <v>73</v>
      </c>
    </row>
    <row r="6870" spans="1:14" x14ac:dyDescent="0.25">
      <c r="A6870" s="2">
        <v>1</v>
      </c>
      <c r="B6870" s="2">
        <v>2016</v>
      </c>
      <c r="C6870" t="s">
        <v>458</v>
      </c>
      <c r="D6870" t="s">
        <v>169</v>
      </c>
      <c r="E6870" s="2">
        <v>1</v>
      </c>
      <c r="F6870" s="2">
        <v>1</v>
      </c>
      <c r="G6870" t="s">
        <v>459</v>
      </c>
      <c r="H6870" t="s">
        <v>220</v>
      </c>
      <c r="I6870" t="s">
        <v>19</v>
      </c>
      <c r="J6870" t="s">
        <v>74</v>
      </c>
      <c r="K6870" s="2">
        <v>3</v>
      </c>
      <c r="L6870" t="s">
        <v>75</v>
      </c>
      <c r="M6870" t="s">
        <v>76</v>
      </c>
      <c r="N6870" t="s">
        <v>221</v>
      </c>
    </row>
    <row r="6871" spans="1:14" x14ac:dyDescent="0.25">
      <c r="A6871" s="2">
        <v>1</v>
      </c>
      <c r="B6871" s="2">
        <v>2016</v>
      </c>
      <c r="C6871" t="s">
        <v>458</v>
      </c>
      <c r="D6871" t="s">
        <v>169</v>
      </c>
      <c r="E6871" s="2">
        <v>1</v>
      </c>
      <c r="F6871" s="2">
        <v>1</v>
      </c>
      <c r="G6871" t="s">
        <v>459</v>
      </c>
      <c r="H6871" t="s">
        <v>220</v>
      </c>
      <c r="I6871" t="s">
        <v>19</v>
      </c>
      <c r="J6871" t="s">
        <v>78</v>
      </c>
      <c r="K6871" s="2">
        <v>8</v>
      </c>
      <c r="L6871" t="s">
        <v>75</v>
      </c>
      <c r="M6871" t="s">
        <v>79</v>
      </c>
      <c r="N6871" t="s">
        <v>239</v>
      </c>
    </row>
    <row r="6872" spans="1:14" x14ac:dyDescent="0.25">
      <c r="A6872" s="2">
        <v>1</v>
      </c>
      <c r="B6872" s="2">
        <v>2016</v>
      </c>
      <c r="C6872" t="s">
        <v>458</v>
      </c>
      <c r="D6872" t="s">
        <v>169</v>
      </c>
      <c r="E6872" s="2">
        <v>1</v>
      </c>
      <c r="F6872" s="2">
        <v>1</v>
      </c>
      <c r="G6872" t="s">
        <v>459</v>
      </c>
      <c r="H6872" t="s">
        <v>220</v>
      </c>
      <c r="I6872" t="s">
        <v>19</v>
      </c>
      <c r="J6872" t="s">
        <v>81</v>
      </c>
      <c r="K6872" s="2">
        <v>3</v>
      </c>
      <c r="L6872" t="s">
        <v>75</v>
      </c>
      <c r="M6872" t="s">
        <v>82</v>
      </c>
      <c r="N6872" t="s">
        <v>208</v>
      </c>
    </row>
    <row r="6873" spans="1:14" x14ac:dyDescent="0.25">
      <c r="A6873" s="2">
        <v>1</v>
      </c>
      <c r="B6873" s="2">
        <v>2016</v>
      </c>
      <c r="C6873" t="s">
        <v>458</v>
      </c>
      <c r="D6873" t="s">
        <v>169</v>
      </c>
      <c r="E6873" s="2">
        <v>1</v>
      </c>
      <c r="F6873" s="2">
        <v>1</v>
      </c>
      <c r="G6873" t="s">
        <v>459</v>
      </c>
      <c r="H6873" t="s">
        <v>220</v>
      </c>
      <c r="I6873" t="s">
        <v>19</v>
      </c>
      <c r="J6873" t="s">
        <v>84</v>
      </c>
      <c r="K6873" s="2">
        <v>3</v>
      </c>
      <c r="L6873" t="s">
        <v>85</v>
      </c>
      <c r="M6873" t="s">
        <v>86</v>
      </c>
      <c r="N6873" t="s">
        <v>126</v>
      </c>
    </row>
    <row r="6874" spans="1:14" x14ac:dyDescent="0.25">
      <c r="A6874" s="2">
        <v>1</v>
      </c>
      <c r="B6874" s="2">
        <v>2016</v>
      </c>
      <c r="C6874" t="s">
        <v>458</v>
      </c>
      <c r="D6874" t="s">
        <v>169</v>
      </c>
      <c r="E6874" s="2">
        <v>1</v>
      </c>
      <c r="F6874" s="2">
        <v>1</v>
      </c>
      <c r="G6874" t="s">
        <v>459</v>
      </c>
      <c r="H6874" t="s">
        <v>220</v>
      </c>
      <c r="I6874" t="s">
        <v>19</v>
      </c>
      <c r="J6874" t="s">
        <v>88</v>
      </c>
      <c r="K6874" s="2">
        <v>3</v>
      </c>
      <c r="L6874" t="s">
        <v>85</v>
      </c>
      <c r="M6874" t="s">
        <v>89</v>
      </c>
      <c r="N6874" t="s">
        <v>126</v>
      </c>
    </row>
    <row r="6875" spans="1:14" x14ac:dyDescent="0.25">
      <c r="A6875" s="2">
        <v>1</v>
      </c>
      <c r="B6875" s="2">
        <v>2016</v>
      </c>
      <c r="C6875" t="s">
        <v>458</v>
      </c>
      <c r="D6875" t="s">
        <v>169</v>
      </c>
      <c r="E6875" s="2">
        <v>1</v>
      </c>
      <c r="F6875" s="2">
        <v>1</v>
      </c>
      <c r="G6875" t="s">
        <v>459</v>
      </c>
      <c r="H6875" t="s">
        <v>220</v>
      </c>
      <c r="I6875" t="s">
        <v>19</v>
      </c>
      <c r="J6875" t="s">
        <v>90</v>
      </c>
      <c r="K6875" s="2">
        <v>2</v>
      </c>
      <c r="L6875" t="s">
        <v>75</v>
      </c>
      <c r="M6875" t="s">
        <v>91</v>
      </c>
      <c r="N6875" t="s">
        <v>176</v>
      </c>
    </row>
    <row r="6876" spans="1:14" x14ac:dyDescent="0.25">
      <c r="A6876" s="2">
        <v>1</v>
      </c>
      <c r="B6876" s="2">
        <v>2016</v>
      </c>
      <c r="C6876" t="s">
        <v>458</v>
      </c>
      <c r="D6876" t="s">
        <v>169</v>
      </c>
      <c r="E6876" s="2">
        <v>1</v>
      </c>
      <c r="F6876" s="2">
        <v>1</v>
      </c>
      <c r="G6876" t="s">
        <v>459</v>
      </c>
      <c r="H6876" t="s">
        <v>220</v>
      </c>
      <c r="I6876" t="s">
        <v>19</v>
      </c>
      <c r="J6876" t="s">
        <v>93</v>
      </c>
      <c r="K6876" s="2">
        <v>1</v>
      </c>
      <c r="L6876" t="s">
        <v>75</v>
      </c>
      <c r="M6876" t="s">
        <v>94</v>
      </c>
      <c r="N6876" t="s">
        <v>200</v>
      </c>
    </row>
    <row r="6877" spans="1:14" x14ac:dyDescent="0.25">
      <c r="A6877" s="2">
        <v>1</v>
      </c>
      <c r="B6877" s="2">
        <v>2016</v>
      </c>
      <c r="C6877" t="s">
        <v>458</v>
      </c>
      <c r="D6877" t="s">
        <v>169</v>
      </c>
      <c r="E6877" s="2">
        <v>1</v>
      </c>
      <c r="F6877" s="2">
        <v>1</v>
      </c>
      <c r="G6877" t="s">
        <v>459</v>
      </c>
      <c r="H6877" t="s">
        <v>220</v>
      </c>
      <c r="I6877" t="s">
        <v>19</v>
      </c>
      <c r="J6877" t="s">
        <v>96</v>
      </c>
      <c r="K6877" s="2">
        <v>1</v>
      </c>
      <c r="L6877" t="s">
        <v>75</v>
      </c>
      <c r="M6877" t="s">
        <v>97</v>
      </c>
    </row>
    <row r="6878" spans="1:14" x14ac:dyDescent="0.25">
      <c r="A6878" s="2">
        <v>1</v>
      </c>
      <c r="B6878" s="2">
        <v>2016</v>
      </c>
      <c r="C6878" t="s">
        <v>458</v>
      </c>
      <c r="D6878" t="s">
        <v>169</v>
      </c>
      <c r="E6878" s="2">
        <v>1</v>
      </c>
      <c r="F6878" s="2">
        <v>1</v>
      </c>
      <c r="G6878" t="s">
        <v>459</v>
      </c>
      <c r="H6878" t="s">
        <v>220</v>
      </c>
      <c r="I6878" t="s">
        <v>19</v>
      </c>
      <c r="J6878" t="s">
        <v>98</v>
      </c>
      <c r="K6878" s="2">
        <v>4</v>
      </c>
      <c r="L6878" t="s">
        <v>85</v>
      </c>
      <c r="M6878" t="s">
        <v>99</v>
      </c>
      <c r="N6878" t="s">
        <v>87</v>
      </c>
    </row>
    <row r="6879" spans="1:14" x14ac:dyDescent="0.25">
      <c r="A6879" s="2">
        <v>1</v>
      </c>
      <c r="B6879" s="2">
        <v>2016</v>
      </c>
      <c r="C6879" t="s">
        <v>458</v>
      </c>
      <c r="D6879" t="s">
        <v>169</v>
      </c>
      <c r="E6879" s="2">
        <v>1</v>
      </c>
      <c r="F6879" s="2">
        <v>1</v>
      </c>
      <c r="G6879" t="s">
        <v>459</v>
      </c>
      <c r="H6879" t="s">
        <v>220</v>
      </c>
      <c r="I6879" t="s">
        <v>19</v>
      </c>
      <c r="J6879" t="s">
        <v>100</v>
      </c>
      <c r="K6879" s="3"/>
      <c r="L6879" t="s">
        <v>61</v>
      </c>
      <c r="M6879" t="s">
        <v>101</v>
      </c>
    </row>
    <row r="6880" spans="1:14" x14ac:dyDescent="0.25">
      <c r="A6880" s="2">
        <v>1</v>
      </c>
      <c r="B6880" s="2">
        <v>2016</v>
      </c>
      <c r="C6880" t="s">
        <v>458</v>
      </c>
      <c r="D6880" t="s">
        <v>169</v>
      </c>
      <c r="E6880" s="2">
        <v>1</v>
      </c>
      <c r="F6880" s="2">
        <v>1</v>
      </c>
      <c r="G6880" t="s">
        <v>459</v>
      </c>
      <c r="H6880" t="s">
        <v>220</v>
      </c>
      <c r="I6880" t="s">
        <v>19</v>
      </c>
      <c r="J6880" t="s">
        <v>102</v>
      </c>
      <c r="K6880" s="3"/>
      <c r="L6880" t="s">
        <v>61</v>
      </c>
      <c r="M6880" t="s">
        <v>103</v>
      </c>
    </row>
    <row r="6881" spans="1:14" x14ac:dyDescent="0.25">
      <c r="A6881" s="2">
        <v>1</v>
      </c>
      <c r="B6881" s="2">
        <v>2016</v>
      </c>
      <c r="C6881" t="s">
        <v>458</v>
      </c>
      <c r="D6881" t="s">
        <v>169</v>
      </c>
      <c r="E6881" s="2">
        <v>1</v>
      </c>
      <c r="F6881" s="2">
        <v>1</v>
      </c>
      <c r="G6881" t="s">
        <v>459</v>
      </c>
      <c r="H6881" t="s">
        <v>220</v>
      </c>
      <c r="I6881" t="s">
        <v>19</v>
      </c>
      <c r="J6881" t="s">
        <v>104</v>
      </c>
      <c r="K6881" s="3"/>
      <c r="L6881" t="s">
        <v>61</v>
      </c>
      <c r="M6881" t="s">
        <v>105</v>
      </c>
    </row>
    <row r="6882" spans="1:14" x14ac:dyDescent="0.25">
      <c r="A6882" s="2">
        <v>1</v>
      </c>
      <c r="B6882" s="2">
        <v>2016</v>
      </c>
      <c r="C6882" t="s">
        <v>458</v>
      </c>
      <c r="D6882" t="s">
        <v>169</v>
      </c>
      <c r="E6882" s="2">
        <v>1</v>
      </c>
      <c r="F6882" s="2">
        <v>1</v>
      </c>
      <c r="G6882" t="s">
        <v>459</v>
      </c>
      <c r="H6882" t="s">
        <v>220</v>
      </c>
      <c r="I6882" t="s">
        <v>19</v>
      </c>
      <c r="J6882" t="s">
        <v>106</v>
      </c>
      <c r="K6882" s="3"/>
      <c r="L6882" t="s">
        <v>61</v>
      </c>
      <c r="M6882" t="s">
        <v>107</v>
      </c>
    </row>
    <row r="6883" spans="1:14" x14ac:dyDescent="0.25">
      <c r="A6883" s="2">
        <v>1</v>
      </c>
      <c r="B6883" s="2">
        <v>2016</v>
      </c>
      <c r="C6883" t="s">
        <v>458</v>
      </c>
      <c r="D6883" t="s">
        <v>169</v>
      </c>
      <c r="E6883" s="2">
        <v>1</v>
      </c>
      <c r="F6883" s="2">
        <v>1</v>
      </c>
      <c r="G6883" t="s">
        <v>459</v>
      </c>
      <c r="H6883" t="s">
        <v>220</v>
      </c>
      <c r="I6883" t="s">
        <v>19</v>
      </c>
      <c r="J6883" t="s">
        <v>108</v>
      </c>
      <c r="K6883" s="3"/>
      <c r="L6883" t="s">
        <v>61</v>
      </c>
      <c r="M6883" t="s">
        <v>109</v>
      </c>
    </row>
    <row r="6884" spans="1:14" x14ac:dyDescent="0.25">
      <c r="A6884" s="2">
        <v>1</v>
      </c>
      <c r="B6884" s="2">
        <v>2016</v>
      </c>
      <c r="C6884" t="s">
        <v>458</v>
      </c>
      <c r="D6884" t="s">
        <v>169</v>
      </c>
      <c r="E6884" s="2">
        <v>1</v>
      </c>
      <c r="F6884" s="2">
        <v>1</v>
      </c>
      <c r="G6884" t="s">
        <v>459</v>
      </c>
      <c r="H6884" t="s">
        <v>220</v>
      </c>
      <c r="I6884" t="s">
        <v>19</v>
      </c>
      <c r="J6884" t="s">
        <v>110</v>
      </c>
      <c r="K6884" s="3"/>
      <c r="L6884" t="s">
        <v>61</v>
      </c>
      <c r="M6884" t="s">
        <v>111</v>
      </c>
    </row>
    <row r="6885" spans="1:14" x14ac:dyDescent="0.25">
      <c r="A6885" s="2">
        <v>1</v>
      </c>
      <c r="B6885" s="2">
        <v>2016</v>
      </c>
      <c r="C6885" t="s">
        <v>458</v>
      </c>
      <c r="D6885" t="s">
        <v>169</v>
      </c>
      <c r="E6885" s="2">
        <v>1</v>
      </c>
      <c r="F6885" s="2">
        <v>1</v>
      </c>
      <c r="G6885" t="s">
        <v>459</v>
      </c>
      <c r="H6885" t="s">
        <v>220</v>
      </c>
      <c r="I6885" t="s">
        <v>19</v>
      </c>
      <c r="J6885" t="s">
        <v>112</v>
      </c>
      <c r="K6885" s="3"/>
      <c r="L6885" t="s">
        <v>61</v>
      </c>
      <c r="M6885" t="s">
        <v>113</v>
      </c>
    </row>
    <row r="6886" spans="1:14" x14ac:dyDescent="0.25">
      <c r="A6886" s="2">
        <v>1</v>
      </c>
      <c r="B6886" s="2">
        <v>2016</v>
      </c>
      <c r="C6886" t="s">
        <v>458</v>
      </c>
      <c r="D6886" t="s">
        <v>169</v>
      </c>
      <c r="E6886" s="2">
        <v>1</v>
      </c>
      <c r="F6886" s="2">
        <v>1</v>
      </c>
      <c r="G6886" t="s">
        <v>459</v>
      </c>
      <c r="H6886" t="s">
        <v>220</v>
      </c>
      <c r="I6886" t="s">
        <v>19</v>
      </c>
      <c r="J6886" t="s">
        <v>114</v>
      </c>
      <c r="K6886" s="3"/>
      <c r="L6886" t="s">
        <v>61</v>
      </c>
      <c r="M6886" t="s">
        <v>115</v>
      </c>
    </row>
    <row r="6887" spans="1:14" x14ac:dyDescent="0.25">
      <c r="A6887" s="2">
        <v>1</v>
      </c>
      <c r="B6887" s="2">
        <v>2016</v>
      </c>
      <c r="C6887" t="s">
        <v>458</v>
      </c>
      <c r="D6887" t="s">
        <v>169</v>
      </c>
      <c r="E6887" s="2">
        <v>1</v>
      </c>
      <c r="F6887" s="2">
        <v>1</v>
      </c>
      <c r="G6887" t="s">
        <v>459</v>
      </c>
      <c r="H6887" t="s">
        <v>220</v>
      </c>
      <c r="I6887" t="s">
        <v>19</v>
      </c>
      <c r="J6887" t="s">
        <v>116</v>
      </c>
      <c r="K6887" s="2">
        <v>2</v>
      </c>
      <c r="L6887" t="s">
        <v>65</v>
      </c>
      <c r="M6887" t="s">
        <v>117</v>
      </c>
      <c r="N6887" t="s">
        <v>186</v>
      </c>
    </row>
    <row r="6888" spans="1:14" x14ac:dyDescent="0.25">
      <c r="A6888" s="2">
        <v>1</v>
      </c>
      <c r="B6888" s="2">
        <v>2016</v>
      </c>
      <c r="C6888" t="s">
        <v>458</v>
      </c>
      <c r="D6888" t="s">
        <v>169</v>
      </c>
      <c r="E6888" s="2">
        <v>1</v>
      </c>
      <c r="F6888" s="2">
        <v>1</v>
      </c>
      <c r="G6888" t="s">
        <v>459</v>
      </c>
      <c r="H6888" t="s">
        <v>220</v>
      </c>
      <c r="I6888" t="s">
        <v>19</v>
      </c>
      <c r="J6888" t="s">
        <v>118</v>
      </c>
      <c r="K6888" s="2">
        <v>4</v>
      </c>
      <c r="L6888" t="s">
        <v>55</v>
      </c>
      <c r="M6888" t="s">
        <v>119</v>
      </c>
      <c r="N6888" t="s">
        <v>57</v>
      </c>
    </row>
    <row r="6889" spans="1:14" x14ac:dyDescent="0.25">
      <c r="A6889" s="2">
        <v>1</v>
      </c>
      <c r="B6889" s="2">
        <v>2016</v>
      </c>
      <c r="C6889" t="s">
        <v>458</v>
      </c>
      <c r="D6889" t="s">
        <v>169</v>
      </c>
      <c r="E6889" s="2">
        <v>1</v>
      </c>
      <c r="F6889" s="2">
        <v>1</v>
      </c>
      <c r="G6889" t="s">
        <v>459</v>
      </c>
      <c r="H6889" t="s">
        <v>220</v>
      </c>
      <c r="I6889" t="s">
        <v>19</v>
      </c>
      <c r="J6889" t="s">
        <v>120</v>
      </c>
      <c r="K6889" s="2">
        <v>2</v>
      </c>
      <c r="L6889" t="s">
        <v>65</v>
      </c>
      <c r="M6889" t="s">
        <v>121</v>
      </c>
      <c r="N6889" t="s">
        <v>186</v>
      </c>
    </row>
    <row r="6890" spans="1:14" x14ac:dyDescent="0.25">
      <c r="A6890" s="2">
        <v>1</v>
      </c>
      <c r="B6890" s="2">
        <v>2016</v>
      </c>
      <c r="C6890" t="s">
        <v>458</v>
      </c>
      <c r="D6890" t="s">
        <v>169</v>
      </c>
      <c r="E6890" s="2">
        <v>1</v>
      </c>
      <c r="F6890" s="2">
        <v>1</v>
      </c>
      <c r="G6890" t="s">
        <v>459</v>
      </c>
      <c r="H6890" t="s">
        <v>220</v>
      </c>
      <c r="I6890" t="s">
        <v>19</v>
      </c>
      <c r="J6890" t="s">
        <v>122</v>
      </c>
      <c r="K6890" s="2">
        <v>2</v>
      </c>
      <c r="L6890" t="s">
        <v>85</v>
      </c>
      <c r="M6890" t="s">
        <v>123</v>
      </c>
      <c r="N6890" t="s">
        <v>176</v>
      </c>
    </row>
    <row r="6891" spans="1:14" x14ac:dyDescent="0.25">
      <c r="A6891" s="2">
        <v>1</v>
      </c>
      <c r="B6891" s="2">
        <v>2016</v>
      </c>
      <c r="C6891" t="s">
        <v>458</v>
      </c>
      <c r="D6891" t="s">
        <v>169</v>
      </c>
      <c r="E6891" s="2">
        <v>1</v>
      </c>
      <c r="F6891" s="2">
        <v>1</v>
      </c>
      <c r="G6891" t="s">
        <v>459</v>
      </c>
      <c r="H6891" t="s">
        <v>220</v>
      </c>
      <c r="I6891" t="s">
        <v>19</v>
      </c>
      <c r="J6891" t="s">
        <v>124</v>
      </c>
      <c r="K6891" s="2">
        <v>2</v>
      </c>
      <c r="L6891" t="s">
        <v>85</v>
      </c>
      <c r="M6891" t="s">
        <v>125</v>
      </c>
      <c r="N6891" t="s">
        <v>176</v>
      </c>
    </row>
    <row r="6892" spans="1:14" x14ac:dyDescent="0.25">
      <c r="A6892" s="2">
        <v>1</v>
      </c>
      <c r="B6892" s="2">
        <v>2016</v>
      </c>
      <c r="C6892" t="s">
        <v>458</v>
      </c>
      <c r="D6892" t="s">
        <v>169</v>
      </c>
      <c r="E6892" s="2">
        <v>1</v>
      </c>
      <c r="F6892" s="2">
        <v>1</v>
      </c>
      <c r="G6892" t="s">
        <v>459</v>
      </c>
      <c r="H6892" t="s">
        <v>220</v>
      </c>
      <c r="I6892" t="s">
        <v>19</v>
      </c>
      <c r="J6892" t="s">
        <v>127</v>
      </c>
      <c r="K6892" s="2">
        <v>3</v>
      </c>
      <c r="L6892" t="s">
        <v>85</v>
      </c>
      <c r="M6892" t="s">
        <v>128</v>
      </c>
      <c r="N6892" t="s">
        <v>126</v>
      </c>
    </row>
    <row r="6893" spans="1:14" x14ac:dyDescent="0.25">
      <c r="A6893" s="2">
        <v>1</v>
      </c>
      <c r="B6893" s="2">
        <v>2016</v>
      </c>
      <c r="C6893" t="s">
        <v>458</v>
      </c>
      <c r="D6893" t="s">
        <v>169</v>
      </c>
      <c r="E6893" s="2">
        <v>1</v>
      </c>
      <c r="F6893" s="2">
        <v>1</v>
      </c>
      <c r="G6893" t="s">
        <v>459</v>
      </c>
      <c r="H6893" t="s">
        <v>220</v>
      </c>
      <c r="I6893" t="s">
        <v>19</v>
      </c>
      <c r="J6893" t="s">
        <v>129</v>
      </c>
      <c r="K6893" s="2">
        <v>5</v>
      </c>
      <c r="L6893" t="s">
        <v>85</v>
      </c>
      <c r="M6893" t="s">
        <v>130</v>
      </c>
      <c r="N6893" t="s">
        <v>185</v>
      </c>
    </row>
    <row r="6894" spans="1:14" x14ac:dyDescent="0.25">
      <c r="A6894" s="2">
        <v>1</v>
      </c>
      <c r="B6894" s="2">
        <v>2016</v>
      </c>
      <c r="C6894" t="s">
        <v>458</v>
      </c>
      <c r="D6894" t="s">
        <v>169</v>
      </c>
      <c r="E6894" s="2">
        <v>1</v>
      </c>
      <c r="F6894" s="2">
        <v>1</v>
      </c>
      <c r="G6894" t="s">
        <v>459</v>
      </c>
      <c r="H6894" t="s">
        <v>220</v>
      </c>
      <c r="I6894" t="s">
        <v>19</v>
      </c>
      <c r="J6894" t="s">
        <v>131</v>
      </c>
      <c r="K6894" s="2">
        <v>3</v>
      </c>
      <c r="L6894" t="s">
        <v>85</v>
      </c>
      <c r="M6894" t="s">
        <v>132</v>
      </c>
      <c r="N6894" t="s">
        <v>126</v>
      </c>
    </row>
    <row r="6895" spans="1:14" x14ac:dyDescent="0.25">
      <c r="A6895" s="2">
        <v>1</v>
      </c>
      <c r="B6895" s="2">
        <v>2016</v>
      </c>
      <c r="C6895" t="s">
        <v>458</v>
      </c>
      <c r="D6895" t="s">
        <v>169</v>
      </c>
      <c r="E6895" s="2">
        <v>1</v>
      </c>
      <c r="F6895" s="2">
        <v>1</v>
      </c>
      <c r="G6895" t="s">
        <v>459</v>
      </c>
      <c r="H6895" t="s">
        <v>220</v>
      </c>
      <c r="I6895" t="s">
        <v>19</v>
      </c>
      <c r="J6895" t="s">
        <v>133</v>
      </c>
      <c r="K6895" s="2">
        <v>2</v>
      </c>
      <c r="L6895" t="s">
        <v>52</v>
      </c>
      <c r="M6895" t="s">
        <v>134</v>
      </c>
      <c r="N6895" t="s">
        <v>63</v>
      </c>
    </row>
    <row r="6896" spans="1:14" x14ac:dyDescent="0.25">
      <c r="A6896" s="2">
        <v>1</v>
      </c>
      <c r="B6896" s="2">
        <v>2016</v>
      </c>
      <c r="C6896" t="s">
        <v>458</v>
      </c>
      <c r="D6896" t="s">
        <v>169</v>
      </c>
      <c r="E6896" s="2">
        <v>1</v>
      </c>
      <c r="F6896" s="2">
        <v>1</v>
      </c>
      <c r="G6896" t="s">
        <v>459</v>
      </c>
      <c r="H6896" t="s">
        <v>220</v>
      </c>
      <c r="I6896" t="s">
        <v>19</v>
      </c>
      <c r="J6896" t="s">
        <v>135</v>
      </c>
      <c r="K6896" s="2">
        <v>4</v>
      </c>
      <c r="L6896" t="s">
        <v>55</v>
      </c>
      <c r="M6896" t="s">
        <v>136</v>
      </c>
      <c r="N6896" t="s">
        <v>57</v>
      </c>
    </row>
    <row r="6897" spans="1:14" x14ac:dyDescent="0.25">
      <c r="A6897" s="2">
        <v>1</v>
      </c>
      <c r="B6897" s="2">
        <v>2016</v>
      </c>
      <c r="C6897" t="s">
        <v>458</v>
      </c>
      <c r="D6897" t="s">
        <v>169</v>
      </c>
      <c r="E6897" s="2">
        <v>1</v>
      </c>
      <c r="F6897" s="2">
        <v>1</v>
      </c>
      <c r="G6897" t="s">
        <v>459</v>
      </c>
      <c r="H6897" t="s">
        <v>220</v>
      </c>
      <c r="I6897" t="s">
        <v>19</v>
      </c>
      <c r="J6897" t="s">
        <v>137</v>
      </c>
      <c r="K6897" s="2">
        <v>3</v>
      </c>
      <c r="L6897" t="s">
        <v>55</v>
      </c>
      <c r="M6897" t="s">
        <v>138</v>
      </c>
      <c r="N6897" t="s">
        <v>178</v>
      </c>
    </row>
    <row r="6898" spans="1:14" x14ac:dyDescent="0.25">
      <c r="A6898" s="2">
        <v>1</v>
      </c>
      <c r="B6898" s="2">
        <v>2016</v>
      </c>
      <c r="C6898" t="s">
        <v>458</v>
      </c>
      <c r="D6898" t="s">
        <v>169</v>
      </c>
      <c r="E6898" s="2">
        <v>1</v>
      </c>
      <c r="F6898" s="2">
        <v>1</v>
      </c>
      <c r="G6898" t="s">
        <v>459</v>
      </c>
      <c r="H6898" t="s">
        <v>220</v>
      </c>
      <c r="I6898" t="s">
        <v>19</v>
      </c>
      <c r="J6898" t="s">
        <v>139</v>
      </c>
      <c r="K6898" s="2">
        <v>4</v>
      </c>
      <c r="L6898" t="s">
        <v>85</v>
      </c>
      <c r="M6898" t="s">
        <v>140</v>
      </c>
      <c r="N6898" t="s">
        <v>87</v>
      </c>
    </row>
    <row r="6899" spans="1:14" x14ac:dyDescent="0.25">
      <c r="A6899" s="2">
        <v>1</v>
      </c>
      <c r="B6899" s="2">
        <v>2016</v>
      </c>
      <c r="C6899" t="s">
        <v>458</v>
      </c>
      <c r="D6899" t="s">
        <v>169</v>
      </c>
      <c r="E6899" s="2">
        <v>1</v>
      </c>
      <c r="F6899" s="2">
        <v>1</v>
      </c>
      <c r="G6899" t="s">
        <v>459</v>
      </c>
      <c r="H6899" t="s">
        <v>220</v>
      </c>
      <c r="I6899" t="s">
        <v>19</v>
      </c>
      <c r="J6899" t="s">
        <v>141</v>
      </c>
      <c r="K6899" s="2">
        <v>3</v>
      </c>
      <c r="L6899" t="s">
        <v>85</v>
      </c>
      <c r="M6899" t="s">
        <v>142</v>
      </c>
      <c r="N6899" t="s">
        <v>126</v>
      </c>
    </row>
    <row r="6900" spans="1:14" x14ac:dyDescent="0.25">
      <c r="A6900" s="2">
        <v>1</v>
      </c>
      <c r="B6900" s="2">
        <v>2016</v>
      </c>
      <c r="C6900" t="s">
        <v>458</v>
      </c>
      <c r="D6900" t="s">
        <v>169</v>
      </c>
      <c r="E6900" s="2">
        <v>1</v>
      </c>
      <c r="F6900" s="2">
        <v>1</v>
      </c>
      <c r="G6900" t="s">
        <v>459</v>
      </c>
      <c r="H6900" t="s">
        <v>220</v>
      </c>
      <c r="I6900" t="s">
        <v>19</v>
      </c>
      <c r="J6900" t="s">
        <v>143</v>
      </c>
      <c r="K6900" s="2">
        <v>4</v>
      </c>
      <c r="L6900" t="s">
        <v>85</v>
      </c>
      <c r="M6900" t="s">
        <v>144</v>
      </c>
      <c r="N6900" t="s">
        <v>87</v>
      </c>
    </row>
    <row r="6901" spans="1:14" x14ac:dyDescent="0.25">
      <c r="A6901" s="2">
        <v>1</v>
      </c>
      <c r="B6901" s="2">
        <v>2016</v>
      </c>
      <c r="C6901" t="s">
        <v>458</v>
      </c>
      <c r="D6901" t="s">
        <v>169</v>
      </c>
      <c r="E6901" s="2">
        <v>1</v>
      </c>
      <c r="F6901" s="2">
        <v>1</v>
      </c>
      <c r="G6901" t="s">
        <v>459</v>
      </c>
      <c r="H6901" t="s">
        <v>220</v>
      </c>
      <c r="I6901" t="s">
        <v>19</v>
      </c>
      <c r="J6901" t="s">
        <v>145</v>
      </c>
      <c r="K6901" s="2">
        <v>4</v>
      </c>
      <c r="L6901" t="s">
        <v>55</v>
      </c>
      <c r="M6901" t="s">
        <v>146</v>
      </c>
      <c r="N6901" t="s">
        <v>57</v>
      </c>
    </row>
    <row r="6902" spans="1:14" x14ac:dyDescent="0.25">
      <c r="A6902" s="2">
        <v>1</v>
      </c>
      <c r="B6902" s="2">
        <v>2016</v>
      </c>
      <c r="C6902" t="s">
        <v>458</v>
      </c>
      <c r="D6902" t="s">
        <v>169</v>
      </c>
      <c r="E6902" s="2">
        <v>1</v>
      </c>
      <c r="F6902" s="2">
        <v>1</v>
      </c>
      <c r="G6902" t="s">
        <v>459</v>
      </c>
      <c r="H6902" t="s">
        <v>220</v>
      </c>
      <c r="I6902" t="s">
        <v>19</v>
      </c>
      <c r="J6902" t="s">
        <v>147</v>
      </c>
      <c r="K6902" s="2">
        <v>4</v>
      </c>
      <c r="L6902" t="s">
        <v>55</v>
      </c>
      <c r="M6902" t="s">
        <v>148</v>
      </c>
      <c r="N6902" t="s">
        <v>57</v>
      </c>
    </row>
    <row r="6903" spans="1:14" x14ac:dyDescent="0.25">
      <c r="A6903" s="2">
        <v>1</v>
      </c>
      <c r="B6903" s="2">
        <v>2016</v>
      </c>
      <c r="C6903" t="s">
        <v>458</v>
      </c>
      <c r="D6903" t="s">
        <v>169</v>
      </c>
      <c r="E6903" s="2">
        <v>1</v>
      </c>
      <c r="F6903" s="2">
        <v>1</v>
      </c>
      <c r="G6903" t="s">
        <v>459</v>
      </c>
      <c r="H6903" t="s">
        <v>220</v>
      </c>
      <c r="I6903" t="s">
        <v>19</v>
      </c>
      <c r="J6903" t="s">
        <v>149</v>
      </c>
      <c r="K6903" s="2">
        <v>4</v>
      </c>
      <c r="L6903" t="s">
        <v>55</v>
      </c>
      <c r="M6903" t="s">
        <v>150</v>
      </c>
      <c r="N6903" t="s">
        <v>57</v>
      </c>
    </row>
    <row r="6904" spans="1:14" x14ac:dyDescent="0.25">
      <c r="A6904" s="2">
        <v>1</v>
      </c>
      <c r="B6904" s="2">
        <v>2016</v>
      </c>
      <c r="C6904" t="s">
        <v>458</v>
      </c>
      <c r="D6904" t="s">
        <v>169</v>
      </c>
      <c r="E6904" s="2">
        <v>1</v>
      </c>
      <c r="F6904" s="2">
        <v>1</v>
      </c>
      <c r="G6904" t="s">
        <v>459</v>
      </c>
      <c r="H6904" t="s">
        <v>220</v>
      </c>
      <c r="I6904" t="s">
        <v>19</v>
      </c>
      <c r="J6904" t="s">
        <v>151</v>
      </c>
      <c r="K6904" s="3"/>
      <c r="L6904" t="s">
        <v>52</v>
      </c>
      <c r="M6904" t="s">
        <v>152</v>
      </c>
    </row>
    <row r="6905" spans="1:14" x14ac:dyDescent="0.25">
      <c r="A6905" s="2">
        <v>1</v>
      </c>
      <c r="B6905" s="2">
        <v>2016</v>
      </c>
      <c r="C6905" t="s">
        <v>458</v>
      </c>
      <c r="D6905" t="s">
        <v>169</v>
      </c>
      <c r="E6905" s="2">
        <v>1</v>
      </c>
      <c r="F6905" s="2">
        <v>1</v>
      </c>
      <c r="G6905" t="s">
        <v>459</v>
      </c>
      <c r="H6905" t="s">
        <v>220</v>
      </c>
      <c r="I6905" t="s">
        <v>19</v>
      </c>
      <c r="J6905" t="s">
        <v>153</v>
      </c>
      <c r="K6905" s="2">
        <v>1</v>
      </c>
      <c r="L6905" t="s">
        <v>75</v>
      </c>
      <c r="M6905" t="s">
        <v>154</v>
      </c>
      <c r="N6905" t="s">
        <v>256</v>
      </c>
    </row>
    <row r="6906" spans="1:14" x14ac:dyDescent="0.25">
      <c r="A6906" s="2">
        <v>1</v>
      </c>
      <c r="B6906" s="2">
        <v>2016</v>
      </c>
      <c r="C6906" t="s">
        <v>458</v>
      </c>
      <c r="D6906" t="s">
        <v>169</v>
      </c>
      <c r="E6906" s="2">
        <v>1</v>
      </c>
      <c r="F6906" s="2">
        <v>1</v>
      </c>
      <c r="G6906" t="s">
        <v>459</v>
      </c>
      <c r="H6906" t="s">
        <v>220</v>
      </c>
      <c r="I6906" t="s">
        <v>19</v>
      </c>
      <c r="J6906" t="s">
        <v>156</v>
      </c>
      <c r="K6906" s="2">
        <v>5</v>
      </c>
      <c r="L6906" t="s">
        <v>75</v>
      </c>
      <c r="M6906" t="s">
        <v>157</v>
      </c>
      <c r="N6906" t="s">
        <v>239</v>
      </c>
    </row>
    <row r="6907" spans="1:14" x14ac:dyDescent="0.25">
      <c r="A6907" s="2">
        <v>1</v>
      </c>
      <c r="B6907" s="2">
        <v>2016</v>
      </c>
      <c r="C6907" t="s">
        <v>458</v>
      </c>
      <c r="D6907" t="s">
        <v>169</v>
      </c>
      <c r="E6907" s="2">
        <v>1</v>
      </c>
      <c r="F6907" s="2">
        <v>1</v>
      </c>
      <c r="G6907" t="s">
        <v>459</v>
      </c>
      <c r="H6907" t="s">
        <v>220</v>
      </c>
      <c r="I6907" t="s">
        <v>19</v>
      </c>
      <c r="J6907" t="s">
        <v>159</v>
      </c>
      <c r="K6907" s="3"/>
      <c r="L6907" t="s">
        <v>52</v>
      </c>
      <c r="M6907" t="s">
        <v>160</v>
      </c>
    </row>
    <row r="6908" spans="1:14" x14ac:dyDescent="0.25">
      <c r="A6908" s="2">
        <v>1</v>
      </c>
      <c r="B6908" s="2">
        <v>2016</v>
      </c>
      <c r="C6908" t="s">
        <v>458</v>
      </c>
      <c r="D6908" t="s">
        <v>169</v>
      </c>
      <c r="E6908" s="2">
        <v>1</v>
      </c>
      <c r="F6908" s="2">
        <v>1</v>
      </c>
      <c r="G6908" t="s">
        <v>459</v>
      </c>
      <c r="H6908" t="s">
        <v>220</v>
      </c>
      <c r="I6908" t="s">
        <v>19</v>
      </c>
      <c r="J6908" t="s">
        <v>161</v>
      </c>
      <c r="K6908" s="3"/>
      <c r="L6908" t="s">
        <v>52</v>
      </c>
      <c r="M6908" t="s">
        <v>162</v>
      </c>
    </row>
    <row r="6909" spans="1:14" x14ac:dyDescent="0.25">
      <c r="A6909" s="2">
        <v>1</v>
      </c>
      <c r="B6909" s="2">
        <v>2016</v>
      </c>
      <c r="C6909" t="s">
        <v>458</v>
      </c>
      <c r="D6909" t="s">
        <v>169</v>
      </c>
      <c r="E6909" s="2">
        <v>1</v>
      </c>
      <c r="F6909" s="2">
        <v>1</v>
      </c>
      <c r="G6909" t="s">
        <v>459</v>
      </c>
      <c r="H6909" t="s">
        <v>220</v>
      </c>
      <c r="I6909" t="s">
        <v>19</v>
      </c>
      <c r="J6909" t="s">
        <v>163</v>
      </c>
      <c r="K6909" s="2">
        <v>2</v>
      </c>
      <c r="L6909" t="s">
        <v>52</v>
      </c>
      <c r="M6909" t="s">
        <v>164</v>
      </c>
      <c r="N6909" t="s">
        <v>177</v>
      </c>
    </row>
    <row r="6910" spans="1:14" x14ac:dyDescent="0.25">
      <c r="A6910" s="2">
        <v>1</v>
      </c>
      <c r="B6910" s="2">
        <v>2016</v>
      </c>
      <c r="C6910" t="s">
        <v>458</v>
      </c>
      <c r="D6910" t="s">
        <v>169</v>
      </c>
      <c r="E6910" s="2">
        <v>1</v>
      </c>
      <c r="F6910" s="2">
        <v>1</v>
      </c>
      <c r="G6910" t="s">
        <v>459</v>
      </c>
      <c r="H6910" t="s">
        <v>220</v>
      </c>
      <c r="I6910" t="s">
        <v>19</v>
      </c>
      <c r="J6910" t="s">
        <v>166</v>
      </c>
      <c r="K6910" s="2">
        <v>3</v>
      </c>
      <c r="L6910" t="s">
        <v>55</v>
      </c>
      <c r="M6910" t="s">
        <v>167</v>
      </c>
      <c r="N6910" t="s">
        <v>178</v>
      </c>
    </row>
    <row r="6911" spans="1:14" x14ac:dyDescent="0.25">
      <c r="A6911" s="2">
        <v>1</v>
      </c>
      <c r="B6911" s="2">
        <v>2016</v>
      </c>
      <c r="C6911" t="s">
        <v>460</v>
      </c>
      <c r="D6911" t="s">
        <v>169</v>
      </c>
      <c r="E6911" s="2">
        <v>0</v>
      </c>
      <c r="F6911" s="2">
        <v>1</v>
      </c>
      <c r="G6911" t="s">
        <v>235</v>
      </c>
      <c r="H6911" t="s">
        <v>236</v>
      </c>
      <c r="I6911" t="s">
        <v>15</v>
      </c>
      <c r="J6911" t="s">
        <v>51</v>
      </c>
      <c r="K6911" s="3"/>
      <c r="L6911" t="s">
        <v>52</v>
      </c>
      <c r="M6911" t="s">
        <v>53</v>
      </c>
    </row>
    <row r="6912" spans="1:14" x14ac:dyDescent="0.25">
      <c r="A6912" s="2">
        <v>1</v>
      </c>
      <c r="B6912" s="2">
        <v>2016</v>
      </c>
      <c r="C6912" t="s">
        <v>460</v>
      </c>
      <c r="D6912" t="s">
        <v>169</v>
      </c>
      <c r="E6912" s="2">
        <v>0</v>
      </c>
      <c r="F6912" s="2">
        <v>1</v>
      </c>
      <c r="G6912" t="s">
        <v>235</v>
      </c>
      <c r="H6912" t="s">
        <v>236</v>
      </c>
      <c r="I6912" t="s">
        <v>15</v>
      </c>
      <c r="J6912" t="s">
        <v>54</v>
      </c>
      <c r="K6912" s="2">
        <v>2</v>
      </c>
      <c r="L6912" t="s">
        <v>55</v>
      </c>
      <c r="M6912" t="s">
        <v>56</v>
      </c>
      <c r="N6912" t="s">
        <v>187</v>
      </c>
    </row>
    <row r="6913" spans="1:14" x14ac:dyDescent="0.25">
      <c r="A6913" s="2">
        <v>1</v>
      </c>
      <c r="B6913" s="2">
        <v>2016</v>
      </c>
      <c r="C6913" t="s">
        <v>460</v>
      </c>
      <c r="D6913" t="s">
        <v>169</v>
      </c>
      <c r="E6913" s="2">
        <v>0</v>
      </c>
      <c r="F6913" s="2">
        <v>1</v>
      </c>
      <c r="G6913" t="s">
        <v>235</v>
      </c>
      <c r="H6913" t="s">
        <v>236</v>
      </c>
      <c r="I6913" t="s">
        <v>15</v>
      </c>
      <c r="J6913" t="s">
        <v>58</v>
      </c>
      <c r="K6913" s="2">
        <v>4</v>
      </c>
      <c r="L6913" t="s">
        <v>55</v>
      </c>
      <c r="M6913" t="s">
        <v>59</v>
      </c>
      <c r="N6913" t="s">
        <v>57</v>
      </c>
    </row>
    <row r="6914" spans="1:14" x14ac:dyDescent="0.25">
      <c r="A6914" s="2">
        <v>1</v>
      </c>
      <c r="B6914" s="2">
        <v>2016</v>
      </c>
      <c r="C6914" t="s">
        <v>460</v>
      </c>
      <c r="D6914" t="s">
        <v>169</v>
      </c>
      <c r="E6914" s="2">
        <v>0</v>
      </c>
      <c r="F6914" s="2">
        <v>1</v>
      </c>
      <c r="G6914" t="s">
        <v>235</v>
      </c>
      <c r="H6914" t="s">
        <v>236</v>
      </c>
      <c r="I6914" t="s">
        <v>15</v>
      </c>
      <c r="J6914" t="s">
        <v>60</v>
      </c>
      <c r="K6914" s="3"/>
      <c r="L6914" t="s">
        <v>61</v>
      </c>
      <c r="M6914" t="s">
        <v>62</v>
      </c>
    </row>
    <row r="6915" spans="1:14" x14ac:dyDescent="0.25">
      <c r="A6915" s="2">
        <v>1</v>
      </c>
      <c r="B6915" s="2">
        <v>2016</v>
      </c>
      <c r="C6915" t="s">
        <v>460</v>
      </c>
      <c r="D6915" t="s">
        <v>169</v>
      </c>
      <c r="E6915" s="2">
        <v>0</v>
      </c>
      <c r="F6915" s="2">
        <v>1</v>
      </c>
      <c r="G6915" t="s">
        <v>235</v>
      </c>
      <c r="H6915" t="s">
        <v>236</v>
      </c>
      <c r="I6915" t="s">
        <v>15</v>
      </c>
      <c r="J6915" t="s">
        <v>64</v>
      </c>
      <c r="K6915" s="3"/>
      <c r="L6915" t="s">
        <v>65</v>
      </c>
      <c r="M6915" t="s">
        <v>66</v>
      </c>
    </row>
    <row r="6916" spans="1:14" x14ac:dyDescent="0.25">
      <c r="A6916" s="2">
        <v>1</v>
      </c>
      <c r="B6916" s="2">
        <v>2016</v>
      </c>
      <c r="C6916" t="s">
        <v>460</v>
      </c>
      <c r="D6916" t="s">
        <v>169</v>
      </c>
      <c r="E6916" s="2">
        <v>0</v>
      </c>
      <c r="F6916" s="2">
        <v>1</v>
      </c>
      <c r="G6916" t="s">
        <v>235</v>
      </c>
      <c r="H6916" t="s">
        <v>236</v>
      </c>
      <c r="I6916" t="s">
        <v>15</v>
      </c>
      <c r="J6916" t="s">
        <v>68</v>
      </c>
      <c r="K6916" s="3"/>
      <c r="L6916" t="s">
        <v>65</v>
      </c>
      <c r="M6916" t="s">
        <v>69</v>
      </c>
    </row>
    <row r="6917" spans="1:14" x14ac:dyDescent="0.25">
      <c r="A6917" s="2">
        <v>1</v>
      </c>
      <c r="B6917" s="2">
        <v>2016</v>
      </c>
      <c r="C6917" t="s">
        <v>460</v>
      </c>
      <c r="D6917" t="s">
        <v>169</v>
      </c>
      <c r="E6917" s="2">
        <v>0</v>
      </c>
      <c r="F6917" s="2">
        <v>1</v>
      </c>
      <c r="G6917" t="s">
        <v>235</v>
      </c>
      <c r="H6917" t="s">
        <v>236</v>
      </c>
      <c r="I6917" t="s">
        <v>15</v>
      </c>
      <c r="J6917" t="s">
        <v>70</v>
      </c>
      <c r="K6917" s="3"/>
      <c r="L6917" t="s">
        <v>65</v>
      </c>
      <c r="M6917" t="s">
        <v>71</v>
      </c>
    </row>
    <row r="6918" spans="1:14" x14ac:dyDescent="0.25">
      <c r="A6918" s="2">
        <v>1</v>
      </c>
      <c r="B6918" s="2">
        <v>2016</v>
      </c>
      <c r="C6918" t="s">
        <v>460</v>
      </c>
      <c r="D6918" t="s">
        <v>169</v>
      </c>
      <c r="E6918" s="2">
        <v>0</v>
      </c>
      <c r="F6918" s="2">
        <v>1</v>
      </c>
      <c r="G6918" t="s">
        <v>235</v>
      </c>
      <c r="H6918" t="s">
        <v>236</v>
      </c>
      <c r="I6918" t="s">
        <v>15</v>
      </c>
      <c r="J6918" t="s">
        <v>72</v>
      </c>
      <c r="K6918" s="3"/>
      <c r="L6918" t="s">
        <v>52</v>
      </c>
      <c r="M6918" t="s">
        <v>73</v>
      </c>
    </row>
    <row r="6919" spans="1:14" x14ac:dyDescent="0.25">
      <c r="A6919" s="2">
        <v>1</v>
      </c>
      <c r="B6919" s="2">
        <v>2016</v>
      </c>
      <c r="C6919" t="s">
        <v>460</v>
      </c>
      <c r="D6919" t="s">
        <v>169</v>
      </c>
      <c r="E6919" s="2">
        <v>0</v>
      </c>
      <c r="F6919" s="2">
        <v>1</v>
      </c>
      <c r="G6919" t="s">
        <v>235</v>
      </c>
      <c r="H6919" t="s">
        <v>236</v>
      </c>
      <c r="I6919" t="s">
        <v>15</v>
      </c>
      <c r="J6919" t="s">
        <v>74</v>
      </c>
      <c r="K6919" s="3"/>
      <c r="L6919" t="s">
        <v>75</v>
      </c>
      <c r="M6919" t="s">
        <v>76</v>
      </c>
    </row>
    <row r="6920" spans="1:14" x14ac:dyDescent="0.25">
      <c r="A6920" s="2">
        <v>1</v>
      </c>
      <c r="B6920" s="2">
        <v>2016</v>
      </c>
      <c r="C6920" t="s">
        <v>460</v>
      </c>
      <c r="D6920" t="s">
        <v>169</v>
      </c>
      <c r="E6920" s="2">
        <v>0</v>
      </c>
      <c r="F6920" s="2">
        <v>1</v>
      </c>
      <c r="G6920" t="s">
        <v>235</v>
      </c>
      <c r="H6920" t="s">
        <v>236</v>
      </c>
      <c r="I6920" t="s">
        <v>15</v>
      </c>
      <c r="J6920" t="s">
        <v>78</v>
      </c>
      <c r="K6920" s="3"/>
      <c r="L6920" t="s">
        <v>75</v>
      </c>
      <c r="M6920" t="s">
        <v>79</v>
      </c>
    </row>
    <row r="6921" spans="1:14" x14ac:dyDescent="0.25">
      <c r="A6921" s="2">
        <v>1</v>
      </c>
      <c r="B6921" s="2">
        <v>2016</v>
      </c>
      <c r="C6921" t="s">
        <v>460</v>
      </c>
      <c r="D6921" t="s">
        <v>169</v>
      </c>
      <c r="E6921" s="2">
        <v>0</v>
      </c>
      <c r="F6921" s="2">
        <v>1</v>
      </c>
      <c r="G6921" t="s">
        <v>235</v>
      </c>
      <c r="H6921" t="s">
        <v>236</v>
      </c>
      <c r="I6921" t="s">
        <v>15</v>
      </c>
      <c r="J6921" t="s">
        <v>81</v>
      </c>
      <c r="K6921" s="3"/>
      <c r="L6921" t="s">
        <v>75</v>
      </c>
      <c r="M6921" t="s">
        <v>82</v>
      </c>
    </row>
    <row r="6922" spans="1:14" x14ac:dyDescent="0.25">
      <c r="A6922" s="2">
        <v>1</v>
      </c>
      <c r="B6922" s="2">
        <v>2016</v>
      </c>
      <c r="C6922" t="s">
        <v>460</v>
      </c>
      <c r="D6922" t="s">
        <v>169</v>
      </c>
      <c r="E6922" s="2">
        <v>0</v>
      </c>
      <c r="F6922" s="2">
        <v>1</v>
      </c>
      <c r="G6922" t="s">
        <v>235</v>
      </c>
      <c r="H6922" t="s">
        <v>236</v>
      </c>
      <c r="I6922" t="s">
        <v>15</v>
      </c>
      <c r="J6922" t="s">
        <v>84</v>
      </c>
      <c r="K6922" s="2">
        <v>2</v>
      </c>
      <c r="L6922" t="s">
        <v>85</v>
      </c>
      <c r="M6922" t="s">
        <v>86</v>
      </c>
      <c r="N6922" t="s">
        <v>176</v>
      </c>
    </row>
    <row r="6923" spans="1:14" x14ac:dyDescent="0.25">
      <c r="A6923" s="2">
        <v>1</v>
      </c>
      <c r="B6923" s="2">
        <v>2016</v>
      </c>
      <c r="C6923" t="s">
        <v>460</v>
      </c>
      <c r="D6923" t="s">
        <v>169</v>
      </c>
      <c r="E6923" s="2">
        <v>0</v>
      </c>
      <c r="F6923" s="2">
        <v>1</v>
      </c>
      <c r="G6923" t="s">
        <v>235</v>
      </c>
      <c r="H6923" t="s">
        <v>236</v>
      </c>
      <c r="I6923" t="s">
        <v>15</v>
      </c>
      <c r="J6923" t="s">
        <v>88</v>
      </c>
      <c r="K6923" s="2">
        <v>3</v>
      </c>
      <c r="L6923" t="s">
        <v>85</v>
      </c>
      <c r="M6923" t="s">
        <v>89</v>
      </c>
      <c r="N6923" t="s">
        <v>126</v>
      </c>
    </row>
    <row r="6924" spans="1:14" x14ac:dyDescent="0.25">
      <c r="A6924" s="2">
        <v>1</v>
      </c>
      <c r="B6924" s="2">
        <v>2016</v>
      </c>
      <c r="C6924" t="s">
        <v>460</v>
      </c>
      <c r="D6924" t="s">
        <v>169</v>
      </c>
      <c r="E6924" s="2">
        <v>0</v>
      </c>
      <c r="F6924" s="2">
        <v>1</v>
      </c>
      <c r="G6924" t="s">
        <v>235</v>
      </c>
      <c r="H6924" t="s">
        <v>236</v>
      </c>
      <c r="I6924" t="s">
        <v>15</v>
      </c>
      <c r="J6924" t="s">
        <v>90</v>
      </c>
      <c r="K6924" s="3"/>
      <c r="L6924" t="s">
        <v>75</v>
      </c>
      <c r="M6924" t="s">
        <v>91</v>
      </c>
    </row>
    <row r="6925" spans="1:14" x14ac:dyDescent="0.25">
      <c r="A6925" s="2">
        <v>1</v>
      </c>
      <c r="B6925" s="2">
        <v>2016</v>
      </c>
      <c r="C6925" t="s">
        <v>460</v>
      </c>
      <c r="D6925" t="s">
        <v>169</v>
      </c>
      <c r="E6925" s="2">
        <v>0</v>
      </c>
      <c r="F6925" s="2">
        <v>1</v>
      </c>
      <c r="G6925" t="s">
        <v>235</v>
      </c>
      <c r="H6925" t="s">
        <v>236</v>
      </c>
      <c r="I6925" t="s">
        <v>15</v>
      </c>
      <c r="J6925" t="s">
        <v>93</v>
      </c>
      <c r="K6925" s="3"/>
      <c r="L6925" t="s">
        <v>75</v>
      </c>
      <c r="M6925" t="s">
        <v>94</v>
      </c>
    </row>
    <row r="6926" spans="1:14" x14ac:dyDescent="0.25">
      <c r="A6926" s="2">
        <v>1</v>
      </c>
      <c r="B6926" s="2">
        <v>2016</v>
      </c>
      <c r="C6926" t="s">
        <v>460</v>
      </c>
      <c r="D6926" t="s">
        <v>169</v>
      </c>
      <c r="E6926" s="2">
        <v>0</v>
      </c>
      <c r="F6926" s="2">
        <v>1</v>
      </c>
      <c r="G6926" t="s">
        <v>235</v>
      </c>
      <c r="H6926" t="s">
        <v>236</v>
      </c>
      <c r="I6926" t="s">
        <v>15</v>
      </c>
      <c r="J6926" t="s">
        <v>96</v>
      </c>
      <c r="K6926" s="3"/>
      <c r="L6926" t="s">
        <v>75</v>
      </c>
      <c r="M6926" t="s">
        <v>97</v>
      </c>
    </row>
    <row r="6927" spans="1:14" x14ac:dyDescent="0.25">
      <c r="A6927" s="2">
        <v>1</v>
      </c>
      <c r="B6927" s="2">
        <v>2016</v>
      </c>
      <c r="C6927" t="s">
        <v>460</v>
      </c>
      <c r="D6927" t="s">
        <v>169</v>
      </c>
      <c r="E6927" s="2">
        <v>0</v>
      </c>
      <c r="F6927" s="2">
        <v>1</v>
      </c>
      <c r="G6927" t="s">
        <v>235</v>
      </c>
      <c r="H6927" t="s">
        <v>236</v>
      </c>
      <c r="I6927" t="s">
        <v>15</v>
      </c>
      <c r="J6927" t="s">
        <v>98</v>
      </c>
      <c r="K6927" s="2">
        <v>3</v>
      </c>
      <c r="L6927" t="s">
        <v>85</v>
      </c>
      <c r="M6927" t="s">
        <v>99</v>
      </c>
      <c r="N6927" t="s">
        <v>126</v>
      </c>
    </row>
    <row r="6928" spans="1:14" x14ac:dyDescent="0.25">
      <c r="A6928" s="2">
        <v>1</v>
      </c>
      <c r="B6928" s="2">
        <v>2016</v>
      </c>
      <c r="C6928" t="s">
        <v>460</v>
      </c>
      <c r="D6928" t="s">
        <v>169</v>
      </c>
      <c r="E6928" s="2">
        <v>0</v>
      </c>
      <c r="F6928" s="2">
        <v>1</v>
      </c>
      <c r="G6928" t="s">
        <v>235</v>
      </c>
      <c r="H6928" t="s">
        <v>236</v>
      </c>
      <c r="I6928" t="s">
        <v>15</v>
      </c>
      <c r="J6928" t="s">
        <v>100</v>
      </c>
      <c r="K6928" s="3"/>
      <c r="L6928" t="s">
        <v>61</v>
      </c>
      <c r="M6928" t="s">
        <v>101</v>
      </c>
    </row>
    <row r="6929" spans="1:14" x14ac:dyDescent="0.25">
      <c r="A6929" s="2">
        <v>1</v>
      </c>
      <c r="B6929" s="2">
        <v>2016</v>
      </c>
      <c r="C6929" t="s">
        <v>460</v>
      </c>
      <c r="D6929" t="s">
        <v>169</v>
      </c>
      <c r="E6929" s="2">
        <v>0</v>
      </c>
      <c r="F6929" s="2">
        <v>1</v>
      </c>
      <c r="G6929" t="s">
        <v>235</v>
      </c>
      <c r="H6929" t="s">
        <v>236</v>
      </c>
      <c r="I6929" t="s">
        <v>15</v>
      </c>
      <c r="J6929" t="s">
        <v>102</v>
      </c>
      <c r="K6929" s="3"/>
      <c r="L6929" t="s">
        <v>61</v>
      </c>
      <c r="M6929" t="s">
        <v>103</v>
      </c>
    </row>
    <row r="6930" spans="1:14" x14ac:dyDescent="0.25">
      <c r="A6930" s="2">
        <v>1</v>
      </c>
      <c r="B6930" s="2">
        <v>2016</v>
      </c>
      <c r="C6930" t="s">
        <v>460</v>
      </c>
      <c r="D6930" t="s">
        <v>169</v>
      </c>
      <c r="E6930" s="2">
        <v>0</v>
      </c>
      <c r="F6930" s="2">
        <v>1</v>
      </c>
      <c r="G6930" t="s">
        <v>235</v>
      </c>
      <c r="H6930" t="s">
        <v>236</v>
      </c>
      <c r="I6930" t="s">
        <v>15</v>
      </c>
      <c r="J6930" t="s">
        <v>104</v>
      </c>
      <c r="K6930" s="3"/>
      <c r="L6930" t="s">
        <v>61</v>
      </c>
      <c r="M6930" t="s">
        <v>105</v>
      </c>
    </row>
    <row r="6931" spans="1:14" x14ac:dyDescent="0.25">
      <c r="A6931" s="2">
        <v>1</v>
      </c>
      <c r="B6931" s="2">
        <v>2016</v>
      </c>
      <c r="C6931" t="s">
        <v>460</v>
      </c>
      <c r="D6931" t="s">
        <v>169</v>
      </c>
      <c r="E6931" s="2">
        <v>0</v>
      </c>
      <c r="F6931" s="2">
        <v>1</v>
      </c>
      <c r="G6931" t="s">
        <v>235</v>
      </c>
      <c r="H6931" t="s">
        <v>236</v>
      </c>
      <c r="I6931" t="s">
        <v>15</v>
      </c>
      <c r="J6931" t="s">
        <v>106</v>
      </c>
      <c r="K6931" s="3"/>
      <c r="L6931" t="s">
        <v>61</v>
      </c>
      <c r="M6931" t="s">
        <v>107</v>
      </c>
    </row>
    <row r="6932" spans="1:14" x14ac:dyDescent="0.25">
      <c r="A6932" s="2">
        <v>1</v>
      </c>
      <c r="B6932" s="2">
        <v>2016</v>
      </c>
      <c r="C6932" t="s">
        <v>460</v>
      </c>
      <c r="D6932" t="s">
        <v>169</v>
      </c>
      <c r="E6932" s="2">
        <v>0</v>
      </c>
      <c r="F6932" s="2">
        <v>1</v>
      </c>
      <c r="G6932" t="s">
        <v>235</v>
      </c>
      <c r="H6932" t="s">
        <v>236</v>
      </c>
      <c r="I6932" t="s">
        <v>15</v>
      </c>
      <c r="J6932" t="s">
        <v>108</v>
      </c>
      <c r="K6932" s="3"/>
      <c r="L6932" t="s">
        <v>61</v>
      </c>
      <c r="M6932" t="s">
        <v>109</v>
      </c>
    </row>
    <row r="6933" spans="1:14" x14ac:dyDescent="0.25">
      <c r="A6933" s="2">
        <v>1</v>
      </c>
      <c r="B6933" s="2">
        <v>2016</v>
      </c>
      <c r="C6933" t="s">
        <v>460</v>
      </c>
      <c r="D6933" t="s">
        <v>169</v>
      </c>
      <c r="E6933" s="2">
        <v>0</v>
      </c>
      <c r="F6933" s="2">
        <v>1</v>
      </c>
      <c r="G6933" t="s">
        <v>235</v>
      </c>
      <c r="H6933" t="s">
        <v>236</v>
      </c>
      <c r="I6933" t="s">
        <v>15</v>
      </c>
      <c r="J6933" t="s">
        <v>110</v>
      </c>
      <c r="K6933" s="3"/>
      <c r="L6933" t="s">
        <v>61</v>
      </c>
      <c r="M6933" t="s">
        <v>111</v>
      </c>
    </row>
    <row r="6934" spans="1:14" x14ac:dyDescent="0.25">
      <c r="A6934" s="2">
        <v>1</v>
      </c>
      <c r="B6934" s="2">
        <v>2016</v>
      </c>
      <c r="C6934" t="s">
        <v>460</v>
      </c>
      <c r="D6934" t="s">
        <v>169</v>
      </c>
      <c r="E6934" s="2">
        <v>0</v>
      </c>
      <c r="F6934" s="2">
        <v>1</v>
      </c>
      <c r="G6934" t="s">
        <v>235</v>
      </c>
      <c r="H6934" t="s">
        <v>236</v>
      </c>
      <c r="I6934" t="s">
        <v>15</v>
      </c>
      <c r="J6934" t="s">
        <v>112</v>
      </c>
      <c r="K6934" s="3"/>
      <c r="L6934" t="s">
        <v>61</v>
      </c>
      <c r="M6934" t="s">
        <v>113</v>
      </c>
    </row>
    <row r="6935" spans="1:14" x14ac:dyDescent="0.25">
      <c r="A6935" s="2">
        <v>1</v>
      </c>
      <c r="B6935" s="2">
        <v>2016</v>
      </c>
      <c r="C6935" t="s">
        <v>460</v>
      </c>
      <c r="D6935" t="s">
        <v>169</v>
      </c>
      <c r="E6935" s="2">
        <v>0</v>
      </c>
      <c r="F6935" s="2">
        <v>1</v>
      </c>
      <c r="G6935" t="s">
        <v>235</v>
      </c>
      <c r="H6935" t="s">
        <v>236</v>
      </c>
      <c r="I6935" t="s">
        <v>15</v>
      </c>
      <c r="J6935" t="s">
        <v>114</v>
      </c>
      <c r="K6935" s="3"/>
      <c r="L6935" t="s">
        <v>61</v>
      </c>
      <c r="M6935" t="s">
        <v>115</v>
      </c>
    </row>
    <row r="6936" spans="1:14" x14ac:dyDescent="0.25">
      <c r="A6936" s="2">
        <v>1</v>
      </c>
      <c r="B6936" s="2">
        <v>2016</v>
      </c>
      <c r="C6936" t="s">
        <v>460</v>
      </c>
      <c r="D6936" t="s">
        <v>169</v>
      </c>
      <c r="E6936" s="2">
        <v>0</v>
      </c>
      <c r="F6936" s="2">
        <v>1</v>
      </c>
      <c r="G6936" t="s">
        <v>235</v>
      </c>
      <c r="H6936" t="s">
        <v>236</v>
      </c>
      <c r="I6936" t="s">
        <v>15</v>
      </c>
      <c r="J6936" t="s">
        <v>116</v>
      </c>
      <c r="K6936" s="3"/>
      <c r="L6936" t="s">
        <v>65</v>
      </c>
      <c r="M6936" t="s">
        <v>117</v>
      </c>
    </row>
    <row r="6937" spans="1:14" x14ac:dyDescent="0.25">
      <c r="A6937" s="2">
        <v>1</v>
      </c>
      <c r="B6937" s="2">
        <v>2016</v>
      </c>
      <c r="C6937" t="s">
        <v>460</v>
      </c>
      <c r="D6937" t="s">
        <v>169</v>
      </c>
      <c r="E6937" s="2">
        <v>0</v>
      </c>
      <c r="F6937" s="2">
        <v>1</v>
      </c>
      <c r="G6937" t="s">
        <v>235</v>
      </c>
      <c r="H6937" t="s">
        <v>236</v>
      </c>
      <c r="I6937" t="s">
        <v>15</v>
      </c>
      <c r="J6937" t="s">
        <v>118</v>
      </c>
      <c r="K6937" s="2">
        <v>2</v>
      </c>
      <c r="L6937" t="s">
        <v>55</v>
      </c>
      <c r="M6937" t="s">
        <v>119</v>
      </c>
      <c r="N6937" t="s">
        <v>187</v>
      </c>
    </row>
    <row r="6938" spans="1:14" x14ac:dyDescent="0.25">
      <c r="A6938" s="2">
        <v>1</v>
      </c>
      <c r="B6938" s="2">
        <v>2016</v>
      </c>
      <c r="C6938" t="s">
        <v>460</v>
      </c>
      <c r="D6938" t="s">
        <v>169</v>
      </c>
      <c r="E6938" s="2">
        <v>0</v>
      </c>
      <c r="F6938" s="2">
        <v>1</v>
      </c>
      <c r="G6938" t="s">
        <v>235</v>
      </c>
      <c r="H6938" t="s">
        <v>236</v>
      </c>
      <c r="I6938" t="s">
        <v>15</v>
      </c>
      <c r="J6938" t="s">
        <v>120</v>
      </c>
      <c r="K6938" s="3"/>
      <c r="L6938" t="s">
        <v>65</v>
      </c>
      <c r="M6938" t="s">
        <v>121</v>
      </c>
    </row>
    <row r="6939" spans="1:14" x14ac:dyDescent="0.25">
      <c r="A6939" s="2">
        <v>1</v>
      </c>
      <c r="B6939" s="2">
        <v>2016</v>
      </c>
      <c r="C6939" t="s">
        <v>460</v>
      </c>
      <c r="D6939" t="s">
        <v>169</v>
      </c>
      <c r="E6939" s="2">
        <v>0</v>
      </c>
      <c r="F6939" s="2">
        <v>1</v>
      </c>
      <c r="G6939" t="s">
        <v>235</v>
      </c>
      <c r="H6939" t="s">
        <v>236</v>
      </c>
      <c r="I6939" t="s">
        <v>15</v>
      </c>
      <c r="J6939" t="s">
        <v>122</v>
      </c>
      <c r="K6939" s="2">
        <v>2</v>
      </c>
      <c r="L6939" t="s">
        <v>85</v>
      </c>
      <c r="M6939" t="s">
        <v>123</v>
      </c>
      <c r="N6939" t="s">
        <v>176</v>
      </c>
    </row>
    <row r="6940" spans="1:14" x14ac:dyDescent="0.25">
      <c r="A6940" s="2">
        <v>1</v>
      </c>
      <c r="B6940" s="2">
        <v>2016</v>
      </c>
      <c r="C6940" t="s">
        <v>460</v>
      </c>
      <c r="D6940" t="s">
        <v>169</v>
      </c>
      <c r="E6940" s="2">
        <v>0</v>
      </c>
      <c r="F6940" s="2">
        <v>1</v>
      </c>
      <c r="G6940" t="s">
        <v>235</v>
      </c>
      <c r="H6940" t="s">
        <v>236</v>
      </c>
      <c r="I6940" t="s">
        <v>15</v>
      </c>
      <c r="J6940" t="s">
        <v>124</v>
      </c>
      <c r="K6940" s="2">
        <v>1</v>
      </c>
      <c r="L6940" t="s">
        <v>85</v>
      </c>
      <c r="M6940" t="s">
        <v>125</v>
      </c>
      <c r="N6940" t="s">
        <v>200</v>
      </c>
    </row>
    <row r="6941" spans="1:14" x14ac:dyDescent="0.25">
      <c r="A6941" s="2">
        <v>1</v>
      </c>
      <c r="B6941" s="2">
        <v>2016</v>
      </c>
      <c r="C6941" t="s">
        <v>460</v>
      </c>
      <c r="D6941" t="s">
        <v>169</v>
      </c>
      <c r="E6941" s="2">
        <v>0</v>
      </c>
      <c r="F6941" s="2">
        <v>1</v>
      </c>
      <c r="G6941" t="s">
        <v>235</v>
      </c>
      <c r="H6941" t="s">
        <v>236</v>
      </c>
      <c r="I6941" t="s">
        <v>15</v>
      </c>
      <c r="J6941" t="s">
        <v>127</v>
      </c>
      <c r="K6941" s="2">
        <v>2</v>
      </c>
      <c r="L6941" t="s">
        <v>85</v>
      </c>
      <c r="M6941" t="s">
        <v>128</v>
      </c>
      <c r="N6941" t="s">
        <v>176</v>
      </c>
    </row>
    <row r="6942" spans="1:14" x14ac:dyDescent="0.25">
      <c r="A6942" s="2">
        <v>1</v>
      </c>
      <c r="B6942" s="2">
        <v>2016</v>
      </c>
      <c r="C6942" t="s">
        <v>460</v>
      </c>
      <c r="D6942" t="s">
        <v>169</v>
      </c>
      <c r="E6942" s="2">
        <v>0</v>
      </c>
      <c r="F6942" s="2">
        <v>1</v>
      </c>
      <c r="G6942" t="s">
        <v>235</v>
      </c>
      <c r="H6942" t="s">
        <v>236</v>
      </c>
      <c r="I6942" t="s">
        <v>15</v>
      </c>
      <c r="J6942" t="s">
        <v>129</v>
      </c>
      <c r="K6942" s="2">
        <v>3</v>
      </c>
      <c r="L6942" t="s">
        <v>85</v>
      </c>
      <c r="M6942" t="s">
        <v>130</v>
      </c>
      <c r="N6942" t="s">
        <v>126</v>
      </c>
    </row>
    <row r="6943" spans="1:14" x14ac:dyDescent="0.25">
      <c r="A6943" s="2">
        <v>1</v>
      </c>
      <c r="B6943" s="2">
        <v>2016</v>
      </c>
      <c r="C6943" t="s">
        <v>460</v>
      </c>
      <c r="D6943" t="s">
        <v>169</v>
      </c>
      <c r="E6943" s="2">
        <v>0</v>
      </c>
      <c r="F6943" s="2">
        <v>1</v>
      </c>
      <c r="G6943" t="s">
        <v>235</v>
      </c>
      <c r="H6943" t="s">
        <v>236</v>
      </c>
      <c r="I6943" t="s">
        <v>15</v>
      </c>
      <c r="J6943" t="s">
        <v>131</v>
      </c>
      <c r="K6943" s="2">
        <v>3</v>
      </c>
      <c r="L6943" t="s">
        <v>85</v>
      </c>
      <c r="M6943" t="s">
        <v>132</v>
      </c>
      <c r="N6943" t="s">
        <v>126</v>
      </c>
    </row>
    <row r="6944" spans="1:14" x14ac:dyDescent="0.25">
      <c r="A6944" s="2">
        <v>1</v>
      </c>
      <c r="B6944" s="2">
        <v>2016</v>
      </c>
      <c r="C6944" t="s">
        <v>460</v>
      </c>
      <c r="D6944" t="s">
        <v>169</v>
      </c>
      <c r="E6944" s="2">
        <v>0</v>
      </c>
      <c r="F6944" s="2">
        <v>1</v>
      </c>
      <c r="G6944" t="s">
        <v>235</v>
      </c>
      <c r="H6944" t="s">
        <v>236</v>
      </c>
      <c r="I6944" t="s">
        <v>15</v>
      </c>
      <c r="J6944" t="s">
        <v>133</v>
      </c>
      <c r="K6944" s="3"/>
      <c r="L6944" t="s">
        <v>52</v>
      </c>
      <c r="M6944" t="s">
        <v>134</v>
      </c>
    </row>
    <row r="6945" spans="1:14" x14ac:dyDescent="0.25">
      <c r="A6945" s="2">
        <v>1</v>
      </c>
      <c r="B6945" s="2">
        <v>2016</v>
      </c>
      <c r="C6945" t="s">
        <v>460</v>
      </c>
      <c r="D6945" t="s">
        <v>169</v>
      </c>
      <c r="E6945" s="2">
        <v>0</v>
      </c>
      <c r="F6945" s="2">
        <v>1</v>
      </c>
      <c r="G6945" t="s">
        <v>235</v>
      </c>
      <c r="H6945" t="s">
        <v>236</v>
      </c>
      <c r="I6945" t="s">
        <v>15</v>
      </c>
      <c r="J6945" t="s">
        <v>135</v>
      </c>
      <c r="K6945" s="2">
        <v>3</v>
      </c>
      <c r="L6945" t="s">
        <v>55</v>
      </c>
      <c r="M6945" t="s">
        <v>136</v>
      </c>
      <c r="N6945" t="s">
        <v>178</v>
      </c>
    </row>
    <row r="6946" spans="1:14" x14ac:dyDescent="0.25">
      <c r="A6946" s="2">
        <v>1</v>
      </c>
      <c r="B6946" s="2">
        <v>2016</v>
      </c>
      <c r="C6946" t="s">
        <v>460</v>
      </c>
      <c r="D6946" t="s">
        <v>169</v>
      </c>
      <c r="E6946" s="2">
        <v>0</v>
      </c>
      <c r="F6946" s="2">
        <v>1</v>
      </c>
      <c r="G6946" t="s">
        <v>235</v>
      </c>
      <c r="H6946" t="s">
        <v>236</v>
      </c>
      <c r="I6946" t="s">
        <v>15</v>
      </c>
      <c r="J6946" t="s">
        <v>137</v>
      </c>
      <c r="K6946" s="2">
        <v>2</v>
      </c>
      <c r="L6946" t="s">
        <v>55</v>
      </c>
      <c r="M6946" t="s">
        <v>138</v>
      </c>
      <c r="N6946" t="s">
        <v>187</v>
      </c>
    </row>
    <row r="6947" spans="1:14" x14ac:dyDescent="0.25">
      <c r="A6947" s="2">
        <v>1</v>
      </c>
      <c r="B6947" s="2">
        <v>2016</v>
      </c>
      <c r="C6947" t="s">
        <v>460</v>
      </c>
      <c r="D6947" t="s">
        <v>169</v>
      </c>
      <c r="E6947" s="2">
        <v>0</v>
      </c>
      <c r="F6947" s="2">
        <v>1</v>
      </c>
      <c r="G6947" t="s">
        <v>235</v>
      </c>
      <c r="H6947" t="s">
        <v>236</v>
      </c>
      <c r="I6947" t="s">
        <v>15</v>
      </c>
      <c r="J6947" t="s">
        <v>139</v>
      </c>
      <c r="K6947" s="2">
        <v>3</v>
      </c>
      <c r="L6947" t="s">
        <v>85</v>
      </c>
      <c r="M6947" t="s">
        <v>140</v>
      </c>
      <c r="N6947" t="s">
        <v>126</v>
      </c>
    </row>
    <row r="6948" spans="1:14" x14ac:dyDescent="0.25">
      <c r="A6948" s="2">
        <v>1</v>
      </c>
      <c r="B6948" s="2">
        <v>2016</v>
      </c>
      <c r="C6948" t="s">
        <v>460</v>
      </c>
      <c r="D6948" t="s">
        <v>169</v>
      </c>
      <c r="E6948" s="2">
        <v>0</v>
      </c>
      <c r="F6948" s="2">
        <v>1</v>
      </c>
      <c r="G6948" t="s">
        <v>235</v>
      </c>
      <c r="H6948" t="s">
        <v>236</v>
      </c>
      <c r="I6948" t="s">
        <v>15</v>
      </c>
      <c r="J6948" t="s">
        <v>141</v>
      </c>
      <c r="K6948" s="2">
        <v>3</v>
      </c>
      <c r="L6948" t="s">
        <v>85</v>
      </c>
      <c r="M6948" t="s">
        <v>142</v>
      </c>
      <c r="N6948" t="s">
        <v>126</v>
      </c>
    </row>
    <row r="6949" spans="1:14" x14ac:dyDescent="0.25">
      <c r="A6949" s="2">
        <v>1</v>
      </c>
      <c r="B6949" s="2">
        <v>2016</v>
      </c>
      <c r="C6949" t="s">
        <v>460</v>
      </c>
      <c r="D6949" t="s">
        <v>169</v>
      </c>
      <c r="E6949" s="2">
        <v>0</v>
      </c>
      <c r="F6949" s="2">
        <v>1</v>
      </c>
      <c r="G6949" t="s">
        <v>235</v>
      </c>
      <c r="H6949" t="s">
        <v>236</v>
      </c>
      <c r="I6949" t="s">
        <v>15</v>
      </c>
      <c r="J6949" t="s">
        <v>143</v>
      </c>
      <c r="K6949" s="2">
        <v>2</v>
      </c>
      <c r="L6949" t="s">
        <v>85</v>
      </c>
      <c r="M6949" t="s">
        <v>144</v>
      </c>
      <c r="N6949" t="s">
        <v>176</v>
      </c>
    </row>
    <row r="6950" spans="1:14" x14ac:dyDescent="0.25">
      <c r="A6950" s="2">
        <v>1</v>
      </c>
      <c r="B6950" s="2">
        <v>2016</v>
      </c>
      <c r="C6950" t="s">
        <v>460</v>
      </c>
      <c r="D6950" t="s">
        <v>169</v>
      </c>
      <c r="E6950" s="2">
        <v>0</v>
      </c>
      <c r="F6950" s="2">
        <v>1</v>
      </c>
      <c r="G6950" t="s">
        <v>235</v>
      </c>
      <c r="H6950" t="s">
        <v>236</v>
      </c>
      <c r="I6950" t="s">
        <v>15</v>
      </c>
      <c r="J6950" t="s">
        <v>145</v>
      </c>
      <c r="K6950" s="2">
        <v>2</v>
      </c>
      <c r="L6950" t="s">
        <v>55</v>
      </c>
      <c r="M6950" t="s">
        <v>146</v>
      </c>
      <c r="N6950" t="s">
        <v>187</v>
      </c>
    </row>
    <row r="6951" spans="1:14" x14ac:dyDescent="0.25">
      <c r="A6951" s="2">
        <v>1</v>
      </c>
      <c r="B6951" s="2">
        <v>2016</v>
      </c>
      <c r="C6951" t="s">
        <v>460</v>
      </c>
      <c r="D6951" t="s">
        <v>169</v>
      </c>
      <c r="E6951" s="2">
        <v>0</v>
      </c>
      <c r="F6951" s="2">
        <v>1</v>
      </c>
      <c r="G6951" t="s">
        <v>235</v>
      </c>
      <c r="H6951" t="s">
        <v>236</v>
      </c>
      <c r="I6951" t="s">
        <v>15</v>
      </c>
      <c r="J6951" t="s">
        <v>147</v>
      </c>
      <c r="K6951" s="2">
        <v>1</v>
      </c>
      <c r="L6951" t="s">
        <v>55</v>
      </c>
      <c r="M6951" t="s">
        <v>148</v>
      </c>
      <c r="N6951" t="s">
        <v>282</v>
      </c>
    </row>
    <row r="6952" spans="1:14" x14ac:dyDescent="0.25">
      <c r="A6952" s="2">
        <v>1</v>
      </c>
      <c r="B6952" s="2">
        <v>2016</v>
      </c>
      <c r="C6952" t="s">
        <v>460</v>
      </c>
      <c r="D6952" t="s">
        <v>169</v>
      </c>
      <c r="E6952" s="2">
        <v>0</v>
      </c>
      <c r="F6952" s="2">
        <v>1</v>
      </c>
      <c r="G6952" t="s">
        <v>235</v>
      </c>
      <c r="H6952" t="s">
        <v>236</v>
      </c>
      <c r="I6952" t="s">
        <v>15</v>
      </c>
      <c r="J6952" t="s">
        <v>149</v>
      </c>
      <c r="K6952" s="2">
        <v>3</v>
      </c>
      <c r="L6952" t="s">
        <v>55</v>
      </c>
      <c r="M6952" t="s">
        <v>150</v>
      </c>
      <c r="N6952" t="s">
        <v>178</v>
      </c>
    </row>
    <row r="6953" spans="1:14" x14ac:dyDescent="0.25">
      <c r="A6953" s="2">
        <v>1</v>
      </c>
      <c r="B6953" s="2">
        <v>2016</v>
      </c>
      <c r="C6953" t="s">
        <v>460</v>
      </c>
      <c r="D6953" t="s">
        <v>169</v>
      </c>
      <c r="E6953" s="2">
        <v>0</v>
      </c>
      <c r="F6953" s="2">
        <v>1</v>
      </c>
      <c r="G6953" t="s">
        <v>235</v>
      </c>
      <c r="H6953" t="s">
        <v>236</v>
      </c>
      <c r="I6953" t="s">
        <v>15</v>
      </c>
      <c r="J6953" t="s">
        <v>151</v>
      </c>
      <c r="K6953" s="3"/>
      <c r="L6953" t="s">
        <v>52</v>
      </c>
      <c r="M6953" t="s">
        <v>152</v>
      </c>
    </row>
    <row r="6954" spans="1:14" x14ac:dyDescent="0.25">
      <c r="A6954" s="2">
        <v>1</v>
      </c>
      <c r="B6954" s="2">
        <v>2016</v>
      </c>
      <c r="C6954" t="s">
        <v>460</v>
      </c>
      <c r="D6954" t="s">
        <v>169</v>
      </c>
      <c r="E6954" s="2">
        <v>0</v>
      </c>
      <c r="F6954" s="2">
        <v>1</v>
      </c>
      <c r="G6954" t="s">
        <v>235</v>
      </c>
      <c r="H6954" t="s">
        <v>236</v>
      </c>
      <c r="I6954" t="s">
        <v>15</v>
      </c>
      <c r="J6954" t="s">
        <v>153</v>
      </c>
      <c r="K6954" s="3"/>
      <c r="L6954" t="s">
        <v>75</v>
      </c>
      <c r="M6954" t="s">
        <v>154</v>
      </c>
    </row>
    <row r="6955" spans="1:14" x14ac:dyDescent="0.25">
      <c r="A6955" s="2">
        <v>1</v>
      </c>
      <c r="B6955" s="2">
        <v>2016</v>
      </c>
      <c r="C6955" t="s">
        <v>460</v>
      </c>
      <c r="D6955" t="s">
        <v>169</v>
      </c>
      <c r="E6955" s="2">
        <v>0</v>
      </c>
      <c r="F6955" s="2">
        <v>1</v>
      </c>
      <c r="G6955" t="s">
        <v>235</v>
      </c>
      <c r="H6955" t="s">
        <v>236</v>
      </c>
      <c r="I6955" t="s">
        <v>15</v>
      </c>
      <c r="J6955" t="s">
        <v>156</v>
      </c>
      <c r="K6955" s="3"/>
      <c r="L6955" t="s">
        <v>75</v>
      </c>
      <c r="M6955" t="s">
        <v>157</v>
      </c>
    </row>
    <row r="6956" spans="1:14" x14ac:dyDescent="0.25">
      <c r="A6956" s="2">
        <v>1</v>
      </c>
      <c r="B6956" s="2">
        <v>2016</v>
      </c>
      <c r="C6956" t="s">
        <v>460</v>
      </c>
      <c r="D6956" t="s">
        <v>169</v>
      </c>
      <c r="E6956" s="2">
        <v>0</v>
      </c>
      <c r="F6956" s="2">
        <v>1</v>
      </c>
      <c r="G6956" t="s">
        <v>235</v>
      </c>
      <c r="H6956" t="s">
        <v>236</v>
      </c>
      <c r="I6956" t="s">
        <v>15</v>
      </c>
      <c r="J6956" t="s">
        <v>159</v>
      </c>
      <c r="K6956" s="3"/>
      <c r="L6956" t="s">
        <v>52</v>
      </c>
      <c r="M6956" t="s">
        <v>160</v>
      </c>
    </row>
    <row r="6957" spans="1:14" x14ac:dyDescent="0.25">
      <c r="A6957" s="2">
        <v>1</v>
      </c>
      <c r="B6957" s="2">
        <v>2016</v>
      </c>
      <c r="C6957" t="s">
        <v>460</v>
      </c>
      <c r="D6957" t="s">
        <v>169</v>
      </c>
      <c r="E6957" s="2">
        <v>0</v>
      </c>
      <c r="F6957" s="2">
        <v>1</v>
      </c>
      <c r="G6957" t="s">
        <v>235</v>
      </c>
      <c r="H6957" t="s">
        <v>236</v>
      </c>
      <c r="I6957" t="s">
        <v>15</v>
      </c>
      <c r="J6957" t="s">
        <v>161</v>
      </c>
      <c r="K6957" s="3"/>
      <c r="L6957" t="s">
        <v>52</v>
      </c>
      <c r="M6957" t="s">
        <v>162</v>
      </c>
    </row>
    <row r="6958" spans="1:14" x14ac:dyDescent="0.25">
      <c r="A6958" s="2">
        <v>1</v>
      </c>
      <c r="B6958" s="2">
        <v>2016</v>
      </c>
      <c r="C6958" t="s">
        <v>460</v>
      </c>
      <c r="D6958" t="s">
        <v>169</v>
      </c>
      <c r="E6958" s="2">
        <v>0</v>
      </c>
      <c r="F6958" s="2">
        <v>1</v>
      </c>
      <c r="G6958" t="s">
        <v>235</v>
      </c>
      <c r="H6958" t="s">
        <v>236</v>
      </c>
      <c r="I6958" t="s">
        <v>15</v>
      </c>
      <c r="J6958" t="s">
        <v>163</v>
      </c>
      <c r="K6958" s="3"/>
      <c r="L6958" t="s">
        <v>52</v>
      </c>
      <c r="M6958" t="s">
        <v>164</v>
      </c>
    </row>
    <row r="6959" spans="1:14" x14ac:dyDescent="0.25">
      <c r="A6959" s="2">
        <v>1</v>
      </c>
      <c r="B6959" s="2">
        <v>2016</v>
      </c>
      <c r="C6959" t="s">
        <v>460</v>
      </c>
      <c r="D6959" t="s">
        <v>169</v>
      </c>
      <c r="E6959" s="2">
        <v>0</v>
      </c>
      <c r="F6959" s="2">
        <v>1</v>
      </c>
      <c r="G6959" t="s">
        <v>235</v>
      </c>
      <c r="H6959" t="s">
        <v>236</v>
      </c>
      <c r="I6959" t="s">
        <v>15</v>
      </c>
      <c r="J6959" t="s">
        <v>166</v>
      </c>
      <c r="K6959" s="2">
        <v>3</v>
      </c>
      <c r="L6959" t="s">
        <v>55</v>
      </c>
      <c r="M6959" t="s">
        <v>167</v>
      </c>
      <c r="N6959" t="s">
        <v>178</v>
      </c>
    </row>
    <row r="6960" spans="1:14" x14ac:dyDescent="0.25">
      <c r="A6960" s="2">
        <v>1</v>
      </c>
      <c r="B6960" s="2">
        <v>2016</v>
      </c>
      <c r="C6960" t="s">
        <v>461</v>
      </c>
      <c r="D6960" t="s">
        <v>48</v>
      </c>
      <c r="E6960" s="2">
        <v>0</v>
      </c>
      <c r="F6960" s="2">
        <v>0</v>
      </c>
      <c r="G6960" t="s">
        <v>306</v>
      </c>
      <c r="H6960" t="s">
        <v>306</v>
      </c>
      <c r="I6960" t="s">
        <v>21</v>
      </c>
      <c r="J6960" t="s">
        <v>51</v>
      </c>
      <c r="K6960" s="3"/>
      <c r="L6960" t="s">
        <v>52</v>
      </c>
      <c r="M6960" t="s">
        <v>53</v>
      </c>
    </row>
    <row r="6961" spans="1:14" x14ac:dyDescent="0.25">
      <c r="A6961" s="2">
        <v>1</v>
      </c>
      <c r="B6961" s="2">
        <v>2016</v>
      </c>
      <c r="C6961" t="s">
        <v>461</v>
      </c>
      <c r="D6961" t="s">
        <v>48</v>
      </c>
      <c r="E6961" s="2">
        <v>0</v>
      </c>
      <c r="F6961" s="2">
        <v>0</v>
      </c>
      <c r="G6961" t="s">
        <v>306</v>
      </c>
      <c r="H6961" t="s">
        <v>306</v>
      </c>
      <c r="I6961" t="s">
        <v>21</v>
      </c>
      <c r="J6961" t="s">
        <v>54</v>
      </c>
      <c r="K6961" s="2">
        <v>3</v>
      </c>
      <c r="L6961" t="s">
        <v>55</v>
      </c>
      <c r="M6961" t="s">
        <v>56</v>
      </c>
      <c r="N6961" t="s">
        <v>178</v>
      </c>
    </row>
    <row r="6962" spans="1:14" x14ac:dyDescent="0.25">
      <c r="A6962" s="2">
        <v>1</v>
      </c>
      <c r="B6962" s="2">
        <v>2016</v>
      </c>
      <c r="C6962" t="s">
        <v>461</v>
      </c>
      <c r="D6962" t="s">
        <v>48</v>
      </c>
      <c r="E6962" s="2">
        <v>0</v>
      </c>
      <c r="F6962" s="2">
        <v>0</v>
      </c>
      <c r="G6962" t="s">
        <v>306</v>
      </c>
      <c r="H6962" t="s">
        <v>306</v>
      </c>
      <c r="I6962" t="s">
        <v>21</v>
      </c>
      <c r="J6962" t="s">
        <v>58</v>
      </c>
      <c r="K6962" s="2">
        <v>4</v>
      </c>
      <c r="L6962" t="s">
        <v>55</v>
      </c>
      <c r="M6962" t="s">
        <v>59</v>
      </c>
      <c r="N6962" t="s">
        <v>57</v>
      </c>
    </row>
    <row r="6963" spans="1:14" x14ac:dyDescent="0.25">
      <c r="A6963" s="2">
        <v>1</v>
      </c>
      <c r="B6963" s="2">
        <v>2016</v>
      </c>
      <c r="C6963" t="s">
        <v>461</v>
      </c>
      <c r="D6963" t="s">
        <v>48</v>
      </c>
      <c r="E6963" s="2">
        <v>0</v>
      </c>
      <c r="F6963" s="2">
        <v>0</v>
      </c>
      <c r="G6963" t="s">
        <v>306</v>
      </c>
      <c r="H6963" t="s">
        <v>306</v>
      </c>
      <c r="I6963" t="s">
        <v>21</v>
      </c>
      <c r="J6963" t="s">
        <v>60</v>
      </c>
      <c r="K6963" s="2">
        <v>2</v>
      </c>
      <c r="L6963" t="s">
        <v>61</v>
      </c>
      <c r="M6963" t="s">
        <v>62</v>
      </c>
      <c r="N6963" t="s">
        <v>63</v>
      </c>
    </row>
    <row r="6964" spans="1:14" x14ac:dyDescent="0.25">
      <c r="A6964" s="2">
        <v>1</v>
      </c>
      <c r="B6964" s="2">
        <v>2016</v>
      </c>
      <c r="C6964" t="s">
        <v>461</v>
      </c>
      <c r="D6964" t="s">
        <v>48</v>
      </c>
      <c r="E6964" s="2">
        <v>0</v>
      </c>
      <c r="F6964" s="2">
        <v>0</v>
      </c>
      <c r="G6964" t="s">
        <v>306</v>
      </c>
      <c r="H6964" t="s">
        <v>306</v>
      </c>
      <c r="I6964" t="s">
        <v>21</v>
      </c>
      <c r="J6964" t="s">
        <v>64</v>
      </c>
      <c r="K6964" s="2">
        <v>3</v>
      </c>
      <c r="L6964" t="s">
        <v>65</v>
      </c>
      <c r="M6964" t="s">
        <v>66</v>
      </c>
      <c r="N6964" t="s">
        <v>67</v>
      </c>
    </row>
    <row r="6965" spans="1:14" x14ac:dyDescent="0.25">
      <c r="A6965" s="2">
        <v>1</v>
      </c>
      <c r="B6965" s="2">
        <v>2016</v>
      </c>
      <c r="C6965" t="s">
        <v>461</v>
      </c>
      <c r="D6965" t="s">
        <v>48</v>
      </c>
      <c r="E6965" s="2">
        <v>0</v>
      </c>
      <c r="F6965" s="2">
        <v>0</v>
      </c>
      <c r="G6965" t="s">
        <v>306</v>
      </c>
      <c r="H6965" t="s">
        <v>306</v>
      </c>
      <c r="I6965" t="s">
        <v>21</v>
      </c>
      <c r="J6965" t="s">
        <v>68</v>
      </c>
      <c r="K6965" s="2">
        <v>3</v>
      </c>
      <c r="L6965" t="s">
        <v>65</v>
      </c>
      <c r="M6965" t="s">
        <v>69</v>
      </c>
      <c r="N6965" t="s">
        <v>67</v>
      </c>
    </row>
    <row r="6966" spans="1:14" x14ac:dyDescent="0.25">
      <c r="A6966" s="2">
        <v>1</v>
      </c>
      <c r="B6966" s="2">
        <v>2016</v>
      </c>
      <c r="C6966" t="s">
        <v>461</v>
      </c>
      <c r="D6966" t="s">
        <v>48</v>
      </c>
      <c r="E6966" s="2">
        <v>0</v>
      </c>
      <c r="F6966" s="2">
        <v>0</v>
      </c>
      <c r="G6966" t="s">
        <v>306</v>
      </c>
      <c r="H6966" t="s">
        <v>306</v>
      </c>
      <c r="I6966" t="s">
        <v>21</v>
      </c>
      <c r="J6966" t="s">
        <v>70</v>
      </c>
      <c r="K6966" s="2">
        <v>3</v>
      </c>
      <c r="L6966" t="s">
        <v>65</v>
      </c>
      <c r="M6966" t="s">
        <v>71</v>
      </c>
      <c r="N6966" t="s">
        <v>67</v>
      </c>
    </row>
    <row r="6967" spans="1:14" x14ac:dyDescent="0.25">
      <c r="A6967" s="2">
        <v>1</v>
      </c>
      <c r="B6967" s="2">
        <v>2016</v>
      </c>
      <c r="C6967" t="s">
        <v>461</v>
      </c>
      <c r="D6967" t="s">
        <v>48</v>
      </c>
      <c r="E6967" s="2">
        <v>0</v>
      </c>
      <c r="F6967" s="2">
        <v>0</v>
      </c>
      <c r="G6967" t="s">
        <v>306</v>
      </c>
      <c r="H6967" t="s">
        <v>306</v>
      </c>
      <c r="I6967" t="s">
        <v>21</v>
      </c>
      <c r="J6967" t="s">
        <v>72</v>
      </c>
      <c r="K6967" s="3"/>
      <c r="L6967" t="s">
        <v>52</v>
      </c>
      <c r="M6967" t="s">
        <v>73</v>
      </c>
    </row>
    <row r="6968" spans="1:14" x14ac:dyDescent="0.25">
      <c r="A6968" s="2">
        <v>1</v>
      </c>
      <c r="B6968" s="2">
        <v>2016</v>
      </c>
      <c r="C6968" t="s">
        <v>461</v>
      </c>
      <c r="D6968" t="s">
        <v>48</v>
      </c>
      <c r="E6968" s="2">
        <v>0</v>
      </c>
      <c r="F6968" s="2">
        <v>0</v>
      </c>
      <c r="G6968" t="s">
        <v>306</v>
      </c>
      <c r="H6968" t="s">
        <v>306</v>
      </c>
      <c r="I6968" t="s">
        <v>21</v>
      </c>
      <c r="J6968" t="s">
        <v>74</v>
      </c>
      <c r="K6968" s="2">
        <v>2</v>
      </c>
      <c r="L6968" t="s">
        <v>75</v>
      </c>
      <c r="M6968" t="s">
        <v>76</v>
      </c>
      <c r="N6968" t="s">
        <v>207</v>
      </c>
    </row>
    <row r="6969" spans="1:14" x14ac:dyDescent="0.25">
      <c r="A6969" s="2">
        <v>1</v>
      </c>
      <c r="B6969" s="2">
        <v>2016</v>
      </c>
      <c r="C6969" t="s">
        <v>461</v>
      </c>
      <c r="D6969" t="s">
        <v>48</v>
      </c>
      <c r="E6969" s="2">
        <v>0</v>
      </c>
      <c r="F6969" s="2">
        <v>0</v>
      </c>
      <c r="G6969" t="s">
        <v>306</v>
      </c>
      <c r="H6969" t="s">
        <v>306</v>
      </c>
      <c r="I6969" t="s">
        <v>21</v>
      </c>
      <c r="J6969" t="s">
        <v>78</v>
      </c>
      <c r="K6969" s="2">
        <v>5</v>
      </c>
      <c r="L6969" t="s">
        <v>75</v>
      </c>
      <c r="M6969" t="s">
        <v>79</v>
      </c>
      <c r="N6969" t="s">
        <v>192</v>
      </c>
    </row>
    <row r="6970" spans="1:14" x14ac:dyDescent="0.25">
      <c r="A6970" s="2">
        <v>1</v>
      </c>
      <c r="B6970" s="2">
        <v>2016</v>
      </c>
      <c r="C6970" t="s">
        <v>461</v>
      </c>
      <c r="D6970" t="s">
        <v>48</v>
      </c>
      <c r="E6970" s="2">
        <v>0</v>
      </c>
      <c r="F6970" s="2">
        <v>0</v>
      </c>
      <c r="G6970" t="s">
        <v>306</v>
      </c>
      <c r="H6970" t="s">
        <v>306</v>
      </c>
      <c r="I6970" t="s">
        <v>21</v>
      </c>
      <c r="J6970" t="s">
        <v>81</v>
      </c>
      <c r="K6970" s="2">
        <v>3</v>
      </c>
      <c r="L6970" t="s">
        <v>75</v>
      </c>
      <c r="M6970" t="s">
        <v>82</v>
      </c>
      <c r="N6970" t="s">
        <v>208</v>
      </c>
    </row>
    <row r="6971" spans="1:14" x14ac:dyDescent="0.25">
      <c r="A6971" s="2">
        <v>1</v>
      </c>
      <c r="B6971" s="2">
        <v>2016</v>
      </c>
      <c r="C6971" t="s">
        <v>461</v>
      </c>
      <c r="D6971" t="s">
        <v>48</v>
      </c>
      <c r="E6971" s="2">
        <v>0</v>
      </c>
      <c r="F6971" s="2">
        <v>0</v>
      </c>
      <c r="G6971" t="s">
        <v>306</v>
      </c>
      <c r="H6971" t="s">
        <v>306</v>
      </c>
      <c r="I6971" t="s">
        <v>21</v>
      </c>
      <c r="J6971" t="s">
        <v>84</v>
      </c>
      <c r="K6971" s="2">
        <v>4</v>
      </c>
      <c r="L6971" t="s">
        <v>85</v>
      </c>
      <c r="M6971" t="s">
        <v>86</v>
      </c>
      <c r="N6971" t="s">
        <v>87</v>
      </c>
    </row>
    <row r="6972" spans="1:14" x14ac:dyDescent="0.25">
      <c r="A6972" s="2">
        <v>1</v>
      </c>
      <c r="B6972" s="2">
        <v>2016</v>
      </c>
      <c r="C6972" t="s">
        <v>461</v>
      </c>
      <c r="D6972" t="s">
        <v>48</v>
      </c>
      <c r="E6972" s="2">
        <v>0</v>
      </c>
      <c r="F6972" s="2">
        <v>0</v>
      </c>
      <c r="G6972" t="s">
        <v>306</v>
      </c>
      <c r="H6972" t="s">
        <v>306</v>
      </c>
      <c r="I6972" t="s">
        <v>21</v>
      </c>
      <c r="J6972" t="s">
        <v>88</v>
      </c>
      <c r="K6972" s="2">
        <v>5</v>
      </c>
      <c r="L6972" t="s">
        <v>85</v>
      </c>
      <c r="M6972" t="s">
        <v>89</v>
      </c>
      <c r="N6972" t="s">
        <v>185</v>
      </c>
    </row>
    <row r="6973" spans="1:14" x14ac:dyDescent="0.25">
      <c r="A6973" s="2">
        <v>1</v>
      </c>
      <c r="B6973" s="2">
        <v>2016</v>
      </c>
      <c r="C6973" t="s">
        <v>461</v>
      </c>
      <c r="D6973" t="s">
        <v>48</v>
      </c>
      <c r="E6973" s="2">
        <v>0</v>
      </c>
      <c r="F6973" s="2">
        <v>0</v>
      </c>
      <c r="G6973" t="s">
        <v>306</v>
      </c>
      <c r="H6973" t="s">
        <v>306</v>
      </c>
      <c r="I6973" t="s">
        <v>21</v>
      </c>
      <c r="J6973" t="s">
        <v>90</v>
      </c>
      <c r="K6973" s="2">
        <v>4</v>
      </c>
      <c r="L6973" t="s">
        <v>75</v>
      </c>
      <c r="M6973" t="s">
        <v>91</v>
      </c>
      <c r="N6973" t="s">
        <v>92</v>
      </c>
    </row>
    <row r="6974" spans="1:14" x14ac:dyDescent="0.25">
      <c r="A6974" s="2">
        <v>1</v>
      </c>
      <c r="B6974" s="2">
        <v>2016</v>
      </c>
      <c r="C6974" t="s">
        <v>461</v>
      </c>
      <c r="D6974" t="s">
        <v>48</v>
      </c>
      <c r="E6974" s="2">
        <v>0</v>
      </c>
      <c r="F6974" s="2">
        <v>0</v>
      </c>
      <c r="G6974" t="s">
        <v>306</v>
      </c>
      <c r="H6974" t="s">
        <v>306</v>
      </c>
      <c r="I6974" t="s">
        <v>21</v>
      </c>
      <c r="J6974" t="s">
        <v>93</v>
      </c>
      <c r="K6974" s="2">
        <v>4</v>
      </c>
      <c r="L6974" t="s">
        <v>75</v>
      </c>
      <c r="M6974" t="s">
        <v>94</v>
      </c>
      <c r="N6974" t="s">
        <v>92</v>
      </c>
    </row>
    <row r="6975" spans="1:14" x14ac:dyDescent="0.25">
      <c r="A6975" s="2">
        <v>1</v>
      </c>
      <c r="B6975" s="2">
        <v>2016</v>
      </c>
      <c r="C6975" t="s">
        <v>461</v>
      </c>
      <c r="D6975" t="s">
        <v>48</v>
      </c>
      <c r="E6975" s="2">
        <v>0</v>
      </c>
      <c r="F6975" s="2">
        <v>0</v>
      </c>
      <c r="G6975" t="s">
        <v>306</v>
      </c>
      <c r="H6975" t="s">
        <v>306</v>
      </c>
      <c r="I6975" t="s">
        <v>21</v>
      </c>
      <c r="J6975" t="s">
        <v>96</v>
      </c>
      <c r="K6975" s="2">
        <v>4</v>
      </c>
      <c r="L6975" t="s">
        <v>75</v>
      </c>
      <c r="M6975" t="s">
        <v>97</v>
      </c>
      <c r="N6975" t="s">
        <v>92</v>
      </c>
    </row>
    <row r="6976" spans="1:14" x14ac:dyDescent="0.25">
      <c r="A6976" s="2">
        <v>1</v>
      </c>
      <c r="B6976" s="2">
        <v>2016</v>
      </c>
      <c r="C6976" t="s">
        <v>461</v>
      </c>
      <c r="D6976" t="s">
        <v>48</v>
      </c>
      <c r="E6976" s="2">
        <v>0</v>
      </c>
      <c r="F6976" s="2">
        <v>0</v>
      </c>
      <c r="G6976" t="s">
        <v>306</v>
      </c>
      <c r="H6976" t="s">
        <v>306</v>
      </c>
      <c r="I6976" t="s">
        <v>21</v>
      </c>
      <c r="J6976" t="s">
        <v>98</v>
      </c>
      <c r="K6976" s="2">
        <v>5</v>
      </c>
      <c r="L6976" t="s">
        <v>85</v>
      </c>
      <c r="M6976" t="s">
        <v>99</v>
      </c>
      <c r="N6976" t="s">
        <v>185</v>
      </c>
    </row>
    <row r="6977" spans="1:14" x14ac:dyDescent="0.25">
      <c r="A6977" s="2">
        <v>1</v>
      </c>
      <c r="B6977" s="2">
        <v>2016</v>
      </c>
      <c r="C6977" t="s">
        <v>461</v>
      </c>
      <c r="D6977" t="s">
        <v>48</v>
      </c>
      <c r="E6977" s="2">
        <v>0</v>
      </c>
      <c r="F6977" s="2">
        <v>0</v>
      </c>
      <c r="G6977" t="s">
        <v>306</v>
      </c>
      <c r="H6977" t="s">
        <v>306</v>
      </c>
      <c r="I6977" t="s">
        <v>21</v>
      </c>
      <c r="J6977" t="s">
        <v>100</v>
      </c>
      <c r="K6977" s="3"/>
      <c r="L6977" t="s">
        <v>61</v>
      </c>
      <c r="M6977" t="s">
        <v>101</v>
      </c>
    </row>
    <row r="6978" spans="1:14" x14ac:dyDescent="0.25">
      <c r="A6978" s="2">
        <v>1</v>
      </c>
      <c r="B6978" s="2">
        <v>2016</v>
      </c>
      <c r="C6978" t="s">
        <v>461</v>
      </c>
      <c r="D6978" t="s">
        <v>48</v>
      </c>
      <c r="E6978" s="2">
        <v>0</v>
      </c>
      <c r="F6978" s="2">
        <v>0</v>
      </c>
      <c r="G6978" t="s">
        <v>306</v>
      </c>
      <c r="H6978" t="s">
        <v>306</v>
      </c>
      <c r="I6978" t="s">
        <v>21</v>
      </c>
      <c r="J6978" t="s">
        <v>102</v>
      </c>
      <c r="K6978" s="3"/>
      <c r="L6978" t="s">
        <v>61</v>
      </c>
      <c r="M6978" t="s">
        <v>103</v>
      </c>
    </row>
    <row r="6979" spans="1:14" x14ac:dyDescent="0.25">
      <c r="A6979" s="2">
        <v>1</v>
      </c>
      <c r="B6979" s="2">
        <v>2016</v>
      </c>
      <c r="C6979" t="s">
        <v>461</v>
      </c>
      <c r="D6979" t="s">
        <v>48</v>
      </c>
      <c r="E6979" s="2">
        <v>0</v>
      </c>
      <c r="F6979" s="2">
        <v>0</v>
      </c>
      <c r="G6979" t="s">
        <v>306</v>
      </c>
      <c r="H6979" t="s">
        <v>306</v>
      </c>
      <c r="I6979" t="s">
        <v>21</v>
      </c>
      <c r="J6979" t="s">
        <v>104</v>
      </c>
      <c r="K6979" s="3"/>
      <c r="L6979" t="s">
        <v>61</v>
      </c>
      <c r="M6979" t="s">
        <v>105</v>
      </c>
    </row>
    <row r="6980" spans="1:14" x14ac:dyDescent="0.25">
      <c r="A6980" s="2">
        <v>1</v>
      </c>
      <c r="B6980" s="2">
        <v>2016</v>
      </c>
      <c r="C6980" t="s">
        <v>461</v>
      </c>
      <c r="D6980" t="s">
        <v>48</v>
      </c>
      <c r="E6980" s="2">
        <v>0</v>
      </c>
      <c r="F6980" s="2">
        <v>0</v>
      </c>
      <c r="G6980" t="s">
        <v>306</v>
      </c>
      <c r="H6980" t="s">
        <v>306</v>
      </c>
      <c r="I6980" t="s">
        <v>21</v>
      </c>
      <c r="J6980" t="s">
        <v>106</v>
      </c>
      <c r="K6980" s="3"/>
      <c r="L6980" t="s">
        <v>61</v>
      </c>
      <c r="M6980" t="s">
        <v>107</v>
      </c>
    </row>
    <row r="6981" spans="1:14" x14ac:dyDescent="0.25">
      <c r="A6981" s="2">
        <v>1</v>
      </c>
      <c r="B6981" s="2">
        <v>2016</v>
      </c>
      <c r="C6981" t="s">
        <v>461</v>
      </c>
      <c r="D6981" t="s">
        <v>48</v>
      </c>
      <c r="E6981" s="2">
        <v>0</v>
      </c>
      <c r="F6981" s="2">
        <v>0</v>
      </c>
      <c r="G6981" t="s">
        <v>306</v>
      </c>
      <c r="H6981" t="s">
        <v>306</v>
      </c>
      <c r="I6981" t="s">
        <v>21</v>
      </c>
      <c r="J6981" t="s">
        <v>108</v>
      </c>
      <c r="K6981" s="3"/>
      <c r="L6981" t="s">
        <v>61</v>
      </c>
      <c r="M6981" t="s">
        <v>109</v>
      </c>
    </row>
    <row r="6982" spans="1:14" x14ac:dyDescent="0.25">
      <c r="A6982" s="2">
        <v>1</v>
      </c>
      <c r="B6982" s="2">
        <v>2016</v>
      </c>
      <c r="C6982" t="s">
        <v>461</v>
      </c>
      <c r="D6982" t="s">
        <v>48</v>
      </c>
      <c r="E6982" s="2">
        <v>0</v>
      </c>
      <c r="F6982" s="2">
        <v>0</v>
      </c>
      <c r="G6982" t="s">
        <v>306</v>
      </c>
      <c r="H6982" t="s">
        <v>306</v>
      </c>
      <c r="I6982" t="s">
        <v>21</v>
      </c>
      <c r="J6982" t="s">
        <v>110</v>
      </c>
      <c r="K6982" s="3"/>
      <c r="L6982" t="s">
        <v>61</v>
      </c>
      <c r="M6982" t="s">
        <v>111</v>
      </c>
    </row>
    <row r="6983" spans="1:14" x14ac:dyDescent="0.25">
      <c r="A6983" s="2">
        <v>1</v>
      </c>
      <c r="B6983" s="2">
        <v>2016</v>
      </c>
      <c r="C6983" t="s">
        <v>461</v>
      </c>
      <c r="D6983" t="s">
        <v>48</v>
      </c>
      <c r="E6983" s="2">
        <v>0</v>
      </c>
      <c r="F6983" s="2">
        <v>0</v>
      </c>
      <c r="G6983" t="s">
        <v>306</v>
      </c>
      <c r="H6983" t="s">
        <v>306</v>
      </c>
      <c r="I6983" t="s">
        <v>21</v>
      </c>
      <c r="J6983" t="s">
        <v>112</v>
      </c>
      <c r="K6983" s="3"/>
      <c r="L6983" t="s">
        <v>61</v>
      </c>
      <c r="M6983" t="s">
        <v>113</v>
      </c>
    </row>
    <row r="6984" spans="1:14" x14ac:dyDescent="0.25">
      <c r="A6984" s="2">
        <v>1</v>
      </c>
      <c r="B6984" s="2">
        <v>2016</v>
      </c>
      <c r="C6984" t="s">
        <v>461</v>
      </c>
      <c r="D6984" t="s">
        <v>48</v>
      </c>
      <c r="E6984" s="2">
        <v>0</v>
      </c>
      <c r="F6984" s="2">
        <v>0</v>
      </c>
      <c r="G6984" t="s">
        <v>306</v>
      </c>
      <c r="H6984" t="s">
        <v>306</v>
      </c>
      <c r="I6984" t="s">
        <v>21</v>
      </c>
      <c r="J6984" t="s">
        <v>114</v>
      </c>
      <c r="K6984" s="3"/>
      <c r="L6984" t="s">
        <v>61</v>
      </c>
      <c r="M6984" t="s">
        <v>115</v>
      </c>
    </row>
    <row r="6985" spans="1:14" x14ac:dyDescent="0.25">
      <c r="A6985" s="2">
        <v>1</v>
      </c>
      <c r="B6985" s="2">
        <v>2016</v>
      </c>
      <c r="C6985" t="s">
        <v>461</v>
      </c>
      <c r="D6985" t="s">
        <v>48</v>
      </c>
      <c r="E6985" s="2">
        <v>0</v>
      </c>
      <c r="F6985" s="2">
        <v>0</v>
      </c>
      <c r="G6985" t="s">
        <v>306</v>
      </c>
      <c r="H6985" t="s">
        <v>306</v>
      </c>
      <c r="I6985" t="s">
        <v>21</v>
      </c>
      <c r="J6985" t="s">
        <v>116</v>
      </c>
      <c r="K6985" s="2">
        <v>3</v>
      </c>
      <c r="L6985" t="s">
        <v>65</v>
      </c>
      <c r="M6985" t="s">
        <v>117</v>
      </c>
      <c r="N6985" t="s">
        <v>67</v>
      </c>
    </row>
    <row r="6986" spans="1:14" x14ac:dyDescent="0.25">
      <c r="A6986" s="2">
        <v>1</v>
      </c>
      <c r="B6986" s="2">
        <v>2016</v>
      </c>
      <c r="C6986" t="s">
        <v>461</v>
      </c>
      <c r="D6986" t="s">
        <v>48</v>
      </c>
      <c r="E6986" s="2">
        <v>0</v>
      </c>
      <c r="F6986" s="2">
        <v>0</v>
      </c>
      <c r="G6986" t="s">
        <v>306</v>
      </c>
      <c r="H6986" t="s">
        <v>306</v>
      </c>
      <c r="I6986" t="s">
        <v>21</v>
      </c>
      <c r="J6986" t="s">
        <v>118</v>
      </c>
      <c r="K6986" s="2">
        <v>3</v>
      </c>
      <c r="L6986" t="s">
        <v>55</v>
      </c>
      <c r="M6986" t="s">
        <v>119</v>
      </c>
      <c r="N6986" t="s">
        <v>178</v>
      </c>
    </row>
    <row r="6987" spans="1:14" x14ac:dyDescent="0.25">
      <c r="A6987" s="2">
        <v>1</v>
      </c>
      <c r="B6987" s="2">
        <v>2016</v>
      </c>
      <c r="C6987" t="s">
        <v>461</v>
      </c>
      <c r="D6987" t="s">
        <v>48</v>
      </c>
      <c r="E6987" s="2">
        <v>0</v>
      </c>
      <c r="F6987" s="2">
        <v>0</v>
      </c>
      <c r="G6987" t="s">
        <v>306</v>
      </c>
      <c r="H6987" t="s">
        <v>306</v>
      </c>
      <c r="I6987" t="s">
        <v>21</v>
      </c>
      <c r="J6987" t="s">
        <v>120</v>
      </c>
      <c r="K6987" s="2">
        <v>4</v>
      </c>
      <c r="L6987" t="s">
        <v>65</v>
      </c>
      <c r="M6987" t="s">
        <v>121</v>
      </c>
      <c r="N6987" t="s">
        <v>185</v>
      </c>
    </row>
    <row r="6988" spans="1:14" x14ac:dyDescent="0.25">
      <c r="A6988" s="2">
        <v>1</v>
      </c>
      <c r="B6988" s="2">
        <v>2016</v>
      </c>
      <c r="C6988" t="s">
        <v>461</v>
      </c>
      <c r="D6988" t="s">
        <v>48</v>
      </c>
      <c r="E6988" s="2">
        <v>0</v>
      </c>
      <c r="F6988" s="2">
        <v>0</v>
      </c>
      <c r="G6988" t="s">
        <v>306</v>
      </c>
      <c r="H6988" t="s">
        <v>306</v>
      </c>
      <c r="I6988" t="s">
        <v>21</v>
      </c>
      <c r="J6988" t="s">
        <v>122</v>
      </c>
      <c r="K6988" s="2">
        <v>4</v>
      </c>
      <c r="L6988" t="s">
        <v>85</v>
      </c>
      <c r="M6988" t="s">
        <v>123</v>
      </c>
      <c r="N6988" t="s">
        <v>87</v>
      </c>
    </row>
    <row r="6989" spans="1:14" x14ac:dyDescent="0.25">
      <c r="A6989" s="2">
        <v>1</v>
      </c>
      <c r="B6989" s="2">
        <v>2016</v>
      </c>
      <c r="C6989" t="s">
        <v>461</v>
      </c>
      <c r="D6989" t="s">
        <v>48</v>
      </c>
      <c r="E6989" s="2">
        <v>0</v>
      </c>
      <c r="F6989" s="2">
        <v>0</v>
      </c>
      <c r="G6989" t="s">
        <v>306</v>
      </c>
      <c r="H6989" t="s">
        <v>306</v>
      </c>
      <c r="I6989" t="s">
        <v>21</v>
      </c>
      <c r="J6989" t="s">
        <v>124</v>
      </c>
      <c r="K6989" s="2">
        <v>3</v>
      </c>
      <c r="L6989" t="s">
        <v>85</v>
      </c>
      <c r="M6989" t="s">
        <v>125</v>
      </c>
      <c r="N6989" t="s">
        <v>126</v>
      </c>
    </row>
    <row r="6990" spans="1:14" x14ac:dyDescent="0.25">
      <c r="A6990" s="2">
        <v>1</v>
      </c>
      <c r="B6990" s="2">
        <v>2016</v>
      </c>
      <c r="C6990" t="s">
        <v>461</v>
      </c>
      <c r="D6990" t="s">
        <v>48</v>
      </c>
      <c r="E6990" s="2">
        <v>0</v>
      </c>
      <c r="F6990" s="2">
        <v>0</v>
      </c>
      <c r="G6990" t="s">
        <v>306</v>
      </c>
      <c r="H6990" t="s">
        <v>306</v>
      </c>
      <c r="I6990" t="s">
        <v>21</v>
      </c>
      <c r="J6990" t="s">
        <v>127</v>
      </c>
      <c r="K6990" s="2">
        <v>4</v>
      </c>
      <c r="L6990" t="s">
        <v>85</v>
      </c>
      <c r="M6990" t="s">
        <v>128</v>
      </c>
      <c r="N6990" t="s">
        <v>87</v>
      </c>
    </row>
    <row r="6991" spans="1:14" x14ac:dyDescent="0.25">
      <c r="A6991" s="2">
        <v>1</v>
      </c>
      <c r="B6991" s="2">
        <v>2016</v>
      </c>
      <c r="C6991" t="s">
        <v>461</v>
      </c>
      <c r="D6991" t="s">
        <v>48</v>
      </c>
      <c r="E6991" s="2">
        <v>0</v>
      </c>
      <c r="F6991" s="2">
        <v>0</v>
      </c>
      <c r="G6991" t="s">
        <v>306</v>
      </c>
      <c r="H6991" t="s">
        <v>306</v>
      </c>
      <c r="I6991" t="s">
        <v>21</v>
      </c>
      <c r="J6991" t="s">
        <v>129</v>
      </c>
      <c r="K6991" s="2">
        <v>3</v>
      </c>
      <c r="L6991" t="s">
        <v>85</v>
      </c>
      <c r="M6991" t="s">
        <v>130</v>
      </c>
      <c r="N6991" t="s">
        <v>126</v>
      </c>
    </row>
    <row r="6992" spans="1:14" x14ac:dyDescent="0.25">
      <c r="A6992" s="2">
        <v>1</v>
      </c>
      <c r="B6992" s="2">
        <v>2016</v>
      </c>
      <c r="C6992" t="s">
        <v>461</v>
      </c>
      <c r="D6992" t="s">
        <v>48</v>
      </c>
      <c r="E6992" s="2">
        <v>0</v>
      </c>
      <c r="F6992" s="2">
        <v>0</v>
      </c>
      <c r="G6992" t="s">
        <v>306</v>
      </c>
      <c r="H6992" t="s">
        <v>306</v>
      </c>
      <c r="I6992" t="s">
        <v>21</v>
      </c>
      <c r="J6992" t="s">
        <v>131</v>
      </c>
      <c r="K6992" s="2">
        <v>3</v>
      </c>
      <c r="L6992" t="s">
        <v>85</v>
      </c>
      <c r="M6992" t="s">
        <v>132</v>
      </c>
      <c r="N6992" t="s">
        <v>126</v>
      </c>
    </row>
    <row r="6993" spans="1:14" x14ac:dyDescent="0.25">
      <c r="A6993" s="2">
        <v>1</v>
      </c>
      <c r="B6993" s="2">
        <v>2016</v>
      </c>
      <c r="C6993" t="s">
        <v>461</v>
      </c>
      <c r="D6993" t="s">
        <v>48</v>
      </c>
      <c r="E6993" s="2">
        <v>0</v>
      </c>
      <c r="F6993" s="2">
        <v>0</v>
      </c>
      <c r="G6993" t="s">
        <v>306</v>
      </c>
      <c r="H6993" t="s">
        <v>306</v>
      </c>
      <c r="I6993" t="s">
        <v>21</v>
      </c>
      <c r="J6993" t="s">
        <v>133</v>
      </c>
      <c r="K6993" s="2">
        <v>2</v>
      </c>
      <c r="L6993" t="s">
        <v>52</v>
      </c>
      <c r="M6993" t="s">
        <v>134</v>
      </c>
      <c r="N6993" t="s">
        <v>63</v>
      </c>
    </row>
    <row r="6994" spans="1:14" x14ac:dyDescent="0.25">
      <c r="A6994" s="2">
        <v>1</v>
      </c>
      <c r="B6994" s="2">
        <v>2016</v>
      </c>
      <c r="C6994" t="s">
        <v>461</v>
      </c>
      <c r="D6994" t="s">
        <v>48</v>
      </c>
      <c r="E6994" s="2">
        <v>0</v>
      </c>
      <c r="F6994" s="2">
        <v>0</v>
      </c>
      <c r="G6994" t="s">
        <v>306</v>
      </c>
      <c r="H6994" t="s">
        <v>306</v>
      </c>
      <c r="I6994" t="s">
        <v>21</v>
      </c>
      <c r="J6994" t="s">
        <v>135</v>
      </c>
      <c r="K6994" s="2">
        <v>4</v>
      </c>
      <c r="L6994" t="s">
        <v>55</v>
      </c>
      <c r="M6994" t="s">
        <v>136</v>
      </c>
      <c r="N6994" t="s">
        <v>57</v>
      </c>
    </row>
    <row r="6995" spans="1:14" x14ac:dyDescent="0.25">
      <c r="A6995" s="2">
        <v>1</v>
      </c>
      <c r="B6995" s="2">
        <v>2016</v>
      </c>
      <c r="C6995" t="s">
        <v>461</v>
      </c>
      <c r="D6995" t="s">
        <v>48</v>
      </c>
      <c r="E6995" s="2">
        <v>0</v>
      </c>
      <c r="F6995" s="2">
        <v>0</v>
      </c>
      <c r="G6995" t="s">
        <v>306</v>
      </c>
      <c r="H6995" t="s">
        <v>306</v>
      </c>
      <c r="I6995" t="s">
        <v>21</v>
      </c>
      <c r="J6995" t="s">
        <v>137</v>
      </c>
      <c r="K6995" s="2">
        <v>4</v>
      </c>
      <c r="L6995" t="s">
        <v>55</v>
      </c>
      <c r="M6995" t="s">
        <v>138</v>
      </c>
      <c r="N6995" t="s">
        <v>57</v>
      </c>
    </row>
    <row r="6996" spans="1:14" x14ac:dyDescent="0.25">
      <c r="A6996" s="2">
        <v>1</v>
      </c>
      <c r="B6996" s="2">
        <v>2016</v>
      </c>
      <c r="C6996" t="s">
        <v>461</v>
      </c>
      <c r="D6996" t="s">
        <v>48</v>
      </c>
      <c r="E6996" s="2">
        <v>0</v>
      </c>
      <c r="F6996" s="2">
        <v>0</v>
      </c>
      <c r="G6996" t="s">
        <v>306</v>
      </c>
      <c r="H6996" t="s">
        <v>306</v>
      </c>
      <c r="I6996" t="s">
        <v>21</v>
      </c>
      <c r="J6996" t="s">
        <v>139</v>
      </c>
      <c r="K6996" s="2">
        <v>4</v>
      </c>
      <c r="L6996" t="s">
        <v>85</v>
      </c>
      <c r="M6996" t="s">
        <v>140</v>
      </c>
      <c r="N6996" t="s">
        <v>87</v>
      </c>
    </row>
    <row r="6997" spans="1:14" x14ac:dyDescent="0.25">
      <c r="A6997" s="2">
        <v>1</v>
      </c>
      <c r="B6997" s="2">
        <v>2016</v>
      </c>
      <c r="C6997" t="s">
        <v>461</v>
      </c>
      <c r="D6997" t="s">
        <v>48</v>
      </c>
      <c r="E6997" s="2">
        <v>0</v>
      </c>
      <c r="F6997" s="2">
        <v>0</v>
      </c>
      <c r="G6997" t="s">
        <v>306</v>
      </c>
      <c r="H6997" t="s">
        <v>306</v>
      </c>
      <c r="I6997" t="s">
        <v>21</v>
      </c>
      <c r="J6997" t="s">
        <v>141</v>
      </c>
      <c r="K6997" s="2">
        <v>5</v>
      </c>
      <c r="L6997" t="s">
        <v>85</v>
      </c>
      <c r="M6997" t="s">
        <v>142</v>
      </c>
      <c r="N6997" t="s">
        <v>185</v>
      </c>
    </row>
    <row r="6998" spans="1:14" x14ac:dyDescent="0.25">
      <c r="A6998" s="2">
        <v>1</v>
      </c>
      <c r="B6998" s="2">
        <v>2016</v>
      </c>
      <c r="C6998" t="s">
        <v>461</v>
      </c>
      <c r="D6998" t="s">
        <v>48</v>
      </c>
      <c r="E6998" s="2">
        <v>0</v>
      </c>
      <c r="F6998" s="2">
        <v>0</v>
      </c>
      <c r="G6998" t="s">
        <v>306</v>
      </c>
      <c r="H6998" t="s">
        <v>306</v>
      </c>
      <c r="I6998" t="s">
        <v>21</v>
      </c>
      <c r="J6998" t="s">
        <v>143</v>
      </c>
      <c r="K6998" s="2">
        <v>4</v>
      </c>
      <c r="L6998" t="s">
        <v>85</v>
      </c>
      <c r="M6998" t="s">
        <v>144</v>
      </c>
      <c r="N6998" t="s">
        <v>87</v>
      </c>
    </row>
    <row r="6999" spans="1:14" x14ac:dyDescent="0.25">
      <c r="A6999" s="2">
        <v>1</v>
      </c>
      <c r="B6999" s="2">
        <v>2016</v>
      </c>
      <c r="C6999" t="s">
        <v>461</v>
      </c>
      <c r="D6999" t="s">
        <v>48</v>
      </c>
      <c r="E6999" s="2">
        <v>0</v>
      </c>
      <c r="F6999" s="2">
        <v>0</v>
      </c>
      <c r="G6999" t="s">
        <v>306</v>
      </c>
      <c r="H6999" t="s">
        <v>306</v>
      </c>
      <c r="I6999" t="s">
        <v>21</v>
      </c>
      <c r="J6999" t="s">
        <v>145</v>
      </c>
      <c r="K6999" s="2">
        <v>4</v>
      </c>
      <c r="L6999" t="s">
        <v>55</v>
      </c>
      <c r="M6999" t="s">
        <v>146</v>
      </c>
      <c r="N6999" t="s">
        <v>57</v>
      </c>
    </row>
    <row r="7000" spans="1:14" x14ac:dyDescent="0.25">
      <c r="A7000" s="2">
        <v>1</v>
      </c>
      <c r="B7000" s="2">
        <v>2016</v>
      </c>
      <c r="C7000" t="s">
        <v>461</v>
      </c>
      <c r="D7000" t="s">
        <v>48</v>
      </c>
      <c r="E7000" s="2">
        <v>0</v>
      </c>
      <c r="F7000" s="2">
        <v>0</v>
      </c>
      <c r="G7000" t="s">
        <v>306</v>
      </c>
      <c r="H7000" t="s">
        <v>306</v>
      </c>
      <c r="I7000" t="s">
        <v>21</v>
      </c>
      <c r="J7000" t="s">
        <v>147</v>
      </c>
      <c r="K7000" s="2">
        <v>4</v>
      </c>
      <c r="L7000" t="s">
        <v>55</v>
      </c>
      <c r="M7000" t="s">
        <v>148</v>
      </c>
      <c r="N7000" t="s">
        <v>57</v>
      </c>
    </row>
    <row r="7001" spans="1:14" x14ac:dyDescent="0.25">
      <c r="A7001" s="2">
        <v>1</v>
      </c>
      <c r="B7001" s="2">
        <v>2016</v>
      </c>
      <c r="C7001" t="s">
        <v>461</v>
      </c>
      <c r="D7001" t="s">
        <v>48</v>
      </c>
      <c r="E7001" s="2">
        <v>0</v>
      </c>
      <c r="F7001" s="2">
        <v>0</v>
      </c>
      <c r="G7001" t="s">
        <v>306</v>
      </c>
      <c r="H7001" t="s">
        <v>306</v>
      </c>
      <c r="I7001" t="s">
        <v>21</v>
      </c>
      <c r="J7001" t="s">
        <v>149</v>
      </c>
      <c r="K7001" s="2">
        <v>5</v>
      </c>
      <c r="L7001" t="s">
        <v>55</v>
      </c>
      <c r="M7001" t="s">
        <v>150</v>
      </c>
      <c r="N7001" t="s">
        <v>185</v>
      </c>
    </row>
    <row r="7002" spans="1:14" x14ac:dyDescent="0.25">
      <c r="A7002" s="2">
        <v>1</v>
      </c>
      <c r="B7002" s="2">
        <v>2016</v>
      </c>
      <c r="C7002" t="s">
        <v>461</v>
      </c>
      <c r="D7002" t="s">
        <v>48</v>
      </c>
      <c r="E7002" s="2">
        <v>0</v>
      </c>
      <c r="F7002" s="2">
        <v>0</v>
      </c>
      <c r="G7002" t="s">
        <v>306</v>
      </c>
      <c r="H7002" t="s">
        <v>306</v>
      </c>
      <c r="I7002" t="s">
        <v>21</v>
      </c>
      <c r="J7002" t="s">
        <v>151</v>
      </c>
      <c r="K7002" s="3"/>
      <c r="L7002" t="s">
        <v>52</v>
      </c>
      <c r="M7002" t="s">
        <v>152</v>
      </c>
    </row>
    <row r="7003" spans="1:14" x14ac:dyDescent="0.25">
      <c r="A7003" s="2">
        <v>1</v>
      </c>
      <c r="B7003" s="2">
        <v>2016</v>
      </c>
      <c r="C7003" t="s">
        <v>461</v>
      </c>
      <c r="D7003" t="s">
        <v>48</v>
      </c>
      <c r="E7003" s="2">
        <v>0</v>
      </c>
      <c r="F7003" s="2">
        <v>0</v>
      </c>
      <c r="G7003" t="s">
        <v>306</v>
      </c>
      <c r="H7003" t="s">
        <v>306</v>
      </c>
      <c r="I7003" t="s">
        <v>21</v>
      </c>
      <c r="J7003" t="s">
        <v>153</v>
      </c>
      <c r="K7003" s="2">
        <v>9</v>
      </c>
      <c r="L7003" t="s">
        <v>75</v>
      </c>
      <c r="M7003" t="s">
        <v>154</v>
      </c>
      <c r="N7003" t="s">
        <v>213</v>
      </c>
    </row>
    <row r="7004" spans="1:14" x14ac:dyDescent="0.25">
      <c r="A7004" s="2">
        <v>1</v>
      </c>
      <c r="B7004" s="2">
        <v>2016</v>
      </c>
      <c r="C7004" t="s">
        <v>461</v>
      </c>
      <c r="D7004" t="s">
        <v>48</v>
      </c>
      <c r="E7004" s="2">
        <v>0</v>
      </c>
      <c r="F7004" s="2">
        <v>0</v>
      </c>
      <c r="G7004" t="s">
        <v>306</v>
      </c>
      <c r="H7004" t="s">
        <v>306</v>
      </c>
      <c r="I7004" t="s">
        <v>21</v>
      </c>
      <c r="J7004" t="s">
        <v>156</v>
      </c>
      <c r="K7004" s="2">
        <v>1</v>
      </c>
      <c r="L7004" t="s">
        <v>75</v>
      </c>
      <c r="M7004" t="s">
        <v>157</v>
      </c>
      <c r="N7004" t="s">
        <v>158</v>
      </c>
    </row>
    <row r="7005" spans="1:14" x14ac:dyDescent="0.25">
      <c r="A7005" s="2">
        <v>1</v>
      </c>
      <c r="B7005" s="2">
        <v>2016</v>
      </c>
      <c r="C7005" t="s">
        <v>461</v>
      </c>
      <c r="D7005" t="s">
        <v>48</v>
      </c>
      <c r="E7005" s="2">
        <v>0</v>
      </c>
      <c r="F7005" s="2">
        <v>0</v>
      </c>
      <c r="G7005" t="s">
        <v>306</v>
      </c>
      <c r="H7005" t="s">
        <v>306</v>
      </c>
      <c r="I7005" t="s">
        <v>21</v>
      </c>
      <c r="J7005" t="s">
        <v>159</v>
      </c>
      <c r="K7005" s="3"/>
      <c r="L7005" t="s">
        <v>52</v>
      </c>
      <c r="M7005" t="s">
        <v>160</v>
      </c>
    </row>
    <row r="7006" spans="1:14" x14ac:dyDescent="0.25">
      <c r="A7006" s="2">
        <v>1</v>
      </c>
      <c r="B7006" s="2">
        <v>2016</v>
      </c>
      <c r="C7006" t="s">
        <v>461</v>
      </c>
      <c r="D7006" t="s">
        <v>48</v>
      </c>
      <c r="E7006" s="2">
        <v>0</v>
      </c>
      <c r="F7006" s="2">
        <v>0</v>
      </c>
      <c r="G7006" t="s">
        <v>306</v>
      </c>
      <c r="H7006" t="s">
        <v>306</v>
      </c>
      <c r="I7006" t="s">
        <v>21</v>
      </c>
      <c r="J7006" t="s">
        <v>161</v>
      </c>
      <c r="K7006" s="3"/>
      <c r="L7006" t="s">
        <v>52</v>
      </c>
      <c r="M7006" t="s">
        <v>162</v>
      </c>
    </row>
    <row r="7007" spans="1:14" x14ac:dyDescent="0.25">
      <c r="A7007" s="2">
        <v>1</v>
      </c>
      <c r="B7007" s="2">
        <v>2016</v>
      </c>
      <c r="C7007" t="s">
        <v>461</v>
      </c>
      <c r="D7007" t="s">
        <v>48</v>
      </c>
      <c r="E7007" s="2">
        <v>0</v>
      </c>
      <c r="F7007" s="2">
        <v>0</v>
      </c>
      <c r="G7007" t="s">
        <v>306</v>
      </c>
      <c r="H7007" t="s">
        <v>306</v>
      </c>
      <c r="I7007" t="s">
        <v>21</v>
      </c>
      <c r="J7007" t="s">
        <v>163</v>
      </c>
      <c r="K7007" s="2">
        <v>1</v>
      </c>
      <c r="L7007" t="s">
        <v>52</v>
      </c>
      <c r="M7007" t="s">
        <v>164</v>
      </c>
      <c r="N7007" t="s">
        <v>165</v>
      </c>
    </row>
    <row r="7008" spans="1:14" x14ac:dyDescent="0.25">
      <c r="A7008" s="2">
        <v>1</v>
      </c>
      <c r="B7008" s="2">
        <v>2016</v>
      </c>
      <c r="C7008" t="s">
        <v>461</v>
      </c>
      <c r="D7008" t="s">
        <v>48</v>
      </c>
      <c r="E7008" s="2">
        <v>0</v>
      </c>
      <c r="F7008" s="2">
        <v>0</v>
      </c>
      <c r="G7008" t="s">
        <v>306</v>
      </c>
      <c r="H7008" t="s">
        <v>306</v>
      </c>
      <c r="I7008" t="s">
        <v>21</v>
      </c>
      <c r="J7008" t="s">
        <v>166</v>
      </c>
      <c r="K7008" s="2">
        <v>4</v>
      </c>
      <c r="L7008" t="s">
        <v>55</v>
      </c>
      <c r="M7008" t="s">
        <v>167</v>
      </c>
      <c r="N7008" t="s">
        <v>57</v>
      </c>
    </row>
    <row r="7009" spans="1:14" x14ac:dyDescent="0.25">
      <c r="A7009" s="2">
        <v>1</v>
      </c>
      <c r="B7009" s="2">
        <v>2016</v>
      </c>
      <c r="C7009" t="s">
        <v>462</v>
      </c>
      <c r="D7009" t="s">
        <v>48</v>
      </c>
      <c r="E7009" s="2">
        <v>1</v>
      </c>
      <c r="F7009" s="2">
        <v>0</v>
      </c>
      <c r="G7009" t="s">
        <v>215</v>
      </c>
      <c r="H7009" t="s">
        <v>215</v>
      </c>
      <c r="I7009" t="s">
        <v>21</v>
      </c>
      <c r="J7009" t="s">
        <v>51</v>
      </c>
      <c r="K7009" s="3"/>
      <c r="L7009" t="s">
        <v>52</v>
      </c>
      <c r="M7009" t="s">
        <v>53</v>
      </c>
    </row>
    <row r="7010" spans="1:14" x14ac:dyDescent="0.25">
      <c r="A7010" s="2">
        <v>1</v>
      </c>
      <c r="B7010" s="2">
        <v>2016</v>
      </c>
      <c r="C7010" t="s">
        <v>462</v>
      </c>
      <c r="D7010" t="s">
        <v>48</v>
      </c>
      <c r="E7010" s="2">
        <v>1</v>
      </c>
      <c r="F7010" s="2">
        <v>0</v>
      </c>
      <c r="G7010" t="s">
        <v>215</v>
      </c>
      <c r="H7010" t="s">
        <v>215</v>
      </c>
      <c r="I7010" t="s">
        <v>21</v>
      </c>
      <c r="J7010" t="s">
        <v>54</v>
      </c>
      <c r="K7010" s="2">
        <v>4</v>
      </c>
      <c r="L7010" t="s">
        <v>55</v>
      </c>
      <c r="M7010" t="s">
        <v>56</v>
      </c>
      <c r="N7010" t="s">
        <v>57</v>
      </c>
    </row>
    <row r="7011" spans="1:14" x14ac:dyDescent="0.25">
      <c r="A7011" s="2">
        <v>1</v>
      </c>
      <c r="B7011" s="2">
        <v>2016</v>
      </c>
      <c r="C7011" t="s">
        <v>462</v>
      </c>
      <c r="D7011" t="s">
        <v>48</v>
      </c>
      <c r="E7011" s="2">
        <v>1</v>
      </c>
      <c r="F7011" s="2">
        <v>0</v>
      </c>
      <c r="G7011" t="s">
        <v>215</v>
      </c>
      <c r="H7011" t="s">
        <v>215</v>
      </c>
      <c r="I7011" t="s">
        <v>21</v>
      </c>
      <c r="J7011" t="s">
        <v>58</v>
      </c>
      <c r="K7011" s="2">
        <v>4</v>
      </c>
      <c r="L7011" t="s">
        <v>55</v>
      </c>
      <c r="M7011" t="s">
        <v>59</v>
      </c>
      <c r="N7011" t="s">
        <v>57</v>
      </c>
    </row>
    <row r="7012" spans="1:14" x14ac:dyDescent="0.25">
      <c r="A7012" s="2">
        <v>1</v>
      </c>
      <c r="B7012" s="2">
        <v>2016</v>
      </c>
      <c r="C7012" t="s">
        <v>462</v>
      </c>
      <c r="D7012" t="s">
        <v>48</v>
      </c>
      <c r="E7012" s="2">
        <v>1</v>
      </c>
      <c r="F7012" s="2">
        <v>0</v>
      </c>
      <c r="G7012" t="s">
        <v>215</v>
      </c>
      <c r="H7012" t="s">
        <v>215</v>
      </c>
      <c r="I7012" t="s">
        <v>21</v>
      </c>
      <c r="J7012" t="s">
        <v>60</v>
      </c>
      <c r="K7012" s="2">
        <v>2</v>
      </c>
      <c r="L7012" t="s">
        <v>61</v>
      </c>
      <c r="M7012" t="s">
        <v>62</v>
      </c>
      <c r="N7012" t="s">
        <v>63</v>
      </c>
    </row>
    <row r="7013" spans="1:14" x14ac:dyDescent="0.25">
      <c r="A7013" s="2">
        <v>1</v>
      </c>
      <c r="B7013" s="2">
        <v>2016</v>
      </c>
      <c r="C7013" t="s">
        <v>462</v>
      </c>
      <c r="D7013" t="s">
        <v>48</v>
      </c>
      <c r="E7013" s="2">
        <v>1</v>
      </c>
      <c r="F7013" s="2">
        <v>0</v>
      </c>
      <c r="G7013" t="s">
        <v>215</v>
      </c>
      <c r="H7013" t="s">
        <v>215</v>
      </c>
      <c r="I7013" t="s">
        <v>21</v>
      </c>
      <c r="J7013" t="s">
        <v>64</v>
      </c>
      <c r="K7013" s="2">
        <v>3</v>
      </c>
      <c r="L7013" t="s">
        <v>65</v>
      </c>
      <c r="M7013" t="s">
        <v>66</v>
      </c>
      <c r="N7013" t="s">
        <v>67</v>
      </c>
    </row>
    <row r="7014" spans="1:14" x14ac:dyDescent="0.25">
      <c r="A7014" s="2">
        <v>1</v>
      </c>
      <c r="B7014" s="2">
        <v>2016</v>
      </c>
      <c r="C7014" t="s">
        <v>462</v>
      </c>
      <c r="D7014" t="s">
        <v>48</v>
      </c>
      <c r="E7014" s="2">
        <v>1</v>
      </c>
      <c r="F7014" s="2">
        <v>0</v>
      </c>
      <c r="G7014" t="s">
        <v>215</v>
      </c>
      <c r="H7014" t="s">
        <v>215</v>
      </c>
      <c r="I7014" t="s">
        <v>21</v>
      </c>
      <c r="J7014" t="s">
        <v>68</v>
      </c>
      <c r="K7014" s="2">
        <v>3</v>
      </c>
      <c r="L7014" t="s">
        <v>65</v>
      </c>
      <c r="M7014" t="s">
        <v>69</v>
      </c>
      <c r="N7014" t="s">
        <v>67</v>
      </c>
    </row>
    <row r="7015" spans="1:14" x14ac:dyDescent="0.25">
      <c r="A7015" s="2">
        <v>1</v>
      </c>
      <c r="B7015" s="2">
        <v>2016</v>
      </c>
      <c r="C7015" t="s">
        <v>462</v>
      </c>
      <c r="D7015" t="s">
        <v>48</v>
      </c>
      <c r="E7015" s="2">
        <v>1</v>
      </c>
      <c r="F7015" s="2">
        <v>0</v>
      </c>
      <c r="G7015" t="s">
        <v>215</v>
      </c>
      <c r="H7015" t="s">
        <v>215</v>
      </c>
      <c r="I7015" t="s">
        <v>21</v>
      </c>
      <c r="J7015" t="s">
        <v>70</v>
      </c>
      <c r="K7015" s="2">
        <v>3</v>
      </c>
      <c r="L7015" t="s">
        <v>65</v>
      </c>
      <c r="M7015" t="s">
        <v>71</v>
      </c>
      <c r="N7015" t="s">
        <v>67</v>
      </c>
    </row>
    <row r="7016" spans="1:14" x14ac:dyDescent="0.25">
      <c r="A7016" s="2">
        <v>1</v>
      </c>
      <c r="B7016" s="2">
        <v>2016</v>
      </c>
      <c r="C7016" t="s">
        <v>462</v>
      </c>
      <c r="D7016" t="s">
        <v>48</v>
      </c>
      <c r="E7016" s="2">
        <v>1</v>
      </c>
      <c r="F7016" s="2">
        <v>0</v>
      </c>
      <c r="G7016" t="s">
        <v>215</v>
      </c>
      <c r="H7016" t="s">
        <v>215</v>
      </c>
      <c r="I7016" t="s">
        <v>21</v>
      </c>
      <c r="J7016" t="s">
        <v>72</v>
      </c>
      <c r="K7016" s="3"/>
      <c r="L7016" t="s">
        <v>52</v>
      </c>
      <c r="M7016" t="s">
        <v>73</v>
      </c>
    </row>
    <row r="7017" spans="1:14" x14ac:dyDescent="0.25">
      <c r="A7017" s="2">
        <v>1</v>
      </c>
      <c r="B7017" s="2">
        <v>2016</v>
      </c>
      <c r="C7017" t="s">
        <v>462</v>
      </c>
      <c r="D7017" t="s">
        <v>48</v>
      </c>
      <c r="E7017" s="2">
        <v>1</v>
      </c>
      <c r="F7017" s="2">
        <v>0</v>
      </c>
      <c r="G7017" t="s">
        <v>215</v>
      </c>
      <c r="H7017" t="s">
        <v>215</v>
      </c>
      <c r="I7017" t="s">
        <v>21</v>
      </c>
      <c r="J7017" t="s">
        <v>74</v>
      </c>
      <c r="K7017" s="2">
        <v>3</v>
      </c>
      <c r="L7017" t="s">
        <v>75</v>
      </c>
      <c r="M7017" t="s">
        <v>76</v>
      </c>
      <c r="N7017" t="s">
        <v>221</v>
      </c>
    </row>
    <row r="7018" spans="1:14" x14ac:dyDescent="0.25">
      <c r="A7018" s="2">
        <v>1</v>
      </c>
      <c r="B7018" s="2">
        <v>2016</v>
      </c>
      <c r="C7018" t="s">
        <v>462</v>
      </c>
      <c r="D7018" t="s">
        <v>48</v>
      </c>
      <c r="E7018" s="2">
        <v>1</v>
      </c>
      <c r="F7018" s="2">
        <v>0</v>
      </c>
      <c r="G7018" t="s">
        <v>215</v>
      </c>
      <c r="H7018" t="s">
        <v>215</v>
      </c>
      <c r="I7018" t="s">
        <v>21</v>
      </c>
      <c r="J7018" t="s">
        <v>78</v>
      </c>
      <c r="K7018" s="2">
        <v>1</v>
      </c>
      <c r="L7018" t="s">
        <v>75</v>
      </c>
      <c r="M7018" t="s">
        <v>79</v>
      </c>
      <c r="N7018" t="s">
        <v>80</v>
      </c>
    </row>
    <row r="7019" spans="1:14" x14ac:dyDescent="0.25">
      <c r="A7019" s="2">
        <v>1</v>
      </c>
      <c r="B7019" s="2">
        <v>2016</v>
      </c>
      <c r="C7019" t="s">
        <v>462</v>
      </c>
      <c r="D7019" t="s">
        <v>48</v>
      </c>
      <c r="E7019" s="2">
        <v>1</v>
      </c>
      <c r="F7019" s="2">
        <v>0</v>
      </c>
      <c r="G7019" t="s">
        <v>215</v>
      </c>
      <c r="H7019" t="s">
        <v>215</v>
      </c>
      <c r="I7019" t="s">
        <v>21</v>
      </c>
      <c r="J7019" t="s">
        <v>81</v>
      </c>
      <c r="K7019" s="2">
        <v>2</v>
      </c>
      <c r="L7019" t="s">
        <v>75</v>
      </c>
      <c r="M7019" t="s">
        <v>82</v>
      </c>
      <c r="N7019" t="s">
        <v>175</v>
      </c>
    </row>
    <row r="7020" spans="1:14" x14ac:dyDescent="0.25">
      <c r="A7020" s="2">
        <v>1</v>
      </c>
      <c r="B7020" s="2">
        <v>2016</v>
      </c>
      <c r="C7020" t="s">
        <v>462</v>
      </c>
      <c r="D7020" t="s">
        <v>48</v>
      </c>
      <c r="E7020" s="2">
        <v>1</v>
      </c>
      <c r="F7020" s="2">
        <v>0</v>
      </c>
      <c r="G7020" t="s">
        <v>215</v>
      </c>
      <c r="H7020" t="s">
        <v>215</v>
      </c>
      <c r="I7020" t="s">
        <v>21</v>
      </c>
      <c r="J7020" t="s">
        <v>84</v>
      </c>
      <c r="K7020" s="2">
        <v>3</v>
      </c>
      <c r="L7020" t="s">
        <v>85</v>
      </c>
      <c r="M7020" t="s">
        <v>86</v>
      </c>
      <c r="N7020" t="s">
        <v>126</v>
      </c>
    </row>
    <row r="7021" spans="1:14" x14ac:dyDescent="0.25">
      <c r="A7021" s="2">
        <v>1</v>
      </c>
      <c r="B7021" s="2">
        <v>2016</v>
      </c>
      <c r="C7021" t="s">
        <v>462</v>
      </c>
      <c r="D7021" t="s">
        <v>48</v>
      </c>
      <c r="E7021" s="2">
        <v>1</v>
      </c>
      <c r="F7021" s="2">
        <v>0</v>
      </c>
      <c r="G7021" t="s">
        <v>215</v>
      </c>
      <c r="H7021" t="s">
        <v>215</v>
      </c>
      <c r="I7021" t="s">
        <v>21</v>
      </c>
      <c r="J7021" t="s">
        <v>88</v>
      </c>
      <c r="K7021" s="2">
        <v>2</v>
      </c>
      <c r="L7021" t="s">
        <v>85</v>
      </c>
      <c r="M7021" t="s">
        <v>89</v>
      </c>
      <c r="N7021" t="s">
        <v>176</v>
      </c>
    </row>
    <row r="7022" spans="1:14" x14ac:dyDescent="0.25">
      <c r="A7022" s="2">
        <v>1</v>
      </c>
      <c r="B7022" s="2">
        <v>2016</v>
      </c>
      <c r="C7022" t="s">
        <v>462</v>
      </c>
      <c r="D7022" t="s">
        <v>48</v>
      </c>
      <c r="E7022" s="2">
        <v>1</v>
      </c>
      <c r="F7022" s="2">
        <v>0</v>
      </c>
      <c r="G7022" t="s">
        <v>215</v>
      </c>
      <c r="H7022" t="s">
        <v>215</v>
      </c>
      <c r="I7022" t="s">
        <v>21</v>
      </c>
      <c r="J7022" t="s">
        <v>90</v>
      </c>
      <c r="K7022" s="2">
        <v>3</v>
      </c>
      <c r="L7022" t="s">
        <v>75</v>
      </c>
      <c r="M7022" t="s">
        <v>91</v>
      </c>
      <c r="N7022" t="s">
        <v>95</v>
      </c>
    </row>
    <row r="7023" spans="1:14" x14ac:dyDescent="0.25">
      <c r="A7023" s="2">
        <v>1</v>
      </c>
      <c r="B7023" s="2">
        <v>2016</v>
      </c>
      <c r="C7023" t="s">
        <v>462</v>
      </c>
      <c r="D7023" t="s">
        <v>48</v>
      </c>
      <c r="E7023" s="2">
        <v>1</v>
      </c>
      <c r="F7023" s="2">
        <v>0</v>
      </c>
      <c r="G7023" t="s">
        <v>215</v>
      </c>
      <c r="H7023" t="s">
        <v>215</v>
      </c>
      <c r="I7023" t="s">
        <v>21</v>
      </c>
      <c r="J7023" t="s">
        <v>93</v>
      </c>
      <c r="K7023" s="2">
        <v>2</v>
      </c>
      <c r="L7023" t="s">
        <v>75</v>
      </c>
      <c r="M7023" t="s">
        <v>94</v>
      </c>
      <c r="N7023" t="s">
        <v>176</v>
      </c>
    </row>
    <row r="7024" spans="1:14" x14ac:dyDescent="0.25">
      <c r="A7024" s="2">
        <v>1</v>
      </c>
      <c r="B7024" s="2">
        <v>2016</v>
      </c>
      <c r="C7024" t="s">
        <v>462</v>
      </c>
      <c r="D7024" t="s">
        <v>48</v>
      </c>
      <c r="E7024" s="2">
        <v>1</v>
      </c>
      <c r="F7024" s="2">
        <v>0</v>
      </c>
      <c r="G7024" t="s">
        <v>215</v>
      </c>
      <c r="H7024" t="s">
        <v>215</v>
      </c>
      <c r="I7024" t="s">
        <v>21</v>
      </c>
      <c r="J7024" t="s">
        <v>96</v>
      </c>
      <c r="K7024" s="2">
        <v>3</v>
      </c>
      <c r="L7024" t="s">
        <v>75</v>
      </c>
      <c r="M7024" t="s">
        <v>97</v>
      </c>
      <c r="N7024" t="s">
        <v>95</v>
      </c>
    </row>
    <row r="7025" spans="1:14" x14ac:dyDescent="0.25">
      <c r="A7025" s="2">
        <v>1</v>
      </c>
      <c r="B7025" s="2">
        <v>2016</v>
      </c>
      <c r="C7025" t="s">
        <v>462</v>
      </c>
      <c r="D7025" t="s">
        <v>48</v>
      </c>
      <c r="E7025" s="2">
        <v>1</v>
      </c>
      <c r="F7025" s="2">
        <v>0</v>
      </c>
      <c r="G7025" t="s">
        <v>215</v>
      </c>
      <c r="H7025" t="s">
        <v>215</v>
      </c>
      <c r="I7025" t="s">
        <v>21</v>
      </c>
      <c r="J7025" t="s">
        <v>98</v>
      </c>
      <c r="K7025" s="2">
        <v>3</v>
      </c>
      <c r="L7025" t="s">
        <v>85</v>
      </c>
      <c r="M7025" t="s">
        <v>99</v>
      </c>
      <c r="N7025" t="s">
        <v>126</v>
      </c>
    </row>
    <row r="7026" spans="1:14" x14ac:dyDescent="0.25">
      <c r="A7026" s="2">
        <v>1</v>
      </c>
      <c r="B7026" s="2">
        <v>2016</v>
      </c>
      <c r="C7026" t="s">
        <v>462</v>
      </c>
      <c r="D7026" t="s">
        <v>48</v>
      </c>
      <c r="E7026" s="2">
        <v>1</v>
      </c>
      <c r="F7026" s="2">
        <v>0</v>
      </c>
      <c r="G7026" t="s">
        <v>215</v>
      </c>
      <c r="H7026" t="s">
        <v>215</v>
      </c>
      <c r="I7026" t="s">
        <v>21</v>
      </c>
      <c r="J7026" t="s">
        <v>100</v>
      </c>
      <c r="K7026" s="3"/>
      <c r="L7026" t="s">
        <v>61</v>
      </c>
      <c r="M7026" t="s">
        <v>101</v>
      </c>
    </row>
    <row r="7027" spans="1:14" x14ac:dyDescent="0.25">
      <c r="A7027" s="2">
        <v>1</v>
      </c>
      <c r="B7027" s="2">
        <v>2016</v>
      </c>
      <c r="C7027" t="s">
        <v>462</v>
      </c>
      <c r="D7027" t="s">
        <v>48</v>
      </c>
      <c r="E7027" s="2">
        <v>1</v>
      </c>
      <c r="F7027" s="2">
        <v>0</v>
      </c>
      <c r="G7027" t="s">
        <v>215</v>
      </c>
      <c r="H7027" t="s">
        <v>215</v>
      </c>
      <c r="I7027" t="s">
        <v>21</v>
      </c>
      <c r="J7027" t="s">
        <v>102</v>
      </c>
      <c r="K7027" s="3"/>
      <c r="L7027" t="s">
        <v>61</v>
      </c>
      <c r="M7027" t="s">
        <v>103</v>
      </c>
    </row>
    <row r="7028" spans="1:14" x14ac:dyDescent="0.25">
      <c r="A7028" s="2">
        <v>1</v>
      </c>
      <c r="B7028" s="2">
        <v>2016</v>
      </c>
      <c r="C7028" t="s">
        <v>462</v>
      </c>
      <c r="D7028" t="s">
        <v>48</v>
      </c>
      <c r="E7028" s="2">
        <v>1</v>
      </c>
      <c r="F7028" s="2">
        <v>0</v>
      </c>
      <c r="G7028" t="s">
        <v>215</v>
      </c>
      <c r="H7028" t="s">
        <v>215</v>
      </c>
      <c r="I7028" t="s">
        <v>21</v>
      </c>
      <c r="J7028" t="s">
        <v>104</v>
      </c>
      <c r="K7028" s="3"/>
      <c r="L7028" t="s">
        <v>61</v>
      </c>
      <c r="M7028" t="s">
        <v>105</v>
      </c>
    </row>
    <row r="7029" spans="1:14" x14ac:dyDescent="0.25">
      <c r="A7029" s="2">
        <v>1</v>
      </c>
      <c r="B7029" s="2">
        <v>2016</v>
      </c>
      <c r="C7029" t="s">
        <v>462</v>
      </c>
      <c r="D7029" t="s">
        <v>48</v>
      </c>
      <c r="E7029" s="2">
        <v>1</v>
      </c>
      <c r="F7029" s="2">
        <v>0</v>
      </c>
      <c r="G7029" t="s">
        <v>215</v>
      </c>
      <c r="H7029" t="s">
        <v>215</v>
      </c>
      <c r="I7029" t="s">
        <v>21</v>
      </c>
      <c r="J7029" t="s">
        <v>106</v>
      </c>
      <c r="K7029" s="3"/>
      <c r="L7029" t="s">
        <v>61</v>
      </c>
      <c r="M7029" t="s">
        <v>107</v>
      </c>
    </row>
    <row r="7030" spans="1:14" x14ac:dyDescent="0.25">
      <c r="A7030" s="2">
        <v>1</v>
      </c>
      <c r="B7030" s="2">
        <v>2016</v>
      </c>
      <c r="C7030" t="s">
        <v>462</v>
      </c>
      <c r="D7030" t="s">
        <v>48</v>
      </c>
      <c r="E7030" s="2">
        <v>1</v>
      </c>
      <c r="F7030" s="2">
        <v>0</v>
      </c>
      <c r="G7030" t="s">
        <v>215</v>
      </c>
      <c r="H7030" t="s">
        <v>215</v>
      </c>
      <c r="I7030" t="s">
        <v>21</v>
      </c>
      <c r="J7030" t="s">
        <v>108</v>
      </c>
      <c r="K7030" s="3"/>
      <c r="L7030" t="s">
        <v>61</v>
      </c>
      <c r="M7030" t="s">
        <v>109</v>
      </c>
    </row>
    <row r="7031" spans="1:14" x14ac:dyDescent="0.25">
      <c r="A7031" s="2">
        <v>1</v>
      </c>
      <c r="B7031" s="2">
        <v>2016</v>
      </c>
      <c r="C7031" t="s">
        <v>462</v>
      </c>
      <c r="D7031" t="s">
        <v>48</v>
      </c>
      <c r="E7031" s="2">
        <v>1</v>
      </c>
      <c r="F7031" s="2">
        <v>0</v>
      </c>
      <c r="G7031" t="s">
        <v>215</v>
      </c>
      <c r="H7031" t="s">
        <v>215</v>
      </c>
      <c r="I7031" t="s">
        <v>21</v>
      </c>
      <c r="J7031" t="s">
        <v>110</v>
      </c>
      <c r="K7031" s="3"/>
      <c r="L7031" t="s">
        <v>61</v>
      </c>
      <c r="M7031" t="s">
        <v>111</v>
      </c>
    </row>
    <row r="7032" spans="1:14" x14ac:dyDescent="0.25">
      <c r="A7032" s="2">
        <v>1</v>
      </c>
      <c r="B7032" s="2">
        <v>2016</v>
      </c>
      <c r="C7032" t="s">
        <v>462</v>
      </c>
      <c r="D7032" t="s">
        <v>48</v>
      </c>
      <c r="E7032" s="2">
        <v>1</v>
      </c>
      <c r="F7032" s="2">
        <v>0</v>
      </c>
      <c r="G7032" t="s">
        <v>215</v>
      </c>
      <c r="H7032" t="s">
        <v>215</v>
      </c>
      <c r="I7032" t="s">
        <v>21</v>
      </c>
      <c r="J7032" t="s">
        <v>112</v>
      </c>
      <c r="K7032" s="3"/>
      <c r="L7032" t="s">
        <v>61</v>
      </c>
      <c r="M7032" t="s">
        <v>113</v>
      </c>
    </row>
    <row r="7033" spans="1:14" x14ac:dyDescent="0.25">
      <c r="A7033" s="2">
        <v>1</v>
      </c>
      <c r="B7033" s="2">
        <v>2016</v>
      </c>
      <c r="C7033" t="s">
        <v>462</v>
      </c>
      <c r="D7033" t="s">
        <v>48</v>
      </c>
      <c r="E7033" s="2">
        <v>1</v>
      </c>
      <c r="F7033" s="2">
        <v>0</v>
      </c>
      <c r="G7033" t="s">
        <v>215</v>
      </c>
      <c r="H7033" t="s">
        <v>215</v>
      </c>
      <c r="I7033" t="s">
        <v>21</v>
      </c>
      <c r="J7033" t="s">
        <v>114</v>
      </c>
      <c r="K7033" s="3"/>
      <c r="L7033" t="s">
        <v>61</v>
      </c>
      <c r="M7033" t="s">
        <v>115</v>
      </c>
    </row>
    <row r="7034" spans="1:14" x14ac:dyDescent="0.25">
      <c r="A7034" s="2">
        <v>1</v>
      </c>
      <c r="B7034" s="2">
        <v>2016</v>
      </c>
      <c r="C7034" t="s">
        <v>462</v>
      </c>
      <c r="D7034" t="s">
        <v>48</v>
      </c>
      <c r="E7034" s="2">
        <v>1</v>
      </c>
      <c r="F7034" s="2">
        <v>0</v>
      </c>
      <c r="G7034" t="s">
        <v>215</v>
      </c>
      <c r="H7034" t="s">
        <v>215</v>
      </c>
      <c r="I7034" t="s">
        <v>21</v>
      </c>
      <c r="J7034" t="s">
        <v>116</v>
      </c>
      <c r="K7034" s="2">
        <v>2</v>
      </c>
      <c r="L7034" t="s">
        <v>65</v>
      </c>
      <c r="M7034" t="s">
        <v>117</v>
      </c>
      <c r="N7034" t="s">
        <v>186</v>
      </c>
    </row>
    <row r="7035" spans="1:14" x14ac:dyDescent="0.25">
      <c r="A7035" s="2">
        <v>1</v>
      </c>
      <c r="B7035" s="2">
        <v>2016</v>
      </c>
      <c r="C7035" t="s">
        <v>462</v>
      </c>
      <c r="D7035" t="s">
        <v>48</v>
      </c>
      <c r="E7035" s="2">
        <v>1</v>
      </c>
      <c r="F7035" s="2">
        <v>0</v>
      </c>
      <c r="G7035" t="s">
        <v>215</v>
      </c>
      <c r="H7035" t="s">
        <v>215</v>
      </c>
      <c r="I7035" t="s">
        <v>21</v>
      </c>
      <c r="J7035" t="s">
        <v>118</v>
      </c>
      <c r="K7035" s="2">
        <v>2</v>
      </c>
      <c r="L7035" t="s">
        <v>55</v>
      </c>
      <c r="M7035" t="s">
        <v>119</v>
      </c>
      <c r="N7035" t="s">
        <v>187</v>
      </c>
    </row>
    <row r="7036" spans="1:14" x14ac:dyDescent="0.25">
      <c r="A7036" s="2">
        <v>1</v>
      </c>
      <c r="B7036" s="2">
        <v>2016</v>
      </c>
      <c r="C7036" t="s">
        <v>462</v>
      </c>
      <c r="D7036" t="s">
        <v>48</v>
      </c>
      <c r="E7036" s="2">
        <v>1</v>
      </c>
      <c r="F7036" s="2">
        <v>0</v>
      </c>
      <c r="G7036" t="s">
        <v>215</v>
      </c>
      <c r="H7036" t="s">
        <v>215</v>
      </c>
      <c r="I7036" t="s">
        <v>21</v>
      </c>
      <c r="J7036" t="s">
        <v>120</v>
      </c>
      <c r="K7036" s="2">
        <v>2</v>
      </c>
      <c r="L7036" t="s">
        <v>65</v>
      </c>
      <c r="M7036" t="s">
        <v>121</v>
      </c>
      <c r="N7036" t="s">
        <v>186</v>
      </c>
    </row>
    <row r="7037" spans="1:14" x14ac:dyDescent="0.25">
      <c r="A7037" s="2">
        <v>1</v>
      </c>
      <c r="B7037" s="2">
        <v>2016</v>
      </c>
      <c r="C7037" t="s">
        <v>462</v>
      </c>
      <c r="D7037" t="s">
        <v>48</v>
      </c>
      <c r="E7037" s="2">
        <v>1</v>
      </c>
      <c r="F7037" s="2">
        <v>0</v>
      </c>
      <c r="G7037" t="s">
        <v>215</v>
      </c>
      <c r="H7037" t="s">
        <v>215</v>
      </c>
      <c r="I7037" t="s">
        <v>21</v>
      </c>
      <c r="J7037" t="s">
        <v>122</v>
      </c>
      <c r="K7037" s="2">
        <v>3</v>
      </c>
      <c r="L7037" t="s">
        <v>85</v>
      </c>
      <c r="M7037" t="s">
        <v>123</v>
      </c>
      <c r="N7037" t="s">
        <v>126</v>
      </c>
    </row>
    <row r="7038" spans="1:14" x14ac:dyDescent="0.25">
      <c r="A7038" s="2">
        <v>1</v>
      </c>
      <c r="B7038" s="2">
        <v>2016</v>
      </c>
      <c r="C7038" t="s">
        <v>462</v>
      </c>
      <c r="D7038" t="s">
        <v>48</v>
      </c>
      <c r="E7038" s="2">
        <v>1</v>
      </c>
      <c r="F7038" s="2">
        <v>0</v>
      </c>
      <c r="G7038" t="s">
        <v>215</v>
      </c>
      <c r="H7038" t="s">
        <v>215</v>
      </c>
      <c r="I7038" t="s">
        <v>21</v>
      </c>
      <c r="J7038" t="s">
        <v>124</v>
      </c>
      <c r="K7038" s="2">
        <v>2</v>
      </c>
      <c r="L7038" t="s">
        <v>85</v>
      </c>
      <c r="M7038" t="s">
        <v>125</v>
      </c>
      <c r="N7038" t="s">
        <v>176</v>
      </c>
    </row>
    <row r="7039" spans="1:14" x14ac:dyDescent="0.25">
      <c r="A7039" s="2">
        <v>1</v>
      </c>
      <c r="B7039" s="2">
        <v>2016</v>
      </c>
      <c r="C7039" t="s">
        <v>462</v>
      </c>
      <c r="D7039" t="s">
        <v>48</v>
      </c>
      <c r="E7039" s="2">
        <v>1</v>
      </c>
      <c r="F7039" s="2">
        <v>0</v>
      </c>
      <c r="G7039" t="s">
        <v>215</v>
      </c>
      <c r="H7039" t="s">
        <v>215</v>
      </c>
      <c r="I7039" t="s">
        <v>21</v>
      </c>
      <c r="J7039" t="s">
        <v>127</v>
      </c>
      <c r="K7039" s="2">
        <v>2</v>
      </c>
      <c r="L7039" t="s">
        <v>85</v>
      </c>
      <c r="M7039" t="s">
        <v>128</v>
      </c>
      <c r="N7039" t="s">
        <v>176</v>
      </c>
    </row>
    <row r="7040" spans="1:14" x14ac:dyDescent="0.25">
      <c r="A7040" s="2">
        <v>1</v>
      </c>
      <c r="B7040" s="2">
        <v>2016</v>
      </c>
      <c r="C7040" t="s">
        <v>462</v>
      </c>
      <c r="D7040" t="s">
        <v>48</v>
      </c>
      <c r="E7040" s="2">
        <v>1</v>
      </c>
      <c r="F7040" s="2">
        <v>0</v>
      </c>
      <c r="G7040" t="s">
        <v>215</v>
      </c>
      <c r="H7040" t="s">
        <v>215</v>
      </c>
      <c r="I7040" t="s">
        <v>21</v>
      </c>
      <c r="J7040" t="s">
        <v>129</v>
      </c>
      <c r="K7040" s="2">
        <v>2</v>
      </c>
      <c r="L7040" t="s">
        <v>85</v>
      </c>
      <c r="M7040" t="s">
        <v>130</v>
      </c>
      <c r="N7040" t="s">
        <v>176</v>
      </c>
    </row>
    <row r="7041" spans="1:14" x14ac:dyDescent="0.25">
      <c r="A7041" s="2">
        <v>1</v>
      </c>
      <c r="B7041" s="2">
        <v>2016</v>
      </c>
      <c r="C7041" t="s">
        <v>462</v>
      </c>
      <c r="D7041" t="s">
        <v>48</v>
      </c>
      <c r="E7041" s="2">
        <v>1</v>
      </c>
      <c r="F7041" s="2">
        <v>0</v>
      </c>
      <c r="G7041" t="s">
        <v>215</v>
      </c>
      <c r="H7041" t="s">
        <v>215</v>
      </c>
      <c r="I7041" t="s">
        <v>21</v>
      </c>
      <c r="J7041" t="s">
        <v>131</v>
      </c>
      <c r="K7041" s="2">
        <v>3</v>
      </c>
      <c r="L7041" t="s">
        <v>85</v>
      </c>
      <c r="M7041" t="s">
        <v>132</v>
      </c>
      <c r="N7041" t="s">
        <v>126</v>
      </c>
    </row>
    <row r="7042" spans="1:14" x14ac:dyDescent="0.25">
      <c r="A7042" s="2">
        <v>1</v>
      </c>
      <c r="B7042" s="2">
        <v>2016</v>
      </c>
      <c r="C7042" t="s">
        <v>462</v>
      </c>
      <c r="D7042" t="s">
        <v>48</v>
      </c>
      <c r="E7042" s="2">
        <v>1</v>
      </c>
      <c r="F7042" s="2">
        <v>0</v>
      </c>
      <c r="G7042" t="s">
        <v>215</v>
      </c>
      <c r="H7042" t="s">
        <v>215</v>
      </c>
      <c r="I7042" t="s">
        <v>21</v>
      </c>
      <c r="J7042" t="s">
        <v>133</v>
      </c>
      <c r="K7042" s="2">
        <v>2</v>
      </c>
      <c r="L7042" t="s">
        <v>52</v>
      </c>
      <c r="M7042" t="s">
        <v>134</v>
      </c>
      <c r="N7042" t="s">
        <v>63</v>
      </c>
    </row>
    <row r="7043" spans="1:14" x14ac:dyDescent="0.25">
      <c r="A7043" s="2">
        <v>1</v>
      </c>
      <c r="B7043" s="2">
        <v>2016</v>
      </c>
      <c r="C7043" t="s">
        <v>462</v>
      </c>
      <c r="D7043" t="s">
        <v>48</v>
      </c>
      <c r="E7043" s="2">
        <v>1</v>
      </c>
      <c r="F7043" s="2">
        <v>0</v>
      </c>
      <c r="G7043" t="s">
        <v>215</v>
      </c>
      <c r="H7043" t="s">
        <v>215</v>
      </c>
      <c r="I7043" t="s">
        <v>21</v>
      </c>
      <c r="J7043" t="s">
        <v>135</v>
      </c>
      <c r="K7043" s="2">
        <v>3</v>
      </c>
      <c r="L7043" t="s">
        <v>55</v>
      </c>
      <c r="M7043" t="s">
        <v>136</v>
      </c>
      <c r="N7043" t="s">
        <v>178</v>
      </c>
    </row>
    <row r="7044" spans="1:14" x14ac:dyDescent="0.25">
      <c r="A7044" s="2">
        <v>1</v>
      </c>
      <c r="B7044" s="2">
        <v>2016</v>
      </c>
      <c r="C7044" t="s">
        <v>462</v>
      </c>
      <c r="D7044" t="s">
        <v>48</v>
      </c>
      <c r="E7044" s="2">
        <v>1</v>
      </c>
      <c r="F7044" s="2">
        <v>0</v>
      </c>
      <c r="G7044" t="s">
        <v>215</v>
      </c>
      <c r="H7044" t="s">
        <v>215</v>
      </c>
      <c r="I7044" t="s">
        <v>21</v>
      </c>
      <c r="J7044" t="s">
        <v>137</v>
      </c>
      <c r="K7044" s="2">
        <v>4</v>
      </c>
      <c r="L7044" t="s">
        <v>55</v>
      </c>
      <c r="M7044" t="s">
        <v>138</v>
      </c>
      <c r="N7044" t="s">
        <v>57</v>
      </c>
    </row>
    <row r="7045" spans="1:14" x14ac:dyDescent="0.25">
      <c r="A7045" s="2">
        <v>1</v>
      </c>
      <c r="B7045" s="2">
        <v>2016</v>
      </c>
      <c r="C7045" t="s">
        <v>462</v>
      </c>
      <c r="D7045" t="s">
        <v>48</v>
      </c>
      <c r="E7045" s="2">
        <v>1</v>
      </c>
      <c r="F7045" s="2">
        <v>0</v>
      </c>
      <c r="G7045" t="s">
        <v>215</v>
      </c>
      <c r="H7045" t="s">
        <v>215</v>
      </c>
      <c r="I7045" t="s">
        <v>21</v>
      </c>
      <c r="J7045" t="s">
        <v>139</v>
      </c>
      <c r="K7045" s="2">
        <v>4</v>
      </c>
      <c r="L7045" t="s">
        <v>85</v>
      </c>
      <c r="M7045" t="s">
        <v>140</v>
      </c>
      <c r="N7045" t="s">
        <v>87</v>
      </c>
    </row>
    <row r="7046" spans="1:14" x14ac:dyDescent="0.25">
      <c r="A7046" s="2">
        <v>1</v>
      </c>
      <c r="B7046" s="2">
        <v>2016</v>
      </c>
      <c r="C7046" t="s">
        <v>462</v>
      </c>
      <c r="D7046" t="s">
        <v>48</v>
      </c>
      <c r="E7046" s="2">
        <v>1</v>
      </c>
      <c r="F7046" s="2">
        <v>0</v>
      </c>
      <c r="G7046" t="s">
        <v>215</v>
      </c>
      <c r="H7046" t="s">
        <v>215</v>
      </c>
      <c r="I7046" t="s">
        <v>21</v>
      </c>
      <c r="J7046" t="s">
        <v>141</v>
      </c>
      <c r="K7046" s="2">
        <v>2</v>
      </c>
      <c r="L7046" t="s">
        <v>85</v>
      </c>
      <c r="M7046" t="s">
        <v>142</v>
      </c>
      <c r="N7046" t="s">
        <v>176</v>
      </c>
    </row>
    <row r="7047" spans="1:14" x14ac:dyDescent="0.25">
      <c r="A7047" s="2">
        <v>1</v>
      </c>
      <c r="B7047" s="2">
        <v>2016</v>
      </c>
      <c r="C7047" t="s">
        <v>462</v>
      </c>
      <c r="D7047" t="s">
        <v>48</v>
      </c>
      <c r="E7047" s="2">
        <v>1</v>
      </c>
      <c r="F7047" s="2">
        <v>0</v>
      </c>
      <c r="G7047" t="s">
        <v>215</v>
      </c>
      <c r="H7047" t="s">
        <v>215</v>
      </c>
      <c r="I7047" t="s">
        <v>21</v>
      </c>
      <c r="J7047" t="s">
        <v>143</v>
      </c>
      <c r="K7047" s="2">
        <v>3</v>
      </c>
      <c r="L7047" t="s">
        <v>85</v>
      </c>
      <c r="M7047" t="s">
        <v>144</v>
      </c>
      <c r="N7047" t="s">
        <v>126</v>
      </c>
    </row>
    <row r="7048" spans="1:14" x14ac:dyDescent="0.25">
      <c r="A7048" s="2">
        <v>1</v>
      </c>
      <c r="B7048" s="2">
        <v>2016</v>
      </c>
      <c r="C7048" t="s">
        <v>462</v>
      </c>
      <c r="D7048" t="s">
        <v>48</v>
      </c>
      <c r="E7048" s="2">
        <v>1</v>
      </c>
      <c r="F7048" s="2">
        <v>0</v>
      </c>
      <c r="G7048" t="s">
        <v>215</v>
      </c>
      <c r="H7048" t="s">
        <v>215</v>
      </c>
      <c r="I7048" t="s">
        <v>21</v>
      </c>
      <c r="J7048" t="s">
        <v>145</v>
      </c>
      <c r="K7048" s="2">
        <v>4</v>
      </c>
      <c r="L7048" t="s">
        <v>55</v>
      </c>
      <c r="M7048" t="s">
        <v>146</v>
      </c>
      <c r="N7048" t="s">
        <v>57</v>
      </c>
    </row>
    <row r="7049" spans="1:14" x14ac:dyDescent="0.25">
      <c r="A7049" s="2">
        <v>1</v>
      </c>
      <c r="B7049" s="2">
        <v>2016</v>
      </c>
      <c r="C7049" t="s">
        <v>462</v>
      </c>
      <c r="D7049" t="s">
        <v>48</v>
      </c>
      <c r="E7049" s="2">
        <v>1</v>
      </c>
      <c r="F7049" s="2">
        <v>0</v>
      </c>
      <c r="G7049" t="s">
        <v>215</v>
      </c>
      <c r="H7049" t="s">
        <v>215</v>
      </c>
      <c r="I7049" t="s">
        <v>21</v>
      </c>
      <c r="J7049" t="s">
        <v>147</v>
      </c>
      <c r="K7049" s="2">
        <v>4</v>
      </c>
      <c r="L7049" t="s">
        <v>55</v>
      </c>
      <c r="M7049" t="s">
        <v>148</v>
      </c>
      <c r="N7049" t="s">
        <v>57</v>
      </c>
    </row>
    <row r="7050" spans="1:14" x14ac:dyDescent="0.25">
      <c r="A7050" s="2">
        <v>1</v>
      </c>
      <c r="B7050" s="2">
        <v>2016</v>
      </c>
      <c r="C7050" t="s">
        <v>462</v>
      </c>
      <c r="D7050" t="s">
        <v>48</v>
      </c>
      <c r="E7050" s="2">
        <v>1</v>
      </c>
      <c r="F7050" s="2">
        <v>0</v>
      </c>
      <c r="G7050" t="s">
        <v>215</v>
      </c>
      <c r="H7050" t="s">
        <v>215</v>
      </c>
      <c r="I7050" t="s">
        <v>21</v>
      </c>
      <c r="J7050" t="s">
        <v>149</v>
      </c>
      <c r="K7050" s="2">
        <v>3</v>
      </c>
      <c r="L7050" t="s">
        <v>55</v>
      </c>
      <c r="M7050" t="s">
        <v>150</v>
      </c>
      <c r="N7050" t="s">
        <v>178</v>
      </c>
    </row>
    <row r="7051" spans="1:14" x14ac:dyDescent="0.25">
      <c r="A7051" s="2">
        <v>1</v>
      </c>
      <c r="B7051" s="2">
        <v>2016</v>
      </c>
      <c r="C7051" t="s">
        <v>462</v>
      </c>
      <c r="D7051" t="s">
        <v>48</v>
      </c>
      <c r="E7051" s="2">
        <v>1</v>
      </c>
      <c r="F7051" s="2">
        <v>0</v>
      </c>
      <c r="G7051" t="s">
        <v>215</v>
      </c>
      <c r="H7051" t="s">
        <v>215</v>
      </c>
      <c r="I7051" t="s">
        <v>21</v>
      </c>
      <c r="J7051" t="s">
        <v>151</v>
      </c>
      <c r="K7051" s="3"/>
      <c r="L7051" t="s">
        <v>52</v>
      </c>
      <c r="M7051" t="s">
        <v>152</v>
      </c>
    </row>
    <row r="7052" spans="1:14" x14ac:dyDescent="0.25">
      <c r="A7052" s="2">
        <v>1</v>
      </c>
      <c r="B7052" s="2">
        <v>2016</v>
      </c>
      <c r="C7052" t="s">
        <v>462</v>
      </c>
      <c r="D7052" t="s">
        <v>48</v>
      </c>
      <c r="E7052" s="2">
        <v>1</v>
      </c>
      <c r="F7052" s="2">
        <v>0</v>
      </c>
      <c r="G7052" t="s">
        <v>215</v>
      </c>
      <c r="H7052" t="s">
        <v>215</v>
      </c>
      <c r="I7052" t="s">
        <v>21</v>
      </c>
      <c r="J7052" t="s">
        <v>153</v>
      </c>
      <c r="K7052" s="2">
        <v>3</v>
      </c>
      <c r="L7052" t="s">
        <v>75</v>
      </c>
      <c r="M7052" t="s">
        <v>154</v>
      </c>
      <c r="N7052" t="s">
        <v>217</v>
      </c>
    </row>
    <row r="7053" spans="1:14" x14ac:dyDescent="0.25">
      <c r="A7053" s="2">
        <v>1</v>
      </c>
      <c r="B7053" s="2">
        <v>2016</v>
      </c>
      <c r="C7053" t="s">
        <v>462</v>
      </c>
      <c r="D7053" t="s">
        <v>48</v>
      </c>
      <c r="E7053" s="2">
        <v>1</v>
      </c>
      <c r="F7053" s="2">
        <v>0</v>
      </c>
      <c r="G7053" t="s">
        <v>215</v>
      </c>
      <c r="H7053" t="s">
        <v>215</v>
      </c>
      <c r="I7053" t="s">
        <v>21</v>
      </c>
      <c r="J7053" t="s">
        <v>156</v>
      </c>
      <c r="K7053" s="2">
        <v>1</v>
      </c>
      <c r="L7053" t="s">
        <v>75</v>
      </c>
      <c r="M7053" t="s">
        <v>157</v>
      </c>
      <c r="N7053" t="s">
        <v>158</v>
      </c>
    </row>
    <row r="7054" spans="1:14" x14ac:dyDescent="0.25">
      <c r="A7054" s="2">
        <v>1</v>
      </c>
      <c r="B7054" s="2">
        <v>2016</v>
      </c>
      <c r="C7054" t="s">
        <v>462</v>
      </c>
      <c r="D7054" t="s">
        <v>48</v>
      </c>
      <c r="E7054" s="2">
        <v>1</v>
      </c>
      <c r="F7054" s="2">
        <v>0</v>
      </c>
      <c r="G7054" t="s">
        <v>215</v>
      </c>
      <c r="H7054" t="s">
        <v>215</v>
      </c>
      <c r="I7054" t="s">
        <v>21</v>
      </c>
      <c r="J7054" t="s">
        <v>159</v>
      </c>
      <c r="K7054" s="3"/>
      <c r="L7054" t="s">
        <v>52</v>
      </c>
      <c r="M7054" t="s">
        <v>160</v>
      </c>
    </row>
    <row r="7055" spans="1:14" x14ac:dyDescent="0.25">
      <c r="A7055" s="2">
        <v>1</v>
      </c>
      <c r="B7055" s="2">
        <v>2016</v>
      </c>
      <c r="C7055" t="s">
        <v>462</v>
      </c>
      <c r="D7055" t="s">
        <v>48</v>
      </c>
      <c r="E7055" s="2">
        <v>1</v>
      </c>
      <c r="F7055" s="2">
        <v>0</v>
      </c>
      <c r="G7055" t="s">
        <v>215</v>
      </c>
      <c r="H7055" t="s">
        <v>215</v>
      </c>
      <c r="I7055" t="s">
        <v>21</v>
      </c>
      <c r="J7055" t="s">
        <v>161</v>
      </c>
      <c r="K7055" s="3"/>
      <c r="L7055" t="s">
        <v>52</v>
      </c>
      <c r="M7055" t="s">
        <v>162</v>
      </c>
    </row>
    <row r="7056" spans="1:14" x14ac:dyDescent="0.25">
      <c r="A7056" s="2">
        <v>1</v>
      </c>
      <c r="B7056" s="2">
        <v>2016</v>
      </c>
      <c r="C7056" t="s">
        <v>462</v>
      </c>
      <c r="D7056" t="s">
        <v>48</v>
      </c>
      <c r="E7056" s="2">
        <v>1</v>
      </c>
      <c r="F7056" s="2">
        <v>0</v>
      </c>
      <c r="G7056" t="s">
        <v>215</v>
      </c>
      <c r="H7056" t="s">
        <v>215</v>
      </c>
      <c r="I7056" t="s">
        <v>21</v>
      </c>
      <c r="J7056" t="s">
        <v>163</v>
      </c>
      <c r="K7056" s="2">
        <v>1</v>
      </c>
      <c r="L7056" t="s">
        <v>52</v>
      </c>
      <c r="M7056" t="s">
        <v>164</v>
      </c>
      <c r="N7056" t="s">
        <v>165</v>
      </c>
    </row>
    <row r="7057" spans="1:14" x14ac:dyDescent="0.25">
      <c r="A7057" s="2">
        <v>1</v>
      </c>
      <c r="B7057" s="2">
        <v>2016</v>
      </c>
      <c r="C7057" t="s">
        <v>462</v>
      </c>
      <c r="D7057" t="s">
        <v>48</v>
      </c>
      <c r="E7057" s="2">
        <v>1</v>
      </c>
      <c r="F7057" s="2">
        <v>0</v>
      </c>
      <c r="G7057" t="s">
        <v>215</v>
      </c>
      <c r="H7057" t="s">
        <v>215</v>
      </c>
      <c r="I7057" t="s">
        <v>21</v>
      </c>
      <c r="J7057" t="s">
        <v>166</v>
      </c>
      <c r="K7057" s="2">
        <v>4</v>
      </c>
      <c r="L7057" t="s">
        <v>55</v>
      </c>
      <c r="M7057" t="s">
        <v>167</v>
      </c>
      <c r="N7057" t="s">
        <v>57</v>
      </c>
    </row>
    <row r="7058" spans="1:14" x14ac:dyDescent="0.25">
      <c r="A7058" s="2">
        <v>1</v>
      </c>
      <c r="B7058" s="2">
        <v>2016</v>
      </c>
      <c r="C7058" t="s">
        <v>463</v>
      </c>
      <c r="D7058" t="s">
        <v>204</v>
      </c>
      <c r="E7058" s="2">
        <v>1</v>
      </c>
      <c r="F7058" s="2">
        <v>0</v>
      </c>
      <c r="G7058" t="s">
        <v>427</v>
      </c>
      <c r="H7058" t="s">
        <v>267</v>
      </c>
      <c r="I7058" t="s">
        <v>10</v>
      </c>
      <c r="J7058" t="s">
        <v>51</v>
      </c>
      <c r="K7058" s="2">
        <v>5</v>
      </c>
      <c r="L7058" t="s">
        <v>52</v>
      </c>
      <c r="M7058" t="s">
        <v>53</v>
      </c>
      <c r="N7058" t="s">
        <v>183</v>
      </c>
    </row>
    <row r="7059" spans="1:14" x14ac:dyDescent="0.25">
      <c r="A7059" s="2">
        <v>1</v>
      </c>
      <c r="B7059" s="2">
        <v>2016</v>
      </c>
      <c r="C7059" t="s">
        <v>463</v>
      </c>
      <c r="D7059" t="s">
        <v>204</v>
      </c>
      <c r="E7059" s="2">
        <v>1</v>
      </c>
      <c r="F7059" s="2">
        <v>0</v>
      </c>
      <c r="G7059" t="s">
        <v>427</v>
      </c>
      <c r="H7059" t="s">
        <v>267</v>
      </c>
      <c r="I7059" t="s">
        <v>10</v>
      </c>
      <c r="J7059" t="s">
        <v>54</v>
      </c>
      <c r="K7059" s="2">
        <v>3</v>
      </c>
      <c r="L7059" t="s">
        <v>55</v>
      </c>
      <c r="M7059" t="s">
        <v>56</v>
      </c>
      <c r="N7059" t="s">
        <v>178</v>
      </c>
    </row>
    <row r="7060" spans="1:14" x14ac:dyDescent="0.25">
      <c r="A7060" s="2">
        <v>1</v>
      </c>
      <c r="B7060" s="2">
        <v>2016</v>
      </c>
      <c r="C7060" t="s">
        <v>463</v>
      </c>
      <c r="D7060" t="s">
        <v>204</v>
      </c>
      <c r="E7060" s="2">
        <v>1</v>
      </c>
      <c r="F7060" s="2">
        <v>0</v>
      </c>
      <c r="G7060" t="s">
        <v>427</v>
      </c>
      <c r="H7060" t="s">
        <v>267</v>
      </c>
      <c r="I7060" t="s">
        <v>10</v>
      </c>
      <c r="J7060" t="s">
        <v>58</v>
      </c>
      <c r="K7060" s="2">
        <v>4</v>
      </c>
      <c r="L7060" t="s">
        <v>55</v>
      </c>
      <c r="M7060" t="s">
        <v>59</v>
      </c>
      <c r="N7060" t="s">
        <v>57</v>
      </c>
    </row>
    <row r="7061" spans="1:14" x14ac:dyDescent="0.25">
      <c r="A7061" s="2">
        <v>1</v>
      </c>
      <c r="B7061" s="2">
        <v>2016</v>
      </c>
      <c r="C7061" t="s">
        <v>463</v>
      </c>
      <c r="D7061" t="s">
        <v>204</v>
      </c>
      <c r="E7061" s="2">
        <v>1</v>
      </c>
      <c r="F7061" s="2">
        <v>0</v>
      </c>
      <c r="G7061" t="s">
        <v>427</v>
      </c>
      <c r="H7061" t="s">
        <v>267</v>
      </c>
      <c r="I7061" t="s">
        <v>10</v>
      </c>
      <c r="J7061" t="s">
        <v>60</v>
      </c>
      <c r="K7061" s="2">
        <v>2</v>
      </c>
      <c r="L7061" t="s">
        <v>61</v>
      </c>
      <c r="M7061" t="s">
        <v>62</v>
      </c>
      <c r="N7061" t="s">
        <v>63</v>
      </c>
    </row>
    <row r="7062" spans="1:14" x14ac:dyDescent="0.25">
      <c r="A7062" s="2">
        <v>1</v>
      </c>
      <c r="B7062" s="2">
        <v>2016</v>
      </c>
      <c r="C7062" t="s">
        <v>463</v>
      </c>
      <c r="D7062" t="s">
        <v>204</v>
      </c>
      <c r="E7062" s="2">
        <v>1</v>
      </c>
      <c r="F7062" s="2">
        <v>0</v>
      </c>
      <c r="G7062" t="s">
        <v>427</v>
      </c>
      <c r="H7062" t="s">
        <v>267</v>
      </c>
      <c r="I7062" t="s">
        <v>10</v>
      </c>
      <c r="J7062" t="s">
        <v>64</v>
      </c>
      <c r="K7062" s="2">
        <v>3</v>
      </c>
      <c r="L7062" t="s">
        <v>65</v>
      </c>
      <c r="M7062" t="s">
        <v>66</v>
      </c>
      <c r="N7062" t="s">
        <v>67</v>
      </c>
    </row>
    <row r="7063" spans="1:14" x14ac:dyDescent="0.25">
      <c r="A7063" s="2">
        <v>1</v>
      </c>
      <c r="B7063" s="2">
        <v>2016</v>
      </c>
      <c r="C7063" t="s">
        <v>463</v>
      </c>
      <c r="D7063" t="s">
        <v>204</v>
      </c>
      <c r="E7063" s="2">
        <v>1</v>
      </c>
      <c r="F7063" s="2">
        <v>0</v>
      </c>
      <c r="G7063" t="s">
        <v>427</v>
      </c>
      <c r="H7063" t="s">
        <v>267</v>
      </c>
      <c r="I7063" t="s">
        <v>10</v>
      </c>
      <c r="J7063" t="s">
        <v>68</v>
      </c>
      <c r="K7063" s="2">
        <v>3</v>
      </c>
      <c r="L7063" t="s">
        <v>65</v>
      </c>
      <c r="M7063" t="s">
        <v>69</v>
      </c>
      <c r="N7063" t="s">
        <v>67</v>
      </c>
    </row>
    <row r="7064" spans="1:14" x14ac:dyDescent="0.25">
      <c r="A7064" s="2">
        <v>1</v>
      </c>
      <c r="B7064" s="2">
        <v>2016</v>
      </c>
      <c r="C7064" t="s">
        <v>463</v>
      </c>
      <c r="D7064" t="s">
        <v>204</v>
      </c>
      <c r="E7064" s="2">
        <v>1</v>
      </c>
      <c r="F7064" s="2">
        <v>0</v>
      </c>
      <c r="G7064" t="s">
        <v>427</v>
      </c>
      <c r="H7064" t="s">
        <v>267</v>
      </c>
      <c r="I7064" t="s">
        <v>10</v>
      </c>
      <c r="J7064" t="s">
        <v>70</v>
      </c>
      <c r="K7064" s="2">
        <v>3</v>
      </c>
      <c r="L7064" t="s">
        <v>65</v>
      </c>
      <c r="M7064" t="s">
        <v>71</v>
      </c>
      <c r="N7064" t="s">
        <v>67</v>
      </c>
    </row>
    <row r="7065" spans="1:14" x14ac:dyDescent="0.25">
      <c r="A7065" s="2">
        <v>1</v>
      </c>
      <c r="B7065" s="2">
        <v>2016</v>
      </c>
      <c r="C7065" t="s">
        <v>463</v>
      </c>
      <c r="D7065" t="s">
        <v>204</v>
      </c>
      <c r="E7065" s="2">
        <v>1</v>
      </c>
      <c r="F7065" s="2">
        <v>0</v>
      </c>
      <c r="G7065" t="s">
        <v>427</v>
      </c>
      <c r="H7065" t="s">
        <v>267</v>
      </c>
      <c r="I7065" t="s">
        <v>10</v>
      </c>
      <c r="J7065" t="s">
        <v>72</v>
      </c>
      <c r="K7065" s="2">
        <v>2</v>
      </c>
      <c r="L7065" t="s">
        <v>52</v>
      </c>
      <c r="M7065" t="s">
        <v>73</v>
      </c>
      <c r="N7065" t="s">
        <v>173</v>
      </c>
    </row>
    <row r="7066" spans="1:14" x14ac:dyDescent="0.25">
      <c r="A7066" s="2">
        <v>1</v>
      </c>
      <c r="B7066" s="2">
        <v>2016</v>
      </c>
      <c r="C7066" t="s">
        <v>463</v>
      </c>
      <c r="D7066" t="s">
        <v>204</v>
      </c>
      <c r="E7066" s="2">
        <v>1</v>
      </c>
      <c r="F7066" s="2">
        <v>0</v>
      </c>
      <c r="G7066" t="s">
        <v>427</v>
      </c>
      <c r="H7066" t="s">
        <v>267</v>
      </c>
      <c r="I7066" t="s">
        <v>10</v>
      </c>
      <c r="J7066" t="s">
        <v>74</v>
      </c>
      <c r="K7066" s="2">
        <v>1</v>
      </c>
      <c r="L7066" t="s">
        <v>75</v>
      </c>
      <c r="M7066" t="s">
        <v>76</v>
      </c>
      <c r="N7066" t="s">
        <v>77</v>
      </c>
    </row>
    <row r="7067" spans="1:14" x14ac:dyDescent="0.25">
      <c r="A7067" s="2">
        <v>1</v>
      </c>
      <c r="B7067" s="2">
        <v>2016</v>
      </c>
      <c r="C7067" t="s">
        <v>463</v>
      </c>
      <c r="D7067" t="s">
        <v>204</v>
      </c>
      <c r="E7067" s="2">
        <v>1</v>
      </c>
      <c r="F7067" s="2">
        <v>0</v>
      </c>
      <c r="G7067" t="s">
        <v>427</v>
      </c>
      <c r="H7067" t="s">
        <v>267</v>
      </c>
      <c r="I7067" t="s">
        <v>10</v>
      </c>
      <c r="J7067" t="s">
        <v>78</v>
      </c>
      <c r="K7067" s="2">
        <v>4</v>
      </c>
      <c r="L7067" t="s">
        <v>75</v>
      </c>
      <c r="M7067" t="s">
        <v>79</v>
      </c>
      <c r="N7067" t="s">
        <v>174</v>
      </c>
    </row>
    <row r="7068" spans="1:14" x14ac:dyDescent="0.25">
      <c r="A7068" s="2">
        <v>1</v>
      </c>
      <c r="B7068" s="2">
        <v>2016</v>
      </c>
      <c r="C7068" t="s">
        <v>463</v>
      </c>
      <c r="D7068" t="s">
        <v>204</v>
      </c>
      <c r="E7068" s="2">
        <v>1</v>
      </c>
      <c r="F7068" s="2">
        <v>0</v>
      </c>
      <c r="G7068" t="s">
        <v>427</v>
      </c>
      <c r="H7068" t="s">
        <v>267</v>
      </c>
      <c r="I7068" t="s">
        <v>10</v>
      </c>
      <c r="J7068" t="s">
        <v>81</v>
      </c>
      <c r="K7068" s="2">
        <v>2</v>
      </c>
      <c r="L7068" t="s">
        <v>75</v>
      </c>
      <c r="M7068" t="s">
        <v>82</v>
      </c>
      <c r="N7068" t="s">
        <v>175</v>
      </c>
    </row>
    <row r="7069" spans="1:14" x14ac:dyDescent="0.25">
      <c r="A7069" s="2">
        <v>1</v>
      </c>
      <c r="B7069" s="2">
        <v>2016</v>
      </c>
      <c r="C7069" t="s">
        <v>463</v>
      </c>
      <c r="D7069" t="s">
        <v>204</v>
      </c>
      <c r="E7069" s="2">
        <v>1</v>
      </c>
      <c r="F7069" s="2">
        <v>0</v>
      </c>
      <c r="G7069" t="s">
        <v>427</v>
      </c>
      <c r="H7069" t="s">
        <v>267</v>
      </c>
      <c r="I7069" t="s">
        <v>10</v>
      </c>
      <c r="J7069" t="s">
        <v>84</v>
      </c>
      <c r="K7069" s="2">
        <v>4</v>
      </c>
      <c r="L7069" t="s">
        <v>85</v>
      </c>
      <c r="M7069" t="s">
        <v>86</v>
      </c>
      <c r="N7069" t="s">
        <v>87</v>
      </c>
    </row>
    <row r="7070" spans="1:14" x14ac:dyDescent="0.25">
      <c r="A7070" s="2">
        <v>1</v>
      </c>
      <c r="B7070" s="2">
        <v>2016</v>
      </c>
      <c r="C7070" t="s">
        <v>463</v>
      </c>
      <c r="D7070" t="s">
        <v>204</v>
      </c>
      <c r="E7070" s="2">
        <v>1</v>
      </c>
      <c r="F7070" s="2">
        <v>0</v>
      </c>
      <c r="G7070" t="s">
        <v>427</v>
      </c>
      <c r="H7070" t="s">
        <v>267</v>
      </c>
      <c r="I7070" t="s">
        <v>10</v>
      </c>
      <c r="J7070" t="s">
        <v>88</v>
      </c>
      <c r="K7070" s="2">
        <v>3</v>
      </c>
      <c r="L7070" t="s">
        <v>85</v>
      </c>
      <c r="M7070" t="s">
        <v>89</v>
      </c>
      <c r="N7070" t="s">
        <v>126</v>
      </c>
    </row>
    <row r="7071" spans="1:14" x14ac:dyDescent="0.25">
      <c r="A7071" s="2">
        <v>1</v>
      </c>
      <c r="B7071" s="2">
        <v>2016</v>
      </c>
      <c r="C7071" t="s">
        <v>463</v>
      </c>
      <c r="D7071" t="s">
        <v>204</v>
      </c>
      <c r="E7071" s="2">
        <v>1</v>
      </c>
      <c r="F7071" s="2">
        <v>0</v>
      </c>
      <c r="G7071" t="s">
        <v>427</v>
      </c>
      <c r="H7071" t="s">
        <v>267</v>
      </c>
      <c r="I7071" t="s">
        <v>10</v>
      </c>
      <c r="J7071" t="s">
        <v>90</v>
      </c>
      <c r="K7071" s="2">
        <v>4</v>
      </c>
      <c r="L7071" t="s">
        <v>75</v>
      </c>
      <c r="M7071" t="s">
        <v>91</v>
      </c>
      <c r="N7071" t="s">
        <v>92</v>
      </c>
    </row>
    <row r="7072" spans="1:14" x14ac:dyDescent="0.25">
      <c r="A7072" s="2">
        <v>1</v>
      </c>
      <c r="B7072" s="2">
        <v>2016</v>
      </c>
      <c r="C7072" t="s">
        <v>463</v>
      </c>
      <c r="D7072" t="s">
        <v>204</v>
      </c>
      <c r="E7072" s="2">
        <v>1</v>
      </c>
      <c r="F7072" s="2">
        <v>0</v>
      </c>
      <c r="G7072" t="s">
        <v>427</v>
      </c>
      <c r="H7072" t="s">
        <v>267</v>
      </c>
      <c r="I7072" t="s">
        <v>10</v>
      </c>
      <c r="J7072" t="s">
        <v>93</v>
      </c>
      <c r="K7072" s="2">
        <v>3</v>
      </c>
      <c r="L7072" t="s">
        <v>75</v>
      </c>
      <c r="M7072" t="s">
        <v>94</v>
      </c>
      <c r="N7072" t="s">
        <v>95</v>
      </c>
    </row>
    <row r="7073" spans="1:14" x14ac:dyDescent="0.25">
      <c r="A7073" s="2">
        <v>1</v>
      </c>
      <c r="B7073" s="2">
        <v>2016</v>
      </c>
      <c r="C7073" t="s">
        <v>463</v>
      </c>
      <c r="D7073" t="s">
        <v>204</v>
      </c>
      <c r="E7073" s="2">
        <v>1</v>
      </c>
      <c r="F7073" s="2">
        <v>0</v>
      </c>
      <c r="G7073" t="s">
        <v>427</v>
      </c>
      <c r="H7073" t="s">
        <v>267</v>
      </c>
      <c r="I7073" t="s">
        <v>10</v>
      </c>
      <c r="J7073" t="s">
        <v>96</v>
      </c>
      <c r="K7073" s="2">
        <v>4</v>
      </c>
      <c r="L7073" t="s">
        <v>75</v>
      </c>
      <c r="M7073" t="s">
        <v>97</v>
      </c>
      <c r="N7073" t="s">
        <v>92</v>
      </c>
    </row>
    <row r="7074" spans="1:14" x14ac:dyDescent="0.25">
      <c r="A7074" s="2">
        <v>1</v>
      </c>
      <c r="B7074" s="2">
        <v>2016</v>
      </c>
      <c r="C7074" t="s">
        <v>463</v>
      </c>
      <c r="D7074" t="s">
        <v>204</v>
      </c>
      <c r="E7074" s="2">
        <v>1</v>
      </c>
      <c r="F7074" s="2">
        <v>0</v>
      </c>
      <c r="G7074" t="s">
        <v>427</v>
      </c>
      <c r="H7074" t="s">
        <v>267</v>
      </c>
      <c r="I7074" t="s">
        <v>10</v>
      </c>
      <c r="J7074" t="s">
        <v>98</v>
      </c>
      <c r="K7074" s="2">
        <v>3</v>
      </c>
      <c r="L7074" t="s">
        <v>85</v>
      </c>
      <c r="M7074" t="s">
        <v>99</v>
      </c>
      <c r="N7074" t="s">
        <v>126</v>
      </c>
    </row>
    <row r="7075" spans="1:14" x14ac:dyDescent="0.25">
      <c r="A7075" s="2">
        <v>1</v>
      </c>
      <c r="B7075" s="2">
        <v>2016</v>
      </c>
      <c r="C7075" t="s">
        <v>463</v>
      </c>
      <c r="D7075" t="s">
        <v>204</v>
      </c>
      <c r="E7075" s="2">
        <v>1</v>
      </c>
      <c r="F7075" s="2">
        <v>0</v>
      </c>
      <c r="G7075" t="s">
        <v>427</v>
      </c>
      <c r="H7075" t="s">
        <v>267</v>
      </c>
      <c r="I7075" t="s">
        <v>10</v>
      </c>
      <c r="J7075" t="s">
        <v>100</v>
      </c>
      <c r="K7075" s="3"/>
      <c r="L7075" t="s">
        <v>61</v>
      </c>
      <c r="M7075" t="s">
        <v>101</v>
      </c>
    </row>
    <row r="7076" spans="1:14" x14ac:dyDescent="0.25">
      <c r="A7076" s="2">
        <v>1</v>
      </c>
      <c r="B7076" s="2">
        <v>2016</v>
      </c>
      <c r="C7076" t="s">
        <v>463</v>
      </c>
      <c r="D7076" t="s">
        <v>204</v>
      </c>
      <c r="E7076" s="2">
        <v>1</v>
      </c>
      <c r="F7076" s="2">
        <v>0</v>
      </c>
      <c r="G7076" t="s">
        <v>427</v>
      </c>
      <c r="H7076" t="s">
        <v>267</v>
      </c>
      <c r="I7076" t="s">
        <v>10</v>
      </c>
      <c r="J7076" t="s">
        <v>102</v>
      </c>
      <c r="K7076" s="3"/>
      <c r="L7076" t="s">
        <v>61</v>
      </c>
      <c r="M7076" t="s">
        <v>103</v>
      </c>
    </row>
    <row r="7077" spans="1:14" x14ac:dyDescent="0.25">
      <c r="A7077" s="2">
        <v>1</v>
      </c>
      <c r="B7077" s="2">
        <v>2016</v>
      </c>
      <c r="C7077" t="s">
        <v>463</v>
      </c>
      <c r="D7077" t="s">
        <v>204</v>
      </c>
      <c r="E7077" s="2">
        <v>1</v>
      </c>
      <c r="F7077" s="2">
        <v>0</v>
      </c>
      <c r="G7077" t="s">
        <v>427</v>
      </c>
      <c r="H7077" t="s">
        <v>267</v>
      </c>
      <c r="I7077" t="s">
        <v>10</v>
      </c>
      <c r="J7077" t="s">
        <v>104</v>
      </c>
      <c r="K7077" s="3"/>
      <c r="L7077" t="s">
        <v>61</v>
      </c>
      <c r="M7077" t="s">
        <v>105</v>
      </c>
    </row>
    <row r="7078" spans="1:14" x14ac:dyDescent="0.25">
      <c r="A7078" s="2">
        <v>1</v>
      </c>
      <c r="B7078" s="2">
        <v>2016</v>
      </c>
      <c r="C7078" t="s">
        <v>463</v>
      </c>
      <c r="D7078" t="s">
        <v>204</v>
      </c>
      <c r="E7078" s="2">
        <v>1</v>
      </c>
      <c r="F7078" s="2">
        <v>0</v>
      </c>
      <c r="G7078" t="s">
        <v>427</v>
      </c>
      <c r="H7078" t="s">
        <v>267</v>
      </c>
      <c r="I7078" t="s">
        <v>10</v>
      </c>
      <c r="J7078" t="s">
        <v>106</v>
      </c>
      <c r="K7078" s="3"/>
      <c r="L7078" t="s">
        <v>61</v>
      </c>
      <c r="M7078" t="s">
        <v>107</v>
      </c>
    </row>
    <row r="7079" spans="1:14" x14ac:dyDescent="0.25">
      <c r="A7079" s="2">
        <v>1</v>
      </c>
      <c r="B7079" s="2">
        <v>2016</v>
      </c>
      <c r="C7079" t="s">
        <v>463</v>
      </c>
      <c r="D7079" t="s">
        <v>204</v>
      </c>
      <c r="E7079" s="2">
        <v>1</v>
      </c>
      <c r="F7079" s="2">
        <v>0</v>
      </c>
      <c r="G7079" t="s">
        <v>427</v>
      </c>
      <c r="H7079" t="s">
        <v>267</v>
      </c>
      <c r="I7079" t="s">
        <v>10</v>
      </c>
      <c r="J7079" t="s">
        <v>108</v>
      </c>
      <c r="K7079" s="3"/>
      <c r="L7079" t="s">
        <v>61</v>
      </c>
      <c r="M7079" t="s">
        <v>109</v>
      </c>
    </row>
    <row r="7080" spans="1:14" x14ac:dyDescent="0.25">
      <c r="A7080" s="2">
        <v>1</v>
      </c>
      <c r="B7080" s="2">
        <v>2016</v>
      </c>
      <c r="C7080" t="s">
        <v>463</v>
      </c>
      <c r="D7080" t="s">
        <v>204</v>
      </c>
      <c r="E7080" s="2">
        <v>1</v>
      </c>
      <c r="F7080" s="2">
        <v>0</v>
      </c>
      <c r="G7080" t="s">
        <v>427</v>
      </c>
      <c r="H7080" t="s">
        <v>267</v>
      </c>
      <c r="I7080" t="s">
        <v>10</v>
      </c>
      <c r="J7080" t="s">
        <v>110</v>
      </c>
      <c r="K7080" s="3"/>
      <c r="L7080" t="s">
        <v>61</v>
      </c>
      <c r="M7080" t="s">
        <v>111</v>
      </c>
    </row>
    <row r="7081" spans="1:14" x14ac:dyDescent="0.25">
      <c r="A7081" s="2">
        <v>1</v>
      </c>
      <c r="B7081" s="2">
        <v>2016</v>
      </c>
      <c r="C7081" t="s">
        <v>463</v>
      </c>
      <c r="D7081" t="s">
        <v>204</v>
      </c>
      <c r="E7081" s="2">
        <v>1</v>
      </c>
      <c r="F7081" s="2">
        <v>0</v>
      </c>
      <c r="G7081" t="s">
        <v>427</v>
      </c>
      <c r="H7081" t="s">
        <v>267</v>
      </c>
      <c r="I7081" t="s">
        <v>10</v>
      </c>
      <c r="J7081" t="s">
        <v>112</v>
      </c>
      <c r="K7081" s="3"/>
      <c r="L7081" t="s">
        <v>61</v>
      </c>
      <c r="M7081" t="s">
        <v>113</v>
      </c>
    </row>
    <row r="7082" spans="1:14" x14ac:dyDescent="0.25">
      <c r="A7082" s="2">
        <v>1</v>
      </c>
      <c r="B7082" s="2">
        <v>2016</v>
      </c>
      <c r="C7082" t="s">
        <v>463</v>
      </c>
      <c r="D7082" t="s">
        <v>204</v>
      </c>
      <c r="E7082" s="2">
        <v>1</v>
      </c>
      <c r="F7082" s="2">
        <v>0</v>
      </c>
      <c r="G7082" t="s">
        <v>427</v>
      </c>
      <c r="H7082" t="s">
        <v>267</v>
      </c>
      <c r="I7082" t="s">
        <v>10</v>
      </c>
      <c r="J7082" t="s">
        <v>114</v>
      </c>
      <c r="K7082" s="3"/>
      <c r="L7082" t="s">
        <v>61</v>
      </c>
      <c r="M7082" t="s">
        <v>115</v>
      </c>
    </row>
    <row r="7083" spans="1:14" x14ac:dyDescent="0.25">
      <c r="A7083" s="2">
        <v>1</v>
      </c>
      <c r="B7083" s="2">
        <v>2016</v>
      </c>
      <c r="C7083" t="s">
        <v>463</v>
      </c>
      <c r="D7083" t="s">
        <v>204</v>
      </c>
      <c r="E7083" s="2">
        <v>1</v>
      </c>
      <c r="F7083" s="2">
        <v>0</v>
      </c>
      <c r="G7083" t="s">
        <v>427</v>
      </c>
      <c r="H7083" t="s">
        <v>267</v>
      </c>
      <c r="I7083" t="s">
        <v>10</v>
      </c>
      <c r="J7083" t="s">
        <v>116</v>
      </c>
      <c r="K7083" s="2">
        <v>3</v>
      </c>
      <c r="L7083" t="s">
        <v>65</v>
      </c>
      <c r="M7083" t="s">
        <v>117</v>
      </c>
      <c r="N7083" t="s">
        <v>67</v>
      </c>
    </row>
    <row r="7084" spans="1:14" x14ac:dyDescent="0.25">
      <c r="A7084" s="2">
        <v>1</v>
      </c>
      <c r="B7084" s="2">
        <v>2016</v>
      </c>
      <c r="C7084" t="s">
        <v>463</v>
      </c>
      <c r="D7084" t="s">
        <v>204</v>
      </c>
      <c r="E7084" s="2">
        <v>1</v>
      </c>
      <c r="F7084" s="2">
        <v>0</v>
      </c>
      <c r="G7084" t="s">
        <v>427</v>
      </c>
      <c r="H7084" t="s">
        <v>267</v>
      </c>
      <c r="I7084" t="s">
        <v>10</v>
      </c>
      <c r="J7084" t="s">
        <v>118</v>
      </c>
      <c r="K7084" s="2">
        <v>3</v>
      </c>
      <c r="L7084" t="s">
        <v>55</v>
      </c>
      <c r="M7084" t="s">
        <v>119</v>
      </c>
      <c r="N7084" t="s">
        <v>178</v>
      </c>
    </row>
    <row r="7085" spans="1:14" x14ac:dyDescent="0.25">
      <c r="A7085" s="2">
        <v>1</v>
      </c>
      <c r="B7085" s="2">
        <v>2016</v>
      </c>
      <c r="C7085" t="s">
        <v>463</v>
      </c>
      <c r="D7085" t="s">
        <v>204</v>
      </c>
      <c r="E7085" s="2">
        <v>1</v>
      </c>
      <c r="F7085" s="2">
        <v>0</v>
      </c>
      <c r="G7085" t="s">
        <v>427</v>
      </c>
      <c r="H7085" t="s">
        <v>267</v>
      </c>
      <c r="I7085" t="s">
        <v>10</v>
      </c>
      <c r="J7085" t="s">
        <v>120</v>
      </c>
      <c r="K7085" s="2">
        <v>2</v>
      </c>
      <c r="L7085" t="s">
        <v>65</v>
      </c>
      <c r="M7085" t="s">
        <v>121</v>
      </c>
      <c r="N7085" t="s">
        <v>186</v>
      </c>
    </row>
    <row r="7086" spans="1:14" x14ac:dyDescent="0.25">
      <c r="A7086" s="2">
        <v>1</v>
      </c>
      <c r="B7086" s="2">
        <v>2016</v>
      </c>
      <c r="C7086" t="s">
        <v>463</v>
      </c>
      <c r="D7086" t="s">
        <v>204</v>
      </c>
      <c r="E7086" s="2">
        <v>1</v>
      </c>
      <c r="F7086" s="2">
        <v>0</v>
      </c>
      <c r="G7086" t="s">
        <v>427</v>
      </c>
      <c r="H7086" t="s">
        <v>267</v>
      </c>
      <c r="I7086" t="s">
        <v>10</v>
      </c>
      <c r="J7086" t="s">
        <v>122</v>
      </c>
      <c r="K7086" s="2">
        <v>4</v>
      </c>
      <c r="L7086" t="s">
        <v>85</v>
      </c>
      <c r="M7086" t="s">
        <v>123</v>
      </c>
      <c r="N7086" t="s">
        <v>87</v>
      </c>
    </row>
    <row r="7087" spans="1:14" x14ac:dyDescent="0.25">
      <c r="A7087" s="2">
        <v>1</v>
      </c>
      <c r="B7087" s="2">
        <v>2016</v>
      </c>
      <c r="C7087" t="s">
        <v>463</v>
      </c>
      <c r="D7087" t="s">
        <v>204</v>
      </c>
      <c r="E7087" s="2">
        <v>1</v>
      </c>
      <c r="F7087" s="2">
        <v>0</v>
      </c>
      <c r="G7087" t="s">
        <v>427</v>
      </c>
      <c r="H7087" t="s">
        <v>267</v>
      </c>
      <c r="I7087" t="s">
        <v>10</v>
      </c>
      <c r="J7087" t="s">
        <v>124</v>
      </c>
      <c r="K7087" s="2">
        <v>4</v>
      </c>
      <c r="L7087" t="s">
        <v>85</v>
      </c>
      <c r="M7087" t="s">
        <v>125</v>
      </c>
      <c r="N7087" t="s">
        <v>87</v>
      </c>
    </row>
    <row r="7088" spans="1:14" x14ac:dyDescent="0.25">
      <c r="A7088" s="2">
        <v>1</v>
      </c>
      <c r="B7088" s="2">
        <v>2016</v>
      </c>
      <c r="C7088" t="s">
        <v>463</v>
      </c>
      <c r="D7088" t="s">
        <v>204</v>
      </c>
      <c r="E7088" s="2">
        <v>1</v>
      </c>
      <c r="F7088" s="2">
        <v>0</v>
      </c>
      <c r="G7088" t="s">
        <v>427</v>
      </c>
      <c r="H7088" t="s">
        <v>267</v>
      </c>
      <c r="I7088" t="s">
        <v>10</v>
      </c>
      <c r="J7088" t="s">
        <v>127</v>
      </c>
      <c r="K7088" s="2">
        <v>4</v>
      </c>
      <c r="L7088" t="s">
        <v>85</v>
      </c>
      <c r="M7088" t="s">
        <v>128</v>
      </c>
      <c r="N7088" t="s">
        <v>87</v>
      </c>
    </row>
    <row r="7089" spans="1:14" x14ac:dyDescent="0.25">
      <c r="A7089" s="2">
        <v>1</v>
      </c>
      <c r="B7089" s="2">
        <v>2016</v>
      </c>
      <c r="C7089" t="s">
        <v>463</v>
      </c>
      <c r="D7089" t="s">
        <v>204</v>
      </c>
      <c r="E7089" s="2">
        <v>1</v>
      </c>
      <c r="F7089" s="2">
        <v>0</v>
      </c>
      <c r="G7089" t="s">
        <v>427</v>
      </c>
      <c r="H7089" t="s">
        <v>267</v>
      </c>
      <c r="I7089" t="s">
        <v>10</v>
      </c>
      <c r="J7089" t="s">
        <v>129</v>
      </c>
      <c r="K7089" s="2">
        <v>4</v>
      </c>
      <c r="L7089" t="s">
        <v>85</v>
      </c>
      <c r="M7089" t="s">
        <v>130</v>
      </c>
      <c r="N7089" t="s">
        <v>87</v>
      </c>
    </row>
    <row r="7090" spans="1:14" x14ac:dyDescent="0.25">
      <c r="A7090" s="2">
        <v>1</v>
      </c>
      <c r="B7090" s="2">
        <v>2016</v>
      </c>
      <c r="C7090" t="s">
        <v>463</v>
      </c>
      <c r="D7090" t="s">
        <v>204</v>
      </c>
      <c r="E7090" s="2">
        <v>1</v>
      </c>
      <c r="F7090" s="2">
        <v>0</v>
      </c>
      <c r="G7090" t="s">
        <v>427</v>
      </c>
      <c r="H7090" t="s">
        <v>267</v>
      </c>
      <c r="I7090" t="s">
        <v>10</v>
      </c>
      <c r="J7090" t="s">
        <v>131</v>
      </c>
      <c r="K7090" s="2">
        <v>3</v>
      </c>
      <c r="L7090" t="s">
        <v>85</v>
      </c>
      <c r="M7090" t="s">
        <v>132</v>
      </c>
      <c r="N7090" t="s">
        <v>126</v>
      </c>
    </row>
    <row r="7091" spans="1:14" x14ac:dyDescent="0.25">
      <c r="A7091" s="2">
        <v>1</v>
      </c>
      <c r="B7091" s="2">
        <v>2016</v>
      </c>
      <c r="C7091" t="s">
        <v>463</v>
      </c>
      <c r="D7091" t="s">
        <v>204</v>
      </c>
      <c r="E7091" s="2">
        <v>1</v>
      </c>
      <c r="F7091" s="2">
        <v>0</v>
      </c>
      <c r="G7091" t="s">
        <v>427</v>
      </c>
      <c r="H7091" t="s">
        <v>267</v>
      </c>
      <c r="I7091" t="s">
        <v>10</v>
      </c>
      <c r="J7091" t="s">
        <v>133</v>
      </c>
      <c r="K7091" s="2">
        <v>1</v>
      </c>
      <c r="L7091" t="s">
        <v>52</v>
      </c>
      <c r="M7091" t="s">
        <v>134</v>
      </c>
      <c r="N7091" t="s">
        <v>177</v>
      </c>
    </row>
    <row r="7092" spans="1:14" x14ac:dyDescent="0.25">
      <c r="A7092" s="2">
        <v>1</v>
      </c>
      <c r="B7092" s="2">
        <v>2016</v>
      </c>
      <c r="C7092" t="s">
        <v>463</v>
      </c>
      <c r="D7092" t="s">
        <v>204</v>
      </c>
      <c r="E7092" s="2">
        <v>1</v>
      </c>
      <c r="F7092" s="2">
        <v>0</v>
      </c>
      <c r="G7092" t="s">
        <v>427</v>
      </c>
      <c r="H7092" t="s">
        <v>267</v>
      </c>
      <c r="I7092" t="s">
        <v>10</v>
      </c>
      <c r="J7092" t="s">
        <v>135</v>
      </c>
      <c r="K7092" s="2">
        <v>4</v>
      </c>
      <c r="L7092" t="s">
        <v>55</v>
      </c>
      <c r="M7092" t="s">
        <v>136</v>
      </c>
      <c r="N7092" t="s">
        <v>57</v>
      </c>
    </row>
    <row r="7093" spans="1:14" x14ac:dyDescent="0.25">
      <c r="A7093" s="2">
        <v>1</v>
      </c>
      <c r="B7093" s="2">
        <v>2016</v>
      </c>
      <c r="C7093" t="s">
        <v>463</v>
      </c>
      <c r="D7093" t="s">
        <v>204</v>
      </c>
      <c r="E7093" s="2">
        <v>1</v>
      </c>
      <c r="F7093" s="2">
        <v>0</v>
      </c>
      <c r="G7093" t="s">
        <v>427</v>
      </c>
      <c r="H7093" t="s">
        <v>267</v>
      </c>
      <c r="I7093" t="s">
        <v>10</v>
      </c>
      <c r="J7093" t="s">
        <v>137</v>
      </c>
      <c r="K7093" s="2">
        <v>4</v>
      </c>
      <c r="L7093" t="s">
        <v>55</v>
      </c>
      <c r="M7093" t="s">
        <v>138</v>
      </c>
      <c r="N7093" t="s">
        <v>57</v>
      </c>
    </row>
    <row r="7094" spans="1:14" x14ac:dyDescent="0.25">
      <c r="A7094" s="2">
        <v>1</v>
      </c>
      <c r="B7094" s="2">
        <v>2016</v>
      </c>
      <c r="C7094" t="s">
        <v>463</v>
      </c>
      <c r="D7094" t="s">
        <v>204</v>
      </c>
      <c r="E7094" s="2">
        <v>1</v>
      </c>
      <c r="F7094" s="2">
        <v>0</v>
      </c>
      <c r="G7094" t="s">
        <v>427</v>
      </c>
      <c r="H7094" t="s">
        <v>267</v>
      </c>
      <c r="I7094" t="s">
        <v>10</v>
      </c>
      <c r="J7094" t="s">
        <v>139</v>
      </c>
      <c r="K7094" s="2">
        <v>4</v>
      </c>
      <c r="L7094" t="s">
        <v>85</v>
      </c>
      <c r="M7094" t="s">
        <v>140</v>
      </c>
      <c r="N7094" t="s">
        <v>87</v>
      </c>
    </row>
    <row r="7095" spans="1:14" x14ac:dyDescent="0.25">
      <c r="A7095" s="2">
        <v>1</v>
      </c>
      <c r="B7095" s="2">
        <v>2016</v>
      </c>
      <c r="C7095" t="s">
        <v>463</v>
      </c>
      <c r="D7095" t="s">
        <v>204</v>
      </c>
      <c r="E7095" s="2">
        <v>1</v>
      </c>
      <c r="F7095" s="2">
        <v>0</v>
      </c>
      <c r="G7095" t="s">
        <v>427</v>
      </c>
      <c r="H7095" t="s">
        <v>267</v>
      </c>
      <c r="I7095" t="s">
        <v>10</v>
      </c>
      <c r="J7095" t="s">
        <v>141</v>
      </c>
      <c r="K7095" s="2">
        <v>4</v>
      </c>
      <c r="L7095" t="s">
        <v>85</v>
      </c>
      <c r="M7095" t="s">
        <v>142</v>
      </c>
      <c r="N7095" t="s">
        <v>87</v>
      </c>
    </row>
    <row r="7096" spans="1:14" x14ac:dyDescent="0.25">
      <c r="A7096" s="2">
        <v>1</v>
      </c>
      <c r="B7096" s="2">
        <v>2016</v>
      </c>
      <c r="C7096" t="s">
        <v>463</v>
      </c>
      <c r="D7096" t="s">
        <v>204</v>
      </c>
      <c r="E7096" s="2">
        <v>1</v>
      </c>
      <c r="F7096" s="2">
        <v>0</v>
      </c>
      <c r="G7096" t="s">
        <v>427</v>
      </c>
      <c r="H7096" t="s">
        <v>267</v>
      </c>
      <c r="I7096" t="s">
        <v>10</v>
      </c>
      <c r="J7096" t="s">
        <v>143</v>
      </c>
      <c r="K7096" s="2">
        <v>4</v>
      </c>
      <c r="L7096" t="s">
        <v>85</v>
      </c>
      <c r="M7096" t="s">
        <v>144</v>
      </c>
      <c r="N7096" t="s">
        <v>87</v>
      </c>
    </row>
    <row r="7097" spans="1:14" x14ac:dyDescent="0.25">
      <c r="A7097" s="2">
        <v>1</v>
      </c>
      <c r="B7097" s="2">
        <v>2016</v>
      </c>
      <c r="C7097" t="s">
        <v>463</v>
      </c>
      <c r="D7097" t="s">
        <v>204</v>
      </c>
      <c r="E7097" s="2">
        <v>1</v>
      </c>
      <c r="F7097" s="2">
        <v>0</v>
      </c>
      <c r="G7097" t="s">
        <v>427</v>
      </c>
      <c r="H7097" t="s">
        <v>267</v>
      </c>
      <c r="I7097" t="s">
        <v>10</v>
      </c>
      <c r="J7097" t="s">
        <v>145</v>
      </c>
      <c r="K7097" s="2">
        <v>4</v>
      </c>
      <c r="L7097" t="s">
        <v>55</v>
      </c>
      <c r="M7097" t="s">
        <v>146</v>
      </c>
      <c r="N7097" t="s">
        <v>57</v>
      </c>
    </row>
    <row r="7098" spans="1:14" x14ac:dyDescent="0.25">
      <c r="A7098" s="2">
        <v>1</v>
      </c>
      <c r="B7098" s="2">
        <v>2016</v>
      </c>
      <c r="C7098" t="s">
        <v>463</v>
      </c>
      <c r="D7098" t="s">
        <v>204</v>
      </c>
      <c r="E7098" s="2">
        <v>1</v>
      </c>
      <c r="F7098" s="2">
        <v>0</v>
      </c>
      <c r="G7098" t="s">
        <v>427</v>
      </c>
      <c r="H7098" t="s">
        <v>267</v>
      </c>
      <c r="I7098" t="s">
        <v>10</v>
      </c>
      <c r="J7098" t="s">
        <v>147</v>
      </c>
      <c r="K7098" s="2">
        <v>4</v>
      </c>
      <c r="L7098" t="s">
        <v>55</v>
      </c>
      <c r="M7098" t="s">
        <v>148</v>
      </c>
      <c r="N7098" t="s">
        <v>57</v>
      </c>
    </row>
    <row r="7099" spans="1:14" x14ac:dyDescent="0.25">
      <c r="A7099" s="2">
        <v>1</v>
      </c>
      <c r="B7099" s="2">
        <v>2016</v>
      </c>
      <c r="C7099" t="s">
        <v>463</v>
      </c>
      <c r="D7099" t="s">
        <v>204</v>
      </c>
      <c r="E7099" s="2">
        <v>1</v>
      </c>
      <c r="F7099" s="2">
        <v>0</v>
      </c>
      <c r="G7099" t="s">
        <v>427</v>
      </c>
      <c r="H7099" t="s">
        <v>267</v>
      </c>
      <c r="I7099" t="s">
        <v>10</v>
      </c>
      <c r="J7099" t="s">
        <v>149</v>
      </c>
      <c r="K7099" s="2">
        <v>3</v>
      </c>
      <c r="L7099" t="s">
        <v>55</v>
      </c>
      <c r="M7099" t="s">
        <v>150</v>
      </c>
      <c r="N7099" t="s">
        <v>178</v>
      </c>
    </row>
    <row r="7100" spans="1:14" x14ac:dyDescent="0.25">
      <c r="A7100" s="2">
        <v>1</v>
      </c>
      <c r="B7100" s="2">
        <v>2016</v>
      </c>
      <c r="C7100" t="s">
        <v>463</v>
      </c>
      <c r="D7100" t="s">
        <v>204</v>
      </c>
      <c r="E7100" s="2">
        <v>1</v>
      </c>
      <c r="F7100" s="2">
        <v>0</v>
      </c>
      <c r="G7100" t="s">
        <v>427</v>
      </c>
      <c r="H7100" t="s">
        <v>267</v>
      </c>
      <c r="I7100" t="s">
        <v>10</v>
      </c>
      <c r="J7100" t="s">
        <v>151</v>
      </c>
      <c r="K7100" s="3"/>
      <c r="L7100" t="s">
        <v>52</v>
      </c>
      <c r="M7100" t="s">
        <v>152</v>
      </c>
    </row>
    <row r="7101" spans="1:14" x14ac:dyDescent="0.25">
      <c r="A7101" s="2">
        <v>1</v>
      </c>
      <c r="B7101" s="2">
        <v>2016</v>
      </c>
      <c r="C7101" t="s">
        <v>463</v>
      </c>
      <c r="D7101" t="s">
        <v>204</v>
      </c>
      <c r="E7101" s="2">
        <v>1</v>
      </c>
      <c r="F7101" s="2">
        <v>0</v>
      </c>
      <c r="G7101" t="s">
        <v>427</v>
      </c>
      <c r="H7101" t="s">
        <v>267</v>
      </c>
      <c r="I7101" t="s">
        <v>10</v>
      </c>
      <c r="J7101" t="s">
        <v>153</v>
      </c>
      <c r="K7101" s="2">
        <v>1</v>
      </c>
      <c r="L7101" t="s">
        <v>75</v>
      </c>
      <c r="M7101" t="s">
        <v>154</v>
      </c>
      <c r="N7101" t="s">
        <v>256</v>
      </c>
    </row>
    <row r="7102" spans="1:14" x14ac:dyDescent="0.25">
      <c r="A7102" s="2">
        <v>1</v>
      </c>
      <c r="B7102" s="2">
        <v>2016</v>
      </c>
      <c r="C7102" t="s">
        <v>463</v>
      </c>
      <c r="D7102" t="s">
        <v>204</v>
      </c>
      <c r="E7102" s="2">
        <v>1</v>
      </c>
      <c r="F7102" s="2">
        <v>0</v>
      </c>
      <c r="G7102" t="s">
        <v>427</v>
      </c>
      <c r="H7102" t="s">
        <v>267</v>
      </c>
      <c r="I7102" t="s">
        <v>10</v>
      </c>
      <c r="J7102" t="s">
        <v>156</v>
      </c>
      <c r="K7102" s="2">
        <v>2</v>
      </c>
      <c r="L7102" t="s">
        <v>75</v>
      </c>
      <c r="M7102" t="s">
        <v>157</v>
      </c>
      <c r="N7102" t="s">
        <v>222</v>
      </c>
    </row>
    <row r="7103" spans="1:14" x14ac:dyDescent="0.25">
      <c r="A7103" s="2">
        <v>1</v>
      </c>
      <c r="B7103" s="2">
        <v>2016</v>
      </c>
      <c r="C7103" t="s">
        <v>463</v>
      </c>
      <c r="D7103" t="s">
        <v>204</v>
      </c>
      <c r="E7103" s="2">
        <v>1</v>
      </c>
      <c r="F7103" s="2">
        <v>0</v>
      </c>
      <c r="G7103" t="s">
        <v>427</v>
      </c>
      <c r="H7103" t="s">
        <v>267</v>
      </c>
      <c r="I7103" t="s">
        <v>10</v>
      </c>
      <c r="J7103" t="s">
        <v>159</v>
      </c>
      <c r="K7103" s="2">
        <v>9</v>
      </c>
      <c r="L7103" t="s">
        <v>52</v>
      </c>
      <c r="M7103" t="s">
        <v>160</v>
      </c>
      <c r="N7103" t="s">
        <v>188</v>
      </c>
    </row>
    <row r="7104" spans="1:14" x14ac:dyDescent="0.25">
      <c r="A7104" s="2">
        <v>1</v>
      </c>
      <c r="B7104" s="2">
        <v>2016</v>
      </c>
      <c r="C7104" t="s">
        <v>463</v>
      </c>
      <c r="D7104" t="s">
        <v>204</v>
      </c>
      <c r="E7104" s="2">
        <v>1</v>
      </c>
      <c r="F7104" s="2">
        <v>0</v>
      </c>
      <c r="G7104" t="s">
        <v>427</v>
      </c>
      <c r="H7104" t="s">
        <v>267</v>
      </c>
      <c r="I7104" t="s">
        <v>10</v>
      </c>
      <c r="J7104" t="s">
        <v>161</v>
      </c>
      <c r="K7104" s="3"/>
      <c r="L7104" t="s">
        <v>52</v>
      </c>
      <c r="M7104" t="s">
        <v>162</v>
      </c>
    </row>
    <row r="7105" spans="1:14" x14ac:dyDescent="0.25">
      <c r="A7105" s="2">
        <v>1</v>
      </c>
      <c r="B7105" s="2">
        <v>2016</v>
      </c>
      <c r="C7105" t="s">
        <v>463</v>
      </c>
      <c r="D7105" t="s">
        <v>204</v>
      </c>
      <c r="E7105" s="2">
        <v>1</v>
      </c>
      <c r="F7105" s="2">
        <v>0</v>
      </c>
      <c r="G7105" t="s">
        <v>427</v>
      </c>
      <c r="H7105" t="s">
        <v>267</v>
      </c>
      <c r="I7105" t="s">
        <v>10</v>
      </c>
      <c r="J7105" t="s">
        <v>163</v>
      </c>
      <c r="K7105" s="2">
        <v>2</v>
      </c>
      <c r="L7105" t="s">
        <v>52</v>
      </c>
      <c r="M7105" t="s">
        <v>164</v>
      </c>
      <c r="N7105" t="s">
        <v>177</v>
      </c>
    </row>
    <row r="7106" spans="1:14" x14ac:dyDescent="0.25">
      <c r="A7106" s="2">
        <v>1</v>
      </c>
      <c r="B7106" s="2">
        <v>2016</v>
      </c>
      <c r="C7106" t="s">
        <v>463</v>
      </c>
      <c r="D7106" t="s">
        <v>204</v>
      </c>
      <c r="E7106" s="2">
        <v>1</v>
      </c>
      <c r="F7106" s="2">
        <v>0</v>
      </c>
      <c r="G7106" t="s">
        <v>427</v>
      </c>
      <c r="H7106" t="s">
        <v>267</v>
      </c>
      <c r="I7106" t="s">
        <v>10</v>
      </c>
      <c r="J7106" t="s">
        <v>166</v>
      </c>
      <c r="K7106" s="2">
        <v>4</v>
      </c>
      <c r="L7106" t="s">
        <v>55</v>
      </c>
      <c r="M7106" t="s">
        <v>167</v>
      </c>
      <c r="N7106" t="s">
        <v>57</v>
      </c>
    </row>
    <row r="7107" spans="1:14" x14ac:dyDescent="0.25">
      <c r="A7107" s="2">
        <v>1</v>
      </c>
      <c r="B7107" s="2">
        <v>2016</v>
      </c>
      <c r="C7107" t="s">
        <v>464</v>
      </c>
      <c r="D7107" t="s">
        <v>48</v>
      </c>
      <c r="E7107" s="2">
        <v>1</v>
      </c>
      <c r="F7107" s="2">
        <v>0</v>
      </c>
      <c r="G7107" t="s">
        <v>465</v>
      </c>
      <c r="H7107" t="s">
        <v>466</v>
      </c>
      <c r="I7107" t="s">
        <v>10</v>
      </c>
      <c r="J7107" t="s">
        <v>51</v>
      </c>
      <c r="K7107" s="2">
        <v>5</v>
      </c>
      <c r="L7107" t="s">
        <v>52</v>
      </c>
      <c r="M7107" t="s">
        <v>53</v>
      </c>
      <c r="N7107" t="s">
        <v>183</v>
      </c>
    </row>
    <row r="7108" spans="1:14" x14ac:dyDescent="0.25">
      <c r="A7108" s="2">
        <v>1</v>
      </c>
      <c r="B7108" s="2">
        <v>2016</v>
      </c>
      <c r="C7108" t="s">
        <v>464</v>
      </c>
      <c r="D7108" t="s">
        <v>48</v>
      </c>
      <c r="E7108" s="2">
        <v>1</v>
      </c>
      <c r="F7108" s="2">
        <v>0</v>
      </c>
      <c r="G7108" t="s">
        <v>465</v>
      </c>
      <c r="H7108" t="s">
        <v>466</v>
      </c>
      <c r="I7108" t="s">
        <v>10</v>
      </c>
      <c r="J7108" t="s">
        <v>54</v>
      </c>
      <c r="K7108" s="2">
        <v>3</v>
      </c>
      <c r="L7108" t="s">
        <v>55</v>
      </c>
      <c r="M7108" t="s">
        <v>56</v>
      </c>
      <c r="N7108" t="s">
        <v>178</v>
      </c>
    </row>
    <row r="7109" spans="1:14" x14ac:dyDescent="0.25">
      <c r="A7109" s="2">
        <v>1</v>
      </c>
      <c r="B7109" s="2">
        <v>2016</v>
      </c>
      <c r="C7109" t="s">
        <v>464</v>
      </c>
      <c r="D7109" t="s">
        <v>48</v>
      </c>
      <c r="E7109" s="2">
        <v>1</v>
      </c>
      <c r="F7109" s="2">
        <v>0</v>
      </c>
      <c r="G7109" t="s">
        <v>465</v>
      </c>
      <c r="H7109" t="s">
        <v>466</v>
      </c>
      <c r="I7109" t="s">
        <v>10</v>
      </c>
      <c r="J7109" t="s">
        <v>58</v>
      </c>
      <c r="K7109" s="2">
        <v>3</v>
      </c>
      <c r="L7109" t="s">
        <v>55</v>
      </c>
      <c r="M7109" t="s">
        <v>59</v>
      </c>
      <c r="N7109" t="s">
        <v>178</v>
      </c>
    </row>
    <row r="7110" spans="1:14" x14ac:dyDescent="0.25">
      <c r="A7110" s="2">
        <v>1</v>
      </c>
      <c r="B7110" s="2">
        <v>2016</v>
      </c>
      <c r="C7110" t="s">
        <v>464</v>
      </c>
      <c r="D7110" t="s">
        <v>48</v>
      </c>
      <c r="E7110" s="2">
        <v>1</v>
      </c>
      <c r="F7110" s="2">
        <v>0</v>
      </c>
      <c r="G7110" t="s">
        <v>465</v>
      </c>
      <c r="H7110" t="s">
        <v>466</v>
      </c>
      <c r="I7110" t="s">
        <v>10</v>
      </c>
      <c r="J7110" t="s">
        <v>60</v>
      </c>
      <c r="K7110" s="2">
        <v>2</v>
      </c>
      <c r="L7110" t="s">
        <v>61</v>
      </c>
      <c r="M7110" t="s">
        <v>62</v>
      </c>
      <c r="N7110" t="s">
        <v>63</v>
      </c>
    </row>
    <row r="7111" spans="1:14" x14ac:dyDescent="0.25">
      <c r="A7111" s="2">
        <v>1</v>
      </c>
      <c r="B7111" s="2">
        <v>2016</v>
      </c>
      <c r="C7111" t="s">
        <v>464</v>
      </c>
      <c r="D7111" t="s">
        <v>48</v>
      </c>
      <c r="E7111" s="2">
        <v>1</v>
      </c>
      <c r="F7111" s="2">
        <v>0</v>
      </c>
      <c r="G7111" t="s">
        <v>465</v>
      </c>
      <c r="H7111" t="s">
        <v>466</v>
      </c>
      <c r="I7111" t="s">
        <v>10</v>
      </c>
      <c r="J7111" t="s">
        <v>64</v>
      </c>
      <c r="K7111" s="2">
        <v>3</v>
      </c>
      <c r="L7111" t="s">
        <v>65</v>
      </c>
      <c r="M7111" t="s">
        <v>66</v>
      </c>
      <c r="N7111" t="s">
        <v>67</v>
      </c>
    </row>
    <row r="7112" spans="1:14" x14ac:dyDescent="0.25">
      <c r="A7112" s="2">
        <v>1</v>
      </c>
      <c r="B7112" s="2">
        <v>2016</v>
      </c>
      <c r="C7112" t="s">
        <v>464</v>
      </c>
      <c r="D7112" t="s">
        <v>48</v>
      </c>
      <c r="E7112" s="2">
        <v>1</v>
      </c>
      <c r="F7112" s="2">
        <v>0</v>
      </c>
      <c r="G7112" t="s">
        <v>465</v>
      </c>
      <c r="H7112" t="s">
        <v>466</v>
      </c>
      <c r="I7112" t="s">
        <v>10</v>
      </c>
      <c r="J7112" t="s">
        <v>68</v>
      </c>
      <c r="K7112" s="2">
        <v>3</v>
      </c>
      <c r="L7112" t="s">
        <v>65</v>
      </c>
      <c r="M7112" t="s">
        <v>69</v>
      </c>
      <c r="N7112" t="s">
        <v>67</v>
      </c>
    </row>
    <row r="7113" spans="1:14" x14ac:dyDescent="0.25">
      <c r="A7113" s="2">
        <v>1</v>
      </c>
      <c r="B7113" s="2">
        <v>2016</v>
      </c>
      <c r="C7113" t="s">
        <v>464</v>
      </c>
      <c r="D7113" t="s">
        <v>48</v>
      </c>
      <c r="E7113" s="2">
        <v>1</v>
      </c>
      <c r="F7113" s="2">
        <v>0</v>
      </c>
      <c r="G7113" t="s">
        <v>465</v>
      </c>
      <c r="H7113" t="s">
        <v>466</v>
      </c>
      <c r="I7113" t="s">
        <v>10</v>
      </c>
      <c r="J7113" t="s">
        <v>70</v>
      </c>
      <c r="K7113" s="2">
        <v>3</v>
      </c>
      <c r="L7113" t="s">
        <v>65</v>
      </c>
      <c r="M7113" t="s">
        <v>71</v>
      </c>
      <c r="N7113" t="s">
        <v>67</v>
      </c>
    </row>
    <row r="7114" spans="1:14" x14ac:dyDescent="0.25">
      <c r="A7114" s="2">
        <v>1</v>
      </c>
      <c r="B7114" s="2">
        <v>2016</v>
      </c>
      <c r="C7114" t="s">
        <v>464</v>
      </c>
      <c r="D7114" t="s">
        <v>48</v>
      </c>
      <c r="E7114" s="2">
        <v>1</v>
      </c>
      <c r="F7114" s="2">
        <v>0</v>
      </c>
      <c r="G7114" t="s">
        <v>465</v>
      </c>
      <c r="H7114" t="s">
        <v>466</v>
      </c>
      <c r="I7114" t="s">
        <v>10</v>
      </c>
      <c r="J7114" t="s">
        <v>72</v>
      </c>
      <c r="K7114" s="2">
        <v>2</v>
      </c>
      <c r="L7114" t="s">
        <v>52</v>
      </c>
      <c r="M7114" t="s">
        <v>73</v>
      </c>
      <c r="N7114" t="s">
        <v>173</v>
      </c>
    </row>
    <row r="7115" spans="1:14" x14ac:dyDescent="0.25">
      <c r="A7115" s="2">
        <v>1</v>
      </c>
      <c r="B7115" s="2">
        <v>2016</v>
      </c>
      <c r="C7115" t="s">
        <v>464</v>
      </c>
      <c r="D7115" t="s">
        <v>48</v>
      </c>
      <c r="E7115" s="2">
        <v>1</v>
      </c>
      <c r="F7115" s="2">
        <v>0</v>
      </c>
      <c r="G7115" t="s">
        <v>465</v>
      </c>
      <c r="H7115" t="s">
        <v>466</v>
      </c>
      <c r="I7115" t="s">
        <v>10</v>
      </c>
      <c r="J7115" t="s">
        <v>74</v>
      </c>
      <c r="K7115" s="2">
        <v>1</v>
      </c>
      <c r="L7115" t="s">
        <v>75</v>
      </c>
      <c r="M7115" t="s">
        <v>76</v>
      </c>
      <c r="N7115" t="s">
        <v>77</v>
      </c>
    </row>
    <row r="7116" spans="1:14" x14ac:dyDescent="0.25">
      <c r="A7116" s="2">
        <v>1</v>
      </c>
      <c r="B7116" s="2">
        <v>2016</v>
      </c>
      <c r="C7116" t="s">
        <v>464</v>
      </c>
      <c r="D7116" t="s">
        <v>48</v>
      </c>
      <c r="E7116" s="2">
        <v>1</v>
      </c>
      <c r="F7116" s="2">
        <v>0</v>
      </c>
      <c r="G7116" t="s">
        <v>465</v>
      </c>
      <c r="H7116" t="s">
        <v>466</v>
      </c>
      <c r="I7116" t="s">
        <v>10</v>
      </c>
      <c r="J7116" t="s">
        <v>78</v>
      </c>
      <c r="K7116" s="2">
        <v>3</v>
      </c>
      <c r="L7116" t="s">
        <v>75</v>
      </c>
      <c r="M7116" t="s">
        <v>79</v>
      </c>
      <c r="N7116" t="s">
        <v>231</v>
      </c>
    </row>
    <row r="7117" spans="1:14" x14ac:dyDescent="0.25">
      <c r="A7117" s="2">
        <v>1</v>
      </c>
      <c r="B7117" s="2">
        <v>2016</v>
      </c>
      <c r="C7117" t="s">
        <v>464</v>
      </c>
      <c r="D7117" t="s">
        <v>48</v>
      </c>
      <c r="E7117" s="2">
        <v>1</v>
      </c>
      <c r="F7117" s="2">
        <v>0</v>
      </c>
      <c r="G7117" t="s">
        <v>465</v>
      </c>
      <c r="H7117" t="s">
        <v>466</v>
      </c>
      <c r="I7117" t="s">
        <v>10</v>
      </c>
      <c r="J7117" t="s">
        <v>81</v>
      </c>
      <c r="K7117" s="2">
        <v>1</v>
      </c>
      <c r="L7117" t="s">
        <v>75</v>
      </c>
      <c r="M7117" t="s">
        <v>82</v>
      </c>
      <c r="N7117" t="s">
        <v>83</v>
      </c>
    </row>
    <row r="7118" spans="1:14" x14ac:dyDescent="0.25">
      <c r="A7118" s="2">
        <v>1</v>
      </c>
      <c r="B7118" s="2">
        <v>2016</v>
      </c>
      <c r="C7118" t="s">
        <v>464</v>
      </c>
      <c r="D7118" t="s">
        <v>48</v>
      </c>
      <c r="E7118" s="2">
        <v>1</v>
      </c>
      <c r="F7118" s="2">
        <v>0</v>
      </c>
      <c r="G7118" t="s">
        <v>465</v>
      </c>
      <c r="H7118" t="s">
        <v>466</v>
      </c>
      <c r="I7118" t="s">
        <v>10</v>
      </c>
      <c r="J7118" t="s">
        <v>84</v>
      </c>
      <c r="K7118" s="2">
        <v>4</v>
      </c>
      <c r="L7118" t="s">
        <v>85</v>
      </c>
      <c r="M7118" t="s">
        <v>86</v>
      </c>
      <c r="N7118" t="s">
        <v>87</v>
      </c>
    </row>
    <row r="7119" spans="1:14" x14ac:dyDescent="0.25">
      <c r="A7119" s="2">
        <v>1</v>
      </c>
      <c r="B7119" s="2">
        <v>2016</v>
      </c>
      <c r="C7119" t="s">
        <v>464</v>
      </c>
      <c r="D7119" t="s">
        <v>48</v>
      </c>
      <c r="E7119" s="2">
        <v>1</v>
      </c>
      <c r="F7119" s="2">
        <v>0</v>
      </c>
      <c r="G7119" t="s">
        <v>465</v>
      </c>
      <c r="H7119" t="s">
        <v>466</v>
      </c>
      <c r="I7119" t="s">
        <v>10</v>
      </c>
      <c r="J7119" t="s">
        <v>88</v>
      </c>
      <c r="K7119" s="2">
        <v>3</v>
      </c>
      <c r="L7119" t="s">
        <v>85</v>
      </c>
      <c r="M7119" t="s">
        <v>89</v>
      </c>
      <c r="N7119" t="s">
        <v>126</v>
      </c>
    </row>
    <row r="7120" spans="1:14" x14ac:dyDescent="0.25">
      <c r="A7120" s="2">
        <v>1</v>
      </c>
      <c r="B7120" s="2">
        <v>2016</v>
      </c>
      <c r="C7120" t="s">
        <v>464</v>
      </c>
      <c r="D7120" t="s">
        <v>48</v>
      </c>
      <c r="E7120" s="2">
        <v>1</v>
      </c>
      <c r="F7120" s="2">
        <v>0</v>
      </c>
      <c r="G7120" t="s">
        <v>465</v>
      </c>
      <c r="H7120" t="s">
        <v>466</v>
      </c>
      <c r="I7120" t="s">
        <v>10</v>
      </c>
      <c r="J7120" t="s">
        <v>90</v>
      </c>
      <c r="K7120" s="2">
        <v>4</v>
      </c>
      <c r="L7120" t="s">
        <v>75</v>
      </c>
      <c r="M7120" t="s">
        <v>91</v>
      </c>
      <c r="N7120" t="s">
        <v>92</v>
      </c>
    </row>
    <row r="7121" spans="1:14" x14ac:dyDescent="0.25">
      <c r="A7121" s="2">
        <v>1</v>
      </c>
      <c r="B7121" s="2">
        <v>2016</v>
      </c>
      <c r="C7121" t="s">
        <v>464</v>
      </c>
      <c r="D7121" t="s">
        <v>48</v>
      </c>
      <c r="E7121" s="2">
        <v>1</v>
      </c>
      <c r="F7121" s="2">
        <v>0</v>
      </c>
      <c r="G7121" t="s">
        <v>465</v>
      </c>
      <c r="H7121" t="s">
        <v>466</v>
      </c>
      <c r="I7121" t="s">
        <v>10</v>
      </c>
      <c r="J7121" t="s">
        <v>93</v>
      </c>
      <c r="K7121" s="2">
        <v>3</v>
      </c>
      <c r="L7121" t="s">
        <v>75</v>
      </c>
      <c r="M7121" t="s">
        <v>94</v>
      </c>
      <c r="N7121" t="s">
        <v>95</v>
      </c>
    </row>
    <row r="7122" spans="1:14" x14ac:dyDescent="0.25">
      <c r="A7122" s="2">
        <v>1</v>
      </c>
      <c r="B7122" s="2">
        <v>2016</v>
      </c>
      <c r="C7122" t="s">
        <v>464</v>
      </c>
      <c r="D7122" t="s">
        <v>48</v>
      </c>
      <c r="E7122" s="2">
        <v>1</v>
      </c>
      <c r="F7122" s="2">
        <v>0</v>
      </c>
      <c r="G7122" t="s">
        <v>465</v>
      </c>
      <c r="H7122" t="s">
        <v>466</v>
      </c>
      <c r="I7122" t="s">
        <v>10</v>
      </c>
      <c r="J7122" t="s">
        <v>96</v>
      </c>
      <c r="K7122" s="2">
        <v>4</v>
      </c>
      <c r="L7122" t="s">
        <v>75</v>
      </c>
      <c r="M7122" t="s">
        <v>97</v>
      </c>
      <c r="N7122" t="s">
        <v>92</v>
      </c>
    </row>
    <row r="7123" spans="1:14" x14ac:dyDescent="0.25">
      <c r="A7123" s="2">
        <v>1</v>
      </c>
      <c r="B7123" s="2">
        <v>2016</v>
      </c>
      <c r="C7123" t="s">
        <v>464</v>
      </c>
      <c r="D7123" t="s">
        <v>48</v>
      </c>
      <c r="E7123" s="2">
        <v>1</v>
      </c>
      <c r="F7123" s="2">
        <v>0</v>
      </c>
      <c r="G7123" t="s">
        <v>465</v>
      </c>
      <c r="H7123" t="s">
        <v>466</v>
      </c>
      <c r="I7123" t="s">
        <v>10</v>
      </c>
      <c r="J7123" t="s">
        <v>98</v>
      </c>
      <c r="K7123" s="2">
        <v>4</v>
      </c>
      <c r="L7123" t="s">
        <v>85</v>
      </c>
      <c r="M7123" t="s">
        <v>99</v>
      </c>
      <c r="N7123" t="s">
        <v>87</v>
      </c>
    </row>
    <row r="7124" spans="1:14" x14ac:dyDescent="0.25">
      <c r="A7124" s="2">
        <v>1</v>
      </c>
      <c r="B7124" s="2">
        <v>2016</v>
      </c>
      <c r="C7124" t="s">
        <v>464</v>
      </c>
      <c r="D7124" t="s">
        <v>48</v>
      </c>
      <c r="E7124" s="2">
        <v>1</v>
      </c>
      <c r="F7124" s="2">
        <v>0</v>
      </c>
      <c r="G7124" t="s">
        <v>465</v>
      </c>
      <c r="H7124" t="s">
        <v>466</v>
      </c>
      <c r="I7124" t="s">
        <v>10</v>
      </c>
      <c r="J7124" t="s">
        <v>100</v>
      </c>
      <c r="K7124" s="3"/>
      <c r="L7124" t="s">
        <v>61</v>
      </c>
      <c r="M7124" t="s">
        <v>101</v>
      </c>
    </row>
    <row r="7125" spans="1:14" x14ac:dyDescent="0.25">
      <c r="A7125" s="2">
        <v>1</v>
      </c>
      <c r="B7125" s="2">
        <v>2016</v>
      </c>
      <c r="C7125" t="s">
        <v>464</v>
      </c>
      <c r="D7125" t="s">
        <v>48</v>
      </c>
      <c r="E7125" s="2">
        <v>1</v>
      </c>
      <c r="F7125" s="2">
        <v>0</v>
      </c>
      <c r="G7125" t="s">
        <v>465</v>
      </c>
      <c r="H7125" t="s">
        <v>466</v>
      </c>
      <c r="I7125" t="s">
        <v>10</v>
      </c>
      <c r="J7125" t="s">
        <v>102</v>
      </c>
      <c r="K7125" s="3"/>
      <c r="L7125" t="s">
        <v>61</v>
      </c>
      <c r="M7125" t="s">
        <v>103</v>
      </c>
    </row>
    <row r="7126" spans="1:14" x14ac:dyDescent="0.25">
      <c r="A7126" s="2">
        <v>1</v>
      </c>
      <c r="B7126" s="2">
        <v>2016</v>
      </c>
      <c r="C7126" t="s">
        <v>464</v>
      </c>
      <c r="D7126" t="s">
        <v>48</v>
      </c>
      <c r="E7126" s="2">
        <v>1</v>
      </c>
      <c r="F7126" s="2">
        <v>0</v>
      </c>
      <c r="G7126" t="s">
        <v>465</v>
      </c>
      <c r="H7126" t="s">
        <v>466</v>
      </c>
      <c r="I7126" t="s">
        <v>10</v>
      </c>
      <c r="J7126" t="s">
        <v>104</v>
      </c>
      <c r="K7126" s="3"/>
      <c r="L7126" t="s">
        <v>61</v>
      </c>
      <c r="M7126" t="s">
        <v>105</v>
      </c>
    </row>
    <row r="7127" spans="1:14" x14ac:dyDescent="0.25">
      <c r="A7127" s="2">
        <v>1</v>
      </c>
      <c r="B7127" s="2">
        <v>2016</v>
      </c>
      <c r="C7127" t="s">
        <v>464</v>
      </c>
      <c r="D7127" t="s">
        <v>48</v>
      </c>
      <c r="E7127" s="2">
        <v>1</v>
      </c>
      <c r="F7127" s="2">
        <v>0</v>
      </c>
      <c r="G7127" t="s">
        <v>465</v>
      </c>
      <c r="H7127" t="s">
        <v>466</v>
      </c>
      <c r="I7127" t="s">
        <v>10</v>
      </c>
      <c r="J7127" t="s">
        <v>106</v>
      </c>
      <c r="K7127" s="3"/>
      <c r="L7127" t="s">
        <v>61</v>
      </c>
      <c r="M7127" t="s">
        <v>107</v>
      </c>
    </row>
    <row r="7128" spans="1:14" x14ac:dyDescent="0.25">
      <c r="A7128" s="2">
        <v>1</v>
      </c>
      <c r="B7128" s="2">
        <v>2016</v>
      </c>
      <c r="C7128" t="s">
        <v>464</v>
      </c>
      <c r="D7128" t="s">
        <v>48</v>
      </c>
      <c r="E7128" s="2">
        <v>1</v>
      </c>
      <c r="F7128" s="2">
        <v>0</v>
      </c>
      <c r="G7128" t="s">
        <v>465</v>
      </c>
      <c r="H7128" t="s">
        <v>466</v>
      </c>
      <c r="I7128" t="s">
        <v>10</v>
      </c>
      <c r="J7128" t="s">
        <v>108</v>
      </c>
      <c r="K7128" s="3"/>
      <c r="L7128" t="s">
        <v>61</v>
      </c>
      <c r="M7128" t="s">
        <v>109</v>
      </c>
    </row>
    <row r="7129" spans="1:14" x14ac:dyDescent="0.25">
      <c r="A7129" s="2">
        <v>1</v>
      </c>
      <c r="B7129" s="2">
        <v>2016</v>
      </c>
      <c r="C7129" t="s">
        <v>464</v>
      </c>
      <c r="D7129" t="s">
        <v>48</v>
      </c>
      <c r="E7129" s="2">
        <v>1</v>
      </c>
      <c r="F7129" s="2">
        <v>0</v>
      </c>
      <c r="G7129" t="s">
        <v>465</v>
      </c>
      <c r="H7129" t="s">
        <v>466</v>
      </c>
      <c r="I7129" t="s">
        <v>10</v>
      </c>
      <c r="J7129" t="s">
        <v>110</v>
      </c>
      <c r="K7129" s="3"/>
      <c r="L7129" t="s">
        <v>61</v>
      </c>
      <c r="M7129" t="s">
        <v>111</v>
      </c>
    </row>
    <row r="7130" spans="1:14" x14ac:dyDescent="0.25">
      <c r="A7130" s="2">
        <v>1</v>
      </c>
      <c r="B7130" s="2">
        <v>2016</v>
      </c>
      <c r="C7130" t="s">
        <v>464</v>
      </c>
      <c r="D7130" t="s">
        <v>48</v>
      </c>
      <c r="E7130" s="2">
        <v>1</v>
      </c>
      <c r="F7130" s="2">
        <v>0</v>
      </c>
      <c r="G7130" t="s">
        <v>465</v>
      </c>
      <c r="H7130" t="s">
        <v>466</v>
      </c>
      <c r="I7130" t="s">
        <v>10</v>
      </c>
      <c r="J7130" t="s">
        <v>112</v>
      </c>
      <c r="K7130" s="3"/>
      <c r="L7130" t="s">
        <v>61</v>
      </c>
      <c r="M7130" t="s">
        <v>113</v>
      </c>
    </row>
    <row r="7131" spans="1:14" x14ac:dyDescent="0.25">
      <c r="A7131" s="2">
        <v>1</v>
      </c>
      <c r="B7131" s="2">
        <v>2016</v>
      </c>
      <c r="C7131" t="s">
        <v>464</v>
      </c>
      <c r="D7131" t="s">
        <v>48</v>
      </c>
      <c r="E7131" s="2">
        <v>1</v>
      </c>
      <c r="F7131" s="2">
        <v>0</v>
      </c>
      <c r="G7131" t="s">
        <v>465</v>
      </c>
      <c r="H7131" t="s">
        <v>466</v>
      </c>
      <c r="I7131" t="s">
        <v>10</v>
      </c>
      <c r="J7131" t="s">
        <v>114</v>
      </c>
      <c r="K7131" s="3"/>
      <c r="L7131" t="s">
        <v>61</v>
      </c>
      <c r="M7131" t="s">
        <v>115</v>
      </c>
    </row>
    <row r="7132" spans="1:14" x14ac:dyDescent="0.25">
      <c r="A7132" s="2">
        <v>1</v>
      </c>
      <c r="B7132" s="2">
        <v>2016</v>
      </c>
      <c r="C7132" t="s">
        <v>464</v>
      </c>
      <c r="D7132" t="s">
        <v>48</v>
      </c>
      <c r="E7132" s="2">
        <v>1</v>
      </c>
      <c r="F7132" s="2">
        <v>0</v>
      </c>
      <c r="G7132" t="s">
        <v>465</v>
      </c>
      <c r="H7132" t="s">
        <v>466</v>
      </c>
      <c r="I7132" t="s">
        <v>10</v>
      </c>
      <c r="J7132" t="s">
        <v>116</v>
      </c>
      <c r="K7132" s="2">
        <v>2</v>
      </c>
      <c r="L7132" t="s">
        <v>65</v>
      </c>
      <c r="M7132" t="s">
        <v>117</v>
      </c>
      <c r="N7132" t="s">
        <v>186</v>
      </c>
    </row>
    <row r="7133" spans="1:14" x14ac:dyDescent="0.25">
      <c r="A7133" s="2">
        <v>1</v>
      </c>
      <c r="B7133" s="2">
        <v>2016</v>
      </c>
      <c r="C7133" t="s">
        <v>464</v>
      </c>
      <c r="D7133" t="s">
        <v>48</v>
      </c>
      <c r="E7133" s="2">
        <v>1</v>
      </c>
      <c r="F7133" s="2">
        <v>0</v>
      </c>
      <c r="G7133" t="s">
        <v>465</v>
      </c>
      <c r="H7133" t="s">
        <v>466</v>
      </c>
      <c r="I7133" t="s">
        <v>10</v>
      </c>
      <c r="J7133" t="s">
        <v>118</v>
      </c>
      <c r="K7133" s="2">
        <v>3</v>
      </c>
      <c r="L7133" t="s">
        <v>55</v>
      </c>
      <c r="M7133" t="s">
        <v>119</v>
      </c>
      <c r="N7133" t="s">
        <v>178</v>
      </c>
    </row>
    <row r="7134" spans="1:14" x14ac:dyDescent="0.25">
      <c r="A7134" s="2">
        <v>1</v>
      </c>
      <c r="B7134" s="2">
        <v>2016</v>
      </c>
      <c r="C7134" t="s">
        <v>464</v>
      </c>
      <c r="D7134" t="s">
        <v>48</v>
      </c>
      <c r="E7134" s="2">
        <v>1</v>
      </c>
      <c r="F7134" s="2">
        <v>0</v>
      </c>
      <c r="G7134" t="s">
        <v>465</v>
      </c>
      <c r="H7134" t="s">
        <v>466</v>
      </c>
      <c r="I7134" t="s">
        <v>10</v>
      </c>
      <c r="J7134" t="s">
        <v>120</v>
      </c>
      <c r="K7134" s="2">
        <v>2</v>
      </c>
      <c r="L7134" t="s">
        <v>65</v>
      </c>
      <c r="M7134" t="s">
        <v>121</v>
      </c>
      <c r="N7134" t="s">
        <v>186</v>
      </c>
    </row>
    <row r="7135" spans="1:14" x14ac:dyDescent="0.25">
      <c r="A7135" s="2">
        <v>1</v>
      </c>
      <c r="B7135" s="2">
        <v>2016</v>
      </c>
      <c r="C7135" t="s">
        <v>464</v>
      </c>
      <c r="D7135" t="s">
        <v>48</v>
      </c>
      <c r="E7135" s="2">
        <v>1</v>
      </c>
      <c r="F7135" s="2">
        <v>0</v>
      </c>
      <c r="G7135" t="s">
        <v>465</v>
      </c>
      <c r="H7135" t="s">
        <v>466</v>
      </c>
      <c r="I7135" t="s">
        <v>10</v>
      </c>
      <c r="J7135" t="s">
        <v>122</v>
      </c>
      <c r="K7135" s="2">
        <v>3</v>
      </c>
      <c r="L7135" t="s">
        <v>85</v>
      </c>
      <c r="M7135" t="s">
        <v>123</v>
      </c>
      <c r="N7135" t="s">
        <v>126</v>
      </c>
    </row>
    <row r="7136" spans="1:14" x14ac:dyDescent="0.25">
      <c r="A7136" s="2">
        <v>1</v>
      </c>
      <c r="B7136" s="2">
        <v>2016</v>
      </c>
      <c r="C7136" t="s">
        <v>464</v>
      </c>
      <c r="D7136" t="s">
        <v>48</v>
      </c>
      <c r="E7136" s="2">
        <v>1</v>
      </c>
      <c r="F7136" s="2">
        <v>0</v>
      </c>
      <c r="G7136" t="s">
        <v>465</v>
      </c>
      <c r="H7136" t="s">
        <v>466</v>
      </c>
      <c r="I7136" t="s">
        <v>10</v>
      </c>
      <c r="J7136" t="s">
        <v>124</v>
      </c>
      <c r="K7136" s="2">
        <v>2</v>
      </c>
      <c r="L7136" t="s">
        <v>85</v>
      </c>
      <c r="M7136" t="s">
        <v>125</v>
      </c>
      <c r="N7136" t="s">
        <v>176</v>
      </c>
    </row>
    <row r="7137" spans="1:14" x14ac:dyDescent="0.25">
      <c r="A7137" s="2">
        <v>1</v>
      </c>
      <c r="B7137" s="2">
        <v>2016</v>
      </c>
      <c r="C7137" t="s">
        <v>464</v>
      </c>
      <c r="D7137" t="s">
        <v>48</v>
      </c>
      <c r="E7137" s="2">
        <v>1</v>
      </c>
      <c r="F7137" s="2">
        <v>0</v>
      </c>
      <c r="G7137" t="s">
        <v>465</v>
      </c>
      <c r="H7137" t="s">
        <v>466</v>
      </c>
      <c r="I7137" t="s">
        <v>10</v>
      </c>
      <c r="J7137" t="s">
        <v>127</v>
      </c>
      <c r="K7137" s="2">
        <v>4</v>
      </c>
      <c r="L7137" t="s">
        <v>85</v>
      </c>
      <c r="M7137" t="s">
        <v>128</v>
      </c>
      <c r="N7137" t="s">
        <v>87</v>
      </c>
    </row>
    <row r="7138" spans="1:14" x14ac:dyDescent="0.25">
      <c r="A7138" s="2">
        <v>1</v>
      </c>
      <c r="B7138" s="2">
        <v>2016</v>
      </c>
      <c r="C7138" t="s">
        <v>464</v>
      </c>
      <c r="D7138" t="s">
        <v>48</v>
      </c>
      <c r="E7138" s="2">
        <v>1</v>
      </c>
      <c r="F7138" s="2">
        <v>0</v>
      </c>
      <c r="G7138" t="s">
        <v>465</v>
      </c>
      <c r="H7138" t="s">
        <v>466</v>
      </c>
      <c r="I7138" t="s">
        <v>10</v>
      </c>
      <c r="J7138" t="s">
        <v>129</v>
      </c>
      <c r="K7138" s="2">
        <v>3</v>
      </c>
      <c r="L7138" t="s">
        <v>85</v>
      </c>
      <c r="M7138" t="s">
        <v>130</v>
      </c>
      <c r="N7138" t="s">
        <v>126</v>
      </c>
    </row>
    <row r="7139" spans="1:14" x14ac:dyDescent="0.25">
      <c r="A7139" s="2">
        <v>1</v>
      </c>
      <c r="B7139" s="2">
        <v>2016</v>
      </c>
      <c r="C7139" t="s">
        <v>464</v>
      </c>
      <c r="D7139" t="s">
        <v>48</v>
      </c>
      <c r="E7139" s="2">
        <v>1</v>
      </c>
      <c r="F7139" s="2">
        <v>0</v>
      </c>
      <c r="G7139" t="s">
        <v>465</v>
      </c>
      <c r="H7139" t="s">
        <v>466</v>
      </c>
      <c r="I7139" t="s">
        <v>10</v>
      </c>
      <c r="J7139" t="s">
        <v>131</v>
      </c>
      <c r="K7139" s="2">
        <v>4</v>
      </c>
      <c r="L7139" t="s">
        <v>85</v>
      </c>
      <c r="M7139" t="s">
        <v>132</v>
      </c>
      <c r="N7139" t="s">
        <v>87</v>
      </c>
    </row>
    <row r="7140" spans="1:14" x14ac:dyDescent="0.25">
      <c r="A7140" s="2">
        <v>1</v>
      </c>
      <c r="B7140" s="2">
        <v>2016</v>
      </c>
      <c r="C7140" t="s">
        <v>464</v>
      </c>
      <c r="D7140" t="s">
        <v>48</v>
      </c>
      <c r="E7140" s="2">
        <v>1</v>
      </c>
      <c r="F7140" s="2">
        <v>0</v>
      </c>
      <c r="G7140" t="s">
        <v>465</v>
      </c>
      <c r="H7140" t="s">
        <v>466</v>
      </c>
      <c r="I7140" t="s">
        <v>10</v>
      </c>
      <c r="J7140" t="s">
        <v>133</v>
      </c>
      <c r="K7140" s="2">
        <v>1</v>
      </c>
      <c r="L7140" t="s">
        <v>52</v>
      </c>
      <c r="M7140" t="s">
        <v>134</v>
      </c>
      <c r="N7140" t="s">
        <v>177</v>
      </c>
    </row>
    <row r="7141" spans="1:14" x14ac:dyDescent="0.25">
      <c r="A7141" s="2">
        <v>1</v>
      </c>
      <c r="B7141" s="2">
        <v>2016</v>
      </c>
      <c r="C7141" t="s">
        <v>464</v>
      </c>
      <c r="D7141" t="s">
        <v>48</v>
      </c>
      <c r="E7141" s="2">
        <v>1</v>
      </c>
      <c r="F7141" s="2">
        <v>0</v>
      </c>
      <c r="G7141" t="s">
        <v>465</v>
      </c>
      <c r="H7141" t="s">
        <v>466</v>
      </c>
      <c r="I7141" t="s">
        <v>10</v>
      </c>
      <c r="J7141" t="s">
        <v>135</v>
      </c>
      <c r="K7141" s="2">
        <v>4</v>
      </c>
      <c r="L7141" t="s">
        <v>55</v>
      </c>
      <c r="M7141" t="s">
        <v>136</v>
      </c>
      <c r="N7141" t="s">
        <v>57</v>
      </c>
    </row>
    <row r="7142" spans="1:14" x14ac:dyDescent="0.25">
      <c r="A7142" s="2">
        <v>1</v>
      </c>
      <c r="B7142" s="2">
        <v>2016</v>
      </c>
      <c r="C7142" t="s">
        <v>464</v>
      </c>
      <c r="D7142" t="s">
        <v>48</v>
      </c>
      <c r="E7142" s="2">
        <v>1</v>
      </c>
      <c r="F7142" s="2">
        <v>0</v>
      </c>
      <c r="G7142" t="s">
        <v>465</v>
      </c>
      <c r="H7142" t="s">
        <v>466</v>
      </c>
      <c r="I7142" t="s">
        <v>10</v>
      </c>
      <c r="J7142" t="s">
        <v>137</v>
      </c>
      <c r="K7142" s="2">
        <v>4</v>
      </c>
      <c r="L7142" t="s">
        <v>55</v>
      </c>
      <c r="M7142" t="s">
        <v>138</v>
      </c>
      <c r="N7142" t="s">
        <v>57</v>
      </c>
    </row>
    <row r="7143" spans="1:14" x14ac:dyDescent="0.25">
      <c r="A7143" s="2">
        <v>1</v>
      </c>
      <c r="B7143" s="2">
        <v>2016</v>
      </c>
      <c r="C7143" t="s">
        <v>464</v>
      </c>
      <c r="D7143" t="s">
        <v>48</v>
      </c>
      <c r="E7143" s="2">
        <v>1</v>
      </c>
      <c r="F7143" s="2">
        <v>0</v>
      </c>
      <c r="G7143" t="s">
        <v>465</v>
      </c>
      <c r="H7143" t="s">
        <v>466</v>
      </c>
      <c r="I7143" t="s">
        <v>10</v>
      </c>
      <c r="J7143" t="s">
        <v>139</v>
      </c>
      <c r="K7143" s="2">
        <v>3</v>
      </c>
      <c r="L7143" t="s">
        <v>85</v>
      </c>
      <c r="M7143" t="s">
        <v>140</v>
      </c>
      <c r="N7143" t="s">
        <v>126</v>
      </c>
    </row>
    <row r="7144" spans="1:14" x14ac:dyDescent="0.25">
      <c r="A7144" s="2">
        <v>1</v>
      </c>
      <c r="B7144" s="2">
        <v>2016</v>
      </c>
      <c r="C7144" t="s">
        <v>464</v>
      </c>
      <c r="D7144" t="s">
        <v>48</v>
      </c>
      <c r="E7144" s="2">
        <v>1</v>
      </c>
      <c r="F7144" s="2">
        <v>0</v>
      </c>
      <c r="G7144" t="s">
        <v>465</v>
      </c>
      <c r="H7144" t="s">
        <v>466</v>
      </c>
      <c r="I7144" t="s">
        <v>10</v>
      </c>
      <c r="J7144" t="s">
        <v>141</v>
      </c>
      <c r="K7144" s="2">
        <v>3</v>
      </c>
      <c r="L7144" t="s">
        <v>85</v>
      </c>
      <c r="M7144" t="s">
        <v>142</v>
      </c>
      <c r="N7144" t="s">
        <v>126</v>
      </c>
    </row>
    <row r="7145" spans="1:14" x14ac:dyDescent="0.25">
      <c r="A7145" s="2">
        <v>1</v>
      </c>
      <c r="B7145" s="2">
        <v>2016</v>
      </c>
      <c r="C7145" t="s">
        <v>464</v>
      </c>
      <c r="D7145" t="s">
        <v>48</v>
      </c>
      <c r="E7145" s="2">
        <v>1</v>
      </c>
      <c r="F7145" s="2">
        <v>0</v>
      </c>
      <c r="G7145" t="s">
        <v>465</v>
      </c>
      <c r="H7145" t="s">
        <v>466</v>
      </c>
      <c r="I7145" t="s">
        <v>10</v>
      </c>
      <c r="J7145" t="s">
        <v>143</v>
      </c>
      <c r="K7145" s="2">
        <v>4</v>
      </c>
      <c r="L7145" t="s">
        <v>85</v>
      </c>
      <c r="M7145" t="s">
        <v>144</v>
      </c>
      <c r="N7145" t="s">
        <v>87</v>
      </c>
    </row>
    <row r="7146" spans="1:14" x14ac:dyDescent="0.25">
      <c r="A7146" s="2">
        <v>1</v>
      </c>
      <c r="B7146" s="2">
        <v>2016</v>
      </c>
      <c r="C7146" t="s">
        <v>464</v>
      </c>
      <c r="D7146" t="s">
        <v>48</v>
      </c>
      <c r="E7146" s="2">
        <v>1</v>
      </c>
      <c r="F7146" s="2">
        <v>0</v>
      </c>
      <c r="G7146" t="s">
        <v>465</v>
      </c>
      <c r="H7146" t="s">
        <v>466</v>
      </c>
      <c r="I7146" t="s">
        <v>10</v>
      </c>
      <c r="J7146" t="s">
        <v>145</v>
      </c>
      <c r="K7146" s="2">
        <v>4</v>
      </c>
      <c r="L7146" t="s">
        <v>55</v>
      </c>
      <c r="M7146" t="s">
        <v>146</v>
      </c>
      <c r="N7146" t="s">
        <v>57</v>
      </c>
    </row>
    <row r="7147" spans="1:14" x14ac:dyDescent="0.25">
      <c r="A7147" s="2">
        <v>1</v>
      </c>
      <c r="B7147" s="2">
        <v>2016</v>
      </c>
      <c r="C7147" t="s">
        <v>464</v>
      </c>
      <c r="D7147" t="s">
        <v>48</v>
      </c>
      <c r="E7147" s="2">
        <v>1</v>
      </c>
      <c r="F7147" s="2">
        <v>0</v>
      </c>
      <c r="G7147" t="s">
        <v>465</v>
      </c>
      <c r="H7147" t="s">
        <v>466</v>
      </c>
      <c r="I7147" t="s">
        <v>10</v>
      </c>
      <c r="J7147" t="s">
        <v>147</v>
      </c>
      <c r="K7147" s="2">
        <v>3</v>
      </c>
      <c r="L7147" t="s">
        <v>55</v>
      </c>
      <c r="M7147" t="s">
        <v>148</v>
      </c>
      <c r="N7147" t="s">
        <v>178</v>
      </c>
    </row>
    <row r="7148" spans="1:14" x14ac:dyDescent="0.25">
      <c r="A7148" s="2">
        <v>1</v>
      </c>
      <c r="B7148" s="2">
        <v>2016</v>
      </c>
      <c r="C7148" t="s">
        <v>464</v>
      </c>
      <c r="D7148" t="s">
        <v>48</v>
      </c>
      <c r="E7148" s="2">
        <v>1</v>
      </c>
      <c r="F7148" s="2">
        <v>0</v>
      </c>
      <c r="G7148" t="s">
        <v>465</v>
      </c>
      <c r="H7148" t="s">
        <v>466</v>
      </c>
      <c r="I7148" t="s">
        <v>10</v>
      </c>
      <c r="J7148" t="s">
        <v>149</v>
      </c>
      <c r="K7148" s="2">
        <v>2</v>
      </c>
      <c r="L7148" t="s">
        <v>55</v>
      </c>
      <c r="M7148" t="s">
        <v>150</v>
      </c>
      <c r="N7148" t="s">
        <v>187</v>
      </c>
    </row>
    <row r="7149" spans="1:14" x14ac:dyDescent="0.25">
      <c r="A7149" s="2">
        <v>1</v>
      </c>
      <c r="B7149" s="2">
        <v>2016</v>
      </c>
      <c r="C7149" t="s">
        <v>464</v>
      </c>
      <c r="D7149" t="s">
        <v>48</v>
      </c>
      <c r="E7149" s="2">
        <v>1</v>
      </c>
      <c r="F7149" s="2">
        <v>0</v>
      </c>
      <c r="G7149" t="s">
        <v>465</v>
      </c>
      <c r="H7149" t="s">
        <v>466</v>
      </c>
      <c r="I7149" t="s">
        <v>10</v>
      </c>
      <c r="J7149" t="s">
        <v>151</v>
      </c>
      <c r="K7149" s="3"/>
      <c r="L7149" t="s">
        <v>52</v>
      </c>
      <c r="M7149" t="s">
        <v>152</v>
      </c>
    </row>
    <row r="7150" spans="1:14" x14ac:dyDescent="0.25">
      <c r="A7150" s="2">
        <v>1</v>
      </c>
      <c r="B7150" s="2">
        <v>2016</v>
      </c>
      <c r="C7150" t="s">
        <v>464</v>
      </c>
      <c r="D7150" t="s">
        <v>48</v>
      </c>
      <c r="E7150" s="2">
        <v>1</v>
      </c>
      <c r="F7150" s="2">
        <v>0</v>
      </c>
      <c r="G7150" t="s">
        <v>465</v>
      </c>
      <c r="H7150" t="s">
        <v>466</v>
      </c>
      <c r="I7150" t="s">
        <v>10</v>
      </c>
      <c r="J7150" t="s">
        <v>153</v>
      </c>
      <c r="K7150" s="2">
        <v>5</v>
      </c>
      <c r="L7150" t="s">
        <v>75</v>
      </c>
      <c r="M7150" t="s">
        <v>154</v>
      </c>
      <c r="N7150" t="s">
        <v>201</v>
      </c>
    </row>
    <row r="7151" spans="1:14" x14ac:dyDescent="0.25">
      <c r="A7151" s="2">
        <v>1</v>
      </c>
      <c r="B7151" s="2">
        <v>2016</v>
      </c>
      <c r="C7151" t="s">
        <v>464</v>
      </c>
      <c r="D7151" t="s">
        <v>48</v>
      </c>
      <c r="E7151" s="2">
        <v>1</v>
      </c>
      <c r="F7151" s="2">
        <v>0</v>
      </c>
      <c r="G7151" t="s">
        <v>465</v>
      </c>
      <c r="H7151" t="s">
        <v>466</v>
      </c>
      <c r="I7151" t="s">
        <v>10</v>
      </c>
      <c r="J7151" t="s">
        <v>156</v>
      </c>
      <c r="K7151" s="2">
        <v>1</v>
      </c>
      <c r="L7151" t="s">
        <v>75</v>
      </c>
      <c r="M7151" t="s">
        <v>157</v>
      </c>
      <c r="N7151" t="s">
        <v>158</v>
      </c>
    </row>
    <row r="7152" spans="1:14" x14ac:dyDescent="0.25">
      <c r="A7152" s="2">
        <v>1</v>
      </c>
      <c r="B7152" s="2">
        <v>2016</v>
      </c>
      <c r="C7152" t="s">
        <v>464</v>
      </c>
      <c r="D7152" t="s">
        <v>48</v>
      </c>
      <c r="E7152" s="2">
        <v>1</v>
      </c>
      <c r="F7152" s="2">
        <v>0</v>
      </c>
      <c r="G7152" t="s">
        <v>465</v>
      </c>
      <c r="H7152" t="s">
        <v>466</v>
      </c>
      <c r="I7152" t="s">
        <v>10</v>
      </c>
      <c r="J7152" t="s">
        <v>159</v>
      </c>
      <c r="K7152" s="2">
        <v>9</v>
      </c>
      <c r="L7152" t="s">
        <v>52</v>
      </c>
      <c r="M7152" t="s">
        <v>160</v>
      </c>
      <c r="N7152" t="s">
        <v>188</v>
      </c>
    </row>
    <row r="7153" spans="1:14" x14ac:dyDescent="0.25">
      <c r="A7153" s="2">
        <v>1</v>
      </c>
      <c r="B7153" s="2">
        <v>2016</v>
      </c>
      <c r="C7153" t="s">
        <v>464</v>
      </c>
      <c r="D7153" t="s">
        <v>48</v>
      </c>
      <c r="E7153" s="2">
        <v>1</v>
      </c>
      <c r="F7153" s="2">
        <v>0</v>
      </c>
      <c r="G7153" t="s">
        <v>465</v>
      </c>
      <c r="H7153" t="s">
        <v>466</v>
      </c>
      <c r="I7153" t="s">
        <v>10</v>
      </c>
      <c r="J7153" t="s">
        <v>161</v>
      </c>
      <c r="K7153" s="3"/>
      <c r="L7153" t="s">
        <v>52</v>
      </c>
      <c r="M7153" t="s">
        <v>162</v>
      </c>
    </row>
    <row r="7154" spans="1:14" x14ac:dyDescent="0.25">
      <c r="A7154" s="2">
        <v>1</v>
      </c>
      <c r="B7154" s="2">
        <v>2016</v>
      </c>
      <c r="C7154" t="s">
        <v>464</v>
      </c>
      <c r="D7154" t="s">
        <v>48</v>
      </c>
      <c r="E7154" s="2">
        <v>1</v>
      </c>
      <c r="F7154" s="2">
        <v>0</v>
      </c>
      <c r="G7154" t="s">
        <v>465</v>
      </c>
      <c r="H7154" t="s">
        <v>466</v>
      </c>
      <c r="I7154" t="s">
        <v>10</v>
      </c>
      <c r="J7154" t="s">
        <v>163</v>
      </c>
      <c r="K7154" s="2">
        <v>1</v>
      </c>
      <c r="L7154" t="s">
        <v>52</v>
      </c>
      <c r="M7154" t="s">
        <v>164</v>
      </c>
      <c r="N7154" t="s">
        <v>165</v>
      </c>
    </row>
    <row r="7155" spans="1:14" x14ac:dyDescent="0.25">
      <c r="A7155" s="2">
        <v>1</v>
      </c>
      <c r="B7155" s="2">
        <v>2016</v>
      </c>
      <c r="C7155" t="s">
        <v>464</v>
      </c>
      <c r="D7155" t="s">
        <v>48</v>
      </c>
      <c r="E7155" s="2">
        <v>1</v>
      </c>
      <c r="F7155" s="2">
        <v>0</v>
      </c>
      <c r="G7155" t="s">
        <v>465</v>
      </c>
      <c r="H7155" t="s">
        <v>466</v>
      </c>
      <c r="I7155" t="s">
        <v>10</v>
      </c>
      <c r="J7155" t="s">
        <v>166</v>
      </c>
      <c r="K7155" s="2">
        <v>3</v>
      </c>
      <c r="L7155" t="s">
        <v>55</v>
      </c>
      <c r="M7155" t="s">
        <v>167</v>
      </c>
      <c r="N7155" t="s">
        <v>178</v>
      </c>
    </row>
    <row r="7156" spans="1:14" x14ac:dyDescent="0.25">
      <c r="A7156" s="2">
        <v>1</v>
      </c>
      <c r="B7156" s="2">
        <v>2016</v>
      </c>
      <c r="C7156" t="s">
        <v>467</v>
      </c>
      <c r="D7156" t="s">
        <v>264</v>
      </c>
      <c r="E7156" s="2">
        <v>1</v>
      </c>
      <c r="F7156" s="2">
        <v>1</v>
      </c>
      <c r="G7156" t="s">
        <v>235</v>
      </c>
      <c r="H7156" t="s">
        <v>236</v>
      </c>
      <c r="I7156" t="s">
        <v>15</v>
      </c>
      <c r="J7156" t="s">
        <v>51</v>
      </c>
      <c r="K7156" s="3"/>
      <c r="L7156" t="s">
        <v>52</v>
      </c>
      <c r="M7156" t="s">
        <v>53</v>
      </c>
    </row>
    <row r="7157" spans="1:14" x14ac:dyDescent="0.25">
      <c r="A7157" s="2">
        <v>1</v>
      </c>
      <c r="B7157" s="2">
        <v>2016</v>
      </c>
      <c r="C7157" t="s">
        <v>467</v>
      </c>
      <c r="D7157" t="s">
        <v>264</v>
      </c>
      <c r="E7157" s="2">
        <v>1</v>
      </c>
      <c r="F7157" s="2">
        <v>1</v>
      </c>
      <c r="G7157" t="s">
        <v>235</v>
      </c>
      <c r="H7157" t="s">
        <v>236</v>
      </c>
      <c r="I7157" t="s">
        <v>15</v>
      </c>
      <c r="J7157" t="s">
        <v>54</v>
      </c>
      <c r="K7157" s="3"/>
      <c r="L7157" t="s">
        <v>55</v>
      </c>
      <c r="M7157" t="s">
        <v>56</v>
      </c>
    </row>
    <row r="7158" spans="1:14" x14ac:dyDescent="0.25">
      <c r="A7158" s="2">
        <v>1</v>
      </c>
      <c r="B7158" s="2">
        <v>2016</v>
      </c>
      <c r="C7158" t="s">
        <v>467</v>
      </c>
      <c r="D7158" t="s">
        <v>264</v>
      </c>
      <c r="E7158" s="2">
        <v>1</v>
      </c>
      <c r="F7158" s="2">
        <v>1</v>
      </c>
      <c r="G7158" t="s">
        <v>235</v>
      </c>
      <c r="H7158" t="s">
        <v>236</v>
      </c>
      <c r="I7158" t="s">
        <v>15</v>
      </c>
      <c r="J7158" t="s">
        <v>58</v>
      </c>
      <c r="K7158" s="3"/>
      <c r="L7158" t="s">
        <v>55</v>
      </c>
      <c r="M7158" t="s">
        <v>59</v>
      </c>
    </row>
    <row r="7159" spans="1:14" x14ac:dyDescent="0.25">
      <c r="A7159" s="2">
        <v>1</v>
      </c>
      <c r="B7159" s="2">
        <v>2016</v>
      </c>
      <c r="C7159" t="s">
        <v>467</v>
      </c>
      <c r="D7159" t="s">
        <v>264</v>
      </c>
      <c r="E7159" s="2">
        <v>1</v>
      </c>
      <c r="F7159" s="2">
        <v>1</v>
      </c>
      <c r="G7159" t="s">
        <v>235</v>
      </c>
      <c r="H7159" t="s">
        <v>236</v>
      </c>
      <c r="I7159" t="s">
        <v>15</v>
      </c>
      <c r="J7159" t="s">
        <v>60</v>
      </c>
      <c r="K7159" s="3"/>
      <c r="L7159" t="s">
        <v>61</v>
      </c>
      <c r="M7159" t="s">
        <v>62</v>
      </c>
    </row>
    <row r="7160" spans="1:14" x14ac:dyDescent="0.25">
      <c r="A7160" s="2">
        <v>1</v>
      </c>
      <c r="B7160" s="2">
        <v>2016</v>
      </c>
      <c r="C7160" t="s">
        <v>467</v>
      </c>
      <c r="D7160" t="s">
        <v>264</v>
      </c>
      <c r="E7160" s="2">
        <v>1</v>
      </c>
      <c r="F7160" s="2">
        <v>1</v>
      </c>
      <c r="G7160" t="s">
        <v>235</v>
      </c>
      <c r="H7160" t="s">
        <v>236</v>
      </c>
      <c r="I7160" t="s">
        <v>15</v>
      </c>
      <c r="J7160" t="s">
        <v>64</v>
      </c>
      <c r="K7160" s="3"/>
      <c r="L7160" t="s">
        <v>65</v>
      </c>
      <c r="M7160" t="s">
        <v>66</v>
      </c>
    </row>
    <row r="7161" spans="1:14" x14ac:dyDescent="0.25">
      <c r="A7161" s="2">
        <v>1</v>
      </c>
      <c r="B7161" s="2">
        <v>2016</v>
      </c>
      <c r="C7161" t="s">
        <v>467</v>
      </c>
      <c r="D7161" t="s">
        <v>264</v>
      </c>
      <c r="E7161" s="2">
        <v>1</v>
      </c>
      <c r="F7161" s="2">
        <v>1</v>
      </c>
      <c r="G7161" t="s">
        <v>235</v>
      </c>
      <c r="H7161" t="s">
        <v>236</v>
      </c>
      <c r="I7161" t="s">
        <v>15</v>
      </c>
      <c r="J7161" t="s">
        <v>68</v>
      </c>
      <c r="K7161" s="3"/>
      <c r="L7161" t="s">
        <v>65</v>
      </c>
      <c r="M7161" t="s">
        <v>69</v>
      </c>
    </row>
    <row r="7162" spans="1:14" x14ac:dyDescent="0.25">
      <c r="A7162" s="2">
        <v>1</v>
      </c>
      <c r="B7162" s="2">
        <v>2016</v>
      </c>
      <c r="C7162" t="s">
        <v>467</v>
      </c>
      <c r="D7162" t="s">
        <v>264</v>
      </c>
      <c r="E7162" s="2">
        <v>1</v>
      </c>
      <c r="F7162" s="2">
        <v>1</v>
      </c>
      <c r="G7162" t="s">
        <v>235</v>
      </c>
      <c r="H7162" t="s">
        <v>236</v>
      </c>
      <c r="I7162" t="s">
        <v>15</v>
      </c>
      <c r="J7162" t="s">
        <v>70</v>
      </c>
      <c r="K7162" s="3"/>
      <c r="L7162" t="s">
        <v>65</v>
      </c>
      <c r="M7162" t="s">
        <v>71</v>
      </c>
    </row>
    <row r="7163" spans="1:14" x14ac:dyDescent="0.25">
      <c r="A7163" s="2">
        <v>1</v>
      </c>
      <c r="B7163" s="2">
        <v>2016</v>
      </c>
      <c r="C7163" t="s">
        <v>467</v>
      </c>
      <c r="D7163" t="s">
        <v>264</v>
      </c>
      <c r="E7163" s="2">
        <v>1</v>
      </c>
      <c r="F7163" s="2">
        <v>1</v>
      </c>
      <c r="G7163" t="s">
        <v>235</v>
      </c>
      <c r="H7163" t="s">
        <v>236</v>
      </c>
      <c r="I7163" t="s">
        <v>15</v>
      </c>
      <c r="J7163" t="s">
        <v>72</v>
      </c>
      <c r="K7163" s="3"/>
      <c r="L7163" t="s">
        <v>52</v>
      </c>
      <c r="M7163" t="s">
        <v>73</v>
      </c>
    </row>
    <row r="7164" spans="1:14" x14ac:dyDescent="0.25">
      <c r="A7164" s="2">
        <v>1</v>
      </c>
      <c r="B7164" s="2">
        <v>2016</v>
      </c>
      <c r="C7164" t="s">
        <v>467</v>
      </c>
      <c r="D7164" t="s">
        <v>264</v>
      </c>
      <c r="E7164" s="2">
        <v>1</v>
      </c>
      <c r="F7164" s="2">
        <v>1</v>
      </c>
      <c r="G7164" t="s">
        <v>235</v>
      </c>
      <c r="H7164" t="s">
        <v>236</v>
      </c>
      <c r="I7164" t="s">
        <v>15</v>
      </c>
      <c r="J7164" t="s">
        <v>74</v>
      </c>
      <c r="K7164" s="3"/>
      <c r="L7164" t="s">
        <v>75</v>
      </c>
      <c r="M7164" t="s">
        <v>76</v>
      </c>
    </row>
    <row r="7165" spans="1:14" x14ac:dyDescent="0.25">
      <c r="A7165" s="2">
        <v>1</v>
      </c>
      <c r="B7165" s="2">
        <v>2016</v>
      </c>
      <c r="C7165" t="s">
        <v>467</v>
      </c>
      <c r="D7165" t="s">
        <v>264</v>
      </c>
      <c r="E7165" s="2">
        <v>1</v>
      </c>
      <c r="F7165" s="2">
        <v>1</v>
      </c>
      <c r="G7165" t="s">
        <v>235</v>
      </c>
      <c r="H7165" t="s">
        <v>236</v>
      </c>
      <c r="I7165" t="s">
        <v>15</v>
      </c>
      <c r="J7165" t="s">
        <v>78</v>
      </c>
      <c r="K7165" s="3"/>
      <c r="L7165" t="s">
        <v>75</v>
      </c>
      <c r="M7165" t="s">
        <v>79</v>
      </c>
    </row>
    <row r="7166" spans="1:14" x14ac:dyDescent="0.25">
      <c r="A7166" s="2">
        <v>1</v>
      </c>
      <c r="B7166" s="2">
        <v>2016</v>
      </c>
      <c r="C7166" t="s">
        <v>467</v>
      </c>
      <c r="D7166" t="s">
        <v>264</v>
      </c>
      <c r="E7166" s="2">
        <v>1</v>
      </c>
      <c r="F7166" s="2">
        <v>1</v>
      </c>
      <c r="G7166" t="s">
        <v>235</v>
      </c>
      <c r="H7166" t="s">
        <v>236</v>
      </c>
      <c r="I7166" t="s">
        <v>15</v>
      </c>
      <c r="J7166" t="s">
        <v>81</v>
      </c>
      <c r="K7166" s="3"/>
      <c r="L7166" t="s">
        <v>75</v>
      </c>
      <c r="M7166" t="s">
        <v>82</v>
      </c>
    </row>
    <row r="7167" spans="1:14" x14ac:dyDescent="0.25">
      <c r="A7167" s="2">
        <v>1</v>
      </c>
      <c r="B7167" s="2">
        <v>2016</v>
      </c>
      <c r="C7167" t="s">
        <v>467</v>
      </c>
      <c r="D7167" t="s">
        <v>264</v>
      </c>
      <c r="E7167" s="2">
        <v>1</v>
      </c>
      <c r="F7167" s="2">
        <v>1</v>
      </c>
      <c r="G7167" t="s">
        <v>235</v>
      </c>
      <c r="H7167" t="s">
        <v>236</v>
      </c>
      <c r="I7167" t="s">
        <v>15</v>
      </c>
      <c r="J7167" t="s">
        <v>84</v>
      </c>
      <c r="K7167" s="2">
        <v>4</v>
      </c>
      <c r="L7167" t="s">
        <v>85</v>
      </c>
      <c r="M7167" t="s">
        <v>86</v>
      </c>
      <c r="N7167" t="s">
        <v>87</v>
      </c>
    </row>
    <row r="7168" spans="1:14" x14ac:dyDescent="0.25">
      <c r="A7168" s="2">
        <v>1</v>
      </c>
      <c r="B7168" s="2">
        <v>2016</v>
      </c>
      <c r="C7168" t="s">
        <v>467</v>
      </c>
      <c r="D7168" t="s">
        <v>264</v>
      </c>
      <c r="E7168" s="2">
        <v>1</v>
      </c>
      <c r="F7168" s="2">
        <v>1</v>
      </c>
      <c r="G7168" t="s">
        <v>235</v>
      </c>
      <c r="H7168" t="s">
        <v>236</v>
      </c>
      <c r="I7168" t="s">
        <v>15</v>
      </c>
      <c r="J7168" t="s">
        <v>88</v>
      </c>
      <c r="K7168" s="2">
        <v>4</v>
      </c>
      <c r="L7168" t="s">
        <v>85</v>
      </c>
      <c r="M7168" t="s">
        <v>89</v>
      </c>
      <c r="N7168" t="s">
        <v>87</v>
      </c>
    </row>
    <row r="7169" spans="1:14" x14ac:dyDescent="0.25">
      <c r="A7169" s="2">
        <v>1</v>
      </c>
      <c r="B7169" s="2">
        <v>2016</v>
      </c>
      <c r="C7169" t="s">
        <v>467</v>
      </c>
      <c r="D7169" t="s">
        <v>264</v>
      </c>
      <c r="E7169" s="2">
        <v>1</v>
      </c>
      <c r="F7169" s="2">
        <v>1</v>
      </c>
      <c r="G7169" t="s">
        <v>235</v>
      </c>
      <c r="H7169" t="s">
        <v>236</v>
      </c>
      <c r="I7169" t="s">
        <v>15</v>
      </c>
      <c r="J7169" t="s">
        <v>90</v>
      </c>
      <c r="K7169" s="3"/>
      <c r="L7169" t="s">
        <v>75</v>
      </c>
      <c r="M7169" t="s">
        <v>91</v>
      </c>
    </row>
    <row r="7170" spans="1:14" x14ac:dyDescent="0.25">
      <c r="A7170" s="2">
        <v>1</v>
      </c>
      <c r="B7170" s="2">
        <v>2016</v>
      </c>
      <c r="C7170" t="s">
        <v>467</v>
      </c>
      <c r="D7170" t="s">
        <v>264</v>
      </c>
      <c r="E7170" s="2">
        <v>1</v>
      </c>
      <c r="F7170" s="2">
        <v>1</v>
      </c>
      <c r="G7170" t="s">
        <v>235</v>
      </c>
      <c r="H7170" t="s">
        <v>236</v>
      </c>
      <c r="I7170" t="s">
        <v>15</v>
      </c>
      <c r="J7170" t="s">
        <v>93</v>
      </c>
      <c r="K7170" s="3"/>
      <c r="L7170" t="s">
        <v>75</v>
      </c>
      <c r="M7170" t="s">
        <v>94</v>
      </c>
    </row>
    <row r="7171" spans="1:14" x14ac:dyDescent="0.25">
      <c r="A7171" s="2">
        <v>1</v>
      </c>
      <c r="B7171" s="2">
        <v>2016</v>
      </c>
      <c r="C7171" t="s">
        <v>467</v>
      </c>
      <c r="D7171" t="s">
        <v>264</v>
      </c>
      <c r="E7171" s="2">
        <v>1</v>
      </c>
      <c r="F7171" s="2">
        <v>1</v>
      </c>
      <c r="G7171" t="s">
        <v>235</v>
      </c>
      <c r="H7171" t="s">
        <v>236</v>
      </c>
      <c r="I7171" t="s">
        <v>15</v>
      </c>
      <c r="J7171" t="s">
        <v>96</v>
      </c>
      <c r="K7171" s="3"/>
      <c r="L7171" t="s">
        <v>75</v>
      </c>
      <c r="M7171" t="s">
        <v>97</v>
      </c>
    </row>
    <row r="7172" spans="1:14" x14ac:dyDescent="0.25">
      <c r="A7172" s="2">
        <v>1</v>
      </c>
      <c r="B7172" s="2">
        <v>2016</v>
      </c>
      <c r="C7172" t="s">
        <v>467</v>
      </c>
      <c r="D7172" t="s">
        <v>264</v>
      </c>
      <c r="E7172" s="2">
        <v>1</v>
      </c>
      <c r="F7172" s="2">
        <v>1</v>
      </c>
      <c r="G7172" t="s">
        <v>235</v>
      </c>
      <c r="H7172" t="s">
        <v>236</v>
      </c>
      <c r="I7172" t="s">
        <v>15</v>
      </c>
      <c r="J7172" t="s">
        <v>98</v>
      </c>
      <c r="K7172" s="2">
        <v>5</v>
      </c>
      <c r="L7172" t="s">
        <v>85</v>
      </c>
      <c r="M7172" t="s">
        <v>99</v>
      </c>
      <c r="N7172" t="s">
        <v>185</v>
      </c>
    </row>
    <row r="7173" spans="1:14" x14ac:dyDescent="0.25">
      <c r="A7173" s="2">
        <v>1</v>
      </c>
      <c r="B7173" s="2">
        <v>2016</v>
      </c>
      <c r="C7173" t="s">
        <v>467</v>
      </c>
      <c r="D7173" t="s">
        <v>264</v>
      </c>
      <c r="E7173" s="2">
        <v>1</v>
      </c>
      <c r="F7173" s="2">
        <v>1</v>
      </c>
      <c r="G7173" t="s">
        <v>235</v>
      </c>
      <c r="H7173" t="s">
        <v>236</v>
      </c>
      <c r="I7173" t="s">
        <v>15</v>
      </c>
      <c r="J7173" t="s">
        <v>100</v>
      </c>
      <c r="K7173" s="3"/>
      <c r="L7173" t="s">
        <v>61</v>
      </c>
      <c r="M7173" t="s">
        <v>101</v>
      </c>
    </row>
    <row r="7174" spans="1:14" x14ac:dyDescent="0.25">
      <c r="A7174" s="2">
        <v>1</v>
      </c>
      <c r="B7174" s="2">
        <v>2016</v>
      </c>
      <c r="C7174" t="s">
        <v>467</v>
      </c>
      <c r="D7174" t="s">
        <v>264</v>
      </c>
      <c r="E7174" s="2">
        <v>1</v>
      </c>
      <c r="F7174" s="2">
        <v>1</v>
      </c>
      <c r="G7174" t="s">
        <v>235</v>
      </c>
      <c r="H7174" t="s">
        <v>236</v>
      </c>
      <c r="I7174" t="s">
        <v>15</v>
      </c>
      <c r="J7174" t="s">
        <v>102</v>
      </c>
      <c r="K7174" s="3"/>
      <c r="L7174" t="s">
        <v>61</v>
      </c>
      <c r="M7174" t="s">
        <v>103</v>
      </c>
    </row>
    <row r="7175" spans="1:14" x14ac:dyDescent="0.25">
      <c r="A7175" s="2">
        <v>1</v>
      </c>
      <c r="B7175" s="2">
        <v>2016</v>
      </c>
      <c r="C7175" t="s">
        <v>467</v>
      </c>
      <c r="D7175" t="s">
        <v>264</v>
      </c>
      <c r="E7175" s="2">
        <v>1</v>
      </c>
      <c r="F7175" s="2">
        <v>1</v>
      </c>
      <c r="G7175" t="s">
        <v>235</v>
      </c>
      <c r="H7175" t="s">
        <v>236</v>
      </c>
      <c r="I7175" t="s">
        <v>15</v>
      </c>
      <c r="J7175" t="s">
        <v>104</v>
      </c>
      <c r="K7175" s="3"/>
      <c r="L7175" t="s">
        <v>61</v>
      </c>
      <c r="M7175" t="s">
        <v>105</v>
      </c>
    </row>
    <row r="7176" spans="1:14" x14ac:dyDescent="0.25">
      <c r="A7176" s="2">
        <v>1</v>
      </c>
      <c r="B7176" s="2">
        <v>2016</v>
      </c>
      <c r="C7176" t="s">
        <v>467</v>
      </c>
      <c r="D7176" t="s">
        <v>264</v>
      </c>
      <c r="E7176" s="2">
        <v>1</v>
      </c>
      <c r="F7176" s="2">
        <v>1</v>
      </c>
      <c r="G7176" t="s">
        <v>235</v>
      </c>
      <c r="H7176" t="s">
        <v>236</v>
      </c>
      <c r="I7176" t="s">
        <v>15</v>
      </c>
      <c r="J7176" t="s">
        <v>106</v>
      </c>
      <c r="K7176" s="3"/>
      <c r="L7176" t="s">
        <v>61</v>
      </c>
      <c r="M7176" t="s">
        <v>107</v>
      </c>
    </row>
    <row r="7177" spans="1:14" x14ac:dyDescent="0.25">
      <c r="A7177" s="2">
        <v>1</v>
      </c>
      <c r="B7177" s="2">
        <v>2016</v>
      </c>
      <c r="C7177" t="s">
        <v>467</v>
      </c>
      <c r="D7177" t="s">
        <v>264</v>
      </c>
      <c r="E7177" s="2">
        <v>1</v>
      </c>
      <c r="F7177" s="2">
        <v>1</v>
      </c>
      <c r="G7177" t="s">
        <v>235</v>
      </c>
      <c r="H7177" t="s">
        <v>236</v>
      </c>
      <c r="I7177" t="s">
        <v>15</v>
      </c>
      <c r="J7177" t="s">
        <v>108</v>
      </c>
      <c r="K7177" s="3"/>
      <c r="L7177" t="s">
        <v>61</v>
      </c>
      <c r="M7177" t="s">
        <v>109</v>
      </c>
    </row>
    <row r="7178" spans="1:14" x14ac:dyDescent="0.25">
      <c r="A7178" s="2">
        <v>1</v>
      </c>
      <c r="B7178" s="2">
        <v>2016</v>
      </c>
      <c r="C7178" t="s">
        <v>467</v>
      </c>
      <c r="D7178" t="s">
        <v>264</v>
      </c>
      <c r="E7178" s="2">
        <v>1</v>
      </c>
      <c r="F7178" s="2">
        <v>1</v>
      </c>
      <c r="G7178" t="s">
        <v>235</v>
      </c>
      <c r="H7178" t="s">
        <v>236</v>
      </c>
      <c r="I7178" t="s">
        <v>15</v>
      </c>
      <c r="J7178" t="s">
        <v>110</v>
      </c>
      <c r="K7178" s="3"/>
      <c r="L7178" t="s">
        <v>61</v>
      </c>
      <c r="M7178" t="s">
        <v>111</v>
      </c>
    </row>
    <row r="7179" spans="1:14" x14ac:dyDescent="0.25">
      <c r="A7179" s="2">
        <v>1</v>
      </c>
      <c r="B7179" s="2">
        <v>2016</v>
      </c>
      <c r="C7179" t="s">
        <v>467</v>
      </c>
      <c r="D7179" t="s">
        <v>264</v>
      </c>
      <c r="E7179" s="2">
        <v>1</v>
      </c>
      <c r="F7179" s="2">
        <v>1</v>
      </c>
      <c r="G7179" t="s">
        <v>235</v>
      </c>
      <c r="H7179" t="s">
        <v>236</v>
      </c>
      <c r="I7179" t="s">
        <v>15</v>
      </c>
      <c r="J7179" t="s">
        <v>112</v>
      </c>
      <c r="K7179" s="3"/>
      <c r="L7179" t="s">
        <v>61</v>
      </c>
      <c r="M7179" t="s">
        <v>113</v>
      </c>
    </row>
    <row r="7180" spans="1:14" x14ac:dyDescent="0.25">
      <c r="A7180" s="2">
        <v>1</v>
      </c>
      <c r="B7180" s="2">
        <v>2016</v>
      </c>
      <c r="C7180" t="s">
        <v>467</v>
      </c>
      <c r="D7180" t="s">
        <v>264</v>
      </c>
      <c r="E7180" s="2">
        <v>1</v>
      </c>
      <c r="F7180" s="2">
        <v>1</v>
      </c>
      <c r="G7180" t="s">
        <v>235</v>
      </c>
      <c r="H7180" t="s">
        <v>236</v>
      </c>
      <c r="I7180" t="s">
        <v>15</v>
      </c>
      <c r="J7180" t="s">
        <v>114</v>
      </c>
      <c r="K7180" s="3"/>
      <c r="L7180" t="s">
        <v>61</v>
      </c>
      <c r="M7180" t="s">
        <v>115</v>
      </c>
    </row>
    <row r="7181" spans="1:14" x14ac:dyDescent="0.25">
      <c r="A7181" s="2">
        <v>1</v>
      </c>
      <c r="B7181" s="2">
        <v>2016</v>
      </c>
      <c r="C7181" t="s">
        <v>467</v>
      </c>
      <c r="D7181" t="s">
        <v>264</v>
      </c>
      <c r="E7181" s="2">
        <v>1</v>
      </c>
      <c r="F7181" s="2">
        <v>1</v>
      </c>
      <c r="G7181" t="s">
        <v>235</v>
      </c>
      <c r="H7181" t="s">
        <v>236</v>
      </c>
      <c r="I7181" t="s">
        <v>15</v>
      </c>
      <c r="J7181" t="s">
        <v>116</v>
      </c>
      <c r="K7181" s="3"/>
      <c r="L7181" t="s">
        <v>65</v>
      </c>
      <c r="M7181" t="s">
        <v>117</v>
      </c>
    </row>
    <row r="7182" spans="1:14" x14ac:dyDescent="0.25">
      <c r="A7182" s="2">
        <v>1</v>
      </c>
      <c r="B7182" s="2">
        <v>2016</v>
      </c>
      <c r="C7182" t="s">
        <v>467</v>
      </c>
      <c r="D7182" t="s">
        <v>264</v>
      </c>
      <c r="E7182" s="2">
        <v>1</v>
      </c>
      <c r="F7182" s="2">
        <v>1</v>
      </c>
      <c r="G7182" t="s">
        <v>235</v>
      </c>
      <c r="H7182" t="s">
        <v>236</v>
      </c>
      <c r="I7182" t="s">
        <v>15</v>
      </c>
      <c r="J7182" t="s">
        <v>118</v>
      </c>
      <c r="K7182" s="3"/>
      <c r="L7182" t="s">
        <v>55</v>
      </c>
      <c r="M7182" t="s">
        <v>119</v>
      </c>
    </row>
    <row r="7183" spans="1:14" x14ac:dyDescent="0.25">
      <c r="A7183" s="2">
        <v>1</v>
      </c>
      <c r="B7183" s="2">
        <v>2016</v>
      </c>
      <c r="C7183" t="s">
        <v>467</v>
      </c>
      <c r="D7183" t="s">
        <v>264</v>
      </c>
      <c r="E7183" s="2">
        <v>1</v>
      </c>
      <c r="F7183" s="2">
        <v>1</v>
      </c>
      <c r="G7183" t="s">
        <v>235</v>
      </c>
      <c r="H7183" t="s">
        <v>236</v>
      </c>
      <c r="I7183" t="s">
        <v>15</v>
      </c>
      <c r="J7183" t="s">
        <v>120</v>
      </c>
      <c r="K7183" s="3"/>
      <c r="L7183" t="s">
        <v>65</v>
      </c>
      <c r="M7183" t="s">
        <v>121</v>
      </c>
    </row>
    <row r="7184" spans="1:14" x14ac:dyDescent="0.25">
      <c r="A7184" s="2">
        <v>1</v>
      </c>
      <c r="B7184" s="2">
        <v>2016</v>
      </c>
      <c r="C7184" t="s">
        <v>467</v>
      </c>
      <c r="D7184" t="s">
        <v>264</v>
      </c>
      <c r="E7184" s="2">
        <v>1</v>
      </c>
      <c r="F7184" s="2">
        <v>1</v>
      </c>
      <c r="G7184" t="s">
        <v>235</v>
      </c>
      <c r="H7184" t="s">
        <v>236</v>
      </c>
      <c r="I7184" t="s">
        <v>15</v>
      </c>
      <c r="J7184" t="s">
        <v>122</v>
      </c>
      <c r="K7184" s="2">
        <v>3</v>
      </c>
      <c r="L7184" t="s">
        <v>85</v>
      </c>
      <c r="M7184" t="s">
        <v>123</v>
      </c>
      <c r="N7184" t="s">
        <v>126</v>
      </c>
    </row>
    <row r="7185" spans="1:14" x14ac:dyDescent="0.25">
      <c r="A7185" s="2">
        <v>1</v>
      </c>
      <c r="B7185" s="2">
        <v>2016</v>
      </c>
      <c r="C7185" t="s">
        <v>467</v>
      </c>
      <c r="D7185" t="s">
        <v>264</v>
      </c>
      <c r="E7185" s="2">
        <v>1</v>
      </c>
      <c r="F7185" s="2">
        <v>1</v>
      </c>
      <c r="G7185" t="s">
        <v>235</v>
      </c>
      <c r="H7185" t="s">
        <v>236</v>
      </c>
      <c r="I7185" t="s">
        <v>15</v>
      </c>
      <c r="J7185" t="s">
        <v>124</v>
      </c>
      <c r="K7185" s="2">
        <v>2</v>
      </c>
      <c r="L7185" t="s">
        <v>85</v>
      </c>
      <c r="M7185" t="s">
        <v>125</v>
      </c>
      <c r="N7185" t="s">
        <v>176</v>
      </c>
    </row>
    <row r="7186" spans="1:14" x14ac:dyDescent="0.25">
      <c r="A7186" s="2">
        <v>1</v>
      </c>
      <c r="B7186" s="2">
        <v>2016</v>
      </c>
      <c r="C7186" t="s">
        <v>467</v>
      </c>
      <c r="D7186" t="s">
        <v>264</v>
      </c>
      <c r="E7186" s="2">
        <v>1</v>
      </c>
      <c r="F7186" s="2">
        <v>1</v>
      </c>
      <c r="G7186" t="s">
        <v>235</v>
      </c>
      <c r="H7186" t="s">
        <v>236</v>
      </c>
      <c r="I7186" t="s">
        <v>15</v>
      </c>
      <c r="J7186" t="s">
        <v>127</v>
      </c>
      <c r="K7186" s="2">
        <v>3</v>
      </c>
      <c r="L7186" t="s">
        <v>85</v>
      </c>
      <c r="M7186" t="s">
        <v>128</v>
      </c>
      <c r="N7186" t="s">
        <v>126</v>
      </c>
    </row>
    <row r="7187" spans="1:14" x14ac:dyDescent="0.25">
      <c r="A7187" s="2">
        <v>1</v>
      </c>
      <c r="B7187" s="2">
        <v>2016</v>
      </c>
      <c r="C7187" t="s">
        <v>467</v>
      </c>
      <c r="D7187" t="s">
        <v>264</v>
      </c>
      <c r="E7187" s="2">
        <v>1</v>
      </c>
      <c r="F7187" s="2">
        <v>1</v>
      </c>
      <c r="G7187" t="s">
        <v>235</v>
      </c>
      <c r="H7187" t="s">
        <v>236</v>
      </c>
      <c r="I7187" t="s">
        <v>15</v>
      </c>
      <c r="J7187" t="s">
        <v>129</v>
      </c>
      <c r="K7187" s="2">
        <v>3</v>
      </c>
      <c r="L7187" t="s">
        <v>85</v>
      </c>
      <c r="M7187" t="s">
        <v>130</v>
      </c>
      <c r="N7187" t="s">
        <v>126</v>
      </c>
    </row>
    <row r="7188" spans="1:14" x14ac:dyDescent="0.25">
      <c r="A7188" s="2">
        <v>1</v>
      </c>
      <c r="B7188" s="2">
        <v>2016</v>
      </c>
      <c r="C7188" t="s">
        <v>467</v>
      </c>
      <c r="D7188" t="s">
        <v>264</v>
      </c>
      <c r="E7188" s="2">
        <v>1</v>
      </c>
      <c r="F7188" s="2">
        <v>1</v>
      </c>
      <c r="G7188" t="s">
        <v>235</v>
      </c>
      <c r="H7188" t="s">
        <v>236</v>
      </c>
      <c r="I7188" t="s">
        <v>15</v>
      </c>
      <c r="J7188" t="s">
        <v>131</v>
      </c>
      <c r="K7188" s="2">
        <v>4</v>
      </c>
      <c r="L7188" t="s">
        <v>85</v>
      </c>
      <c r="M7188" t="s">
        <v>132</v>
      </c>
      <c r="N7188" t="s">
        <v>87</v>
      </c>
    </row>
    <row r="7189" spans="1:14" x14ac:dyDescent="0.25">
      <c r="A7189" s="2">
        <v>1</v>
      </c>
      <c r="B7189" s="2">
        <v>2016</v>
      </c>
      <c r="C7189" t="s">
        <v>467</v>
      </c>
      <c r="D7189" t="s">
        <v>264</v>
      </c>
      <c r="E7189" s="2">
        <v>1</v>
      </c>
      <c r="F7189" s="2">
        <v>1</v>
      </c>
      <c r="G7189" t="s">
        <v>235</v>
      </c>
      <c r="H7189" t="s">
        <v>236</v>
      </c>
      <c r="I7189" t="s">
        <v>15</v>
      </c>
      <c r="J7189" t="s">
        <v>133</v>
      </c>
      <c r="K7189" s="3"/>
      <c r="L7189" t="s">
        <v>52</v>
      </c>
      <c r="M7189" t="s">
        <v>134</v>
      </c>
    </row>
    <row r="7190" spans="1:14" x14ac:dyDescent="0.25">
      <c r="A7190" s="2">
        <v>1</v>
      </c>
      <c r="B7190" s="2">
        <v>2016</v>
      </c>
      <c r="C7190" t="s">
        <v>467</v>
      </c>
      <c r="D7190" t="s">
        <v>264</v>
      </c>
      <c r="E7190" s="2">
        <v>1</v>
      </c>
      <c r="F7190" s="2">
        <v>1</v>
      </c>
      <c r="G7190" t="s">
        <v>235</v>
      </c>
      <c r="H7190" t="s">
        <v>236</v>
      </c>
      <c r="I7190" t="s">
        <v>15</v>
      </c>
      <c r="J7190" t="s">
        <v>135</v>
      </c>
      <c r="K7190" s="3"/>
      <c r="L7190" t="s">
        <v>55</v>
      </c>
      <c r="M7190" t="s">
        <v>136</v>
      </c>
    </row>
    <row r="7191" spans="1:14" x14ac:dyDescent="0.25">
      <c r="A7191" s="2">
        <v>1</v>
      </c>
      <c r="B7191" s="2">
        <v>2016</v>
      </c>
      <c r="C7191" t="s">
        <v>467</v>
      </c>
      <c r="D7191" t="s">
        <v>264</v>
      </c>
      <c r="E7191" s="2">
        <v>1</v>
      </c>
      <c r="F7191" s="2">
        <v>1</v>
      </c>
      <c r="G7191" t="s">
        <v>235</v>
      </c>
      <c r="H7191" t="s">
        <v>236</v>
      </c>
      <c r="I7191" t="s">
        <v>15</v>
      </c>
      <c r="J7191" t="s">
        <v>137</v>
      </c>
      <c r="K7191" s="3"/>
      <c r="L7191" t="s">
        <v>55</v>
      </c>
      <c r="M7191" t="s">
        <v>138</v>
      </c>
    </row>
    <row r="7192" spans="1:14" x14ac:dyDescent="0.25">
      <c r="A7192" s="2">
        <v>1</v>
      </c>
      <c r="B7192" s="2">
        <v>2016</v>
      </c>
      <c r="C7192" t="s">
        <v>467</v>
      </c>
      <c r="D7192" t="s">
        <v>264</v>
      </c>
      <c r="E7192" s="2">
        <v>1</v>
      </c>
      <c r="F7192" s="2">
        <v>1</v>
      </c>
      <c r="G7192" t="s">
        <v>235</v>
      </c>
      <c r="H7192" t="s">
        <v>236</v>
      </c>
      <c r="I7192" t="s">
        <v>15</v>
      </c>
      <c r="J7192" t="s">
        <v>139</v>
      </c>
      <c r="K7192" s="2">
        <v>4</v>
      </c>
      <c r="L7192" t="s">
        <v>85</v>
      </c>
      <c r="M7192" t="s">
        <v>140</v>
      </c>
      <c r="N7192" t="s">
        <v>87</v>
      </c>
    </row>
    <row r="7193" spans="1:14" x14ac:dyDescent="0.25">
      <c r="A7193" s="2">
        <v>1</v>
      </c>
      <c r="B7193" s="2">
        <v>2016</v>
      </c>
      <c r="C7193" t="s">
        <v>467</v>
      </c>
      <c r="D7193" t="s">
        <v>264</v>
      </c>
      <c r="E7193" s="2">
        <v>1</v>
      </c>
      <c r="F7193" s="2">
        <v>1</v>
      </c>
      <c r="G7193" t="s">
        <v>235</v>
      </c>
      <c r="H7193" t="s">
        <v>236</v>
      </c>
      <c r="I7193" t="s">
        <v>15</v>
      </c>
      <c r="J7193" t="s">
        <v>141</v>
      </c>
      <c r="K7193" s="2">
        <v>4</v>
      </c>
      <c r="L7193" t="s">
        <v>85</v>
      </c>
      <c r="M7193" t="s">
        <v>142</v>
      </c>
      <c r="N7193" t="s">
        <v>87</v>
      </c>
    </row>
    <row r="7194" spans="1:14" x14ac:dyDescent="0.25">
      <c r="A7194" s="2">
        <v>1</v>
      </c>
      <c r="B7194" s="2">
        <v>2016</v>
      </c>
      <c r="C7194" t="s">
        <v>467</v>
      </c>
      <c r="D7194" t="s">
        <v>264</v>
      </c>
      <c r="E7194" s="2">
        <v>1</v>
      </c>
      <c r="F7194" s="2">
        <v>1</v>
      </c>
      <c r="G7194" t="s">
        <v>235</v>
      </c>
      <c r="H7194" t="s">
        <v>236</v>
      </c>
      <c r="I7194" t="s">
        <v>15</v>
      </c>
      <c r="J7194" t="s">
        <v>143</v>
      </c>
      <c r="K7194" s="2">
        <v>4</v>
      </c>
      <c r="L7194" t="s">
        <v>85</v>
      </c>
      <c r="M7194" t="s">
        <v>144</v>
      </c>
      <c r="N7194" t="s">
        <v>87</v>
      </c>
    </row>
    <row r="7195" spans="1:14" x14ac:dyDescent="0.25">
      <c r="A7195" s="2">
        <v>1</v>
      </c>
      <c r="B7195" s="2">
        <v>2016</v>
      </c>
      <c r="C7195" t="s">
        <v>467</v>
      </c>
      <c r="D7195" t="s">
        <v>264</v>
      </c>
      <c r="E7195" s="2">
        <v>1</v>
      </c>
      <c r="F7195" s="2">
        <v>1</v>
      </c>
      <c r="G7195" t="s">
        <v>235</v>
      </c>
      <c r="H7195" t="s">
        <v>236</v>
      </c>
      <c r="I7195" t="s">
        <v>15</v>
      </c>
      <c r="J7195" t="s">
        <v>145</v>
      </c>
      <c r="K7195" s="3"/>
      <c r="L7195" t="s">
        <v>55</v>
      </c>
      <c r="M7195" t="s">
        <v>146</v>
      </c>
    </row>
    <row r="7196" spans="1:14" x14ac:dyDescent="0.25">
      <c r="A7196" s="2">
        <v>1</v>
      </c>
      <c r="B7196" s="2">
        <v>2016</v>
      </c>
      <c r="C7196" t="s">
        <v>467</v>
      </c>
      <c r="D7196" t="s">
        <v>264</v>
      </c>
      <c r="E7196" s="2">
        <v>1</v>
      </c>
      <c r="F7196" s="2">
        <v>1</v>
      </c>
      <c r="G7196" t="s">
        <v>235</v>
      </c>
      <c r="H7196" t="s">
        <v>236</v>
      </c>
      <c r="I7196" t="s">
        <v>15</v>
      </c>
      <c r="J7196" t="s">
        <v>147</v>
      </c>
      <c r="K7196" s="3"/>
      <c r="L7196" t="s">
        <v>55</v>
      </c>
      <c r="M7196" t="s">
        <v>148</v>
      </c>
    </row>
    <row r="7197" spans="1:14" x14ac:dyDescent="0.25">
      <c r="A7197" s="2">
        <v>1</v>
      </c>
      <c r="B7197" s="2">
        <v>2016</v>
      </c>
      <c r="C7197" t="s">
        <v>467</v>
      </c>
      <c r="D7197" t="s">
        <v>264</v>
      </c>
      <c r="E7197" s="2">
        <v>1</v>
      </c>
      <c r="F7197" s="2">
        <v>1</v>
      </c>
      <c r="G7197" t="s">
        <v>235</v>
      </c>
      <c r="H7197" t="s">
        <v>236</v>
      </c>
      <c r="I7197" t="s">
        <v>15</v>
      </c>
      <c r="J7197" t="s">
        <v>149</v>
      </c>
      <c r="K7197" s="3"/>
      <c r="L7197" t="s">
        <v>55</v>
      </c>
      <c r="M7197" t="s">
        <v>150</v>
      </c>
    </row>
    <row r="7198" spans="1:14" x14ac:dyDescent="0.25">
      <c r="A7198" s="2">
        <v>1</v>
      </c>
      <c r="B7198" s="2">
        <v>2016</v>
      </c>
      <c r="C7198" t="s">
        <v>467</v>
      </c>
      <c r="D7198" t="s">
        <v>264</v>
      </c>
      <c r="E7198" s="2">
        <v>1</v>
      </c>
      <c r="F7198" s="2">
        <v>1</v>
      </c>
      <c r="G7198" t="s">
        <v>235</v>
      </c>
      <c r="H7198" t="s">
        <v>236</v>
      </c>
      <c r="I7198" t="s">
        <v>15</v>
      </c>
      <c r="J7198" t="s">
        <v>151</v>
      </c>
      <c r="K7198" s="3"/>
      <c r="L7198" t="s">
        <v>52</v>
      </c>
      <c r="M7198" t="s">
        <v>152</v>
      </c>
    </row>
    <row r="7199" spans="1:14" x14ac:dyDescent="0.25">
      <c r="A7199" s="2">
        <v>1</v>
      </c>
      <c r="B7199" s="2">
        <v>2016</v>
      </c>
      <c r="C7199" t="s">
        <v>467</v>
      </c>
      <c r="D7199" t="s">
        <v>264</v>
      </c>
      <c r="E7199" s="2">
        <v>1</v>
      </c>
      <c r="F7199" s="2">
        <v>1</v>
      </c>
      <c r="G7199" t="s">
        <v>235</v>
      </c>
      <c r="H7199" t="s">
        <v>236</v>
      </c>
      <c r="I7199" t="s">
        <v>15</v>
      </c>
      <c r="J7199" t="s">
        <v>153</v>
      </c>
      <c r="K7199" s="3"/>
      <c r="L7199" t="s">
        <v>75</v>
      </c>
      <c r="M7199" t="s">
        <v>154</v>
      </c>
    </row>
    <row r="7200" spans="1:14" x14ac:dyDescent="0.25">
      <c r="A7200" s="2">
        <v>1</v>
      </c>
      <c r="B7200" s="2">
        <v>2016</v>
      </c>
      <c r="C7200" t="s">
        <v>467</v>
      </c>
      <c r="D7200" t="s">
        <v>264</v>
      </c>
      <c r="E7200" s="2">
        <v>1</v>
      </c>
      <c r="F7200" s="2">
        <v>1</v>
      </c>
      <c r="G7200" t="s">
        <v>235</v>
      </c>
      <c r="H7200" t="s">
        <v>236</v>
      </c>
      <c r="I7200" t="s">
        <v>15</v>
      </c>
      <c r="J7200" t="s">
        <v>156</v>
      </c>
      <c r="K7200" s="3"/>
      <c r="L7200" t="s">
        <v>75</v>
      </c>
      <c r="M7200" t="s">
        <v>157</v>
      </c>
    </row>
    <row r="7201" spans="1:14" x14ac:dyDescent="0.25">
      <c r="A7201" s="2">
        <v>1</v>
      </c>
      <c r="B7201" s="2">
        <v>2016</v>
      </c>
      <c r="C7201" t="s">
        <v>467</v>
      </c>
      <c r="D7201" t="s">
        <v>264</v>
      </c>
      <c r="E7201" s="2">
        <v>1</v>
      </c>
      <c r="F7201" s="2">
        <v>1</v>
      </c>
      <c r="G7201" t="s">
        <v>235</v>
      </c>
      <c r="H7201" t="s">
        <v>236</v>
      </c>
      <c r="I7201" t="s">
        <v>15</v>
      </c>
      <c r="J7201" t="s">
        <v>159</v>
      </c>
      <c r="K7201" s="3"/>
      <c r="L7201" t="s">
        <v>52</v>
      </c>
      <c r="M7201" t="s">
        <v>160</v>
      </c>
    </row>
    <row r="7202" spans="1:14" x14ac:dyDescent="0.25">
      <c r="A7202" s="2">
        <v>1</v>
      </c>
      <c r="B7202" s="2">
        <v>2016</v>
      </c>
      <c r="C7202" t="s">
        <v>467</v>
      </c>
      <c r="D7202" t="s">
        <v>264</v>
      </c>
      <c r="E7202" s="2">
        <v>1</v>
      </c>
      <c r="F7202" s="2">
        <v>1</v>
      </c>
      <c r="G7202" t="s">
        <v>235</v>
      </c>
      <c r="H7202" t="s">
        <v>236</v>
      </c>
      <c r="I7202" t="s">
        <v>15</v>
      </c>
      <c r="J7202" t="s">
        <v>161</v>
      </c>
      <c r="K7202" s="3"/>
      <c r="L7202" t="s">
        <v>52</v>
      </c>
      <c r="M7202" t="s">
        <v>162</v>
      </c>
    </row>
    <row r="7203" spans="1:14" x14ac:dyDescent="0.25">
      <c r="A7203" s="2">
        <v>1</v>
      </c>
      <c r="B7203" s="2">
        <v>2016</v>
      </c>
      <c r="C7203" t="s">
        <v>467</v>
      </c>
      <c r="D7203" t="s">
        <v>264</v>
      </c>
      <c r="E7203" s="2">
        <v>1</v>
      </c>
      <c r="F7203" s="2">
        <v>1</v>
      </c>
      <c r="G7203" t="s">
        <v>235</v>
      </c>
      <c r="H7203" t="s">
        <v>236</v>
      </c>
      <c r="I7203" t="s">
        <v>15</v>
      </c>
      <c r="J7203" t="s">
        <v>163</v>
      </c>
      <c r="K7203" s="3"/>
      <c r="L7203" t="s">
        <v>52</v>
      </c>
      <c r="M7203" t="s">
        <v>164</v>
      </c>
    </row>
    <row r="7204" spans="1:14" x14ac:dyDescent="0.25">
      <c r="A7204" s="2">
        <v>1</v>
      </c>
      <c r="B7204" s="2">
        <v>2016</v>
      </c>
      <c r="C7204" t="s">
        <v>467</v>
      </c>
      <c r="D7204" t="s">
        <v>264</v>
      </c>
      <c r="E7204" s="2">
        <v>1</v>
      </c>
      <c r="F7204" s="2">
        <v>1</v>
      </c>
      <c r="G7204" t="s">
        <v>235</v>
      </c>
      <c r="H7204" t="s">
        <v>236</v>
      </c>
      <c r="I7204" t="s">
        <v>15</v>
      </c>
      <c r="J7204" t="s">
        <v>166</v>
      </c>
      <c r="K7204" s="3"/>
      <c r="L7204" t="s">
        <v>55</v>
      </c>
      <c r="M7204" t="s">
        <v>167</v>
      </c>
    </row>
    <row r="7205" spans="1:14" x14ac:dyDescent="0.25">
      <c r="A7205" s="2">
        <v>1</v>
      </c>
      <c r="B7205" s="2">
        <v>2016</v>
      </c>
      <c r="C7205" t="s">
        <v>468</v>
      </c>
      <c r="D7205" t="s">
        <v>169</v>
      </c>
      <c r="E7205" s="2">
        <v>1</v>
      </c>
      <c r="F7205" s="2">
        <v>0</v>
      </c>
      <c r="G7205" t="s">
        <v>469</v>
      </c>
      <c r="H7205" t="s">
        <v>342</v>
      </c>
      <c r="I7205" t="s">
        <v>19</v>
      </c>
      <c r="J7205" t="s">
        <v>51</v>
      </c>
      <c r="K7205" s="3"/>
      <c r="L7205" t="s">
        <v>52</v>
      </c>
      <c r="M7205" t="s">
        <v>53</v>
      </c>
    </row>
    <row r="7206" spans="1:14" x14ac:dyDescent="0.25">
      <c r="A7206" s="2">
        <v>1</v>
      </c>
      <c r="B7206" s="2">
        <v>2016</v>
      </c>
      <c r="C7206" t="s">
        <v>468</v>
      </c>
      <c r="D7206" t="s">
        <v>169</v>
      </c>
      <c r="E7206" s="2">
        <v>1</v>
      </c>
      <c r="F7206" s="2">
        <v>0</v>
      </c>
      <c r="G7206" t="s">
        <v>469</v>
      </c>
      <c r="H7206" t="s">
        <v>342</v>
      </c>
      <c r="I7206" t="s">
        <v>19</v>
      </c>
      <c r="J7206" t="s">
        <v>54</v>
      </c>
      <c r="K7206" s="2">
        <v>5</v>
      </c>
      <c r="L7206" t="s">
        <v>55</v>
      </c>
      <c r="M7206" t="s">
        <v>56</v>
      </c>
      <c r="N7206" t="s">
        <v>185</v>
      </c>
    </row>
    <row r="7207" spans="1:14" x14ac:dyDescent="0.25">
      <c r="A7207" s="2">
        <v>1</v>
      </c>
      <c r="B7207" s="2">
        <v>2016</v>
      </c>
      <c r="C7207" t="s">
        <v>468</v>
      </c>
      <c r="D7207" t="s">
        <v>169</v>
      </c>
      <c r="E7207" s="2">
        <v>1</v>
      </c>
      <c r="F7207" s="2">
        <v>0</v>
      </c>
      <c r="G7207" t="s">
        <v>469</v>
      </c>
      <c r="H7207" t="s">
        <v>342</v>
      </c>
      <c r="I7207" t="s">
        <v>19</v>
      </c>
      <c r="J7207" t="s">
        <v>58</v>
      </c>
      <c r="K7207" s="2">
        <v>4</v>
      </c>
      <c r="L7207" t="s">
        <v>55</v>
      </c>
      <c r="M7207" t="s">
        <v>59</v>
      </c>
      <c r="N7207" t="s">
        <v>57</v>
      </c>
    </row>
    <row r="7208" spans="1:14" x14ac:dyDescent="0.25">
      <c r="A7208" s="2">
        <v>1</v>
      </c>
      <c r="B7208" s="2">
        <v>2016</v>
      </c>
      <c r="C7208" t="s">
        <v>468</v>
      </c>
      <c r="D7208" t="s">
        <v>169</v>
      </c>
      <c r="E7208" s="2">
        <v>1</v>
      </c>
      <c r="F7208" s="2">
        <v>0</v>
      </c>
      <c r="G7208" t="s">
        <v>469</v>
      </c>
      <c r="H7208" t="s">
        <v>342</v>
      </c>
      <c r="I7208" t="s">
        <v>19</v>
      </c>
      <c r="J7208" t="s">
        <v>60</v>
      </c>
      <c r="K7208" s="2">
        <v>2</v>
      </c>
      <c r="L7208" t="s">
        <v>61</v>
      </c>
      <c r="M7208" t="s">
        <v>62</v>
      </c>
      <c r="N7208" t="s">
        <v>63</v>
      </c>
    </row>
    <row r="7209" spans="1:14" x14ac:dyDescent="0.25">
      <c r="A7209" s="2">
        <v>1</v>
      </c>
      <c r="B7209" s="2">
        <v>2016</v>
      </c>
      <c r="C7209" t="s">
        <v>468</v>
      </c>
      <c r="D7209" t="s">
        <v>169</v>
      </c>
      <c r="E7209" s="2">
        <v>1</v>
      </c>
      <c r="F7209" s="2">
        <v>0</v>
      </c>
      <c r="G7209" t="s">
        <v>469</v>
      </c>
      <c r="H7209" t="s">
        <v>342</v>
      </c>
      <c r="I7209" t="s">
        <v>19</v>
      </c>
      <c r="J7209" t="s">
        <v>64</v>
      </c>
      <c r="K7209" s="2">
        <v>3</v>
      </c>
      <c r="L7209" t="s">
        <v>65</v>
      </c>
      <c r="M7209" t="s">
        <v>66</v>
      </c>
      <c r="N7209" t="s">
        <v>67</v>
      </c>
    </row>
    <row r="7210" spans="1:14" x14ac:dyDescent="0.25">
      <c r="A7210" s="2">
        <v>1</v>
      </c>
      <c r="B7210" s="2">
        <v>2016</v>
      </c>
      <c r="C7210" t="s">
        <v>468</v>
      </c>
      <c r="D7210" t="s">
        <v>169</v>
      </c>
      <c r="E7210" s="2">
        <v>1</v>
      </c>
      <c r="F7210" s="2">
        <v>0</v>
      </c>
      <c r="G7210" t="s">
        <v>469</v>
      </c>
      <c r="H7210" t="s">
        <v>342</v>
      </c>
      <c r="I7210" t="s">
        <v>19</v>
      </c>
      <c r="J7210" t="s">
        <v>68</v>
      </c>
      <c r="K7210" s="2">
        <v>2</v>
      </c>
      <c r="L7210" t="s">
        <v>65</v>
      </c>
      <c r="M7210" t="s">
        <v>69</v>
      </c>
      <c r="N7210" t="s">
        <v>186</v>
      </c>
    </row>
    <row r="7211" spans="1:14" x14ac:dyDescent="0.25">
      <c r="A7211" s="2">
        <v>1</v>
      </c>
      <c r="B7211" s="2">
        <v>2016</v>
      </c>
      <c r="C7211" t="s">
        <v>468</v>
      </c>
      <c r="D7211" t="s">
        <v>169</v>
      </c>
      <c r="E7211" s="2">
        <v>1</v>
      </c>
      <c r="F7211" s="2">
        <v>0</v>
      </c>
      <c r="G7211" t="s">
        <v>469</v>
      </c>
      <c r="H7211" t="s">
        <v>342</v>
      </c>
      <c r="I7211" t="s">
        <v>19</v>
      </c>
      <c r="J7211" t="s">
        <v>70</v>
      </c>
      <c r="K7211" s="2">
        <v>3</v>
      </c>
      <c r="L7211" t="s">
        <v>65</v>
      </c>
      <c r="M7211" t="s">
        <v>71</v>
      </c>
      <c r="N7211" t="s">
        <v>67</v>
      </c>
    </row>
    <row r="7212" spans="1:14" x14ac:dyDescent="0.25">
      <c r="A7212" s="2">
        <v>1</v>
      </c>
      <c r="B7212" s="2">
        <v>2016</v>
      </c>
      <c r="C7212" t="s">
        <v>468</v>
      </c>
      <c r="D7212" t="s">
        <v>169</v>
      </c>
      <c r="E7212" s="2">
        <v>1</v>
      </c>
      <c r="F7212" s="2">
        <v>0</v>
      </c>
      <c r="G7212" t="s">
        <v>469</v>
      </c>
      <c r="H7212" t="s">
        <v>342</v>
      </c>
      <c r="I7212" t="s">
        <v>19</v>
      </c>
      <c r="J7212" t="s">
        <v>72</v>
      </c>
      <c r="K7212" s="3"/>
      <c r="L7212" t="s">
        <v>52</v>
      </c>
      <c r="M7212" t="s">
        <v>73</v>
      </c>
    </row>
    <row r="7213" spans="1:14" x14ac:dyDescent="0.25">
      <c r="A7213" s="2">
        <v>1</v>
      </c>
      <c r="B7213" s="2">
        <v>2016</v>
      </c>
      <c r="C7213" t="s">
        <v>468</v>
      </c>
      <c r="D7213" t="s">
        <v>169</v>
      </c>
      <c r="E7213" s="2">
        <v>1</v>
      </c>
      <c r="F7213" s="2">
        <v>0</v>
      </c>
      <c r="G7213" t="s">
        <v>469</v>
      </c>
      <c r="H7213" t="s">
        <v>342</v>
      </c>
      <c r="I7213" t="s">
        <v>19</v>
      </c>
      <c r="J7213" t="s">
        <v>74</v>
      </c>
      <c r="K7213" s="2">
        <v>1</v>
      </c>
      <c r="L7213" t="s">
        <v>75</v>
      </c>
      <c r="M7213" t="s">
        <v>76</v>
      </c>
      <c r="N7213" t="s">
        <v>77</v>
      </c>
    </row>
    <row r="7214" spans="1:14" x14ac:dyDescent="0.25">
      <c r="A7214" s="2">
        <v>1</v>
      </c>
      <c r="B7214" s="2">
        <v>2016</v>
      </c>
      <c r="C7214" t="s">
        <v>468</v>
      </c>
      <c r="D7214" t="s">
        <v>169</v>
      </c>
      <c r="E7214" s="2">
        <v>1</v>
      </c>
      <c r="F7214" s="2">
        <v>0</v>
      </c>
      <c r="G7214" t="s">
        <v>469</v>
      </c>
      <c r="H7214" t="s">
        <v>342</v>
      </c>
      <c r="I7214" t="s">
        <v>19</v>
      </c>
      <c r="J7214" t="s">
        <v>78</v>
      </c>
      <c r="K7214" s="2">
        <v>3</v>
      </c>
      <c r="L7214" t="s">
        <v>75</v>
      </c>
      <c r="M7214" t="s">
        <v>79</v>
      </c>
      <c r="N7214" t="s">
        <v>231</v>
      </c>
    </row>
    <row r="7215" spans="1:14" x14ac:dyDescent="0.25">
      <c r="A7215" s="2">
        <v>1</v>
      </c>
      <c r="B7215" s="2">
        <v>2016</v>
      </c>
      <c r="C7215" t="s">
        <v>468</v>
      </c>
      <c r="D7215" t="s">
        <v>169</v>
      </c>
      <c r="E7215" s="2">
        <v>1</v>
      </c>
      <c r="F7215" s="2">
        <v>0</v>
      </c>
      <c r="G7215" t="s">
        <v>469</v>
      </c>
      <c r="H7215" t="s">
        <v>342</v>
      </c>
      <c r="I7215" t="s">
        <v>19</v>
      </c>
      <c r="J7215" t="s">
        <v>81</v>
      </c>
      <c r="K7215" s="2">
        <v>5</v>
      </c>
      <c r="L7215" t="s">
        <v>75</v>
      </c>
      <c r="M7215" t="s">
        <v>82</v>
      </c>
      <c r="N7215" t="s">
        <v>280</v>
      </c>
    </row>
    <row r="7216" spans="1:14" x14ac:dyDescent="0.25">
      <c r="A7216" s="2">
        <v>1</v>
      </c>
      <c r="B7216" s="2">
        <v>2016</v>
      </c>
      <c r="C7216" t="s">
        <v>468</v>
      </c>
      <c r="D7216" t="s">
        <v>169</v>
      </c>
      <c r="E7216" s="2">
        <v>1</v>
      </c>
      <c r="F7216" s="2">
        <v>0</v>
      </c>
      <c r="G7216" t="s">
        <v>469</v>
      </c>
      <c r="H7216" t="s">
        <v>342</v>
      </c>
      <c r="I7216" t="s">
        <v>19</v>
      </c>
      <c r="J7216" t="s">
        <v>84</v>
      </c>
      <c r="K7216" s="2">
        <v>4</v>
      </c>
      <c r="L7216" t="s">
        <v>85</v>
      </c>
      <c r="M7216" t="s">
        <v>86</v>
      </c>
      <c r="N7216" t="s">
        <v>87</v>
      </c>
    </row>
    <row r="7217" spans="1:14" x14ac:dyDescent="0.25">
      <c r="A7217" s="2">
        <v>1</v>
      </c>
      <c r="B7217" s="2">
        <v>2016</v>
      </c>
      <c r="C7217" t="s">
        <v>468</v>
      </c>
      <c r="D7217" t="s">
        <v>169</v>
      </c>
      <c r="E7217" s="2">
        <v>1</v>
      </c>
      <c r="F7217" s="2">
        <v>0</v>
      </c>
      <c r="G7217" t="s">
        <v>469</v>
      </c>
      <c r="H7217" t="s">
        <v>342</v>
      </c>
      <c r="I7217" t="s">
        <v>19</v>
      </c>
      <c r="J7217" t="s">
        <v>88</v>
      </c>
      <c r="K7217" s="2">
        <v>4</v>
      </c>
      <c r="L7217" t="s">
        <v>85</v>
      </c>
      <c r="M7217" t="s">
        <v>89</v>
      </c>
      <c r="N7217" t="s">
        <v>87</v>
      </c>
    </row>
    <row r="7218" spans="1:14" x14ac:dyDescent="0.25">
      <c r="A7218" s="2">
        <v>1</v>
      </c>
      <c r="B7218" s="2">
        <v>2016</v>
      </c>
      <c r="C7218" t="s">
        <v>468</v>
      </c>
      <c r="D7218" t="s">
        <v>169</v>
      </c>
      <c r="E7218" s="2">
        <v>1</v>
      </c>
      <c r="F7218" s="2">
        <v>0</v>
      </c>
      <c r="G7218" t="s">
        <v>469</v>
      </c>
      <c r="H7218" t="s">
        <v>342</v>
      </c>
      <c r="I7218" t="s">
        <v>19</v>
      </c>
      <c r="J7218" t="s">
        <v>90</v>
      </c>
      <c r="K7218" s="2">
        <v>4</v>
      </c>
      <c r="L7218" t="s">
        <v>75</v>
      </c>
      <c r="M7218" t="s">
        <v>91</v>
      </c>
      <c r="N7218" t="s">
        <v>92</v>
      </c>
    </row>
    <row r="7219" spans="1:14" x14ac:dyDescent="0.25">
      <c r="A7219" s="2">
        <v>1</v>
      </c>
      <c r="B7219" s="2">
        <v>2016</v>
      </c>
      <c r="C7219" t="s">
        <v>468</v>
      </c>
      <c r="D7219" t="s">
        <v>169</v>
      </c>
      <c r="E7219" s="2">
        <v>1</v>
      </c>
      <c r="F7219" s="2">
        <v>0</v>
      </c>
      <c r="G7219" t="s">
        <v>469</v>
      </c>
      <c r="H7219" t="s">
        <v>342</v>
      </c>
      <c r="I7219" t="s">
        <v>19</v>
      </c>
      <c r="J7219" t="s">
        <v>93</v>
      </c>
      <c r="K7219" s="2">
        <v>3</v>
      </c>
      <c r="L7219" t="s">
        <v>75</v>
      </c>
      <c r="M7219" t="s">
        <v>94</v>
      </c>
      <c r="N7219" t="s">
        <v>95</v>
      </c>
    </row>
    <row r="7220" spans="1:14" x14ac:dyDescent="0.25">
      <c r="A7220" s="2">
        <v>1</v>
      </c>
      <c r="B7220" s="2">
        <v>2016</v>
      </c>
      <c r="C7220" t="s">
        <v>468</v>
      </c>
      <c r="D7220" t="s">
        <v>169</v>
      </c>
      <c r="E7220" s="2">
        <v>1</v>
      </c>
      <c r="F7220" s="2">
        <v>0</v>
      </c>
      <c r="G7220" t="s">
        <v>469</v>
      </c>
      <c r="H7220" t="s">
        <v>342</v>
      </c>
      <c r="I7220" t="s">
        <v>19</v>
      </c>
      <c r="J7220" t="s">
        <v>96</v>
      </c>
      <c r="K7220" s="2">
        <v>4</v>
      </c>
      <c r="L7220" t="s">
        <v>75</v>
      </c>
      <c r="M7220" t="s">
        <v>97</v>
      </c>
      <c r="N7220" t="s">
        <v>92</v>
      </c>
    </row>
    <row r="7221" spans="1:14" x14ac:dyDescent="0.25">
      <c r="A7221" s="2">
        <v>1</v>
      </c>
      <c r="B7221" s="2">
        <v>2016</v>
      </c>
      <c r="C7221" t="s">
        <v>468</v>
      </c>
      <c r="D7221" t="s">
        <v>169</v>
      </c>
      <c r="E7221" s="2">
        <v>1</v>
      </c>
      <c r="F7221" s="2">
        <v>0</v>
      </c>
      <c r="G7221" t="s">
        <v>469</v>
      </c>
      <c r="H7221" t="s">
        <v>342</v>
      </c>
      <c r="I7221" t="s">
        <v>19</v>
      </c>
      <c r="J7221" t="s">
        <v>98</v>
      </c>
      <c r="K7221" s="2">
        <v>4</v>
      </c>
      <c r="L7221" t="s">
        <v>85</v>
      </c>
      <c r="M7221" t="s">
        <v>99</v>
      </c>
      <c r="N7221" t="s">
        <v>87</v>
      </c>
    </row>
    <row r="7222" spans="1:14" x14ac:dyDescent="0.25">
      <c r="A7222" s="2">
        <v>1</v>
      </c>
      <c r="B7222" s="2">
        <v>2016</v>
      </c>
      <c r="C7222" t="s">
        <v>468</v>
      </c>
      <c r="D7222" t="s">
        <v>169</v>
      </c>
      <c r="E7222" s="2">
        <v>1</v>
      </c>
      <c r="F7222" s="2">
        <v>0</v>
      </c>
      <c r="G7222" t="s">
        <v>469</v>
      </c>
      <c r="H7222" t="s">
        <v>342</v>
      </c>
      <c r="I7222" t="s">
        <v>19</v>
      </c>
      <c r="J7222" t="s">
        <v>100</v>
      </c>
      <c r="K7222" s="3"/>
      <c r="L7222" t="s">
        <v>61</v>
      </c>
      <c r="M7222" t="s">
        <v>101</v>
      </c>
    </row>
    <row r="7223" spans="1:14" x14ac:dyDescent="0.25">
      <c r="A7223" s="2">
        <v>1</v>
      </c>
      <c r="B7223" s="2">
        <v>2016</v>
      </c>
      <c r="C7223" t="s">
        <v>468</v>
      </c>
      <c r="D7223" t="s">
        <v>169</v>
      </c>
      <c r="E7223" s="2">
        <v>1</v>
      </c>
      <c r="F7223" s="2">
        <v>0</v>
      </c>
      <c r="G7223" t="s">
        <v>469</v>
      </c>
      <c r="H7223" t="s">
        <v>342</v>
      </c>
      <c r="I7223" t="s">
        <v>19</v>
      </c>
      <c r="J7223" t="s">
        <v>102</v>
      </c>
      <c r="K7223" s="3"/>
      <c r="L7223" t="s">
        <v>61</v>
      </c>
      <c r="M7223" t="s">
        <v>103</v>
      </c>
    </row>
    <row r="7224" spans="1:14" x14ac:dyDescent="0.25">
      <c r="A7224" s="2">
        <v>1</v>
      </c>
      <c r="B7224" s="2">
        <v>2016</v>
      </c>
      <c r="C7224" t="s">
        <v>468</v>
      </c>
      <c r="D7224" t="s">
        <v>169</v>
      </c>
      <c r="E7224" s="2">
        <v>1</v>
      </c>
      <c r="F7224" s="2">
        <v>0</v>
      </c>
      <c r="G7224" t="s">
        <v>469</v>
      </c>
      <c r="H7224" t="s">
        <v>342</v>
      </c>
      <c r="I7224" t="s">
        <v>19</v>
      </c>
      <c r="J7224" t="s">
        <v>104</v>
      </c>
      <c r="K7224" s="3"/>
      <c r="L7224" t="s">
        <v>61</v>
      </c>
      <c r="M7224" t="s">
        <v>105</v>
      </c>
    </row>
    <row r="7225" spans="1:14" x14ac:dyDescent="0.25">
      <c r="A7225" s="2">
        <v>1</v>
      </c>
      <c r="B7225" s="2">
        <v>2016</v>
      </c>
      <c r="C7225" t="s">
        <v>468</v>
      </c>
      <c r="D7225" t="s">
        <v>169</v>
      </c>
      <c r="E7225" s="2">
        <v>1</v>
      </c>
      <c r="F7225" s="2">
        <v>0</v>
      </c>
      <c r="G7225" t="s">
        <v>469</v>
      </c>
      <c r="H7225" t="s">
        <v>342</v>
      </c>
      <c r="I7225" t="s">
        <v>19</v>
      </c>
      <c r="J7225" t="s">
        <v>106</v>
      </c>
      <c r="K7225" s="3"/>
      <c r="L7225" t="s">
        <v>61</v>
      </c>
      <c r="M7225" t="s">
        <v>107</v>
      </c>
    </row>
    <row r="7226" spans="1:14" x14ac:dyDescent="0.25">
      <c r="A7226" s="2">
        <v>1</v>
      </c>
      <c r="B7226" s="2">
        <v>2016</v>
      </c>
      <c r="C7226" t="s">
        <v>468</v>
      </c>
      <c r="D7226" t="s">
        <v>169</v>
      </c>
      <c r="E7226" s="2">
        <v>1</v>
      </c>
      <c r="F7226" s="2">
        <v>0</v>
      </c>
      <c r="G7226" t="s">
        <v>469</v>
      </c>
      <c r="H7226" t="s">
        <v>342</v>
      </c>
      <c r="I7226" t="s">
        <v>19</v>
      </c>
      <c r="J7226" t="s">
        <v>108</v>
      </c>
      <c r="K7226" s="3"/>
      <c r="L7226" t="s">
        <v>61</v>
      </c>
      <c r="M7226" t="s">
        <v>109</v>
      </c>
    </row>
    <row r="7227" spans="1:14" x14ac:dyDescent="0.25">
      <c r="A7227" s="2">
        <v>1</v>
      </c>
      <c r="B7227" s="2">
        <v>2016</v>
      </c>
      <c r="C7227" t="s">
        <v>468</v>
      </c>
      <c r="D7227" t="s">
        <v>169</v>
      </c>
      <c r="E7227" s="2">
        <v>1</v>
      </c>
      <c r="F7227" s="2">
        <v>0</v>
      </c>
      <c r="G7227" t="s">
        <v>469</v>
      </c>
      <c r="H7227" t="s">
        <v>342</v>
      </c>
      <c r="I7227" t="s">
        <v>19</v>
      </c>
      <c r="J7227" t="s">
        <v>110</v>
      </c>
      <c r="K7227" s="3"/>
      <c r="L7227" t="s">
        <v>61</v>
      </c>
      <c r="M7227" t="s">
        <v>111</v>
      </c>
    </row>
    <row r="7228" spans="1:14" x14ac:dyDescent="0.25">
      <c r="A7228" s="2">
        <v>1</v>
      </c>
      <c r="B7228" s="2">
        <v>2016</v>
      </c>
      <c r="C7228" t="s">
        <v>468</v>
      </c>
      <c r="D7228" t="s">
        <v>169</v>
      </c>
      <c r="E7228" s="2">
        <v>1</v>
      </c>
      <c r="F7228" s="2">
        <v>0</v>
      </c>
      <c r="G7228" t="s">
        <v>469</v>
      </c>
      <c r="H7228" t="s">
        <v>342</v>
      </c>
      <c r="I7228" t="s">
        <v>19</v>
      </c>
      <c r="J7228" t="s">
        <v>112</v>
      </c>
      <c r="K7228" s="3"/>
      <c r="L7228" t="s">
        <v>61</v>
      </c>
      <c r="M7228" t="s">
        <v>113</v>
      </c>
    </row>
    <row r="7229" spans="1:14" x14ac:dyDescent="0.25">
      <c r="A7229" s="2">
        <v>1</v>
      </c>
      <c r="B7229" s="2">
        <v>2016</v>
      </c>
      <c r="C7229" t="s">
        <v>468</v>
      </c>
      <c r="D7229" t="s">
        <v>169</v>
      </c>
      <c r="E7229" s="2">
        <v>1</v>
      </c>
      <c r="F7229" s="2">
        <v>0</v>
      </c>
      <c r="G7229" t="s">
        <v>469</v>
      </c>
      <c r="H7229" t="s">
        <v>342</v>
      </c>
      <c r="I7229" t="s">
        <v>19</v>
      </c>
      <c r="J7229" t="s">
        <v>114</v>
      </c>
      <c r="K7229" s="3"/>
      <c r="L7229" t="s">
        <v>61</v>
      </c>
      <c r="M7229" t="s">
        <v>115</v>
      </c>
    </row>
    <row r="7230" spans="1:14" x14ac:dyDescent="0.25">
      <c r="A7230" s="2">
        <v>1</v>
      </c>
      <c r="B7230" s="2">
        <v>2016</v>
      </c>
      <c r="C7230" t="s">
        <v>468</v>
      </c>
      <c r="D7230" t="s">
        <v>169</v>
      </c>
      <c r="E7230" s="2">
        <v>1</v>
      </c>
      <c r="F7230" s="2">
        <v>0</v>
      </c>
      <c r="G7230" t="s">
        <v>469</v>
      </c>
      <c r="H7230" t="s">
        <v>342</v>
      </c>
      <c r="I7230" t="s">
        <v>19</v>
      </c>
      <c r="J7230" t="s">
        <v>116</v>
      </c>
      <c r="K7230" s="2">
        <v>3</v>
      </c>
      <c r="L7230" t="s">
        <v>65</v>
      </c>
      <c r="M7230" t="s">
        <v>117</v>
      </c>
      <c r="N7230" t="s">
        <v>67</v>
      </c>
    </row>
    <row r="7231" spans="1:14" x14ac:dyDescent="0.25">
      <c r="A7231" s="2">
        <v>1</v>
      </c>
      <c r="B7231" s="2">
        <v>2016</v>
      </c>
      <c r="C7231" t="s">
        <v>468</v>
      </c>
      <c r="D7231" t="s">
        <v>169</v>
      </c>
      <c r="E7231" s="2">
        <v>1</v>
      </c>
      <c r="F7231" s="2">
        <v>0</v>
      </c>
      <c r="G7231" t="s">
        <v>469</v>
      </c>
      <c r="H7231" t="s">
        <v>342</v>
      </c>
      <c r="I7231" t="s">
        <v>19</v>
      </c>
      <c r="J7231" t="s">
        <v>118</v>
      </c>
      <c r="K7231" s="2">
        <v>4</v>
      </c>
      <c r="L7231" t="s">
        <v>55</v>
      </c>
      <c r="M7231" t="s">
        <v>119</v>
      </c>
      <c r="N7231" t="s">
        <v>57</v>
      </c>
    </row>
    <row r="7232" spans="1:14" x14ac:dyDescent="0.25">
      <c r="A7232" s="2">
        <v>1</v>
      </c>
      <c r="B7232" s="2">
        <v>2016</v>
      </c>
      <c r="C7232" t="s">
        <v>468</v>
      </c>
      <c r="D7232" t="s">
        <v>169</v>
      </c>
      <c r="E7232" s="2">
        <v>1</v>
      </c>
      <c r="F7232" s="2">
        <v>0</v>
      </c>
      <c r="G7232" t="s">
        <v>469</v>
      </c>
      <c r="H7232" t="s">
        <v>342</v>
      </c>
      <c r="I7232" t="s">
        <v>19</v>
      </c>
      <c r="J7232" t="s">
        <v>120</v>
      </c>
      <c r="K7232" s="2">
        <v>4</v>
      </c>
      <c r="L7232" t="s">
        <v>65</v>
      </c>
      <c r="M7232" t="s">
        <v>121</v>
      </c>
      <c r="N7232" t="s">
        <v>185</v>
      </c>
    </row>
    <row r="7233" spans="1:14" x14ac:dyDescent="0.25">
      <c r="A7233" s="2">
        <v>1</v>
      </c>
      <c r="B7233" s="2">
        <v>2016</v>
      </c>
      <c r="C7233" t="s">
        <v>468</v>
      </c>
      <c r="D7233" t="s">
        <v>169</v>
      </c>
      <c r="E7233" s="2">
        <v>1</v>
      </c>
      <c r="F7233" s="2">
        <v>0</v>
      </c>
      <c r="G7233" t="s">
        <v>469</v>
      </c>
      <c r="H7233" t="s">
        <v>342</v>
      </c>
      <c r="I7233" t="s">
        <v>19</v>
      </c>
      <c r="J7233" t="s">
        <v>122</v>
      </c>
      <c r="K7233" s="2">
        <v>4</v>
      </c>
      <c r="L7233" t="s">
        <v>85</v>
      </c>
      <c r="M7233" t="s">
        <v>123</v>
      </c>
      <c r="N7233" t="s">
        <v>87</v>
      </c>
    </row>
    <row r="7234" spans="1:14" x14ac:dyDescent="0.25">
      <c r="A7234" s="2">
        <v>1</v>
      </c>
      <c r="B7234" s="2">
        <v>2016</v>
      </c>
      <c r="C7234" t="s">
        <v>468</v>
      </c>
      <c r="D7234" t="s">
        <v>169</v>
      </c>
      <c r="E7234" s="2">
        <v>1</v>
      </c>
      <c r="F7234" s="2">
        <v>0</v>
      </c>
      <c r="G7234" t="s">
        <v>469</v>
      </c>
      <c r="H7234" t="s">
        <v>342</v>
      </c>
      <c r="I7234" t="s">
        <v>19</v>
      </c>
      <c r="J7234" t="s">
        <v>124</v>
      </c>
      <c r="K7234" s="2">
        <v>4</v>
      </c>
      <c r="L7234" t="s">
        <v>85</v>
      </c>
      <c r="M7234" t="s">
        <v>125</v>
      </c>
      <c r="N7234" t="s">
        <v>87</v>
      </c>
    </row>
    <row r="7235" spans="1:14" x14ac:dyDescent="0.25">
      <c r="A7235" s="2">
        <v>1</v>
      </c>
      <c r="B7235" s="2">
        <v>2016</v>
      </c>
      <c r="C7235" t="s">
        <v>468</v>
      </c>
      <c r="D7235" t="s">
        <v>169</v>
      </c>
      <c r="E7235" s="2">
        <v>1</v>
      </c>
      <c r="F7235" s="2">
        <v>0</v>
      </c>
      <c r="G7235" t="s">
        <v>469</v>
      </c>
      <c r="H7235" t="s">
        <v>342</v>
      </c>
      <c r="I7235" t="s">
        <v>19</v>
      </c>
      <c r="J7235" t="s">
        <v>127</v>
      </c>
      <c r="K7235" s="2">
        <v>3</v>
      </c>
      <c r="L7235" t="s">
        <v>85</v>
      </c>
      <c r="M7235" t="s">
        <v>128</v>
      </c>
      <c r="N7235" t="s">
        <v>126</v>
      </c>
    </row>
    <row r="7236" spans="1:14" x14ac:dyDescent="0.25">
      <c r="A7236" s="2">
        <v>1</v>
      </c>
      <c r="B7236" s="2">
        <v>2016</v>
      </c>
      <c r="C7236" t="s">
        <v>468</v>
      </c>
      <c r="D7236" t="s">
        <v>169</v>
      </c>
      <c r="E7236" s="2">
        <v>1</v>
      </c>
      <c r="F7236" s="2">
        <v>0</v>
      </c>
      <c r="G7236" t="s">
        <v>469</v>
      </c>
      <c r="H7236" t="s">
        <v>342</v>
      </c>
      <c r="I7236" t="s">
        <v>19</v>
      </c>
      <c r="J7236" t="s">
        <v>129</v>
      </c>
      <c r="K7236" s="2">
        <v>4</v>
      </c>
      <c r="L7236" t="s">
        <v>85</v>
      </c>
      <c r="M7236" t="s">
        <v>130</v>
      </c>
      <c r="N7236" t="s">
        <v>87</v>
      </c>
    </row>
    <row r="7237" spans="1:14" x14ac:dyDescent="0.25">
      <c r="A7237" s="2">
        <v>1</v>
      </c>
      <c r="B7237" s="2">
        <v>2016</v>
      </c>
      <c r="C7237" t="s">
        <v>468</v>
      </c>
      <c r="D7237" t="s">
        <v>169</v>
      </c>
      <c r="E7237" s="2">
        <v>1</v>
      </c>
      <c r="F7237" s="2">
        <v>0</v>
      </c>
      <c r="G7237" t="s">
        <v>469</v>
      </c>
      <c r="H7237" t="s">
        <v>342</v>
      </c>
      <c r="I7237" t="s">
        <v>19</v>
      </c>
      <c r="J7237" t="s">
        <v>131</v>
      </c>
      <c r="K7237" s="2">
        <v>4</v>
      </c>
      <c r="L7237" t="s">
        <v>85</v>
      </c>
      <c r="M7237" t="s">
        <v>132</v>
      </c>
      <c r="N7237" t="s">
        <v>87</v>
      </c>
    </row>
    <row r="7238" spans="1:14" x14ac:dyDescent="0.25">
      <c r="A7238" s="2">
        <v>1</v>
      </c>
      <c r="B7238" s="2">
        <v>2016</v>
      </c>
      <c r="C7238" t="s">
        <v>468</v>
      </c>
      <c r="D7238" t="s">
        <v>169</v>
      </c>
      <c r="E7238" s="2">
        <v>1</v>
      </c>
      <c r="F7238" s="2">
        <v>0</v>
      </c>
      <c r="G7238" t="s">
        <v>469</v>
      </c>
      <c r="H7238" t="s">
        <v>342</v>
      </c>
      <c r="I7238" t="s">
        <v>19</v>
      </c>
      <c r="J7238" t="s">
        <v>133</v>
      </c>
      <c r="K7238" s="2">
        <v>2</v>
      </c>
      <c r="L7238" t="s">
        <v>52</v>
      </c>
      <c r="M7238" t="s">
        <v>134</v>
      </c>
      <c r="N7238" t="s">
        <v>63</v>
      </c>
    </row>
    <row r="7239" spans="1:14" x14ac:dyDescent="0.25">
      <c r="A7239" s="2">
        <v>1</v>
      </c>
      <c r="B7239" s="2">
        <v>2016</v>
      </c>
      <c r="C7239" t="s">
        <v>468</v>
      </c>
      <c r="D7239" t="s">
        <v>169</v>
      </c>
      <c r="E7239" s="2">
        <v>1</v>
      </c>
      <c r="F7239" s="2">
        <v>0</v>
      </c>
      <c r="G7239" t="s">
        <v>469</v>
      </c>
      <c r="H7239" t="s">
        <v>342</v>
      </c>
      <c r="I7239" t="s">
        <v>19</v>
      </c>
      <c r="J7239" t="s">
        <v>135</v>
      </c>
      <c r="K7239" s="2">
        <v>4</v>
      </c>
      <c r="L7239" t="s">
        <v>55</v>
      </c>
      <c r="M7239" t="s">
        <v>136</v>
      </c>
      <c r="N7239" t="s">
        <v>57</v>
      </c>
    </row>
    <row r="7240" spans="1:14" x14ac:dyDescent="0.25">
      <c r="A7240" s="2">
        <v>1</v>
      </c>
      <c r="B7240" s="2">
        <v>2016</v>
      </c>
      <c r="C7240" t="s">
        <v>468</v>
      </c>
      <c r="D7240" t="s">
        <v>169</v>
      </c>
      <c r="E7240" s="2">
        <v>1</v>
      </c>
      <c r="F7240" s="2">
        <v>0</v>
      </c>
      <c r="G7240" t="s">
        <v>469</v>
      </c>
      <c r="H7240" t="s">
        <v>342</v>
      </c>
      <c r="I7240" t="s">
        <v>19</v>
      </c>
      <c r="J7240" t="s">
        <v>137</v>
      </c>
      <c r="K7240" s="2">
        <v>4</v>
      </c>
      <c r="L7240" t="s">
        <v>55</v>
      </c>
      <c r="M7240" t="s">
        <v>138</v>
      </c>
      <c r="N7240" t="s">
        <v>57</v>
      </c>
    </row>
    <row r="7241" spans="1:14" x14ac:dyDescent="0.25">
      <c r="A7241" s="2">
        <v>1</v>
      </c>
      <c r="B7241" s="2">
        <v>2016</v>
      </c>
      <c r="C7241" t="s">
        <v>468</v>
      </c>
      <c r="D7241" t="s">
        <v>169</v>
      </c>
      <c r="E7241" s="2">
        <v>1</v>
      </c>
      <c r="F7241" s="2">
        <v>0</v>
      </c>
      <c r="G7241" t="s">
        <v>469</v>
      </c>
      <c r="H7241" t="s">
        <v>342</v>
      </c>
      <c r="I7241" t="s">
        <v>19</v>
      </c>
      <c r="J7241" t="s">
        <v>139</v>
      </c>
      <c r="K7241" s="2">
        <v>4</v>
      </c>
      <c r="L7241" t="s">
        <v>85</v>
      </c>
      <c r="M7241" t="s">
        <v>140</v>
      </c>
      <c r="N7241" t="s">
        <v>87</v>
      </c>
    </row>
    <row r="7242" spans="1:14" x14ac:dyDescent="0.25">
      <c r="A7242" s="2">
        <v>1</v>
      </c>
      <c r="B7242" s="2">
        <v>2016</v>
      </c>
      <c r="C7242" t="s">
        <v>468</v>
      </c>
      <c r="D7242" t="s">
        <v>169</v>
      </c>
      <c r="E7242" s="2">
        <v>1</v>
      </c>
      <c r="F7242" s="2">
        <v>0</v>
      </c>
      <c r="G7242" t="s">
        <v>469</v>
      </c>
      <c r="H7242" t="s">
        <v>342</v>
      </c>
      <c r="I7242" t="s">
        <v>19</v>
      </c>
      <c r="J7242" t="s">
        <v>141</v>
      </c>
      <c r="K7242" s="2">
        <v>4</v>
      </c>
      <c r="L7242" t="s">
        <v>85</v>
      </c>
      <c r="M7242" t="s">
        <v>142</v>
      </c>
      <c r="N7242" t="s">
        <v>87</v>
      </c>
    </row>
    <row r="7243" spans="1:14" x14ac:dyDescent="0.25">
      <c r="A7243" s="2">
        <v>1</v>
      </c>
      <c r="B7243" s="2">
        <v>2016</v>
      </c>
      <c r="C7243" t="s">
        <v>468</v>
      </c>
      <c r="D7243" t="s">
        <v>169</v>
      </c>
      <c r="E7243" s="2">
        <v>1</v>
      </c>
      <c r="F7243" s="2">
        <v>0</v>
      </c>
      <c r="G7243" t="s">
        <v>469</v>
      </c>
      <c r="H7243" t="s">
        <v>342</v>
      </c>
      <c r="I7243" t="s">
        <v>19</v>
      </c>
      <c r="J7243" t="s">
        <v>143</v>
      </c>
      <c r="K7243" s="2">
        <v>4</v>
      </c>
      <c r="L7243" t="s">
        <v>85</v>
      </c>
      <c r="M7243" t="s">
        <v>144</v>
      </c>
      <c r="N7243" t="s">
        <v>87</v>
      </c>
    </row>
    <row r="7244" spans="1:14" x14ac:dyDescent="0.25">
      <c r="A7244" s="2">
        <v>1</v>
      </c>
      <c r="B7244" s="2">
        <v>2016</v>
      </c>
      <c r="C7244" t="s">
        <v>468</v>
      </c>
      <c r="D7244" t="s">
        <v>169</v>
      </c>
      <c r="E7244" s="2">
        <v>1</v>
      </c>
      <c r="F7244" s="2">
        <v>0</v>
      </c>
      <c r="G7244" t="s">
        <v>469</v>
      </c>
      <c r="H7244" t="s">
        <v>342</v>
      </c>
      <c r="I7244" t="s">
        <v>19</v>
      </c>
      <c r="J7244" t="s">
        <v>145</v>
      </c>
      <c r="K7244" s="2">
        <v>4</v>
      </c>
      <c r="L7244" t="s">
        <v>55</v>
      </c>
      <c r="M7244" t="s">
        <v>146</v>
      </c>
      <c r="N7244" t="s">
        <v>57</v>
      </c>
    </row>
    <row r="7245" spans="1:14" x14ac:dyDescent="0.25">
      <c r="A7245" s="2">
        <v>1</v>
      </c>
      <c r="B7245" s="2">
        <v>2016</v>
      </c>
      <c r="C7245" t="s">
        <v>468</v>
      </c>
      <c r="D7245" t="s">
        <v>169</v>
      </c>
      <c r="E7245" s="2">
        <v>1</v>
      </c>
      <c r="F7245" s="2">
        <v>0</v>
      </c>
      <c r="G7245" t="s">
        <v>469</v>
      </c>
      <c r="H7245" t="s">
        <v>342</v>
      </c>
      <c r="I7245" t="s">
        <v>19</v>
      </c>
      <c r="J7245" t="s">
        <v>147</v>
      </c>
      <c r="K7245" s="2">
        <v>4</v>
      </c>
      <c r="L7245" t="s">
        <v>55</v>
      </c>
      <c r="M7245" t="s">
        <v>148</v>
      </c>
      <c r="N7245" t="s">
        <v>57</v>
      </c>
    </row>
    <row r="7246" spans="1:14" x14ac:dyDescent="0.25">
      <c r="A7246" s="2">
        <v>1</v>
      </c>
      <c r="B7246" s="2">
        <v>2016</v>
      </c>
      <c r="C7246" t="s">
        <v>468</v>
      </c>
      <c r="D7246" t="s">
        <v>169</v>
      </c>
      <c r="E7246" s="2">
        <v>1</v>
      </c>
      <c r="F7246" s="2">
        <v>0</v>
      </c>
      <c r="G7246" t="s">
        <v>469</v>
      </c>
      <c r="H7246" t="s">
        <v>342</v>
      </c>
      <c r="I7246" t="s">
        <v>19</v>
      </c>
      <c r="J7246" t="s">
        <v>149</v>
      </c>
      <c r="K7246" s="2">
        <v>4</v>
      </c>
      <c r="L7246" t="s">
        <v>55</v>
      </c>
      <c r="M7246" t="s">
        <v>150</v>
      </c>
      <c r="N7246" t="s">
        <v>57</v>
      </c>
    </row>
    <row r="7247" spans="1:14" x14ac:dyDescent="0.25">
      <c r="A7247" s="2">
        <v>1</v>
      </c>
      <c r="B7247" s="2">
        <v>2016</v>
      </c>
      <c r="C7247" t="s">
        <v>468</v>
      </c>
      <c r="D7247" t="s">
        <v>169</v>
      </c>
      <c r="E7247" s="2">
        <v>1</v>
      </c>
      <c r="F7247" s="2">
        <v>0</v>
      </c>
      <c r="G7247" t="s">
        <v>469</v>
      </c>
      <c r="H7247" t="s">
        <v>342</v>
      </c>
      <c r="I7247" t="s">
        <v>19</v>
      </c>
      <c r="J7247" t="s">
        <v>151</v>
      </c>
      <c r="K7247" s="3"/>
      <c r="L7247" t="s">
        <v>52</v>
      </c>
      <c r="M7247" t="s">
        <v>152</v>
      </c>
    </row>
    <row r="7248" spans="1:14" x14ac:dyDescent="0.25">
      <c r="A7248" s="2">
        <v>1</v>
      </c>
      <c r="B7248" s="2">
        <v>2016</v>
      </c>
      <c r="C7248" t="s">
        <v>468</v>
      </c>
      <c r="D7248" t="s">
        <v>169</v>
      </c>
      <c r="E7248" s="2">
        <v>1</v>
      </c>
      <c r="F7248" s="2">
        <v>0</v>
      </c>
      <c r="G7248" t="s">
        <v>469</v>
      </c>
      <c r="H7248" t="s">
        <v>342</v>
      </c>
      <c r="I7248" t="s">
        <v>19</v>
      </c>
      <c r="J7248" t="s">
        <v>153</v>
      </c>
      <c r="K7248" s="2">
        <v>5</v>
      </c>
      <c r="L7248" t="s">
        <v>75</v>
      </c>
      <c r="M7248" t="s">
        <v>154</v>
      </c>
      <c r="N7248" t="s">
        <v>201</v>
      </c>
    </row>
    <row r="7249" spans="1:14" x14ac:dyDescent="0.25">
      <c r="A7249" s="2">
        <v>1</v>
      </c>
      <c r="B7249" s="2">
        <v>2016</v>
      </c>
      <c r="C7249" t="s">
        <v>468</v>
      </c>
      <c r="D7249" t="s">
        <v>169</v>
      </c>
      <c r="E7249" s="2">
        <v>1</v>
      </c>
      <c r="F7249" s="2">
        <v>0</v>
      </c>
      <c r="G7249" t="s">
        <v>469</v>
      </c>
      <c r="H7249" t="s">
        <v>342</v>
      </c>
      <c r="I7249" t="s">
        <v>19</v>
      </c>
      <c r="J7249" t="s">
        <v>156</v>
      </c>
      <c r="K7249" s="2">
        <v>1</v>
      </c>
      <c r="L7249" t="s">
        <v>75</v>
      </c>
      <c r="M7249" t="s">
        <v>157</v>
      </c>
      <c r="N7249" t="s">
        <v>158</v>
      </c>
    </row>
    <row r="7250" spans="1:14" x14ac:dyDescent="0.25">
      <c r="A7250" s="2">
        <v>1</v>
      </c>
      <c r="B7250" s="2">
        <v>2016</v>
      </c>
      <c r="C7250" t="s">
        <v>468</v>
      </c>
      <c r="D7250" t="s">
        <v>169</v>
      </c>
      <c r="E7250" s="2">
        <v>1</v>
      </c>
      <c r="F7250" s="2">
        <v>0</v>
      </c>
      <c r="G7250" t="s">
        <v>469</v>
      </c>
      <c r="H7250" t="s">
        <v>342</v>
      </c>
      <c r="I7250" t="s">
        <v>19</v>
      </c>
      <c r="J7250" t="s">
        <v>159</v>
      </c>
      <c r="K7250" s="3"/>
      <c r="L7250" t="s">
        <v>52</v>
      </c>
      <c r="M7250" t="s">
        <v>160</v>
      </c>
    </row>
    <row r="7251" spans="1:14" x14ac:dyDescent="0.25">
      <c r="A7251" s="2">
        <v>1</v>
      </c>
      <c r="B7251" s="2">
        <v>2016</v>
      </c>
      <c r="C7251" t="s">
        <v>468</v>
      </c>
      <c r="D7251" t="s">
        <v>169</v>
      </c>
      <c r="E7251" s="2">
        <v>1</v>
      </c>
      <c r="F7251" s="2">
        <v>0</v>
      </c>
      <c r="G7251" t="s">
        <v>469</v>
      </c>
      <c r="H7251" t="s">
        <v>342</v>
      </c>
      <c r="I7251" t="s">
        <v>19</v>
      </c>
      <c r="J7251" t="s">
        <v>161</v>
      </c>
      <c r="K7251" s="3"/>
      <c r="L7251" t="s">
        <v>52</v>
      </c>
      <c r="M7251" t="s">
        <v>162</v>
      </c>
    </row>
    <row r="7252" spans="1:14" x14ac:dyDescent="0.25">
      <c r="A7252" s="2">
        <v>1</v>
      </c>
      <c r="B7252" s="2">
        <v>2016</v>
      </c>
      <c r="C7252" t="s">
        <v>468</v>
      </c>
      <c r="D7252" t="s">
        <v>169</v>
      </c>
      <c r="E7252" s="2">
        <v>1</v>
      </c>
      <c r="F7252" s="2">
        <v>0</v>
      </c>
      <c r="G7252" t="s">
        <v>469</v>
      </c>
      <c r="H7252" t="s">
        <v>342</v>
      </c>
      <c r="I7252" t="s">
        <v>19</v>
      </c>
      <c r="J7252" t="s">
        <v>163</v>
      </c>
      <c r="K7252" s="2">
        <v>1</v>
      </c>
      <c r="L7252" t="s">
        <v>52</v>
      </c>
      <c r="M7252" t="s">
        <v>164</v>
      </c>
      <c r="N7252" t="s">
        <v>165</v>
      </c>
    </row>
    <row r="7253" spans="1:14" x14ac:dyDescent="0.25">
      <c r="A7253" s="2">
        <v>1</v>
      </c>
      <c r="B7253" s="2">
        <v>2016</v>
      </c>
      <c r="C7253" t="s">
        <v>468</v>
      </c>
      <c r="D7253" t="s">
        <v>169</v>
      </c>
      <c r="E7253" s="2">
        <v>1</v>
      </c>
      <c r="F7253" s="2">
        <v>0</v>
      </c>
      <c r="G7253" t="s">
        <v>469</v>
      </c>
      <c r="H7253" t="s">
        <v>342</v>
      </c>
      <c r="I7253" t="s">
        <v>19</v>
      </c>
      <c r="J7253" t="s">
        <v>166</v>
      </c>
      <c r="K7253" s="2">
        <v>4</v>
      </c>
      <c r="L7253" t="s">
        <v>55</v>
      </c>
      <c r="M7253" t="s">
        <v>167</v>
      </c>
      <c r="N7253" t="s">
        <v>57</v>
      </c>
    </row>
    <row r="7254" spans="1:14" x14ac:dyDescent="0.25">
      <c r="A7254" s="2">
        <v>1</v>
      </c>
      <c r="B7254" s="2">
        <v>2016</v>
      </c>
      <c r="C7254" t="s">
        <v>470</v>
      </c>
      <c r="D7254" t="s">
        <v>48</v>
      </c>
      <c r="E7254" s="2">
        <v>1</v>
      </c>
      <c r="F7254" s="2">
        <v>1</v>
      </c>
      <c r="G7254" t="s">
        <v>471</v>
      </c>
      <c r="H7254" t="s">
        <v>452</v>
      </c>
      <c r="I7254" t="s">
        <v>21</v>
      </c>
      <c r="J7254" t="s">
        <v>51</v>
      </c>
      <c r="K7254" s="3"/>
      <c r="L7254" t="s">
        <v>52</v>
      </c>
      <c r="M7254" t="s">
        <v>53</v>
      </c>
    </row>
    <row r="7255" spans="1:14" x14ac:dyDescent="0.25">
      <c r="A7255" s="2">
        <v>1</v>
      </c>
      <c r="B7255" s="2">
        <v>2016</v>
      </c>
      <c r="C7255" t="s">
        <v>470</v>
      </c>
      <c r="D7255" t="s">
        <v>48</v>
      </c>
      <c r="E7255" s="2">
        <v>1</v>
      </c>
      <c r="F7255" s="2">
        <v>1</v>
      </c>
      <c r="G7255" t="s">
        <v>471</v>
      </c>
      <c r="H7255" t="s">
        <v>452</v>
      </c>
      <c r="I7255" t="s">
        <v>21</v>
      </c>
      <c r="J7255" t="s">
        <v>54</v>
      </c>
      <c r="K7255" s="2">
        <v>4</v>
      </c>
      <c r="L7255" t="s">
        <v>55</v>
      </c>
      <c r="M7255" t="s">
        <v>56</v>
      </c>
      <c r="N7255" t="s">
        <v>57</v>
      </c>
    </row>
    <row r="7256" spans="1:14" x14ac:dyDescent="0.25">
      <c r="A7256" s="2">
        <v>1</v>
      </c>
      <c r="B7256" s="2">
        <v>2016</v>
      </c>
      <c r="C7256" t="s">
        <v>470</v>
      </c>
      <c r="D7256" t="s">
        <v>48</v>
      </c>
      <c r="E7256" s="2">
        <v>1</v>
      </c>
      <c r="F7256" s="2">
        <v>1</v>
      </c>
      <c r="G7256" t="s">
        <v>471</v>
      </c>
      <c r="H7256" t="s">
        <v>452</v>
      </c>
      <c r="I7256" t="s">
        <v>21</v>
      </c>
      <c r="J7256" t="s">
        <v>58</v>
      </c>
      <c r="K7256" s="2">
        <v>4</v>
      </c>
      <c r="L7256" t="s">
        <v>55</v>
      </c>
      <c r="M7256" t="s">
        <v>59</v>
      </c>
      <c r="N7256" t="s">
        <v>57</v>
      </c>
    </row>
    <row r="7257" spans="1:14" x14ac:dyDescent="0.25">
      <c r="A7257" s="2">
        <v>1</v>
      </c>
      <c r="B7257" s="2">
        <v>2016</v>
      </c>
      <c r="C7257" t="s">
        <v>470</v>
      </c>
      <c r="D7257" t="s">
        <v>48</v>
      </c>
      <c r="E7257" s="2">
        <v>1</v>
      </c>
      <c r="F7257" s="2">
        <v>1</v>
      </c>
      <c r="G7257" t="s">
        <v>471</v>
      </c>
      <c r="H7257" t="s">
        <v>452</v>
      </c>
      <c r="I7257" t="s">
        <v>21</v>
      </c>
      <c r="J7257" t="s">
        <v>60</v>
      </c>
      <c r="K7257" s="2">
        <v>2</v>
      </c>
      <c r="L7257" t="s">
        <v>61</v>
      </c>
      <c r="M7257" t="s">
        <v>62</v>
      </c>
      <c r="N7257" t="s">
        <v>63</v>
      </c>
    </row>
    <row r="7258" spans="1:14" x14ac:dyDescent="0.25">
      <c r="A7258" s="2">
        <v>1</v>
      </c>
      <c r="B7258" s="2">
        <v>2016</v>
      </c>
      <c r="C7258" t="s">
        <v>470</v>
      </c>
      <c r="D7258" t="s">
        <v>48</v>
      </c>
      <c r="E7258" s="2">
        <v>1</v>
      </c>
      <c r="F7258" s="2">
        <v>1</v>
      </c>
      <c r="G7258" t="s">
        <v>471</v>
      </c>
      <c r="H7258" t="s">
        <v>452</v>
      </c>
      <c r="I7258" t="s">
        <v>21</v>
      </c>
      <c r="J7258" t="s">
        <v>64</v>
      </c>
      <c r="K7258" s="2">
        <v>3</v>
      </c>
      <c r="L7258" t="s">
        <v>65</v>
      </c>
      <c r="M7258" t="s">
        <v>66</v>
      </c>
      <c r="N7258" t="s">
        <v>67</v>
      </c>
    </row>
    <row r="7259" spans="1:14" x14ac:dyDescent="0.25">
      <c r="A7259" s="2">
        <v>1</v>
      </c>
      <c r="B7259" s="2">
        <v>2016</v>
      </c>
      <c r="C7259" t="s">
        <v>470</v>
      </c>
      <c r="D7259" t="s">
        <v>48</v>
      </c>
      <c r="E7259" s="2">
        <v>1</v>
      </c>
      <c r="F7259" s="2">
        <v>1</v>
      </c>
      <c r="G7259" t="s">
        <v>471</v>
      </c>
      <c r="H7259" t="s">
        <v>452</v>
      </c>
      <c r="I7259" t="s">
        <v>21</v>
      </c>
      <c r="J7259" t="s">
        <v>68</v>
      </c>
      <c r="K7259" s="2">
        <v>1</v>
      </c>
      <c r="L7259" t="s">
        <v>65</v>
      </c>
      <c r="M7259" t="s">
        <v>69</v>
      </c>
      <c r="N7259" t="s">
        <v>230</v>
      </c>
    </row>
    <row r="7260" spans="1:14" x14ac:dyDescent="0.25">
      <c r="A7260" s="2">
        <v>1</v>
      </c>
      <c r="B7260" s="2">
        <v>2016</v>
      </c>
      <c r="C7260" t="s">
        <v>470</v>
      </c>
      <c r="D7260" t="s">
        <v>48</v>
      </c>
      <c r="E7260" s="2">
        <v>1</v>
      </c>
      <c r="F7260" s="2">
        <v>1</v>
      </c>
      <c r="G7260" t="s">
        <v>471</v>
      </c>
      <c r="H7260" t="s">
        <v>452</v>
      </c>
      <c r="I7260" t="s">
        <v>21</v>
      </c>
      <c r="J7260" t="s">
        <v>70</v>
      </c>
      <c r="K7260" s="2">
        <v>3</v>
      </c>
      <c r="L7260" t="s">
        <v>65</v>
      </c>
      <c r="M7260" t="s">
        <v>71</v>
      </c>
      <c r="N7260" t="s">
        <v>67</v>
      </c>
    </row>
    <row r="7261" spans="1:14" x14ac:dyDescent="0.25">
      <c r="A7261" s="2">
        <v>1</v>
      </c>
      <c r="B7261" s="2">
        <v>2016</v>
      </c>
      <c r="C7261" t="s">
        <v>470</v>
      </c>
      <c r="D7261" t="s">
        <v>48</v>
      </c>
      <c r="E7261" s="2">
        <v>1</v>
      </c>
      <c r="F7261" s="2">
        <v>1</v>
      </c>
      <c r="G7261" t="s">
        <v>471</v>
      </c>
      <c r="H7261" t="s">
        <v>452</v>
      </c>
      <c r="I7261" t="s">
        <v>21</v>
      </c>
      <c r="J7261" t="s">
        <v>72</v>
      </c>
      <c r="K7261" s="3"/>
      <c r="L7261" t="s">
        <v>52</v>
      </c>
      <c r="M7261" t="s">
        <v>73</v>
      </c>
    </row>
    <row r="7262" spans="1:14" x14ac:dyDescent="0.25">
      <c r="A7262" s="2">
        <v>1</v>
      </c>
      <c r="B7262" s="2">
        <v>2016</v>
      </c>
      <c r="C7262" t="s">
        <v>470</v>
      </c>
      <c r="D7262" t="s">
        <v>48</v>
      </c>
      <c r="E7262" s="2">
        <v>1</v>
      </c>
      <c r="F7262" s="2">
        <v>1</v>
      </c>
      <c r="G7262" t="s">
        <v>471</v>
      </c>
      <c r="H7262" t="s">
        <v>452</v>
      </c>
      <c r="I7262" t="s">
        <v>21</v>
      </c>
      <c r="J7262" t="s">
        <v>74</v>
      </c>
      <c r="K7262" s="2">
        <v>1</v>
      </c>
      <c r="L7262" t="s">
        <v>75</v>
      </c>
      <c r="M7262" t="s">
        <v>76</v>
      </c>
      <c r="N7262" t="s">
        <v>77</v>
      </c>
    </row>
    <row r="7263" spans="1:14" x14ac:dyDescent="0.25">
      <c r="A7263" s="2">
        <v>1</v>
      </c>
      <c r="B7263" s="2">
        <v>2016</v>
      </c>
      <c r="C7263" t="s">
        <v>470</v>
      </c>
      <c r="D7263" t="s">
        <v>48</v>
      </c>
      <c r="E7263" s="2">
        <v>1</v>
      </c>
      <c r="F7263" s="2">
        <v>1</v>
      </c>
      <c r="G7263" t="s">
        <v>471</v>
      </c>
      <c r="H7263" t="s">
        <v>452</v>
      </c>
      <c r="I7263" t="s">
        <v>21</v>
      </c>
      <c r="J7263" t="s">
        <v>78</v>
      </c>
      <c r="K7263" s="2">
        <v>5</v>
      </c>
      <c r="L7263" t="s">
        <v>75</v>
      </c>
      <c r="M7263" t="s">
        <v>79</v>
      </c>
      <c r="N7263" t="s">
        <v>192</v>
      </c>
    </row>
    <row r="7264" spans="1:14" x14ac:dyDescent="0.25">
      <c r="A7264" s="2">
        <v>1</v>
      </c>
      <c r="B7264" s="2">
        <v>2016</v>
      </c>
      <c r="C7264" t="s">
        <v>470</v>
      </c>
      <c r="D7264" t="s">
        <v>48</v>
      </c>
      <c r="E7264" s="2">
        <v>1</v>
      </c>
      <c r="F7264" s="2">
        <v>1</v>
      </c>
      <c r="G7264" t="s">
        <v>471</v>
      </c>
      <c r="H7264" t="s">
        <v>452</v>
      </c>
      <c r="I7264" t="s">
        <v>21</v>
      </c>
      <c r="J7264" t="s">
        <v>81</v>
      </c>
      <c r="K7264" s="2">
        <v>1</v>
      </c>
      <c r="L7264" t="s">
        <v>75</v>
      </c>
      <c r="M7264" t="s">
        <v>82</v>
      </c>
      <c r="N7264" t="s">
        <v>83</v>
      </c>
    </row>
    <row r="7265" spans="1:14" x14ac:dyDescent="0.25">
      <c r="A7265" s="2">
        <v>1</v>
      </c>
      <c r="B7265" s="2">
        <v>2016</v>
      </c>
      <c r="C7265" t="s">
        <v>470</v>
      </c>
      <c r="D7265" t="s">
        <v>48</v>
      </c>
      <c r="E7265" s="2">
        <v>1</v>
      </c>
      <c r="F7265" s="2">
        <v>1</v>
      </c>
      <c r="G7265" t="s">
        <v>471</v>
      </c>
      <c r="H7265" t="s">
        <v>452</v>
      </c>
      <c r="I7265" t="s">
        <v>21</v>
      </c>
      <c r="J7265" t="s">
        <v>84</v>
      </c>
      <c r="K7265" s="2">
        <v>4</v>
      </c>
      <c r="L7265" t="s">
        <v>85</v>
      </c>
      <c r="M7265" t="s">
        <v>86</v>
      </c>
      <c r="N7265" t="s">
        <v>87</v>
      </c>
    </row>
    <row r="7266" spans="1:14" x14ac:dyDescent="0.25">
      <c r="A7266" s="2">
        <v>1</v>
      </c>
      <c r="B7266" s="2">
        <v>2016</v>
      </c>
      <c r="C7266" t="s">
        <v>470</v>
      </c>
      <c r="D7266" t="s">
        <v>48</v>
      </c>
      <c r="E7266" s="2">
        <v>1</v>
      </c>
      <c r="F7266" s="2">
        <v>1</v>
      </c>
      <c r="G7266" t="s">
        <v>471</v>
      </c>
      <c r="H7266" t="s">
        <v>452</v>
      </c>
      <c r="I7266" t="s">
        <v>21</v>
      </c>
      <c r="J7266" t="s">
        <v>88</v>
      </c>
      <c r="K7266" s="2">
        <v>3</v>
      </c>
      <c r="L7266" t="s">
        <v>85</v>
      </c>
      <c r="M7266" t="s">
        <v>89</v>
      </c>
      <c r="N7266" t="s">
        <v>126</v>
      </c>
    </row>
    <row r="7267" spans="1:14" x14ac:dyDescent="0.25">
      <c r="A7267" s="2">
        <v>1</v>
      </c>
      <c r="B7267" s="2">
        <v>2016</v>
      </c>
      <c r="C7267" t="s">
        <v>470</v>
      </c>
      <c r="D7267" t="s">
        <v>48</v>
      </c>
      <c r="E7267" s="2">
        <v>1</v>
      </c>
      <c r="F7267" s="2">
        <v>1</v>
      </c>
      <c r="G7267" t="s">
        <v>471</v>
      </c>
      <c r="H7267" t="s">
        <v>452</v>
      </c>
      <c r="I7267" t="s">
        <v>21</v>
      </c>
      <c r="J7267" t="s">
        <v>90</v>
      </c>
      <c r="K7267" s="2">
        <v>3</v>
      </c>
      <c r="L7267" t="s">
        <v>75</v>
      </c>
      <c r="M7267" t="s">
        <v>91</v>
      </c>
      <c r="N7267" t="s">
        <v>95</v>
      </c>
    </row>
    <row r="7268" spans="1:14" x14ac:dyDescent="0.25">
      <c r="A7268" s="2">
        <v>1</v>
      </c>
      <c r="B7268" s="2">
        <v>2016</v>
      </c>
      <c r="C7268" t="s">
        <v>470</v>
      </c>
      <c r="D7268" t="s">
        <v>48</v>
      </c>
      <c r="E7268" s="2">
        <v>1</v>
      </c>
      <c r="F7268" s="2">
        <v>1</v>
      </c>
      <c r="G7268" t="s">
        <v>471</v>
      </c>
      <c r="H7268" t="s">
        <v>452</v>
      </c>
      <c r="I7268" t="s">
        <v>21</v>
      </c>
      <c r="J7268" t="s">
        <v>93</v>
      </c>
      <c r="K7268" s="2">
        <v>3</v>
      </c>
      <c r="L7268" t="s">
        <v>75</v>
      </c>
      <c r="M7268" t="s">
        <v>94</v>
      </c>
      <c r="N7268" t="s">
        <v>95</v>
      </c>
    </row>
    <row r="7269" spans="1:14" x14ac:dyDescent="0.25">
      <c r="A7269" s="2">
        <v>1</v>
      </c>
      <c r="B7269" s="2">
        <v>2016</v>
      </c>
      <c r="C7269" t="s">
        <v>470</v>
      </c>
      <c r="D7269" t="s">
        <v>48</v>
      </c>
      <c r="E7269" s="2">
        <v>1</v>
      </c>
      <c r="F7269" s="2">
        <v>1</v>
      </c>
      <c r="G7269" t="s">
        <v>471</v>
      </c>
      <c r="H7269" t="s">
        <v>452</v>
      </c>
      <c r="I7269" t="s">
        <v>21</v>
      </c>
      <c r="J7269" t="s">
        <v>96</v>
      </c>
      <c r="K7269" s="2">
        <v>3</v>
      </c>
      <c r="L7269" t="s">
        <v>75</v>
      </c>
      <c r="M7269" t="s">
        <v>97</v>
      </c>
      <c r="N7269" t="s">
        <v>95</v>
      </c>
    </row>
    <row r="7270" spans="1:14" x14ac:dyDescent="0.25">
      <c r="A7270" s="2">
        <v>1</v>
      </c>
      <c r="B7270" s="2">
        <v>2016</v>
      </c>
      <c r="C7270" t="s">
        <v>470</v>
      </c>
      <c r="D7270" t="s">
        <v>48</v>
      </c>
      <c r="E7270" s="2">
        <v>1</v>
      </c>
      <c r="F7270" s="2">
        <v>1</v>
      </c>
      <c r="G7270" t="s">
        <v>471</v>
      </c>
      <c r="H7270" t="s">
        <v>452</v>
      </c>
      <c r="I7270" t="s">
        <v>21</v>
      </c>
      <c r="J7270" t="s">
        <v>98</v>
      </c>
      <c r="K7270" s="2">
        <v>4</v>
      </c>
      <c r="L7270" t="s">
        <v>85</v>
      </c>
      <c r="M7270" t="s">
        <v>99</v>
      </c>
      <c r="N7270" t="s">
        <v>87</v>
      </c>
    </row>
    <row r="7271" spans="1:14" x14ac:dyDescent="0.25">
      <c r="A7271" s="2">
        <v>1</v>
      </c>
      <c r="B7271" s="2">
        <v>2016</v>
      </c>
      <c r="C7271" t="s">
        <v>470</v>
      </c>
      <c r="D7271" t="s">
        <v>48</v>
      </c>
      <c r="E7271" s="2">
        <v>1</v>
      </c>
      <c r="F7271" s="2">
        <v>1</v>
      </c>
      <c r="G7271" t="s">
        <v>471</v>
      </c>
      <c r="H7271" t="s">
        <v>452</v>
      </c>
      <c r="I7271" t="s">
        <v>21</v>
      </c>
      <c r="J7271" t="s">
        <v>100</v>
      </c>
      <c r="K7271" s="3"/>
      <c r="L7271" t="s">
        <v>61</v>
      </c>
      <c r="M7271" t="s">
        <v>101</v>
      </c>
    </row>
    <row r="7272" spans="1:14" x14ac:dyDescent="0.25">
      <c r="A7272" s="2">
        <v>1</v>
      </c>
      <c r="B7272" s="2">
        <v>2016</v>
      </c>
      <c r="C7272" t="s">
        <v>470</v>
      </c>
      <c r="D7272" t="s">
        <v>48</v>
      </c>
      <c r="E7272" s="2">
        <v>1</v>
      </c>
      <c r="F7272" s="2">
        <v>1</v>
      </c>
      <c r="G7272" t="s">
        <v>471</v>
      </c>
      <c r="H7272" t="s">
        <v>452</v>
      </c>
      <c r="I7272" t="s">
        <v>21</v>
      </c>
      <c r="J7272" t="s">
        <v>102</v>
      </c>
      <c r="K7272" s="3"/>
      <c r="L7272" t="s">
        <v>61</v>
      </c>
      <c r="M7272" t="s">
        <v>103</v>
      </c>
    </row>
    <row r="7273" spans="1:14" x14ac:dyDescent="0.25">
      <c r="A7273" s="2">
        <v>1</v>
      </c>
      <c r="B7273" s="2">
        <v>2016</v>
      </c>
      <c r="C7273" t="s">
        <v>470</v>
      </c>
      <c r="D7273" t="s">
        <v>48</v>
      </c>
      <c r="E7273" s="2">
        <v>1</v>
      </c>
      <c r="F7273" s="2">
        <v>1</v>
      </c>
      <c r="G7273" t="s">
        <v>471</v>
      </c>
      <c r="H7273" t="s">
        <v>452</v>
      </c>
      <c r="I7273" t="s">
        <v>21</v>
      </c>
      <c r="J7273" t="s">
        <v>104</v>
      </c>
      <c r="K7273" s="3"/>
      <c r="L7273" t="s">
        <v>61</v>
      </c>
      <c r="M7273" t="s">
        <v>105</v>
      </c>
    </row>
    <row r="7274" spans="1:14" x14ac:dyDescent="0.25">
      <c r="A7274" s="2">
        <v>1</v>
      </c>
      <c r="B7274" s="2">
        <v>2016</v>
      </c>
      <c r="C7274" t="s">
        <v>470</v>
      </c>
      <c r="D7274" t="s">
        <v>48</v>
      </c>
      <c r="E7274" s="2">
        <v>1</v>
      </c>
      <c r="F7274" s="2">
        <v>1</v>
      </c>
      <c r="G7274" t="s">
        <v>471</v>
      </c>
      <c r="H7274" t="s">
        <v>452</v>
      </c>
      <c r="I7274" t="s">
        <v>21</v>
      </c>
      <c r="J7274" t="s">
        <v>106</v>
      </c>
      <c r="K7274" s="3"/>
      <c r="L7274" t="s">
        <v>61</v>
      </c>
      <c r="M7274" t="s">
        <v>107</v>
      </c>
    </row>
    <row r="7275" spans="1:14" x14ac:dyDescent="0.25">
      <c r="A7275" s="2">
        <v>1</v>
      </c>
      <c r="B7275" s="2">
        <v>2016</v>
      </c>
      <c r="C7275" t="s">
        <v>470</v>
      </c>
      <c r="D7275" t="s">
        <v>48</v>
      </c>
      <c r="E7275" s="2">
        <v>1</v>
      </c>
      <c r="F7275" s="2">
        <v>1</v>
      </c>
      <c r="G7275" t="s">
        <v>471</v>
      </c>
      <c r="H7275" t="s">
        <v>452</v>
      </c>
      <c r="I7275" t="s">
        <v>21</v>
      </c>
      <c r="J7275" t="s">
        <v>108</v>
      </c>
      <c r="K7275" s="3"/>
      <c r="L7275" t="s">
        <v>61</v>
      </c>
      <c r="M7275" t="s">
        <v>109</v>
      </c>
    </row>
    <row r="7276" spans="1:14" x14ac:dyDescent="0.25">
      <c r="A7276" s="2">
        <v>1</v>
      </c>
      <c r="B7276" s="2">
        <v>2016</v>
      </c>
      <c r="C7276" t="s">
        <v>470</v>
      </c>
      <c r="D7276" t="s">
        <v>48</v>
      </c>
      <c r="E7276" s="2">
        <v>1</v>
      </c>
      <c r="F7276" s="2">
        <v>1</v>
      </c>
      <c r="G7276" t="s">
        <v>471</v>
      </c>
      <c r="H7276" t="s">
        <v>452</v>
      </c>
      <c r="I7276" t="s">
        <v>21</v>
      </c>
      <c r="J7276" t="s">
        <v>110</v>
      </c>
      <c r="K7276" s="3"/>
      <c r="L7276" t="s">
        <v>61</v>
      </c>
      <c r="M7276" t="s">
        <v>111</v>
      </c>
    </row>
    <row r="7277" spans="1:14" x14ac:dyDescent="0.25">
      <c r="A7277" s="2">
        <v>1</v>
      </c>
      <c r="B7277" s="2">
        <v>2016</v>
      </c>
      <c r="C7277" t="s">
        <v>470</v>
      </c>
      <c r="D7277" t="s">
        <v>48</v>
      </c>
      <c r="E7277" s="2">
        <v>1</v>
      </c>
      <c r="F7277" s="2">
        <v>1</v>
      </c>
      <c r="G7277" t="s">
        <v>471</v>
      </c>
      <c r="H7277" t="s">
        <v>452</v>
      </c>
      <c r="I7277" t="s">
        <v>21</v>
      </c>
      <c r="J7277" t="s">
        <v>112</v>
      </c>
      <c r="K7277" s="3"/>
      <c r="L7277" t="s">
        <v>61</v>
      </c>
      <c r="M7277" t="s">
        <v>113</v>
      </c>
    </row>
    <row r="7278" spans="1:14" x14ac:dyDescent="0.25">
      <c r="A7278" s="2">
        <v>1</v>
      </c>
      <c r="B7278" s="2">
        <v>2016</v>
      </c>
      <c r="C7278" t="s">
        <v>470</v>
      </c>
      <c r="D7278" t="s">
        <v>48</v>
      </c>
      <c r="E7278" s="2">
        <v>1</v>
      </c>
      <c r="F7278" s="2">
        <v>1</v>
      </c>
      <c r="G7278" t="s">
        <v>471</v>
      </c>
      <c r="H7278" t="s">
        <v>452</v>
      </c>
      <c r="I7278" t="s">
        <v>21</v>
      </c>
      <c r="J7278" t="s">
        <v>114</v>
      </c>
      <c r="K7278" s="3"/>
      <c r="L7278" t="s">
        <v>61</v>
      </c>
      <c r="M7278" t="s">
        <v>115</v>
      </c>
    </row>
    <row r="7279" spans="1:14" x14ac:dyDescent="0.25">
      <c r="A7279" s="2">
        <v>1</v>
      </c>
      <c r="B7279" s="2">
        <v>2016</v>
      </c>
      <c r="C7279" t="s">
        <v>470</v>
      </c>
      <c r="D7279" t="s">
        <v>48</v>
      </c>
      <c r="E7279" s="2">
        <v>1</v>
      </c>
      <c r="F7279" s="2">
        <v>1</v>
      </c>
      <c r="G7279" t="s">
        <v>471</v>
      </c>
      <c r="H7279" t="s">
        <v>452</v>
      </c>
      <c r="I7279" t="s">
        <v>21</v>
      </c>
      <c r="J7279" t="s">
        <v>116</v>
      </c>
      <c r="K7279" s="2">
        <v>3</v>
      </c>
      <c r="L7279" t="s">
        <v>65</v>
      </c>
      <c r="M7279" t="s">
        <v>117</v>
      </c>
      <c r="N7279" t="s">
        <v>67</v>
      </c>
    </row>
    <row r="7280" spans="1:14" x14ac:dyDescent="0.25">
      <c r="A7280" s="2">
        <v>1</v>
      </c>
      <c r="B7280" s="2">
        <v>2016</v>
      </c>
      <c r="C7280" t="s">
        <v>470</v>
      </c>
      <c r="D7280" t="s">
        <v>48</v>
      </c>
      <c r="E7280" s="2">
        <v>1</v>
      </c>
      <c r="F7280" s="2">
        <v>1</v>
      </c>
      <c r="G7280" t="s">
        <v>471</v>
      </c>
      <c r="H7280" t="s">
        <v>452</v>
      </c>
      <c r="I7280" t="s">
        <v>21</v>
      </c>
      <c r="J7280" t="s">
        <v>118</v>
      </c>
      <c r="K7280" s="2">
        <v>3</v>
      </c>
      <c r="L7280" t="s">
        <v>55</v>
      </c>
      <c r="M7280" t="s">
        <v>119</v>
      </c>
      <c r="N7280" t="s">
        <v>178</v>
      </c>
    </row>
    <row r="7281" spans="1:14" x14ac:dyDescent="0.25">
      <c r="A7281" s="2">
        <v>1</v>
      </c>
      <c r="B7281" s="2">
        <v>2016</v>
      </c>
      <c r="C7281" t="s">
        <v>470</v>
      </c>
      <c r="D7281" t="s">
        <v>48</v>
      </c>
      <c r="E7281" s="2">
        <v>1</v>
      </c>
      <c r="F7281" s="2">
        <v>1</v>
      </c>
      <c r="G7281" t="s">
        <v>471</v>
      </c>
      <c r="H7281" t="s">
        <v>452</v>
      </c>
      <c r="I7281" t="s">
        <v>21</v>
      </c>
      <c r="J7281" t="s">
        <v>120</v>
      </c>
      <c r="K7281" s="2">
        <v>3</v>
      </c>
      <c r="L7281" t="s">
        <v>65</v>
      </c>
      <c r="M7281" t="s">
        <v>121</v>
      </c>
      <c r="N7281" t="s">
        <v>67</v>
      </c>
    </row>
    <row r="7282" spans="1:14" x14ac:dyDescent="0.25">
      <c r="A7282" s="2">
        <v>1</v>
      </c>
      <c r="B7282" s="2">
        <v>2016</v>
      </c>
      <c r="C7282" t="s">
        <v>470</v>
      </c>
      <c r="D7282" t="s">
        <v>48</v>
      </c>
      <c r="E7282" s="2">
        <v>1</v>
      </c>
      <c r="F7282" s="2">
        <v>1</v>
      </c>
      <c r="G7282" t="s">
        <v>471</v>
      </c>
      <c r="H7282" t="s">
        <v>452</v>
      </c>
      <c r="I7282" t="s">
        <v>21</v>
      </c>
      <c r="J7282" t="s">
        <v>122</v>
      </c>
      <c r="K7282" s="2">
        <v>4</v>
      </c>
      <c r="L7282" t="s">
        <v>85</v>
      </c>
      <c r="M7282" t="s">
        <v>123</v>
      </c>
      <c r="N7282" t="s">
        <v>87</v>
      </c>
    </row>
    <row r="7283" spans="1:14" x14ac:dyDescent="0.25">
      <c r="A7283" s="2">
        <v>1</v>
      </c>
      <c r="B7283" s="2">
        <v>2016</v>
      </c>
      <c r="C7283" t="s">
        <v>470</v>
      </c>
      <c r="D7283" t="s">
        <v>48</v>
      </c>
      <c r="E7283" s="2">
        <v>1</v>
      </c>
      <c r="F7283" s="2">
        <v>1</v>
      </c>
      <c r="G7283" t="s">
        <v>471</v>
      </c>
      <c r="H7283" t="s">
        <v>452</v>
      </c>
      <c r="I7283" t="s">
        <v>21</v>
      </c>
      <c r="J7283" t="s">
        <v>124</v>
      </c>
      <c r="K7283" s="2">
        <v>4</v>
      </c>
      <c r="L7283" t="s">
        <v>85</v>
      </c>
      <c r="M7283" t="s">
        <v>125</v>
      </c>
      <c r="N7283" t="s">
        <v>87</v>
      </c>
    </row>
    <row r="7284" spans="1:14" x14ac:dyDescent="0.25">
      <c r="A7284" s="2">
        <v>1</v>
      </c>
      <c r="B7284" s="2">
        <v>2016</v>
      </c>
      <c r="C7284" t="s">
        <v>470</v>
      </c>
      <c r="D7284" t="s">
        <v>48</v>
      </c>
      <c r="E7284" s="2">
        <v>1</v>
      </c>
      <c r="F7284" s="2">
        <v>1</v>
      </c>
      <c r="G7284" t="s">
        <v>471</v>
      </c>
      <c r="H7284" t="s">
        <v>452</v>
      </c>
      <c r="I7284" t="s">
        <v>21</v>
      </c>
      <c r="J7284" t="s">
        <v>127</v>
      </c>
      <c r="K7284" s="2">
        <v>4</v>
      </c>
      <c r="L7284" t="s">
        <v>85</v>
      </c>
      <c r="M7284" t="s">
        <v>128</v>
      </c>
      <c r="N7284" t="s">
        <v>87</v>
      </c>
    </row>
    <row r="7285" spans="1:14" x14ac:dyDescent="0.25">
      <c r="A7285" s="2">
        <v>1</v>
      </c>
      <c r="B7285" s="2">
        <v>2016</v>
      </c>
      <c r="C7285" t="s">
        <v>470</v>
      </c>
      <c r="D7285" t="s">
        <v>48</v>
      </c>
      <c r="E7285" s="2">
        <v>1</v>
      </c>
      <c r="F7285" s="2">
        <v>1</v>
      </c>
      <c r="G7285" t="s">
        <v>471</v>
      </c>
      <c r="H7285" t="s">
        <v>452</v>
      </c>
      <c r="I7285" t="s">
        <v>21</v>
      </c>
      <c r="J7285" t="s">
        <v>129</v>
      </c>
      <c r="K7285" s="2">
        <v>4</v>
      </c>
      <c r="L7285" t="s">
        <v>85</v>
      </c>
      <c r="M7285" t="s">
        <v>130</v>
      </c>
      <c r="N7285" t="s">
        <v>87</v>
      </c>
    </row>
    <row r="7286" spans="1:14" x14ac:dyDescent="0.25">
      <c r="A7286" s="2">
        <v>1</v>
      </c>
      <c r="B7286" s="2">
        <v>2016</v>
      </c>
      <c r="C7286" t="s">
        <v>470</v>
      </c>
      <c r="D7286" t="s">
        <v>48</v>
      </c>
      <c r="E7286" s="2">
        <v>1</v>
      </c>
      <c r="F7286" s="2">
        <v>1</v>
      </c>
      <c r="G7286" t="s">
        <v>471</v>
      </c>
      <c r="H7286" t="s">
        <v>452</v>
      </c>
      <c r="I7286" t="s">
        <v>21</v>
      </c>
      <c r="J7286" t="s">
        <v>131</v>
      </c>
      <c r="K7286" s="2">
        <v>3</v>
      </c>
      <c r="L7286" t="s">
        <v>85</v>
      </c>
      <c r="M7286" t="s">
        <v>132</v>
      </c>
      <c r="N7286" t="s">
        <v>126</v>
      </c>
    </row>
    <row r="7287" spans="1:14" x14ac:dyDescent="0.25">
      <c r="A7287" s="2">
        <v>1</v>
      </c>
      <c r="B7287" s="2">
        <v>2016</v>
      </c>
      <c r="C7287" t="s">
        <v>470</v>
      </c>
      <c r="D7287" t="s">
        <v>48</v>
      </c>
      <c r="E7287" s="2">
        <v>1</v>
      </c>
      <c r="F7287" s="2">
        <v>1</v>
      </c>
      <c r="G7287" t="s">
        <v>471</v>
      </c>
      <c r="H7287" t="s">
        <v>452</v>
      </c>
      <c r="I7287" t="s">
        <v>21</v>
      </c>
      <c r="J7287" t="s">
        <v>133</v>
      </c>
      <c r="K7287" s="2">
        <v>2</v>
      </c>
      <c r="L7287" t="s">
        <v>52</v>
      </c>
      <c r="M7287" t="s">
        <v>134</v>
      </c>
      <c r="N7287" t="s">
        <v>63</v>
      </c>
    </row>
    <row r="7288" spans="1:14" x14ac:dyDescent="0.25">
      <c r="A7288" s="2">
        <v>1</v>
      </c>
      <c r="B7288" s="2">
        <v>2016</v>
      </c>
      <c r="C7288" t="s">
        <v>470</v>
      </c>
      <c r="D7288" t="s">
        <v>48</v>
      </c>
      <c r="E7288" s="2">
        <v>1</v>
      </c>
      <c r="F7288" s="2">
        <v>1</v>
      </c>
      <c r="G7288" t="s">
        <v>471</v>
      </c>
      <c r="H7288" t="s">
        <v>452</v>
      </c>
      <c r="I7288" t="s">
        <v>21</v>
      </c>
      <c r="J7288" t="s">
        <v>135</v>
      </c>
      <c r="K7288" s="2">
        <v>3</v>
      </c>
      <c r="L7288" t="s">
        <v>55</v>
      </c>
      <c r="M7288" t="s">
        <v>136</v>
      </c>
      <c r="N7288" t="s">
        <v>178</v>
      </c>
    </row>
    <row r="7289" spans="1:14" x14ac:dyDescent="0.25">
      <c r="A7289" s="2">
        <v>1</v>
      </c>
      <c r="B7289" s="2">
        <v>2016</v>
      </c>
      <c r="C7289" t="s">
        <v>470</v>
      </c>
      <c r="D7289" t="s">
        <v>48</v>
      </c>
      <c r="E7289" s="2">
        <v>1</v>
      </c>
      <c r="F7289" s="2">
        <v>1</v>
      </c>
      <c r="G7289" t="s">
        <v>471</v>
      </c>
      <c r="H7289" t="s">
        <v>452</v>
      </c>
      <c r="I7289" t="s">
        <v>21</v>
      </c>
      <c r="J7289" t="s">
        <v>137</v>
      </c>
      <c r="K7289" s="2">
        <v>4</v>
      </c>
      <c r="L7289" t="s">
        <v>55</v>
      </c>
      <c r="M7289" t="s">
        <v>138</v>
      </c>
      <c r="N7289" t="s">
        <v>57</v>
      </c>
    </row>
    <row r="7290" spans="1:14" x14ac:dyDescent="0.25">
      <c r="A7290" s="2">
        <v>1</v>
      </c>
      <c r="B7290" s="2">
        <v>2016</v>
      </c>
      <c r="C7290" t="s">
        <v>470</v>
      </c>
      <c r="D7290" t="s">
        <v>48</v>
      </c>
      <c r="E7290" s="2">
        <v>1</v>
      </c>
      <c r="F7290" s="2">
        <v>1</v>
      </c>
      <c r="G7290" t="s">
        <v>471</v>
      </c>
      <c r="H7290" t="s">
        <v>452</v>
      </c>
      <c r="I7290" t="s">
        <v>21</v>
      </c>
      <c r="J7290" t="s">
        <v>139</v>
      </c>
      <c r="K7290" s="2">
        <v>4</v>
      </c>
      <c r="L7290" t="s">
        <v>85</v>
      </c>
      <c r="M7290" t="s">
        <v>140</v>
      </c>
      <c r="N7290" t="s">
        <v>87</v>
      </c>
    </row>
    <row r="7291" spans="1:14" x14ac:dyDescent="0.25">
      <c r="A7291" s="2">
        <v>1</v>
      </c>
      <c r="B7291" s="2">
        <v>2016</v>
      </c>
      <c r="C7291" t="s">
        <v>470</v>
      </c>
      <c r="D7291" t="s">
        <v>48</v>
      </c>
      <c r="E7291" s="2">
        <v>1</v>
      </c>
      <c r="F7291" s="2">
        <v>1</v>
      </c>
      <c r="G7291" t="s">
        <v>471</v>
      </c>
      <c r="H7291" t="s">
        <v>452</v>
      </c>
      <c r="I7291" t="s">
        <v>21</v>
      </c>
      <c r="J7291" t="s">
        <v>141</v>
      </c>
      <c r="K7291" s="2">
        <v>3</v>
      </c>
      <c r="L7291" t="s">
        <v>85</v>
      </c>
      <c r="M7291" t="s">
        <v>142</v>
      </c>
      <c r="N7291" t="s">
        <v>126</v>
      </c>
    </row>
    <row r="7292" spans="1:14" x14ac:dyDescent="0.25">
      <c r="A7292" s="2">
        <v>1</v>
      </c>
      <c r="B7292" s="2">
        <v>2016</v>
      </c>
      <c r="C7292" t="s">
        <v>470</v>
      </c>
      <c r="D7292" t="s">
        <v>48</v>
      </c>
      <c r="E7292" s="2">
        <v>1</v>
      </c>
      <c r="F7292" s="2">
        <v>1</v>
      </c>
      <c r="G7292" t="s">
        <v>471</v>
      </c>
      <c r="H7292" t="s">
        <v>452</v>
      </c>
      <c r="I7292" t="s">
        <v>21</v>
      </c>
      <c r="J7292" t="s">
        <v>143</v>
      </c>
      <c r="K7292" s="2">
        <v>4</v>
      </c>
      <c r="L7292" t="s">
        <v>85</v>
      </c>
      <c r="M7292" t="s">
        <v>144</v>
      </c>
      <c r="N7292" t="s">
        <v>87</v>
      </c>
    </row>
    <row r="7293" spans="1:14" x14ac:dyDescent="0.25">
      <c r="A7293" s="2">
        <v>1</v>
      </c>
      <c r="B7293" s="2">
        <v>2016</v>
      </c>
      <c r="C7293" t="s">
        <v>470</v>
      </c>
      <c r="D7293" t="s">
        <v>48</v>
      </c>
      <c r="E7293" s="2">
        <v>1</v>
      </c>
      <c r="F7293" s="2">
        <v>1</v>
      </c>
      <c r="G7293" t="s">
        <v>471</v>
      </c>
      <c r="H7293" t="s">
        <v>452</v>
      </c>
      <c r="I7293" t="s">
        <v>21</v>
      </c>
      <c r="J7293" t="s">
        <v>145</v>
      </c>
      <c r="K7293" s="2">
        <v>4</v>
      </c>
      <c r="L7293" t="s">
        <v>55</v>
      </c>
      <c r="M7293" t="s">
        <v>146</v>
      </c>
      <c r="N7293" t="s">
        <v>57</v>
      </c>
    </row>
    <row r="7294" spans="1:14" x14ac:dyDescent="0.25">
      <c r="A7294" s="2">
        <v>1</v>
      </c>
      <c r="B7294" s="2">
        <v>2016</v>
      </c>
      <c r="C7294" t="s">
        <v>470</v>
      </c>
      <c r="D7294" t="s">
        <v>48</v>
      </c>
      <c r="E7294" s="2">
        <v>1</v>
      </c>
      <c r="F7294" s="2">
        <v>1</v>
      </c>
      <c r="G7294" t="s">
        <v>471</v>
      </c>
      <c r="H7294" t="s">
        <v>452</v>
      </c>
      <c r="I7294" t="s">
        <v>21</v>
      </c>
      <c r="J7294" t="s">
        <v>147</v>
      </c>
      <c r="K7294" s="2">
        <v>4</v>
      </c>
      <c r="L7294" t="s">
        <v>55</v>
      </c>
      <c r="M7294" t="s">
        <v>148</v>
      </c>
      <c r="N7294" t="s">
        <v>57</v>
      </c>
    </row>
    <row r="7295" spans="1:14" x14ac:dyDescent="0.25">
      <c r="A7295" s="2">
        <v>1</v>
      </c>
      <c r="B7295" s="2">
        <v>2016</v>
      </c>
      <c r="C7295" t="s">
        <v>470</v>
      </c>
      <c r="D7295" t="s">
        <v>48</v>
      </c>
      <c r="E7295" s="2">
        <v>1</v>
      </c>
      <c r="F7295" s="2">
        <v>1</v>
      </c>
      <c r="G7295" t="s">
        <v>471</v>
      </c>
      <c r="H7295" t="s">
        <v>452</v>
      </c>
      <c r="I7295" t="s">
        <v>21</v>
      </c>
      <c r="J7295" t="s">
        <v>149</v>
      </c>
      <c r="K7295" s="2">
        <v>4</v>
      </c>
      <c r="L7295" t="s">
        <v>55</v>
      </c>
      <c r="M7295" t="s">
        <v>150</v>
      </c>
      <c r="N7295" t="s">
        <v>57</v>
      </c>
    </row>
    <row r="7296" spans="1:14" x14ac:dyDescent="0.25">
      <c r="A7296" s="2">
        <v>1</v>
      </c>
      <c r="B7296" s="2">
        <v>2016</v>
      </c>
      <c r="C7296" t="s">
        <v>470</v>
      </c>
      <c r="D7296" t="s">
        <v>48</v>
      </c>
      <c r="E7296" s="2">
        <v>1</v>
      </c>
      <c r="F7296" s="2">
        <v>1</v>
      </c>
      <c r="G7296" t="s">
        <v>471</v>
      </c>
      <c r="H7296" t="s">
        <v>452</v>
      </c>
      <c r="I7296" t="s">
        <v>21</v>
      </c>
      <c r="J7296" t="s">
        <v>151</v>
      </c>
      <c r="K7296" s="3"/>
      <c r="L7296" t="s">
        <v>52</v>
      </c>
      <c r="M7296" t="s">
        <v>152</v>
      </c>
    </row>
    <row r="7297" spans="1:14" x14ac:dyDescent="0.25">
      <c r="A7297" s="2">
        <v>1</v>
      </c>
      <c r="B7297" s="2">
        <v>2016</v>
      </c>
      <c r="C7297" t="s">
        <v>470</v>
      </c>
      <c r="D7297" t="s">
        <v>48</v>
      </c>
      <c r="E7297" s="2">
        <v>1</v>
      </c>
      <c r="F7297" s="2">
        <v>1</v>
      </c>
      <c r="G7297" t="s">
        <v>471</v>
      </c>
      <c r="H7297" t="s">
        <v>452</v>
      </c>
      <c r="I7297" t="s">
        <v>21</v>
      </c>
      <c r="J7297" t="s">
        <v>153</v>
      </c>
      <c r="K7297" s="2">
        <v>5</v>
      </c>
      <c r="L7297" t="s">
        <v>75</v>
      </c>
      <c r="M7297" t="s">
        <v>154</v>
      </c>
      <c r="N7297" t="s">
        <v>201</v>
      </c>
    </row>
    <row r="7298" spans="1:14" x14ac:dyDescent="0.25">
      <c r="A7298" s="2">
        <v>1</v>
      </c>
      <c r="B7298" s="2">
        <v>2016</v>
      </c>
      <c r="C7298" t="s">
        <v>470</v>
      </c>
      <c r="D7298" t="s">
        <v>48</v>
      </c>
      <c r="E7298" s="2">
        <v>1</v>
      </c>
      <c r="F7298" s="2">
        <v>1</v>
      </c>
      <c r="G7298" t="s">
        <v>471</v>
      </c>
      <c r="H7298" t="s">
        <v>452</v>
      </c>
      <c r="I7298" t="s">
        <v>21</v>
      </c>
      <c r="J7298" t="s">
        <v>156</v>
      </c>
      <c r="K7298" s="2">
        <v>1</v>
      </c>
      <c r="L7298" t="s">
        <v>75</v>
      </c>
      <c r="M7298" t="s">
        <v>157</v>
      </c>
      <c r="N7298" t="s">
        <v>158</v>
      </c>
    </row>
    <row r="7299" spans="1:14" x14ac:dyDescent="0.25">
      <c r="A7299" s="2">
        <v>1</v>
      </c>
      <c r="B7299" s="2">
        <v>2016</v>
      </c>
      <c r="C7299" t="s">
        <v>470</v>
      </c>
      <c r="D7299" t="s">
        <v>48</v>
      </c>
      <c r="E7299" s="2">
        <v>1</v>
      </c>
      <c r="F7299" s="2">
        <v>1</v>
      </c>
      <c r="G7299" t="s">
        <v>471</v>
      </c>
      <c r="H7299" t="s">
        <v>452</v>
      </c>
      <c r="I7299" t="s">
        <v>21</v>
      </c>
      <c r="J7299" t="s">
        <v>159</v>
      </c>
      <c r="K7299" s="3"/>
      <c r="L7299" t="s">
        <v>52</v>
      </c>
      <c r="M7299" t="s">
        <v>160</v>
      </c>
    </row>
    <row r="7300" spans="1:14" x14ac:dyDescent="0.25">
      <c r="A7300" s="2">
        <v>1</v>
      </c>
      <c r="B7300" s="2">
        <v>2016</v>
      </c>
      <c r="C7300" t="s">
        <v>470</v>
      </c>
      <c r="D7300" t="s">
        <v>48</v>
      </c>
      <c r="E7300" s="2">
        <v>1</v>
      </c>
      <c r="F7300" s="2">
        <v>1</v>
      </c>
      <c r="G7300" t="s">
        <v>471</v>
      </c>
      <c r="H7300" t="s">
        <v>452</v>
      </c>
      <c r="I7300" t="s">
        <v>21</v>
      </c>
      <c r="J7300" t="s">
        <v>161</v>
      </c>
      <c r="K7300" s="3"/>
      <c r="L7300" t="s">
        <v>52</v>
      </c>
      <c r="M7300" t="s">
        <v>162</v>
      </c>
    </row>
    <row r="7301" spans="1:14" x14ac:dyDescent="0.25">
      <c r="A7301" s="2">
        <v>1</v>
      </c>
      <c r="B7301" s="2">
        <v>2016</v>
      </c>
      <c r="C7301" t="s">
        <v>470</v>
      </c>
      <c r="D7301" t="s">
        <v>48</v>
      </c>
      <c r="E7301" s="2">
        <v>1</v>
      </c>
      <c r="F7301" s="2">
        <v>1</v>
      </c>
      <c r="G7301" t="s">
        <v>471</v>
      </c>
      <c r="H7301" t="s">
        <v>452</v>
      </c>
      <c r="I7301" t="s">
        <v>21</v>
      </c>
      <c r="J7301" t="s">
        <v>163</v>
      </c>
      <c r="K7301" s="2">
        <v>1</v>
      </c>
      <c r="L7301" t="s">
        <v>52</v>
      </c>
      <c r="M7301" t="s">
        <v>164</v>
      </c>
      <c r="N7301" t="s">
        <v>165</v>
      </c>
    </row>
    <row r="7302" spans="1:14" x14ac:dyDescent="0.25">
      <c r="A7302" s="2">
        <v>1</v>
      </c>
      <c r="B7302" s="2">
        <v>2016</v>
      </c>
      <c r="C7302" t="s">
        <v>470</v>
      </c>
      <c r="D7302" t="s">
        <v>48</v>
      </c>
      <c r="E7302" s="2">
        <v>1</v>
      </c>
      <c r="F7302" s="2">
        <v>1</v>
      </c>
      <c r="G7302" t="s">
        <v>471</v>
      </c>
      <c r="H7302" t="s">
        <v>452</v>
      </c>
      <c r="I7302" t="s">
        <v>21</v>
      </c>
      <c r="J7302" t="s">
        <v>166</v>
      </c>
      <c r="K7302" s="2">
        <v>4</v>
      </c>
      <c r="L7302" t="s">
        <v>55</v>
      </c>
      <c r="M7302" t="s">
        <v>167</v>
      </c>
      <c r="N7302" t="s">
        <v>57</v>
      </c>
    </row>
    <row r="7303" spans="1:14" x14ac:dyDescent="0.25">
      <c r="A7303" s="2">
        <v>1</v>
      </c>
      <c r="B7303" s="2">
        <v>2016</v>
      </c>
      <c r="C7303" t="s">
        <v>472</v>
      </c>
      <c r="D7303" t="s">
        <v>48</v>
      </c>
      <c r="E7303" s="2">
        <v>0</v>
      </c>
      <c r="F7303" s="2">
        <v>0</v>
      </c>
      <c r="G7303" t="s">
        <v>473</v>
      </c>
      <c r="H7303" t="s">
        <v>473</v>
      </c>
      <c r="I7303" t="s">
        <v>17</v>
      </c>
      <c r="J7303" t="s">
        <v>51</v>
      </c>
      <c r="K7303" s="2">
        <v>3</v>
      </c>
      <c r="L7303" t="s">
        <v>52</v>
      </c>
      <c r="M7303" t="s">
        <v>53</v>
      </c>
      <c r="N7303" t="s">
        <v>296</v>
      </c>
    </row>
    <row r="7304" spans="1:14" x14ac:dyDescent="0.25">
      <c r="A7304" s="2">
        <v>1</v>
      </c>
      <c r="B7304" s="2">
        <v>2016</v>
      </c>
      <c r="C7304" t="s">
        <v>472</v>
      </c>
      <c r="D7304" t="s">
        <v>48</v>
      </c>
      <c r="E7304" s="2">
        <v>0</v>
      </c>
      <c r="F7304" s="2">
        <v>0</v>
      </c>
      <c r="G7304" t="s">
        <v>473</v>
      </c>
      <c r="H7304" t="s">
        <v>473</v>
      </c>
      <c r="I7304" t="s">
        <v>17</v>
      </c>
      <c r="J7304" t="s">
        <v>54</v>
      </c>
      <c r="K7304" s="2">
        <v>3</v>
      </c>
      <c r="L7304" t="s">
        <v>55</v>
      </c>
      <c r="M7304" t="s">
        <v>56</v>
      </c>
      <c r="N7304" t="s">
        <v>178</v>
      </c>
    </row>
    <row r="7305" spans="1:14" x14ac:dyDescent="0.25">
      <c r="A7305" s="2">
        <v>1</v>
      </c>
      <c r="B7305" s="2">
        <v>2016</v>
      </c>
      <c r="C7305" t="s">
        <v>472</v>
      </c>
      <c r="D7305" t="s">
        <v>48</v>
      </c>
      <c r="E7305" s="2">
        <v>0</v>
      </c>
      <c r="F7305" s="2">
        <v>0</v>
      </c>
      <c r="G7305" t="s">
        <v>473</v>
      </c>
      <c r="H7305" t="s">
        <v>473</v>
      </c>
      <c r="I7305" t="s">
        <v>17</v>
      </c>
      <c r="J7305" t="s">
        <v>58</v>
      </c>
      <c r="K7305" s="2">
        <v>5</v>
      </c>
      <c r="L7305" t="s">
        <v>55</v>
      </c>
      <c r="M7305" t="s">
        <v>59</v>
      </c>
      <c r="N7305" t="s">
        <v>185</v>
      </c>
    </row>
    <row r="7306" spans="1:14" x14ac:dyDescent="0.25">
      <c r="A7306" s="2">
        <v>1</v>
      </c>
      <c r="B7306" s="2">
        <v>2016</v>
      </c>
      <c r="C7306" t="s">
        <v>472</v>
      </c>
      <c r="D7306" t="s">
        <v>48</v>
      </c>
      <c r="E7306" s="2">
        <v>0</v>
      </c>
      <c r="F7306" s="2">
        <v>0</v>
      </c>
      <c r="G7306" t="s">
        <v>473</v>
      </c>
      <c r="H7306" t="s">
        <v>473</v>
      </c>
      <c r="I7306" t="s">
        <v>17</v>
      </c>
      <c r="J7306" t="s">
        <v>60</v>
      </c>
      <c r="K7306" s="2">
        <v>2</v>
      </c>
      <c r="L7306" t="s">
        <v>61</v>
      </c>
      <c r="M7306" t="s">
        <v>62</v>
      </c>
      <c r="N7306" t="s">
        <v>63</v>
      </c>
    </row>
    <row r="7307" spans="1:14" x14ac:dyDescent="0.25">
      <c r="A7307" s="2">
        <v>1</v>
      </c>
      <c r="B7307" s="2">
        <v>2016</v>
      </c>
      <c r="C7307" t="s">
        <v>472</v>
      </c>
      <c r="D7307" t="s">
        <v>48</v>
      </c>
      <c r="E7307" s="2">
        <v>0</v>
      </c>
      <c r="F7307" s="2">
        <v>0</v>
      </c>
      <c r="G7307" t="s">
        <v>473</v>
      </c>
      <c r="H7307" t="s">
        <v>473</v>
      </c>
      <c r="I7307" t="s">
        <v>17</v>
      </c>
      <c r="J7307" t="s">
        <v>64</v>
      </c>
      <c r="K7307" s="2">
        <v>3</v>
      </c>
      <c r="L7307" t="s">
        <v>65</v>
      </c>
      <c r="M7307" t="s">
        <v>66</v>
      </c>
      <c r="N7307" t="s">
        <v>67</v>
      </c>
    </row>
    <row r="7308" spans="1:14" x14ac:dyDescent="0.25">
      <c r="A7308" s="2">
        <v>1</v>
      </c>
      <c r="B7308" s="2">
        <v>2016</v>
      </c>
      <c r="C7308" t="s">
        <v>472</v>
      </c>
      <c r="D7308" t="s">
        <v>48</v>
      </c>
      <c r="E7308" s="2">
        <v>0</v>
      </c>
      <c r="F7308" s="2">
        <v>0</v>
      </c>
      <c r="G7308" t="s">
        <v>473</v>
      </c>
      <c r="H7308" t="s">
        <v>473</v>
      </c>
      <c r="I7308" t="s">
        <v>17</v>
      </c>
      <c r="J7308" t="s">
        <v>68</v>
      </c>
      <c r="K7308" s="2">
        <v>4</v>
      </c>
      <c r="L7308" t="s">
        <v>65</v>
      </c>
      <c r="M7308" t="s">
        <v>69</v>
      </c>
      <c r="N7308" t="s">
        <v>185</v>
      </c>
    </row>
    <row r="7309" spans="1:14" x14ac:dyDescent="0.25">
      <c r="A7309" s="2">
        <v>1</v>
      </c>
      <c r="B7309" s="2">
        <v>2016</v>
      </c>
      <c r="C7309" t="s">
        <v>472</v>
      </c>
      <c r="D7309" t="s">
        <v>48</v>
      </c>
      <c r="E7309" s="2">
        <v>0</v>
      </c>
      <c r="F7309" s="2">
        <v>0</v>
      </c>
      <c r="G7309" t="s">
        <v>473</v>
      </c>
      <c r="H7309" t="s">
        <v>473</v>
      </c>
      <c r="I7309" t="s">
        <v>17</v>
      </c>
      <c r="J7309" t="s">
        <v>70</v>
      </c>
      <c r="K7309" s="2">
        <v>2</v>
      </c>
      <c r="L7309" t="s">
        <v>65</v>
      </c>
      <c r="M7309" t="s">
        <v>71</v>
      </c>
      <c r="N7309" t="s">
        <v>186</v>
      </c>
    </row>
    <row r="7310" spans="1:14" x14ac:dyDescent="0.25">
      <c r="A7310" s="2">
        <v>1</v>
      </c>
      <c r="B7310" s="2">
        <v>2016</v>
      </c>
      <c r="C7310" t="s">
        <v>472</v>
      </c>
      <c r="D7310" t="s">
        <v>48</v>
      </c>
      <c r="E7310" s="2">
        <v>0</v>
      </c>
      <c r="F7310" s="2">
        <v>0</v>
      </c>
      <c r="G7310" t="s">
        <v>473</v>
      </c>
      <c r="H7310" t="s">
        <v>473</v>
      </c>
      <c r="I7310" t="s">
        <v>17</v>
      </c>
      <c r="J7310" t="s">
        <v>72</v>
      </c>
      <c r="K7310" s="2">
        <v>1</v>
      </c>
      <c r="L7310" t="s">
        <v>52</v>
      </c>
      <c r="M7310" t="s">
        <v>73</v>
      </c>
      <c r="N7310" t="s">
        <v>177</v>
      </c>
    </row>
    <row r="7311" spans="1:14" x14ac:dyDescent="0.25">
      <c r="A7311" s="2">
        <v>1</v>
      </c>
      <c r="B7311" s="2">
        <v>2016</v>
      </c>
      <c r="C7311" t="s">
        <v>472</v>
      </c>
      <c r="D7311" t="s">
        <v>48</v>
      </c>
      <c r="E7311" s="2">
        <v>0</v>
      </c>
      <c r="F7311" s="2">
        <v>0</v>
      </c>
      <c r="G7311" t="s">
        <v>473</v>
      </c>
      <c r="H7311" t="s">
        <v>473</v>
      </c>
      <c r="I7311" t="s">
        <v>17</v>
      </c>
      <c r="J7311" t="s">
        <v>74</v>
      </c>
      <c r="K7311" s="2">
        <v>1</v>
      </c>
      <c r="L7311" t="s">
        <v>75</v>
      </c>
      <c r="M7311" t="s">
        <v>76</v>
      </c>
      <c r="N7311" t="s">
        <v>77</v>
      </c>
    </row>
    <row r="7312" spans="1:14" x14ac:dyDescent="0.25">
      <c r="A7312" s="2">
        <v>1</v>
      </c>
      <c r="B7312" s="2">
        <v>2016</v>
      </c>
      <c r="C7312" t="s">
        <v>472</v>
      </c>
      <c r="D7312" t="s">
        <v>48</v>
      </c>
      <c r="E7312" s="2">
        <v>0</v>
      </c>
      <c r="F7312" s="2">
        <v>0</v>
      </c>
      <c r="G7312" t="s">
        <v>473</v>
      </c>
      <c r="H7312" t="s">
        <v>473</v>
      </c>
      <c r="I7312" t="s">
        <v>17</v>
      </c>
      <c r="J7312" t="s">
        <v>78</v>
      </c>
      <c r="K7312" s="2">
        <v>3</v>
      </c>
      <c r="L7312" t="s">
        <v>75</v>
      </c>
      <c r="M7312" t="s">
        <v>79</v>
      </c>
      <c r="N7312" t="s">
        <v>231</v>
      </c>
    </row>
    <row r="7313" spans="1:14" x14ac:dyDescent="0.25">
      <c r="A7313" s="2">
        <v>1</v>
      </c>
      <c r="B7313" s="2">
        <v>2016</v>
      </c>
      <c r="C7313" t="s">
        <v>472</v>
      </c>
      <c r="D7313" t="s">
        <v>48</v>
      </c>
      <c r="E7313" s="2">
        <v>0</v>
      </c>
      <c r="F7313" s="2">
        <v>0</v>
      </c>
      <c r="G7313" t="s">
        <v>473</v>
      </c>
      <c r="H7313" t="s">
        <v>473</v>
      </c>
      <c r="I7313" t="s">
        <v>17</v>
      </c>
      <c r="J7313" t="s">
        <v>81</v>
      </c>
      <c r="K7313" s="2">
        <v>1</v>
      </c>
      <c r="L7313" t="s">
        <v>75</v>
      </c>
      <c r="M7313" t="s">
        <v>82</v>
      </c>
      <c r="N7313" t="s">
        <v>83</v>
      </c>
    </row>
    <row r="7314" spans="1:14" x14ac:dyDescent="0.25">
      <c r="A7314" s="2">
        <v>1</v>
      </c>
      <c r="B7314" s="2">
        <v>2016</v>
      </c>
      <c r="C7314" t="s">
        <v>472</v>
      </c>
      <c r="D7314" t="s">
        <v>48</v>
      </c>
      <c r="E7314" s="2">
        <v>0</v>
      </c>
      <c r="F7314" s="2">
        <v>0</v>
      </c>
      <c r="G7314" t="s">
        <v>473</v>
      </c>
      <c r="H7314" t="s">
        <v>473</v>
      </c>
      <c r="I7314" t="s">
        <v>17</v>
      </c>
      <c r="J7314" t="s">
        <v>84</v>
      </c>
      <c r="K7314" s="2">
        <v>3</v>
      </c>
      <c r="L7314" t="s">
        <v>85</v>
      </c>
      <c r="M7314" t="s">
        <v>86</v>
      </c>
      <c r="N7314" t="s">
        <v>126</v>
      </c>
    </row>
    <row r="7315" spans="1:14" x14ac:dyDescent="0.25">
      <c r="A7315" s="2">
        <v>1</v>
      </c>
      <c r="B7315" s="2">
        <v>2016</v>
      </c>
      <c r="C7315" t="s">
        <v>472</v>
      </c>
      <c r="D7315" t="s">
        <v>48</v>
      </c>
      <c r="E7315" s="2">
        <v>0</v>
      </c>
      <c r="F7315" s="2">
        <v>0</v>
      </c>
      <c r="G7315" t="s">
        <v>473</v>
      </c>
      <c r="H7315" t="s">
        <v>473</v>
      </c>
      <c r="I7315" t="s">
        <v>17</v>
      </c>
      <c r="J7315" t="s">
        <v>88</v>
      </c>
      <c r="K7315" s="2">
        <v>5</v>
      </c>
      <c r="L7315" t="s">
        <v>85</v>
      </c>
      <c r="M7315" t="s">
        <v>89</v>
      </c>
      <c r="N7315" t="s">
        <v>185</v>
      </c>
    </row>
    <row r="7316" spans="1:14" x14ac:dyDescent="0.25">
      <c r="A7316" s="2">
        <v>1</v>
      </c>
      <c r="B7316" s="2">
        <v>2016</v>
      </c>
      <c r="C7316" t="s">
        <v>472</v>
      </c>
      <c r="D7316" t="s">
        <v>48</v>
      </c>
      <c r="E7316" s="2">
        <v>0</v>
      </c>
      <c r="F7316" s="2">
        <v>0</v>
      </c>
      <c r="G7316" t="s">
        <v>473</v>
      </c>
      <c r="H7316" t="s">
        <v>473</v>
      </c>
      <c r="I7316" t="s">
        <v>17</v>
      </c>
      <c r="J7316" t="s">
        <v>90</v>
      </c>
      <c r="K7316" s="2">
        <v>2</v>
      </c>
      <c r="L7316" t="s">
        <v>75</v>
      </c>
      <c r="M7316" t="s">
        <v>91</v>
      </c>
      <c r="N7316" t="s">
        <v>176</v>
      </c>
    </row>
    <row r="7317" spans="1:14" x14ac:dyDescent="0.25">
      <c r="A7317" s="2">
        <v>1</v>
      </c>
      <c r="B7317" s="2">
        <v>2016</v>
      </c>
      <c r="C7317" t="s">
        <v>472</v>
      </c>
      <c r="D7317" t="s">
        <v>48</v>
      </c>
      <c r="E7317" s="2">
        <v>0</v>
      </c>
      <c r="F7317" s="2">
        <v>0</v>
      </c>
      <c r="G7317" t="s">
        <v>473</v>
      </c>
      <c r="H7317" t="s">
        <v>473</v>
      </c>
      <c r="I7317" t="s">
        <v>17</v>
      </c>
      <c r="J7317" t="s">
        <v>93</v>
      </c>
      <c r="K7317" s="2">
        <v>3</v>
      </c>
      <c r="L7317" t="s">
        <v>75</v>
      </c>
      <c r="M7317" t="s">
        <v>94</v>
      </c>
      <c r="N7317" t="s">
        <v>95</v>
      </c>
    </row>
    <row r="7318" spans="1:14" x14ac:dyDescent="0.25">
      <c r="A7318" s="2">
        <v>1</v>
      </c>
      <c r="B7318" s="2">
        <v>2016</v>
      </c>
      <c r="C7318" t="s">
        <v>472</v>
      </c>
      <c r="D7318" t="s">
        <v>48</v>
      </c>
      <c r="E7318" s="2">
        <v>0</v>
      </c>
      <c r="F7318" s="2">
        <v>0</v>
      </c>
      <c r="G7318" t="s">
        <v>473</v>
      </c>
      <c r="H7318" t="s">
        <v>473</v>
      </c>
      <c r="I7318" t="s">
        <v>17</v>
      </c>
      <c r="J7318" t="s">
        <v>96</v>
      </c>
      <c r="K7318" s="2">
        <v>3</v>
      </c>
      <c r="L7318" t="s">
        <v>75</v>
      </c>
      <c r="M7318" t="s">
        <v>97</v>
      </c>
      <c r="N7318" t="s">
        <v>95</v>
      </c>
    </row>
    <row r="7319" spans="1:14" x14ac:dyDescent="0.25">
      <c r="A7319" s="2">
        <v>1</v>
      </c>
      <c r="B7319" s="2">
        <v>2016</v>
      </c>
      <c r="C7319" t="s">
        <v>472</v>
      </c>
      <c r="D7319" t="s">
        <v>48</v>
      </c>
      <c r="E7319" s="2">
        <v>0</v>
      </c>
      <c r="F7319" s="2">
        <v>0</v>
      </c>
      <c r="G7319" t="s">
        <v>473</v>
      </c>
      <c r="H7319" t="s">
        <v>473</v>
      </c>
      <c r="I7319" t="s">
        <v>17</v>
      </c>
      <c r="J7319" t="s">
        <v>98</v>
      </c>
      <c r="K7319" s="2">
        <v>5</v>
      </c>
      <c r="L7319" t="s">
        <v>85</v>
      </c>
      <c r="M7319" t="s">
        <v>99</v>
      </c>
      <c r="N7319" t="s">
        <v>185</v>
      </c>
    </row>
    <row r="7320" spans="1:14" x14ac:dyDescent="0.25">
      <c r="A7320" s="2">
        <v>1</v>
      </c>
      <c r="B7320" s="2">
        <v>2016</v>
      </c>
      <c r="C7320" t="s">
        <v>472</v>
      </c>
      <c r="D7320" t="s">
        <v>48</v>
      </c>
      <c r="E7320" s="2">
        <v>0</v>
      </c>
      <c r="F7320" s="2">
        <v>0</v>
      </c>
      <c r="G7320" t="s">
        <v>473</v>
      </c>
      <c r="H7320" t="s">
        <v>473</v>
      </c>
      <c r="I7320" t="s">
        <v>17</v>
      </c>
      <c r="J7320" t="s">
        <v>100</v>
      </c>
      <c r="K7320" s="3"/>
      <c r="L7320" t="s">
        <v>61</v>
      </c>
      <c r="M7320" t="s">
        <v>101</v>
      </c>
    </row>
    <row r="7321" spans="1:14" x14ac:dyDescent="0.25">
      <c r="A7321" s="2">
        <v>1</v>
      </c>
      <c r="B7321" s="2">
        <v>2016</v>
      </c>
      <c r="C7321" t="s">
        <v>472</v>
      </c>
      <c r="D7321" t="s">
        <v>48</v>
      </c>
      <c r="E7321" s="2">
        <v>0</v>
      </c>
      <c r="F7321" s="2">
        <v>0</v>
      </c>
      <c r="G7321" t="s">
        <v>473</v>
      </c>
      <c r="H7321" t="s">
        <v>473</v>
      </c>
      <c r="I7321" t="s">
        <v>17</v>
      </c>
      <c r="J7321" t="s">
        <v>102</v>
      </c>
      <c r="K7321" s="3"/>
      <c r="L7321" t="s">
        <v>61</v>
      </c>
      <c r="M7321" t="s">
        <v>103</v>
      </c>
    </row>
    <row r="7322" spans="1:14" x14ac:dyDescent="0.25">
      <c r="A7322" s="2">
        <v>1</v>
      </c>
      <c r="B7322" s="2">
        <v>2016</v>
      </c>
      <c r="C7322" t="s">
        <v>472</v>
      </c>
      <c r="D7322" t="s">
        <v>48</v>
      </c>
      <c r="E7322" s="2">
        <v>0</v>
      </c>
      <c r="F7322" s="2">
        <v>0</v>
      </c>
      <c r="G7322" t="s">
        <v>473</v>
      </c>
      <c r="H7322" t="s">
        <v>473</v>
      </c>
      <c r="I7322" t="s">
        <v>17</v>
      </c>
      <c r="J7322" t="s">
        <v>104</v>
      </c>
      <c r="K7322" s="3"/>
      <c r="L7322" t="s">
        <v>61</v>
      </c>
      <c r="M7322" t="s">
        <v>105</v>
      </c>
    </row>
    <row r="7323" spans="1:14" x14ac:dyDescent="0.25">
      <c r="A7323" s="2">
        <v>1</v>
      </c>
      <c r="B7323" s="2">
        <v>2016</v>
      </c>
      <c r="C7323" t="s">
        <v>472</v>
      </c>
      <c r="D7323" t="s">
        <v>48</v>
      </c>
      <c r="E7323" s="2">
        <v>0</v>
      </c>
      <c r="F7323" s="2">
        <v>0</v>
      </c>
      <c r="G7323" t="s">
        <v>473</v>
      </c>
      <c r="H7323" t="s">
        <v>473</v>
      </c>
      <c r="I7323" t="s">
        <v>17</v>
      </c>
      <c r="J7323" t="s">
        <v>106</v>
      </c>
      <c r="K7323" s="3"/>
      <c r="L7323" t="s">
        <v>61</v>
      </c>
      <c r="M7323" t="s">
        <v>107</v>
      </c>
    </row>
    <row r="7324" spans="1:14" x14ac:dyDescent="0.25">
      <c r="A7324" s="2">
        <v>1</v>
      </c>
      <c r="B7324" s="2">
        <v>2016</v>
      </c>
      <c r="C7324" t="s">
        <v>472</v>
      </c>
      <c r="D7324" t="s">
        <v>48</v>
      </c>
      <c r="E7324" s="2">
        <v>0</v>
      </c>
      <c r="F7324" s="2">
        <v>0</v>
      </c>
      <c r="G7324" t="s">
        <v>473</v>
      </c>
      <c r="H7324" t="s">
        <v>473</v>
      </c>
      <c r="I7324" t="s">
        <v>17</v>
      </c>
      <c r="J7324" t="s">
        <v>108</v>
      </c>
      <c r="K7324" s="3"/>
      <c r="L7324" t="s">
        <v>61</v>
      </c>
      <c r="M7324" t="s">
        <v>109</v>
      </c>
    </row>
    <row r="7325" spans="1:14" x14ac:dyDescent="0.25">
      <c r="A7325" s="2">
        <v>1</v>
      </c>
      <c r="B7325" s="2">
        <v>2016</v>
      </c>
      <c r="C7325" t="s">
        <v>472</v>
      </c>
      <c r="D7325" t="s">
        <v>48</v>
      </c>
      <c r="E7325" s="2">
        <v>0</v>
      </c>
      <c r="F7325" s="2">
        <v>0</v>
      </c>
      <c r="G7325" t="s">
        <v>473</v>
      </c>
      <c r="H7325" t="s">
        <v>473</v>
      </c>
      <c r="I7325" t="s">
        <v>17</v>
      </c>
      <c r="J7325" t="s">
        <v>110</v>
      </c>
      <c r="K7325" s="3"/>
      <c r="L7325" t="s">
        <v>61</v>
      </c>
      <c r="M7325" t="s">
        <v>111</v>
      </c>
    </row>
    <row r="7326" spans="1:14" x14ac:dyDescent="0.25">
      <c r="A7326" s="2">
        <v>1</v>
      </c>
      <c r="B7326" s="2">
        <v>2016</v>
      </c>
      <c r="C7326" t="s">
        <v>472</v>
      </c>
      <c r="D7326" t="s">
        <v>48</v>
      </c>
      <c r="E7326" s="2">
        <v>0</v>
      </c>
      <c r="F7326" s="2">
        <v>0</v>
      </c>
      <c r="G7326" t="s">
        <v>473</v>
      </c>
      <c r="H7326" t="s">
        <v>473</v>
      </c>
      <c r="I7326" t="s">
        <v>17</v>
      </c>
      <c r="J7326" t="s">
        <v>112</v>
      </c>
      <c r="K7326" s="3"/>
      <c r="L7326" t="s">
        <v>61</v>
      </c>
      <c r="M7326" t="s">
        <v>113</v>
      </c>
    </row>
    <row r="7327" spans="1:14" x14ac:dyDescent="0.25">
      <c r="A7327" s="2">
        <v>1</v>
      </c>
      <c r="B7327" s="2">
        <v>2016</v>
      </c>
      <c r="C7327" t="s">
        <v>472</v>
      </c>
      <c r="D7327" t="s">
        <v>48</v>
      </c>
      <c r="E7327" s="2">
        <v>0</v>
      </c>
      <c r="F7327" s="2">
        <v>0</v>
      </c>
      <c r="G7327" t="s">
        <v>473</v>
      </c>
      <c r="H7327" t="s">
        <v>473</v>
      </c>
      <c r="I7327" t="s">
        <v>17</v>
      </c>
      <c r="J7327" t="s">
        <v>114</v>
      </c>
      <c r="K7327" s="3"/>
      <c r="L7327" t="s">
        <v>61</v>
      </c>
      <c r="M7327" t="s">
        <v>115</v>
      </c>
    </row>
    <row r="7328" spans="1:14" x14ac:dyDescent="0.25">
      <c r="A7328" s="2">
        <v>1</v>
      </c>
      <c r="B7328" s="2">
        <v>2016</v>
      </c>
      <c r="C7328" t="s">
        <v>472</v>
      </c>
      <c r="D7328" t="s">
        <v>48</v>
      </c>
      <c r="E7328" s="2">
        <v>0</v>
      </c>
      <c r="F7328" s="2">
        <v>0</v>
      </c>
      <c r="G7328" t="s">
        <v>473</v>
      </c>
      <c r="H7328" t="s">
        <v>473</v>
      </c>
      <c r="I7328" t="s">
        <v>17</v>
      </c>
      <c r="J7328" t="s">
        <v>116</v>
      </c>
      <c r="K7328" s="2">
        <v>2</v>
      </c>
      <c r="L7328" t="s">
        <v>65</v>
      </c>
      <c r="M7328" t="s">
        <v>117</v>
      </c>
      <c r="N7328" t="s">
        <v>186</v>
      </c>
    </row>
    <row r="7329" spans="1:14" x14ac:dyDescent="0.25">
      <c r="A7329" s="2">
        <v>1</v>
      </c>
      <c r="B7329" s="2">
        <v>2016</v>
      </c>
      <c r="C7329" t="s">
        <v>472</v>
      </c>
      <c r="D7329" t="s">
        <v>48</v>
      </c>
      <c r="E7329" s="2">
        <v>0</v>
      </c>
      <c r="F7329" s="2">
        <v>0</v>
      </c>
      <c r="G7329" t="s">
        <v>473</v>
      </c>
      <c r="H7329" t="s">
        <v>473</v>
      </c>
      <c r="I7329" t="s">
        <v>17</v>
      </c>
      <c r="J7329" t="s">
        <v>118</v>
      </c>
      <c r="K7329" s="2">
        <v>3</v>
      </c>
      <c r="L7329" t="s">
        <v>55</v>
      </c>
      <c r="M7329" t="s">
        <v>119</v>
      </c>
      <c r="N7329" t="s">
        <v>178</v>
      </c>
    </row>
    <row r="7330" spans="1:14" x14ac:dyDescent="0.25">
      <c r="A7330" s="2">
        <v>1</v>
      </c>
      <c r="B7330" s="2">
        <v>2016</v>
      </c>
      <c r="C7330" t="s">
        <v>472</v>
      </c>
      <c r="D7330" t="s">
        <v>48</v>
      </c>
      <c r="E7330" s="2">
        <v>0</v>
      </c>
      <c r="F7330" s="2">
        <v>0</v>
      </c>
      <c r="G7330" t="s">
        <v>473</v>
      </c>
      <c r="H7330" t="s">
        <v>473</v>
      </c>
      <c r="I7330" t="s">
        <v>17</v>
      </c>
      <c r="J7330" t="s">
        <v>120</v>
      </c>
      <c r="K7330" s="2">
        <v>4</v>
      </c>
      <c r="L7330" t="s">
        <v>65</v>
      </c>
      <c r="M7330" t="s">
        <v>121</v>
      </c>
      <c r="N7330" t="s">
        <v>185</v>
      </c>
    </row>
    <row r="7331" spans="1:14" x14ac:dyDescent="0.25">
      <c r="A7331" s="2">
        <v>1</v>
      </c>
      <c r="B7331" s="2">
        <v>2016</v>
      </c>
      <c r="C7331" t="s">
        <v>472</v>
      </c>
      <c r="D7331" t="s">
        <v>48</v>
      </c>
      <c r="E7331" s="2">
        <v>0</v>
      </c>
      <c r="F7331" s="2">
        <v>0</v>
      </c>
      <c r="G7331" t="s">
        <v>473</v>
      </c>
      <c r="H7331" t="s">
        <v>473</v>
      </c>
      <c r="I7331" t="s">
        <v>17</v>
      </c>
      <c r="J7331" t="s">
        <v>122</v>
      </c>
      <c r="K7331" s="2">
        <v>3</v>
      </c>
      <c r="L7331" t="s">
        <v>85</v>
      </c>
      <c r="M7331" t="s">
        <v>123</v>
      </c>
      <c r="N7331" t="s">
        <v>126</v>
      </c>
    </row>
    <row r="7332" spans="1:14" x14ac:dyDescent="0.25">
      <c r="A7332" s="2">
        <v>1</v>
      </c>
      <c r="B7332" s="2">
        <v>2016</v>
      </c>
      <c r="C7332" t="s">
        <v>472</v>
      </c>
      <c r="D7332" t="s">
        <v>48</v>
      </c>
      <c r="E7332" s="2">
        <v>0</v>
      </c>
      <c r="F7332" s="2">
        <v>0</v>
      </c>
      <c r="G7332" t="s">
        <v>473</v>
      </c>
      <c r="H7332" t="s">
        <v>473</v>
      </c>
      <c r="I7332" t="s">
        <v>17</v>
      </c>
      <c r="J7332" t="s">
        <v>124</v>
      </c>
      <c r="K7332" s="2">
        <v>5</v>
      </c>
      <c r="L7332" t="s">
        <v>85</v>
      </c>
      <c r="M7332" t="s">
        <v>125</v>
      </c>
      <c r="N7332" t="s">
        <v>185</v>
      </c>
    </row>
    <row r="7333" spans="1:14" x14ac:dyDescent="0.25">
      <c r="A7333" s="2">
        <v>1</v>
      </c>
      <c r="B7333" s="2">
        <v>2016</v>
      </c>
      <c r="C7333" t="s">
        <v>472</v>
      </c>
      <c r="D7333" t="s">
        <v>48</v>
      </c>
      <c r="E7333" s="2">
        <v>0</v>
      </c>
      <c r="F7333" s="2">
        <v>0</v>
      </c>
      <c r="G7333" t="s">
        <v>473</v>
      </c>
      <c r="H7333" t="s">
        <v>473</v>
      </c>
      <c r="I7333" t="s">
        <v>17</v>
      </c>
      <c r="J7333" t="s">
        <v>127</v>
      </c>
      <c r="K7333" s="2">
        <v>3</v>
      </c>
      <c r="L7333" t="s">
        <v>85</v>
      </c>
      <c r="M7333" t="s">
        <v>128</v>
      </c>
      <c r="N7333" t="s">
        <v>126</v>
      </c>
    </row>
    <row r="7334" spans="1:14" x14ac:dyDescent="0.25">
      <c r="A7334" s="2">
        <v>1</v>
      </c>
      <c r="B7334" s="2">
        <v>2016</v>
      </c>
      <c r="C7334" t="s">
        <v>472</v>
      </c>
      <c r="D7334" t="s">
        <v>48</v>
      </c>
      <c r="E7334" s="2">
        <v>0</v>
      </c>
      <c r="F7334" s="2">
        <v>0</v>
      </c>
      <c r="G7334" t="s">
        <v>473</v>
      </c>
      <c r="H7334" t="s">
        <v>473</v>
      </c>
      <c r="I7334" t="s">
        <v>17</v>
      </c>
      <c r="J7334" t="s">
        <v>129</v>
      </c>
      <c r="K7334" s="2">
        <v>3</v>
      </c>
      <c r="L7334" t="s">
        <v>85</v>
      </c>
      <c r="M7334" t="s">
        <v>130</v>
      </c>
      <c r="N7334" t="s">
        <v>126</v>
      </c>
    </row>
    <row r="7335" spans="1:14" x14ac:dyDescent="0.25">
      <c r="A7335" s="2">
        <v>1</v>
      </c>
      <c r="B7335" s="2">
        <v>2016</v>
      </c>
      <c r="C7335" t="s">
        <v>472</v>
      </c>
      <c r="D7335" t="s">
        <v>48</v>
      </c>
      <c r="E7335" s="2">
        <v>0</v>
      </c>
      <c r="F7335" s="2">
        <v>0</v>
      </c>
      <c r="G7335" t="s">
        <v>473</v>
      </c>
      <c r="H7335" t="s">
        <v>473</v>
      </c>
      <c r="I7335" t="s">
        <v>17</v>
      </c>
      <c r="J7335" t="s">
        <v>131</v>
      </c>
      <c r="K7335" s="2">
        <v>3</v>
      </c>
      <c r="L7335" t="s">
        <v>85</v>
      </c>
      <c r="M7335" t="s">
        <v>132</v>
      </c>
      <c r="N7335" t="s">
        <v>126</v>
      </c>
    </row>
    <row r="7336" spans="1:14" x14ac:dyDescent="0.25">
      <c r="A7336" s="2">
        <v>1</v>
      </c>
      <c r="B7336" s="2">
        <v>2016</v>
      </c>
      <c r="C7336" t="s">
        <v>472</v>
      </c>
      <c r="D7336" t="s">
        <v>48</v>
      </c>
      <c r="E7336" s="2">
        <v>0</v>
      </c>
      <c r="F7336" s="2">
        <v>0</v>
      </c>
      <c r="G7336" t="s">
        <v>473</v>
      </c>
      <c r="H7336" t="s">
        <v>473</v>
      </c>
      <c r="I7336" t="s">
        <v>17</v>
      </c>
      <c r="J7336" t="s">
        <v>133</v>
      </c>
      <c r="K7336" s="2">
        <v>1</v>
      </c>
      <c r="L7336" t="s">
        <v>52</v>
      </c>
      <c r="M7336" t="s">
        <v>134</v>
      </c>
      <c r="N7336" t="s">
        <v>177</v>
      </c>
    </row>
    <row r="7337" spans="1:14" x14ac:dyDescent="0.25">
      <c r="A7337" s="2">
        <v>1</v>
      </c>
      <c r="B7337" s="2">
        <v>2016</v>
      </c>
      <c r="C7337" t="s">
        <v>472</v>
      </c>
      <c r="D7337" t="s">
        <v>48</v>
      </c>
      <c r="E7337" s="2">
        <v>0</v>
      </c>
      <c r="F7337" s="2">
        <v>0</v>
      </c>
      <c r="G7337" t="s">
        <v>473</v>
      </c>
      <c r="H7337" t="s">
        <v>473</v>
      </c>
      <c r="I7337" t="s">
        <v>17</v>
      </c>
      <c r="J7337" t="s">
        <v>135</v>
      </c>
      <c r="K7337" s="2">
        <v>5</v>
      </c>
      <c r="L7337" t="s">
        <v>55</v>
      </c>
      <c r="M7337" t="s">
        <v>136</v>
      </c>
      <c r="N7337" t="s">
        <v>185</v>
      </c>
    </row>
    <row r="7338" spans="1:14" x14ac:dyDescent="0.25">
      <c r="A7338" s="2">
        <v>1</v>
      </c>
      <c r="B7338" s="2">
        <v>2016</v>
      </c>
      <c r="C7338" t="s">
        <v>472</v>
      </c>
      <c r="D7338" t="s">
        <v>48</v>
      </c>
      <c r="E7338" s="2">
        <v>0</v>
      </c>
      <c r="F7338" s="2">
        <v>0</v>
      </c>
      <c r="G7338" t="s">
        <v>473</v>
      </c>
      <c r="H7338" t="s">
        <v>473</v>
      </c>
      <c r="I7338" t="s">
        <v>17</v>
      </c>
      <c r="J7338" t="s">
        <v>137</v>
      </c>
      <c r="K7338" s="2">
        <v>3</v>
      </c>
      <c r="L7338" t="s">
        <v>55</v>
      </c>
      <c r="M7338" t="s">
        <v>138</v>
      </c>
      <c r="N7338" t="s">
        <v>178</v>
      </c>
    </row>
    <row r="7339" spans="1:14" x14ac:dyDescent="0.25">
      <c r="A7339" s="2">
        <v>1</v>
      </c>
      <c r="B7339" s="2">
        <v>2016</v>
      </c>
      <c r="C7339" t="s">
        <v>472</v>
      </c>
      <c r="D7339" t="s">
        <v>48</v>
      </c>
      <c r="E7339" s="2">
        <v>0</v>
      </c>
      <c r="F7339" s="2">
        <v>0</v>
      </c>
      <c r="G7339" t="s">
        <v>473</v>
      </c>
      <c r="H7339" t="s">
        <v>473</v>
      </c>
      <c r="I7339" t="s">
        <v>17</v>
      </c>
      <c r="J7339" t="s">
        <v>139</v>
      </c>
      <c r="K7339" s="2">
        <v>5</v>
      </c>
      <c r="L7339" t="s">
        <v>85</v>
      </c>
      <c r="M7339" t="s">
        <v>140</v>
      </c>
      <c r="N7339" t="s">
        <v>185</v>
      </c>
    </row>
    <row r="7340" spans="1:14" x14ac:dyDescent="0.25">
      <c r="A7340" s="2">
        <v>1</v>
      </c>
      <c r="B7340" s="2">
        <v>2016</v>
      </c>
      <c r="C7340" t="s">
        <v>472</v>
      </c>
      <c r="D7340" t="s">
        <v>48</v>
      </c>
      <c r="E7340" s="2">
        <v>0</v>
      </c>
      <c r="F7340" s="2">
        <v>0</v>
      </c>
      <c r="G7340" t="s">
        <v>473</v>
      </c>
      <c r="H7340" t="s">
        <v>473</v>
      </c>
      <c r="I7340" t="s">
        <v>17</v>
      </c>
      <c r="J7340" t="s">
        <v>141</v>
      </c>
      <c r="K7340" s="2">
        <v>5</v>
      </c>
      <c r="L7340" t="s">
        <v>85</v>
      </c>
      <c r="M7340" t="s">
        <v>142</v>
      </c>
      <c r="N7340" t="s">
        <v>185</v>
      </c>
    </row>
    <row r="7341" spans="1:14" x14ac:dyDescent="0.25">
      <c r="A7341" s="2">
        <v>1</v>
      </c>
      <c r="B7341" s="2">
        <v>2016</v>
      </c>
      <c r="C7341" t="s">
        <v>472</v>
      </c>
      <c r="D7341" t="s">
        <v>48</v>
      </c>
      <c r="E7341" s="2">
        <v>0</v>
      </c>
      <c r="F7341" s="2">
        <v>0</v>
      </c>
      <c r="G7341" t="s">
        <v>473</v>
      </c>
      <c r="H7341" t="s">
        <v>473</v>
      </c>
      <c r="I7341" t="s">
        <v>17</v>
      </c>
      <c r="J7341" t="s">
        <v>143</v>
      </c>
      <c r="K7341" s="2">
        <v>3</v>
      </c>
      <c r="L7341" t="s">
        <v>85</v>
      </c>
      <c r="M7341" t="s">
        <v>144</v>
      </c>
      <c r="N7341" t="s">
        <v>126</v>
      </c>
    </row>
    <row r="7342" spans="1:14" x14ac:dyDescent="0.25">
      <c r="A7342" s="2">
        <v>1</v>
      </c>
      <c r="B7342" s="2">
        <v>2016</v>
      </c>
      <c r="C7342" t="s">
        <v>472</v>
      </c>
      <c r="D7342" t="s">
        <v>48</v>
      </c>
      <c r="E7342" s="2">
        <v>0</v>
      </c>
      <c r="F7342" s="2">
        <v>0</v>
      </c>
      <c r="G7342" t="s">
        <v>473</v>
      </c>
      <c r="H7342" t="s">
        <v>473</v>
      </c>
      <c r="I7342" t="s">
        <v>17</v>
      </c>
      <c r="J7342" t="s">
        <v>145</v>
      </c>
      <c r="K7342" s="2">
        <v>3</v>
      </c>
      <c r="L7342" t="s">
        <v>55</v>
      </c>
      <c r="M7342" t="s">
        <v>146</v>
      </c>
      <c r="N7342" t="s">
        <v>178</v>
      </c>
    </row>
    <row r="7343" spans="1:14" x14ac:dyDescent="0.25">
      <c r="A7343" s="2">
        <v>1</v>
      </c>
      <c r="B7343" s="2">
        <v>2016</v>
      </c>
      <c r="C7343" t="s">
        <v>472</v>
      </c>
      <c r="D7343" t="s">
        <v>48</v>
      </c>
      <c r="E7343" s="2">
        <v>0</v>
      </c>
      <c r="F7343" s="2">
        <v>0</v>
      </c>
      <c r="G7343" t="s">
        <v>473</v>
      </c>
      <c r="H7343" t="s">
        <v>473</v>
      </c>
      <c r="I7343" t="s">
        <v>17</v>
      </c>
      <c r="J7343" t="s">
        <v>147</v>
      </c>
      <c r="K7343" s="2">
        <v>4</v>
      </c>
      <c r="L7343" t="s">
        <v>55</v>
      </c>
      <c r="M7343" t="s">
        <v>148</v>
      </c>
      <c r="N7343" t="s">
        <v>57</v>
      </c>
    </row>
    <row r="7344" spans="1:14" x14ac:dyDescent="0.25">
      <c r="A7344" s="2">
        <v>1</v>
      </c>
      <c r="B7344" s="2">
        <v>2016</v>
      </c>
      <c r="C7344" t="s">
        <v>472</v>
      </c>
      <c r="D7344" t="s">
        <v>48</v>
      </c>
      <c r="E7344" s="2">
        <v>0</v>
      </c>
      <c r="F7344" s="2">
        <v>0</v>
      </c>
      <c r="G7344" t="s">
        <v>473</v>
      </c>
      <c r="H7344" t="s">
        <v>473</v>
      </c>
      <c r="I7344" t="s">
        <v>17</v>
      </c>
      <c r="J7344" t="s">
        <v>149</v>
      </c>
      <c r="K7344" s="2">
        <v>5</v>
      </c>
      <c r="L7344" t="s">
        <v>55</v>
      </c>
      <c r="M7344" t="s">
        <v>150</v>
      </c>
      <c r="N7344" t="s">
        <v>185</v>
      </c>
    </row>
    <row r="7345" spans="1:14" x14ac:dyDescent="0.25">
      <c r="A7345" s="2">
        <v>1</v>
      </c>
      <c r="B7345" s="2">
        <v>2016</v>
      </c>
      <c r="C7345" t="s">
        <v>472</v>
      </c>
      <c r="D7345" t="s">
        <v>48</v>
      </c>
      <c r="E7345" s="2">
        <v>0</v>
      </c>
      <c r="F7345" s="2">
        <v>0</v>
      </c>
      <c r="G7345" t="s">
        <v>473</v>
      </c>
      <c r="H7345" t="s">
        <v>473</v>
      </c>
      <c r="I7345" t="s">
        <v>17</v>
      </c>
      <c r="J7345" t="s">
        <v>151</v>
      </c>
      <c r="K7345" s="2">
        <v>11</v>
      </c>
      <c r="L7345" t="s">
        <v>52</v>
      </c>
      <c r="M7345" t="s">
        <v>152</v>
      </c>
      <c r="N7345" t="s">
        <v>357</v>
      </c>
    </row>
    <row r="7346" spans="1:14" x14ac:dyDescent="0.25">
      <c r="A7346" s="2">
        <v>1</v>
      </c>
      <c r="B7346" s="2">
        <v>2016</v>
      </c>
      <c r="C7346" t="s">
        <v>472</v>
      </c>
      <c r="D7346" t="s">
        <v>48</v>
      </c>
      <c r="E7346" s="2">
        <v>0</v>
      </c>
      <c r="F7346" s="2">
        <v>0</v>
      </c>
      <c r="G7346" t="s">
        <v>473</v>
      </c>
      <c r="H7346" t="s">
        <v>473</v>
      </c>
      <c r="I7346" t="s">
        <v>17</v>
      </c>
      <c r="J7346" t="s">
        <v>153</v>
      </c>
      <c r="K7346" s="2">
        <v>5</v>
      </c>
      <c r="L7346" t="s">
        <v>75</v>
      </c>
      <c r="M7346" t="s">
        <v>154</v>
      </c>
      <c r="N7346" t="s">
        <v>201</v>
      </c>
    </row>
    <row r="7347" spans="1:14" x14ac:dyDescent="0.25">
      <c r="A7347" s="2">
        <v>1</v>
      </c>
      <c r="B7347" s="2">
        <v>2016</v>
      </c>
      <c r="C7347" t="s">
        <v>472</v>
      </c>
      <c r="D7347" t="s">
        <v>48</v>
      </c>
      <c r="E7347" s="2">
        <v>0</v>
      </c>
      <c r="F7347" s="2">
        <v>0</v>
      </c>
      <c r="G7347" t="s">
        <v>473</v>
      </c>
      <c r="H7347" t="s">
        <v>473</v>
      </c>
      <c r="I7347" t="s">
        <v>17</v>
      </c>
      <c r="J7347" t="s">
        <v>156</v>
      </c>
      <c r="K7347" s="2">
        <v>1</v>
      </c>
      <c r="L7347" t="s">
        <v>75</v>
      </c>
      <c r="M7347" t="s">
        <v>157</v>
      </c>
      <c r="N7347" t="s">
        <v>158</v>
      </c>
    </row>
    <row r="7348" spans="1:14" x14ac:dyDescent="0.25">
      <c r="A7348" s="2">
        <v>1</v>
      </c>
      <c r="B7348" s="2">
        <v>2016</v>
      </c>
      <c r="C7348" t="s">
        <v>472</v>
      </c>
      <c r="D7348" t="s">
        <v>48</v>
      </c>
      <c r="E7348" s="2">
        <v>0</v>
      </c>
      <c r="F7348" s="2">
        <v>0</v>
      </c>
      <c r="G7348" t="s">
        <v>473</v>
      </c>
      <c r="H7348" t="s">
        <v>473</v>
      </c>
      <c r="I7348" t="s">
        <v>17</v>
      </c>
      <c r="J7348" t="s">
        <v>159</v>
      </c>
      <c r="K7348" s="3"/>
      <c r="L7348" t="s">
        <v>52</v>
      </c>
      <c r="M7348" t="s">
        <v>160</v>
      </c>
    </row>
    <row r="7349" spans="1:14" x14ac:dyDescent="0.25">
      <c r="A7349" s="2">
        <v>1</v>
      </c>
      <c r="B7349" s="2">
        <v>2016</v>
      </c>
      <c r="C7349" t="s">
        <v>472</v>
      </c>
      <c r="D7349" t="s">
        <v>48</v>
      </c>
      <c r="E7349" s="2">
        <v>0</v>
      </c>
      <c r="F7349" s="2">
        <v>0</v>
      </c>
      <c r="G7349" t="s">
        <v>473</v>
      </c>
      <c r="H7349" t="s">
        <v>473</v>
      </c>
      <c r="I7349" t="s">
        <v>17</v>
      </c>
      <c r="J7349" t="s">
        <v>161</v>
      </c>
      <c r="K7349" s="3"/>
      <c r="L7349" t="s">
        <v>52</v>
      </c>
      <c r="M7349" t="s">
        <v>162</v>
      </c>
    </row>
    <row r="7350" spans="1:14" x14ac:dyDescent="0.25">
      <c r="A7350" s="2">
        <v>1</v>
      </c>
      <c r="B7350" s="2">
        <v>2016</v>
      </c>
      <c r="C7350" t="s">
        <v>472</v>
      </c>
      <c r="D7350" t="s">
        <v>48</v>
      </c>
      <c r="E7350" s="2">
        <v>0</v>
      </c>
      <c r="F7350" s="2">
        <v>0</v>
      </c>
      <c r="G7350" t="s">
        <v>473</v>
      </c>
      <c r="H7350" t="s">
        <v>473</v>
      </c>
      <c r="I7350" t="s">
        <v>17</v>
      </c>
      <c r="J7350" t="s">
        <v>163</v>
      </c>
      <c r="K7350" s="2">
        <v>1</v>
      </c>
      <c r="L7350" t="s">
        <v>52</v>
      </c>
      <c r="M7350" t="s">
        <v>164</v>
      </c>
      <c r="N7350" t="s">
        <v>165</v>
      </c>
    </row>
    <row r="7351" spans="1:14" x14ac:dyDescent="0.25">
      <c r="A7351" s="2">
        <v>1</v>
      </c>
      <c r="B7351" s="2">
        <v>2016</v>
      </c>
      <c r="C7351" t="s">
        <v>472</v>
      </c>
      <c r="D7351" t="s">
        <v>48</v>
      </c>
      <c r="E7351" s="2">
        <v>0</v>
      </c>
      <c r="F7351" s="2">
        <v>0</v>
      </c>
      <c r="G7351" t="s">
        <v>473</v>
      </c>
      <c r="H7351" t="s">
        <v>473</v>
      </c>
      <c r="I7351" t="s">
        <v>17</v>
      </c>
      <c r="J7351" t="s">
        <v>166</v>
      </c>
      <c r="K7351" s="2">
        <v>5</v>
      </c>
      <c r="L7351" t="s">
        <v>55</v>
      </c>
      <c r="M7351" t="s">
        <v>167</v>
      </c>
      <c r="N7351" t="s">
        <v>185</v>
      </c>
    </row>
    <row r="7352" spans="1:14" x14ac:dyDescent="0.25">
      <c r="A7352" s="2">
        <v>1</v>
      </c>
      <c r="B7352" s="2">
        <v>2016</v>
      </c>
      <c r="C7352" t="s">
        <v>474</v>
      </c>
      <c r="D7352" t="s">
        <v>264</v>
      </c>
      <c r="E7352" s="2">
        <v>1</v>
      </c>
      <c r="F7352" s="2">
        <v>0</v>
      </c>
      <c r="G7352" t="s">
        <v>182</v>
      </c>
      <c r="H7352" t="s">
        <v>182</v>
      </c>
      <c r="I7352" t="s">
        <v>21</v>
      </c>
      <c r="J7352" t="s">
        <v>51</v>
      </c>
      <c r="K7352" s="2">
        <v>4</v>
      </c>
      <c r="L7352" t="s">
        <v>52</v>
      </c>
      <c r="M7352" t="s">
        <v>53</v>
      </c>
      <c r="N7352" t="s">
        <v>286</v>
      </c>
    </row>
    <row r="7353" spans="1:14" x14ac:dyDescent="0.25">
      <c r="A7353" s="2">
        <v>1</v>
      </c>
      <c r="B7353" s="2">
        <v>2016</v>
      </c>
      <c r="C7353" t="s">
        <v>474</v>
      </c>
      <c r="D7353" t="s">
        <v>264</v>
      </c>
      <c r="E7353" s="2">
        <v>1</v>
      </c>
      <c r="F7353" s="2">
        <v>0</v>
      </c>
      <c r="G7353" t="s">
        <v>182</v>
      </c>
      <c r="H7353" t="s">
        <v>182</v>
      </c>
      <c r="I7353" t="s">
        <v>21</v>
      </c>
      <c r="J7353" t="s">
        <v>54</v>
      </c>
      <c r="K7353" s="2">
        <v>5</v>
      </c>
      <c r="L7353" t="s">
        <v>55</v>
      </c>
      <c r="M7353" t="s">
        <v>56</v>
      </c>
      <c r="N7353" t="s">
        <v>185</v>
      </c>
    </row>
    <row r="7354" spans="1:14" x14ac:dyDescent="0.25">
      <c r="A7354" s="2">
        <v>1</v>
      </c>
      <c r="B7354" s="2">
        <v>2016</v>
      </c>
      <c r="C7354" t="s">
        <v>474</v>
      </c>
      <c r="D7354" t="s">
        <v>264</v>
      </c>
      <c r="E7354" s="2">
        <v>1</v>
      </c>
      <c r="F7354" s="2">
        <v>0</v>
      </c>
      <c r="G7354" t="s">
        <v>182</v>
      </c>
      <c r="H7354" t="s">
        <v>182</v>
      </c>
      <c r="I7354" t="s">
        <v>21</v>
      </c>
      <c r="J7354" t="s">
        <v>58</v>
      </c>
      <c r="K7354" s="2">
        <v>4</v>
      </c>
      <c r="L7354" t="s">
        <v>55</v>
      </c>
      <c r="M7354" t="s">
        <v>59</v>
      </c>
      <c r="N7354" t="s">
        <v>57</v>
      </c>
    </row>
    <row r="7355" spans="1:14" x14ac:dyDescent="0.25">
      <c r="A7355" s="2">
        <v>1</v>
      </c>
      <c r="B7355" s="2">
        <v>2016</v>
      </c>
      <c r="C7355" t="s">
        <v>474</v>
      </c>
      <c r="D7355" t="s">
        <v>264</v>
      </c>
      <c r="E7355" s="2">
        <v>1</v>
      </c>
      <c r="F7355" s="2">
        <v>0</v>
      </c>
      <c r="G7355" t="s">
        <v>182</v>
      </c>
      <c r="H7355" t="s">
        <v>182</v>
      </c>
      <c r="I7355" t="s">
        <v>21</v>
      </c>
      <c r="J7355" t="s">
        <v>60</v>
      </c>
      <c r="K7355" s="2">
        <v>2</v>
      </c>
      <c r="L7355" t="s">
        <v>61</v>
      </c>
      <c r="M7355" t="s">
        <v>62</v>
      </c>
      <c r="N7355" t="s">
        <v>63</v>
      </c>
    </row>
    <row r="7356" spans="1:14" x14ac:dyDescent="0.25">
      <c r="A7356" s="2">
        <v>1</v>
      </c>
      <c r="B7356" s="2">
        <v>2016</v>
      </c>
      <c r="C7356" t="s">
        <v>474</v>
      </c>
      <c r="D7356" t="s">
        <v>264</v>
      </c>
      <c r="E7356" s="2">
        <v>1</v>
      </c>
      <c r="F7356" s="2">
        <v>0</v>
      </c>
      <c r="G7356" t="s">
        <v>182</v>
      </c>
      <c r="H7356" t="s">
        <v>182</v>
      </c>
      <c r="I7356" t="s">
        <v>21</v>
      </c>
      <c r="J7356" t="s">
        <v>64</v>
      </c>
      <c r="K7356" s="2">
        <v>3</v>
      </c>
      <c r="L7356" t="s">
        <v>65</v>
      </c>
      <c r="M7356" t="s">
        <v>66</v>
      </c>
      <c r="N7356" t="s">
        <v>67</v>
      </c>
    </row>
    <row r="7357" spans="1:14" x14ac:dyDescent="0.25">
      <c r="A7357" s="2">
        <v>1</v>
      </c>
      <c r="B7357" s="2">
        <v>2016</v>
      </c>
      <c r="C7357" t="s">
        <v>474</v>
      </c>
      <c r="D7357" t="s">
        <v>264</v>
      </c>
      <c r="E7357" s="2">
        <v>1</v>
      </c>
      <c r="F7357" s="2">
        <v>0</v>
      </c>
      <c r="G7357" t="s">
        <v>182</v>
      </c>
      <c r="H7357" t="s">
        <v>182</v>
      </c>
      <c r="I7357" t="s">
        <v>21</v>
      </c>
      <c r="J7357" t="s">
        <v>68</v>
      </c>
      <c r="K7357" s="2">
        <v>3</v>
      </c>
      <c r="L7357" t="s">
        <v>65</v>
      </c>
      <c r="M7357" t="s">
        <v>69</v>
      </c>
      <c r="N7357" t="s">
        <v>67</v>
      </c>
    </row>
    <row r="7358" spans="1:14" x14ac:dyDescent="0.25">
      <c r="A7358" s="2">
        <v>1</v>
      </c>
      <c r="B7358" s="2">
        <v>2016</v>
      </c>
      <c r="C7358" t="s">
        <v>474</v>
      </c>
      <c r="D7358" t="s">
        <v>264</v>
      </c>
      <c r="E7358" s="2">
        <v>1</v>
      </c>
      <c r="F7358" s="2">
        <v>0</v>
      </c>
      <c r="G7358" t="s">
        <v>182</v>
      </c>
      <c r="H7358" t="s">
        <v>182</v>
      </c>
      <c r="I7358" t="s">
        <v>21</v>
      </c>
      <c r="J7358" t="s">
        <v>70</v>
      </c>
      <c r="K7358" s="2">
        <v>3</v>
      </c>
      <c r="L7358" t="s">
        <v>65</v>
      </c>
      <c r="M7358" t="s">
        <v>71</v>
      </c>
      <c r="N7358" t="s">
        <v>67</v>
      </c>
    </row>
    <row r="7359" spans="1:14" x14ac:dyDescent="0.25">
      <c r="A7359" s="2">
        <v>1</v>
      </c>
      <c r="B7359" s="2">
        <v>2016</v>
      </c>
      <c r="C7359" t="s">
        <v>474</v>
      </c>
      <c r="D7359" t="s">
        <v>264</v>
      </c>
      <c r="E7359" s="2">
        <v>1</v>
      </c>
      <c r="F7359" s="2">
        <v>0</v>
      </c>
      <c r="G7359" t="s">
        <v>182</v>
      </c>
      <c r="H7359" t="s">
        <v>182</v>
      </c>
      <c r="I7359" t="s">
        <v>21</v>
      </c>
      <c r="J7359" t="s">
        <v>72</v>
      </c>
      <c r="K7359" s="2">
        <v>4</v>
      </c>
      <c r="L7359" t="s">
        <v>52</v>
      </c>
      <c r="M7359" t="s">
        <v>73</v>
      </c>
      <c r="N7359" t="s">
        <v>262</v>
      </c>
    </row>
    <row r="7360" spans="1:14" x14ac:dyDescent="0.25">
      <c r="A7360" s="2">
        <v>1</v>
      </c>
      <c r="B7360" s="2">
        <v>2016</v>
      </c>
      <c r="C7360" t="s">
        <v>474</v>
      </c>
      <c r="D7360" t="s">
        <v>264</v>
      </c>
      <c r="E7360" s="2">
        <v>1</v>
      </c>
      <c r="F7360" s="2">
        <v>0</v>
      </c>
      <c r="G7360" t="s">
        <v>182</v>
      </c>
      <c r="H7360" t="s">
        <v>182</v>
      </c>
      <c r="I7360" t="s">
        <v>21</v>
      </c>
      <c r="J7360" t="s">
        <v>74</v>
      </c>
      <c r="K7360" s="2">
        <v>2</v>
      </c>
      <c r="L7360" t="s">
        <v>75</v>
      </c>
      <c r="M7360" t="s">
        <v>76</v>
      </c>
      <c r="N7360" t="s">
        <v>207</v>
      </c>
    </row>
    <row r="7361" spans="1:14" x14ac:dyDescent="0.25">
      <c r="A7361" s="2">
        <v>1</v>
      </c>
      <c r="B7361" s="2">
        <v>2016</v>
      </c>
      <c r="C7361" t="s">
        <v>474</v>
      </c>
      <c r="D7361" t="s">
        <v>264</v>
      </c>
      <c r="E7361" s="2">
        <v>1</v>
      </c>
      <c r="F7361" s="2">
        <v>0</v>
      </c>
      <c r="G7361" t="s">
        <v>182</v>
      </c>
      <c r="H7361" t="s">
        <v>182</v>
      </c>
      <c r="I7361" t="s">
        <v>21</v>
      </c>
      <c r="J7361" t="s">
        <v>78</v>
      </c>
      <c r="K7361" s="2">
        <v>1</v>
      </c>
      <c r="L7361" t="s">
        <v>75</v>
      </c>
      <c r="M7361" t="s">
        <v>79</v>
      </c>
      <c r="N7361" t="s">
        <v>80</v>
      </c>
    </row>
    <row r="7362" spans="1:14" x14ac:dyDescent="0.25">
      <c r="A7362" s="2">
        <v>1</v>
      </c>
      <c r="B7362" s="2">
        <v>2016</v>
      </c>
      <c r="C7362" t="s">
        <v>474</v>
      </c>
      <c r="D7362" t="s">
        <v>264</v>
      </c>
      <c r="E7362" s="2">
        <v>1</v>
      </c>
      <c r="F7362" s="2">
        <v>0</v>
      </c>
      <c r="G7362" t="s">
        <v>182</v>
      </c>
      <c r="H7362" t="s">
        <v>182</v>
      </c>
      <c r="I7362" t="s">
        <v>21</v>
      </c>
      <c r="J7362" t="s">
        <v>81</v>
      </c>
      <c r="K7362" s="2">
        <v>1</v>
      </c>
      <c r="L7362" t="s">
        <v>75</v>
      </c>
      <c r="M7362" t="s">
        <v>82</v>
      </c>
      <c r="N7362" t="s">
        <v>83</v>
      </c>
    </row>
    <row r="7363" spans="1:14" x14ac:dyDescent="0.25">
      <c r="A7363" s="2">
        <v>1</v>
      </c>
      <c r="B7363" s="2">
        <v>2016</v>
      </c>
      <c r="C7363" t="s">
        <v>474</v>
      </c>
      <c r="D7363" t="s">
        <v>264</v>
      </c>
      <c r="E7363" s="2">
        <v>1</v>
      </c>
      <c r="F7363" s="2">
        <v>0</v>
      </c>
      <c r="G7363" t="s">
        <v>182</v>
      </c>
      <c r="H7363" t="s">
        <v>182</v>
      </c>
      <c r="I7363" t="s">
        <v>21</v>
      </c>
      <c r="J7363" t="s">
        <v>84</v>
      </c>
      <c r="K7363" s="2">
        <v>4</v>
      </c>
      <c r="L7363" t="s">
        <v>85</v>
      </c>
      <c r="M7363" t="s">
        <v>86</v>
      </c>
      <c r="N7363" t="s">
        <v>87</v>
      </c>
    </row>
    <row r="7364" spans="1:14" x14ac:dyDescent="0.25">
      <c r="A7364" s="2">
        <v>1</v>
      </c>
      <c r="B7364" s="2">
        <v>2016</v>
      </c>
      <c r="C7364" t="s">
        <v>474</v>
      </c>
      <c r="D7364" t="s">
        <v>264</v>
      </c>
      <c r="E7364" s="2">
        <v>1</v>
      </c>
      <c r="F7364" s="2">
        <v>0</v>
      </c>
      <c r="G7364" t="s">
        <v>182</v>
      </c>
      <c r="H7364" t="s">
        <v>182</v>
      </c>
      <c r="I7364" t="s">
        <v>21</v>
      </c>
      <c r="J7364" t="s">
        <v>88</v>
      </c>
      <c r="K7364" s="2">
        <v>4</v>
      </c>
      <c r="L7364" t="s">
        <v>85</v>
      </c>
      <c r="M7364" t="s">
        <v>89</v>
      </c>
      <c r="N7364" t="s">
        <v>87</v>
      </c>
    </row>
    <row r="7365" spans="1:14" x14ac:dyDescent="0.25">
      <c r="A7365" s="2">
        <v>1</v>
      </c>
      <c r="B7365" s="2">
        <v>2016</v>
      </c>
      <c r="C7365" t="s">
        <v>474</v>
      </c>
      <c r="D7365" t="s">
        <v>264</v>
      </c>
      <c r="E7365" s="2">
        <v>1</v>
      </c>
      <c r="F7365" s="2">
        <v>0</v>
      </c>
      <c r="G7365" t="s">
        <v>182</v>
      </c>
      <c r="H7365" t="s">
        <v>182</v>
      </c>
      <c r="I7365" t="s">
        <v>21</v>
      </c>
      <c r="J7365" t="s">
        <v>90</v>
      </c>
      <c r="K7365" s="2">
        <v>3</v>
      </c>
      <c r="L7365" t="s">
        <v>75</v>
      </c>
      <c r="M7365" t="s">
        <v>91</v>
      </c>
      <c r="N7365" t="s">
        <v>95</v>
      </c>
    </row>
    <row r="7366" spans="1:14" x14ac:dyDescent="0.25">
      <c r="A7366" s="2">
        <v>1</v>
      </c>
      <c r="B7366" s="2">
        <v>2016</v>
      </c>
      <c r="C7366" t="s">
        <v>474</v>
      </c>
      <c r="D7366" t="s">
        <v>264</v>
      </c>
      <c r="E7366" s="2">
        <v>1</v>
      </c>
      <c r="F7366" s="2">
        <v>0</v>
      </c>
      <c r="G7366" t="s">
        <v>182</v>
      </c>
      <c r="H7366" t="s">
        <v>182</v>
      </c>
      <c r="I7366" t="s">
        <v>21</v>
      </c>
      <c r="J7366" t="s">
        <v>93</v>
      </c>
      <c r="K7366" s="2">
        <v>3</v>
      </c>
      <c r="L7366" t="s">
        <v>75</v>
      </c>
      <c r="M7366" t="s">
        <v>94</v>
      </c>
      <c r="N7366" t="s">
        <v>95</v>
      </c>
    </row>
    <row r="7367" spans="1:14" x14ac:dyDescent="0.25">
      <c r="A7367" s="2">
        <v>1</v>
      </c>
      <c r="B7367" s="2">
        <v>2016</v>
      </c>
      <c r="C7367" t="s">
        <v>474</v>
      </c>
      <c r="D7367" t="s">
        <v>264</v>
      </c>
      <c r="E7367" s="2">
        <v>1</v>
      </c>
      <c r="F7367" s="2">
        <v>0</v>
      </c>
      <c r="G7367" t="s">
        <v>182</v>
      </c>
      <c r="H7367" t="s">
        <v>182</v>
      </c>
      <c r="I7367" t="s">
        <v>21</v>
      </c>
      <c r="J7367" t="s">
        <v>96</v>
      </c>
      <c r="K7367" s="2">
        <v>3</v>
      </c>
      <c r="L7367" t="s">
        <v>75</v>
      </c>
      <c r="M7367" t="s">
        <v>97</v>
      </c>
      <c r="N7367" t="s">
        <v>95</v>
      </c>
    </row>
    <row r="7368" spans="1:14" x14ac:dyDescent="0.25">
      <c r="A7368" s="2">
        <v>1</v>
      </c>
      <c r="B7368" s="2">
        <v>2016</v>
      </c>
      <c r="C7368" t="s">
        <v>474</v>
      </c>
      <c r="D7368" t="s">
        <v>264</v>
      </c>
      <c r="E7368" s="2">
        <v>1</v>
      </c>
      <c r="F7368" s="2">
        <v>0</v>
      </c>
      <c r="G7368" t="s">
        <v>182</v>
      </c>
      <c r="H7368" t="s">
        <v>182</v>
      </c>
      <c r="I7368" t="s">
        <v>21</v>
      </c>
      <c r="J7368" t="s">
        <v>98</v>
      </c>
      <c r="K7368" s="2">
        <v>3</v>
      </c>
      <c r="L7368" t="s">
        <v>85</v>
      </c>
      <c r="M7368" t="s">
        <v>99</v>
      </c>
      <c r="N7368" t="s">
        <v>126</v>
      </c>
    </row>
    <row r="7369" spans="1:14" x14ac:dyDescent="0.25">
      <c r="A7369" s="2">
        <v>1</v>
      </c>
      <c r="B7369" s="2">
        <v>2016</v>
      </c>
      <c r="C7369" t="s">
        <v>474</v>
      </c>
      <c r="D7369" t="s">
        <v>264</v>
      </c>
      <c r="E7369" s="2">
        <v>1</v>
      </c>
      <c r="F7369" s="2">
        <v>0</v>
      </c>
      <c r="G7369" t="s">
        <v>182</v>
      </c>
      <c r="H7369" t="s">
        <v>182</v>
      </c>
      <c r="I7369" t="s">
        <v>21</v>
      </c>
      <c r="J7369" t="s">
        <v>100</v>
      </c>
      <c r="K7369" s="3"/>
      <c r="L7369" t="s">
        <v>61</v>
      </c>
      <c r="M7369" t="s">
        <v>101</v>
      </c>
    </row>
    <row r="7370" spans="1:14" x14ac:dyDescent="0.25">
      <c r="A7370" s="2">
        <v>1</v>
      </c>
      <c r="B7370" s="2">
        <v>2016</v>
      </c>
      <c r="C7370" t="s">
        <v>474</v>
      </c>
      <c r="D7370" t="s">
        <v>264</v>
      </c>
      <c r="E7370" s="2">
        <v>1</v>
      </c>
      <c r="F7370" s="2">
        <v>0</v>
      </c>
      <c r="G7370" t="s">
        <v>182</v>
      </c>
      <c r="H7370" t="s">
        <v>182</v>
      </c>
      <c r="I7370" t="s">
        <v>21</v>
      </c>
      <c r="J7370" t="s">
        <v>102</v>
      </c>
      <c r="K7370" s="3"/>
      <c r="L7370" t="s">
        <v>61</v>
      </c>
      <c r="M7370" t="s">
        <v>103</v>
      </c>
    </row>
    <row r="7371" spans="1:14" x14ac:dyDescent="0.25">
      <c r="A7371" s="2">
        <v>1</v>
      </c>
      <c r="B7371" s="2">
        <v>2016</v>
      </c>
      <c r="C7371" t="s">
        <v>474</v>
      </c>
      <c r="D7371" t="s">
        <v>264</v>
      </c>
      <c r="E7371" s="2">
        <v>1</v>
      </c>
      <c r="F7371" s="2">
        <v>0</v>
      </c>
      <c r="G7371" t="s">
        <v>182</v>
      </c>
      <c r="H7371" t="s">
        <v>182</v>
      </c>
      <c r="I7371" t="s">
        <v>21</v>
      </c>
      <c r="J7371" t="s">
        <v>104</v>
      </c>
      <c r="K7371" s="3"/>
      <c r="L7371" t="s">
        <v>61</v>
      </c>
      <c r="M7371" t="s">
        <v>105</v>
      </c>
    </row>
    <row r="7372" spans="1:14" x14ac:dyDescent="0.25">
      <c r="A7372" s="2">
        <v>1</v>
      </c>
      <c r="B7372" s="2">
        <v>2016</v>
      </c>
      <c r="C7372" t="s">
        <v>474</v>
      </c>
      <c r="D7372" t="s">
        <v>264</v>
      </c>
      <c r="E7372" s="2">
        <v>1</v>
      </c>
      <c r="F7372" s="2">
        <v>0</v>
      </c>
      <c r="G7372" t="s">
        <v>182</v>
      </c>
      <c r="H7372" t="s">
        <v>182</v>
      </c>
      <c r="I7372" t="s">
        <v>21</v>
      </c>
      <c r="J7372" t="s">
        <v>106</v>
      </c>
      <c r="K7372" s="3"/>
      <c r="L7372" t="s">
        <v>61</v>
      </c>
      <c r="M7372" t="s">
        <v>107</v>
      </c>
    </row>
    <row r="7373" spans="1:14" x14ac:dyDescent="0.25">
      <c r="A7373" s="2">
        <v>1</v>
      </c>
      <c r="B7373" s="2">
        <v>2016</v>
      </c>
      <c r="C7373" t="s">
        <v>474</v>
      </c>
      <c r="D7373" t="s">
        <v>264</v>
      </c>
      <c r="E7373" s="2">
        <v>1</v>
      </c>
      <c r="F7373" s="2">
        <v>0</v>
      </c>
      <c r="G7373" t="s">
        <v>182</v>
      </c>
      <c r="H7373" t="s">
        <v>182</v>
      </c>
      <c r="I7373" t="s">
        <v>21</v>
      </c>
      <c r="J7373" t="s">
        <v>108</v>
      </c>
      <c r="K7373" s="3"/>
      <c r="L7373" t="s">
        <v>61</v>
      </c>
      <c r="M7373" t="s">
        <v>109</v>
      </c>
    </row>
    <row r="7374" spans="1:14" x14ac:dyDescent="0.25">
      <c r="A7374" s="2">
        <v>1</v>
      </c>
      <c r="B7374" s="2">
        <v>2016</v>
      </c>
      <c r="C7374" t="s">
        <v>474</v>
      </c>
      <c r="D7374" t="s">
        <v>264</v>
      </c>
      <c r="E7374" s="2">
        <v>1</v>
      </c>
      <c r="F7374" s="2">
        <v>0</v>
      </c>
      <c r="G7374" t="s">
        <v>182</v>
      </c>
      <c r="H7374" t="s">
        <v>182</v>
      </c>
      <c r="I7374" t="s">
        <v>21</v>
      </c>
      <c r="J7374" t="s">
        <v>110</v>
      </c>
      <c r="K7374" s="3"/>
      <c r="L7374" t="s">
        <v>61</v>
      </c>
      <c r="M7374" t="s">
        <v>111</v>
      </c>
    </row>
    <row r="7375" spans="1:14" x14ac:dyDescent="0.25">
      <c r="A7375" s="2">
        <v>1</v>
      </c>
      <c r="B7375" s="2">
        <v>2016</v>
      </c>
      <c r="C7375" t="s">
        <v>474</v>
      </c>
      <c r="D7375" t="s">
        <v>264</v>
      </c>
      <c r="E7375" s="2">
        <v>1</v>
      </c>
      <c r="F7375" s="2">
        <v>0</v>
      </c>
      <c r="G7375" t="s">
        <v>182</v>
      </c>
      <c r="H7375" t="s">
        <v>182</v>
      </c>
      <c r="I7375" t="s">
        <v>21</v>
      </c>
      <c r="J7375" t="s">
        <v>112</v>
      </c>
      <c r="K7375" s="3"/>
      <c r="L7375" t="s">
        <v>61</v>
      </c>
      <c r="M7375" t="s">
        <v>113</v>
      </c>
    </row>
    <row r="7376" spans="1:14" x14ac:dyDescent="0.25">
      <c r="A7376" s="2">
        <v>1</v>
      </c>
      <c r="B7376" s="2">
        <v>2016</v>
      </c>
      <c r="C7376" t="s">
        <v>474</v>
      </c>
      <c r="D7376" t="s">
        <v>264</v>
      </c>
      <c r="E7376" s="2">
        <v>1</v>
      </c>
      <c r="F7376" s="2">
        <v>0</v>
      </c>
      <c r="G7376" t="s">
        <v>182</v>
      </c>
      <c r="H7376" t="s">
        <v>182</v>
      </c>
      <c r="I7376" t="s">
        <v>21</v>
      </c>
      <c r="J7376" t="s">
        <v>114</v>
      </c>
      <c r="K7376" s="3"/>
      <c r="L7376" t="s">
        <v>61</v>
      </c>
      <c r="M7376" t="s">
        <v>115</v>
      </c>
    </row>
    <row r="7377" spans="1:14" x14ac:dyDescent="0.25">
      <c r="A7377" s="2">
        <v>1</v>
      </c>
      <c r="B7377" s="2">
        <v>2016</v>
      </c>
      <c r="C7377" t="s">
        <v>474</v>
      </c>
      <c r="D7377" t="s">
        <v>264</v>
      </c>
      <c r="E7377" s="2">
        <v>1</v>
      </c>
      <c r="F7377" s="2">
        <v>0</v>
      </c>
      <c r="G7377" t="s">
        <v>182</v>
      </c>
      <c r="H7377" t="s">
        <v>182</v>
      </c>
      <c r="I7377" t="s">
        <v>21</v>
      </c>
      <c r="J7377" t="s">
        <v>116</v>
      </c>
      <c r="K7377" s="2">
        <v>2</v>
      </c>
      <c r="L7377" t="s">
        <v>65</v>
      </c>
      <c r="M7377" t="s">
        <v>117</v>
      </c>
      <c r="N7377" t="s">
        <v>186</v>
      </c>
    </row>
    <row r="7378" spans="1:14" x14ac:dyDescent="0.25">
      <c r="A7378" s="2">
        <v>1</v>
      </c>
      <c r="B7378" s="2">
        <v>2016</v>
      </c>
      <c r="C7378" t="s">
        <v>474</v>
      </c>
      <c r="D7378" t="s">
        <v>264</v>
      </c>
      <c r="E7378" s="2">
        <v>1</v>
      </c>
      <c r="F7378" s="2">
        <v>0</v>
      </c>
      <c r="G7378" t="s">
        <v>182</v>
      </c>
      <c r="H7378" t="s">
        <v>182</v>
      </c>
      <c r="I7378" t="s">
        <v>21</v>
      </c>
      <c r="J7378" t="s">
        <v>118</v>
      </c>
      <c r="K7378" s="2">
        <v>3</v>
      </c>
      <c r="L7378" t="s">
        <v>55</v>
      </c>
      <c r="M7378" t="s">
        <v>119</v>
      </c>
      <c r="N7378" t="s">
        <v>178</v>
      </c>
    </row>
    <row r="7379" spans="1:14" x14ac:dyDescent="0.25">
      <c r="A7379" s="2">
        <v>1</v>
      </c>
      <c r="B7379" s="2">
        <v>2016</v>
      </c>
      <c r="C7379" t="s">
        <v>474</v>
      </c>
      <c r="D7379" t="s">
        <v>264</v>
      </c>
      <c r="E7379" s="2">
        <v>1</v>
      </c>
      <c r="F7379" s="2">
        <v>0</v>
      </c>
      <c r="G7379" t="s">
        <v>182</v>
      </c>
      <c r="H7379" t="s">
        <v>182</v>
      </c>
      <c r="I7379" t="s">
        <v>21</v>
      </c>
      <c r="J7379" t="s">
        <v>120</v>
      </c>
      <c r="K7379" s="2">
        <v>1</v>
      </c>
      <c r="L7379" t="s">
        <v>65</v>
      </c>
      <c r="M7379" t="s">
        <v>121</v>
      </c>
      <c r="N7379" t="s">
        <v>230</v>
      </c>
    </row>
    <row r="7380" spans="1:14" x14ac:dyDescent="0.25">
      <c r="A7380" s="2">
        <v>1</v>
      </c>
      <c r="B7380" s="2">
        <v>2016</v>
      </c>
      <c r="C7380" t="s">
        <v>474</v>
      </c>
      <c r="D7380" t="s">
        <v>264</v>
      </c>
      <c r="E7380" s="2">
        <v>1</v>
      </c>
      <c r="F7380" s="2">
        <v>0</v>
      </c>
      <c r="G7380" t="s">
        <v>182</v>
      </c>
      <c r="H7380" t="s">
        <v>182</v>
      </c>
      <c r="I7380" t="s">
        <v>21</v>
      </c>
      <c r="J7380" t="s">
        <v>122</v>
      </c>
      <c r="K7380" s="2">
        <v>4</v>
      </c>
      <c r="L7380" t="s">
        <v>85</v>
      </c>
      <c r="M7380" t="s">
        <v>123</v>
      </c>
      <c r="N7380" t="s">
        <v>87</v>
      </c>
    </row>
    <row r="7381" spans="1:14" x14ac:dyDescent="0.25">
      <c r="A7381" s="2">
        <v>1</v>
      </c>
      <c r="B7381" s="2">
        <v>2016</v>
      </c>
      <c r="C7381" t="s">
        <v>474</v>
      </c>
      <c r="D7381" t="s">
        <v>264</v>
      </c>
      <c r="E7381" s="2">
        <v>1</v>
      </c>
      <c r="F7381" s="2">
        <v>0</v>
      </c>
      <c r="G7381" t="s">
        <v>182</v>
      </c>
      <c r="H7381" t="s">
        <v>182</v>
      </c>
      <c r="I7381" t="s">
        <v>21</v>
      </c>
      <c r="J7381" t="s">
        <v>124</v>
      </c>
      <c r="K7381" s="2">
        <v>2</v>
      </c>
      <c r="L7381" t="s">
        <v>85</v>
      </c>
      <c r="M7381" t="s">
        <v>125</v>
      </c>
      <c r="N7381" t="s">
        <v>176</v>
      </c>
    </row>
    <row r="7382" spans="1:14" x14ac:dyDescent="0.25">
      <c r="A7382" s="2">
        <v>1</v>
      </c>
      <c r="B7382" s="2">
        <v>2016</v>
      </c>
      <c r="C7382" t="s">
        <v>474</v>
      </c>
      <c r="D7382" t="s">
        <v>264</v>
      </c>
      <c r="E7382" s="2">
        <v>1</v>
      </c>
      <c r="F7382" s="2">
        <v>0</v>
      </c>
      <c r="G7382" t="s">
        <v>182</v>
      </c>
      <c r="H7382" t="s">
        <v>182</v>
      </c>
      <c r="I7382" t="s">
        <v>21</v>
      </c>
      <c r="J7382" t="s">
        <v>127</v>
      </c>
      <c r="K7382" s="2">
        <v>3</v>
      </c>
      <c r="L7382" t="s">
        <v>85</v>
      </c>
      <c r="M7382" t="s">
        <v>128</v>
      </c>
      <c r="N7382" t="s">
        <v>126</v>
      </c>
    </row>
    <row r="7383" spans="1:14" x14ac:dyDescent="0.25">
      <c r="A7383" s="2">
        <v>1</v>
      </c>
      <c r="B7383" s="2">
        <v>2016</v>
      </c>
      <c r="C7383" t="s">
        <v>474</v>
      </c>
      <c r="D7383" t="s">
        <v>264</v>
      </c>
      <c r="E7383" s="2">
        <v>1</v>
      </c>
      <c r="F7383" s="2">
        <v>0</v>
      </c>
      <c r="G7383" t="s">
        <v>182</v>
      </c>
      <c r="H7383" t="s">
        <v>182</v>
      </c>
      <c r="I7383" t="s">
        <v>21</v>
      </c>
      <c r="J7383" t="s">
        <v>129</v>
      </c>
      <c r="K7383" s="2">
        <v>3</v>
      </c>
      <c r="L7383" t="s">
        <v>85</v>
      </c>
      <c r="M7383" t="s">
        <v>130</v>
      </c>
      <c r="N7383" t="s">
        <v>126</v>
      </c>
    </row>
    <row r="7384" spans="1:14" x14ac:dyDescent="0.25">
      <c r="A7384" s="2">
        <v>1</v>
      </c>
      <c r="B7384" s="2">
        <v>2016</v>
      </c>
      <c r="C7384" t="s">
        <v>474</v>
      </c>
      <c r="D7384" t="s">
        <v>264</v>
      </c>
      <c r="E7384" s="2">
        <v>1</v>
      </c>
      <c r="F7384" s="2">
        <v>0</v>
      </c>
      <c r="G7384" t="s">
        <v>182</v>
      </c>
      <c r="H7384" t="s">
        <v>182</v>
      </c>
      <c r="I7384" t="s">
        <v>21</v>
      </c>
      <c r="J7384" t="s">
        <v>131</v>
      </c>
      <c r="K7384" s="2">
        <v>3</v>
      </c>
      <c r="L7384" t="s">
        <v>85</v>
      </c>
      <c r="M7384" t="s">
        <v>132</v>
      </c>
      <c r="N7384" t="s">
        <v>126</v>
      </c>
    </row>
    <row r="7385" spans="1:14" x14ac:dyDescent="0.25">
      <c r="A7385" s="2">
        <v>1</v>
      </c>
      <c r="B7385" s="2">
        <v>2016</v>
      </c>
      <c r="C7385" t="s">
        <v>474</v>
      </c>
      <c r="D7385" t="s">
        <v>264</v>
      </c>
      <c r="E7385" s="2">
        <v>1</v>
      </c>
      <c r="F7385" s="2">
        <v>0</v>
      </c>
      <c r="G7385" t="s">
        <v>182</v>
      </c>
      <c r="H7385" t="s">
        <v>182</v>
      </c>
      <c r="I7385" t="s">
        <v>21</v>
      </c>
      <c r="J7385" t="s">
        <v>133</v>
      </c>
      <c r="K7385" s="2">
        <v>1</v>
      </c>
      <c r="L7385" t="s">
        <v>52</v>
      </c>
      <c r="M7385" t="s">
        <v>134</v>
      </c>
      <c r="N7385" t="s">
        <v>177</v>
      </c>
    </row>
    <row r="7386" spans="1:14" x14ac:dyDescent="0.25">
      <c r="A7386" s="2">
        <v>1</v>
      </c>
      <c r="B7386" s="2">
        <v>2016</v>
      </c>
      <c r="C7386" t="s">
        <v>474</v>
      </c>
      <c r="D7386" t="s">
        <v>264</v>
      </c>
      <c r="E7386" s="2">
        <v>1</v>
      </c>
      <c r="F7386" s="2">
        <v>0</v>
      </c>
      <c r="G7386" t="s">
        <v>182</v>
      </c>
      <c r="H7386" t="s">
        <v>182</v>
      </c>
      <c r="I7386" t="s">
        <v>21</v>
      </c>
      <c r="J7386" t="s">
        <v>135</v>
      </c>
      <c r="K7386" s="2">
        <v>3</v>
      </c>
      <c r="L7386" t="s">
        <v>55</v>
      </c>
      <c r="M7386" t="s">
        <v>136</v>
      </c>
      <c r="N7386" t="s">
        <v>178</v>
      </c>
    </row>
    <row r="7387" spans="1:14" x14ac:dyDescent="0.25">
      <c r="A7387" s="2">
        <v>1</v>
      </c>
      <c r="B7387" s="2">
        <v>2016</v>
      </c>
      <c r="C7387" t="s">
        <v>474</v>
      </c>
      <c r="D7387" t="s">
        <v>264</v>
      </c>
      <c r="E7387" s="2">
        <v>1</v>
      </c>
      <c r="F7387" s="2">
        <v>0</v>
      </c>
      <c r="G7387" t="s">
        <v>182</v>
      </c>
      <c r="H7387" t="s">
        <v>182</v>
      </c>
      <c r="I7387" t="s">
        <v>21</v>
      </c>
      <c r="J7387" t="s">
        <v>137</v>
      </c>
      <c r="K7387" s="2">
        <v>3</v>
      </c>
      <c r="L7387" t="s">
        <v>55</v>
      </c>
      <c r="M7387" t="s">
        <v>138</v>
      </c>
      <c r="N7387" t="s">
        <v>178</v>
      </c>
    </row>
    <row r="7388" spans="1:14" x14ac:dyDescent="0.25">
      <c r="A7388" s="2">
        <v>1</v>
      </c>
      <c r="B7388" s="2">
        <v>2016</v>
      </c>
      <c r="C7388" t="s">
        <v>474</v>
      </c>
      <c r="D7388" t="s">
        <v>264</v>
      </c>
      <c r="E7388" s="2">
        <v>1</v>
      </c>
      <c r="F7388" s="2">
        <v>0</v>
      </c>
      <c r="G7388" t="s">
        <v>182</v>
      </c>
      <c r="H7388" t="s">
        <v>182</v>
      </c>
      <c r="I7388" t="s">
        <v>21</v>
      </c>
      <c r="J7388" t="s">
        <v>139</v>
      </c>
      <c r="K7388" s="2">
        <v>3</v>
      </c>
      <c r="L7388" t="s">
        <v>85</v>
      </c>
      <c r="M7388" t="s">
        <v>140</v>
      </c>
      <c r="N7388" t="s">
        <v>126</v>
      </c>
    </row>
    <row r="7389" spans="1:14" x14ac:dyDescent="0.25">
      <c r="A7389" s="2">
        <v>1</v>
      </c>
      <c r="B7389" s="2">
        <v>2016</v>
      </c>
      <c r="C7389" t="s">
        <v>474</v>
      </c>
      <c r="D7389" t="s">
        <v>264</v>
      </c>
      <c r="E7389" s="2">
        <v>1</v>
      </c>
      <c r="F7389" s="2">
        <v>0</v>
      </c>
      <c r="G7389" t="s">
        <v>182</v>
      </c>
      <c r="H7389" t="s">
        <v>182</v>
      </c>
      <c r="I7389" t="s">
        <v>21</v>
      </c>
      <c r="J7389" t="s">
        <v>141</v>
      </c>
      <c r="K7389" s="2">
        <v>5</v>
      </c>
      <c r="L7389" t="s">
        <v>85</v>
      </c>
      <c r="M7389" t="s">
        <v>142</v>
      </c>
      <c r="N7389" t="s">
        <v>185</v>
      </c>
    </row>
    <row r="7390" spans="1:14" x14ac:dyDescent="0.25">
      <c r="A7390" s="2">
        <v>1</v>
      </c>
      <c r="B7390" s="2">
        <v>2016</v>
      </c>
      <c r="C7390" t="s">
        <v>474</v>
      </c>
      <c r="D7390" t="s">
        <v>264</v>
      </c>
      <c r="E7390" s="2">
        <v>1</v>
      </c>
      <c r="F7390" s="2">
        <v>0</v>
      </c>
      <c r="G7390" t="s">
        <v>182</v>
      </c>
      <c r="H7390" t="s">
        <v>182</v>
      </c>
      <c r="I7390" t="s">
        <v>21</v>
      </c>
      <c r="J7390" t="s">
        <v>143</v>
      </c>
      <c r="K7390" s="2">
        <v>3</v>
      </c>
      <c r="L7390" t="s">
        <v>85</v>
      </c>
      <c r="M7390" t="s">
        <v>144</v>
      </c>
      <c r="N7390" t="s">
        <v>126</v>
      </c>
    </row>
    <row r="7391" spans="1:14" x14ac:dyDescent="0.25">
      <c r="A7391" s="2">
        <v>1</v>
      </c>
      <c r="B7391" s="2">
        <v>2016</v>
      </c>
      <c r="C7391" t="s">
        <v>474</v>
      </c>
      <c r="D7391" t="s">
        <v>264</v>
      </c>
      <c r="E7391" s="2">
        <v>1</v>
      </c>
      <c r="F7391" s="2">
        <v>0</v>
      </c>
      <c r="G7391" t="s">
        <v>182</v>
      </c>
      <c r="H7391" t="s">
        <v>182</v>
      </c>
      <c r="I7391" t="s">
        <v>21</v>
      </c>
      <c r="J7391" t="s">
        <v>145</v>
      </c>
      <c r="K7391" s="2">
        <v>5</v>
      </c>
      <c r="L7391" t="s">
        <v>55</v>
      </c>
      <c r="M7391" t="s">
        <v>146</v>
      </c>
      <c r="N7391" t="s">
        <v>185</v>
      </c>
    </row>
    <row r="7392" spans="1:14" x14ac:dyDescent="0.25">
      <c r="A7392" s="2">
        <v>1</v>
      </c>
      <c r="B7392" s="2">
        <v>2016</v>
      </c>
      <c r="C7392" t="s">
        <v>474</v>
      </c>
      <c r="D7392" t="s">
        <v>264</v>
      </c>
      <c r="E7392" s="2">
        <v>1</v>
      </c>
      <c r="F7392" s="2">
        <v>0</v>
      </c>
      <c r="G7392" t="s">
        <v>182</v>
      </c>
      <c r="H7392" t="s">
        <v>182</v>
      </c>
      <c r="I7392" t="s">
        <v>21</v>
      </c>
      <c r="J7392" t="s">
        <v>147</v>
      </c>
      <c r="K7392" s="2">
        <v>5</v>
      </c>
      <c r="L7392" t="s">
        <v>55</v>
      </c>
      <c r="M7392" t="s">
        <v>148</v>
      </c>
      <c r="N7392" t="s">
        <v>185</v>
      </c>
    </row>
    <row r="7393" spans="1:14" x14ac:dyDescent="0.25">
      <c r="A7393" s="2">
        <v>1</v>
      </c>
      <c r="B7393" s="2">
        <v>2016</v>
      </c>
      <c r="C7393" t="s">
        <v>474</v>
      </c>
      <c r="D7393" t="s">
        <v>264</v>
      </c>
      <c r="E7393" s="2">
        <v>1</v>
      </c>
      <c r="F7393" s="2">
        <v>0</v>
      </c>
      <c r="G7393" t="s">
        <v>182</v>
      </c>
      <c r="H7393" t="s">
        <v>182</v>
      </c>
      <c r="I7393" t="s">
        <v>21</v>
      </c>
      <c r="J7393" t="s">
        <v>149</v>
      </c>
      <c r="K7393" s="2">
        <v>5</v>
      </c>
      <c r="L7393" t="s">
        <v>55</v>
      </c>
      <c r="M7393" t="s">
        <v>150</v>
      </c>
      <c r="N7393" t="s">
        <v>185</v>
      </c>
    </row>
    <row r="7394" spans="1:14" x14ac:dyDescent="0.25">
      <c r="A7394" s="2">
        <v>1</v>
      </c>
      <c r="B7394" s="2">
        <v>2016</v>
      </c>
      <c r="C7394" t="s">
        <v>474</v>
      </c>
      <c r="D7394" t="s">
        <v>264</v>
      </c>
      <c r="E7394" s="2">
        <v>1</v>
      </c>
      <c r="F7394" s="2">
        <v>0</v>
      </c>
      <c r="G7394" t="s">
        <v>182</v>
      </c>
      <c r="H7394" t="s">
        <v>182</v>
      </c>
      <c r="I7394" t="s">
        <v>21</v>
      </c>
      <c r="J7394" t="s">
        <v>151</v>
      </c>
      <c r="K7394" s="3"/>
      <c r="L7394" t="s">
        <v>52</v>
      </c>
      <c r="M7394" t="s">
        <v>152</v>
      </c>
    </row>
    <row r="7395" spans="1:14" x14ac:dyDescent="0.25">
      <c r="A7395" s="2">
        <v>1</v>
      </c>
      <c r="B7395" s="2">
        <v>2016</v>
      </c>
      <c r="C7395" t="s">
        <v>474</v>
      </c>
      <c r="D7395" t="s">
        <v>264</v>
      </c>
      <c r="E7395" s="2">
        <v>1</v>
      </c>
      <c r="F7395" s="2">
        <v>0</v>
      </c>
      <c r="G7395" t="s">
        <v>182</v>
      </c>
      <c r="H7395" t="s">
        <v>182</v>
      </c>
      <c r="I7395" t="s">
        <v>21</v>
      </c>
      <c r="J7395" t="s">
        <v>153</v>
      </c>
      <c r="K7395" s="2">
        <v>3</v>
      </c>
      <c r="L7395" t="s">
        <v>75</v>
      </c>
      <c r="M7395" t="s">
        <v>154</v>
      </c>
      <c r="N7395" t="s">
        <v>217</v>
      </c>
    </row>
    <row r="7396" spans="1:14" x14ac:dyDescent="0.25">
      <c r="A7396" s="2">
        <v>1</v>
      </c>
      <c r="B7396" s="2">
        <v>2016</v>
      </c>
      <c r="C7396" t="s">
        <v>474</v>
      </c>
      <c r="D7396" t="s">
        <v>264</v>
      </c>
      <c r="E7396" s="2">
        <v>1</v>
      </c>
      <c r="F7396" s="2">
        <v>0</v>
      </c>
      <c r="G7396" t="s">
        <v>182</v>
      </c>
      <c r="H7396" t="s">
        <v>182</v>
      </c>
      <c r="I7396" t="s">
        <v>21</v>
      </c>
      <c r="J7396" t="s">
        <v>156</v>
      </c>
      <c r="K7396" s="2">
        <v>1</v>
      </c>
      <c r="L7396" t="s">
        <v>75</v>
      </c>
      <c r="M7396" t="s">
        <v>157</v>
      </c>
      <c r="N7396" t="s">
        <v>158</v>
      </c>
    </row>
    <row r="7397" spans="1:14" x14ac:dyDescent="0.25">
      <c r="A7397" s="2">
        <v>1</v>
      </c>
      <c r="B7397" s="2">
        <v>2016</v>
      </c>
      <c r="C7397" t="s">
        <v>474</v>
      </c>
      <c r="D7397" t="s">
        <v>264</v>
      </c>
      <c r="E7397" s="2">
        <v>1</v>
      </c>
      <c r="F7397" s="2">
        <v>0</v>
      </c>
      <c r="G7397" t="s">
        <v>182</v>
      </c>
      <c r="H7397" t="s">
        <v>182</v>
      </c>
      <c r="I7397" t="s">
        <v>21</v>
      </c>
      <c r="J7397" t="s">
        <v>159</v>
      </c>
      <c r="K7397" s="3"/>
      <c r="L7397" t="s">
        <v>52</v>
      </c>
      <c r="M7397" t="s">
        <v>160</v>
      </c>
    </row>
    <row r="7398" spans="1:14" x14ac:dyDescent="0.25">
      <c r="A7398" s="2">
        <v>1</v>
      </c>
      <c r="B7398" s="2">
        <v>2016</v>
      </c>
      <c r="C7398" t="s">
        <v>474</v>
      </c>
      <c r="D7398" t="s">
        <v>264</v>
      </c>
      <c r="E7398" s="2">
        <v>1</v>
      </c>
      <c r="F7398" s="2">
        <v>0</v>
      </c>
      <c r="G7398" t="s">
        <v>182</v>
      </c>
      <c r="H7398" t="s">
        <v>182</v>
      </c>
      <c r="I7398" t="s">
        <v>21</v>
      </c>
      <c r="J7398" t="s">
        <v>161</v>
      </c>
      <c r="K7398" s="2">
        <v>9</v>
      </c>
      <c r="L7398" t="s">
        <v>52</v>
      </c>
      <c r="M7398" t="s">
        <v>162</v>
      </c>
      <c r="N7398" t="s">
        <v>188</v>
      </c>
    </row>
    <row r="7399" spans="1:14" x14ac:dyDescent="0.25">
      <c r="A7399" s="2">
        <v>1</v>
      </c>
      <c r="B7399" s="2">
        <v>2016</v>
      </c>
      <c r="C7399" t="s">
        <v>474</v>
      </c>
      <c r="D7399" t="s">
        <v>264</v>
      </c>
      <c r="E7399" s="2">
        <v>1</v>
      </c>
      <c r="F7399" s="2">
        <v>0</v>
      </c>
      <c r="G7399" t="s">
        <v>182</v>
      </c>
      <c r="H7399" t="s">
        <v>182</v>
      </c>
      <c r="I7399" t="s">
        <v>21</v>
      </c>
      <c r="J7399" t="s">
        <v>163</v>
      </c>
      <c r="K7399" s="2">
        <v>1</v>
      </c>
      <c r="L7399" t="s">
        <v>52</v>
      </c>
      <c r="M7399" t="s">
        <v>164</v>
      </c>
      <c r="N7399" t="s">
        <v>165</v>
      </c>
    </row>
    <row r="7400" spans="1:14" x14ac:dyDescent="0.25">
      <c r="A7400" s="2">
        <v>1</v>
      </c>
      <c r="B7400" s="2">
        <v>2016</v>
      </c>
      <c r="C7400" t="s">
        <v>474</v>
      </c>
      <c r="D7400" t="s">
        <v>264</v>
      </c>
      <c r="E7400" s="2">
        <v>1</v>
      </c>
      <c r="F7400" s="2">
        <v>0</v>
      </c>
      <c r="G7400" t="s">
        <v>182</v>
      </c>
      <c r="H7400" t="s">
        <v>182</v>
      </c>
      <c r="I7400" t="s">
        <v>21</v>
      </c>
      <c r="J7400" t="s">
        <v>166</v>
      </c>
      <c r="K7400" s="2">
        <v>3</v>
      </c>
      <c r="L7400" t="s">
        <v>55</v>
      </c>
      <c r="M7400" t="s">
        <v>167</v>
      </c>
      <c r="N7400" t="s">
        <v>178</v>
      </c>
    </row>
    <row r="7401" spans="1:14" x14ac:dyDescent="0.25">
      <c r="A7401" s="2">
        <v>1</v>
      </c>
      <c r="B7401" s="2">
        <v>2016</v>
      </c>
      <c r="C7401" t="s">
        <v>475</v>
      </c>
      <c r="D7401" t="s">
        <v>169</v>
      </c>
      <c r="E7401" s="2">
        <v>1</v>
      </c>
      <c r="F7401" s="2">
        <v>0</v>
      </c>
      <c r="G7401" t="s">
        <v>389</v>
      </c>
      <c r="H7401" t="s">
        <v>390</v>
      </c>
      <c r="I7401" t="s">
        <v>21</v>
      </c>
      <c r="J7401" t="s">
        <v>51</v>
      </c>
      <c r="K7401" s="2">
        <v>6</v>
      </c>
      <c r="L7401" t="s">
        <v>52</v>
      </c>
      <c r="M7401" t="s">
        <v>53</v>
      </c>
      <c r="N7401" t="s">
        <v>172</v>
      </c>
    </row>
    <row r="7402" spans="1:14" x14ac:dyDescent="0.25">
      <c r="A7402" s="2">
        <v>1</v>
      </c>
      <c r="B7402" s="2">
        <v>2016</v>
      </c>
      <c r="C7402" t="s">
        <v>475</v>
      </c>
      <c r="D7402" t="s">
        <v>169</v>
      </c>
      <c r="E7402" s="2">
        <v>1</v>
      </c>
      <c r="F7402" s="2">
        <v>0</v>
      </c>
      <c r="G7402" t="s">
        <v>389</v>
      </c>
      <c r="H7402" t="s">
        <v>390</v>
      </c>
      <c r="I7402" t="s">
        <v>21</v>
      </c>
      <c r="J7402" t="s">
        <v>54</v>
      </c>
      <c r="K7402" s="2">
        <v>4</v>
      </c>
      <c r="L7402" t="s">
        <v>55</v>
      </c>
      <c r="M7402" t="s">
        <v>56</v>
      </c>
      <c r="N7402" t="s">
        <v>57</v>
      </c>
    </row>
    <row r="7403" spans="1:14" x14ac:dyDescent="0.25">
      <c r="A7403" s="2">
        <v>1</v>
      </c>
      <c r="B7403" s="2">
        <v>2016</v>
      </c>
      <c r="C7403" t="s">
        <v>475</v>
      </c>
      <c r="D7403" t="s">
        <v>169</v>
      </c>
      <c r="E7403" s="2">
        <v>1</v>
      </c>
      <c r="F7403" s="2">
        <v>0</v>
      </c>
      <c r="G7403" t="s">
        <v>389</v>
      </c>
      <c r="H7403" t="s">
        <v>390</v>
      </c>
      <c r="I7403" t="s">
        <v>21</v>
      </c>
      <c r="J7403" t="s">
        <v>58</v>
      </c>
      <c r="K7403" s="2">
        <v>4</v>
      </c>
      <c r="L7403" t="s">
        <v>55</v>
      </c>
      <c r="M7403" t="s">
        <v>59</v>
      </c>
      <c r="N7403" t="s">
        <v>57</v>
      </c>
    </row>
    <row r="7404" spans="1:14" x14ac:dyDescent="0.25">
      <c r="A7404" s="2">
        <v>1</v>
      </c>
      <c r="B7404" s="2">
        <v>2016</v>
      </c>
      <c r="C7404" t="s">
        <v>475</v>
      </c>
      <c r="D7404" t="s">
        <v>169</v>
      </c>
      <c r="E7404" s="2">
        <v>1</v>
      </c>
      <c r="F7404" s="2">
        <v>0</v>
      </c>
      <c r="G7404" t="s">
        <v>389</v>
      </c>
      <c r="H7404" t="s">
        <v>390</v>
      </c>
      <c r="I7404" t="s">
        <v>21</v>
      </c>
      <c r="J7404" t="s">
        <v>60</v>
      </c>
      <c r="K7404" s="2">
        <v>2</v>
      </c>
      <c r="L7404" t="s">
        <v>61</v>
      </c>
      <c r="M7404" t="s">
        <v>62</v>
      </c>
      <c r="N7404" t="s">
        <v>63</v>
      </c>
    </row>
    <row r="7405" spans="1:14" x14ac:dyDescent="0.25">
      <c r="A7405" s="2">
        <v>1</v>
      </c>
      <c r="B7405" s="2">
        <v>2016</v>
      </c>
      <c r="C7405" t="s">
        <v>475</v>
      </c>
      <c r="D7405" t="s">
        <v>169</v>
      </c>
      <c r="E7405" s="2">
        <v>1</v>
      </c>
      <c r="F7405" s="2">
        <v>0</v>
      </c>
      <c r="G7405" t="s">
        <v>389</v>
      </c>
      <c r="H7405" t="s">
        <v>390</v>
      </c>
      <c r="I7405" t="s">
        <v>21</v>
      </c>
      <c r="J7405" t="s">
        <v>64</v>
      </c>
      <c r="K7405" s="2">
        <v>3</v>
      </c>
      <c r="L7405" t="s">
        <v>65</v>
      </c>
      <c r="M7405" t="s">
        <v>66</v>
      </c>
      <c r="N7405" t="s">
        <v>67</v>
      </c>
    </row>
    <row r="7406" spans="1:14" x14ac:dyDescent="0.25">
      <c r="A7406" s="2">
        <v>1</v>
      </c>
      <c r="B7406" s="2">
        <v>2016</v>
      </c>
      <c r="C7406" t="s">
        <v>475</v>
      </c>
      <c r="D7406" t="s">
        <v>169</v>
      </c>
      <c r="E7406" s="2">
        <v>1</v>
      </c>
      <c r="F7406" s="2">
        <v>0</v>
      </c>
      <c r="G7406" t="s">
        <v>389</v>
      </c>
      <c r="H7406" t="s">
        <v>390</v>
      </c>
      <c r="I7406" t="s">
        <v>21</v>
      </c>
      <c r="J7406" t="s">
        <v>68</v>
      </c>
      <c r="K7406" s="2">
        <v>2</v>
      </c>
      <c r="L7406" t="s">
        <v>65</v>
      </c>
      <c r="M7406" t="s">
        <v>69</v>
      </c>
      <c r="N7406" t="s">
        <v>186</v>
      </c>
    </row>
    <row r="7407" spans="1:14" x14ac:dyDescent="0.25">
      <c r="A7407" s="2">
        <v>1</v>
      </c>
      <c r="B7407" s="2">
        <v>2016</v>
      </c>
      <c r="C7407" t="s">
        <v>475</v>
      </c>
      <c r="D7407" t="s">
        <v>169</v>
      </c>
      <c r="E7407" s="2">
        <v>1</v>
      </c>
      <c r="F7407" s="2">
        <v>0</v>
      </c>
      <c r="G7407" t="s">
        <v>389</v>
      </c>
      <c r="H7407" t="s">
        <v>390</v>
      </c>
      <c r="I7407" t="s">
        <v>21</v>
      </c>
      <c r="J7407" t="s">
        <v>70</v>
      </c>
      <c r="K7407" s="2">
        <v>3</v>
      </c>
      <c r="L7407" t="s">
        <v>65</v>
      </c>
      <c r="M7407" t="s">
        <v>71</v>
      </c>
      <c r="N7407" t="s">
        <v>67</v>
      </c>
    </row>
    <row r="7408" spans="1:14" x14ac:dyDescent="0.25">
      <c r="A7408" s="2">
        <v>1</v>
      </c>
      <c r="B7408" s="2">
        <v>2016</v>
      </c>
      <c r="C7408" t="s">
        <v>475</v>
      </c>
      <c r="D7408" t="s">
        <v>169</v>
      </c>
      <c r="E7408" s="2">
        <v>1</v>
      </c>
      <c r="F7408" s="2">
        <v>0</v>
      </c>
      <c r="G7408" t="s">
        <v>389</v>
      </c>
      <c r="H7408" t="s">
        <v>390</v>
      </c>
      <c r="I7408" t="s">
        <v>21</v>
      </c>
      <c r="J7408" t="s">
        <v>72</v>
      </c>
      <c r="K7408" s="2">
        <v>2</v>
      </c>
      <c r="L7408" t="s">
        <v>52</v>
      </c>
      <c r="M7408" t="s">
        <v>73</v>
      </c>
      <c r="N7408" t="s">
        <v>173</v>
      </c>
    </row>
    <row r="7409" spans="1:14" x14ac:dyDescent="0.25">
      <c r="A7409" s="2">
        <v>1</v>
      </c>
      <c r="B7409" s="2">
        <v>2016</v>
      </c>
      <c r="C7409" t="s">
        <v>475</v>
      </c>
      <c r="D7409" t="s">
        <v>169</v>
      </c>
      <c r="E7409" s="2">
        <v>1</v>
      </c>
      <c r="F7409" s="2">
        <v>0</v>
      </c>
      <c r="G7409" t="s">
        <v>389</v>
      </c>
      <c r="H7409" t="s">
        <v>390</v>
      </c>
      <c r="I7409" t="s">
        <v>21</v>
      </c>
      <c r="J7409" t="s">
        <v>74</v>
      </c>
      <c r="K7409" s="2">
        <v>3</v>
      </c>
      <c r="L7409" t="s">
        <v>75</v>
      </c>
      <c r="M7409" t="s">
        <v>76</v>
      </c>
      <c r="N7409" t="s">
        <v>221</v>
      </c>
    </row>
    <row r="7410" spans="1:14" x14ac:dyDescent="0.25">
      <c r="A7410" s="2">
        <v>1</v>
      </c>
      <c r="B7410" s="2">
        <v>2016</v>
      </c>
      <c r="C7410" t="s">
        <v>475</v>
      </c>
      <c r="D7410" t="s">
        <v>169</v>
      </c>
      <c r="E7410" s="2">
        <v>1</v>
      </c>
      <c r="F7410" s="2">
        <v>0</v>
      </c>
      <c r="G7410" t="s">
        <v>389</v>
      </c>
      <c r="H7410" t="s">
        <v>390</v>
      </c>
      <c r="I7410" t="s">
        <v>21</v>
      </c>
      <c r="J7410" t="s">
        <v>78</v>
      </c>
      <c r="K7410" s="2">
        <v>1</v>
      </c>
      <c r="L7410" t="s">
        <v>75</v>
      </c>
      <c r="M7410" t="s">
        <v>79</v>
      </c>
      <c r="N7410" t="s">
        <v>80</v>
      </c>
    </row>
    <row r="7411" spans="1:14" x14ac:dyDescent="0.25">
      <c r="A7411" s="2">
        <v>1</v>
      </c>
      <c r="B7411" s="2">
        <v>2016</v>
      </c>
      <c r="C7411" t="s">
        <v>475</v>
      </c>
      <c r="D7411" t="s">
        <v>169</v>
      </c>
      <c r="E7411" s="2">
        <v>1</v>
      </c>
      <c r="F7411" s="2">
        <v>0</v>
      </c>
      <c r="G7411" t="s">
        <v>389</v>
      </c>
      <c r="H7411" t="s">
        <v>390</v>
      </c>
      <c r="I7411" t="s">
        <v>21</v>
      </c>
      <c r="J7411" t="s">
        <v>81</v>
      </c>
      <c r="K7411" s="2">
        <v>1</v>
      </c>
      <c r="L7411" t="s">
        <v>75</v>
      </c>
      <c r="M7411" t="s">
        <v>82</v>
      </c>
      <c r="N7411" t="s">
        <v>83</v>
      </c>
    </row>
    <row r="7412" spans="1:14" x14ac:dyDescent="0.25">
      <c r="A7412" s="2">
        <v>1</v>
      </c>
      <c r="B7412" s="2">
        <v>2016</v>
      </c>
      <c r="C7412" t="s">
        <v>475</v>
      </c>
      <c r="D7412" t="s">
        <v>169</v>
      </c>
      <c r="E7412" s="2">
        <v>1</v>
      </c>
      <c r="F7412" s="2">
        <v>0</v>
      </c>
      <c r="G7412" t="s">
        <v>389</v>
      </c>
      <c r="H7412" t="s">
        <v>390</v>
      </c>
      <c r="I7412" t="s">
        <v>21</v>
      </c>
      <c r="J7412" t="s">
        <v>84</v>
      </c>
      <c r="K7412" s="2">
        <v>4</v>
      </c>
      <c r="L7412" t="s">
        <v>85</v>
      </c>
      <c r="M7412" t="s">
        <v>86</v>
      </c>
      <c r="N7412" t="s">
        <v>87</v>
      </c>
    </row>
    <row r="7413" spans="1:14" x14ac:dyDescent="0.25">
      <c r="A7413" s="2">
        <v>1</v>
      </c>
      <c r="B7413" s="2">
        <v>2016</v>
      </c>
      <c r="C7413" t="s">
        <v>475</v>
      </c>
      <c r="D7413" t="s">
        <v>169</v>
      </c>
      <c r="E7413" s="2">
        <v>1</v>
      </c>
      <c r="F7413" s="2">
        <v>0</v>
      </c>
      <c r="G7413" t="s">
        <v>389</v>
      </c>
      <c r="H7413" t="s">
        <v>390</v>
      </c>
      <c r="I7413" t="s">
        <v>21</v>
      </c>
      <c r="J7413" t="s">
        <v>88</v>
      </c>
      <c r="K7413" s="2">
        <v>3</v>
      </c>
      <c r="L7413" t="s">
        <v>85</v>
      </c>
      <c r="M7413" t="s">
        <v>89</v>
      </c>
      <c r="N7413" t="s">
        <v>126</v>
      </c>
    </row>
    <row r="7414" spans="1:14" x14ac:dyDescent="0.25">
      <c r="A7414" s="2">
        <v>1</v>
      </c>
      <c r="B7414" s="2">
        <v>2016</v>
      </c>
      <c r="C7414" t="s">
        <v>475</v>
      </c>
      <c r="D7414" t="s">
        <v>169</v>
      </c>
      <c r="E7414" s="2">
        <v>1</v>
      </c>
      <c r="F7414" s="2">
        <v>0</v>
      </c>
      <c r="G7414" t="s">
        <v>389</v>
      </c>
      <c r="H7414" t="s">
        <v>390</v>
      </c>
      <c r="I7414" t="s">
        <v>21</v>
      </c>
      <c r="J7414" t="s">
        <v>90</v>
      </c>
      <c r="K7414" s="2">
        <v>3</v>
      </c>
      <c r="L7414" t="s">
        <v>75</v>
      </c>
      <c r="M7414" t="s">
        <v>91</v>
      </c>
      <c r="N7414" t="s">
        <v>95</v>
      </c>
    </row>
    <row r="7415" spans="1:14" x14ac:dyDescent="0.25">
      <c r="A7415" s="2">
        <v>1</v>
      </c>
      <c r="B7415" s="2">
        <v>2016</v>
      </c>
      <c r="C7415" t="s">
        <v>475</v>
      </c>
      <c r="D7415" t="s">
        <v>169</v>
      </c>
      <c r="E7415" s="2">
        <v>1</v>
      </c>
      <c r="F7415" s="2">
        <v>0</v>
      </c>
      <c r="G7415" t="s">
        <v>389</v>
      </c>
      <c r="H7415" t="s">
        <v>390</v>
      </c>
      <c r="I7415" t="s">
        <v>21</v>
      </c>
      <c r="J7415" t="s">
        <v>93</v>
      </c>
      <c r="K7415" s="2">
        <v>4</v>
      </c>
      <c r="L7415" t="s">
        <v>75</v>
      </c>
      <c r="M7415" t="s">
        <v>94</v>
      </c>
      <c r="N7415" t="s">
        <v>92</v>
      </c>
    </row>
    <row r="7416" spans="1:14" x14ac:dyDescent="0.25">
      <c r="A7416" s="2">
        <v>1</v>
      </c>
      <c r="B7416" s="2">
        <v>2016</v>
      </c>
      <c r="C7416" t="s">
        <v>475</v>
      </c>
      <c r="D7416" t="s">
        <v>169</v>
      </c>
      <c r="E7416" s="2">
        <v>1</v>
      </c>
      <c r="F7416" s="2">
        <v>0</v>
      </c>
      <c r="G7416" t="s">
        <v>389</v>
      </c>
      <c r="H7416" t="s">
        <v>390</v>
      </c>
      <c r="I7416" t="s">
        <v>21</v>
      </c>
      <c r="J7416" t="s">
        <v>96</v>
      </c>
      <c r="K7416" s="2">
        <v>3</v>
      </c>
      <c r="L7416" t="s">
        <v>75</v>
      </c>
      <c r="M7416" t="s">
        <v>97</v>
      </c>
      <c r="N7416" t="s">
        <v>95</v>
      </c>
    </row>
    <row r="7417" spans="1:14" x14ac:dyDescent="0.25">
      <c r="A7417" s="2">
        <v>1</v>
      </c>
      <c r="B7417" s="2">
        <v>2016</v>
      </c>
      <c r="C7417" t="s">
        <v>475</v>
      </c>
      <c r="D7417" t="s">
        <v>169</v>
      </c>
      <c r="E7417" s="2">
        <v>1</v>
      </c>
      <c r="F7417" s="2">
        <v>0</v>
      </c>
      <c r="G7417" t="s">
        <v>389</v>
      </c>
      <c r="H7417" t="s">
        <v>390</v>
      </c>
      <c r="I7417" t="s">
        <v>21</v>
      </c>
      <c r="J7417" t="s">
        <v>98</v>
      </c>
      <c r="K7417" s="2">
        <v>5</v>
      </c>
      <c r="L7417" t="s">
        <v>85</v>
      </c>
      <c r="M7417" t="s">
        <v>99</v>
      </c>
      <c r="N7417" t="s">
        <v>185</v>
      </c>
    </row>
    <row r="7418" spans="1:14" x14ac:dyDescent="0.25">
      <c r="A7418" s="2">
        <v>1</v>
      </c>
      <c r="B7418" s="2">
        <v>2016</v>
      </c>
      <c r="C7418" t="s">
        <v>475</v>
      </c>
      <c r="D7418" t="s">
        <v>169</v>
      </c>
      <c r="E7418" s="2">
        <v>1</v>
      </c>
      <c r="F7418" s="2">
        <v>0</v>
      </c>
      <c r="G7418" t="s">
        <v>389</v>
      </c>
      <c r="H7418" t="s">
        <v>390</v>
      </c>
      <c r="I7418" t="s">
        <v>21</v>
      </c>
      <c r="J7418" t="s">
        <v>100</v>
      </c>
      <c r="K7418" s="3"/>
      <c r="L7418" t="s">
        <v>61</v>
      </c>
      <c r="M7418" t="s">
        <v>101</v>
      </c>
    </row>
    <row r="7419" spans="1:14" x14ac:dyDescent="0.25">
      <c r="A7419" s="2">
        <v>1</v>
      </c>
      <c r="B7419" s="2">
        <v>2016</v>
      </c>
      <c r="C7419" t="s">
        <v>475</v>
      </c>
      <c r="D7419" t="s">
        <v>169</v>
      </c>
      <c r="E7419" s="2">
        <v>1</v>
      </c>
      <c r="F7419" s="2">
        <v>0</v>
      </c>
      <c r="G7419" t="s">
        <v>389</v>
      </c>
      <c r="H7419" t="s">
        <v>390</v>
      </c>
      <c r="I7419" t="s">
        <v>21</v>
      </c>
      <c r="J7419" t="s">
        <v>102</v>
      </c>
      <c r="K7419" s="3"/>
      <c r="L7419" t="s">
        <v>61</v>
      </c>
      <c r="M7419" t="s">
        <v>103</v>
      </c>
    </row>
    <row r="7420" spans="1:14" x14ac:dyDescent="0.25">
      <c r="A7420" s="2">
        <v>1</v>
      </c>
      <c r="B7420" s="2">
        <v>2016</v>
      </c>
      <c r="C7420" t="s">
        <v>475</v>
      </c>
      <c r="D7420" t="s">
        <v>169</v>
      </c>
      <c r="E7420" s="2">
        <v>1</v>
      </c>
      <c r="F7420" s="2">
        <v>0</v>
      </c>
      <c r="G7420" t="s">
        <v>389</v>
      </c>
      <c r="H7420" t="s">
        <v>390</v>
      </c>
      <c r="I7420" t="s">
        <v>21</v>
      </c>
      <c r="J7420" t="s">
        <v>104</v>
      </c>
      <c r="K7420" s="3"/>
      <c r="L7420" t="s">
        <v>61</v>
      </c>
      <c r="M7420" t="s">
        <v>105</v>
      </c>
    </row>
    <row r="7421" spans="1:14" x14ac:dyDescent="0.25">
      <c r="A7421" s="2">
        <v>1</v>
      </c>
      <c r="B7421" s="2">
        <v>2016</v>
      </c>
      <c r="C7421" t="s">
        <v>475</v>
      </c>
      <c r="D7421" t="s">
        <v>169</v>
      </c>
      <c r="E7421" s="2">
        <v>1</v>
      </c>
      <c r="F7421" s="2">
        <v>0</v>
      </c>
      <c r="G7421" t="s">
        <v>389</v>
      </c>
      <c r="H7421" t="s">
        <v>390</v>
      </c>
      <c r="I7421" t="s">
        <v>21</v>
      </c>
      <c r="J7421" t="s">
        <v>106</v>
      </c>
      <c r="K7421" s="3"/>
      <c r="L7421" t="s">
        <v>61</v>
      </c>
      <c r="M7421" t="s">
        <v>107</v>
      </c>
    </row>
    <row r="7422" spans="1:14" x14ac:dyDescent="0.25">
      <c r="A7422" s="2">
        <v>1</v>
      </c>
      <c r="B7422" s="2">
        <v>2016</v>
      </c>
      <c r="C7422" t="s">
        <v>475</v>
      </c>
      <c r="D7422" t="s">
        <v>169</v>
      </c>
      <c r="E7422" s="2">
        <v>1</v>
      </c>
      <c r="F7422" s="2">
        <v>0</v>
      </c>
      <c r="G7422" t="s">
        <v>389</v>
      </c>
      <c r="H7422" t="s">
        <v>390</v>
      </c>
      <c r="I7422" t="s">
        <v>21</v>
      </c>
      <c r="J7422" t="s">
        <v>108</v>
      </c>
      <c r="K7422" s="3"/>
      <c r="L7422" t="s">
        <v>61</v>
      </c>
      <c r="M7422" t="s">
        <v>109</v>
      </c>
    </row>
    <row r="7423" spans="1:14" x14ac:dyDescent="0.25">
      <c r="A7423" s="2">
        <v>1</v>
      </c>
      <c r="B7423" s="2">
        <v>2016</v>
      </c>
      <c r="C7423" t="s">
        <v>475</v>
      </c>
      <c r="D7423" t="s">
        <v>169</v>
      </c>
      <c r="E7423" s="2">
        <v>1</v>
      </c>
      <c r="F7423" s="2">
        <v>0</v>
      </c>
      <c r="G7423" t="s">
        <v>389</v>
      </c>
      <c r="H7423" t="s">
        <v>390</v>
      </c>
      <c r="I7423" t="s">
        <v>21</v>
      </c>
      <c r="J7423" t="s">
        <v>110</v>
      </c>
      <c r="K7423" s="3"/>
      <c r="L7423" t="s">
        <v>61</v>
      </c>
      <c r="M7423" t="s">
        <v>111</v>
      </c>
    </row>
    <row r="7424" spans="1:14" x14ac:dyDescent="0.25">
      <c r="A7424" s="2">
        <v>1</v>
      </c>
      <c r="B7424" s="2">
        <v>2016</v>
      </c>
      <c r="C7424" t="s">
        <v>475</v>
      </c>
      <c r="D7424" t="s">
        <v>169</v>
      </c>
      <c r="E7424" s="2">
        <v>1</v>
      </c>
      <c r="F7424" s="2">
        <v>0</v>
      </c>
      <c r="G7424" t="s">
        <v>389</v>
      </c>
      <c r="H7424" t="s">
        <v>390</v>
      </c>
      <c r="I7424" t="s">
        <v>21</v>
      </c>
      <c r="J7424" t="s">
        <v>112</v>
      </c>
      <c r="K7424" s="3"/>
      <c r="L7424" t="s">
        <v>61</v>
      </c>
      <c r="M7424" t="s">
        <v>113</v>
      </c>
    </row>
    <row r="7425" spans="1:14" x14ac:dyDescent="0.25">
      <c r="A7425" s="2">
        <v>1</v>
      </c>
      <c r="B7425" s="2">
        <v>2016</v>
      </c>
      <c r="C7425" t="s">
        <v>475</v>
      </c>
      <c r="D7425" t="s">
        <v>169</v>
      </c>
      <c r="E7425" s="2">
        <v>1</v>
      </c>
      <c r="F7425" s="2">
        <v>0</v>
      </c>
      <c r="G7425" t="s">
        <v>389</v>
      </c>
      <c r="H7425" t="s">
        <v>390</v>
      </c>
      <c r="I7425" t="s">
        <v>21</v>
      </c>
      <c r="J7425" t="s">
        <v>114</v>
      </c>
      <c r="K7425" s="3"/>
      <c r="L7425" t="s">
        <v>61</v>
      </c>
      <c r="M7425" t="s">
        <v>115</v>
      </c>
    </row>
    <row r="7426" spans="1:14" x14ac:dyDescent="0.25">
      <c r="A7426" s="2">
        <v>1</v>
      </c>
      <c r="B7426" s="2">
        <v>2016</v>
      </c>
      <c r="C7426" t="s">
        <v>475</v>
      </c>
      <c r="D7426" t="s">
        <v>169</v>
      </c>
      <c r="E7426" s="2">
        <v>1</v>
      </c>
      <c r="F7426" s="2">
        <v>0</v>
      </c>
      <c r="G7426" t="s">
        <v>389</v>
      </c>
      <c r="H7426" t="s">
        <v>390</v>
      </c>
      <c r="I7426" t="s">
        <v>21</v>
      </c>
      <c r="J7426" t="s">
        <v>116</v>
      </c>
      <c r="K7426" s="2">
        <v>2</v>
      </c>
      <c r="L7426" t="s">
        <v>65</v>
      </c>
      <c r="M7426" t="s">
        <v>117</v>
      </c>
      <c r="N7426" t="s">
        <v>186</v>
      </c>
    </row>
    <row r="7427" spans="1:14" x14ac:dyDescent="0.25">
      <c r="A7427" s="2">
        <v>1</v>
      </c>
      <c r="B7427" s="2">
        <v>2016</v>
      </c>
      <c r="C7427" t="s">
        <v>475</v>
      </c>
      <c r="D7427" t="s">
        <v>169</v>
      </c>
      <c r="E7427" s="2">
        <v>1</v>
      </c>
      <c r="F7427" s="2">
        <v>0</v>
      </c>
      <c r="G7427" t="s">
        <v>389</v>
      </c>
      <c r="H7427" t="s">
        <v>390</v>
      </c>
      <c r="I7427" t="s">
        <v>21</v>
      </c>
      <c r="J7427" t="s">
        <v>118</v>
      </c>
      <c r="K7427" s="2">
        <v>2</v>
      </c>
      <c r="L7427" t="s">
        <v>55</v>
      </c>
      <c r="M7427" t="s">
        <v>119</v>
      </c>
      <c r="N7427" t="s">
        <v>187</v>
      </c>
    </row>
    <row r="7428" spans="1:14" x14ac:dyDescent="0.25">
      <c r="A7428" s="2">
        <v>1</v>
      </c>
      <c r="B7428" s="2">
        <v>2016</v>
      </c>
      <c r="C7428" t="s">
        <v>475</v>
      </c>
      <c r="D7428" t="s">
        <v>169</v>
      </c>
      <c r="E7428" s="2">
        <v>1</v>
      </c>
      <c r="F7428" s="2">
        <v>0</v>
      </c>
      <c r="G7428" t="s">
        <v>389</v>
      </c>
      <c r="H7428" t="s">
        <v>390</v>
      </c>
      <c r="I7428" t="s">
        <v>21</v>
      </c>
      <c r="J7428" t="s">
        <v>120</v>
      </c>
      <c r="K7428" s="2">
        <v>2</v>
      </c>
      <c r="L7428" t="s">
        <v>65</v>
      </c>
      <c r="M7428" t="s">
        <v>121</v>
      </c>
      <c r="N7428" t="s">
        <v>186</v>
      </c>
    </row>
    <row r="7429" spans="1:14" x14ac:dyDescent="0.25">
      <c r="A7429" s="2">
        <v>1</v>
      </c>
      <c r="B7429" s="2">
        <v>2016</v>
      </c>
      <c r="C7429" t="s">
        <v>475</v>
      </c>
      <c r="D7429" t="s">
        <v>169</v>
      </c>
      <c r="E7429" s="2">
        <v>1</v>
      </c>
      <c r="F7429" s="2">
        <v>0</v>
      </c>
      <c r="G7429" t="s">
        <v>389</v>
      </c>
      <c r="H7429" t="s">
        <v>390</v>
      </c>
      <c r="I7429" t="s">
        <v>21</v>
      </c>
      <c r="J7429" t="s">
        <v>122</v>
      </c>
      <c r="K7429" s="2">
        <v>3</v>
      </c>
      <c r="L7429" t="s">
        <v>85</v>
      </c>
      <c r="M7429" t="s">
        <v>123</v>
      </c>
      <c r="N7429" t="s">
        <v>126</v>
      </c>
    </row>
    <row r="7430" spans="1:14" x14ac:dyDescent="0.25">
      <c r="A7430" s="2">
        <v>1</v>
      </c>
      <c r="B7430" s="2">
        <v>2016</v>
      </c>
      <c r="C7430" t="s">
        <v>475</v>
      </c>
      <c r="D7430" t="s">
        <v>169</v>
      </c>
      <c r="E7430" s="2">
        <v>1</v>
      </c>
      <c r="F7430" s="2">
        <v>0</v>
      </c>
      <c r="G7430" t="s">
        <v>389</v>
      </c>
      <c r="H7430" t="s">
        <v>390</v>
      </c>
      <c r="I7430" t="s">
        <v>21</v>
      </c>
      <c r="J7430" t="s">
        <v>124</v>
      </c>
      <c r="K7430" s="2">
        <v>5</v>
      </c>
      <c r="L7430" t="s">
        <v>85</v>
      </c>
      <c r="M7430" t="s">
        <v>125</v>
      </c>
      <c r="N7430" t="s">
        <v>185</v>
      </c>
    </row>
    <row r="7431" spans="1:14" x14ac:dyDescent="0.25">
      <c r="A7431" s="2">
        <v>1</v>
      </c>
      <c r="B7431" s="2">
        <v>2016</v>
      </c>
      <c r="C7431" t="s">
        <v>475</v>
      </c>
      <c r="D7431" t="s">
        <v>169</v>
      </c>
      <c r="E7431" s="2">
        <v>1</v>
      </c>
      <c r="F7431" s="2">
        <v>0</v>
      </c>
      <c r="G7431" t="s">
        <v>389</v>
      </c>
      <c r="H7431" t="s">
        <v>390</v>
      </c>
      <c r="I7431" t="s">
        <v>21</v>
      </c>
      <c r="J7431" t="s">
        <v>127</v>
      </c>
      <c r="K7431" s="2">
        <v>4</v>
      </c>
      <c r="L7431" t="s">
        <v>85</v>
      </c>
      <c r="M7431" t="s">
        <v>128</v>
      </c>
      <c r="N7431" t="s">
        <v>87</v>
      </c>
    </row>
    <row r="7432" spans="1:14" x14ac:dyDescent="0.25">
      <c r="A7432" s="2">
        <v>1</v>
      </c>
      <c r="B7432" s="2">
        <v>2016</v>
      </c>
      <c r="C7432" t="s">
        <v>475</v>
      </c>
      <c r="D7432" t="s">
        <v>169</v>
      </c>
      <c r="E7432" s="2">
        <v>1</v>
      </c>
      <c r="F7432" s="2">
        <v>0</v>
      </c>
      <c r="G7432" t="s">
        <v>389</v>
      </c>
      <c r="H7432" t="s">
        <v>390</v>
      </c>
      <c r="I7432" t="s">
        <v>21</v>
      </c>
      <c r="J7432" t="s">
        <v>129</v>
      </c>
      <c r="K7432" s="2">
        <v>3</v>
      </c>
      <c r="L7432" t="s">
        <v>85</v>
      </c>
      <c r="M7432" t="s">
        <v>130</v>
      </c>
      <c r="N7432" t="s">
        <v>126</v>
      </c>
    </row>
    <row r="7433" spans="1:14" x14ac:dyDescent="0.25">
      <c r="A7433" s="2">
        <v>1</v>
      </c>
      <c r="B7433" s="2">
        <v>2016</v>
      </c>
      <c r="C7433" t="s">
        <v>475</v>
      </c>
      <c r="D7433" t="s">
        <v>169</v>
      </c>
      <c r="E7433" s="2">
        <v>1</v>
      </c>
      <c r="F7433" s="2">
        <v>0</v>
      </c>
      <c r="G7433" t="s">
        <v>389</v>
      </c>
      <c r="H7433" t="s">
        <v>390</v>
      </c>
      <c r="I7433" t="s">
        <v>21</v>
      </c>
      <c r="J7433" t="s">
        <v>131</v>
      </c>
      <c r="K7433" s="2">
        <v>3</v>
      </c>
      <c r="L7433" t="s">
        <v>85</v>
      </c>
      <c r="M7433" t="s">
        <v>132</v>
      </c>
      <c r="N7433" t="s">
        <v>126</v>
      </c>
    </row>
    <row r="7434" spans="1:14" x14ac:dyDescent="0.25">
      <c r="A7434" s="2">
        <v>1</v>
      </c>
      <c r="B7434" s="2">
        <v>2016</v>
      </c>
      <c r="C7434" t="s">
        <v>475</v>
      </c>
      <c r="D7434" t="s">
        <v>169</v>
      </c>
      <c r="E7434" s="2">
        <v>1</v>
      </c>
      <c r="F7434" s="2">
        <v>0</v>
      </c>
      <c r="G7434" t="s">
        <v>389</v>
      </c>
      <c r="H7434" t="s">
        <v>390</v>
      </c>
      <c r="I7434" t="s">
        <v>21</v>
      </c>
      <c r="J7434" t="s">
        <v>133</v>
      </c>
      <c r="K7434" s="2">
        <v>1</v>
      </c>
      <c r="L7434" t="s">
        <v>52</v>
      </c>
      <c r="M7434" t="s">
        <v>134</v>
      </c>
      <c r="N7434" t="s">
        <v>177</v>
      </c>
    </row>
    <row r="7435" spans="1:14" x14ac:dyDescent="0.25">
      <c r="A7435" s="2">
        <v>1</v>
      </c>
      <c r="B7435" s="2">
        <v>2016</v>
      </c>
      <c r="C7435" t="s">
        <v>475</v>
      </c>
      <c r="D7435" t="s">
        <v>169</v>
      </c>
      <c r="E7435" s="2">
        <v>1</v>
      </c>
      <c r="F7435" s="2">
        <v>0</v>
      </c>
      <c r="G7435" t="s">
        <v>389</v>
      </c>
      <c r="H7435" t="s">
        <v>390</v>
      </c>
      <c r="I7435" t="s">
        <v>21</v>
      </c>
      <c r="J7435" t="s">
        <v>135</v>
      </c>
      <c r="K7435" s="2">
        <v>3</v>
      </c>
      <c r="L7435" t="s">
        <v>55</v>
      </c>
      <c r="M7435" t="s">
        <v>136</v>
      </c>
      <c r="N7435" t="s">
        <v>178</v>
      </c>
    </row>
    <row r="7436" spans="1:14" x14ac:dyDescent="0.25">
      <c r="A7436" s="2">
        <v>1</v>
      </c>
      <c r="B7436" s="2">
        <v>2016</v>
      </c>
      <c r="C7436" t="s">
        <v>475</v>
      </c>
      <c r="D7436" t="s">
        <v>169</v>
      </c>
      <c r="E7436" s="2">
        <v>1</v>
      </c>
      <c r="F7436" s="2">
        <v>0</v>
      </c>
      <c r="G7436" t="s">
        <v>389</v>
      </c>
      <c r="H7436" t="s">
        <v>390</v>
      </c>
      <c r="I7436" t="s">
        <v>21</v>
      </c>
      <c r="J7436" t="s">
        <v>137</v>
      </c>
      <c r="K7436" s="2">
        <v>4</v>
      </c>
      <c r="L7436" t="s">
        <v>55</v>
      </c>
      <c r="M7436" t="s">
        <v>138</v>
      </c>
      <c r="N7436" t="s">
        <v>57</v>
      </c>
    </row>
    <row r="7437" spans="1:14" x14ac:dyDescent="0.25">
      <c r="A7437" s="2">
        <v>1</v>
      </c>
      <c r="B7437" s="2">
        <v>2016</v>
      </c>
      <c r="C7437" t="s">
        <v>475</v>
      </c>
      <c r="D7437" t="s">
        <v>169</v>
      </c>
      <c r="E7437" s="2">
        <v>1</v>
      </c>
      <c r="F7437" s="2">
        <v>0</v>
      </c>
      <c r="G7437" t="s">
        <v>389</v>
      </c>
      <c r="H7437" t="s">
        <v>390</v>
      </c>
      <c r="I7437" t="s">
        <v>21</v>
      </c>
      <c r="J7437" t="s">
        <v>139</v>
      </c>
      <c r="K7437" s="2">
        <v>3</v>
      </c>
      <c r="L7437" t="s">
        <v>85</v>
      </c>
      <c r="M7437" t="s">
        <v>140</v>
      </c>
      <c r="N7437" t="s">
        <v>126</v>
      </c>
    </row>
    <row r="7438" spans="1:14" x14ac:dyDescent="0.25">
      <c r="A7438" s="2">
        <v>1</v>
      </c>
      <c r="B7438" s="2">
        <v>2016</v>
      </c>
      <c r="C7438" t="s">
        <v>475</v>
      </c>
      <c r="D7438" t="s">
        <v>169</v>
      </c>
      <c r="E7438" s="2">
        <v>1</v>
      </c>
      <c r="F7438" s="2">
        <v>0</v>
      </c>
      <c r="G7438" t="s">
        <v>389</v>
      </c>
      <c r="H7438" t="s">
        <v>390</v>
      </c>
      <c r="I7438" t="s">
        <v>21</v>
      </c>
      <c r="J7438" t="s">
        <v>141</v>
      </c>
      <c r="K7438" s="2">
        <v>3</v>
      </c>
      <c r="L7438" t="s">
        <v>85</v>
      </c>
      <c r="M7438" t="s">
        <v>142</v>
      </c>
      <c r="N7438" t="s">
        <v>126</v>
      </c>
    </row>
    <row r="7439" spans="1:14" x14ac:dyDescent="0.25">
      <c r="A7439" s="2">
        <v>1</v>
      </c>
      <c r="B7439" s="2">
        <v>2016</v>
      </c>
      <c r="C7439" t="s">
        <v>475</v>
      </c>
      <c r="D7439" t="s">
        <v>169</v>
      </c>
      <c r="E7439" s="2">
        <v>1</v>
      </c>
      <c r="F7439" s="2">
        <v>0</v>
      </c>
      <c r="G7439" t="s">
        <v>389</v>
      </c>
      <c r="H7439" t="s">
        <v>390</v>
      </c>
      <c r="I7439" t="s">
        <v>21</v>
      </c>
      <c r="J7439" t="s">
        <v>143</v>
      </c>
      <c r="K7439" s="2">
        <v>3</v>
      </c>
      <c r="L7439" t="s">
        <v>85</v>
      </c>
      <c r="M7439" t="s">
        <v>144</v>
      </c>
      <c r="N7439" t="s">
        <v>126</v>
      </c>
    </row>
    <row r="7440" spans="1:14" x14ac:dyDescent="0.25">
      <c r="A7440" s="2">
        <v>1</v>
      </c>
      <c r="B7440" s="2">
        <v>2016</v>
      </c>
      <c r="C7440" t="s">
        <v>475</v>
      </c>
      <c r="D7440" t="s">
        <v>169</v>
      </c>
      <c r="E7440" s="2">
        <v>1</v>
      </c>
      <c r="F7440" s="2">
        <v>0</v>
      </c>
      <c r="G7440" t="s">
        <v>389</v>
      </c>
      <c r="H7440" t="s">
        <v>390</v>
      </c>
      <c r="I7440" t="s">
        <v>21</v>
      </c>
      <c r="J7440" t="s">
        <v>145</v>
      </c>
      <c r="K7440" s="2">
        <v>4</v>
      </c>
      <c r="L7440" t="s">
        <v>55</v>
      </c>
      <c r="M7440" t="s">
        <v>146</v>
      </c>
      <c r="N7440" t="s">
        <v>57</v>
      </c>
    </row>
    <row r="7441" spans="1:14" x14ac:dyDescent="0.25">
      <c r="A7441" s="2">
        <v>1</v>
      </c>
      <c r="B7441" s="2">
        <v>2016</v>
      </c>
      <c r="C7441" t="s">
        <v>475</v>
      </c>
      <c r="D7441" t="s">
        <v>169</v>
      </c>
      <c r="E7441" s="2">
        <v>1</v>
      </c>
      <c r="F7441" s="2">
        <v>0</v>
      </c>
      <c r="G7441" t="s">
        <v>389</v>
      </c>
      <c r="H7441" t="s">
        <v>390</v>
      </c>
      <c r="I7441" t="s">
        <v>21</v>
      </c>
      <c r="J7441" t="s">
        <v>147</v>
      </c>
      <c r="K7441" s="2">
        <v>4</v>
      </c>
      <c r="L7441" t="s">
        <v>55</v>
      </c>
      <c r="M7441" t="s">
        <v>148</v>
      </c>
      <c r="N7441" t="s">
        <v>57</v>
      </c>
    </row>
    <row r="7442" spans="1:14" x14ac:dyDescent="0.25">
      <c r="A7442" s="2">
        <v>1</v>
      </c>
      <c r="B7442" s="2">
        <v>2016</v>
      </c>
      <c r="C7442" t="s">
        <v>475</v>
      </c>
      <c r="D7442" t="s">
        <v>169</v>
      </c>
      <c r="E7442" s="2">
        <v>1</v>
      </c>
      <c r="F7442" s="2">
        <v>0</v>
      </c>
      <c r="G7442" t="s">
        <v>389</v>
      </c>
      <c r="H7442" t="s">
        <v>390</v>
      </c>
      <c r="I7442" t="s">
        <v>21</v>
      </c>
      <c r="J7442" t="s">
        <v>149</v>
      </c>
      <c r="K7442" s="2">
        <v>2</v>
      </c>
      <c r="L7442" t="s">
        <v>55</v>
      </c>
      <c r="M7442" t="s">
        <v>150</v>
      </c>
      <c r="N7442" t="s">
        <v>187</v>
      </c>
    </row>
    <row r="7443" spans="1:14" x14ac:dyDescent="0.25">
      <c r="A7443" s="2">
        <v>1</v>
      </c>
      <c r="B7443" s="2">
        <v>2016</v>
      </c>
      <c r="C7443" t="s">
        <v>475</v>
      </c>
      <c r="D7443" t="s">
        <v>169</v>
      </c>
      <c r="E7443" s="2">
        <v>1</v>
      </c>
      <c r="F7443" s="2">
        <v>0</v>
      </c>
      <c r="G7443" t="s">
        <v>389</v>
      </c>
      <c r="H7443" t="s">
        <v>390</v>
      </c>
      <c r="I7443" t="s">
        <v>21</v>
      </c>
      <c r="J7443" t="s">
        <v>151</v>
      </c>
      <c r="K7443" s="3"/>
      <c r="L7443" t="s">
        <v>52</v>
      </c>
      <c r="M7443" t="s">
        <v>152</v>
      </c>
    </row>
    <row r="7444" spans="1:14" x14ac:dyDescent="0.25">
      <c r="A7444" s="2">
        <v>1</v>
      </c>
      <c r="B7444" s="2">
        <v>2016</v>
      </c>
      <c r="C7444" t="s">
        <v>475</v>
      </c>
      <c r="D7444" t="s">
        <v>169</v>
      </c>
      <c r="E7444" s="2">
        <v>1</v>
      </c>
      <c r="F7444" s="2">
        <v>0</v>
      </c>
      <c r="G7444" t="s">
        <v>389</v>
      </c>
      <c r="H7444" t="s">
        <v>390</v>
      </c>
      <c r="I7444" t="s">
        <v>21</v>
      </c>
      <c r="J7444" t="s">
        <v>153</v>
      </c>
      <c r="K7444" s="2">
        <v>8</v>
      </c>
      <c r="L7444" t="s">
        <v>75</v>
      </c>
      <c r="M7444" t="s">
        <v>154</v>
      </c>
      <c r="N7444" t="s">
        <v>268</v>
      </c>
    </row>
    <row r="7445" spans="1:14" x14ac:dyDescent="0.25">
      <c r="A7445" s="2">
        <v>1</v>
      </c>
      <c r="B7445" s="2">
        <v>2016</v>
      </c>
      <c r="C7445" t="s">
        <v>475</v>
      </c>
      <c r="D7445" t="s">
        <v>169</v>
      </c>
      <c r="E7445" s="2">
        <v>1</v>
      </c>
      <c r="F7445" s="2">
        <v>0</v>
      </c>
      <c r="G7445" t="s">
        <v>389</v>
      </c>
      <c r="H7445" t="s">
        <v>390</v>
      </c>
      <c r="I7445" t="s">
        <v>21</v>
      </c>
      <c r="J7445" t="s">
        <v>156</v>
      </c>
      <c r="K7445" s="2">
        <v>1</v>
      </c>
      <c r="L7445" t="s">
        <v>75</v>
      </c>
      <c r="M7445" t="s">
        <v>157</v>
      </c>
      <c r="N7445" t="s">
        <v>158</v>
      </c>
    </row>
    <row r="7446" spans="1:14" x14ac:dyDescent="0.25">
      <c r="A7446" s="2">
        <v>1</v>
      </c>
      <c r="B7446" s="2">
        <v>2016</v>
      </c>
      <c r="C7446" t="s">
        <v>475</v>
      </c>
      <c r="D7446" t="s">
        <v>169</v>
      </c>
      <c r="E7446" s="2">
        <v>1</v>
      </c>
      <c r="F7446" s="2">
        <v>0</v>
      </c>
      <c r="G7446" t="s">
        <v>389</v>
      </c>
      <c r="H7446" t="s">
        <v>390</v>
      </c>
      <c r="I7446" t="s">
        <v>21</v>
      </c>
      <c r="J7446" t="s">
        <v>159</v>
      </c>
      <c r="K7446" s="2">
        <v>9</v>
      </c>
      <c r="L7446" t="s">
        <v>52</v>
      </c>
      <c r="M7446" t="s">
        <v>160</v>
      </c>
      <c r="N7446" t="s">
        <v>188</v>
      </c>
    </row>
    <row r="7447" spans="1:14" x14ac:dyDescent="0.25">
      <c r="A7447" s="2">
        <v>1</v>
      </c>
      <c r="B7447" s="2">
        <v>2016</v>
      </c>
      <c r="C7447" t="s">
        <v>475</v>
      </c>
      <c r="D7447" t="s">
        <v>169</v>
      </c>
      <c r="E7447" s="2">
        <v>1</v>
      </c>
      <c r="F7447" s="2">
        <v>0</v>
      </c>
      <c r="G7447" t="s">
        <v>389</v>
      </c>
      <c r="H7447" t="s">
        <v>390</v>
      </c>
      <c r="I7447" t="s">
        <v>21</v>
      </c>
      <c r="J7447" t="s">
        <v>161</v>
      </c>
      <c r="K7447" s="3"/>
      <c r="L7447" t="s">
        <v>52</v>
      </c>
      <c r="M7447" t="s">
        <v>162</v>
      </c>
    </row>
    <row r="7448" spans="1:14" x14ac:dyDescent="0.25">
      <c r="A7448" s="2">
        <v>1</v>
      </c>
      <c r="B7448" s="2">
        <v>2016</v>
      </c>
      <c r="C7448" t="s">
        <v>475</v>
      </c>
      <c r="D7448" t="s">
        <v>169</v>
      </c>
      <c r="E7448" s="2">
        <v>1</v>
      </c>
      <c r="F7448" s="2">
        <v>0</v>
      </c>
      <c r="G7448" t="s">
        <v>389</v>
      </c>
      <c r="H7448" t="s">
        <v>390</v>
      </c>
      <c r="I7448" t="s">
        <v>21</v>
      </c>
      <c r="J7448" t="s">
        <v>163</v>
      </c>
      <c r="K7448" s="2">
        <v>1</v>
      </c>
      <c r="L7448" t="s">
        <v>52</v>
      </c>
      <c r="M7448" t="s">
        <v>164</v>
      </c>
      <c r="N7448" t="s">
        <v>165</v>
      </c>
    </row>
    <row r="7449" spans="1:14" x14ac:dyDescent="0.25">
      <c r="A7449" s="2">
        <v>1</v>
      </c>
      <c r="B7449" s="2">
        <v>2016</v>
      </c>
      <c r="C7449" t="s">
        <v>475</v>
      </c>
      <c r="D7449" t="s">
        <v>169</v>
      </c>
      <c r="E7449" s="2">
        <v>1</v>
      </c>
      <c r="F7449" s="2">
        <v>0</v>
      </c>
      <c r="G7449" t="s">
        <v>389</v>
      </c>
      <c r="H7449" t="s">
        <v>390</v>
      </c>
      <c r="I7449" t="s">
        <v>21</v>
      </c>
      <c r="J7449" t="s">
        <v>166</v>
      </c>
      <c r="K7449" s="2">
        <v>4</v>
      </c>
      <c r="L7449" t="s">
        <v>55</v>
      </c>
      <c r="M7449" t="s">
        <v>167</v>
      </c>
      <c r="N7449" t="s">
        <v>57</v>
      </c>
    </row>
    <row r="7450" spans="1:14" x14ac:dyDescent="0.25">
      <c r="A7450" s="2">
        <v>1</v>
      </c>
      <c r="B7450" s="2">
        <v>2016</v>
      </c>
      <c r="C7450" t="s">
        <v>476</v>
      </c>
      <c r="D7450" t="s">
        <v>48</v>
      </c>
      <c r="E7450" s="2">
        <v>0</v>
      </c>
      <c r="F7450" s="2">
        <v>0</v>
      </c>
      <c r="G7450" t="s">
        <v>339</v>
      </c>
      <c r="H7450" t="s">
        <v>339</v>
      </c>
      <c r="I7450" t="s">
        <v>15</v>
      </c>
      <c r="J7450" t="s">
        <v>51</v>
      </c>
      <c r="K7450" s="2">
        <v>5</v>
      </c>
      <c r="L7450" t="s">
        <v>52</v>
      </c>
      <c r="M7450" t="s">
        <v>53</v>
      </c>
      <c r="N7450" t="s">
        <v>183</v>
      </c>
    </row>
    <row r="7451" spans="1:14" x14ac:dyDescent="0.25">
      <c r="A7451" s="2">
        <v>1</v>
      </c>
      <c r="B7451" s="2">
        <v>2016</v>
      </c>
      <c r="C7451" t="s">
        <v>476</v>
      </c>
      <c r="D7451" t="s">
        <v>48</v>
      </c>
      <c r="E7451" s="2">
        <v>0</v>
      </c>
      <c r="F7451" s="2">
        <v>0</v>
      </c>
      <c r="G7451" t="s">
        <v>339</v>
      </c>
      <c r="H7451" t="s">
        <v>339</v>
      </c>
      <c r="I7451" t="s">
        <v>15</v>
      </c>
      <c r="J7451" t="s">
        <v>54</v>
      </c>
      <c r="K7451" s="2">
        <v>2</v>
      </c>
      <c r="L7451" t="s">
        <v>55</v>
      </c>
      <c r="M7451" t="s">
        <v>56</v>
      </c>
      <c r="N7451" t="s">
        <v>187</v>
      </c>
    </row>
    <row r="7452" spans="1:14" x14ac:dyDescent="0.25">
      <c r="A7452" s="2">
        <v>1</v>
      </c>
      <c r="B7452" s="2">
        <v>2016</v>
      </c>
      <c r="C7452" t="s">
        <v>476</v>
      </c>
      <c r="D7452" t="s">
        <v>48</v>
      </c>
      <c r="E7452" s="2">
        <v>0</v>
      </c>
      <c r="F7452" s="2">
        <v>0</v>
      </c>
      <c r="G7452" t="s">
        <v>339</v>
      </c>
      <c r="H7452" t="s">
        <v>339</v>
      </c>
      <c r="I7452" t="s">
        <v>15</v>
      </c>
      <c r="J7452" t="s">
        <v>58</v>
      </c>
      <c r="K7452" s="2">
        <v>4</v>
      </c>
      <c r="L7452" t="s">
        <v>55</v>
      </c>
      <c r="M7452" t="s">
        <v>59</v>
      </c>
      <c r="N7452" t="s">
        <v>57</v>
      </c>
    </row>
    <row r="7453" spans="1:14" x14ac:dyDescent="0.25">
      <c r="A7453" s="2">
        <v>1</v>
      </c>
      <c r="B7453" s="2">
        <v>2016</v>
      </c>
      <c r="C7453" t="s">
        <v>476</v>
      </c>
      <c r="D7453" t="s">
        <v>48</v>
      </c>
      <c r="E7453" s="2">
        <v>0</v>
      </c>
      <c r="F7453" s="2">
        <v>0</v>
      </c>
      <c r="G7453" t="s">
        <v>339</v>
      </c>
      <c r="H7453" t="s">
        <v>339</v>
      </c>
      <c r="I7453" t="s">
        <v>15</v>
      </c>
      <c r="J7453" t="s">
        <v>60</v>
      </c>
      <c r="K7453" s="2">
        <v>2</v>
      </c>
      <c r="L7453" t="s">
        <v>61</v>
      </c>
      <c r="M7453" t="s">
        <v>62</v>
      </c>
      <c r="N7453" t="s">
        <v>63</v>
      </c>
    </row>
    <row r="7454" spans="1:14" x14ac:dyDescent="0.25">
      <c r="A7454" s="2">
        <v>1</v>
      </c>
      <c r="B7454" s="2">
        <v>2016</v>
      </c>
      <c r="C7454" t="s">
        <v>476</v>
      </c>
      <c r="D7454" t="s">
        <v>48</v>
      </c>
      <c r="E7454" s="2">
        <v>0</v>
      </c>
      <c r="F7454" s="2">
        <v>0</v>
      </c>
      <c r="G7454" t="s">
        <v>339</v>
      </c>
      <c r="H7454" t="s">
        <v>339</v>
      </c>
      <c r="I7454" t="s">
        <v>15</v>
      </c>
      <c r="J7454" t="s">
        <v>64</v>
      </c>
      <c r="K7454" s="2">
        <v>2</v>
      </c>
      <c r="L7454" t="s">
        <v>65</v>
      </c>
      <c r="M7454" t="s">
        <v>66</v>
      </c>
      <c r="N7454" t="s">
        <v>186</v>
      </c>
    </row>
    <row r="7455" spans="1:14" x14ac:dyDescent="0.25">
      <c r="A7455" s="2">
        <v>1</v>
      </c>
      <c r="B7455" s="2">
        <v>2016</v>
      </c>
      <c r="C7455" t="s">
        <v>476</v>
      </c>
      <c r="D7455" t="s">
        <v>48</v>
      </c>
      <c r="E7455" s="2">
        <v>0</v>
      </c>
      <c r="F7455" s="2">
        <v>0</v>
      </c>
      <c r="G7455" t="s">
        <v>339</v>
      </c>
      <c r="H7455" t="s">
        <v>339</v>
      </c>
      <c r="I7455" t="s">
        <v>15</v>
      </c>
      <c r="J7455" t="s">
        <v>68</v>
      </c>
      <c r="K7455" s="2">
        <v>2</v>
      </c>
      <c r="L7455" t="s">
        <v>65</v>
      </c>
      <c r="M7455" t="s">
        <v>69</v>
      </c>
      <c r="N7455" t="s">
        <v>186</v>
      </c>
    </row>
    <row r="7456" spans="1:14" x14ac:dyDescent="0.25">
      <c r="A7456" s="2">
        <v>1</v>
      </c>
      <c r="B7456" s="2">
        <v>2016</v>
      </c>
      <c r="C7456" t="s">
        <v>476</v>
      </c>
      <c r="D7456" t="s">
        <v>48</v>
      </c>
      <c r="E7456" s="2">
        <v>0</v>
      </c>
      <c r="F7456" s="2">
        <v>0</v>
      </c>
      <c r="G7456" t="s">
        <v>339</v>
      </c>
      <c r="H7456" t="s">
        <v>339</v>
      </c>
      <c r="I7456" t="s">
        <v>15</v>
      </c>
      <c r="J7456" t="s">
        <v>70</v>
      </c>
      <c r="K7456" s="2">
        <v>2</v>
      </c>
      <c r="L7456" t="s">
        <v>65</v>
      </c>
      <c r="M7456" t="s">
        <v>71</v>
      </c>
      <c r="N7456" t="s">
        <v>186</v>
      </c>
    </row>
    <row r="7457" spans="1:14" x14ac:dyDescent="0.25">
      <c r="A7457" s="2">
        <v>1</v>
      </c>
      <c r="B7457" s="2">
        <v>2016</v>
      </c>
      <c r="C7457" t="s">
        <v>476</v>
      </c>
      <c r="D7457" t="s">
        <v>48</v>
      </c>
      <c r="E7457" s="2">
        <v>0</v>
      </c>
      <c r="F7457" s="2">
        <v>0</v>
      </c>
      <c r="G7457" t="s">
        <v>339</v>
      </c>
      <c r="H7457" t="s">
        <v>339</v>
      </c>
      <c r="I7457" t="s">
        <v>15</v>
      </c>
      <c r="J7457" t="s">
        <v>72</v>
      </c>
      <c r="K7457" s="2">
        <v>1</v>
      </c>
      <c r="L7457" t="s">
        <v>52</v>
      </c>
      <c r="M7457" t="s">
        <v>73</v>
      </c>
      <c r="N7457" t="s">
        <v>177</v>
      </c>
    </row>
    <row r="7458" spans="1:14" x14ac:dyDescent="0.25">
      <c r="A7458" s="2">
        <v>1</v>
      </c>
      <c r="B7458" s="2">
        <v>2016</v>
      </c>
      <c r="C7458" t="s">
        <v>476</v>
      </c>
      <c r="D7458" t="s">
        <v>48</v>
      </c>
      <c r="E7458" s="2">
        <v>0</v>
      </c>
      <c r="F7458" s="2">
        <v>0</v>
      </c>
      <c r="G7458" t="s">
        <v>339</v>
      </c>
      <c r="H7458" t="s">
        <v>339</v>
      </c>
      <c r="I7458" t="s">
        <v>15</v>
      </c>
      <c r="J7458" t="s">
        <v>74</v>
      </c>
      <c r="K7458" s="2">
        <v>2</v>
      </c>
      <c r="L7458" t="s">
        <v>75</v>
      </c>
      <c r="M7458" t="s">
        <v>76</v>
      </c>
      <c r="N7458" t="s">
        <v>207</v>
      </c>
    </row>
    <row r="7459" spans="1:14" x14ac:dyDescent="0.25">
      <c r="A7459" s="2">
        <v>1</v>
      </c>
      <c r="B7459" s="2">
        <v>2016</v>
      </c>
      <c r="C7459" t="s">
        <v>476</v>
      </c>
      <c r="D7459" t="s">
        <v>48</v>
      </c>
      <c r="E7459" s="2">
        <v>0</v>
      </c>
      <c r="F7459" s="2">
        <v>0</v>
      </c>
      <c r="G7459" t="s">
        <v>339</v>
      </c>
      <c r="H7459" t="s">
        <v>339</v>
      </c>
      <c r="I7459" t="s">
        <v>15</v>
      </c>
      <c r="J7459" t="s">
        <v>78</v>
      </c>
      <c r="K7459" s="2">
        <v>1</v>
      </c>
      <c r="L7459" t="s">
        <v>75</v>
      </c>
      <c r="M7459" t="s">
        <v>79</v>
      </c>
      <c r="N7459" t="s">
        <v>80</v>
      </c>
    </row>
    <row r="7460" spans="1:14" x14ac:dyDescent="0.25">
      <c r="A7460" s="2">
        <v>1</v>
      </c>
      <c r="B7460" s="2">
        <v>2016</v>
      </c>
      <c r="C7460" t="s">
        <v>476</v>
      </c>
      <c r="D7460" t="s">
        <v>48</v>
      </c>
      <c r="E7460" s="2">
        <v>0</v>
      </c>
      <c r="F7460" s="2">
        <v>0</v>
      </c>
      <c r="G7460" t="s">
        <v>339</v>
      </c>
      <c r="H7460" t="s">
        <v>339</v>
      </c>
      <c r="I7460" t="s">
        <v>15</v>
      </c>
      <c r="J7460" t="s">
        <v>81</v>
      </c>
      <c r="K7460" s="2">
        <v>1</v>
      </c>
      <c r="L7460" t="s">
        <v>75</v>
      </c>
      <c r="M7460" t="s">
        <v>82</v>
      </c>
      <c r="N7460" t="s">
        <v>83</v>
      </c>
    </row>
    <row r="7461" spans="1:14" x14ac:dyDescent="0.25">
      <c r="A7461" s="2">
        <v>1</v>
      </c>
      <c r="B7461" s="2">
        <v>2016</v>
      </c>
      <c r="C7461" t="s">
        <v>476</v>
      </c>
      <c r="D7461" t="s">
        <v>48</v>
      </c>
      <c r="E7461" s="2">
        <v>0</v>
      </c>
      <c r="F7461" s="2">
        <v>0</v>
      </c>
      <c r="G7461" t="s">
        <v>339</v>
      </c>
      <c r="H7461" t="s">
        <v>339</v>
      </c>
      <c r="I7461" t="s">
        <v>15</v>
      </c>
      <c r="J7461" t="s">
        <v>84</v>
      </c>
      <c r="K7461" s="2">
        <v>3</v>
      </c>
      <c r="L7461" t="s">
        <v>85</v>
      </c>
      <c r="M7461" t="s">
        <v>86</v>
      </c>
      <c r="N7461" t="s">
        <v>126</v>
      </c>
    </row>
    <row r="7462" spans="1:14" x14ac:dyDescent="0.25">
      <c r="A7462" s="2">
        <v>1</v>
      </c>
      <c r="B7462" s="2">
        <v>2016</v>
      </c>
      <c r="C7462" t="s">
        <v>476</v>
      </c>
      <c r="D7462" t="s">
        <v>48</v>
      </c>
      <c r="E7462" s="2">
        <v>0</v>
      </c>
      <c r="F7462" s="2">
        <v>0</v>
      </c>
      <c r="G7462" t="s">
        <v>339</v>
      </c>
      <c r="H7462" t="s">
        <v>339</v>
      </c>
      <c r="I7462" t="s">
        <v>15</v>
      </c>
      <c r="J7462" t="s">
        <v>88</v>
      </c>
      <c r="K7462" s="2">
        <v>4</v>
      </c>
      <c r="L7462" t="s">
        <v>85</v>
      </c>
      <c r="M7462" t="s">
        <v>89</v>
      </c>
      <c r="N7462" t="s">
        <v>87</v>
      </c>
    </row>
    <row r="7463" spans="1:14" x14ac:dyDescent="0.25">
      <c r="A7463" s="2">
        <v>1</v>
      </c>
      <c r="B7463" s="2">
        <v>2016</v>
      </c>
      <c r="C7463" t="s">
        <v>476</v>
      </c>
      <c r="D7463" t="s">
        <v>48</v>
      </c>
      <c r="E7463" s="2">
        <v>0</v>
      </c>
      <c r="F7463" s="2">
        <v>0</v>
      </c>
      <c r="G7463" t="s">
        <v>339</v>
      </c>
      <c r="H7463" t="s">
        <v>339</v>
      </c>
      <c r="I7463" t="s">
        <v>15</v>
      </c>
      <c r="J7463" t="s">
        <v>90</v>
      </c>
      <c r="K7463" s="2">
        <v>3</v>
      </c>
      <c r="L7463" t="s">
        <v>75</v>
      </c>
      <c r="M7463" t="s">
        <v>91</v>
      </c>
      <c r="N7463" t="s">
        <v>95</v>
      </c>
    </row>
    <row r="7464" spans="1:14" x14ac:dyDescent="0.25">
      <c r="A7464" s="2">
        <v>1</v>
      </c>
      <c r="B7464" s="2">
        <v>2016</v>
      </c>
      <c r="C7464" t="s">
        <v>476</v>
      </c>
      <c r="D7464" t="s">
        <v>48</v>
      </c>
      <c r="E7464" s="2">
        <v>0</v>
      </c>
      <c r="F7464" s="2">
        <v>0</v>
      </c>
      <c r="G7464" t="s">
        <v>339</v>
      </c>
      <c r="H7464" t="s">
        <v>339</v>
      </c>
      <c r="I7464" t="s">
        <v>15</v>
      </c>
      <c r="J7464" t="s">
        <v>93</v>
      </c>
      <c r="K7464" s="2">
        <v>3</v>
      </c>
      <c r="L7464" t="s">
        <v>75</v>
      </c>
      <c r="M7464" t="s">
        <v>94</v>
      </c>
      <c r="N7464" t="s">
        <v>95</v>
      </c>
    </row>
    <row r="7465" spans="1:14" x14ac:dyDescent="0.25">
      <c r="A7465" s="2">
        <v>1</v>
      </c>
      <c r="B7465" s="2">
        <v>2016</v>
      </c>
      <c r="C7465" t="s">
        <v>476</v>
      </c>
      <c r="D7465" t="s">
        <v>48</v>
      </c>
      <c r="E7465" s="2">
        <v>0</v>
      </c>
      <c r="F7465" s="2">
        <v>0</v>
      </c>
      <c r="G7465" t="s">
        <v>339</v>
      </c>
      <c r="H7465" t="s">
        <v>339</v>
      </c>
      <c r="I7465" t="s">
        <v>15</v>
      </c>
      <c r="J7465" t="s">
        <v>96</v>
      </c>
      <c r="K7465" s="2">
        <v>2</v>
      </c>
      <c r="L7465" t="s">
        <v>75</v>
      </c>
      <c r="M7465" t="s">
        <v>97</v>
      </c>
      <c r="N7465" t="s">
        <v>176</v>
      </c>
    </row>
    <row r="7466" spans="1:14" x14ac:dyDescent="0.25">
      <c r="A7466" s="2">
        <v>1</v>
      </c>
      <c r="B7466" s="2">
        <v>2016</v>
      </c>
      <c r="C7466" t="s">
        <v>476</v>
      </c>
      <c r="D7466" t="s">
        <v>48</v>
      </c>
      <c r="E7466" s="2">
        <v>0</v>
      </c>
      <c r="F7466" s="2">
        <v>0</v>
      </c>
      <c r="G7466" t="s">
        <v>339</v>
      </c>
      <c r="H7466" t="s">
        <v>339</v>
      </c>
      <c r="I7466" t="s">
        <v>15</v>
      </c>
      <c r="J7466" t="s">
        <v>98</v>
      </c>
      <c r="K7466" s="2">
        <v>3</v>
      </c>
      <c r="L7466" t="s">
        <v>85</v>
      </c>
      <c r="M7466" t="s">
        <v>99</v>
      </c>
      <c r="N7466" t="s">
        <v>126</v>
      </c>
    </row>
    <row r="7467" spans="1:14" x14ac:dyDescent="0.25">
      <c r="A7467" s="2">
        <v>1</v>
      </c>
      <c r="B7467" s="2">
        <v>2016</v>
      </c>
      <c r="C7467" t="s">
        <v>476</v>
      </c>
      <c r="D7467" t="s">
        <v>48</v>
      </c>
      <c r="E7467" s="2">
        <v>0</v>
      </c>
      <c r="F7467" s="2">
        <v>0</v>
      </c>
      <c r="G7467" t="s">
        <v>339</v>
      </c>
      <c r="H7467" t="s">
        <v>339</v>
      </c>
      <c r="I7467" t="s">
        <v>15</v>
      </c>
      <c r="J7467" t="s">
        <v>100</v>
      </c>
      <c r="K7467" s="3"/>
      <c r="L7467" t="s">
        <v>61</v>
      </c>
      <c r="M7467" t="s">
        <v>101</v>
      </c>
    </row>
    <row r="7468" spans="1:14" x14ac:dyDescent="0.25">
      <c r="A7468" s="2">
        <v>1</v>
      </c>
      <c r="B7468" s="2">
        <v>2016</v>
      </c>
      <c r="C7468" t="s">
        <v>476</v>
      </c>
      <c r="D7468" t="s">
        <v>48</v>
      </c>
      <c r="E7468" s="2">
        <v>0</v>
      </c>
      <c r="F7468" s="2">
        <v>0</v>
      </c>
      <c r="G7468" t="s">
        <v>339</v>
      </c>
      <c r="H7468" t="s">
        <v>339</v>
      </c>
      <c r="I7468" t="s">
        <v>15</v>
      </c>
      <c r="J7468" t="s">
        <v>102</v>
      </c>
      <c r="K7468" s="3"/>
      <c r="L7468" t="s">
        <v>61</v>
      </c>
      <c r="M7468" t="s">
        <v>103</v>
      </c>
    </row>
    <row r="7469" spans="1:14" x14ac:dyDescent="0.25">
      <c r="A7469" s="2">
        <v>1</v>
      </c>
      <c r="B7469" s="2">
        <v>2016</v>
      </c>
      <c r="C7469" t="s">
        <v>476</v>
      </c>
      <c r="D7469" t="s">
        <v>48</v>
      </c>
      <c r="E7469" s="2">
        <v>0</v>
      </c>
      <c r="F7469" s="2">
        <v>0</v>
      </c>
      <c r="G7469" t="s">
        <v>339</v>
      </c>
      <c r="H7469" t="s">
        <v>339</v>
      </c>
      <c r="I7469" t="s">
        <v>15</v>
      </c>
      <c r="J7469" t="s">
        <v>104</v>
      </c>
      <c r="K7469" s="3"/>
      <c r="L7469" t="s">
        <v>61</v>
      </c>
      <c r="M7469" t="s">
        <v>105</v>
      </c>
    </row>
    <row r="7470" spans="1:14" x14ac:dyDescent="0.25">
      <c r="A7470" s="2">
        <v>1</v>
      </c>
      <c r="B7470" s="2">
        <v>2016</v>
      </c>
      <c r="C7470" t="s">
        <v>476</v>
      </c>
      <c r="D7470" t="s">
        <v>48</v>
      </c>
      <c r="E7470" s="2">
        <v>0</v>
      </c>
      <c r="F7470" s="2">
        <v>0</v>
      </c>
      <c r="G7470" t="s">
        <v>339</v>
      </c>
      <c r="H7470" t="s">
        <v>339</v>
      </c>
      <c r="I7470" t="s">
        <v>15</v>
      </c>
      <c r="J7470" t="s">
        <v>106</v>
      </c>
      <c r="K7470" s="3"/>
      <c r="L7470" t="s">
        <v>61</v>
      </c>
      <c r="M7470" t="s">
        <v>107</v>
      </c>
    </row>
    <row r="7471" spans="1:14" x14ac:dyDescent="0.25">
      <c r="A7471" s="2">
        <v>1</v>
      </c>
      <c r="B7471" s="2">
        <v>2016</v>
      </c>
      <c r="C7471" t="s">
        <v>476</v>
      </c>
      <c r="D7471" t="s">
        <v>48</v>
      </c>
      <c r="E7471" s="2">
        <v>0</v>
      </c>
      <c r="F7471" s="2">
        <v>0</v>
      </c>
      <c r="G7471" t="s">
        <v>339</v>
      </c>
      <c r="H7471" t="s">
        <v>339</v>
      </c>
      <c r="I7471" t="s">
        <v>15</v>
      </c>
      <c r="J7471" t="s">
        <v>108</v>
      </c>
      <c r="K7471" s="3"/>
      <c r="L7471" t="s">
        <v>61</v>
      </c>
      <c r="M7471" t="s">
        <v>109</v>
      </c>
    </row>
    <row r="7472" spans="1:14" x14ac:dyDescent="0.25">
      <c r="A7472" s="2">
        <v>1</v>
      </c>
      <c r="B7472" s="2">
        <v>2016</v>
      </c>
      <c r="C7472" t="s">
        <v>476</v>
      </c>
      <c r="D7472" t="s">
        <v>48</v>
      </c>
      <c r="E7472" s="2">
        <v>0</v>
      </c>
      <c r="F7472" s="2">
        <v>0</v>
      </c>
      <c r="G7472" t="s">
        <v>339</v>
      </c>
      <c r="H7472" t="s">
        <v>339</v>
      </c>
      <c r="I7472" t="s">
        <v>15</v>
      </c>
      <c r="J7472" t="s">
        <v>110</v>
      </c>
      <c r="K7472" s="3"/>
      <c r="L7472" t="s">
        <v>61</v>
      </c>
      <c r="M7472" t="s">
        <v>111</v>
      </c>
    </row>
    <row r="7473" spans="1:14" x14ac:dyDescent="0.25">
      <c r="A7473" s="2">
        <v>1</v>
      </c>
      <c r="B7473" s="2">
        <v>2016</v>
      </c>
      <c r="C7473" t="s">
        <v>476</v>
      </c>
      <c r="D7473" t="s">
        <v>48</v>
      </c>
      <c r="E7473" s="2">
        <v>0</v>
      </c>
      <c r="F7473" s="2">
        <v>0</v>
      </c>
      <c r="G7473" t="s">
        <v>339</v>
      </c>
      <c r="H7473" t="s">
        <v>339</v>
      </c>
      <c r="I7473" t="s">
        <v>15</v>
      </c>
      <c r="J7473" t="s">
        <v>112</v>
      </c>
      <c r="K7473" s="3"/>
      <c r="L7473" t="s">
        <v>61</v>
      </c>
      <c r="M7473" t="s">
        <v>113</v>
      </c>
    </row>
    <row r="7474" spans="1:14" x14ac:dyDescent="0.25">
      <c r="A7474" s="2">
        <v>1</v>
      </c>
      <c r="B7474" s="2">
        <v>2016</v>
      </c>
      <c r="C7474" t="s">
        <v>476</v>
      </c>
      <c r="D7474" t="s">
        <v>48</v>
      </c>
      <c r="E7474" s="2">
        <v>0</v>
      </c>
      <c r="F7474" s="2">
        <v>0</v>
      </c>
      <c r="G7474" t="s">
        <v>339</v>
      </c>
      <c r="H7474" t="s">
        <v>339</v>
      </c>
      <c r="I7474" t="s">
        <v>15</v>
      </c>
      <c r="J7474" t="s">
        <v>114</v>
      </c>
      <c r="K7474" s="3"/>
      <c r="L7474" t="s">
        <v>61</v>
      </c>
      <c r="M7474" t="s">
        <v>115</v>
      </c>
    </row>
    <row r="7475" spans="1:14" x14ac:dyDescent="0.25">
      <c r="A7475" s="2">
        <v>1</v>
      </c>
      <c r="B7475" s="2">
        <v>2016</v>
      </c>
      <c r="C7475" t="s">
        <v>476</v>
      </c>
      <c r="D7475" t="s">
        <v>48</v>
      </c>
      <c r="E7475" s="2">
        <v>0</v>
      </c>
      <c r="F7475" s="2">
        <v>0</v>
      </c>
      <c r="G7475" t="s">
        <v>339</v>
      </c>
      <c r="H7475" t="s">
        <v>339</v>
      </c>
      <c r="I7475" t="s">
        <v>15</v>
      </c>
      <c r="J7475" t="s">
        <v>116</v>
      </c>
      <c r="K7475" s="2">
        <v>3</v>
      </c>
      <c r="L7475" t="s">
        <v>65</v>
      </c>
      <c r="M7475" t="s">
        <v>117</v>
      </c>
      <c r="N7475" t="s">
        <v>67</v>
      </c>
    </row>
    <row r="7476" spans="1:14" x14ac:dyDescent="0.25">
      <c r="A7476" s="2">
        <v>1</v>
      </c>
      <c r="B7476" s="2">
        <v>2016</v>
      </c>
      <c r="C7476" t="s">
        <v>476</v>
      </c>
      <c r="D7476" t="s">
        <v>48</v>
      </c>
      <c r="E7476" s="2">
        <v>0</v>
      </c>
      <c r="F7476" s="2">
        <v>0</v>
      </c>
      <c r="G7476" t="s">
        <v>339</v>
      </c>
      <c r="H7476" t="s">
        <v>339</v>
      </c>
      <c r="I7476" t="s">
        <v>15</v>
      </c>
      <c r="J7476" t="s">
        <v>118</v>
      </c>
      <c r="K7476" s="2">
        <v>3</v>
      </c>
      <c r="L7476" t="s">
        <v>55</v>
      </c>
      <c r="M7476" t="s">
        <v>119</v>
      </c>
      <c r="N7476" t="s">
        <v>178</v>
      </c>
    </row>
    <row r="7477" spans="1:14" x14ac:dyDescent="0.25">
      <c r="A7477" s="2">
        <v>1</v>
      </c>
      <c r="B7477" s="2">
        <v>2016</v>
      </c>
      <c r="C7477" t="s">
        <v>476</v>
      </c>
      <c r="D7477" t="s">
        <v>48</v>
      </c>
      <c r="E7477" s="2">
        <v>0</v>
      </c>
      <c r="F7477" s="2">
        <v>0</v>
      </c>
      <c r="G7477" t="s">
        <v>339</v>
      </c>
      <c r="H7477" t="s">
        <v>339</v>
      </c>
      <c r="I7477" t="s">
        <v>15</v>
      </c>
      <c r="J7477" t="s">
        <v>120</v>
      </c>
      <c r="K7477" s="2">
        <v>1</v>
      </c>
      <c r="L7477" t="s">
        <v>65</v>
      </c>
      <c r="M7477" t="s">
        <v>121</v>
      </c>
      <c r="N7477" t="s">
        <v>230</v>
      </c>
    </row>
    <row r="7478" spans="1:14" x14ac:dyDescent="0.25">
      <c r="A7478" s="2">
        <v>1</v>
      </c>
      <c r="B7478" s="2">
        <v>2016</v>
      </c>
      <c r="C7478" t="s">
        <v>476</v>
      </c>
      <c r="D7478" t="s">
        <v>48</v>
      </c>
      <c r="E7478" s="2">
        <v>0</v>
      </c>
      <c r="F7478" s="2">
        <v>0</v>
      </c>
      <c r="G7478" t="s">
        <v>339</v>
      </c>
      <c r="H7478" t="s">
        <v>339</v>
      </c>
      <c r="I7478" t="s">
        <v>15</v>
      </c>
      <c r="J7478" t="s">
        <v>122</v>
      </c>
      <c r="K7478" s="2">
        <v>3</v>
      </c>
      <c r="L7478" t="s">
        <v>85</v>
      </c>
      <c r="M7478" t="s">
        <v>123</v>
      </c>
      <c r="N7478" t="s">
        <v>126</v>
      </c>
    </row>
    <row r="7479" spans="1:14" x14ac:dyDescent="0.25">
      <c r="A7479" s="2">
        <v>1</v>
      </c>
      <c r="B7479" s="2">
        <v>2016</v>
      </c>
      <c r="C7479" t="s">
        <v>476</v>
      </c>
      <c r="D7479" t="s">
        <v>48</v>
      </c>
      <c r="E7479" s="2">
        <v>0</v>
      </c>
      <c r="F7479" s="2">
        <v>0</v>
      </c>
      <c r="G7479" t="s">
        <v>339</v>
      </c>
      <c r="H7479" t="s">
        <v>339</v>
      </c>
      <c r="I7479" t="s">
        <v>15</v>
      </c>
      <c r="J7479" t="s">
        <v>124</v>
      </c>
      <c r="K7479" s="2">
        <v>3</v>
      </c>
      <c r="L7479" t="s">
        <v>85</v>
      </c>
      <c r="M7479" t="s">
        <v>125</v>
      </c>
      <c r="N7479" t="s">
        <v>126</v>
      </c>
    </row>
    <row r="7480" spans="1:14" x14ac:dyDescent="0.25">
      <c r="A7480" s="2">
        <v>1</v>
      </c>
      <c r="B7480" s="2">
        <v>2016</v>
      </c>
      <c r="C7480" t="s">
        <v>476</v>
      </c>
      <c r="D7480" t="s">
        <v>48</v>
      </c>
      <c r="E7480" s="2">
        <v>0</v>
      </c>
      <c r="F7480" s="2">
        <v>0</v>
      </c>
      <c r="G7480" t="s">
        <v>339</v>
      </c>
      <c r="H7480" t="s">
        <v>339</v>
      </c>
      <c r="I7480" t="s">
        <v>15</v>
      </c>
      <c r="J7480" t="s">
        <v>127</v>
      </c>
      <c r="K7480" s="2">
        <v>4</v>
      </c>
      <c r="L7480" t="s">
        <v>85</v>
      </c>
      <c r="M7480" t="s">
        <v>128</v>
      </c>
      <c r="N7480" t="s">
        <v>87</v>
      </c>
    </row>
    <row r="7481" spans="1:14" x14ac:dyDescent="0.25">
      <c r="A7481" s="2">
        <v>1</v>
      </c>
      <c r="B7481" s="2">
        <v>2016</v>
      </c>
      <c r="C7481" t="s">
        <v>476</v>
      </c>
      <c r="D7481" t="s">
        <v>48</v>
      </c>
      <c r="E7481" s="2">
        <v>0</v>
      </c>
      <c r="F7481" s="2">
        <v>0</v>
      </c>
      <c r="G7481" t="s">
        <v>339</v>
      </c>
      <c r="H7481" t="s">
        <v>339</v>
      </c>
      <c r="I7481" t="s">
        <v>15</v>
      </c>
      <c r="J7481" t="s">
        <v>129</v>
      </c>
      <c r="K7481" s="2">
        <v>4</v>
      </c>
      <c r="L7481" t="s">
        <v>85</v>
      </c>
      <c r="M7481" t="s">
        <v>130</v>
      </c>
      <c r="N7481" t="s">
        <v>87</v>
      </c>
    </row>
    <row r="7482" spans="1:14" x14ac:dyDescent="0.25">
      <c r="A7482" s="2">
        <v>1</v>
      </c>
      <c r="B7482" s="2">
        <v>2016</v>
      </c>
      <c r="C7482" t="s">
        <v>476</v>
      </c>
      <c r="D7482" t="s">
        <v>48</v>
      </c>
      <c r="E7482" s="2">
        <v>0</v>
      </c>
      <c r="F7482" s="2">
        <v>0</v>
      </c>
      <c r="G7482" t="s">
        <v>339</v>
      </c>
      <c r="H7482" t="s">
        <v>339</v>
      </c>
      <c r="I7482" t="s">
        <v>15</v>
      </c>
      <c r="J7482" t="s">
        <v>131</v>
      </c>
      <c r="K7482" s="2">
        <v>4</v>
      </c>
      <c r="L7482" t="s">
        <v>85</v>
      </c>
      <c r="M7482" t="s">
        <v>132</v>
      </c>
      <c r="N7482" t="s">
        <v>87</v>
      </c>
    </row>
    <row r="7483" spans="1:14" x14ac:dyDescent="0.25">
      <c r="A7483" s="2">
        <v>1</v>
      </c>
      <c r="B7483" s="2">
        <v>2016</v>
      </c>
      <c r="C7483" t="s">
        <v>476</v>
      </c>
      <c r="D7483" t="s">
        <v>48</v>
      </c>
      <c r="E7483" s="2">
        <v>0</v>
      </c>
      <c r="F7483" s="2">
        <v>0</v>
      </c>
      <c r="G7483" t="s">
        <v>339</v>
      </c>
      <c r="H7483" t="s">
        <v>339</v>
      </c>
      <c r="I7483" t="s">
        <v>15</v>
      </c>
      <c r="J7483" t="s">
        <v>133</v>
      </c>
      <c r="K7483" s="2">
        <v>1</v>
      </c>
      <c r="L7483" t="s">
        <v>52</v>
      </c>
      <c r="M7483" t="s">
        <v>134</v>
      </c>
      <c r="N7483" t="s">
        <v>177</v>
      </c>
    </row>
    <row r="7484" spans="1:14" x14ac:dyDescent="0.25">
      <c r="A7484" s="2">
        <v>1</v>
      </c>
      <c r="B7484" s="2">
        <v>2016</v>
      </c>
      <c r="C7484" t="s">
        <v>476</v>
      </c>
      <c r="D7484" t="s">
        <v>48</v>
      </c>
      <c r="E7484" s="2">
        <v>0</v>
      </c>
      <c r="F7484" s="2">
        <v>0</v>
      </c>
      <c r="G7484" t="s">
        <v>339</v>
      </c>
      <c r="H7484" t="s">
        <v>339</v>
      </c>
      <c r="I7484" t="s">
        <v>15</v>
      </c>
      <c r="J7484" t="s">
        <v>135</v>
      </c>
      <c r="K7484" s="2">
        <v>4</v>
      </c>
      <c r="L7484" t="s">
        <v>55</v>
      </c>
      <c r="M7484" t="s">
        <v>136</v>
      </c>
      <c r="N7484" t="s">
        <v>57</v>
      </c>
    </row>
    <row r="7485" spans="1:14" x14ac:dyDescent="0.25">
      <c r="A7485" s="2">
        <v>1</v>
      </c>
      <c r="B7485" s="2">
        <v>2016</v>
      </c>
      <c r="C7485" t="s">
        <v>476</v>
      </c>
      <c r="D7485" t="s">
        <v>48</v>
      </c>
      <c r="E7485" s="2">
        <v>0</v>
      </c>
      <c r="F7485" s="2">
        <v>0</v>
      </c>
      <c r="G7485" t="s">
        <v>339</v>
      </c>
      <c r="H7485" t="s">
        <v>339</v>
      </c>
      <c r="I7485" t="s">
        <v>15</v>
      </c>
      <c r="J7485" t="s">
        <v>137</v>
      </c>
      <c r="K7485" s="2">
        <v>2</v>
      </c>
      <c r="L7485" t="s">
        <v>55</v>
      </c>
      <c r="M7485" t="s">
        <v>138</v>
      </c>
      <c r="N7485" t="s">
        <v>187</v>
      </c>
    </row>
    <row r="7486" spans="1:14" x14ac:dyDescent="0.25">
      <c r="A7486" s="2">
        <v>1</v>
      </c>
      <c r="B7486" s="2">
        <v>2016</v>
      </c>
      <c r="C7486" t="s">
        <v>476</v>
      </c>
      <c r="D7486" t="s">
        <v>48</v>
      </c>
      <c r="E7486" s="2">
        <v>0</v>
      </c>
      <c r="F7486" s="2">
        <v>0</v>
      </c>
      <c r="G7486" t="s">
        <v>339</v>
      </c>
      <c r="H7486" t="s">
        <v>339</v>
      </c>
      <c r="I7486" t="s">
        <v>15</v>
      </c>
      <c r="J7486" t="s">
        <v>139</v>
      </c>
      <c r="K7486" s="2">
        <v>4</v>
      </c>
      <c r="L7486" t="s">
        <v>85</v>
      </c>
      <c r="M7486" t="s">
        <v>140</v>
      </c>
      <c r="N7486" t="s">
        <v>87</v>
      </c>
    </row>
    <row r="7487" spans="1:14" x14ac:dyDescent="0.25">
      <c r="A7487" s="2">
        <v>1</v>
      </c>
      <c r="B7487" s="2">
        <v>2016</v>
      </c>
      <c r="C7487" t="s">
        <v>476</v>
      </c>
      <c r="D7487" t="s">
        <v>48</v>
      </c>
      <c r="E7487" s="2">
        <v>0</v>
      </c>
      <c r="F7487" s="2">
        <v>0</v>
      </c>
      <c r="G7487" t="s">
        <v>339</v>
      </c>
      <c r="H7487" t="s">
        <v>339</v>
      </c>
      <c r="I7487" t="s">
        <v>15</v>
      </c>
      <c r="J7487" t="s">
        <v>141</v>
      </c>
      <c r="K7487" s="2">
        <v>5</v>
      </c>
      <c r="L7487" t="s">
        <v>85</v>
      </c>
      <c r="M7487" t="s">
        <v>142</v>
      </c>
      <c r="N7487" t="s">
        <v>185</v>
      </c>
    </row>
    <row r="7488" spans="1:14" x14ac:dyDescent="0.25">
      <c r="A7488" s="2">
        <v>1</v>
      </c>
      <c r="B7488" s="2">
        <v>2016</v>
      </c>
      <c r="C7488" t="s">
        <v>476</v>
      </c>
      <c r="D7488" t="s">
        <v>48</v>
      </c>
      <c r="E7488" s="2">
        <v>0</v>
      </c>
      <c r="F7488" s="2">
        <v>0</v>
      </c>
      <c r="G7488" t="s">
        <v>339</v>
      </c>
      <c r="H7488" t="s">
        <v>339</v>
      </c>
      <c r="I7488" t="s">
        <v>15</v>
      </c>
      <c r="J7488" t="s">
        <v>143</v>
      </c>
      <c r="K7488" s="2">
        <v>3</v>
      </c>
      <c r="L7488" t="s">
        <v>85</v>
      </c>
      <c r="M7488" t="s">
        <v>144</v>
      </c>
      <c r="N7488" t="s">
        <v>126</v>
      </c>
    </row>
    <row r="7489" spans="1:14" x14ac:dyDescent="0.25">
      <c r="A7489" s="2">
        <v>1</v>
      </c>
      <c r="B7489" s="2">
        <v>2016</v>
      </c>
      <c r="C7489" t="s">
        <v>476</v>
      </c>
      <c r="D7489" t="s">
        <v>48</v>
      </c>
      <c r="E7489" s="2">
        <v>0</v>
      </c>
      <c r="F7489" s="2">
        <v>0</v>
      </c>
      <c r="G7489" t="s">
        <v>339</v>
      </c>
      <c r="H7489" t="s">
        <v>339</v>
      </c>
      <c r="I7489" t="s">
        <v>15</v>
      </c>
      <c r="J7489" t="s">
        <v>145</v>
      </c>
      <c r="K7489" s="2">
        <v>3</v>
      </c>
      <c r="L7489" t="s">
        <v>55</v>
      </c>
      <c r="M7489" t="s">
        <v>146</v>
      </c>
      <c r="N7489" t="s">
        <v>178</v>
      </c>
    </row>
    <row r="7490" spans="1:14" x14ac:dyDescent="0.25">
      <c r="A7490" s="2">
        <v>1</v>
      </c>
      <c r="B7490" s="2">
        <v>2016</v>
      </c>
      <c r="C7490" t="s">
        <v>476</v>
      </c>
      <c r="D7490" t="s">
        <v>48</v>
      </c>
      <c r="E7490" s="2">
        <v>0</v>
      </c>
      <c r="F7490" s="2">
        <v>0</v>
      </c>
      <c r="G7490" t="s">
        <v>339</v>
      </c>
      <c r="H7490" t="s">
        <v>339</v>
      </c>
      <c r="I7490" t="s">
        <v>15</v>
      </c>
      <c r="J7490" t="s">
        <v>147</v>
      </c>
      <c r="K7490" s="2">
        <v>3</v>
      </c>
      <c r="L7490" t="s">
        <v>55</v>
      </c>
      <c r="M7490" t="s">
        <v>148</v>
      </c>
      <c r="N7490" t="s">
        <v>178</v>
      </c>
    </row>
    <row r="7491" spans="1:14" x14ac:dyDescent="0.25">
      <c r="A7491" s="2">
        <v>1</v>
      </c>
      <c r="B7491" s="2">
        <v>2016</v>
      </c>
      <c r="C7491" t="s">
        <v>476</v>
      </c>
      <c r="D7491" t="s">
        <v>48</v>
      </c>
      <c r="E7491" s="2">
        <v>0</v>
      </c>
      <c r="F7491" s="2">
        <v>0</v>
      </c>
      <c r="G7491" t="s">
        <v>339</v>
      </c>
      <c r="H7491" t="s">
        <v>339</v>
      </c>
      <c r="I7491" t="s">
        <v>15</v>
      </c>
      <c r="J7491" t="s">
        <v>149</v>
      </c>
      <c r="K7491" s="2">
        <v>3</v>
      </c>
      <c r="L7491" t="s">
        <v>55</v>
      </c>
      <c r="M7491" t="s">
        <v>150</v>
      </c>
      <c r="N7491" t="s">
        <v>178</v>
      </c>
    </row>
    <row r="7492" spans="1:14" x14ac:dyDescent="0.25">
      <c r="A7492" s="2">
        <v>1</v>
      </c>
      <c r="B7492" s="2">
        <v>2016</v>
      </c>
      <c r="C7492" t="s">
        <v>476</v>
      </c>
      <c r="D7492" t="s">
        <v>48</v>
      </c>
      <c r="E7492" s="2">
        <v>0</v>
      </c>
      <c r="F7492" s="2">
        <v>0</v>
      </c>
      <c r="G7492" t="s">
        <v>339</v>
      </c>
      <c r="H7492" t="s">
        <v>339</v>
      </c>
      <c r="I7492" t="s">
        <v>15</v>
      </c>
      <c r="J7492" t="s">
        <v>151</v>
      </c>
      <c r="K7492" s="2">
        <v>11</v>
      </c>
      <c r="L7492" t="s">
        <v>52</v>
      </c>
      <c r="M7492" t="s">
        <v>152</v>
      </c>
      <c r="N7492" t="s">
        <v>357</v>
      </c>
    </row>
    <row r="7493" spans="1:14" x14ac:dyDescent="0.25">
      <c r="A7493" s="2">
        <v>1</v>
      </c>
      <c r="B7493" s="2">
        <v>2016</v>
      </c>
      <c r="C7493" t="s">
        <v>476</v>
      </c>
      <c r="D7493" t="s">
        <v>48</v>
      </c>
      <c r="E7493" s="2">
        <v>0</v>
      </c>
      <c r="F7493" s="2">
        <v>0</v>
      </c>
      <c r="G7493" t="s">
        <v>339</v>
      </c>
      <c r="H7493" t="s">
        <v>339</v>
      </c>
      <c r="I7493" t="s">
        <v>15</v>
      </c>
      <c r="J7493" t="s">
        <v>153</v>
      </c>
      <c r="K7493" s="2">
        <v>3</v>
      </c>
      <c r="L7493" t="s">
        <v>75</v>
      </c>
      <c r="M7493" t="s">
        <v>154</v>
      </c>
      <c r="N7493" t="s">
        <v>217</v>
      </c>
    </row>
    <row r="7494" spans="1:14" x14ac:dyDescent="0.25">
      <c r="A7494" s="2">
        <v>1</v>
      </c>
      <c r="B7494" s="2">
        <v>2016</v>
      </c>
      <c r="C7494" t="s">
        <v>476</v>
      </c>
      <c r="D7494" t="s">
        <v>48</v>
      </c>
      <c r="E7494" s="2">
        <v>0</v>
      </c>
      <c r="F7494" s="2">
        <v>0</v>
      </c>
      <c r="G7494" t="s">
        <v>339</v>
      </c>
      <c r="H7494" t="s">
        <v>339</v>
      </c>
      <c r="I7494" t="s">
        <v>15</v>
      </c>
      <c r="J7494" t="s">
        <v>156</v>
      </c>
      <c r="K7494" s="2">
        <v>1</v>
      </c>
      <c r="L7494" t="s">
        <v>75</v>
      </c>
      <c r="M7494" t="s">
        <v>157</v>
      </c>
      <c r="N7494" t="s">
        <v>158</v>
      </c>
    </row>
    <row r="7495" spans="1:14" x14ac:dyDescent="0.25">
      <c r="A7495" s="2">
        <v>1</v>
      </c>
      <c r="B7495" s="2">
        <v>2016</v>
      </c>
      <c r="C7495" t="s">
        <v>476</v>
      </c>
      <c r="D7495" t="s">
        <v>48</v>
      </c>
      <c r="E7495" s="2">
        <v>0</v>
      </c>
      <c r="F7495" s="2">
        <v>0</v>
      </c>
      <c r="G7495" t="s">
        <v>339</v>
      </c>
      <c r="H7495" t="s">
        <v>339</v>
      </c>
      <c r="I7495" t="s">
        <v>15</v>
      </c>
      <c r="J7495" t="s">
        <v>159</v>
      </c>
      <c r="K7495" s="3"/>
      <c r="L7495" t="s">
        <v>52</v>
      </c>
      <c r="M7495" t="s">
        <v>160</v>
      </c>
    </row>
    <row r="7496" spans="1:14" x14ac:dyDescent="0.25">
      <c r="A7496" s="2">
        <v>1</v>
      </c>
      <c r="B7496" s="2">
        <v>2016</v>
      </c>
      <c r="C7496" t="s">
        <v>476</v>
      </c>
      <c r="D7496" t="s">
        <v>48</v>
      </c>
      <c r="E7496" s="2">
        <v>0</v>
      </c>
      <c r="F7496" s="2">
        <v>0</v>
      </c>
      <c r="G7496" t="s">
        <v>339</v>
      </c>
      <c r="H7496" t="s">
        <v>339</v>
      </c>
      <c r="I7496" t="s">
        <v>15</v>
      </c>
      <c r="J7496" t="s">
        <v>161</v>
      </c>
      <c r="K7496" s="3"/>
      <c r="L7496" t="s">
        <v>52</v>
      </c>
      <c r="M7496" t="s">
        <v>162</v>
      </c>
    </row>
    <row r="7497" spans="1:14" x14ac:dyDescent="0.25">
      <c r="A7497" s="2">
        <v>1</v>
      </c>
      <c r="B7497" s="2">
        <v>2016</v>
      </c>
      <c r="C7497" t="s">
        <v>476</v>
      </c>
      <c r="D7497" t="s">
        <v>48</v>
      </c>
      <c r="E7497" s="2">
        <v>0</v>
      </c>
      <c r="F7497" s="2">
        <v>0</v>
      </c>
      <c r="G7497" t="s">
        <v>339</v>
      </c>
      <c r="H7497" t="s">
        <v>339</v>
      </c>
      <c r="I7497" t="s">
        <v>15</v>
      </c>
      <c r="J7497" t="s">
        <v>163</v>
      </c>
      <c r="K7497" s="2">
        <v>1</v>
      </c>
      <c r="L7497" t="s">
        <v>52</v>
      </c>
      <c r="M7497" t="s">
        <v>164</v>
      </c>
      <c r="N7497" t="s">
        <v>165</v>
      </c>
    </row>
    <row r="7498" spans="1:14" x14ac:dyDescent="0.25">
      <c r="A7498" s="2">
        <v>1</v>
      </c>
      <c r="B7498" s="2">
        <v>2016</v>
      </c>
      <c r="C7498" t="s">
        <v>476</v>
      </c>
      <c r="D7498" t="s">
        <v>48</v>
      </c>
      <c r="E7498" s="2">
        <v>0</v>
      </c>
      <c r="F7498" s="2">
        <v>0</v>
      </c>
      <c r="G7498" t="s">
        <v>339</v>
      </c>
      <c r="H7498" t="s">
        <v>339</v>
      </c>
      <c r="I7498" t="s">
        <v>15</v>
      </c>
      <c r="J7498" t="s">
        <v>166</v>
      </c>
      <c r="K7498" s="2">
        <v>4</v>
      </c>
      <c r="L7498" t="s">
        <v>55</v>
      </c>
      <c r="M7498" t="s">
        <v>167</v>
      </c>
      <c r="N7498" t="s">
        <v>57</v>
      </c>
    </row>
    <row r="7499" spans="1:14" x14ac:dyDescent="0.25">
      <c r="A7499" s="2">
        <v>1</v>
      </c>
      <c r="B7499" s="2">
        <v>2016</v>
      </c>
      <c r="C7499" t="s">
        <v>477</v>
      </c>
      <c r="D7499" t="s">
        <v>48</v>
      </c>
      <c r="E7499" s="2">
        <v>1</v>
      </c>
      <c r="F7499" s="2">
        <v>0</v>
      </c>
      <c r="G7499" t="s">
        <v>432</v>
      </c>
      <c r="H7499" t="s">
        <v>433</v>
      </c>
      <c r="I7499" t="s">
        <v>15</v>
      </c>
      <c r="J7499" t="s">
        <v>51</v>
      </c>
      <c r="K7499" s="2">
        <v>6</v>
      </c>
      <c r="L7499" t="s">
        <v>52</v>
      </c>
      <c r="M7499" t="s">
        <v>53</v>
      </c>
      <c r="N7499" t="s">
        <v>172</v>
      </c>
    </row>
    <row r="7500" spans="1:14" x14ac:dyDescent="0.25">
      <c r="A7500" s="2">
        <v>1</v>
      </c>
      <c r="B7500" s="2">
        <v>2016</v>
      </c>
      <c r="C7500" t="s">
        <v>477</v>
      </c>
      <c r="D7500" t="s">
        <v>48</v>
      </c>
      <c r="E7500" s="2">
        <v>1</v>
      </c>
      <c r="F7500" s="2">
        <v>0</v>
      </c>
      <c r="G7500" t="s">
        <v>432</v>
      </c>
      <c r="H7500" t="s">
        <v>433</v>
      </c>
      <c r="I7500" t="s">
        <v>15</v>
      </c>
      <c r="J7500" t="s">
        <v>54</v>
      </c>
      <c r="K7500" s="2">
        <v>2</v>
      </c>
      <c r="L7500" t="s">
        <v>55</v>
      </c>
      <c r="M7500" t="s">
        <v>56</v>
      </c>
      <c r="N7500" t="s">
        <v>187</v>
      </c>
    </row>
    <row r="7501" spans="1:14" x14ac:dyDescent="0.25">
      <c r="A7501" s="2">
        <v>1</v>
      </c>
      <c r="B7501" s="2">
        <v>2016</v>
      </c>
      <c r="C7501" t="s">
        <v>477</v>
      </c>
      <c r="D7501" t="s">
        <v>48</v>
      </c>
      <c r="E7501" s="2">
        <v>1</v>
      </c>
      <c r="F7501" s="2">
        <v>0</v>
      </c>
      <c r="G7501" t="s">
        <v>432</v>
      </c>
      <c r="H7501" t="s">
        <v>433</v>
      </c>
      <c r="I7501" t="s">
        <v>15</v>
      </c>
      <c r="J7501" t="s">
        <v>58</v>
      </c>
      <c r="K7501" s="2">
        <v>3</v>
      </c>
      <c r="L7501" t="s">
        <v>55</v>
      </c>
      <c r="M7501" t="s">
        <v>59</v>
      </c>
      <c r="N7501" t="s">
        <v>178</v>
      </c>
    </row>
    <row r="7502" spans="1:14" x14ac:dyDescent="0.25">
      <c r="A7502" s="2">
        <v>1</v>
      </c>
      <c r="B7502" s="2">
        <v>2016</v>
      </c>
      <c r="C7502" t="s">
        <v>477</v>
      </c>
      <c r="D7502" t="s">
        <v>48</v>
      </c>
      <c r="E7502" s="2">
        <v>1</v>
      </c>
      <c r="F7502" s="2">
        <v>0</v>
      </c>
      <c r="G7502" t="s">
        <v>432</v>
      </c>
      <c r="H7502" t="s">
        <v>433</v>
      </c>
      <c r="I7502" t="s">
        <v>15</v>
      </c>
      <c r="J7502" t="s">
        <v>60</v>
      </c>
      <c r="K7502" s="2">
        <v>2</v>
      </c>
      <c r="L7502" t="s">
        <v>61</v>
      </c>
      <c r="M7502" t="s">
        <v>62</v>
      </c>
      <c r="N7502" t="s">
        <v>63</v>
      </c>
    </row>
    <row r="7503" spans="1:14" x14ac:dyDescent="0.25">
      <c r="A7503" s="2">
        <v>1</v>
      </c>
      <c r="B7503" s="2">
        <v>2016</v>
      </c>
      <c r="C7503" t="s">
        <v>477</v>
      </c>
      <c r="D7503" t="s">
        <v>48</v>
      </c>
      <c r="E7503" s="2">
        <v>1</v>
      </c>
      <c r="F7503" s="2">
        <v>0</v>
      </c>
      <c r="G7503" t="s">
        <v>432</v>
      </c>
      <c r="H7503" t="s">
        <v>433</v>
      </c>
      <c r="I7503" t="s">
        <v>15</v>
      </c>
      <c r="J7503" t="s">
        <v>64</v>
      </c>
      <c r="K7503" s="2">
        <v>2</v>
      </c>
      <c r="L7503" t="s">
        <v>65</v>
      </c>
      <c r="M7503" t="s">
        <v>66</v>
      </c>
      <c r="N7503" t="s">
        <v>186</v>
      </c>
    </row>
    <row r="7504" spans="1:14" x14ac:dyDescent="0.25">
      <c r="A7504" s="2">
        <v>1</v>
      </c>
      <c r="B7504" s="2">
        <v>2016</v>
      </c>
      <c r="C7504" t="s">
        <v>477</v>
      </c>
      <c r="D7504" t="s">
        <v>48</v>
      </c>
      <c r="E7504" s="2">
        <v>1</v>
      </c>
      <c r="F7504" s="2">
        <v>0</v>
      </c>
      <c r="G7504" t="s">
        <v>432</v>
      </c>
      <c r="H7504" t="s">
        <v>433</v>
      </c>
      <c r="I7504" t="s">
        <v>15</v>
      </c>
      <c r="J7504" t="s">
        <v>68</v>
      </c>
      <c r="K7504" s="2">
        <v>2</v>
      </c>
      <c r="L7504" t="s">
        <v>65</v>
      </c>
      <c r="M7504" t="s">
        <v>69</v>
      </c>
      <c r="N7504" t="s">
        <v>186</v>
      </c>
    </row>
    <row r="7505" spans="1:14" x14ac:dyDescent="0.25">
      <c r="A7505" s="2">
        <v>1</v>
      </c>
      <c r="B7505" s="2">
        <v>2016</v>
      </c>
      <c r="C7505" t="s">
        <v>477</v>
      </c>
      <c r="D7505" t="s">
        <v>48</v>
      </c>
      <c r="E7505" s="2">
        <v>1</v>
      </c>
      <c r="F7505" s="2">
        <v>0</v>
      </c>
      <c r="G7505" t="s">
        <v>432</v>
      </c>
      <c r="H7505" t="s">
        <v>433</v>
      </c>
      <c r="I7505" t="s">
        <v>15</v>
      </c>
      <c r="J7505" t="s">
        <v>70</v>
      </c>
      <c r="K7505" s="2">
        <v>3</v>
      </c>
      <c r="L7505" t="s">
        <v>65</v>
      </c>
      <c r="M7505" t="s">
        <v>71</v>
      </c>
      <c r="N7505" t="s">
        <v>67</v>
      </c>
    </row>
    <row r="7506" spans="1:14" x14ac:dyDescent="0.25">
      <c r="A7506" s="2">
        <v>1</v>
      </c>
      <c r="B7506" s="2">
        <v>2016</v>
      </c>
      <c r="C7506" t="s">
        <v>477</v>
      </c>
      <c r="D7506" t="s">
        <v>48</v>
      </c>
      <c r="E7506" s="2">
        <v>1</v>
      </c>
      <c r="F7506" s="2">
        <v>0</v>
      </c>
      <c r="G7506" t="s">
        <v>432</v>
      </c>
      <c r="H7506" t="s">
        <v>433</v>
      </c>
      <c r="I7506" t="s">
        <v>15</v>
      </c>
      <c r="J7506" t="s">
        <v>72</v>
      </c>
      <c r="K7506" s="2">
        <v>1</v>
      </c>
      <c r="L7506" t="s">
        <v>52</v>
      </c>
      <c r="M7506" t="s">
        <v>73</v>
      </c>
      <c r="N7506" t="s">
        <v>177</v>
      </c>
    </row>
    <row r="7507" spans="1:14" x14ac:dyDescent="0.25">
      <c r="A7507" s="2">
        <v>1</v>
      </c>
      <c r="B7507" s="2">
        <v>2016</v>
      </c>
      <c r="C7507" t="s">
        <v>477</v>
      </c>
      <c r="D7507" t="s">
        <v>48</v>
      </c>
      <c r="E7507" s="2">
        <v>1</v>
      </c>
      <c r="F7507" s="2">
        <v>0</v>
      </c>
      <c r="G7507" t="s">
        <v>432</v>
      </c>
      <c r="H7507" t="s">
        <v>433</v>
      </c>
      <c r="I7507" t="s">
        <v>15</v>
      </c>
      <c r="J7507" t="s">
        <v>74</v>
      </c>
      <c r="K7507" s="2">
        <v>1</v>
      </c>
      <c r="L7507" t="s">
        <v>75</v>
      </c>
      <c r="M7507" t="s">
        <v>76</v>
      </c>
      <c r="N7507" t="s">
        <v>77</v>
      </c>
    </row>
    <row r="7508" spans="1:14" x14ac:dyDescent="0.25">
      <c r="A7508" s="2">
        <v>1</v>
      </c>
      <c r="B7508" s="2">
        <v>2016</v>
      </c>
      <c r="C7508" t="s">
        <v>477</v>
      </c>
      <c r="D7508" t="s">
        <v>48</v>
      </c>
      <c r="E7508" s="2">
        <v>1</v>
      </c>
      <c r="F7508" s="2">
        <v>0</v>
      </c>
      <c r="G7508" t="s">
        <v>432</v>
      </c>
      <c r="H7508" t="s">
        <v>433</v>
      </c>
      <c r="I7508" t="s">
        <v>15</v>
      </c>
      <c r="J7508" t="s">
        <v>78</v>
      </c>
      <c r="K7508" s="2">
        <v>1</v>
      </c>
      <c r="L7508" t="s">
        <v>75</v>
      </c>
      <c r="M7508" t="s">
        <v>79</v>
      </c>
      <c r="N7508" t="s">
        <v>80</v>
      </c>
    </row>
    <row r="7509" spans="1:14" x14ac:dyDescent="0.25">
      <c r="A7509" s="2">
        <v>1</v>
      </c>
      <c r="B7509" s="2">
        <v>2016</v>
      </c>
      <c r="C7509" t="s">
        <v>477</v>
      </c>
      <c r="D7509" t="s">
        <v>48</v>
      </c>
      <c r="E7509" s="2">
        <v>1</v>
      </c>
      <c r="F7509" s="2">
        <v>0</v>
      </c>
      <c r="G7509" t="s">
        <v>432</v>
      </c>
      <c r="H7509" t="s">
        <v>433</v>
      </c>
      <c r="I7509" t="s">
        <v>15</v>
      </c>
      <c r="J7509" t="s">
        <v>81</v>
      </c>
      <c r="K7509" s="2">
        <v>6</v>
      </c>
      <c r="L7509" t="s">
        <v>75</v>
      </c>
      <c r="M7509" t="s">
        <v>82</v>
      </c>
      <c r="N7509" t="s">
        <v>294</v>
      </c>
    </row>
    <row r="7510" spans="1:14" x14ac:dyDescent="0.25">
      <c r="A7510" s="2">
        <v>1</v>
      </c>
      <c r="B7510" s="2">
        <v>2016</v>
      </c>
      <c r="C7510" t="s">
        <v>477</v>
      </c>
      <c r="D7510" t="s">
        <v>48</v>
      </c>
      <c r="E7510" s="2">
        <v>1</v>
      </c>
      <c r="F7510" s="2">
        <v>0</v>
      </c>
      <c r="G7510" t="s">
        <v>432</v>
      </c>
      <c r="H7510" t="s">
        <v>433</v>
      </c>
      <c r="I7510" t="s">
        <v>15</v>
      </c>
      <c r="J7510" t="s">
        <v>84</v>
      </c>
      <c r="K7510" s="2">
        <v>3</v>
      </c>
      <c r="L7510" t="s">
        <v>85</v>
      </c>
      <c r="M7510" t="s">
        <v>86</v>
      </c>
      <c r="N7510" t="s">
        <v>126</v>
      </c>
    </row>
    <row r="7511" spans="1:14" x14ac:dyDescent="0.25">
      <c r="A7511" s="2">
        <v>1</v>
      </c>
      <c r="B7511" s="2">
        <v>2016</v>
      </c>
      <c r="C7511" t="s">
        <v>477</v>
      </c>
      <c r="D7511" t="s">
        <v>48</v>
      </c>
      <c r="E7511" s="2">
        <v>1</v>
      </c>
      <c r="F7511" s="2">
        <v>0</v>
      </c>
      <c r="G7511" t="s">
        <v>432</v>
      </c>
      <c r="H7511" t="s">
        <v>433</v>
      </c>
      <c r="I7511" t="s">
        <v>15</v>
      </c>
      <c r="J7511" t="s">
        <v>88</v>
      </c>
      <c r="K7511" s="2">
        <v>3</v>
      </c>
      <c r="L7511" t="s">
        <v>85</v>
      </c>
      <c r="M7511" t="s">
        <v>89</v>
      </c>
      <c r="N7511" t="s">
        <v>126</v>
      </c>
    </row>
    <row r="7512" spans="1:14" x14ac:dyDescent="0.25">
      <c r="A7512" s="2">
        <v>1</v>
      </c>
      <c r="B7512" s="2">
        <v>2016</v>
      </c>
      <c r="C7512" t="s">
        <v>477</v>
      </c>
      <c r="D7512" t="s">
        <v>48</v>
      </c>
      <c r="E7512" s="2">
        <v>1</v>
      </c>
      <c r="F7512" s="2">
        <v>0</v>
      </c>
      <c r="G7512" t="s">
        <v>432</v>
      </c>
      <c r="H7512" t="s">
        <v>433</v>
      </c>
      <c r="I7512" t="s">
        <v>15</v>
      </c>
      <c r="J7512" t="s">
        <v>90</v>
      </c>
      <c r="K7512" s="2">
        <v>4</v>
      </c>
      <c r="L7512" t="s">
        <v>75</v>
      </c>
      <c r="M7512" t="s">
        <v>91</v>
      </c>
      <c r="N7512" t="s">
        <v>92</v>
      </c>
    </row>
    <row r="7513" spans="1:14" x14ac:dyDescent="0.25">
      <c r="A7513" s="2">
        <v>1</v>
      </c>
      <c r="B7513" s="2">
        <v>2016</v>
      </c>
      <c r="C7513" t="s">
        <v>477</v>
      </c>
      <c r="D7513" t="s">
        <v>48</v>
      </c>
      <c r="E7513" s="2">
        <v>1</v>
      </c>
      <c r="F7513" s="2">
        <v>0</v>
      </c>
      <c r="G7513" t="s">
        <v>432</v>
      </c>
      <c r="H7513" t="s">
        <v>433</v>
      </c>
      <c r="I7513" t="s">
        <v>15</v>
      </c>
      <c r="J7513" t="s">
        <v>93</v>
      </c>
      <c r="K7513" s="2">
        <v>3</v>
      </c>
      <c r="L7513" t="s">
        <v>75</v>
      </c>
      <c r="M7513" t="s">
        <v>94</v>
      </c>
      <c r="N7513" t="s">
        <v>95</v>
      </c>
    </row>
    <row r="7514" spans="1:14" x14ac:dyDescent="0.25">
      <c r="A7514" s="2">
        <v>1</v>
      </c>
      <c r="B7514" s="2">
        <v>2016</v>
      </c>
      <c r="C7514" t="s">
        <v>477</v>
      </c>
      <c r="D7514" t="s">
        <v>48</v>
      </c>
      <c r="E7514" s="2">
        <v>1</v>
      </c>
      <c r="F7514" s="2">
        <v>0</v>
      </c>
      <c r="G7514" t="s">
        <v>432</v>
      </c>
      <c r="H7514" t="s">
        <v>433</v>
      </c>
      <c r="I7514" t="s">
        <v>15</v>
      </c>
      <c r="J7514" t="s">
        <v>96</v>
      </c>
      <c r="K7514" s="2">
        <v>3</v>
      </c>
      <c r="L7514" t="s">
        <v>75</v>
      </c>
      <c r="M7514" t="s">
        <v>97</v>
      </c>
      <c r="N7514" t="s">
        <v>95</v>
      </c>
    </row>
    <row r="7515" spans="1:14" x14ac:dyDescent="0.25">
      <c r="A7515" s="2">
        <v>1</v>
      </c>
      <c r="B7515" s="2">
        <v>2016</v>
      </c>
      <c r="C7515" t="s">
        <v>477</v>
      </c>
      <c r="D7515" t="s">
        <v>48</v>
      </c>
      <c r="E7515" s="2">
        <v>1</v>
      </c>
      <c r="F7515" s="2">
        <v>0</v>
      </c>
      <c r="G7515" t="s">
        <v>432</v>
      </c>
      <c r="H7515" t="s">
        <v>433</v>
      </c>
      <c r="I7515" t="s">
        <v>15</v>
      </c>
      <c r="J7515" t="s">
        <v>98</v>
      </c>
      <c r="K7515" s="2">
        <v>3</v>
      </c>
      <c r="L7515" t="s">
        <v>85</v>
      </c>
      <c r="M7515" t="s">
        <v>99</v>
      </c>
      <c r="N7515" t="s">
        <v>126</v>
      </c>
    </row>
    <row r="7516" spans="1:14" x14ac:dyDescent="0.25">
      <c r="A7516" s="2">
        <v>1</v>
      </c>
      <c r="B7516" s="2">
        <v>2016</v>
      </c>
      <c r="C7516" t="s">
        <v>477</v>
      </c>
      <c r="D7516" t="s">
        <v>48</v>
      </c>
      <c r="E7516" s="2">
        <v>1</v>
      </c>
      <c r="F7516" s="2">
        <v>0</v>
      </c>
      <c r="G7516" t="s">
        <v>432</v>
      </c>
      <c r="H7516" t="s">
        <v>433</v>
      </c>
      <c r="I7516" t="s">
        <v>15</v>
      </c>
      <c r="J7516" t="s">
        <v>100</v>
      </c>
      <c r="K7516" s="3"/>
      <c r="L7516" t="s">
        <v>61</v>
      </c>
      <c r="M7516" t="s">
        <v>101</v>
      </c>
    </row>
    <row r="7517" spans="1:14" x14ac:dyDescent="0.25">
      <c r="A7517" s="2">
        <v>1</v>
      </c>
      <c r="B7517" s="2">
        <v>2016</v>
      </c>
      <c r="C7517" t="s">
        <v>477</v>
      </c>
      <c r="D7517" t="s">
        <v>48</v>
      </c>
      <c r="E7517" s="2">
        <v>1</v>
      </c>
      <c r="F7517" s="2">
        <v>0</v>
      </c>
      <c r="G7517" t="s">
        <v>432</v>
      </c>
      <c r="H7517" t="s">
        <v>433</v>
      </c>
      <c r="I7517" t="s">
        <v>15</v>
      </c>
      <c r="J7517" t="s">
        <v>102</v>
      </c>
      <c r="K7517" s="3"/>
      <c r="L7517" t="s">
        <v>61</v>
      </c>
      <c r="M7517" t="s">
        <v>103</v>
      </c>
    </row>
    <row r="7518" spans="1:14" x14ac:dyDescent="0.25">
      <c r="A7518" s="2">
        <v>1</v>
      </c>
      <c r="B7518" s="2">
        <v>2016</v>
      </c>
      <c r="C7518" t="s">
        <v>477</v>
      </c>
      <c r="D7518" t="s">
        <v>48</v>
      </c>
      <c r="E7518" s="2">
        <v>1</v>
      </c>
      <c r="F7518" s="2">
        <v>0</v>
      </c>
      <c r="G7518" t="s">
        <v>432</v>
      </c>
      <c r="H7518" t="s">
        <v>433</v>
      </c>
      <c r="I7518" t="s">
        <v>15</v>
      </c>
      <c r="J7518" t="s">
        <v>104</v>
      </c>
      <c r="K7518" s="3"/>
      <c r="L7518" t="s">
        <v>61</v>
      </c>
      <c r="M7518" t="s">
        <v>105</v>
      </c>
    </row>
    <row r="7519" spans="1:14" x14ac:dyDescent="0.25">
      <c r="A7519" s="2">
        <v>1</v>
      </c>
      <c r="B7519" s="2">
        <v>2016</v>
      </c>
      <c r="C7519" t="s">
        <v>477</v>
      </c>
      <c r="D7519" t="s">
        <v>48</v>
      </c>
      <c r="E7519" s="2">
        <v>1</v>
      </c>
      <c r="F7519" s="2">
        <v>0</v>
      </c>
      <c r="G7519" t="s">
        <v>432</v>
      </c>
      <c r="H7519" t="s">
        <v>433</v>
      </c>
      <c r="I7519" t="s">
        <v>15</v>
      </c>
      <c r="J7519" t="s">
        <v>106</v>
      </c>
      <c r="K7519" s="3"/>
      <c r="L7519" t="s">
        <v>61</v>
      </c>
      <c r="M7519" t="s">
        <v>107</v>
      </c>
    </row>
    <row r="7520" spans="1:14" x14ac:dyDescent="0.25">
      <c r="A7520" s="2">
        <v>1</v>
      </c>
      <c r="B7520" s="2">
        <v>2016</v>
      </c>
      <c r="C7520" t="s">
        <v>477</v>
      </c>
      <c r="D7520" t="s">
        <v>48</v>
      </c>
      <c r="E7520" s="2">
        <v>1</v>
      </c>
      <c r="F7520" s="2">
        <v>0</v>
      </c>
      <c r="G7520" t="s">
        <v>432</v>
      </c>
      <c r="H7520" t="s">
        <v>433</v>
      </c>
      <c r="I7520" t="s">
        <v>15</v>
      </c>
      <c r="J7520" t="s">
        <v>108</v>
      </c>
      <c r="K7520" s="3"/>
      <c r="L7520" t="s">
        <v>61</v>
      </c>
      <c r="M7520" t="s">
        <v>109</v>
      </c>
    </row>
    <row r="7521" spans="1:14" x14ac:dyDescent="0.25">
      <c r="A7521" s="2">
        <v>1</v>
      </c>
      <c r="B7521" s="2">
        <v>2016</v>
      </c>
      <c r="C7521" t="s">
        <v>477</v>
      </c>
      <c r="D7521" t="s">
        <v>48</v>
      </c>
      <c r="E7521" s="2">
        <v>1</v>
      </c>
      <c r="F7521" s="2">
        <v>0</v>
      </c>
      <c r="G7521" t="s">
        <v>432</v>
      </c>
      <c r="H7521" t="s">
        <v>433</v>
      </c>
      <c r="I7521" t="s">
        <v>15</v>
      </c>
      <c r="J7521" t="s">
        <v>110</v>
      </c>
      <c r="K7521" s="3"/>
      <c r="L7521" t="s">
        <v>61</v>
      </c>
      <c r="M7521" t="s">
        <v>111</v>
      </c>
    </row>
    <row r="7522" spans="1:14" x14ac:dyDescent="0.25">
      <c r="A7522" s="2">
        <v>1</v>
      </c>
      <c r="B7522" s="2">
        <v>2016</v>
      </c>
      <c r="C7522" t="s">
        <v>477</v>
      </c>
      <c r="D7522" t="s">
        <v>48</v>
      </c>
      <c r="E7522" s="2">
        <v>1</v>
      </c>
      <c r="F7522" s="2">
        <v>0</v>
      </c>
      <c r="G7522" t="s">
        <v>432</v>
      </c>
      <c r="H7522" t="s">
        <v>433</v>
      </c>
      <c r="I7522" t="s">
        <v>15</v>
      </c>
      <c r="J7522" t="s">
        <v>112</v>
      </c>
      <c r="K7522" s="3"/>
      <c r="L7522" t="s">
        <v>61</v>
      </c>
      <c r="M7522" t="s">
        <v>113</v>
      </c>
    </row>
    <row r="7523" spans="1:14" x14ac:dyDescent="0.25">
      <c r="A7523" s="2">
        <v>1</v>
      </c>
      <c r="B7523" s="2">
        <v>2016</v>
      </c>
      <c r="C7523" t="s">
        <v>477</v>
      </c>
      <c r="D7523" t="s">
        <v>48</v>
      </c>
      <c r="E7523" s="2">
        <v>1</v>
      </c>
      <c r="F7523" s="2">
        <v>0</v>
      </c>
      <c r="G7523" t="s">
        <v>432</v>
      </c>
      <c r="H7523" t="s">
        <v>433</v>
      </c>
      <c r="I7523" t="s">
        <v>15</v>
      </c>
      <c r="J7523" t="s">
        <v>114</v>
      </c>
      <c r="K7523" s="3"/>
      <c r="L7523" t="s">
        <v>61</v>
      </c>
      <c r="M7523" t="s">
        <v>115</v>
      </c>
    </row>
    <row r="7524" spans="1:14" x14ac:dyDescent="0.25">
      <c r="A7524" s="2">
        <v>1</v>
      </c>
      <c r="B7524" s="2">
        <v>2016</v>
      </c>
      <c r="C7524" t="s">
        <v>477</v>
      </c>
      <c r="D7524" t="s">
        <v>48</v>
      </c>
      <c r="E7524" s="2">
        <v>1</v>
      </c>
      <c r="F7524" s="2">
        <v>0</v>
      </c>
      <c r="G7524" t="s">
        <v>432</v>
      </c>
      <c r="H7524" t="s">
        <v>433</v>
      </c>
      <c r="I7524" t="s">
        <v>15</v>
      </c>
      <c r="J7524" t="s">
        <v>116</v>
      </c>
      <c r="K7524" s="2">
        <v>3</v>
      </c>
      <c r="L7524" t="s">
        <v>65</v>
      </c>
      <c r="M7524" t="s">
        <v>117</v>
      </c>
      <c r="N7524" t="s">
        <v>67</v>
      </c>
    </row>
    <row r="7525" spans="1:14" x14ac:dyDescent="0.25">
      <c r="A7525" s="2">
        <v>1</v>
      </c>
      <c r="B7525" s="2">
        <v>2016</v>
      </c>
      <c r="C7525" t="s">
        <v>477</v>
      </c>
      <c r="D7525" t="s">
        <v>48</v>
      </c>
      <c r="E7525" s="2">
        <v>1</v>
      </c>
      <c r="F7525" s="2">
        <v>0</v>
      </c>
      <c r="G7525" t="s">
        <v>432</v>
      </c>
      <c r="H7525" t="s">
        <v>433</v>
      </c>
      <c r="I7525" t="s">
        <v>15</v>
      </c>
      <c r="J7525" t="s">
        <v>118</v>
      </c>
      <c r="K7525" s="2">
        <v>2</v>
      </c>
      <c r="L7525" t="s">
        <v>55</v>
      </c>
      <c r="M7525" t="s">
        <v>119</v>
      </c>
      <c r="N7525" t="s">
        <v>187</v>
      </c>
    </row>
    <row r="7526" spans="1:14" x14ac:dyDescent="0.25">
      <c r="A7526" s="2">
        <v>1</v>
      </c>
      <c r="B7526" s="2">
        <v>2016</v>
      </c>
      <c r="C7526" t="s">
        <v>477</v>
      </c>
      <c r="D7526" t="s">
        <v>48</v>
      </c>
      <c r="E7526" s="2">
        <v>1</v>
      </c>
      <c r="F7526" s="2">
        <v>0</v>
      </c>
      <c r="G7526" t="s">
        <v>432</v>
      </c>
      <c r="H7526" t="s">
        <v>433</v>
      </c>
      <c r="I7526" t="s">
        <v>15</v>
      </c>
      <c r="J7526" t="s">
        <v>120</v>
      </c>
      <c r="K7526" s="2">
        <v>3</v>
      </c>
      <c r="L7526" t="s">
        <v>65</v>
      </c>
      <c r="M7526" t="s">
        <v>121</v>
      </c>
      <c r="N7526" t="s">
        <v>67</v>
      </c>
    </row>
    <row r="7527" spans="1:14" x14ac:dyDescent="0.25">
      <c r="A7527" s="2">
        <v>1</v>
      </c>
      <c r="B7527" s="2">
        <v>2016</v>
      </c>
      <c r="C7527" t="s">
        <v>477</v>
      </c>
      <c r="D7527" t="s">
        <v>48</v>
      </c>
      <c r="E7527" s="2">
        <v>1</v>
      </c>
      <c r="F7527" s="2">
        <v>0</v>
      </c>
      <c r="G7527" t="s">
        <v>432</v>
      </c>
      <c r="H7527" t="s">
        <v>433</v>
      </c>
      <c r="I7527" t="s">
        <v>15</v>
      </c>
      <c r="J7527" t="s">
        <v>122</v>
      </c>
      <c r="K7527" s="2">
        <v>4</v>
      </c>
      <c r="L7527" t="s">
        <v>85</v>
      </c>
      <c r="M7527" t="s">
        <v>123</v>
      </c>
      <c r="N7527" t="s">
        <v>87</v>
      </c>
    </row>
    <row r="7528" spans="1:14" x14ac:dyDescent="0.25">
      <c r="A7528" s="2">
        <v>1</v>
      </c>
      <c r="B7528" s="2">
        <v>2016</v>
      </c>
      <c r="C7528" t="s">
        <v>477</v>
      </c>
      <c r="D7528" t="s">
        <v>48</v>
      </c>
      <c r="E7528" s="2">
        <v>1</v>
      </c>
      <c r="F7528" s="2">
        <v>0</v>
      </c>
      <c r="G7528" t="s">
        <v>432</v>
      </c>
      <c r="H7528" t="s">
        <v>433</v>
      </c>
      <c r="I7528" t="s">
        <v>15</v>
      </c>
      <c r="J7528" t="s">
        <v>124</v>
      </c>
      <c r="K7528" s="2">
        <v>4</v>
      </c>
      <c r="L7528" t="s">
        <v>85</v>
      </c>
      <c r="M7528" t="s">
        <v>125</v>
      </c>
      <c r="N7528" t="s">
        <v>87</v>
      </c>
    </row>
    <row r="7529" spans="1:14" x14ac:dyDescent="0.25">
      <c r="A7529" s="2">
        <v>1</v>
      </c>
      <c r="B7529" s="2">
        <v>2016</v>
      </c>
      <c r="C7529" t="s">
        <v>477</v>
      </c>
      <c r="D7529" t="s">
        <v>48</v>
      </c>
      <c r="E7529" s="2">
        <v>1</v>
      </c>
      <c r="F7529" s="2">
        <v>0</v>
      </c>
      <c r="G7529" t="s">
        <v>432</v>
      </c>
      <c r="H7529" t="s">
        <v>433</v>
      </c>
      <c r="I7529" t="s">
        <v>15</v>
      </c>
      <c r="J7529" t="s">
        <v>127</v>
      </c>
      <c r="K7529" s="2">
        <v>3</v>
      </c>
      <c r="L7529" t="s">
        <v>85</v>
      </c>
      <c r="M7529" t="s">
        <v>128</v>
      </c>
      <c r="N7529" t="s">
        <v>126</v>
      </c>
    </row>
    <row r="7530" spans="1:14" x14ac:dyDescent="0.25">
      <c r="A7530" s="2">
        <v>1</v>
      </c>
      <c r="B7530" s="2">
        <v>2016</v>
      </c>
      <c r="C7530" t="s">
        <v>477</v>
      </c>
      <c r="D7530" t="s">
        <v>48</v>
      </c>
      <c r="E7530" s="2">
        <v>1</v>
      </c>
      <c r="F7530" s="2">
        <v>0</v>
      </c>
      <c r="G7530" t="s">
        <v>432</v>
      </c>
      <c r="H7530" t="s">
        <v>433</v>
      </c>
      <c r="I7530" t="s">
        <v>15</v>
      </c>
      <c r="J7530" t="s">
        <v>129</v>
      </c>
      <c r="K7530" s="2">
        <v>3</v>
      </c>
      <c r="L7530" t="s">
        <v>85</v>
      </c>
      <c r="M7530" t="s">
        <v>130</v>
      </c>
      <c r="N7530" t="s">
        <v>126</v>
      </c>
    </row>
    <row r="7531" spans="1:14" x14ac:dyDescent="0.25">
      <c r="A7531" s="2">
        <v>1</v>
      </c>
      <c r="B7531" s="2">
        <v>2016</v>
      </c>
      <c r="C7531" t="s">
        <v>477</v>
      </c>
      <c r="D7531" t="s">
        <v>48</v>
      </c>
      <c r="E7531" s="2">
        <v>1</v>
      </c>
      <c r="F7531" s="2">
        <v>0</v>
      </c>
      <c r="G7531" t="s">
        <v>432</v>
      </c>
      <c r="H7531" t="s">
        <v>433</v>
      </c>
      <c r="I7531" t="s">
        <v>15</v>
      </c>
      <c r="J7531" t="s">
        <v>131</v>
      </c>
      <c r="K7531" s="2">
        <v>3</v>
      </c>
      <c r="L7531" t="s">
        <v>85</v>
      </c>
      <c r="M7531" t="s">
        <v>132</v>
      </c>
      <c r="N7531" t="s">
        <v>126</v>
      </c>
    </row>
    <row r="7532" spans="1:14" x14ac:dyDescent="0.25">
      <c r="A7532" s="2">
        <v>1</v>
      </c>
      <c r="B7532" s="2">
        <v>2016</v>
      </c>
      <c r="C7532" t="s">
        <v>477</v>
      </c>
      <c r="D7532" t="s">
        <v>48</v>
      </c>
      <c r="E7532" s="2">
        <v>1</v>
      </c>
      <c r="F7532" s="2">
        <v>0</v>
      </c>
      <c r="G7532" t="s">
        <v>432</v>
      </c>
      <c r="H7532" t="s">
        <v>433</v>
      </c>
      <c r="I7532" t="s">
        <v>15</v>
      </c>
      <c r="J7532" t="s">
        <v>133</v>
      </c>
      <c r="K7532" s="2">
        <v>1</v>
      </c>
      <c r="L7532" t="s">
        <v>52</v>
      </c>
      <c r="M7532" t="s">
        <v>134</v>
      </c>
      <c r="N7532" t="s">
        <v>177</v>
      </c>
    </row>
    <row r="7533" spans="1:14" x14ac:dyDescent="0.25">
      <c r="A7533" s="2">
        <v>1</v>
      </c>
      <c r="B7533" s="2">
        <v>2016</v>
      </c>
      <c r="C7533" t="s">
        <v>477</v>
      </c>
      <c r="D7533" t="s">
        <v>48</v>
      </c>
      <c r="E7533" s="2">
        <v>1</v>
      </c>
      <c r="F7533" s="2">
        <v>0</v>
      </c>
      <c r="G7533" t="s">
        <v>432</v>
      </c>
      <c r="H7533" t="s">
        <v>433</v>
      </c>
      <c r="I7533" t="s">
        <v>15</v>
      </c>
      <c r="J7533" t="s">
        <v>135</v>
      </c>
      <c r="K7533" s="2">
        <v>3</v>
      </c>
      <c r="L7533" t="s">
        <v>55</v>
      </c>
      <c r="M7533" t="s">
        <v>136</v>
      </c>
      <c r="N7533" t="s">
        <v>178</v>
      </c>
    </row>
    <row r="7534" spans="1:14" x14ac:dyDescent="0.25">
      <c r="A7534" s="2">
        <v>1</v>
      </c>
      <c r="B7534" s="2">
        <v>2016</v>
      </c>
      <c r="C7534" t="s">
        <v>477</v>
      </c>
      <c r="D7534" t="s">
        <v>48</v>
      </c>
      <c r="E7534" s="2">
        <v>1</v>
      </c>
      <c r="F7534" s="2">
        <v>0</v>
      </c>
      <c r="G7534" t="s">
        <v>432</v>
      </c>
      <c r="H7534" t="s">
        <v>433</v>
      </c>
      <c r="I7534" t="s">
        <v>15</v>
      </c>
      <c r="J7534" t="s">
        <v>137</v>
      </c>
      <c r="K7534" s="2">
        <v>3</v>
      </c>
      <c r="L7534" t="s">
        <v>55</v>
      </c>
      <c r="M7534" t="s">
        <v>138</v>
      </c>
      <c r="N7534" t="s">
        <v>178</v>
      </c>
    </row>
    <row r="7535" spans="1:14" x14ac:dyDescent="0.25">
      <c r="A7535" s="2">
        <v>1</v>
      </c>
      <c r="B7535" s="2">
        <v>2016</v>
      </c>
      <c r="C7535" t="s">
        <v>477</v>
      </c>
      <c r="D7535" t="s">
        <v>48</v>
      </c>
      <c r="E7535" s="2">
        <v>1</v>
      </c>
      <c r="F7535" s="2">
        <v>0</v>
      </c>
      <c r="G7535" t="s">
        <v>432</v>
      </c>
      <c r="H7535" t="s">
        <v>433</v>
      </c>
      <c r="I7535" t="s">
        <v>15</v>
      </c>
      <c r="J7535" t="s">
        <v>139</v>
      </c>
      <c r="K7535" s="2">
        <v>3</v>
      </c>
      <c r="L7535" t="s">
        <v>85</v>
      </c>
      <c r="M7535" t="s">
        <v>140</v>
      </c>
      <c r="N7535" t="s">
        <v>126</v>
      </c>
    </row>
    <row r="7536" spans="1:14" x14ac:dyDescent="0.25">
      <c r="A7536" s="2">
        <v>1</v>
      </c>
      <c r="B7536" s="2">
        <v>2016</v>
      </c>
      <c r="C7536" t="s">
        <v>477</v>
      </c>
      <c r="D7536" t="s">
        <v>48</v>
      </c>
      <c r="E7536" s="2">
        <v>1</v>
      </c>
      <c r="F7536" s="2">
        <v>0</v>
      </c>
      <c r="G7536" t="s">
        <v>432</v>
      </c>
      <c r="H7536" t="s">
        <v>433</v>
      </c>
      <c r="I7536" t="s">
        <v>15</v>
      </c>
      <c r="J7536" t="s">
        <v>141</v>
      </c>
      <c r="K7536" s="2">
        <v>2</v>
      </c>
      <c r="L7536" t="s">
        <v>85</v>
      </c>
      <c r="M7536" t="s">
        <v>142</v>
      </c>
      <c r="N7536" t="s">
        <v>176</v>
      </c>
    </row>
    <row r="7537" spans="1:14" x14ac:dyDescent="0.25">
      <c r="A7537" s="2">
        <v>1</v>
      </c>
      <c r="B7537" s="2">
        <v>2016</v>
      </c>
      <c r="C7537" t="s">
        <v>477</v>
      </c>
      <c r="D7537" t="s">
        <v>48</v>
      </c>
      <c r="E7537" s="2">
        <v>1</v>
      </c>
      <c r="F7537" s="2">
        <v>0</v>
      </c>
      <c r="G7537" t="s">
        <v>432</v>
      </c>
      <c r="H7537" t="s">
        <v>433</v>
      </c>
      <c r="I7537" t="s">
        <v>15</v>
      </c>
      <c r="J7537" t="s">
        <v>143</v>
      </c>
      <c r="K7537" s="2">
        <v>3</v>
      </c>
      <c r="L7537" t="s">
        <v>85</v>
      </c>
      <c r="M7537" t="s">
        <v>144</v>
      </c>
      <c r="N7537" t="s">
        <v>126</v>
      </c>
    </row>
    <row r="7538" spans="1:14" x14ac:dyDescent="0.25">
      <c r="A7538" s="2">
        <v>1</v>
      </c>
      <c r="B7538" s="2">
        <v>2016</v>
      </c>
      <c r="C7538" t="s">
        <v>477</v>
      </c>
      <c r="D7538" t="s">
        <v>48</v>
      </c>
      <c r="E7538" s="2">
        <v>1</v>
      </c>
      <c r="F7538" s="2">
        <v>0</v>
      </c>
      <c r="G7538" t="s">
        <v>432</v>
      </c>
      <c r="H7538" t="s">
        <v>433</v>
      </c>
      <c r="I7538" t="s">
        <v>15</v>
      </c>
      <c r="J7538" t="s">
        <v>145</v>
      </c>
      <c r="K7538" s="2">
        <v>4</v>
      </c>
      <c r="L7538" t="s">
        <v>55</v>
      </c>
      <c r="M7538" t="s">
        <v>146</v>
      </c>
      <c r="N7538" t="s">
        <v>57</v>
      </c>
    </row>
    <row r="7539" spans="1:14" x14ac:dyDescent="0.25">
      <c r="A7539" s="2">
        <v>1</v>
      </c>
      <c r="B7539" s="2">
        <v>2016</v>
      </c>
      <c r="C7539" t="s">
        <v>477</v>
      </c>
      <c r="D7539" t="s">
        <v>48</v>
      </c>
      <c r="E7539" s="2">
        <v>1</v>
      </c>
      <c r="F7539" s="2">
        <v>0</v>
      </c>
      <c r="G7539" t="s">
        <v>432</v>
      </c>
      <c r="H7539" t="s">
        <v>433</v>
      </c>
      <c r="I7539" t="s">
        <v>15</v>
      </c>
      <c r="J7539" t="s">
        <v>147</v>
      </c>
      <c r="K7539" s="2">
        <v>4</v>
      </c>
      <c r="L7539" t="s">
        <v>55</v>
      </c>
      <c r="M7539" t="s">
        <v>148</v>
      </c>
      <c r="N7539" t="s">
        <v>57</v>
      </c>
    </row>
    <row r="7540" spans="1:14" x14ac:dyDescent="0.25">
      <c r="A7540" s="2">
        <v>1</v>
      </c>
      <c r="B7540" s="2">
        <v>2016</v>
      </c>
      <c r="C7540" t="s">
        <v>477</v>
      </c>
      <c r="D7540" t="s">
        <v>48</v>
      </c>
      <c r="E7540" s="2">
        <v>1</v>
      </c>
      <c r="F7540" s="2">
        <v>0</v>
      </c>
      <c r="G7540" t="s">
        <v>432</v>
      </c>
      <c r="H7540" t="s">
        <v>433</v>
      </c>
      <c r="I7540" t="s">
        <v>15</v>
      </c>
      <c r="J7540" t="s">
        <v>149</v>
      </c>
      <c r="K7540" s="2">
        <v>3</v>
      </c>
      <c r="L7540" t="s">
        <v>55</v>
      </c>
      <c r="M7540" t="s">
        <v>150</v>
      </c>
      <c r="N7540" t="s">
        <v>178</v>
      </c>
    </row>
    <row r="7541" spans="1:14" x14ac:dyDescent="0.25">
      <c r="A7541" s="2">
        <v>1</v>
      </c>
      <c r="B7541" s="2">
        <v>2016</v>
      </c>
      <c r="C7541" t="s">
        <v>477</v>
      </c>
      <c r="D7541" t="s">
        <v>48</v>
      </c>
      <c r="E7541" s="2">
        <v>1</v>
      </c>
      <c r="F7541" s="2">
        <v>0</v>
      </c>
      <c r="G7541" t="s">
        <v>432</v>
      </c>
      <c r="H7541" t="s">
        <v>433</v>
      </c>
      <c r="I7541" t="s">
        <v>15</v>
      </c>
      <c r="J7541" t="s">
        <v>151</v>
      </c>
      <c r="K7541" s="2">
        <v>9</v>
      </c>
      <c r="L7541" t="s">
        <v>52</v>
      </c>
      <c r="M7541" t="s">
        <v>152</v>
      </c>
      <c r="N7541" t="s">
        <v>188</v>
      </c>
    </row>
    <row r="7542" spans="1:14" x14ac:dyDescent="0.25">
      <c r="A7542" s="2">
        <v>1</v>
      </c>
      <c r="B7542" s="2">
        <v>2016</v>
      </c>
      <c r="C7542" t="s">
        <v>477</v>
      </c>
      <c r="D7542" t="s">
        <v>48</v>
      </c>
      <c r="E7542" s="2">
        <v>1</v>
      </c>
      <c r="F7542" s="2">
        <v>0</v>
      </c>
      <c r="G7542" t="s">
        <v>432</v>
      </c>
      <c r="H7542" t="s">
        <v>433</v>
      </c>
      <c r="I7542" t="s">
        <v>15</v>
      </c>
      <c r="J7542" t="s">
        <v>153</v>
      </c>
      <c r="K7542" s="2">
        <v>7</v>
      </c>
      <c r="L7542" t="s">
        <v>75</v>
      </c>
      <c r="M7542" t="s">
        <v>154</v>
      </c>
      <c r="N7542" t="s">
        <v>193</v>
      </c>
    </row>
    <row r="7543" spans="1:14" x14ac:dyDescent="0.25">
      <c r="A7543" s="2">
        <v>1</v>
      </c>
      <c r="B7543" s="2">
        <v>2016</v>
      </c>
      <c r="C7543" t="s">
        <v>477</v>
      </c>
      <c r="D7543" t="s">
        <v>48</v>
      </c>
      <c r="E7543" s="2">
        <v>1</v>
      </c>
      <c r="F7543" s="2">
        <v>0</v>
      </c>
      <c r="G7543" t="s">
        <v>432</v>
      </c>
      <c r="H7543" t="s">
        <v>433</v>
      </c>
      <c r="I7543" t="s">
        <v>15</v>
      </c>
      <c r="J7543" t="s">
        <v>156</v>
      </c>
      <c r="K7543" s="2">
        <v>1</v>
      </c>
      <c r="L7543" t="s">
        <v>75</v>
      </c>
      <c r="M7543" t="s">
        <v>157</v>
      </c>
      <c r="N7543" t="s">
        <v>158</v>
      </c>
    </row>
    <row r="7544" spans="1:14" x14ac:dyDescent="0.25">
      <c r="A7544" s="2">
        <v>1</v>
      </c>
      <c r="B7544" s="2">
        <v>2016</v>
      </c>
      <c r="C7544" t="s">
        <v>477</v>
      </c>
      <c r="D7544" t="s">
        <v>48</v>
      </c>
      <c r="E7544" s="2">
        <v>1</v>
      </c>
      <c r="F7544" s="2">
        <v>0</v>
      </c>
      <c r="G7544" t="s">
        <v>432</v>
      </c>
      <c r="H7544" t="s">
        <v>433</v>
      </c>
      <c r="I7544" t="s">
        <v>15</v>
      </c>
      <c r="J7544" t="s">
        <v>159</v>
      </c>
      <c r="K7544" s="3"/>
      <c r="L7544" t="s">
        <v>52</v>
      </c>
      <c r="M7544" t="s">
        <v>160</v>
      </c>
    </row>
    <row r="7545" spans="1:14" x14ac:dyDescent="0.25">
      <c r="A7545" s="2">
        <v>1</v>
      </c>
      <c r="B7545" s="2">
        <v>2016</v>
      </c>
      <c r="C7545" t="s">
        <v>477</v>
      </c>
      <c r="D7545" t="s">
        <v>48</v>
      </c>
      <c r="E7545" s="2">
        <v>1</v>
      </c>
      <c r="F7545" s="2">
        <v>0</v>
      </c>
      <c r="G7545" t="s">
        <v>432</v>
      </c>
      <c r="H7545" t="s">
        <v>433</v>
      </c>
      <c r="I7545" t="s">
        <v>15</v>
      </c>
      <c r="J7545" t="s">
        <v>161</v>
      </c>
      <c r="K7545" s="3"/>
      <c r="L7545" t="s">
        <v>52</v>
      </c>
      <c r="M7545" t="s">
        <v>162</v>
      </c>
    </row>
    <row r="7546" spans="1:14" x14ac:dyDescent="0.25">
      <c r="A7546" s="2">
        <v>1</v>
      </c>
      <c r="B7546" s="2">
        <v>2016</v>
      </c>
      <c r="C7546" t="s">
        <v>477</v>
      </c>
      <c r="D7546" t="s">
        <v>48</v>
      </c>
      <c r="E7546" s="2">
        <v>1</v>
      </c>
      <c r="F7546" s="2">
        <v>0</v>
      </c>
      <c r="G7546" t="s">
        <v>432</v>
      </c>
      <c r="H7546" t="s">
        <v>433</v>
      </c>
      <c r="I7546" t="s">
        <v>15</v>
      </c>
      <c r="J7546" t="s">
        <v>163</v>
      </c>
      <c r="K7546" s="2">
        <v>1</v>
      </c>
      <c r="L7546" t="s">
        <v>52</v>
      </c>
      <c r="M7546" t="s">
        <v>164</v>
      </c>
      <c r="N7546" t="s">
        <v>165</v>
      </c>
    </row>
    <row r="7547" spans="1:14" x14ac:dyDescent="0.25">
      <c r="A7547" s="2">
        <v>1</v>
      </c>
      <c r="B7547" s="2">
        <v>2016</v>
      </c>
      <c r="C7547" t="s">
        <v>477</v>
      </c>
      <c r="D7547" t="s">
        <v>48</v>
      </c>
      <c r="E7547" s="2">
        <v>1</v>
      </c>
      <c r="F7547" s="2">
        <v>0</v>
      </c>
      <c r="G7547" t="s">
        <v>432</v>
      </c>
      <c r="H7547" t="s">
        <v>433</v>
      </c>
      <c r="I7547" t="s">
        <v>15</v>
      </c>
      <c r="J7547" t="s">
        <v>166</v>
      </c>
      <c r="K7547" s="2">
        <v>3</v>
      </c>
      <c r="L7547" t="s">
        <v>55</v>
      </c>
      <c r="M7547" t="s">
        <v>167</v>
      </c>
      <c r="N7547" t="s">
        <v>178</v>
      </c>
    </row>
    <row r="7548" spans="1:14" x14ac:dyDescent="0.25">
      <c r="A7548" s="2">
        <v>1</v>
      </c>
      <c r="B7548" s="2">
        <v>2016</v>
      </c>
      <c r="C7548" t="s">
        <v>478</v>
      </c>
      <c r="D7548" t="s">
        <v>48</v>
      </c>
      <c r="E7548" s="2">
        <v>1</v>
      </c>
      <c r="F7548" s="2">
        <v>1</v>
      </c>
      <c r="G7548" t="s">
        <v>412</v>
      </c>
      <c r="H7548" t="s">
        <v>196</v>
      </c>
      <c r="I7548" t="s">
        <v>10</v>
      </c>
      <c r="J7548" t="s">
        <v>51</v>
      </c>
      <c r="K7548" s="2">
        <v>3</v>
      </c>
      <c r="L7548" t="s">
        <v>52</v>
      </c>
      <c r="M7548" t="s">
        <v>53</v>
      </c>
      <c r="N7548" t="s">
        <v>296</v>
      </c>
    </row>
    <row r="7549" spans="1:14" x14ac:dyDescent="0.25">
      <c r="A7549" s="2">
        <v>1</v>
      </c>
      <c r="B7549" s="2">
        <v>2016</v>
      </c>
      <c r="C7549" t="s">
        <v>478</v>
      </c>
      <c r="D7549" t="s">
        <v>48</v>
      </c>
      <c r="E7549" s="2">
        <v>1</v>
      </c>
      <c r="F7549" s="2">
        <v>1</v>
      </c>
      <c r="G7549" t="s">
        <v>412</v>
      </c>
      <c r="H7549" t="s">
        <v>196</v>
      </c>
      <c r="I7549" t="s">
        <v>10</v>
      </c>
      <c r="J7549" t="s">
        <v>54</v>
      </c>
      <c r="K7549" s="2">
        <v>3</v>
      </c>
      <c r="L7549" t="s">
        <v>55</v>
      </c>
      <c r="M7549" t="s">
        <v>56</v>
      </c>
      <c r="N7549" t="s">
        <v>178</v>
      </c>
    </row>
    <row r="7550" spans="1:14" x14ac:dyDescent="0.25">
      <c r="A7550" s="2">
        <v>1</v>
      </c>
      <c r="B7550" s="2">
        <v>2016</v>
      </c>
      <c r="C7550" t="s">
        <v>478</v>
      </c>
      <c r="D7550" t="s">
        <v>48</v>
      </c>
      <c r="E7550" s="2">
        <v>1</v>
      </c>
      <c r="F7550" s="2">
        <v>1</v>
      </c>
      <c r="G7550" t="s">
        <v>412</v>
      </c>
      <c r="H7550" t="s">
        <v>196</v>
      </c>
      <c r="I7550" t="s">
        <v>10</v>
      </c>
      <c r="J7550" t="s">
        <v>58</v>
      </c>
      <c r="K7550" s="2">
        <v>4</v>
      </c>
      <c r="L7550" t="s">
        <v>55</v>
      </c>
      <c r="M7550" t="s">
        <v>59</v>
      </c>
      <c r="N7550" t="s">
        <v>57</v>
      </c>
    </row>
    <row r="7551" spans="1:14" x14ac:dyDescent="0.25">
      <c r="A7551" s="2">
        <v>1</v>
      </c>
      <c r="B7551" s="2">
        <v>2016</v>
      </c>
      <c r="C7551" t="s">
        <v>478</v>
      </c>
      <c r="D7551" t="s">
        <v>48</v>
      </c>
      <c r="E7551" s="2">
        <v>1</v>
      </c>
      <c r="F7551" s="2">
        <v>1</v>
      </c>
      <c r="G7551" t="s">
        <v>412</v>
      </c>
      <c r="H7551" t="s">
        <v>196</v>
      </c>
      <c r="I7551" t="s">
        <v>10</v>
      </c>
      <c r="J7551" t="s">
        <v>60</v>
      </c>
      <c r="K7551" s="2">
        <v>2</v>
      </c>
      <c r="L7551" t="s">
        <v>61</v>
      </c>
      <c r="M7551" t="s">
        <v>62</v>
      </c>
      <c r="N7551" t="s">
        <v>63</v>
      </c>
    </row>
    <row r="7552" spans="1:14" x14ac:dyDescent="0.25">
      <c r="A7552" s="2">
        <v>1</v>
      </c>
      <c r="B7552" s="2">
        <v>2016</v>
      </c>
      <c r="C7552" t="s">
        <v>478</v>
      </c>
      <c r="D7552" t="s">
        <v>48</v>
      </c>
      <c r="E7552" s="2">
        <v>1</v>
      </c>
      <c r="F7552" s="2">
        <v>1</v>
      </c>
      <c r="G7552" t="s">
        <v>412</v>
      </c>
      <c r="H7552" t="s">
        <v>196</v>
      </c>
      <c r="I7552" t="s">
        <v>10</v>
      </c>
      <c r="J7552" t="s">
        <v>64</v>
      </c>
      <c r="K7552" s="2">
        <v>2</v>
      </c>
      <c r="L7552" t="s">
        <v>65</v>
      </c>
      <c r="M7552" t="s">
        <v>66</v>
      </c>
      <c r="N7552" t="s">
        <v>186</v>
      </c>
    </row>
    <row r="7553" spans="1:14" x14ac:dyDescent="0.25">
      <c r="A7553" s="2">
        <v>1</v>
      </c>
      <c r="B7553" s="2">
        <v>2016</v>
      </c>
      <c r="C7553" t="s">
        <v>478</v>
      </c>
      <c r="D7553" t="s">
        <v>48</v>
      </c>
      <c r="E7553" s="2">
        <v>1</v>
      </c>
      <c r="F7553" s="2">
        <v>1</v>
      </c>
      <c r="G7553" t="s">
        <v>412</v>
      </c>
      <c r="H7553" t="s">
        <v>196</v>
      </c>
      <c r="I7553" t="s">
        <v>10</v>
      </c>
      <c r="J7553" t="s">
        <v>68</v>
      </c>
      <c r="K7553" s="2">
        <v>2</v>
      </c>
      <c r="L7553" t="s">
        <v>65</v>
      </c>
      <c r="M7553" t="s">
        <v>69</v>
      </c>
      <c r="N7553" t="s">
        <v>186</v>
      </c>
    </row>
    <row r="7554" spans="1:14" x14ac:dyDescent="0.25">
      <c r="A7554" s="2">
        <v>1</v>
      </c>
      <c r="B7554" s="2">
        <v>2016</v>
      </c>
      <c r="C7554" t="s">
        <v>478</v>
      </c>
      <c r="D7554" t="s">
        <v>48</v>
      </c>
      <c r="E7554" s="2">
        <v>1</v>
      </c>
      <c r="F7554" s="2">
        <v>1</v>
      </c>
      <c r="G7554" t="s">
        <v>412</v>
      </c>
      <c r="H7554" t="s">
        <v>196</v>
      </c>
      <c r="I7554" t="s">
        <v>10</v>
      </c>
      <c r="J7554" t="s">
        <v>70</v>
      </c>
      <c r="K7554" s="2">
        <v>1</v>
      </c>
      <c r="L7554" t="s">
        <v>65</v>
      </c>
      <c r="M7554" t="s">
        <v>71</v>
      </c>
      <c r="N7554" t="s">
        <v>230</v>
      </c>
    </row>
    <row r="7555" spans="1:14" x14ac:dyDescent="0.25">
      <c r="A7555" s="2">
        <v>1</v>
      </c>
      <c r="B7555" s="2">
        <v>2016</v>
      </c>
      <c r="C7555" t="s">
        <v>478</v>
      </c>
      <c r="D7555" t="s">
        <v>48</v>
      </c>
      <c r="E7555" s="2">
        <v>1</v>
      </c>
      <c r="F7555" s="2">
        <v>1</v>
      </c>
      <c r="G7555" t="s">
        <v>412</v>
      </c>
      <c r="H7555" t="s">
        <v>196</v>
      </c>
      <c r="I7555" t="s">
        <v>10</v>
      </c>
      <c r="J7555" t="s">
        <v>72</v>
      </c>
      <c r="K7555" s="2">
        <v>1</v>
      </c>
      <c r="L7555" t="s">
        <v>52</v>
      </c>
      <c r="M7555" t="s">
        <v>73</v>
      </c>
      <c r="N7555" t="s">
        <v>177</v>
      </c>
    </row>
    <row r="7556" spans="1:14" x14ac:dyDescent="0.25">
      <c r="A7556" s="2">
        <v>1</v>
      </c>
      <c r="B7556" s="2">
        <v>2016</v>
      </c>
      <c r="C7556" t="s">
        <v>478</v>
      </c>
      <c r="D7556" t="s">
        <v>48</v>
      </c>
      <c r="E7556" s="2">
        <v>1</v>
      </c>
      <c r="F7556" s="2">
        <v>1</v>
      </c>
      <c r="G7556" t="s">
        <v>412</v>
      </c>
      <c r="H7556" t="s">
        <v>196</v>
      </c>
      <c r="I7556" t="s">
        <v>10</v>
      </c>
      <c r="J7556" t="s">
        <v>74</v>
      </c>
      <c r="K7556" s="2">
        <v>3</v>
      </c>
      <c r="L7556" t="s">
        <v>75</v>
      </c>
      <c r="M7556" t="s">
        <v>76</v>
      </c>
      <c r="N7556" t="s">
        <v>221</v>
      </c>
    </row>
    <row r="7557" spans="1:14" x14ac:dyDescent="0.25">
      <c r="A7557" s="2">
        <v>1</v>
      </c>
      <c r="B7557" s="2">
        <v>2016</v>
      </c>
      <c r="C7557" t="s">
        <v>478</v>
      </c>
      <c r="D7557" t="s">
        <v>48</v>
      </c>
      <c r="E7557" s="2">
        <v>1</v>
      </c>
      <c r="F7557" s="2">
        <v>1</v>
      </c>
      <c r="G7557" t="s">
        <v>412</v>
      </c>
      <c r="H7557" t="s">
        <v>196</v>
      </c>
      <c r="I7557" t="s">
        <v>10</v>
      </c>
      <c r="J7557" t="s">
        <v>78</v>
      </c>
      <c r="K7557" s="2">
        <v>5</v>
      </c>
      <c r="L7557" t="s">
        <v>75</v>
      </c>
      <c r="M7557" t="s">
        <v>79</v>
      </c>
      <c r="N7557" t="s">
        <v>192</v>
      </c>
    </row>
    <row r="7558" spans="1:14" x14ac:dyDescent="0.25">
      <c r="A7558" s="2">
        <v>1</v>
      </c>
      <c r="B7558" s="2">
        <v>2016</v>
      </c>
      <c r="C7558" t="s">
        <v>478</v>
      </c>
      <c r="D7558" t="s">
        <v>48</v>
      </c>
      <c r="E7558" s="2">
        <v>1</v>
      </c>
      <c r="F7558" s="2">
        <v>1</v>
      </c>
      <c r="G7558" t="s">
        <v>412</v>
      </c>
      <c r="H7558" t="s">
        <v>196</v>
      </c>
      <c r="I7558" t="s">
        <v>10</v>
      </c>
      <c r="J7558" t="s">
        <v>81</v>
      </c>
      <c r="K7558" s="2">
        <v>2</v>
      </c>
      <c r="L7558" t="s">
        <v>75</v>
      </c>
      <c r="M7558" t="s">
        <v>82</v>
      </c>
      <c r="N7558" t="s">
        <v>175</v>
      </c>
    </row>
    <row r="7559" spans="1:14" x14ac:dyDescent="0.25">
      <c r="A7559" s="2">
        <v>1</v>
      </c>
      <c r="B7559" s="2">
        <v>2016</v>
      </c>
      <c r="C7559" t="s">
        <v>478</v>
      </c>
      <c r="D7559" t="s">
        <v>48</v>
      </c>
      <c r="E7559" s="2">
        <v>1</v>
      </c>
      <c r="F7559" s="2">
        <v>1</v>
      </c>
      <c r="G7559" t="s">
        <v>412</v>
      </c>
      <c r="H7559" t="s">
        <v>196</v>
      </c>
      <c r="I7559" t="s">
        <v>10</v>
      </c>
      <c r="J7559" t="s">
        <v>84</v>
      </c>
      <c r="K7559" s="2">
        <v>3</v>
      </c>
      <c r="L7559" t="s">
        <v>85</v>
      </c>
      <c r="M7559" t="s">
        <v>86</v>
      </c>
      <c r="N7559" t="s">
        <v>126</v>
      </c>
    </row>
    <row r="7560" spans="1:14" x14ac:dyDescent="0.25">
      <c r="A7560" s="2">
        <v>1</v>
      </c>
      <c r="B7560" s="2">
        <v>2016</v>
      </c>
      <c r="C7560" t="s">
        <v>478</v>
      </c>
      <c r="D7560" t="s">
        <v>48</v>
      </c>
      <c r="E7560" s="2">
        <v>1</v>
      </c>
      <c r="F7560" s="2">
        <v>1</v>
      </c>
      <c r="G7560" t="s">
        <v>412</v>
      </c>
      <c r="H7560" t="s">
        <v>196</v>
      </c>
      <c r="I7560" t="s">
        <v>10</v>
      </c>
      <c r="J7560" t="s">
        <v>88</v>
      </c>
      <c r="K7560" s="2">
        <v>3</v>
      </c>
      <c r="L7560" t="s">
        <v>85</v>
      </c>
      <c r="M7560" t="s">
        <v>89</v>
      </c>
      <c r="N7560" t="s">
        <v>126</v>
      </c>
    </row>
    <row r="7561" spans="1:14" x14ac:dyDescent="0.25">
      <c r="A7561" s="2">
        <v>1</v>
      </c>
      <c r="B7561" s="2">
        <v>2016</v>
      </c>
      <c r="C7561" t="s">
        <v>478</v>
      </c>
      <c r="D7561" t="s">
        <v>48</v>
      </c>
      <c r="E7561" s="2">
        <v>1</v>
      </c>
      <c r="F7561" s="2">
        <v>1</v>
      </c>
      <c r="G7561" t="s">
        <v>412</v>
      </c>
      <c r="H7561" t="s">
        <v>196</v>
      </c>
      <c r="I7561" t="s">
        <v>10</v>
      </c>
      <c r="J7561" t="s">
        <v>90</v>
      </c>
      <c r="K7561" s="2">
        <v>3</v>
      </c>
      <c r="L7561" t="s">
        <v>75</v>
      </c>
      <c r="M7561" t="s">
        <v>91</v>
      </c>
      <c r="N7561" t="s">
        <v>95</v>
      </c>
    </row>
    <row r="7562" spans="1:14" x14ac:dyDescent="0.25">
      <c r="A7562" s="2">
        <v>1</v>
      </c>
      <c r="B7562" s="2">
        <v>2016</v>
      </c>
      <c r="C7562" t="s">
        <v>478</v>
      </c>
      <c r="D7562" t="s">
        <v>48</v>
      </c>
      <c r="E7562" s="2">
        <v>1</v>
      </c>
      <c r="F7562" s="2">
        <v>1</v>
      </c>
      <c r="G7562" t="s">
        <v>412</v>
      </c>
      <c r="H7562" t="s">
        <v>196</v>
      </c>
      <c r="I7562" t="s">
        <v>10</v>
      </c>
      <c r="J7562" t="s">
        <v>93</v>
      </c>
      <c r="K7562" s="2">
        <v>2</v>
      </c>
      <c r="L7562" t="s">
        <v>75</v>
      </c>
      <c r="M7562" t="s">
        <v>94</v>
      </c>
      <c r="N7562" t="s">
        <v>176</v>
      </c>
    </row>
    <row r="7563" spans="1:14" x14ac:dyDescent="0.25">
      <c r="A7563" s="2">
        <v>1</v>
      </c>
      <c r="B7563" s="2">
        <v>2016</v>
      </c>
      <c r="C7563" t="s">
        <v>478</v>
      </c>
      <c r="D7563" t="s">
        <v>48</v>
      </c>
      <c r="E7563" s="2">
        <v>1</v>
      </c>
      <c r="F7563" s="2">
        <v>1</v>
      </c>
      <c r="G7563" t="s">
        <v>412</v>
      </c>
      <c r="H7563" t="s">
        <v>196</v>
      </c>
      <c r="I7563" t="s">
        <v>10</v>
      </c>
      <c r="J7563" t="s">
        <v>96</v>
      </c>
      <c r="K7563" s="2">
        <v>1</v>
      </c>
      <c r="L7563" t="s">
        <v>75</v>
      </c>
      <c r="M7563" t="s">
        <v>97</v>
      </c>
    </row>
    <row r="7564" spans="1:14" x14ac:dyDescent="0.25">
      <c r="A7564" s="2">
        <v>1</v>
      </c>
      <c r="B7564" s="2">
        <v>2016</v>
      </c>
      <c r="C7564" t="s">
        <v>478</v>
      </c>
      <c r="D7564" t="s">
        <v>48</v>
      </c>
      <c r="E7564" s="2">
        <v>1</v>
      </c>
      <c r="F7564" s="2">
        <v>1</v>
      </c>
      <c r="G7564" t="s">
        <v>412</v>
      </c>
      <c r="H7564" t="s">
        <v>196</v>
      </c>
      <c r="I7564" t="s">
        <v>10</v>
      </c>
      <c r="J7564" t="s">
        <v>98</v>
      </c>
      <c r="K7564" s="2">
        <v>3</v>
      </c>
      <c r="L7564" t="s">
        <v>85</v>
      </c>
      <c r="M7564" t="s">
        <v>99</v>
      </c>
      <c r="N7564" t="s">
        <v>126</v>
      </c>
    </row>
    <row r="7565" spans="1:14" x14ac:dyDescent="0.25">
      <c r="A7565" s="2">
        <v>1</v>
      </c>
      <c r="B7565" s="2">
        <v>2016</v>
      </c>
      <c r="C7565" t="s">
        <v>478</v>
      </c>
      <c r="D7565" t="s">
        <v>48</v>
      </c>
      <c r="E7565" s="2">
        <v>1</v>
      </c>
      <c r="F7565" s="2">
        <v>1</v>
      </c>
      <c r="G7565" t="s">
        <v>412</v>
      </c>
      <c r="H7565" t="s">
        <v>196</v>
      </c>
      <c r="I7565" t="s">
        <v>10</v>
      </c>
      <c r="J7565" t="s">
        <v>100</v>
      </c>
      <c r="K7565" s="3"/>
      <c r="L7565" t="s">
        <v>61</v>
      </c>
      <c r="M7565" t="s">
        <v>101</v>
      </c>
    </row>
    <row r="7566" spans="1:14" x14ac:dyDescent="0.25">
      <c r="A7566" s="2">
        <v>1</v>
      </c>
      <c r="B7566" s="2">
        <v>2016</v>
      </c>
      <c r="C7566" t="s">
        <v>478</v>
      </c>
      <c r="D7566" t="s">
        <v>48</v>
      </c>
      <c r="E7566" s="2">
        <v>1</v>
      </c>
      <c r="F7566" s="2">
        <v>1</v>
      </c>
      <c r="G7566" t="s">
        <v>412</v>
      </c>
      <c r="H7566" t="s">
        <v>196</v>
      </c>
      <c r="I7566" t="s">
        <v>10</v>
      </c>
      <c r="J7566" t="s">
        <v>102</v>
      </c>
      <c r="K7566" s="3"/>
      <c r="L7566" t="s">
        <v>61</v>
      </c>
      <c r="M7566" t="s">
        <v>103</v>
      </c>
    </row>
    <row r="7567" spans="1:14" x14ac:dyDescent="0.25">
      <c r="A7567" s="2">
        <v>1</v>
      </c>
      <c r="B7567" s="2">
        <v>2016</v>
      </c>
      <c r="C7567" t="s">
        <v>478</v>
      </c>
      <c r="D7567" t="s">
        <v>48</v>
      </c>
      <c r="E7567" s="2">
        <v>1</v>
      </c>
      <c r="F7567" s="2">
        <v>1</v>
      </c>
      <c r="G7567" t="s">
        <v>412</v>
      </c>
      <c r="H7567" t="s">
        <v>196</v>
      </c>
      <c r="I7567" t="s">
        <v>10</v>
      </c>
      <c r="J7567" t="s">
        <v>104</v>
      </c>
      <c r="K7567" s="3"/>
      <c r="L7567" t="s">
        <v>61</v>
      </c>
      <c r="M7567" t="s">
        <v>105</v>
      </c>
    </row>
    <row r="7568" spans="1:14" x14ac:dyDescent="0.25">
      <c r="A7568" s="2">
        <v>1</v>
      </c>
      <c r="B7568" s="2">
        <v>2016</v>
      </c>
      <c r="C7568" t="s">
        <v>478</v>
      </c>
      <c r="D7568" t="s">
        <v>48</v>
      </c>
      <c r="E7568" s="2">
        <v>1</v>
      </c>
      <c r="F7568" s="2">
        <v>1</v>
      </c>
      <c r="G7568" t="s">
        <v>412</v>
      </c>
      <c r="H7568" t="s">
        <v>196</v>
      </c>
      <c r="I7568" t="s">
        <v>10</v>
      </c>
      <c r="J7568" t="s">
        <v>106</v>
      </c>
      <c r="K7568" s="3"/>
      <c r="L7568" t="s">
        <v>61</v>
      </c>
      <c r="M7568" t="s">
        <v>107</v>
      </c>
    </row>
    <row r="7569" spans="1:14" x14ac:dyDescent="0.25">
      <c r="A7569" s="2">
        <v>1</v>
      </c>
      <c r="B7569" s="2">
        <v>2016</v>
      </c>
      <c r="C7569" t="s">
        <v>478</v>
      </c>
      <c r="D7569" t="s">
        <v>48</v>
      </c>
      <c r="E7569" s="2">
        <v>1</v>
      </c>
      <c r="F7569" s="2">
        <v>1</v>
      </c>
      <c r="G7569" t="s">
        <v>412</v>
      </c>
      <c r="H7569" t="s">
        <v>196</v>
      </c>
      <c r="I7569" t="s">
        <v>10</v>
      </c>
      <c r="J7569" t="s">
        <v>108</v>
      </c>
      <c r="K7569" s="3"/>
      <c r="L7569" t="s">
        <v>61</v>
      </c>
      <c r="M7569" t="s">
        <v>109</v>
      </c>
    </row>
    <row r="7570" spans="1:14" x14ac:dyDescent="0.25">
      <c r="A7570" s="2">
        <v>1</v>
      </c>
      <c r="B7570" s="2">
        <v>2016</v>
      </c>
      <c r="C7570" t="s">
        <v>478</v>
      </c>
      <c r="D7570" t="s">
        <v>48</v>
      </c>
      <c r="E7570" s="2">
        <v>1</v>
      </c>
      <c r="F7570" s="2">
        <v>1</v>
      </c>
      <c r="G7570" t="s">
        <v>412</v>
      </c>
      <c r="H7570" t="s">
        <v>196</v>
      </c>
      <c r="I7570" t="s">
        <v>10</v>
      </c>
      <c r="J7570" t="s">
        <v>110</v>
      </c>
      <c r="K7570" s="3"/>
      <c r="L7570" t="s">
        <v>61</v>
      </c>
      <c r="M7570" t="s">
        <v>111</v>
      </c>
    </row>
    <row r="7571" spans="1:14" x14ac:dyDescent="0.25">
      <c r="A7571" s="2">
        <v>1</v>
      </c>
      <c r="B7571" s="2">
        <v>2016</v>
      </c>
      <c r="C7571" t="s">
        <v>478</v>
      </c>
      <c r="D7571" t="s">
        <v>48</v>
      </c>
      <c r="E7571" s="2">
        <v>1</v>
      </c>
      <c r="F7571" s="2">
        <v>1</v>
      </c>
      <c r="G7571" t="s">
        <v>412</v>
      </c>
      <c r="H7571" t="s">
        <v>196</v>
      </c>
      <c r="I7571" t="s">
        <v>10</v>
      </c>
      <c r="J7571" t="s">
        <v>112</v>
      </c>
      <c r="K7571" s="3"/>
      <c r="L7571" t="s">
        <v>61</v>
      </c>
      <c r="M7571" t="s">
        <v>113</v>
      </c>
    </row>
    <row r="7572" spans="1:14" x14ac:dyDescent="0.25">
      <c r="A7572" s="2">
        <v>1</v>
      </c>
      <c r="B7572" s="2">
        <v>2016</v>
      </c>
      <c r="C7572" t="s">
        <v>478</v>
      </c>
      <c r="D7572" t="s">
        <v>48</v>
      </c>
      <c r="E7572" s="2">
        <v>1</v>
      </c>
      <c r="F7572" s="2">
        <v>1</v>
      </c>
      <c r="G7572" t="s">
        <v>412</v>
      </c>
      <c r="H7572" t="s">
        <v>196</v>
      </c>
      <c r="I7572" t="s">
        <v>10</v>
      </c>
      <c r="J7572" t="s">
        <v>114</v>
      </c>
      <c r="K7572" s="3"/>
      <c r="L7572" t="s">
        <v>61</v>
      </c>
      <c r="M7572" t="s">
        <v>115</v>
      </c>
    </row>
    <row r="7573" spans="1:14" x14ac:dyDescent="0.25">
      <c r="A7573" s="2">
        <v>1</v>
      </c>
      <c r="B7573" s="2">
        <v>2016</v>
      </c>
      <c r="C7573" t="s">
        <v>478</v>
      </c>
      <c r="D7573" t="s">
        <v>48</v>
      </c>
      <c r="E7573" s="2">
        <v>1</v>
      </c>
      <c r="F7573" s="2">
        <v>1</v>
      </c>
      <c r="G7573" t="s">
        <v>412</v>
      </c>
      <c r="H7573" t="s">
        <v>196</v>
      </c>
      <c r="I7573" t="s">
        <v>10</v>
      </c>
      <c r="J7573" t="s">
        <v>116</v>
      </c>
      <c r="K7573" s="2">
        <v>1</v>
      </c>
      <c r="L7573" t="s">
        <v>65</v>
      </c>
      <c r="M7573" t="s">
        <v>117</v>
      </c>
      <c r="N7573" t="s">
        <v>230</v>
      </c>
    </row>
    <row r="7574" spans="1:14" x14ac:dyDescent="0.25">
      <c r="A7574" s="2">
        <v>1</v>
      </c>
      <c r="B7574" s="2">
        <v>2016</v>
      </c>
      <c r="C7574" t="s">
        <v>478</v>
      </c>
      <c r="D7574" t="s">
        <v>48</v>
      </c>
      <c r="E7574" s="2">
        <v>1</v>
      </c>
      <c r="F7574" s="2">
        <v>1</v>
      </c>
      <c r="G7574" t="s">
        <v>412</v>
      </c>
      <c r="H7574" t="s">
        <v>196</v>
      </c>
      <c r="I7574" t="s">
        <v>10</v>
      </c>
      <c r="J7574" t="s">
        <v>118</v>
      </c>
      <c r="K7574" s="2">
        <v>2</v>
      </c>
      <c r="L7574" t="s">
        <v>55</v>
      </c>
      <c r="M7574" t="s">
        <v>119</v>
      </c>
      <c r="N7574" t="s">
        <v>187</v>
      </c>
    </row>
    <row r="7575" spans="1:14" x14ac:dyDescent="0.25">
      <c r="A7575" s="2">
        <v>1</v>
      </c>
      <c r="B7575" s="2">
        <v>2016</v>
      </c>
      <c r="C7575" t="s">
        <v>478</v>
      </c>
      <c r="D7575" t="s">
        <v>48</v>
      </c>
      <c r="E7575" s="2">
        <v>1</v>
      </c>
      <c r="F7575" s="2">
        <v>1</v>
      </c>
      <c r="G7575" t="s">
        <v>412</v>
      </c>
      <c r="H7575" t="s">
        <v>196</v>
      </c>
      <c r="I7575" t="s">
        <v>10</v>
      </c>
      <c r="J7575" t="s">
        <v>120</v>
      </c>
      <c r="K7575" s="2">
        <v>1</v>
      </c>
      <c r="L7575" t="s">
        <v>65</v>
      </c>
      <c r="M7575" t="s">
        <v>121</v>
      </c>
      <c r="N7575" t="s">
        <v>230</v>
      </c>
    </row>
    <row r="7576" spans="1:14" x14ac:dyDescent="0.25">
      <c r="A7576" s="2">
        <v>1</v>
      </c>
      <c r="B7576" s="2">
        <v>2016</v>
      </c>
      <c r="C7576" t="s">
        <v>478</v>
      </c>
      <c r="D7576" t="s">
        <v>48</v>
      </c>
      <c r="E7576" s="2">
        <v>1</v>
      </c>
      <c r="F7576" s="2">
        <v>1</v>
      </c>
      <c r="G7576" t="s">
        <v>412</v>
      </c>
      <c r="H7576" t="s">
        <v>196</v>
      </c>
      <c r="I7576" t="s">
        <v>10</v>
      </c>
      <c r="J7576" t="s">
        <v>122</v>
      </c>
      <c r="K7576" s="2">
        <v>2</v>
      </c>
      <c r="L7576" t="s">
        <v>85</v>
      </c>
      <c r="M7576" t="s">
        <v>123</v>
      </c>
      <c r="N7576" t="s">
        <v>176</v>
      </c>
    </row>
    <row r="7577" spans="1:14" x14ac:dyDescent="0.25">
      <c r="A7577" s="2">
        <v>1</v>
      </c>
      <c r="B7577" s="2">
        <v>2016</v>
      </c>
      <c r="C7577" t="s">
        <v>478</v>
      </c>
      <c r="D7577" t="s">
        <v>48</v>
      </c>
      <c r="E7577" s="2">
        <v>1</v>
      </c>
      <c r="F7577" s="2">
        <v>1</v>
      </c>
      <c r="G7577" t="s">
        <v>412</v>
      </c>
      <c r="H7577" t="s">
        <v>196</v>
      </c>
      <c r="I7577" t="s">
        <v>10</v>
      </c>
      <c r="J7577" t="s">
        <v>124</v>
      </c>
      <c r="K7577" s="2">
        <v>1</v>
      </c>
      <c r="L7577" t="s">
        <v>85</v>
      </c>
      <c r="M7577" t="s">
        <v>125</v>
      </c>
      <c r="N7577" t="s">
        <v>200</v>
      </c>
    </row>
    <row r="7578" spans="1:14" x14ac:dyDescent="0.25">
      <c r="A7578" s="2">
        <v>1</v>
      </c>
      <c r="B7578" s="2">
        <v>2016</v>
      </c>
      <c r="C7578" t="s">
        <v>478</v>
      </c>
      <c r="D7578" t="s">
        <v>48</v>
      </c>
      <c r="E7578" s="2">
        <v>1</v>
      </c>
      <c r="F7578" s="2">
        <v>1</v>
      </c>
      <c r="G7578" t="s">
        <v>412</v>
      </c>
      <c r="H7578" t="s">
        <v>196</v>
      </c>
      <c r="I7578" t="s">
        <v>10</v>
      </c>
      <c r="J7578" t="s">
        <v>127</v>
      </c>
      <c r="K7578" s="2">
        <v>2</v>
      </c>
      <c r="L7578" t="s">
        <v>85</v>
      </c>
      <c r="M7578" t="s">
        <v>128</v>
      </c>
      <c r="N7578" t="s">
        <v>176</v>
      </c>
    </row>
    <row r="7579" spans="1:14" x14ac:dyDescent="0.25">
      <c r="A7579" s="2">
        <v>1</v>
      </c>
      <c r="B7579" s="2">
        <v>2016</v>
      </c>
      <c r="C7579" t="s">
        <v>478</v>
      </c>
      <c r="D7579" t="s">
        <v>48</v>
      </c>
      <c r="E7579" s="2">
        <v>1</v>
      </c>
      <c r="F7579" s="2">
        <v>1</v>
      </c>
      <c r="G7579" t="s">
        <v>412</v>
      </c>
      <c r="H7579" t="s">
        <v>196</v>
      </c>
      <c r="I7579" t="s">
        <v>10</v>
      </c>
      <c r="J7579" t="s">
        <v>129</v>
      </c>
      <c r="K7579" s="2">
        <v>2</v>
      </c>
      <c r="L7579" t="s">
        <v>85</v>
      </c>
      <c r="M7579" t="s">
        <v>130</v>
      </c>
      <c r="N7579" t="s">
        <v>176</v>
      </c>
    </row>
    <row r="7580" spans="1:14" x14ac:dyDescent="0.25">
      <c r="A7580" s="2">
        <v>1</v>
      </c>
      <c r="B7580" s="2">
        <v>2016</v>
      </c>
      <c r="C7580" t="s">
        <v>478</v>
      </c>
      <c r="D7580" t="s">
        <v>48</v>
      </c>
      <c r="E7580" s="2">
        <v>1</v>
      </c>
      <c r="F7580" s="2">
        <v>1</v>
      </c>
      <c r="G7580" t="s">
        <v>412</v>
      </c>
      <c r="H7580" t="s">
        <v>196</v>
      </c>
      <c r="I7580" t="s">
        <v>10</v>
      </c>
      <c r="J7580" t="s">
        <v>131</v>
      </c>
      <c r="K7580" s="2">
        <v>3</v>
      </c>
      <c r="L7580" t="s">
        <v>85</v>
      </c>
      <c r="M7580" t="s">
        <v>132</v>
      </c>
      <c r="N7580" t="s">
        <v>126</v>
      </c>
    </row>
    <row r="7581" spans="1:14" x14ac:dyDescent="0.25">
      <c r="A7581" s="2">
        <v>1</v>
      </c>
      <c r="B7581" s="2">
        <v>2016</v>
      </c>
      <c r="C7581" t="s">
        <v>478</v>
      </c>
      <c r="D7581" t="s">
        <v>48</v>
      </c>
      <c r="E7581" s="2">
        <v>1</v>
      </c>
      <c r="F7581" s="2">
        <v>1</v>
      </c>
      <c r="G7581" t="s">
        <v>412</v>
      </c>
      <c r="H7581" t="s">
        <v>196</v>
      </c>
      <c r="I7581" t="s">
        <v>10</v>
      </c>
      <c r="J7581" t="s">
        <v>133</v>
      </c>
      <c r="K7581" s="2">
        <v>1</v>
      </c>
      <c r="L7581" t="s">
        <v>52</v>
      </c>
      <c r="M7581" t="s">
        <v>134</v>
      </c>
      <c r="N7581" t="s">
        <v>177</v>
      </c>
    </row>
    <row r="7582" spans="1:14" x14ac:dyDescent="0.25">
      <c r="A7582" s="2">
        <v>1</v>
      </c>
      <c r="B7582" s="2">
        <v>2016</v>
      </c>
      <c r="C7582" t="s">
        <v>478</v>
      </c>
      <c r="D7582" t="s">
        <v>48</v>
      </c>
      <c r="E7582" s="2">
        <v>1</v>
      </c>
      <c r="F7582" s="2">
        <v>1</v>
      </c>
      <c r="G7582" t="s">
        <v>412</v>
      </c>
      <c r="H7582" t="s">
        <v>196</v>
      </c>
      <c r="I7582" t="s">
        <v>10</v>
      </c>
      <c r="J7582" t="s">
        <v>135</v>
      </c>
      <c r="K7582" s="2">
        <v>3</v>
      </c>
      <c r="L7582" t="s">
        <v>55</v>
      </c>
      <c r="M7582" t="s">
        <v>136</v>
      </c>
      <c r="N7582" t="s">
        <v>178</v>
      </c>
    </row>
    <row r="7583" spans="1:14" x14ac:dyDescent="0.25">
      <c r="A7583" s="2">
        <v>1</v>
      </c>
      <c r="B7583" s="2">
        <v>2016</v>
      </c>
      <c r="C7583" t="s">
        <v>478</v>
      </c>
      <c r="D7583" t="s">
        <v>48</v>
      </c>
      <c r="E7583" s="2">
        <v>1</v>
      </c>
      <c r="F7583" s="2">
        <v>1</v>
      </c>
      <c r="G7583" t="s">
        <v>412</v>
      </c>
      <c r="H7583" t="s">
        <v>196</v>
      </c>
      <c r="I7583" t="s">
        <v>10</v>
      </c>
      <c r="J7583" t="s">
        <v>137</v>
      </c>
      <c r="K7583" s="2">
        <v>2</v>
      </c>
      <c r="L7583" t="s">
        <v>55</v>
      </c>
      <c r="M7583" t="s">
        <v>138</v>
      </c>
      <c r="N7583" t="s">
        <v>187</v>
      </c>
    </row>
    <row r="7584" spans="1:14" x14ac:dyDescent="0.25">
      <c r="A7584" s="2">
        <v>1</v>
      </c>
      <c r="B7584" s="2">
        <v>2016</v>
      </c>
      <c r="C7584" t="s">
        <v>478</v>
      </c>
      <c r="D7584" t="s">
        <v>48</v>
      </c>
      <c r="E7584" s="2">
        <v>1</v>
      </c>
      <c r="F7584" s="2">
        <v>1</v>
      </c>
      <c r="G7584" t="s">
        <v>412</v>
      </c>
      <c r="H7584" t="s">
        <v>196</v>
      </c>
      <c r="I7584" t="s">
        <v>10</v>
      </c>
      <c r="J7584" t="s">
        <v>139</v>
      </c>
      <c r="K7584" s="2">
        <v>3</v>
      </c>
      <c r="L7584" t="s">
        <v>85</v>
      </c>
      <c r="M7584" t="s">
        <v>140</v>
      </c>
      <c r="N7584" t="s">
        <v>126</v>
      </c>
    </row>
    <row r="7585" spans="1:14" x14ac:dyDescent="0.25">
      <c r="A7585" s="2">
        <v>1</v>
      </c>
      <c r="B7585" s="2">
        <v>2016</v>
      </c>
      <c r="C7585" t="s">
        <v>478</v>
      </c>
      <c r="D7585" t="s">
        <v>48</v>
      </c>
      <c r="E7585" s="2">
        <v>1</v>
      </c>
      <c r="F7585" s="2">
        <v>1</v>
      </c>
      <c r="G7585" t="s">
        <v>412</v>
      </c>
      <c r="H7585" t="s">
        <v>196</v>
      </c>
      <c r="I7585" t="s">
        <v>10</v>
      </c>
      <c r="J7585" t="s">
        <v>141</v>
      </c>
      <c r="K7585" s="2">
        <v>2</v>
      </c>
      <c r="L7585" t="s">
        <v>85</v>
      </c>
      <c r="M7585" t="s">
        <v>142</v>
      </c>
      <c r="N7585" t="s">
        <v>176</v>
      </c>
    </row>
    <row r="7586" spans="1:14" x14ac:dyDescent="0.25">
      <c r="A7586" s="2">
        <v>1</v>
      </c>
      <c r="B7586" s="2">
        <v>2016</v>
      </c>
      <c r="C7586" t="s">
        <v>478</v>
      </c>
      <c r="D7586" t="s">
        <v>48</v>
      </c>
      <c r="E7586" s="2">
        <v>1</v>
      </c>
      <c r="F7586" s="2">
        <v>1</v>
      </c>
      <c r="G7586" t="s">
        <v>412</v>
      </c>
      <c r="H7586" t="s">
        <v>196</v>
      </c>
      <c r="I7586" t="s">
        <v>10</v>
      </c>
      <c r="J7586" t="s">
        <v>143</v>
      </c>
      <c r="K7586" s="2">
        <v>2</v>
      </c>
      <c r="L7586" t="s">
        <v>85</v>
      </c>
      <c r="M7586" t="s">
        <v>144</v>
      </c>
      <c r="N7586" t="s">
        <v>176</v>
      </c>
    </row>
    <row r="7587" spans="1:14" x14ac:dyDescent="0.25">
      <c r="A7587" s="2">
        <v>1</v>
      </c>
      <c r="B7587" s="2">
        <v>2016</v>
      </c>
      <c r="C7587" t="s">
        <v>478</v>
      </c>
      <c r="D7587" t="s">
        <v>48</v>
      </c>
      <c r="E7587" s="2">
        <v>1</v>
      </c>
      <c r="F7587" s="2">
        <v>1</v>
      </c>
      <c r="G7587" t="s">
        <v>412</v>
      </c>
      <c r="H7587" t="s">
        <v>196</v>
      </c>
      <c r="I7587" t="s">
        <v>10</v>
      </c>
      <c r="J7587" t="s">
        <v>145</v>
      </c>
      <c r="K7587" s="2">
        <v>3</v>
      </c>
      <c r="L7587" t="s">
        <v>55</v>
      </c>
      <c r="M7587" t="s">
        <v>146</v>
      </c>
      <c r="N7587" t="s">
        <v>178</v>
      </c>
    </row>
    <row r="7588" spans="1:14" x14ac:dyDescent="0.25">
      <c r="A7588" s="2">
        <v>1</v>
      </c>
      <c r="B7588" s="2">
        <v>2016</v>
      </c>
      <c r="C7588" t="s">
        <v>478</v>
      </c>
      <c r="D7588" t="s">
        <v>48</v>
      </c>
      <c r="E7588" s="2">
        <v>1</v>
      </c>
      <c r="F7588" s="2">
        <v>1</v>
      </c>
      <c r="G7588" t="s">
        <v>412</v>
      </c>
      <c r="H7588" t="s">
        <v>196</v>
      </c>
      <c r="I7588" t="s">
        <v>10</v>
      </c>
      <c r="J7588" t="s">
        <v>147</v>
      </c>
      <c r="K7588" s="2">
        <v>3</v>
      </c>
      <c r="L7588" t="s">
        <v>55</v>
      </c>
      <c r="M7588" t="s">
        <v>148</v>
      </c>
      <c r="N7588" t="s">
        <v>178</v>
      </c>
    </row>
    <row r="7589" spans="1:14" x14ac:dyDescent="0.25">
      <c r="A7589" s="2">
        <v>1</v>
      </c>
      <c r="B7589" s="2">
        <v>2016</v>
      </c>
      <c r="C7589" t="s">
        <v>478</v>
      </c>
      <c r="D7589" t="s">
        <v>48</v>
      </c>
      <c r="E7589" s="2">
        <v>1</v>
      </c>
      <c r="F7589" s="2">
        <v>1</v>
      </c>
      <c r="G7589" t="s">
        <v>412</v>
      </c>
      <c r="H7589" t="s">
        <v>196</v>
      </c>
      <c r="I7589" t="s">
        <v>10</v>
      </c>
      <c r="J7589" t="s">
        <v>149</v>
      </c>
      <c r="K7589" s="2">
        <v>2</v>
      </c>
      <c r="L7589" t="s">
        <v>55</v>
      </c>
      <c r="M7589" t="s">
        <v>150</v>
      </c>
      <c r="N7589" t="s">
        <v>187</v>
      </c>
    </row>
    <row r="7590" spans="1:14" x14ac:dyDescent="0.25">
      <c r="A7590" s="2">
        <v>1</v>
      </c>
      <c r="B7590" s="2">
        <v>2016</v>
      </c>
      <c r="C7590" t="s">
        <v>478</v>
      </c>
      <c r="D7590" t="s">
        <v>48</v>
      </c>
      <c r="E7590" s="2">
        <v>1</v>
      </c>
      <c r="F7590" s="2">
        <v>1</v>
      </c>
      <c r="G7590" t="s">
        <v>412</v>
      </c>
      <c r="H7590" t="s">
        <v>196</v>
      </c>
      <c r="I7590" t="s">
        <v>10</v>
      </c>
      <c r="J7590" t="s">
        <v>151</v>
      </c>
      <c r="K7590" s="2">
        <v>11</v>
      </c>
      <c r="L7590" t="s">
        <v>52</v>
      </c>
      <c r="M7590" t="s">
        <v>152</v>
      </c>
      <c r="N7590" t="s">
        <v>357</v>
      </c>
    </row>
    <row r="7591" spans="1:14" x14ac:dyDescent="0.25">
      <c r="A7591" s="2">
        <v>1</v>
      </c>
      <c r="B7591" s="2">
        <v>2016</v>
      </c>
      <c r="C7591" t="s">
        <v>478</v>
      </c>
      <c r="D7591" t="s">
        <v>48</v>
      </c>
      <c r="E7591" s="2">
        <v>1</v>
      </c>
      <c r="F7591" s="2">
        <v>1</v>
      </c>
      <c r="G7591" t="s">
        <v>412</v>
      </c>
      <c r="H7591" t="s">
        <v>196</v>
      </c>
      <c r="I7591" t="s">
        <v>10</v>
      </c>
      <c r="J7591" t="s">
        <v>153</v>
      </c>
      <c r="K7591" s="2">
        <v>3</v>
      </c>
      <c r="L7591" t="s">
        <v>75</v>
      </c>
      <c r="M7591" t="s">
        <v>154</v>
      </c>
      <c r="N7591" t="s">
        <v>217</v>
      </c>
    </row>
    <row r="7592" spans="1:14" x14ac:dyDescent="0.25">
      <c r="A7592" s="2">
        <v>1</v>
      </c>
      <c r="B7592" s="2">
        <v>2016</v>
      </c>
      <c r="C7592" t="s">
        <v>478</v>
      </c>
      <c r="D7592" t="s">
        <v>48</v>
      </c>
      <c r="E7592" s="2">
        <v>1</v>
      </c>
      <c r="F7592" s="2">
        <v>1</v>
      </c>
      <c r="G7592" t="s">
        <v>412</v>
      </c>
      <c r="H7592" t="s">
        <v>196</v>
      </c>
      <c r="I7592" t="s">
        <v>10</v>
      </c>
      <c r="J7592" t="s">
        <v>156</v>
      </c>
      <c r="K7592" s="2">
        <v>1</v>
      </c>
      <c r="L7592" t="s">
        <v>75</v>
      </c>
      <c r="M7592" t="s">
        <v>157</v>
      </c>
      <c r="N7592" t="s">
        <v>158</v>
      </c>
    </row>
    <row r="7593" spans="1:14" x14ac:dyDescent="0.25">
      <c r="A7593" s="2">
        <v>1</v>
      </c>
      <c r="B7593" s="2">
        <v>2016</v>
      </c>
      <c r="C7593" t="s">
        <v>478</v>
      </c>
      <c r="D7593" t="s">
        <v>48</v>
      </c>
      <c r="E7593" s="2">
        <v>1</v>
      </c>
      <c r="F7593" s="2">
        <v>1</v>
      </c>
      <c r="G7593" t="s">
        <v>412</v>
      </c>
      <c r="H7593" t="s">
        <v>196</v>
      </c>
      <c r="I7593" t="s">
        <v>10</v>
      </c>
      <c r="J7593" t="s">
        <v>159</v>
      </c>
      <c r="K7593" s="3"/>
      <c r="L7593" t="s">
        <v>52</v>
      </c>
      <c r="M7593" t="s">
        <v>160</v>
      </c>
    </row>
    <row r="7594" spans="1:14" x14ac:dyDescent="0.25">
      <c r="A7594" s="2">
        <v>1</v>
      </c>
      <c r="B7594" s="2">
        <v>2016</v>
      </c>
      <c r="C7594" t="s">
        <v>478</v>
      </c>
      <c r="D7594" t="s">
        <v>48</v>
      </c>
      <c r="E7594" s="2">
        <v>1</v>
      </c>
      <c r="F7594" s="2">
        <v>1</v>
      </c>
      <c r="G7594" t="s">
        <v>412</v>
      </c>
      <c r="H7594" t="s">
        <v>196</v>
      </c>
      <c r="I7594" t="s">
        <v>10</v>
      </c>
      <c r="J7594" t="s">
        <v>161</v>
      </c>
      <c r="K7594" s="3"/>
      <c r="L7594" t="s">
        <v>52</v>
      </c>
      <c r="M7594" t="s">
        <v>162</v>
      </c>
    </row>
    <row r="7595" spans="1:14" x14ac:dyDescent="0.25">
      <c r="A7595" s="2">
        <v>1</v>
      </c>
      <c r="B7595" s="2">
        <v>2016</v>
      </c>
      <c r="C7595" t="s">
        <v>478</v>
      </c>
      <c r="D7595" t="s">
        <v>48</v>
      </c>
      <c r="E7595" s="2">
        <v>1</v>
      </c>
      <c r="F7595" s="2">
        <v>1</v>
      </c>
      <c r="G7595" t="s">
        <v>412</v>
      </c>
      <c r="H7595" t="s">
        <v>196</v>
      </c>
      <c r="I7595" t="s">
        <v>10</v>
      </c>
      <c r="J7595" t="s">
        <v>163</v>
      </c>
      <c r="K7595" s="2">
        <v>3</v>
      </c>
      <c r="L7595" t="s">
        <v>52</v>
      </c>
      <c r="M7595" t="s">
        <v>164</v>
      </c>
      <c r="N7595" t="s">
        <v>63</v>
      </c>
    </row>
    <row r="7596" spans="1:14" x14ac:dyDescent="0.25">
      <c r="A7596" s="2">
        <v>1</v>
      </c>
      <c r="B7596" s="2">
        <v>2016</v>
      </c>
      <c r="C7596" t="s">
        <v>478</v>
      </c>
      <c r="D7596" t="s">
        <v>48</v>
      </c>
      <c r="E7596" s="2">
        <v>1</v>
      </c>
      <c r="F7596" s="2">
        <v>1</v>
      </c>
      <c r="G7596" t="s">
        <v>412</v>
      </c>
      <c r="H7596" t="s">
        <v>196</v>
      </c>
      <c r="I7596" t="s">
        <v>10</v>
      </c>
      <c r="J7596" t="s">
        <v>166</v>
      </c>
      <c r="K7596" s="2">
        <v>3</v>
      </c>
      <c r="L7596" t="s">
        <v>55</v>
      </c>
      <c r="M7596" t="s">
        <v>167</v>
      </c>
      <c r="N7596" t="s">
        <v>178</v>
      </c>
    </row>
    <row r="7597" spans="1:14" x14ac:dyDescent="0.25">
      <c r="A7597" s="2">
        <v>1</v>
      </c>
      <c r="B7597" s="2">
        <v>2016</v>
      </c>
      <c r="C7597" t="s">
        <v>479</v>
      </c>
      <c r="D7597" t="s">
        <v>48</v>
      </c>
      <c r="E7597" s="2">
        <v>1</v>
      </c>
      <c r="F7597" s="2">
        <v>0</v>
      </c>
      <c r="G7597" t="s">
        <v>252</v>
      </c>
      <c r="H7597" t="s">
        <v>206</v>
      </c>
      <c r="I7597" t="s">
        <v>15</v>
      </c>
      <c r="J7597" t="s">
        <v>51</v>
      </c>
      <c r="K7597" s="2">
        <v>5</v>
      </c>
      <c r="L7597" t="s">
        <v>52</v>
      </c>
      <c r="M7597" t="s">
        <v>53</v>
      </c>
      <c r="N7597" t="s">
        <v>183</v>
      </c>
    </row>
    <row r="7598" spans="1:14" x14ac:dyDescent="0.25">
      <c r="A7598" s="2">
        <v>1</v>
      </c>
      <c r="B7598" s="2">
        <v>2016</v>
      </c>
      <c r="C7598" t="s">
        <v>479</v>
      </c>
      <c r="D7598" t="s">
        <v>48</v>
      </c>
      <c r="E7598" s="2">
        <v>1</v>
      </c>
      <c r="F7598" s="2">
        <v>0</v>
      </c>
      <c r="G7598" t="s">
        <v>252</v>
      </c>
      <c r="H7598" t="s">
        <v>206</v>
      </c>
      <c r="I7598" t="s">
        <v>15</v>
      </c>
      <c r="J7598" t="s">
        <v>54</v>
      </c>
      <c r="K7598" s="2">
        <v>1</v>
      </c>
      <c r="L7598" t="s">
        <v>55</v>
      </c>
      <c r="M7598" t="s">
        <v>56</v>
      </c>
      <c r="N7598" t="s">
        <v>282</v>
      </c>
    </row>
    <row r="7599" spans="1:14" x14ac:dyDescent="0.25">
      <c r="A7599" s="2">
        <v>1</v>
      </c>
      <c r="B7599" s="2">
        <v>2016</v>
      </c>
      <c r="C7599" t="s">
        <v>479</v>
      </c>
      <c r="D7599" t="s">
        <v>48</v>
      </c>
      <c r="E7599" s="2">
        <v>1</v>
      </c>
      <c r="F7599" s="2">
        <v>0</v>
      </c>
      <c r="G7599" t="s">
        <v>252</v>
      </c>
      <c r="H7599" t="s">
        <v>206</v>
      </c>
      <c r="I7599" t="s">
        <v>15</v>
      </c>
      <c r="J7599" t="s">
        <v>58</v>
      </c>
      <c r="K7599" s="2">
        <v>1</v>
      </c>
      <c r="L7599" t="s">
        <v>55</v>
      </c>
      <c r="M7599" t="s">
        <v>59</v>
      </c>
      <c r="N7599" t="s">
        <v>282</v>
      </c>
    </row>
    <row r="7600" spans="1:14" x14ac:dyDescent="0.25">
      <c r="A7600" s="2">
        <v>1</v>
      </c>
      <c r="B7600" s="2">
        <v>2016</v>
      </c>
      <c r="C7600" t="s">
        <v>479</v>
      </c>
      <c r="D7600" t="s">
        <v>48</v>
      </c>
      <c r="E7600" s="2">
        <v>1</v>
      </c>
      <c r="F7600" s="2">
        <v>0</v>
      </c>
      <c r="G7600" t="s">
        <v>252</v>
      </c>
      <c r="H7600" t="s">
        <v>206</v>
      </c>
      <c r="I7600" t="s">
        <v>15</v>
      </c>
      <c r="J7600" t="s">
        <v>60</v>
      </c>
      <c r="K7600" s="2">
        <v>2</v>
      </c>
      <c r="L7600" t="s">
        <v>61</v>
      </c>
      <c r="M7600" t="s">
        <v>62</v>
      </c>
      <c r="N7600" t="s">
        <v>63</v>
      </c>
    </row>
    <row r="7601" spans="1:14" x14ac:dyDescent="0.25">
      <c r="A7601" s="2">
        <v>1</v>
      </c>
      <c r="B7601" s="2">
        <v>2016</v>
      </c>
      <c r="C7601" t="s">
        <v>479</v>
      </c>
      <c r="D7601" t="s">
        <v>48</v>
      </c>
      <c r="E7601" s="2">
        <v>1</v>
      </c>
      <c r="F7601" s="2">
        <v>0</v>
      </c>
      <c r="G7601" t="s">
        <v>252</v>
      </c>
      <c r="H7601" t="s">
        <v>206</v>
      </c>
      <c r="I7601" t="s">
        <v>15</v>
      </c>
      <c r="J7601" t="s">
        <v>64</v>
      </c>
      <c r="K7601" s="2">
        <v>2</v>
      </c>
      <c r="L7601" t="s">
        <v>65</v>
      </c>
      <c r="M7601" t="s">
        <v>66</v>
      </c>
      <c r="N7601" t="s">
        <v>186</v>
      </c>
    </row>
    <row r="7602" spans="1:14" x14ac:dyDescent="0.25">
      <c r="A7602" s="2">
        <v>1</v>
      </c>
      <c r="B7602" s="2">
        <v>2016</v>
      </c>
      <c r="C7602" t="s">
        <v>479</v>
      </c>
      <c r="D7602" t="s">
        <v>48</v>
      </c>
      <c r="E7602" s="2">
        <v>1</v>
      </c>
      <c r="F7602" s="2">
        <v>0</v>
      </c>
      <c r="G7602" t="s">
        <v>252</v>
      </c>
      <c r="H7602" t="s">
        <v>206</v>
      </c>
      <c r="I7602" t="s">
        <v>15</v>
      </c>
      <c r="J7602" t="s">
        <v>68</v>
      </c>
      <c r="K7602" s="2">
        <v>2</v>
      </c>
      <c r="L7602" t="s">
        <v>65</v>
      </c>
      <c r="M7602" t="s">
        <v>69</v>
      </c>
      <c r="N7602" t="s">
        <v>186</v>
      </c>
    </row>
    <row r="7603" spans="1:14" x14ac:dyDescent="0.25">
      <c r="A7603" s="2">
        <v>1</v>
      </c>
      <c r="B7603" s="2">
        <v>2016</v>
      </c>
      <c r="C7603" t="s">
        <v>479</v>
      </c>
      <c r="D7603" t="s">
        <v>48</v>
      </c>
      <c r="E7603" s="2">
        <v>1</v>
      </c>
      <c r="F7603" s="2">
        <v>0</v>
      </c>
      <c r="G7603" t="s">
        <v>252</v>
      </c>
      <c r="H7603" t="s">
        <v>206</v>
      </c>
      <c r="I7603" t="s">
        <v>15</v>
      </c>
      <c r="J7603" t="s">
        <v>70</v>
      </c>
      <c r="K7603" s="2">
        <v>2</v>
      </c>
      <c r="L7603" t="s">
        <v>65</v>
      </c>
      <c r="M7603" t="s">
        <v>71</v>
      </c>
      <c r="N7603" t="s">
        <v>186</v>
      </c>
    </row>
    <row r="7604" spans="1:14" x14ac:dyDescent="0.25">
      <c r="A7604" s="2">
        <v>1</v>
      </c>
      <c r="B7604" s="2">
        <v>2016</v>
      </c>
      <c r="C7604" t="s">
        <v>479</v>
      </c>
      <c r="D7604" t="s">
        <v>48</v>
      </c>
      <c r="E7604" s="2">
        <v>1</v>
      </c>
      <c r="F7604" s="2">
        <v>0</v>
      </c>
      <c r="G7604" t="s">
        <v>252</v>
      </c>
      <c r="H7604" t="s">
        <v>206</v>
      </c>
      <c r="I7604" t="s">
        <v>15</v>
      </c>
      <c r="J7604" t="s">
        <v>72</v>
      </c>
      <c r="K7604" s="2">
        <v>1</v>
      </c>
      <c r="L7604" t="s">
        <v>52</v>
      </c>
      <c r="M7604" t="s">
        <v>73</v>
      </c>
      <c r="N7604" t="s">
        <v>177</v>
      </c>
    </row>
    <row r="7605" spans="1:14" x14ac:dyDescent="0.25">
      <c r="A7605" s="2">
        <v>1</v>
      </c>
      <c r="B7605" s="2">
        <v>2016</v>
      </c>
      <c r="C7605" t="s">
        <v>479</v>
      </c>
      <c r="D7605" t="s">
        <v>48</v>
      </c>
      <c r="E7605" s="2">
        <v>1</v>
      </c>
      <c r="F7605" s="2">
        <v>0</v>
      </c>
      <c r="G7605" t="s">
        <v>252</v>
      </c>
      <c r="H7605" t="s">
        <v>206</v>
      </c>
      <c r="I7605" t="s">
        <v>15</v>
      </c>
      <c r="J7605" t="s">
        <v>74</v>
      </c>
      <c r="K7605" s="2">
        <v>2</v>
      </c>
      <c r="L7605" t="s">
        <v>75</v>
      </c>
      <c r="M7605" t="s">
        <v>76</v>
      </c>
      <c r="N7605" t="s">
        <v>207</v>
      </c>
    </row>
    <row r="7606" spans="1:14" x14ac:dyDescent="0.25">
      <c r="A7606" s="2">
        <v>1</v>
      </c>
      <c r="B7606" s="2">
        <v>2016</v>
      </c>
      <c r="C7606" t="s">
        <v>479</v>
      </c>
      <c r="D7606" t="s">
        <v>48</v>
      </c>
      <c r="E7606" s="2">
        <v>1</v>
      </c>
      <c r="F7606" s="2">
        <v>0</v>
      </c>
      <c r="G7606" t="s">
        <v>252</v>
      </c>
      <c r="H7606" t="s">
        <v>206</v>
      </c>
      <c r="I7606" t="s">
        <v>15</v>
      </c>
      <c r="J7606" t="s">
        <v>78</v>
      </c>
      <c r="K7606" s="2">
        <v>6</v>
      </c>
      <c r="L7606" t="s">
        <v>75</v>
      </c>
      <c r="M7606" t="s">
        <v>79</v>
      </c>
      <c r="N7606" t="s">
        <v>307</v>
      </c>
    </row>
    <row r="7607" spans="1:14" x14ac:dyDescent="0.25">
      <c r="A7607" s="2">
        <v>1</v>
      </c>
      <c r="B7607" s="2">
        <v>2016</v>
      </c>
      <c r="C7607" t="s">
        <v>479</v>
      </c>
      <c r="D7607" t="s">
        <v>48</v>
      </c>
      <c r="E7607" s="2">
        <v>1</v>
      </c>
      <c r="F7607" s="2">
        <v>0</v>
      </c>
      <c r="G7607" t="s">
        <v>252</v>
      </c>
      <c r="H7607" t="s">
        <v>206</v>
      </c>
      <c r="I7607" t="s">
        <v>15</v>
      </c>
      <c r="J7607" t="s">
        <v>81</v>
      </c>
      <c r="K7607" s="2">
        <v>2</v>
      </c>
      <c r="L7607" t="s">
        <v>75</v>
      </c>
      <c r="M7607" t="s">
        <v>82</v>
      </c>
      <c r="N7607" t="s">
        <v>175</v>
      </c>
    </row>
    <row r="7608" spans="1:14" x14ac:dyDescent="0.25">
      <c r="A7608" s="2">
        <v>1</v>
      </c>
      <c r="B7608" s="2">
        <v>2016</v>
      </c>
      <c r="C7608" t="s">
        <v>479</v>
      </c>
      <c r="D7608" t="s">
        <v>48</v>
      </c>
      <c r="E7608" s="2">
        <v>1</v>
      </c>
      <c r="F7608" s="2">
        <v>0</v>
      </c>
      <c r="G7608" t="s">
        <v>252</v>
      </c>
      <c r="H7608" t="s">
        <v>206</v>
      </c>
      <c r="I7608" t="s">
        <v>15</v>
      </c>
      <c r="J7608" t="s">
        <v>84</v>
      </c>
      <c r="K7608" s="2">
        <v>3</v>
      </c>
      <c r="L7608" t="s">
        <v>85</v>
      </c>
      <c r="M7608" t="s">
        <v>86</v>
      </c>
      <c r="N7608" t="s">
        <v>126</v>
      </c>
    </row>
    <row r="7609" spans="1:14" x14ac:dyDescent="0.25">
      <c r="A7609" s="2">
        <v>1</v>
      </c>
      <c r="B7609" s="2">
        <v>2016</v>
      </c>
      <c r="C7609" t="s">
        <v>479</v>
      </c>
      <c r="D7609" t="s">
        <v>48</v>
      </c>
      <c r="E7609" s="2">
        <v>1</v>
      </c>
      <c r="F7609" s="2">
        <v>0</v>
      </c>
      <c r="G7609" t="s">
        <v>252</v>
      </c>
      <c r="H7609" t="s">
        <v>206</v>
      </c>
      <c r="I7609" t="s">
        <v>15</v>
      </c>
      <c r="J7609" t="s">
        <v>88</v>
      </c>
      <c r="K7609" s="2">
        <v>3</v>
      </c>
      <c r="L7609" t="s">
        <v>85</v>
      </c>
      <c r="M7609" t="s">
        <v>89</v>
      </c>
      <c r="N7609" t="s">
        <v>126</v>
      </c>
    </row>
    <row r="7610" spans="1:14" x14ac:dyDescent="0.25">
      <c r="A7610" s="2">
        <v>1</v>
      </c>
      <c r="B7610" s="2">
        <v>2016</v>
      </c>
      <c r="C7610" t="s">
        <v>479</v>
      </c>
      <c r="D7610" t="s">
        <v>48</v>
      </c>
      <c r="E7610" s="2">
        <v>1</v>
      </c>
      <c r="F7610" s="2">
        <v>0</v>
      </c>
      <c r="G7610" t="s">
        <v>252</v>
      </c>
      <c r="H7610" t="s">
        <v>206</v>
      </c>
      <c r="I7610" t="s">
        <v>15</v>
      </c>
      <c r="J7610" t="s">
        <v>90</v>
      </c>
      <c r="K7610" s="2">
        <v>1</v>
      </c>
      <c r="L7610" t="s">
        <v>75</v>
      </c>
      <c r="M7610" t="s">
        <v>91</v>
      </c>
      <c r="N7610" t="s">
        <v>200</v>
      </c>
    </row>
    <row r="7611" spans="1:14" x14ac:dyDescent="0.25">
      <c r="A7611" s="2">
        <v>1</v>
      </c>
      <c r="B7611" s="2">
        <v>2016</v>
      </c>
      <c r="C7611" t="s">
        <v>479</v>
      </c>
      <c r="D7611" t="s">
        <v>48</v>
      </c>
      <c r="E7611" s="2">
        <v>1</v>
      </c>
      <c r="F7611" s="2">
        <v>0</v>
      </c>
      <c r="G7611" t="s">
        <v>252</v>
      </c>
      <c r="H7611" t="s">
        <v>206</v>
      </c>
      <c r="I7611" t="s">
        <v>15</v>
      </c>
      <c r="J7611" t="s">
        <v>93</v>
      </c>
      <c r="K7611" s="2">
        <v>1</v>
      </c>
      <c r="L7611" t="s">
        <v>75</v>
      </c>
      <c r="M7611" t="s">
        <v>94</v>
      </c>
      <c r="N7611" t="s">
        <v>200</v>
      </c>
    </row>
    <row r="7612" spans="1:14" x14ac:dyDescent="0.25">
      <c r="A7612" s="2">
        <v>1</v>
      </c>
      <c r="B7612" s="2">
        <v>2016</v>
      </c>
      <c r="C7612" t="s">
        <v>479</v>
      </c>
      <c r="D7612" t="s">
        <v>48</v>
      </c>
      <c r="E7612" s="2">
        <v>1</v>
      </c>
      <c r="F7612" s="2">
        <v>0</v>
      </c>
      <c r="G7612" t="s">
        <v>252</v>
      </c>
      <c r="H7612" t="s">
        <v>206</v>
      </c>
      <c r="I7612" t="s">
        <v>15</v>
      </c>
      <c r="J7612" t="s">
        <v>96</v>
      </c>
      <c r="K7612" s="2">
        <v>1</v>
      </c>
      <c r="L7612" t="s">
        <v>75</v>
      </c>
      <c r="M7612" t="s">
        <v>97</v>
      </c>
    </row>
    <row r="7613" spans="1:14" x14ac:dyDescent="0.25">
      <c r="A7613" s="2">
        <v>1</v>
      </c>
      <c r="B7613" s="2">
        <v>2016</v>
      </c>
      <c r="C7613" t="s">
        <v>479</v>
      </c>
      <c r="D7613" t="s">
        <v>48</v>
      </c>
      <c r="E7613" s="2">
        <v>1</v>
      </c>
      <c r="F7613" s="2">
        <v>0</v>
      </c>
      <c r="G7613" t="s">
        <v>252</v>
      </c>
      <c r="H7613" t="s">
        <v>206</v>
      </c>
      <c r="I7613" t="s">
        <v>15</v>
      </c>
      <c r="J7613" t="s">
        <v>98</v>
      </c>
      <c r="K7613" s="2">
        <v>3</v>
      </c>
      <c r="L7613" t="s">
        <v>85</v>
      </c>
      <c r="M7613" t="s">
        <v>99</v>
      </c>
      <c r="N7613" t="s">
        <v>126</v>
      </c>
    </row>
    <row r="7614" spans="1:14" x14ac:dyDescent="0.25">
      <c r="A7614" s="2">
        <v>1</v>
      </c>
      <c r="B7614" s="2">
        <v>2016</v>
      </c>
      <c r="C7614" t="s">
        <v>479</v>
      </c>
      <c r="D7614" t="s">
        <v>48</v>
      </c>
      <c r="E7614" s="2">
        <v>1</v>
      </c>
      <c r="F7614" s="2">
        <v>0</v>
      </c>
      <c r="G7614" t="s">
        <v>252</v>
      </c>
      <c r="H7614" t="s">
        <v>206</v>
      </c>
      <c r="I7614" t="s">
        <v>15</v>
      </c>
      <c r="J7614" t="s">
        <v>100</v>
      </c>
      <c r="K7614" s="3"/>
      <c r="L7614" t="s">
        <v>61</v>
      </c>
      <c r="M7614" t="s">
        <v>101</v>
      </c>
    </row>
    <row r="7615" spans="1:14" x14ac:dyDescent="0.25">
      <c r="A7615" s="2">
        <v>1</v>
      </c>
      <c r="B7615" s="2">
        <v>2016</v>
      </c>
      <c r="C7615" t="s">
        <v>479</v>
      </c>
      <c r="D7615" t="s">
        <v>48</v>
      </c>
      <c r="E7615" s="2">
        <v>1</v>
      </c>
      <c r="F7615" s="2">
        <v>0</v>
      </c>
      <c r="G7615" t="s">
        <v>252</v>
      </c>
      <c r="H7615" t="s">
        <v>206</v>
      </c>
      <c r="I7615" t="s">
        <v>15</v>
      </c>
      <c r="J7615" t="s">
        <v>102</v>
      </c>
      <c r="K7615" s="3"/>
      <c r="L7615" t="s">
        <v>61</v>
      </c>
      <c r="M7615" t="s">
        <v>103</v>
      </c>
    </row>
    <row r="7616" spans="1:14" x14ac:dyDescent="0.25">
      <c r="A7616" s="2">
        <v>1</v>
      </c>
      <c r="B7616" s="2">
        <v>2016</v>
      </c>
      <c r="C7616" t="s">
        <v>479</v>
      </c>
      <c r="D7616" t="s">
        <v>48</v>
      </c>
      <c r="E7616" s="2">
        <v>1</v>
      </c>
      <c r="F7616" s="2">
        <v>0</v>
      </c>
      <c r="G7616" t="s">
        <v>252</v>
      </c>
      <c r="H7616" t="s">
        <v>206</v>
      </c>
      <c r="I7616" t="s">
        <v>15</v>
      </c>
      <c r="J7616" t="s">
        <v>104</v>
      </c>
      <c r="K7616" s="3"/>
      <c r="L7616" t="s">
        <v>61</v>
      </c>
      <c r="M7616" t="s">
        <v>105</v>
      </c>
    </row>
    <row r="7617" spans="1:14" x14ac:dyDescent="0.25">
      <c r="A7617" s="2">
        <v>1</v>
      </c>
      <c r="B7617" s="2">
        <v>2016</v>
      </c>
      <c r="C7617" t="s">
        <v>479</v>
      </c>
      <c r="D7617" t="s">
        <v>48</v>
      </c>
      <c r="E7617" s="2">
        <v>1</v>
      </c>
      <c r="F7617" s="2">
        <v>0</v>
      </c>
      <c r="G7617" t="s">
        <v>252</v>
      </c>
      <c r="H7617" t="s">
        <v>206</v>
      </c>
      <c r="I7617" t="s">
        <v>15</v>
      </c>
      <c r="J7617" t="s">
        <v>106</v>
      </c>
      <c r="K7617" s="3"/>
      <c r="L7617" t="s">
        <v>61</v>
      </c>
      <c r="M7617" t="s">
        <v>107</v>
      </c>
    </row>
    <row r="7618" spans="1:14" x14ac:dyDescent="0.25">
      <c r="A7618" s="2">
        <v>1</v>
      </c>
      <c r="B7618" s="2">
        <v>2016</v>
      </c>
      <c r="C7618" t="s">
        <v>479</v>
      </c>
      <c r="D7618" t="s">
        <v>48</v>
      </c>
      <c r="E7618" s="2">
        <v>1</v>
      </c>
      <c r="F7618" s="2">
        <v>0</v>
      </c>
      <c r="G7618" t="s">
        <v>252</v>
      </c>
      <c r="H7618" t="s">
        <v>206</v>
      </c>
      <c r="I7618" t="s">
        <v>15</v>
      </c>
      <c r="J7618" t="s">
        <v>108</v>
      </c>
      <c r="K7618" s="3"/>
      <c r="L7618" t="s">
        <v>61</v>
      </c>
      <c r="M7618" t="s">
        <v>109</v>
      </c>
    </row>
    <row r="7619" spans="1:14" x14ac:dyDescent="0.25">
      <c r="A7619" s="2">
        <v>1</v>
      </c>
      <c r="B7619" s="2">
        <v>2016</v>
      </c>
      <c r="C7619" t="s">
        <v>479</v>
      </c>
      <c r="D7619" t="s">
        <v>48</v>
      </c>
      <c r="E7619" s="2">
        <v>1</v>
      </c>
      <c r="F7619" s="2">
        <v>0</v>
      </c>
      <c r="G7619" t="s">
        <v>252</v>
      </c>
      <c r="H7619" t="s">
        <v>206</v>
      </c>
      <c r="I7619" t="s">
        <v>15</v>
      </c>
      <c r="J7619" t="s">
        <v>110</v>
      </c>
      <c r="K7619" s="3"/>
      <c r="L7619" t="s">
        <v>61</v>
      </c>
      <c r="M7619" t="s">
        <v>111</v>
      </c>
    </row>
    <row r="7620" spans="1:14" x14ac:dyDescent="0.25">
      <c r="A7620" s="2">
        <v>1</v>
      </c>
      <c r="B7620" s="2">
        <v>2016</v>
      </c>
      <c r="C7620" t="s">
        <v>479</v>
      </c>
      <c r="D7620" t="s">
        <v>48</v>
      </c>
      <c r="E7620" s="2">
        <v>1</v>
      </c>
      <c r="F7620" s="2">
        <v>0</v>
      </c>
      <c r="G7620" t="s">
        <v>252</v>
      </c>
      <c r="H7620" t="s">
        <v>206</v>
      </c>
      <c r="I7620" t="s">
        <v>15</v>
      </c>
      <c r="J7620" t="s">
        <v>112</v>
      </c>
      <c r="K7620" s="3"/>
      <c r="L7620" t="s">
        <v>61</v>
      </c>
      <c r="M7620" t="s">
        <v>113</v>
      </c>
    </row>
    <row r="7621" spans="1:14" x14ac:dyDescent="0.25">
      <c r="A7621" s="2">
        <v>1</v>
      </c>
      <c r="B7621" s="2">
        <v>2016</v>
      </c>
      <c r="C7621" t="s">
        <v>479</v>
      </c>
      <c r="D7621" t="s">
        <v>48</v>
      </c>
      <c r="E7621" s="2">
        <v>1</v>
      </c>
      <c r="F7621" s="2">
        <v>0</v>
      </c>
      <c r="G7621" t="s">
        <v>252</v>
      </c>
      <c r="H7621" t="s">
        <v>206</v>
      </c>
      <c r="I7621" t="s">
        <v>15</v>
      </c>
      <c r="J7621" t="s">
        <v>114</v>
      </c>
      <c r="K7621" s="3"/>
      <c r="L7621" t="s">
        <v>61</v>
      </c>
      <c r="M7621" t="s">
        <v>115</v>
      </c>
    </row>
    <row r="7622" spans="1:14" x14ac:dyDescent="0.25">
      <c r="A7622" s="2">
        <v>1</v>
      </c>
      <c r="B7622" s="2">
        <v>2016</v>
      </c>
      <c r="C7622" t="s">
        <v>479</v>
      </c>
      <c r="D7622" t="s">
        <v>48</v>
      </c>
      <c r="E7622" s="2">
        <v>1</v>
      </c>
      <c r="F7622" s="2">
        <v>0</v>
      </c>
      <c r="G7622" t="s">
        <v>252</v>
      </c>
      <c r="H7622" t="s">
        <v>206</v>
      </c>
      <c r="I7622" t="s">
        <v>15</v>
      </c>
      <c r="J7622" t="s">
        <v>116</v>
      </c>
      <c r="K7622" s="2">
        <v>2</v>
      </c>
      <c r="L7622" t="s">
        <v>65</v>
      </c>
      <c r="M7622" t="s">
        <v>117</v>
      </c>
      <c r="N7622" t="s">
        <v>186</v>
      </c>
    </row>
    <row r="7623" spans="1:14" x14ac:dyDescent="0.25">
      <c r="A7623" s="2">
        <v>1</v>
      </c>
      <c r="B7623" s="2">
        <v>2016</v>
      </c>
      <c r="C7623" t="s">
        <v>479</v>
      </c>
      <c r="D7623" t="s">
        <v>48</v>
      </c>
      <c r="E7623" s="2">
        <v>1</v>
      </c>
      <c r="F7623" s="2">
        <v>0</v>
      </c>
      <c r="G7623" t="s">
        <v>252</v>
      </c>
      <c r="H7623" t="s">
        <v>206</v>
      </c>
      <c r="I7623" t="s">
        <v>15</v>
      </c>
      <c r="J7623" t="s">
        <v>118</v>
      </c>
      <c r="K7623" s="2">
        <v>1</v>
      </c>
      <c r="L7623" t="s">
        <v>55</v>
      </c>
      <c r="M7623" t="s">
        <v>119</v>
      </c>
      <c r="N7623" t="s">
        <v>282</v>
      </c>
    </row>
    <row r="7624" spans="1:14" x14ac:dyDescent="0.25">
      <c r="A7624" s="2">
        <v>1</v>
      </c>
      <c r="B7624" s="2">
        <v>2016</v>
      </c>
      <c r="C7624" t="s">
        <v>479</v>
      </c>
      <c r="D7624" t="s">
        <v>48</v>
      </c>
      <c r="E7624" s="2">
        <v>1</v>
      </c>
      <c r="F7624" s="2">
        <v>0</v>
      </c>
      <c r="G7624" t="s">
        <v>252</v>
      </c>
      <c r="H7624" t="s">
        <v>206</v>
      </c>
      <c r="I7624" t="s">
        <v>15</v>
      </c>
      <c r="J7624" t="s">
        <v>120</v>
      </c>
      <c r="K7624" s="2">
        <v>2</v>
      </c>
      <c r="L7624" t="s">
        <v>65</v>
      </c>
      <c r="M7624" t="s">
        <v>121</v>
      </c>
      <c r="N7624" t="s">
        <v>186</v>
      </c>
    </row>
    <row r="7625" spans="1:14" x14ac:dyDescent="0.25">
      <c r="A7625" s="2">
        <v>1</v>
      </c>
      <c r="B7625" s="2">
        <v>2016</v>
      </c>
      <c r="C7625" t="s">
        <v>479</v>
      </c>
      <c r="D7625" t="s">
        <v>48</v>
      </c>
      <c r="E7625" s="2">
        <v>1</v>
      </c>
      <c r="F7625" s="2">
        <v>0</v>
      </c>
      <c r="G7625" t="s">
        <v>252</v>
      </c>
      <c r="H7625" t="s">
        <v>206</v>
      </c>
      <c r="I7625" t="s">
        <v>15</v>
      </c>
      <c r="J7625" t="s">
        <v>122</v>
      </c>
      <c r="K7625" s="2">
        <v>3</v>
      </c>
      <c r="L7625" t="s">
        <v>85</v>
      </c>
      <c r="M7625" t="s">
        <v>123</v>
      </c>
      <c r="N7625" t="s">
        <v>126</v>
      </c>
    </row>
    <row r="7626" spans="1:14" x14ac:dyDescent="0.25">
      <c r="A7626" s="2">
        <v>1</v>
      </c>
      <c r="B7626" s="2">
        <v>2016</v>
      </c>
      <c r="C7626" t="s">
        <v>479</v>
      </c>
      <c r="D7626" t="s">
        <v>48</v>
      </c>
      <c r="E7626" s="2">
        <v>1</v>
      </c>
      <c r="F7626" s="2">
        <v>0</v>
      </c>
      <c r="G7626" t="s">
        <v>252</v>
      </c>
      <c r="H7626" t="s">
        <v>206</v>
      </c>
      <c r="I7626" t="s">
        <v>15</v>
      </c>
      <c r="J7626" t="s">
        <v>124</v>
      </c>
      <c r="K7626" s="2">
        <v>3</v>
      </c>
      <c r="L7626" t="s">
        <v>85</v>
      </c>
      <c r="M7626" t="s">
        <v>125</v>
      </c>
      <c r="N7626" t="s">
        <v>126</v>
      </c>
    </row>
    <row r="7627" spans="1:14" x14ac:dyDescent="0.25">
      <c r="A7627" s="2">
        <v>1</v>
      </c>
      <c r="B7627" s="2">
        <v>2016</v>
      </c>
      <c r="C7627" t="s">
        <v>479</v>
      </c>
      <c r="D7627" t="s">
        <v>48</v>
      </c>
      <c r="E7627" s="2">
        <v>1</v>
      </c>
      <c r="F7627" s="2">
        <v>0</v>
      </c>
      <c r="G7627" t="s">
        <v>252</v>
      </c>
      <c r="H7627" t="s">
        <v>206</v>
      </c>
      <c r="I7627" t="s">
        <v>15</v>
      </c>
      <c r="J7627" t="s">
        <v>127</v>
      </c>
      <c r="K7627" s="2">
        <v>3</v>
      </c>
      <c r="L7627" t="s">
        <v>85</v>
      </c>
      <c r="M7627" t="s">
        <v>128</v>
      </c>
      <c r="N7627" t="s">
        <v>126</v>
      </c>
    </row>
    <row r="7628" spans="1:14" x14ac:dyDescent="0.25">
      <c r="A7628" s="2">
        <v>1</v>
      </c>
      <c r="B7628" s="2">
        <v>2016</v>
      </c>
      <c r="C7628" t="s">
        <v>479</v>
      </c>
      <c r="D7628" t="s">
        <v>48</v>
      </c>
      <c r="E7628" s="2">
        <v>1</v>
      </c>
      <c r="F7628" s="2">
        <v>0</v>
      </c>
      <c r="G7628" t="s">
        <v>252</v>
      </c>
      <c r="H7628" t="s">
        <v>206</v>
      </c>
      <c r="I7628" t="s">
        <v>15</v>
      </c>
      <c r="J7628" t="s">
        <v>129</v>
      </c>
      <c r="K7628" s="2">
        <v>3</v>
      </c>
      <c r="L7628" t="s">
        <v>85</v>
      </c>
      <c r="M7628" t="s">
        <v>130</v>
      </c>
      <c r="N7628" t="s">
        <v>126</v>
      </c>
    </row>
    <row r="7629" spans="1:14" x14ac:dyDescent="0.25">
      <c r="A7629" s="2">
        <v>1</v>
      </c>
      <c r="B7629" s="2">
        <v>2016</v>
      </c>
      <c r="C7629" t="s">
        <v>479</v>
      </c>
      <c r="D7629" t="s">
        <v>48</v>
      </c>
      <c r="E7629" s="2">
        <v>1</v>
      </c>
      <c r="F7629" s="2">
        <v>0</v>
      </c>
      <c r="G7629" t="s">
        <v>252</v>
      </c>
      <c r="H7629" t="s">
        <v>206</v>
      </c>
      <c r="I7629" t="s">
        <v>15</v>
      </c>
      <c r="J7629" t="s">
        <v>131</v>
      </c>
      <c r="K7629" s="2">
        <v>3</v>
      </c>
      <c r="L7629" t="s">
        <v>85</v>
      </c>
      <c r="M7629" t="s">
        <v>132</v>
      </c>
      <c r="N7629" t="s">
        <v>126</v>
      </c>
    </row>
    <row r="7630" spans="1:14" x14ac:dyDescent="0.25">
      <c r="A7630" s="2">
        <v>1</v>
      </c>
      <c r="B7630" s="2">
        <v>2016</v>
      </c>
      <c r="C7630" t="s">
        <v>479</v>
      </c>
      <c r="D7630" t="s">
        <v>48</v>
      </c>
      <c r="E7630" s="2">
        <v>1</v>
      </c>
      <c r="F7630" s="2">
        <v>0</v>
      </c>
      <c r="G7630" t="s">
        <v>252</v>
      </c>
      <c r="H7630" t="s">
        <v>206</v>
      </c>
      <c r="I7630" t="s">
        <v>15</v>
      </c>
      <c r="J7630" t="s">
        <v>133</v>
      </c>
      <c r="K7630" s="2">
        <v>1</v>
      </c>
      <c r="L7630" t="s">
        <v>52</v>
      </c>
      <c r="M7630" t="s">
        <v>134</v>
      </c>
      <c r="N7630" t="s">
        <v>177</v>
      </c>
    </row>
    <row r="7631" spans="1:14" x14ac:dyDescent="0.25">
      <c r="A7631" s="2">
        <v>1</v>
      </c>
      <c r="B7631" s="2">
        <v>2016</v>
      </c>
      <c r="C7631" t="s">
        <v>479</v>
      </c>
      <c r="D7631" t="s">
        <v>48</v>
      </c>
      <c r="E7631" s="2">
        <v>1</v>
      </c>
      <c r="F7631" s="2">
        <v>0</v>
      </c>
      <c r="G7631" t="s">
        <v>252</v>
      </c>
      <c r="H7631" t="s">
        <v>206</v>
      </c>
      <c r="I7631" t="s">
        <v>15</v>
      </c>
      <c r="J7631" t="s">
        <v>135</v>
      </c>
      <c r="K7631" s="2">
        <v>3</v>
      </c>
      <c r="L7631" t="s">
        <v>55</v>
      </c>
      <c r="M7631" t="s">
        <v>136</v>
      </c>
      <c r="N7631" t="s">
        <v>178</v>
      </c>
    </row>
    <row r="7632" spans="1:14" x14ac:dyDescent="0.25">
      <c r="A7632" s="2">
        <v>1</v>
      </c>
      <c r="B7632" s="2">
        <v>2016</v>
      </c>
      <c r="C7632" t="s">
        <v>479</v>
      </c>
      <c r="D7632" t="s">
        <v>48</v>
      </c>
      <c r="E7632" s="2">
        <v>1</v>
      </c>
      <c r="F7632" s="2">
        <v>0</v>
      </c>
      <c r="G7632" t="s">
        <v>252</v>
      </c>
      <c r="H7632" t="s">
        <v>206</v>
      </c>
      <c r="I7632" t="s">
        <v>15</v>
      </c>
      <c r="J7632" t="s">
        <v>137</v>
      </c>
      <c r="K7632" s="2">
        <v>1</v>
      </c>
      <c r="L7632" t="s">
        <v>55</v>
      </c>
      <c r="M7632" t="s">
        <v>138</v>
      </c>
      <c r="N7632" t="s">
        <v>282</v>
      </c>
    </row>
    <row r="7633" spans="1:14" x14ac:dyDescent="0.25">
      <c r="A7633" s="2">
        <v>1</v>
      </c>
      <c r="B7633" s="2">
        <v>2016</v>
      </c>
      <c r="C7633" t="s">
        <v>479</v>
      </c>
      <c r="D7633" t="s">
        <v>48</v>
      </c>
      <c r="E7633" s="2">
        <v>1</v>
      </c>
      <c r="F7633" s="2">
        <v>0</v>
      </c>
      <c r="G7633" t="s">
        <v>252</v>
      </c>
      <c r="H7633" t="s">
        <v>206</v>
      </c>
      <c r="I7633" t="s">
        <v>15</v>
      </c>
      <c r="J7633" t="s">
        <v>139</v>
      </c>
      <c r="K7633" s="2">
        <v>3</v>
      </c>
      <c r="L7633" t="s">
        <v>85</v>
      </c>
      <c r="M7633" t="s">
        <v>140</v>
      </c>
      <c r="N7633" t="s">
        <v>126</v>
      </c>
    </row>
    <row r="7634" spans="1:14" x14ac:dyDescent="0.25">
      <c r="A7634" s="2">
        <v>1</v>
      </c>
      <c r="B7634" s="2">
        <v>2016</v>
      </c>
      <c r="C7634" t="s">
        <v>479</v>
      </c>
      <c r="D7634" t="s">
        <v>48</v>
      </c>
      <c r="E7634" s="2">
        <v>1</v>
      </c>
      <c r="F7634" s="2">
        <v>0</v>
      </c>
      <c r="G7634" t="s">
        <v>252</v>
      </c>
      <c r="H7634" t="s">
        <v>206</v>
      </c>
      <c r="I7634" t="s">
        <v>15</v>
      </c>
      <c r="J7634" t="s">
        <v>141</v>
      </c>
      <c r="K7634" s="2">
        <v>3</v>
      </c>
      <c r="L7634" t="s">
        <v>85</v>
      </c>
      <c r="M7634" t="s">
        <v>142</v>
      </c>
      <c r="N7634" t="s">
        <v>126</v>
      </c>
    </row>
    <row r="7635" spans="1:14" x14ac:dyDescent="0.25">
      <c r="A7635" s="2">
        <v>1</v>
      </c>
      <c r="B7635" s="2">
        <v>2016</v>
      </c>
      <c r="C7635" t="s">
        <v>479</v>
      </c>
      <c r="D7635" t="s">
        <v>48</v>
      </c>
      <c r="E7635" s="2">
        <v>1</v>
      </c>
      <c r="F7635" s="2">
        <v>0</v>
      </c>
      <c r="G7635" t="s">
        <v>252</v>
      </c>
      <c r="H7635" t="s">
        <v>206</v>
      </c>
      <c r="I7635" t="s">
        <v>15</v>
      </c>
      <c r="J7635" t="s">
        <v>143</v>
      </c>
      <c r="K7635" s="2">
        <v>3</v>
      </c>
      <c r="L7635" t="s">
        <v>85</v>
      </c>
      <c r="M7635" t="s">
        <v>144</v>
      </c>
      <c r="N7635" t="s">
        <v>126</v>
      </c>
    </row>
    <row r="7636" spans="1:14" x14ac:dyDescent="0.25">
      <c r="A7636" s="2">
        <v>1</v>
      </c>
      <c r="B7636" s="2">
        <v>2016</v>
      </c>
      <c r="C7636" t="s">
        <v>479</v>
      </c>
      <c r="D7636" t="s">
        <v>48</v>
      </c>
      <c r="E7636" s="2">
        <v>1</v>
      </c>
      <c r="F7636" s="2">
        <v>0</v>
      </c>
      <c r="G7636" t="s">
        <v>252</v>
      </c>
      <c r="H7636" t="s">
        <v>206</v>
      </c>
      <c r="I7636" t="s">
        <v>15</v>
      </c>
      <c r="J7636" t="s">
        <v>145</v>
      </c>
      <c r="K7636" s="2">
        <v>3</v>
      </c>
      <c r="L7636" t="s">
        <v>55</v>
      </c>
      <c r="M7636" t="s">
        <v>146</v>
      </c>
      <c r="N7636" t="s">
        <v>178</v>
      </c>
    </row>
    <row r="7637" spans="1:14" x14ac:dyDescent="0.25">
      <c r="A7637" s="2">
        <v>1</v>
      </c>
      <c r="B7637" s="2">
        <v>2016</v>
      </c>
      <c r="C7637" t="s">
        <v>479</v>
      </c>
      <c r="D7637" t="s">
        <v>48</v>
      </c>
      <c r="E7637" s="2">
        <v>1</v>
      </c>
      <c r="F7637" s="2">
        <v>0</v>
      </c>
      <c r="G7637" t="s">
        <v>252</v>
      </c>
      <c r="H7637" t="s">
        <v>206</v>
      </c>
      <c r="I7637" t="s">
        <v>15</v>
      </c>
      <c r="J7637" t="s">
        <v>147</v>
      </c>
      <c r="K7637" s="2">
        <v>3</v>
      </c>
      <c r="L7637" t="s">
        <v>55</v>
      </c>
      <c r="M7637" t="s">
        <v>148</v>
      </c>
      <c r="N7637" t="s">
        <v>178</v>
      </c>
    </row>
    <row r="7638" spans="1:14" x14ac:dyDescent="0.25">
      <c r="A7638" s="2">
        <v>1</v>
      </c>
      <c r="B7638" s="2">
        <v>2016</v>
      </c>
      <c r="C7638" t="s">
        <v>479</v>
      </c>
      <c r="D7638" t="s">
        <v>48</v>
      </c>
      <c r="E7638" s="2">
        <v>1</v>
      </c>
      <c r="F7638" s="2">
        <v>0</v>
      </c>
      <c r="G7638" t="s">
        <v>252</v>
      </c>
      <c r="H7638" t="s">
        <v>206</v>
      </c>
      <c r="I7638" t="s">
        <v>15</v>
      </c>
      <c r="J7638" t="s">
        <v>149</v>
      </c>
      <c r="K7638" s="2">
        <v>3</v>
      </c>
      <c r="L7638" t="s">
        <v>55</v>
      </c>
      <c r="M7638" t="s">
        <v>150</v>
      </c>
      <c r="N7638" t="s">
        <v>178</v>
      </c>
    </row>
    <row r="7639" spans="1:14" x14ac:dyDescent="0.25">
      <c r="A7639" s="2">
        <v>1</v>
      </c>
      <c r="B7639" s="2">
        <v>2016</v>
      </c>
      <c r="C7639" t="s">
        <v>479</v>
      </c>
      <c r="D7639" t="s">
        <v>48</v>
      </c>
      <c r="E7639" s="2">
        <v>1</v>
      </c>
      <c r="F7639" s="2">
        <v>0</v>
      </c>
      <c r="G7639" t="s">
        <v>252</v>
      </c>
      <c r="H7639" t="s">
        <v>206</v>
      </c>
      <c r="I7639" t="s">
        <v>15</v>
      </c>
      <c r="J7639" t="s">
        <v>151</v>
      </c>
      <c r="K7639" s="2">
        <v>9</v>
      </c>
      <c r="L7639" t="s">
        <v>52</v>
      </c>
      <c r="M7639" t="s">
        <v>152</v>
      </c>
      <c r="N7639" t="s">
        <v>188</v>
      </c>
    </row>
    <row r="7640" spans="1:14" x14ac:dyDescent="0.25">
      <c r="A7640" s="2">
        <v>1</v>
      </c>
      <c r="B7640" s="2">
        <v>2016</v>
      </c>
      <c r="C7640" t="s">
        <v>479</v>
      </c>
      <c r="D7640" t="s">
        <v>48</v>
      </c>
      <c r="E7640" s="2">
        <v>1</v>
      </c>
      <c r="F7640" s="2">
        <v>0</v>
      </c>
      <c r="G7640" t="s">
        <v>252</v>
      </c>
      <c r="H7640" t="s">
        <v>206</v>
      </c>
      <c r="I7640" t="s">
        <v>15</v>
      </c>
      <c r="J7640" t="s">
        <v>153</v>
      </c>
      <c r="K7640" s="2">
        <v>4</v>
      </c>
      <c r="L7640" t="s">
        <v>75</v>
      </c>
      <c r="M7640" t="s">
        <v>154</v>
      </c>
      <c r="N7640" t="s">
        <v>209</v>
      </c>
    </row>
    <row r="7641" spans="1:14" x14ac:dyDescent="0.25">
      <c r="A7641" s="2">
        <v>1</v>
      </c>
      <c r="B7641" s="2">
        <v>2016</v>
      </c>
      <c r="C7641" t="s">
        <v>479</v>
      </c>
      <c r="D7641" t="s">
        <v>48</v>
      </c>
      <c r="E7641" s="2">
        <v>1</v>
      </c>
      <c r="F7641" s="2">
        <v>0</v>
      </c>
      <c r="G7641" t="s">
        <v>252</v>
      </c>
      <c r="H7641" t="s">
        <v>206</v>
      </c>
      <c r="I7641" t="s">
        <v>15</v>
      </c>
      <c r="J7641" t="s">
        <v>156</v>
      </c>
      <c r="K7641" s="2">
        <v>1</v>
      </c>
      <c r="L7641" t="s">
        <v>75</v>
      </c>
      <c r="M7641" t="s">
        <v>157</v>
      </c>
      <c r="N7641" t="s">
        <v>158</v>
      </c>
    </row>
    <row r="7642" spans="1:14" x14ac:dyDescent="0.25">
      <c r="A7642" s="2">
        <v>1</v>
      </c>
      <c r="B7642" s="2">
        <v>2016</v>
      </c>
      <c r="C7642" t="s">
        <v>479</v>
      </c>
      <c r="D7642" t="s">
        <v>48</v>
      </c>
      <c r="E7642" s="2">
        <v>1</v>
      </c>
      <c r="F7642" s="2">
        <v>0</v>
      </c>
      <c r="G7642" t="s">
        <v>252</v>
      </c>
      <c r="H7642" t="s">
        <v>206</v>
      </c>
      <c r="I7642" t="s">
        <v>15</v>
      </c>
      <c r="J7642" t="s">
        <v>159</v>
      </c>
      <c r="K7642" s="3"/>
      <c r="L7642" t="s">
        <v>52</v>
      </c>
      <c r="M7642" t="s">
        <v>160</v>
      </c>
    </row>
    <row r="7643" spans="1:14" x14ac:dyDescent="0.25">
      <c r="A7643" s="2">
        <v>1</v>
      </c>
      <c r="B7643" s="2">
        <v>2016</v>
      </c>
      <c r="C7643" t="s">
        <v>479</v>
      </c>
      <c r="D7643" t="s">
        <v>48</v>
      </c>
      <c r="E7643" s="2">
        <v>1</v>
      </c>
      <c r="F7643" s="2">
        <v>0</v>
      </c>
      <c r="G7643" t="s">
        <v>252</v>
      </c>
      <c r="H7643" t="s">
        <v>206</v>
      </c>
      <c r="I7643" t="s">
        <v>15</v>
      </c>
      <c r="J7643" t="s">
        <v>161</v>
      </c>
      <c r="K7643" s="3"/>
      <c r="L7643" t="s">
        <v>52</v>
      </c>
      <c r="M7643" t="s">
        <v>162</v>
      </c>
    </row>
    <row r="7644" spans="1:14" x14ac:dyDescent="0.25">
      <c r="A7644" s="2">
        <v>1</v>
      </c>
      <c r="B7644" s="2">
        <v>2016</v>
      </c>
      <c r="C7644" t="s">
        <v>479</v>
      </c>
      <c r="D7644" t="s">
        <v>48</v>
      </c>
      <c r="E7644" s="2">
        <v>1</v>
      </c>
      <c r="F7644" s="2">
        <v>0</v>
      </c>
      <c r="G7644" t="s">
        <v>252</v>
      </c>
      <c r="H7644" t="s">
        <v>206</v>
      </c>
      <c r="I7644" t="s">
        <v>15</v>
      </c>
      <c r="J7644" t="s">
        <v>163</v>
      </c>
      <c r="K7644" s="2">
        <v>2</v>
      </c>
      <c r="L7644" t="s">
        <v>52</v>
      </c>
      <c r="M7644" t="s">
        <v>164</v>
      </c>
      <c r="N7644" t="s">
        <v>177</v>
      </c>
    </row>
    <row r="7645" spans="1:14" x14ac:dyDescent="0.25">
      <c r="A7645" s="2">
        <v>1</v>
      </c>
      <c r="B7645" s="2">
        <v>2016</v>
      </c>
      <c r="C7645" t="s">
        <v>479</v>
      </c>
      <c r="D7645" t="s">
        <v>48</v>
      </c>
      <c r="E7645" s="2">
        <v>1</v>
      </c>
      <c r="F7645" s="2">
        <v>0</v>
      </c>
      <c r="G7645" t="s">
        <v>252</v>
      </c>
      <c r="H7645" t="s">
        <v>206</v>
      </c>
      <c r="I7645" t="s">
        <v>15</v>
      </c>
      <c r="J7645" t="s">
        <v>166</v>
      </c>
      <c r="K7645" s="2">
        <v>1</v>
      </c>
      <c r="L7645" t="s">
        <v>55</v>
      </c>
      <c r="M7645" t="s">
        <v>167</v>
      </c>
      <c r="N7645" t="s">
        <v>282</v>
      </c>
    </row>
    <row r="7646" spans="1:14" x14ac:dyDescent="0.25">
      <c r="A7646" s="2">
        <v>1</v>
      </c>
      <c r="B7646" s="2">
        <v>2016</v>
      </c>
      <c r="C7646" t="s">
        <v>480</v>
      </c>
      <c r="D7646" t="s">
        <v>48</v>
      </c>
      <c r="E7646" s="2">
        <v>0</v>
      </c>
      <c r="F7646" s="2">
        <v>1</v>
      </c>
      <c r="G7646" t="s">
        <v>328</v>
      </c>
      <c r="H7646" t="s">
        <v>328</v>
      </c>
      <c r="I7646" t="s">
        <v>10</v>
      </c>
      <c r="J7646" t="s">
        <v>51</v>
      </c>
      <c r="K7646" s="3"/>
      <c r="L7646" t="s">
        <v>52</v>
      </c>
      <c r="M7646" t="s">
        <v>53</v>
      </c>
    </row>
    <row r="7647" spans="1:14" x14ac:dyDescent="0.25">
      <c r="A7647" s="2">
        <v>1</v>
      </c>
      <c r="B7647" s="2">
        <v>2016</v>
      </c>
      <c r="C7647" t="s">
        <v>480</v>
      </c>
      <c r="D7647" t="s">
        <v>48</v>
      </c>
      <c r="E7647" s="2">
        <v>0</v>
      </c>
      <c r="F7647" s="2">
        <v>1</v>
      </c>
      <c r="G7647" t="s">
        <v>328</v>
      </c>
      <c r="H7647" t="s">
        <v>328</v>
      </c>
      <c r="I7647" t="s">
        <v>10</v>
      </c>
      <c r="J7647" t="s">
        <v>54</v>
      </c>
      <c r="K7647" s="2">
        <v>4</v>
      </c>
      <c r="L7647" t="s">
        <v>55</v>
      </c>
      <c r="M7647" t="s">
        <v>56</v>
      </c>
      <c r="N7647" t="s">
        <v>57</v>
      </c>
    </row>
    <row r="7648" spans="1:14" x14ac:dyDescent="0.25">
      <c r="A7648" s="2">
        <v>1</v>
      </c>
      <c r="B7648" s="2">
        <v>2016</v>
      </c>
      <c r="C7648" t="s">
        <v>480</v>
      </c>
      <c r="D7648" t="s">
        <v>48</v>
      </c>
      <c r="E7648" s="2">
        <v>0</v>
      </c>
      <c r="F7648" s="2">
        <v>1</v>
      </c>
      <c r="G7648" t="s">
        <v>328</v>
      </c>
      <c r="H7648" t="s">
        <v>328</v>
      </c>
      <c r="I7648" t="s">
        <v>10</v>
      </c>
      <c r="J7648" t="s">
        <v>58</v>
      </c>
      <c r="K7648" s="2">
        <v>3</v>
      </c>
      <c r="L7648" t="s">
        <v>55</v>
      </c>
      <c r="M7648" t="s">
        <v>59</v>
      </c>
      <c r="N7648" t="s">
        <v>178</v>
      </c>
    </row>
    <row r="7649" spans="1:14" x14ac:dyDescent="0.25">
      <c r="A7649" s="2">
        <v>1</v>
      </c>
      <c r="B7649" s="2">
        <v>2016</v>
      </c>
      <c r="C7649" t="s">
        <v>480</v>
      </c>
      <c r="D7649" t="s">
        <v>48</v>
      </c>
      <c r="E7649" s="2">
        <v>0</v>
      </c>
      <c r="F7649" s="2">
        <v>1</v>
      </c>
      <c r="G7649" t="s">
        <v>328</v>
      </c>
      <c r="H7649" t="s">
        <v>328</v>
      </c>
      <c r="I7649" t="s">
        <v>10</v>
      </c>
      <c r="J7649" t="s">
        <v>60</v>
      </c>
      <c r="K7649" s="2">
        <v>2</v>
      </c>
      <c r="L7649" t="s">
        <v>61</v>
      </c>
      <c r="M7649" t="s">
        <v>62</v>
      </c>
      <c r="N7649" t="s">
        <v>63</v>
      </c>
    </row>
    <row r="7650" spans="1:14" x14ac:dyDescent="0.25">
      <c r="A7650" s="2">
        <v>1</v>
      </c>
      <c r="B7650" s="2">
        <v>2016</v>
      </c>
      <c r="C7650" t="s">
        <v>480</v>
      </c>
      <c r="D7650" t="s">
        <v>48</v>
      </c>
      <c r="E7650" s="2">
        <v>0</v>
      </c>
      <c r="F7650" s="2">
        <v>1</v>
      </c>
      <c r="G7650" t="s">
        <v>328</v>
      </c>
      <c r="H7650" t="s">
        <v>328</v>
      </c>
      <c r="I7650" t="s">
        <v>10</v>
      </c>
      <c r="J7650" t="s">
        <v>64</v>
      </c>
      <c r="K7650" s="2">
        <v>3</v>
      </c>
      <c r="L7650" t="s">
        <v>65</v>
      </c>
      <c r="M7650" t="s">
        <v>66</v>
      </c>
      <c r="N7650" t="s">
        <v>67</v>
      </c>
    </row>
    <row r="7651" spans="1:14" x14ac:dyDescent="0.25">
      <c r="A7651" s="2">
        <v>1</v>
      </c>
      <c r="B7651" s="2">
        <v>2016</v>
      </c>
      <c r="C7651" t="s">
        <v>480</v>
      </c>
      <c r="D7651" t="s">
        <v>48</v>
      </c>
      <c r="E7651" s="2">
        <v>0</v>
      </c>
      <c r="F7651" s="2">
        <v>1</v>
      </c>
      <c r="G7651" t="s">
        <v>328</v>
      </c>
      <c r="H7651" t="s">
        <v>328</v>
      </c>
      <c r="I7651" t="s">
        <v>10</v>
      </c>
      <c r="J7651" t="s">
        <v>68</v>
      </c>
      <c r="K7651" s="2">
        <v>2</v>
      </c>
      <c r="L7651" t="s">
        <v>65</v>
      </c>
      <c r="M7651" t="s">
        <v>69</v>
      </c>
      <c r="N7651" t="s">
        <v>186</v>
      </c>
    </row>
    <row r="7652" spans="1:14" x14ac:dyDescent="0.25">
      <c r="A7652" s="2">
        <v>1</v>
      </c>
      <c r="B7652" s="2">
        <v>2016</v>
      </c>
      <c r="C7652" t="s">
        <v>480</v>
      </c>
      <c r="D7652" t="s">
        <v>48</v>
      </c>
      <c r="E7652" s="2">
        <v>0</v>
      </c>
      <c r="F7652" s="2">
        <v>1</v>
      </c>
      <c r="G7652" t="s">
        <v>328</v>
      </c>
      <c r="H7652" t="s">
        <v>328</v>
      </c>
      <c r="I7652" t="s">
        <v>10</v>
      </c>
      <c r="J7652" t="s">
        <v>70</v>
      </c>
      <c r="K7652" s="2">
        <v>2</v>
      </c>
      <c r="L7652" t="s">
        <v>65</v>
      </c>
      <c r="M7652" t="s">
        <v>71</v>
      </c>
      <c r="N7652" t="s">
        <v>186</v>
      </c>
    </row>
    <row r="7653" spans="1:14" x14ac:dyDescent="0.25">
      <c r="A7653" s="2">
        <v>1</v>
      </c>
      <c r="B7653" s="2">
        <v>2016</v>
      </c>
      <c r="C7653" t="s">
        <v>480</v>
      </c>
      <c r="D7653" t="s">
        <v>48</v>
      </c>
      <c r="E7653" s="2">
        <v>0</v>
      </c>
      <c r="F7653" s="2">
        <v>1</v>
      </c>
      <c r="G7653" t="s">
        <v>328</v>
      </c>
      <c r="H7653" t="s">
        <v>328</v>
      </c>
      <c r="I7653" t="s">
        <v>10</v>
      </c>
      <c r="J7653" t="s">
        <v>72</v>
      </c>
      <c r="K7653" s="3"/>
      <c r="L7653" t="s">
        <v>52</v>
      </c>
      <c r="M7653" t="s">
        <v>73</v>
      </c>
    </row>
    <row r="7654" spans="1:14" x14ac:dyDescent="0.25">
      <c r="A7654" s="2">
        <v>1</v>
      </c>
      <c r="B7654" s="2">
        <v>2016</v>
      </c>
      <c r="C7654" t="s">
        <v>480</v>
      </c>
      <c r="D7654" t="s">
        <v>48</v>
      </c>
      <c r="E7654" s="2">
        <v>0</v>
      </c>
      <c r="F7654" s="2">
        <v>1</v>
      </c>
      <c r="G7654" t="s">
        <v>328</v>
      </c>
      <c r="H7654" t="s">
        <v>328</v>
      </c>
      <c r="I7654" t="s">
        <v>10</v>
      </c>
      <c r="J7654" t="s">
        <v>74</v>
      </c>
      <c r="K7654" s="2">
        <v>3</v>
      </c>
      <c r="L7654" t="s">
        <v>75</v>
      </c>
      <c r="M7654" t="s">
        <v>76</v>
      </c>
      <c r="N7654" t="s">
        <v>221</v>
      </c>
    </row>
    <row r="7655" spans="1:14" x14ac:dyDescent="0.25">
      <c r="A7655" s="2">
        <v>1</v>
      </c>
      <c r="B7655" s="2">
        <v>2016</v>
      </c>
      <c r="C7655" t="s">
        <v>480</v>
      </c>
      <c r="D7655" t="s">
        <v>48</v>
      </c>
      <c r="E7655" s="2">
        <v>0</v>
      </c>
      <c r="F7655" s="2">
        <v>1</v>
      </c>
      <c r="G7655" t="s">
        <v>328</v>
      </c>
      <c r="H7655" t="s">
        <v>328</v>
      </c>
      <c r="I7655" t="s">
        <v>10</v>
      </c>
      <c r="J7655" t="s">
        <v>78</v>
      </c>
      <c r="K7655" s="2">
        <v>1</v>
      </c>
      <c r="L7655" t="s">
        <v>75</v>
      </c>
      <c r="M7655" t="s">
        <v>79</v>
      </c>
      <c r="N7655" t="s">
        <v>80</v>
      </c>
    </row>
    <row r="7656" spans="1:14" x14ac:dyDescent="0.25">
      <c r="A7656" s="2">
        <v>1</v>
      </c>
      <c r="B7656" s="2">
        <v>2016</v>
      </c>
      <c r="C7656" t="s">
        <v>480</v>
      </c>
      <c r="D7656" t="s">
        <v>48</v>
      </c>
      <c r="E7656" s="2">
        <v>0</v>
      </c>
      <c r="F7656" s="2">
        <v>1</v>
      </c>
      <c r="G7656" t="s">
        <v>328</v>
      </c>
      <c r="H7656" t="s">
        <v>328</v>
      </c>
      <c r="I7656" t="s">
        <v>10</v>
      </c>
      <c r="J7656" t="s">
        <v>81</v>
      </c>
      <c r="K7656" s="2">
        <v>4</v>
      </c>
      <c r="L7656" t="s">
        <v>75</v>
      </c>
      <c r="M7656" t="s">
        <v>82</v>
      </c>
      <c r="N7656" t="s">
        <v>275</v>
      </c>
    </row>
    <row r="7657" spans="1:14" x14ac:dyDescent="0.25">
      <c r="A7657" s="2">
        <v>1</v>
      </c>
      <c r="B7657" s="2">
        <v>2016</v>
      </c>
      <c r="C7657" t="s">
        <v>480</v>
      </c>
      <c r="D7657" t="s">
        <v>48</v>
      </c>
      <c r="E7657" s="2">
        <v>0</v>
      </c>
      <c r="F7657" s="2">
        <v>1</v>
      </c>
      <c r="G7657" t="s">
        <v>328</v>
      </c>
      <c r="H7657" t="s">
        <v>328</v>
      </c>
      <c r="I7657" t="s">
        <v>10</v>
      </c>
      <c r="J7657" t="s">
        <v>84</v>
      </c>
      <c r="K7657" s="2">
        <v>3</v>
      </c>
      <c r="L7657" t="s">
        <v>85</v>
      </c>
      <c r="M7657" t="s">
        <v>86</v>
      </c>
      <c r="N7657" t="s">
        <v>126</v>
      </c>
    </row>
    <row r="7658" spans="1:14" x14ac:dyDescent="0.25">
      <c r="A7658" s="2">
        <v>1</v>
      </c>
      <c r="B7658" s="2">
        <v>2016</v>
      </c>
      <c r="C7658" t="s">
        <v>480</v>
      </c>
      <c r="D7658" t="s">
        <v>48</v>
      </c>
      <c r="E7658" s="2">
        <v>0</v>
      </c>
      <c r="F7658" s="2">
        <v>1</v>
      </c>
      <c r="G7658" t="s">
        <v>328</v>
      </c>
      <c r="H7658" t="s">
        <v>328</v>
      </c>
      <c r="I7658" t="s">
        <v>10</v>
      </c>
      <c r="J7658" t="s">
        <v>88</v>
      </c>
      <c r="K7658" s="2">
        <v>3</v>
      </c>
      <c r="L7658" t="s">
        <v>85</v>
      </c>
      <c r="M7658" t="s">
        <v>89</v>
      </c>
      <c r="N7658" t="s">
        <v>126</v>
      </c>
    </row>
    <row r="7659" spans="1:14" x14ac:dyDescent="0.25">
      <c r="A7659" s="2">
        <v>1</v>
      </c>
      <c r="B7659" s="2">
        <v>2016</v>
      </c>
      <c r="C7659" t="s">
        <v>480</v>
      </c>
      <c r="D7659" t="s">
        <v>48</v>
      </c>
      <c r="E7659" s="2">
        <v>0</v>
      </c>
      <c r="F7659" s="2">
        <v>1</v>
      </c>
      <c r="G7659" t="s">
        <v>328</v>
      </c>
      <c r="H7659" t="s">
        <v>328</v>
      </c>
      <c r="I7659" t="s">
        <v>10</v>
      </c>
      <c r="J7659" t="s">
        <v>90</v>
      </c>
      <c r="K7659" s="2">
        <v>1</v>
      </c>
      <c r="L7659" t="s">
        <v>75</v>
      </c>
      <c r="M7659" t="s">
        <v>91</v>
      </c>
      <c r="N7659" t="s">
        <v>200</v>
      </c>
    </row>
    <row r="7660" spans="1:14" x14ac:dyDescent="0.25">
      <c r="A7660" s="2">
        <v>1</v>
      </c>
      <c r="B7660" s="2">
        <v>2016</v>
      </c>
      <c r="C7660" t="s">
        <v>480</v>
      </c>
      <c r="D7660" t="s">
        <v>48</v>
      </c>
      <c r="E7660" s="2">
        <v>0</v>
      </c>
      <c r="F7660" s="2">
        <v>1</v>
      </c>
      <c r="G7660" t="s">
        <v>328</v>
      </c>
      <c r="H7660" t="s">
        <v>328</v>
      </c>
      <c r="I7660" t="s">
        <v>10</v>
      </c>
      <c r="J7660" t="s">
        <v>93</v>
      </c>
      <c r="K7660" s="2">
        <v>4</v>
      </c>
      <c r="L7660" t="s">
        <v>75</v>
      </c>
      <c r="M7660" t="s">
        <v>94</v>
      </c>
      <c r="N7660" t="s">
        <v>92</v>
      </c>
    </row>
    <row r="7661" spans="1:14" x14ac:dyDescent="0.25">
      <c r="A7661" s="2">
        <v>1</v>
      </c>
      <c r="B7661" s="2">
        <v>2016</v>
      </c>
      <c r="C7661" t="s">
        <v>480</v>
      </c>
      <c r="D7661" t="s">
        <v>48</v>
      </c>
      <c r="E7661" s="2">
        <v>0</v>
      </c>
      <c r="F7661" s="2">
        <v>1</v>
      </c>
      <c r="G7661" t="s">
        <v>328</v>
      </c>
      <c r="H7661" t="s">
        <v>328</v>
      </c>
      <c r="I7661" t="s">
        <v>10</v>
      </c>
      <c r="J7661" t="s">
        <v>96</v>
      </c>
      <c r="K7661" s="2">
        <v>1</v>
      </c>
      <c r="L7661" t="s">
        <v>75</v>
      </c>
      <c r="M7661" t="s">
        <v>97</v>
      </c>
    </row>
    <row r="7662" spans="1:14" x14ac:dyDescent="0.25">
      <c r="A7662" s="2">
        <v>1</v>
      </c>
      <c r="B7662" s="2">
        <v>2016</v>
      </c>
      <c r="C7662" t="s">
        <v>480</v>
      </c>
      <c r="D7662" t="s">
        <v>48</v>
      </c>
      <c r="E7662" s="2">
        <v>0</v>
      </c>
      <c r="F7662" s="2">
        <v>1</v>
      </c>
      <c r="G7662" t="s">
        <v>328</v>
      </c>
      <c r="H7662" t="s">
        <v>328</v>
      </c>
      <c r="I7662" t="s">
        <v>10</v>
      </c>
      <c r="J7662" t="s">
        <v>98</v>
      </c>
      <c r="K7662" s="2">
        <v>2</v>
      </c>
      <c r="L7662" t="s">
        <v>85</v>
      </c>
      <c r="M7662" t="s">
        <v>99</v>
      </c>
      <c r="N7662" t="s">
        <v>176</v>
      </c>
    </row>
    <row r="7663" spans="1:14" x14ac:dyDescent="0.25">
      <c r="A7663" s="2">
        <v>1</v>
      </c>
      <c r="B7663" s="2">
        <v>2016</v>
      </c>
      <c r="C7663" t="s">
        <v>480</v>
      </c>
      <c r="D7663" t="s">
        <v>48</v>
      </c>
      <c r="E7663" s="2">
        <v>0</v>
      </c>
      <c r="F7663" s="2">
        <v>1</v>
      </c>
      <c r="G7663" t="s">
        <v>328</v>
      </c>
      <c r="H7663" t="s">
        <v>328</v>
      </c>
      <c r="I7663" t="s">
        <v>10</v>
      </c>
      <c r="J7663" t="s">
        <v>100</v>
      </c>
      <c r="K7663" s="3"/>
      <c r="L7663" t="s">
        <v>61</v>
      </c>
      <c r="M7663" t="s">
        <v>101</v>
      </c>
    </row>
    <row r="7664" spans="1:14" x14ac:dyDescent="0.25">
      <c r="A7664" s="2">
        <v>1</v>
      </c>
      <c r="B7664" s="2">
        <v>2016</v>
      </c>
      <c r="C7664" t="s">
        <v>480</v>
      </c>
      <c r="D7664" t="s">
        <v>48</v>
      </c>
      <c r="E7664" s="2">
        <v>0</v>
      </c>
      <c r="F7664" s="2">
        <v>1</v>
      </c>
      <c r="G7664" t="s">
        <v>328</v>
      </c>
      <c r="H7664" t="s">
        <v>328</v>
      </c>
      <c r="I7664" t="s">
        <v>10</v>
      </c>
      <c r="J7664" t="s">
        <v>102</v>
      </c>
      <c r="K7664" s="3"/>
      <c r="L7664" t="s">
        <v>61</v>
      </c>
      <c r="M7664" t="s">
        <v>103</v>
      </c>
    </row>
    <row r="7665" spans="1:14" x14ac:dyDescent="0.25">
      <c r="A7665" s="2">
        <v>1</v>
      </c>
      <c r="B7665" s="2">
        <v>2016</v>
      </c>
      <c r="C7665" t="s">
        <v>480</v>
      </c>
      <c r="D7665" t="s">
        <v>48</v>
      </c>
      <c r="E7665" s="2">
        <v>0</v>
      </c>
      <c r="F7665" s="2">
        <v>1</v>
      </c>
      <c r="G7665" t="s">
        <v>328</v>
      </c>
      <c r="H7665" t="s">
        <v>328</v>
      </c>
      <c r="I7665" t="s">
        <v>10</v>
      </c>
      <c r="J7665" t="s">
        <v>104</v>
      </c>
      <c r="K7665" s="3"/>
      <c r="L7665" t="s">
        <v>61</v>
      </c>
      <c r="M7665" t="s">
        <v>105</v>
      </c>
    </row>
    <row r="7666" spans="1:14" x14ac:dyDescent="0.25">
      <c r="A7666" s="2">
        <v>1</v>
      </c>
      <c r="B7666" s="2">
        <v>2016</v>
      </c>
      <c r="C7666" t="s">
        <v>480</v>
      </c>
      <c r="D7666" t="s">
        <v>48</v>
      </c>
      <c r="E7666" s="2">
        <v>0</v>
      </c>
      <c r="F7666" s="2">
        <v>1</v>
      </c>
      <c r="G7666" t="s">
        <v>328</v>
      </c>
      <c r="H7666" t="s">
        <v>328</v>
      </c>
      <c r="I7666" t="s">
        <v>10</v>
      </c>
      <c r="J7666" t="s">
        <v>106</v>
      </c>
      <c r="K7666" s="3"/>
      <c r="L7666" t="s">
        <v>61</v>
      </c>
      <c r="M7666" t="s">
        <v>107</v>
      </c>
    </row>
    <row r="7667" spans="1:14" x14ac:dyDescent="0.25">
      <c r="A7667" s="2">
        <v>1</v>
      </c>
      <c r="B7667" s="2">
        <v>2016</v>
      </c>
      <c r="C7667" t="s">
        <v>480</v>
      </c>
      <c r="D7667" t="s">
        <v>48</v>
      </c>
      <c r="E7667" s="2">
        <v>0</v>
      </c>
      <c r="F7667" s="2">
        <v>1</v>
      </c>
      <c r="G7667" t="s">
        <v>328</v>
      </c>
      <c r="H7667" t="s">
        <v>328</v>
      </c>
      <c r="I7667" t="s">
        <v>10</v>
      </c>
      <c r="J7667" t="s">
        <v>108</v>
      </c>
      <c r="K7667" s="3"/>
      <c r="L7667" t="s">
        <v>61</v>
      </c>
      <c r="M7667" t="s">
        <v>109</v>
      </c>
    </row>
    <row r="7668" spans="1:14" x14ac:dyDescent="0.25">
      <c r="A7668" s="2">
        <v>1</v>
      </c>
      <c r="B7668" s="2">
        <v>2016</v>
      </c>
      <c r="C7668" t="s">
        <v>480</v>
      </c>
      <c r="D7668" t="s">
        <v>48</v>
      </c>
      <c r="E7668" s="2">
        <v>0</v>
      </c>
      <c r="F7668" s="2">
        <v>1</v>
      </c>
      <c r="G7668" t="s">
        <v>328</v>
      </c>
      <c r="H7668" t="s">
        <v>328</v>
      </c>
      <c r="I7668" t="s">
        <v>10</v>
      </c>
      <c r="J7668" t="s">
        <v>110</v>
      </c>
      <c r="K7668" s="3"/>
      <c r="L7668" t="s">
        <v>61</v>
      </c>
      <c r="M7668" t="s">
        <v>111</v>
      </c>
    </row>
    <row r="7669" spans="1:14" x14ac:dyDescent="0.25">
      <c r="A7669" s="2">
        <v>1</v>
      </c>
      <c r="B7669" s="2">
        <v>2016</v>
      </c>
      <c r="C7669" t="s">
        <v>480</v>
      </c>
      <c r="D7669" t="s">
        <v>48</v>
      </c>
      <c r="E7669" s="2">
        <v>0</v>
      </c>
      <c r="F7669" s="2">
        <v>1</v>
      </c>
      <c r="G7669" t="s">
        <v>328</v>
      </c>
      <c r="H7669" t="s">
        <v>328</v>
      </c>
      <c r="I7669" t="s">
        <v>10</v>
      </c>
      <c r="J7669" t="s">
        <v>112</v>
      </c>
      <c r="K7669" s="3"/>
      <c r="L7669" t="s">
        <v>61</v>
      </c>
      <c r="M7669" t="s">
        <v>113</v>
      </c>
    </row>
    <row r="7670" spans="1:14" x14ac:dyDescent="0.25">
      <c r="A7670" s="2">
        <v>1</v>
      </c>
      <c r="B7670" s="2">
        <v>2016</v>
      </c>
      <c r="C7670" t="s">
        <v>480</v>
      </c>
      <c r="D7670" t="s">
        <v>48</v>
      </c>
      <c r="E7670" s="2">
        <v>0</v>
      </c>
      <c r="F7670" s="2">
        <v>1</v>
      </c>
      <c r="G7670" t="s">
        <v>328</v>
      </c>
      <c r="H7670" t="s">
        <v>328</v>
      </c>
      <c r="I7670" t="s">
        <v>10</v>
      </c>
      <c r="J7670" t="s">
        <v>114</v>
      </c>
      <c r="K7670" s="3"/>
      <c r="L7670" t="s">
        <v>61</v>
      </c>
      <c r="M7670" t="s">
        <v>115</v>
      </c>
    </row>
    <row r="7671" spans="1:14" x14ac:dyDescent="0.25">
      <c r="A7671" s="2">
        <v>1</v>
      </c>
      <c r="B7671" s="2">
        <v>2016</v>
      </c>
      <c r="C7671" t="s">
        <v>480</v>
      </c>
      <c r="D7671" t="s">
        <v>48</v>
      </c>
      <c r="E7671" s="2">
        <v>0</v>
      </c>
      <c r="F7671" s="2">
        <v>1</v>
      </c>
      <c r="G7671" t="s">
        <v>328</v>
      </c>
      <c r="H7671" t="s">
        <v>328</v>
      </c>
      <c r="I7671" t="s">
        <v>10</v>
      </c>
      <c r="J7671" t="s">
        <v>116</v>
      </c>
      <c r="K7671" s="2">
        <v>1</v>
      </c>
      <c r="L7671" t="s">
        <v>65</v>
      </c>
      <c r="M7671" t="s">
        <v>117</v>
      </c>
      <c r="N7671" t="s">
        <v>230</v>
      </c>
    </row>
    <row r="7672" spans="1:14" x14ac:dyDescent="0.25">
      <c r="A7672" s="2">
        <v>1</v>
      </c>
      <c r="B7672" s="2">
        <v>2016</v>
      </c>
      <c r="C7672" t="s">
        <v>480</v>
      </c>
      <c r="D7672" t="s">
        <v>48</v>
      </c>
      <c r="E7672" s="2">
        <v>0</v>
      </c>
      <c r="F7672" s="2">
        <v>1</v>
      </c>
      <c r="G7672" t="s">
        <v>328</v>
      </c>
      <c r="H7672" t="s">
        <v>328</v>
      </c>
      <c r="I7672" t="s">
        <v>10</v>
      </c>
      <c r="J7672" t="s">
        <v>118</v>
      </c>
      <c r="K7672" s="2">
        <v>1</v>
      </c>
      <c r="L7672" t="s">
        <v>55</v>
      </c>
      <c r="M7672" t="s">
        <v>119</v>
      </c>
      <c r="N7672" t="s">
        <v>282</v>
      </c>
    </row>
    <row r="7673" spans="1:14" x14ac:dyDescent="0.25">
      <c r="A7673" s="2">
        <v>1</v>
      </c>
      <c r="B7673" s="2">
        <v>2016</v>
      </c>
      <c r="C7673" t="s">
        <v>480</v>
      </c>
      <c r="D7673" t="s">
        <v>48</v>
      </c>
      <c r="E7673" s="2">
        <v>0</v>
      </c>
      <c r="F7673" s="2">
        <v>1</v>
      </c>
      <c r="G7673" t="s">
        <v>328</v>
      </c>
      <c r="H7673" t="s">
        <v>328</v>
      </c>
      <c r="I7673" t="s">
        <v>10</v>
      </c>
      <c r="J7673" t="s">
        <v>120</v>
      </c>
      <c r="K7673" s="2">
        <v>4</v>
      </c>
      <c r="L7673" t="s">
        <v>65</v>
      </c>
      <c r="M7673" t="s">
        <v>121</v>
      </c>
      <c r="N7673" t="s">
        <v>185</v>
      </c>
    </row>
    <row r="7674" spans="1:14" x14ac:dyDescent="0.25">
      <c r="A7674" s="2">
        <v>1</v>
      </c>
      <c r="B7674" s="2">
        <v>2016</v>
      </c>
      <c r="C7674" t="s">
        <v>480</v>
      </c>
      <c r="D7674" t="s">
        <v>48</v>
      </c>
      <c r="E7674" s="2">
        <v>0</v>
      </c>
      <c r="F7674" s="2">
        <v>1</v>
      </c>
      <c r="G7674" t="s">
        <v>328</v>
      </c>
      <c r="H7674" t="s">
        <v>328</v>
      </c>
      <c r="I7674" t="s">
        <v>10</v>
      </c>
      <c r="J7674" t="s">
        <v>122</v>
      </c>
      <c r="K7674" s="2">
        <v>3</v>
      </c>
      <c r="L7674" t="s">
        <v>85</v>
      </c>
      <c r="M7674" t="s">
        <v>123</v>
      </c>
      <c r="N7674" t="s">
        <v>126</v>
      </c>
    </row>
    <row r="7675" spans="1:14" x14ac:dyDescent="0.25">
      <c r="A7675" s="2">
        <v>1</v>
      </c>
      <c r="B7675" s="2">
        <v>2016</v>
      </c>
      <c r="C7675" t="s">
        <v>480</v>
      </c>
      <c r="D7675" t="s">
        <v>48</v>
      </c>
      <c r="E7675" s="2">
        <v>0</v>
      </c>
      <c r="F7675" s="2">
        <v>1</v>
      </c>
      <c r="G7675" t="s">
        <v>328</v>
      </c>
      <c r="H7675" t="s">
        <v>328</v>
      </c>
      <c r="I7675" t="s">
        <v>10</v>
      </c>
      <c r="J7675" t="s">
        <v>124</v>
      </c>
      <c r="K7675" s="2">
        <v>1</v>
      </c>
      <c r="L7675" t="s">
        <v>85</v>
      </c>
      <c r="M7675" t="s">
        <v>125</v>
      </c>
      <c r="N7675" t="s">
        <v>200</v>
      </c>
    </row>
    <row r="7676" spans="1:14" x14ac:dyDescent="0.25">
      <c r="A7676" s="2">
        <v>1</v>
      </c>
      <c r="B7676" s="2">
        <v>2016</v>
      </c>
      <c r="C7676" t="s">
        <v>480</v>
      </c>
      <c r="D7676" t="s">
        <v>48</v>
      </c>
      <c r="E7676" s="2">
        <v>0</v>
      </c>
      <c r="F7676" s="2">
        <v>1</v>
      </c>
      <c r="G7676" t="s">
        <v>328</v>
      </c>
      <c r="H7676" t="s">
        <v>328</v>
      </c>
      <c r="I7676" t="s">
        <v>10</v>
      </c>
      <c r="J7676" t="s">
        <v>127</v>
      </c>
      <c r="K7676" s="2">
        <v>3</v>
      </c>
      <c r="L7676" t="s">
        <v>85</v>
      </c>
      <c r="M7676" t="s">
        <v>128</v>
      </c>
      <c r="N7676" t="s">
        <v>126</v>
      </c>
    </row>
    <row r="7677" spans="1:14" x14ac:dyDescent="0.25">
      <c r="A7677" s="2">
        <v>1</v>
      </c>
      <c r="B7677" s="2">
        <v>2016</v>
      </c>
      <c r="C7677" t="s">
        <v>480</v>
      </c>
      <c r="D7677" t="s">
        <v>48</v>
      </c>
      <c r="E7677" s="2">
        <v>0</v>
      </c>
      <c r="F7677" s="2">
        <v>1</v>
      </c>
      <c r="G7677" t="s">
        <v>328</v>
      </c>
      <c r="H7677" t="s">
        <v>328</v>
      </c>
      <c r="I7677" t="s">
        <v>10</v>
      </c>
      <c r="J7677" t="s">
        <v>129</v>
      </c>
      <c r="K7677" s="2">
        <v>3</v>
      </c>
      <c r="L7677" t="s">
        <v>85</v>
      </c>
      <c r="M7677" t="s">
        <v>130</v>
      </c>
      <c r="N7677" t="s">
        <v>126</v>
      </c>
    </row>
    <row r="7678" spans="1:14" x14ac:dyDescent="0.25">
      <c r="A7678" s="2">
        <v>1</v>
      </c>
      <c r="B7678" s="2">
        <v>2016</v>
      </c>
      <c r="C7678" t="s">
        <v>480</v>
      </c>
      <c r="D7678" t="s">
        <v>48</v>
      </c>
      <c r="E7678" s="2">
        <v>0</v>
      </c>
      <c r="F7678" s="2">
        <v>1</v>
      </c>
      <c r="G7678" t="s">
        <v>328</v>
      </c>
      <c r="H7678" t="s">
        <v>328</v>
      </c>
      <c r="I7678" t="s">
        <v>10</v>
      </c>
      <c r="J7678" t="s">
        <v>131</v>
      </c>
      <c r="K7678" s="2">
        <v>3</v>
      </c>
      <c r="L7678" t="s">
        <v>85</v>
      </c>
      <c r="M7678" t="s">
        <v>132</v>
      </c>
      <c r="N7678" t="s">
        <v>126</v>
      </c>
    </row>
    <row r="7679" spans="1:14" x14ac:dyDescent="0.25">
      <c r="A7679" s="2">
        <v>1</v>
      </c>
      <c r="B7679" s="2">
        <v>2016</v>
      </c>
      <c r="C7679" t="s">
        <v>480</v>
      </c>
      <c r="D7679" t="s">
        <v>48</v>
      </c>
      <c r="E7679" s="2">
        <v>0</v>
      </c>
      <c r="F7679" s="2">
        <v>1</v>
      </c>
      <c r="G7679" t="s">
        <v>328</v>
      </c>
      <c r="H7679" t="s">
        <v>328</v>
      </c>
      <c r="I7679" t="s">
        <v>10</v>
      </c>
      <c r="J7679" t="s">
        <v>133</v>
      </c>
      <c r="K7679" s="2">
        <v>2</v>
      </c>
      <c r="L7679" t="s">
        <v>52</v>
      </c>
      <c r="M7679" t="s">
        <v>134</v>
      </c>
      <c r="N7679" t="s">
        <v>63</v>
      </c>
    </row>
    <row r="7680" spans="1:14" x14ac:dyDescent="0.25">
      <c r="A7680" s="2">
        <v>1</v>
      </c>
      <c r="B7680" s="2">
        <v>2016</v>
      </c>
      <c r="C7680" t="s">
        <v>480</v>
      </c>
      <c r="D7680" t="s">
        <v>48</v>
      </c>
      <c r="E7680" s="2">
        <v>0</v>
      </c>
      <c r="F7680" s="2">
        <v>1</v>
      </c>
      <c r="G7680" t="s">
        <v>328</v>
      </c>
      <c r="H7680" t="s">
        <v>328</v>
      </c>
      <c r="I7680" t="s">
        <v>10</v>
      </c>
      <c r="J7680" t="s">
        <v>135</v>
      </c>
      <c r="K7680" s="2">
        <v>3</v>
      </c>
      <c r="L7680" t="s">
        <v>55</v>
      </c>
      <c r="M7680" t="s">
        <v>136</v>
      </c>
      <c r="N7680" t="s">
        <v>178</v>
      </c>
    </row>
    <row r="7681" spans="1:14" x14ac:dyDescent="0.25">
      <c r="A7681" s="2">
        <v>1</v>
      </c>
      <c r="B7681" s="2">
        <v>2016</v>
      </c>
      <c r="C7681" t="s">
        <v>480</v>
      </c>
      <c r="D7681" t="s">
        <v>48</v>
      </c>
      <c r="E7681" s="2">
        <v>0</v>
      </c>
      <c r="F7681" s="2">
        <v>1</v>
      </c>
      <c r="G7681" t="s">
        <v>328</v>
      </c>
      <c r="H7681" t="s">
        <v>328</v>
      </c>
      <c r="I7681" t="s">
        <v>10</v>
      </c>
      <c r="J7681" t="s">
        <v>137</v>
      </c>
      <c r="K7681" s="2">
        <v>3</v>
      </c>
      <c r="L7681" t="s">
        <v>55</v>
      </c>
      <c r="M7681" t="s">
        <v>138</v>
      </c>
      <c r="N7681" t="s">
        <v>178</v>
      </c>
    </row>
    <row r="7682" spans="1:14" x14ac:dyDescent="0.25">
      <c r="A7682" s="2">
        <v>1</v>
      </c>
      <c r="B7682" s="2">
        <v>2016</v>
      </c>
      <c r="C7682" t="s">
        <v>480</v>
      </c>
      <c r="D7682" t="s">
        <v>48</v>
      </c>
      <c r="E7682" s="2">
        <v>0</v>
      </c>
      <c r="F7682" s="2">
        <v>1</v>
      </c>
      <c r="G7682" t="s">
        <v>328</v>
      </c>
      <c r="H7682" t="s">
        <v>328</v>
      </c>
      <c r="I7682" t="s">
        <v>10</v>
      </c>
      <c r="J7682" t="s">
        <v>139</v>
      </c>
      <c r="K7682" s="2">
        <v>2</v>
      </c>
      <c r="L7682" t="s">
        <v>85</v>
      </c>
      <c r="M7682" t="s">
        <v>140</v>
      </c>
      <c r="N7682" t="s">
        <v>176</v>
      </c>
    </row>
    <row r="7683" spans="1:14" x14ac:dyDescent="0.25">
      <c r="A7683" s="2">
        <v>1</v>
      </c>
      <c r="B7683" s="2">
        <v>2016</v>
      </c>
      <c r="C7683" t="s">
        <v>480</v>
      </c>
      <c r="D7683" t="s">
        <v>48</v>
      </c>
      <c r="E7683" s="2">
        <v>0</v>
      </c>
      <c r="F7683" s="2">
        <v>1</v>
      </c>
      <c r="G7683" t="s">
        <v>328</v>
      </c>
      <c r="H7683" t="s">
        <v>328</v>
      </c>
      <c r="I7683" t="s">
        <v>10</v>
      </c>
      <c r="J7683" t="s">
        <v>141</v>
      </c>
      <c r="K7683" s="2">
        <v>3</v>
      </c>
      <c r="L7683" t="s">
        <v>85</v>
      </c>
      <c r="M7683" t="s">
        <v>142</v>
      </c>
      <c r="N7683" t="s">
        <v>126</v>
      </c>
    </row>
    <row r="7684" spans="1:14" x14ac:dyDescent="0.25">
      <c r="A7684" s="2">
        <v>1</v>
      </c>
      <c r="B7684" s="2">
        <v>2016</v>
      </c>
      <c r="C7684" t="s">
        <v>480</v>
      </c>
      <c r="D7684" t="s">
        <v>48</v>
      </c>
      <c r="E7684" s="2">
        <v>0</v>
      </c>
      <c r="F7684" s="2">
        <v>1</v>
      </c>
      <c r="G7684" t="s">
        <v>328</v>
      </c>
      <c r="H7684" t="s">
        <v>328</v>
      </c>
      <c r="I7684" t="s">
        <v>10</v>
      </c>
      <c r="J7684" t="s">
        <v>143</v>
      </c>
      <c r="K7684" s="2">
        <v>3</v>
      </c>
      <c r="L7684" t="s">
        <v>85</v>
      </c>
      <c r="M7684" t="s">
        <v>144</v>
      </c>
      <c r="N7684" t="s">
        <v>126</v>
      </c>
    </row>
    <row r="7685" spans="1:14" x14ac:dyDescent="0.25">
      <c r="A7685" s="2">
        <v>1</v>
      </c>
      <c r="B7685" s="2">
        <v>2016</v>
      </c>
      <c r="C7685" t="s">
        <v>480</v>
      </c>
      <c r="D7685" t="s">
        <v>48</v>
      </c>
      <c r="E7685" s="2">
        <v>0</v>
      </c>
      <c r="F7685" s="2">
        <v>1</v>
      </c>
      <c r="G7685" t="s">
        <v>328</v>
      </c>
      <c r="H7685" t="s">
        <v>328</v>
      </c>
      <c r="I7685" t="s">
        <v>10</v>
      </c>
      <c r="J7685" t="s">
        <v>145</v>
      </c>
      <c r="K7685" s="2">
        <v>4</v>
      </c>
      <c r="L7685" t="s">
        <v>55</v>
      </c>
      <c r="M7685" t="s">
        <v>146</v>
      </c>
      <c r="N7685" t="s">
        <v>57</v>
      </c>
    </row>
    <row r="7686" spans="1:14" x14ac:dyDescent="0.25">
      <c r="A7686" s="2">
        <v>1</v>
      </c>
      <c r="B7686" s="2">
        <v>2016</v>
      </c>
      <c r="C7686" t="s">
        <v>480</v>
      </c>
      <c r="D7686" t="s">
        <v>48</v>
      </c>
      <c r="E7686" s="2">
        <v>0</v>
      </c>
      <c r="F7686" s="2">
        <v>1</v>
      </c>
      <c r="G7686" t="s">
        <v>328</v>
      </c>
      <c r="H7686" t="s">
        <v>328</v>
      </c>
      <c r="I7686" t="s">
        <v>10</v>
      </c>
      <c r="J7686" t="s">
        <v>147</v>
      </c>
      <c r="K7686" s="2">
        <v>3</v>
      </c>
      <c r="L7686" t="s">
        <v>55</v>
      </c>
      <c r="M7686" t="s">
        <v>148</v>
      </c>
      <c r="N7686" t="s">
        <v>178</v>
      </c>
    </row>
    <row r="7687" spans="1:14" x14ac:dyDescent="0.25">
      <c r="A7687" s="2">
        <v>1</v>
      </c>
      <c r="B7687" s="2">
        <v>2016</v>
      </c>
      <c r="C7687" t="s">
        <v>480</v>
      </c>
      <c r="D7687" t="s">
        <v>48</v>
      </c>
      <c r="E7687" s="2">
        <v>0</v>
      </c>
      <c r="F7687" s="2">
        <v>1</v>
      </c>
      <c r="G7687" t="s">
        <v>328</v>
      </c>
      <c r="H7687" t="s">
        <v>328</v>
      </c>
      <c r="I7687" t="s">
        <v>10</v>
      </c>
      <c r="J7687" t="s">
        <v>149</v>
      </c>
      <c r="K7687" s="2">
        <v>3</v>
      </c>
      <c r="L7687" t="s">
        <v>55</v>
      </c>
      <c r="M7687" t="s">
        <v>150</v>
      </c>
      <c r="N7687" t="s">
        <v>178</v>
      </c>
    </row>
    <row r="7688" spans="1:14" x14ac:dyDescent="0.25">
      <c r="A7688" s="2">
        <v>1</v>
      </c>
      <c r="B7688" s="2">
        <v>2016</v>
      </c>
      <c r="C7688" t="s">
        <v>480</v>
      </c>
      <c r="D7688" t="s">
        <v>48</v>
      </c>
      <c r="E7688" s="2">
        <v>0</v>
      </c>
      <c r="F7688" s="2">
        <v>1</v>
      </c>
      <c r="G7688" t="s">
        <v>328</v>
      </c>
      <c r="H7688" t="s">
        <v>328</v>
      </c>
      <c r="I7688" t="s">
        <v>10</v>
      </c>
      <c r="J7688" t="s">
        <v>151</v>
      </c>
      <c r="K7688" s="3"/>
      <c r="L7688" t="s">
        <v>52</v>
      </c>
      <c r="M7688" t="s">
        <v>152</v>
      </c>
    </row>
    <row r="7689" spans="1:14" x14ac:dyDescent="0.25">
      <c r="A7689" s="2">
        <v>1</v>
      </c>
      <c r="B7689" s="2">
        <v>2016</v>
      </c>
      <c r="C7689" t="s">
        <v>480</v>
      </c>
      <c r="D7689" t="s">
        <v>48</v>
      </c>
      <c r="E7689" s="2">
        <v>0</v>
      </c>
      <c r="F7689" s="2">
        <v>1</v>
      </c>
      <c r="G7689" t="s">
        <v>328</v>
      </c>
      <c r="H7689" t="s">
        <v>328</v>
      </c>
      <c r="I7689" t="s">
        <v>10</v>
      </c>
      <c r="J7689" t="s">
        <v>153</v>
      </c>
      <c r="K7689" s="2">
        <v>5</v>
      </c>
      <c r="L7689" t="s">
        <v>75</v>
      </c>
      <c r="M7689" t="s">
        <v>154</v>
      </c>
      <c r="N7689" t="s">
        <v>201</v>
      </c>
    </row>
    <row r="7690" spans="1:14" x14ac:dyDescent="0.25">
      <c r="A7690" s="2">
        <v>1</v>
      </c>
      <c r="B7690" s="2">
        <v>2016</v>
      </c>
      <c r="C7690" t="s">
        <v>480</v>
      </c>
      <c r="D7690" t="s">
        <v>48</v>
      </c>
      <c r="E7690" s="2">
        <v>0</v>
      </c>
      <c r="F7690" s="2">
        <v>1</v>
      </c>
      <c r="G7690" t="s">
        <v>328</v>
      </c>
      <c r="H7690" t="s">
        <v>328</v>
      </c>
      <c r="I7690" t="s">
        <v>10</v>
      </c>
      <c r="J7690" t="s">
        <v>156</v>
      </c>
      <c r="K7690" s="2">
        <v>3</v>
      </c>
      <c r="L7690" t="s">
        <v>75</v>
      </c>
      <c r="M7690" t="s">
        <v>157</v>
      </c>
      <c r="N7690" t="s">
        <v>226</v>
      </c>
    </row>
    <row r="7691" spans="1:14" x14ac:dyDescent="0.25">
      <c r="A7691" s="2">
        <v>1</v>
      </c>
      <c r="B7691" s="2">
        <v>2016</v>
      </c>
      <c r="C7691" t="s">
        <v>480</v>
      </c>
      <c r="D7691" t="s">
        <v>48</v>
      </c>
      <c r="E7691" s="2">
        <v>0</v>
      </c>
      <c r="F7691" s="2">
        <v>1</v>
      </c>
      <c r="G7691" t="s">
        <v>328</v>
      </c>
      <c r="H7691" t="s">
        <v>328</v>
      </c>
      <c r="I7691" t="s">
        <v>10</v>
      </c>
      <c r="J7691" t="s">
        <v>159</v>
      </c>
      <c r="K7691" s="3"/>
      <c r="L7691" t="s">
        <v>52</v>
      </c>
      <c r="M7691" t="s">
        <v>160</v>
      </c>
    </row>
    <row r="7692" spans="1:14" x14ac:dyDescent="0.25">
      <c r="A7692" s="2">
        <v>1</v>
      </c>
      <c r="B7692" s="2">
        <v>2016</v>
      </c>
      <c r="C7692" t="s">
        <v>480</v>
      </c>
      <c r="D7692" t="s">
        <v>48</v>
      </c>
      <c r="E7692" s="2">
        <v>0</v>
      </c>
      <c r="F7692" s="2">
        <v>1</v>
      </c>
      <c r="G7692" t="s">
        <v>328</v>
      </c>
      <c r="H7692" t="s">
        <v>328</v>
      </c>
      <c r="I7692" t="s">
        <v>10</v>
      </c>
      <c r="J7692" t="s">
        <v>161</v>
      </c>
      <c r="K7692" s="3"/>
      <c r="L7692" t="s">
        <v>52</v>
      </c>
      <c r="M7692" t="s">
        <v>162</v>
      </c>
    </row>
    <row r="7693" spans="1:14" x14ac:dyDescent="0.25">
      <c r="A7693" s="2">
        <v>1</v>
      </c>
      <c r="B7693" s="2">
        <v>2016</v>
      </c>
      <c r="C7693" t="s">
        <v>480</v>
      </c>
      <c r="D7693" t="s">
        <v>48</v>
      </c>
      <c r="E7693" s="2">
        <v>0</v>
      </c>
      <c r="F7693" s="2">
        <v>1</v>
      </c>
      <c r="G7693" t="s">
        <v>328</v>
      </c>
      <c r="H7693" t="s">
        <v>328</v>
      </c>
      <c r="I7693" t="s">
        <v>10</v>
      </c>
      <c r="J7693" t="s">
        <v>163</v>
      </c>
      <c r="K7693" s="2">
        <v>3</v>
      </c>
      <c r="L7693" t="s">
        <v>52</v>
      </c>
      <c r="M7693" t="s">
        <v>164</v>
      </c>
      <c r="N7693" t="s">
        <v>63</v>
      </c>
    </row>
    <row r="7694" spans="1:14" x14ac:dyDescent="0.25">
      <c r="A7694" s="2">
        <v>1</v>
      </c>
      <c r="B7694" s="2">
        <v>2016</v>
      </c>
      <c r="C7694" t="s">
        <v>480</v>
      </c>
      <c r="D7694" t="s">
        <v>48</v>
      </c>
      <c r="E7694" s="2">
        <v>0</v>
      </c>
      <c r="F7694" s="2">
        <v>1</v>
      </c>
      <c r="G7694" t="s">
        <v>328</v>
      </c>
      <c r="H7694" t="s">
        <v>328</v>
      </c>
      <c r="I7694" t="s">
        <v>10</v>
      </c>
      <c r="J7694" t="s">
        <v>166</v>
      </c>
      <c r="K7694" s="2">
        <v>3</v>
      </c>
      <c r="L7694" t="s">
        <v>55</v>
      </c>
      <c r="M7694" t="s">
        <v>167</v>
      </c>
      <c r="N7694" t="s">
        <v>178</v>
      </c>
    </row>
    <row r="7695" spans="1:14" x14ac:dyDescent="0.25">
      <c r="A7695" s="2">
        <v>1</v>
      </c>
      <c r="B7695" s="2">
        <v>2016</v>
      </c>
      <c r="C7695" t="s">
        <v>481</v>
      </c>
      <c r="D7695" t="s">
        <v>169</v>
      </c>
      <c r="E7695" s="2">
        <v>1</v>
      </c>
      <c r="F7695" s="2">
        <v>1</v>
      </c>
      <c r="G7695" t="s">
        <v>270</v>
      </c>
      <c r="H7695" t="s">
        <v>270</v>
      </c>
      <c r="I7695" t="s">
        <v>21</v>
      </c>
      <c r="J7695" t="s">
        <v>51</v>
      </c>
      <c r="K7695" s="2">
        <v>1</v>
      </c>
      <c r="L7695" t="s">
        <v>52</v>
      </c>
      <c r="M7695" t="s">
        <v>53</v>
      </c>
      <c r="N7695" t="s">
        <v>216</v>
      </c>
    </row>
    <row r="7696" spans="1:14" x14ac:dyDescent="0.25">
      <c r="A7696" s="2">
        <v>1</v>
      </c>
      <c r="B7696" s="2">
        <v>2016</v>
      </c>
      <c r="C7696" t="s">
        <v>481</v>
      </c>
      <c r="D7696" t="s">
        <v>169</v>
      </c>
      <c r="E7696" s="2">
        <v>1</v>
      </c>
      <c r="F7696" s="2">
        <v>1</v>
      </c>
      <c r="G7696" t="s">
        <v>270</v>
      </c>
      <c r="H7696" t="s">
        <v>270</v>
      </c>
      <c r="I7696" t="s">
        <v>21</v>
      </c>
      <c r="J7696" t="s">
        <v>54</v>
      </c>
      <c r="K7696" s="2">
        <v>3</v>
      </c>
      <c r="L7696" t="s">
        <v>55</v>
      </c>
      <c r="M7696" t="s">
        <v>56</v>
      </c>
      <c r="N7696" t="s">
        <v>178</v>
      </c>
    </row>
    <row r="7697" spans="1:14" x14ac:dyDescent="0.25">
      <c r="A7697" s="2">
        <v>1</v>
      </c>
      <c r="B7697" s="2">
        <v>2016</v>
      </c>
      <c r="C7697" t="s">
        <v>481</v>
      </c>
      <c r="D7697" t="s">
        <v>169</v>
      </c>
      <c r="E7697" s="2">
        <v>1</v>
      </c>
      <c r="F7697" s="2">
        <v>1</v>
      </c>
      <c r="G7697" t="s">
        <v>270</v>
      </c>
      <c r="H7697" t="s">
        <v>270</v>
      </c>
      <c r="I7697" t="s">
        <v>21</v>
      </c>
      <c r="J7697" t="s">
        <v>58</v>
      </c>
      <c r="K7697" s="2">
        <v>3</v>
      </c>
      <c r="L7697" t="s">
        <v>55</v>
      </c>
      <c r="M7697" t="s">
        <v>59</v>
      </c>
      <c r="N7697" t="s">
        <v>178</v>
      </c>
    </row>
    <row r="7698" spans="1:14" x14ac:dyDescent="0.25">
      <c r="A7698" s="2">
        <v>1</v>
      </c>
      <c r="B7698" s="2">
        <v>2016</v>
      </c>
      <c r="C7698" t="s">
        <v>481</v>
      </c>
      <c r="D7698" t="s">
        <v>169</v>
      </c>
      <c r="E7698" s="2">
        <v>1</v>
      </c>
      <c r="F7698" s="2">
        <v>1</v>
      </c>
      <c r="G7698" t="s">
        <v>270</v>
      </c>
      <c r="H7698" t="s">
        <v>270</v>
      </c>
      <c r="I7698" t="s">
        <v>21</v>
      </c>
      <c r="J7698" t="s">
        <v>60</v>
      </c>
      <c r="K7698" s="2">
        <v>2</v>
      </c>
      <c r="L7698" t="s">
        <v>61</v>
      </c>
      <c r="M7698" t="s">
        <v>62</v>
      </c>
      <c r="N7698" t="s">
        <v>63</v>
      </c>
    </row>
    <row r="7699" spans="1:14" x14ac:dyDescent="0.25">
      <c r="A7699" s="2">
        <v>1</v>
      </c>
      <c r="B7699" s="2">
        <v>2016</v>
      </c>
      <c r="C7699" t="s">
        <v>481</v>
      </c>
      <c r="D7699" t="s">
        <v>169</v>
      </c>
      <c r="E7699" s="2">
        <v>1</v>
      </c>
      <c r="F7699" s="2">
        <v>1</v>
      </c>
      <c r="G7699" t="s">
        <v>270</v>
      </c>
      <c r="H7699" t="s">
        <v>270</v>
      </c>
      <c r="I7699" t="s">
        <v>21</v>
      </c>
      <c r="J7699" t="s">
        <v>64</v>
      </c>
      <c r="K7699" s="2">
        <v>2</v>
      </c>
      <c r="L7699" t="s">
        <v>65</v>
      </c>
      <c r="M7699" t="s">
        <v>66</v>
      </c>
      <c r="N7699" t="s">
        <v>186</v>
      </c>
    </row>
    <row r="7700" spans="1:14" x14ac:dyDescent="0.25">
      <c r="A7700" s="2">
        <v>1</v>
      </c>
      <c r="B7700" s="2">
        <v>2016</v>
      </c>
      <c r="C7700" t="s">
        <v>481</v>
      </c>
      <c r="D7700" t="s">
        <v>169</v>
      </c>
      <c r="E7700" s="2">
        <v>1</v>
      </c>
      <c r="F7700" s="2">
        <v>1</v>
      </c>
      <c r="G7700" t="s">
        <v>270</v>
      </c>
      <c r="H7700" t="s">
        <v>270</v>
      </c>
      <c r="I7700" t="s">
        <v>21</v>
      </c>
      <c r="J7700" t="s">
        <v>68</v>
      </c>
      <c r="K7700" s="2">
        <v>1</v>
      </c>
      <c r="L7700" t="s">
        <v>65</v>
      </c>
      <c r="M7700" t="s">
        <v>69</v>
      </c>
      <c r="N7700" t="s">
        <v>230</v>
      </c>
    </row>
    <row r="7701" spans="1:14" x14ac:dyDescent="0.25">
      <c r="A7701" s="2">
        <v>1</v>
      </c>
      <c r="B7701" s="2">
        <v>2016</v>
      </c>
      <c r="C7701" t="s">
        <v>481</v>
      </c>
      <c r="D7701" t="s">
        <v>169</v>
      </c>
      <c r="E7701" s="2">
        <v>1</v>
      </c>
      <c r="F7701" s="2">
        <v>1</v>
      </c>
      <c r="G7701" t="s">
        <v>270</v>
      </c>
      <c r="H7701" t="s">
        <v>270</v>
      </c>
      <c r="I7701" t="s">
        <v>21</v>
      </c>
      <c r="J7701" t="s">
        <v>70</v>
      </c>
      <c r="K7701" s="2">
        <v>2</v>
      </c>
      <c r="L7701" t="s">
        <v>65</v>
      </c>
      <c r="M7701" t="s">
        <v>71</v>
      </c>
      <c r="N7701" t="s">
        <v>186</v>
      </c>
    </row>
    <row r="7702" spans="1:14" x14ac:dyDescent="0.25">
      <c r="A7702" s="2">
        <v>1</v>
      </c>
      <c r="B7702" s="2">
        <v>2016</v>
      </c>
      <c r="C7702" t="s">
        <v>481</v>
      </c>
      <c r="D7702" t="s">
        <v>169</v>
      </c>
      <c r="E7702" s="2">
        <v>1</v>
      </c>
      <c r="F7702" s="2">
        <v>1</v>
      </c>
      <c r="G7702" t="s">
        <v>270</v>
      </c>
      <c r="H7702" t="s">
        <v>270</v>
      </c>
      <c r="I7702" t="s">
        <v>21</v>
      </c>
      <c r="J7702" t="s">
        <v>72</v>
      </c>
      <c r="K7702" s="2">
        <v>1</v>
      </c>
      <c r="L7702" t="s">
        <v>52</v>
      </c>
      <c r="M7702" t="s">
        <v>73</v>
      </c>
      <c r="N7702" t="s">
        <v>177</v>
      </c>
    </row>
    <row r="7703" spans="1:14" x14ac:dyDescent="0.25">
      <c r="A7703" s="2">
        <v>1</v>
      </c>
      <c r="B7703" s="2">
        <v>2016</v>
      </c>
      <c r="C7703" t="s">
        <v>481</v>
      </c>
      <c r="D7703" t="s">
        <v>169</v>
      </c>
      <c r="E7703" s="2">
        <v>1</v>
      </c>
      <c r="F7703" s="2">
        <v>1</v>
      </c>
      <c r="G7703" t="s">
        <v>270</v>
      </c>
      <c r="H7703" t="s">
        <v>270</v>
      </c>
      <c r="I7703" t="s">
        <v>21</v>
      </c>
      <c r="J7703" t="s">
        <v>74</v>
      </c>
      <c r="K7703" s="2">
        <v>3</v>
      </c>
      <c r="L7703" t="s">
        <v>75</v>
      </c>
      <c r="M7703" t="s">
        <v>76</v>
      </c>
      <c r="N7703" t="s">
        <v>221</v>
      </c>
    </row>
    <row r="7704" spans="1:14" x14ac:dyDescent="0.25">
      <c r="A7704" s="2">
        <v>1</v>
      </c>
      <c r="B7704" s="2">
        <v>2016</v>
      </c>
      <c r="C7704" t="s">
        <v>481</v>
      </c>
      <c r="D7704" t="s">
        <v>169</v>
      </c>
      <c r="E7704" s="2">
        <v>1</v>
      </c>
      <c r="F7704" s="2">
        <v>1</v>
      </c>
      <c r="G7704" t="s">
        <v>270</v>
      </c>
      <c r="H7704" t="s">
        <v>270</v>
      </c>
      <c r="I7704" t="s">
        <v>21</v>
      </c>
      <c r="J7704" t="s">
        <v>78</v>
      </c>
      <c r="K7704" s="2">
        <v>3</v>
      </c>
      <c r="L7704" t="s">
        <v>75</v>
      </c>
      <c r="M7704" t="s">
        <v>79</v>
      </c>
      <c r="N7704" t="s">
        <v>231</v>
      </c>
    </row>
    <row r="7705" spans="1:14" x14ac:dyDescent="0.25">
      <c r="A7705" s="2">
        <v>1</v>
      </c>
      <c r="B7705" s="2">
        <v>2016</v>
      </c>
      <c r="C7705" t="s">
        <v>481</v>
      </c>
      <c r="D7705" t="s">
        <v>169</v>
      </c>
      <c r="E7705" s="2">
        <v>1</v>
      </c>
      <c r="F7705" s="2">
        <v>1</v>
      </c>
      <c r="G7705" t="s">
        <v>270</v>
      </c>
      <c r="H7705" t="s">
        <v>270</v>
      </c>
      <c r="I7705" t="s">
        <v>21</v>
      </c>
      <c r="J7705" t="s">
        <v>81</v>
      </c>
      <c r="K7705" s="2">
        <v>5</v>
      </c>
      <c r="L7705" t="s">
        <v>75</v>
      </c>
      <c r="M7705" t="s">
        <v>82</v>
      </c>
      <c r="N7705" t="s">
        <v>280</v>
      </c>
    </row>
    <row r="7706" spans="1:14" x14ac:dyDescent="0.25">
      <c r="A7706" s="2">
        <v>1</v>
      </c>
      <c r="B7706" s="2">
        <v>2016</v>
      </c>
      <c r="C7706" t="s">
        <v>481</v>
      </c>
      <c r="D7706" t="s">
        <v>169</v>
      </c>
      <c r="E7706" s="2">
        <v>1</v>
      </c>
      <c r="F7706" s="2">
        <v>1</v>
      </c>
      <c r="G7706" t="s">
        <v>270</v>
      </c>
      <c r="H7706" t="s">
        <v>270</v>
      </c>
      <c r="I7706" t="s">
        <v>21</v>
      </c>
      <c r="J7706" t="s">
        <v>84</v>
      </c>
      <c r="K7706" s="2">
        <v>3</v>
      </c>
      <c r="L7706" t="s">
        <v>85</v>
      </c>
      <c r="M7706" t="s">
        <v>86</v>
      </c>
      <c r="N7706" t="s">
        <v>126</v>
      </c>
    </row>
    <row r="7707" spans="1:14" x14ac:dyDescent="0.25">
      <c r="A7707" s="2">
        <v>1</v>
      </c>
      <c r="B7707" s="2">
        <v>2016</v>
      </c>
      <c r="C7707" t="s">
        <v>481</v>
      </c>
      <c r="D7707" t="s">
        <v>169</v>
      </c>
      <c r="E7707" s="2">
        <v>1</v>
      </c>
      <c r="F7707" s="2">
        <v>1</v>
      </c>
      <c r="G7707" t="s">
        <v>270</v>
      </c>
      <c r="H7707" t="s">
        <v>270</v>
      </c>
      <c r="I7707" t="s">
        <v>21</v>
      </c>
      <c r="J7707" t="s">
        <v>88</v>
      </c>
      <c r="K7707" s="2">
        <v>3</v>
      </c>
      <c r="L7707" t="s">
        <v>85</v>
      </c>
      <c r="M7707" t="s">
        <v>89</v>
      </c>
      <c r="N7707" t="s">
        <v>126</v>
      </c>
    </row>
    <row r="7708" spans="1:14" x14ac:dyDescent="0.25">
      <c r="A7708" s="2">
        <v>1</v>
      </c>
      <c r="B7708" s="2">
        <v>2016</v>
      </c>
      <c r="C7708" t="s">
        <v>481</v>
      </c>
      <c r="D7708" t="s">
        <v>169</v>
      </c>
      <c r="E7708" s="2">
        <v>1</v>
      </c>
      <c r="F7708" s="2">
        <v>1</v>
      </c>
      <c r="G7708" t="s">
        <v>270</v>
      </c>
      <c r="H7708" t="s">
        <v>270</v>
      </c>
      <c r="I7708" t="s">
        <v>21</v>
      </c>
      <c r="J7708" t="s">
        <v>90</v>
      </c>
      <c r="K7708" s="2">
        <v>4</v>
      </c>
      <c r="L7708" t="s">
        <v>75</v>
      </c>
      <c r="M7708" t="s">
        <v>91</v>
      </c>
      <c r="N7708" t="s">
        <v>92</v>
      </c>
    </row>
    <row r="7709" spans="1:14" x14ac:dyDescent="0.25">
      <c r="A7709" s="2">
        <v>1</v>
      </c>
      <c r="B7709" s="2">
        <v>2016</v>
      </c>
      <c r="C7709" t="s">
        <v>481</v>
      </c>
      <c r="D7709" t="s">
        <v>169</v>
      </c>
      <c r="E7709" s="2">
        <v>1</v>
      </c>
      <c r="F7709" s="2">
        <v>1</v>
      </c>
      <c r="G7709" t="s">
        <v>270</v>
      </c>
      <c r="H7709" t="s">
        <v>270</v>
      </c>
      <c r="I7709" t="s">
        <v>21</v>
      </c>
      <c r="J7709" t="s">
        <v>93</v>
      </c>
      <c r="K7709" s="2">
        <v>4</v>
      </c>
      <c r="L7709" t="s">
        <v>75</v>
      </c>
      <c r="M7709" t="s">
        <v>94</v>
      </c>
      <c r="N7709" t="s">
        <v>92</v>
      </c>
    </row>
    <row r="7710" spans="1:14" x14ac:dyDescent="0.25">
      <c r="A7710" s="2">
        <v>1</v>
      </c>
      <c r="B7710" s="2">
        <v>2016</v>
      </c>
      <c r="C7710" t="s">
        <v>481</v>
      </c>
      <c r="D7710" t="s">
        <v>169</v>
      </c>
      <c r="E7710" s="2">
        <v>1</v>
      </c>
      <c r="F7710" s="2">
        <v>1</v>
      </c>
      <c r="G7710" t="s">
        <v>270</v>
      </c>
      <c r="H7710" t="s">
        <v>270</v>
      </c>
      <c r="I7710" t="s">
        <v>21</v>
      </c>
      <c r="J7710" t="s">
        <v>96</v>
      </c>
      <c r="K7710" s="2">
        <v>4</v>
      </c>
      <c r="L7710" t="s">
        <v>75</v>
      </c>
      <c r="M7710" t="s">
        <v>97</v>
      </c>
      <c r="N7710" t="s">
        <v>92</v>
      </c>
    </row>
    <row r="7711" spans="1:14" x14ac:dyDescent="0.25">
      <c r="A7711" s="2">
        <v>1</v>
      </c>
      <c r="B7711" s="2">
        <v>2016</v>
      </c>
      <c r="C7711" t="s">
        <v>481</v>
      </c>
      <c r="D7711" t="s">
        <v>169</v>
      </c>
      <c r="E7711" s="2">
        <v>1</v>
      </c>
      <c r="F7711" s="2">
        <v>1</v>
      </c>
      <c r="G7711" t="s">
        <v>270</v>
      </c>
      <c r="H7711" t="s">
        <v>270</v>
      </c>
      <c r="I7711" t="s">
        <v>21</v>
      </c>
      <c r="J7711" t="s">
        <v>98</v>
      </c>
      <c r="K7711" s="2">
        <v>2</v>
      </c>
      <c r="L7711" t="s">
        <v>85</v>
      </c>
      <c r="M7711" t="s">
        <v>99</v>
      </c>
      <c r="N7711" t="s">
        <v>176</v>
      </c>
    </row>
    <row r="7712" spans="1:14" x14ac:dyDescent="0.25">
      <c r="A7712" s="2">
        <v>1</v>
      </c>
      <c r="B7712" s="2">
        <v>2016</v>
      </c>
      <c r="C7712" t="s">
        <v>481</v>
      </c>
      <c r="D7712" t="s">
        <v>169</v>
      </c>
      <c r="E7712" s="2">
        <v>1</v>
      </c>
      <c r="F7712" s="2">
        <v>1</v>
      </c>
      <c r="G7712" t="s">
        <v>270</v>
      </c>
      <c r="H7712" t="s">
        <v>270</v>
      </c>
      <c r="I7712" t="s">
        <v>21</v>
      </c>
      <c r="J7712" t="s">
        <v>100</v>
      </c>
      <c r="K7712" s="3"/>
      <c r="L7712" t="s">
        <v>61</v>
      </c>
      <c r="M7712" t="s">
        <v>101</v>
      </c>
    </row>
    <row r="7713" spans="1:14" x14ac:dyDescent="0.25">
      <c r="A7713" s="2">
        <v>1</v>
      </c>
      <c r="B7713" s="2">
        <v>2016</v>
      </c>
      <c r="C7713" t="s">
        <v>481</v>
      </c>
      <c r="D7713" t="s">
        <v>169</v>
      </c>
      <c r="E7713" s="2">
        <v>1</v>
      </c>
      <c r="F7713" s="2">
        <v>1</v>
      </c>
      <c r="G7713" t="s">
        <v>270</v>
      </c>
      <c r="H7713" t="s">
        <v>270</v>
      </c>
      <c r="I7713" t="s">
        <v>21</v>
      </c>
      <c r="J7713" t="s">
        <v>102</v>
      </c>
      <c r="K7713" s="3"/>
      <c r="L7713" t="s">
        <v>61</v>
      </c>
      <c r="M7713" t="s">
        <v>103</v>
      </c>
    </row>
    <row r="7714" spans="1:14" x14ac:dyDescent="0.25">
      <c r="A7714" s="2">
        <v>1</v>
      </c>
      <c r="B7714" s="2">
        <v>2016</v>
      </c>
      <c r="C7714" t="s">
        <v>481</v>
      </c>
      <c r="D7714" t="s">
        <v>169</v>
      </c>
      <c r="E7714" s="2">
        <v>1</v>
      </c>
      <c r="F7714" s="2">
        <v>1</v>
      </c>
      <c r="G7714" t="s">
        <v>270</v>
      </c>
      <c r="H7714" t="s">
        <v>270</v>
      </c>
      <c r="I7714" t="s">
        <v>21</v>
      </c>
      <c r="J7714" t="s">
        <v>104</v>
      </c>
      <c r="K7714" s="3"/>
      <c r="L7714" t="s">
        <v>61</v>
      </c>
      <c r="M7714" t="s">
        <v>105</v>
      </c>
    </row>
    <row r="7715" spans="1:14" x14ac:dyDescent="0.25">
      <c r="A7715" s="2">
        <v>1</v>
      </c>
      <c r="B7715" s="2">
        <v>2016</v>
      </c>
      <c r="C7715" t="s">
        <v>481</v>
      </c>
      <c r="D7715" t="s">
        <v>169</v>
      </c>
      <c r="E7715" s="2">
        <v>1</v>
      </c>
      <c r="F7715" s="2">
        <v>1</v>
      </c>
      <c r="G7715" t="s">
        <v>270</v>
      </c>
      <c r="H7715" t="s">
        <v>270</v>
      </c>
      <c r="I7715" t="s">
        <v>21</v>
      </c>
      <c r="J7715" t="s">
        <v>106</v>
      </c>
      <c r="K7715" s="3"/>
      <c r="L7715" t="s">
        <v>61</v>
      </c>
      <c r="M7715" t="s">
        <v>107</v>
      </c>
    </row>
    <row r="7716" spans="1:14" x14ac:dyDescent="0.25">
      <c r="A7716" s="2">
        <v>1</v>
      </c>
      <c r="B7716" s="2">
        <v>2016</v>
      </c>
      <c r="C7716" t="s">
        <v>481</v>
      </c>
      <c r="D7716" t="s">
        <v>169</v>
      </c>
      <c r="E7716" s="2">
        <v>1</v>
      </c>
      <c r="F7716" s="2">
        <v>1</v>
      </c>
      <c r="G7716" t="s">
        <v>270</v>
      </c>
      <c r="H7716" t="s">
        <v>270</v>
      </c>
      <c r="I7716" t="s">
        <v>21</v>
      </c>
      <c r="J7716" t="s">
        <v>108</v>
      </c>
      <c r="K7716" s="3"/>
      <c r="L7716" t="s">
        <v>61</v>
      </c>
      <c r="M7716" t="s">
        <v>109</v>
      </c>
    </row>
    <row r="7717" spans="1:14" x14ac:dyDescent="0.25">
      <c r="A7717" s="2">
        <v>1</v>
      </c>
      <c r="B7717" s="2">
        <v>2016</v>
      </c>
      <c r="C7717" t="s">
        <v>481</v>
      </c>
      <c r="D7717" t="s">
        <v>169</v>
      </c>
      <c r="E7717" s="2">
        <v>1</v>
      </c>
      <c r="F7717" s="2">
        <v>1</v>
      </c>
      <c r="G7717" t="s">
        <v>270</v>
      </c>
      <c r="H7717" t="s">
        <v>270</v>
      </c>
      <c r="I7717" t="s">
        <v>21</v>
      </c>
      <c r="J7717" t="s">
        <v>110</v>
      </c>
      <c r="K7717" s="3"/>
      <c r="L7717" t="s">
        <v>61</v>
      </c>
      <c r="M7717" t="s">
        <v>111</v>
      </c>
    </row>
    <row r="7718" spans="1:14" x14ac:dyDescent="0.25">
      <c r="A7718" s="2">
        <v>1</v>
      </c>
      <c r="B7718" s="2">
        <v>2016</v>
      </c>
      <c r="C7718" t="s">
        <v>481</v>
      </c>
      <c r="D7718" t="s">
        <v>169</v>
      </c>
      <c r="E7718" s="2">
        <v>1</v>
      </c>
      <c r="F7718" s="2">
        <v>1</v>
      </c>
      <c r="G7718" t="s">
        <v>270</v>
      </c>
      <c r="H7718" t="s">
        <v>270</v>
      </c>
      <c r="I7718" t="s">
        <v>21</v>
      </c>
      <c r="J7718" t="s">
        <v>112</v>
      </c>
      <c r="K7718" s="3"/>
      <c r="L7718" t="s">
        <v>61</v>
      </c>
      <c r="M7718" t="s">
        <v>113</v>
      </c>
    </row>
    <row r="7719" spans="1:14" x14ac:dyDescent="0.25">
      <c r="A7719" s="2">
        <v>1</v>
      </c>
      <c r="B7719" s="2">
        <v>2016</v>
      </c>
      <c r="C7719" t="s">
        <v>481</v>
      </c>
      <c r="D7719" t="s">
        <v>169</v>
      </c>
      <c r="E7719" s="2">
        <v>1</v>
      </c>
      <c r="F7719" s="2">
        <v>1</v>
      </c>
      <c r="G7719" t="s">
        <v>270</v>
      </c>
      <c r="H7719" t="s">
        <v>270</v>
      </c>
      <c r="I7719" t="s">
        <v>21</v>
      </c>
      <c r="J7719" t="s">
        <v>114</v>
      </c>
      <c r="K7719" s="3"/>
      <c r="L7719" t="s">
        <v>61</v>
      </c>
      <c r="M7719" t="s">
        <v>115</v>
      </c>
    </row>
    <row r="7720" spans="1:14" x14ac:dyDescent="0.25">
      <c r="A7720" s="2">
        <v>1</v>
      </c>
      <c r="B7720" s="2">
        <v>2016</v>
      </c>
      <c r="C7720" t="s">
        <v>481</v>
      </c>
      <c r="D7720" t="s">
        <v>169</v>
      </c>
      <c r="E7720" s="2">
        <v>1</v>
      </c>
      <c r="F7720" s="2">
        <v>1</v>
      </c>
      <c r="G7720" t="s">
        <v>270</v>
      </c>
      <c r="H7720" t="s">
        <v>270</v>
      </c>
      <c r="I7720" t="s">
        <v>21</v>
      </c>
      <c r="J7720" t="s">
        <v>116</v>
      </c>
      <c r="K7720" s="2">
        <v>1</v>
      </c>
      <c r="L7720" t="s">
        <v>65</v>
      </c>
      <c r="M7720" t="s">
        <v>117</v>
      </c>
      <c r="N7720" t="s">
        <v>230</v>
      </c>
    </row>
    <row r="7721" spans="1:14" x14ac:dyDescent="0.25">
      <c r="A7721" s="2">
        <v>1</v>
      </c>
      <c r="B7721" s="2">
        <v>2016</v>
      </c>
      <c r="C7721" t="s">
        <v>481</v>
      </c>
      <c r="D7721" t="s">
        <v>169</v>
      </c>
      <c r="E7721" s="2">
        <v>1</v>
      </c>
      <c r="F7721" s="2">
        <v>1</v>
      </c>
      <c r="G7721" t="s">
        <v>270</v>
      </c>
      <c r="H7721" t="s">
        <v>270</v>
      </c>
      <c r="I7721" t="s">
        <v>21</v>
      </c>
      <c r="J7721" t="s">
        <v>118</v>
      </c>
      <c r="K7721" s="2">
        <v>1</v>
      </c>
      <c r="L7721" t="s">
        <v>55</v>
      </c>
      <c r="M7721" t="s">
        <v>119</v>
      </c>
      <c r="N7721" t="s">
        <v>282</v>
      </c>
    </row>
    <row r="7722" spans="1:14" x14ac:dyDescent="0.25">
      <c r="A7722" s="2">
        <v>1</v>
      </c>
      <c r="B7722" s="2">
        <v>2016</v>
      </c>
      <c r="C7722" t="s">
        <v>481</v>
      </c>
      <c r="D7722" t="s">
        <v>169</v>
      </c>
      <c r="E7722" s="2">
        <v>1</v>
      </c>
      <c r="F7722" s="2">
        <v>1</v>
      </c>
      <c r="G7722" t="s">
        <v>270</v>
      </c>
      <c r="H7722" t="s">
        <v>270</v>
      </c>
      <c r="I7722" t="s">
        <v>21</v>
      </c>
      <c r="J7722" t="s">
        <v>120</v>
      </c>
      <c r="K7722" s="2">
        <v>2</v>
      </c>
      <c r="L7722" t="s">
        <v>65</v>
      </c>
      <c r="M7722" t="s">
        <v>121</v>
      </c>
      <c r="N7722" t="s">
        <v>186</v>
      </c>
    </row>
    <row r="7723" spans="1:14" x14ac:dyDescent="0.25">
      <c r="A7723" s="2">
        <v>1</v>
      </c>
      <c r="B7723" s="2">
        <v>2016</v>
      </c>
      <c r="C7723" t="s">
        <v>481</v>
      </c>
      <c r="D7723" t="s">
        <v>169</v>
      </c>
      <c r="E7723" s="2">
        <v>1</v>
      </c>
      <c r="F7723" s="2">
        <v>1</v>
      </c>
      <c r="G7723" t="s">
        <v>270</v>
      </c>
      <c r="H7723" t="s">
        <v>270</v>
      </c>
      <c r="I7723" t="s">
        <v>21</v>
      </c>
      <c r="J7723" t="s">
        <v>122</v>
      </c>
      <c r="K7723" s="2">
        <v>3</v>
      </c>
      <c r="L7723" t="s">
        <v>85</v>
      </c>
      <c r="M7723" t="s">
        <v>123</v>
      </c>
      <c r="N7723" t="s">
        <v>126</v>
      </c>
    </row>
    <row r="7724" spans="1:14" x14ac:dyDescent="0.25">
      <c r="A7724" s="2">
        <v>1</v>
      </c>
      <c r="B7724" s="2">
        <v>2016</v>
      </c>
      <c r="C7724" t="s">
        <v>481</v>
      </c>
      <c r="D7724" t="s">
        <v>169</v>
      </c>
      <c r="E7724" s="2">
        <v>1</v>
      </c>
      <c r="F7724" s="2">
        <v>1</v>
      </c>
      <c r="G7724" t="s">
        <v>270</v>
      </c>
      <c r="H7724" t="s">
        <v>270</v>
      </c>
      <c r="I7724" t="s">
        <v>21</v>
      </c>
      <c r="J7724" t="s">
        <v>124</v>
      </c>
      <c r="K7724" s="2">
        <v>2</v>
      </c>
      <c r="L7724" t="s">
        <v>85</v>
      </c>
      <c r="M7724" t="s">
        <v>125</v>
      </c>
      <c r="N7724" t="s">
        <v>176</v>
      </c>
    </row>
    <row r="7725" spans="1:14" x14ac:dyDescent="0.25">
      <c r="A7725" s="2">
        <v>1</v>
      </c>
      <c r="B7725" s="2">
        <v>2016</v>
      </c>
      <c r="C7725" t="s">
        <v>481</v>
      </c>
      <c r="D7725" t="s">
        <v>169</v>
      </c>
      <c r="E7725" s="2">
        <v>1</v>
      </c>
      <c r="F7725" s="2">
        <v>1</v>
      </c>
      <c r="G7725" t="s">
        <v>270</v>
      </c>
      <c r="H7725" t="s">
        <v>270</v>
      </c>
      <c r="I7725" t="s">
        <v>21</v>
      </c>
      <c r="J7725" t="s">
        <v>127</v>
      </c>
      <c r="K7725" s="2">
        <v>2</v>
      </c>
      <c r="L7725" t="s">
        <v>85</v>
      </c>
      <c r="M7725" t="s">
        <v>128</v>
      </c>
      <c r="N7725" t="s">
        <v>176</v>
      </c>
    </row>
    <row r="7726" spans="1:14" x14ac:dyDescent="0.25">
      <c r="A7726" s="2">
        <v>1</v>
      </c>
      <c r="B7726" s="2">
        <v>2016</v>
      </c>
      <c r="C7726" t="s">
        <v>481</v>
      </c>
      <c r="D7726" t="s">
        <v>169</v>
      </c>
      <c r="E7726" s="2">
        <v>1</v>
      </c>
      <c r="F7726" s="2">
        <v>1</v>
      </c>
      <c r="G7726" t="s">
        <v>270</v>
      </c>
      <c r="H7726" t="s">
        <v>270</v>
      </c>
      <c r="I7726" t="s">
        <v>21</v>
      </c>
      <c r="J7726" t="s">
        <v>129</v>
      </c>
      <c r="K7726" s="2">
        <v>2</v>
      </c>
      <c r="L7726" t="s">
        <v>85</v>
      </c>
      <c r="M7726" t="s">
        <v>130</v>
      </c>
      <c r="N7726" t="s">
        <v>176</v>
      </c>
    </row>
    <row r="7727" spans="1:14" x14ac:dyDescent="0.25">
      <c r="A7727" s="2">
        <v>1</v>
      </c>
      <c r="B7727" s="2">
        <v>2016</v>
      </c>
      <c r="C7727" t="s">
        <v>481</v>
      </c>
      <c r="D7727" t="s">
        <v>169</v>
      </c>
      <c r="E7727" s="2">
        <v>1</v>
      </c>
      <c r="F7727" s="2">
        <v>1</v>
      </c>
      <c r="G7727" t="s">
        <v>270</v>
      </c>
      <c r="H7727" t="s">
        <v>270</v>
      </c>
      <c r="I7727" t="s">
        <v>21</v>
      </c>
      <c r="J7727" t="s">
        <v>131</v>
      </c>
      <c r="K7727" s="2">
        <v>3</v>
      </c>
      <c r="L7727" t="s">
        <v>85</v>
      </c>
      <c r="M7727" t="s">
        <v>132</v>
      </c>
      <c r="N7727" t="s">
        <v>126</v>
      </c>
    </row>
    <row r="7728" spans="1:14" x14ac:dyDescent="0.25">
      <c r="A7728" s="2">
        <v>1</v>
      </c>
      <c r="B7728" s="2">
        <v>2016</v>
      </c>
      <c r="C7728" t="s">
        <v>481</v>
      </c>
      <c r="D7728" t="s">
        <v>169</v>
      </c>
      <c r="E7728" s="2">
        <v>1</v>
      </c>
      <c r="F7728" s="2">
        <v>1</v>
      </c>
      <c r="G7728" t="s">
        <v>270</v>
      </c>
      <c r="H7728" t="s">
        <v>270</v>
      </c>
      <c r="I7728" t="s">
        <v>21</v>
      </c>
      <c r="J7728" t="s">
        <v>133</v>
      </c>
      <c r="K7728" s="2">
        <v>1</v>
      </c>
      <c r="L7728" t="s">
        <v>52</v>
      </c>
      <c r="M7728" t="s">
        <v>134</v>
      </c>
      <c r="N7728" t="s">
        <v>177</v>
      </c>
    </row>
    <row r="7729" spans="1:14" x14ac:dyDescent="0.25">
      <c r="A7729" s="2">
        <v>1</v>
      </c>
      <c r="B7729" s="2">
        <v>2016</v>
      </c>
      <c r="C7729" t="s">
        <v>481</v>
      </c>
      <c r="D7729" t="s">
        <v>169</v>
      </c>
      <c r="E7729" s="2">
        <v>1</v>
      </c>
      <c r="F7729" s="2">
        <v>1</v>
      </c>
      <c r="G7729" t="s">
        <v>270</v>
      </c>
      <c r="H7729" t="s">
        <v>270</v>
      </c>
      <c r="I7729" t="s">
        <v>21</v>
      </c>
      <c r="J7729" t="s">
        <v>135</v>
      </c>
      <c r="K7729" s="2">
        <v>3</v>
      </c>
      <c r="L7729" t="s">
        <v>55</v>
      </c>
      <c r="M7729" t="s">
        <v>136</v>
      </c>
      <c r="N7729" t="s">
        <v>178</v>
      </c>
    </row>
    <row r="7730" spans="1:14" x14ac:dyDescent="0.25">
      <c r="A7730" s="2">
        <v>1</v>
      </c>
      <c r="B7730" s="2">
        <v>2016</v>
      </c>
      <c r="C7730" t="s">
        <v>481</v>
      </c>
      <c r="D7730" t="s">
        <v>169</v>
      </c>
      <c r="E7730" s="2">
        <v>1</v>
      </c>
      <c r="F7730" s="2">
        <v>1</v>
      </c>
      <c r="G7730" t="s">
        <v>270</v>
      </c>
      <c r="H7730" t="s">
        <v>270</v>
      </c>
      <c r="I7730" t="s">
        <v>21</v>
      </c>
      <c r="J7730" t="s">
        <v>137</v>
      </c>
      <c r="K7730" s="2">
        <v>3</v>
      </c>
      <c r="L7730" t="s">
        <v>55</v>
      </c>
      <c r="M7730" t="s">
        <v>138</v>
      </c>
      <c r="N7730" t="s">
        <v>178</v>
      </c>
    </row>
    <row r="7731" spans="1:14" x14ac:dyDescent="0.25">
      <c r="A7731" s="2">
        <v>1</v>
      </c>
      <c r="B7731" s="2">
        <v>2016</v>
      </c>
      <c r="C7731" t="s">
        <v>481</v>
      </c>
      <c r="D7731" t="s">
        <v>169</v>
      </c>
      <c r="E7731" s="2">
        <v>1</v>
      </c>
      <c r="F7731" s="2">
        <v>1</v>
      </c>
      <c r="G7731" t="s">
        <v>270</v>
      </c>
      <c r="H7731" t="s">
        <v>270</v>
      </c>
      <c r="I7731" t="s">
        <v>21</v>
      </c>
      <c r="J7731" t="s">
        <v>139</v>
      </c>
      <c r="K7731" s="2">
        <v>3</v>
      </c>
      <c r="L7731" t="s">
        <v>85</v>
      </c>
      <c r="M7731" t="s">
        <v>140</v>
      </c>
      <c r="N7731" t="s">
        <v>126</v>
      </c>
    </row>
    <row r="7732" spans="1:14" x14ac:dyDescent="0.25">
      <c r="A7732" s="2">
        <v>1</v>
      </c>
      <c r="B7732" s="2">
        <v>2016</v>
      </c>
      <c r="C7732" t="s">
        <v>481</v>
      </c>
      <c r="D7732" t="s">
        <v>169</v>
      </c>
      <c r="E7732" s="2">
        <v>1</v>
      </c>
      <c r="F7732" s="2">
        <v>1</v>
      </c>
      <c r="G7732" t="s">
        <v>270</v>
      </c>
      <c r="H7732" t="s">
        <v>270</v>
      </c>
      <c r="I7732" t="s">
        <v>21</v>
      </c>
      <c r="J7732" t="s">
        <v>141</v>
      </c>
      <c r="K7732" s="2">
        <v>3</v>
      </c>
      <c r="L7732" t="s">
        <v>85</v>
      </c>
      <c r="M7732" t="s">
        <v>142</v>
      </c>
      <c r="N7732" t="s">
        <v>126</v>
      </c>
    </row>
    <row r="7733" spans="1:14" x14ac:dyDescent="0.25">
      <c r="A7733" s="2">
        <v>1</v>
      </c>
      <c r="B7733" s="2">
        <v>2016</v>
      </c>
      <c r="C7733" t="s">
        <v>481</v>
      </c>
      <c r="D7733" t="s">
        <v>169</v>
      </c>
      <c r="E7733" s="2">
        <v>1</v>
      </c>
      <c r="F7733" s="2">
        <v>1</v>
      </c>
      <c r="G7733" t="s">
        <v>270</v>
      </c>
      <c r="H7733" t="s">
        <v>270</v>
      </c>
      <c r="I7733" t="s">
        <v>21</v>
      </c>
      <c r="J7733" t="s">
        <v>143</v>
      </c>
      <c r="K7733" s="2">
        <v>3</v>
      </c>
      <c r="L7733" t="s">
        <v>85</v>
      </c>
      <c r="M7733" t="s">
        <v>144</v>
      </c>
      <c r="N7733" t="s">
        <v>126</v>
      </c>
    </row>
    <row r="7734" spans="1:14" x14ac:dyDescent="0.25">
      <c r="A7734" s="2">
        <v>1</v>
      </c>
      <c r="B7734" s="2">
        <v>2016</v>
      </c>
      <c r="C7734" t="s">
        <v>481</v>
      </c>
      <c r="D7734" t="s">
        <v>169</v>
      </c>
      <c r="E7734" s="2">
        <v>1</v>
      </c>
      <c r="F7734" s="2">
        <v>1</v>
      </c>
      <c r="G7734" t="s">
        <v>270</v>
      </c>
      <c r="H7734" t="s">
        <v>270</v>
      </c>
      <c r="I7734" t="s">
        <v>21</v>
      </c>
      <c r="J7734" t="s">
        <v>145</v>
      </c>
      <c r="K7734" s="2">
        <v>3</v>
      </c>
      <c r="L7734" t="s">
        <v>55</v>
      </c>
      <c r="M7734" t="s">
        <v>146</v>
      </c>
      <c r="N7734" t="s">
        <v>178</v>
      </c>
    </row>
    <row r="7735" spans="1:14" x14ac:dyDescent="0.25">
      <c r="A7735" s="2">
        <v>1</v>
      </c>
      <c r="B7735" s="2">
        <v>2016</v>
      </c>
      <c r="C7735" t="s">
        <v>481</v>
      </c>
      <c r="D7735" t="s">
        <v>169</v>
      </c>
      <c r="E7735" s="2">
        <v>1</v>
      </c>
      <c r="F7735" s="2">
        <v>1</v>
      </c>
      <c r="G7735" t="s">
        <v>270</v>
      </c>
      <c r="H7735" t="s">
        <v>270</v>
      </c>
      <c r="I7735" t="s">
        <v>21</v>
      </c>
      <c r="J7735" t="s">
        <v>147</v>
      </c>
      <c r="K7735" s="2">
        <v>3</v>
      </c>
      <c r="L7735" t="s">
        <v>55</v>
      </c>
      <c r="M7735" t="s">
        <v>148</v>
      </c>
      <c r="N7735" t="s">
        <v>178</v>
      </c>
    </row>
    <row r="7736" spans="1:14" x14ac:dyDescent="0.25">
      <c r="A7736" s="2">
        <v>1</v>
      </c>
      <c r="B7736" s="2">
        <v>2016</v>
      </c>
      <c r="C7736" t="s">
        <v>481</v>
      </c>
      <c r="D7736" t="s">
        <v>169</v>
      </c>
      <c r="E7736" s="2">
        <v>1</v>
      </c>
      <c r="F7736" s="2">
        <v>1</v>
      </c>
      <c r="G7736" t="s">
        <v>270</v>
      </c>
      <c r="H7736" t="s">
        <v>270</v>
      </c>
      <c r="I7736" t="s">
        <v>21</v>
      </c>
      <c r="J7736" t="s">
        <v>149</v>
      </c>
      <c r="K7736" s="2">
        <v>2</v>
      </c>
      <c r="L7736" t="s">
        <v>55</v>
      </c>
      <c r="M7736" t="s">
        <v>150</v>
      </c>
      <c r="N7736" t="s">
        <v>187</v>
      </c>
    </row>
    <row r="7737" spans="1:14" x14ac:dyDescent="0.25">
      <c r="A7737" s="2">
        <v>1</v>
      </c>
      <c r="B7737" s="2">
        <v>2016</v>
      </c>
      <c r="C7737" t="s">
        <v>481</v>
      </c>
      <c r="D7737" t="s">
        <v>169</v>
      </c>
      <c r="E7737" s="2">
        <v>1</v>
      </c>
      <c r="F7737" s="2">
        <v>1</v>
      </c>
      <c r="G7737" t="s">
        <v>270</v>
      </c>
      <c r="H7737" t="s">
        <v>270</v>
      </c>
      <c r="I7737" t="s">
        <v>21</v>
      </c>
      <c r="J7737" t="s">
        <v>151</v>
      </c>
      <c r="K7737" s="2">
        <v>9</v>
      </c>
      <c r="L7737" t="s">
        <v>52</v>
      </c>
      <c r="M7737" t="s">
        <v>152</v>
      </c>
      <c r="N7737" t="s">
        <v>188</v>
      </c>
    </row>
    <row r="7738" spans="1:14" x14ac:dyDescent="0.25">
      <c r="A7738" s="2">
        <v>1</v>
      </c>
      <c r="B7738" s="2">
        <v>2016</v>
      </c>
      <c r="C7738" t="s">
        <v>481</v>
      </c>
      <c r="D7738" t="s">
        <v>169</v>
      </c>
      <c r="E7738" s="2">
        <v>1</v>
      </c>
      <c r="F7738" s="2">
        <v>1</v>
      </c>
      <c r="G7738" t="s">
        <v>270</v>
      </c>
      <c r="H7738" t="s">
        <v>270</v>
      </c>
      <c r="I7738" t="s">
        <v>21</v>
      </c>
      <c r="J7738" t="s">
        <v>153</v>
      </c>
      <c r="K7738" s="2">
        <v>5</v>
      </c>
      <c r="L7738" t="s">
        <v>75</v>
      </c>
      <c r="M7738" t="s">
        <v>154</v>
      </c>
      <c r="N7738" t="s">
        <v>201</v>
      </c>
    </row>
    <row r="7739" spans="1:14" x14ac:dyDescent="0.25">
      <c r="A7739" s="2">
        <v>1</v>
      </c>
      <c r="B7739" s="2">
        <v>2016</v>
      </c>
      <c r="C7739" t="s">
        <v>481</v>
      </c>
      <c r="D7739" t="s">
        <v>169</v>
      </c>
      <c r="E7739" s="2">
        <v>1</v>
      </c>
      <c r="F7739" s="2">
        <v>1</v>
      </c>
      <c r="G7739" t="s">
        <v>270</v>
      </c>
      <c r="H7739" t="s">
        <v>270</v>
      </c>
      <c r="I7739" t="s">
        <v>21</v>
      </c>
      <c r="J7739" t="s">
        <v>156</v>
      </c>
      <c r="K7739" s="2">
        <v>1</v>
      </c>
      <c r="L7739" t="s">
        <v>75</v>
      </c>
      <c r="M7739" t="s">
        <v>157</v>
      </c>
      <c r="N7739" t="s">
        <v>158</v>
      </c>
    </row>
    <row r="7740" spans="1:14" x14ac:dyDescent="0.25">
      <c r="A7740" s="2">
        <v>1</v>
      </c>
      <c r="B7740" s="2">
        <v>2016</v>
      </c>
      <c r="C7740" t="s">
        <v>481</v>
      </c>
      <c r="D7740" t="s">
        <v>169</v>
      </c>
      <c r="E7740" s="2">
        <v>1</v>
      </c>
      <c r="F7740" s="2">
        <v>1</v>
      </c>
      <c r="G7740" t="s">
        <v>270</v>
      </c>
      <c r="H7740" t="s">
        <v>270</v>
      </c>
      <c r="I7740" t="s">
        <v>21</v>
      </c>
      <c r="J7740" t="s">
        <v>159</v>
      </c>
      <c r="K7740" s="3"/>
      <c r="L7740" t="s">
        <v>52</v>
      </c>
      <c r="M7740" t="s">
        <v>160</v>
      </c>
    </row>
    <row r="7741" spans="1:14" x14ac:dyDescent="0.25">
      <c r="A7741" s="2">
        <v>1</v>
      </c>
      <c r="B7741" s="2">
        <v>2016</v>
      </c>
      <c r="C7741" t="s">
        <v>481</v>
      </c>
      <c r="D7741" t="s">
        <v>169</v>
      </c>
      <c r="E7741" s="2">
        <v>1</v>
      </c>
      <c r="F7741" s="2">
        <v>1</v>
      </c>
      <c r="G7741" t="s">
        <v>270</v>
      </c>
      <c r="H7741" t="s">
        <v>270</v>
      </c>
      <c r="I7741" t="s">
        <v>21</v>
      </c>
      <c r="J7741" t="s">
        <v>161</v>
      </c>
      <c r="K7741" s="3"/>
      <c r="L7741" t="s">
        <v>52</v>
      </c>
      <c r="M7741" t="s">
        <v>162</v>
      </c>
    </row>
    <row r="7742" spans="1:14" x14ac:dyDescent="0.25">
      <c r="A7742" s="2">
        <v>1</v>
      </c>
      <c r="B7742" s="2">
        <v>2016</v>
      </c>
      <c r="C7742" t="s">
        <v>481</v>
      </c>
      <c r="D7742" t="s">
        <v>169</v>
      </c>
      <c r="E7742" s="2">
        <v>1</v>
      </c>
      <c r="F7742" s="2">
        <v>1</v>
      </c>
      <c r="G7742" t="s">
        <v>270</v>
      </c>
      <c r="H7742" t="s">
        <v>270</v>
      </c>
      <c r="I7742" t="s">
        <v>21</v>
      </c>
      <c r="J7742" t="s">
        <v>163</v>
      </c>
      <c r="K7742" s="2">
        <v>1</v>
      </c>
      <c r="L7742" t="s">
        <v>52</v>
      </c>
      <c r="M7742" t="s">
        <v>164</v>
      </c>
      <c r="N7742" t="s">
        <v>165</v>
      </c>
    </row>
    <row r="7743" spans="1:14" x14ac:dyDescent="0.25">
      <c r="A7743" s="2">
        <v>1</v>
      </c>
      <c r="B7743" s="2">
        <v>2016</v>
      </c>
      <c r="C7743" t="s">
        <v>481</v>
      </c>
      <c r="D7743" t="s">
        <v>169</v>
      </c>
      <c r="E7743" s="2">
        <v>1</v>
      </c>
      <c r="F7743" s="2">
        <v>1</v>
      </c>
      <c r="G7743" t="s">
        <v>270</v>
      </c>
      <c r="H7743" t="s">
        <v>270</v>
      </c>
      <c r="I7743" t="s">
        <v>21</v>
      </c>
      <c r="J7743" t="s">
        <v>166</v>
      </c>
      <c r="K7743" s="2">
        <v>3</v>
      </c>
      <c r="L7743" t="s">
        <v>55</v>
      </c>
      <c r="M7743" t="s">
        <v>167</v>
      </c>
      <c r="N7743" t="s">
        <v>178</v>
      </c>
    </row>
    <row r="7744" spans="1:14" x14ac:dyDescent="0.25">
      <c r="A7744" s="2">
        <v>1</v>
      </c>
      <c r="B7744" s="2">
        <v>2016</v>
      </c>
      <c r="C7744" t="s">
        <v>482</v>
      </c>
      <c r="D7744" t="s">
        <v>48</v>
      </c>
      <c r="E7744" s="2">
        <v>0</v>
      </c>
      <c r="F7744" s="2">
        <v>0</v>
      </c>
      <c r="G7744" t="s">
        <v>483</v>
      </c>
      <c r="H7744" t="s">
        <v>401</v>
      </c>
      <c r="I7744" t="s">
        <v>19</v>
      </c>
      <c r="J7744" t="s">
        <v>51</v>
      </c>
      <c r="K7744" s="2">
        <v>1</v>
      </c>
      <c r="L7744" t="s">
        <v>52</v>
      </c>
      <c r="M7744" t="s">
        <v>53</v>
      </c>
      <c r="N7744" t="s">
        <v>216</v>
      </c>
    </row>
    <row r="7745" spans="1:14" x14ac:dyDescent="0.25">
      <c r="A7745" s="2">
        <v>1</v>
      </c>
      <c r="B7745" s="2">
        <v>2016</v>
      </c>
      <c r="C7745" t="s">
        <v>482</v>
      </c>
      <c r="D7745" t="s">
        <v>48</v>
      </c>
      <c r="E7745" s="2">
        <v>0</v>
      </c>
      <c r="F7745" s="2">
        <v>0</v>
      </c>
      <c r="G7745" t="s">
        <v>483</v>
      </c>
      <c r="H7745" t="s">
        <v>401</v>
      </c>
      <c r="I7745" t="s">
        <v>19</v>
      </c>
      <c r="J7745" t="s">
        <v>54</v>
      </c>
      <c r="K7745" s="2">
        <v>1</v>
      </c>
      <c r="L7745" t="s">
        <v>55</v>
      </c>
      <c r="M7745" t="s">
        <v>56</v>
      </c>
      <c r="N7745" t="s">
        <v>282</v>
      </c>
    </row>
    <row r="7746" spans="1:14" x14ac:dyDescent="0.25">
      <c r="A7746" s="2">
        <v>1</v>
      </c>
      <c r="B7746" s="2">
        <v>2016</v>
      </c>
      <c r="C7746" t="s">
        <v>482</v>
      </c>
      <c r="D7746" t="s">
        <v>48</v>
      </c>
      <c r="E7746" s="2">
        <v>0</v>
      </c>
      <c r="F7746" s="2">
        <v>0</v>
      </c>
      <c r="G7746" t="s">
        <v>483</v>
      </c>
      <c r="H7746" t="s">
        <v>401</v>
      </c>
      <c r="I7746" t="s">
        <v>19</v>
      </c>
      <c r="J7746" t="s">
        <v>58</v>
      </c>
      <c r="K7746" s="2">
        <v>2</v>
      </c>
      <c r="L7746" t="s">
        <v>55</v>
      </c>
      <c r="M7746" t="s">
        <v>59</v>
      </c>
      <c r="N7746" t="s">
        <v>187</v>
      </c>
    </row>
    <row r="7747" spans="1:14" x14ac:dyDescent="0.25">
      <c r="A7747" s="2">
        <v>1</v>
      </c>
      <c r="B7747" s="2">
        <v>2016</v>
      </c>
      <c r="C7747" t="s">
        <v>482</v>
      </c>
      <c r="D7747" t="s">
        <v>48</v>
      </c>
      <c r="E7747" s="2">
        <v>0</v>
      </c>
      <c r="F7747" s="2">
        <v>0</v>
      </c>
      <c r="G7747" t="s">
        <v>483</v>
      </c>
      <c r="H7747" t="s">
        <v>401</v>
      </c>
      <c r="I7747" t="s">
        <v>19</v>
      </c>
      <c r="J7747" t="s">
        <v>60</v>
      </c>
      <c r="K7747" s="2">
        <v>2</v>
      </c>
      <c r="L7747" t="s">
        <v>61</v>
      </c>
      <c r="M7747" t="s">
        <v>62</v>
      </c>
      <c r="N7747" t="s">
        <v>63</v>
      </c>
    </row>
    <row r="7748" spans="1:14" x14ac:dyDescent="0.25">
      <c r="A7748" s="2">
        <v>1</v>
      </c>
      <c r="B7748" s="2">
        <v>2016</v>
      </c>
      <c r="C7748" t="s">
        <v>482</v>
      </c>
      <c r="D7748" t="s">
        <v>48</v>
      </c>
      <c r="E7748" s="2">
        <v>0</v>
      </c>
      <c r="F7748" s="2">
        <v>0</v>
      </c>
      <c r="G7748" t="s">
        <v>483</v>
      </c>
      <c r="H7748" t="s">
        <v>401</v>
      </c>
      <c r="I7748" t="s">
        <v>19</v>
      </c>
      <c r="J7748" t="s">
        <v>64</v>
      </c>
      <c r="K7748" s="2">
        <v>1</v>
      </c>
      <c r="L7748" t="s">
        <v>65</v>
      </c>
      <c r="M7748" t="s">
        <v>66</v>
      </c>
      <c r="N7748" t="s">
        <v>230</v>
      </c>
    </row>
    <row r="7749" spans="1:14" x14ac:dyDescent="0.25">
      <c r="A7749" s="2">
        <v>1</v>
      </c>
      <c r="B7749" s="2">
        <v>2016</v>
      </c>
      <c r="C7749" t="s">
        <v>482</v>
      </c>
      <c r="D7749" t="s">
        <v>48</v>
      </c>
      <c r="E7749" s="2">
        <v>0</v>
      </c>
      <c r="F7749" s="2">
        <v>0</v>
      </c>
      <c r="G7749" t="s">
        <v>483</v>
      </c>
      <c r="H7749" t="s">
        <v>401</v>
      </c>
      <c r="I7749" t="s">
        <v>19</v>
      </c>
      <c r="J7749" t="s">
        <v>68</v>
      </c>
      <c r="K7749" s="2">
        <v>1</v>
      </c>
      <c r="L7749" t="s">
        <v>65</v>
      </c>
      <c r="M7749" t="s">
        <v>69</v>
      </c>
      <c r="N7749" t="s">
        <v>230</v>
      </c>
    </row>
    <row r="7750" spans="1:14" x14ac:dyDescent="0.25">
      <c r="A7750" s="2">
        <v>1</v>
      </c>
      <c r="B7750" s="2">
        <v>2016</v>
      </c>
      <c r="C7750" t="s">
        <v>482</v>
      </c>
      <c r="D7750" t="s">
        <v>48</v>
      </c>
      <c r="E7750" s="2">
        <v>0</v>
      </c>
      <c r="F7750" s="2">
        <v>0</v>
      </c>
      <c r="G7750" t="s">
        <v>483</v>
      </c>
      <c r="H7750" t="s">
        <v>401</v>
      </c>
      <c r="I7750" t="s">
        <v>19</v>
      </c>
      <c r="J7750" t="s">
        <v>70</v>
      </c>
      <c r="K7750" s="2">
        <v>2</v>
      </c>
      <c r="L7750" t="s">
        <v>65</v>
      </c>
      <c r="M7750" t="s">
        <v>71</v>
      </c>
      <c r="N7750" t="s">
        <v>186</v>
      </c>
    </row>
    <row r="7751" spans="1:14" x14ac:dyDescent="0.25">
      <c r="A7751" s="2">
        <v>1</v>
      </c>
      <c r="B7751" s="2">
        <v>2016</v>
      </c>
      <c r="C7751" t="s">
        <v>482</v>
      </c>
      <c r="D7751" t="s">
        <v>48</v>
      </c>
      <c r="E7751" s="2">
        <v>0</v>
      </c>
      <c r="F7751" s="2">
        <v>0</v>
      </c>
      <c r="G7751" t="s">
        <v>483</v>
      </c>
      <c r="H7751" t="s">
        <v>401</v>
      </c>
      <c r="I7751" t="s">
        <v>19</v>
      </c>
      <c r="J7751" t="s">
        <v>72</v>
      </c>
      <c r="K7751" s="2">
        <v>2</v>
      </c>
      <c r="L7751" t="s">
        <v>52</v>
      </c>
      <c r="M7751" t="s">
        <v>73</v>
      </c>
      <c r="N7751" t="s">
        <v>173</v>
      </c>
    </row>
    <row r="7752" spans="1:14" x14ac:dyDescent="0.25">
      <c r="A7752" s="2">
        <v>1</v>
      </c>
      <c r="B7752" s="2">
        <v>2016</v>
      </c>
      <c r="C7752" t="s">
        <v>482</v>
      </c>
      <c r="D7752" t="s">
        <v>48</v>
      </c>
      <c r="E7752" s="2">
        <v>0</v>
      </c>
      <c r="F7752" s="2">
        <v>0</v>
      </c>
      <c r="G7752" t="s">
        <v>483</v>
      </c>
      <c r="H7752" t="s">
        <v>401</v>
      </c>
      <c r="I7752" t="s">
        <v>19</v>
      </c>
      <c r="J7752" t="s">
        <v>74</v>
      </c>
      <c r="K7752" s="2">
        <v>2</v>
      </c>
      <c r="L7752" t="s">
        <v>75</v>
      </c>
      <c r="M7752" t="s">
        <v>76</v>
      </c>
      <c r="N7752" t="s">
        <v>207</v>
      </c>
    </row>
    <row r="7753" spans="1:14" x14ac:dyDescent="0.25">
      <c r="A7753" s="2">
        <v>1</v>
      </c>
      <c r="B7753" s="2">
        <v>2016</v>
      </c>
      <c r="C7753" t="s">
        <v>482</v>
      </c>
      <c r="D7753" t="s">
        <v>48</v>
      </c>
      <c r="E7753" s="2">
        <v>0</v>
      </c>
      <c r="F7753" s="2">
        <v>0</v>
      </c>
      <c r="G7753" t="s">
        <v>483</v>
      </c>
      <c r="H7753" t="s">
        <v>401</v>
      </c>
      <c r="I7753" t="s">
        <v>19</v>
      </c>
      <c r="J7753" t="s">
        <v>78</v>
      </c>
      <c r="K7753" s="2">
        <v>4</v>
      </c>
      <c r="L7753" t="s">
        <v>75</v>
      </c>
      <c r="M7753" t="s">
        <v>79</v>
      </c>
      <c r="N7753" t="s">
        <v>174</v>
      </c>
    </row>
    <row r="7754" spans="1:14" x14ac:dyDescent="0.25">
      <c r="A7754" s="2">
        <v>1</v>
      </c>
      <c r="B7754" s="2">
        <v>2016</v>
      </c>
      <c r="C7754" t="s">
        <v>482</v>
      </c>
      <c r="D7754" t="s">
        <v>48</v>
      </c>
      <c r="E7754" s="2">
        <v>0</v>
      </c>
      <c r="F7754" s="2">
        <v>0</v>
      </c>
      <c r="G7754" t="s">
        <v>483</v>
      </c>
      <c r="H7754" t="s">
        <v>401</v>
      </c>
      <c r="I7754" t="s">
        <v>19</v>
      </c>
      <c r="J7754" t="s">
        <v>81</v>
      </c>
      <c r="K7754" s="2">
        <v>2</v>
      </c>
      <c r="L7754" t="s">
        <v>75</v>
      </c>
      <c r="M7754" t="s">
        <v>82</v>
      </c>
      <c r="N7754" t="s">
        <v>175</v>
      </c>
    </row>
    <row r="7755" spans="1:14" x14ac:dyDescent="0.25">
      <c r="A7755" s="2">
        <v>1</v>
      </c>
      <c r="B7755" s="2">
        <v>2016</v>
      </c>
      <c r="C7755" t="s">
        <v>482</v>
      </c>
      <c r="D7755" t="s">
        <v>48</v>
      </c>
      <c r="E7755" s="2">
        <v>0</v>
      </c>
      <c r="F7755" s="2">
        <v>0</v>
      </c>
      <c r="G7755" t="s">
        <v>483</v>
      </c>
      <c r="H7755" t="s">
        <v>401</v>
      </c>
      <c r="I7755" t="s">
        <v>19</v>
      </c>
      <c r="J7755" t="s">
        <v>84</v>
      </c>
      <c r="K7755" s="2">
        <v>2</v>
      </c>
      <c r="L7755" t="s">
        <v>85</v>
      </c>
      <c r="M7755" t="s">
        <v>86</v>
      </c>
      <c r="N7755" t="s">
        <v>176</v>
      </c>
    </row>
    <row r="7756" spans="1:14" x14ac:dyDescent="0.25">
      <c r="A7756" s="2">
        <v>1</v>
      </c>
      <c r="B7756" s="2">
        <v>2016</v>
      </c>
      <c r="C7756" t="s">
        <v>482</v>
      </c>
      <c r="D7756" t="s">
        <v>48</v>
      </c>
      <c r="E7756" s="2">
        <v>0</v>
      </c>
      <c r="F7756" s="2">
        <v>0</v>
      </c>
      <c r="G7756" t="s">
        <v>483</v>
      </c>
      <c r="H7756" t="s">
        <v>401</v>
      </c>
      <c r="I7756" t="s">
        <v>19</v>
      </c>
      <c r="J7756" t="s">
        <v>88</v>
      </c>
      <c r="K7756" s="2">
        <v>2</v>
      </c>
      <c r="L7756" t="s">
        <v>85</v>
      </c>
      <c r="M7756" t="s">
        <v>89</v>
      </c>
      <c r="N7756" t="s">
        <v>176</v>
      </c>
    </row>
    <row r="7757" spans="1:14" x14ac:dyDescent="0.25">
      <c r="A7757" s="2">
        <v>1</v>
      </c>
      <c r="B7757" s="2">
        <v>2016</v>
      </c>
      <c r="C7757" t="s">
        <v>482</v>
      </c>
      <c r="D7757" t="s">
        <v>48</v>
      </c>
      <c r="E7757" s="2">
        <v>0</v>
      </c>
      <c r="F7757" s="2">
        <v>0</v>
      </c>
      <c r="G7757" t="s">
        <v>483</v>
      </c>
      <c r="H7757" t="s">
        <v>401</v>
      </c>
      <c r="I7757" t="s">
        <v>19</v>
      </c>
      <c r="J7757" t="s">
        <v>90</v>
      </c>
      <c r="K7757" s="2">
        <v>1</v>
      </c>
      <c r="L7757" t="s">
        <v>75</v>
      </c>
      <c r="M7757" t="s">
        <v>91</v>
      </c>
      <c r="N7757" t="s">
        <v>200</v>
      </c>
    </row>
    <row r="7758" spans="1:14" x14ac:dyDescent="0.25">
      <c r="A7758" s="2">
        <v>1</v>
      </c>
      <c r="B7758" s="2">
        <v>2016</v>
      </c>
      <c r="C7758" t="s">
        <v>482</v>
      </c>
      <c r="D7758" t="s">
        <v>48</v>
      </c>
      <c r="E7758" s="2">
        <v>0</v>
      </c>
      <c r="F7758" s="2">
        <v>0</v>
      </c>
      <c r="G7758" t="s">
        <v>483</v>
      </c>
      <c r="H7758" t="s">
        <v>401</v>
      </c>
      <c r="I7758" t="s">
        <v>19</v>
      </c>
      <c r="J7758" t="s">
        <v>93</v>
      </c>
      <c r="K7758" s="2">
        <v>1</v>
      </c>
      <c r="L7758" t="s">
        <v>75</v>
      </c>
      <c r="M7758" t="s">
        <v>94</v>
      </c>
      <c r="N7758" t="s">
        <v>200</v>
      </c>
    </row>
    <row r="7759" spans="1:14" x14ac:dyDescent="0.25">
      <c r="A7759" s="2">
        <v>1</v>
      </c>
      <c r="B7759" s="2">
        <v>2016</v>
      </c>
      <c r="C7759" t="s">
        <v>482</v>
      </c>
      <c r="D7759" t="s">
        <v>48</v>
      </c>
      <c r="E7759" s="2">
        <v>0</v>
      </c>
      <c r="F7759" s="2">
        <v>0</v>
      </c>
      <c r="G7759" t="s">
        <v>483</v>
      </c>
      <c r="H7759" t="s">
        <v>401</v>
      </c>
      <c r="I7759" t="s">
        <v>19</v>
      </c>
      <c r="J7759" t="s">
        <v>96</v>
      </c>
      <c r="K7759" s="2">
        <v>1</v>
      </c>
      <c r="L7759" t="s">
        <v>75</v>
      </c>
      <c r="M7759" t="s">
        <v>97</v>
      </c>
    </row>
    <row r="7760" spans="1:14" x14ac:dyDescent="0.25">
      <c r="A7760" s="2">
        <v>1</v>
      </c>
      <c r="B7760" s="2">
        <v>2016</v>
      </c>
      <c r="C7760" t="s">
        <v>482</v>
      </c>
      <c r="D7760" t="s">
        <v>48</v>
      </c>
      <c r="E7760" s="2">
        <v>0</v>
      </c>
      <c r="F7760" s="2">
        <v>0</v>
      </c>
      <c r="G7760" t="s">
        <v>483</v>
      </c>
      <c r="H7760" t="s">
        <v>401</v>
      </c>
      <c r="I7760" t="s">
        <v>19</v>
      </c>
      <c r="J7760" t="s">
        <v>98</v>
      </c>
      <c r="K7760" s="2">
        <v>5</v>
      </c>
      <c r="L7760" t="s">
        <v>85</v>
      </c>
      <c r="M7760" t="s">
        <v>99</v>
      </c>
      <c r="N7760" t="s">
        <v>185</v>
      </c>
    </row>
    <row r="7761" spans="1:14" x14ac:dyDescent="0.25">
      <c r="A7761" s="2">
        <v>1</v>
      </c>
      <c r="B7761" s="2">
        <v>2016</v>
      </c>
      <c r="C7761" t="s">
        <v>482</v>
      </c>
      <c r="D7761" t="s">
        <v>48</v>
      </c>
      <c r="E7761" s="2">
        <v>0</v>
      </c>
      <c r="F7761" s="2">
        <v>0</v>
      </c>
      <c r="G7761" t="s">
        <v>483</v>
      </c>
      <c r="H7761" t="s">
        <v>401</v>
      </c>
      <c r="I7761" t="s">
        <v>19</v>
      </c>
      <c r="J7761" t="s">
        <v>100</v>
      </c>
      <c r="K7761" s="3"/>
      <c r="L7761" t="s">
        <v>61</v>
      </c>
      <c r="M7761" t="s">
        <v>101</v>
      </c>
    </row>
    <row r="7762" spans="1:14" x14ac:dyDescent="0.25">
      <c r="A7762" s="2">
        <v>1</v>
      </c>
      <c r="B7762" s="2">
        <v>2016</v>
      </c>
      <c r="C7762" t="s">
        <v>482</v>
      </c>
      <c r="D7762" t="s">
        <v>48</v>
      </c>
      <c r="E7762" s="2">
        <v>0</v>
      </c>
      <c r="F7762" s="2">
        <v>0</v>
      </c>
      <c r="G7762" t="s">
        <v>483</v>
      </c>
      <c r="H7762" t="s">
        <v>401</v>
      </c>
      <c r="I7762" t="s">
        <v>19</v>
      </c>
      <c r="J7762" t="s">
        <v>102</v>
      </c>
      <c r="K7762" s="3"/>
      <c r="L7762" t="s">
        <v>61</v>
      </c>
      <c r="M7762" t="s">
        <v>103</v>
      </c>
    </row>
    <row r="7763" spans="1:14" x14ac:dyDescent="0.25">
      <c r="A7763" s="2">
        <v>1</v>
      </c>
      <c r="B7763" s="2">
        <v>2016</v>
      </c>
      <c r="C7763" t="s">
        <v>482</v>
      </c>
      <c r="D7763" t="s">
        <v>48</v>
      </c>
      <c r="E7763" s="2">
        <v>0</v>
      </c>
      <c r="F7763" s="2">
        <v>0</v>
      </c>
      <c r="G7763" t="s">
        <v>483</v>
      </c>
      <c r="H7763" t="s">
        <v>401</v>
      </c>
      <c r="I7763" t="s">
        <v>19</v>
      </c>
      <c r="J7763" t="s">
        <v>104</v>
      </c>
      <c r="K7763" s="3"/>
      <c r="L7763" t="s">
        <v>61</v>
      </c>
      <c r="M7763" t="s">
        <v>105</v>
      </c>
    </row>
    <row r="7764" spans="1:14" x14ac:dyDescent="0.25">
      <c r="A7764" s="2">
        <v>1</v>
      </c>
      <c r="B7764" s="2">
        <v>2016</v>
      </c>
      <c r="C7764" t="s">
        <v>482</v>
      </c>
      <c r="D7764" t="s">
        <v>48</v>
      </c>
      <c r="E7764" s="2">
        <v>0</v>
      </c>
      <c r="F7764" s="2">
        <v>0</v>
      </c>
      <c r="G7764" t="s">
        <v>483</v>
      </c>
      <c r="H7764" t="s">
        <v>401</v>
      </c>
      <c r="I7764" t="s">
        <v>19</v>
      </c>
      <c r="J7764" t="s">
        <v>106</v>
      </c>
      <c r="K7764" s="3"/>
      <c r="L7764" t="s">
        <v>61</v>
      </c>
      <c r="M7764" t="s">
        <v>107</v>
      </c>
    </row>
    <row r="7765" spans="1:14" x14ac:dyDescent="0.25">
      <c r="A7765" s="2">
        <v>1</v>
      </c>
      <c r="B7765" s="2">
        <v>2016</v>
      </c>
      <c r="C7765" t="s">
        <v>482</v>
      </c>
      <c r="D7765" t="s">
        <v>48</v>
      </c>
      <c r="E7765" s="2">
        <v>0</v>
      </c>
      <c r="F7765" s="2">
        <v>0</v>
      </c>
      <c r="G7765" t="s">
        <v>483</v>
      </c>
      <c r="H7765" t="s">
        <v>401</v>
      </c>
      <c r="I7765" t="s">
        <v>19</v>
      </c>
      <c r="J7765" t="s">
        <v>108</v>
      </c>
      <c r="K7765" s="3"/>
      <c r="L7765" t="s">
        <v>61</v>
      </c>
      <c r="M7765" t="s">
        <v>109</v>
      </c>
    </row>
    <row r="7766" spans="1:14" x14ac:dyDescent="0.25">
      <c r="A7766" s="2">
        <v>1</v>
      </c>
      <c r="B7766" s="2">
        <v>2016</v>
      </c>
      <c r="C7766" t="s">
        <v>482</v>
      </c>
      <c r="D7766" t="s">
        <v>48</v>
      </c>
      <c r="E7766" s="2">
        <v>0</v>
      </c>
      <c r="F7766" s="2">
        <v>0</v>
      </c>
      <c r="G7766" t="s">
        <v>483</v>
      </c>
      <c r="H7766" t="s">
        <v>401</v>
      </c>
      <c r="I7766" t="s">
        <v>19</v>
      </c>
      <c r="J7766" t="s">
        <v>110</v>
      </c>
      <c r="K7766" s="3"/>
      <c r="L7766" t="s">
        <v>61</v>
      </c>
      <c r="M7766" t="s">
        <v>111</v>
      </c>
    </row>
    <row r="7767" spans="1:14" x14ac:dyDescent="0.25">
      <c r="A7767" s="2">
        <v>1</v>
      </c>
      <c r="B7767" s="2">
        <v>2016</v>
      </c>
      <c r="C7767" t="s">
        <v>482</v>
      </c>
      <c r="D7767" t="s">
        <v>48</v>
      </c>
      <c r="E7767" s="2">
        <v>0</v>
      </c>
      <c r="F7767" s="2">
        <v>0</v>
      </c>
      <c r="G7767" t="s">
        <v>483</v>
      </c>
      <c r="H7767" t="s">
        <v>401</v>
      </c>
      <c r="I7767" t="s">
        <v>19</v>
      </c>
      <c r="J7767" t="s">
        <v>112</v>
      </c>
      <c r="K7767" s="3"/>
      <c r="L7767" t="s">
        <v>61</v>
      </c>
      <c r="M7767" t="s">
        <v>113</v>
      </c>
    </row>
    <row r="7768" spans="1:14" x14ac:dyDescent="0.25">
      <c r="A7768" s="2">
        <v>1</v>
      </c>
      <c r="B7768" s="2">
        <v>2016</v>
      </c>
      <c r="C7768" t="s">
        <v>482</v>
      </c>
      <c r="D7768" t="s">
        <v>48</v>
      </c>
      <c r="E7768" s="2">
        <v>0</v>
      </c>
      <c r="F7768" s="2">
        <v>0</v>
      </c>
      <c r="G7768" t="s">
        <v>483</v>
      </c>
      <c r="H7768" t="s">
        <v>401</v>
      </c>
      <c r="I7768" t="s">
        <v>19</v>
      </c>
      <c r="J7768" t="s">
        <v>114</v>
      </c>
      <c r="K7768" s="3"/>
      <c r="L7768" t="s">
        <v>61</v>
      </c>
      <c r="M7768" t="s">
        <v>115</v>
      </c>
    </row>
    <row r="7769" spans="1:14" x14ac:dyDescent="0.25">
      <c r="A7769" s="2">
        <v>1</v>
      </c>
      <c r="B7769" s="2">
        <v>2016</v>
      </c>
      <c r="C7769" t="s">
        <v>482</v>
      </c>
      <c r="D7769" t="s">
        <v>48</v>
      </c>
      <c r="E7769" s="2">
        <v>0</v>
      </c>
      <c r="F7769" s="2">
        <v>0</v>
      </c>
      <c r="G7769" t="s">
        <v>483</v>
      </c>
      <c r="H7769" t="s">
        <v>401</v>
      </c>
      <c r="I7769" t="s">
        <v>19</v>
      </c>
      <c r="J7769" t="s">
        <v>116</v>
      </c>
      <c r="K7769" s="2">
        <v>1</v>
      </c>
      <c r="L7769" t="s">
        <v>65</v>
      </c>
      <c r="M7769" t="s">
        <v>117</v>
      </c>
      <c r="N7769" t="s">
        <v>230</v>
      </c>
    </row>
    <row r="7770" spans="1:14" x14ac:dyDescent="0.25">
      <c r="A7770" s="2">
        <v>1</v>
      </c>
      <c r="B7770" s="2">
        <v>2016</v>
      </c>
      <c r="C7770" t="s">
        <v>482</v>
      </c>
      <c r="D7770" t="s">
        <v>48</v>
      </c>
      <c r="E7770" s="2">
        <v>0</v>
      </c>
      <c r="F7770" s="2">
        <v>0</v>
      </c>
      <c r="G7770" t="s">
        <v>483</v>
      </c>
      <c r="H7770" t="s">
        <v>401</v>
      </c>
      <c r="I7770" t="s">
        <v>19</v>
      </c>
      <c r="J7770" t="s">
        <v>118</v>
      </c>
      <c r="K7770" s="2">
        <v>1</v>
      </c>
      <c r="L7770" t="s">
        <v>55</v>
      </c>
      <c r="M7770" t="s">
        <v>119</v>
      </c>
      <c r="N7770" t="s">
        <v>282</v>
      </c>
    </row>
    <row r="7771" spans="1:14" x14ac:dyDescent="0.25">
      <c r="A7771" s="2">
        <v>1</v>
      </c>
      <c r="B7771" s="2">
        <v>2016</v>
      </c>
      <c r="C7771" t="s">
        <v>482</v>
      </c>
      <c r="D7771" t="s">
        <v>48</v>
      </c>
      <c r="E7771" s="2">
        <v>0</v>
      </c>
      <c r="F7771" s="2">
        <v>0</v>
      </c>
      <c r="G7771" t="s">
        <v>483</v>
      </c>
      <c r="H7771" t="s">
        <v>401</v>
      </c>
      <c r="I7771" t="s">
        <v>19</v>
      </c>
      <c r="J7771" t="s">
        <v>120</v>
      </c>
      <c r="K7771" s="2">
        <v>1</v>
      </c>
      <c r="L7771" t="s">
        <v>65</v>
      </c>
      <c r="M7771" t="s">
        <v>121</v>
      </c>
      <c r="N7771" t="s">
        <v>230</v>
      </c>
    </row>
    <row r="7772" spans="1:14" x14ac:dyDescent="0.25">
      <c r="A7772" s="2">
        <v>1</v>
      </c>
      <c r="B7772" s="2">
        <v>2016</v>
      </c>
      <c r="C7772" t="s">
        <v>482</v>
      </c>
      <c r="D7772" t="s">
        <v>48</v>
      </c>
      <c r="E7772" s="2">
        <v>0</v>
      </c>
      <c r="F7772" s="2">
        <v>0</v>
      </c>
      <c r="G7772" t="s">
        <v>483</v>
      </c>
      <c r="H7772" t="s">
        <v>401</v>
      </c>
      <c r="I7772" t="s">
        <v>19</v>
      </c>
      <c r="J7772" t="s">
        <v>122</v>
      </c>
      <c r="K7772" s="2">
        <v>2</v>
      </c>
      <c r="L7772" t="s">
        <v>85</v>
      </c>
      <c r="M7772" t="s">
        <v>123</v>
      </c>
      <c r="N7772" t="s">
        <v>176</v>
      </c>
    </row>
    <row r="7773" spans="1:14" x14ac:dyDescent="0.25">
      <c r="A7773" s="2">
        <v>1</v>
      </c>
      <c r="B7773" s="2">
        <v>2016</v>
      </c>
      <c r="C7773" t="s">
        <v>482</v>
      </c>
      <c r="D7773" t="s">
        <v>48</v>
      </c>
      <c r="E7773" s="2">
        <v>0</v>
      </c>
      <c r="F7773" s="2">
        <v>0</v>
      </c>
      <c r="G7773" t="s">
        <v>483</v>
      </c>
      <c r="H7773" t="s">
        <v>401</v>
      </c>
      <c r="I7773" t="s">
        <v>19</v>
      </c>
      <c r="J7773" t="s">
        <v>124</v>
      </c>
      <c r="K7773" s="2">
        <v>1</v>
      </c>
      <c r="L7773" t="s">
        <v>85</v>
      </c>
      <c r="M7773" t="s">
        <v>125</v>
      </c>
      <c r="N7773" t="s">
        <v>200</v>
      </c>
    </row>
    <row r="7774" spans="1:14" x14ac:dyDescent="0.25">
      <c r="A7774" s="2">
        <v>1</v>
      </c>
      <c r="B7774" s="2">
        <v>2016</v>
      </c>
      <c r="C7774" t="s">
        <v>482</v>
      </c>
      <c r="D7774" t="s">
        <v>48</v>
      </c>
      <c r="E7774" s="2">
        <v>0</v>
      </c>
      <c r="F7774" s="2">
        <v>0</v>
      </c>
      <c r="G7774" t="s">
        <v>483</v>
      </c>
      <c r="H7774" t="s">
        <v>401</v>
      </c>
      <c r="I7774" t="s">
        <v>19</v>
      </c>
      <c r="J7774" t="s">
        <v>127</v>
      </c>
      <c r="K7774" s="2">
        <v>2</v>
      </c>
      <c r="L7774" t="s">
        <v>85</v>
      </c>
      <c r="M7774" t="s">
        <v>128</v>
      </c>
      <c r="N7774" t="s">
        <v>176</v>
      </c>
    </row>
    <row r="7775" spans="1:14" x14ac:dyDescent="0.25">
      <c r="A7775" s="2">
        <v>1</v>
      </c>
      <c r="B7775" s="2">
        <v>2016</v>
      </c>
      <c r="C7775" t="s">
        <v>482</v>
      </c>
      <c r="D7775" t="s">
        <v>48</v>
      </c>
      <c r="E7775" s="2">
        <v>0</v>
      </c>
      <c r="F7775" s="2">
        <v>0</v>
      </c>
      <c r="G7775" t="s">
        <v>483</v>
      </c>
      <c r="H7775" t="s">
        <v>401</v>
      </c>
      <c r="I7775" t="s">
        <v>19</v>
      </c>
      <c r="J7775" t="s">
        <v>129</v>
      </c>
      <c r="K7775" s="2">
        <v>2</v>
      </c>
      <c r="L7775" t="s">
        <v>85</v>
      </c>
      <c r="M7775" t="s">
        <v>130</v>
      </c>
      <c r="N7775" t="s">
        <v>176</v>
      </c>
    </row>
    <row r="7776" spans="1:14" x14ac:dyDescent="0.25">
      <c r="A7776" s="2">
        <v>1</v>
      </c>
      <c r="B7776" s="2">
        <v>2016</v>
      </c>
      <c r="C7776" t="s">
        <v>482</v>
      </c>
      <c r="D7776" t="s">
        <v>48</v>
      </c>
      <c r="E7776" s="2">
        <v>0</v>
      </c>
      <c r="F7776" s="2">
        <v>0</v>
      </c>
      <c r="G7776" t="s">
        <v>483</v>
      </c>
      <c r="H7776" t="s">
        <v>401</v>
      </c>
      <c r="I7776" t="s">
        <v>19</v>
      </c>
      <c r="J7776" t="s">
        <v>131</v>
      </c>
      <c r="K7776" s="2">
        <v>1</v>
      </c>
      <c r="L7776" t="s">
        <v>85</v>
      </c>
      <c r="M7776" t="s">
        <v>132</v>
      </c>
      <c r="N7776" t="s">
        <v>200</v>
      </c>
    </row>
    <row r="7777" spans="1:14" x14ac:dyDescent="0.25">
      <c r="A7777" s="2">
        <v>1</v>
      </c>
      <c r="B7777" s="2">
        <v>2016</v>
      </c>
      <c r="C7777" t="s">
        <v>482</v>
      </c>
      <c r="D7777" t="s">
        <v>48</v>
      </c>
      <c r="E7777" s="2">
        <v>0</v>
      </c>
      <c r="F7777" s="2">
        <v>0</v>
      </c>
      <c r="G7777" t="s">
        <v>483</v>
      </c>
      <c r="H7777" t="s">
        <v>401</v>
      </c>
      <c r="I7777" t="s">
        <v>19</v>
      </c>
      <c r="J7777" t="s">
        <v>133</v>
      </c>
      <c r="K7777" s="2">
        <v>1</v>
      </c>
      <c r="L7777" t="s">
        <v>52</v>
      </c>
      <c r="M7777" t="s">
        <v>134</v>
      </c>
      <c r="N7777" t="s">
        <v>177</v>
      </c>
    </row>
    <row r="7778" spans="1:14" x14ac:dyDescent="0.25">
      <c r="A7778" s="2">
        <v>1</v>
      </c>
      <c r="B7778" s="2">
        <v>2016</v>
      </c>
      <c r="C7778" t="s">
        <v>482</v>
      </c>
      <c r="D7778" t="s">
        <v>48</v>
      </c>
      <c r="E7778" s="2">
        <v>0</v>
      </c>
      <c r="F7778" s="2">
        <v>0</v>
      </c>
      <c r="G7778" t="s">
        <v>483</v>
      </c>
      <c r="H7778" t="s">
        <v>401</v>
      </c>
      <c r="I7778" t="s">
        <v>19</v>
      </c>
      <c r="J7778" t="s">
        <v>135</v>
      </c>
      <c r="K7778" s="2">
        <v>2</v>
      </c>
      <c r="L7778" t="s">
        <v>55</v>
      </c>
      <c r="M7778" t="s">
        <v>136</v>
      </c>
      <c r="N7778" t="s">
        <v>187</v>
      </c>
    </row>
    <row r="7779" spans="1:14" x14ac:dyDescent="0.25">
      <c r="A7779" s="2">
        <v>1</v>
      </c>
      <c r="B7779" s="2">
        <v>2016</v>
      </c>
      <c r="C7779" t="s">
        <v>482</v>
      </c>
      <c r="D7779" t="s">
        <v>48</v>
      </c>
      <c r="E7779" s="2">
        <v>0</v>
      </c>
      <c r="F7779" s="2">
        <v>0</v>
      </c>
      <c r="G7779" t="s">
        <v>483</v>
      </c>
      <c r="H7779" t="s">
        <v>401</v>
      </c>
      <c r="I7779" t="s">
        <v>19</v>
      </c>
      <c r="J7779" t="s">
        <v>137</v>
      </c>
      <c r="K7779" s="2">
        <v>1</v>
      </c>
      <c r="L7779" t="s">
        <v>55</v>
      </c>
      <c r="M7779" t="s">
        <v>138</v>
      </c>
      <c r="N7779" t="s">
        <v>282</v>
      </c>
    </row>
    <row r="7780" spans="1:14" x14ac:dyDescent="0.25">
      <c r="A7780" s="2">
        <v>1</v>
      </c>
      <c r="B7780" s="2">
        <v>2016</v>
      </c>
      <c r="C7780" t="s">
        <v>482</v>
      </c>
      <c r="D7780" t="s">
        <v>48</v>
      </c>
      <c r="E7780" s="2">
        <v>0</v>
      </c>
      <c r="F7780" s="2">
        <v>0</v>
      </c>
      <c r="G7780" t="s">
        <v>483</v>
      </c>
      <c r="H7780" t="s">
        <v>401</v>
      </c>
      <c r="I7780" t="s">
        <v>19</v>
      </c>
      <c r="J7780" t="s">
        <v>139</v>
      </c>
      <c r="K7780" s="2">
        <v>5</v>
      </c>
      <c r="L7780" t="s">
        <v>85</v>
      </c>
      <c r="M7780" t="s">
        <v>140</v>
      </c>
      <c r="N7780" t="s">
        <v>185</v>
      </c>
    </row>
    <row r="7781" spans="1:14" x14ac:dyDescent="0.25">
      <c r="A7781" s="2">
        <v>1</v>
      </c>
      <c r="B7781" s="2">
        <v>2016</v>
      </c>
      <c r="C7781" t="s">
        <v>482</v>
      </c>
      <c r="D7781" t="s">
        <v>48</v>
      </c>
      <c r="E7781" s="2">
        <v>0</v>
      </c>
      <c r="F7781" s="2">
        <v>0</v>
      </c>
      <c r="G7781" t="s">
        <v>483</v>
      </c>
      <c r="H7781" t="s">
        <v>401</v>
      </c>
      <c r="I7781" t="s">
        <v>19</v>
      </c>
      <c r="J7781" t="s">
        <v>141</v>
      </c>
      <c r="K7781" s="2">
        <v>5</v>
      </c>
      <c r="L7781" t="s">
        <v>85</v>
      </c>
      <c r="M7781" t="s">
        <v>142</v>
      </c>
      <c r="N7781" t="s">
        <v>185</v>
      </c>
    </row>
    <row r="7782" spans="1:14" x14ac:dyDescent="0.25">
      <c r="A7782" s="2">
        <v>1</v>
      </c>
      <c r="B7782" s="2">
        <v>2016</v>
      </c>
      <c r="C7782" t="s">
        <v>482</v>
      </c>
      <c r="D7782" t="s">
        <v>48</v>
      </c>
      <c r="E7782" s="2">
        <v>0</v>
      </c>
      <c r="F7782" s="2">
        <v>0</v>
      </c>
      <c r="G7782" t="s">
        <v>483</v>
      </c>
      <c r="H7782" t="s">
        <v>401</v>
      </c>
      <c r="I7782" t="s">
        <v>19</v>
      </c>
      <c r="J7782" t="s">
        <v>143</v>
      </c>
      <c r="K7782" s="2">
        <v>2</v>
      </c>
      <c r="L7782" t="s">
        <v>85</v>
      </c>
      <c r="M7782" t="s">
        <v>144</v>
      </c>
      <c r="N7782" t="s">
        <v>176</v>
      </c>
    </row>
    <row r="7783" spans="1:14" x14ac:dyDescent="0.25">
      <c r="A7783" s="2">
        <v>1</v>
      </c>
      <c r="B7783" s="2">
        <v>2016</v>
      </c>
      <c r="C7783" t="s">
        <v>482</v>
      </c>
      <c r="D7783" t="s">
        <v>48</v>
      </c>
      <c r="E7783" s="2">
        <v>0</v>
      </c>
      <c r="F7783" s="2">
        <v>0</v>
      </c>
      <c r="G7783" t="s">
        <v>483</v>
      </c>
      <c r="H7783" t="s">
        <v>401</v>
      </c>
      <c r="I7783" t="s">
        <v>19</v>
      </c>
      <c r="J7783" t="s">
        <v>145</v>
      </c>
      <c r="K7783" s="2">
        <v>1</v>
      </c>
      <c r="L7783" t="s">
        <v>55</v>
      </c>
      <c r="M7783" t="s">
        <v>146</v>
      </c>
      <c r="N7783" t="s">
        <v>282</v>
      </c>
    </row>
    <row r="7784" spans="1:14" x14ac:dyDescent="0.25">
      <c r="A7784" s="2">
        <v>1</v>
      </c>
      <c r="B7784" s="2">
        <v>2016</v>
      </c>
      <c r="C7784" t="s">
        <v>482</v>
      </c>
      <c r="D7784" t="s">
        <v>48</v>
      </c>
      <c r="E7784" s="2">
        <v>0</v>
      </c>
      <c r="F7784" s="2">
        <v>0</v>
      </c>
      <c r="G7784" t="s">
        <v>483</v>
      </c>
      <c r="H7784" t="s">
        <v>401</v>
      </c>
      <c r="I7784" t="s">
        <v>19</v>
      </c>
      <c r="J7784" t="s">
        <v>147</v>
      </c>
      <c r="K7784" s="2">
        <v>1</v>
      </c>
      <c r="L7784" t="s">
        <v>55</v>
      </c>
      <c r="M7784" t="s">
        <v>148</v>
      </c>
      <c r="N7784" t="s">
        <v>282</v>
      </c>
    </row>
    <row r="7785" spans="1:14" x14ac:dyDescent="0.25">
      <c r="A7785" s="2">
        <v>1</v>
      </c>
      <c r="B7785" s="2">
        <v>2016</v>
      </c>
      <c r="C7785" t="s">
        <v>482</v>
      </c>
      <c r="D7785" t="s">
        <v>48</v>
      </c>
      <c r="E7785" s="2">
        <v>0</v>
      </c>
      <c r="F7785" s="2">
        <v>0</v>
      </c>
      <c r="G7785" t="s">
        <v>483</v>
      </c>
      <c r="H7785" t="s">
        <v>401</v>
      </c>
      <c r="I7785" t="s">
        <v>19</v>
      </c>
      <c r="J7785" t="s">
        <v>149</v>
      </c>
      <c r="K7785" s="2">
        <v>2</v>
      </c>
      <c r="L7785" t="s">
        <v>55</v>
      </c>
      <c r="M7785" t="s">
        <v>150</v>
      </c>
      <c r="N7785" t="s">
        <v>187</v>
      </c>
    </row>
    <row r="7786" spans="1:14" x14ac:dyDescent="0.25">
      <c r="A7786" s="2">
        <v>1</v>
      </c>
      <c r="B7786" s="2">
        <v>2016</v>
      </c>
      <c r="C7786" t="s">
        <v>482</v>
      </c>
      <c r="D7786" t="s">
        <v>48</v>
      </c>
      <c r="E7786" s="2">
        <v>0</v>
      </c>
      <c r="F7786" s="2">
        <v>0</v>
      </c>
      <c r="G7786" t="s">
        <v>483</v>
      </c>
      <c r="H7786" t="s">
        <v>401</v>
      </c>
      <c r="I7786" t="s">
        <v>19</v>
      </c>
      <c r="J7786" t="s">
        <v>151</v>
      </c>
      <c r="K7786" s="3"/>
      <c r="L7786" t="s">
        <v>52</v>
      </c>
      <c r="M7786" t="s">
        <v>152</v>
      </c>
    </row>
    <row r="7787" spans="1:14" x14ac:dyDescent="0.25">
      <c r="A7787" s="2">
        <v>1</v>
      </c>
      <c r="B7787" s="2">
        <v>2016</v>
      </c>
      <c r="C7787" t="s">
        <v>482</v>
      </c>
      <c r="D7787" t="s">
        <v>48</v>
      </c>
      <c r="E7787" s="2">
        <v>0</v>
      </c>
      <c r="F7787" s="2">
        <v>0</v>
      </c>
      <c r="G7787" t="s">
        <v>483</v>
      </c>
      <c r="H7787" t="s">
        <v>401</v>
      </c>
      <c r="I7787" t="s">
        <v>19</v>
      </c>
      <c r="J7787" t="s">
        <v>153</v>
      </c>
      <c r="K7787" s="2">
        <v>1</v>
      </c>
      <c r="L7787" t="s">
        <v>75</v>
      </c>
      <c r="M7787" t="s">
        <v>154</v>
      </c>
      <c r="N7787" t="s">
        <v>256</v>
      </c>
    </row>
    <row r="7788" spans="1:14" x14ac:dyDescent="0.25">
      <c r="A7788" s="2">
        <v>1</v>
      </c>
      <c r="B7788" s="2">
        <v>2016</v>
      </c>
      <c r="C7788" t="s">
        <v>482</v>
      </c>
      <c r="D7788" t="s">
        <v>48</v>
      </c>
      <c r="E7788" s="2">
        <v>0</v>
      </c>
      <c r="F7788" s="2">
        <v>0</v>
      </c>
      <c r="G7788" t="s">
        <v>483</v>
      </c>
      <c r="H7788" t="s">
        <v>401</v>
      </c>
      <c r="I7788" t="s">
        <v>19</v>
      </c>
      <c r="J7788" t="s">
        <v>156</v>
      </c>
      <c r="K7788" s="2">
        <v>2</v>
      </c>
      <c r="L7788" t="s">
        <v>75</v>
      </c>
      <c r="M7788" t="s">
        <v>157</v>
      </c>
      <c r="N7788" t="s">
        <v>222</v>
      </c>
    </row>
    <row r="7789" spans="1:14" x14ac:dyDescent="0.25">
      <c r="A7789" s="2">
        <v>1</v>
      </c>
      <c r="B7789" s="2">
        <v>2016</v>
      </c>
      <c r="C7789" t="s">
        <v>482</v>
      </c>
      <c r="D7789" t="s">
        <v>48</v>
      </c>
      <c r="E7789" s="2">
        <v>0</v>
      </c>
      <c r="F7789" s="2">
        <v>0</v>
      </c>
      <c r="G7789" t="s">
        <v>483</v>
      </c>
      <c r="H7789" t="s">
        <v>401</v>
      </c>
      <c r="I7789" t="s">
        <v>19</v>
      </c>
      <c r="J7789" t="s">
        <v>159</v>
      </c>
      <c r="K7789" s="2">
        <v>6</v>
      </c>
      <c r="L7789" t="s">
        <v>52</v>
      </c>
      <c r="M7789" t="s">
        <v>160</v>
      </c>
      <c r="N7789" t="s">
        <v>202</v>
      </c>
    </row>
    <row r="7790" spans="1:14" x14ac:dyDescent="0.25">
      <c r="A7790" s="2">
        <v>1</v>
      </c>
      <c r="B7790" s="2">
        <v>2016</v>
      </c>
      <c r="C7790" t="s">
        <v>482</v>
      </c>
      <c r="D7790" t="s">
        <v>48</v>
      </c>
      <c r="E7790" s="2">
        <v>0</v>
      </c>
      <c r="F7790" s="2">
        <v>0</v>
      </c>
      <c r="G7790" t="s">
        <v>483</v>
      </c>
      <c r="H7790" t="s">
        <v>401</v>
      </c>
      <c r="I7790" t="s">
        <v>19</v>
      </c>
      <c r="J7790" t="s">
        <v>161</v>
      </c>
      <c r="K7790" s="3"/>
      <c r="L7790" t="s">
        <v>52</v>
      </c>
      <c r="M7790" t="s">
        <v>162</v>
      </c>
    </row>
    <row r="7791" spans="1:14" x14ac:dyDescent="0.25">
      <c r="A7791" s="2">
        <v>1</v>
      </c>
      <c r="B7791" s="2">
        <v>2016</v>
      </c>
      <c r="C7791" t="s">
        <v>482</v>
      </c>
      <c r="D7791" t="s">
        <v>48</v>
      </c>
      <c r="E7791" s="2">
        <v>0</v>
      </c>
      <c r="F7791" s="2">
        <v>0</v>
      </c>
      <c r="G7791" t="s">
        <v>483</v>
      </c>
      <c r="H7791" t="s">
        <v>401</v>
      </c>
      <c r="I7791" t="s">
        <v>19</v>
      </c>
      <c r="J7791" t="s">
        <v>163</v>
      </c>
      <c r="K7791" s="2">
        <v>4</v>
      </c>
      <c r="L7791" t="s">
        <v>52</v>
      </c>
      <c r="M7791" t="s">
        <v>164</v>
      </c>
      <c r="N7791" t="s">
        <v>313</v>
      </c>
    </row>
    <row r="7792" spans="1:14" x14ac:dyDescent="0.25">
      <c r="A7792" s="2">
        <v>1</v>
      </c>
      <c r="B7792" s="2">
        <v>2016</v>
      </c>
      <c r="C7792" t="s">
        <v>482</v>
      </c>
      <c r="D7792" t="s">
        <v>48</v>
      </c>
      <c r="E7792" s="2">
        <v>0</v>
      </c>
      <c r="F7792" s="2">
        <v>0</v>
      </c>
      <c r="G7792" t="s">
        <v>483</v>
      </c>
      <c r="H7792" t="s">
        <v>401</v>
      </c>
      <c r="I7792" t="s">
        <v>19</v>
      </c>
      <c r="J7792" t="s">
        <v>166</v>
      </c>
      <c r="K7792" s="2">
        <v>2</v>
      </c>
      <c r="L7792" t="s">
        <v>55</v>
      </c>
      <c r="M7792" t="s">
        <v>167</v>
      </c>
      <c r="N7792" t="s">
        <v>187</v>
      </c>
    </row>
    <row r="7793" spans="1:14" x14ac:dyDescent="0.25">
      <c r="A7793" s="2">
        <v>1</v>
      </c>
      <c r="B7793" s="2">
        <v>2016</v>
      </c>
      <c r="C7793" t="s">
        <v>484</v>
      </c>
      <c r="D7793" t="s">
        <v>48</v>
      </c>
      <c r="E7793" s="2">
        <v>1</v>
      </c>
      <c r="F7793" s="2">
        <v>1</v>
      </c>
      <c r="G7793" t="s">
        <v>304</v>
      </c>
      <c r="H7793" t="s">
        <v>267</v>
      </c>
      <c r="I7793" t="s">
        <v>10</v>
      </c>
      <c r="J7793" t="s">
        <v>51</v>
      </c>
      <c r="K7793" s="2">
        <v>1</v>
      </c>
      <c r="L7793" t="s">
        <v>52</v>
      </c>
      <c r="M7793" t="s">
        <v>53</v>
      </c>
      <c r="N7793" t="s">
        <v>216</v>
      </c>
    </row>
    <row r="7794" spans="1:14" x14ac:dyDescent="0.25">
      <c r="A7794" s="2">
        <v>1</v>
      </c>
      <c r="B7794" s="2">
        <v>2016</v>
      </c>
      <c r="C7794" t="s">
        <v>484</v>
      </c>
      <c r="D7794" t="s">
        <v>48</v>
      </c>
      <c r="E7794" s="2">
        <v>1</v>
      </c>
      <c r="F7794" s="2">
        <v>1</v>
      </c>
      <c r="G7794" t="s">
        <v>304</v>
      </c>
      <c r="H7794" t="s">
        <v>267</v>
      </c>
      <c r="I7794" t="s">
        <v>10</v>
      </c>
      <c r="J7794" t="s">
        <v>54</v>
      </c>
      <c r="K7794" s="2">
        <v>4</v>
      </c>
      <c r="L7794" t="s">
        <v>55</v>
      </c>
      <c r="M7794" t="s">
        <v>56</v>
      </c>
      <c r="N7794" t="s">
        <v>57</v>
      </c>
    </row>
    <row r="7795" spans="1:14" x14ac:dyDescent="0.25">
      <c r="A7795" s="2">
        <v>1</v>
      </c>
      <c r="B7795" s="2">
        <v>2016</v>
      </c>
      <c r="C7795" t="s">
        <v>484</v>
      </c>
      <c r="D7795" t="s">
        <v>48</v>
      </c>
      <c r="E7795" s="2">
        <v>1</v>
      </c>
      <c r="F7795" s="2">
        <v>1</v>
      </c>
      <c r="G7795" t="s">
        <v>304</v>
      </c>
      <c r="H7795" t="s">
        <v>267</v>
      </c>
      <c r="I7795" t="s">
        <v>10</v>
      </c>
      <c r="J7795" t="s">
        <v>58</v>
      </c>
      <c r="K7795" s="2">
        <v>4</v>
      </c>
      <c r="L7795" t="s">
        <v>55</v>
      </c>
      <c r="M7795" t="s">
        <v>59</v>
      </c>
      <c r="N7795" t="s">
        <v>57</v>
      </c>
    </row>
    <row r="7796" spans="1:14" x14ac:dyDescent="0.25">
      <c r="A7796" s="2">
        <v>1</v>
      </c>
      <c r="B7796" s="2">
        <v>2016</v>
      </c>
      <c r="C7796" t="s">
        <v>484</v>
      </c>
      <c r="D7796" t="s">
        <v>48</v>
      </c>
      <c r="E7796" s="2">
        <v>1</v>
      </c>
      <c r="F7796" s="2">
        <v>1</v>
      </c>
      <c r="G7796" t="s">
        <v>304</v>
      </c>
      <c r="H7796" t="s">
        <v>267</v>
      </c>
      <c r="I7796" t="s">
        <v>10</v>
      </c>
      <c r="J7796" t="s">
        <v>60</v>
      </c>
      <c r="K7796" s="2">
        <v>2</v>
      </c>
      <c r="L7796" t="s">
        <v>61</v>
      </c>
      <c r="M7796" t="s">
        <v>62</v>
      </c>
      <c r="N7796" t="s">
        <v>63</v>
      </c>
    </row>
    <row r="7797" spans="1:14" x14ac:dyDescent="0.25">
      <c r="A7797" s="2">
        <v>1</v>
      </c>
      <c r="B7797" s="2">
        <v>2016</v>
      </c>
      <c r="C7797" t="s">
        <v>484</v>
      </c>
      <c r="D7797" t="s">
        <v>48</v>
      </c>
      <c r="E7797" s="2">
        <v>1</v>
      </c>
      <c r="F7797" s="2">
        <v>1</v>
      </c>
      <c r="G7797" t="s">
        <v>304</v>
      </c>
      <c r="H7797" t="s">
        <v>267</v>
      </c>
      <c r="I7797" t="s">
        <v>10</v>
      </c>
      <c r="J7797" t="s">
        <v>64</v>
      </c>
      <c r="K7797" s="2">
        <v>3</v>
      </c>
      <c r="L7797" t="s">
        <v>65</v>
      </c>
      <c r="M7797" t="s">
        <v>66</v>
      </c>
      <c r="N7797" t="s">
        <v>67</v>
      </c>
    </row>
    <row r="7798" spans="1:14" x14ac:dyDescent="0.25">
      <c r="A7798" s="2">
        <v>1</v>
      </c>
      <c r="B7798" s="2">
        <v>2016</v>
      </c>
      <c r="C7798" t="s">
        <v>484</v>
      </c>
      <c r="D7798" t="s">
        <v>48</v>
      </c>
      <c r="E7798" s="2">
        <v>1</v>
      </c>
      <c r="F7798" s="2">
        <v>1</v>
      </c>
      <c r="G7798" t="s">
        <v>304</v>
      </c>
      <c r="H7798" t="s">
        <v>267</v>
      </c>
      <c r="I7798" t="s">
        <v>10</v>
      </c>
      <c r="J7798" t="s">
        <v>68</v>
      </c>
      <c r="K7798" s="2">
        <v>3</v>
      </c>
      <c r="L7798" t="s">
        <v>65</v>
      </c>
      <c r="M7798" t="s">
        <v>69</v>
      </c>
      <c r="N7798" t="s">
        <v>67</v>
      </c>
    </row>
    <row r="7799" spans="1:14" x14ac:dyDescent="0.25">
      <c r="A7799" s="2">
        <v>1</v>
      </c>
      <c r="B7799" s="2">
        <v>2016</v>
      </c>
      <c r="C7799" t="s">
        <v>484</v>
      </c>
      <c r="D7799" t="s">
        <v>48</v>
      </c>
      <c r="E7799" s="2">
        <v>1</v>
      </c>
      <c r="F7799" s="2">
        <v>1</v>
      </c>
      <c r="G7799" t="s">
        <v>304</v>
      </c>
      <c r="H7799" t="s">
        <v>267</v>
      </c>
      <c r="I7799" t="s">
        <v>10</v>
      </c>
      <c r="J7799" t="s">
        <v>70</v>
      </c>
      <c r="K7799" s="2">
        <v>3</v>
      </c>
      <c r="L7799" t="s">
        <v>65</v>
      </c>
      <c r="M7799" t="s">
        <v>71</v>
      </c>
      <c r="N7799" t="s">
        <v>67</v>
      </c>
    </row>
    <row r="7800" spans="1:14" x14ac:dyDescent="0.25">
      <c r="A7800" s="2">
        <v>1</v>
      </c>
      <c r="B7800" s="2">
        <v>2016</v>
      </c>
      <c r="C7800" t="s">
        <v>484</v>
      </c>
      <c r="D7800" t="s">
        <v>48</v>
      </c>
      <c r="E7800" s="2">
        <v>1</v>
      </c>
      <c r="F7800" s="2">
        <v>1</v>
      </c>
      <c r="G7800" t="s">
        <v>304</v>
      </c>
      <c r="H7800" t="s">
        <v>267</v>
      </c>
      <c r="I7800" t="s">
        <v>10</v>
      </c>
      <c r="J7800" t="s">
        <v>72</v>
      </c>
      <c r="K7800" s="2">
        <v>1</v>
      </c>
      <c r="L7800" t="s">
        <v>52</v>
      </c>
      <c r="M7800" t="s">
        <v>73</v>
      </c>
      <c r="N7800" t="s">
        <v>177</v>
      </c>
    </row>
    <row r="7801" spans="1:14" x14ac:dyDescent="0.25">
      <c r="A7801" s="2">
        <v>1</v>
      </c>
      <c r="B7801" s="2">
        <v>2016</v>
      </c>
      <c r="C7801" t="s">
        <v>484</v>
      </c>
      <c r="D7801" t="s">
        <v>48</v>
      </c>
      <c r="E7801" s="2">
        <v>1</v>
      </c>
      <c r="F7801" s="2">
        <v>1</v>
      </c>
      <c r="G7801" t="s">
        <v>304</v>
      </c>
      <c r="H7801" t="s">
        <v>267</v>
      </c>
      <c r="I7801" t="s">
        <v>10</v>
      </c>
      <c r="J7801" t="s">
        <v>74</v>
      </c>
      <c r="K7801" s="2">
        <v>1</v>
      </c>
      <c r="L7801" t="s">
        <v>75</v>
      </c>
      <c r="M7801" t="s">
        <v>76</v>
      </c>
      <c r="N7801" t="s">
        <v>77</v>
      </c>
    </row>
    <row r="7802" spans="1:14" x14ac:dyDescent="0.25">
      <c r="A7802" s="2">
        <v>1</v>
      </c>
      <c r="B7802" s="2">
        <v>2016</v>
      </c>
      <c r="C7802" t="s">
        <v>484</v>
      </c>
      <c r="D7802" t="s">
        <v>48</v>
      </c>
      <c r="E7802" s="2">
        <v>1</v>
      </c>
      <c r="F7802" s="2">
        <v>1</v>
      </c>
      <c r="G7802" t="s">
        <v>304</v>
      </c>
      <c r="H7802" t="s">
        <v>267</v>
      </c>
      <c r="I7802" t="s">
        <v>10</v>
      </c>
      <c r="J7802" t="s">
        <v>78</v>
      </c>
      <c r="K7802" s="2">
        <v>4</v>
      </c>
      <c r="L7802" t="s">
        <v>75</v>
      </c>
      <c r="M7802" t="s">
        <v>79</v>
      </c>
      <c r="N7802" t="s">
        <v>174</v>
      </c>
    </row>
    <row r="7803" spans="1:14" x14ac:dyDescent="0.25">
      <c r="A7803" s="2">
        <v>1</v>
      </c>
      <c r="B7803" s="2">
        <v>2016</v>
      </c>
      <c r="C7803" t="s">
        <v>484</v>
      </c>
      <c r="D7803" t="s">
        <v>48</v>
      </c>
      <c r="E7803" s="2">
        <v>1</v>
      </c>
      <c r="F7803" s="2">
        <v>1</v>
      </c>
      <c r="G7803" t="s">
        <v>304</v>
      </c>
      <c r="H7803" t="s">
        <v>267</v>
      </c>
      <c r="I7803" t="s">
        <v>10</v>
      </c>
      <c r="J7803" t="s">
        <v>81</v>
      </c>
      <c r="K7803" s="2">
        <v>2</v>
      </c>
      <c r="L7803" t="s">
        <v>75</v>
      </c>
      <c r="M7803" t="s">
        <v>82</v>
      </c>
      <c r="N7803" t="s">
        <v>175</v>
      </c>
    </row>
    <row r="7804" spans="1:14" x14ac:dyDescent="0.25">
      <c r="A7804" s="2">
        <v>1</v>
      </c>
      <c r="B7804" s="2">
        <v>2016</v>
      </c>
      <c r="C7804" t="s">
        <v>484</v>
      </c>
      <c r="D7804" t="s">
        <v>48</v>
      </c>
      <c r="E7804" s="2">
        <v>1</v>
      </c>
      <c r="F7804" s="2">
        <v>1</v>
      </c>
      <c r="G7804" t="s">
        <v>304</v>
      </c>
      <c r="H7804" t="s">
        <v>267</v>
      </c>
      <c r="I7804" t="s">
        <v>10</v>
      </c>
      <c r="J7804" t="s">
        <v>84</v>
      </c>
      <c r="K7804" s="2">
        <v>4</v>
      </c>
      <c r="L7804" t="s">
        <v>85</v>
      </c>
      <c r="M7804" t="s">
        <v>86</v>
      </c>
      <c r="N7804" t="s">
        <v>87</v>
      </c>
    </row>
    <row r="7805" spans="1:14" x14ac:dyDescent="0.25">
      <c r="A7805" s="2">
        <v>1</v>
      </c>
      <c r="B7805" s="2">
        <v>2016</v>
      </c>
      <c r="C7805" t="s">
        <v>484</v>
      </c>
      <c r="D7805" t="s">
        <v>48</v>
      </c>
      <c r="E7805" s="2">
        <v>1</v>
      </c>
      <c r="F7805" s="2">
        <v>1</v>
      </c>
      <c r="G7805" t="s">
        <v>304</v>
      </c>
      <c r="H7805" t="s">
        <v>267</v>
      </c>
      <c r="I7805" t="s">
        <v>10</v>
      </c>
      <c r="J7805" t="s">
        <v>88</v>
      </c>
      <c r="K7805" s="2">
        <v>3</v>
      </c>
      <c r="L7805" t="s">
        <v>85</v>
      </c>
      <c r="M7805" t="s">
        <v>89</v>
      </c>
      <c r="N7805" t="s">
        <v>126</v>
      </c>
    </row>
    <row r="7806" spans="1:14" x14ac:dyDescent="0.25">
      <c r="A7806" s="2">
        <v>1</v>
      </c>
      <c r="B7806" s="2">
        <v>2016</v>
      </c>
      <c r="C7806" t="s">
        <v>484</v>
      </c>
      <c r="D7806" t="s">
        <v>48</v>
      </c>
      <c r="E7806" s="2">
        <v>1</v>
      </c>
      <c r="F7806" s="2">
        <v>1</v>
      </c>
      <c r="G7806" t="s">
        <v>304</v>
      </c>
      <c r="H7806" t="s">
        <v>267</v>
      </c>
      <c r="I7806" t="s">
        <v>10</v>
      </c>
      <c r="J7806" t="s">
        <v>90</v>
      </c>
      <c r="K7806" s="2">
        <v>4</v>
      </c>
      <c r="L7806" t="s">
        <v>75</v>
      </c>
      <c r="M7806" t="s">
        <v>91</v>
      </c>
      <c r="N7806" t="s">
        <v>92</v>
      </c>
    </row>
    <row r="7807" spans="1:14" x14ac:dyDescent="0.25">
      <c r="A7807" s="2">
        <v>1</v>
      </c>
      <c r="B7807" s="2">
        <v>2016</v>
      </c>
      <c r="C7807" t="s">
        <v>484</v>
      </c>
      <c r="D7807" t="s">
        <v>48</v>
      </c>
      <c r="E7807" s="2">
        <v>1</v>
      </c>
      <c r="F7807" s="2">
        <v>1</v>
      </c>
      <c r="G7807" t="s">
        <v>304</v>
      </c>
      <c r="H7807" t="s">
        <v>267</v>
      </c>
      <c r="I7807" t="s">
        <v>10</v>
      </c>
      <c r="J7807" t="s">
        <v>93</v>
      </c>
      <c r="K7807" s="2">
        <v>4</v>
      </c>
      <c r="L7807" t="s">
        <v>75</v>
      </c>
      <c r="M7807" t="s">
        <v>94</v>
      </c>
      <c r="N7807" t="s">
        <v>92</v>
      </c>
    </row>
    <row r="7808" spans="1:14" x14ac:dyDescent="0.25">
      <c r="A7808" s="2">
        <v>1</v>
      </c>
      <c r="B7808" s="2">
        <v>2016</v>
      </c>
      <c r="C7808" t="s">
        <v>484</v>
      </c>
      <c r="D7808" t="s">
        <v>48</v>
      </c>
      <c r="E7808" s="2">
        <v>1</v>
      </c>
      <c r="F7808" s="2">
        <v>1</v>
      </c>
      <c r="G7808" t="s">
        <v>304</v>
      </c>
      <c r="H7808" t="s">
        <v>267</v>
      </c>
      <c r="I7808" t="s">
        <v>10</v>
      </c>
      <c r="J7808" t="s">
        <v>96</v>
      </c>
      <c r="K7808" s="2">
        <v>4</v>
      </c>
      <c r="L7808" t="s">
        <v>75</v>
      </c>
      <c r="M7808" t="s">
        <v>97</v>
      </c>
      <c r="N7808" t="s">
        <v>92</v>
      </c>
    </row>
    <row r="7809" spans="1:14" x14ac:dyDescent="0.25">
      <c r="A7809" s="2">
        <v>1</v>
      </c>
      <c r="B7809" s="2">
        <v>2016</v>
      </c>
      <c r="C7809" t="s">
        <v>484</v>
      </c>
      <c r="D7809" t="s">
        <v>48</v>
      </c>
      <c r="E7809" s="2">
        <v>1</v>
      </c>
      <c r="F7809" s="2">
        <v>1</v>
      </c>
      <c r="G7809" t="s">
        <v>304</v>
      </c>
      <c r="H7809" t="s">
        <v>267</v>
      </c>
      <c r="I7809" t="s">
        <v>10</v>
      </c>
      <c r="J7809" t="s">
        <v>98</v>
      </c>
      <c r="K7809" s="2">
        <v>4</v>
      </c>
      <c r="L7809" t="s">
        <v>85</v>
      </c>
      <c r="M7809" t="s">
        <v>99</v>
      </c>
      <c r="N7809" t="s">
        <v>87</v>
      </c>
    </row>
    <row r="7810" spans="1:14" x14ac:dyDescent="0.25">
      <c r="A7810" s="2">
        <v>1</v>
      </c>
      <c r="B7810" s="2">
        <v>2016</v>
      </c>
      <c r="C7810" t="s">
        <v>484</v>
      </c>
      <c r="D7810" t="s">
        <v>48</v>
      </c>
      <c r="E7810" s="2">
        <v>1</v>
      </c>
      <c r="F7810" s="2">
        <v>1</v>
      </c>
      <c r="G7810" t="s">
        <v>304</v>
      </c>
      <c r="H7810" t="s">
        <v>267</v>
      </c>
      <c r="I7810" t="s">
        <v>10</v>
      </c>
      <c r="J7810" t="s">
        <v>100</v>
      </c>
      <c r="K7810" s="3"/>
      <c r="L7810" t="s">
        <v>61</v>
      </c>
      <c r="M7810" t="s">
        <v>101</v>
      </c>
    </row>
    <row r="7811" spans="1:14" x14ac:dyDescent="0.25">
      <c r="A7811" s="2">
        <v>1</v>
      </c>
      <c r="B7811" s="2">
        <v>2016</v>
      </c>
      <c r="C7811" t="s">
        <v>484</v>
      </c>
      <c r="D7811" t="s">
        <v>48</v>
      </c>
      <c r="E7811" s="2">
        <v>1</v>
      </c>
      <c r="F7811" s="2">
        <v>1</v>
      </c>
      <c r="G7811" t="s">
        <v>304</v>
      </c>
      <c r="H7811" t="s">
        <v>267</v>
      </c>
      <c r="I7811" t="s">
        <v>10</v>
      </c>
      <c r="J7811" t="s">
        <v>102</v>
      </c>
      <c r="K7811" s="3"/>
      <c r="L7811" t="s">
        <v>61</v>
      </c>
      <c r="M7811" t="s">
        <v>103</v>
      </c>
    </row>
    <row r="7812" spans="1:14" x14ac:dyDescent="0.25">
      <c r="A7812" s="2">
        <v>1</v>
      </c>
      <c r="B7812" s="2">
        <v>2016</v>
      </c>
      <c r="C7812" t="s">
        <v>484</v>
      </c>
      <c r="D7812" t="s">
        <v>48</v>
      </c>
      <c r="E7812" s="2">
        <v>1</v>
      </c>
      <c r="F7812" s="2">
        <v>1</v>
      </c>
      <c r="G7812" t="s">
        <v>304</v>
      </c>
      <c r="H7812" t="s">
        <v>267</v>
      </c>
      <c r="I7812" t="s">
        <v>10</v>
      </c>
      <c r="J7812" t="s">
        <v>104</v>
      </c>
      <c r="K7812" s="3"/>
      <c r="L7812" t="s">
        <v>61</v>
      </c>
      <c r="M7812" t="s">
        <v>105</v>
      </c>
    </row>
    <row r="7813" spans="1:14" x14ac:dyDescent="0.25">
      <c r="A7813" s="2">
        <v>1</v>
      </c>
      <c r="B7813" s="2">
        <v>2016</v>
      </c>
      <c r="C7813" t="s">
        <v>484</v>
      </c>
      <c r="D7813" t="s">
        <v>48</v>
      </c>
      <c r="E7813" s="2">
        <v>1</v>
      </c>
      <c r="F7813" s="2">
        <v>1</v>
      </c>
      <c r="G7813" t="s">
        <v>304</v>
      </c>
      <c r="H7813" t="s">
        <v>267</v>
      </c>
      <c r="I7813" t="s">
        <v>10</v>
      </c>
      <c r="J7813" t="s">
        <v>106</v>
      </c>
      <c r="K7813" s="3"/>
      <c r="L7813" t="s">
        <v>61</v>
      </c>
      <c r="M7813" t="s">
        <v>107</v>
      </c>
    </row>
    <row r="7814" spans="1:14" x14ac:dyDescent="0.25">
      <c r="A7814" s="2">
        <v>1</v>
      </c>
      <c r="B7814" s="2">
        <v>2016</v>
      </c>
      <c r="C7814" t="s">
        <v>484</v>
      </c>
      <c r="D7814" t="s">
        <v>48</v>
      </c>
      <c r="E7814" s="2">
        <v>1</v>
      </c>
      <c r="F7814" s="2">
        <v>1</v>
      </c>
      <c r="G7814" t="s">
        <v>304</v>
      </c>
      <c r="H7814" t="s">
        <v>267</v>
      </c>
      <c r="I7814" t="s">
        <v>10</v>
      </c>
      <c r="J7814" t="s">
        <v>108</v>
      </c>
      <c r="K7814" s="3"/>
      <c r="L7814" t="s">
        <v>61</v>
      </c>
      <c r="M7814" t="s">
        <v>109</v>
      </c>
    </row>
    <row r="7815" spans="1:14" x14ac:dyDescent="0.25">
      <c r="A7815" s="2">
        <v>1</v>
      </c>
      <c r="B7815" s="2">
        <v>2016</v>
      </c>
      <c r="C7815" t="s">
        <v>484</v>
      </c>
      <c r="D7815" t="s">
        <v>48</v>
      </c>
      <c r="E7815" s="2">
        <v>1</v>
      </c>
      <c r="F7815" s="2">
        <v>1</v>
      </c>
      <c r="G7815" t="s">
        <v>304</v>
      </c>
      <c r="H7815" t="s">
        <v>267</v>
      </c>
      <c r="I7815" t="s">
        <v>10</v>
      </c>
      <c r="J7815" t="s">
        <v>110</v>
      </c>
      <c r="K7815" s="3"/>
      <c r="L7815" t="s">
        <v>61</v>
      </c>
      <c r="M7815" t="s">
        <v>111</v>
      </c>
    </row>
    <row r="7816" spans="1:14" x14ac:dyDescent="0.25">
      <c r="A7816" s="2">
        <v>1</v>
      </c>
      <c r="B7816" s="2">
        <v>2016</v>
      </c>
      <c r="C7816" t="s">
        <v>484</v>
      </c>
      <c r="D7816" t="s">
        <v>48</v>
      </c>
      <c r="E7816" s="2">
        <v>1</v>
      </c>
      <c r="F7816" s="2">
        <v>1</v>
      </c>
      <c r="G7816" t="s">
        <v>304</v>
      </c>
      <c r="H7816" t="s">
        <v>267</v>
      </c>
      <c r="I7816" t="s">
        <v>10</v>
      </c>
      <c r="J7816" t="s">
        <v>112</v>
      </c>
      <c r="K7816" s="3"/>
      <c r="L7816" t="s">
        <v>61</v>
      </c>
      <c r="M7816" t="s">
        <v>113</v>
      </c>
    </row>
    <row r="7817" spans="1:14" x14ac:dyDescent="0.25">
      <c r="A7817" s="2">
        <v>1</v>
      </c>
      <c r="B7817" s="2">
        <v>2016</v>
      </c>
      <c r="C7817" t="s">
        <v>484</v>
      </c>
      <c r="D7817" t="s">
        <v>48</v>
      </c>
      <c r="E7817" s="2">
        <v>1</v>
      </c>
      <c r="F7817" s="2">
        <v>1</v>
      </c>
      <c r="G7817" t="s">
        <v>304</v>
      </c>
      <c r="H7817" t="s">
        <v>267</v>
      </c>
      <c r="I7817" t="s">
        <v>10</v>
      </c>
      <c r="J7817" t="s">
        <v>114</v>
      </c>
      <c r="K7817" s="3"/>
      <c r="L7817" t="s">
        <v>61</v>
      </c>
      <c r="M7817" t="s">
        <v>115</v>
      </c>
    </row>
    <row r="7818" spans="1:14" x14ac:dyDescent="0.25">
      <c r="A7818" s="2">
        <v>1</v>
      </c>
      <c r="B7818" s="2">
        <v>2016</v>
      </c>
      <c r="C7818" t="s">
        <v>484</v>
      </c>
      <c r="D7818" t="s">
        <v>48</v>
      </c>
      <c r="E7818" s="2">
        <v>1</v>
      </c>
      <c r="F7818" s="2">
        <v>1</v>
      </c>
      <c r="G7818" t="s">
        <v>304</v>
      </c>
      <c r="H7818" t="s">
        <v>267</v>
      </c>
      <c r="I7818" t="s">
        <v>10</v>
      </c>
      <c r="J7818" t="s">
        <v>116</v>
      </c>
      <c r="K7818" s="2">
        <v>3</v>
      </c>
      <c r="L7818" t="s">
        <v>65</v>
      </c>
      <c r="M7818" t="s">
        <v>117</v>
      </c>
      <c r="N7818" t="s">
        <v>67</v>
      </c>
    </row>
    <row r="7819" spans="1:14" x14ac:dyDescent="0.25">
      <c r="A7819" s="2">
        <v>1</v>
      </c>
      <c r="B7819" s="2">
        <v>2016</v>
      </c>
      <c r="C7819" t="s">
        <v>484</v>
      </c>
      <c r="D7819" t="s">
        <v>48</v>
      </c>
      <c r="E7819" s="2">
        <v>1</v>
      </c>
      <c r="F7819" s="2">
        <v>1</v>
      </c>
      <c r="G7819" t="s">
        <v>304</v>
      </c>
      <c r="H7819" t="s">
        <v>267</v>
      </c>
      <c r="I7819" t="s">
        <v>10</v>
      </c>
      <c r="J7819" t="s">
        <v>118</v>
      </c>
      <c r="K7819" s="2">
        <v>3</v>
      </c>
      <c r="L7819" t="s">
        <v>55</v>
      </c>
      <c r="M7819" t="s">
        <v>119</v>
      </c>
      <c r="N7819" t="s">
        <v>178</v>
      </c>
    </row>
    <row r="7820" spans="1:14" x14ac:dyDescent="0.25">
      <c r="A7820" s="2">
        <v>1</v>
      </c>
      <c r="B7820" s="2">
        <v>2016</v>
      </c>
      <c r="C7820" t="s">
        <v>484</v>
      </c>
      <c r="D7820" t="s">
        <v>48</v>
      </c>
      <c r="E7820" s="2">
        <v>1</v>
      </c>
      <c r="F7820" s="2">
        <v>1</v>
      </c>
      <c r="G7820" t="s">
        <v>304</v>
      </c>
      <c r="H7820" t="s">
        <v>267</v>
      </c>
      <c r="I7820" t="s">
        <v>10</v>
      </c>
      <c r="J7820" t="s">
        <v>120</v>
      </c>
      <c r="K7820" s="2">
        <v>3</v>
      </c>
      <c r="L7820" t="s">
        <v>65</v>
      </c>
      <c r="M7820" t="s">
        <v>121</v>
      </c>
      <c r="N7820" t="s">
        <v>67</v>
      </c>
    </row>
    <row r="7821" spans="1:14" x14ac:dyDescent="0.25">
      <c r="A7821" s="2">
        <v>1</v>
      </c>
      <c r="B7821" s="2">
        <v>2016</v>
      </c>
      <c r="C7821" t="s">
        <v>484</v>
      </c>
      <c r="D7821" t="s">
        <v>48</v>
      </c>
      <c r="E7821" s="2">
        <v>1</v>
      </c>
      <c r="F7821" s="2">
        <v>1</v>
      </c>
      <c r="G7821" t="s">
        <v>304</v>
      </c>
      <c r="H7821" t="s">
        <v>267</v>
      </c>
      <c r="I7821" t="s">
        <v>10</v>
      </c>
      <c r="J7821" t="s">
        <v>122</v>
      </c>
      <c r="K7821" s="2">
        <v>4</v>
      </c>
      <c r="L7821" t="s">
        <v>85</v>
      </c>
      <c r="M7821" t="s">
        <v>123</v>
      </c>
      <c r="N7821" t="s">
        <v>87</v>
      </c>
    </row>
    <row r="7822" spans="1:14" x14ac:dyDescent="0.25">
      <c r="A7822" s="2">
        <v>1</v>
      </c>
      <c r="B7822" s="2">
        <v>2016</v>
      </c>
      <c r="C7822" t="s">
        <v>484</v>
      </c>
      <c r="D7822" t="s">
        <v>48</v>
      </c>
      <c r="E7822" s="2">
        <v>1</v>
      </c>
      <c r="F7822" s="2">
        <v>1</v>
      </c>
      <c r="G7822" t="s">
        <v>304</v>
      </c>
      <c r="H7822" t="s">
        <v>267</v>
      </c>
      <c r="I7822" t="s">
        <v>10</v>
      </c>
      <c r="J7822" t="s">
        <v>124</v>
      </c>
      <c r="K7822" s="2">
        <v>2</v>
      </c>
      <c r="L7822" t="s">
        <v>85</v>
      </c>
      <c r="M7822" t="s">
        <v>125</v>
      </c>
      <c r="N7822" t="s">
        <v>176</v>
      </c>
    </row>
    <row r="7823" spans="1:14" x14ac:dyDescent="0.25">
      <c r="A7823" s="2">
        <v>1</v>
      </c>
      <c r="B7823" s="2">
        <v>2016</v>
      </c>
      <c r="C7823" t="s">
        <v>484</v>
      </c>
      <c r="D7823" t="s">
        <v>48</v>
      </c>
      <c r="E7823" s="2">
        <v>1</v>
      </c>
      <c r="F7823" s="2">
        <v>1</v>
      </c>
      <c r="G7823" t="s">
        <v>304</v>
      </c>
      <c r="H7823" t="s">
        <v>267</v>
      </c>
      <c r="I7823" t="s">
        <v>10</v>
      </c>
      <c r="J7823" t="s">
        <v>127</v>
      </c>
      <c r="K7823" s="2">
        <v>4</v>
      </c>
      <c r="L7823" t="s">
        <v>85</v>
      </c>
      <c r="M7823" t="s">
        <v>128</v>
      </c>
      <c r="N7823" t="s">
        <v>87</v>
      </c>
    </row>
    <row r="7824" spans="1:14" x14ac:dyDescent="0.25">
      <c r="A7824" s="2">
        <v>1</v>
      </c>
      <c r="B7824" s="2">
        <v>2016</v>
      </c>
      <c r="C7824" t="s">
        <v>484</v>
      </c>
      <c r="D7824" t="s">
        <v>48</v>
      </c>
      <c r="E7824" s="2">
        <v>1</v>
      </c>
      <c r="F7824" s="2">
        <v>1</v>
      </c>
      <c r="G7824" t="s">
        <v>304</v>
      </c>
      <c r="H7824" t="s">
        <v>267</v>
      </c>
      <c r="I7824" t="s">
        <v>10</v>
      </c>
      <c r="J7824" t="s">
        <v>129</v>
      </c>
      <c r="K7824" s="2">
        <v>4</v>
      </c>
      <c r="L7824" t="s">
        <v>85</v>
      </c>
      <c r="M7824" t="s">
        <v>130</v>
      </c>
      <c r="N7824" t="s">
        <v>87</v>
      </c>
    </row>
    <row r="7825" spans="1:14" x14ac:dyDescent="0.25">
      <c r="A7825" s="2">
        <v>1</v>
      </c>
      <c r="B7825" s="2">
        <v>2016</v>
      </c>
      <c r="C7825" t="s">
        <v>484</v>
      </c>
      <c r="D7825" t="s">
        <v>48</v>
      </c>
      <c r="E7825" s="2">
        <v>1</v>
      </c>
      <c r="F7825" s="2">
        <v>1</v>
      </c>
      <c r="G7825" t="s">
        <v>304</v>
      </c>
      <c r="H7825" t="s">
        <v>267</v>
      </c>
      <c r="I7825" t="s">
        <v>10</v>
      </c>
      <c r="J7825" t="s">
        <v>131</v>
      </c>
      <c r="K7825" s="2">
        <v>2</v>
      </c>
      <c r="L7825" t="s">
        <v>85</v>
      </c>
      <c r="M7825" t="s">
        <v>132</v>
      </c>
      <c r="N7825" t="s">
        <v>176</v>
      </c>
    </row>
    <row r="7826" spans="1:14" x14ac:dyDescent="0.25">
      <c r="A7826" s="2">
        <v>1</v>
      </c>
      <c r="B7826" s="2">
        <v>2016</v>
      </c>
      <c r="C7826" t="s">
        <v>484</v>
      </c>
      <c r="D7826" t="s">
        <v>48</v>
      </c>
      <c r="E7826" s="2">
        <v>1</v>
      </c>
      <c r="F7826" s="2">
        <v>1</v>
      </c>
      <c r="G7826" t="s">
        <v>304</v>
      </c>
      <c r="H7826" t="s">
        <v>267</v>
      </c>
      <c r="I7826" t="s">
        <v>10</v>
      </c>
      <c r="J7826" t="s">
        <v>133</v>
      </c>
      <c r="K7826" s="2">
        <v>1</v>
      </c>
      <c r="L7826" t="s">
        <v>52</v>
      </c>
      <c r="M7826" t="s">
        <v>134</v>
      </c>
      <c r="N7826" t="s">
        <v>177</v>
      </c>
    </row>
    <row r="7827" spans="1:14" x14ac:dyDescent="0.25">
      <c r="A7827" s="2">
        <v>1</v>
      </c>
      <c r="B7827" s="2">
        <v>2016</v>
      </c>
      <c r="C7827" t="s">
        <v>484</v>
      </c>
      <c r="D7827" t="s">
        <v>48</v>
      </c>
      <c r="E7827" s="2">
        <v>1</v>
      </c>
      <c r="F7827" s="2">
        <v>1</v>
      </c>
      <c r="G7827" t="s">
        <v>304</v>
      </c>
      <c r="H7827" t="s">
        <v>267</v>
      </c>
      <c r="I7827" t="s">
        <v>10</v>
      </c>
      <c r="J7827" t="s">
        <v>135</v>
      </c>
      <c r="K7827" s="2">
        <v>4</v>
      </c>
      <c r="L7827" t="s">
        <v>55</v>
      </c>
      <c r="M7827" t="s">
        <v>136</v>
      </c>
      <c r="N7827" t="s">
        <v>57</v>
      </c>
    </row>
    <row r="7828" spans="1:14" x14ac:dyDescent="0.25">
      <c r="A7828" s="2">
        <v>1</v>
      </c>
      <c r="B7828" s="2">
        <v>2016</v>
      </c>
      <c r="C7828" t="s">
        <v>484</v>
      </c>
      <c r="D7828" t="s">
        <v>48</v>
      </c>
      <c r="E7828" s="2">
        <v>1</v>
      </c>
      <c r="F7828" s="2">
        <v>1</v>
      </c>
      <c r="G7828" t="s">
        <v>304</v>
      </c>
      <c r="H7828" t="s">
        <v>267</v>
      </c>
      <c r="I7828" t="s">
        <v>10</v>
      </c>
      <c r="J7828" t="s">
        <v>137</v>
      </c>
      <c r="K7828" s="2">
        <v>4</v>
      </c>
      <c r="L7828" t="s">
        <v>55</v>
      </c>
      <c r="M7828" t="s">
        <v>138</v>
      </c>
      <c r="N7828" t="s">
        <v>57</v>
      </c>
    </row>
    <row r="7829" spans="1:14" x14ac:dyDescent="0.25">
      <c r="A7829" s="2">
        <v>1</v>
      </c>
      <c r="B7829" s="2">
        <v>2016</v>
      </c>
      <c r="C7829" t="s">
        <v>484</v>
      </c>
      <c r="D7829" t="s">
        <v>48</v>
      </c>
      <c r="E7829" s="2">
        <v>1</v>
      </c>
      <c r="F7829" s="2">
        <v>1</v>
      </c>
      <c r="G7829" t="s">
        <v>304</v>
      </c>
      <c r="H7829" t="s">
        <v>267</v>
      </c>
      <c r="I7829" t="s">
        <v>10</v>
      </c>
      <c r="J7829" t="s">
        <v>139</v>
      </c>
      <c r="K7829" s="2">
        <v>4</v>
      </c>
      <c r="L7829" t="s">
        <v>85</v>
      </c>
      <c r="M7829" t="s">
        <v>140</v>
      </c>
      <c r="N7829" t="s">
        <v>87</v>
      </c>
    </row>
    <row r="7830" spans="1:14" x14ac:dyDescent="0.25">
      <c r="A7830" s="2">
        <v>1</v>
      </c>
      <c r="B7830" s="2">
        <v>2016</v>
      </c>
      <c r="C7830" t="s">
        <v>484</v>
      </c>
      <c r="D7830" t="s">
        <v>48</v>
      </c>
      <c r="E7830" s="2">
        <v>1</v>
      </c>
      <c r="F7830" s="2">
        <v>1</v>
      </c>
      <c r="G7830" t="s">
        <v>304</v>
      </c>
      <c r="H7830" t="s">
        <v>267</v>
      </c>
      <c r="I7830" t="s">
        <v>10</v>
      </c>
      <c r="J7830" t="s">
        <v>141</v>
      </c>
      <c r="K7830" s="2">
        <v>4</v>
      </c>
      <c r="L7830" t="s">
        <v>85</v>
      </c>
      <c r="M7830" t="s">
        <v>142</v>
      </c>
      <c r="N7830" t="s">
        <v>87</v>
      </c>
    </row>
    <row r="7831" spans="1:14" x14ac:dyDescent="0.25">
      <c r="A7831" s="2">
        <v>1</v>
      </c>
      <c r="B7831" s="2">
        <v>2016</v>
      </c>
      <c r="C7831" t="s">
        <v>484</v>
      </c>
      <c r="D7831" t="s">
        <v>48</v>
      </c>
      <c r="E7831" s="2">
        <v>1</v>
      </c>
      <c r="F7831" s="2">
        <v>1</v>
      </c>
      <c r="G7831" t="s">
        <v>304</v>
      </c>
      <c r="H7831" t="s">
        <v>267</v>
      </c>
      <c r="I7831" t="s">
        <v>10</v>
      </c>
      <c r="J7831" t="s">
        <v>143</v>
      </c>
      <c r="K7831" s="2">
        <v>4</v>
      </c>
      <c r="L7831" t="s">
        <v>85</v>
      </c>
      <c r="M7831" t="s">
        <v>144</v>
      </c>
      <c r="N7831" t="s">
        <v>87</v>
      </c>
    </row>
    <row r="7832" spans="1:14" x14ac:dyDescent="0.25">
      <c r="A7832" s="2">
        <v>1</v>
      </c>
      <c r="B7832" s="2">
        <v>2016</v>
      </c>
      <c r="C7832" t="s">
        <v>484</v>
      </c>
      <c r="D7832" t="s">
        <v>48</v>
      </c>
      <c r="E7832" s="2">
        <v>1</v>
      </c>
      <c r="F7832" s="2">
        <v>1</v>
      </c>
      <c r="G7832" t="s">
        <v>304</v>
      </c>
      <c r="H7832" t="s">
        <v>267</v>
      </c>
      <c r="I7832" t="s">
        <v>10</v>
      </c>
      <c r="J7832" t="s">
        <v>145</v>
      </c>
      <c r="K7832" s="2">
        <v>4</v>
      </c>
      <c r="L7832" t="s">
        <v>55</v>
      </c>
      <c r="M7832" t="s">
        <v>146</v>
      </c>
      <c r="N7832" t="s">
        <v>57</v>
      </c>
    </row>
    <row r="7833" spans="1:14" x14ac:dyDescent="0.25">
      <c r="A7833" s="2">
        <v>1</v>
      </c>
      <c r="B7833" s="2">
        <v>2016</v>
      </c>
      <c r="C7833" t="s">
        <v>484</v>
      </c>
      <c r="D7833" t="s">
        <v>48</v>
      </c>
      <c r="E7833" s="2">
        <v>1</v>
      </c>
      <c r="F7833" s="2">
        <v>1</v>
      </c>
      <c r="G7833" t="s">
        <v>304</v>
      </c>
      <c r="H7833" t="s">
        <v>267</v>
      </c>
      <c r="I7833" t="s">
        <v>10</v>
      </c>
      <c r="J7833" t="s">
        <v>147</v>
      </c>
      <c r="K7833" s="2">
        <v>4</v>
      </c>
      <c r="L7833" t="s">
        <v>55</v>
      </c>
      <c r="M7833" t="s">
        <v>148</v>
      </c>
      <c r="N7833" t="s">
        <v>57</v>
      </c>
    </row>
    <row r="7834" spans="1:14" x14ac:dyDescent="0.25">
      <c r="A7834" s="2">
        <v>1</v>
      </c>
      <c r="B7834" s="2">
        <v>2016</v>
      </c>
      <c r="C7834" t="s">
        <v>484</v>
      </c>
      <c r="D7834" t="s">
        <v>48</v>
      </c>
      <c r="E7834" s="2">
        <v>1</v>
      </c>
      <c r="F7834" s="2">
        <v>1</v>
      </c>
      <c r="G7834" t="s">
        <v>304</v>
      </c>
      <c r="H7834" t="s">
        <v>267</v>
      </c>
      <c r="I7834" t="s">
        <v>10</v>
      </c>
      <c r="J7834" t="s">
        <v>149</v>
      </c>
      <c r="K7834" s="2">
        <v>3</v>
      </c>
      <c r="L7834" t="s">
        <v>55</v>
      </c>
      <c r="M7834" t="s">
        <v>150</v>
      </c>
      <c r="N7834" t="s">
        <v>178</v>
      </c>
    </row>
    <row r="7835" spans="1:14" x14ac:dyDescent="0.25">
      <c r="A7835" s="2">
        <v>1</v>
      </c>
      <c r="B7835" s="2">
        <v>2016</v>
      </c>
      <c r="C7835" t="s">
        <v>484</v>
      </c>
      <c r="D7835" t="s">
        <v>48</v>
      </c>
      <c r="E7835" s="2">
        <v>1</v>
      </c>
      <c r="F7835" s="2">
        <v>1</v>
      </c>
      <c r="G7835" t="s">
        <v>304</v>
      </c>
      <c r="H7835" t="s">
        <v>267</v>
      </c>
      <c r="I7835" t="s">
        <v>10</v>
      </c>
      <c r="J7835" t="s">
        <v>151</v>
      </c>
      <c r="K7835" s="2">
        <v>9</v>
      </c>
      <c r="L7835" t="s">
        <v>52</v>
      </c>
      <c r="M7835" t="s">
        <v>152</v>
      </c>
      <c r="N7835" t="s">
        <v>188</v>
      </c>
    </row>
    <row r="7836" spans="1:14" x14ac:dyDescent="0.25">
      <c r="A7836" s="2">
        <v>1</v>
      </c>
      <c r="B7836" s="2">
        <v>2016</v>
      </c>
      <c r="C7836" t="s">
        <v>484</v>
      </c>
      <c r="D7836" t="s">
        <v>48</v>
      </c>
      <c r="E7836" s="2">
        <v>1</v>
      </c>
      <c r="F7836" s="2">
        <v>1</v>
      </c>
      <c r="G7836" t="s">
        <v>304</v>
      </c>
      <c r="H7836" t="s">
        <v>267</v>
      </c>
      <c r="I7836" t="s">
        <v>10</v>
      </c>
      <c r="J7836" t="s">
        <v>153</v>
      </c>
      <c r="K7836" s="2">
        <v>5</v>
      </c>
      <c r="L7836" t="s">
        <v>75</v>
      </c>
      <c r="M7836" t="s">
        <v>154</v>
      </c>
      <c r="N7836" t="s">
        <v>201</v>
      </c>
    </row>
    <row r="7837" spans="1:14" x14ac:dyDescent="0.25">
      <c r="A7837" s="2">
        <v>1</v>
      </c>
      <c r="B7837" s="2">
        <v>2016</v>
      </c>
      <c r="C7837" t="s">
        <v>484</v>
      </c>
      <c r="D7837" t="s">
        <v>48</v>
      </c>
      <c r="E7837" s="2">
        <v>1</v>
      </c>
      <c r="F7837" s="2">
        <v>1</v>
      </c>
      <c r="G7837" t="s">
        <v>304</v>
      </c>
      <c r="H7837" t="s">
        <v>267</v>
      </c>
      <c r="I7837" t="s">
        <v>10</v>
      </c>
      <c r="J7837" t="s">
        <v>156</v>
      </c>
      <c r="K7837" s="2">
        <v>1</v>
      </c>
      <c r="L7837" t="s">
        <v>75</v>
      </c>
      <c r="M7837" t="s">
        <v>157</v>
      </c>
      <c r="N7837" t="s">
        <v>158</v>
      </c>
    </row>
    <row r="7838" spans="1:14" x14ac:dyDescent="0.25">
      <c r="A7838" s="2">
        <v>1</v>
      </c>
      <c r="B7838" s="2">
        <v>2016</v>
      </c>
      <c r="C7838" t="s">
        <v>484</v>
      </c>
      <c r="D7838" t="s">
        <v>48</v>
      </c>
      <c r="E7838" s="2">
        <v>1</v>
      </c>
      <c r="F7838" s="2">
        <v>1</v>
      </c>
      <c r="G7838" t="s">
        <v>304</v>
      </c>
      <c r="H7838" t="s">
        <v>267</v>
      </c>
      <c r="I7838" t="s">
        <v>10</v>
      </c>
      <c r="J7838" t="s">
        <v>159</v>
      </c>
      <c r="K7838" s="3"/>
      <c r="L7838" t="s">
        <v>52</v>
      </c>
      <c r="M7838" t="s">
        <v>160</v>
      </c>
    </row>
    <row r="7839" spans="1:14" x14ac:dyDescent="0.25">
      <c r="A7839" s="2">
        <v>1</v>
      </c>
      <c r="B7839" s="2">
        <v>2016</v>
      </c>
      <c r="C7839" t="s">
        <v>484</v>
      </c>
      <c r="D7839" t="s">
        <v>48</v>
      </c>
      <c r="E7839" s="2">
        <v>1</v>
      </c>
      <c r="F7839" s="2">
        <v>1</v>
      </c>
      <c r="G7839" t="s">
        <v>304</v>
      </c>
      <c r="H7839" t="s">
        <v>267</v>
      </c>
      <c r="I7839" t="s">
        <v>10</v>
      </c>
      <c r="J7839" t="s">
        <v>161</v>
      </c>
      <c r="K7839" s="3"/>
      <c r="L7839" t="s">
        <v>52</v>
      </c>
      <c r="M7839" t="s">
        <v>162</v>
      </c>
    </row>
    <row r="7840" spans="1:14" x14ac:dyDescent="0.25">
      <c r="A7840" s="2">
        <v>1</v>
      </c>
      <c r="B7840" s="2">
        <v>2016</v>
      </c>
      <c r="C7840" t="s">
        <v>484</v>
      </c>
      <c r="D7840" t="s">
        <v>48</v>
      </c>
      <c r="E7840" s="2">
        <v>1</v>
      </c>
      <c r="F7840" s="2">
        <v>1</v>
      </c>
      <c r="G7840" t="s">
        <v>304</v>
      </c>
      <c r="H7840" t="s">
        <v>267</v>
      </c>
      <c r="I7840" t="s">
        <v>10</v>
      </c>
      <c r="J7840" t="s">
        <v>163</v>
      </c>
      <c r="K7840" s="2">
        <v>1</v>
      </c>
      <c r="L7840" t="s">
        <v>52</v>
      </c>
      <c r="M7840" t="s">
        <v>164</v>
      </c>
      <c r="N7840" t="s">
        <v>165</v>
      </c>
    </row>
    <row r="7841" spans="1:14" x14ac:dyDescent="0.25">
      <c r="A7841" s="2">
        <v>1</v>
      </c>
      <c r="B7841" s="2">
        <v>2016</v>
      </c>
      <c r="C7841" t="s">
        <v>484</v>
      </c>
      <c r="D7841" t="s">
        <v>48</v>
      </c>
      <c r="E7841" s="2">
        <v>1</v>
      </c>
      <c r="F7841" s="2">
        <v>1</v>
      </c>
      <c r="G7841" t="s">
        <v>304</v>
      </c>
      <c r="H7841" t="s">
        <v>267</v>
      </c>
      <c r="I7841" t="s">
        <v>10</v>
      </c>
      <c r="J7841" t="s">
        <v>166</v>
      </c>
      <c r="K7841" s="2">
        <v>4</v>
      </c>
      <c r="L7841" t="s">
        <v>55</v>
      </c>
      <c r="M7841" t="s">
        <v>167</v>
      </c>
      <c r="N7841" t="s">
        <v>57</v>
      </c>
    </row>
    <row r="7842" spans="1:14" x14ac:dyDescent="0.25">
      <c r="A7842" s="2">
        <v>1</v>
      </c>
      <c r="B7842" s="2">
        <v>2016</v>
      </c>
      <c r="C7842" t="s">
        <v>485</v>
      </c>
      <c r="D7842" t="s">
        <v>48</v>
      </c>
      <c r="E7842" s="2">
        <v>1</v>
      </c>
      <c r="F7842" s="2">
        <v>0</v>
      </c>
      <c r="G7842" t="s">
        <v>298</v>
      </c>
      <c r="H7842" t="s">
        <v>298</v>
      </c>
      <c r="I7842" t="s">
        <v>21</v>
      </c>
      <c r="J7842" t="s">
        <v>51</v>
      </c>
      <c r="K7842" s="2">
        <v>2</v>
      </c>
      <c r="L7842" t="s">
        <v>52</v>
      </c>
      <c r="M7842" t="s">
        <v>53</v>
      </c>
      <c r="N7842" t="s">
        <v>274</v>
      </c>
    </row>
    <row r="7843" spans="1:14" x14ac:dyDescent="0.25">
      <c r="A7843" s="2">
        <v>1</v>
      </c>
      <c r="B7843" s="2">
        <v>2016</v>
      </c>
      <c r="C7843" t="s">
        <v>485</v>
      </c>
      <c r="D7843" t="s">
        <v>48</v>
      </c>
      <c r="E7843" s="2">
        <v>1</v>
      </c>
      <c r="F7843" s="2">
        <v>0</v>
      </c>
      <c r="G7843" t="s">
        <v>298</v>
      </c>
      <c r="H7843" t="s">
        <v>298</v>
      </c>
      <c r="I7843" t="s">
        <v>21</v>
      </c>
      <c r="J7843" t="s">
        <v>54</v>
      </c>
      <c r="K7843" s="2">
        <v>3</v>
      </c>
      <c r="L7843" t="s">
        <v>55</v>
      </c>
      <c r="M7843" t="s">
        <v>56</v>
      </c>
      <c r="N7843" t="s">
        <v>178</v>
      </c>
    </row>
    <row r="7844" spans="1:14" x14ac:dyDescent="0.25">
      <c r="A7844" s="2">
        <v>1</v>
      </c>
      <c r="B7844" s="2">
        <v>2016</v>
      </c>
      <c r="C7844" t="s">
        <v>485</v>
      </c>
      <c r="D7844" t="s">
        <v>48</v>
      </c>
      <c r="E7844" s="2">
        <v>1</v>
      </c>
      <c r="F7844" s="2">
        <v>0</v>
      </c>
      <c r="G7844" t="s">
        <v>298</v>
      </c>
      <c r="H7844" t="s">
        <v>298</v>
      </c>
      <c r="I7844" t="s">
        <v>21</v>
      </c>
      <c r="J7844" t="s">
        <v>58</v>
      </c>
      <c r="K7844" s="2">
        <v>2</v>
      </c>
      <c r="L7844" t="s">
        <v>55</v>
      </c>
      <c r="M7844" t="s">
        <v>59</v>
      </c>
      <c r="N7844" t="s">
        <v>187</v>
      </c>
    </row>
    <row r="7845" spans="1:14" x14ac:dyDescent="0.25">
      <c r="A7845" s="2">
        <v>1</v>
      </c>
      <c r="B7845" s="2">
        <v>2016</v>
      </c>
      <c r="C7845" t="s">
        <v>485</v>
      </c>
      <c r="D7845" t="s">
        <v>48</v>
      </c>
      <c r="E7845" s="2">
        <v>1</v>
      </c>
      <c r="F7845" s="2">
        <v>0</v>
      </c>
      <c r="G7845" t="s">
        <v>298</v>
      </c>
      <c r="H7845" t="s">
        <v>298</v>
      </c>
      <c r="I7845" t="s">
        <v>21</v>
      </c>
      <c r="J7845" t="s">
        <v>60</v>
      </c>
      <c r="K7845" s="2">
        <v>2</v>
      </c>
      <c r="L7845" t="s">
        <v>61</v>
      </c>
      <c r="M7845" t="s">
        <v>62</v>
      </c>
      <c r="N7845" t="s">
        <v>63</v>
      </c>
    </row>
    <row r="7846" spans="1:14" x14ac:dyDescent="0.25">
      <c r="A7846" s="2">
        <v>1</v>
      </c>
      <c r="B7846" s="2">
        <v>2016</v>
      </c>
      <c r="C7846" t="s">
        <v>485</v>
      </c>
      <c r="D7846" t="s">
        <v>48</v>
      </c>
      <c r="E7846" s="2">
        <v>1</v>
      </c>
      <c r="F7846" s="2">
        <v>0</v>
      </c>
      <c r="G7846" t="s">
        <v>298</v>
      </c>
      <c r="H7846" t="s">
        <v>298</v>
      </c>
      <c r="I7846" t="s">
        <v>21</v>
      </c>
      <c r="J7846" t="s">
        <v>64</v>
      </c>
      <c r="K7846" s="2">
        <v>2</v>
      </c>
      <c r="L7846" t="s">
        <v>65</v>
      </c>
      <c r="M7846" t="s">
        <v>66</v>
      </c>
      <c r="N7846" t="s">
        <v>186</v>
      </c>
    </row>
    <row r="7847" spans="1:14" x14ac:dyDescent="0.25">
      <c r="A7847" s="2">
        <v>1</v>
      </c>
      <c r="B7847" s="2">
        <v>2016</v>
      </c>
      <c r="C7847" t="s">
        <v>485</v>
      </c>
      <c r="D7847" t="s">
        <v>48</v>
      </c>
      <c r="E7847" s="2">
        <v>1</v>
      </c>
      <c r="F7847" s="2">
        <v>0</v>
      </c>
      <c r="G7847" t="s">
        <v>298</v>
      </c>
      <c r="H7847" t="s">
        <v>298</v>
      </c>
      <c r="I7847" t="s">
        <v>21</v>
      </c>
      <c r="J7847" t="s">
        <v>68</v>
      </c>
      <c r="K7847" s="2">
        <v>1</v>
      </c>
      <c r="L7847" t="s">
        <v>65</v>
      </c>
      <c r="M7847" t="s">
        <v>69</v>
      </c>
      <c r="N7847" t="s">
        <v>230</v>
      </c>
    </row>
    <row r="7848" spans="1:14" x14ac:dyDescent="0.25">
      <c r="A7848" s="2">
        <v>1</v>
      </c>
      <c r="B7848" s="2">
        <v>2016</v>
      </c>
      <c r="C7848" t="s">
        <v>485</v>
      </c>
      <c r="D7848" t="s">
        <v>48</v>
      </c>
      <c r="E7848" s="2">
        <v>1</v>
      </c>
      <c r="F7848" s="2">
        <v>0</v>
      </c>
      <c r="G7848" t="s">
        <v>298</v>
      </c>
      <c r="H7848" t="s">
        <v>298</v>
      </c>
      <c r="I7848" t="s">
        <v>21</v>
      </c>
      <c r="J7848" t="s">
        <v>70</v>
      </c>
      <c r="K7848" s="2">
        <v>2</v>
      </c>
      <c r="L7848" t="s">
        <v>65</v>
      </c>
      <c r="M7848" t="s">
        <v>71</v>
      </c>
      <c r="N7848" t="s">
        <v>186</v>
      </c>
    </row>
    <row r="7849" spans="1:14" x14ac:dyDescent="0.25">
      <c r="A7849" s="2">
        <v>1</v>
      </c>
      <c r="B7849" s="2">
        <v>2016</v>
      </c>
      <c r="C7849" t="s">
        <v>485</v>
      </c>
      <c r="D7849" t="s">
        <v>48</v>
      </c>
      <c r="E7849" s="2">
        <v>1</v>
      </c>
      <c r="F7849" s="2">
        <v>0</v>
      </c>
      <c r="G7849" t="s">
        <v>298</v>
      </c>
      <c r="H7849" t="s">
        <v>298</v>
      </c>
      <c r="I7849" t="s">
        <v>21</v>
      </c>
      <c r="J7849" t="s">
        <v>72</v>
      </c>
      <c r="K7849" s="2">
        <v>1</v>
      </c>
      <c r="L7849" t="s">
        <v>52</v>
      </c>
      <c r="M7849" t="s">
        <v>73</v>
      </c>
      <c r="N7849" t="s">
        <v>177</v>
      </c>
    </row>
    <row r="7850" spans="1:14" x14ac:dyDescent="0.25">
      <c r="A7850" s="2">
        <v>1</v>
      </c>
      <c r="B7850" s="2">
        <v>2016</v>
      </c>
      <c r="C7850" t="s">
        <v>485</v>
      </c>
      <c r="D7850" t="s">
        <v>48</v>
      </c>
      <c r="E7850" s="2">
        <v>1</v>
      </c>
      <c r="F7850" s="2">
        <v>0</v>
      </c>
      <c r="G7850" t="s">
        <v>298</v>
      </c>
      <c r="H7850" t="s">
        <v>298</v>
      </c>
      <c r="I7850" t="s">
        <v>21</v>
      </c>
      <c r="J7850" t="s">
        <v>74</v>
      </c>
      <c r="K7850" s="2">
        <v>3</v>
      </c>
      <c r="L7850" t="s">
        <v>75</v>
      </c>
      <c r="M7850" t="s">
        <v>76</v>
      </c>
      <c r="N7850" t="s">
        <v>221</v>
      </c>
    </row>
    <row r="7851" spans="1:14" x14ac:dyDescent="0.25">
      <c r="A7851" s="2">
        <v>1</v>
      </c>
      <c r="B7851" s="2">
        <v>2016</v>
      </c>
      <c r="C7851" t="s">
        <v>485</v>
      </c>
      <c r="D7851" t="s">
        <v>48</v>
      </c>
      <c r="E7851" s="2">
        <v>1</v>
      </c>
      <c r="F7851" s="2">
        <v>0</v>
      </c>
      <c r="G7851" t="s">
        <v>298</v>
      </c>
      <c r="H7851" t="s">
        <v>298</v>
      </c>
      <c r="I7851" t="s">
        <v>21</v>
      </c>
      <c r="J7851" t="s">
        <v>78</v>
      </c>
      <c r="K7851" s="2">
        <v>3</v>
      </c>
      <c r="L7851" t="s">
        <v>75</v>
      </c>
      <c r="M7851" t="s">
        <v>79</v>
      </c>
      <c r="N7851" t="s">
        <v>231</v>
      </c>
    </row>
    <row r="7852" spans="1:14" x14ac:dyDescent="0.25">
      <c r="A7852" s="2">
        <v>1</v>
      </c>
      <c r="B7852" s="2">
        <v>2016</v>
      </c>
      <c r="C7852" t="s">
        <v>485</v>
      </c>
      <c r="D7852" t="s">
        <v>48</v>
      </c>
      <c r="E7852" s="2">
        <v>1</v>
      </c>
      <c r="F7852" s="2">
        <v>0</v>
      </c>
      <c r="G7852" t="s">
        <v>298</v>
      </c>
      <c r="H7852" t="s">
        <v>298</v>
      </c>
      <c r="I7852" t="s">
        <v>21</v>
      </c>
      <c r="J7852" t="s">
        <v>81</v>
      </c>
      <c r="K7852" s="2">
        <v>1</v>
      </c>
      <c r="L7852" t="s">
        <v>75</v>
      </c>
      <c r="M7852" t="s">
        <v>82</v>
      </c>
      <c r="N7852" t="s">
        <v>83</v>
      </c>
    </row>
    <row r="7853" spans="1:14" x14ac:dyDescent="0.25">
      <c r="A7853" s="2">
        <v>1</v>
      </c>
      <c r="B7853" s="2">
        <v>2016</v>
      </c>
      <c r="C7853" t="s">
        <v>485</v>
      </c>
      <c r="D7853" t="s">
        <v>48</v>
      </c>
      <c r="E7853" s="2">
        <v>1</v>
      </c>
      <c r="F7853" s="2">
        <v>0</v>
      </c>
      <c r="G7853" t="s">
        <v>298</v>
      </c>
      <c r="H7853" t="s">
        <v>298</v>
      </c>
      <c r="I7853" t="s">
        <v>21</v>
      </c>
      <c r="J7853" t="s">
        <v>84</v>
      </c>
      <c r="K7853" s="2">
        <v>2</v>
      </c>
      <c r="L7853" t="s">
        <v>85</v>
      </c>
      <c r="M7853" t="s">
        <v>86</v>
      </c>
      <c r="N7853" t="s">
        <v>176</v>
      </c>
    </row>
    <row r="7854" spans="1:14" x14ac:dyDescent="0.25">
      <c r="A7854" s="2">
        <v>1</v>
      </c>
      <c r="B7854" s="2">
        <v>2016</v>
      </c>
      <c r="C7854" t="s">
        <v>485</v>
      </c>
      <c r="D7854" t="s">
        <v>48</v>
      </c>
      <c r="E7854" s="2">
        <v>1</v>
      </c>
      <c r="F7854" s="2">
        <v>0</v>
      </c>
      <c r="G7854" t="s">
        <v>298</v>
      </c>
      <c r="H7854" t="s">
        <v>298</v>
      </c>
      <c r="I7854" t="s">
        <v>21</v>
      </c>
      <c r="J7854" t="s">
        <v>88</v>
      </c>
      <c r="K7854" s="2">
        <v>2</v>
      </c>
      <c r="L7854" t="s">
        <v>85</v>
      </c>
      <c r="M7854" t="s">
        <v>89</v>
      </c>
      <c r="N7854" t="s">
        <v>176</v>
      </c>
    </row>
    <row r="7855" spans="1:14" x14ac:dyDescent="0.25">
      <c r="A7855" s="2">
        <v>1</v>
      </c>
      <c r="B7855" s="2">
        <v>2016</v>
      </c>
      <c r="C7855" t="s">
        <v>485</v>
      </c>
      <c r="D7855" t="s">
        <v>48</v>
      </c>
      <c r="E7855" s="2">
        <v>1</v>
      </c>
      <c r="F7855" s="2">
        <v>0</v>
      </c>
      <c r="G7855" t="s">
        <v>298</v>
      </c>
      <c r="H7855" t="s">
        <v>298</v>
      </c>
      <c r="I7855" t="s">
        <v>21</v>
      </c>
      <c r="J7855" t="s">
        <v>90</v>
      </c>
      <c r="K7855" s="2">
        <v>2</v>
      </c>
      <c r="L7855" t="s">
        <v>75</v>
      </c>
      <c r="M7855" t="s">
        <v>91</v>
      </c>
      <c r="N7855" t="s">
        <v>176</v>
      </c>
    </row>
    <row r="7856" spans="1:14" x14ac:dyDescent="0.25">
      <c r="A7856" s="2">
        <v>1</v>
      </c>
      <c r="B7856" s="2">
        <v>2016</v>
      </c>
      <c r="C7856" t="s">
        <v>485</v>
      </c>
      <c r="D7856" t="s">
        <v>48</v>
      </c>
      <c r="E7856" s="2">
        <v>1</v>
      </c>
      <c r="F7856" s="2">
        <v>0</v>
      </c>
      <c r="G7856" t="s">
        <v>298</v>
      </c>
      <c r="H7856" t="s">
        <v>298</v>
      </c>
      <c r="I7856" t="s">
        <v>21</v>
      </c>
      <c r="J7856" t="s">
        <v>93</v>
      </c>
      <c r="K7856" s="2">
        <v>2</v>
      </c>
      <c r="L7856" t="s">
        <v>75</v>
      </c>
      <c r="M7856" t="s">
        <v>94</v>
      </c>
      <c r="N7856" t="s">
        <v>176</v>
      </c>
    </row>
    <row r="7857" spans="1:14" x14ac:dyDescent="0.25">
      <c r="A7857" s="2">
        <v>1</v>
      </c>
      <c r="B7857" s="2">
        <v>2016</v>
      </c>
      <c r="C7857" t="s">
        <v>485</v>
      </c>
      <c r="D7857" t="s">
        <v>48</v>
      </c>
      <c r="E7857" s="2">
        <v>1</v>
      </c>
      <c r="F7857" s="2">
        <v>0</v>
      </c>
      <c r="G7857" t="s">
        <v>298</v>
      </c>
      <c r="H7857" t="s">
        <v>298</v>
      </c>
      <c r="I7857" t="s">
        <v>21</v>
      </c>
      <c r="J7857" t="s">
        <v>96</v>
      </c>
      <c r="K7857" s="2">
        <v>3</v>
      </c>
      <c r="L7857" t="s">
        <v>75</v>
      </c>
      <c r="M7857" t="s">
        <v>97</v>
      </c>
      <c r="N7857" t="s">
        <v>95</v>
      </c>
    </row>
    <row r="7858" spans="1:14" x14ac:dyDescent="0.25">
      <c r="A7858" s="2">
        <v>1</v>
      </c>
      <c r="B7858" s="2">
        <v>2016</v>
      </c>
      <c r="C7858" t="s">
        <v>485</v>
      </c>
      <c r="D7858" t="s">
        <v>48</v>
      </c>
      <c r="E7858" s="2">
        <v>1</v>
      </c>
      <c r="F7858" s="2">
        <v>0</v>
      </c>
      <c r="G7858" t="s">
        <v>298</v>
      </c>
      <c r="H7858" t="s">
        <v>298</v>
      </c>
      <c r="I7858" t="s">
        <v>21</v>
      </c>
      <c r="J7858" t="s">
        <v>98</v>
      </c>
      <c r="K7858" s="2">
        <v>5</v>
      </c>
      <c r="L7858" t="s">
        <v>85</v>
      </c>
      <c r="M7858" t="s">
        <v>99</v>
      </c>
      <c r="N7858" t="s">
        <v>185</v>
      </c>
    </row>
    <row r="7859" spans="1:14" x14ac:dyDescent="0.25">
      <c r="A7859" s="2">
        <v>1</v>
      </c>
      <c r="B7859" s="2">
        <v>2016</v>
      </c>
      <c r="C7859" t="s">
        <v>485</v>
      </c>
      <c r="D7859" t="s">
        <v>48</v>
      </c>
      <c r="E7859" s="2">
        <v>1</v>
      </c>
      <c r="F7859" s="2">
        <v>0</v>
      </c>
      <c r="G7859" t="s">
        <v>298</v>
      </c>
      <c r="H7859" t="s">
        <v>298</v>
      </c>
      <c r="I7859" t="s">
        <v>21</v>
      </c>
      <c r="J7859" t="s">
        <v>100</v>
      </c>
      <c r="K7859" s="3"/>
      <c r="L7859" t="s">
        <v>61</v>
      </c>
      <c r="M7859" t="s">
        <v>101</v>
      </c>
    </row>
    <row r="7860" spans="1:14" x14ac:dyDescent="0.25">
      <c r="A7860" s="2">
        <v>1</v>
      </c>
      <c r="B7860" s="2">
        <v>2016</v>
      </c>
      <c r="C7860" t="s">
        <v>485</v>
      </c>
      <c r="D7860" t="s">
        <v>48</v>
      </c>
      <c r="E7860" s="2">
        <v>1</v>
      </c>
      <c r="F7860" s="2">
        <v>0</v>
      </c>
      <c r="G7860" t="s">
        <v>298</v>
      </c>
      <c r="H7860" t="s">
        <v>298</v>
      </c>
      <c r="I7860" t="s">
        <v>21</v>
      </c>
      <c r="J7860" t="s">
        <v>102</v>
      </c>
      <c r="K7860" s="3"/>
      <c r="L7860" t="s">
        <v>61</v>
      </c>
      <c r="M7860" t="s">
        <v>103</v>
      </c>
    </row>
    <row r="7861" spans="1:14" x14ac:dyDescent="0.25">
      <c r="A7861" s="2">
        <v>1</v>
      </c>
      <c r="B7861" s="2">
        <v>2016</v>
      </c>
      <c r="C7861" t="s">
        <v>485</v>
      </c>
      <c r="D7861" t="s">
        <v>48</v>
      </c>
      <c r="E7861" s="2">
        <v>1</v>
      </c>
      <c r="F7861" s="2">
        <v>0</v>
      </c>
      <c r="G7861" t="s">
        <v>298</v>
      </c>
      <c r="H7861" t="s">
        <v>298</v>
      </c>
      <c r="I7861" t="s">
        <v>21</v>
      </c>
      <c r="J7861" t="s">
        <v>104</v>
      </c>
      <c r="K7861" s="3"/>
      <c r="L7861" t="s">
        <v>61</v>
      </c>
      <c r="M7861" t="s">
        <v>105</v>
      </c>
    </row>
    <row r="7862" spans="1:14" x14ac:dyDescent="0.25">
      <c r="A7862" s="2">
        <v>1</v>
      </c>
      <c r="B7862" s="2">
        <v>2016</v>
      </c>
      <c r="C7862" t="s">
        <v>485</v>
      </c>
      <c r="D7862" t="s">
        <v>48</v>
      </c>
      <c r="E7862" s="2">
        <v>1</v>
      </c>
      <c r="F7862" s="2">
        <v>0</v>
      </c>
      <c r="G7862" t="s">
        <v>298</v>
      </c>
      <c r="H7862" t="s">
        <v>298</v>
      </c>
      <c r="I7862" t="s">
        <v>21</v>
      </c>
      <c r="J7862" t="s">
        <v>106</v>
      </c>
      <c r="K7862" s="3"/>
      <c r="L7862" t="s">
        <v>61</v>
      </c>
      <c r="M7862" t="s">
        <v>107</v>
      </c>
    </row>
    <row r="7863" spans="1:14" x14ac:dyDescent="0.25">
      <c r="A7863" s="2">
        <v>1</v>
      </c>
      <c r="B7863" s="2">
        <v>2016</v>
      </c>
      <c r="C7863" t="s">
        <v>485</v>
      </c>
      <c r="D7863" t="s">
        <v>48</v>
      </c>
      <c r="E7863" s="2">
        <v>1</v>
      </c>
      <c r="F7863" s="2">
        <v>0</v>
      </c>
      <c r="G7863" t="s">
        <v>298</v>
      </c>
      <c r="H7863" t="s">
        <v>298</v>
      </c>
      <c r="I7863" t="s">
        <v>21</v>
      </c>
      <c r="J7863" t="s">
        <v>108</v>
      </c>
      <c r="K7863" s="3"/>
      <c r="L7863" t="s">
        <v>61</v>
      </c>
      <c r="M7863" t="s">
        <v>109</v>
      </c>
    </row>
    <row r="7864" spans="1:14" x14ac:dyDescent="0.25">
      <c r="A7864" s="2">
        <v>1</v>
      </c>
      <c r="B7864" s="2">
        <v>2016</v>
      </c>
      <c r="C7864" t="s">
        <v>485</v>
      </c>
      <c r="D7864" t="s">
        <v>48</v>
      </c>
      <c r="E7864" s="2">
        <v>1</v>
      </c>
      <c r="F7864" s="2">
        <v>0</v>
      </c>
      <c r="G7864" t="s">
        <v>298</v>
      </c>
      <c r="H7864" t="s">
        <v>298</v>
      </c>
      <c r="I7864" t="s">
        <v>21</v>
      </c>
      <c r="J7864" t="s">
        <v>110</v>
      </c>
      <c r="K7864" s="3"/>
      <c r="L7864" t="s">
        <v>61</v>
      </c>
      <c r="M7864" t="s">
        <v>111</v>
      </c>
    </row>
    <row r="7865" spans="1:14" x14ac:dyDescent="0.25">
      <c r="A7865" s="2">
        <v>1</v>
      </c>
      <c r="B7865" s="2">
        <v>2016</v>
      </c>
      <c r="C7865" t="s">
        <v>485</v>
      </c>
      <c r="D7865" t="s">
        <v>48</v>
      </c>
      <c r="E7865" s="2">
        <v>1</v>
      </c>
      <c r="F7865" s="2">
        <v>0</v>
      </c>
      <c r="G7865" t="s">
        <v>298</v>
      </c>
      <c r="H7865" t="s">
        <v>298</v>
      </c>
      <c r="I7865" t="s">
        <v>21</v>
      </c>
      <c r="J7865" t="s">
        <v>112</v>
      </c>
      <c r="K7865" s="3"/>
      <c r="L7865" t="s">
        <v>61</v>
      </c>
      <c r="M7865" t="s">
        <v>113</v>
      </c>
    </row>
    <row r="7866" spans="1:14" x14ac:dyDescent="0.25">
      <c r="A7866" s="2">
        <v>1</v>
      </c>
      <c r="B7866" s="2">
        <v>2016</v>
      </c>
      <c r="C7866" t="s">
        <v>485</v>
      </c>
      <c r="D7866" t="s">
        <v>48</v>
      </c>
      <c r="E7866" s="2">
        <v>1</v>
      </c>
      <c r="F7866" s="2">
        <v>0</v>
      </c>
      <c r="G7866" t="s">
        <v>298</v>
      </c>
      <c r="H7866" t="s">
        <v>298</v>
      </c>
      <c r="I7866" t="s">
        <v>21</v>
      </c>
      <c r="J7866" t="s">
        <v>114</v>
      </c>
      <c r="K7866" s="3"/>
      <c r="L7866" t="s">
        <v>61</v>
      </c>
      <c r="M7866" t="s">
        <v>115</v>
      </c>
    </row>
    <row r="7867" spans="1:14" x14ac:dyDescent="0.25">
      <c r="A7867" s="2">
        <v>1</v>
      </c>
      <c r="B7867" s="2">
        <v>2016</v>
      </c>
      <c r="C7867" t="s">
        <v>485</v>
      </c>
      <c r="D7867" t="s">
        <v>48</v>
      </c>
      <c r="E7867" s="2">
        <v>1</v>
      </c>
      <c r="F7867" s="2">
        <v>0</v>
      </c>
      <c r="G7867" t="s">
        <v>298</v>
      </c>
      <c r="H7867" t="s">
        <v>298</v>
      </c>
      <c r="I7867" t="s">
        <v>21</v>
      </c>
      <c r="J7867" t="s">
        <v>116</v>
      </c>
      <c r="K7867" s="2">
        <v>1</v>
      </c>
      <c r="L7867" t="s">
        <v>65</v>
      </c>
      <c r="M7867" t="s">
        <v>117</v>
      </c>
      <c r="N7867" t="s">
        <v>230</v>
      </c>
    </row>
    <row r="7868" spans="1:14" x14ac:dyDescent="0.25">
      <c r="A7868" s="2">
        <v>1</v>
      </c>
      <c r="B7868" s="2">
        <v>2016</v>
      </c>
      <c r="C7868" t="s">
        <v>485</v>
      </c>
      <c r="D7868" t="s">
        <v>48</v>
      </c>
      <c r="E7868" s="2">
        <v>1</v>
      </c>
      <c r="F7868" s="2">
        <v>0</v>
      </c>
      <c r="G7868" t="s">
        <v>298</v>
      </c>
      <c r="H7868" t="s">
        <v>298</v>
      </c>
      <c r="I7868" t="s">
        <v>21</v>
      </c>
      <c r="J7868" t="s">
        <v>118</v>
      </c>
      <c r="K7868" s="2">
        <v>2</v>
      </c>
      <c r="L7868" t="s">
        <v>55</v>
      </c>
      <c r="M7868" t="s">
        <v>119</v>
      </c>
      <c r="N7868" t="s">
        <v>187</v>
      </c>
    </row>
    <row r="7869" spans="1:14" x14ac:dyDescent="0.25">
      <c r="A7869" s="2">
        <v>1</v>
      </c>
      <c r="B7869" s="2">
        <v>2016</v>
      </c>
      <c r="C7869" t="s">
        <v>485</v>
      </c>
      <c r="D7869" t="s">
        <v>48</v>
      </c>
      <c r="E7869" s="2">
        <v>1</v>
      </c>
      <c r="F7869" s="2">
        <v>0</v>
      </c>
      <c r="G7869" t="s">
        <v>298</v>
      </c>
      <c r="H7869" t="s">
        <v>298</v>
      </c>
      <c r="I7869" t="s">
        <v>21</v>
      </c>
      <c r="J7869" t="s">
        <v>120</v>
      </c>
      <c r="K7869" s="2">
        <v>1</v>
      </c>
      <c r="L7869" t="s">
        <v>65</v>
      </c>
      <c r="M7869" t="s">
        <v>121</v>
      </c>
      <c r="N7869" t="s">
        <v>230</v>
      </c>
    </row>
    <row r="7870" spans="1:14" x14ac:dyDescent="0.25">
      <c r="A7870" s="2">
        <v>1</v>
      </c>
      <c r="B7870" s="2">
        <v>2016</v>
      </c>
      <c r="C7870" t="s">
        <v>485</v>
      </c>
      <c r="D7870" t="s">
        <v>48</v>
      </c>
      <c r="E7870" s="2">
        <v>1</v>
      </c>
      <c r="F7870" s="2">
        <v>0</v>
      </c>
      <c r="G7870" t="s">
        <v>298</v>
      </c>
      <c r="H7870" t="s">
        <v>298</v>
      </c>
      <c r="I7870" t="s">
        <v>21</v>
      </c>
      <c r="J7870" t="s">
        <v>122</v>
      </c>
      <c r="K7870" s="2">
        <v>1</v>
      </c>
      <c r="L7870" t="s">
        <v>85</v>
      </c>
      <c r="M7870" t="s">
        <v>123</v>
      </c>
      <c r="N7870" t="s">
        <v>200</v>
      </c>
    </row>
    <row r="7871" spans="1:14" x14ac:dyDescent="0.25">
      <c r="A7871" s="2">
        <v>1</v>
      </c>
      <c r="B7871" s="2">
        <v>2016</v>
      </c>
      <c r="C7871" t="s">
        <v>485</v>
      </c>
      <c r="D7871" t="s">
        <v>48</v>
      </c>
      <c r="E7871" s="2">
        <v>1</v>
      </c>
      <c r="F7871" s="2">
        <v>0</v>
      </c>
      <c r="G7871" t="s">
        <v>298</v>
      </c>
      <c r="H7871" t="s">
        <v>298</v>
      </c>
      <c r="I7871" t="s">
        <v>21</v>
      </c>
      <c r="J7871" t="s">
        <v>124</v>
      </c>
      <c r="K7871" s="2">
        <v>1</v>
      </c>
      <c r="L7871" t="s">
        <v>85</v>
      </c>
      <c r="M7871" t="s">
        <v>125</v>
      </c>
      <c r="N7871" t="s">
        <v>200</v>
      </c>
    </row>
    <row r="7872" spans="1:14" x14ac:dyDescent="0.25">
      <c r="A7872" s="2">
        <v>1</v>
      </c>
      <c r="B7872" s="2">
        <v>2016</v>
      </c>
      <c r="C7872" t="s">
        <v>485</v>
      </c>
      <c r="D7872" t="s">
        <v>48</v>
      </c>
      <c r="E7872" s="2">
        <v>1</v>
      </c>
      <c r="F7872" s="2">
        <v>0</v>
      </c>
      <c r="G7872" t="s">
        <v>298</v>
      </c>
      <c r="H7872" t="s">
        <v>298</v>
      </c>
      <c r="I7872" t="s">
        <v>21</v>
      </c>
      <c r="J7872" t="s">
        <v>127</v>
      </c>
      <c r="K7872" s="2">
        <v>5</v>
      </c>
      <c r="L7872" t="s">
        <v>85</v>
      </c>
      <c r="M7872" t="s">
        <v>128</v>
      </c>
      <c r="N7872" t="s">
        <v>185</v>
      </c>
    </row>
    <row r="7873" spans="1:14" x14ac:dyDescent="0.25">
      <c r="A7873" s="2">
        <v>1</v>
      </c>
      <c r="B7873" s="2">
        <v>2016</v>
      </c>
      <c r="C7873" t="s">
        <v>485</v>
      </c>
      <c r="D7873" t="s">
        <v>48</v>
      </c>
      <c r="E7873" s="2">
        <v>1</v>
      </c>
      <c r="F7873" s="2">
        <v>0</v>
      </c>
      <c r="G7873" t="s">
        <v>298</v>
      </c>
      <c r="H7873" t="s">
        <v>298</v>
      </c>
      <c r="I7873" t="s">
        <v>21</v>
      </c>
      <c r="J7873" t="s">
        <v>129</v>
      </c>
      <c r="K7873" s="2">
        <v>5</v>
      </c>
      <c r="L7873" t="s">
        <v>85</v>
      </c>
      <c r="M7873" t="s">
        <v>130</v>
      </c>
      <c r="N7873" t="s">
        <v>185</v>
      </c>
    </row>
    <row r="7874" spans="1:14" x14ac:dyDescent="0.25">
      <c r="A7874" s="2">
        <v>1</v>
      </c>
      <c r="B7874" s="2">
        <v>2016</v>
      </c>
      <c r="C7874" t="s">
        <v>485</v>
      </c>
      <c r="D7874" t="s">
        <v>48</v>
      </c>
      <c r="E7874" s="2">
        <v>1</v>
      </c>
      <c r="F7874" s="2">
        <v>0</v>
      </c>
      <c r="G7874" t="s">
        <v>298</v>
      </c>
      <c r="H7874" t="s">
        <v>298</v>
      </c>
      <c r="I7874" t="s">
        <v>21</v>
      </c>
      <c r="J7874" t="s">
        <v>131</v>
      </c>
      <c r="K7874" s="2">
        <v>5</v>
      </c>
      <c r="L7874" t="s">
        <v>85</v>
      </c>
      <c r="M7874" t="s">
        <v>132</v>
      </c>
      <c r="N7874" t="s">
        <v>185</v>
      </c>
    </row>
    <row r="7875" spans="1:14" x14ac:dyDescent="0.25">
      <c r="A7875" s="2">
        <v>1</v>
      </c>
      <c r="B7875" s="2">
        <v>2016</v>
      </c>
      <c r="C7875" t="s">
        <v>485</v>
      </c>
      <c r="D7875" t="s">
        <v>48</v>
      </c>
      <c r="E7875" s="2">
        <v>1</v>
      </c>
      <c r="F7875" s="2">
        <v>0</v>
      </c>
      <c r="G7875" t="s">
        <v>298</v>
      </c>
      <c r="H7875" t="s">
        <v>298</v>
      </c>
      <c r="I7875" t="s">
        <v>21</v>
      </c>
      <c r="J7875" t="s">
        <v>133</v>
      </c>
      <c r="K7875" s="2">
        <v>1</v>
      </c>
      <c r="L7875" t="s">
        <v>52</v>
      </c>
      <c r="M7875" t="s">
        <v>134</v>
      </c>
      <c r="N7875" t="s">
        <v>177</v>
      </c>
    </row>
    <row r="7876" spans="1:14" x14ac:dyDescent="0.25">
      <c r="A7876" s="2">
        <v>1</v>
      </c>
      <c r="B7876" s="2">
        <v>2016</v>
      </c>
      <c r="C7876" t="s">
        <v>485</v>
      </c>
      <c r="D7876" t="s">
        <v>48</v>
      </c>
      <c r="E7876" s="2">
        <v>1</v>
      </c>
      <c r="F7876" s="2">
        <v>0</v>
      </c>
      <c r="G7876" t="s">
        <v>298</v>
      </c>
      <c r="H7876" t="s">
        <v>298</v>
      </c>
      <c r="I7876" t="s">
        <v>21</v>
      </c>
      <c r="J7876" t="s">
        <v>135</v>
      </c>
      <c r="K7876" s="2">
        <v>2</v>
      </c>
      <c r="L7876" t="s">
        <v>55</v>
      </c>
      <c r="M7876" t="s">
        <v>136</v>
      </c>
      <c r="N7876" t="s">
        <v>187</v>
      </c>
    </row>
    <row r="7877" spans="1:14" x14ac:dyDescent="0.25">
      <c r="A7877" s="2">
        <v>1</v>
      </c>
      <c r="B7877" s="2">
        <v>2016</v>
      </c>
      <c r="C7877" t="s">
        <v>485</v>
      </c>
      <c r="D7877" t="s">
        <v>48</v>
      </c>
      <c r="E7877" s="2">
        <v>1</v>
      </c>
      <c r="F7877" s="2">
        <v>0</v>
      </c>
      <c r="G7877" t="s">
        <v>298</v>
      </c>
      <c r="H7877" t="s">
        <v>298</v>
      </c>
      <c r="I7877" t="s">
        <v>21</v>
      </c>
      <c r="J7877" t="s">
        <v>137</v>
      </c>
      <c r="K7877" s="2">
        <v>3</v>
      </c>
      <c r="L7877" t="s">
        <v>55</v>
      </c>
      <c r="M7877" t="s">
        <v>138</v>
      </c>
      <c r="N7877" t="s">
        <v>178</v>
      </c>
    </row>
    <row r="7878" spans="1:14" x14ac:dyDescent="0.25">
      <c r="A7878" s="2">
        <v>1</v>
      </c>
      <c r="B7878" s="2">
        <v>2016</v>
      </c>
      <c r="C7878" t="s">
        <v>485</v>
      </c>
      <c r="D7878" t="s">
        <v>48</v>
      </c>
      <c r="E7878" s="2">
        <v>1</v>
      </c>
      <c r="F7878" s="2">
        <v>0</v>
      </c>
      <c r="G7878" t="s">
        <v>298</v>
      </c>
      <c r="H7878" t="s">
        <v>298</v>
      </c>
      <c r="I7878" t="s">
        <v>21</v>
      </c>
      <c r="J7878" t="s">
        <v>139</v>
      </c>
      <c r="K7878" s="2">
        <v>3</v>
      </c>
      <c r="L7878" t="s">
        <v>85</v>
      </c>
      <c r="M7878" t="s">
        <v>140</v>
      </c>
      <c r="N7878" t="s">
        <v>126</v>
      </c>
    </row>
    <row r="7879" spans="1:14" x14ac:dyDescent="0.25">
      <c r="A7879" s="2">
        <v>1</v>
      </c>
      <c r="B7879" s="2">
        <v>2016</v>
      </c>
      <c r="C7879" t="s">
        <v>485</v>
      </c>
      <c r="D7879" t="s">
        <v>48</v>
      </c>
      <c r="E7879" s="2">
        <v>1</v>
      </c>
      <c r="F7879" s="2">
        <v>0</v>
      </c>
      <c r="G7879" t="s">
        <v>298</v>
      </c>
      <c r="H7879" t="s">
        <v>298</v>
      </c>
      <c r="I7879" t="s">
        <v>21</v>
      </c>
      <c r="J7879" t="s">
        <v>141</v>
      </c>
      <c r="K7879" s="2">
        <v>2</v>
      </c>
      <c r="L7879" t="s">
        <v>85</v>
      </c>
      <c r="M7879" t="s">
        <v>142</v>
      </c>
      <c r="N7879" t="s">
        <v>176</v>
      </c>
    </row>
    <row r="7880" spans="1:14" x14ac:dyDescent="0.25">
      <c r="A7880" s="2">
        <v>1</v>
      </c>
      <c r="B7880" s="2">
        <v>2016</v>
      </c>
      <c r="C7880" t="s">
        <v>485</v>
      </c>
      <c r="D7880" t="s">
        <v>48</v>
      </c>
      <c r="E7880" s="2">
        <v>1</v>
      </c>
      <c r="F7880" s="2">
        <v>0</v>
      </c>
      <c r="G7880" t="s">
        <v>298</v>
      </c>
      <c r="H7880" t="s">
        <v>298</v>
      </c>
      <c r="I7880" t="s">
        <v>21</v>
      </c>
      <c r="J7880" t="s">
        <v>143</v>
      </c>
      <c r="K7880" s="2">
        <v>1</v>
      </c>
      <c r="L7880" t="s">
        <v>85</v>
      </c>
      <c r="M7880" t="s">
        <v>144</v>
      </c>
      <c r="N7880" t="s">
        <v>200</v>
      </c>
    </row>
    <row r="7881" spans="1:14" x14ac:dyDescent="0.25">
      <c r="A7881" s="2">
        <v>1</v>
      </c>
      <c r="B7881" s="2">
        <v>2016</v>
      </c>
      <c r="C7881" t="s">
        <v>485</v>
      </c>
      <c r="D7881" t="s">
        <v>48</v>
      </c>
      <c r="E7881" s="2">
        <v>1</v>
      </c>
      <c r="F7881" s="2">
        <v>0</v>
      </c>
      <c r="G7881" t="s">
        <v>298</v>
      </c>
      <c r="H7881" t="s">
        <v>298</v>
      </c>
      <c r="I7881" t="s">
        <v>21</v>
      </c>
      <c r="J7881" t="s">
        <v>145</v>
      </c>
      <c r="K7881" s="2">
        <v>3</v>
      </c>
      <c r="L7881" t="s">
        <v>55</v>
      </c>
      <c r="M7881" t="s">
        <v>146</v>
      </c>
      <c r="N7881" t="s">
        <v>178</v>
      </c>
    </row>
    <row r="7882" spans="1:14" x14ac:dyDescent="0.25">
      <c r="A7882" s="2">
        <v>1</v>
      </c>
      <c r="B7882" s="2">
        <v>2016</v>
      </c>
      <c r="C7882" t="s">
        <v>485</v>
      </c>
      <c r="D7882" t="s">
        <v>48</v>
      </c>
      <c r="E7882" s="2">
        <v>1</v>
      </c>
      <c r="F7882" s="2">
        <v>0</v>
      </c>
      <c r="G7882" t="s">
        <v>298</v>
      </c>
      <c r="H7882" t="s">
        <v>298</v>
      </c>
      <c r="I7882" t="s">
        <v>21</v>
      </c>
      <c r="J7882" t="s">
        <v>147</v>
      </c>
      <c r="K7882" s="2">
        <v>2</v>
      </c>
      <c r="L7882" t="s">
        <v>55</v>
      </c>
      <c r="M7882" t="s">
        <v>148</v>
      </c>
      <c r="N7882" t="s">
        <v>187</v>
      </c>
    </row>
    <row r="7883" spans="1:14" x14ac:dyDescent="0.25">
      <c r="A7883" s="2">
        <v>1</v>
      </c>
      <c r="B7883" s="2">
        <v>2016</v>
      </c>
      <c r="C7883" t="s">
        <v>485</v>
      </c>
      <c r="D7883" t="s">
        <v>48</v>
      </c>
      <c r="E7883" s="2">
        <v>1</v>
      </c>
      <c r="F7883" s="2">
        <v>0</v>
      </c>
      <c r="G7883" t="s">
        <v>298</v>
      </c>
      <c r="H7883" t="s">
        <v>298</v>
      </c>
      <c r="I7883" t="s">
        <v>21</v>
      </c>
      <c r="J7883" t="s">
        <v>149</v>
      </c>
      <c r="K7883" s="2">
        <v>2</v>
      </c>
      <c r="L7883" t="s">
        <v>55</v>
      </c>
      <c r="M7883" t="s">
        <v>150</v>
      </c>
      <c r="N7883" t="s">
        <v>187</v>
      </c>
    </row>
    <row r="7884" spans="1:14" x14ac:dyDescent="0.25">
      <c r="A7884" s="2">
        <v>1</v>
      </c>
      <c r="B7884" s="2">
        <v>2016</v>
      </c>
      <c r="C7884" t="s">
        <v>485</v>
      </c>
      <c r="D7884" t="s">
        <v>48</v>
      </c>
      <c r="E7884" s="2">
        <v>1</v>
      </c>
      <c r="F7884" s="2">
        <v>0</v>
      </c>
      <c r="G7884" t="s">
        <v>298</v>
      </c>
      <c r="H7884" t="s">
        <v>298</v>
      </c>
      <c r="I7884" t="s">
        <v>21</v>
      </c>
      <c r="J7884" t="s">
        <v>151</v>
      </c>
      <c r="K7884" s="2">
        <v>10</v>
      </c>
      <c r="L7884" t="s">
        <v>52</v>
      </c>
      <c r="M7884" t="s">
        <v>152</v>
      </c>
      <c r="N7884" t="s">
        <v>287</v>
      </c>
    </row>
    <row r="7885" spans="1:14" x14ac:dyDescent="0.25">
      <c r="A7885" s="2">
        <v>1</v>
      </c>
      <c r="B7885" s="2">
        <v>2016</v>
      </c>
      <c r="C7885" t="s">
        <v>485</v>
      </c>
      <c r="D7885" t="s">
        <v>48</v>
      </c>
      <c r="E7885" s="2">
        <v>1</v>
      </c>
      <c r="F7885" s="2">
        <v>0</v>
      </c>
      <c r="G7885" t="s">
        <v>298</v>
      </c>
      <c r="H7885" t="s">
        <v>298</v>
      </c>
      <c r="I7885" t="s">
        <v>21</v>
      </c>
      <c r="J7885" t="s">
        <v>153</v>
      </c>
      <c r="K7885" s="2">
        <v>2</v>
      </c>
      <c r="L7885" t="s">
        <v>75</v>
      </c>
      <c r="M7885" t="s">
        <v>154</v>
      </c>
      <c r="N7885" t="s">
        <v>155</v>
      </c>
    </row>
    <row r="7886" spans="1:14" x14ac:dyDescent="0.25">
      <c r="A7886" s="2">
        <v>1</v>
      </c>
      <c r="B7886" s="2">
        <v>2016</v>
      </c>
      <c r="C7886" t="s">
        <v>485</v>
      </c>
      <c r="D7886" t="s">
        <v>48</v>
      </c>
      <c r="E7886" s="2">
        <v>1</v>
      </c>
      <c r="F7886" s="2">
        <v>0</v>
      </c>
      <c r="G7886" t="s">
        <v>298</v>
      </c>
      <c r="H7886" t="s">
        <v>298</v>
      </c>
      <c r="I7886" t="s">
        <v>21</v>
      </c>
      <c r="J7886" t="s">
        <v>156</v>
      </c>
      <c r="K7886" s="2">
        <v>1</v>
      </c>
      <c r="L7886" t="s">
        <v>75</v>
      </c>
      <c r="M7886" t="s">
        <v>157</v>
      </c>
      <c r="N7886" t="s">
        <v>158</v>
      </c>
    </row>
    <row r="7887" spans="1:14" x14ac:dyDescent="0.25">
      <c r="A7887" s="2">
        <v>1</v>
      </c>
      <c r="B7887" s="2">
        <v>2016</v>
      </c>
      <c r="C7887" t="s">
        <v>485</v>
      </c>
      <c r="D7887" t="s">
        <v>48</v>
      </c>
      <c r="E7887" s="2">
        <v>1</v>
      </c>
      <c r="F7887" s="2">
        <v>0</v>
      </c>
      <c r="G7887" t="s">
        <v>298</v>
      </c>
      <c r="H7887" t="s">
        <v>298</v>
      </c>
      <c r="I7887" t="s">
        <v>21</v>
      </c>
      <c r="J7887" t="s">
        <v>159</v>
      </c>
      <c r="K7887" s="3"/>
      <c r="L7887" t="s">
        <v>52</v>
      </c>
      <c r="M7887" t="s">
        <v>160</v>
      </c>
    </row>
    <row r="7888" spans="1:14" x14ac:dyDescent="0.25">
      <c r="A7888" s="2">
        <v>1</v>
      </c>
      <c r="B7888" s="2">
        <v>2016</v>
      </c>
      <c r="C7888" t="s">
        <v>485</v>
      </c>
      <c r="D7888" t="s">
        <v>48</v>
      </c>
      <c r="E7888" s="2">
        <v>1</v>
      </c>
      <c r="F7888" s="2">
        <v>0</v>
      </c>
      <c r="G7888" t="s">
        <v>298</v>
      </c>
      <c r="H7888" t="s">
        <v>298</v>
      </c>
      <c r="I7888" t="s">
        <v>21</v>
      </c>
      <c r="J7888" t="s">
        <v>161</v>
      </c>
      <c r="K7888" s="3"/>
      <c r="L7888" t="s">
        <v>52</v>
      </c>
      <c r="M7888" t="s">
        <v>162</v>
      </c>
    </row>
    <row r="7889" spans="1:14" x14ac:dyDescent="0.25">
      <c r="A7889" s="2">
        <v>1</v>
      </c>
      <c r="B7889" s="2">
        <v>2016</v>
      </c>
      <c r="C7889" t="s">
        <v>485</v>
      </c>
      <c r="D7889" t="s">
        <v>48</v>
      </c>
      <c r="E7889" s="2">
        <v>1</v>
      </c>
      <c r="F7889" s="2">
        <v>0</v>
      </c>
      <c r="G7889" t="s">
        <v>298</v>
      </c>
      <c r="H7889" t="s">
        <v>298</v>
      </c>
      <c r="I7889" t="s">
        <v>21</v>
      </c>
      <c r="J7889" t="s">
        <v>163</v>
      </c>
      <c r="K7889" s="2">
        <v>4</v>
      </c>
      <c r="L7889" t="s">
        <v>52</v>
      </c>
      <c r="M7889" t="s">
        <v>164</v>
      </c>
      <c r="N7889" t="s">
        <v>313</v>
      </c>
    </row>
    <row r="7890" spans="1:14" x14ac:dyDescent="0.25">
      <c r="A7890" s="2">
        <v>1</v>
      </c>
      <c r="B7890" s="2">
        <v>2016</v>
      </c>
      <c r="C7890" t="s">
        <v>485</v>
      </c>
      <c r="D7890" t="s">
        <v>48</v>
      </c>
      <c r="E7890" s="2">
        <v>1</v>
      </c>
      <c r="F7890" s="2">
        <v>0</v>
      </c>
      <c r="G7890" t="s">
        <v>298</v>
      </c>
      <c r="H7890" t="s">
        <v>298</v>
      </c>
      <c r="I7890" t="s">
        <v>21</v>
      </c>
      <c r="J7890" t="s">
        <v>166</v>
      </c>
      <c r="K7890" s="2">
        <v>3</v>
      </c>
      <c r="L7890" t="s">
        <v>55</v>
      </c>
      <c r="M7890" t="s">
        <v>167</v>
      </c>
      <c r="N7890" t="s">
        <v>178</v>
      </c>
    </row>
    <row r="7891" spans="1:14" x14ac:dyDescent="0.25">
      <c r="A7891" s="2">
        <v>1</v>
      </c>
      <c r="B7891" s="2">
        <v>2016</v>
      </c>
      <c r="C7891" t="s">
        <v>486</v>
      </c>
      <c r="D7891" t="s">
        <v>48</v>
      </c>
      <c r="E7891" s="2">
        <v>1</v>
      </c>
      <c r="F7891" s="2">
        <v>1</v>
      </c>
      <c r="G7891" t="s">
        <v>487</v>
      </c>
      <c r="H7891" t="s">
        <v>225</v>
      </c>
      <c r="I7891" t="s">
        <v>19</v>
      </c>
      <c r="J7891" t="s">
        <v>51</v>
      </c>
      <c r="K7891" s="3"/>
      <c r="L7891" t="s">
        <v>52</v>
      </c>
      <c r="M7891" t="s">
        <v>53</v>
      </c>
    </row>
    <row r="7892" spans="1:14" x14ac:dyDescent="0.25">
      <c r="A7892" s="2">
        <v>1</v>
      </c>
      <c r="B7892" s="2">
        <v>2016</v>
      </c>
      <c r="C7892" t="s">
        <v>486</v>
      </c>
      <c r="D7892" t="s">
        <v>48</v>
      </c>
      <c r="E7892" s="2">
        <v>1</v>
      </c>
      <c r="F7892" s="2">
        <v>1</v>
      </c>
      <c r="G7892" t="s">
        <v>487</v>
      </c>
      <c r="H7892" t="s">
        <v>225</v>
      </c>
      <c r="I7892" t="s">
        <v>19</v>
      </c>
      <c r="J7892" t="s">
        <v>54</v>
      </c>
      <c r="K7892" s="2">
        <v>5</v>
      </c>
      <c r="L7892" t="s">
        <v>55</v>
      </c>
      <c r="M7892" t="s">
        <v>56</v>
      </c>
      <c r="N7892" t="s">
        <v>185</v>
      </c>
    </row>
    <row r="7893" spans="1:14" x14ac:dyDescent="0.25">
      <c r="A7893" s="2">
        <v>1</v>
      </c>
      <c r="B7893" s="2">
        <v>2016</v>
      </c>
      <c r="C7893" t="s">
        <v>486</v>
      </c>
      <c r="D7893" t="s">
        <v>48</v>
      </c>
      <c r="E7893" s="2">
        <v>1</v>
      </c>
      <c r="F7893" s="2">
        <v>1</v>
      </c>
      <c r="G7893" t="s">
        <v>487</v>
      </c>
      <c r="H7893" t="s">
        <v>225</v>
      </c>
      <c r="I7893" t="s">
        <v>19</v>
      </c>
      <c r="J7893" t="s">
        <v>58</v>
      </c>
      <c r="K7893" s="2">
        <v>3</v>
      </c>
      <c r="L7893" t="s">
        <v>55</v>
      </c>
      <c r="M7893" t="s">
        <v>59</v>
      </c>
      <c r="N7893" t="s">
        <v>178</v>
      </c>
    </row>
    <row r="7894" spans="1:14" x14ac:dyDescent="0.25">
      <c r="A7894" s="2">
        <v>1</v>
      </c>
      <c r="B7894" s="2">
        <v>2016</v>
      </c>
      <c r="C7894" t="s">
        <v>486</v>
      </c>
      <c r="D7894" t="s">
        <v>48</v>
      </c>
      <c r="E7894" s="2">
        <v>1</v>
      </c>
      <c r="F7894" s="2">
        <v>1</v>
      </c>
      <c r="G7894" t="s">
        <v>487</v>
      </c>
      <c r="H7894" t="s">
        <v>225</v>
      </c>
      <c r="I7894" t="s">
        <v>19</v>
      </c>
      <c r="J7894" t="s">
        <v>60</v>
      </c>
      <c r="K7894" s="2">
        <v>2</v>
      </c>
      <c r="L7894" t="s">
        <v>61</v>
      </c>
      <c r="M7894" t="s">
        <v>62</v>
      </c>
      <c r="N7894" t="s">
        <v>63</v>
      </c>
    </row>
    <row r="7895" spans="1:14" x14ac:dyDescent="0.25">
      <c r="A7895" s="2">
        <v>1</v>
      </c>
      <c r="B7895" s="2">
        <v>2016</v>
      </c>
      <c r="C7895" t="s">
        <v>486</v>
      </c>
      <c r="D7895" t="s">
        <v>48</v>
      </c>
      <c r="E7895" s="2">
        <v>1</v>
      </c>
      <c r="F7895" s="2">
        <v>1</v>
      </c>
      <c r="G7895" t="s">
        <v>487</v>
      </c>
      <c r="H7895" t="s">
        <v>225</v>
      </c>
      <c r="I7895" t="s">
        <v>19</v>
      </c>
      <c r="J7895" t="s">
        <v>64</v>
      </c>
      <c r="K7895" s="2">
        <v>2</v>
      </c>
      <c r="L7895" t="s">
        <v>65</v>
      </c>
      <c r="M7895" t="s">
        <v>66</v>
      </c>
      <c r="N7895" t="s">
        <v>186</v>
      </c>
    </row>
    <row r="7896" spans="1:14" x14ac:dyDescent="0.25">
      <c r="A7896" s="2">
        <v>1</v>
      </c>
      <c r="B7896" s="2">
        <v>2016</v>
      </c>
      <c r="C7896" t="s">
        <v>486</v>
      </c>
      <c r="D7896" t="s">
        <v>48</v>
      </c>
      <c r="E7896" s="2">
        <v>1</v>
      </c>
      <c r="F7896" s="2">
        <v>1</v>
      </c>
      <c r="G7896" t="s">
        <v>487</v>
      </c>
      <c r="H7896" t="s">
        <v>225</v>
      </c>
      <c r="I7896" t="s">
        <v>19</v>
      </c>
      <c r="J7896" t="s">
        <v>68</v>
      </c>
      <c r="K7896" s="2">
        <v>2</v>
      </c>
      <c r="L7896" t="s">
        <v>65</v>
      </c>
      <c r="M7896" t="s">
        <v>69</v>
      </c>
      <c r="N7896" t="s">
        <v>186</v>
      </c>
    </row>
    <row r="7897" spans="1:14" x14ac:dyDescent="0.25">
      <c r="A7897" s="2">
        <v>1</v>
      </c>
      <c r="B7897" s="2">
        <v>2016</v>
      </c>
      <c r="C7897" t="s">
        <v>486</v>
      </c>
      <c r="D7897" t="s">
        <v>48</v>
      </c>
      <c r="E7897" s="2">
        <v>1</v>
      </c>
      <c r="F7897" s="2">
        <v>1</v>
      </c>
      <c r="G7897" t="s">
        <v>487</v>
      </c>
      <c r="H7897" t="s">
        <v>225</v>
      </c>
      <c r="I7897" t="s">
        <v>19</v>
      </c>
      <c r="J7897" t="s">
        <v>70</v>
      </c>
      <c r="K7897" s="2">
        <v>2</v>
      </c>
      <c r="L7897" t="s">
        <v>65</v>
      </c>
      <c r="M7897" t="s">
        <v>71</v>
      </c>
      <c r="N7897" t="s">
        <v>186</v>
      </c>
    </row>
    <row r="7898" spans="1:14" x14ac:dyDescent="0.25">
      <c r="A7898" s="2">
        <v>1</v>
      </c>
      <c r="B7898" s="2">
        <v>2016</v>
      </c>
      <c r="C7898" t="s">
        <v>486</v>
      </c>
      <c r="D7898" t="s">
        <v>48</v>
      </c>
      <c r="E7898" s="2">
        <v>1</v>
      </c>
      <c r="F7898" s="2">
        <v>1</v>
      </c>
      <c r="G7898" t="s">
        <v>487</v>
      </c>
      <c r="H7898" t="s">
        <v>225</v>
      </c>
      <c r="I7898" t="s">
        <v>19</v>
      </c>
      <c r="J7898" t="s">
        <v>72</v>
      </c>
      <c r="K7898" s="3"/>
      <c r="L7898" t="s">
        <v>52</v>
      </c>
      <c r="M7898" t="s">
        <v>73</v>
      </c>
    </row>
    <row r="7899" spans="1:14" x14ac:dyDescent="0.25">
      <c r="A7899" s="2">
        <v>1</v>
      </c>
      <c r="B7899" s="2">
        <v>2016</v>
      </c>
      <c r="C7899" t="s">
        <v>486</v>
      </c>
      <c r="D7899" t="s">
        <v>48</v>
      </c>
      <c r="E7899" s="2">
        <v>1</v>
      </c>
      <c r="F7899" s="2">
        <v>1</v>
      </c>
      <c r="G7899" t="s">
        <v>487</v>
      </c>
      <c r="H7899" t="s">
        <v>225</v>
      </c>
      <c r="I7899" t="s">
        <v>19</v>
      </c>
      <c r="J7899" t="s">
        <v>74</v>
      </c>
      <c r="K7899" s="2">
        <v>1</v>
      </c>
      <c r="L7899" t="s">
        <v>75</v>
      </c>
      <c r="M7899" t="s">
        <v>76</v>
      </c>
      <c r="N7899" t="s">
        <v>77</v>
      </c>
    </row>
    <row r="7900" spans="1:14" x14ac:dyDescent="0.25">
      <c r="A7900" s="2">
        <v>1</v>
      </c>
      <c r="B7900" s="2">
        <v>2016</v>
      </c>
      <c r="C7900" t="s">
        <v>486</v>
      </c>
      <c r="D7900" t="s">
        <v>48</v>
      </c>
      <c r="E7900" s="2">
        <v>1</v>
      </c>
      <c r="F7900" s="2">
        <v>1</v>
      </c>
      <c r="G7900" t="s">
        <v>487</v>
      </c>
      <c r="H7900" t="s">
        <v>225</v>
      </c>
      <c r="I7900" t="s">
        <v>19</v>
      </c>
      <c r="J7900" t="s">
        <v>78</v>
      </c>
      <c r="K7900" s="2">
        <v>5</v>
      </c>
      <c r="L7900" t="s">
        <v>75</v>
      </c>
      <c r="M7900" t="s">
        <v>79</v>
      </c>
      <c r="N7900" t="s">
        <v>192</v>
      </c>
    </row>
    <row r="7901" spans="1:14" x14ac:dyDescent="0.25">
      <c r="A7901" s="2">
        <v>1</v>
      </c>
      <c r="B7901" s="2">
        <v>2016</v>
      </c>
      <c r="C7901" t="s">
        <v>486</v>
      </c>
      <c r="D7901" t="s">
        <v>48</v>
      </c>
      <c r="E7901" s="2">
        <v>1</v>
      </c>
      <c r="F7901" s="2">
        <v>1</v>
      </c>
      <c r="G7901" t="s">
        <v>487</v>
      </c>
      <c r="H7901" t="s">
        <v>225</v>
      </c>
      <c r="I7901" t="s">
        <v>19</v>
      </c>
      <c r="J7901" t="s">
        <v>81</v>
      </c>
      <c r="K7901" s="2">
        <v>1</v>
      </c>
      <c r="L7901" t="s">
        <v>75</v>
      </c>
      <c r="M7901" t="s">
        <v>82</v>
      </c>
      <c r="N7901" t="s">
        <v>83</v>
      </c>
    </row>
    <row r="7902" spans="1:14" x14ac:dyDescent="0.25">
      <c r="A7902" s="2">
        <v>1</v>
      </c>
      <c r="B7902" s="2">
        <v>2016</v>
      </c>
      <c r="C7902" t="s">
        <v>486</v>
      </c>
      <c r="D7902" t="s">
        <v>48</v>
      </c>
      <c r="E7902" s="2">
        <v>1</v>
      </c>
      <c r="F7902" s="2">
        <v>1</v>
      </c>
      <c r="G7902" t="s">
        <v>487</v>
      </c>
      <c r="H7902" t="s">
        <v>225</v>
      </c>
      <c r="I7902" t="s">
        <v>19</v>
      </c>
      <c r="J7902" t="s">
        <v>84</v>
      </c>
      <c r="K7902" s="2">
        <v>3</v>
      </c>
      <c r="L7902" t="s">
        <v>85</v>
      </c>
      <c r="M7902" t="s">
        <v>86</v>
      </c>
      <c r="N7902" t="s">
        <v>126</v>
      </c>
    </row>
    <row r="7903" spans="1:14" x14ac:dyDescent="0.25">
      <c r="A7903" s="2">
        <v>1</v>
      </c>
      <c r="B7903" s="2">
        <v>2016</v>
      </c>
      <c r="C7903" t="s">
        <v>486</v>
      </c>
      <c r="D7903" t="s">
        <v>48</v>
      </c>
      <c r="E7903" s="2">
        <v>1</v>
      </c>
      <c r="F7903" s="2">
        <v>1</v>
      </c>
      <c r="G7903" t="s">
        <v>487</v>
      </c>
      <c r="H7903" t="s">
        <v>225</v>
      </c>
      <c r="I7903" t="s">
        <v>19</v>
      </c>
      <c r="J7903" t="s">
        <v>88</v>
      </c>
      <c r="K7903" s="2">
        <v>3</v>
      </c>
      <c r="L7903" t="s">
        <v>85</v>
      </c>
      <c r="M7903" t="s">
        <v>89</v>
      </c>
      <c r="N7903" t="s">
        <v>126</v>
      </c>
    </row>
    <row r="7904" spans="1:14" x14ac:dyDescent="0.25">
      <c r="A7904" s="2">
        <v>1</v>
      </c>
      <c r="B7904" s="2">
        <v>2016</v>
      </c>
      <c r="C7904" t="s">
        <v>486</v>
      </c>
      <c r="D7904" t="s">
        <v>48</v>
      </c>
      <c r="E7904" s="2">
        <v>1</v>
      </c>
      <c r="F7904" s="2">
        <v>1</v>
      </c>
      <c r="G7904" t="s">
        <v>487</v>
      </c>
      <c r="H7904" t="s">
        <v>225</v>
      </c>
      <c r="I7904" t="s">
        <v>19</v>
      </c>
      <c r="J7904" t="s">
        <v>90</v>
      </c>
      <c r="K7904" s="2">
        <v>3</v>
      </c>
      <c r="L7904" t="s">
        <v>75</v>
      </c>
      <c r="M7904" t="s">
        <v>91</v>
      </c>
      <c r="N7904" t="s">
        <v>95</v>
      </c>
    </row>
    <row r="7905" spans="1:14" x14ac:dyDescent="0.25">
      <c r="A7905" s="2">
        <v>1</v>
      </c>
      <c r="B7905" s="2">
        <v>2016</v>
      </c>
      <c r="C7905" t="s">
        <v>486</v>
      </c>
      <c r="D7905" t="s">
        <v>48</v>
      </c>
      <c r="E7905" s="2">
        <v>1</v>
      </c>
      <c r="F7905" s="2">
        <v>1</v>
      </c>
      <c r="G7905" t="s">
        <v>487</v>
      </c>
      <c r="H7905" t="s">
        <v>225</v>
      </c>
      <c r="I7905" t="s">
        <v>19</v>
      </c>
      <c r="J7905" t="s">
        <v>93</v>
      </c>
      <c r="K7905" s="2">
        <v>3</v>
      </c>
      <c r="L7905" t="s">
        <v>75</v>
      </c>
      <c r="M7905" t="s">
        <v>94</v>
      </c>
      <c r="N7905" t="s">
        <v>95</v>
      </c>
    </row>
    <row r="7906" spans="1:14" x14ac:dyDescent="0.25">
      <c r="A7906" s="2">
        <v>1</v>
      </c>
      <c r="B7906" s="2">
        <v>2016</v>
      </c>
      <c r="C7906" t="s">
        <v>486</v>
      </c>
      <c r="D7906" t="s">
        <v>48</v>
      </c>
      <c r="E7906" s="2">
        <v>1</v>
      </c>
      <c r="F7906" s="2">
        <v>1</v>
      </c>
      <c r="G7906" t="s">
        <v>487</v>
      </c>
      <c r="H7906" t="s">
        <v>225</v>
      </c>
      <c r="I7906" t="s">
        <v>19</v>
      </c>
      <c r="J7906" t="s">
        <v>96</v>
      </c>
      <c r="K7906" s="2">
        <v>3</v>
      </c>
      <c r="L7906" t="s">
        <v>75</v>
      </c>
      <c r="M7906" t="s">
        <v>97</v>
      </c>
      <c r="N7906" t="s">
        <v>95</v>
      </c>
    </row>
    <row r="7907" spans="1:14" x14ac:dyDescent="0.25">
      <c r="A7907" s="2">
        <v>1</v>
      </c>
      <c r="B7907" s="2">
        <v>2016</v>
      </c>
      <c r="C7907" t="s">
        <v>486</v>
      </c>
      <c r="D7907" t="s">
        <v>48</v>
      </c>
      <c r="E7907" s="2">
        <v>1</v>
      </c>
      <c r="F7907" s="2">
        <v>1</v>
      </c>
      <c r="G7907" t="s">
        <v>487</v>
      </c>
      <c r="H7907" t="s">
        <v>225</v>
      </c>
      <c r="I7907" t="s">
        <v>19</v>
      </c>
      <c r="J7907" t="s">
        <v>98</v>
      </c>
      <c r="K7907" s="2">
        <v>5</v>
      </c>
      <c r="L7907" t="s">
        <v>85</v>
      </c>
      <c r="M7907" t="s">
        <v>99</v>
      </c>
      <c r="N7907" t="s">
        <v>185</v>
      </c>
    </row>
    <row r="7908" spans="1:14" x14ac:dyDescent="0.25">
      <c r="A7908" s="2">
        <v>1</v>
      </c>
      <c r="B7908" s="2">
        <v>2016</v>
      </c>
      <c r="C7908" t="s">
        <v>486</v>
      </c>
      <c r="D7908" t="s">
        <v>48</v>
      </c>
      <c r="E7908" s="2">
        <v>1</v>
      </c>
      <c r="F7908" s="2">
        <v>1</v>
      </c>
      <c r="G7908" t="s">
        <v>487</v>
      </c>
      <c r="H7908" t="s">
        <v>225</v>
      </c>
      <c r="I7908" t="s">
        <v>19</v>
      </c>
      <c r="J7908" t="s">
        <v>100</v>
      </c>
      <c r="K7908" s="3"/>
      <c r="L7908" t="s">
        <v>61</v>
      </c>
      <c r="M7908" t="s">
        <v>101</v>
      </c>
    </row>
    <row r="7909" spans="1:14" x14ac:dyDescent="0.25">
      <c r="A7909" s="2">
        <v>1</v>
      </c>
      <c r="B7909" s="2">
        <v>2016</v>
      </c>
      <c r="C7909" t="s">
        <v>486</v>
      </c>
      <c r="D7909" t="s">
        <v>48</v>
      </c>
      <c r="E7909" s="2">
        <v>1</v>
      </c>
      <c r="F7909" s="2">
        <v>1</v>
      </c>
      <c r="G7909" t="s">
        <v>487</v>
      </c>
      <c r="H7909" t="s">
        <v>225</v>
      </c>
      <c r="I7909" t="s">
        <v>19</v>
      </c>
      <c r="J7909" t="s">
        <v>102</v>
      </c>
      <c r="K7909" s="3"/>
      <c r="L7909" t="s">
        <v>61</v>
      </c>
      <c r="M7909" t="s">
        <v>103</v>
      </c>
    </row>
    <row r="7910" spans="1:14" x14ac:dyDescent="0.25">
      <c r="A7910" s="2">
        <v>1</v>
      </c>
      <c r="B7910" s="2">
        <v>2016</v>
      </c>
      <c r="C7910" t="s">
        <v>486</v>
      </c>
      <c r="D7910" t="s">
        <v>48</v>
      </c>
      <c r="E7910" s="2">
        <v>1</v>
      </c>
      <c r="F7910" s="2">
        <v>1</v>
      </c>
      <c r="G7910" t="s">
        <v>487</v>
      </c>
      <c r="H7910" t="s">
        <v>225</v>
      </c>
      <c r="I7910" t="s">
        <v>19</v>
      </c>
      <c r="J7910" t="s">
        <v>104</v>
      </c>
      <c r="K7910" s="3"/>
      <c r="L7910" t="s">
        <v>61</v>
      </c>
      <c r="M7910" t="s">
        <v>105</v>
      </c>
    </row>
    <row r="7911" spans="1:14" x14ac:dyDescent="0.25">
      <c r="A7911" s="2">
        <v>1</v>
      </c>
      <c r="B7911" s="2">
        <v>2016</v>
      </c>
      <c r="C7911" t="s">
        <v>486</v>
      </c>
      <c r="D7911" t="s">
        <v>48</v>
      </c>
      <c r="E7911" s="2">
        <v>1</v>
      </c>
      <c r="F7911" s="2">
        <v>1</v>
      </c>
      <c r="G7911" t="s">
        <v>487</v>
      </c>
      <c r="H7911" t="s">
        <v>225</v>
      </c>
      <c r="I7911" t="s">
        <v>19</v>
      </c>
      <c r="J7911" t="s">
        <v>106</v>
      </c>
      <c r="K7911" s="3"/>
      <c r="L7911" t="s">
        <v>61</v>
      </c>
      <c r="M7911" t="s">
        <v>107</v>
      </c>
    </row>
    <row r="7912" spans="1:14" x14ac:dyDescent="0.25">
      <c r="A7912" s="2">
        <v>1</v>
      </c>
      <c r="B7912" s="2">
        <v>2016</v>
      </c>
      <c r="C7912" t="s">
        <v>486</v>
      </c>
      <c r="D7912" t="s">
        <v>48</v>
      </c>
      <c r="E7912" s="2">
        <v>1</v>
      </c>
      <c r="F7912" s="2">
        <v>1</v>
      </c>
      <c r="G7912" t="s">
        <v>487</v>
      </c>
      <c r="H7912" t="s">
        <v>225</v>
      </c>
      <c r="I7912" t="s">
        <v>19</v>
      </c>
      <c r="J7912" t="s">
        <v>108</v>
      </c>
      <c r="K7912" s="3"/>
      <c r="L7912" t="s">
        <v>61</v>
      </c>
      <c r="M7912" t="s">
        <v>109</v>
      </c>
    </row>
    <row r="7913" spans="1:14" x14ac:dyDescent="0.25">
      <c r="A7913" s="2">
        <v>1</v>
      </c>
      <c r="B7913" s="2">
        <v>2016</v>
      </c>
      <c r="C7913" t="s">
        <v>486</v>
      </c>
      <c r="D7913" t="s">
        <v>48</v>
      </c>
      <c r="E7913" s="2">
        <v>1</v>
      </c>
      <c r="F7913" s="2">
        <v>1</v>
      </c>
      <c r="G7913" t="s">
        <v>487</v>
      </c>
      <c r="H7913" t="s">
        <v>225</v>
      </c>
      <c r="I7913" t="s">
        <v>19</v>
      </c>
      <c r="J7913" t="s">
        <v>110</v>
      </c>
      <c r="K7913" s="3"/>
      <c r="L7913" t="s">
        <v>61</v>
      </c>
      <c r="M7913" t="s">
        <v>111</v>
      </c>
    </row>
    <row r="7914" spans="1:14" x14ac:dyDescent="0.25">
      <c r="A7914" s="2">
        <v>1</v>
      </c>
      <c r="B7914" s="2">
        <v>2016</v>
      </c>
      <c r="C7914" t="s">
        <v>486</v>
      </c>
      <c r="D7914" t="s">
        <v>48</v>
      </c>
      <c r="E7914" s="2">
        <v>1</v>
      </c>
      <c r="F7914" s="2">
        <v>1</v>
      </c>
      <c r="G7914" t="s">
        <v>487</v>
      </c>
      <c r="H7914" t="s">
        <v>225</v>
      </c>
      <c r="I7914" t="s">
        <v>19</v>
      </c>
      <c r="J7914" t="s">
        <v>112</v>
      </c>
      <c r="K7914" s="3"/>
      <c r="L7914" t="s">
        <v>61</v>
      </c>
      <c r="M7914" t="s">
        <v>113</v>
      </c>
    </row>
    <row r="7915" spans="1:14" x14ac:dyDescent="0.25">
      <c r="A7915" s="2">
        <v>1</v>
      </c>
      <c r="B7915" s="2">
        <v>2016</v>
      </c>
      <c r="C7915" t="s">
        <v>486</v>
      </c>
      <c r="D7915" t="s">
        <v>48</v>
      </c>
      <c r="E7915" s="2">
        <v>1</v>
      </c>
      <c r="F7915" s="2">
        <v>1</v>
      </c>
      <c r="G7915" t="s">
        <v>487</v>
      </c>
      <c r="H7915" t="s">
        <v>225</v>
      </c>
      <c r="I7915" t="s">
        <v>19</v>
      </c>
      <c r="J7915" t="s">
        <v>114</v>
      </c>
      <c r="K7915" s="3"/>
      <c r="L7915" t="s">
        <v>61</v>
      </c>
      <c r="M7915" t="s">
        <v>115</v>
      </c>
    </row>
    <row r="7916" spans="1:14" x14ac:dyDescent="0.25">
      <c r="A7916" s="2">
        <v>1</v>
      </c>
      <c r="B7916" s="2">
        <v>2016</v>
      </c>
      <c r="C7916" t="s">
        <v>486</v>
      </c>
      <c r="D7916" t="s">
        <v>48</v>
      </c>
      <c r="E7916" s="2">
        <v>1</v>
      </c>
      <c r="F7916" s="2">
        <v>1</v>
      </c>
      <c r="G7916" t="s">
        <v>487</v>
      </c>
      <c r="H7916" t="s">
        <v>225</v>
      </c>
      <c r="I7916" t="s">
        <v>19</v>
      </c>
      <c r="J7916" t="s">
        <v>116</v>
      </c>
      <c r="K7916" s="2">
        <v>2</v>
      </c>
      <c r="L7916" t="s">
        <v>65</v>
      </c>
      <c r="M7916" t="s">
        <v>117</v>
      </c>
      <c r="N7916" t="s">
        <v>186</v>
      </c>
    </row>
    <row r="7917" spans="1:14" x14ac:dyDescent="0.25">
      <c r="A7917" s="2">
        <v>1</v>
      </c>
      <c r="B7917" s="2">
        <v>2016</v>
      </c>
      <c r="C7917" t="s">
        <v>486</v>
      </c>
      <c r="D7917" t="s">
        <v>48</v>
      </c>
      <c r="E7917" s="2">
        <v>1</v>
      </c>
      <c r="F7917" s="2">
        <v>1</v>
      </c>
      <c r="G7917" t="s">
        <v>487</v>
      </c>
      <c r="H7917" t="s">
        <v>225</v>
      </c>
      <c r="I7917" t="s">
        <v>19</v>
      </c>
      <c r="J7917" t="s">
        <v>118</v>
      </c>
      <c r="K7917" s="2">
        <v>5</v>
      </c>
      <c r="L7917" t="s">
        <v>55</v>
      </c>
      <c r="M7917" t="s">
        <v>119</v>
      </c>
      <c r="N7917" t="s">
        <v>185</v>
      </c>
    </row>
    <row r="7918" spans="1:14" x14ac:dyDescent="0.25">
      <c r="A7918" s="2">
        <v>1</v>
      </c>
      <c r="B7918" s="2">
        <v>2016</v>
      </c>
      <c r="C7918" t="s">
        <v>486</v>
      </c>
      <c r="D7918" t="s">
        <v>48</v>
      </c>
      <c r="E7918" s="2">
        <v>1</v>
      </c>
      <c r="F7918" s="2">
        <v>1</v>
      </c>
      <c r="G7918" t="s">
        <v>487</v>
      </c>
      <c r="H7918" t="s">
        <v>225</v>
      </c>
      <c r="I7918" t="s">
        <v>19</v>
      </c>
      <c r="J7918" t="s">
        <v>120</v>
      </c>
      <c r="K7918" s="2">
        <v>4</v>
      </c>
      <c r="L7918" t="s">
        <v>65</v>
      </c>
      <c r="M7918" t="s">
        <v>121</v>
      </c>
      <c r="N7918" t="s">
        <v>185</v>
      </c>
    </row>
    <row r="7919" spans="1:14" x14ac:dyDescent="0.25">
      <c r="A7919" s="2">
        <v>1</v>
      </c>
      <c r="B7919" s="2">
        <v>2016</v>
      </c>
      <c r="C7919" t="s">
        <v>486</v>
      </c>
      <c r="D7919" t="s">
        <v>48</v>
      </c>
      <c r="E7919" s="2">
        <v>1</v>
      </c>
      <c r="F7919" s="2">
        <v>1</v>
      </c>
      <c r="G7919" t="s">
        <v>487</v>
      </c>
      <c r="H7919" t="s">
        <v>225</v>
      </c>
      <c r="I7919" t="s">
        <v>19</v>
      </c>
      <c r="J7919" t="s">
        <v>122</v>
      </c>
      <c r="K7919" s="2">
        <v>2</v>
      </c>
      <c r="L7919" t="s">
        <v>85</v>
      </c>
      <c r="M7919" t="s">
        <v>123</v>
      </c>
      <c r="N7919" t="s">
        <v>176</v>
      </c>
    </row>
    <row r="7920" spans="1:14" x14ac:dyDescent="0.25">
      <c r="A7920" s="2">
        <v>1</v>
      </c>
      <c r="B7920" s="2">
        <v>2016</v>
      </c>
      <c r="C7920" t="s">
        <v>486</v>
      </c>
      <c r="D7920" t="s">
        <v>48</v>
      </c>
      <c r="E7920" s="2">
        <v>1</v>
      </c>
      <c r="F7920" s="2">
        <v>1</v>
      </c>
      <c r="G7920" t="s">
        <v>487</v>
      </c>
      <c r="H7920" t="s">
        <v>225</v>
      </c>
      <c r="I7920" t="s">
        <v>19</v>
      </c>
      <c r="J7920" t="s">
        <v>124</v>
      </c>
      <c r="K7920" s="2">
        <v>2</v>
      </c>
      <c r="L7920" t="s">
        <v>85</v>
      </c>
      <c r="M7920" t="s">
        <v>125</v>
      </c>
      <c r="N7920" t="s">
        <v>176</v>
      </c>
    </row>
    <row r="7921" spans="1:14" x14ac:dyDescent="0.25">
      <c r="A7921" s="2">
        <v>1</v>
      </c>
      <c r="B7921" s="2">
        <v>2016</v>
      </c>
      <c r="C7921" t="s">
        <v>486</v>
      </c>
      <c r="D7921" t="s">
        <v>48</v>
      </c>
      <c r="E7921" s="2">
        <v>1</v>
      </c>
      <c r="F7921" s="2">
        <v>1</v>
      </c>
      <c r="G7921" t="s">
        <v>487</v>
      </c>
      <c r="H7921" t="s">
        <v>225</v>
      </c>
      <c r="I7921" t="s">
        <v>19</v>
      </c>
      <c r="J7921" t="s">
        <v>127</v>
      </c>
      <c r="K7921" s="2">
        <v>1</v>
      </c>
      <c r="L7921" t="s">
        <v>85</v>
      </c>
      <c r="M7921" t="s">
        <v>128</v>
      </c>
      <c r="N7921" t="s">
        <v>200</v>
      </c>
    </row>
    <row r="7922" spans="1:14" x14ac:dyDescent="0.25">
      <c r="A7922" s="2">
        <v>1</v>
      </c>
      <c r="B7922" s="2">
        <v>2016</v>
      </c>
      <c r="C7922" t="s">
        <v>486</v>
      </c>
      <c r="D7922" t="s">
        <v>48</v>
      </c>
      <c r="E7922" s="2">
        <v>1</v>
      </c>
      <c r="F7922" s="2">
        <v>1</v>
      </c>
      <c r="G7922" t="s">
        <v>487</v>
      </c>
      <c r="H7922" t="s">
        <v>225</v>
      </c>
      <c r="I7922" t="s">
        <v>19</v>
      </c>
      <c r="J7922" t="s">
        <v>129</v>
      </c>
      <c r="K7922" s="2">
        <v>2</v>
      </c>
      <c r="L7922" t="s">
        <v>85</v>
      </c>
      <c r="M7922" t="s">
        <v>130</v>
      </c>
      <c r="N7922" t="s">
        <v>176</v>
      </c>
    </row>
    <row r="7923" spans="1:14" x14ac:dyDescent="0.25">
      <c r="A7923" s="2">
        <v>1</v>
      </c>
      <c r="B7923" s="2">
        <v>2016</v>
      </c>
      <c r="C7923" t="s">
        <v>486</v>
      </c>
      <c r="D7923" t="s">
        <v>48</v>
      </c>
      <c r="E7923" s="2">
        <v>1</v>
      </c>
      <c r="F7923" s="2">
        <v>1</v>
      </c>
      <c r="G7923" t="s">
        <v>487</v>
      </c>
      <c r="H7923" t="s">
        <v>225</v>
      </c>
      <c r="I7923" t="s">
        <v>19</v>
      </c>
      <c r="J7923" t="s">
        <v>131</v>
      </c>
      <c r="K7923" s="2">
        <v>3</v>
      </c>
      <c r="L7923" t="s">
        <v>85</v>
      </c>
      <c r="M7923" t="s">
        <v>132</v>
      </c>
      <c r="N7923" t="s">
        <v>126</v>
      </c>
    </row>
    <row r="7924" spans="1:14" x14ac:dyDescent="0.25">
      <c r="A7924" s="2">
        <v>1</v>
      </c>
      <c r="B7924" s="2">
        <v>2016</v>
      </c>
      <c r="C7924" t="s">
        <v>486</v>
      </c>
      <c r="D7924" t="s">
        <v>48</v>
      </c>
      <c r="E7924" s="2">
        <v>1</v>
      </c>
      <c r="F7924" s="2">
        <v>1</v>
      </c>
      <c r="G7924" t="s">
        <v>487</v>
      </c>
      <c r="H7924" t="s">
        <v>225</v>
      </c>
      <c r="I7924" t="s">
        <v>19</v>
      </c>
      <c r="J7924" t="s">
        <v>133</v>
      </c>
      <c r="K7924" s="2">
        <v>2</v>
      </c>
      <c r="L7924" t="s">
        <v>52</v>
      </c>
      <c r="M7924" t="s">
        <v>134</v>
      </c>
      <c r="N7924" t="s">
        <v>63</v>
      </c>
    </row>
    <row r="7925" spans="1:14" x14ac:dyDescent="0.25">
      <c r="A7925" s="2">
        <v>1</v>
      </c>
      <c r="B7925" s="2">
        <v>2016</v>
      </c>
      <c r="C7925" t="s">
        <v>486</v>
      </c>
      <c r="D7925" t="s">
        <v>48</v>
      </c>
      <c r="E7925" s="2">
        <v>1</v>
      </c>
      <c r="F7925" s="2">
        <v>1</v>
      </c>
      <c r="G7925" t="s">
        <v>487</v>
      </c>
      <c r="H7925" t="s">
        <v>225</v>
      </c>
      <c r="I7925" t="s">
        <v>19</v>
      </c>
      <c r="J7925" t="s">
        <v>135</v>
      </c>
      <c r="K7925" s="2">
        <v>5</v>
      </c>
      <c r="L7925" t="s">
        <v>55</v>
      </c>
      <c r="M7925" t="s">
        <v>136</v>
      </c>
      <c r="N7925" t="s">
        <v>185</v>
      </c>
    </row>
    <row r="7926" spans="1:14" x14ac:dyDescent="0.25">
      <c r="A7926" s="2">
        <v>1</v>
      </c>
      <c r="B7926" s="2">
        <v>2016</v>
      </c>
      <c r="C7926" t="s">
        <v>486</v>
      </c>
      <c r="D7926" t="s">
        <v>48</v>
      </c>
      <c r="E7926" s="2">
        <v>1</v>
      </c>
      <c r="F7926" s="2">
        <v>1</v>
      </c>
      <c r="G7926" t="s">
        <v>487</v>
      </c>
      <c r="H7926" t="s">
        <v>225</v>
      </c>
      <c r="I7926" t="s">
        <v>19</v>
      </c>
      <c r="J7926" t="s">
        <v>137</v>
      </c>
      <c r="K7926" s="2">
        <v>5</v>
      </c>
      <c r="L7926" t="s">
        <v>55</v>
      </c>
      <c r="M7926" t="s">
        <v>138</v>
      </c>
      <c r="N7926" t="s">
        <v>185</v>
      </c>
    </row>
    <row r="7927" spans="1:14" x14ac:dyDescent="0.25">
      <c r="A7927" s="2">
        <v>1</v>
      </c>
      <c r="B7927" s="2">
        <v>2016</v>
      </c>
      <c r="C7927" t="s">
        <v>486</v>
      </c>
      <c r="D7927" t="s">
        <v>48</v>
      </c>
      <c r="E7927" s="2">
        <v>1</v>
      </c>
      <c r="F7927" s="2">
        <v>1</v>
      </c>
      <c r="G7927" t="s">
        <v>487</v>
      </c>
      <c r="H7927" t="s">
        <v>225</v>
      </c>
      <c r="I7927" t="s">
        <v>19</v>
      </c>
      <c r="J7927" t="s">
        <v>139</v>
      </c>
      <c r="K7927" s="2">
        <v>3</v>
      </c>
      <c r="L7927" t="s">
        <v>85</v>
      </c>
      <c r="M7927" t="s">
        <v>140</v>
      </c>
      <c r="N7927" t="s">
        <v>126</v>
      </c>
    </row>
    <row r="7928" spans="1:14" x14ac:dyDescent="0.25">
      <c r="A7928" s="2">
        <v>1</v>
      </c>
      <c r="B7928" s="2">
        <v>2016</v>
      </c>
      <c r="C7928" t="s">
        <v>486</v>
      </c>
      <c r="D7928" t="s">
        <v>48</v>
      </c>
      <c r="E7928" s="2">
        <v>1</v>
      </c>
      <c r="F7928" s="2">
        <v>1</v>
      </c>
      <c r="G7928" t="s">
        <v>487</v>
      </c>
      <c r="H7928" t="s">
        <v>225</v>
      </c>
      <c r="I7928" t="s">
        <v>19</v>
      </c>
      <c r="J7928" t="s">
        <v>141</v>
      </c>
      <c r="K7928" s="2">
        <v>3</v>
      </c>
      <c r="L7928" t="s">
        <v>85</v>
      </c>
      <c r="M7928" t="s">
        <v>142</v>
      </c>
      <c r="N7928" t="s">
        <v>126</v>
      </c>
    </row>
    <row r="7929" spans="1:14" x14ac:dyDescent="0.25">
      <c r="A7929" s="2">
        <v>1</v>
      </c>
      <c r="B7929" s="2">
        <v>2016</v>
      </c>
      <c r="C7929" t="s">
        <v>486</v>
      </c>
      <c r="D7929" t="s">
        <v>48</v>
      </c>
      <c r="E7929" s="2">
        <v>1</v>
      </c>
      <c r="F7929" s="2">
        <v>1</v>
      </c>
      <c r="G7929" t="s">
        <v>487</v>
      </c>
      <c r="H7929" t="s">
        <v>225</v>
      </c>
      <c r="I7929" t="s">
        <v>19</v>
      </c>
      <c r="J7929" t="s">
        <v>143</v>
      </c>
      <c r="K7929" s="2">
        <v>2</v>
      </c>
      <c r="L7929" t="s">
        <v>85</v>
      </c>
      <c r="M7929" t="s">
        <v>144</v>
      </c>
      <c r="N7929" t="s">
        <v>176</v>
      </c>
    </row>
    <row r="7930" spans="1:14" x14ac:dyDescent="0.25">
      <c r="A7930" s="2">
        <v>1</v>
      </c>
      <c r="B7930" s="2">
        <v>2016</v>
      </c>
      <c r="C7930" t="s">
        <v>486</v>
      </c>
      <c r="D7930" t="s">
        <v>48</v>
      </c>
      <c r="E7930" s="2">
        <v>1</v>
      </c>
      <c r="F7930" s="2">
        <v>1</v>
      </c>
      <c r="G7930" t="s">
        <v>487</v>
      </c>
      <c r="H7930" t="s">
        <v>225</v>
      </c>
      <c r="I7930" t="s">
        <v>19</v>
      </c>
      <c r="J7930" t="s">
        <v>145</v>
      </c>
      <c r="K7930" s="2">
        <v>5</v>
      </c>
      <c r="L7930" t="s">
        <v>55</v>
      </c>
      <c r="M7930" t="s">
        <v>146</v>
      </c>
      <c r="N7930" t="s">
        <v>185</v>
      </c>
    </row>
    <row r="7931" spans="1:14" x14ac:dyDescent="0.25">
      <c r="A7931" s="2">
        <v>1</v>
      </c>
      <c r="B7931" s="2">
        <v>2016</v>
      </c>
      <c r="C7931" t="s">
        <v>486</v>
      </c>
      <c r="D7931" t="s">
        <v>48</v>
      </c>
      <c r="E7931" s="2">
        <v>1</v>
      </c>
      <c r="F7931" s="2">
        <v>1</v>
      </c>
      <c r="G7931" t="s">
        <v>487</v>
      </c>
      <c r="H7931" t="s">
        <v>225</v>
      </c>
      <c r="I7931" t="s">
        <v>19</v>
      </c>
      <c r="J7931" t="s">
        <v>147</v>
      </c>
      <c r="K7931" s="2">
        <v>5</v>
      </c>
      <c r="L7931" t="s">
        <v>55</v>
      </c>
      <c r="M7931" t="s">
        <v>148</v>
      </c>
      <c r="N7931" t="s">
        <v>185</v>
      </c>
    </row>
    <row r="7932" spans="1:14" x14ac:dyDescent="0.25">
      <c r="A7932" s="2">
        <v>1</v>
      </c>
      <c r="B7932" s="2">
        <v>2016</v>
      </c>
      <c r="C7932" t="s">
        <v>486</v>
      </c>
      <c r="D7932" t="s">
        <v>48</v>
      </c>
      <c r="E7932" s="2">
        <v>1</v>
      </c>
      <c r="F7932" s="2">
        <v>1</v>
      </c>
      <c r="G7932" t="s">
        <v>487</v>
      </c>
      <c r="H7932" t="s">
        <v>225</v>
      </c>
      <c r="I7932" t="s">
        <v>19</v>
      </c>
      <c r="J7932" t="s">
        <v>149</v>
      </c>
      <c r="K7932" s="2">
        <v>5</v>
      </c>
      <c r="L7932" t="s">
        <v>55</v>
      </c>
      <c r="M7932" t="s">
        <v>150</v>
      </c>
      <c r="N7932" t="s">
        <v>185</v>
      </c>
    </row>
    <row r="7933" spans="1:14" x14ac:dyDescent="0.25">
      <c r="A7933" s="2">
        <v>1</v>
      </c>
      <c r="B7933" s="2">
        <v>2016</v>
      </c>
      <c r="C7933" t="s">
        <v>486</v>
      </c>
      <c r="D7933" t="s">
        <v>48</v>
      </c>
      <c r="E7933" s="2">
        <v>1</v>
      </c>
      <c r="F7933" s="2">
        <v>1</v>
      </c>
      <c r="G7933" t="s">
        <v>487</v>
      </c>
      <c r="H7933" t="s">
        <v>225</v>
      </c>
      <c r="I7933" t="s">
        <v>19</v>
      </c>
      <c r="J7933" t="s">
        <v>151</v>
      </c>
      <c r="K7933" s="3"/>
      <c r="L7933" t="s">
        <v>52</v>
      </c>
      <c r="M7933" t="s">
        <v>152</v>
      </c>
    </row>
    <row r="7934" spans="1:14" x14ac:dyDescent="0.25">
      <c r="A7934" s="2">
        <v>1</v>
      </c>
      <c r="B7934" s="2">
        <v>2016</v>
      </c>
      <c r="C7934" t="s">
        <v>486</v>
      </c>
      <c r="D7934" t="s">
        <v>48</v>
      </c>
      <c r="E7934" s="2">
        <v>1</v>
      </c>
      <c r="F7934" s="2">
        <v>1</v>
      </c>
      <c r="G7934" t="s">
        <v>487</v>
      </c>
      <c r="H7934" t="s">
        <v>225</v>
      </c>
      <c r="I7934" t="s">
        <v>19</v>
      </c>
      <c r="J7934" t="s">
        <v>153</v>
      </c>
      <c r="K7934" s="2">
        <v>5</v>
      </c>
      <c r="L7934" t="s">
        <v>75</v>
      </c>
      <c r="M7934" t="s">
        <v>154</v>
      </c>
      <c r="N7934" t="s">
        <v>201</v>
      </c>
    </row>
    <row r="7935" spans="1:14" x14ac:dyDescent="0.25">
      <c r="A7935" s="2">
        <v>1</v>
      </c>
      <c r="B7935" s="2">
        <v>2016</v>
      </c>
      <c r="C7935" t="s">
        <v>486</v>
      </c>
      <c r="D7935" t="s">
        <v>48</v>
      </c>
      <c r="E7935" s="2">
        <v>1</v>
      </c>
      <c r="F7935" s="2">
        <v>1</v>
      </c>
      <c r="G7935" t="s">
        <v>487</v>
      </c>
      <c r="H7935" t="s">
        <v>225</v>
      </c>
      <c r="I7935" t="s">
        <v>19</v>
      </c>
      <c r="J7935" t="s">
        <v>156</v>
      </c>
      <c r="K7935" s="2">
        <v>1</v>
      </c>
      <c r="L7935" t="s">
        <v>75</v>
      </c>
      <c r="M7935" t="s">
        <v>157</v>
      </c>
      <c r="N7935" t="s">
        <v>158</v>
      </c>
    </row>
    <row r="7936" spans="1:14" x14ac:dyDescent="0.25">
      <c r="A7936" s="2">
        <v>1</v>
      </c>
      <c r="B7936" s="2">
        <v>2016</v>
      </c>
      <c r="C7936" t="s">
        <v>486</v>
      </c>
      <c r="D7936" t="s">
        <v>48</v>
      </c>
      <c r="E7936" s="2">
        <v>1</v>
      </c>
      <c r="F7936" s="2">
        <v>1</v>
      </c>
      <c r="G7936" t="s">
        <v>487</v>
      </c>
      <c r="H7936" t="s">
        <v>225</v>
      </c>
      <c r="I7936" t="s">
        <v>19</v>
      </c>
      <c r="J7936" t="s">
        <v>159</v>
      </c>
      <c r="K7936" s="3"/>
      <c r="L7936" t="s">
        <v>52</v>
      </c>
      <c r="M7936" t="s">
        <v>160</v>
      </c>
    </row>
    <row r="7937" spans="1:14" x14ac:dyDescent="0.25">
      <c r="A7937" s="2">
        <v>1</v>
      </c>
      <c r="B7937" s="2">
        <v>2016</v>
      </c>
      <c r="C7937" t="s">
        <v>486</v>
      </c>
      <c r="D7937" t="s">
        <v>48</v>
      </c>
      <c r="E7937" s="2">
        <v>1</v>
      </c>
      <c r="F7937" s="2">
        <v>1</v>
      </c>
      <c r="G7937" t="s">
        <v>487</v>
      </c>
      <c r="H7937" t="s">
        <v>225</v>
      </c>
      <c r="I7937" t="s">
        <v>19</v>
      </c>
      <c r="J7937" t="s">
        <v>161</v>
      </c>
      <c r="K7937" s="3"/>
      <c r="L7937" t="s">
        <v>52</v>
      </c>
      <c r="M7937" t="s">
        <v>162</v>
      </c>
    </row>
    <row r="7938" spans="1:14" x14ac:dyDescent="0.25">
      <c r="A7938" s="2">
        <v>1</v>
      </c>
      <c r="B7938" s="2">
        <v>2016</v>
      </c>
      <c r="C7938" t="s">
        <v>486</v>
      </c>
      <c r="D7938" t="s">
        <v>48</v>
      </c>
      <c r="E7938" s="2">
        <v>1</v>
      </c>
      <c r="F7938" s="2">
        <v>1</v>
      </c>
      <c r="G7938" t="s">
        <v>487</v>
      </c>
      <c r="H7938" t="s">
        <v>225</v>
      </c>
      <c r="I7938" t="s">
        <v>19</v>
      </c>
      <c r="J7938" t="s">
        <v>163</v>
      </c>
      <c r="K7938" s="3"/>
      <c r="L7938" t="s">
        <v>52</v>
      </c>
      <c r="M7938" t="s">
        <v>164</v>
      </c>
    </row>
    <row r="7939" spans="1:14" x14ac:dyDescent="0.25">
      <c r="A7939" s="2">
        <v>1</v>
      </c>
      <c r="B7939" s="2">
        <v>2016</v>
      </c>
      <c r="C7939" t="s">
        <v>486</v>
      </c>
      <c r="D7939" t="s">
        <v>48</v>
      </c>
      <c r="E7939" s="2">
        <v>1</v>
      </c>
      <c r="F7939" s="2">
        <v>1</v>
      </c>
      <c r="G7939" t="s">
        <v>487</v>
      </c>
      <c r="H7939" t="s">
        <v>225</v>
      </c>
      <c r="I7939" t="s">
        <v>19</v>
      </c>
      <c r="J7939" t="s">
        <v>166</v>
      </c>
      <c r="K7939" s="2">
        <v>5</v>
      </c>
      <c r="L7939" t="s">
        <v>55</v>
      </c>
      <c r="M7939" t="s">
        <v>167</v>
      </c>
      <c r="N7939" t="s">
        <v>185</v>
      </c>
    </row>
    <row r="7940" spans="1:14" x14ac:dyDescent="0.25">
      <c r="A7940" s="2">
        <v>1</v>
      </c>
      <c r="B7940" s="2">
        <v>2016</v>
      </c>
      <c r="C7940" t="s">
        <v>488</v>
      </c>
      <c r="D7940" t="s">
        <v>169</v>
      </c>
      <c r="E7940" s="2">
        <v>0</v>
      </c>
      <c r="F7940" s="2">
        <v>1</v>
      </c>
      <c r="G7940" t="s">
        <v>489</v>
      </c>
      <c r="H7940" t="s">
        <v>409</v>
      </c>
      <c r="I7940" t="s">
        <v>19</v>
      </c>
      <c r="J7940" t="s">
        <v>51</v>
      </c>
      <c r="K7940" s="3"/>
      <c r="L7940" t="s">
        <v>52</v>
      </c>
      <c r="M7940" t="s">
        <v>53</v>
      </c>
    </row>
    <row r="7941" spans="1:14" x14ac:dyDescent="0.25">
      <c r="A7941" s="2">
        <v>1</v>
      </c>
      <c r="B7941" s="2">
        <v>2016</v>
      </c>
      <c r="C7941" t="s">
        <v>488</v>
      </c>
      <c r="D7941" t="s">
        <v>169</v>
      </c>
      <c r="E7941" s="2">
        <v>0</v>
      </c>
      <c r="F7941" s="2">
        <v>1</v>
      </c>
      <c r="G7941" t="s">
        <v>489</v>
      </c>
      <c r="H7941" t="s">
        <v>409</v>
      </c>
      <c r="I7941" t="s">
        <v>19</v>
      </c>
      <c r="J7941" t="s">
        <v>54</v>
      </c>
      <c r="K7941" s="2">
        <v>4</v>
      </c>
      <c r="L7941" t="s">
        <v>55</v>
      </c>
      <c r="M7941" t="s">
        <v>56</v>
      </c>
      <c r="N7941" t="s">
        <v>57</v>
      </c>
    </row>
    <row r="7942" spans="1:14" x14ac:dyDescent="0.25">
      <c r="A7942" s="2">
        <v>1</v>
      </c>
      <c r="B7942" s="2">
        <v>2016</v>
      </c>
      <c r="C7942" t="s">
        <v>488</v>
      </c>
      <c r="D7942" t="s">
        <v>169</v>
      </c>
      <c r="E7942" s="2">
        <v>0</v>
      </c>
      <c r="F7942" s="2">
        <v>1</v>
      </c>
      <c r="G7942" t="s">
        <v>489</v>
      </c>
      <c r="H7942" t="s">
        <v>409</v>
      </c>
      <c r="I7942" t="s">
        <v>19</v>
      </c>
      <c r="J7942" t="s">
        <v>58</v>
      </c>
      <c r="K7942" s="2">
        <v>4</v>
      </c>
      <c r="L7942" t="s">
        <v>55</v>
      </c>
      <c r="M7942" t="s">
        <v>59</v>
      </c>
      <c r="N7942" t="s">
        <v>57</v>
      </c>
    </row>
    <row r="7943" spans="1:14" x14ac:dyDescent="0.25">
      <c r="A7943" s="2">
        <v>1</v>
      </c>
      <c r="B7943" s="2">
        <v>2016</v>
      </c>
      <c r="C7943" t="s">
        <v>488</v>
      </c>
      <c r="D7943" t="s">
        <v>169</v>
      </c>
      <c r="E7943" s="2">
        <v>0</v>
      </c>
      <c r="F7943" s="2">
        <v>1</v>
      </c>
      <c r="G7943" t="s">
        <v>489</v>
      </c>
      <c r="H7943" t="s">
        <v>409</v>
      </c>
      <c r="I7943" t="s">
        <v>19</v>
      </c>
      <c r="J7943" t="s">
        <v>60</v>
      </c>
      <c r="K7943" s="2">
        <v>2</v>
      </c>
      <c r="L7943" t="s">
        <v>61</v>
      </c>
      <c r="M7943" t="s">
        <v>62</v>
      </c>
      <c r="N7943" t="s">
        <v>63</v>
      </c>
    </row>
    <row r="7944" spans="1:14" x14ac:dyDescent="0.25">
      <c r="A7944" s="2">
        <v>1</v>
      </c>
      <c r="B7944" s="2">
        <v>2016</v>
      </c>
      <c r="C7944" t="s">
        <v>488</v>
      </c>
      <c r="D7944" t="s">
        <v>169</v>
      </c>
      <c r="E7944" s="2">
        <v>0</v>
      </c>
      <c r="F7944" s="2">
        <v>1</v>
      </c>
      <c r="G7944" t="s">
        <v>489</v>
      </c>
      <c r="H7944" t="s">
        <v>409</v>
      </c>
      <c r="I7944" t="s">
        <v>19</v>
      </c>
      <c r="J7944" t="s">
        <v>64</v>
      </c>
      <c r="K7944" s="2">
        <v>3</v>
      </c>
      <c r="L7944" t="s">
        <v>65</v>
      </c>
      <c r="M7944" t="s">
        <v>66</v>
      </c>
      <c r="N7944" t="s">
        <v>67</v>
      </c>
    </row>
    <row r="7945" spans="1:14" x14ac:dyDescent="0.25">
      <c r="A7945" s="2">
        <v>1</v>
      </c>
      <c r="B7945" s="2">
        <v>2016</v>
      </c>
      <c r="C7945" t="s">
        <v>488</v>
      </c>
      <c r="D7945" t="s">
        <v>169</v>
      </c>
      <c r="E7945" s="2">
        <v>0</v>
      </c>
      <c r="F7945" s="2">
        <v>1</v>
      </c>
      <c r="G7945" t="s">
        <v>489</v>
      </c>
      <c r="H7945" t="s">
        <v>409</v>
      </c>
      <c r="I7945" t="s">
        <v>19</v>
      </c>
      <c r="J7945" t="s">
        <v>68</v>
      </c>
      <c r="K7945" s="2">
        <v>3</v>
      </c>
      <c r="L7945" t="s">
        <v>65</v>
      </c>
      <c r="M7945" t="s">
        <v>69</v>
      </c>
      <c r="N7945" t="s">
        <v>67</v>
      </c>
    </row>
    <row r="7946" spans="1:14" x14ac:dyDescent="0.25">
      <c r="A7946" s="2">
        <v>1</v>
      </c>
      <c r="B7946" s="2">
        <v>2016</v>
      </c>
      <c r="C7946" t="s">
        <v>488</v>
      </c>
      <c r="D7946" t="s">
        <v>169</v>
      </c>
      <c r="E7946" s="2">
        <v>0</v>
      </c>
      <c r="F7946" s="2">
        <v>1</v>
      </c>
      <c r="G7946" t="s">
        <v>489</v>
      </c>
      <c r="H7946" t="s">
        <v>409</v>
      </c>
      <c r="I7946" t="s">
        <v>19</v>
      </c>
      <c r="J7946" t="s">
        <v>70</v>
      </c>
      <c r="K7946" s="2">
        <v>3</v>
      </c>
      <c r="L7946" t="s">
        <v>65</v>
      </c>
      <c r="M7946" t="s">
        <v>71</v>
      </c>
      <c r="N7946" t="s">
        <v>67</v>
      </c>
    </row>
    <row r="7947" spans="1:14" x14ac:dyDescent="0.25">
      <c r="A7947" s="2">
        <v>1</v>
      </c>
      <c r="B7947" s="2">
        <v>2016</v>
      </c>
      <c r="C7947" t="s">
        <v>488</v>
      </c>
      <c r="D7947" t="s">
        <v>169</v>
      </c>
      <c r="E7947" s="2">
        <v>0</v>
      </c>
      <c r="F7947" s="2">
        <v>1</v>
      </c>
      <c r="G7947" t="s">
        <v>489</v>
      </c>
      <c r="H7947" t="s">
        <v>409</v>
      </c>
      <c r="I7947" t="s">
        <v>19</v>
      </c>
      <c r="J7947" t="s">
        <v>72</v>
      </c>
      <c r="K7947" s="3"/>
      <c r="L7947" t="s">
        <v>52</v>
      </c>
      <c r="M7947" t="s">
        <v>73</v>
      </c>
    </row>
    <row r="7948" spans="1:14" x14ac:dyDescent="0.25">
      <c r="A7948" s="2">
        <v>1</v>
      </c>
      <c r="B7948" s="2">
        <v>2016</v>
      </c>
      <c r="C7948" t="s">
        <v>488</v>
      </c>
      <c r="D7948" t="s">
        <v>169</v>
      </c>
      <c r="E7948" s="2">
        <v>0</v>
      </c>
      <c r="F7948" s="2">
        <v>1</v>
      </c>
      <c r="G7948" t="s">
        <v>489</v>
      </c>
      <c r="H7948" t="s">
        <v>409</v>
      </c>
      <c r="I7948" t="s">
        <v>19</v>
      </c>
      <c r="J7948" t="s">
        <v>74</v>
      </c>
      <c r="K7948" s="2">
        <v>2</v>
      </c>
      <c r="L7948" t="s">
        <v>75</v>
      </c>
      <c r="M7948" t="s">
        <v>76</v>
      </c>
      <c r="N7948" t="s">
        <v>207</v>
      </c>
    </row>
    <row r="7949" spans="1:14" x14ac:dyDescent="0.25">
      <c r="A7949" s="2">
        <v>1</v>
      </c>
      <c r="B7949" s="2">
        <v>2016</v>
      </c>
      <c r="C7949" t="s">
        <v>488</v>
      </c>
      <c r="D7949" t="s">
        <v>169</v>
      </c>
      <c r="E7949" s="2">
        <v>0</v>
      </c>
      <c r="F7949" s="2">
        <v>1</v>
      </c>
      <c r="G7949" t="s">
        <v>489</v>
      </c>
      <c r="H7949" t="s">
        <v>409</v>
      </c>
      <c r="I7949" t="s">
        <v>19</v>
      </c>
      <c r="J7949" t="s">
        <v>78</v>
      </c>
      <c r="K7949" s="2">
        <v>4</v>
      </c>
      <c r="L7949" t="s">
        <v>75</v>
      </c>
      <c r="M7949" t="s">
        <v>79</v>
      </c>
      <c r="N7949" t="s">
        <v>174</v>
      </c>
    </row>
    <row r="7950" spans="1:14" x14ac:dyDescent="0.25">
      <c r="A7950" s="2">
        <v>1</v>
      </c>
      <c r="B7950" s="2">
        <v>2016</v>
      </c>
      <c r="C7950" t="s">
        <v>488</v>
      </c>
      <c r="D7950" t="s">
        <v>169</v>
      </c>
      <c r="E7950" s="2">
        <v>0</v>
      </c>
      <c r="F7950" s="2">
        <v>1</v>
      </c>
      <c r="G7950" t="s">
        <v>489</v>
      </c>
      <c r="H7950" t="s">
        <v>409</v>
      </c>
      <c r="I7950" t="s">
        <v>19</v>
      </c>
      <c r="J7950" t="s">
        <v>81</v>
      </c>
      <c r="K7950" s="2">
        <v>1</v>
      </c>
      <c r="L7950" t="s">
        <v>75</v>
      </c>
      <c r="M7950" t="s">
        <v>82</v>
      </c>
      <c r="N7950" t="s">
        <v>83</v>
      </c>
    </row>
    <row r="7951" spans="1:14" x14ac:dyDescent="0.25">
      <c r="A7951" s="2">
        <v>1</v>
      </c>
      <c r="B7951" s="2">
        <v>2016</v>
      </c>
      <c r="C7951" t="s">
        <v>488</v>
      </c>
      <c r="D7951" t="s">
        <v>169</v>
      </c>
      <c r="E7951" s="2">
        <v>0</v>
      </c>
      <c r="F7951" s="2">
        <v>1</v>
      </c>
      <c r="G7951" t="s">
        <v>489</v>
      </c>
      <c r="H7951" t="s">
        <v>409</v>
      </c>
      <c r="I7951" t="s">
        <v>19</v>
      </c>
      <c r="J7951" t="s">
        <v>84</v>
      </c>
      <c r="K7951" s="2">
        <v>4</v>
      </c>
      <c r="L7951" t="s">
        <v>85</v>
      </c>
      <c r="M7951" t="s">
        <v>86</v>
      </c>
      <c r="N7951" t="s">
        <v>87</v>
      </c>
    </row>
    <row r="7952" spans="1:14" x14ac:dyDescent="0.25">
      <c r="A7952" s="2">
        <v>1</v>
      </c>
      <c r="B7952" s="2">
        <v>2016</v>
      </c>
      <c r="C7952" t="s">
        <v>488</v>
      </c>
      <c r="D7952" t="s">
        <v>169</v>
      </c>
      <c r="E7952" s="2">
        <v>0</v>
      </c>
      <c r="F7952" s="2">
        <v>1</v>
      </c>
      <c r="G7952" t="s">
        <v>489</v>
      </c>
      <c r="H7952" t="s">
        <v>409</v>
      </c>
      <c r="I7952" t="s">
        <v>19</v>
      </c>
      <c r="J7952" t="s">
        <v>88</v>
      </c>
      <c r="K7952" s="2">
        <v>4</v>
      </c>
      <c r="L7952" t="s">
        <v>85</v>
      </c>
      <c r="M7952" t="s">
        <v>89</v>
      </c>
      <c r="N7952" t="s">
        <v>87</v>
      </c>
    </row>
    <row r="7953" spans="1:14" x14ac:dyDescent="0.25">
      <c r="A7953" s="2">
        <v>1</v>
      </c>
      <c r="B7953" s="2">
        <v>2016</v>
      </c>
      <c r="C7953" t="s">
        <v>488</v>
      </c>
      <c r="D7953" t="s">
        <v>169</v>
      </c>
      <c r="E7953" s="2">
        <v>0</v>
      </c>
      <c r="F7953" s="2">
        <v>1</v>
      </c>
      <c r="G7953" t="s">
        <v>489</v>
      </c>
      <c r="H7953" t="s">
        <v>409</v>
      </c>
      <c r="I7953" t="s">
        <v>19</v>
      </c>
      <c r="J7953" t="s">
        <v>90</v>
      </c>
      <c r="K7953" s="2">
        <v>2</v>
      </c>
      <c r="L7953" t="s">
        <v>75</v>
      </c>
      <c r="M7953" t="s">
        <v>91</v>
      </c>
      <c r="N7953" t="s">
        <v>176</v>
      </c>
    </row>
    <row r="7954" spans="1:14" x14ac:dyDescent="0.25">
      <c r="A7954" s="2">
        <v>1</v>
      </c>
      <c r="B7954" s="2">
        <v>2016</v>
      </c>
      <c r="C7954" t="s">
        <v>488</v>
      </c>
      <c r="D7954" t="s">
        <v>169</v>
      </c>
      <c r="E7954" s="2">
        <v>0</v>
      </c>
      <c r="F7954" s="2">
        <v>1</v>
      </c>
      <c r="G7954" t="s">
        <v>489</v>
      </c>
      <c r="H7954" t="s">
        <v>409</v>
      </c>
      <c r="I7954" t="s">
        <v>19</v>
      </c>
      <c r="J7954" t="s">
        <v>93</v>
      </c>
      <c r="K7954" s="2">
        <v>1</v>
      </c>
      <c r="L7954" t="s">
        <v>75</v>
      </c>
      <c r="M7954" t="s">
        <v>94</v>
      </c>
      <c r="N7954" t="s">
        <v>200</v>
      </c>
    </row>
    <row r="7955" spans="1:14" x14ac:dyDescent="0.25">
      <c r="A7955" s="2">
        <v>1</v>
      </c>
      <c r="B7955" s="2">
        <v>2016</v>
      </c>
      <c r="C7955" t="s">
        <v>488</v>
      </c>
      <c r="D7955" t="s">
        <v>169</v>
      </c>
      <c r="E7955" s="2">
        <v>0</v>
      </c>
      <c r="F7955" s="2">
        <v>1</v>
      </c>
      <c r="G7955" t="s">
        <v>489</v>
      </c>
      <c r="H7955" t="s">
        <v>409</v>
      </c>
      <c r="I7955" t="s">
        <v>19</v>
      </c>
      <c r="J7955" t="s">
        <v>96</v>
      </c>
      <c r="K7955" s="2">
        <v>1</v>
      </c>
      <c r="L7955" t="s">
        <v>75</v>
      </c>
      <c r="M7955" t="s">
        <v>97</v>
      </c>
    </row>
    <row r="7956" spans="1:14" x14ac:dyDescent="0.25">
      <c r="A7956" s="2">
        <v>1</v>
      </c>
      <c r="B7956" s="2">
        <v>2016</v>
      </c>
      <c r="C7956" t="s">
        <v>488</v>
      </c>
      <c r="D7956" t="s">
        <v>169</v>
      </c>
      <c r="E7956" s="2">
        <v>0</v>
      </c>
      <c r="F7956" s="2">
        <v>1</v>
      </c>
      <c r="G7956" t="s">
        <v>489</v>
      </c>
      <c r="H7956" t="s">
        <v>409</v>
      </c>
      <c r="I7956" t="s">
        <v>19</v>
      </c>
      <c r="J7956" t="s">
        <v>98</v>
      </c>
      <c r="K7956" s="2">
        <v>4</v>
      </c>
      <c r="L7956" t="s">
        <v>85</v>
      </c>
      <c r="M7956" t="s">
        <v>99</v>
      </c>
      <c r="N7956" t="s">
        <v>87</v>
      </c>
    </row>
    <row r="7957" spans="1:14" x14ac:dyDescent="0.25">
      <c r="A7957" s="2">
        <v>1</v>
      </c>
      <c r="B7957" s="2">
        <v>2016</v>
      </c>
      <c r="C7957" t="s">
        <v>488</v>
      </c>
      <c r="D7957" t="s">
        <v>169</v>
      </c>
      <c r="E7957" s="2">
        <v>0</v>
      </c>
      <c r="F7957" s="2">
        <v>1</v>
      </c>
      <c r="G7957" t="s">
        <v>489</v>
      </c>
      <c r="H7957" t="s">
        <v>409</v>
      </c>
      <c r="I7957" t="s">
        <v>19</v>
      </c>
      <c r="J7957" t="s">
        <v>100</v>
      </c>
      <c r="K7957" s="3"/>
      <c r="L7957" t="s">
        <v>61</v>
      </c>
      <c r="M7957" t="s">
        <v>101</v>
      </c>
    </row>
    <row r="7958" spans="1:14" x14ac:dyDescent="0.25">
      <c r="A7958" s="2">
        <v>1</v>
      </c>
      <c r="B7958" s="2">
        <v>2016</v>
      </c>
      <c r="C7958" t="s">
        <v>488</v>
      </c>
      <c r="D7958" t="s">
        <v>169</v>
      </c>
      <c r="E7958" s="2">
        <v>0</v>
      </c>
      <c r="F7958" s="2">
        <v>1</v>
      </c>
      <c r="G7958" t="s">
        <v>489</v>
      </c>
      <c r="H7958" t="s">
        <v>409</v>
      </c>
      <c r="I7958" t="s">
        <v>19</v>
      </c>
      <c r="J7958" t="s">
        <v>102</v>
      </c>
      <c r="K7958" s="3"/>
      <c r="L7958" t="s">
        <v>61</v>
      </c>
      <c r="M7958" t="s">
        <v>103</v>
      </c>
    </row>
    <row r="7959" spans="1:14" x14ac:dyDescent="0.25">
      <c r="A7959" s="2">
        <v>1</v>
      </c>
      <c r="B7959" s="2">
        <v>2016</v>
      </c>
      <c r="C7959" t="s">
        <v>488</v>
      </c>
      <c r="D7959" t="s">
        <v>169</v>
      </c>
      <c r="E7959" s="2">
        <v>0</v>
      </c>
      <c r="F7959" s="2">
        <v>1</v>
      </c>
      <c r="G7959" t="s">
        <v>489</v>
      </c>
      <c r="H7959" t="s">
        <v>409</v>
      </c>
      <c r="I7959" t="s">
        <v>19</v>
      </c>
      <c r="J7959" t="s">
        <v>104</v>
      </c>
      <c r="K7959" s="3"/>
      <c r="L7959" t="s">
        <v>61</v>
      </c>
      <c r="M7959" t="s">
        <v>105</v>
      </c>
    </row>
    <row r="7960" spans="1:14" x14ac:dyDescent="0.25">
      <c r="A7960" s="2">
        <v>1</v>
      </c>
      <c r="B7960" s="2">
        <v>2016</v>
      </c>
      <c r="C7960" t="s">
        <v>488</v>
      </c>
      <c r="D7960" t="s">
        <v>169</v>
      </c>
      <c r="E7960" s="2">
        <v>0</v>
      </c>
      <c r="F7960" s="2">
        <v>1</v>
      </c>
      <c r="G7960" t="s">
        <v>489</v>
      </c>
      <c r="H7960" t="s">
        <v>409</v>
      </c>
      <c r="I7960" t="s">
        <v>19</v>
      </c>
      <c r="J7960" t="s">
        <v>106</v>
      </c>
      <c r="K7960" s="3"/>
      <c r="L7960" t="s">
        <v>61</v>
      </c>
      <c r="M7960" t="s">
        <v>107</v>
      </c>
    </row>
    <row r="7961" spans="1:14" x14ac:dyDescent="0.25">
      <c r="A7961" s="2">
        <v>1</v>
      </c>
      <c r="B7961" s="2">
        <v>2016</v>
      </c>
      <c r="C7961" t="s">
        <v>488</v>
      </c>
      <c r="D7961" t="s">
        <v>169</v>
      </c>
      <c r="E7961" s="2">
        <v>0</v>
      </c>
      <c r="F7961" s="2">
        <v>1</v>
      </c>
      <c r="G7961" t="s">
        <v>489</v>
      </c>
      <c r="H7961" t="s">
        <v>409</v>
      </c>
      <c r="I7961" t="s">
        <v>19</v>
      </c>
      <c r="J7961" t="s">
        <v>108</v>
      </c>
      <c r="K7961" s="3"/>
      <c r="L7961" t="s">
        <v>61</v>
      </c>
      <c r="M7961" t="s">
        <v>109</v>
      </c>
    </row>
    <row r="7962" spans="1:14" x14ac:dyDescent="0.25">
      <c r="A7962" s="2">
        <v>1</v>
      </c>
      <c r="B7962" s="2">
        <v>2016</v>
      </c>
      <c r="C7962" t="s">
        <v>488</v>
      </c>
      <c r="D7962" t="s">
        <v>169</v>
      </c>
      <c r="E7962" s="2">
        <v>0</v>
      </c>
      <c r="F7962" s="2">
        <v>1</v>
      </c>
      <c r="G7962" t="s">
        <v>489</v>
      </c>
      <c r="H7962" t="s">
        <v>409</v>
      </c>
      <c r="I7962" t="s">
        <v>19</v>
      </c>
      <c r="J7962" t="s">
        <v>110</v>
      </c>
      <c r="K7962" s="3"/>
      <c r="L7962" t="s">
        <v>61</v>
      </c>
      <c r="M7962" t="s">
        <v>111</v>
      </c>
    </row>
    <row r="7963" spans="1:14" x14ac:dyDescent="0.25">
      <c r="A7963" s="2">
        <v>1</v>
      </c>
      <c r="B7963" s="2">
        <v>2016</v>
      </c>
      <c r="C7963" t="s">
        <v>488</v>
      </c>
      <c r="D7963" t="s">
        <v>169</v>
      </c>
      <c r="E7963" s="2">
        <v>0</v>
      </c>
      <c r="F7963" s="2">
        <v>1</v>
      </c>
      <c r="G7963" t="s">
        <v>489</v>
      </c>
      <c r="H7963" t="s">
        <v>409</v>
      </c>
      <c r="I7963" t="s">
        <v>19</v>
      </c>
      <c r="J7963" t="s">
        <v>112</v>
      </c>
      <c r="K7963" s="3"/>
      <c r="L7963" t="s">
        <v>61</v>
      </c>
      <c r="M7963" t="s">
        <v>113</v>
      </c>
    </row>
    <row r="7964" spans="1:14" x14ac:dyDescent="0.25">
      <c r="A7964" s="2">
        <v>1</v>
      </c>
      <c r="B7964" s="2">
        <v>2016</v>
      </c>
      <c r="C7964" t="s">
        <v>488</v>
      </c>
      <c r="D7964" t="s">
        <v>169</v>
      </c>
      <c r="E7964" s="2">
        <v>0</v>
      </c>
      <c r="F7964" s="2">
        <v>1</v>
      </c>
      <c r="G7964" t="s">
        <v>489</v>
      </c>
      <c r="H7964" t="s">
        <v>409</v>
      </c>
      <c r="I7964" t="s">
        <v>19</v>
      </c>
      <c r="J7964" t="s">
        <v>114</v>
      </c>
      <c r="K7964" s="3"/>
      <c r="L7964" t="s">
        <v>61</v>
      </c>
      <c r="M7964" t="s">
        <v>115</v>
      </c>
    </row>
    <row r="7965" spans="1:14" x14ac:dyDescent="0.25">
      <c r="A7965" s="2">
        <v>1</v>
      </c>
      <c r="B7965" s="2">
        <v>2016</v>
      </c>
      <c r="C7965" t="s">
        <v>488</v>
      </c>
      <c r="D7965" t="s">
        <v>169</v>
      </c>
      <c r="E7965" s="2">
        <v>0</v>
      </c>
      <c r="F7965" s="2">
        <v>1</v>
      </c>
      <c r="G7965" t="s">
        <v>489</v>
      </c>
      <c r="H7965" t="s">
        <v>409</v>
      </c>
      <c r="I7965" t="s">
        <v>19</v>
      </c>
      <c r="J7965" t="s">
        <v>116</v>
      </c>
      <c r="K7965" s="2">
        <v>3</v>
      </c>
      <c r="L7965" t="s">
        <v>65</v>
      </c>
      <c r="M7965" t="s">
        <v>117</v>
      </c>
      <c r="N7965" t="s">
        <v>67</v>
      </c>
    </row>
    <row r="7966" spans="1:14" x14ac:dyDescent="0.25">
      <c r="A7966" s="2">
        <v>1</v>
      </c>
      <c r="B7966" s="2">
        <v>2016</v>
      </c>
      <c r="C7966" t="s">
        <v>488</v>
      </c>
      <c r="D7966" t="s">
        <v>169</v>
      </c>
      <c r="E7966" s="2">
        <v>0</v>
      </c>
      <c r="F7966" s="2">
        <v>1</v>
      </c>
      <c r="G7966" t="s">
        <v>489</v>
      </c>
      <c r="H7966" t="s">
        <v>409</v>
      </c>
      <c r="I7966" t="s">
        <v>19</v>
      </c>
      <c r="J7966" t="s">
        <v>118</v>
      </c>
      <c r="K7966" s="2">
        <v>4</v>
      </c>
      <c r="L7966" t="s">
        <v>55</v>
      </c>
      <c r="M7966" t="s">
        <v>119</v>
      </c>
      <c r="N7966" t="s">
        <v>57</v>
      </c>
    </row>
    <row r="7967" spans="1:14" x14ac:dyDescent="0.25">
      <c r="A7967" s="2">
        <v>1</v>
      </c>
      <c r="B7967" s="2">
        <v>2016</v>
      </c>
      <c r="C7967" t="s">
        <v>488</v>
      </c>
      <c r="D7967" t="s">
        <v>169</v>
      </c>
      <c r="E7967" s="2">
        <v>0</v>
      </c>
      <c r="F7967" s="2">
        <v>1</v>
      </c>
      <c r="G7967" t="s">
        <v>489</v>
      </c>
      <c r="H7967" t="s">
        <v>409</v>
      </c>
      <c r="I7967" t="s">
        <v>19</v>
      </c>
      <c r="J7967" t="s">
        <v>120</v>
      </c>
      <c r="K7967" s="2">
        <v>4</v>
      </c>
      <c r="L7967" t="s">
        <v>65</v>
      </c>
      <c r="M7967" t="s">
        <v>121</v>
      </c>
      <c r="N7967" t="s">
        <v>185</v>
      </c>
    </row>
    <row r="7968" spans="1:14" x14ac:dyDescent="0.25">
      <c r="A7968" s="2">
        <v>1</v>
      </c>
      <c r="B7968" s="2">
        <v>2016</v>
      </c>
      <c r="C7968" t="s">
        <v>488</v>
      </c>
      <c r="D7968" t="s">
        <v>169</v>
      </c>
      <c r="E7968" s="2">
        <v>0</v>
      </c>
      <c r="F7968" s="2">
        <v>1</v>
      </c>
      <c r="G7968" t="s">
        <v>489</v>
      </c>
      <c r="H7968" t="s">
        <v>409</v>
      </c>
      <c r="I7968" t="s">
        <v>19</v>
      </c>
      <c r="J7968" t="s">
        <v>122</v>
      </c>
      <c r="K7968" s="2">
        <v>4</v>
      </c>
      <c r="L7968" t="s">
        <v>85</v>
      </c>
      <c r="M7968" t="s">
        <v>123</v>
      </c>
      <c r="N7968" t="s">
        <v>87</v>
      </c>
    </row>
    <row r="7969" spans="1:14" x14ac:dyDescent="0.25">
      <c r="A7969" s="2">
        <v>1</v>
      </c>
      <c r="B7969" s="2">
        <v>2016</v>
      </c>
      <c r="C7969" t="s">
        <v>488</v>
      </c>
      <c r="D7969" t="s">
        <v>169</v>
      </c>
      <c r="E7969" s="2">
        <v>0</v>
      </c>
      <c r="F7969" s="2">
        <v>1</v>
      </c>
      <c r="G7969" t="s">
        <v>489</v>
      </c>
      <c r="H7969" t="s">
        <v>409</v>
      </c>
      <c r="I7969" t="s">
        <v>19</v>
      </c>
      <c r="J7969" t="s">
        <v>124</v>
      </c>
      <c r="K7969" s="2">
        <v>2</v>
      </c>
      <c r="L7969" t="s">
        <v>85</v>
      </c>
      <c r="M7969" t="s">
        <v>125</v>
      </c>
      <c r="N7969" t="s">
        <v>176</v>
      </c>
    </row>
    <row r="7970" spans="1:14" x14ac:dyDescent="0.25">
      <c r="A7970" s="2">
        <v>1</v>
      </c>
      <c r="B7970" s="2">
        <v>2016</v>
      </c>
      <c r="C7970" t="s">
        <v>488</v>
      </c>
      <c r="D7970" t="s">
        <v>169</v>
      </c>
      <c r="E7970" s="2">
        <v>0</v>
      </c>
      <c r="F7970" s="2">
        <v>1</v>
      </c>
      <c r="G7970" t="s">
        <v>489</v>
      </c>
      <c r="H7970" t="s">
        <v>409</v>
      </c>
      <c r="I7970" t="s">
        <v>19</v>
      </c>
      <c r="J7970" t="s">
        <v>127</v>
      </c>
      <c r="K7970" s="2">
        <v>4</v>
      </c>
      <c r="L7970" t="s">
        <v>85</v>
      </c>
      <c r="M7970" t="s">
        <v>128</v>
      </c>
      <c r="N7970" t="s">
        <v>87</v>
      </c>
    </row>
    <row r="7971" spans="1:14" x14ac:dyDescent="0.25">
      <c r="A7971" s="2">
        <v>1</v>
      </c>
      <c r="B7971" s="2">
        <v>2016</v>
      </c>
      <c r="C7971" t="s">
        <v>488</v>
      </c>
      <c r="D7971" t="s">
        <v>169</v>
      </c>
      <c r="E7971" s="2">
        <v>0</v>
      </c>
      <c r="F7971" s="2">
        <v>1</v>
      </c>
      <c r="G7971" t="s">
        <v>489</v>
      </c>
      <c r="H7971" t="s">
        <v>409</v>
      </c>
      <c r="I7971" t="s">
        <v>19</v>
      </c>
      <c r="J7971" t="s">
        <v>129</v>
      </c>
      <c r="K7971" s="2">
        <v>4</v>
      </c>
      <c r="L7971" t="s">
        <v>85</v>
      </c>
      <c r="M7971" t="s">
        <v>130</v>
      </c>
      <c r="N7971" t="s">
        <v>87</v>
      </c>
    </row>
    <row r="7972" spans="1:14" x14ac:dyDescent="0.25">
      <c r="A7972" s="2">
        <v>1</v>
      </c>
      <c r="B7972" s="2">
        <v>2016</v>
      </c>
      <c r="C7972" t="s">
        <v>488</v>
      </c>
      <c r="D7972" t="s">
        <v>169</v>
      </c>
      <c r="E7972" s="2">
        <v>0</v>
      </c>
      <c r="F7972" s="2">
        <v>1</v>
      </c>
      <c r="G7972" t="s">
        <v>489</v>
      </c>
      <c r="H7972" t="s">
        <v>409</v>
      </c>
      <c r="I7972" t="s">
        <v>19</v>
      </c>
      <c r="J7972" t="s">
        <v>131</v>
      </c>
      <c r="K7972" s="2">
        <v>4</v>
      </c>
      <c r="L7972" t="s">
        <v>85</v>
      </c>
      <c r="M7972" t="s">
        <v>132</v>
      </c>
      <c r="N7972" t="s">
        <v>87</v>
      </c>
    </row>
    <row r="7973" spans="1:14" x14ac:dyDescent="0.25">
      <c r="A7973" s="2">
        <v>1</v>
      </c>
      <c r="B7973" s="2">
        <v>2016</v>
      </c>
      <c r="C7973" t="s">
        <v>488</v>
      </c>
      <c r="D7973" t="s">
        <v>169</v>
      </c>
      <c r="E7973" s="2">
        <v>0</v>
      </c>
      <c r="F7973" s="2">
        <v>1</v>
      </c>
      <c r="G7973" t="s">
        <v>489</v>
      </c>
      <c r="H7973" t="s">
        <v>409</v>
      </c>
      <c r="I7973" t="s">
        <v>19</v>
      </c>
      <c r="J7973" t="s">
        <v>133</v>
      </c>
      <c r="K7973" s="2">
        <v>2</v>
      </c>
      <c r="L7973" t="s">
        <v>52</v>
      </c>
      <c r="M7973" t="s">
        <v>134</v>
      </c>
      <c r="N7973" t="s">
        <v>63</v>
      </c>
    </row>
    <row r="7974" spans="1:14" x14ac:dyDescent="0.25">
      <c r="A7974" s="2">
        <v>1</v>
      </c>
      <c r="B7974" s="2">
        <v>2016</v>
      </c>
      <c r="C7974" t="s">
        <v>488</v>
      </c>
      <c r="D7974" t="s">
        <v>169</v>
      </c>
      <c r="E7974" s="2">
        <v>0</v>
      </c>
      <c r="F7974" s="2">
        <v>1</v>
      </c>
      <c r="G7974" t="s">
        <v>489</v>
      </c>
      <c r="H7974" t="s">
        <v>409</v>
      </c>
      <c r="I7974" t="s">
        <v>19</v>
      </c>
      <c r="J7974" t="s">
        <v>135</v>
      </c>
      <c r="K7974" s="2">
        <v>4</v>
      </c>
      <c r="L7974" t="s">
        <v>55</v>
      </c>
      <c r="M7974" t="s">
        <v>136</v>
      </c>
      <c r="N7974" t="s">
        <v>57</v>
      </c>
    </row>
    <row r="7975" spans="1:14" x14ac:dyDescent="0.25">
      <c r="A7975" s="2">
        <v>1</v>
      </c>
      <c r="B7975" s="2">
        <v>2016</v>
      </c>
      <c r="C7975" t="s">
        <v>488</v>
      </c>
      <c r="D7975" t="s">
        <v>169</v>
      </c>
      <c r="E7975" s="2">
        <v>0</v>
      </c>
      <c r="F7975" s="2">
        <v>1</v>
      </c>
      <c r="G7975" t="s">
        <v>489</v>
      </c>
      <c r="H7975" t="s">
        <v>409</v>
      </c>
      <c r="I7975" t="s">
        <v>19</v>
      </c>
      <c r="J7975" t="s">
        <v>137</v>
      </c>
      <c r="K7975" s="2">
        <v>4</v>
      </c>
      <c r="L7975" t="s">
        <v>55</v>
      </c>
      <c r="M7975" t="s">
        <v>138</v>
      </c>
      <c r="N7975" t="s">
        <v>57</v>
      </c>
    </row>
    <row r="7976" spans="1:14" x14ac:dyDescent="0.25">
      <c r="A7976" s="2">
        <v>1</v>
      </c>
      <c r="B7976" s="2">
        <v>2016</v>
      </c>
      <c r="C7976" t="s">
        <v>488</v>
      </c>
      <c r="D7976" t="s">
        <v>169</v>
      </c>
      <c r="E7976" s="2">
        <v>0</v>
      </c>
      <c r="F7976" s="2">
        <v>1</v>
      </c>
      <c r="G7976" t="s">
        <v>489</v>
      </c>
      <c r="H7976" t="s">
        <v>409</v>
      </c>
      <c r="I7976" t="s">
        <v>19</v>
      </c>
      <c r="J7976" t="s">
        <v>139</v>
      </c>
      <c r="K7976" s="2">
        <v>3</v>
      </c>
      <c r="L7976" t="s">
        <v>85</v>
      </c>
      <c r="M7976" t="s">
        <v>140</v>
      </c>
      <c r="N7976" t="s">
        <v>126</v>
      </c>
    </row>
    <row r="7977" spans="1:14" x14ac:dyDescent="0.25">
      <c r="A7977" s="2">
        <v>1</v>
      </c>
      <c r="B7977" s="2">
        <v>2016</v>
      </c>
      <c r="C7977" t="s">
        <v>488</v>
      </c>
      <c r="D7977" t="s">
        <v>169</v>
      </c>
      <c r="E7977" s="2">
        <v>0</v>
      </c>
      <c r="F7977" s="2">
        <v>1</v>
      </c>
      <c r="G7977" t="s">
        <v>489</v>
      </c>
      <c r="H7977" t="s">
        <v>409</v>
      </c>
      <c r="I7977" t="s">
        <v>19</v>
      </c>
      <c r="J7977" t="s">
        <v>141</v>
      </c>
      <c r="K7977" s="2">
        <v>4</v>
      </c>
      <c r="L7977" t="s">
        <v>85</v>
      </c>
      <c r="M7977" t="s">
        <v>142</v>
      </c>
      <c r="N7977" t="s">
        <v>87</v>
      </c>
    </row>
    <row r="7978" spans="1:14" x14ac:dyDescent="0.25">
      <c r="A7978" s="2">
        <v>1</v>
      </c>
      <c r="B7978" s="2">
        <v>2016</v>
      </c>
      <c r="C7978" t="s">
        <v>488</v>
      </c>
      <c r="D7978" t="s">
        <v>169</v>
      </c>
      <c r="E7978" s="2">
        <v>0</v>
      </c>
      <c r="F7978" s="2">
        <v>1</v>
      </c>
      <c r="G7978" t="s">
        <v>489</v>
      </c>
      <c r="H7978" t="s">
        <v>409</v>
      </c>
      <c r="I7978" t="s">
        <v>19</v>
      </c>
      <c r="J7978" t="s">
        <v>143</v>
      </c>
      <c r="K7978" s="2">
        <v>4</v>
      </c>
      <c r="L7978" t="s">
        <v>85</v>
      </c>
      <c r="M7978" t="s">
        <v>144</v>
      </c>
      <c r="N7978" t="s">
        <v>87</v>
      </c>
    </row>
    <row r="7979" spans="1:14" x14ac:dyDescent="0.25">
      <c r="A7979" s="2">
        <v>1</v>
      </c>
      <c r="B7979" s="2">
        <v>2016</v>
      </c>
      <c r="C7979" t="s">
        <v>488</v>
      </c>
      <c r="D7979" t="s">
        <v>169</v>
      </c>
      <c r="E7979" s="2">
        <v>0</v>
      </c>
      <c r="F7979" s="2">
        <v>1</v>
      </c>
      <c r="G7979" t="s">
        <v>489</v>
      </c>
      <c r="H7979" t="s">
        <v>409</v>
      </c>
      <c r="I7979" t="s">
        <v>19</v>
      </c>
      <c r="J7979" t="s">
        <v>145</v>
      </c>
      <c r="K7979" s="2">
        <v>4</v>
      </c>
      <c r="L7979" t="s">
        <v>55</v>
      </c>
      <c r="M7979" t="s">
        <v>146</v>
      </c>
      <c r="N7979" t="s">
        <v>57</v>
      </c>
    </row>
    <row r="7980" spans="1:14" x14ac:dyDescent="0.25">
      <c r="A7980" s="2">
        <v>1</v>
      </c>
      <c r="B7980" s="2">
        <v>2016</v>
      </c>
      <c r="C7980" t="s">
        <v>488</v>
      </c>
      <c r="D7980" t="s">
        <v>169</v>
      </c>
      <c r="E7980" s="2">
        <v>0</v>
      </c>
      <c r="F7980" s="2">
        <v>1</v>
      </c>
      <c r="G7980" t="s">
        <v>489</v>
      </c>
      <c r="H7980" t="s">
        <v>409</v>
      </c>
      <c r="I7980" t="s">
        <v>19</v>
      </c>
      <c r="J7980" t="s">
        <v>147</v>
      </c>
      <c r="K7980" s="2">
        <v>4</v>
      </c>
      <c r="L7980" t="s">
        <v>55</v>
      </c>
      <c r="M7980" t="s">
        <v>148</v>
      </c>
      <c r="N7980" t="s">
        <v>57</v>
      </c>
    </row>
    <row r="7981" spans="1:14" x14ac:dyDescent="0.25">
      <c r="A7981" s="2">
        <v>1</v>
      </c>
      <c r="B7981" s="2">
        <v>2016</v>
      </c>
      <c r="C7981" t="s">
        <v>488</v>
      </c>
      <c r="D7981" t="s">
        <v>169</v>
      </c>
      <c r="E7981" s="2">
        <v>0</v>
      </c>
      <c r="F7981" s="2">
        <v>1</v>
      </c>
      <c r="G7981" t="s">
        <v>489</v>
      </c>
      <c r="H7981" t="s">
        <v>409</v>
      </c>
      <c r="I7981" t="s">
        <v>19</v>
      </c>
      <c r="J7981" t="s">
        <v>149</v>
      </c>
      <c r="K7981" s="2">
        <v>4</v>
      </c>
      <c r="L7981" t="s">
        <v>55</v>
      </c>
      <c r="M7981" t="s">
        <v>150</v>
      </c>
      <c r="N7981" t="s">
        <v>57</v>
      </c>
    </row>
    <row r="7982" spans="1:14" x14ac:dyDescent="0.25">
      <c r="A7982" s="2">
        <v>1</v>
      </c>
      <c r="B7982" s="2">
        <v>2016</v>
      </c>
      <c r="C7982" t="s">
        <v>488</v>
      </c>
      <c r="D7982" t="s">
        <v>169</v>
      </c>
      <c r="E7982" s="2">
        <v>0</v>
      </c>
      <c r="F7982" s="2">
        <v>1</v>
      </c>
      <c r="G7982" t="s">
        <v>489</v>
      </c>
      <c r="H7982" t="s">
        <v>409</v>
      </c>
      <c r="I7982" t="s">
        <v>19</v>
      </c>
      <c r="J7982" t="s">
        <v>151</v>
      </c>
      <c r="K7982" s="3"/>
      <c r="L7982" t="s">
        <v>52</v>
      </c>
      <c r="M7982" t="s">
        <v>152</v>
      </c>
    </row>
    <row r="7983" spans="1:14" x14ac:dyDescent="0.25">
      <c r="A7983" s="2">
        <v>1</v>
      </c>
      <c r="B7983" s="2">
        <v>2016</v>
      </c>
      <c r="C7983" t="s">
        <v>488</v>
      </c>
      <c r="D7983" t="s">
        <v>169</v>
      </c>
      <c r="E7983" s="2">
        <v>0</v>
      </c>
      <c r="F7983" s="2">
        <v>1</v>
      </c>
      <c r="G7983" t="s">
        <v>489</v>
      </c>
      <c r="H7983" t="s">
        <v>409</v>
      </c>
      <c r="I7983" t="s">
        <v>19</v>
      </c>
      <c r="J7983" t="s">
        <v>153</v>
      </c>
      <c r="K7983" s="2">
        <v>2</v>
      </c>
      <c r="L7983" t="s">
        <v>75</v>
      </c>
      <c r="M7983" t="s">
        <v>154</v>
      </c>
      <c r="N7983" t="s">
        <v>155</v>
      </c>
    </row>
    <row r="7984" spans="1:14" x14ac:dyDescent="0.25">
      <c r="A7984" s="2">
        <v>1</v>
      </c>
      <c r="B7984" s="2">
        <v>2016</v>
      </c>
      <c r="C7984" t="s">
        <v>488</v>
      </c>
      <c r="D7984" t="s">
        <v>169</v>
      </c>
      <c r="E7984" s="2">
        <v>0</v>
      </c>
      <c r="F7984" s="2">
        <v>1</v>
      </c>
      <c r="G7984" t="s">
        <v>489</v>
      </c>
      <c r="H7984" t="s">
        <v>409</v>
      </c>
      <c r="I7984" t="s">
        <v>19</v>
      </c>
      <c r="J7984" t="s">
        <v>156</v>
      </c>
      <c r="K7984" s="2">
        <v>2</v>
      </c>
      <c r="L7984" t="s">
        <v>75</v>
      </c>
      <c r="M7984" t="s">
        <v>157</v>
      </c>
      <c r="N7984" t="s">
        <v>222</v>
      </c>
    </row>
    <row r="7985" spans="1:14" x14ac:dyDescent="0.25">
      <c r="A7985" s="2">
        <v>1</v>
      </c>
      <c r="B7985" s="2">
        <v>2016</v>
      </c>
      <c r="C7985" t="s">
        <v>488</v>
      </c>
      <c r="D7985" t="s">
        <v>169</v>
      </c>
      <c r="E7985" s="2">
        <v>0</v>
      </c>
      <c r="F7985" s="2">
        <v>1</v>
      </c>
      <c r="G7985" t="s">
        <v>489</v>
      </c>
      <c r="H7985" t="s">
        <v>409</v>
      </c>
      <c r="I7985" t="s">
        <v>19</v>
      </c>
      <c r="J7985" t="s">
        <v>159</v>
      </c>
      <c r="K7985" s="3"/>
      <c r="L7985" t="s">
        <v>52</v>
      </c>
      <c r="M7985" t="s">
        <v>160</v>
      </c>
    </row>
    <row r="7986" spans="1:14" x14ac:dyDescent="0.25">
      <c r="A7986" s="2">
        <v>1</v>
      </c>
      <c r="B7986" s="2">
        <v>2016</v>
      </c>
      <c r="C7986" t="s">
        <v>488</v>
      </c>
      <c r="D7986" t="s">
        <v>169</v>
      </c>
      <c r="E7986" s="2">
        <v>0</v>
      </c>
      <c r="F7986" s="2">
        <v>1</v>
      </c>
      <c r="G7986" t="s">
        <v>489</v>
      </c>
      <c r="H7986" t="s">
        <v>409</v>
      </c>
      <c r="I7986" t="s">
        <v>19</v>
      </c>
      <c r="J7986" t="s">
        <v>161</v>
      </c>
      <c r="K7986" s="3"/>
      <c r="L7986" t="s">
        <v>52</v>
      </c>
      <c r="M7986" t="s">
        <v>162</v>
      </c>
    </row>
    <row r="7987" spans="1:14" x14ac:dyDescent="0.25">
      <c r="A7987" s="2">
        <v>1</v>
      </c>
      <c r="B7987" s="2">
        <v>2016</v>
      </c>
      <c r="C7987" t="s">
        <v>488</v>
      </c>
      <c r="D7987" t="s">
        <v>169</v>
      </c>
      <c r="E7987" s="2">
        <v>0</v>
      </c>
      <c r="F7987" s="2">
        <v>1</v>
      </c>
      <c r="G7987" t="s">
        <v>489</v>
      </c>
      <c r="H7987" t="s">
        <v>409</v>
      </c>
      <c r="I7987" t="s">
        <v>19</v>
      </c>
      <c r="J7987" t="s">
        <v>163</v>
      </c>
      <c r="K7987" s="2">
        <v>2</v>
      </c>
      <c r="L7987" t="s">
        <v>52</v>
      </c>
      <c r="M7987" t="s">
        <v>164</v>
      </c>
      <c r="N7987" t="s">
        <v>177</v>
      </c>
    </row>
    <row r="7988" spans="1:14" x14ac:dyDescent="0.25">
      <c r="A7988" s="2">
        <v>1</v>
      </c>
      <c r="B7988" s="2">
        <v>2016</v>
      </c>
      <c r="C7988" t="s">
        <v>488</v>
      </c>
      <c r="D7988" t="s">
        <v>169</v>
      </c>
      <c r="E7988" s="2">
        <v>0</v>
      </c>
      <c r="F7988" s="2">
        <v>1</v>
      </c>
      <c r="G7988" t="s">
        <v>489</v>
      </c>
      <c r="H7988" t="s">
        <v>409</v>
      </c>
      <c r="I7988" t="s">
        <v>19</v>
      </c>
      <c r="J7988" t="s">
        <v>166</v>
      </c>
      <c r="K7988" s="2">
        <v>4</v>
      </c>
      <c r="L7988" t="s">
        <v>55</v>
      </c>
      <c r="M7988" t="s">
        <v>167</v>
      </c>
      <c r="N7988" t="s">
        <v>57</v>
      </c>
    </row>
    <row r="7989" spans="1:14" x14ac:dyDescent="0.25">
      <c r="A7989" s="2">
        <v>1</v>
      </c>
      <c r="B7989" s="2">
        <v>2016</v>
      </c>
      <c r="C7989" t="s">
        <v>490</v>
      </c>
      <c r="D7989" t="s">
        <v>48</v>
      </c>
      <c r="E7989" s="2">
        <v>0</v>
      </c>
      <c r="F7989" s="2">
        <v>0</v>
      </c>
      <c r="G7989" t="s">
        <v>195</v>
      </c>
      <c r="H7989" t="s">
        <v>196</v>
      </c>
      <c r="I7989" t="s">
        <v>10</v>
      </c>
      <c r="J7989" t="s">
        <v>51</v>
      </c>
      <c r="K7989" s="2">
        <v>6</v>
      </c>
      <c r="L7989" t="s">
        <v>52</v>
      </c>
      <c r="M7989" t="s">
        <v>53</v>
      </c>
      <c r="N7989" t="s">
        <v>172</v>
      </c>
    </row>
    <row r="7990" spans="1:14" x14ac:dyDescent="0.25">
      <c r="A7990" s="2">
        <v>1</v>
      </c>
      <c r="B7990" s="2">
        <v>2016</v>
      </c>
      <c r="C7990" t="s">
        <v>490</v>
      </c>
      <c r="D7990" t="s">
        <v>48</v>
      </c>
      <c r="E7990" s="2">
        <v>0</v>
      </c>
      <c r="F7990" s="2">
        <v>0</v>
      </c>
      <c r="G7990" t="s">
        <v>195</v>
      </c>
      <c r="H7990" t="s">
        <v>196</v>
      </c>
      <c r="I7990" t="s">
        <v>10</v>
      </c>
      <c r="J7990" t="s">
        <v>54</v>
      </c>
      <c r="K7990" s="2">
        <v>1</v>
      </c>
      <c r="L7990" t="s">
        <v>55</v>
      </c>
      <c r="M7990" t="s">
        <v>56</v>
      </c>
      <c r="N7990" t="s">
        <v>282</v>
      </c>
    </row>
    <row r="7991" spans="1:14" x14ac:dyDescent="0.25">
      <c r="A7991" s="2">
        <v>1</v>
      </c>
      <c r="B7991" s="2">
        <v>2016</v>
      </c>
      <c r="C7991" t="s">
        <v>490</v>
      </c>
      <c r="D7991" t="s">
        <v>48</v>
      </c>
      <c r="E7991" s="2">
        <v>0</v>
      </c>
      <c r="F7991" s="2">
        <v>0</v>
      </c>
      <c r="G7991" t="s">
        <v>195</v>
      </c>
      <c r="H7991" t="s">
        <v>196</v>
      </c>
      <c r="I7991" t="s">
        <v>10</v>
      </c>
      <c r="J7991" t="s">
        <v>58</v>
      </c>
      <c r="K7991" s="2">
        <v>3</v>
      </c>
      <c r="L7991" t="s">
        <v>55</v>
      </c>
      <c r="M7991" t="s">
        <v>59</v>
      </c>
      <c r="N7991" t="s">
        <v>178</v>
      </c>
    </row>
    <row r="7992" spans="1:14" x14ac:dyDescent="0.25">
      <c r="A7992" s="2">
        <v>1</v>
      </c>
      <c r="B7992" s="2">
        <v>2016</v>
      </c>
      <c r="C7992" t="s">
        <v>490</v>
      </c>
      <c r="D7992" t="s">
        <v>48</v>
      </c>
      <c r="E7992" s="2">
        <v>0</v>
      </c>
      <c r="F7992" s="2">
        <v>0</v>
      </c>
      <c r="G7992" t="s">
        <v>195</v>
      </c>
      <c r="H7992" t="s">
        <v>196</v>
      </c>
      <c r="I7992" t="s">
        <v>10</v>
      </c>
      <c r="J7992" t="s">
        <v>60</v>
      </c>
      <c r="K7992" s="2">
        <v>2</v>
      </c>
      <c r="L7992" t="s">
        <v>61</v>
      </c>
      <c r="M7992" t="s">
        <v>62</v>
      </c>
      <c r="N7992" t="s">
        <v>63</v>
      </c>
    </row>
    <row r="7993" spans="1:14" x14ac:dyDescent="0.25">
      <c r="A7993" s="2">
        <v>1</v>
      </c>
      <c r="B7993" s="2">
        <v>2016</v>
      </c>
      <c r="C7993" t="s">
        <v>490</v>
      </c>
      <c r="D7993" t="s">
        <v>48</v>
      </c>
      <c r="E7993" s="2">
        <v>0</v>
      </c>
      <c r="F7993" s="2">
        <v>0</v>
      </c>
      <c r="G7993" t="s">
        <v>195</v>
      </c>
      <c r="H7993" t="s">
        <v>196</v>
      </c>
      <c r="I7993" t="s">
        <v>10</v>
      </c>
      <c r="J7993" t="s">
        <v>64</v>
      </c>
      <c r="K7993" s="2">
        <v>2</v>
      </c>
      <c r="L7993" t="s">
        <v>65</v>
      </c>
      <c r="M7993" t="s">
        <v>66</v>
      </c>
      <c r="N7993" t="s">
        <v>186</v>
      </c>
    </row>
    <row r="7994" spans="1:14" x14ac:dyDescent="0.25">
      <c r="A7994" s="2">
        <v>1</v>
      </c>
      <c r="B7994" s="2">
        <v>2016</v>
      </c>
      <c r="C7994" t="s">
        <v>490</v>
      </c>
      <c r="D7994" t="s">
        <v>48</v>
      </c>
      <c r="E7994" s="2">
        <v>0</v>
      </c>
      <c r="F7994" s="2">
        <v>0</v>
      </c>
      <c r="G7994" t="s">
        <v>195</v>
      </c>
      <c r="H7994" t="s">
        <v>196</v>
      </c>
      <c r="I7994" t="s">
        <v>10</v>
      </c>
      <c r="J7994" t="s">
        <v>68</v>
      </c>
      <c r="K7994" s="2">
        <v>1</v>
      </c>
      <c r="L7994" t="s">
        <v>65</v>
      </c>
      <c r="M7994" t="s">
        <v>69</v>
      </c>
      <c r="N7994" t="s">
        <v>230</v>
      </c>
    </row>
    <row r="7995" spans="1:14" x14ac:dyDescent="0.25">
      <c r="A7995" s="2">
        <v>1</v>
      </c>
      <c r="B7995" s="2">
        <v>2016</v>
      </c>
      <c r="C7995" t="s">
        <v>490</v>
      </c>
      <c r="D7995" t="s">
        <v>48</v>
      </c>
      <c r="E7995" s="2">
        <v>0</v>
      </c>
      <c r="F7995" s="2">
        <v>0</v>
      </c>
      <c r="G7995" t="s">
        <v>195</v>
      </c>
      <c r="H7995" t="s">
        <v>196</v>
      </c>
      <c r="I7995" t="s">
        <v>10</v>
      </c>
      <c r="J7995" t="s">
        <v>70</v>
      </c>
      <c r="K7995" s="2">
        <v>3</v>
      </c>
      <c r="L7995" t="s">
        <v>65</v>
      </c>
      <c r="M7995" t="s">
        <v>71</v>
      </c>
      <c r="N7995" t="s">
        <v>67</v>
      </c>
    </row>
    <row r="7996" spans="1:14" x14ac:dyDescent="0.25">
      <c r="A7996" s="2">
        <v>1</v>
      </c>
      <c r="B7996" s="2">
        <v>2016</v>
      </c>
      <c r="C7996" t="s">
        <v>490</v>
      </c>
      <c r="D7996" t="s">
        <v>48</v>
      </c>
      <c r="E7996" s="2">
        <v>0</v>
      </c>
      <c r="F7996" s="2">
        <v>0</v>
      </c>
      <c r="G7996" t="s">
        <v>195</v>
      </c>
      <c r="H7996" t="s">
        <v>196</v>
      </c>
      <c r="I7996" t="s">
        <v>10</v>
      </c>
      <c r="J7996" t="s">
        <v>72</v>
      </c>
      <c r="K7996" s="2">
        <v>1</v>
      </c>
      <c r="L7996" t="s">
        <v>52</v>
      </c>
      <c r="M7996" t="s">
        <v>73</v>
      </c>
      <c r="N7996" t="s">
        <v>177</v>
      </c>
    </row>
    <row r="7997" spans="1:14" x14ac:dyDescent="0.25">
      <c r="A7997" s="2">
        <v>1</v>
      </c>
      <c r="B7997" s="2">
        <v>2016</v>
      </c>
      <c r="C7997" t="s">
        <v>490</v>
      </c>
      <c r="D7997" t="s">
        <v>48</v>
      </c>
      <c r="E7997" s="2">
        <v>0</v>
      </c>
      <c r="F7997" s="2">
        <v>0</v>
      </c>
      <c r="G7997" t="s">
        <v>195</v>
      </c>
      <c r="H7997" t="s">
        <v>196</v>
      </c>
      <c r="I7997" t="s">
        <v>10</v>
      </c>
      <c r="J7997" t="s">
        <v>74</v>
      </c>
      <c r="K7997" s="2">
        <v>1</v>
      </c>
      <c r="L7997" t="s">
        <v>75</v>
      </c>
      <c r="M7997" t="s">
        <v>76</v>
      </c>
      <c r="N7997" t="s">
        <v>77</v>
      </c>
    </row>
    <row r="7998" spans="1:14" x14ac:dyDescent="0.25">
      <c r="A7998" s="2">
        <v>1</v>
      </c>
      <c r="B7998" s="2">
        <v>2016</v>
      </c>
      <c r="C7998" t="s">
        <v>490</v>
      </c>
      <c r="D7998" t="s">
        <v>48</v>
      </c>
      <c r="E7998" s="2">
        <v>0</v>
      </c>
      <c r="F7998" s="2">
        <v>0</v>
      </c>
      <c r="G7998" t="s">
        <v>195</v>
      </c>
      <c r="H7998" t="s">
        <v>196</v>
      </c>
      <c r="I7998" t="s">
        <v>10</v>
      </c>
      <c r="J7998" t="s">
        <v>78</v>
      </c>
      <c r="K7998" s="2">
        <v>4</v>
      </c>
      <c r="L7998" t="s">
        <v>75</v>
      </c>
      <c r="M7998" t="s">
        <v>79</v>
      </c>
      <c r="N7998" t="s">
        <v>174</v>
      </c>
    </row>
    <row r="7999" spans="1:14" x14ac:dyDescent="0.25">
      <c r="A7999" s="2">
        <v>1</v>
      </c>
      <c r="B7999" s="2">
        <v>2016</v>
      </c>
      <c r="C7999" t="s">
        <v>490</v>
      </c>
      <c r="D7999" t="s">
        <v>48</v>
      </c>
      <c r="E7999" s="2">
        <v>0</v>
      </c>
      <c r="F7999" s="2">
        <v>0</v>
      </c>
      <c r="G7999" t="s">
        <v>195</v>
      </c>
      <c r="H7999" t="s">
        <v>196</v>
      </c>
      <c r="I7999" t="s">
        <v>10</v>
      </c>
      <c r="J7999" t="s">
        <v>81</v>
      </c>
      <c r="K7999" s="2">
        <v>6</v>
      </c>
      <c r="L7999" t="s">
        <v>75</v>
      </c>
      <c r="M7999" t="s">
        <v>82</v>
      </c>
      <c r="N7999" t="s">
        <v>294</v>
      </c>
    </row>
    <row r="8000" spans="1:14" x14ac:dyDescent="0.25">
      <c r="A8000" s="2">
        <v>1</v>
      </c>
      <c r="B8000" s="2">
        <v>2016</v>
      </c>
      <c r="C8000" t="s">
        <v>490</v>
      </c>
      <c r="D8000" t="s">
        <v>48</v>
      </c>
      <c r="E8000" s="2">
        <v>0</v>
      </c>
      <c r="F8000" s="2">
        <v>0</v>
      </c>
      <c r="G8000" t="s">
        <v>195</v>
      </c>
      <c r="H8000" t="s">
        <v>196</v>
      </c>
      <c r="I8000" t="s">
        <v>10</v>
      </c>
      <c r="J8000" t="s">
        <v>84</v>
      </c>
      <c r="K8000" s="2">
        <v>2</v>
      </c>
      <c r="L8000" t="s">
        <v>85</v>
      </c>
      <c r="M8000" t="s">
        <v>86</v>
      </c>
      <c r="N8000" t="s">
        <v>176</v>
      </c>
    </row>
    <row r="8001" spans="1:14" x14ac:dyDescent="0.25">
      <c r="A8001" s="2">
        <v>1</v>
      </c>
      <c r="B8001" s="2">
        <v>2016</v>
      </c>
      <c r="C8001" t="s">
        <v>490</v>
      </c>
      <c r="D8001" t="s">
        <v>48</v>
      </c>
      <c r="E8001" s="2">
        <v>0</v>
      </c>
      <c r="F8001" s="2">
        <v>0</v>
      </c>
      <c r="G8001" t="s">
        <v>195</v>
      </c>
      <c r="H8001" t="s">
        <v>196</v>
      </c>
      <c r="I8001" t="s">
        <v>10</v>
      </c>
      <c r="J8001" t="s">
        <v>88</v>
      </c>
      <c r="K8001" s="2">
        <v>3</v>
      </c>
      <c r="L8001" t="s">
        <v>85</v>
      </c>
      <c r="M8001" t="s">
        <v>89</v>
      </c>
      <c r="N8001" t="s">
        <v>126</v>
      </c>
    </row>
    <row r="8002" spans="1:14" x14ac:dyDescent="0.25">
      <c r="A8002" s="2">
        <v>1</v>
      </c>
      <c r="B8002" s="2">
        <v>2016</v>
      </c>
      <c r="C8002" t="s">
        <v>490</v>
      </c>
      <c r="D8002" t="s">
        <v>48</v>
      </c>
      <c r="E8002" s="2">
        <v>0</v>
      </c>
      <c r="F8002" s="2">
        <v>0</v>
      </c>
      <c r="G8002" t="s">
        <v>195</v>
      </c>
      <c r="H8002" t="s">
        <v>196</v>
      </c>
      <c r="I8002" t="s">
        <v>10</v>
      </c>
      <c r="J8002" t="s">
        <v>90</v>
      </c>
      <c r="K8002" s="2">
        <v>4</v>
      </c>
      <c r="L8002" t="s">
        <v>75</v>
      </c>
      <c r="M8002" t="s">
        <v>91</v>
      </c>
      <c r="N8002" t="s">
        <v>92</v>
      </c>
    </row>
    <row r="8003" spans="1:14" x14ac:dyDescent="0.25">
      <c r="A8003" s="2">
        <v>1</v>
      </c>
      <c r="B8003" s="2">
        <v>2016</v>
      </c>
      <c r="C8003" t="s">
        <v>490</v>
      </c>
      <c r="D8003" t="s">
        <v>48</v>
      </c>
      <c r="E8003" s="2">
        <v>0</v>
      </c>
      <c r="F8003" s="2">
        <v>0</v>
      </c>
      <c r="G8003" t="s">
        <v>195</v>
      </c>
      <c r="H8003" t="s">
        <v>196</v>
      </c>
      <c r="I8003" t="s">
        <v>10</v>
      </c>
      <c r="J8003" t="s">
        <v>93</v>
      </c>
      <c r="K8003" s="2">
        <v>4</v>
      </c>
      <c r="L8003" t="s">
        <v>75</v>
      </c>
      <c r="M8003" t="s">
        <v>94</v>
      </c>
      <c r="N8003" t="s">
        <v>92</v>
      </c>
    </row>
    <row r="8004" spans="1:14" x14ac:dyDescent="0.25">
      <c r="A8004" s="2">
        <v>1</v>
      </c>
      <c r="B8004" s="2">
        <v>2016</v>
      </c>
      <c r="C8004" t="s">
        <v>490</v>
      </c>
      <c r="D8004" t="s">
        <v>48</v>
      </c>
      <c r="E8004" s="2">
        <v>0</v>
      </c>
      <c r="F8004" s="2">
        <v>0</v>
      </c>
      <c r="G8004" t="s">
        <v>195</v>
      </c>
      <c r="H8004" t="s">
        <v>196</v>
      </c>
      <c r="I8004" t="s">
        <v>10</v>
      </c>
      <c r="J8004" t="s">
        <v>96</v>
      </c>
      <c r="K8004" s="2">
        <v>4</v>
      </c>
      <c r="L8004" t="s">
        <v>75</v>
      </c>
      <c r="M8004" t="s">
        <v>97</v>
      </c>
      <c r="N8004" t="s">
        <v>92</v>
      </c>
    </row>
    <row r="8005" spans="1:14" x14ac:dyDescent="0.25">
      <c r="A8005" s="2">
        <v>1</v>
      </c>
      <c r="B8005" s="2">
        <v>2016</v>
      </c>
      <c r="C8005" t="s">
        <v>490</v>
      </c>
      <c r="D8005" t="s">
        <v>48</v>
      </c>
      <c r="E8005" s="2">
        <v>0</v>
      </c>
      <c r="F8005" s="2">
        <v>0</v>
      </c>
      <c r="G8005" t="s">
        <v>195</v>
      </c>
      <c r="H8005" t="s">
        <v>196</v>
      </c>
      <c r="I8005" t="s">
        <v>10</v>
      </c>
      <c r="J8005" t="s">
        <v>98</v>
      </c>
      <c r="K8005" s="2">
        <v>3</v>
      </c>
      <c r="L8005" t="s">
        <v>85</v>
      </c>
      <c r="M8005" t="s">
        <v>99</v>
      </c>
      <c r="N8005" t="s">
        <v>126</v>
      </c>
    </row>
    <row r="8006" spans="1:14" x14ac:dyDescent="0.25">
      <c r="A8006" s="2">
        <v>1</v>
      </c>
      <c r="B8006" s="2">
        <v>2016</v>
      </c>
      <c r="C8006" t="s">
        <v>490</v>
      </c>
      <c r="D8006" t="s">
        <v>48</v>
      </c>
      <c r="E8006" s="2">
        <v>0</v>
      </c>
      <c r="F8006" s="2">
        <v>0</v>
      </c>
      <c r="G8006" t="s">
        <v>195</v>
      </c>
      <c r="H8006" t="s">
        <v>196</v>
      </c>
      <c r="I8006" t="s">
        <v>10</v>
      </c>
      <c r="J8006" t="s">
        <v>100</v>
      </c>
      <c r="K8006" s="3"/>
      <c r="L8006" t="s">
        <v>61</v>
      </c>
      <c r="M8006" t="s">
        <v>101</v>
      </c>
    </row>
    <row r="8007" spans="1:14" x14ac:dyDescent="0.25">
      <c r="A8007" s="2">
        <v>1</v>
      </c>
      <c r="B8007" s="2">
        <v>2016</v>
      </c>
      <c r="C8007" t="s">
        <v>490</v>
      </c>
      <c r="D8007" t="s">
        <v>48</v>
      </c>
      <c r="E8007" s="2">
        <v>0</v>
      </c>
      <c r="F8007" s="2">
        <v>0</v>
      </c>
      <c r="G8007" t="s">
        <v>195</v>
      </c>
      <c r="H8007" t="s">
        <v>196</v>
      </c>
      <c r="I8007" t="s">
        <v>10</v>
      </c>
      <c r="J8007" t="s">
        <v>102</v>
      </c>
      <c r="K8007" s="3"/>
      <c r="L8007" t="s">
        <v>61</v>
      </c>
      <c r="M8007" t="s">
        <v>103</v>
      </c>
    </row>
    <row r="8008" spans="1:14" x14ac:dyDescent="0.25">
      <c r="A8008" s="2">
        <v>1</v>
      </c>
      <c r="B8008" s="2">
        <v>2016</v>
      </c>
      <c r="C8008" t="s">
        <v>490</v>
      </c>
      <c r="D8008" t="s">
        <v>48</v>
      </c>
      <c r="E8008" s="2">
        <v>0</v>
      </c>
      <c r="F8008" s="2">
        <v>0</v>
      </c>
      <c r="G8008" t="s">
        <v>195</v>
      </c>
      <c r="H8008" t="s">
        <v>196</v>
      </c>
      <c r="I8008" t="s">
        <v>10</v>
      </c>
      <c r="J8008" t="s">
        <v>104</v>
      </c>
      <c r="K8008" s="3"/>
      <c r="L8008" t="s">
        <v>61</v>
      </c>
      <c r="M8008" t="s">
        <v>105</v>
      </c>
    </row>
    <row r="8009" spans="1:14" x14ac:dyDescent="0.25">
      <c r="A8009" s="2">
        <v>1</v>
      </c>
      <c r="B8009" s="2">
        <v>2016</v>
      </c>
      <c r="C8009" t="s">
        <v>490</v>
      </c>
      <c r="D8009" t="s">
        <v>48</v>
      </c>
      <c r="E8009" s="2">
        <v>0</v>
      </c>
      <c r="F8009" s="2">
        <v>0</v>
      </c>
      <c r="G8009" t="s">
        <v>195</v>
      </c>
      <c r="H8009" t="s">
        <v>196</v>
      </c>
      <c r="I8009" t="s">
        <v>10</v>
      </c>
      <c r="J8009" t="s">
        <v>106</v>
      </c>
      <c r="K8009" s="3"/>
      <c r="L8009" t="s">
        <v>61</v>
      </c>
      <c r="M8009" t="s">
        <v>107</v>
      </c>
    </row>
    <row r="8010" spans="1:14" x14ac:dyDescent="0.25">
      <c r="A8010" s="2">
        <v>1</v>
      </c>
      <c r="B8010" s="2">
        <v>2016</v>
      </c>
      <c r="C8010" t="s">
        <v>490</v>
      </c>
      <c r="D8010" t="s">
        <v>48</v>
      </c>
      <c r="E8010" s="2">
        <v>0</v>
      </c>
      <c r="F8010" s="2">
        <v>0</v>
      </c>
      <c r="G8010" t="s">
        <v>195</v>
      </c>
      <c r="H8010" t="s">
        <v>196</v>
      </c>
      <c r="I8010" t="s">
        <v>10</v>
      </c>
      <c r="J8010" t="s">
        <v>108</v>
      </c>
      <c r="K8010" s="3"/>
      <c r="L8010" t="s">
        <v>61</v>
      </c>
      <c r="M8010" t="s">
        <v>109</v>
      </c>
    </row>
    <row r="8011" spans="1:14" x14ac:dyDescent="0.25">
      <c r="A8011" s="2">
        <v>1</v>
      </c>
      <c r="B8011" s="2">
        <v>2016</v>
      </c>
      <c r="C8011" t="s">
        <v>490</v>
      </c>
      <c r="D8011" t="s">
        <v>48</v>
      </c>
      <c r="E8011" s="2">
        <v>0</v>
      </c>
      <c r="F8011" s="2">
        <v>0</v>
      </c>
      <c r="G8011" t="s">
        <v>195</v>
      </c>
      <c r="H8011" t="s">
        <v>196</v>
      </c>
      <c r="I8011" t="s">
        <v>10</v>
      </c>
      <c r="J8011" t="s">
        <v>110</v>
      </c>
      <c r="K8011" s="3"/>
      <c r="L8011" t="s">
        <v>61</v>
      </c>
      <c r="M8011" t="s">
        <v>111</v>
      </c>
    </row>
    <row r="8012" spans="1:14" x14ac:dyDescent="0.25">
      <c r="A8012" s="2">
        <v>1</v>
      </c>
      <c r="B8012" s="2">
        <v>2016</v>
      </c>
      <c r="C8012" t="s">
        <v>490</v>
      </c>
      <c r="D8012" t="s">
        <v>48</v>
      </c>
      <c r="E8012" s="2">
        <v>0</v>
      </c>
      <c r="F8012" s="2">
        <v>0</v>
      </c>
      <c r="G8012" t="s">
        <v>195</v>
      </c>
      <c r="H8012" t="s">
        <v>196</v>
      </c>
      <c r="I8012" t="s">
        <v>10</v>
      </c>
      <c r="J8012" t="s">
        <v>112</v>
      </c>
      <c r="K8012" s="3"/>
      <c r="L8012" t="s">
        <v>61</v>
      </c>
      <c r="M8012" t="s">
        <v>113</v>
      </c>
    </row>
    <row r="8013" spans="1:14" x14ac:dyDescent="0.25">
      <c r="A8013" s="2">
        <v>1</v>
      </c>
      <c r="B8013" s="2">
        <v>2016</v>
      </c>
      <c r="C8013" t="s">
        <v>490</v>
      </c>
      <c r="D8013" t="s">
        <v>48</v>
      </c>
      <c r="E8013" s="2">
        <v>0</v>
      </c>
      <c r="F8013" s="2">
        <v>0</v>
      </c>
      <c r="G8013" t="s">
        <v>195</v>
      </c>
      <c r="H8013" t="s">
        <v>196</v>
      </c>
      <c r="I8013" t="s">
        <v>10</v>
      </c>
      <c r="J8013" t="s">
        <v>114</v>
      </c>
      <c r="K8013" s="3"/>
      <c r="L8013" t="s">
        <v>61</v>
      </c>
      <c r="M8013" t="s">
        <v>115</v>
      </c>
    </row>
    <row r="8014" spans="1:14" x14ac:dyDescent="0.25">
      <c r="A8014" s="2">
        <v>1</v>
      </c>
      <c r="B8014" s="2">
        <v>2016</v>
      </c>
      <c r="C8014" t="s">
        <v>490</v>
      </c>
      <c r="D8014" t="s">
        <v>48</v>
      </c>
      <c r="E8014" s="2">
        <v>0</v>
      </c>
      <c r="F8014" s="2">
        <v>0</v>
      </c>
      <c r="G8014" t="s">
        <v>195</v>
      </c>
      <c r="H8014" t="s">
        <v>196</v>
      </c>
      <c r="I8014" t="s">
        <v>10</v>
      </c>
      <c r="J8014" t="s">
        <v>116</v>
      </c>
      <c r="K8014" s="2">
        <v>2</v>
      </c>
      <c r="L8014" t="s">
        <v>65</v>
      </c>
      <c r="M8014" t="s">
        <v>117</v>
      </c>
      <c r="N8014" t="s">
        <v>186</v>
      </c>
    </row>
    <row r="8015" spans="1:14" x14ac:dyDescent="0.25">
      <c r="A8015" s="2">
        <v>1</v>
      </c>
      <c r="B8015" s="2">
        <v>2016</v>
      </c>
      <c r="C8015" t="s">
        <v>490</v>
      </c>
      <c r="D8015" t="s">
        <v>48</v>
      </c>
      <c r="E8015" s="2">
        <v>0</v>
      </c>
      <c r="F8015" s="2">
        <v>0</v>
      </c>
      <c r="G8015" t="s">
        <v>195</v>
      </c>
      <c r="H8015" t="s">
        <v>196</v>
      </c>
      <c r="I8015" t="s">
        <v>10</v>
      </c>
      <c r="J8015" t="s">
        <v>118</v>
      </c>
      <c r="K8015" s="2">
        <v>3</v>
      </c>
      <c r="L8015" t="s">
        <v>55</v>
      </c>
      <c r="M8015" t="s">
        <v>119</v>
      </c>
      <c r="N8015" t="s">
        <v>178</v>
      </c>
    </row>
    <row r="8016" spans="1:14" x14ac:dyDescent="0.25">
      <c r="A8016" s="2">
        <v>1</v>
      </c>
      <c r="B8016" s="2">
        <v>2016</v>
      </c>
      <c r="C8016" t="s">
        <v>490</v>
      </c>
      <c r="D8016" t="s">
        <v>48</v>
      </c>
      <c r="E8016" s="2">
        <v>0</v>
      </c>
      <c r="F8016" s="2">
        <v>0</v>
      </c>
      <c r="G8016" t="s">
        <v>195</v>
      </c>
      <c r="H8016" t="s">
        <v>196</v>
      </c>
      <c r="I8016" t="s">
        <v>10</v>
      </c>
      <c r="J8016" t="s">
        <v>120</v>
      </c>
      <c r="K8016" s="2">
        <v>2</v>
      </c>
      <c r="L8016" t="s">
        <v>65</v>
      </c>
      <c r="M8016" t="s">
        <v>121</v>
      </c>
      <c r="N8016" t="s">
        <v>186</v>
      </c>
    </row>
    <row r="8017" spans="1:14" x14ac:dyDescent="0.25">
      <c r="A8017" s="2">
        <v>1</v>
      </c>
      <c r="B8017" s="2">
        <v>2016</v>
      </c>
      <c r="C8017" t="s">
        <v>490</v>
      </c>
      <c r="D8017" t="s">
        <v>48</v>
      </c>
      <c r="E8017" s="2">
        <v>0</v>
      </c>
      <c r="F8017" s="2">
        <v>0</v>
      </c>
      <c r="G8017" t="s">
        <v>195</v>
      </c>
      <c r="H8017" t="s">
        <v>196</v>
      </c>
      <c r="I8017" t="s">
        <v>10</v>
      </c>
      <c r="J8017" t="s">
        <v>122</v>
      </c>
      <c r="K8017" s="2">
        <v>4</v>
      </c>
      <c r="L8017" t="s">
        <v>85</v>
      </c>
      <c r="M8017" t="s">
        <v>123</v>
      </c>
      <c r="N8017" t="s">
        <v>87</v>
      </c>
    </row>
    <row r="8018" spans="1:14" x14ac:dyDescent="0.25">
      <c r="A8018" s="2">
        <v>1</v>
      </c>
      <c r="B8018" s="2">
        <v>2016</v>
      </c>
      <c r="C8018" t="s">
        <v>490</v>
      </c>
      <c r="D8018" t="s">
        <v>48</v>
      </c>
      <c r="E8018" s="2">
        <v>0</v>
      </c>
      <c r="F8018" s="2">
        <v>0</v>
      </c>
      <c r="G8018" t="s">
        <v>195</v>
      </c>
      <c r="H8018" t="s">
        <v>196</v>
      </c>
      <c r="I8018" t="s">
        <v>10</v>
      </c>
      <c r="J8018" t="s">
        <v>124</v>
      </c>
      <c r="K8018" s="2">
        <v>4</v>
      </c>
      <c r="L8018" t="s">
        <v>85</v>
      </c>
      <c r="M8018" t="s">
        <v>125</v>
      </c>
      <c r="N8018" t="s">
        <v>87</v>
      </c>
    </row>
    <row r="8019" spans="1:14" x14ac:dyDescent="0.25">
      <c r="A8019" s="2">
        <v>1</v>
      </c>
      <c r="B8019" s="2">
        <v>2016</v>
      </c>
      <c r="C8019" t="s">
        <v>490</v>
      </c>
      <c r="D8019" t="s">
        <v>48</v>
      </c>
      <c r="E8019" s="2">
        <v>0</v>
      </c>
      <c r="F8019" s="2">
        <v>0</v>
      </c>
      <c r="G8019" t="s">
        <v>195</v>
      </c>
      <c r="H8019" t="s">
        <v>196</v>
      </c>
      <c r="I8019" t="s">
        <v>10</v>
      </c>
      <c r="J8019" t="s">
        <v>127</v>
      </c>
      <c r="K8019" s="2">
        <v>4</v>
      </c>
      <c r="L8019" t="s">
        <v>85</v>
      </c>
      <c r="M8019" t="s">
        <v>128</v>
      </c>
      <c r="N8019" t="s">
        <v>87</v>
      </c>
    </row>
    <row r="8020" spans="1:14" x14ac:dyDescent="0.25">
      <c r="A8020" s="2">
        <v>1</v>
      </c>
      <c r="B8020" s="2">
        <v>2016</v>
      </c>
      <c r="C8020" t="s">
        <v>490</v>
      </c>
      <c r="D8020" t="s">
        <v>48</v>
      </c>
      <c r="E8020" s="2">
        <v>0</v>
      </c>
      <c r="F8020" s="2">
        <v>0</v>
      </c>
      <c r="G8020" t="s">
        <v>195</v>
      </c>
      <c r="H8020" t="s">
        <v>196</v>
      </c>
      <c r="I8020" t="s">
        <v>10</v>
      </c>
      <c r="J8020" t="s">
        <v>129</v>
      </c>
      <c r="K8020" s="2">
        <v>4</v>
      </c>
      <c r="L8020" t="s">
        <v>85</v>
      </c>
      <c r="M8020" t="s">
        <v>130</v>
      </c>
      <c r="N8020" t="s">
        <v>87</v>
      </c>
    </row>
    <row r="8021" spans="1:14" x14ac:dyDescent="0.25">
      <c r="A8021" s="2">
        <v>1</v>
      </c>
      <c r="B8021" s="2">
        <v>2016</v>
      </c>
      <c r="C8021" t="s">
        <v>490</v>
      </c>
      <c r="D8021" t="s">
        <v>48</v>
      </c>
      <c r="E8021" s="2">
        <v>0</v>
      </c>
      <c r="F8021" s="2">
        <v>0</v>
      </c>
      <c r="G8021" t="s">
        <v>195</v>
      </c>
      <c r="H8021" t="s">
        <v>196</v>
      </c>
      <c r="I8021" t="s">
        <v>10</v>
      </c>
      <c r="J8021" t="s">
        <v>131</v>
      </c>
      <c r="K8021" s="2">
        <v>4</v>
      </c>
      <c r="L8021" t="s">
        <v>85</v>
      </c>
      <c r="M8021" t="s">
        <v>132</v>
      </c>
      <c r="N8021" t="s">
        <v>87</v>
      </c>
    </row>
    <row r="8022" spans="1:14" x14ac:dyDescent="0.25">
      <c r="A8022" s="2">
        <v>1</v>
      </c>
      <c r="B8022" s="2">
        <v>2016</v>
      </c>
      <c r="C8022" t="s">
        <v>490</v>
      </c>
      <c r="D8022" t="s">
        <v>48</v>
      </c>
      <c r="E8022" s="2">
        <v>0</v>
      </c>
      <c r="F8022" s="2">
        <v>0</v>
      </c>
      <c r="G8022" t="s">
        <v>195</v>
      </c>
      <c r="H8022" t="s">
        <v>196</v>
      </c>
      <c r="I8022" t="s">
        <v>10</v>
      </c>
      <c r="J8022" t="s">
        <v>133</v>
      </c>
      <c r="K8022" s="2">
        <v>1</v>
      </c>
      <c r="L8022" t="s">
        <v>52</v>
      </c>
      <c r="M8022" t="s">
        <v>134</v>
      </c>
      <c r="N8022" t="s">
        <v>177</v>
      </c>
    </row>
    <row r="8023" spans="1:14" x14ac:dyDescent="0.25">
      <c r="A8023" s="2">
        <v>1</v>
      </c>
      <c r="B8023" s="2">
        <v>2016</v>
      </c>
      <c r="C8023" t="s">
        <v>490</v>
      </c>
      <c r="D8023" t="s">
        <v>48</v>
      </c>
      <c r="E8023" s="2">
        <v>0</v>
      </c>
      <c r="F8023" s="2">
        <v>0</v>
      </c>
      <c r="G8023" t="s">
        <v>195</v>
      </c>
      <c r="H8023" t="s">
        <v>196</v>
      </c>
      <c r="I8023" t="s">
        <v>10</v>
      </c>
      <c r="J8023" t="s">
        <v>135</v>
      </c>
      <c r="K8023" s="2">
        <v>3</v>
      </c>
      <c r="L8023" t="s">
        <v>55</v>
      </c>
      <c r="M8023" t="s">
        <v>136</v>
      </c>
      <c r="N8023" t="s">
        <v>178</v>
      </c>
    </row>
    <row r="8024" spans="1:14" x14ac:dyDescent="0.25">
      <c r="A8024" s="2">
        <v>1</v>
      </c>
      <c r="B8024" s="2">
        <v>2016</v>
      </c>
      <c r="C8024" t="s">
        <v>490</v>
      </c>
      <c r="D8024" t="s">
        <v>48</v>
      </c>
      <c r="E8024" s="2">
        <v>0</v>
      </c>
      <c r="F8024" s="2">
        <v>0</v>
      </c>
      <c r="G8024" t="s">
        <v>195</v>
      </c>
      <c r="H8024" t="s">
        <v>196</v>
      </c>
      <c r="I8024" t="s">
        <v>10</v>
      </c>
      <c r="J8024" t="s">
        <v>137</v>
      </c>
      <c r="K8024" s="2">
        <v>2</v>
      </c>
      <c r="L8024" t="s">
        <v>55</v>
      </c>
      <c r="M8024" t="s">
        <v>138</v>
      </c>
      <c r="N8024" t="s">
        <v>187</v>
      </c>
    </row>
    <row r="8025" spans="1:14" x14ac:dyDescent="0.25">
      <c r="A8025" s="2">
        <v>1</v>
      </c>
      <c r="B8025" s="2">
        <v>2016</v>
      </c>
      <c r="C8025" t="s">
        <v>490</v>
      </c>
      <c r="D8025" t="s">
        <v>48</v>
      </c>
      <c r="E8025" s="2">
        <v>0</v>
      </c>
      <c r="F8025" s="2">
        <v>0</v>
      </c>
      <c r="G8025" t="s">
        <v>195</v>
      </c>
      <c r="H8025" t="s">
        <v>196</v>
      </c>
      <c r="I8025" t="s">
        <v>10</v>
      </c>
      <c r="J8025" t="s">
        <v>139</v>
      </c>
      <c r="K8025" s="2">
        <v>3</v>
      </c>
      <c r="L8025" t="s">
        <v>85</v>
      </c>
      <c r="M8025" t="s">
        <v>140</v>
      </c>
      <c r="N8025" t="s">
        <v>126</v>
      </c>
    </row>
    <row r="8026" spans="1:14" x14ac:dyDescent="0.25">
      <c r="A8026" s="2">
        <v>1</v>
      </c>
      <c r="B8026" s="2">
        <v>2016</v>
      </c>
      <c r="C8026" t="s">
        <v>490</v>
      </c>
      <c r="D8026" t="s">
        <v>48</v>
      </c>
      <c r="E8026" s="2">
        <v>0</v>
      </c>
      <c r="F8026" s="2">
        <v>0</v>
      </c>
      <c r="G8026" t="s">
        <v>195</v>
      </c>
      <c r="H8026" t="s">
        <v>196</v>
      </c>
      <c r="I8026" t="s">
        <v>10</v>
      </c>
      <c r="J8026" t="s">
        <v>141</v>
      </c>
      <c r="K8026" s="2">
        <v>3</v>
      </c>
      <c r="L8026" t="s">
        <v>85</v>
      </c>
      <c r="M8026" t="s">
        <v>142</v>
      </c>
      <c r="N8026" t="s">
        <v>126</v>
      </c>
    </row>
    <row r="8027" spans="1:14" x14ac:dyDescent="0.25">
      <c r="A8027" s="2">
        <v>1</v>
      </c>
      <c r="B8027" s="2">
        <v>2016</v>
      </c>
      <c r="C8027" t="s">
        <v>490</v>
      </c>
      <c r="D8027" t="s">
        <v>48</v>
      </c>
      <c r="E8027" s="2">
        <v>0</v>
      </c>
      <c r="F8027" s="2">
        <v>0</v>
      </c>
      <c r="G8027" t="s">
        <v>195</v>
      </c>
      <c r="H8027" t="s">
        <v>196</v>
      </c>
      <c r="I8027" t="s">
        <v>10</v>
      </c>
      <c r="J8027" t="s">
        <v>143</v>
      </c>
      <c r="K8027" s="2">
        <v>3</v>
      </c>
      <c r="L8027" t="s">
        <v>85</v>
      </c>
      <c r="M8027" t="s">
        <v>144</v>
      </c>
      <c r="N8027" t="s">
        <v>126</v>
      </c>
    </row>
    <row r="8028" spans="1:14" x14ac:dyDescent="0.25">
      <c r="A8028" s="2">
        <v>1</v>
      </c>
      <c r="B8028" s="2">
        <v>2016</v>
      </c>
      <c r="C8028" t="s">
        <v>490</v>
      </c>
      <c r="D8028" t="s">
        <v>48</v>
      </c>
      <c r="E8028" s="2">
        <v>0</v>
      </c>
      <c r="F8028" s="2">
        <v>0</v>
      </c>
      <c r="G8028" t="s">
        <v>195</v>
      </c>
      <c r="H8028" t="s">
        <v>196</v>
      </c>
      <c r="I8028" t="s">
        <v>10</v>
      </c>
      <c r="J8028" t="s">
        <v>145</v>
      </c>
      <c r="K8028" s="2">
        <v>2</v>
      </c>
      <c r="L8028" t="s">
        <v>55</v>
      </c>
      <c r="M8028" t="s">
        <v>146</v>
      </c>
      <c r="N8028" t="s">
        <v>187</v>
      </c>
    </row>
    <row r="8029" spans="1:14" x14ac:dyDescent="0.25">
      <c r="A8029" s="2">
        <v>1</v>
      </c>
      <c r="B8029" s="2">
        <v>2016</v>
      </c>
      <c r="C8029" t="s">
        <v>490</v>
      </c>
      <c r="D8029" t="s">
        <v>48</v>
      </c>
      <c r="E8029" s="2">
        <v>0</v>
      </c>
      <c r="F8029" s="2">
        <v>0</v>
      </c>
      <c r="G8029" t="s">
        <v>195</v>
      </c>
      <c r="H8029" t="s">
        <v>196</v>
      </c>
      <c r="I8029" t="s">
        <v>10</v>
      </c>
      <c r="J8029" t="s">
        <v>147</v>
      </c>
      <c r="K8029" s="2">
        <v>3</v>
      </c>
      <c r="L8029" t="s">
        <v>55</v>
      </c>
      <c r="M8029" t="s">
        <v>148</v>
      </c>
      <c r="N8029" t="s">
        <v>178</v>
      </c>
    </row>
    <row r="8030" spans="1:14" x14ac:dyDescent="0.25">
      <c r="A8030" s="2">
        <v>1</v>
      </c>
      <c r="B8030" s="2">
        <v>2016</v>
      </c>
      <c r="C8030" t="s">
        <v>490</v>
      </c>
      <c r="D8030" t="s">
        <v>48</v>
      </c>
      <c r="E8030" s="2">
        <v>0</v>
      </c>
      <c r="F8030" s="2">
        <v>0</v>
      </c>
      <c r="G8030" t="s">
        <v>195</v>
      </c>
      <c r="H8030" t="s">
        <v>196</v>
      </c>
      <c r="I8030" t="s">
        <v>10</v>
      </c>
      <c r="J8030" t="s">
        <v>149</v>
      </c>
      <c r="K8030" s="2">
        <v>3</v>
      </c>
      <c r="L8030" t="s">
        <v>55</v>
      </c>
      <c r="M8030" t="s">
        <v>150</v>
      </c>
      <c r="N8030" t="s">
        <v>178</v>
      </c>
    </row>
    <row r="8031" spans="1:14" x14ac:dyDescent="0.25">
      <c r="A8031" s="2">
        <v>1</v>
      </c>
      <c r="B8031" s="2">
        <v>2016</v>
      </c>
      <c r="C8031" t="s">
        <v>490</v>
      </c>
      <c r="D8031" t="s">
        <v>48</v>
      </c>
      <c r="E8031" s="2">
        <v>0</v>
      </c>
      <c r="F8031" s="2">
        <v>0</v>
      </c>
      <c r="G8031" t="s">
        <v>195</v>
      </c>
      <c r="H8031" t="s">
        <v>196</v>
      </c>
      <c r="I8031" t="s">
        <v>10</v>
      </c>
      <c r="J8031" t="s">
        <v>151</v>
      </c>
      <c r="K8031" s="2">
        <v>9</v>
      </c>
      <c r="L8031" t="s">
        <v>52</v>
      </c>
      <c r="M8031" t="s">
        <v>152</v>
      </c>
      <c r="N8031" t="s">
        <v>188</v>
      </c>
    </row>
    <row r="8032" spans="1:14" x14ac:dyDescent="0.25">
      <c r="A8032" s="2">
        <v>1</v>
      </c>
      <c r="B8032" s="2">
        <v>2016</v>
      </c>
      <c r="C8032" t="s">
        <v>490</v>
      </c>
      <c r="D8032" t="s">
        <v>48</v>
      </c>
      <c r="E8032" s="2">
        <v>0</v>
      </c>
      <c r="F8032" s="2">
        <v>0</v>
      </c>
      <c r="G8032" t="s">
        <v>195</v>
      </c>
      <c r="H8032" t="s">
        <v>196</v>
      </c>
      <c r="I8032" t="s">
        <v>10</v>
      </c>
      <c r="J8032" t="s">
        <v>153</v>
      </c>
      <c r="K8032" s="2">
        <v>1</v>
      </c>
      <c r="L8032" t="s">
        <v>75</v>
      </c>
      <c r="M8032" t="s">
        <v>154</v>
      </c>
      <c r="N8032" t="s">
        <v>256</v>
      </c>
    </row>
    <row r="8033" spans="1:14" x14ac:dyDescent="0.25">
      <c r="A8033" s="2">
        <v>1</v>
      </c>
      <c r="B8033" s="2">
        <v>2016</v>
      </c>
      <c r="C8033" t="s">
        <v>490</v>
      </c>
      <c r="D8033" t="s">
        <v>48</v>
      </c>
      <c r="E8033" s="2">
        <v>0</v>
      </c>
      <c r="F8033" s="2">
        <v>0</v>
      </c>
      <c r="G8033" t="s">
        <v>195</v>
      </c>
      <c r="H8033" t="s">
        <v>196</v>
      </c>
      <c r="I8033" t="s">
        <v>10</v>
      </c>
      <c r="J8033" t="s">
        <v>156</v>
      </c>
      <c r="K8033" s="2">
        <v>5</v>
      </c>
      <c r="L8033" t="s">
        <v>75</v>
      </c>
      <c r="M8033" t="s">
        <v>157</v>
      </c>
      <c r="N8033" t="s">
        <v>239</v>
      </c>
    </row>
    <row r="8034" spans="1:14" x14ac:dyDescent="0.25">
      <c r="A8034" s="2">
        <v>1</v>
      </c>
      <c r="B8034" s="2">
        <v>2016</v>
      </c>
      <c r="C8034" t="s">
        <v>490</v>
      </c>
      <c r="D8034" t="s">
        <v>48</v>
      </c>
      <c r="E8034" s="2">
        <v>0</v>
      </c>
      <c r="F8034" s="2">
        <v>0</v>
      </c>
      <c r="G8034" t="s">
        <v>195</v>
      </c>
      <c r="H8034" t="s">
        <v>196</v>
      </c>
      <c r="I8034" t="s">
        <v>10</v>
      </c>
      <c r="J8034" t="s">
        <v>159</v>
      </c>
      <c r="K8034" s="3"/>
      <c r="L8034" t="s">
        <v>52</v>
      </c>
      <c r="M8034" t="s">
        <v>160</v>
      </c>
    </row>
    <row r="8035" spans="1:14" x14ac:dyDescent="0.25">
      <c r="A8035" s="2">
        <v>1</v>
      </c>
      <c r="B8035" s="2">
        <v>2016</v>
      </c>
      <c r="C8035" t="s">
        <v>490</v>
      </c>
      <c r="D8035" t="s">
        <v>48</v>
      </c>
      <c r="E8035" s="2">
        <v>0</v>
      </c>
      <c r="F8035" s="2">
        <v>0</v>
      </c>
      <c r="G8035" t="s">
        <v>195</v>
      </c>
      <c r="H8035" t="s">
        <v>196</v>
      </c>
      <c r="I8035" t="s">
        <v>10</v>
      </c>
      <c r="J8035" t="s">
        <v>161</v>
      </c>
      <c r="K8035" s="3"/>
      <c r="L8035" t="s">
        <v>52</v>
      </c>
      <c r="M8035" t="s">
        <v>162</v>
      </c>
    </row>
    <row r="8036" spans="1:14" x14ac:dyDescent="0.25">
      <c r="A8036" s="2">
        <v>1</v>
      </c>
      <c r="B8036" s="2">
        <v>2016</v>
      </c>
      <c r="C8036" t="s">
        <v>490</v>
      </c>
      <c r="D8036" t="s">
        <v>48</v>
      </c>
      <c r="E8036" s="2">
        <v>0</v>
      </c>
      <c r="F8036" s="2">
        <v>0</v>
      </c>
      <c r="G8036" t="s">
        <v>195</v>
      </c>
      <c r="H8036" t="s">
        <v>196</v>
      </c>
      <c r="I8036" t="s">
        <v>10</v>
      </c>
      <c r="J8036" t="s">
        <v>163</v>
      </c>
      <c r="K8036" s="2">
        <v>2</v>
      </c>
      <c r="L8036" t="s">
        <v>52</v>
      </c>
      <c r="M8036" t="s">
        <v>164</v>
      </c>
      <c r="N8036" t="s">
        <v>177</v>
      </c>
    </row>
    <row r="8037" spans="1:14" x14ac:dyDescent="0.25">
      <c r="A8037" s="2">
        <v>1</v>
      </c>
      <c r="B8037" s="2">
        <v>2016</v>
      </c>
      <c r="C8037" t="s">
        <v>490</v>
      </c>
      <c r="D8037" t="s">
        <v>48</v>
      </c>
      <c r="E8037" s="2">
        <v>0</v>
      </c>
      <c r="F8037" s="2">
        <v>0</v>
      </c>
      <c r="G8037" t="s">
        <v>195</v>
      </c>
      <c r="H8037" t="s">
        <v>196</v>
      </c>
      <c r="I8037" t="s">
        <v>10</v>
      </c>
      <c r="J8037" t="s">
        <v>166</v>
      </c>
      <c r="K8037" s="2">
        <v>2</v>
      </c>
      <c r="L8037" t="s">
        <v>55</v>
      </c>
      <c r="M8037" t="s">
        <v>167</v>
      </c>
      <c r="N8037" t="s">
        <v>187</v>
      </c>
    </row>
    <row r="8038" spans="1:14" x14ac:dyDescent="0.25">
      <c r="A8038" s="2">
        <v>1</v>
      </c>
      <c r="B8038" s="2">
        <v>2016</v>
      </c>
      <c r="C8038" t="s">
        <v>491</v>
      </c>
      <c r="D8038" t="s">
        <v>48</v>
      </c>
      <c r="E8038" s="2">
        <v>1</v>
      </c>
      <c r="F8038" s="2">
        <v>1</v>
      </c>
      <c r="G8038" t="s">
        <v>298</v>
      </c>
      <c r="H8038" t="s">
        <v>298</v>
      </c>
      <c r="I8038" t="s">
        <v>21</v>
      </c>
      <c r="J8038" t="s">
        <v>51</v>
      </c>
      <c r="K8038" s="3"/>
      <c r="L8038" t="s">
        <v>52</v>
      </c>
      <c r="M8038" t="s">
        <v>53</v>
      </c>
    </row>
    <row r="8039" spans="1:14" x14ac:dyDescent="0.25">
      <c r="A8039" s="2">
        <v>1</v>
      </c>
      <c r="B8039" s="2">
        <v>2016</v>
      </c>
      <c r="C8039" t="s">
        <v>491</v>
      </c>
      <c r="D8039" t="s">
        <v>48</v>
      </c>
      <c r="E8039" s="2">
        <v>1</v>
      </c>
      <c r="F8039" s="2">
        <v>1</v>
      </c>
      <c r="G8039" t="s">
        <v>298</v>
      </c>
      <c r="H8039" t="s">
        <v>298</v>
      </c>
      <c r="I8039" t="s">
        <v>21</v>
      </c>
      <c r="J8039" t="s">
        <v>54</v>
      </c>
      <c r="K8039" s="2">
        <v>4</v>
      </c>
      <c r="L8039" t="s">
        <v>55</v>
      </c>
      <c r="M8039" t="s">
        <v>56</v>
      </c>
      <c r="N8039" t="s">
        <v>57</v>
      </c>
    </row>
    <row r="8040" spans="1:14" x14ac:dyDescent="0.25">
      <c r="A8040" s="2">
        <v>1</v>
      </c>
      <c r="B8040" s="2">
        <v>2016</v>
      </c>
      <c r="C8040" t="s">
        <v>491</v>
      </c>
      <c r="D8040" t="s">
        <v>48</v>
      </c>
      <c r="E8040" s="2">
        <v>1</v>
      </c>
      <c r="F8040" s="2">
        <v>1</v>
      </c>
      <c r="G8040" t="s">
        <v>298</v>
      </c>
      <c r="H8040" t="s">
        <v>298</v>
      </c>
      <c r="I8040" t="s">
        <v>21</v>
      </c>
      <c r="J8040" t="s">
        <v>58</v>
      </c>
      <c r="K8040" s="2">
        <v>3</v>
      </c>
      <c r="L8040" t="s">
        <v>55</v>
      </c>
      <c r="M8040" t="s">
        <v>59</v>
      </c>
      <c r="N8040" t="s">
        <v>178</v>
      </c>
    </row>
    <row r="8041" spans="1:14" x14ac:dyDescent="0.25">
      <c r="A8041" s="2">
        <v>1</v>
      </c>
      <c r="B8041" s="2">
        <v>2016</v>
      </c>
      <c r="C8041" t="s">
        <v>491</v>
      </c>
      <c r="D8041" t="s">
        <v>48</v>
      </c>
      <c r="E8041" s="2">
        <v>1</v>
      </c>
      <c r="F8041" s="2">
        <v>1</v>
      </c>
      <c r="G8041" t="s">
        <v>298</v>
      </c>
      <c r="H8041" t="s">
        <v>298</v>
      </c>
      <c r="I8041" t="s">
        <v>21</v>
      </c>
      <c r="J8041" t="s">
        <v>60</v>
      </c>
      <c r="K8041" s="2">
        <v>2</v>
      </c>
      <c r="L8041" t="s">
        <v>61</v>
      </c>
      <c r="M8041" t="s">
        <v>62</v>
      </c>
      <c r="N8041" t="s">
        <v>63</v>
      </c>
    </row>
    <row r="8042" spans="1:14" x14ac:dyDescent="0.25">
      <c r="A8042" s="2">
        <v>1</v>
      </c>
      <c r="B8042" s="2">
        <v>2016</v>
      </c>
      <c r="C8042" t="s">
        <v>491</v>
      </c>
      <c r="D8042" t="s">
        <v>48</v>
      </c>
      <c r="E8042" s="2">
        <v>1</v>
      </c>
      <c r="F8042" s="2">
        <v>1</v>
      </c>
      <c r="G8042" t="s">
        <v>298</v>
      </c>
      <c r="H8042" t="s">
        <v>298</v>
      </c>
      <c r="I8042" t="s">
        <v>21</v>
      </c>
      <c r="J8042" t="s">
        <v>64</v>
      </c>
      <c r="K8042" s="2">
        <v>3</v>
      </c>
      <c r="L8042" t="s">
        <v>65</v>
      </c>
      <c r="M8042" t="s">
        <v>66</v>
      </c>
      <c r="N8042" t="s">
        <v>67</v>
      </c>
    </row>
    <row r="8043" spans="1:14" x14ac:dyDescent="0.25">
      <c r="A8043" s="2">
        <v>1</v>
      </c>
      <c r="B8043" s="2">
        <v>2016</v>
      </c>
      <c r="C8043" t="s">
        <v>491</v>
      </c>
      <c r="D8043" t="s">
        <v>48</v>
      </c>
      <c r="E8043" s="2">
        <v>1</v>
      </c>
      <c r="F8043" s="2">
        <v>1</v>
      </c>
      <c r="G8043" t="s">
        <v>298</v>
      </c>
      <c r="H8043" t="s">
        <v>298</v>
      </c>
      <c r="I8043" t="s">
        <v>21</v>
      </c>
      <c r="J8043" t="s">
        <v>68</v>
      </c>
      <c r="K8043" s="2">
        <v>3</v>
      </c>
      <c r="L8043" t="s">
        <v>65</v>
      </c>
      <c r="M8043" t="s">
        <v>69</v>
      </c>
      <c r="N8043" t="s">
        <v>67</v>
      </c>
    </row>
    <row r="8044" spans="1:14" x14ac:dyDescent="0.25">
      <c r="A8044" s="2">
        <v>1</v>
      </c>
      <c r="B8044" s="2">
        <v>2016</v>
      </c>
      <c r="C8044" t="s">
        <v>491</v>
      </c>
      <c r="D8044" t="s">
        <v>48</v>
      </c>
      <c r="E8044" s="2">
        <v>1</v>
      </c>
      <c r="F8044" s="2">
        <v>1</v>
      </c>
      <c r="G8044" t="s">
        <v>298</v>
      </c>
      <c r="H8044" t="s">
        <v>298</v>
      </c>
      <c r="I8044" t="s">
        <v>21</v>
      </c>
      <c r="J8044" t="s">
        <v>70</v>
      </c>
      <c r="K8044" s="2">
        <v>3</v>
      </c>
      <c r="L8044" t="s">
        <v>65</v>
      </c>
      <c r="M8044" t="s">
        <v>71</v>
      </c>
      <c r="N8044" t="s">
        <v>67</v>
      </c>
    </row>
    <row r="8045" spans="1:14" x14ac:dyDescent="0.25">
      <c r="A8045" s="2">
        <v>1</v>
      </c>
      <c r="B8045" s="2">
        <v>2016</v>
      </c>
      <c r="C8045" t="s">
        <v>491</v>
      </c>
      <c r="D8045" t="s">
        <v>48</v>
      </c>
      <c r="E8045" s="2">
        <v>1</v>
      </c>
      <c r="F8045" s="2">
        <v>1</v>
      </c>
      <c r="G8045" t="s">
        <v>298</v>
      </c>
      <c r="H8045" t="s">
        <v>298</v>
      </c>
      <c r="I8045" t="s">
        <v>21</v>
      </c>
      <c r="J8045" t="s">
        <v>72</v>
      </c>
      <c r="K8045" s="3"/>
      <c r="L8045" t="s">
        <v>52</v>
      </c>
      <c r="M8045" t="s">
        <v>73</v>
      </c>
    </row>
    <row r="8046" spans="1:14" x14ac:dyDescent="0.25">
      <c r="A8046" s="2">
        <v>1</v>
      </c>
      <c r="B8046" s="2">
        <v>2016</v>
      </c>
      <c r="C8046" t="s">
        <v>491</v>
      </c>
      <c r="D8046" t="s">
        <v>48</v>
      </c>
      <c r="E8046" s="2">
        <v>1</v>
      </c>
      <c r="F8046" s="2">
        <v>1</v>
      </c>
      <c r="G8046" t="s">
        <v>298</v>
      </c>
      <c r="H8046" t="s">
        <v>298</v>
      </c>
      <c r="I8046" t="s">
        <v>21</v>
      </c>
      <c r="J8046" t="s">
        <v>74</v>
      </c>
      <c r="K8046" s="2">
        <v>3</v>
      </c>
      <c r="L8046" t="s">
        <v>75</v>
      </c>
      <c r="M8046" t="s">
        <v>76</v>
      </c>
      <c r="N8046" t="s">
        <v>221</v>
      </c>
    </row>
    <row r="8047" spans="1:14" x14ac:dyDescent="0.25">
      <c r="A8047" s="2">
        <v>1</v>
      </c>
      <c r="B8047" s="2">
        <v>2016</v>
      </c>
      <c r="C8047" t="s">
        <v>491</v>
      </c>
      <c r="D8047" t="s">
        <v>48</v>
      </c>
      <c r="E8047" s="2">
        <v>1</v>
      </c>
      <c r="F8047" s="2">
        <v>1</v>
      </c>
      <c r="G8047" t="s">
        <v>298</v>
      </c>
      <c r="H8047" t="s">
        <v>298</v>
      </c>
      <c r="I8047" t="s">
        <v>21</v>
      </c>
      <c r="J8047" t="s">
        <v>78</v>
      </c>
      <c r="K8047" s="2">
        <v>5</v>
      </c>
      <c r="L8047" t="s">
        <v>75</v>
      </c>
      <c r="M8047" t="s">
        <v>79</v>
      </c>
      <c r="N8047" t="s">
        <v>192</v>
      </c>
    </row>
    <row r="8048" spans="1:14" x14ac:dyDescent="0.25">
      <c r="A8048" s="2">
        <v>1</v>
      </c>
      <c r="B8048" s="2">
        <v>2016</v>
      </c>
      <c r="C8048" t="s">
        <v>491</v>
      </c>
      <c r="D8048" t="s">
        <v>48</v>
      </c>
      <c r="E8048" s="2">
        <v>1</v>
      </c>
      <c r="F8048" s="2">
        <v>1</v>
      </c>
      <c r="G8048" t="s">
        <v>298</v>
      </c>
      <c r="H8048" t="s">
        <v>298</v>
      </c>
      <c r="I8048" t="s">
        <v>21</v>
      </c>
      <c r="J8048" t="s">
        <v>81</v>
      </c>
      <c r="K8048" s="2">
        <v>3</v>
      </c>
      <c r="L8048" t="s">
        <v>75</v>
      </c>
      <c r="M8048" t="s">
        <v>82</v>
      </c>
      <c r="N8048" t="s">
        <v>208</v>
      </c>
    </row>
    <row r="8049" spans="1:14" x14ac:dyDescent="0.25">
      <c r="A8049" s="2">
        <v>1</v>
      </c>
      <c r="B8049" s="2">
        <v>2016</v>
      </c>
      <c r="C8049" t="s">
        <v>491</v>
      </c>
      <c r="D8049" t="s">
        <v>48</v>
      </c>
      <c r="E8049" s="2">
        <v>1</v>
      </c>
      <c r="F8049" s="2">
        <v>1</v>
      </c>
      <c r="G8049" t="s">
        <v>298</v>
      </c>
      <c r="H8049" t="s">
        <v>298</v>
      </c>
      <c r="I8049" t="s">
        <v>21</v>
      </c>
      <c r="J8049" t="s">
        <v>84</v>
      </c>
      <c r="K8049" s="2">
        <v>4</v>
      </c>
      <c r="L8049" t="s">
        <v>85</v>
      </c>
      <c r="M8049" t="s">
        <v>86</v>
      </c>
      <c r="N8049" t="s">
        <v>87</v>
      </c>
    </row>
    <row r="8050" spans="1:14" x14ac:dyDescent="0.25">
      <c r="A8050" s="2">
        <v>1</v>
      </c>
      <c r="B8050" s="2">
        <v>2016</v>
      </c>
      <c r="C8050" t="s">
        <v>491</v>
      </c>
      <c r="D8050" t="s">
        <v>48</v>
      </c>
      <c r="E8050" s="2">
        <v>1</v>
      </c>
      <c r="F8050" s="2">
        <v>1</v>
      </c>
      <c r="G8050" t="s">
        <v>298</v>
      </c>
      <c r="H8050" t="s">
        <v>298</v>
      </c>
      <c r="I8050" t="s">
        <v>21</v>
      </c>
      <c r="J8050" t="s">
        <v>88</v>
      </c>
      <c r="K8050" s="2">
        <v>3</v>
      </c>
      <c r="L8050" t="s">
        <v>85</v>
      </c>
      <c r="M8050" t="s">
        <v>89</v>
      </c>
      <c r="N8050" t="s">
        <v>126</v>
      </c>
    </row>
    <row r="8051" spans="1:14" x14ac:dyDescent="0.25">
      <c r="A8051" s="2">
        <v>1</v>
      </c>
      <c r="B8051" s="2">
        <v>2016</v>
      </c>
      <c r="C8051" t="s">
        <v>491</v>
      </c>
      <c r="D8051" t="s">
        <v>48</v>
      </c>
      <c r="E8051" s="2">
        <v>1</v>
      </c>
      <c r="F8051" s="2">
        <v>1</v>
      </c>
      <c r="G8051" t="s">
        <v>298</v>
      </c>
      <c r="H8051" t="s">
        <v>298</v>
      </c>
      <c r="I8051" t="s">
        <v>21</v>
      </c>
      <c r="J8051" t="s">
        <v>90</v>
      </c>
      <c r="K8051" s="2">
        <v>3</v>
      </c>
      <c r="L8051" t="s">
        <v>75</v>
      </c>
      <c r="M8051" t="s">
        <v>91</v>
      </c>
      <c r="N8051" t="s">
        <v>95</v>
      </c>
    </row>
    <row r="8052" spans="1:14" x14ac:dyDescent="0.25">
      <c r="A8052" s="2">
        <v>1</v>
      </c>
      <c r="B8052" s="2">
        <v>2016</v>
      </c>
      <c r="C8052" t="s">
        <v>491</v>
      </c>
      <c r="D8052" t="s">
        <v>48</v>
      </c>
      <c r="E8052" s="2">
        <v>1</v>
      </c>
      <c r="F8052" s="2">
        <v>1</v>
      </c>
      <c r="G8052" t="s">
        <v>298</v>
      </c>
      <c r="H8052" t="s">
        <v>298</v>
      </c>
      <c r="I8052" t="s">
        <v>21</v>
      </c>
      <c r="J8052" t="s">
        <v>93</v>
      </c>
      <c r="K8052" s="2">
        <v>3</v>
      </c>
      <c r="L8052" t="s">
        <v>75</v>
      </c>
      <c r="M8052" t="s">
        <v>94</v>
      </c>
      <c r="N8052" t="s">
        <v>95</v>
      </c>
    </row>
    <row r="8053" spans="1:14" x14ac:dyDescent="0.25">
      <c r="A8053" s="2">
        <v>1</v>
      </c>
      <c r="B8053" s="2">
        <v>2016</v>
      </c>
      <c r="C8053" t="s">
        <v>491</v>
      </c>
      <c r="D8053" t="s">
        <v>48</v>
      </c>
      <c r="E8053" s="2">
        <v>1</v>
      </c>
      <c r="F8053" s="2">
        <v>1</v>
      </c>
      <c r="G8053" t="s">
        <v>298</v>
      </c>
      <c r="H8053" t="s">
        <v>298</v>
      </c>
      <c r="I8053" t="s">
        <v>21</v>
      </c>
      <c r="J8053" t="s">
        <v>96</v>
      </c>
      <c r="K8053" s="2">
        <v>3</v>
      </c>
      <c r="L8053" t="s">
        <v>75</v>
      </c>
      <c r="M8053" t="s">
        <v>97</v>
      </c>
      <c r="N8053" t="s">
        <v>95</v>
      </c>
    </row>
    <row r="8054" spans="1:14" x14ac:dyDescent="0.25">
      <c r="A8054" s="2">
        <v>1</v>
      </c>
      <c r="B8054" s="2">
        <v>2016</v>
      </c>
      <c r="C8054" t="s">
        <v>491</v>
      </c>
      <c r="D8054" t="s">
        <v>48</v>
      </c>
      <c r="E8054" s="2">
        <v>1</v>
      </c>
      <c r="F8054" s="2">
        <v>1</v>
      </c>
      <c r="G8054" t="s">
        <v>298</v>
      </c>
      <c r="H8054" t="s">
        <v>298</v>
      </c>
      <c r="I8054" t="s">
        <v>21</v>
      </c>
      <c r="J8054" t="s">
        <v>98</v>
      </c>
      <c r="K8054" s="2">
        <v>4</v>
      </c>
      <c r="L8054" t="s">
        <v>85</v>
      </c>
      <c r="M8054" t="s">
        <v>99</v>
      </c>
      <c r="N8054" t="s">
        <v>87</v>
      </c>
    </row>
    <row r="8055" spans="1:14" x14ac:dyDescent="0.25">
      <c r="A8055" s="2">
        <v>1</v>
      </c>
      <c r="B8055" s="2">
        <v>2016</v>
      </c>
      <c r="C8055" t="s">
        <v>491</v>
      </c>
      <c r="D8055" t="s">
        <v>48</v>
      </c>
      <c r="E8055" s="2">
        <v>1</v>
      </c>
      <c r="F8055" s="2">
        <v>1</v>
      </c>
      <c r="G8055" t="s">
        <v>298</v>
      </c>
      <c r="H8055" t="s">
        <v>298</v>
      </c>
      <c r="I8055" t="s">
        <v>21</v>
      </c>
      <c r="J8055" t="s">
        <v>100</v>
      </c>
      <c r="K8055" s="3"/>
      <c r="L8055" t="s">
        <v>61</v>
      </c>
      <c r="M8055" t="s">
        <v>101</v>
      </c>
    </row>
    <row r="8056" spans="1:14" x14ac:dyDescent="0.25">
      <c r="A8056" s="2">
        <v>1</v>
      </c>
      <c r="B8056" s="2">
        <v>2016</v>
      </c>
      <c r="C8056" t="s">
        <v>491</v>
      </c>
      <c r="D8056" t="s">
        <v>48</v>
      </c>
      <c r="E8056" s="2">
        <v>1</v>
      </c>
      <c r="F8056" s="2">
        <v>1</v>
      </c>
      <c r="G8056" t="s">
        <v>298</v>
      </c>
      <c r="H8056" t="s">
        <v>298</v>
      </c>
      <c r="I8056" t="s">
        <v>21</v>
      </c>
      <c r="J8056" t="s">
        <v>102</v>
      </c>
      <c r="K8056" s="3"/>
      <c r="L8056" t="s">
        <v>61</v>
      </c>
      <c r="M8056" t="s">
        <v>103</v>
      </c>
    </row>
    <row r="8057" spans="1:14" x14ac:dyDescent="0.25">
      <c r="A8057" s="2">
        <v>1</v>
      </c>
      <c r="B8057" s="2">
        <v>2016</v>
      </c>
      <c r="C8057" t="s">
        <v>491</v>
      </c>
      <c r="D8057" t="s">
        <v>48</v>
      </c>
      <c r="E8057" s="2">
        <v>1</v>
      </c>
      <c r="F8057" s="2">
        <v>1</v>
      </c>
      <c r="G8057" t="s">
        <v>298</v>
      </c>
      <c r="H8057" t="s">
        <v>298</v>
      </c>
      <c r="I8057" t="s">
        <v>21</v>
      </c>
      <c r="J8057" t="s">
        <v>104</v>
      </c>
      <c r="K8057" s="3"/>
      <c r="L8057" t="s">
        <v>61</v>
      </c>
      <c r="M8057" t="s">
        <v>105</v>
      </c>
    </row>
    <row r="8058" spans="1:14" x14ac:dyDescent="0.25">
      <c r="A8058" s="2">
        <v>1</v>
      </c>
      <c r="B8058" s="2">
        <v>2016</v>
      </c>
      <c r="C8058" t="s">
        <v>491</v>
      </c>
      <c r="D8058" t="s">
        <v>48</v>
      </c>
      <c r="E8058" s="2">
        <v>1</v>
      </c>
      <c r="F8058" s="2">
        <v>1</v>
      </c>
      <c r="G8058" t="s">
        <v>298</v>
      </c>
      <c r="H8058" t="s">
        <v>298</v>
      </c>
      <c r="I8058" t="s">
        <v>21</v>
      </c>
      <c r="J8058" t="s">
        <v>106</v>
      </c>
      <c r="K8058" s="3"/>
      <c r="L8058" t="s">
        <v>61</v>
      </c>
      <c r="M8058" t="s">
        <v>107</v>
      </c>
    </row>
    <row r="8059" spans="1:14" x14ac:dyDescent="0.25">
      <c r="A8059" s="2">
        <v>1</v>
      </c>
      <c r="B8059" s="2">
        <v>2016</v>
      </c>
      <c r="C8059" t="s">
        <v>491</v>
      </c>
      <c r="D8059" t="s">
        <v>48</v>
      </c>
      <c r="E8059" s="2">
        <v>1</v>
      </c>
      <c r="F8059" s="2">
        <v>1</v>
      </c>
      <c r="G8059" t="s">
        <v>298</v>
      </c>
      <c r="H8059" t="s">
        <v>298</v>
      </c>
      <c r="I8059" t="s">
        <v>21</v>
      </c>
      <c r="J8059" t="s">
        <v>108</v>
      </c>
      <c r="K8059" s="3"/>
      <c r="L8059" t="s">
        <v>61</v>
      </c>
      <c r="M8059" t="s">
        <v>109</v>
      </c>
    </row>
    <row r="8060" spans="1:14" x14ac:dyDescent="0.25">
      <c r="A8060" s="2">
        <v>1</v>
      </c>
      <c r="B8060" s="2">
        <v>2016</v>
      </c>
      <c r="C8060" t="s">
        <v>491</v>
      </c>
      <c r="D8060" t="s">
        <v>48</v>
      </c>
      <c r="E8060" s="2">
        <v>1</v>
      </c>
      <c r="F8060" s="2">
        <v>1</v>
      </c>
      <c r="G8060" t="s">
        <v>298</v>
      </c>
      <c r="H8060" t="s">
        <v>298</v>
      </c>
      <c r="I8060" t="s">
        <v>21</v>
      </c>
      <c r="J8060" t="s">
        <v>110</v>
      </c>
      <c r="K8060" s="3"/>
      <c r="L8060" t="s">
        <v>61</v>
      </c>
      <c r="M8060" t="s">
        <v>111</v>
      </c>
    </row>
    <row r="8061" spans="1:14" x14ac:dyDescent="0.25">
      <c r="A8061" s="2">
        <v>1</v>
      </c>
      <c r="B8061" s="2">
        <v>2016</v>
      </c>
      <c r="C8061" t="s">
        <v>491</v>
      </c>
      <c r="D8061" t="s">
        <v>48</v>
      </c>
      <c r="E8061" s="2">
        <v>1</v>
      </c>
      <c r="F8061" s="2">
        <v>1</v>
      </c>
      <c r="G8061" t="s">
        <v>298</v>
      </c>
      <c r="H8061" t="s">
        <v>298</v>
      </c>
      <c r="I8061" t="s">
        <v>21</v>
      </c>
      <c r="J8061" t="s">
        <v>112</v>
      </c>
      <c r="K8061" s="3"/>
      <c r="L8061" t="s">
        <v>61</v>
      </c>
      <c r="M8061" t="s">
        <v>113</v>
      </c>
    </row>
    <row r="8062" spans="1:14" x14ac:dyDescent="0.25">
      <c r="A8062" s="2">
        <v>1</v>
      </c>
      <c r="B8062" s="2">
        <v>2016</v>
      </c>
      <c r="C8062" t="s">
        <v>491</v>
      </c>
      <c r="D8062" t="s">
        <v>48</v>
      </c>
      <c r="E8062" s="2">
        <v>1</v>
      </c>
      <c r="F8062" s="2">
        <v>1</v>
      </c>
      <c r="G8062" t="s">
        <v>298</v>
      </c>
      <c r="H8062" t="s">
        <v>298</v>
      </c>
      <c r="I8062" t="s">
        <v>21</v>
      </c>
      <c r="J8062" t="s">
        <v>114</v>
      </c>
      <c r="K8062" s="3"/>
      <c r="L8062" t="s">
        <v>61</v>
      </c>
      <c r="M8062" t="s">
        <v>115</v>
      </c>
    </row>
    <row r="8063" spans="1:14" x14ac:dyDescent="0.25">
      <c r="A8063" s="2">
        <v>1</v>
      </c>
      <c r="B8063" s="2">
        <v>2016</v>
      </c>
      <c r="C8063" t="s">
        <v>491</v>
      </c>
      <c r="D8063" t="s">
        <v>48</v>
      </c>
      <c r="E8063" s="2">
        <v>1</v>
      </c>
      <c r="F8063" s="2">
        <v>1</v>
      </c>
      <c r="G8063" t="s">
        <v>298</v>
      </c>
      <c r="H8063" t="s">
        <v>298</v>
      </c>
      <c r="I8063" t="s">
        <v>21</v>
      </c>
      <c r="J8063" t="s">
        <v>116</v>
      </c>
      <c r="K8063" s="2">
        <v>2</v>
      </c>
      <c r="L8063" t="s">
        <v>65</v>
      </c>
      <c r="M8063" t="s">
        <v>117</v>
      </c>
      <c r="N8063" t="s">
        <v>186</v>
      </c>
    </row>
    <row r="8064" spans="1:14" x14ac:dyDescent="0.25">
      <c r="A8064" s="2">
        <v>1</v>
      </c>
      <c r="B8064" s="2">
        <v>2016</v>
      </c>
      <c r="C8064" t="s">
        <v>491</v>
      </c>
      <c r="D8064" t="s">
        <v>48</v>
      </c>
      <c r="E8064" s="2">
        <v>1</v>
      </c>
      <c r="F8064" s="2">
        <v>1</v>
      </c>
      <c r="G8064" t="s">
        <v>298</v>
      </c>
      <c r="H8064" t="s">
        <v>298</v>
      </c>
      <c r="I8064" t="s">
        <v>21</v>
      </c>
      <c r="J8064" t="s">
        <v>118</v>
      </c>
      <c r="K8064" s="2">
        <v>2</v>
      </c>
      <c r="L8064" t="s">
        <v>55</v>
      </c>
      <c r="M8064" t="s">
        <v>119</v>
      </c>
      <c r="N8064" t="s">
        <v>187</v>
      </c>
    </row>
    <row r="8065" spans="1:14" x14ac:dyDescent="0.25">
      <c r="A8065" s="2">
        <v>1</v>
      </c>
      <c r="B8065" s="2">
        <v>2016</v>
      </c>
      <c r="C8065" t="s">
        <v>491</v>
      </c>
      <c r="D8065" t="s">
        <v>48</v>
      </c>
      <c r="E8065" s="2">
        <v>1</v>
      </c>
      <c r="F8065" s="2">
        <v>1</v>
      </c>
      <c r="G8065" t="s">
        <v>298</v>
      </c>
      <c r="H8065" t="s">
        <v>298</v>
      </c>
      <c r="I8065" t="s">
        <v>21</v>
      </c>
      <c r="J8065" t="s">
        <v>120</v>
      </c>
      <c r="K8065" s="2">
        <v>1</v>
      </c>
      <c r="L8065" t="s">
        <v>65</v>
      </c>
      <c r="M8065" t="s">
        <v>121</v>
      </c>
      <c r="N8065" t="s">
        <v>230</v>
      </c>
    </row>
    <row r="8066" spans="1:14" x14ac:dyDescent="0.25">
      <c r="A8066" s="2">
        <v>1</v>
      </c>
      <c r="B8066" s="2">
        <v>2016</v>
      </c>
      <c r="C8066" t="s">
        <v>491</v>
      </c>
      <c r="D8066" t="s">
        <v>48</v>
      </c>
      <c r="E8066" s="2">
        <v>1</v>
      </c>
      <c r="F8066" s="2">
        <v>1</v>
      </c>
      <c r="G8066" t="s">
        <v>298</v>
      </c>
      <c r="H8066" t="s">
        <v>298</v>
      </c>
      <c r="I8066" t="s">
        <v>21</v>
      </c>
      <c r="J8066" t="s">
        <v>122</v>
      </c>
      <c r="K8066" s="2">
        <v>2</v>
      </c>
      <c r="L8066" t="s">
        <v>85</v>
      </c>
      <c r="M8066" t="s">
        <v>123</v>
      </c>
      <c r="N8066" t="s">
        <v>176</v>
      </c>
    </row>
    <row r="8067" spans="1:14" x14ac:dyDescent="0.25">
      <c r="A8067" s="2">
        <v>1</v>
      </c>
      <c r="B8067" s="2">
        <v>2016</v>
      </c>
      <c r="C8067" t="s">
        <v>491</v>
      </c>
      <c r="D8067" t="s">
        <v>48</v>
      </c>
      <c r="E8067" s="2">
        <v>1</v>
      </c>
      <c r="F8067" s="2">
        <v>1</v>
      </c>
      <c r="G8067" t="s">
        <v>298</v>
      </c>
      <c r="H8067" t="s">
        <v>298</v>
      </c>
      <c r="I8067" t="s">
        <v>21</v>
      </c>
      <c r="J8067" t="s">
        <v>124</v>
      </c>
      <c r="K8067" s="2">
        <v>2</v>
      </c>
      <c r="L8067" t="s">
        <v>85</v>
      </c>
      <c r="M8067" t="s">
        <v>125</v>
      </c>
      <c r="N8067" t="s">
        <v>176</v>
      </c>
    </row>
    <row r="8068" spans="1:14" x14ac:dyDescent="0.25">
      <c r="A8068" s="2">
        <v>1</v>
      </c>
      <c r="B8068" s="2">
        <v>2016</v>
      </c>
      <c r="C8068" t="s">
        <v>491</v>
      </c>
      <c r="D8068" t="s">
        <v>48</v>
      </c>
      <c r="E8068" s="2">
        <v>1</v>
      </c>
      <c r="F8068" s="2">
        <v>1</v>
      </c>
      <c r="G8068" t="s">
        <v>298</v>
      </c>
      <c r="H8068" t="s">
        <v>298</v>
      </c>
      <c r="I8068" t="s">
        <v>21</v>
      </c>
      <c r="J8068" t="s">
        <v>127</v>
      </c>
      <c r="K8068" s="2">
        <v>4</v>
      </c>
      <c r="L8068" t="s">
        <v>85</v>
      </c>
      <c r="M8068" t="s">
        <v>128</v>
      </c>
      <c r="N8068" t="s">
        <v>87</v>
      </c>
    </row>
    <row r="8069" spans="1:14" x14ac:dyDescent="0.25">
      <c r="A8069" s="2">
        <v>1</v>
      </c>
      <c r="B8069" s="2">
        <v>2016</v>
      </c>
      <c r="C8069" t="s">
        <v>491</v>
      </c>
      <c r="D8069" t="s">
        <v>48</v>
      </c>
      <c r="E8069" s="2">
        <v>1</v>
      </c>
      <c r="F8069" s="2">
        <v>1</v>
      </c>
      <c r="G8069" t="s">
        <v>298</v>
      </c>
      <c r="H8069" t="s">
        <v>298</v>
      </c>
      <c r="I8069" t="s">
        <v>21</v>
      </c>
      <c r="J8069" t="s">
        <v>129</v>
      </c>
      <c r="K8069" s="2">
        <v>4</v>
      </c>
      <c r="L8069" t="s">
        <v>85</v>
      </c>
      <c r="M8069" t="s">
        <v>130</v>
      </c>
      <c r="N8069" t="s">
        <v>87</v>
      </c>
    </row>
    <row r="8070" spans="1:14" x14ac:dyDescent="0.25">
      <c r="A8070" s="2">
        <v>1</v>
      </c>
      <c r="B8070" s="2">
        <v>2016</v>
      </c>
      <c r="C8070" t="s">
        <v>491</v>
      </c>
      <c r="D8070" t="s">
        <v>48</v>
      </c>
      <c r="E8070" s="2">
        <v>1</v>
      </c>
      <c r="F8070" s="2">
        <v>1</v>
      </c>
      <c r="G8070" t="s">
        <v>298</v>
      </c>
      <c r="H8070" t="s">
        <v>298</v>
      </c>
      <c r="I8070" t="s">
        <v>21</v>
      </c>
      <c r="J8070" t="s">
        <v>131</v>
      </c>
      <c r="K8070" s="2">
        <v>4</v>
      </c>
      <c r="L8070" t="s">
        <v>85</v>
      </c>
      <c r="M8070" t="s">
        <v>132</v>
      </c>
      <c r="N8070" t="s">
        <v>87</v>
      </c>
    </row>
    <row r="8071" spans="1:14" x14ac:dyDescent="0.25">
      <c r="A8071" s="2">
        <v>1</v>
      </c>
      <c r="B8071" s="2">
        <v>2016</v>
      </c>
      <c r="C8071" t="s">
        <v>491</v>
      </c>
      <c r="D8071" t="s">
        <v>48</v>
      </c>
      <c r="E8071" s="2">
        <v>1</v>
      </c>
      <c r="F8071" s="2">
        <v>1</v>
      </c>
      <c r="G8071" t="s">
        <v>298</v>
      </c>
      <c r="H8071" t="s">
        <v>298</v>
      </c>
      <c r="I8071" t="s">
        <v>21</v>
      </c>
      <c r="J8071" t="s">
        <v>133</v>
      </c>
      <c r="K8071" s="2">
        <v>2</v>
      </c>
      <c r="L8071" t="s">
        <v>52</v>
      </c>
      <c r="M8071" t="s">
        <v>134</v>
      </c>
      <c r="N8071" t="s">
        <v>63</v>
      </c>
    </row>
    <row r="8072" spans="1:14" x14ac:dyDescent="0.25">
      <c r="A8072" s="2">
        <v>1</v>
      </c>
      <c r="B8072" s="2">
        <v>2016</v>
      </c>
      <c r="C8072" t="s">
        <v>491</v>
      </c>
      <c r="D8072" t="s">
        <v>48</v>
      </c>
      <c r="E8072" s="2">
        <v>1</v>
      </c>
      <c r="F8072" s="2">
        <v>1</v>
      </c>
      <c r="G8072" t="s">
        <v>298</v>
      </c>
      <c r="H8072" t="s">
        <v>298</v>
      </c>
      <c r="I8072" t="s">
        <v>21</v>
      </c>
      <c r="J8072" t="s">
        <v>135</v>
      </c>
      <c r="K8072" s="2">
        <v>3</v>
      </c>
      <c r="L8072" t="s">
        <v>55</v>
      </c>
      <c r="M8072" t="s">
        <v>136</v>
      </c>
      <c r="N8072" t="s">
        <v>178</v>
      </c>
    </row>
    <row r="8073" spans="1:14" x14ac:dyDescent="0.25">
      <c r="A8073" s="2">
        <v>1</v>
      </c>
      <c r="B8073" s="2">
        <v>2016</v>
      </c>
      <c r="C8073" t="s">
        <v>491</v>
      </c>
      <c r="D8073" t="s">
        <v>48</v>
      </c>
      <c r="E8073" s="2">
        <v>1</v>
      </c>
      <c r="F8073" s="2">
        <v>1</v>
      </c>
      <c r="G8073" t="s">
        <v>298</v>
      </c>
      <c r="H8073" t="s">
        <v>298</v>
      </c>
      <c r="I8073" t="s">
        <v>21</v>
      </c>
      <c r="J8073" t="s">
        <v>137</v>
      </c>
      <c r="K8073" s="2">
        <v>4</v>
      </c>
      <c r="L8073" t="s">
        <v>55</v>
      </c>
      <c r="M8073" t="s">
        <v>138</v>
      </c>
      <c r="N8073" t="s">
        <v>57</v>
      </c>
    </row>
    <row r="8074" spans="1:14" x14ac:dyDescent="0.25">
      <c r="A8074" s="2">
        <v>1</v>
      </c>
      <c r="B8074" s="2">
        <v>2016</v>
      </c>
      <c r="C8074" t="s">
        <v>491</v>
      </c>
      <c r="D8074" t="s">
        <v>48</v>
      </c>
      <c r="E8074" s="2">
        <v>1</v>
      </c>
      <c r="F8074" s="2">
        <v>1</v>
      </c>
      <c r="G8074" t="s">
        <v>298</v>
      </c>
      <c r="H8074" t="s">
        <v>298</v>
      </c>
      <c r="I8074" t="s">
        <v>21</v>
      </c>
      <c r="J8074" t="s">
        <v>139</v>
      </c>
      <c r="K8074" s="2">
        <v>4</v>
      </c>
      <c r="L8074" t="s">
        <v>85</v>
      </c>
      <c r="M8074" t="s">
        <v>140</v>
      </c>
      <c r="N8074" t="s">
        <v>87</v>
      </c>
    </row>
    <row r="8075" spans="1:14" x14ac:dyDescent="0.25">
      <c r="A8075" s="2">
        <v>1</v>
      </c>
      <c r="B8075" s="2">
        <v>2016</v>
      </c>
      <c r="C8075" t="s">
        <v>491</v>
      </c>
      <c r="D8075" t="s">
        <v>48</v>
      </c>
      <c r="E8075" s="2">
        <v>1</v>
      </c>
      <c r="F8075" s="2">
        <v>1</v>
      </c>
      <c r="G8075" t="s">
        <v>298</v>
      </c>
      <c r="H8075" t="s">
        <v>298</v>
      </c>
      <c r="I8075" t="s">
        <v>21</v>
      </c>
      <c r="J8075" t="s">
        <v>141</v>
      </c>
      <c r="K8075" s="2">
        <v>3</v>
      </c>
      <c r="L8075" t="s">
        <v>85</v>
      </c>
      <c r="M8075" t="s">
        <v>142</v>
      </c>
      <c r="N8075" t="s">
        <v>126</v>
      </c>
    </row>
    <row r="8076" spans="1:14" x14ac:dyDescent="0.25">
      <c r="A8076" s="2">
        <v>1</v>
      </c>
      <c r="B8076" s="2">
        <v>2016</v>
      </c>
      <c r="C8076" t="s">
        <v>491</v>
      </c>
      <c r="D8076" t="s">
        <v>48</v>
      </c>
      <c r="E8076" s="2">
        <v>1</v>
      </c>
      <c r="F8076" s="2">
        <v>1</v>
      </c>
      <c r="G8076" t="s">
        <v>298</v>
      </c>
      <c r="H8076" t="s">
        <v>298</v>
      </c>
      <c r="I8076" t="s">
        <v>21</v>
      </c>
      <c r="J8076" t="s">
        <v>143</v>
      </c>
      <c r="K8076" s="2">
        <v>3</v>
      </c>
      <c r="L8076" t="s">
        <v>85</v>
      </c>
      <c r="M8076" t="s">
        <v>144</v>
      </c>
      <c r="N8076" t="s">
        <v>126</v>
      </c>
    </row>
    <row r="8077" spans="1:14" x14ac:dyDescent="0.25">
      <c r="A8077" s="2">
        <v>1</v>
      </c>
      <c r="B8077" s="2">
        <v>2016</v>
      </c>
      <c r="C8077" t="s">
        <v>491</v>
      </c>
      <c r="D8077" t="s">
        <v>48</v>
      </c>
      <c r="E8077" s="2">
        <v>1</v>
      </c>
      <c r="F8077" s="2">
        <v>1</v>
      </c>
      <c r="G8077" t="s">
        <v>298</v>
      </c>
      <c r="H8077" t="s">
        <v>298</v>
      </c>
      <c r="I8077" t="s">
        <v>21</v>
      </c>
      <c r="J8077" t="s">
        <v>145</v>
      </c>
      <c r="K8077" s="2">
        <v>4</v>
      </c>
      <c r="L8077" t="s">
        <v>55</v>
      </c>
      <c r="M8077" t="s">
        <v>146</v>
      </c>
      <c r="N8077" t="s">
        <v>57</v>
      </c>
    </row>
    <row r="8078" spans="1:14" x14ac:dyDescent="0.25">
      <c r="A8078" s="2">
        <v>1</v>
      </c>
      <c r="B8078" s="2">
        <v>2016</v>
      </c>
      <c r="C8078" t="s">
        <v>491</v>
      </c>
      <c r="D8078" t="s">
        <v>48</v>
      </c>
      <c r="E8078" s="2">
        <v>1</v>
      </c>
      <c r="F8078" s="2">
        <v>1</v>
      </c>
      <c r="G8078" t="s">
        <v>298</v>
      </c>
      <c r="H8078" t="s">
        <v>298</v>
      </c>
      <c r="I8078" t="s">
        <v>21</v>
      </c>
      <c r="J8078" t="s">
        <v>147</v>
      </c>
      <c r="K8078" s="2">
        <v>4</v>
      </c>
      <c r="L8078" t="s">
        <v>55</v>
      </c>
      <c r="M8078" t="s">
        <v>148</v>
      </c>
      <c r="N8078" t="s">
        <v>57</v>
      </c>
    </row>
    <row r="8079" spans="1:14" x14ac:dyDescent="0.25">
      <c r="A8079" s="2">
        <v>1</v>
      </c>
      <c r="B8079" s="2">
        <v>2016</v>
      </c>
      <c r="C8079" t="s">
        <v>491</v>
      </c>
      <c r="D8079" t="s">
        <v>48</v>
      </c>
      <c r="E8079" s="2">
        <v>1</v>
      </c>
      <c r="F8079" s="2">
        <v>1</v>
      </c>
      <c r="G8079" t="s">
        <v>298</v>
      </c>
      <c r="H8079" t="s">
        <v>298</v>
      </c>
      <c r="I8079" t="s">
        <v>21</v>
      </c>
      <c r="J8079" t="s">
        <v>149</v>
      </c>
      <c r="K8079" s="2">
        <v>5</v>
      </c>
      <c r="L8079" t="s">
        <v>55</v>
      </c>
      <c r="M8079" t="s">
        <v>150</v>
      </c>
      <c r="N8079" t="s">
        <v>185</v>
      </c>
    </row>
    <row r="8080" spans="1:14" x14ac:dyDescent="0.25">
      <c r="A8080" s="2">
        <v>1</v>
      </c>
      <c r="B8080" s="2">
        <v>2016</v>
      </c>
      <c r="C8080" t="s">
        <v>491</v>
      </c>
      <c r="D8080" t="s">
        <v>48</v>
      </c>
      <c r="E8080" s="2">
        <v>1</v>
      </c>
      <c r="F8080" s="2">
        <v>1</v>
      </c>
      <c r="G8080" t="s">
        <v>298</v>
      </c>
      <c r="H8080" t="s">
        <v>298</v>
      </c>
      <c r="I8080" t="s">
        <v>21</v>
      </c>
      <c r="J8080" t="s">
        <v>151</v>
      </c>
      <c r="K8080" s="3"/>
      <c r="L8080" t="s">
        <v>52</v>
      </c>
      <c r="M8080" t="s">
        <v>152</v>
      </c>
    </row>
    <row r="8081" spans="1:14" x14ac:dyDescent="0.25">
      <c r="A8081" s="2">
        <v>1</v>
      </c>
      <c r="B8081" s="2">
        <v>2016</v>
      </c>
      <c r="C8081" t="s">
        <v>491</v>
      </c>
      <c r="D8081" t="s">
        <v>48</v>
      </c>
      <c r="E8081" s="2">
        <v>1</v>
      </c>
      <c r="F8081" s="2">
        <v>1</v>
      </c>
      <c r="G8081" t="s">
        <v>298</v>
      </c>
      <c r="H8081" t="s">
        <v>298</v>
      </c>
      <c r="I8081" t="s">
        <v>21</v>
      </c>
      <c r="J8081" t="s">
        <v>153</v>
      </c>
      <c r="K8081" s="2">
        <v>2</v>
      </c>
      <c r="L8081" t="s">
        <v>75</v>
      </c>
      <c r="M8081" t="s">
        <v>154</v>
      </c>
      <c r="N8081" t="s">
        <v>155</v>
      </c>
    </row>
    <row r="8082" spans="1:14" x14ac:dyDescent="0.25">
      <c r="A8082" s="2">
        <v>1</v>
      </c>
      <c r="B8082" s="2">
        <v>2016</v>
      </c>
      <c r="C8082" t="s">
        <v>491</v>
      </c>
      <c r="D8082" t="s">
        <v>48</v>
      </c>
      <c r="E8082" s="2">
        <v>1</v>
      </c>
      <c r="F8082" s="2">
        <v>1</v>
      </c>
      <c r="G8082" t="s">
        <v>298</v>
      </c>
      <c r="H8082" t="s">
        <v>298</v>
      </c>
      <c r="I8082" t="s">
        <v>21</v>
      </c>
      <c r="J8082" t="s">
        <v>156</v>
      </c>
      <c r="K8082" s="2">
        <v>1</v>
      </c>
      <c r="L8082" t="s">
        <v>75</v>
      </c>
      <c r="M8082" t="s">
        <v>157</v>
      </c>
      <c r="N8082" t="s">
        <v>158</v>
      </c>
    </row>
    <row r="8083" spans="1:14" x14ac:dyDescent="0.25">
      <c r="A8083" s="2">
        <v>1</v>
      </c>
      <c r="B8083" s="2">
        <v>2016</v>
      </c>
      <c r="C8083" t="s">
        <v>491</v>
      </c>
      <c r="D8083" t="s">
        <v>48</v>
      </c>
      <c r="E8083" s="2">
        <v>1</v>
      </c>
      <c r="F8083" s="2">
        <v>1</v>
      </c>
      <c r="G8083" t="s">
        <v>298</v>
      </c>
      <c r="H8083" t="s">
        <v>298</v>
      </c>
      <c r="I8083" t="s">
        <v>21</v>
      </c>
      <c r="J8083" t="s">
        <v>159</v>
      </c>
      <c r="K8083" s="3"/>
      <c r="L8083" t="s">
        <v>52</v>
      </c>
      <c r="M8083" t="s">
        <v>160</v>
      </c>
    </row>
    <row r="8084" spans="1:14" x14ac:dyDescent="0.25">
      <c r="A8084" s="2">
        <v>1</v>
      </c>
      <c r="B8084" s="2">
        <v>2016</v>
      </c>
      <c r="C8084" t="s">
        <v>491</v>
      </c>
      <c r="D8084" t="s">
        <v>48</v>
      </c>
      <c r="E8084" s="2">
        <v>1</v>
      </c>
      <c r="F8084" s="2">
        <v>1</v>
      </c>
      <c r="G8084" t="s">
        <v>298</v>
      </c>
      <c r="H8084" t="s">
        <v>298</v>
      </c>
      <c r="I8084" t="s">
        <v>21</v>
      </c>
      <c r="J8084" t="s">
        <v>161</v>
      </c>
      <c r="K8084" s="3"/>
      <c r="L8084" t="s">
        <v>52</v>
      </c>
      <c r="M8084" t="s">
        <v>162</v>
      </c>
    </row>
    <row r="8085" spans="1:14" x14ac:dyDescent="0.25">
      <c r="A8085" s="2">
        <v>1</v>
      </c>
      <c r="B8085" s="2">
        <v>2016</v>
      </c>
      <c r="C8085" t="s">
        <v>491</v>
      </c>
      <c r="D8085" t="s">
        <v>48</v>
      </c>
      <c r="E8085" s="2">
        <v>1</v>
      </c>
      <c r="F8085" s="2">
        <v>1</v>
      </c>
      <c r="G8085" t="s">
        <v>298</v>
      </c>
      <c r="H8085" t="s">
        <v>298</v>
      </c>
      <c r="I8085" t="s">
        <v>21</v>
      </c>
      <c r="J8085" t="s">
        <v>163</v>
      </c>
      <c r="K8085" s="2">
        <v>2</v>
      </c>
      <c r="L8085" t="s">
        <v>52</v>
      </c>
      <c r="M8085" t="s">
        <v>164</v>
      </c>
      <c r="N8085" t="s">
        <v>177</v>
      </c>
    </row>
    <row r="8086" spans="1:14" x14ac:dyDescent="0.25">
      <c r="A8086" s="2">
        <v>1</v>
      </c>
      <c r="B8086" s="2">
        <v>2016</v>
      </c>
      <c r="C8086" t="s">
        <v>491</v>
      </c>
      <c r="D8086" t="s">
        <v>48</v>
      </c>
      <c r="E8086" s="2">
        <v>1</v>
      </c>
      <c r="F8086" s="2">
        <v>1</v>
      </c>
      <c r="G8086" t="s">
        <v>298</v>
      </c>
      <c r="H8086" t="s">
        <v>298</v>
      </c>
      <c r="I8086" t="s">
        <v>21</v>
      </c>
      <c r="J8086" t="s">
        <v>166</v>
      </c>
      <c r="K8086" s="2">
        <v>4</v>
      </c>
      <c r="L8086" t="s">
        <v>55</v>
      </c>
      <c r="M8086" t="s">
        <v>167</v>
      </c>
      <c r="N8086" t="s">
        <v>57</v>
      </c>
    </row>
    <row r="8087" spans="1:14" x14ac:dyDescent="0.25">
      <c r="A8087" s="2">
        <v>1</v>
      </c>
      <c r="B8087" s="2">
        <v>2016</v>
      </c>
      <c r="C8087" t="s">
        <v>492</v>
      </c>
      <c r="D8087" t="s">
        <v>48</v>
      </c>
      <c r="E8087" s="2">
        <v>0</v>
      </c>
      <c r="F8087" s="2">
        <v>1</v>
      </c>
      <c r="G8087" t="s">
        <v>493</v>
      </c>
      <c r="H8087" t="s">
        <v>206</v>
      </c>
      <c r="I8087" t="s">
        <v>15</v>
      </c>
      <c r="J8087" t="s">
        <v>51</v>
      </c>
      <c r="K8087" s="3"/>
      <c r="L8087" t="s">
        <v>52</v>
      </c>
      <c r="M8087" t="s">
        <v>53</v>
      </c>
    </row>
    <row r="8088" spans="1:14" x14ac:dyDescent="0.25">
      <c r="A8088" s="2">
        <v>1</v>
      </c>
      <c r="B8088" s="2">
        <v>2016</v>
      </c>
      <c r="C8088" t="s">
        <v>492</v>
      </c>
      <c r="D8088" t="s">
        <v>48</v>
      </c>
      <c r="E8088" s="2">
        <v>0</v>
      </c>
      <c r="F8088" s="2">
        <v>1</v>
      </c>
      <c r="G8088" t="s">
        <v>493</v>
      </c>
      <c r="H8088" t="s">
        <v>206</v>
      </c>
      <c r="I8088" t="s">
        <v>15</v>
      </c>
      <c r="J8088" t="s">
        <v>54</v>
      </c>
      <c r="K8088" s="2">
        <v>3</v>
      </c>
      <c r="L8088" t="s">
        <v>55</v>
      </c>
      <c r="M8088" t="s">
        <v>56</v>
      </c>
      <c r="N8088" t="s">
        <v>178</v>
      </c>
    </row>
    <row r="8089" spans="1:14" x14ac:dyDescent="0.25">
      <c r="A8089" s="2">
        <v>1</v>
      </c>
      <c r="B8089" s="2">
        <v>2016</v>
      </c>
      <c r="C8089" t="s">
        <v>492</v>
      </c>
      <c r="D8089" t="s">
        <v>48</v>
      </c>
      <c r="E8089" s="2">
        <v>0</v>
      </c>
      <c r="F8089" s="2">
        <v>1</v>
      </c>
      <c r="G8089" t="s">
        <v>493</v>
      </c>
      <c r="H8089" t="s">
        <v>206</v>
      </c>
      <c r="I8089" t="s">
        <v>15</v>
      </c>
      <c r="J8089" t="s">
        <v>58</v>
      </c>
      <c r="K8089" s="2">
        <v>3</v>
      </c>
      <c r="L8089" t="s">
        <v>55</v>
      </c>
      <c r="M8089" t="s">
        <v>59</v>
      </c>
      <c r="N8089" t="s">
        <v>178</v>
      </c>
    </row>
    <row r="8090" spans="1:14" x14ac:dyDescent="0.25">
      <c r="A8090" s="2">
        <v>1</v>
      </c>
      <c r="B8090" s="2">
        <v>2016</v>
      </c>
      <c r="C8090" t="s">
        <v>492</v>
      </c>
      <c r="D8090" t="s">
        <v>48</v>
      </c>
      <c r="E8090" s="2">
        <v>0</v>
      </c>
      <c r="F8090" s="2">
        <v>1</v>
      </c>
      <c r="G8090" t="s">
        <v>493</v>
      </c>
      <c r="H8090" t="s">
        <v>206</v>
      </c>
      <c r="I8090" t="s">
        <v>15</v>
      </c>
      <c r="J8090" t="s">
        <v>60</v>
      </c>
      <c r="K8090" s="2">
        <v>2</v>
      </c>
      <c r="L8090" t="s">
        <v>61</v>
      </c>
      <c r="M8090" t="s">
        <v>62</v>
      </c>
      <c r="N8090" t="s">
        <v>63</v>
      </c>
    </row>
    <row r="8091" spans="1:14" x14ac:dyDescent="0.25">
      <c r="A8091" s="2">
        <v>1</v>
      </c>
      <c r="B8091" s="2">
        <v>2016</v>
      </c>
      <c r="C8091" t="s">
        <v>492</v>
      </c>
      <c r="D8091" t="s">
        <v>48</v>
      </c>
      <c r="E8091" s="2">
        <v>0</v>
      </c>
      <c r="F8091" s="2">
        <v>1</v>
      </c>
      <c r="G8091" t="s">
        <v>493</v>
      </c>
      <c r="H8091" t="s">
        <v>206</v>
      </c>
      <c r="I8091" t="s">
        <v>15</v>
      </c>
      <c r="J8091" t="s">
        <v>64</v>
      </c>
      <c r="K8091" s="2">
        <v>3</v>
      </c>
      <c r="L8091" t="s">
        <v>65</v>
      </c>
      <c r="M8091" t="s">
        <v>66</v>
      </c>
      <c r="N8091" t="s">
        <v>67</v>
      </c>
    </row>
    <row r="8092" spans="1:14" x14ac:dyDescent="0.25">
      <c r="A8092" s="2">
        <v>1</v>
      </c>
      <c r="B8092" s="2">
        <v>2016</v>
      </c>
      <c r="C8092" t="s">
        <v>492</v>
      </c>
      <c r="D8092" t="s">
        <v>48</v>
      </c>
      <c r="E8092" s="2">
        <v>0</v>
      </c>
      <c r="F8092" s="2">
        <v>1</v>
      </c>
      <c r="G8092" t="s">
        <v>493</v>
      </c>
      <c r="H8092" t="s">
        <v>206</v>
      </c>
      <c r="I8092" t="s">
        <v>15</v>
      </c>
      <c r="J8092" t="s">
        <v>68</v>
      </c>
      <c r="K8092" s="2">
        <v>3</v>
      </c>
      <c r="L8092" t="s">
        <v>65</v>
      </c>
      <c r="M8092" t="s">
        <v>69</v>
      </c>
      <c r="N8092" t="s">
        <v>67</v>
      </c>
    </row>
    <row r="8093" spans="1:14" x14ac:dyDescent="0.25">
      <c r="A8093" s="2">
        <v>1</v>
      </c>
      <c r="B8093" s="2">
        <v>2016</v>
      </c>
      <c r="C8093" t="s">
        <v>492</v>
      </c>
      <c r="D8093" t="s">
        <v>48</v>
      </c>
      <c r="E8093" s="2">
        <v>0</v>
      </c>
      <c r="F8093" s="2">
        <v>1</v>
      </c>
      <c r="G8093" t="s">
        <v>493</v>
      </c>
      <c r="H8093" t="s">
        <v>206</v>
      </c>
      <c r="I8093" t="s">
        <v>15</v>
      </c>
      <c r="J8093" t="s">
        <v>70</v>
      </c>
      <c r="K8093" s="2">
        <v>3</v>
      </c>
      <c r="L8093" t="s">
        <v>65</v>
      </c>
      <c r="M8093" t="s">
        <v>71</v>
      </c>
      <c r="N8093" t="s">
        <v>67</v>
      </c>
    </row>
    <row r="8094" spans="1:14" x14ac:dyDescent="0.25">
      <c r="A8094" s="2">
        <v>1</v>
      </c>
      <c r="B8094" s="2">
        <v>2016</v>
      </c>
      <c r="C8094" t="s">
        <v>492</v>
      </c>
      <c r="D8094" t="s">
        <v>48</v>
      </c>
      <c r="E8094" s="2">
        <v>0</v>
      </c>
      <c r="F8094" s="2">
        <v>1</v>
      </c>
      <c r="G8094" t="s">
        <v>493</v>
      </c>
      <c r="H8094" t="s">
        <v>206</v>
      </c>
      <c r="I8094" t="s">
        <v>15</v>
      </c>
      <c r="J8094" t="s">
        <v>72</v>
      </c>
      <c r="K8094" s="3"/>
      <c r="L8094" t="s">
        <v>52</v>
      </c>
      <c r="M8094" t="s">
        <v>73</v>
      </c>
    </row>
    <row r="8095" spans="1:14" x14ac:dyDescent="0.25">
      <c r="A8095" s="2">
        <v>1</v>
      </c>
      <c r="B8095" s="2">
        <v>2016</v>
      </c>
      <c r="C8095" t="s">
        <v>492</v>
      </c>
      <c r="D8095" t="s">
        <v>48</v>
      </c>
      <c r="E8095" s="2">
        <v>0</v>
      </c>
      <c r="F8095" s="2">
        <v>1</v>
      </c>
      <c r="G8095" t="s">
        <v>493</v>
      </c>
      <c r="H8095" t="s">
        <v>206</v>
      </c>
      <c r="I8095" t="s">
        <v>15</v>
      </c>
      <c r="J8095" t="s">
        <v>74</v>
      </c>
      <c r="K8095" s="2">
        <v>2</v>
      </c>
      <c r="L8095" t="s">
        <v>75</v>
      </c>
      <c r="M8095" t="s">
        <v>76</v>
      </c>
      <c r="N8095" t="s">
        <v>207</v>
      </c>
    </row>
    <row r="8096" spans="1:14" x14ac:dyDescent="0.25">
      <c r="A8096" s="2">
        <v>1</v>
      </c>
      <c r="B8096" s="2">
        <v>2016</v>
      </c>
      <c r="C8096" t="s">
        <v>492</v>
      </c>
      <c r="D8096" t="s">
        <v>48</v>
      </c>
      <c r="E8096" s="2">
        <v>0</v>
      </c>
      <c r="F8096" s="2">
        <v>1</v>
      </c>
      <c r="G8096" t="s">
        <v>493</v>
      </c>
      <c r="H8096" t="s">
        <v>206</v>
      </c>
      <c r="I8096" t="s">
        <v>15</v>
      </c>
      <c r="J8096" t="s">
        <v>78</v>
      </c>
      <c r="K8096" s="2">
        <v>7</v>
      </c>
      <c r="L8096" t="s">
        <v>75</v>
      </c>
      <c r="M8096" t="s">
        <v>79</v>
      </c>
      <c r="N8096" t="s">
        <v>212</v>
      </c>
    </row>
    <row r="8097" spans="1:14" x14ac:dyDescent="0.25">
      <c r="A8097" s="2">
        <v>1</v>
      </c>
      <c r="B8097" s="2">
        <v>2016</v>
      </c>
      <c r="C8097" t="s">
        <v>492</v>
      </c>
      <c r="D8097" t="s">
        <v>48</v>
      </c>
      <c r="E8097" s="2">
        <v>0</v>
      </c>
      <c r="F8097" s="2">
        <v>1</v>
      </c>
      <c r="G8097" t="s">
        <v>493</v>
      </c>
      <c r="H8097" t="s">
        <v>206</v>
      </c>
      <c r="I8097" t="s">
        <v>15</v>
      </c>
      <c r="J8097" t="s">
        <v>81</v>
      </c>
      <c r="K8097" s="2">
        <v>2</v>
      </c>
      <c r="L8097" t="s">
        <v>75</v>
      </c>
      <c r="M8097" t="s">
        <v>82</v>
      </c>
      <c r="N8097" t="s">
        <v>175</v>
      </c>
    </row>
    <row r="8098" spans="1:14" x14ac:dyDescent="0.25">
      <c r="A8098" s="2">
        <v>1</v>
      </c>
      <c r="B8098" s="2">
        <v>2016</v>
      </c>
      <c r="C8098" t="s">
        <v>492</v>
      </c>
      <c r="D8098" t="s">
        <v>48</v>
      </c>
      <c r="E8098" s="2">
        <v>0</v>
      </c>
      <c r="F8098" s="2">
        <v>1</v>
      </c>
      <c r="G8098" t="s">
        <v>493</v>
      </c>
      <c r="H8098" t="s">
        <v>206</v>
      </c>
      <c r="I8098" t="s">
        <v>15</v>
      </c>
      <c r="J8098" t="s">
        <v>84</v>
      </c>
      <c r="K8098" s="2">
        <v>4</v>
      </c>
      <c r="L8098" t="s">
        <v>85</v>
      </c>
      <c r="M8098" t="s">
        <v>86</v>
      </c>
      <c r="N8098" t="s">
        <v>87</v>
      </c>
    </row>
    <row r="8099" spans="1:14" x14ac:dyDescent="0.25">
      <c r="A8099" s="2">
        <v>1</v>
      </c>
      <c r="B8099" s="2">
        <v>2016</v>
      </c>
      <c r="C8099" t="s">
        <v>492</v>
      </c>
      <c r="D8099" t="s">
        <v>48</v>
      </c>
      <c r="E8099" s="2">
        <v>0</v>
      </c>
      <c r="F8099" s="2">
        <v>1</v>
      </c>
      <c r="G8099" t="s">
        <v>493</v>
      </c>
      <c r="H8099" t="s">
        <v>206</v>
      </c>
      <c r="I8099" t="s">
        <v>15</v>
      </c>
      <c r="J8099" t="s">
        <v>88</v>
      </c>
      <c r="K8099" s="2">
        <v>3</v>
      </c>
      <c r="L8099" t="s">
        <v>85</v>
      </c>
      <c r="M8099" t="s">
        <v>89</v>
      </c>
      <c r="N8099" t="s">
        <v>126</v>
      </c>
    </row>
    <row r="8100" spans="1:14" x14ac:dyDescent="0.25">
      <c r="A8100" s="2">
        <v>1</v>
      </c>
      <c r="B8100" s="2">
        <v>2016</v>
      </c>
      <c r="C8100" t="s">
        <v>492</v>
      </c>
      <c r="D8100" t="s">
        <v>48</v>
      </c>
      <c r="E8100" s="2">
        <v>0</v>
      </c>
      <c r="F8100" s="2">
        <v>1</v>
      </c>
      <c r="G8100" t="s">
        <v>493</v>
      </c>
      <c r="H8100" t="s">
        <v>206</v>
      </c>
      <c r="I8100" t="s">
        <v>15</v>
      </c>
      <c r="J8100" t="s">
        <v>90</v>
      </c>
      <c r="K8100" s="2">
        <v>3</v>
      </c>
      <c r="L8100" t="s">
        <v>75</v>
      </c>
      <c r="M8100" t="s">
        <v>91</v>
      </c>
      <c r="N8100" t="s">
        <v>95</v>
      </c>
    </row>
    <row r="8101" spans="1:14" x14ac:dyDescent="0.25">
      <c r="A8101" s="2">
        <v>1</v>
      </c>
      <c r="B8101" s="2">
        <v>2016</v>
      </c>
      <c r="C8101" t="s">
        <v>492</v>
      </c>
      <c r="D8101" t="s">
        <v>48</v>
      </c>
      <c r="E8101" s="2">
        <v>0</v>
      </c>
      <c r="F8101" s="2">
        <v>1</v>
      </c>
      <c r="G8101" t="s">
        <v>493</v>
      </c>
      <c r="H8101" t="s">
        <v>206</v>
      </c>
      <c r="I8101" t="s">
        <v>15</v>
      </c>
      <c r="J8101" t="s">
        <v>93</v>
      </c>
      <c r="K8101" s="2">
        <v>1</v>
      </c>
      <c r="L8101" t="s">
        <v>75</v>
      </c>
      <c r="M8101" t="s">
        <v>94</v>
      </c>
      <c r="N8101" t="s">
        <v>200</v>
      </c>
    </row>
    <row r="8102" spans="1:14" x14ac:dyDescent="0.25">
      <c r="A8102" s="2">
        <v>1</v>
      </c>
      <c r="B8102" s="2">
        <v>2016</v>
      </c>
      <c r="C8102" t="s">
        <v>492</v>
      </c>
      <c r="D8102" t="s">
        <v>48</v>
      </c>
      <c r="E8102" s="2">
        <v>0</v>
      </c>
      <c r="F8102" s="2">
        <v>1</v>
      </c>
      <c r="G8102" t="s">
        <v>493</v>
      </c>
      <c r="H8102" t="s">
        <v>206</v>
      </c>
      <c r="I8102" t="s">
        <v>15</v>
      </c>
      <c r="J8102" t="s">
        <v>96</v>
      </c>
      <c r="K8102" s="2">
        <v>2</v>
      </c>
      <c r="L8102" t="s">
        <v>75</v>
      </c>
      <c r="M8102" t="s">
        <v>97</v>
      </c>
      <c r="N8102" t="s">
        <v>176</v>
      </c>
    </row>
    <row r="8103" spans="1:14" x14ac:dyDescent="0.25">
      <c r="A8103" s="2">
        <v>1</v>
      </c>
      <c r="B8103" s="2">
        <v>2016</v>
      </c>
      <c r="C8103" t="s">
        <v>492</v>
      </c>
      <c r="D8103" t="s">
        <v>48</v>
      </c>
      <c r="E8103" s="2">
        <v>0</v>
      </c>
      <c r="F8103" s="2">
        <v>1</v>
      </c>
      <c r="G8103" t="s">
        <v>493</v>
      </c>
      <c r="H8103" t="s">
        <v>206</v>
      </c>
      <c r="I8103" t="s">
        <v>15</v>
      </c>
      <c r="J8103" t="s">
        <v>98</v>
      </c>
      <c r="K8103" s="2">
        <v>4</v>
      </c>
      <c r="L8103" t="s">
        <v>85</v>
      </c>
      <c r="M8103" t="s">
        <v>99</v>
      </c>
      <c r="N8103" t="s">
        <v>87</v>
      </c>
    </row>
    <row r="8104" spans="1:14" x14ac:dyDescent="0.25">
      <c r="A8104" s="2">
        <v>1</v>
      </c>
      <c r="B8104" s="2">
        <v>2016</v>
      </c>
      <c r="C8104" t="s">
        <v>492</v>
      </c>
      <c r="D8104" t="s">
        <v>48</v>
      </c>
      <c r="E8104" s="2">
        <v>0</v>
      </c>
      <c r="F8104" s="2">
        <v>1</v>
      </c>
      <c r="G8104" t="s">
        <v>493</v>
      </c>
      <c r="H8104" t="s">
        <v>206</v>
      </c>
      <c r="I8104" t="s">
        <v>15</v>
      </c>
      <c r="J8104" t="s">
        <v>100</v>
      </c>
      <c r="K8104" s="3"/>
      <c r="L8104" t="s">
        <v>61</v>
      </c>
      <c r="M8104" t="s">
        <v>101</v>
      </c>
    </row>
    <row r="8105" spans="1:14" x14ac:dyDescent="0.25">
      <c r="A8105" s="2">
        <v>1</v>
      </c>
      <c r="B8105" s="2">
        <v>2016</v>
      </c>
      <c r="C8105" t="s">
        <v>492</v>
      </c>
      <c r="D8105" t="s">
        <v>48</v>
      </c>
      <c r="E8105" s="2">
        <v>0</v>
      </c>
      <c r="F8105" s="2">
        <v>1</v>
      </c>
      <c r="G8105" t="s">
        <v>493</v>
      </c>
      <c r="H8105" t="s">
        <v>206</v>
      </c>
      <c r="I8105" t="s">
        <v>15</v>
      </c>
      <c r="J8105" t="s">
        <v>102</v>
      </c>
      <c r="K8105" s="3"/>
      <c r="L8105" t="s">
        <v>61</v>
      </c>
      <c r="M8105" t="s">
        <v>103</v>
      </c>
    </row>
    <row r="8106" spans="1:14" x14ac:dyDescent="0.25">
      <c r="A8106" s="2">
        <v>1</v>
      </c>
      <c r="B8106" s="2">
        <v>2016</v>
      </c>
      <c r="C8106" t="s">
        <v>492</v>
      </c>
      <c r="D8106" t="s">
        <v>48</v>
      </c>
      <c r="E8106" s="2">
        <v>0</v>
      </c>
      <c r="F8106" s="2">
        <v>1</v>
      </c>
      <c r="G8106" t="s">
        <v>493</v>
      </c>
      <c r="H8106" t="s">
        <v>206</v>
      </c>
      <c r="I8106" t="s">
        <v>15</v>
      </c>
      <c r="J8106" t="s">
        <v>104</v>
      </c>
      <c r="K8106" s="3"/>
      <c r="L8106" t="s">
        <v>61</v>
      </c>
      <c r="M8106" t="s">
        <v>105</v>
      </c>
    </row>
    <row r="8107" spans="1:14" x14ac:dyDescent="0.25">
      <c r="A8107" s="2">
        <v>1</v>
      </c>
      <c r="B8107" s="2">
        <v>2016</v>
      </c>
      <c r="C8107" t="s">
        <v>492</v>
      </c>
      <c r="D8107" t="s">
        <v>48</v>
      </c>
      <c r="E8107" s="2">
        <v>0</v>
      </c>
      <c r="F8107" s="2">
        <v>1</v>
      </c>
      <c r="G8107" t="s">
        <v>493</v>
      </c>
      <c r="H8107" t="s">
        <v>206</v>
      </c>
      <c r="I8107" t="s">
        <v>15</v>
      </c>
      <c r="J8107" t="s">
        <v>106</v>
      </c>
      <c r="K8107" s="3"/>
      <c r="L8107" t="s">
        <v>61</v>
      </c>
      <c r="M8107" t="s">
        <v>107</v>
      </c>
    </row>
    <row r="8108" spans="1:14" x14ac:dyDescent="0.25">
      <c r="A8108" s="2">
        <v>1</v>
      </c>
      <c r="B8108" s="2">
        <v>2016</v>
      </c>
      <c r="C8108" t="s">
        <v>492</v>
      </c>
      <c r="D8108" t="s">
        <v>48</v>
      </c>
      <c r="E8108" s="2">
        <v>0</v>
      </c>
      <c r="F8108" s="2">
        <v>1</v>
      </c>
      <c r="G8108" t="s">
        <v>493</v>
      </c>
      <c r="H8108" t="s">
        <v>206</v>
      </c>
      <c r="I8108" t="s">
        <v>15</v>
      </c>
      <c r="J8108" t="s">
        <v>108</v>
      </c>
      <c r="K8108" s="3"/>
      <c r="L8108" t="s">
        <v>61</v>
      </c>
      <c r="M8108" t="s">
        <v>109</v>
      </c>
    </row>
    <row r="8109" spans="1:14" x14ac:dyDescent="0.25">
      <c r="A8109" s="2">
        <v>1</v>
      </c>
      <c r="B8109" s="2">
        <v>2016</v>
      </c>
      <c r="C8109" t="s">
        <v>492</v>
      </c>
      <c r="D8109" t="s">
        <v>48</v>
      </c>
      <c r="E8109" s="2">
        <v>0</v>
      </c>
      <c r="F8109" s="2">
        <v>1</v>
      </c>
      <c r="G8109" t="s">
        <v>493</v>
      </c>
      <c r="H8109" t="s">
        <v>206</v>
      </c>
      <c r="I8109" t="s">
        <v>15</v>
      </c>
      <c r="J8109" t="s">
        <v>110</v>
      </c>
      <c r="K8109" s="3"/>
      <c r="L8109" t="s">
        <v>61</v>
      </c>
      <c r="M8109" t="s">
        <v>111</v>
      </c>
    </row>
    <row r="8110" spans="1:14" x14ac:dyDescent="0.25">
      <c r="A8110" s="2">
        <v>1</v>
      </c>
      <c r="B8110" s="2">
        <v>2016</v>
      </c>
      <c r="C8110" t="s">
        <v>492</v>
      </c>
      <c r="D8110" t="s">
        <v>48</v>
      </c>
      <c r="E8110" s="2">
        <v>0</v>
      </c>
      <c r="F8110" s="2">
        <v>1</v>
      </c>
      <c r="G8110" t="s">
        <v>493</v>
      </c>
      <c r="H8110" t="s">
        <v>206</v>
      </c>
      <c r="I8110" t="s">
        <v>15</v>
      </c>
      <c r="J8110" t="s">
        <v>112</v>
      </c>
      <c r="K8110" s="3"/>
      <c r="L8110" t="s">
        <v>61</v>
      </c>
      <c r="M8110" t="s">
        <v>113</v>
      </c>
    </row>
    <row r="8111" spans="1:14" x14ac:dyDescent="0.25">
      <c r="A8111" s="2">
        <v>1</v>
      </c>
      <c r="B8111" s="2">
        <v>2016</v>
      </c>
      <c r="C8111" t="s">
        <v>492</v>
      </c>
      <c r="D8111" t="s">
        <v>48</v>
      </c>
      <c r="E8111" s="2">
        <v>0</v>
      </c>
      <c r="F8111" s="2">
        <v>1</v>
      </c>
      <c r="G8111" t="s">
        <v>493</v>
      </c>
      <c r="H8111" t="s">
        <v>206</v>
      </c>
      <c r="I8111" t="s">
        <v>15</v>
      </c>
      <c r="J8111" t="s">
        <v>114</v>
      </c>
      <c r="K8111" s="3"/>
      <c r="L8111" t="s">
        <v>61</v>
      </c>
      <c r="M8111" t="s">
        <v>115</v>
      </c>
    </row>
    <row r="8112" spans="1:14" x14ac:dyDescent="0.25">
      <c r="A8112" s="2">
        <v>1</v>
      </c>
      <c r="B8112" s="2">
        <v>2016</v>
      </c>
      <c r="C8112" t="s">
        <v>492</v>
      </c>
      <c r="D8112" t="s">
        <v>48</v>
      </c>
      <c r="E8112" s="2">
        <v>0</v>
      </c>
      <c r="F8112" s="2">
        <v>1</v>
      </c>
      <c r="G8112" t="s">
        <v>493</v>
      </c>
      <c r="H8112" t="s">
        <v>206</v>
      </c>
      <c r="I8112" t="s">
        <v>15</v>
      </c>
      <c r="J8112" t="s">
        <v>116</v>
      </c>
      <c r="K8112" s="2">
        <v>2</v>
      </c>
      <c r="L8112" t="s">
        <v>65</v>
      </c>
      <c r="M8112" t="s">
        <v>117</v>
      </c>
      <c r="N8112" t="s">
        <v>186</v>
      </c>
    </row>
    <row r="8113" spans="1:14" x14ac:dyDescent="0.25">
      <c r="A8113" s="2">
        <v>1</v>
      </c>
      <c r="B8113" s="2">
        <v>2016</v>
      </c>
      <c r="C8113" t="s">
        <v>492</v>
      </c>
      <c r="D8113" t="s">
        <v>48</v>
      </c>
      <c r="E8113" s="2">
        <v>0</v>
      </c>
      <c r="F8113" s="2">
        <v>1</v>
      </c>
      <c r="G8113" t="s">
        <v>493</v>
      </c>
      <c r="H8113" t="s">
        <v>206</v>
      </c>
      <c r="I8113" t="s">
        <v>15</v>
      </c>
      <c r="J8113" t="s">
        <v>118</v>
      </c>
      <c r="K8113" s="2">
        <v>4</v>
      </c>
      <c r="L8113" t="s">
        <v>55</v>
      </c>
      <c r="M8113" t="s">
        <v>119</v>
      </c>
      <c r="N8113" t="s">
        <v>57</v>
      </c>
    </row>
    <row r="8114" spans="1:14" x14ac:dyDescent="0.25">
      <c r="A8114" s="2">
        <v>1</v>
      </c>
      <c r="B8114" s="2">
        <v>2016</v>
      </c>
      <c r="C8114" t="s">
        <v>492</v>
      </c>
      <c r="D8114" t="s">
        <v>48</v>
      </c>
      <c r="E8114" s="2">
        <v>0</v>
      </c>
      <c r="F8114" s="2">
        <v>1</v>
      </c>
      <c r="G8114" t="s">
        <v>493</v>
      </c>
      <c r="H8114" t="s">
        <v>206</v>
      </c>
      <c r="I8114" t="s">
        <v>15</v>
      </c>
      <c r="J8114" t="s">
        <v>120</v>
      </c>
      <c r="K8114" s="2">
        <v>1</v>
      </c>
      <c r="L8114" t="s">
        <v>65</v>
      </c>
      <c r="M8114" t="s">
        <v>121</v>
      </c>
      <c r="N8114" t="s">
        <v>230</v>
      </c>
    </row>
    <row r="8115" spans="1:14" x14ac:dyDescent="0.25">
      <c r="A8115" s="2">
        <v>1</v>
      </c>
      <c r="B8115" s="2">
        <v>2016</v>
      </c>
      <c r="C8115" t="s">
        <v>492</v>
      </c>
      <c r="D8115" t="s">
        <v>48</v>
      </c>
      <c r="E8115" s="2">
        <v>0</v>
      </c>
      <c r="F8115" s="2">
        <v>1</v>
      </c>
      <c r="G8115" t="s">
        <v>493</v>
      </c>
      <c r="H8115" t="s">
        <v>206</v>
      </c>
      <c r="I8115" t="s">
        <v>15</v>
      </c>
      <c r="J8115" t="s">
        <v>122</v>
      </c>
      <c r="K8115" s="2">
        <v>4</v>
      </c>
      <c r="L8115" t="s">
        <v>85</v>
      </c>
      <c r="M8115" t="s">
        <v>123</v>
      </c>
      <c r="N8115" t="s">
        <v>87</v>
      </c>
    </row>
    <row r="8116" spans="1:14" x14ac:dyDescent="0.25">
      <c r="A8116" s="2">
        <v>1</v>
      </c>
      <c r="B8116" s="2">
        <v>2016</v>
      </c>
      <c r="C8116" t="s">
        <v>492</v>
      </c>
      <c r="D8116" t="s">
        <v>48</v>
      </c>
      <c r="E8116" s="2">
        <v>0</v>
      </c>
      <c r="F8116" s="2">
        <v>1</v>
      </c>
      <c r="G8116" t="s">
        <v>493</v>
      </c>
      <c r="H8116" t="s">
        <v>206</v>
      </c>
      <c r="I8116" t="s">
        <v>15</v>
      </c>
      <c r="J8116" t="s">
        <v>124</v>
      </c>
      <c r="K8116" s="2">
        <v>2</v>
      </c>
      <c r="L8116" t="s">
        <v>85</v>
      </c>
      <c r="M8116" t="s">
        <v>125</v>
      </c>
      <c r="N8116" t="s">
        <v>176</v>
      </c>
    </row>
    <row r="8117" spans="1:14" x14ac:dyDescent="0.25">
      <c r="A8117" s="2">
        <v>1</v>
      </c>
      <c r="B8117" s="2">
        <v>2016</v>
      </c>
      <c r="C8117" t="s">
        <v>492</v>
      </c>
      <c r="D8117" t="s">
        <v>48</v>
      </c>
      <c r="E8117" s="2">
        <v>0</v>
      </c>
      <c r="F8117" s="2">
        <v>1</v>
      </c>
      <c r="G8117" t="s">
        <v>493</v>
      </c>
      <c r="H8117" t="s">
        <v>206</v>
      </c>
      <c r="I8117" t="s">
        <v>15</v>
      </c>
      <c r="J8117" t="s">
        <v>127</v>
      </c>
      <c r="K8117" s="2">
        <v>3</v>
      </c>
      <c r="L8117" t="s">
        <v>85</v>
      </c>
      <c r="M8117" t="s">
        <v>128</v>
      </c>
      <c r="N8117" t="s">
        <v>126</v>
      </c>
    </row>
    <row r="8118" spans="1:14" x14ac:dyDescent="0.25">
      <c r="A8118" s="2">
        <v>1</v>
      </c>
      <c r="B8118" s="2">
        <v>2016</v>
      </c>
      <c r="C8118" t="s">
        <v>492</v>
      </c>
      <c r="D8118" t="s">
        <v>48</v>
      </c>
      <c r="E8118" s="2">
        <v>0</v>
      </c>
      <c r="F8118" s="2">
        <v>1</v>
      </c>
      <c r="G8118" t="s">
        <v>493</v>
      </c>
      <c r="H8118" t="s">
        <v>206</v>
      </c>
      <c r="I8118" t="s">
        <v>15</v>
      </c>
      <c r="J8118" t="s">
        <v>129</v>
      </c>
      <c r="K8118" s="2">
        <v>3</v>
      </c>
      <c r="L8118" t="s">
        <v>85</v>
      </c>
      <c r="M8118" t="s">
        <v>130</v>
      </c>
      <c r="N8118" t="s">
        <v>126</v>
      </c>
    </row>
    <row r="8119" spans="1:14" x14ac:dyDescent="0.25">
      <c r="A8119" s="2">
        <v>1</v>
      </c>
      <c r="B8119" s="2">
        <v>2016</v>
      </c>
      <c r="C8119" t="s">
        <v>492</v>
      </c>
      <c r="D8119" t="s">
        <v>48</v>
      </c>
      <c r="E8119" s="2">
        <v>0</v>
      </c>
      <c r="F8119" s="2">
        <v>1</v>
      </c>
      <c r="G8119" t="s">
        <v>493</v>
      </c>
      <c r="H8119" t="s">
        <v>206</v>
      </c>
      <c r="I8119" t="s">
        <v>15</v>
      </c>
      <c r="J8119" t="s">
        <v>131</v>
      </c>
      <c r="K8119" s="2">
        <v>3</v>
      </c>
      <c r="L8119" t="s">
        <v>85</v>
      </c>
      <c r="M8119" t="s">
        <v>132</v>
      </c>
      <c r="N8119" t="s">
        <v>126</v>
      </c>
    </row>
    <row r="8120" spans="1:14" x14ac:dyDescent="0.25">
      <c r="A8120" s="2">
        <v>1</v>
      </c>
      <c r="B8120" s="2">
        <v>2016</v>
      </c>
      <c r="C8120" t="s">
        <v>492</v>
      </c>
      <c r="D8120" t="s">
        <v>48</v>
      </c>
      <c r="E8120" s="2">
        <v>0</v>
      </c>
      <c r="F8120" s="2">
        <v>1</v>
      </c>
      <c r="G8120" t="s">
        <v>493</v>
      </c>
      <c r="H8120" t="s">
        <v>206</v>
      </c>
      <c r="I8120" t="s">
        <v>15</v>
      </c>
      <c r="J8120" t="s">
        <v>133</v>
      </c>
      <c r="K8120" s="2">
        <v>2</v>
      </c>
      <c r="L8120" t="s">
        <v>52</v>
      </c>
      <c r="M8120" t="s">
        <v>134</v>
      </c>
      <c r="N8120" t="s">
        <v>63</v>
      </c>
    </row>
    <row r="8121" spans="1:14" x14ac:dyDescent="0.25">
      <c r="A8121" s="2">
        <v>1</v>
      </c>
      <c r="B8121" s="2">
        <v>2016</v>
      </c>
      <c r="C8121" t="s">
        <v>492</v>
      </c>
      <c r="D8121" t="s">
        <v>48</v>
      </c>
      <c r="E8121" s="2">
        <v>0</v>
      </c>
      <c r="F8121" s="2">
        <v>1</v>
      </c>
      <c r="G8121" t="s">
        <v>493</v>
      </c>
      <c r="H8121" t="s">
        <v>206</v>
      </c>
      <c r="I8121" t="s">
        <v>15</v>
      </c>
      <c r="J8121" t="s">
        <v>135</v>
      </c>
      <c r="K8121" s="2">
        <v>3</v>
      </c>
      <c r="L8121" t="s">
        <v>55</v>
      </c>
      <c r="M8121" t="s">
        <v>136</v>
      </c>
      <c r="N8121" t="s">
        <v>178</v>
      </c>
    </row>
    <row r="8122" spans="1:14" x14ac:dyDescent="0.25">
      <c r="A8122" s="2">
        <v>1</v>
      </c>
      <c r="B8122" s="2">
        <v>2016</v>
      </c>
      <c r="C8122" t="s">
        <v>492</v>
      </c>
      <c r="D8122" t="s">
        <v>48</v>
      </c>
      <c r="E8122" s="2">
        <v>0</v>
      </c>
      <c r="F8122" s="2">
        <v>1</v>
      </c>
      <c r="G8122" t="s">
        <v>493</v>
      </c>
      <c r="H8122" t="s">
        <v>206</v>
      </c>
      <c r="I8122" t="s">
        <v>15</v>
      </c>
      <c r="J8122" t="s">
        <v>137</v>
      </c>
      <c r="K8122" s="2">
        <v>4</v>
      </c>
      <c r="L8122" t="s">
        <v>55</v>
      </c>
      <c r="M8122" t="s">
        <v>138</v>
      </c>
      <c r="N8122" t="s">
        <v>57</v>
      </c>
    </row>
    <row r="8123" spans="1:14" x14ac:dyDescent="0.25">
      <c r="A8123" s="2">
        <v>1</v>
      </c>
      <c r="B8123" s="2">
        <v>2016</v>
      </c>
      <c r="C8123" t="s">
        <v>492</v>
      </c>
      <c r="D8123" t="s">
        <v>48</v>
      </c>
      <c r="E8123" s="2">
        <v>0</v>
      </c>
      <c r="F8123" s="2">
        <v>1</v>
      </c>
      <c r="G8123" t="s">
        <v>493</v>
      </c>
      <c r="H8123" t="s">
        <v>206</v>
      </c>
      <c r="I8123" t="s">
        <v>15</v>
      </c>
      <c r="J8123" t="s">
        <v>139</v>
      </c>
      <c r="K8123" s="2">
        <v>4</v>
      </c>
      <c r="L8123" t="s">
        <v>85</v>
      </c>
      <c r="M8123" t="s">
        <v>140</v>
      </c>
      <c r="N8123" t="s">
        <v>87</v>
      </c>
    </row>
    <row r="8124" spans="1:14" x14ac:dyDescent="0.25">
      <c r="A8124" s="2">
        <v>1</v>
      </c>
      <c r="B8124" s="2">
        <v>2016</v>
      </c>
      <c r="C8124" t="s">
        <v>492</v>
      </c>
      <c r="D8124" t="s">
        <v>48</v>
      </c>
      <c r="E8124" s="2">
        <v>0</v>
      </c>
      <c r="F8124" s="2">
        <v>1</v>
      </c>
      <c r="G8124" t="s">
        <v>493</v>
      </c>
      <c r="H8124" t="s">
        <v>206</v>
      </c>
      <c r="I8124" t="s">
        <v>15</v>
      </c>
      <c r="J8124" t="s">
        <v>141</v>
      </c>
      <c r="K8124" s="2">
        <v>4</v>
      </c>
      <c r="L8124" t="s">
        <v>85</v>
      </c>
      <c r="M8124" t="s">
        <v>142</v>
      </c>
      <c r="N8124" t="s">
        <v>87</v>
      </c>
    </row>
    <row r="8125" spans="1:14" x14ac:dyDescent="0.25">
      <c r="A8125" s="2">
        <v>1</v>
      </c>
      <c r="B8125" s="2">
        <v>2016</v>
      </c>
      <c r="C8125" t="s">
        <v>492</v>
      </c>
      <c r="D8125" t="s">
        <v>48</v>
      </c>
      <c r="E8125" s="2">
        <v>0</v>
      </c>
      <c r="F8125" s="2">
        <v>1</v>
      </c>
      <c r="G8125" t="s">
        <v>493</v>
      </c>
      <c r="H8125" t="s">
        <v>206</v>
      </c>
      <c r="I8125" t="s">
        <v>15</v>
      </c>
      <c r="J8125" t="s">
        <v>143</v>
      </c>
      <c r="K8125" s="2">
        <v>4</v>
      </c>
      <c r="L8125" t="s">
        <v>85</v>
      </c>
      <c r="M8125" t="s">
        <v>144</v>
      </c>
      <c r="N8125" t="s">
        <v>87</v>
      </c>
    </row>
    <row r="8126" spans="1:14" x14ac:dyDescent="0.25">
      <c r="A8126" s="2">
        <v>1</v>
      </c>
      <c r="B8126" s="2">
        <v>2016</v>
      </c>
      <c r="C8126" t="s">
        <v>492</v>
      </c>
      <c r="D8126" t="s">
        <v>48</v>
      </c>
      <c r="E8126" s="2">
        <v>0</v>
      </c>
      <c r="F8126" s="2">
        <v>1</v>
      </c>
      <c r="G8126" t="s">
        <v>493</v>
      </c>
      <c r="H8126" t="s">
        <v>206</v>
      </c>
      <c r="I8126" t="s">
        <v>15</v>
      </c>
      <c r="J8126" t="s">
        <v>145</v>
      </c>
      <c r="K8126" s="2">
        <v>4</v>
      </c>
      <c r="L8126" t="s">
        <v>55</v>
      </c>
      <c r="M8126" t="s">
        <v>146</v>
      </c>
      <c r="N8126" t="s">
        <v>57</v>
      </c>
    </row>
    <row r="8127" spans="1:14" x14ac:dyDescent="0.25">
      <c r="A8127" s="2">
        <v>1</v>
      </c>
      <c r="B8127" s="2">
        <v>2016</v>
      </c>
      <c r="C8127" t="s">
        <v>492</v>
      </c>
      <c r="D8127" t="s">
        <v>48</v>
      </c>
      <c r="E8127" s="2">
        <v>0</v>
      </c>
      <c r="F8127" s="2">
        <v>1</v>
      </c>
      <c r="G8127" t="s">
        <v>493</v>
      </c>
      <c r="H8127" t="s">
        <v>206</v>
      </c>
      <c r="I8127" t="s">
        <v>15</v>
      </c>
      <c r="J8127" t="s">
        <v>147</v>
      </c>
      <c r="K8127" s="2">
        <v>4</v>
      </c>
      <c r="L8127" t="s">
        <v>55</v>
      </c>
      <c r="M8127" t="s">
        <v>148</v>
      </c>
      <c r="N8127" t="s">
        <v>57</v>
      </c>
    </row>
    <row r="8128" spans="1:14" x14ac:dyDescent="0.25">
      <c r="A8128" s="2">
        <v>1</v>
      </c>
      <c r="B8128" s="2">
        <v>2016</v>
      </c>
      <c r="C8128" t="s">
        <v>492</v>
      </c>
      <c r="D8128" t="s">
        <v>48</v>
      </c>
      <c r="E8128" s="2">
        <v>0</v>
      </c>
      <c r="F8128" s="2">
        <v>1</v>
      </c>
      <c r="G8128" t="s">
        <v>493</v>
      </c>
      <c r="H8128" t="s">
        <v>206</v>
      </c>
      <c r="I8128" t="s">
        <v>15</v>
      </c>
      <c r="J8128" t="s">
        <v>149</v>
      </c>
      <c r="K8128" s="2">
        <v>4</v>
      </c>
      <c r="L8128" t="s">
        <v>55</v>
      </c>
      <c r="M8128" t="s">
        <v>150</v>
      </c>
      <c r="N8128" t="s">
        <v>57</v>
      </c>
    </row>
    <row r="8129" spans="1:14" x14ac:dyDescent="0.25">
      <c r="A8129" s="2">
        <v>1</v>
      </c>
      <c r="B8129" s="2">
        <v>2016</v>
      </c>
      <c r="C8129" t="s">
        <v>492</v>
      </c>
      <c r="D8129" t="s">
        <v>48</v>
      </c>
      <c r="E8129" s="2">
        <v>0</v>
      </c>
      <c r="F8129" s="2">
        <v>1</v>
      </c>
      <c r="G8129" t="s">
        <v>493</v>
      </c>
      <c r="H8129" t="s">
        <v>206</v>
      </c>
      <c r="I8129" t="s">
        <v>15</v>
      </c>
      <c r="J8129" t="s">
        <v>151</v>
      </c>
      <c r="K8129" s="3"/>
      <c r="L8129" t="s">
        <v>52</v>
      </c>
      <c r="M8129" t="s">
        <v>152</v>
      </c>
    </row>
    <row r="8130" spans="1:14" x14ac:dyDescent="0.25">
      <c r="A8130" s="2">
        <v>1</v>
      </c>
      <c r="B8130" s="2">
        <v>2016</v>
      </c>
      <c r="C8130" t="s">
        <v>492</v>
      </c>
      <c r="D8130" t="s">
        <v>48</v>
      </c>
      <c r="E8130" s="2">
        <v>0</v>
      </c>
      <c r="F8130" s="2">
        <v>1</v>
      </c>
      <c r="G8130" t="s">
        <v>493</v>
      </c>
      <c r="H8130" t="s">
        <v>206</v>
      </c>
      <c r="I8130" t="s">
        <v>15</v>
      </c>
      <c r="J8130" t="s">
        <v>153</v>
      </c>
      <c r="K8130" s="2">
        <v>4</v>
      </c>
      <c r="L8130" t="s">
        <v>75</v>
      </c>
      <c r="M8130" t="s">
        <v>154</v>
      </c>
      <c r="N8130" t="s">
        <v>209</v>
      </c>
    </row>
    <row r="8131" spans="1:14" x14ac:dyDescent="0.25">
      <c r="A8131" s="2">
        <v>1</v>
      </c>
      <c r="B8131" s="2">
        <v>2016</v>
      </c>
      <c r="C8131" t="s">
        <v>492</v>
      </c>
      <c r="D8131" t="s">
        <v>48</v>
      </c>
      <c r="E8131" s="2">
        <v>0</v>
      </c>
      <c r="F8131" s="2">
        <v>1</v>
      </c>
      <c r="G8131" t="s">
        <v>493</v>
      </c>
      <c r="H8131" t="s">
        <v>206</v>
      </c>
      <c r="I8131" t="s">
        <v>15</v>
      </c>
      <c r="J8131" t="s">
        <v>156</v>
      </c>
      <c r="K8131" s="2">
        <v>1</v>
      </c>
      <c r="L8131" t="s">
        <v>75</v>
      </c>
      <c r="M8131" t="s">
        <v>157</v>
      </c>
      <c r="N8131" t="s">
        <v>158</v>
      </c>
    </row>
    <row r="8132" spans="1:14" x14ac:dyDescent="0.25">
      <c r="A8132" s="2">
        <v>1</v>
      </c>
      <c r="B8132" s="2">
        <v>2016</v>
      </c>
      <c r="C8132" t="s">
        <v>492</v>
      </c>
      <c r="D8132" t="s">
        <v>48</v>
      </c>
      <c r="E8132" s="2">
        <v>0</v>
      </c>
      <c r="F8132" s="2">
        <v>1</v>
      </c>
      <c r="G8132" t="s">
        <v>493</v>
      </c>
      <c r="H8132" t="s">
        <v>206</v>
      </c>
      <c r="I8132" t="s">
        <v>15</v>
      </c>
      <c r="J8132" t="s">
        <v>159</v>
      </c>
      <c r="K8132" s="3"/>
      <c r="L8132" t="s">
        <v>52</v>
      </c>
      <c r="M8132" t="s">
        <v>160</v>
      </c>
    </row>
    <row r="8133" spans="1:14" x14ac:dyDescent="0.25">
      <c r="A8133" s="2">
        <v>1</v>
      </c>
      <c r="B8133" s="2">
        <v>2016</v>
      </c>
      <c r="C8133" t="s">
        <v>492</v>
      </c>
      <c r="D8133" t="s">
        <v>48</v>
      </c>
      <c r="E8133" s="2">
        <v>0</v>
      </c>
      <c r="F8133" s="2">
        <v>1</v>
      </c>
      <c r="G8133" t="s">
        <v>493</v>
      </c>
      <c r="H8133" t="s">
        <v>206</v>
      </c>
      <c r="I8133" t="s">
        <v>15</v>
      </c>
      <c r="J8133" t="s">
        <v>161</v>
      </c>
      <c r="K8133" s="3"/>
      <c r="L8133" t="s">
        <v>52</v>
      </c>
      <c r="M8133" t="s">
        <v>162</v>
      </c>
    </row>
    <row r="8134" spans="1:14" x14ac:dyDescent="0.25">
      <c r="A8134" s="2">
        <v>1</v>
      </c>
      <c r="B8134" s="2">
        <v>2016</v>
      </c>
      <c r="C8134" t="s">
        <v>492</v>
      </c>
      <c r="D8134" t="s">
        <v>48</v>
      </c>
      <c r="E8134" s="2">
        <v>0</v>
      </c>
      <c r="F8134" s="2">
        <v>1</v>
      </c>
      <c r="G8134" t="s">
        <v>493</v>
      </c>
      <c r="H8134" t="s">
        <v>206</v>
      </c>
      <c r="I8134" t="s">
        <v>15</v>
      </c>
      <c r="J8134" t="s">
        <v>163</v>
      </c>
      <c r="K8134" s="2">
        <v>1</v>
      </c>
      <c r="L8134" t="s">
        <v>52</v>
      </c>
      <c r="M8134" t="s">
        <v>164</v>
      </c>
      <c r="N8134" t="s">
        <v>165</v>
      </c>
    </row>
    <row r="8135" spans="1:14" x14ac:dyDescent="0.25">
      <c r="A8135" s="2">
        <v>1</v>
      </c>
      <c r="B8135" s="2">
        <v>2016</v>
      </c>
      <c r="C8135" t="s">
        <v>492</v>
      </c>
      <c r="D8135" t="s">
        <v>48</v>
      </c>
      <c r="E8135" s="2">
        <v>0</v>
      </c>
      <c r="F8135" s="2">
        <v>1</v>
      </c>
      <c r="G8135" t="s">
        <v>493</v>
      </c>
      <c r="H8135" t="s">
        <v>206</v>
      </c>
      <c r="I8135" t="s">
        <v>15</v>
      </c>
      <c r="J8135" t="s">
        <v>166</v>
      </c>
      <c r="K8135" s="2">
        <v>4</v>
      </c>
      <c r="L8135" t="s">
        <v>55</v>
      </c>
      <c r="M8135" t="s">
        <v>167</v>
      </c>
      <c r="N8135" t="s">
        <v>57</v>
      </c>
    </row>
    <row r="8136" spans="1:14" x14ac:dyDescent="0.25">
      <c r="A8136" s="2">
        <v>1</v>
      </c>
      <c r="B8136" s="2">
        <v>2016</v>
      </c>
      <c r="C8136" t="s">
        <v>494</v>
      </c>
      <c r="D8136" t="s">
        <v>48</v>
      </c>
      <c r="E8136" s="2">
        <v>1</v>
      </c>
      <c r="F8136" s="2">
        <v>1</v>
      </c>
      <c r="G8136" t="s">
        <v>328</v>
      </c>
      <c r="H8136" t="s">
        <v>328</v>
      </c>
      <c r="I8136" t="s">
        <v>10</v>
      </c>
      <c r="J8136" t="s">
        <v>51</v>
      </c>
      <c r="K8136" s="3"/>
      <c r="L8136" t="s">
        <v>52</v>
      </c>
      <c r="M8136" t="s">
        <v>53</v>
      </c>
    </row>
    <row r="8137" spans="1:14" x14ac:dyDescent="0.25">
      <c r="A8137" s="2">
        <v>1</v>
      </c>
      <c r="B8137" s="2">
        <v>2016</v>
      </c>
      <c r="C8137" t="s">
        <v>494</v>
      </c>
      <c r="D8137" t="s">
        <v>48</v>
      </c>
      <c r="E8137" s="2">
        <v>1</v>
      </c>
      <c r="F8137" s="2">
        <v>1</v>
      </c>
      <c r="G8137" t="s">
        <v>328</v>
      </c>
      <c r="H8137" t="s">
        <v>328</v>
      </c>
      <c r="I8137" t="s">
        <v>10</v>
      </c>
      <c r="J8137" t="s">
        <v>54</v>
      </c>
      <c r="K8137" s="2">
        <v>3</v>
      </c>
      <c r="L8137" t="s">
        <v>55</v>
      </c>
      <c r="M8137" t="s">
        <v>56</v>
      </c>
      <c r="N8137" t="s">
        <v>178</v>
      </c>
    </row>
    <row r="8138" spans="1:14" x14ac:dyDescent="0.25">
      <c r="A8138" s="2">
        <v>1</v>
      </c>
      <c r="B8138" s="2">
        <v>2016</v>
      </c>
      <c r="C8138" t="s">
        <v>494</v>
      </c>
      <c r="D8138" t="s">
        <v>48</v>
      </c>
      <c r="E8138" s="2">
        <v>1</v>
      </c>
      <c r="F8138" s="2">
        <v>1</v>
      </c>
      <c r="G8138" t="s">
        <v>328</v>
      </c>
      <c r="H8138" t="s">
        <v>328</v>
      </c>
      <c r="I8138" t="s">
        <v>10</v>
      </c>
      <c r="J8138" t="s">
        <v>58</v>
      </c>
      <c r="K8138" s="2">
        <v>3</v>
      </c>
      <c r="L8138" t="s">
        <v>55</v>
      </c>
      <c r="M8138" t="s">
        <v>59</v>
      </c>
      <c r="N8138" t="s">
        <v>178</v>
      </c>
    </row>
    <row r="8139" spans="1:14" x14ac:dyDescent="0.25">
      <c r="A8139" s="2">
        <v>1</v>
      </c>
      <c r="B8139" s="2">
        <v>2016</v>
      </c>
      <c r="C8139" t="s">
        <v>494</v>
      </c>
      <c r="D8139" t="s">
        <v>48</v>
      </c>
      <c r="E8139" s="2">
        <v>1</v>
      </c>
      <c r="F8139" s="2">
        <v>1</v>
      </c>
      <c r="G8139" t="s">
        <v>328</v>
      </c>
      <c r="H8139" t="s">
        <v>328</v>
      </c>
      <c r="I8139" t="s">
        <v>10</v>
      </c>
      <c r="J8139" t="s">
        <v>60</v>
      </c>
      <c r="K8139" s="2">
        <v>2</v>
      </c>
      <c r="L8139" t="s">
        <v>61</v>
      </c>
      <c r="M8139" t="s">
        <v>62</v>
      </c>
      <c r="N8139" t="s">
        <v>63</v>
      </c>
    </row>
    <row r="8140" spans="1:14" x14ac:dyDescent="0.25">
      <c r="A8140" s="2">
        <v>1</v>
      </c>
      <c r="B8140" s="2">
        <v>2016</v>
      </c>
      <c r="C8140" t="s">
        <v>494</v>
      </c>
      <c r="D8140" t="s">
        <v>48</v>
      </c>
      <c r="E8140" s="2">
        <v>1</v>
      </c>
      <c r="F8140" s="2">
        <v>1</v>
      </c>
      <c r="G8140" t="s">
        <v>328</v>
      </c>
      <c r="H8140" t="s">
        <v>328</v>
      </c>
      <c r="I8140" t="s">
        <v>10</v>
      </c>
      <c r="J8140" t="s">
        <v>64</v>
      </c>
      <c r="K8140" s="2">
        <v>2</v>
      </c>
      <c r="L8140" t="s">
        <v>65</v>
      </c>
      <c r="M8140" t="s">
        <v>66</v>
      </c>
      <c r="N8140" t="s">
        <v>186</v>
      </c>
    </row>
    <row r="8141" spans="1:14" x14ac:dyDescent="0.25">
      <c r="A8141" s="2">
        <v>1</v>
      </c>
      <c r="B8141" s="2">
        <v>2016</v>
      </c>
      <c r="C8141" t="s">
        <v>494</v>
      </c>
      <c r="D8141" t="s">
        <v>48</v>
      </c>
      <c r="E8141" s="2">
        <v>1</v>
      </c>
      <c r="F8141" s="2">
        <v>1</v>
      </c>
      <c r="G8141" t="s">
        <v>328</v>
      </c>
      <c r="H8141" t="s">
        <v>328</v>
      </c>
      <c r="I8141" t="s">
        <v>10</v>
      </c>
      <c r="J8141" t="s">
        <v>68</v>
      </c>
      <c r="K8141" s="2">
        <v>2</v>
      </c>
      <c r="L8141" t="s">
        <v>65</v>
      </c>
      <c r="M8141" t="s">
        <v>69</v>
      </c>
      <c r="N8141" t="s">
        <v>186</v>
      </c>
    </row>
    <row r="8142" spans="1:14" x14ac:dyDescent="0.25">
      <c r="A8142" s="2">
        <v>1</v>
      </c>
      <c r="B8142" s="2">
        <v>2016</v>
      </c>
      <c r="C8142" t="s">
        <v>494</v>
      </c>
      <c r="D8142" t="s">
        <v>48</v>
      </c>
      <c r="E8142" s="2">
        <v>1</v>
      </c>
      <c r="F8142" s="2">
        <v>1</v>
      </c>
      <c r="G8142" t="s">
        <v>328</v>
      </c>
      <c r="H8142" t="s">
        <v>328</v>
      </c>
      <c r="I8142" t="s">
        <v>10</v>
      </c>
      <c r="J8142" t="s">
        <v>70</v>
      </c>
      <c r="K8142" s="2">
        <v>2</v>
      </c>
      <c r="L8142" t="s">
        <v>65</v>
      </c>
      <c r="M8142" t="s">
        <v>71</v>
      </c>
      <c r="N8142" t="s">
        <v>186</v>
      </c>
    </row>
    <row r="8143" spans="1:14" x14ac:dyDescent="0.25">
      <c r="A8143" s="2">
        <v>1</v>
      </c>
      <c r="B8143" s="2">
        <v>2016</v>
      </c>
      <c r="C8143" t="s">
        <v>494</v>
      </c>
      <c r="D8143" t="s">
        <v>48</v>
      </c>
      <c r="E8143" s="2">
        <v>1</v>
      </c>
      <c r="F8143" s="2">
        <v>1</v>
      </c>
      <c r="G8143" t="s">
        <v>328</v>
      </c>
      <c r="H8143" t="s">
        <v>328</v>
      </c>
      <c r="I8143" t="s">
        <v>10</v>
      </c>
      <c r="J8143" t="s">
        <v>72</v>
      </c>
      <c r="K8143" s="3"/>
      <c r="L8143" t="s">
        <v>52</v>
      </c>
      <c r="M8143" t="s">
        <v>73</v>
      </c>
    </row>
    <row r="8144" spans="1:14" x14ac:dyDescent="0.25">
      <c r="A8144" s="2">
        <v>1</v>
      </c>
      <c r="B8144" s="2">
        <v>2016</v>
      </c>
      <c r="C8144" t="s">
        <v>494</v>
      </c>
      <c r="D8144" t="s">
        <v>48</v>
      </c>
      <c r="E8144" s="2">
        <v>1</v>
      </c>
      <c r="F8144" s="2">
        <v>1</v>
      </c>
      <c r="G8144" t="s">
        <v>328</v>
      </c>
      <c r="H8144" t="s">
        <v>328</v>
      </c>
      <c r="I8144" t="s">
        <v>10</v>
      </c>
      <c r="J8144" t="s">
        <v>74</v>
      </c>
      <c r="K8144" s="2">
        <v>1</v>
      </c>
      <c r="L8144" t="s">
        <v>75</v>
      </c>
      <c r="M8144" t="s">
        <v>76</v>
      </c>
      <c r="N8144" t="s">
        <v>77</v>
      </c>
    </row>
    <row r="8145" spans="1:14" x14ac:dyDescent="0.25">
      <c r="A8145" s="2">
        <v>1</v>
      </c>
      <c r="B8145" s="2">
        <v>2016</v>
      </c>
      <c r="C8145" t="s">
        <v>494</v>
      </c>
      <c r="D8145" t="s">
        <v>48</v>
      </c>
      <c r="E8145" s="2">
        <v>1</v>
      </c>
      <c r="F8145" s="2">
        <v>1</v>
      </c>
      <c r="G8145" t="s">
        <v>328</v>
      </c>
      <c r="H8145" t="s">
        <v>328</v>
      </c>
      <c r="I8145" t="s">
        <v>10</v>
      </c>
      <c r="J8145" t="s">
        <v>78</v>
      </c>
      <c r="K8145" s="2">
        <v>3</v>
      </c>
      <c r="L8145" t="s">
        <v>75</v>
      </c>
      <c r="M8145" t="s">
        <v>79</v>
      </c>
      <c r="N8145" t="s">
        <v>231</v>
      </c>
    </row>
    <row r="8146" spans="1:14" x14ac:dyDescent="0.25">
      <c r="A8146" s="2">
        <v>1</v>
      </c>
      <c r="B8146" s="2">
        <v>2016</v>
      </c>
      <c r="C8146" t="s">
        <v>494</v>
      </c>
      <c r="D8146" t="s">
        <v>48</v>
      </c>
      <c r="E8146" s="2">
        <v>1</v>
      </c>
      <c r="F8146" s="2">
        <v>1</v>
      </c>
      <c r="G8146" t="s">
        <v>328</v>
      </c>
      <c r="H8146" t="s">
        <v>328</v>
      </c>
      <c r="I8146" t="s">
        <v>10</v>
      </c>
      <c r="J8146" t="s">
        <v>81</v>
      </c>
      <c r="K8146" s="2">
        <v>1</v>
      </c>
      <c r="L8146" t="s">
        <v>75</v>
      </c>
      <c r="M8146" t="s">
        <v>82</v>
      </c>
      <c r="N8146" t="s">
        <v>83</v>
      </c>
    </row>
    <row r="8147" spans="1:14" x14ac:dyDescent="0.25">
      <c r="A8147" s="2">
        <v>1</v>
      </c>
      <c r="B8147" s="2">
        <v>2016</v>
      </c>
      <c r="C8147" t="s">
        <v>494</v>
      </c>
      <c r="D8147" t="s">
        <v>48</v>
      </c>
      <c r="E8147" s="2">
        <v>1</v>
      </c>
      <c r="F8147" s="2">
        <v>1</v>
      </c>
      <c r="G8147" t="s">
        <v>328</v>
      </c>
      <c r="H8147" t="s">
        <v>328</v>
      </c>
      <c r="I8147" t="s">
        <v>10</v>
      </c>
      <c r="J8147" t="s">
        <v>84</v>
      </c>
      <c r="K8147" s="2">
        <v>3</v>
      </c>
      <c r="L8147" t="s">
        <v>85</v>
      </c>
      <c r="M8147" t="s">
        <v>86</v>
      </c>
      <c r="N8147" t="s">
        <v>126</v>
      </c>
    </row>
    <row r="8148" spans="1:14" x14ac:dyDescent="0.25">
      <c r="A8148" s="2">
        <v>1</v>
      </c>
      <c r="B8148" s="2">
        <v>2016</v>
      </c>
      <c r="C8148" t="s">
        <v>494</v>
      </c>
      <c r="D8148" t="s">
        <v>48</v>
      </c>
      <c r="E8148" s="2">
        <v>1</v>
      </c>
      <c r="F8148" s="2">
        <v>1</v>
      </c>
      <c r="G8148" t="s">
        <v>328</v>
      </c>
      <c r="H8148" t="s">
        <v>328</v>
      </c>
      <c r="I8148" t="s">
        <v>10</v>
      </c>
      <c r="J8148" t="s">
        <v>88</v>
      </c>
      <c r="K8148" s="2">
        <v>3</v>
      </c>
      <c r="L8148" t="s">
        <v>85</v>
      </c>
      <c r="M8148" t="s">
        <v>89</v>
      </c>
      <c r="N8148" t="s">
        <v>126</v>
      </c>
    </row>
    <row r="8149" spans="1:14" x14ac:dyDescent="0.25">
      <c r="A8149" s="2">
        <v>1</v>
      </c>
      <c r="B8149" s="2">
        <v>2016</v>
      </c>
      <c r="C8149" t="s">
        <v>494</v>
      </c>
      <c r="D8149" t="s">
        <v>48</v>
      </c>
      <c r="E8149" s="2">
        <v>1</v>
      </c>
      <c r="F8149" s="2">
        <v>1</v>
      </c>
      <c r="G8149" t="s">
        <v>328</v>
      </c>
      <c r="H8149" t="s">
        <v>328</v>
      </c>
      <c r="I8149" t="s">
        <v>10</v>
      </c>
      <c r="J8149" t="s">
        <v>90</v>
      </c>
      <c r="K8149" s="2">
        <v>4</v>
      </c>
      <c r="L8149" t="s">
        <v>75</v>
      </c>
      <c r="M8149" t="s">
        <v>91</v>
      </c>
      <c r="N8149" t="s">
        <v>92</v>
      </c>
    </row>
    <row r="8150" spans="1:14" x14ac:dyDescent="0.25">
      <c r="A8150" s="2">
        <v>1</v>
      </c>
      <c r="B8150" s="2">
        <v>2016</v>
      </c>
      <c r="C8150" t="s">
        <v>494</v>
      </c>
      <c r="D8150" t="s">
        <v>48</v>
      </c>
      <c r="E8150" s="2">
        <v>1</v>
      </c>
      <c r="F8150" s="2">
        <v>1</v>
      </c>
      <c r="G8150" t="s">
        <v>328</v>
      </c>
      <c r="H8150" t="s">
        <v>328</v>
      </c>
      <c r="I8150" t="s">
        <v>10</v>
      </c>
      <c r="J8150" t="s">
        <v>93</v>
      </c>
      <c r="K8150" s="2">
        <v>1</v>
      </c>
      <c r="L8150" t="s">
        <v>75</v>
      </c>
      <c r="M8150" t="s">
        <v>94</v>
      </c>
      <c r="N8150" t="s">
        <v>200</v>
      </c>
    </row>
    <row r="8151" spans="1:14" x14ac:dyDescent="0.25">
      <c r="A8151" s="2">
        <v>1</v>
      </c>
      <c r="B8151" s="2">
        <v>2016</v>
      </c>
      <c r="C8151" t="s">
        <v>494</v>
      </c>
      <c r="D8151" t="s">
        <v>48</v>
      </c>
      <c r="E8151" s="2">
        <v>1</v>
      </c>
      <c r="F8151" s="2">
        <v>1</v>
      </c>
      <c r="G8151" t="s">
        <v>328</v>
      </c>
      <c r="H8151" t="s">
        <v>328</v>
      </c>
      <c r="I8151" t="s">
        <v>10</v>
      </c>
      <c r="J8151" t="s">
        <v>96</v>
      </c>
      <c r="K8151" s="2">
        <v>4</v>
      </c>
      <c r="L8151" t="s">
        <v>75</v>
      </c>
      <c r="M8151" t="s">
        <v>97</v>
      </c>
      <c r="N8151" t="s">
        <v>92</v>
      </c>
    </row>
    <row r="8152" spans="1:14" x14ac:dyDescent="0.25">
      <c r="A8152" s="2">
        <v>1</v>
      </c>
      <c r="B8152" s="2">
        <v>2016</v>
      </c>
      <c r="C8152" t="s">
        <v>494</v>
      </c>
      <c r="D8152" t="s">
        <v>48</v>
      </c>
      <c r="E8152" s="2">
        <v>1</v>
      </c>
      <c r="F8152" s="2">
        <v>1</v>
      </c>
      <c r="G8152" t="s">
        <v>328</v>
      </c>
      <c r="H8152" t="s">
        <v>328</v>
      </c>
      <c r="I8152" t="s">
        <v>10</v>
      </c>
      <c r="J8152" t="s">
        <v>98</v>
      </c>
      <c r="K8152" s="2">
        <v>2</v>
      </c>
      <c r="L8152" t="s">
        <v>85</v>
      </c>
      <c r="M8152" t="s">
        <v>99</v>
      </c>
      <c r="N8152" t="s">
        <v>176</v>
      </c>
    </row>
    <row r="8153" spans="1:14" x14ac:dyDescent="0.25">
      <c r="A8153" s="2">
        <v>1</v>
      </c>
      <c r="B8153" s="2">
        <v>2016</v>
      </c>
      <c r="C8153" t="s">
        <v>494</v>
      </c>
      <c r="D8153" t="s">
        <v>48</v>
      </c>
      <c r="E8153" s="2">
        <v>1</v>
      </c>
      <c r="F8153" s="2">
        <v>1</v>
      </c>
      <c r="G8153" t="s">
        <v>328</v>
      </c>
      <c r="H8153" t="s">
        <v>328</v>
      </c>
      <c r="I8153" t="s">
        <v>10</v>
      </c>
      <c r="J8153" t="s">
        <v>100</v>
      </c>
      <c r="K8153" s="3"/>
      <c r="L8153" t="s">
        <v>61</v>
      </c>
      <c r="M8153" t="s">
        <v>101</v>
      </c>
    </row>
    <row r="8154" spans="1:14" x14ac:dyDescent="0.25">
      <c r="A8154" s="2">
        <v>1</v>
      </c>
      <c r="B8154" s="2">
        <v>2016</v>
      </c>
      <c r="C8154" t="s">
        <v>494</v>
      </c>
      <c r="D8154" t="s">
        <v>48</v>
      </c>
      <c r="E8154" s="2">
        <v>1</v>
      </c>
      <c r="F8154" s="2">
        <v>1</v>
      </c>
      <c r="G8154" t="s">
        <v>328</v>
      </c>
      <c r="H8154" t="s">
        <v>328</v>
      </c>
      <c r="I8154" t="s">
        <v>10</v>
      </c>
      <c r="J8154" t="s">
        <v>102</v>
      </c>
      <c r="K8154" s="3"/>
      <c r="L8154" t="s">
        <v>61</v>
      </c>
      <c r="M8154" t="s">
        <v>103</v>
      </c>
    </row>
    <row r="8155" spans="1:14" x14ac:dyDescent="0.25">
      <c r="A8155" s="2">
        <v>1</v>
      </c>
      <c r="B8155" s="2">
        <v>2016</v>
      </c>
      <c r="C8155" t="s">
        <v>494</v>
      </c>
      <c r="D8155" t="s">
        <v>48</v>
      </c>
      <c r="E8155" s="2">
        <v>1</v>
      </c>
      <c r="F8155" s="2">
        <v>1</v>
      </c>
      <c r="G8155" t="s">
        <v>328</v>
      </c>
      <c r="H8155" t="s">
        <v>328</v>
      </c>
      <c r="I8155" t="s">
        <v>10</v>
      </c>
      <c r="J8155" t="s">
        <v>104</v>
      </c>
      <c r="K8155" s="3"/>
      <c r="L8155" t="s">
        <v>61</v>
      </c>
      <c r="M8155" t="s">
        <v>105</v>
      </c>
    </row>
    <row r="8156" spans="1:14" x14ac:dyDescent="0.25">
      <c r="A8156" s="2">
        <v>1</v>
      </c>
      <c r="B8156" s="2">
        <v>2016</v>
      </c>
      <c r="C8156" t="s">
        <v>494</v>
      </c>
      <c r="D8156" t="s">
        <v>48</v>
      </c>
      <c r="E8156" s="2">
        <v>1</v>
      </c>
      <c r="F8156" s="2">
        <v>1</v>
      </c>
      <c r="G8156" t="s">
        <v>328</v>
      </c>
      <c r="H8156" t="s">
        <v>328</v>
      </c>
      <c r="I8156" t="s">
        <v>10</v>
      </c>
      <c r="J8156" t="s">
        <v>106</v>
      </c>
      <c r="K8156" s="3"/>
      <c r="L8156" t="s">
        <v>61</v>
      </c>
      <c r="M8156" t="s">
        <v>107</v>
      </c>
    </row>
    <row r="8157" spans="1:14" x14ac:dyDescent="0.25">
      <c r="A8157" s="2">
        <v>1</v>
      </c>
      <c r="B8157" s="2">
        <v>2016</v>
      </c>
      <c r="C8157" t="s">
        <v>494</v>
      </c>
      <c r="D8157" t="s">
        <v>48</v>
      </c>
      <c r="E8157" s="2">
        <v>1</v>
      </c>
      <c r="F8157" s="2">
        <v>1</v>
      </c>
      <c r="G8157" t="s">
        <v>328</v>
      </c>
      <c r="H8157" t="s">
        <v>328</v>
      </c>
      <c r="I8157" t="s">
        <v>10</v>
      </c>
      <c r="J8157" t="s">
        <v>108</v>
      </c>
      <c r="K8157" s="3"/>
      <c r="L8157" t="s">
        <v>61</v>
      </c>
      <c r="M8157" t="s">
        <v>109</v>
      </c>
    </row>
    <row r="8158" spans="1:14" x14ac:dyDescent="0.25">
      <c r="A8158" s="2">
        <v>1</v>
      </c>
      <c r="B8158" s="2">
        <v>2016</v>
      </c>
      <c r="C8158" t="s">
        <v>494</v>
      </c>
      <c r="D8158" t="s">
        <v>48</v>
      </c>
      <c r="E8158" s="2">
        <v>1</v>
      </c>
      <c r="F8158" s="2">
        <v>1</v>
      </c>
      <c r="G8158" t="s">
        <v>328</v>
      </c>
      <c r="H8158" t="s">
        <v>328</v>
      </c>
      <c r="I8158" t="s">
        <v>10</v>
      </c>
      <c r="J8158" t="s">
        <v>110</v>
      </c>
      <c r="K8158" s="3"/>
      <c r="L8158" t="s">
        <v>61</v>
      </c>
      <c r="M8158" t="s">
        <v>111</v>
      </c>
    </row>
    <row r="8159" spans="1:14" x14ac:dyDescent="0.25">
      <c r="A8159" s="2">
        <v>1</v>
      </c>
      <c r="B8159" s="2">
        <v>2016</v>
      </c>
      <c r="C8159" t="s">
        <v>494</v>
      </c>
      <c r="D8159" t="s">
        <v>48</v>
      </c>
      <c r="E8159" s="2">
        <v>1</v>
      </c>
      <c r="F8159" s="2">
        <v>1</v>
      </c>
      <c r="G8159" t="s">
        <v>328</v>
      </c>
      <c r="H8159" t="s">
        <v>328</v>
      </c>
      <c r="I8159" t="s">
        <v>10</v>
      </c>
      <c r="J8159" t="s">
        <v>112</v>
      </c>
      <c r="K8159" s="3"/>
      <c r="L8159" t="s">
        <v>61</v>
      </c>
      <c r="M8159" t="s">
        <v>113</v>
      </c>
    </row>
    <row r="8160" spans="1:14" x14ac:dyDescent="0.25">
      <c r="A8160" s="2">
        <v>1</v>
      </c>
      <c r="B8160" s="2">
        <v>2016</v>
      </c>
      <c r="C8160" t="s">
        <v>494</v>
      </c>
      <c r="D8160" t="s">
        <v>48</v>
      </c>
      <c r="E8160" s="2">
        <v>1</v>
      </c>
      <c r="F8160" s="2">
        <v>1</v>
      </c>
      <c r="G8160" t="s">
        <v>328</v>
      </c>
      <c r="H8160" t="s">
        <v>328</v>
      </c>
      <c r="I8160" t="s">
        <v>10</v>
      </c>
      <c r="J8160" t="s">
        <v>114</v>
      </c>
      <c r="K8160" s="3"/>
      <c r="L8160" t="s">
        <v>61</v>
      </c>
      <c r="M8160" t="s">
        <v>115</v>
      </c>
    </row>
    <row r="8161" spans="1:14" x14ac:dyDescent="0.25">
      <c r="A8161" s="2">
        <v>1</v>
      </c>
      <c r="B8161" s="2">
        <v>2016</v>
      </c>
      <c r="C8161" t="s">
        <v>494</v>
      </c>
      <c r="D8161" t="s">
        <v>48</v>
      </c>
      <c r="E8161" s="2">
        <v>1</v>
      </c>
      <c r="F8161" s="2">
        <v>1</v>
      </c>
      <c r="G8161" t="s">
        <v>328</v>
      </c>
      <c r="H8161" t="s">
        <v>328</v>
      </c>
      <c r="I8161" t="s">
        <v>10</v>
      </c>
      <c r="J8161" t="s">
        <v>116</v>
      </c>
      <c r="K8161" s="2">
        <v>2</v>
      </c>
      <c r="L8161" t="s">
        <v>65</v>
      </c>
      <c r="M8161" t="s">
        <v>117</v>
      </c>
      <c r="N8161" t="s">
        <v>186</v>
      </c>
    </row>
    <row r="8162" spans="1:14" x14ac:dyDescent="0.25">
      <c r="A8162" s="2">
        <v>1</v>
      </c>
      <c r="B8162" s="2">
        <v>2016</v>
      </c>
      <c r="C8162" t="s">
        <v>494</v>
      </c>
      <c r="D8162" t="s">
        <v>48</v>
      </c>
      <c r="E8162" s="2">
        <v>1</v>
      </c>
      <c r="F8162" s="2">
        <v>1</v>
      </c>
      <c r="G8162" t="s">
        <v>328</v>
      </c>
      <c r="H8162" t="s">
        <v>328</v>
      </c>
      <c r="I8162" t="s">
        <v>10</v>
      </c>
      <c r="J8162" t="s">
        <v>118</v>
      </c>
      <c r="K8162" s="2">
        <v>3</v>
      </c>
      <c r="L8162" t="s">
        <v>55</v>
      </c>
      <c r="M8162" t="s">
        <v>119</v>
      </c>
      <c r="N8162" t="s">
        <v>178</v>
      </c>
    </row>
    <row r="8163" spans="1:14" x14ac:dyDescent="0.25">
      <c r="A8163" s="2">
        <v>1</v>
      </c>
      <c r="B8163" s="2">
        <v>2016</v>
      </c>
      <c r="C8163" t="s">
        <v>494</v>
      </c>
      <c r="D8163" t="s">
        <v>48</v>
      </c>
      <c r="E8163" s="2">
        <v>1</v>
      </c>
      <c r="F8163" s="2">
        <v>1</v>
      </c>
      <c r="G8163" t="s">
        <v>328</v>
      </c>
      <c r="H8163" t="s">
        <v>328</v>
      </c>
      <c r="I8163" t="s">
        <v>10</v>
      </c>
      <c r="J8163" t="s">
        <v>120</v>
      </c>
      <c r="K8163" s="2">
        <v>2</v>
      </c>
      <c r="L8163" t="s">
        <v>65</v>
      </c>
      <c r="M8163" t="s">
        <v>121</v>
      </c>
      <c r="N8163" t="s">
        <v>186</v>
      </c>
    </row>
    <row r="8164" spans="1:14" x14ac:dyDescent="0.25">
      <c r="A8164" s="2">
        <v>1</v>
      </c>
      <c r="B8164" s="2">
        <v>2016</v>
      </c>
      <c r="C8164" t="s">
        <v>494</v>
      </c>
      <c r="D8164" t="s">
        <v>48</v>
      </c>
      <c r="E8164" s="2">
        <v>1</v>
      </c>
      <c r="F8164" s="2">
        <v>1</v>
      </c>
      <c r="G8164" t="s">
        <v>328</v>
      </c>
      <c r="H8164" t="s">
        <v>328</v>
      </c>
      <c r="I8164" t="s">
        <v>10</v>
      </c>
      <c r="J8164" t="s">
        <v>122</v>
      </c>
      <c r="K8164" s="2">
        <v>3</v>
      </c>
      <c r="L8164" t="s">
        <v>85</v>
      </c>
      <c r="M8164" t="s">
        <v>123</v>
      </c>
      <c r="N8164" t="s">
        <v>126</v>
      </c>
    </row>
    <row r="8165" spans="1:14" x14ac:dyDescent="0.25">
      <c r="A8165" s="2">
        <v>1</v>
      </c>
      <c r="B8165" s="2">
        <v>2016</v>
      </c>
      <c r="C8165" t="s">
        <v>494</v>
      </c>
      <c r="D8165" t="s">
        <v>48</v>
      </c>
      <c r="E8165" s="2">
        <v>1</v>
      </c>
      <c r="F8165" s="2">
        <v>1</v>
      </c>
      <c r="G8165" t="s">
        <v>328</v>
      </c>
      <c r="H8165" t="s">
        <v>328</v>
      </c>
      <c r="I8165" t="s">
        <v>10</v>
      </c>
      <c r="J8165" t="s">
        <v>124</v>
      </c>
      <c r="K8165" s="2">
        <v>2</v>
      </c>
      <c r="L8165" t="s">
        <v>85</v>
      </c>
      <c r="M8165" t="s">
        <v>125</v>
      </c>
      <c r="N8165" t="s">
        <v>176</v>
      </c>
    </row>
    <row r="8166" spans="1:14" x14ac:dyDescent="0.25">
      <c r="A8166" s="2">
        <v>1</v>
      </c>
      <c r="B8166" s="2">
        <v>2016</v>
      </c>
      <c r="C8166" t="s">
        <v>494</v>
      </c>
      <c r="D8166" t="s">
        <v>48</v>
      </c>
      <c r="E8166" s="2">
        <v>1</v>
      </c>
      <c r="F8166" s="2">
        <v>1</v>
      </c>
      <c r="G8166" t="s">
        <v>328</v>
      </c>
      <c r="H8166" t="s">
        <v>328</v>
      </c>
      <c r="I8166" t="s">
        <v>10</v>
      </c>
      <c r="J8166" t="s">
        <v>127</v>
      </c>
      <c r="K8166" s="2">
        <v>3</v>
      </c>
      <c r="L8166" t="s">
        <v>85</v>
      </c>
      <c r="M8166" t="s">
        <v>128</v>
      </c>
      <c r="N8166" t="s">
        <v>126</v>
      </c>
    </row>
    <row r="8167" spans="1:14" x14ac:dyDescent="0.25">
      <c r="A8167" s="2">
        <v>1</v>
      </c>
      <c r="B8167" s="2">
        <v>2016</v>
      </c>
      <c r="C8167" t="s">
        <v>494</v>
      </c>
      <c r="D8167" t="s">
        <v>48</v>
      </c>
      <c r="E8167" s="2">
        <v>1</v>
      </c>
      <c r="F8167" s="2">
        <v>1</v>
      </c>
      <c r="G8167" t="s">
        <v>328</v>
      </c>
      <c r="H8167" t="s">
        <v>328</v>
      </c>
      <c r="I8167" t="s">
        <v>10</v>
      </c>
      <c r="J8167" t="s">
        <v>129</v>
      </c>
      <c r="K8167" s="2">
        <v>2</v>
      </c>
      <c r="L8167" t="s">
        <v>85</v>
      </c>
      <c r="M8167" t="s">
        <v>130</v>
      </c>
      <c r="N8167" t="s">
        <v>176</v>
      </c>
    </row>
    <row r="8168" spans="1:14" x14ac:dyDescent="0.25">
      <c r="A8168" s="2">
        <v>1</v>
      </c>
      <c r="B8168" s="2">
        <v>2016</v>
      </c>
      <c r="C8168" t="s">
        <v>494</v>
      </c>
      <c r="D8168" t="s">
        <v>48</v>
      </c>
      <c r="E8168" s="2">
        <v>1</v>
      </c>
      <c r="F8168" s="2">
        <v>1</v>
      </c>
      <c r="G8168" t="s">
        <v>328</v>
      </c>
      <c r="H8168" t="s">
        <v>328</v>
      </c>
      <c r="I8168" t="s">
        <v>10</v>
      </c>
      <c r="J8168" t="s">
        <v>131</v>
      </c>
      <c r="K8168" s="2">
        <v>3</v>
      </c>
      <c r="L8168" t="s">
        <v>85</v>
      </c>
      <c r="M8168" t="s">
        <v>132</v>
      </c>
      <c r="N8168" t="s">
        <v>126</v>
      </c>
    </row>
    <row r="8169" spans="1:14" x14ac:dyDescent="0.25">
      <c r="A8169" s="2">
        <v>1</v>
      </c>
      <c r="B8169" s="2">
        <v>2016</v>
      </c>
      <c r="C8169" t="s">
        <v>494</v>
      </c>
      <c r="D8169" t="s">
        <v>48</v>
      </c>
      <c r="E8169" s="2">
        <v>1</v>
      </c>
      <c r="F8169" s="2">
        <v>1</v>
      </c>
      <c r="G8169" t="s">
        <v>328</v>
      </c>
      <c r="H8169" t="s">
        <v>328</v>
      </c>
      <c r="I8169" t="s">
        <v>10</v>
      </c>
      <c r="J8169" t="s">
        <v>133</v>
      </c>
      <c r="K8169" s="2">
        <v>2</v>
      </c>
      <c r="L8169" t="s">
        <v>52</v>
      </c>
      <c r="M8169" t="s">
        <v>134</v>
      </c>
      <c r="N8169" t="s">
        <v>63</v>
      </c>
    </row>
    <row r="8170" spans="1:14" x14ac:dyDescent="0.25">
      <c r="A8170" s="2">
        <v>1</v>
      </c>
      <c r="B8170" s="2">
        <v>2016</v>
      </c>
      <c r="C8170" t="s">
        <v>494</v>
      </c>
      <c r="D8170" t="s">
        <v>48</v>
      </c>
      <c r="E8170" s="2">
        <v>1</v>
      </c>
      <c r="F8170" s="2">
        <v>1</v>
      </c>
      <c r="G8170" t="s">
        <v>328</v>
      </c>
      <c r="H8170" t="s">
        <v>328</v>
      </c>
      <c r="I8170" t="s">
        <v>10</v>
      </c>
      <c r="J8170" t="s">
        <v>135</v>
      </c>
      <c r="K8170" s="2">
        <v>3</v>
      </c>
      <c r="L8170" t="s">
        <v>55</v>
      </c>
      <c r="M8170" t="s">
        <v>136</v>
      </c>
      <c r="N8170" t="s">
        <v>178</v>
      </c>
    </row>
    <row r="8171" spans="1:14" x14ac:dyDescent="0.25">
      <c r="A8171" s="2">
        <v>1</v>
      </c>
      <c r="B8171" s="2">
        <v>2016</v>
      </c>
      <c r="C8171" t="s">
        <v>494</v>
      </c>
      <c r="D8171" t="s">
        <v>48</v>
      </c>
      <c r="E8171" s="2">
        <v>1</v>
      </c>
      <c r="F8171" s="2">
        <v>1</v>
      </c>
      <c r="G8171" t="s">
        <v>328</v>
      </c>
      <c r="H8171" t="s">
        <v>328</v>
      </c>
      <c r="I8171" t="s">
        <v>10</v>
      </c>
      <c r="J8171" t="s">
        <v>137</v>
      </c>
      <c r="K8171" s="2">
        <v>3</v>
      </c>
      <c r="L8171" t="s">
        <v>55</v>
      </c>
      <c r="M8171" t="s">
        <v>138</v>
      </c>
      <c r="N8171" t="s">
        <v>178</v>
      </c>
    </row>
    <row r="8172" spans="1:14" x14ac:dyDescent="0.25">
      <c r="A8172" s="2">
        <v>1</v>
      </c>
      <c r="B8172" s="2">
        <v>2016</v>
      </c>
      <c r="C8172" t="s">
        <v>494</v>
      </c>
      <c r="D8172" t="s">
        <v>48</v>
      </c>
      <c r="E8172" s="2">
        <v>1</v>
      </c>
      <c r="F8172" s="2">
        <v>1</v>
      </c>
      <c r="G8172" t="s">
        <v>328</v>
      </c>
      <c r="H8172" t="s">
        <v>328</v>
      </c>
      <c r="I8172" t="s">
        <v>10</v>
      </c>
      <c r="J8172" t="s">
        <v>139</v>
      </c>
      <c r="K8172" s="2">
        <v>3</v>
      </c>
      <c r="L8172" t="s">
        <v>85</v>
      </c>
      <c r="M8172" t="s">
        <v>140</v>
      </c>
      <c r="N8172" t="s">
        <v>126</v>
      </c>
    </row>
    <row r="8173" spans="1:14" x14ac:dyDescent="0.25">
      <c r="A8173" s="2">
        <v>1</v>
      </c>
      <c r="B8173" s="2">
        <v>2016</v>
      </c>
      <c r="C8173" t="s">
        <v>494</v>
      </c>
      <c r="D8173" t="s">
        <v>48</v>
      </c>
      <c r="E8173" s="2">
        <v>1</v>
      </c>
      <c r="F8173" s="2">
        <v>1</v>
      </c>
      <c r="G8173" t="s">
        <v>328</v>
      </c>
      <c r="H8173" t="s">
        <v>328</v>
      </c>
      <c r="I8173" t="s">
        <v>10</v>
      </c>
      <c r="J8173" t="s">
        <v>141</v>
      </c>
      <c r="K8173" s="2">
        <v>3</v>
      </c>
      <c r="L8173" t="s">
        <v>85</v>
      </c>
      <c r="M8173" t="s">
        <v>142</v>
      </c>
      <c r="N8173" t="s">
        <v>126</v>
      </c>
    </row>
    <row r="8174" spans="1:14" x14ac:dyDescent="0.25">
      <c r="A8174" s="2">
        <v>1</v>
      </c>
      <c r="B8174" s="2">
        <v>2016</v>
      </c>
      <c r="C8174" t="s">
        <v>494</v>
      </c>
      <c r="D8174" t="s">
        <v>48</v>
      </c>
      <c r="E8174" s="2">
        <v>1</v>
      </c>
      <c r="F8174" s="2">
        <v>1</v>
      </c>
      <c r="G8174" t="s">
        <v>328</v>
      </c>
      <c r="H8174" t="s">
        <v>328</v>
      </c>
      <c r="I8174" t="s">
        <v>10</v>
      </c>
      <c r="J8174" t="s">
        <v>143</v>
      </c>
      <c r="K8174" s="2">
        <v>3</v>
      </c>
      <c r="L8174" t="s">
        <v>85</v>
      </c>
      <c r="M8174" t="s">
        <v>144</v>
      </c>
      <c r="N8174" t="s">
        <v>126</v>
      </c>
    </row>
    <row r="8175" spans="1:14" x14ac:dyDescent="0.25">
      <c r="A8175" s="2">
        <v>1</v>
      </c>
      <c r="B8175" s="2">
        <v>2016</v>
      </c>
      <c r="C8175" t="s">
        <v>494</v>
      </c>
      <c r="D8175" t="s">
        <v>48</v>
      </c>
      <c r="E8175" s="2">
        <v>1</v>
      </c>
      <c r="F8175" s="2">
        <v>1</v>
      </c>
      <c r="G8175" t="s">
        <v>328</v>
      </c>
      <c r="H8175" t="s">
        <v>328</v>
      </c>
      <c r="I8175" t="s">
        <v>10</v>
      </c>
      <c r="J8175" t="s">
        <v>145</v>
      </c>
      <c r="K8175" s="2">
        <v>3</v>
      </c>
      <c r="L8175" t="s">
        <v>55</v>
      </c>
      <c r="M8175" t="s">
        <v>146</v>
      </c>
      <c r="N8175" t="s">
        <v>178</v>
      </c>
    </row>
    <row r="8176" spans="1:14" x14ac:dyDescent="0.25">
      <c r="A8176" s="2">
        <v>1</v>
      </c>
      <c r="B8176" s="2">
        <v>2016</v>
      </c>
      <c r="C8176" t="s">
        <v>494</v>
      </c>
      <c r="D8176" t="s">
        <v>48</v>
      </c>
      <c r="E8176" s="2">
        <v>1</v>
      </c>
      <c r="F8176" s="2">
        <v>1</v>
      </c>
      <c r="G8176" t="s">
        <v>328</v>
      </c>
      <c r="H8176" t="s">
        <v>328</v>
      </c>
      <c r="I8176" t="s">
        <v>10</v>
      </c>
      <c r="J8176" t="s">
        <v>147</v>
      </c>
      <c r="K8176" s="2">
        <v>3</v>
      </c>
      <c r="L8176" t="s">
        <v>55</v>
      </c>
      <c r="M8176" t="s">
        <v>148</v>
      </c>
      <c r="N8176" t="s">
        <v>178</v>
      </c>
    </row>
    <row r="8177" spans="1:14" x14ac:dyDescent="0.25">
      <c r="A8177" s="2">
        <v>1</v>
      </c>
      <c r="B8177" s="2">
        <v>2016</v>
      </c>
      <c r="C8177" t="s">
        <v>494</v>
      </c>
      <c r="D8177" t="s">
        <v>48</v>
      </c>
      <c r="E8177" s="2">
        <v>1</v>
      </c>
      <c r="F8177" s="2">
        <v>1</v>
      </c>
      <c r="G8177" t="s">
        <v>328</v>
      </c>
      <c r="H8177" t="s">
        <v>328</v>
      </c>
      <c r="I8177" t="s">
        <v>10</v>
      </c>
      <c r="J8177" t="s">
        <v>149</v>
      </c>
      <c r="K8177" s="2">
        <v>3</v>
      </c>
      <c r="L8177" t="s">
        <v>55</v>
      </c>
      <c r="M8177" t="s">
        <v>150</v>
      </c>
      <c r="N8177" t="s">
        <v>178</v>
      </c>
    </row>
    <row r="8178" spans="1:14" x14ac:dyDescent="0.25">
      <c r="A8178" s="2">
        <v>1</v>
      </c>
      <c r="B8178" s="2">
        <v>2016</v>
      </c>
      <c r="C8178" t="s">
        <v>494</v>
      </c>
      <c r="D8178" t="s">
        <v>48</v>
      </c>
      <c r="E8178" s="2">
        <v>1</v>
      </c>
      <c r="F8178" s="2">
        <v>1</v>
      </c>
      <c r="G8178" t="s">
        <v>328</v>
      </c>
      <c r="H8178" t="s">
        <v>328</v>
      </c>
      <c r="I8178" t="s">
        <v>10</v>
      </c>
      <c r="J8178" t="s">
        <v>151</v>
      </c>
      <c r="K8178" s="3"/>
      <c r="L8178" t="s">
        <v>52</v>
      </c>
      <c r="M8178" t="s">
        <v>152</v>
      </c>
    </row>
    <row r="8179" spans="1:14" x14ac:dyDescent="0.25">
      <c r="A8179" s="2">
        <v>1</v>
      </c>
      <c r="B8179" s="2">
        <v>2016</v>
      </c>
      <c r="C8179" t="s">
        <v>494</v>
      </c>
      <c r="D8179" t="s">
        <v>48</v>
      </c>
      <c r="E8179" s="2">
        <v>1</v>
      </c>
      <c r="F8179" s="2">
        <v>1</v>
      </c>
      <c r="G8179" t="s">
        <v>328</v>
      </c>
      <c r="H8179" t="s">
        <v>328</v>
      </c>
      <c r="I8179" t="s">
        <v>10</v>
      </c>
      <c r="J8179" t="s">
        <v>153</v>
      </c>
      <c r="K8179" s="2">
        <v>4</v>
      </c>
      <c r="L8179" t="s">
        <v>75</v>
      </c>
      <c r="M8179" t="s">
        <v>154</v>
      </c>
      <c r="N8179" t="s">
        <v>209</v>
      </c>
    </row>
    <row r="8180" spans="1:14" x14ac:dyDescent="0.25">
      <c r="A8180" s="2">
        <v>1</v>
      </c>
      <c r="B8180" s="2">
        <v>2016</v>
      </c>
      <c r="C8180" t="s">
        <v>494</v>
      </c>
      <c r="D8180" t="s">
        <v>48</v>
      </c>
      <c r="E8180" s="2">
        <v>1</v>
      </c>
      <c r="F8180" s="2">
        <v>1</v>
      </c>
      <c r="G8180" t="s">
        <v>328</v>
      </c>
      <c r="H8180" t="s">
        <v>328</v>
      </c>
      <c r="I8180" t="s">
        <v>10</v>
      </c>
      <c r="J8180" t="s">
        <v>156</v>
      </c>
      <c r="K8180" s="2">
        <v>1</v>
      </c>
      <c r="L8180" t="s">
        <v>75</v>
      </c>
      <c r="M8180" t="s">
        <v>157</v>
      </c>
      <c r="N8180" t="s">
        <v>158</v>
      </c>
    </row>
    <row r="8181" spans="1:14" x14ac:dyDescent="0.25">
      <c r="A8181" s="2">
        <v>1</v>
      </c>
      <c r="B8181" s="2">
        <v>2016</v>
      </c>
      <c r="C8181" t="s">
        <v>494</v>
      </c>
      <c r="D8181" t="s">
        <v>48</v>
      </c>
      <c r="E8181" s="2">
        <v>1</v>
      </c>
      <c r="F8181" s="2">
        <v>1</v>
      </c>
      <c r="G8181" t="s">
        <v>328</v>
      </c>
      <c r="H8181" t="s">
        <v>328</v>
      </c>
      <c r="I8181" t="s">
        <v>10</v>
      </c>
      <c r="J8181" t="s">
        <v>159</v>
      </c>
      <c r="K8181" s="3"/>
      <c r="L8181" t="s">
        <v>52</v>
      </c>
      <c r="M8181" t="s">
        <v>160</v>
      </c>
    </row>
    <row r="8182" spans="1:14" x14ac:dyDescent="0.25">
      <c r="A8182" s="2">
        <v>1</v>
      </c>
      <c r="B8182" s="2">
        <v>2016</v>
      </c>
      <c r="C8182" t="s">
        <v>494</v>
      </c>
      <c r="D8182" t="s">
        <v>48</v>
      </c>
      <c r="E8182" s="2">
        <v>1</v>
      </c>
      <c r="F8182" s="2">
        <v>1</v>
      </c>
      <c r="G8182" t="s">
        <v>328</v>
      </c>
      <c r="H8182" t="s">
        <v>328</v>
      </c>
      <c r="I8182" t="s">
        <v>10</v>
      </c>
      <c r="J8182" t="s">
        <v>161</v>
      </c>
      <c r="K8182" s="3"/>
      <c r="L8182" t="s">
        <v>52</v>
      </c>
      <c r="M8182" t="s">
        <v>162</v>
      </c>
    </row>
    <row r="8183" spans="1:14" x14ac:dyDescent="0.25">
      <c r="A8183" s="2">
        <v>1</v>
      </c>
      <c r="B8183" s="2">
        <v>2016</v>
      </c>
      <c r="C8183" t="s">
        <v>494</v>
      </c>
      <c r="D8183" t="s">
        <v>48</v>
      </c>
      <c r="E8183" s="2">
        <v>1</v>
      </c>
      <c r="F8183" s="2">
        <v>1</v>
      </c>
      <c r="G8183" t="s">
        <v>328</v>
      </c>
      <c r="H8183" t="s">
        <v>328</v>
      </c>
      <c r="I8183" t="s">
        <v>10</v>
      </c>
      <c r="J8183" t="s">
        <v>163</v>
      </c>
      <c r="K8183" s="2">
        <v>1</v>
      </c>
      <c r="L8183" t="s">
        <v>52</v>
      </c>
      <c r="M8183" t="s">
        <v>164</v>
      </c>
      <c r="N8183" t="s">
        <v>165</v>
      </c>
    </row>
    <row r="8184" spans="1:14" x14ac:dyDescent="0.25">
      <c r="A8184" s="2">
        <v>1</v>
      </c>
      <c r="B8184" s="2">
        <v>2016</v>
      </c>
      <c r="C8184" t="s">
        <v>494</v>
      </c>
      <c r="D8184" t="s">
        <v>48</v>
      </c>
      <c r="E8184" s="2">
        <v>1</v>
      </c>
      <c r="F8184" s="2">
        <v>1</v>
      </c>
      <c r="G8184" t="s">
        <v>328</v>
      </c>
      <c r="H8184" t="s">
        <v>328</v>
      </c>
      <c r="I8184" t="s">
        <v>10</v>
      </c>
      <c r="J8184" t="s">
        <v>166</v>
      </c>
      <c r="K8184" s="2">
        <v>3</v>
      </c>
      <c r="L8184" t="s">
        <v>55</v>
      </c>
      <c r="M8184" t="s">
        <v>167</v>
      </c>
      <c r="N8184" t="s">
        <v>178</v>
      </c>
    </row>
    <row r="8185" spans="1:14" x14ac:dyDescent="0.25">
      <c r="A8185" s="2">
        <v>1</v>
      </c>
      <c r="B8185" s="2">
        <v>2016</v>
      </c>
      <c r="C8185" t="s">
        <v>495</v>
      </c>
      <c r="D8185" t="s">
        <v>48</v>
      </c>
      <c r="E8185" s="2">
        <v>0</v>
      </c>
      <c r="F8185" s="2">
        <v>0</v>
      </c>
      <c r="G8185" t="s">
        <v>219</v>
      </c>
      <c r="H8185" t="s">
        <v>220</v>
      </c>
      <c r="I8185" t="s">
        <v>19</v>
      </c>
      <c r="J8185" t="s">
        <v>51</v>
      </c>
      <c r="K8185" s="2">
        <v>3</v>
      </c>
      <c r="L8185" t="s">
        <v>52</v>
      </c>
      <c r="M8185" t="s">
        <v>53</v>
      </c>
      <c r="N8185" t="s">
        <v>296</v>
      </c>
    </row>
    <row r="8186" spans="1:14" x14ac:dyDescent="0.25">
      <c r="A8186" s="2">
        <v>1</v>
      </c>
      <c r="B8186" s="2">
        <v>2016</v>
      </c>
      <c r="C8186" t="s">
        <v>495</v>
      </c>
      <c r="D8186" t="s">
        <v>48</v>
      </c>
      <c r="E8186" s="2">
        <v>0</v>
      </c>
      <c r="F8186" s="2">
        <v>0</v>
      </c>
      <c r="G8186" t="s">
        <v>219</v>
      </c>
      <c r="H8186" t="s">
        <v>220</v>
      </c>
      <c r="I8186" t="s">
        <v>19</v>
      </c>
      <c r="J8186" t="s">
        <v>54</v>
      </c>
      <c r="K8186" s="2">
        <v>2</v>
      </c>
      <c r="L8186" t="s">
        <v>55</v>
      </c>
      <c r="M8186" t="s">
        <v>56</v>
      </c>
      <c r="N8186" t="s">
        <v>187</v>
      </c>
    </row>
    <row r="8187" spans="1:14" x14ac:dyDescent="0.25">
      <c r="A8187" s="2">
        <v>1</v>
      </c>
      <c r="B8187" s="2">
        <v>2016</v>
      </c>
      <c r="C8187" t="s">
        <v>495</v>
      </c>
      <c r="D8187" t="s">
        <v>48</v>
      </c>
      <c r="E8187" s="2">
        <v>0</v>
      </c>
      <c r="F8187" s="2">
        <v>0</v>
      </c>
      <c r="G8187" t="s">
        <v>219</v>
      </c>
      <c r="H8187" t="s">
        <v>220</v>
      </c>
      <c r="I8187" t="s">
        <v>19</v>
      </c>
      <c r="J8187" t="s">
        <v>58</v>
      </c>
      <c r="K8187" s="2">
        <v>3</v>
      </c>
      <c r="L8187" t="s">
        <v>55</v>
      </c>
      <c r="M8187" t="s">
        <v>59</v>
      </c>
      <c r="N8187" t="s">
        <v>178</v>
      </c>
    </row>
    <row r="8188" spans="1:14" x14ac:dyDescent="0.25">
      <c r="A8188" s="2">
        <v>1</v>
      </c>
      <c r="B8188" s="2">
        <v>2016</v>
      </c>
      <c r="C8188" t="s">
        <v>495</v>
      </c>
      <c r="D8188" t="s">
        <v>48</v>
      </c>
      <c r="E8188" s="2">
        <v>0</v>
      </c>
      <c r="F8188" s="2">
        <v>0</v>
      </c>
      <c r="G8188" t="s">
        <v>219</v>
      </c>
      <c r="H8188" t="s">
        <v>220</v>
      </c>
      <c r="I8188" t="s">
        <v>19</v>
      </c>
      <c r="J8188" t="s">
        <v>60</v>
      </c>
      <c r="K8188" s="2">
        <v>2</v>
      </c>
      <c r="L8188" t="s">
        <v>61</v>
      </c>
      <c r="M8188" t="s">
        <v>62</v>
      </c>
      <c r="N8188" t="s">
        <v>63</v>
      </c>
    </row>
    <row r="8189" spans="1:14" x14ac:dyDescent="0.25">
      <c r="A8189" s="2">
        <v>1</v>
      </c>
      <c r="B8189" s="2">
        <v>2016</v>
      </c>
      <c r="C8189" t="s">
        <v>495</v>
      </c>
      <c r="D8189" t="s">
        <v>48</v>
      </c>
      <c r="E8189" s="2">
        <v>0</v>
      </c>
      <c r="F8189" s="2">
        <v>0</v>
      </c>
      <c r="G8189" t="s">
        <v>219</v>
      </c>
      <c r="H8189" t="s">
        <v>220</v>
      </c>
      <c r="I8189" t="s">
        <v>19</v>
      </c>
      <c r="J8189" t="s">
        <v>64</v>
      </c>
      <c r="K8189" s="2">
        <v>2</v>
      </c>
      <c r="L8189" t="s">
        <v>65</v>
      </c>
      <c r="M8189" t="s">
        <v>66</v>
      </c>
      <c r="N8189" t="s">
        <v>186</v>
      </c>
    </row>
    <row r="8190" spans="1:14" x14ac:dyDescent="0.25">
      <c r="A8190" s="2">
        <v>1</v>
      </c>
      <c r="B8190" s="2">
        <v>2016</v>
      </c>
      <c r="C8190" t="s">
        <v>495</v>
      </c>
      <c r="D8190" t="s">
        <v>48</v>
      </c>
      <c r="E8190" s="2">
        <v>0</v>
      </c>
      <c r="F8190" s="2">
        <v>0</v>
      </c>
      <c r="G8190" t="s">
        <v>219</v>
      </c>
      <c r="H8190" t="s">
        <v>220</v>
      </c>
      <c r="I8190" t="s">
        <v>19</v>
      </c>
      <c r="J8190" t="s">
        <v>68</v>
      </c>
      <c r="K8190" s="2">
        <v>3</v>
      </c>
      <c r="L8190" t="s">
        <v>65</v>
      </c>
      <c r="M8190" t="s">
        <v>69</v>
      </c>
      <c r="N8190" t="s">
        <v>67</v>
      </c>
    </row>
    <row r="8191" spans="1:14" x14ac:dyDescent="0.25">
      <c r="A8191" s="2">
        <v>1</v>
      </c>
      <c r="B8191" s="2">
        <v>2016</v>
      </c>
      <c r="C8191" t="s">
        <v>495</v>
      </c>
      <c r="D8191" t="s">
        <v>48</v>
      </c>
      <c r="E8191" s="2">
        <v>0</v>
      </c>
      <c r="F8191" s="2">
        <v>0</v>
      </c>
      <c r="G8191" t="s">
        <v>219</v>
      </c>
      <c r="H8191" t="s">
        <v>220</v>
      </c>
      <c r="I8191" t="s">
        <v>19</v>
      </c>
      <c r="J8191" t="s">
        <v>70</v>
      </c>
      <c r="K8191" s="2">
        <v>3</v>
      </c>
      <c r="L8191" t="s">
        <v>65</v>
      </c>
      <c r="M8191" t="s">
        <v>71</v>
      </c>
      <c r="N8191" t="s">
        <v>67</v>
      </c>
    </row>
    <row r="8192" spans="1:14" x14ac:dyDescent="0.25">
      <c r="A8192" s="2">
        <v>1</v>
      </c>
      <c r="B8192" s="2">
        <v>2016</v>
      </c>
      <c r="C8192" t="s">
        <v>495</v>
      </c>
      <c r="D8192" t="s">
        <v>48</v>
      </c>
      <c r="E8192" s="2">
        <v>0</v>
      </c>
      <c r="F8192" s="2">
        <v>0</v>
      </c>
      <c r="G8192" t="s">
        <v>219</v>
      </c>
      <c r="H8192" t="s">
        <v>220</v>
      </c>
      <c r="I8192" t="s">
        <v>19</v>
      </c>
      <c r="J8192" t="s">
        <v>72</v>
      </c>
      <c r="K8192" s="2">
        <v>2</v>
      </c>
      <c r="L8192" t="s">
        <v>52</v>
      </c>
      <c r="M8192" t="s">
        <v>73</v>
      </c>
      <c r="N8192" t="s">
        <v>173</v>
      </c>
    </row>
    <row r="8193" spans="1:14" x14ac:dyDescent="0.25">
      <c r="A8193" s="2">
        <v>1</v>
      </c>
      <c r="B8193" s="2">
        <v>2016</v>
      </c>
      <c r="C8193" t="s">
        <v>495</v>
      </c>
      <c r="D8193" t="s">
        <v>48</v>
      </c>
      <c r="E8193" s="2">
        <v>0</v>
      </c>
      <c r="F8193" s="2">
        <v>0</v>
      </c>
      <c r="G8193" t="s">
        <v>219</v>
      </c>
      <c r="H8193" t="s">
        <v>220</v>
      </c>
      <c r="I8193" t="s">
        <v>19</v>
      </c>
      <c r="J8193" t="s">
        <v>74</v>
      </c>
      <c r="K8193" s="2">
        <v>2</v>
      </c>
      <c r="L8193" t="s">
        <v>75</v>
      </c>
      <c r="M8193" t="s">
        <v>76</v>
      </c>
      <c r="N8193" t="s">
        <v>207</v>
      </c>
    </row>
    <row r="8194" spans="1:14" x14ac:dyDescent="0.25">
      <c r="A8194" s="2">
        <v>1</v>
      </c>
      <c r="B8194" s="2">
        <v>2016</v>
      </c>
      <c r="C8194" t="s">
        <v>495</v>
      </c>
      <c r="D8194" t="s">
        <v>48</v>
      </c>
      <c r="E8194" s="2">
        <v>0</v>
      </c>
      <c r="F8194" s="2">
        <v>0</v>
      </c>
      <c r="G8194" t="s">
        <v>219</v>
      </c>
      <c r="H8194" t="s">
        <v>220</v>
      </c>
      <c r="I8194" t="s">
        <v>19</v>
      </c>
      <c r="J8194" t="s">
        <v>78</v>
      </c>
      <c r="K8194" s="2">
        <v>8</v>
      </c>
      <c r="L8194" t="s">
        <v>75</v>
      </c>
      <c r="M8194" t="s">
        <v>79</v>
      </c>
      <c r="N8194" t="s">
        <v>239</v>
      </c>
    </row>
    <row r="8195" spans="1:14" x14ac:dyDescent="0.25">
      <c r="A8195" s="2">
        <v>1</v>
      </c>
      <c r="B8195" s="2">
        <v>2016</v>
      </c>
      <c r="C8195" t="s">
        <v>495</v>
      </c>
      <c r="D8195" t="s">
        <v>48</v>
      </c>
      <c r="E8195" s="2">
        <v>0</v>
      </c>
      <c r="F8195" s="2">
        <v>0</v>
      </c>
      <c r="G8195" t="s">
        <v>219</v>
      </c>
      <c r="H8195" t="s">
        <v>220</v>
      </c>
      <c r="I8195" t="s">
        <v>19</v>
      </c>
      <c r="J8195" t="s">
        <v>81</v>
      </c>
      <c r="K8195" s="2">
        <v>5</v>
      </c>
      <c r="L8195" t="s">
        <v>75</v>
      </c>
      <c r="M8195" t="s">
        <v>82</v>
      </c>
      <c r="N8195" t="s">
        <v>280</v>
      </c>
    </row>
    <row r="8196" spans="1:14" x14ac:dyDescent="0.25">
      <c r="A8196" s="2">
        <v>1</v>
      </c>
      <c r="B8196" s="2">
        <v>2016</v>
      </c>
      <c r="C8196" t="s">
        <v>495</v>
      </c>
      <c r="D8196" t="s">
        <v>48</v>
      </c>
      <c r="E8196" s="2">
        <v>0</v>
      </c>
      <c r="F8196" s="2">
        <v>0</v>
      </c>
      <c r="G8196" t="s">
        <v>219</v>
      </c>
      <c r="H8196" t="s">
        <v>220</v>
      </c>
      <c r="I8196" t="s">
        <v>19</v>
      </c>
      <c r="J8196" t="s">
        <v>84</v>
      </c>
      <c r="K8196" s="2">
        <v>3</v>
      </c>
      <c r="L8196" t="s">
        <v>85</v>
      </c>
      <c r="M8196" t="s">
        <v>86</v>
      </c>
      <c r="N8196" t="s">
        <v>126</v>
      </c>
    </row>
    <row r="8197" spans="1:14" x14ac:dyDescent="0.25">
      <c r="A8197" s="2">
        <v>1</v>
      </c>
      <c r="B8197" s="2">
        <v>2016</v>
      </c>
      <c r="C8197" t="s">
        <v>495</v>
      </c>
      <c r="D8197" t="s">
        <v>48</v>
      </c>
      <c r="E8197" s="2">
        <v>0</v>
      </c>
      <c r="F8197" s="2">
        <v>0</v>
      </c>
      <c r="G8197" t="s">
        <v>219</v>
      </c>
      <c r="H8197" t="s">
        <v>220</v>
      </c>
      <c r="I8197" t="s">
        <v>19</v>
      </c>
      <c r="J8197" t="s">
        <v>88</v>
      </c>
      <c r="K8197" s="2">
        <v>3</v>
      </c>
      <c r="L8197" t="s">
        <v>85</v>
      </c>
      <c r="M8197" t="s">
        <v>89</v>
      </c>
      <c r="N8197" t="s">
        <v>126</v>
      </c>
    </row>
    <row r="8198" spans="1:14" x14ac:dyDescent="0.25">
      <c r="A8198" s="2">
        <v>1</v>
      </c>
      <c r="B8198" s="2">
        <v>2016</v>
      </c>
      <c r="C8198" t="s">
        <v>495</v>
      </c>
      <c r="D8198" t="s">
        <v>48</v>
      </c>
      <c r="E8198" s="2">
        <v>0</v>
      </c>
      <c r="F8198" s="2">
        <v>0</v>
      </c>
      <c r="G8198" t="s">
        <v>219</v>
      </c>
      <c r="H8198" t="s">
        <v>220</v>
      </c>
      <c r="I8198" t="s">
        <v>19</v>
      </c>
      <c r="J8198" t="s">
        <v>90</v>
      </c>
      <c r="K8198" s="2">
        <v>4</v>
      </c>
      <c r="L8198" t="s">
        <v>75</v>
      </c>
      <c r="M8198" t="s">
        <v>91</v>
      </c>
      <c r="N8198" t="s">
        <v>92</v>
      </c>
    </row>
    <row r="8199" spans="1:14" x14ac:dyDescent="0.25">
      <c r="A8199" s="2">
        <v>1</v>
      </c>
      <c r="B8199" s="2">
        <v>2016</v>
      </c>
      <c r="C8199" t="s">
        <v>495</v>
      </c>
      <c r="D8199" t="s">
        <v>48</v>
      </c>
      <c r="E8199" s="2">
        <v>0</v>
      </c>
      <c r="F8199" s="2">
        <v>0</v>
      </c>
      <c r="G8199" t="s">
        <v>219</v>
      </c>
      <c r="H8199" t="s">
        <v>220</v>
      </c>
      <c r="I8199" t="s">
        <v>19</v>
      </c>
      <c r="J8199" t="s">
        <v>93</v>
      </c>
      <c r="K8199" s="2">
        <v>3</v>
      </c>
      <c r="L8199" t="s">
        <v>75</v>
      </c>
      <c r="M8199" t="s">
        <v>94</v>
      </c>
      <c r="N8199" t="s">
        <v>95</v>
      </c>
    </row>
    <row r="8200" spans="1:14" x14ac:dyDescent="0.25">
      <c r="A8200" s="2">
        <v>1</v>
      </c>
      <c r="B8200" s="2">
        <v>2016</v>
      </c>
      <c r="C8200" t="s">
        <v>495</v>
      </c>
      <c r="D8200" t="s">
        <v>48</v>
      </c>
      <c r="E8200" s="2">
        <v>0</v>
      </c>
      <c r="F8200" s="2">
        <v>0</v>
      </c>
      <c r="G8200" t="s">
        <v>219</v>
      </c>
      <c r="H8200" t="s">
        <v>220</v>
      </c>
      <c r="I8200" t="s">
        <v>19</v>
      </c>
      <c r="J8200" t="s">
        <v>96</v>
      </c>
      <c r="K8200" s="2">
        <v>4</v>
      </c>
      <c r="L8200" t="s">
        <v>75</v>
      </c>
      <c r="M8200" t="s">
        <v>97</v>
      </c>
      <c r="N8200" t="s">
        <v>92</v>
      </c>
    </row>
    <row r="8201" spans="1:14" x14ac:dyDescent="0.25">
      <c r="A8201" s="2">
        <v>1</v>
      </c>
      <c r="B8201" s="2">
        <v>2016</v>
      </c>
      <c r="C8201" t="s">
        <v>495</v>
      </c>
      <c r="D8201" t="s">
        <v>48</v>
      </c>
      <c r="E8201" s="2">
        <v>0</v>
      </c>
      <c r="F8201" s="2">
        <v>0</v>
      </c>
      <c r="G8201" t="s">
        <v>219</v>
      </c>
      <c r="H8201" t="s">
        <v>220</v>
      </c>
      <c r="I8201" t="s">
        <v>19</v>
      </c>
      <c r="J8201" t="s">
        <v>98</v>
      </c>
      <c r="K8201" s="2">
        <v>3</v>
      </c>
      <c r="L8201" t="s">
        <v>85</v>
      </c>
      <c r="M8201" t="s">
        <v>99</v>
      </c>
      <c r="N8201" t="s">
        <v>126</v>
      </c>
    </row>
    <row r="8202" spans="1:14" x14ac:dyDescent="0.25">
      <c r="A8202" s="2">
        <v>1</v>
      </c>
      <c r="B8202" s="2">
        <v>2016</v>
      </c>
      <c r="C8202" t="s">
        <v>495</v>
      </c>
      <c r="D8202" t="s">
        <v>48</v>
      </c>
      <c r="E8202" s="2">
        <v>0</v>
      </c>
      <c r="F8202" s="2">
        <v>0</v>
      </c>
      <c r="G8202" t="s">
        <v>219</v>
      </c>
      <c r="H8202" t="s">
        <v>220</v>
      </c>
      <c r="I8202" t="s">
        <v>19</v>
      </c>
      <c r="J8202" t="s">
        <v>100</v>
      </c>
      <c r="K8202" s="3"/>
      <c r="L8202" t="s">
        <v>61</v>
      </c>
      <c r="M8202" t="s">
        <v>101</v>
      </c>
    </row>
    <row r="8203" spans="1:14" x14ac:dyDescent="0.25">
      <c r="A8203" s="2">
        <v>1</v>
      </c>
      <c r="B8203" s="2">
        <v>2016</v>
      </c>
      <c r="C8203" t="s">
        <v>495</v>
      </c>
      <c r="D8203" t="s">
        <v>48</v>
      </c>
      <c r="E8203" s="2">
        <v>0</v>
      </c>
      <c r="F8203" s="2">
        <v>0</v>
      </c>
      <c r="G8203" t="s">
        <v>219</v>
      </c>
      <c r="H8203" t="s">
        <v>220</v>
      </c>
      <c r="I8203" t="s">
        <v>19</v>
      </c>
      <c r="J8203" t="s">
        <v>102</v>
      </c>
      <c r="K8203" s="3"/>
      <c r="L8203" t="s">
        <v>61</v>
      </c>
      <c r="M8203" t="s">
        <v>103</v>
      </c>
    </row>
    <row r="8204" spans="1:14" x14ac:dyDescent="0.25">
      <c r="A8204" s="2">
        <v>1</v>
      </c>
      <c r="B8204" s="2">
        <v>2016</v>
      </c>
      <c r="C8204" t="s">
        <v>495</v>
      </c>
      <c r="D8204" t="s">
        <v>48</v>
      </c>
      <c r="E8204" s="2">
        <v>0</v>
      </c>
      <c r="F8204" s="2">
        <v>0</v>
      </c>
      <c r="G8204" t="s">
        <v>219</v>
      </c>
      <c r="H8204" t="s">
        <v>220</v>
      </c>
      <c r="I8204" t="s">
        <v>19</v>
      </c>
      <c r="J8204" t="s">
        <v>104</v>
      </c>
      <c r="K8204" s="3"/>
      <c r="L8204" t="s">
        <v>61</v>
      </c>
      <c r="M8204" t="s">
        <v>105</v>
      </c>
    </row>
    <row r="8205" spans="1:14" x14ac:dyDescent="0.25">
      <c r="A8205" s="2">
        <v>1</v>
      </c>
      <c r="B8205" s="2">
        <v>2016</v>
      </c>
      <c r="C8205" t="s">
        <v>495</v>
      </c>
      <c r="D8205" t="s">
        <v>48</v>
      </c>
      <c r="E8205" s="2">
        <v>0</v>
      </c>
      <c r="F8205" s="2">
        <v>0</v>
      </c>
      <c r="G8205" t="s">
        <v>219</v>
      </c>
      <c r="H8205" t="s">
        <v>220</v>
      </c>
      <c r="I8205" t="s">
        <v>19</v>
      </c>
      <c r="J8205" t="s">
        <v>106</v>
      </c>
      <c r="K8205" s="3"/>
      <c r="L8205" t="s">
        <v>61</v>
      </c>
      <c r="M8205" t="s">
        <v>107</v>
      </c>
    </row>
    <row r="8206" spans="1:14" x14ac:dyDescent="0.25">
      <c r="A8206" s="2">
        <v>1</v>
      </c>
      <c r="B8206" s="2">
        <v>2016</v>
      </c>
      <c r="C8206" t="s">
        <v>495</v>
      </c>
      <c r="D8206" t="s">
        <v>48</v>
      </c>
      <c r="E8206" s="2">
        <v>0</v>
      </c>
      <c r="F8206" s="2">
        <v>0</v>
      </c>
      <c r="G8206" t="s">
        <v>219</v>
      </c>
      <c r="H8206" t="s">
        <v>220</v>
      </c>
      <c r="I8206" t="s">
        <v>19</v>
      </c>
      <c r="J8206" t="s">
        <v>108</v>
      </c>
      <c r="K8206" s="3"/>
      <c r="L8206" t="s">
        <v>61</v>
      </c>
      <c r="M8206" t="s">
        <v>109</v>
      </c>
    </row>
    <row r="8207" spans="1:14" x14ac:dyDescent="0.25">
      <c r="A8207" s="2">
        <v>1</v>
      </c>
      <c r="B8207" s="2">
        <v>2016</v>
      </c>
      <c r="C8207" t="s">
        <v>495</v>
      </c>
      <c r="D8207" t="s">
        <v>48</v>
      </c>
      <c r="E8207" s="2">
        <v>0</v>
      </c>
      <c r="F8207" s="2">
        <v>0</v>
      </c>
      <c r="G8207" t="s">
        <v>219</v>
      </c>
      <c r="H8207" t="s">
        <v>220</v>
      </c>
      <c r="I8207" t="s">
        <v>19</v>
      </c>
      <c r="J8207" t="s">
        <v>110</v>
      </c>
      <c r="K8207" s="3"/>
      <c r="L8207" t="s">
        <v>61</v>
      </c>
      <c r="M8207" t="s">
        <v>111</v>
      </c>
    </row>
    <row r="8208" spans="1:14" x14ac:dyDescent="0.25">
      <c r="A8208" s="2">
        <v>1</v>
      </c>
      <c r="B8208" s="2">
        <v>2016</v>
      </c>
      <c r="C8208" t="s">
        <v>495</v>
      </c>
      <c r="D8208" t="s">
        <v>48</v>
      </c>
      <c r="E8208" s="2">
        <v>0</v>
      </c>
      <c r="F8208" s="2">
        <v>0</v>
      </c>
      <c r="G8208" t="s">
        <v>219</v>
      </c>
      <c r="H8208" t="s">
        <v>220</v>
      </c>
      <c r="I8208" t="s">
        <v>19</v>
      </c>
      <c r="J8208" t="s">
        <v>112</v>
      </c>
      <c r="K8208" s="3"/>
      <c r="L8208" t="s">
        <v>61</v>
      </c>
      <c r="M8208" t="s">
        <v>113</v>
      </c>
    </row>
    <row r="8209" spans="1:14" x14ac:dyDescent="0.25">
      <c r="A8209" s="2">
        <v>1</v>
      </c>
      <c r="B8209" s="2">
        <v>2016</v>
      </c>
      <c r="C8209" t="s">
        <v>495</v>
      </c>
      <c r="D8209" t="s">
        <v>48</v>
      </c>
      <c r="E8209" s="2">
        <v>0</v>
      </c>
      <c r="F8209" s="2">
        <v>0</v>
      </c>
      <c r="G8209" t="s">
        <v>219</v>
      </c>
      <c r="H8209" t="s">
        <v>220</v>
      </c>
      <c r="I8209" t="s">
        <v>19</v>
      </c>
      <c r="J8209" t="s">
        <v>114</v>
      </c>
      <c r="K8209" s="3"/>
      <c r="L8209" t="s">
        <v>61</v>
      </c>
      <c r="M8209" t="s">
        <v>115</v>
      </c>
    </row>
    <row r="8210" spans="1:14" x14ac:dyDescent="0.25">
      <c r="A8210" s="2">
        <v>1</v>
      </c>
      <c r="B8210" s="2">
        <v>2016</v>
      </c>
      <c r="C8210" t="s">
        <v>495</v>
      </c>
      <c r="D8210" t="s">
        <v>48</v>
      </c>
      <c r="E8210" s="2">
        <v>0</v>
      </c>
      <c r="F8210" s="2">
        <v>0</v>
      </c>
      <c r="G8210" t="s">
        <v>219</v>
      </c>
      <c r="H8210" t="s">
        <v>220</v>
      </c>
      <c r="I8210" t="s">
        <v>19</v>
      </c>
      <c r="J8210" t="s">
        <v>116</v>
      </c>
      <c r="K8210" s="2">
        <v>3</v>
      </c>
      <c r="L8210" t="s">
        <v>65</v>
      </c>
      <c r="M8210" t="s">
        <v>117</v>
      </c>
      <c r="N8210" t="s">
        <v>67</v>
      </c>
    </row>
    <row r="8211" spans="1:14" x14ac:dyDescent="0.25">
      <c r="A8211" s="2">
        <v>1</v>
      </c>
      <c r="B8211" s="2">
        <v>2016</v>
      </c>
      <c r="C8211" t="s">
        <v>495</v>
      </c>
      <c r="D8211" t="s">
        <v>48</v>
      </c>
      <c r="E8211" s="2">
        <v>0</v>
      </c>
      <c r="F8211" s="2">
        <v>0</v>
      </c>
      <c r="G8211" t="s">
        <v>219</v>
      </c>
      <c r="H8211" t="s">
        <v>220</v>
      </c>
      <c r="I8211" t="s">
        <v>19</v>
      </c>
      <c r="J8211" t="s">
        <v>118</v>
      </c>
      <c r="K8211" s="2">
        <v>3</v>
      </c>
      <c r="L8211" t="s">
        <v>55</v>
      </c>
      <c r="M8211" t="s">
        <v>119</v>
      </c>
      <c r="N8211" t="s">
        <v>178</v>
      </c>
    </row>
    <row r="8212" spans="1:14" x14ac:dyDescent="0.25">
      <c r="A8212" s="2">
        <v>1</v>
      </c>
      <c r="B8212" s="2">
        <v>2016</v>
      </c>
      <c r="C8212" t="s">
        <v>495</v>
      </c>
      <c r="D8212" t="s">
        <v>48</v>
      </c>
      <c r="E8212" s="2">
        <v>0</v>
      </c>
      <c r="F8212" s="2">
        <v>0</v>
      </c>
      <c r="G8212" t="s">
        <v>219</v>
      </c>
      <c r="H8212" t="s">
        <v>220</v>
      </c>
      <c r="I8212" t="s">
        <v>19</v>
      </c>
      <c r="J8212" t="s">
        <v>120</v>
      </c>
      <c r="K8212" s="2">
        <v>3</v>
      </c>
      <c r="L8212" t="s">
        <v>65</v>
      </c>
      <c r="M8212" t="s">
        <v>121</v>
      </c>
      <c r="N8212" t="s">
        <v>67</v>
      </c>
    </row>
    <row r="8213" spans="1:14" x14ac:dyDescent="0.25">
      <c r="A8213" s="2">
        <v>1</v>
      </c>
      <c r="B8213" s="2">
        <v>2016</v>
      </c>
      <c r="C8213" t="s">
        <v>495</v>
      </c>
      <c r="D8213" t="s">
        <v>48</v>
      </c>
      <c r="E8213" s="2">
        <v>0</v>
      </c>
      <c r="F8213" s="2">
        <v>0</v>
      </c>
      <c r="G8213" t="s">
        <v>219</v>
      </c>
      <c r="H8213" t="s">
        <v>220</v>
      </c>
      <c r="I8213" t="s">
        <v>19</v>
      </c>
      <c r="J8213" t="s">
        <v>122</v>
      </c>
      <c r="K8213" s="2">
        <v>4</v>
      </c>
      <c r="L8213" t="s">
        <v>85</v>
      </c>
      <c r="M8213" t="s">
        <v>123</v>
      </c>
      <c r="N8213" t="s">
        <v>87</v>
      </c>
    </row>
    <row r="8214" spans="1:14" x14ac:dyDescent="0.25">
      <c r="A8214" s="2">
        <v>1</v>
      </c>
      <c r="B8214" s="2">
        <v>2016</v>
      </c>
      <c r="C8214" t="s">
        <v>495</v>
      </c>
      <c r="D8214" t="s">
        <v>48</v>
      </c>
      <c r="E8214" s="2">
        <v>0</v>
      </c>
      <c r="F8214" s="2">
        <v>0</v>
      </c>
      <c r="G8214" t="s">
        <v>219</v>
      </c>
      <c r="H8214" t="s">
        <v>220</v>
      </c>
      <c r="I8214" t="s">
        <v>19</v>
      </c>
      <c r="J8214" t="s">
        <v>124</v>
      </c>
      <c r="K8214" s="2">
        <v>4</v>
      </c>
      <c r="L8214" t="s">
        <v>85</v>
      </c>
      <c r="M8214" t="s">
        <v>125</v>
      </c>
      <c r="N8214" t="s">
        <v>87</v>
      </c>
    </row>
    <row r="8215" spans="1:14" x14ac:dyDescent="0.25">
      <c r="A8215" s="2">
        <v>1</v>
      </c>
      <c r="B8215" s="2">
        <v>2016</v>
      </c>
      <c r="C8215" t="s">
        <v>495</v>
      </c>
      <c r="D8215" t="s">
        <v>48</v>
      </c>
      <c r="E8215" s="2">
        <v>0</v>
      </c>
      <c r="F8215" s="2">
        <v>0</v>
      </c>
      <c r="G8215" t="s">
        <v>219</v>
      </c>
      <c r="H8215" t="s">
        <v>220</v>
      </c>
      <c r="I8215" t="s">
        <v>19</v>
      </c>
      <c r="J8215" t="s">
        <v>127</v>
      </c>
      <c r="K8215" s="2">
        <v>4</v>
      </c>
      <c r="L8215" t="s">
        <v>85</v>
      </c>
      <c r="M8215" t="s">
        <v>128</v>
      </c>
      <c r="N8215" t="s">
        <v>87</v>
      </c>
    </row>
    <row r="8216" spans="1:14" x14ac:dyDescent="0.25">
      <c r="A8216" s="2">
        <v>1</v>
      </c>
      <c r="B8216" s="2">
        <v>2016</v>
      </c>
      <c r="C8216" t="s">
        <v>495</v>
      </c>
      <c r="D8216" t="s">
        <v>48</v>
      </c>
      <c r="E8216" s="2">
        <v>0</v>
      </c>
      <c r="F8216" s="2">
        <v>0</v>
      </c>
      <c r="G8216" t="s">
        <v>219</v>
      </c>
      <c r="H8216" t="s">
        <v>220</v>
      </c>
      <c r="I8216" t="s">
        <v>19</v>
      </c>
      <c r="J8216" t="s">
        <v>129</v>
      </c>
      <c r="K8216" s="2">
        <v>4</v>
      </c>
      <c r="L8216" t="s">
        <v>85</v>
      </c>
      <c r="M8216" t="s">
        <v>130</v>
      </c>
      <c r="N8216" t="s">
        <v>87</v>
      </c>
    </row>
    <row r="8217" spans="1:14" x14ac:dyDescent="0.25">
      <c r="A8217" s="2">
        <v>1</v>
      </c>
      <c r="B8217" s="2">
        <v>2016</v>
      </c>
      <c r="C8217" t="s">
        <v>495</v>
      </c>
      <c r="D8217" t="s">
        <v>48</v>
      </c>
      <c r="E8217" s="2">
        <v>0</v>
      </c>
      <c r="F8217" s="2">
        <v>0</v>
      </c>
      <c r="G8217" t="s">
        <v>219</v>
      </c>
      <c r="H8217" t="s">
        <v>220</v>
      </c>
      <c r="I8217" t="s">
        <v>19</v>
      </c>
      <c r="J8217" t="s">
        <v>131</v>
      </c>
      <c r="K8217" s="2">
        <v>4</v>
      </c>
      <c r="L8217" t="s">
        <v>85</v>
      </c>
      <c r="M8217" t="s">
        <v>132</v>
      </c>
      <c r="N8217" t="s">
        <v>87</v>
      </c>
    </row>
    <row r="8218" spans="1:14" x14ac:dyDescent="0.25">
      <c r="A8218" s="2">
        <v>1</v>
      </c>
      <c r="B8218" s="2">
        <v>2016</v>
      </c>
      <c r="C8218" t="s">
        <v>495</v>
      </c>
      <c r="D8218" t="s">
        <v>48</v>
      </c>
      <c r="E8218" s="2">
        <v>0</v>
      </c>
      <c r="F8218" s="2">
        <v>0</v>
      </c>
      <c r="G8218" t="s">
        <v>219</v>
      </c>
      <c r="H8218" t="s">
        <v>220</v>
      </c>
      <c r="I8218" t="s">
        <v>19</v>
      </c>
      <c r="J8218" t="s">
        <v>133</v>
      </c>
      <c r="K8218" s="2">
        <v>1</v>
      </c>
      <c r="L8218" t="s">
        <v>52</v>
      </c>
      <c r="M8218" t="s">
        <v>134</v>
      </c>
      <c r="N8218" t="s">
        <v>177</v>
      </c>
    </row>
    <row r="8219" spans="1:14" x14ac:dyDescent="0.25">
      <c r="A8219" s="2">
        <v>1</v>
      </c>
      <c r="B8219" s="2">
        <v>2016</v>
      </c>
      <c r="C8219" t="s">
        <v>495</v>
      </c>
      <c r="D8219" t="s">
        <v>48</v>
      </c>
      <c r="E8219" s="2">
        <v>0</v>
      </c>
      <c r="F8219" s="2">
        <v>0</v>
      </c>
      <c r="G8219" t="s">
        <v>219</v>
      </c>
      <c r="H8219" t="s">
        <v>220</v>
      </c>
      <c r="I8219" t="s">
        <v>19</v>
      </c>
      <c r="J8219" t="s">
        <v>135</v>
      </c>
      <c r="K8219" s="2">
        <v>3</v>
      </c>
      <c r="L8219" t="s">
        <v>55</v>
      </c>
      <c r="M8219" t="s">
        <v>136</v>
      </c>
      <c r="N8219" t="s">
        <v>178</v>
      </c>
    </row>
    <row r="8220" spans="1:14" x14ac:dyDescent="0.25">
      <c r="A8220" s="2">
        <v>1</v>
      </c>
      <c r="B8220" s="2">
        <v>2016</v>
      </c>
      <c r="C8220" t="s">
        <v>495</v>
      </c>
      <c r="D8220" t="s">
        <v>48</v>
      </c>
      <c r="E8220" s="2">
        <v>0</v>
      </c>
      <c r="F8220" s="2">
        <v>0</v>
      </c>
      <c r="G8220" t="s">
        <v>219</v>
      </c>
      <c r="H8220" t="s">
        <v>220</v>
      </c>
      <c r="I8220" t="s">
        <v>19</v>
      </c>
      <c r="J8220" t="s">
        <v>137</v>
      </c>
      <c r="K8220" s="2">
        <v>3</v>
      </c>
      <c r="L8220" t="s">
        <v>55</v>
      </c>
      <c r="M8220" t="s">
        <v>138</v>
      </c>
      <c r="N8220" t="s">
        <v>178</v>
      </c>
    </row>
    <row r="8221" spans="1:14" x14ac:dyDescent="0.25">
      <c r="A8221" s="2">
        <v>1</v>
      </c>
      <c r="B8221" s="2">
        <v>2016</v>
      </c>
      <c r="C8221" t="s">
        <v>495</v>
      </c>
      <c r="D8221" t="s">
        <v>48</v>
      </c>
      <c r="E8221" s="2">
        <v>0</v>
      </c>
      <c r="F8221" s="2">
        <v>0</v>
      </c>
      <c r="G8221" t="s">
        <v>219</v>
      </c>
      <c r="H8221" t="s">
        <v>220</v>
      </c>
      <c r="I8221" t="s">
        <v>19</v>
      </c>
      <c r="J8221" t="s">
        <v>139</v>
      </c>
      <c r="K8221" s="2">
        <v>5</v>
      </c>
      <c r="L8221" t="s">
        <v>85</v>
      </c>
      <c r="M8221" t="s">
        <v>140</v>
      </c>
      <c r="N8221" t="s">
        <v>185</v>
      </c>
    </row>
    <row r="8222" spans="1:14" x14ac:dyDescent="0.25">
      <c r="A8222" s="2">
        <v>1</v>
      </c>
      <c r="B8222" s="2">
        <v>2016</v>
      </c>
      <c r="C8222" t="s">
        <v>495</v>
      </c>
      <c r="D8222" t="s">
        <v>48</v>
      </c>
      <c r="E8222" s="2">
        <v>0</v>
      </c>
      <c r="F8222" s="2">
        <v>0</v>
      </c>
      <c r="G8222" t="s">
        <v>219</v>
      </c>
      <c r="H8222" t="s">
        <v>220</v>
      </c>
      <c r="I8222" t="s">
        <v>19</v>
      </c>
      <c r="J8222" t="s">
        <v>141</v>
      </c>
      <c r="K8222" s="2">
        <v>3</v>
      </c>
      <c r="L8222" t="s">
        <v>85</v>
      </c>
      <c r="M8222" t="s">
        <v>142</v>
      </c>
      <c r="N8222" t="s">
        <v>126</v>
      </c>
    </row>
    <row r="8223" spans="1:14" x14ac:dyDescent="0.25">
      <c r="A8223" s="2">
        <v>1</v>
      </c>
      <c r="B8223" s="2">
        <v>2016</v>
      </c>
      <c r="C8223" t="s">
        <v>495</v>
      </c>
      <c r="D8223" t="s">
        <v>48</v>
      </c>
      <c r="E8223" s="2">
        <v>0</v>
      </c>
      <c r="F8223" s="2">
        <v>0</v>
      </c>
      <c r="G8223" t="s">
        <v>219</v>
      </c>
      <c r="H8223" t="s">
        <v>220</v>
      </c>
      <c r="I8223" t="s">
        <v>19</v>
      </c>
      <c r="J8223" t="s">
        <v>143</v>
      </c>
      <c r="K8223" s="2">
        <v>3</v>
      </c>
      <c r="L8223" t="s">
        <v>85</v>
      </c>
      <c r="M8223" t="s">
        <v>144</v>
      </c>
      <c r="N8223" t="s">
        <v>126</v>
      </c>
    </row>
    <row r="8224" spans="1:14" x14ac:dyDescent="0.25">
      <c r="A8224" s="2">
        <v>1</v>
      </c>
      <c r="B8224" s="2">
        <v>2016</v>
      </c>
      <c r="C8224" t="s">
        <v>495</v>
      </c>
      <c r="D8224" t="s">
        <v>48</v>
      </c>
      <c r="E8224" s="2">
        <v>0</v>
      </c>
      <c r="F8224" s="2">
        <v>0</v>
      </c>
      <c r="G8224" t="s">
        <v>219</v>
      </c>
      <c r="H8224" t="s">
        <v>220</v>
      </c>
      <c r="I8224" t="s">
        <v>19</v>
      </c>
      <c r="J8224" t="s">
        <v>145</v>
      </c>
      <c r="K8224" s="2">
        <v>4</v>
      </c>
      <c r="L8224" t="s">
        <v>55</v>
      </c>
      <c r="M8224" t="s">
        <v>146</v>
      </c>
      <c r="N8224" t="s">
        <v>57</v>
      </c>
    </row>
    <row r="8225" spans="1:14" x14ac:dyDescent="0.25">
      <c r="A8225" s="2">
        <v>1</v>
      </c>
      <c r="B8225" s="2">
        <v>2016</v>
      </c>
      <c r="C8225" t="s">
        <v>495</v>
      </c>
      <c r="D8225" t="s">
        <v>48</v>
      </c>
      <c r="E8225" s="2">
        <v>0</v>
      </c>
      <c r="F8225" s="2">
        <v>0</v>
      </c>
      <c r="G8225" t="s">
        <v>219</v>
      </c>
      <c r="H8225" t="s">
        <v>220</v>
      </c>
      <c r="I8225" t="s">
        <v>19</v>
      </c>
      <c r="J8225" t="s">
        <v>147</v>
      </c>
      <c r="K8225" s="2">
        <v>3</v>
      </c>
      <c r="L8225" t="s">
        <v>55</v>
      </c>
      <c r="M8225" t="s">
        <v>148</v>
      </c>
      <c r="N8225" t="s">
        <v>178</v>
      </c>
    </row>
    <row r="8226" spans="1:14" x14ac:dyDescent="0.25">
      <c r="A8226" s="2">
        <v>1</v>
      </c>
      <c r="B8226" s="2">
        <v>2016</v>
      </c>
      <c r="C8226" t="s">
        <v>495</v>
      </c>
      <c r="D8226" t="s">
        <v>48</v>
      </c>
      <c r="E8226" s="2">
        <v>0</v>
      </c>
      <c r="F8226" s="2">
        <v>0</v>
      </c>
      <c r="G8226" t="s">
        <v>219</v>
      </c>
      <c r="H8226" t="s">
        <v>220</v>
      </c>
      <c r="I8226" t="s">
        <v>19</v>
      </c>
      <c r="J8226" t="s">
        <v>149</v>
      </c>
      <c r="K8226" s="2">
        <v>2</v>
      </c>
      <c r="L8226" t="s">
        <v>55</v>
      </c>
      <c r="M8226" t="s">
        <v>150</v>
      </c>
      <c r="N8226" t="s">
        <v>187</v>
      </c>
    </row>
    <row r="8227" spans="1:14" x14ac:dyDescent="0.25">
      <c r="A8227" s="2">
        <v>1</v>
      </c>
      <c r="B8227" s="2">
        <v>2016</v>
      </c>
      <c r="C8227" t="s">
        <v>495</v>
      </c>
      <c r="D8227" t="s">
        <v>48</v>
      </c>
      <c r="E8227" s="2">
        <v>0</v>
      </c>
      <c r="F8227" s="2">
        <v>0</v>
      </c>
      <c r="G8227" t="s">
        <v>219</v>
      </c>
      <c r="H8227" t="s">
        <v>220</v>
      </c>
      <c r="I8227" t="s">
        <v>19</v>
      </c>
      <c r="J8227" t="s">
        <v>151</v>
      </c>
      <c r="K8227" s="3"/>
      <c r="L8227" t="s">
        <v>52</v>
      </c>
      <c r="M8227" t="s">
        <v>152</v>
      </c>
    </row>
    <row r="8228" spans="1:14" x14ac:dyDescent="0.25">
      <c r="A8228" s="2">
        <v>1</v>
      </c>
      <c r="B8228" s="2">
        <v>2016</v>
      </c>
      <c r="C8228" t="s">
        <v>495</v>
      </c>
      <c r="D8228" t="s">
        <v>48</v>
      </c>
      <c r="E8228" s="2">
        <v>0</v>
      </c>
      <c r="F8228" s="2">
        <v>0</v>
      </c>
      <c r="G8228" t="s">
        <v>219</v>
      </c>
      <c r="H8228" t="s">
        <v>220</v>
      </c>
      <c r="I8228" t="s">
        <v>19</v>
      </c>
      <c r="J8228" t="s">
        <v>153</v>
      </c>
      <c r="K8228" s="2">
        <v>3</v>
      </c>
      <c r="L8228" t="s">
        <v>75</v>
      </c>
      <c r="M8228" t="s">
        <v>154</v>
      </c>
      <c r="N8228" t="s">
        <v>217</v>
      </c>
    </row>
    <row r="8229" spans="1:14" x14ac:dyDescent="0.25">
      <c r="A8229" s="2">
        <v>1</v>
      </c>
      <c r="B8229" s="2">
        <v>2016</v>
      </c>
      <c r="C8229" t="s">
        <v>495</v>
      </c>
      <c r="D8229" t="s">
        <v>48</v>
      </c>
      <c r="E8229" s="2">
        <v>0</v>
      </c>
      <c r="F8229" s="2">
        <v>0</v>
      </c>
      <c r="G8229" t="s">
        <v>219</v>
      </c>
      <c r="H8229" t="s">
        <v>220</v>
      </c>
      <c r="I8229" t="s">
        <v>19</v>
      </c>
      <c r="J8229" t="s">
        <v>156</v>
      </c>
      <c r="K8229" s="2">
        <v>5</v>
      </c>
      <c r="L8229" t="s">
        <v>75</v>
      </c>
      <c r="M8229" t="s">
        <v>157</v>
      </c>
      <c r="N8229" t="s">
        <v>239</v>
      </c>
    </row>
    <row r="8230" spans="1:14" x14ac:dyDescent="0.25">
      <c r="A8230" s="2">
        <v>1</v>
      </c>
      <c r="B8230" s="2">
        <v>2016</v>
      </c>
      <c r="C8230" t="s">
        <v>495</v>
      </c>
      <c r="D8230" t="s">
        <v>48</v>
      </c>
      <c r="E8230" s="2">
        <v>0</v>
      </c>
      <c r="F8230" s="2">
        <v>0</v>
      </c>
      <c r="G8230" t="s">
        <v>219</v>
      </c>
      <c r="H8230" t="s">
        <v>220</v>
      </c>
      <c r="I8230" t="s">
        <v>19</v>
      </c>
      <c r="J8230" t="s">
        <v>159</v>
      </c>
      <c r="K8230" s="2">
        <v>6</v>
      </c>
      <c r="L8230" t="s">
        <v>52</v>
      </c>
      <c r="M8230" t="s">
        <v>160</v>
      </c>
      <c r="N8230" t="s">
        <v>202</v>
      </c>
    </row>
    <row r="8231" spans="1:14" x14ac:dyDescent="0.25">
      <c r="A8231" s="2">
        <v>1</v>
      </c>
      <c r="B8231" s="2">
        <v>2016</v>
      </c>
      <c r="C8231" t="s">
        <v>495</v>
      </c>
      <c r="D8231" t="s">
        <v>48</v>
      </c>
      <c r="E8231" s="2">
        <v>0</v>
      </c>
      <c r="F8231" s="2">
        <v>0</v>
      </c>
      <c r="G8231" t="s">
        <v>219</v>
      </c>
      <c r="H8231" t="s">
        <v>220</v>
      </c>
      <c r="I8231" t="s">
        <v>19</v>
      </c>
      <c r="J8231" t="s">
        <v>161</v>
      </c>
      <c r="K8231" s="3"/>
      <c r="L8231" t="s">
        <v>52</v>
      </c>
      <c r="M8231" t="s">
        <v>162</v>
      </c>
    </row>
    <row r="8232" spans="1:14" x14ac:dyDescent="0.25">
      <c r="A8232" s="2">
        <v>1</v>
      </c>
      <c r="B8232" s="2">
        <v>2016</v>
      </c>
      <c r="C8232" t="s">
        <v>495</v>
      </c>
      <c r="D8232" t="s">
        <v>48</v>
      </c>
      <c r="E8232" s="2">
        <v>0</v>
      </c>
      <c r="F8232" s="2">
        <v>0</v>
      </c>
      <c r="G8232" t="s">
        <v>219</v>
      </c>
      <c r="H8232" t="s">
        <v>220</v>
      </c>
      <c r="I8232" t="s">
        <v>19</v>
      </c>
      <c r="J8232" t="s">
        <v>163</v>
      </c>
      <c r="K8232" s="2">
        <v>2</v>
      </c>
      <c r="L8232" t="s">
        <v>52</v>
      </c>
      <c r="M8232" t="s">
        <v>164</v>
      </c>
      <c r="N8232" t="s">
        <v>177</v>
      </c>
    </row>
    <row r="8233" spans="1:14" x14ac:dyDescent="0.25">
      <c r="A8233" s="2">
        <v>1</v>
      </c>
      <c r="B8233" s="2">
        <v>2016</v>
      </c>
      <c r="C8233" t="s">
        <v>495</v>
      </c>
      <c r="D8233" t="s">
        <v>48</v>
      </c>
      <c r="E8233" s="2">
        <v>0</v>
      </c>
      <c r="F8233" s="2">
        <v>0</v>
      </c>
      <c r="G8233" t="s">
        <v>219</v>
      </c>
      <c r="H8233" t="s">
        <v>220</v>
      </c>
      <c r="I8233" t="s">
        <v>19</v>
      </c>
      <c r="J8233" t="s">
        <v>166</v>
      </c>
      <c r="K8233" s="2">
        <v>3</v>
      </c>
      <c r="L8233" t="s">
        <v>55</v>
      </c>
      <c r="M8233" t="s">
        <v>167</v>
      </c>
      <c r="N8233" t="s">
        <v>178</v>
      </c>
    </row>
    <row r="8234" spans="1:14" x14ac:dyDescent="0.25">
      <c r="A8234" s="2">
        <v>1</v>
      </c>
      <c r="B8234" s="2">
        <v>2016</v>
      </c>
      <c r="C8234" t="s">
        <v>496</v>
      </c>
      <c r="D8234" t="s">
        <v>48</v>
      </c>
      <c r="E8234" s="2">
        <v>0</v>
      </c>
      <c r="F8234" s="2">
        <v>1</v>
      </c>
      <c r="G8234" t="s">
        <v>497</v>
      </c>
      <c r="H8234" t="s">
        <v>399</v>
      </c>
      <c r="I8234" t="s">
        <v>19</v>
      </c>
      <c r="J8234" t="s">
        <v>51</v>
      </c>
      <c r="K8234" s="3"/>
      <c r="L8234" t="s">
        <v>52</v>
      </c>
      <c r="M8234" t="s">
        <v>53</v>
      </c>
    </row>
    <row r="8235" spans="1:14" x14ac:dyDescent="0.25">
      <c r="A8235" s="2">
        <v>1</v>
      </c>
      <c r="B8235" s="2">
        <v>2016</v>
      </c>
      <c r="C8235" t="s">
        <v>496</v>
      </c>
      <c r="D8235" t="s">
        <v>48</v>
      </c>
      <c r="E8235" s="2">
        <v>0</v>
      </c>
      <c r="F8235" s="2">
        <v>1</v>
      </c>
      <c r="G8235" t="s">
        <v>497</v>
      </c>
      <c r="H8235" t="s">
        <v>399</v>
      </c>
      <c r="I8235" t="s">
        <v>19</v>
      </c>
      <c r="J8235" t="s">
        <v>54</v>
      </c>
      <c r="K8235" s="3"/>
      <c r="L8235" t="s">
        <v>55</v>
      </c>
      <c r="M8235" t="s">
        <v>56</v>
      </c>
    </row>
    <row r="8236" spans="1:14" x14ac:dyDescent="0.25">
      <c r="A8236" s="2">
        <v>1</v>
      </c>
      <c r="B8236" s="2">
        <v>2016</v>
      </c>
      <c r="C8236" t="s">
        <v>496</v>
      </c>
      <c r="D8236" t="s">
        <v>48</v>
      </c>
      <c r="E8236" s="2">
        <v>0</v>
      </c>
      <c r="F8236" s="2">
        <v>1</v>
      </c>
      <c r="G8236" t="s">
        <v>497</v>
      </c>
      <c r="H8236" t="s">
        <v>399</v>
      </c>
      <c r="I8236" t="s">
        <v>19</v>
      </c>
      <c r="J8236" t="s">
        <v>58</v>
      </c>
      <c r="K8236" s="3"/>
      <c r="L8236" t="s">
        <v>55</v>
      </c>
      <c r="M8236" t="s">
        <v>59</v>
      </c>
    </row>
    <row r="8237" spans="1:14" x14ac:dyDescent="0.25">
      <c r="A8237" s="2">
        <v>1</v>
      </c>
      <c r="B8237" s="2">
        <v>2016</v>
      </c>
      <c r="C8237" t="s">
        <v>496</v>
      </c>
      <c r="D8237" t="s">
        <v>48</v>
      </c>
      <c r="E8237" s="2">
        <v>0</v>
      </c>
      <c r="F8237" s="2">
        <v>1</v>
      </c>
      <c r="G8237" t="s">
        <v>497</v>
      </c>
      <c r="H8237" t="s">
        <v>399</v>
      </c>
      <c r="I8237" t="s">
        <v>19</v>
      </c>
      <c r="J8237" t="s">
        <v>60</v>
      </c>
      <c r="K8237" s="3"/>
      <c r="L8237" t="s">
        <v>61</v>
      </c>
      <c r="M8237" t="s">
        <v>62</v>
      </c>
    </row>
    <row r="8238" spans="1:14" x14ac:dyDescent="0.25">
      <c r="A8238" s="2">
        <v>1</v>
      </c>
      <c r="B8238" s="2">
        <v>2016</v>
      </c>
      <c r="C8238" t="s">
        <v>496</v>
      </c>
      <c r="D8238" t="s">
        <v>48</v>
      </c>
      <c r="E8238" s="2">
        <v>0</v>
      </c>
      <c r="F8238" s="2">
        <v>1</v>
      </c>
      <c r="G8238" t="s">
        <v>497</v>
      </c>
      <c r="H8238" t="s">
        <v>399</v>
      </c>
      <c r="I8238" t="s">
        <v>19</v>
      </c>
      <c r="J8238" t="s">
        <v>64</v>
      </c>
      <c r="K8238" s="3"/>
      <c r="L8238" t="s">
        <v>65</v>
      </c>
      <c r="M8238" t="s">
        <v>66</v>
      </c>
    </row>
    <row r="8239" spans="1:14" x14ac:dyDescent="0.25">
      <c r="A8239" s="2">
        <v>1</v>
      </c>
      <c r="B8239" s="2">
        <v>2016</v>
      </c>
      <c r="C8239" t="s">
        <v>496</v>
      </c>
      <c r="D8239" t="s">
        <v>48</v>
      </c>
      <c r="E8239" s="2">
        <v>0</v>
      </c>
      <c r="F8239" s="2">
        <v>1</v>
      </c>
      <c r="G8239" t="s">
        <v>497</v>
      </c>
      <c r="H8239" t="s">
        <v>399</v>
      </c>
      <c r="I8239" t="s">
        <v>19</v>
      </c>
      <c r="J8239" t="s">
        <v>68</v>
      </c>
      <c r="K8239" s="3"/>
      <c r="L8239" t="s">
        <v>65</v>
      </c>
      <c r="M8239" t="s">
        <v>69</v>
      </c>
    </row>
    <row r="8240" spans="1:14" x14ac:dyDescent="0.25">
      <c r="A8240" s="2">
        <v>1</v>
      </c>
      <c r="B8240" s="2">
        <v>2016</v>
      </c>
      <c r="C8240" t="s">
        <v>496</v>
      </c>
      <c r="D8240" t="s">
        <v>48</v>
      </c>
      <c r="E8240" s="2">
        <v>0</v>
      </c>
      <c r="F8240" s="2">
        <v>1</v>
      </c>
      <c r="G8240" t="s">
        <v>497</v>
      </c>
      <c r="H8240" t="s">
        <v>399</v>
      </c>
      <c r="I8240" t="s">
        <v>19</v>
      </c>
      <c r="J8240" t="s">
        <v>70</v>
      </c>
      <c r="K8240" s="3"/>
      <c r="L8240" t="s">
        <v>65</v>
      </c>
      <c r="M8240" t="s">
        <v>71</v>
      </c>
    </row>
    <row r="8241" spans="1:14" x14ac:dyDescent="0.25">
      <c r="A8241" s="2">
        <v>1</v>
      </c>
      <c r="B8241" s="2">
        <v>2016</v>
      </c>
      <c r="C8241" t="s">
        <v>496</v>
      </c>
      <c r="D8241" t="s">
        <v>48</v>
      </c>
      <c r="E8241" s="2">
        <v>0</v>
      </c>
      <c r="F8241" s="2">
        <v>1</v>
      </c>
      <c r="G8241" t="s">
        <v>497</v>
      </c>
      <c r="H8241" t="s">
        <v>399</v>
      </c>
      <c r="I8241" t="s">
        <v>19</v>
      </c>
      <c r="J8241" t="s">
        <v>72</v>
      </c>
      <c r="K8241" s="3"/>
      <c r="L8241" t="s">
        <v>52</v>
      </c>
      <c r="M8241" t="s">
        <v>73</v>
      </c>
    </row>
    <row r="8242" spans="1:14" x14ac:dyDescent="0.25">
      <c r="A8242" s="2">
        <v>1</v>
      </c>
      <c r="B8242" s="2">
        <v>2016</v>
      </c>
      <c r="C8242" t="s">
        <v>496</v>
      </c>
      <c r="D8242" t="s">
        <v>48</v>
      </c>
      <c r="E8242" s="2">
        <v>0</v>
      </c>
      <c r="F8242" s="2">
        <v>1</v>
      </c>
      <c r="G8242" t="s">
        <v>497</v>
      </c>
      <c r="H8242" t="s">
        <v>399</v>
      </c>
      <c r="I8242" t="s">
        <v>19</v>
      </c>
      <c r="J8242" t="s">
        <v>74</v>
      </c>
      <c r="K8242" s="3"/>
      <c r="L8242" t="s">
        <v>75</v>
      </c>
      <c r="M8242" t="s">
        <v>76</v>
      </c>
    </row>
    <row r="8243" spans="1:14" x14ac:dyDescent="0.25">
      <c r="A8243" s="2">
        <v>1</v>
      </c>
      <c r="B8243" s="2">
        <v>2016</v>
      </c>
      <c r="C8243" t="s">
        <v>496</v>
      </c>
      <c r="D8243" t="s">
        <v>48</v>
      </c>
      <c r="E8243" s="2">
        <v>0</v>
      </c>
      <c r="F8243" s="2">
        <v>1</v>
      </c>
      <c r="G8243" t="s">
        <v>497</v>
      </c>
      <c r="H8243" t="s">
        <v>399</v>
      </c>
      <c r="I8243" t="s">
        <v>19</v>
      </c>
      <c r="J8243" t="s">
        <v>78</v>
      </c>
      <c r="K8243" s="3"/>
      <c r="L8243" t="s">
        <v>75</v>
      </c>
      <c r="M8243" t="s">
        <v>79</v>
      </c>
    </row>
    <row r="8244" spans="1:14" x14ac:dyDescent="0.25">
      <c r="A8244" s="2">
        <v>1</v>
      </c>
      <c r="B8244" s="2">
        <v>2016</v>
      </c>
      <c r="C8244" t="s">
        <v>496</v>
      </c>
      <c r="D8244" t="s">
        <v>48</v>
      </c>
      <c r="E8244" s="2">
        <v>0</v>
      </c>
      <c r="F8244" s="2">
        <v>1</v>
      </c>
      <c r="G8244" t="s">
        <v>497</v>
      </c>
      <c r="H8244" t="s">
        <v>399</v>
      </c>
      <c r="I8244" t="s">
        <v>19</v>
      </c>
      <c r="J8244" t="s">
        <v>81</v>
      </c>
      <c r="K8244" s="3"/>
      <c r="L8244" t="s">
        <v>75</v>
      </c>
      <c r="M8244" t="s">
        <v>82</v>
      </c>
    </row>
    <row r="8245" spans="1:14" x14ac:dyDescent="0.25">
      <c r="A8245" s="2">
        <v>1</v>
      </c>
      <c r="B8245" s="2">
        <v>2016</v>
      </c>
      <c r="C8245" t="s">
        <v>496</v>
      </c>
      <c r="D8245" t="s">
        <v>48</v>
      </c>
      <c r="E8245" s="2">
        <v>0</v>
      </c>
      <c r="F8245" s="2">
        <v>1</v>
      </c>
      <c r="G8245" t="s">
        <v>497</v>
      </c>
      <c r="H8245" t="s">
        <v>399</v>
      </c>
      <c r="I8245" t="s">
        <v>19</v>
      </c>
      <c r="J8245" t="s">
        <v>84</v>
      </c>
      <c r="K8245" s="2">
        <v>3</v>
      </c>
      <c r="L8245" t="s">
        <v>85</v>
      </c>
      <c r="M8245" t="s">
        <v>86</v>
      </c>
      <c r="N8245" t="s">
        <v>126</v>
      </c>
    </row>
    <row r="8246" spans="1:14" x14ac:dyDescent="0.25">
      <c r="A8246" s="2">
        <v>1</v>
      </c>
      <c r="B8246" s="2">
        <v>2016</v>
      </c>
      <c r="C8246" t="s">
        <v>496</v>
      </c>
      <c r="D8246" t="s">
        <v>48</v>
      </c>
      <c r="E8246" s="2">
        <v>0</v>
      </c>
      <c r="F8246" s="2">
        <v>1</v>
      </c>
      <c r="G8246" t="s">
        <v>497</v>
      </c>
      <c r="H8246" t="s">
        <v>399</v>
      </c>
      <c r="I8246" t="s">
        <v>19</v>
      </c>
      <c r="J8246" t="s">
        <v>88</v>
      </c>
      <c r="K8246" s="2">
        <v>3</v>
      </c>
      <c r="L8246" t="s">
        <v>85</v>
      </c>
      <c r="M8246" t="s">
        <v>89</v>
      </c>
      <c r="N8246" t="s">
        <v>126</v>
      </c>
    </row>
    <row r="8247" spans="1:14" x14ac:dyDescent="0.25">
      <c r="A8247" s="2">
        <v>1</v>
      </c>
      <c r="B8247" s="2">
        <v>2016</v>
      </c>
      <c r="C8247" t="s">
        <v>496</v>
      </c>
      <c r="D8247" t="s">
        <v>48</v>
      </c>
      <c r="E8247" s="2">
        <v>0</v>
      </c>
      <c r="F8247" s="2">
        <v>1</v>
      </c>
      <c r="G8247" t="s">
        <v>497</v>
      </c>
      <c r="H8247" t="s">
        <v>399</v>
      </c>
      <c r="I8247" t="s">
        <v>19</v>
      </c>
      <c r="J8247" t="s">
        <v>90</v>
      </c>
      <c r="K8247" s="3"/>
      <c r="L8247" t="s">
        <v>75</v>
      </c>
      <c r="M8247" t="s">
        <v>91</v>
      </c>
    </row>
    <row r="8248" spans="1:14" x14ac:dyDescent="0.25">
      <c r="A8248" s="2">
        <v>1</v>
      </c>
      <c r="B8248" s="2">
        <v>2016</v>
      </c>
      <c r="C8248" t="s">
        <v>496</v>
      </c>
      <c r="D8248" t="s">
        <v>48</v>
      </c>
      <c r="E8248" s="2">
        <v>0</v>
      </c>
      <c r="F8248" s="2">
        <v>1</v>
      </c>
      <c r="G8248" t="s">
        <v>497</v>
      </c>
      <c r="H8248" t="s">
        <v>399</v>
      </c>
      <c r="I8248" t="s">
        <v>19</v>
      </c>
      <c r="J8248" t="s">
        <v>93</v>
      </c>
      <c r="K8248" s="3"/>
      <c r="L8248" t="s">
        <v>75</v>
      </c>
      <c r="M8248" t="s">
        <v>94</v>
      </c>
    </row>
    <row r="8249" spans="1:14" x14ac:dyDescent="0.25">
      <c r="A8249" s="2">
        <v>1</v>
      </c>
      <c r="B8249" s="2">
        <v>2016</v>
      </c>
      <c r="C8249" t="s">
        <v>496</v>
      </c>
      <c r="D8249" t="s">
        <v>48</v>
      </c>
      <c r="E8249" s="2">
        <v>0</v>
      </c>
      <c r="F8249" s="2">
        <v>1</v>
      </c>
      <c r="G8249" t="s">
        <v>497</v>
      </c>
      <c r="H8249" t="s">
        <v>399</v>
      </c>
      <c r="I8249" t="s">
        <v>19</v>
      </c>
      <c r="J8249" t="s">
        <v>96</v>
      </c>
      <c r="K8249" s="3"/>
      <c r="L8249" t="s">
        <v>75</v>
      </c>
      <c r="M8249" t="s">
        <v>97</v>
      </c>
    </row>
    <row r="8250" spans="1:14" x14ac:dyDescent="0.25">
      <c r="A8250" s="2">
        <v>1</v>
      </c>
      <c r="B8250" s="2">
        <v>2016</v>
      </c>
      <c r="C8250" t="s">
        <v>496</v>
      </c>
      <c r="D8250" t="s">
        <v>48</v>
      </c>
      <c r="E8250" s="2">
        <v>0</v>
      </c>
      <c r="F8250" s="2">
        <v>1</v>
      </c>
      <c r="G8250" t="s">
        <v>497</v>
      </c>
      <c r="H8250" t="s">
        <v>399</v>
      </c>
      <c r="I8250" t="s">
        <v>19</v>
      </c>
      <c r="J8250" t="s">
        <v>98</v>
      </c>
      <c r="K8250" s="2">
        <v>4</v>
      </c>
      <c r="L8250" t="s">
        <v>85</v>
      </c>
      <c r="M8250" t="s">
        <v>99</v>
      </c>
      <c r="N8250" t="s">
        <v>87</v>
      </c>
    </row>
    <row r="8251" spans="1:14" x14ac:dyDescent="0.25">
      <c r="A8251" s="2">
        <v>1</v>
      </c>
      <c r="B8251" s="2">
        <v>2016</v>
      </c>
      <c r="C8251" t="s">
        <v>496</v>
      </c>
      <c r="D8251" t="s">
        <v>48</v>
      </c>
      <c r="E8251" s="2">
        <v>0</v>
      </c>
      <c r="F8251" s="2">
        <v>1</v>
      </c>
      <c r="G8251" t="s">
        <v>497</v>
      </c>
      <c r="H8251" t="s">
        <v>399</v>
      </c>
      <c r="I8251" t="s">
        <v>19</v>
      </c>
      <c r="J8251" t="s">
        <v>100</v>
      </c>
      <c r="K8251" s="3"/>
      <c r="L8251" t="s">
        <v>61</v>
      </c>
      <c r="M8251" t="s">
        <v>101</v>
      </c>
    </row>
    <row r="8252" spans="1:14" x14ac:dyDescent="0.25">
      <c r="A8252" s="2">
        <v>1</v>
      </c>
      <c r="B8252" s="2">
        <v>2016</v>
      </c>
      <c r="C8252" t="s">
        <v>496</v>
      </c>
      <c r="D8252" t="s">
        <v>48</v>
      </c>
      <c r="E8252" s="2">
        <v>0</v>
      </c>
      <c r="F8252" s="2">
        <v>1</v>
      </c>
      <c r="G8252" t="s">
        <v>497</v>
      </c>
      <c r="H8252" t="s">
        <v>399</v>
      </c>
      <c r="I8252" t="s">
        <v>19</v>
      </c>
      <c r="J8252" t="s">
        <v>102</v>
      </c>
      <c r="K8252" s="3"/>
      <c r="L8252" t="s">
        <v>61</v>
      </c>
      <c r="M8252" t="s">
        <v>103</v>
      </c>
    </row>
    <row r="8253" spans="1:14" x14ac:dyDescent="0.25">
      <c r="A8253" s="2">
        <v>1</v>
      </c>
      <c r="B8253" s="2">
        <v>2016</v>
      </c>
      <c r="C8253" t="s">
        <v>496</v>
      </c>
      <c r="D8253" t="s">
        <v>48</v>
      </c>
      <c r="E8253" s="2">
        <v>0</v>
      </c>
      <c r="F8253" s="2">
        <v>1</v>
      </c>
      <c r="G8253" t="s">
        <v>497</v>
      </c>
      <c r="H8253" t="s">
        <v>399</v>
      </c>
      <c r="I8253" t="s">
        <v>19</v>
      </c>
      <c r="J8253" t="s">
        <v>104</v>
      </c>
      <c r="K8253" s="3"/>
      <c r="L8253" t="s">
        <v>61</v>
      </c>
      <c r="M8253" t="s">
        <v>105</v>
      </c>
    </row>
    <row r="8254" spans="1:14" x14ac:dyDescent="0.25">
      <c r="A8254" s="2">
        <v>1</v>
      </c>
      <c r="B8254" s="2">
        <v>2016</v>
      </c>
      <c r="C8254" t="s">
        <v>496</v>
      </c>
      <c r="D8254" t="s">
        <v>48</v>
      </c>
      <c r="E8254" s="2">
        <v>0</v>
      </c>
      <c r="F8254" s="2">
        <v>1</v>
      </c>
      <c r="G8254" t="s">
        <v>497</v>
      </c>
      <c r="H8254" t="s">
        <v>399</v>
      </c>
      <c r="I8254" t="s">
        <v>19</v>
      </c>
      <c r="J8254" t="s">
        <v>106</v>
      </c>
      <c r="K8254" s="3"/>
      <c r="L8254" t="s">
        <v>61</v>
      </c>
      <c r="M8254" t="s">
        <v>107</v>
      </c>
    </row>
    <row r="8255" spans="1:14" x14ac:dyDescent="0.25">
      <c r="A8255" s="2">
        <v>1</v>
      </c>
      <c r="B8255" s="2">
        <v>2016</v>
      </c>
      <c r="C8255" t="s">
        <v>496</v>
      </c>
      <c r="D8255" t="s">
        <v>48</v>
      </c>
      <c r="E8255" s="2">
        <v>0</v>
      </c>
      <c r="F8255" s="2">
        <v>1</v>
      </c>
      <c r="G8255" t="s">
        <v>497</v>
      </c>
      <c r="H8255" t="s">
        <v>399</v>
      </c>
      <c r="I8255" t="s">
        <v>19</v>
      </c>
      <c r="J8255" t="s">
        <v>108</v>
      </c>
      <c r="K8255" s="3"/>
      <c r="L8255" t="s">
        <v>61</v>
      </c>
      <c r="M8255" t="s">
        <v>109</v>
      </c>
    </row>
    <row r="8256" spans="1:14" x14ac:dyDescent="0.25">
      <c r="A8256" s="2">
        <v>1</v>
      </c>
      <c r="B8256" s="2">
        <v>2016</v>
      </c>
      <c r="C8256" t="s">
        <v>496</v>
      </c>
      <c r="D8256" t="s">
        <v>48</v>
      </c>
      <c r="E8256" s="2">
        <v>0</v>
      </c>
      <c r="F8256" s="2">
        <v>1</v>
      </c>
      <c r="G8256" t="s">
        <v>497</v>
      </c>
      <c r="H8256" t="s">
        <v>399</v>
      </c>
      <c r="I8256" t="s">
        <v>19</v>
      </c>
      <c r="J8256" t="s">
        <v>110</v>
      </c>
      <c r="K8256" s="3"/>
      <c r="L8256" t="s">
        <v>61</v>
      </c>
      <c r="M8256" t="s">
        <v>111</v>
      </c>
    </row>
    <row r="8257" spans="1:14" x14ac:dyDescent="0.25">
      <c r="A8257" s="2">
        <v>1</v>
      </c>
      <c r="B8257" s="2">
        <v>2016</v>
      </c>
      <c r="C8257" t="s">
        <v>496</v>
      </c>
      <c r="D8257" t="s">
        <v>48</v>
      </c>
      <c r="E8257" s="2">
        <v>0</v>
      </c>
      <c r="F8257" s="2">
        <v>1</v>
      </c>
      <c r="G8257" t="s">
        <v>497</v>
      </c>
      <c r="H8257" t="s">
        <v>399</v>
      </c>
      <c r="I8257" t="s">
        <v>19</v>
      </c>
      <c r="J8257" t="s">
        <v>112</v>
      </c>
      <c r="K8257" s="3"/>
      <c r="L8257" t="s">
        <v>61</v>
      </c>
      <c r="M8257" t="s">
        <v>113</v>
      </c>
    </row>
    <row r="8258" spans="1:14" x14ac:dyDescent="0.25">
      <c r="A8258" s="2">
        <v>1</v>
      </c>
      <c r="B8258" s="2">
        <v>2016</v>
      </c>
      <c r="C8258" t="s">
        <v>496</v>
      </c>
      <c r="D8258" t="s">
        <v>48</v>
      </c>
      <c r="E8258" s="2">
        <v>0</v>
      </c>
      <c r="F8258" s="2">
        <v>1</v>
      </c>
      <c r="G8258" t="s">
        <v>497</v>
      </c>
      <c r="H8258" t="s">
        <v>399</v>
      </c>
      <c r="I8258" t="s">
        <v>19</v>
      </c>
      <c r="J8258" t="s">
        <v>114</v>
      </c>
      <c r="K8258" s="3"/>
      <c r="L8258" t="s">
        <v>61</v>
      </c>
      <c r="M8258" t="s">
        <v>115</v>
      </c>
    </row>
    <row r="8259" spans="1:14" x14ac:dyDescent="0.25">
      <c r="A8259" s="2">
        <v>1</v>
      </c>
      <c r="B8259" s="2">
        <v>2016</v>
      </c>
      <c r="C8259" t="s">
        <v>496</v>
      </c>
      <c r="D8259" t="s">
        <v>48</v>
      </c>
      <c r="E8259" s="2">
        <v>0</v>
      </c>
      <c r="F8259" s="2">
        <v>1</v>
      </c>
      <c r="G8259" t="s">
        <v>497</v>
      </c>
      <c r="H8259" t="s">
        <v>399</v>
      </c>
      <c r="I8259" t="s">
        <v>19</v>
      </c>
      <c r="J8259" t="s">
        <v>116</v>
      </c>
      <c r="K8259" s="3"/>
      <c r="L8259" t="s">
        <v>65</v>
      </c>
      <c r="M8259" t="s">
        <v>117</v>
      </c>
    </row>
    <row r="8260" spans="1:14" x14ac:dyDescent="0.25">
      <c r="A8260" s="2">
        <v>1</v>
      </c>
      <c r="B8260" s="2">
        <v>2016</v>
      </c>
      <c r="C8260" t="s">
        <v>496</v>
      </c>
      <c r="D8260" t="s">
        <v>48</v>
      </c>
      <c r="E8260" s="2">
        <v>0</v>
      </c>
      <c r="F8260" s="2">
        <v>1</v>
      </c>
      <c r="G8260" t="s">
        <v>497</v>
      </c>
      <c r="H8260" t="s">
        <v>399</v>
      </c>
      <c r="I8260" t="s">
        <v>19</v>
      </c>
      <c r="J8260" t="s">
        <v>118</v>
      </c>
      <c r="K8260" s="3"/>
      <c r="L8260" t="s">
        <v>55</v>
      </c>
      <c r="M8260" t="s">
        <v>119</v>
      </c>
    </row>
    <row r="8261" spans="1:14" x14ac:dyDescent="0.25">
      <c r="A8261" s="2">
        <v>1</v>
      </c>
      <c r="B8261" s="2">
        <v>2016</v>
      </c>
      <c r="C8261" t="s">
        <v>496</v>
      </c>
      <c r="D8261" t="s">
        <v>48</v>
      </c>
      <c r="E8261" s="2">
        <v>0</v>
      </c>
      <c r="F8261" s="2">
        <v>1</v>
      </c>
      <c r="G8261" t="s">
        <v>497</v>
      </c>
      <c r="H8261" t="s">
        <v>399</v>
      </c>
      <c r="I8261" t="s">
        <v>19</v>
      </c>
      <c r="J8261" t="s">
        <v>120</v>
      </c>
      <c r="K8261" s="3"/>
      <c r="L8261" t="s">
        <v>65</v>
      </c>
      <c r="M8261" t="s">
        <v>121</v>
      </c>
    </row>
    <row r="8262" spans="1:14" x14ac:dyDescent="0.25">
      <c r="A8262" s="2">
        <v>1</v>
      </c>
      <c r="B8262" s="2">
        <v>2016</v>
      </c>
      <c r="C8262" t="s">
        <v>496</v>
      </c>
      <c r="D8262" t="s">
        <v>48</v>
      </c>
      <c r="E8262" s="2">
        <v>0</v>
      </c>
      <c r="F8262" s="2">
        <v>1</v>
      </c>
      <c r="G8262" t="s">
        <v>497</v>
      </c>
      <c r="H8262" t="s">
        <v>399</v>
      </c>
      <c r="I8262" t="s">
        <v>19</v>
      </c>
      <c r="J8262" t="s">
        <v>122</v>
      </c>
      <c r="K8262" s="2">
        <v>3</v>
      </c>
      <c r="L8262" t="s">
        <v>85</v>
      </c>
      <c r="M8262" t="s">
        <v>123</v>
      </c>
      <c r="N8262" t="s">
        <v>126</v>
      </c>
    </row>
    <row r="8263" spans="1:14" x14ac:dyDescent="0.25">
      <c r="A8263" s="2">
        <v>1</v>
      </c>
      <c r="B8263" s="2">
        <v>2016</v>
      </c>
      <c r="C8263" t="s">
        <v>496</v>
      </c>
      <c r="D8263" t="s">
        <v>48</v>
      </c>
      <c r="E8263" s="2">
        <v>0</v>
      </c>
      <c r="F8263" s="2">
        <v>1</v>
      </c>
      <c r="G8263" t="s">
        <v>497</v>
      </c>
      <c r="H8263" t="s">
        <v>399</v>
      </c>
      <c r="I8263" t="s">
        <v>19</v>
      </c>
      <c r="J8263" t="s">
        <v>124</v>
      </c>
      <c r="K8263" s="2">
        <v>4</v>
      </c>
      <c r="L8263" t="s">
        <v>85</v>
      </c>
      <c r="M8263" t="s">
        <v>125</v>
      </c>
      <c r="N8263" t="s">
        <v>87</v>
      </c>
    </row>
    <row r="8264" spans="1:14" x14ac:dyDescent="0.25">
      <c r="A8264" s="2">
        <v>1</v>
      </c>
      <c r="B8264" s="2">
        <v>2016</v>
      </c>
      <c r="C8264" t="s">
        <v>496</v>
      </c>
      <c r="D8264" t="s">
        <v>48</v>
      </c>
      <c r="E8264" s="2">
        <v>0</v>
      </c>
      <c r="F8264" s="2">
        <v>1</v>
      </c>
      <c r="G8264" t="s">
        <v>497</v>
      </c>
      <c r="H8264" t="s">
        <v>399</v>
      </c>
      <c r="I8264" t="s">
        <v>19</v>
      </c>
      <c r="J8264" t="s">
        <v>127</v>
      </c>
      <c r="K8264" s="2">
        <v>4</v>
      </c>
      <c r="L8264" t="s">
        <v>85</v>
      </c>
      <c r="M8264" t="s">
        <v>128</v>
      </c>
      <c r="N8264" t="s">
        <v>87</v>
      </c>
    </row>
    <row r="8265" spans="1:14" x14ac:dyDescent="0.25">
      <c r="A8265" s="2">
        <v>1</v>
      </c>
      <c r="B8265" s="2">
        <v>2016</v>
      </c>
      <c r="C8265" t="s">
        <v>496</v>
      </c>
      <c r="D8265" t="s">
        <v>48</v>
      </c>
      <c r="E8265" s="2">
        <v>0</v>
      </c>
      <c r="F8265" s="2">
        <v>1</v>
      </c>
      <c r="G8265" t="s">
        <v>497</v>
      </c>
      <c r="H8265" t="s">
        <v>399</v>
      </c>
      <c r="I8265" t="s">
        <v>19</v>
      </c>
      <c r="J8265" t="s">
        <v>129</v>
      </c>
      <c r="K8265" s="2">
        <v>3</v>
      </c>
      <c r="L8265" t="s">
        <v>85</v>
      </c>
      <c r="M8265" t="s">
        <v>130</v>
      </c>
      <c r="N8265" t="s">
        <v>126</v>
      </c>
    </row>
    <row r="8266" spans="1:14" x14ac:dyDescent="0.25">
      <c r="A8266" s="2">
        <v>1</v>
      </c>
      <c r="B8266" s="2">
        <v>2016</v>
      </c>
      <c r="C8266" t="s">
        <v>496</v>
      </c>
      <c r="D8266" t="s">
        <v>48</v>
      </c>
      <c r="E8266" s="2">
        <v>0</v>
      </c>
      <c r="F8266" s="2">
        <v>1</v>
      </c>
      <c r="G8266" t="s">
        <v>497</v>
      </c>
      <c r="H8266" t="s">
        <v>399</v>
      </c>
      <c r="I8266" t="s">
        <v>19</v>
      </c>
      <c r="J8266" t="s">
        <v>131</v>
      </c>
      <c r="K8266" s="2">
        <v>4</v>
      </c>
      <c r="L8266" t="s">
        <v>85</v>
      </c>
      <c r="M8266" t="s">
        <v>132</v>
      </c>
      <c r="N8266" t="s">
        <v>87</v>
      </c>
    </row>
    <row r="8267" spans="1:14" x14ac:dyDescent="0.25">
      <c r="A8267" s="2">
        <v>1</v>
      </c>
      <c r="B8267" s="2">
        <v>2016</v>
      </c>
      <c r="C8267" t="s">
        <v>496</v>
      </c>
      <c r="D8267" t="s">
        <v>48</v>
      </c>
      <c r="E8267" s="2">
        <v>0</v>
      </c>
      <c r="F8267" s="2">
        <v>1</v>
      </c>
      <c r="G8267" t="s">
        <v>497</v>
      </c>
      <c r="H8267" t="s">
        <v>399</v>
      </c>
      <c r="I8267" t="s">
        <v>19</v>
      </c>
      <c r="J8267" t="s">
        <v>133</v>
      </c>
      <c r="K8267" s="3"/>
      <c r="L8267" t="s">
        <v>52</v>
      </c>
      <c r="M8267" t="s">
        <v>134</v>
      </c>
    </row>
    <row r="8268" spans="1:14" x14ac:dyDescent="0.25">
      <c r="A8268" s="2">
        <v>1</v>
      </c>
      <c r="B8268" s="2">
        <v>2016</v>
      </c>
      <c r="C8268" t="s">
        <v>496</v>
      </c>
      <c r="D8268" t="s">
        <v>48</v>
      </c>
      <c r="E8268" s="2">
        <v>0</v>
      </c>
      <c r="F8268" s="2">
        <v>1</v>
      </c>
      <c r="G8268" t="s">
        <v>497</v>
      </c>
      <c r="H8268" t="s">
        <v>399</v>
      </c>
      <c r="I8268" t="s">
        <v>19</v>
      </c>
      <c r="J8268" t="s">
        <v>135</v>
      </c>
      <c r="K8268" s="3"/>
      <c r="L8268" t="s">
        <v>55</v>
      </c>
      <c r="M8268" t="s">
        <v>136</v>
      </c>
    </row>
    <row r="8269" spans="1:14" x14ac:dyDescent="0.25">
      <c r="A8269" s="2">
        <v>1</v>
      </c>
      <c r="B8269" s="2">
        <v>2016</v>
      </c>
      <c r="C8269" t="s">
        <v>496</v>
      </c>
      <c r="D8269" t="s">
        <v>48</v>
      </c>
      <c r="E8269" s="2">
        <v>0</v>
      </c>
      <c r="F8269" s="2">
        <v>1</v>
      </c>
      <c r="G8269" t="s">
        <v>497</v>
      </c>
      <c r="H8269" t="s">
        <v>399</v>
      </c>
      <c r="I8269" t="s">
        <v>19</v>
      </c>
      <c r="J8269" t="s">
        <v>137</v>
      </c>
      <c r="K8269" s="3"/>
      <c r="L8269" t="s">
        <v>55</v>
      </c>
      <c r="M8269" t="s">
        <v>138</v>
      </c>
    </row>
    <row r="8270" spans="1:14" x14ac:dyDescent="0.25">
      <c r="A8270" s="2">
        <v>1</v>
      </c>
      <c r="B8270" s="2">
        <v>2016</v>
      </c>
      <c r="C8270" t="s">
        <v>496</v>
      </c>
      <c r="D8270" t="s">
        <v>48</v>
      </c>
      <c r="E8270" s="2">
        <v>0</v>
      </c>
      <c r="F8270" s="2">
        <v>1</v>
      </c>
      <c r="G8270" t="s">
        <v>497</v>
      </c>
      <c r="H8270" t="s">
        <v>399</v>
      </c>
      <c r="I8270" t="s">
        <v>19</v>
      </c>
      <c r="J8270" t="s">
        <v>139</v>
      </c>
      <c r="K8270" s="2">
        <v>4</v>
      </c>
      <c r="L8270" t="s">
        <v>85</v>
      </c>
      <c r="M8270" t="s">
        <v>140</v>
      </c>
      <c r="N8270" t="s">
        <v>87</v>
      </c>
    </row>
    <row r="8271" spans="1:14" x14ac:dyDescent="0.25">
      <c r="A8271" s="2">
        <v>1</v>
      </c>
      <c r="B8271" s="2">
        <v>2016</v>
      </c>
      <c r="C8271" t="s">
        <v>496</v>
      </c>
      <c r="D8271" t="s">
        <v>48</v>
      </c>
      <c r="E8271" s="2">
        <v>0</v>
      </c>
      <c r="F8271" s="2">
        <v>1</v>
      </c>
      <c r="G8271" t="s">
        <v>497</v>
      </c>
      <c r="H8271" t="s">
        <v>399</v>
      </c>
      <c r="I8271" t="s">
        <v>19</v>
      </c>
      <c r="J8271" t="s">
        <v>141</v>
      </c>
      <c r="K8271" s="2">
        <v>3</v>
      </c>
      <c r="L8271" t="s">
        <v>85</v>
      </c>
      <c r="M8271" t="s">
        <v>142</v>
      </c>
      <c r="N8271" t="s">
        <v>126</v>
      </c>
    </row>
    <row r="8272" spans="1:14" x14ac:dyDescent="0.25">
      <c r="A8272" s="2">
        <v>1</v>
      </c>
      <c r="B8272" s="2">
        <v>2016</v>
      </c>
      <c r="C8272" t="s">
        <v>496</v>
      </c>
      <c r="D8272" t="s">
        <v>48</v>
      </c>
      <c r="E8272" s="2">
        <v>0</v>
      </c>
      <c r="F8272" s="2">
        <v>1</v>
      </c>
      <c r="G8272" t="s">
        <v>497</v>
      </c>
      <c r="H8272" t="s">
        <v>399</v>
      </c>
      <c r="I8272" t="s">
        <v>19</v>
      </c>
      <c r="J8272" t="s">
        <v>143</v>
      </c>
      <c r="K8272" s="2">
        <v>3</v>
      </c>
      <c r="L8272" t="s">
        <v>85</v>
      </c>
      <c r="M8272" t="s">
        <v>144</v>
      </c>
      <c r="N8272" t="s">
        <v>126</v>
      </c>
    </row>
    <row r="8273" spans="1:13" x14ac:dyDescent="0.25">
      <c r="A8273" s="2">
        <v>1</v>
      </c>
      <c r="B8273" s="2">
        <v>2016</v>
      </c>
      <c r="C8273" t="s">
        <v>496</v>
      </c>
      <c r="D8273" t="s">
        <v>48</v>
      </c>
      <c r="E8273" s="2">
        <v>0</v>
      </c>
      <c r="F8273" s="2">
        <v>1</v>
      </c>
      <c r="G8273" t="s">
        <v>497</v>
      </c>
      <c r="H8273" t="s">
        <v>399</v>
      </c>
      <c r="I8273" t="s">
        <v>19</v>
      </c>
      <c r="J8273" t="s">
        <v>145</v>
      </c>
      <c r="K8273" s="3"/>
      <c r="L8273" t="s">
        <v>55</v>
      </c>
      <c r="M8273" t="s">
        <v>146</v>
      </c>
    </row>
    <row r="8274" spans="1:13" x14ac:dyDescent="0.25">
      <c r="A8274" s="2">
        <v>1</v>
      </c>
      <c r="B8274" s="2">
        <v>2016</v>
      </c>
      <c r="C8274" t="s">
        <v>496</v>
      </c>
      <c r="D8274" t="s">
        <v>48</v>
      </c>
      <c r="E8274" s="2">
        <v>0</v>
      </c>
      <c r="F8274" s="2">
        <v>1</v>
      </c>
      <c r="G8274" t="s">
        <v>497</v>
      </c>
      <c r="H8274" t="s">
        <v>399</v>
      </c>
      <c r="I8274" t="s">
        <v>19</v>
      </c>
      <c r="J8274" t="s">
        <v>147</v>
      </c>
      <c r="K8274" s="3"/>
      <c r="L8274" t="s">
        <v>55</v>
      </c>
      <c r="M8274" t="s">
        <v>148</v>
      </c>
    </row>
    <row r="8275" spans="1:13" x14ac:dyDescent="0.25">
      <c r="A8275" s="2">
        <v>1</v>
      </c>
      <c r="B8275" s="2">
        <v>2016</v>
      </c>
      <c r="C8275" t="s">
        <v>496</v>
      </c>
      <c r="D8275" t="s">
        <v>48</v>
      </c>
      <c r="E8275" s="2">
        <v>0</v>
      </c>
      <c r="F8275" s="2">
        <v>1</v>
      </c>
      <c r="G8275" t="s">
        <v>497</v>
      </c>
      <c r="H8275" t="s">
        <v>399</v>
      </c>
      <c r="I8275" t="s">
        <v>19</v>
      </c>
      <c r="J8275" t="s">
        <v>149</v>
      </c>
      <c r="K8275" s="3"/>
      <c r="L8275" t="s">
        <v>55</v>
      </c>
      <c r="M8275" t="s">
        <v>150</v>
      </c>
    </row>
    <row r="8276" spans="1:13" x14ac:dyDescent="0.25">
      <c r="A8276" s="2">
        <v>1</v>
      </c>
      <c r="B8276" s="2">
        <v>2016</v>
      </c>
      <c r="C8276" t="s">
        <v>496</v>
      </c>
      <c r="D8276" t="s">
        <v>48</v>
      </c>
      <c r="E8276" s="2">
        <v>0</v>
      </c>
      <c r="F8276" s="2">
        <v>1</v>
      </c>
      <c r="G8276" t="s">
        <v>497</v>
      </c>
      <c r="H8276" t="s">
        <v>399</v>
      </c>
      <c r="I8276" t="s">
        <v>19</v>
      </c>
      <c r="J8276" t="s">
        <v>151</v>
      </c>
      <c r="K8276" s="3"/>
      <c r="L8276" t="s">
        <v>52</v>
      </c>
      <c r="M8276" t="s">
        <v>152</v>
      </c>
    </row>
    <row r="8277" spans="1:13" x14ac:dyDescent="0.25">
      <c r="A8277" s="2">
        <v>1</v>
      </c>
      <c r="B8277" s="2">
        <v>2016</v>
      </c>
      <c r="C8277" t="s">
        <v>496</v>
      </c>
      <c r="D8277" t="s">
        <v>48</v>
      </c>
      <c r="E8277" s="2">
        <v>0</v>
      </c>
      <c r="F8277" s="2">
        <v>1</v>
      </c>
      <c r="G8277" t="s">
        <v>497</v>
      </c>
      <c r="H8277" t="s">
        <v>399</v>
      </c>
      <c r="I8277" t="s">
        <v>19</v>
      </c>
      <c r="J8277" t="s">
        <v>153</v>
      </c>
      <c r="K8277" s="3"/>
      <c r="L8277" t="s">
        <v>75</v>
      </c>
      <c r="M8277" t="s">
        <v>154</v>
      </c>
    </row>
    <row r="8278" spans="1:13" x14ac:dyDescent="0.25">
      <c r="A8278" s="2">
        <v>1</v>
      </c>
      <c r="B8278" s="2">
        <v>2016</v>
      </c>
      <c r="C8278" t="s">
        <v>496</v>
      </c>
      <c r="D8278" t="s">
        <v>48</v>
      </c>
      <c r="E8278" s="2">
        <v>0</v>
      </c>
      <c r="F8278" s="2">
        <v>1</v>
      </c>
      <c r="G8278" t="s">
        <v>497</v>
      </c>
      <c r="H8278" t="s">
        <v>399</v>
      </c>
      <c r="I8278" t="s">
        <v>19</v>
      </c>
      <c r="J8278" t="s">
        <v>156</v>
      </c>
      <c r="K8278" s="3"/>
      <c r="L8278" t="s">
        <v>75</v>
      </c>
      <c r="M8278" t="s">
        <v>157</v>
      </c>
    </row>
    <row r="8279" spans="1:13" x14ac:dyDescent="0.25">
      <c r="A8279" s="2">
        <v>1</v>
      </c>
      <c r="B8279" s="2">
        <v>2016</v>
      </c>
      <c r="C8279" t="s">
        <v>496</v>
      </c>
      <c r="D8279" t="s">
        <v>48</v>
      </c>
      <c r="E8279" s="2">
        <v>0</v>
      </c>
      <c r="F8279" s="2">
        <v>1</v>
      </c>
      <c r="G8279" t="s">
        <v>497</v>
      </c>
      <c r="H8279" t="s">
        <v>399</v>
      </c>
      <c r="I8279" t="s">
        <v>19</v>
      </c>
      <c r="J8279" t="s">
        <v>159</v>
      </c>
      <c r="K8279" s="3"/>
      <c r="L8279" t="s">
        <v>52</v>
      </c>
      <c r="M8279" t="s">
        <v>160</v>
      </c>
    </row>
    <row r="8280" spans="1:13" x14ac:dyDescent="0.25">
      <c r="A8280" s="2">
        <v>1</v>
      </c>
      <c r="B8280" s="2">
        <v>2016</v>
      </c>
      <c r="C8280" t="s">
        <v>496</v>
      </c>
      <c r="D8280" t="s">
        <v>48</v>
      </c>
      <c r="E8280" s="2">
        <v>0</v>
      </c>
      <c r="F8280" s="2">
        <v>1</v>
      </c>
      <c r="G8280" t="s">
        <v>497</v>
      </c>
      <c r="H8280" t="s">
        <v>399</v>
      </c>
      <c r="I8280" t="s">
        <v>19</v>
      </c>
      <c r="J8280" t="s">
        <v>161</v>
      </c>
      <c r="K8280" s="3"/>
      <c r="L8280" t="s">
        <v>52</v>
      </c>
      <c r="M8280" t="s">
        <v>162</v>
      </c>
    </row>
    <row r="8281" spans="1:13" x14ac:dyDescent="0.25">
      <c r="A8281" s="2">
        <v>1</v>
      </c>
      <c r="B8281" s="2">
        <v>2016</v>
      </c>
      <c r="C8281" t="s">
        <v>496</v>
      </c>
      <c r="D8281" t="s">
        <v>48</v>
      </c>
      <c r="E8281" s="2">
        <v>0</v>
      </c>
      <c r="F8281" s="2">
        <v>1</v>
      </c>
      <c r="G8281" t="s">
        <v>497</v>
      </c>
      <c r="H8281" t="s">
        <v>399</v>
      </c>
      <c r="I8281" t="s">
        <v>19</v>
      </c>
      <c r="J8281" t="s">
        <v>163</v>
      </c>
      <c r="K8281" s="3"/>
      <c r="L8281" t="s">
        <v>52</v>
      </c>
      <c r="M8281" t="s">
        <v>164</v>
      </c>
    </row>
    <row r="8282" spans="1:13" x14ac:dyDescent="0.25">
      <c r="A8282" s="2">
        <v>1</v>
      </c>
      <c r="B8282" s="2">
        <v>2016</v>
      </c>
      <c r="C8282" t="s">
        <v>496</v>
      </c>
      <c r="D8282" t="s">
        <v>48</v>
      </c>
      <c r="E8282" s="2">
        <v>0</v>
      </c>
      <c r="F8282" s="2">
        <v>1</v>
      </c>
      <c r="G8282" t="s">
        <v>497</v>
      </c>
      <c r="H8282" t="s">
        <v>399</v>
      </c>
      <c r="I8282" t="s">
        <v>19</v>
      </c>
      <c r="J8282" t="s">
        <v>166</v>
      </c>
      <c r="K8282" s="3"/>
      <c r="L8282" t="s">
        <v>55</v>
      </c>
      <c r="M8282" t="s">
        <v>167</v>
      </c>
    </row>
  </sheetData>
  <autoFilter ref="A1:N828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H36"/>
  <sheetViews>
    <sheetView showGridLines="0" showRowColHeaders="0" workbookViewId="0"/>
  </sheetViews>
  <sheetFormatPr defaultRowHeight="15" x14ac:dyDescent="0.25"/>
  <cols>
    <col min="1" max="1" width="4.5703125" customWidth="1"/>
    <col min="2" max="2" width="27.28515625" customWidth="1"/>
  </cols>
  <sheetData>
    <row r="9" spans="2:8" x14ac:dyDescent="0.25">
      <c r="B9" s="52" t="s">
        <v>596</v>
      </c>
    </row>
    <row r="10" spans="2:8" x14ac:dyDescent="0.25">
      <c r="B10" s="54" t="s">
        <v>507</v>
      </c>
    </row>
    <row r="11" spans="2:8" x14ac:dyDescent="0.25">
      <c r="B11" s="78" t="s">
        <v>510</v>
      </c>
      <c r="C11" s="78"/>
      <c r="D11" s="78"/>
      <c r="E11" s="78"/>
      <c r="F11" s="78"/>
      <c r="G11" s="78"/>
      <c r="H11" s="78"/>
    </row>
    <row r="12" spans="2:8" x14ac:dyDescent="0.25">
      <c r="B12" s="78"/>
      <c r="C12" s="78"/>
      <c r="D12" s="78"/>
      <c r="E12" s="78"/>
      <c r="F12" s="78"/>
      <c r="G12" s="78"/>
      <c r="H12" s="78"/>
    </row>
    <row r="13" spans="2:8" x14ac:dyDescent="0.25">
      <c r="B13" s="54" t="s">
        <v>597</v>
      </c>
    </row>
    <row r="14" spans="2:8" ht="15" customHeight="1" x14ac:dyDescent="0.25">
      <c r="B14" s="78" t="s">
        <v>571</v>
      </c>
      <c r="C14" s="78"/>
      <c r="D14" s="78"/>
      <c r="E14" s="78"/>
      <c r="F14" s="78"/>
      <c r="G14" s="78"/>
      <c r="H14" s="78"/>
    </row>
    <row r="15" spans="2:8" x14ac:dyDescent="0.25">
      <c r="B15" s="78"/>
      <c r="C15" s="78"/>
      <c r="D15" s="78"/>
      <c r="E15" s="78"/>
      <c r="F15" s="78"/>
      <c r="G15" s="78"/>
      <c r="H15" s="78"/>
    </row>
    <row r="16" spans="2:8" x14ac:dyDescent="0.25">
      <c r="B16" s="55"/>
      <c r="C16" s="55"/>
      <c r="D16" s="55"/>
      <c r="E16" s="55"/>
      <c r="F16" s="55"/>
      <c r="G16" s="55"/>
      <c r="H16" s="55"/>
    </row>
    <row r="17" spans="2:8" x14ac:dyDescent="0.25">
      <c r="B17" s="52" t="s">
        <v>61</v>
      </c>
    </row>
    <row r="18" spans="2:8" x14ac:dyDescent="0.25">
      <c r="B18" s="54" t="s">
        <v>598</v>
      </c>
    </row>
    <row r="19" spans="2:8" x14ac:dyDescent="0.25">
      <c r="B19" s="54" t="s">
        <v>599</v>
      </c>
    </row>
    <row r="21" spans="2:8" x14ac:dyDescent="0.25">
      <c r="B21" s="52" t="s">
        <v>75</v>
      </c>
    </row>
    <row r="22" spans="2:8" x14ac:dyDescent="0.25">
      <c r="B22" s="54" t="s">
        <v>157</v>
      </c>
    </row>
    <row r="23" spans="2:8" x14ac:dyDescent="0.25">
      <c r="B23" s="54" t="s">
        <v>79</v>
      </c>
    </row>
    <row r="24" spans="2:8" x14ac:dyDescent="0.25">
      <c r="B24" s="54" t="s">
        <v>82</v>
      </c>
    </row>
    <row r="25" spans="2:8" x14ac:dyDescent="0.25">
      <c r="B25" s="54" t="s">
        <v>600</v>
      </c>
    </row>
    <row r="26" spans="2:8" x14ac:dyDescent="0.25">
      <c r="B26" s="54" t="s">
        <v>601</v>
      </c>
    </row>
    <row r="27" spans="2:8" x14ac:dyDescent="0.25">
      <c r="B27" s="78" t="s">
        <v>542</v>
      </c>
      <c r="C27" s="78"/>
      <c r="D27" s="78"/>
      <c r="E27" s="78"/>
      <c r="F27" s="78"/>
      <c r="G27" s="78"/>
      <c r="H27" s="78"/>
    </row>
    <row r="28" spans="2:8" x14ac:dyDescent="0.25">
      <c r="B28" s="78"/>
      <c r="C28" s="78"/>
      <c r="D28" s="78"/>
      <c r="E28" s="78"/>
      <c r="F28" s="78"/>
      <c r="G28" s="78"/>
      <c r="H28" s="78"/>
    </row>
    <row r="30" spans="2:8" x14ac:dyDescent="0.25">
      <c r="B30" s="52" t="s">
        <v>52</v>
      </c>
    </row>
    <row r="31" spans="2:8" x14ac:dyDescent="0.25">
      <c r="B31" s="54" t="s">
        <v>134</v>
      </c>
    </row>
    <row r="32" spans="2:8" ht="18" customHeight="1" x14ac:dyDescent="0.25">
      <c r="B32" s="54" t="s">
        <v>53</v>
      </c>
    </row>
    <row r="33" spans="2:2" ht="18" customHeight="1" x14ac:dyDescent="0.25">
      <c r="B33" s="54" t="s">
        <v>73</v>
      </c>
    </row>
    <row r="34" spans="2:2" x14ac:dyDescent="0.25">
      <c r="B34" s="54" t="s">
        <v>603</v>
      </c>
    </row>
    <row r="35" spans="2:2" x14ac:dyDescent="0.25">
      <c r="B35" s="54" t="s">
        <v>160</v>
      </c>
    </row>
    <row r="36" spans="2:2" x14ac:dyDescent="0.25">
      <c r="B36" s="54" t="s">
        <v>162</v>
      </c>
    </row>
  </sheetData>
  <sheetProtection algorithmName="SHA-512" hashValue="SfUsAGF5QkvQqHC/CaKisuhAQ6EpE0i42fjEvFCN5Ne5q+hh8EMickAKUo+RDLxfyHufz+Y8I7wlFOqH/3bjhw==" saltValue="jdAib+JZvx2wdqX7hkN4dg==" spinCount="100000" sheet="1" objects="1" scenarios="1" autoFilter="0" pivotTables="0"/>
  <mergeCells count="3">
    <mergeCell ref="B11:H12"/>
    <mergeCell ref="B14:H15"/>
    <mergeCell ref="B27:H28"/>
  </mergeCells>
  <hyperlinks>
    <hyperlink ref="B9" location="Experience_Effectiveness!A1" display="Experience and Effectiveness"/>
    <hyperlink ref="B17" location="Military!A1" display="Military"/>
    <hyperlink ref="B21" location="Employment!A1" display="Employment"/>
    <hyperlink ref="B30" location="Education!A1" display="Education"/>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4395"/>
  <sheetViews>
    <sheetView showGridLines="0" topLeftCell="AM1" workbookViewId="0">
      <selection activeCell="AM1" sqref="AM1"/>
    </sheetView>
  </sheetViews>
  <sheetFormatPr defaultRowHeight="15" x14ac:dyDescent="0.25"/>
  <cols>
    <col min="1" max="5" width="9.140625" hidden="1" customWidth="1"/>
    <col min="6" max="6" width="15.7109375" hidden="1" customWidth="1"/>
    <col min="7" max="7" width="22.85546875" hidden="1" customWidth="1"/>
    <col min="8" max="17" width="9.140625" hidden="1" customWidth="1"/>
    <col min="18" max="18" width="137.5703125" hidden="1" customWidth="1"/>
    <col min="19" max="19" width="16.28515625" hidden="1" customWidth="1"/>
    <col min="20" max="20" width="8.85546875" hidden="1" customWidth="1"/>
    <col min="21" max="21" width="7.5703125" hidden="1" customWidth="1"/>
    <col min="22" max="22" width="10.7109375" hidden="1" customWidth="1"/>
    <col min="23" max="23" width="3.5703125" hidden="1" customWidth="1"/>
    <col min="24" max="24" width="11.140625" hidden="1" customWidth="1"/>
    <col min="25" max="25" width="4.5703125" hidden="1" customWidth="1"/>
    <col min="26" max="26" width="11.28515625" hidden="1" customWidth="1"/>
    <col min="27" max="27" width="8.7109375" hidden="1" customWidth="1"/>
    <col min="28" max="28" width="16" hidden="1" customWidth="1"/>
    <col min="29" max="29" width="13.5703125" hidden="1" customWidth="1"/>
    <col min="30" max="30" width="12.140625" hidden="1" customWidth="1"/>
    <col min="31" max="31" width="15.42578125" hidden="1" customWidth="1"/>
    <col min="32" max="32" width="13.42578125" hidden="1" customWidth="1"/>
    <col min="33" max="33" width="4.140625" hidden="1" customWidth="1"/>
    <col min="34" max="34" width="4.85546875" hidden="1" customWidth="1"/>
    <col min="35" max="35" width="7.28515625" hidden="1" customWidth="1"/>
    <col min="36" max="38" width="11.28515625" hidden="1" customWidth="1"/>
    <col min="39" max="39" width="4.7109375" customWidth="1"/>
    <col min="40" max="51" width="11.7109375" customWidth="1"/>
    <col min="52" max="52" width="8.85546875" customWidth="1"/>
  </cols>
  <sheetData>
    <row r="1" spans="1:39" x14ac:dyDescent="0.25">
      <c r="A1" t="s">
        <v>34</v>
      </c>
      <c r="B1" t="s">
        <v>35</v>
      </c>
      <c r="C1" t="s">
        <v>36</v>
      </c>
      <c r="D1" t="s">
        <v>37</v>
      </c>
      <c r="E1" t="s">
        <v>1</v>
      </c>
      <c r="F1" t="s">
        <v>594</v>
      </c>
      <c r="G1" t="s">
        <v>38</v>
      </c>
      <c r="H1" t="s">
        <v>501</v>
      </c>
      <c r="I1" t="s">
        <v>502</v>
      </c>
      <c r="J1" t="s">
        <v>503</v>
      </c>
      <c r="K1" t="s">
        <v>42</v>
      </c>
      <c r="L1" t="s">
        <v>43</v>
      </c>
      <c r="M1" t="s">
        <v>44</v>
      </c>
      <c r="N1" t="s">
        <v>45</v>
      </c>
      <c r="O1" t="s">
        <v>46</v>
      </c>
      <c r="R1" s="4" t="s">
        <v>1</v>
      </c>
      <c r="S1" t="s">
        <v>504</v>
      </c>
    </row>
    <row r="2" spans="1:39" x14ac:dyDescent="0.25">
      <c r="A2">
        <v>1</v>
      </c>
      <c r="B2">
        <v>2016</v>
      </c>
      <c r="C2" t="s">
        <v>210</v>
      </c>
      <c r="D2" t="s">
        <v>48</v>
      </c>
      <c r="E2" t="s">
        <v>12</v>
      </c>
      <c r="F2">
        <f>VLOOKUP(C2,'Five Year Alumni Srvy 2016 Data'!C:F,4,FALSE)</f>
        <v>1</v>
      </c>
      <c r="G2" t="str">
        <f>VLOOKUP(F2,Coding!K:L,2,FALSE)</f>
        <v>URM</v>
      </c>
      <c r="H2" t="s">
        <v>211</v>
      </c>
      <c r="I2" t="s">
        <v>171</v>
      </c>
      <c r="J2" t="s">
        <v>19</v>
      </c>
      <c r="K2" t="s">
        <v>84</v>
      </c>
      <c r="L2">
        <v>4</v>
      </c>
      <c r="M2" t="s">
        <v>85</v>
      </c>
      <c r="N2" t="s">
        <v>86</v>
      </c>
      <c r="O2" t="s">
        <v>87</v>
      </c>
      <c r="R2" s="4" t="s">
        <v>38</v>
      </c>
      <c r="S2" t="s">
        <v>504</v>
      </c>
    </row>
    <row r="3" spans="1:39" x14ac:dyDescent="0.25">
      <c r="A3">
        <v>1</v>
      </c>
      <c r="B3">
        <v>2016</v>
      </c>
      <c r="C3" t="s">
        <v>210</v>
      </c>
      <c r="D3" t="s">
        <v>48</v>
      </c>
      <c r="E3" t="s">
        <v>12</v>
      </c>
      <c r="F3">
        <f>VLOOKUP(C3,'Five Year Alumni Srvy 2016 Data'!C:F,4,FALSE)</f>
        <v>1</v>
      </c>
      <c r="G3" t="str">
        <f>VLOOKUP(F3,Coding!K:L,2,FALSE)</f>
        <v>URM</v>
      </c>
      <c r="H3" t="s">
        <v>211</v>
      </c>
      <c r="I3" t="s">
        <v>171</v>
      </c>
      <c r="J3" t="s">
        <v>19</v>
      </c>
      <c r="K3" t="s">
        <v>88</v>
      </c>
      <c r="L3">
        <v>4</v>
      </c>
      <c r="M3" t="s">
        <v>85</v>
      </c>
      <c r="N3" t="s">
        <v>89</v>
      </c>
      <c r="O3" t="s">
        <v>87</v>
      </c>
      <c r="R3" s="4" t="s">
        <v>501</v>
      </c>
      <c r="S3" t="s">
        <v>504</v>
      </c>
    </row>
    <row r="4" spans="1:39" x14ac:dyDescent="0.25">
      <c r="A4">
        <v>1</v>
      </c>
      <c r="B4">
        <v>2016</v>
      </c>
      <c r="C4" t="s">
        <v>210</v>
      </c>
      <c r="D4" t="s">
        <v>48</v>
      </c>
      <c r="E4" t="s">
        <v>12</v>
      </c>
      <c r="F4">
        <f>VLOOKUP(C4,'Five Year Alumni Srvy 2016 Data'!C:F,4,FALSE)</f>
        <v>1</v>
      </c>
      <c r="G4" t="str">
        <f>VLOOKUP(F4,Coding!K:L,2,FALSE)</f>
        <v>URM</v>
      </c>
      <c r="H4" t="s">
        <v>211</v>
      </c>
      <c r="I4" t="s">
        <v>171</v>
      </c>
      <c r="J4" t="s">
        <v>19</v>
      </c>
      <c r="K4" t="s">
        <v>98</v>
      </c>
      <c r="L4">
        <v>4</v>
      </c>
      <c r="M4" t="s">
        <v>85</v>
      </c>
      <c r="N4" t="s">
        <v>99</v>
      </c>
      <c r="O4" t="s">
        <v>87</v>
      </c>
      <c r="R4" s="4" t="s">
        <v>502</v>
      </c>
      <c r="S4" t="s">
        <v>504</v>
      </c>
    </row>
    <row r="5" spans="1:39" x14ac:dyDescent="0.25">
      <c r="A5">
        <v>1</v>
      </c>
      <c r="B5">
        <v>2016</v>
      </c>
      <c r="C5" t="s">
        <v>210</v>
      </c>
      <c r="D5" t="s">
        <v>48</v>
      </c>
      <c r="E5" t="s">
        <v>12</v>
      </c>
      <c r="F5">
        <f>VLOOKUP(C5,'Five Year Alumni Srvy 2016 Data'!C:F,4,FALSE)</f>
        <v>1</v>
      </c>
      <c r="G5" t="str">
        <f>VLOOKUP(F5,Coding!K:L,2,FALSE)</f>
        <v>URM</v>
      </c>
      <c r="H5" t="s">
        <v>211</v>
      </c>
      <c r="I5" t="s">
        <v>171</v>
      </c>
      <c r="J5" t="s">
        <v>19</v>
      </c>
      <c r="K5" t="s">
        <v>122</v>
      </c>
      <c r="L5">
        <v>4</v>
      </c>
      <c r="M5" t="s">
        <v>85</v>
      </c>
      <c r="N5" t="s">
        <v>123</v>
      </c>
      <c r="O5" t="s">
        <v>87</v>
      </c>
      <c r="R5" s="4" t="s">
        <v>503</v>
      </c>
      <c r="S5" t="s">
        <v>504</v>
      </c>
    </row>
    <row r="6" spans="1:39" x14ac:dyDescent="0.25">
      <c r="A6">
        <v>1</v>
      </c>
      <c r="B6">
        <v>2016</v>
      </c>
      <c r="C6" t="s">
        <v>210</v>
      </c>
      <c r="D6" t="s">
        <v>48</v>
      </c>
      <c r="E6" t="s">
        <v>12</v>
      </c>
      <c r="F6">
        <f>VLOOKUP(C6,'Five Year Alumni Srvy 2016 Data'!C:F,4,FALSE)</f>
        <v>1</v>
      </c>
      <c r="G6" t="str">
        <f>VLOOKUP(F6,Coding!K:L,2,FALSE)</f>
        <v>URM</v>
      </c>
      <c r="H6" t="s">
        <v>211</v>
      </c>
      <c r="I6" t="s">
        <v>171</v>
      </c>
      <c r="J6" t="s">
        <v>19</v>
      </c>
      <c r="K6" t="s">
        <v>124</v>
      </c>
      <c r="L6">
        <v>4</v>
      </c>
      <c r="M6" t="s">
        <v>85</v>
      </c>
      <c r="N6" t="s">
        <v>125</v>
      </c>
      <c r="O6" t="s">
        <v>87</v>
      </c>
      <c r="R6" s="4" t="s">
        <v>44</v>
      </c>
      <c r="S6" t="s">
        <v>504</v>
      </c>
    </row>
    <row r="7" spans="1:39" x14ac:dyDescent="0.25">
      <c r="A7">
        <v>1</v>
      </c>
      <c r="B7">
        <v>2016</v>
      </c>
      <c r="C7" t="s">
        <v>210</v>
      </c>
      <c r="D7" t="s">
        <v>48</v>
      </c>
      <c r="E7" t="s">
        <v>12</v>
      </c>
      <c r="F7">
        <f>VLOOKUP(C7,'Five Year Alumni Srvy 2016 Data'!C:F,4,FALSE)</f>
        <v>1</v>
      </c>
      <c r="G7" t="str">
        <f>VLOOKUP(F7,Coding!K:L,2,FALSE)</f>
        <v>URM</v>
      </c>
      <c r="H7" t="s">
        <v>211</v>
      </c>
      <c r="I7" t="s">
        <v>171</v>
      </c>
      <c r="J7" t="s">
        <v>19</v>
      </c>
      <c r="K7" t="s">
        <v>127</v>
      </c>
      <c r="L7">
        <v>4</v>
      </c>
      <c r="M7" t="s">
        <v>85</v>
      </c>
      <c r="N7" t="s">
        <v>128</v>
      </c>
      <c r="O7" t="s">
        <v>87</v>
      </c>
    </row>
    <row r="8" spans="1:39" x14ac:dyDescent="0.25">
      <c r="A8">
        <v>1</v>
      </c>
      <c r="B8">
        <v>2016</v>
      </c>
      <c r="C8" t="s">
        <v>210</v>
      </c>
      <c r="D8" t="s">
        <v>48</v>
      </c>
      <c r="E8" t="s">
        <v>12</v>
      </c>
      <c r="F8">
        <f>VLOOKUP(C8,'Five Year Alumni Srvy 2016 Data'!C:F,4,FALSE)</f>
        <v>1</v>
      </c>
      <c r="G8" t="str">
        <f>VLOOKUP(F8,Coding!K:L,2,FALSE)</f>
        <v>URM</v>
      </c>
      <c r="H8" t="s">
        <v>211</v>
      </c>
      <c r="I8" t="s">
        <v>171</v>
      </c>
      <c r="J8" t="s">
        <v>19</v>
      </c>
      <c r="K8" t="s">
        <v>129</v>
      </c>
      <c r="L8">
        <v>4</v>
      </c>
      <c r="M8" t="s">
        <v>85</v>
      </c>
      <c r="N8" t="s">
        <v>130</v>
      </c>
      <c r="O8" t="s">
        <v>87</v>
      </c>
      <c r="R8" s="4" t="s">
        <v>505</v>
      </c>
      <c r="S8" s="4" t="s">
        <v>506</v>
      </c>
    </row>
    <row r="9" spans="1:39" x14ac:dyDescent="0.25">
      <c r="A9">
        <v>1</v>
      </c>
      <c r="B9">
        <v>2016</v>
      </c>
      <c r="C9" t="s">
        <v>210</v>
      </c>
      <c r="D9" t="s">
        <v>48</v>
      </c>
      <c r="E9" t="s">
        <v>12</v>
      </c>
      <c r="F9">
        <f>VLOOKUP(C9,'Five Year Alumni Srvy 2016 Data'!C:F,4,FALSE)</f>
        <v>1</v>
      </c>
      <c r="G9" t="str">
        <f>VLOOKUP(F9,Coding!K:L,2,FALSE)</f>
        <v>URM</v>
      </c>
      <c r="H9" t="s">
        <v>211</v>
      </c>
      <c r="I9" t="s">
        <v>171</v>
      </c>
      <c r="J9" t="s">
        <v>19</v>
      </c>
      <c r="K9" t="s">
        <v>131</v>
      </c>
      <c r="L9">
        <v>4</v>
      </c>
      <c r="M9" t="s">
        <v>85</v>
      </c>
      <c r="N9" t="s">
        <v>132</v>
      </c>
      <c r="O9" t="s">
        <v>87</v>
      </c>
      <c r="R9" s="4" t="s">
        <v>498</v>
      </c>
      <c r="S9" t="s">
        <v>176</v>
      </c>
      <c r="T9" t="s">
        <v>178</v>
      </c>
      <c r="U9" t="s">
        <v>186</v>
      </c>
      <c r="V9" t="s">
        <v>187</v>
      </c>
      <c r="W9" t="s">
        <v>63</v>
      </c>
      <c r="X9" t="s">
        <v>185</v>
      </c>
      <c r="Y9" t="s">
        <v>313</v>
      </c>
      <c r="Z9" t="s">
        <v>230</v>
      </c>
      <c r="AA9" t="s">
        <v>126</v>
      </c>
      <c r="AB9" t="s">
        <v>200</v>
      </c>
      <c r="AC9" t="s">
        <v>57</v>
      </c>
      <c r="AD9" t="s">
        <v>67</v>
      </c>
      <c r="AE9" t="s">
        <v>282</v>
      </c>
      <c r="AF9" t="s">
        <v>87</v>
      </c>
      <c r="AG9" t="s">
        <v>177</v>
      </c>
      <c r="AH9" t="s">
        <v>165</v>
      </c>
      <c r="AI9" t="s">
        <v>499</v>
      </c>
      <c r="AJ9" t="s">
        <v>500</v>
      </c>
    </row>
    <row r="10" spans="1:39" x14ac:dyDescent="0.25">
      <c r="A10">
        <v>1</v>
      </c>
      <c r="B10">
        <v>2016</v>
      </c>
      <c r="C10" t="s">
        <v>210</v>
      </c>
      <c r="D10" t="s">
        <v>48</v>
      </c>
      <c r="E10" t="s">
        <v>12</v>
      </c>
      <c r="F10">
        <f>VLOOKUP(C10,'Five Year Alumni Srvy 2016 Data'!C:F,4,FALSE)</f>
        <v>1</v>
      </c>
      <c r="G10" t="str">
        <f>VLOOKUP(F10,Coding!K:L,2,FALSE)</f>
        <v>URM</v>
      </c>
      <c r="H10" t="s">
        <v>211</v>
      </c>
      <c r="I10" t="s">
        <v>171</v>
      </c>
      <c r="J10" t="s">
        <v>19</v>
      </c>
      <c r="K10" t="s">
        <v>139</v>
      </c>
      <c r="L10">
        <v>4</v>
      </c>
      <c r="M10" t="s">
        <v>85</v>
      </c>
      <c r="N10" t="s">
        <v>140</v>
      </c>
      <c r="O10" t="s">
        <v>87</v>
      </c>
      <c r="R10" s="5" t="s">
        <v>56</v>
      </c>
      <c r="S10" s="6"/>
      <c r="T10" s="6">
        <v>61</v>
      </c>
      <c r="U10" s="6"/>
      <c r="V10" s="6">
        <v>17</v>
      </c>
      <c r="W10" s="6"/>
      <c r="X10" s="6">
        <v>15</v>
      </c>
      <c r="Y10" s="6"/>
      <c r="Z10" s="6"/>
      <c r="AA10" s="6"/>
      <c r="AB10" s="6"/>
      <c r="AC10" s="6">
        <v>63</v>
      </c>
      <c r="AD10" s="6"/>
      <c r="AE10" s="6">
        <v>6</v>
      </c>
      <c r="AF10" s="6"/>
      <c r="AG10" s="6"/>
      <c r="AH10" s="6"/>
      <c r="AI10" s="6">
        <v>7</v>
      </c>
      <c r="AJ10" s="6">
        <v>169</v>
      </c>
      <c r="AK10" s="6"/>
      <c r="AL10" s="6"/>
      <c r="AM10" s="6"/>
    </row>
    <row r="11" spans="1:39" x14ac:dyDescent="0.25">
      <c r="A11">
        <v>1</v>
      </c>
      <c r="B11">
        <v>2016</v>
      </c>
      <c r="C11" t="s">
        <v>210</v>
      </c>
      <c r="D11" t="s">
        <v>48</v>
      </c>
      <c r="E11" t="s">
        <v>12</v>
      </c>
      <c r="F11">
        <f>VLOOKUP(C11,'Five Year Alumni Srvy 2016 Data'!C:F,4,FALSE)</f>
        <v>1</v>
      </c>
      <c r="G11" t="str">
        <f>VLOOKUP(F11,Coding!K:L,2,FALSE)</f>
        <v>URM</v>
      </c>
      <c r="H11" t="s">
        <v>211</v>
      </c>
      <c r="I11" t="s">
        <v>171</v>
      </c>
      <c r="J11" t="s">
        <v>19</v>
      </c>
      <c r="K11" t="s">
        <v>141</v>
      </c>
      <c r="L11">
        <v>4</v>
      </c>
      <c r="M11" t="s">
        <v>85</v>
      </c>
      <c r="N11" t="s">
        <v>142</v>
      </c>
      <c r="O11" t="s">
        <v>87</v>
      </c>
      <c r="R11" s="5" t="s">
        <v>59</v>
      </c>
      <c r="S11" s="6"/>
      <c r="T11" s="6">
        <v>52</v>
      </c>
      <c r="U11" s="6"/>
      <c r="V11" s="6">
        <v>8</v>
      </c>
      <c r="W11" s="6"/>
      <c r="X11" s="6">
        <v>8</v>
      </c>
      <c r="Y11" s="6"/>
      <c r="Z11" s="6"/>
      <c r="AA11" s="6"/>
      <c r="AB11" s="6"/>
      <c r="AC11" s="6">
        <v>92</v>
      </c>
      <c r="AD11" s="6"/>
      <c r="AE11" s="6">
        <v>2</v>
      </c>
      <c r="AF11" s="6"/>
      <c r="AG11" s="6"/>
      <c r="AH11" s="6"/>
      <c r="AI11" s="6">
        <v>7</v>
      </c>
      <c r="AJ11" s="6">
        <v>169</v>
      </c>
      <c r="AK11" s="6"/>
      <c r="AL11" s="6"/>
      <c r="AM11" s="6"/>
    </row>
    <row r="12" spans="1:39" x14ac:dyDescent="0.25">
      <c r="A12">
        <v>1</v>
      </c>
      <c r="B12">
        <v>2016</v>
      </c>
      <c r="C12" t="s">
        <v>210</v>
      </c>
      <c r="D12" t="s">
        <v>48</v>
      </c>
      <c r="E12" t="s">
        <v>12</v>
      </c>
      <c r="F12">
        <f>VLOOKUP(C12,'Five Year Alumni Srvy 2016 Data'!C:F,4,FALSE)</f>
        <v>1</v>
      </c>
      <c r="G12" t="str">
        <f>VLOOKUP(F12,Coding!K:L,2,FALSE)</f>
        <v>URM</v>
      </c>
      <c r="H12" t="s">
        <v>211</v>
      </c>
      <c r="I12" t="s">
        <v>171</v>
      </c>
      <c r="J12" t="s">
        <v>19</v>
      </c>
      <c r="K12" t="s">
        <v>143</v>
      </c>
      <c r="L12">
        <v>4</v>
      </c>
      <c r="M12" t="s">
        <v>85</v>
      </c>
      <c r="N12" t="s">
        <v>144</v>
      </c>
      <c r="O12" t="s">
        <v>87</v>
      </c>
      <c r="R12" s="5" t="s">
        <v>66</v>
      </c>
      <c r="S12" s="6"/>
      <c r="T12" s="6"/>
      <c r="U12" s="6">
        <v>42</v>
      </c>
      <c r="V12" s="6"/>
      <c r="W12" s="6"/>
      <c r="X12" s="6">
        <v>8</v>
      </c>
      <c r="Y12" s="6"/>
      <c r="Z12" s="6">
        <v>5</v>
      </c>
      <c r="AA12" s="6"/>
      <c r="AB12" s="6"/>
      <c r="AC12" s="6"/>
      <c r="AD12" s="6">
        <v>102</v>
      </c>
      <c r="AE12" s="6"/>
      <c r="AF12" s="6"/>
      <c r="AG12" s="6"/>
      <c r="AH12" s="6"/>
      <c r="AI12" s="6">
        <v>12</v>
      </c>
      <c r="AJ12" s="6">
        <v>169</v>
      </c>
      <c r="AK12" s="6"/>
      <c r="AL12" s="6"/>
      <c r="AM12" s="6"/>
    </row>
    <row r="13" spans="1:39" x14ac:dyDescent="0.25">
      <c r="A13">
        <v>1</v>
      </c>
      <c r="B13">
        <v>2016</v>
      </c>
      <c r="C13" t="s">
        <v>223</v>
      </c>
      <c r="D13" t="s">
        <v>204</v>
      </c>
      <c r="E13" t="s">
        <v>12</v>
      </c>
      <c r="F13">
        <f>VLOOKUP(C13,'Five Year Alumni Srvy 2016 Data'!C:F,4,FALSE)</f>
        <v>1</v>
      </c>
      <c r="G13" t="str">
        <f>VLOOKUP(F13,Coding!K:L,2,FALSE)</f>
        <v>URM</v>
      </c>
      <c r="H13" t="s">
        <v>224</v>
      </c>
      <c r="I13" t="s">
        <v>225</v>
      </c>
      <c r="J13" t="s">
        <v>19</v>
      </c>
      <c r="K13" t="s">
        <v>84</v>
      </c>
      <c r="L13">
        <v>3</v>
      </c>
      <c r="M13" t="s">
        <v>85</v>
      </c>
      <c r="N13" t="s">
        <v>86</v>
      </c>
      <c r="O13" t="s">
        <v>126</v>
      </c>
      <c r="R13" s="5" t="s">
        <v>69</v>
      </c>
      <c r="S13" s="6"/>
      <c r="T13" s="6"/>
      <c r="U13" s="6">
        <v>45</v>
      </c>
      <c r="V13" s="6"/>
      <c r="W13" s="6"/>
      <c r="X13" s="6">
        <v>15</v>
      </c>
      <c r="Y13" s="6"/>
      <c r="Z13" s="6">
        <v>21</v>
      </c>
      <c r="AA13" s="6"/>
      <c r="AB13" s="6"/>
      <c r="AC13" s="6"/>
      <c r="AD13" s="6">
        <v>76</v>
      </c>
      <c r="AE13" s="6"/>
      <c r="AF13" s="6"/>
      <c r="AG13" s="6"/>
      <c r="AH13" s="6"/>
      <c r="AI13" s="6">
        <v>12</v>
      </c>
      <c r="AJ13" s="6">
        <v>169</v>
      </c>
      <c r="AK13" s="6"/>
      <c r="AL13" s="6"/>
      <c r="AM13" s="6"/>
    </row>
    <row r="14" spans="1:39" x14ac:dyDescent="0.25">
      <c r="A14">
        <v>1</v>
      </c>
      <c r="B14">
        <v>2016</v>
      </c>
      <c r="C14" t="s">
        <v>223</v>
      </c>
      <c r="D14" t="s">
        <v>204</v>
      </c>
      <c r="E14" t="s">
        <v>12</v>
      </c>
      <c r="F14">
        <f>VLOOKUP(C14,'Five Year Alumni Srvy 2016 Data'!C:F,4,FALSE)</f>
        <v>1</v>
      </c>
      <c r="G14" t="str">
        <f>VLOOKUP(F14,Coding!K:L,2,FALSE)</f>
        <v>URM</v>
      </c>
      <c r="H14" t="s">
        <v>224</v>
      </c>
      <c r="I14" t="s">
        <v>225</v>
      </c>
      <c r="J14" t="s">
        <v>19</v>
      </c>
      <c r="K14" t="s">
        <v>88</v>
      </c>
      <c r="L14">
        <v>2</v>
      </c>
      <c r="M14" t="s">
        <v>85</v>
      </c>
      <c r="N14" t="s">
        <v>89</v>
      </c>
      <c r="O14" t="s">
        <v>176</v>
      </c>
      <c r="R14" s="5" t="s">
        <v>71</v>
      </c>
      <c r="S14" s="6"/>
      <c r="T14" s="6"/>
      <c r="U14" s="6">
        <v>40</v>
      </c>
      <c r="V14" s="6"/>
      <c r="W14" s="6"/>
      <c r="X14" s="6">
        <v>9</v>
      </c>
      <c r="Y14" s="6"/>
      <c r="Z14" s="6">
        <v>8</v>
      </c>
      <c r="AA14" s="6"/>
      <c r="AB14" s="6"/>
      <c r="AC14" s="6"/>
      <c r="AD14" s="6">
        <v>100</v>
      </c>
      <c r="AE14" s="6"/>
      <c r="AF14" s="6"/>
      <c r="AG14" s="6"/>
      <c r="AH14" s="6"/>
      <c r="AI14" s="6">
        <v>12</v>
      </c>
      <c r="AJ14" s="6">
        <v>169</v>
      </c>
      <c r="AK14" s="6"/>
      <c r="AL14" s="6"/>
      <c r="AM14" s="6"/>
    </row>
    <row r="15" spans="1:39" x14ac:dyDescent="0.25">
      <c r="A15">
        <v>1</v>
      </c>
      <c r="B15">
        <v>2016</v>
      </c>
      <c r="C15" t="s">
        <v>223</v>
      </c>
      <c r="D15" t="s">
        <v>204</v>
      </c>
      <c r="E15" t="s">
        <v>12</v>
      </c>
      <c r="F15">
        <f>VLOOKUP(C15,'Five Year Alumni Srvy 2016 Data'!C:F,4,FALSE)</f>
        <v>1</v>
      </c>
      <c r="G15" t="str">
        <f>VLOOKUP(F15,Coding!K:L,2,FALSE)</f>
        <v>URM</v>
      </c>
      <c r="H15" t="s">
        <v>224</v>
      </c>
      <c r="I15" t="s">
        <v>225</v>
      </c>
      <c r="J15" t="s">
        <v>19</v>
      </c>
      <c r="K15" t="s">
        <v>98</v>
      </c>
      <c r="L15">
        <v>3</v>
      </c>
      <c r="M15" t="s">
        <v>85</v>
      </c>
      <c r="N15" t="s">
        <v>99</v>
      </c>
      <c r="O15" t="s">
        <v>126</v>
      </c>
      <c r="R15" s="5" t="s">
        <v>86</v>
      </c>
      <c r="S15" s="6">
        <v>6</v>
      </c>
      <c r="T15" s="6"/>
      <c r="U15" s="6"/>
      <c r="V15" s="6"/>
      <c r="W15" s="6"/>
      <c r="X15" s="6">
        <v>2</v>
      </c>
      <c r="Y15" s="6"/>
      <c r="Z15" s="6"/>
      <c r="AA15" s="6">
        <v>54</v>
      </c>
      <c r="AB15" s="6">
        <v>1</v>
      </c>
      <c r="AC15" s="6"/>
      <c r="AD15" s="6"/>
      <c r="AE15" s="6"/>
      <c r="AF15" s="6">
        <v>106</v>
      </c>
      <c r="AG15" s="6"/>
      <c r="AH15" s="6"/>
      <c r="AI15" s="6"/>
      <c r="AJ15" s="6">
        <v>169</v>
      </c>
      <c r="AK15" s="6"/>
      <c r="AL15" s="6"/>
      <c r="AM15" s="6"/>
    </row>
    <row r="16" spans="1:39" x14ac:dyDescent="0.25">
      <c r="A16">
        <v>1</v>
      </c>
      <c r="B16">
        <v>2016</v>
      </c>
      <c r="C16" t="s">
        <v>223</v>
      </c>
      <c r="D16" t="s">
        <v>204</v>
      </c>
      <c r="E16" t="s">
        <v>12</v>
      </c>
      <c r="F16">
        <f>VLOOKUP(C16,'Five Year Alumni Srvy 2016 Data'!C:F,4,FALSE)</f>
        <v>1</v>
      </c>
      <c r="G16" t="str">
        <f>VLOOKUP(F16,Coding!K:L,2,FALSE)</f>
        <v>URM</v>
      </c>
      <c r="H16" t="s">
        <v>224</v>
      </c>
      <c r="I16" t="s">
        <v>225</v>
      </c>
      <c r="J16" t="s">
        <v>19</v>
      </c>
      <c r="K16" t="s">
        <v>122</v>
      </c>
      <c r="L16">
        <v>2</v>
      </c>
      <c r="M16" t="s">
        <v>85</v>
      </c>
      <c r="N16" t="s">
        <v>123</v>
      </c>
      <c r="O16" t="s">
        <v>176</v>
      </c>
      <c r="R16" s="5" t="s">
        <v>89</v>
      </c>
      <c r="S16" s="6">
        <v>7</v>
      </c>
      <c r="T16" s="6"/>
      <c r="U16" s="6"/>
      <c r="V16" s="6"/>
      <c r="W16" s="6"/>
      <c r="X16" s="6">
        <v>13</v>
      </c>
      <c r="Y16" s="6"/>
      <c r="Z16" s="6"/>
      <c r="AA16" s="6">
        <v>95</v>
      </c>
      <c r="AB16" s="6">
        <v>1</v>
      </c>
      <c r="AC16" s="6"/>
      <c r="AD16" s="6"/>
      <c r="AE16" s="6"/>
      <c r="AF16" s="6">
        <v>53</v>
      </c>
      <c r="AG16" s="6"/>
      <c r="AH16" s="6"/>
      <c r="AI16" s="6"/>
      <c r="AJ16" s="6">
        <v>169</v>
      </c>
      <c r="AK16" s="6"/>
      <c r="AL16" s="6"/>
      <c r="AM16" s="6"/>
    </row>
    <row r="17" spans="1:53" x14ac:dyDescent="0.25">
      <c r="A17">
        <v>1</v>
      </c>
      <c r="B17">
        <v>2016</v>
      </c>
      <c r="C17" t="s">
        <v>223</v>
      </c>
      <c r="D17" t="s">
        <v>204</v>
      </c>
      <c r="E17" t="s">
        <v>12</v>
      </c>
      <c r="F17">
        <f>VLOOKUP(C17,'Five Year Alumni Srvy 2016 Data'!C:F,4,FALSE)</f>
        <v>1</v>
      </c>
      <c r="G17" t="str">
        <f>VLOOKUP(F17,Coding!K:L,2,FALSE)</f>
        <v>URM</v>
      </c>
      <c r="H17" t="s">
        <v>224</v>
      </c>
      <c r="I17" t="s">
        <v>225</v>
      </c>
      <c r="J17" t="s">
        <v>19</v>
      </c>
      <c r="K17" t="s">
        <v>124</v>
      </c>
      <c r="L17">
        <v>1</v>
      </c>
      <c r="M17" t="s">
        <v>85</v>
      </c>
      <c r="N17" t="s">
        <v>125</v>
      </c>
      <c r="O17" t="s">
        <v>200</v>
      </c>
      <c r="R17" s="5" t="s">
        <v>99</v>
      </c>
      <c r="S17" s="6">
        <v>11</v>
      </c>
      <c r="T17" s="6"/>
      <c r="U17" s="6"/>
      <c r="V17" s="6"/>
      <c r="W17" s="6"/>
      <c r="X17" s="6">
        <v>33</v>
      </c>
      <c r="Y17" s="6"/>
      <c r="Z17" s="6"/>
      <c r="AA17" s="6">
        <v>55</v>
      </c>
      <c r="AB17" s="6">
        <v>2</v>
      </c>
      <c r="AC17" s="6"/>
      <c r="AD17" s="6"/>
      <c r="AE17" s="6"/>
      <c r="AF17" s="6">
        <v>68</v>
      </c>
      <c r="AG17" s="6"/>
      <c r="AH17" s="6"/>
      <c r="AI17" s="6"/>
      <c r="AJ17" s="6">
        <v>169</v>
      </c>
      <c r="AK17" s="6"/>
      <c r="AL17" s="6"/>
      <c r="AM17" s="6"/>
    </row>
    <row r="18" spans="1:53" ht="15" customHeight="1" x14ac:dyDescent="0.25">
      <c r="A18">
        <v>1</v>
      </c>
      <c r="B18">
        <v>2016</v>
      </c>
      <c r="C18" t="s">
        <v>223</v>
      </c>
      <c r="D18" t="s">
        <v>204</v>
      </c>
      <c r="E18" t="s">
        <v>12</v>
      </c>
      <c r="F18">
        <f>VLOOKUP(C18,'Five Year Alumni Srvy 2016 Data'!C:F,4,FALSE)</f>
        <v>1</v>
      </c>
      <c r="G18" t="str">
        <f>VLOOKUP(F18,Coding!K:L,2,FALSE)</f>
        <v>URM</v>
      </c>
      <c r="H18" t="s">
        <v>224</v>
      </c>
      <c r="I18" t="s">
        <v>225</v>
      </c>
      <c r="J18" t="s">
        <v>19</v>
      </c>
      <c r="K18" t="s">
        <v>127</v>
      </c>
      <c r="L18">
        <v>2</v>
      </c>
      <c r="M18" t="s">
        <v>85</v>
      </c>
      <c r="N18" t="s">
        <v>128</v>
      </c>
      <c r="O18" t="s">
        <v>176</v>
      </c>
      <c r="R18" s="5" t="s">
        <v>117</v>
      </c>
      <c r="S18" s="6"/>
      <c r="T18" s="6"/>
      <c r="U18" s="6">
        <v>55</v>
      </c>
      <c r="V18" s="6"/>
      <c r="W18" s="6"/>
      <c r="X18" s="6">
        <v>5</v>
      </c>
      <c r="Y18" s="6"/>
      <c r="Z18" s="6">
        <v>30</v>
      </c>
      <c r="AA18" s="6"/>
      <c r="AB18" s="6"/>
      <c r="AC18" s="6"/>
      <c r="AD18" s="6">
        <v>67</v>
      </c>
      <c r="AE18" s="6"/>
      <c r="AF18" s="6"/>
      <c r="AG18" s="6"/>
      <c r="AH18" s="6"/>
      <c r="AI18" s="6">
        <v>12</v>
      </c>
      <c r="AJ18" s="6">
        <v>169</v>
      </c>
      <c r="AK18" s="6"/>
      <c r="AL18" s="6"/>
      <c r="AM18" s="6"/>
      <c r="AN18" s="79" t="s">
        <v>507</v>
      </c>
      <c r="AO18" s="93"/>
      <c r="AP18" s="93"/>
      <c r="AQ18" s="93"/>
      <c r="AR18" s="94"/>
      <c r="AS18" s="101" t="s">
        <v>508</v>
      </c>
      <c r="AT18" s="79" t="s">
        <v>200</v>
      </c>
      <c r="AU18" s="79" t="s">
        <v>176</v>
      </c>
      <c r="AV18" s="89" t="s">
        <v>126</v>
      </c>
      <c r="AW18" s="80" t="s">
        <v>509</v>
      </c>
      <c r="AX18" s="89" t="s">
        <v>185</v>
      </c>
    </row>
    <row r="19" spans="1:53" x14ac:dyDescent="0.25">
      <c r="A19">
        <v>1</v>
      </c>
      <c r="B19">
        <v>2016</v>
      </c>
      <c r="C19" t="s">
        <v>223</v>
      </c>
      <c r="D19" t="s">
        <v>204</v>
      </c>
      <c r="E19" t="s">
        <v>12</v>
      </c>
      <c r="F19">
        <f>VLOOKUP(C19,'Five Year Alumni Srvy 2016 Data'!C:F,4,FALSE)</f>
        <v>1</v>
      </c>
      <c r="G19" t="str">
        <f>VLOOKUP(F19,Coding!K:L,2,FALSE)</f>
        <v>URM</v>
      </c>
      <c r="H19" t="s">
        <v>224</v>
      </c>
      <c r="I19" t="s">
        <v>225</v>
      </c>
      <c r="J19" t="s">
        <v>19</v>
      </c>
      <c r="K19" t="s">
        <v>129</v>
      </c>
      <c r="L19">
        <v>3</v>
      </c>
      <c r="M19" t="s">
        <v>85</v>
      </c>
      <c r="N19" t="s">
        <v>130</v>
      </c>
      <c r="O19" t="s">
        <v>126</v>
      </c>
      <c r="R19" s="5" t="s">
        <v>119</v>
      </c>
      <c r="S19" s="6"/>
      <c r="T19" s="6">
        <v>67</v>
      </c>
      <c r="U19" s="6"/>
      <c r="V19" s="6">
        <v>31</v>
      </c>
      <c r="W19" s="6"/>
      <c r="X19" s="6">
        <v>13</v>
      </c>
      <c r="Y19" s="6"/>
      <c r="Z19" s="6"/>
      <c r="AA19" s="6"/>
      <c r="AB19" s="6"/>
      <c r="AC19" s="6">
        <v>41</v>
      </c>
      <c r="AD19" s="6"/>
      <c r="AE19" s="6">
        <v>10</v>
      </c>
      <c r="AF19" s="6"/>
      <c r="AG19" s="6"/>
      <c r="AH19" s="6"/>
      <c r="AI19" s="6">
        <v>7</v>
      </c>
      <c r="AJ19" s="6">
        <v>169</v>
      </c>
      <c r="AK19" s="6"/>
      <c r="AL19" s="6"/>
      <c r="AM19" s="6"/>
      <c r="AN19" s="95"/>
      <c r="AO19" s="96"/>
      <c r="AP19" s="96"/>
      <c r="AQ19" s="96"/>
      <c r="AR19" s="97"/>
      <c r="AS19" s="102"/>
      <c r="AT19" s="82"/>
      <c r="AU19" s="82"/>
      <c r="AV19" s="90"/>
      <c r="AW19" s="83"/>
      <c r="AX19" s="90"/>
    </row>
    <row r="20" spans="1:53" ht="15" customHeight="1" x14ac:dyDescent="0.25">
      <c r="A20">
        <v>1</v>
      </c>
      <c r="B20">
        <v>2016</v>
      </c>
      <c r="C20" t="s">
        <v>223</v>
      </c>
      <c r="D20" t="s">
        <v>204</v>
      </c>
      <c r="E20" t="s">
        <v>12</v>
      </c>
      <c r="F20">
        <f>VLOOKUP(C20,'Five Year Alumni Srvy 2016 Data'!C:F,4,FALSE)</f>
        <v>1</v>
      </c>
      <c r="G20" t="str">
        <f>VLOOKUP(F20,Coding!K:L,2,FALSE)</f>
        <v>URM</v>
      </c>
      <c r="H20" t="s">
        <v>224</v>
      </c>
      <c r="I20" t="s">
        <v>225</v>
      </c>
      <c r="J20" t="s">
        <v>19</v>
      </c>
      <c r="K20" t="s">
        <v>131</v>
      </c>
      <c r="L20">
        <v>4</v>
      </c>
      <c r="M20" t="s">
        <v>85</v>
      </c>
      <c r="N20" t="s">
        <v>132</v>
      </c>
      <c r="O20" t="s">
        <v>87</v>
      </c>
      <c r="R20" s="5" t="s">
        <v>121</v>
      </c>
      <c r="S20" s="6"/>
      <c r="T20" s="6"/>
      <c r="U20" s="6">
        <v>28</v>
      </c>
      <c r="V20" s="6"/>
      <c r="W20" s="6"/>
      <c r="X20" s="6">
        <v>37</v>
      </c>
      <c r="Y20" s="6"/>
      <c r="Z20" s="6">
        <v>29</v>
      </c>
      <c r="AA20" s="6"/>
      <c r="AB20" s="6"/>
      <c r="AC20" s="6"/>
      <c r="AD20" s="6">
        <v>63</v>
      </c>
      <c r="AE20" s="6"/>
      <c r="AF20" s="6"/>
      <c r="AG20" s="6"/>
      <c r="AH20" s="6"/>
      <c r="AI20" s="6">
        <v>12</v>
      </c>
      <c r="AJ20" s="6">
        <v>169</v>
      </c>
      <c r="AK20" s="6"/>
      <c r="AL20" s="6"/>
      <c r="AM20" s="6"/>
      <c r="AN20" s="98"/>
      <c r="AO20" s="99"/>
      <c r="AP20" s="99"/>
      <c r="AQ20" s="99"/>
      <c r="AR20" s="100"/>
      <c r="AS20" s="102"/>
      <c r="AT20" s="82"/>
      <c r="AU20" s="82"/>
      <c r="AV20" s="90"/>
      <c r="AW20" s="83"/>
      <c r="AX20" s="90"/>
      <c r="BA20" s="5"/>
    </row>
    <row r="21" spans="1:53" x14ac:dyDescent="0.25">
      <c r="A21">
        <v>1</v>
      </c>
      <c r="B21">
        <v>2016</v>
      </c>
      <c r="C21" t="s">
        <v>223</v>
      </c>
      <c r="D21" t="s">
        <v>204</v>
      </c>
      <c r="E21" t="s">
        <v>12</v>
      </c>
      <c r="F21">
        <f>VLOOKUP(C21,'Five Year Alumni Srvy 2016 Data'!C:F,4,FALSE)</f>
        <v>1</v>
      </c>
      <c r="G21" t="str">
        <f>VLOOKUP(F21,Coding!K:L,2,FALSE)</f>
        <v>URM</v>
      </c>
      <c r="H21" t="s">
        <v>224</v>
      </c>
      <c r="I21" t="s">
        <v>225</v>
      </c>
      <c r="J21" t="s">
        <v>19</v>
      </c>
      <c r="K21" t="s">
        <v>139</v>
      </c>
      <c r="L21">
        <v>3</v>
      </c>
      <c r="M21" t="s">
        <v>85</v>
      </c>
      <c r="N21" t="s">
        <v>140</v>
      </c>
      <c r="O21" t="s">
        <v>126</v>
      </c>
      <c r="R21" s="5" t="s">
        <v>123</v>
      </c>
      <c r="S21" s="6">
        <v>20</v>
      </c>
      <c r="T21" s="6"/>
      <c r="U21" s="6"/>
      <c r="V21" s="6"/>
      <c r="W21" s="6"/>
      <c r="X21" s="6">
        <v>2</v>
      </c>
      <c r="Y21" s="6"/>
      <c r="Z21" s="6"/>
      <c r="AA21" s="6">
        <v>65</v>
      </c>
      <c r="AB21" s="6">
        <v>6</v>
      </c>
      <c r="AC21" s="6"/>
      <c r="AD21" s="6"/>
      <c r="AE21" s="6"/>
      <c r="AF21" s="6">
        <v>76</v>
      </c>
      <c r="AG21" s="6"/>
      <c r="AH21" s="6"/>
      <c r="AI21" s="6"/>
      <c r="AJ21" s="6">
        <v>169</v>
      </c>
      <c r="AK21" s="6"/>
      <c r="AL21" s="27" t="s">
        <v>86</v>
      </c>
      <c r="AM21" s="6"/>
      <c r="AN21" s="91" t="s">
        <v>572</v>
      </c>
      <c r="AO21" s="92"/>
      <c r="AP21" s="92"/>
      <c r="AQ21" s="92"/>
      <c r="AR21" s="92"/>
      <c r="AS21" s="28">
        <f>VLOOKUP(AL21,$R$8:$AJ$36,19,FALSE)-VLOOKUP(AL21,$R$8:$AJ$36,18,FALSE)</f>
        <v>169</v>
      </c>
      <c r="AT21" s="43">
        <f t="shared" ref="AT21:AT31" si="0">IF(AS21=0,"-",VLOOKUP(AL21,$R$8:$AJ$36,11,FALSE)/AS21)</f>
        <v>5.9171597633136093E-3</v>
      </c>
      <c r="AU21" s="46">
        <f t="shared" ref="AU21:AU31" si="1">IF(AS21=0,"-",VLOOKUP(AL21,$R$8:$AJ$36,2,FALSE)/AS21)</f>
        <v>3.5502958579881658E-2</v>
      </c>
      <c r="AV21" s="43">
        <f t="shared" ref="AV21:AV31" si="2">IF(AS21=0,"-",VLOOKUP(AL21,$R$8:$AJ$36,10,FALSE)/AS21)</f>
        <v>0.31952662721893493</v>
      </c>
      <c r="AW21" s="46">
        <f t="shared" ref="AW21:AW31" si="3">IF(AS21=0,"-",VLOOKUP(AL21,$R$8:$AJ$36,10,FALSE)/AS21)</f>
        <v>0.31952662721893493</v>
      </c>
      <c r="AX21" s="43">
        <f t="shared" ref="AX21:AX31" si="4">IF(AS21=0,"-",VLOOKUP(AL21,$R$8:$AJ$36,7,FALSE)/AS21)</f>
        <v>1.1834319526627219E-2</v>
      </c>
      <c r="BA21" s="5"/>
    </row>
    <row r="22" spans="1:53" x14ac:dyDescent="0.25">
      <c r="A22">
        <v>1</v>
      </c>
      <c r="B22">
        <v>2016</v>
      </c>
      <c r="C22" t="s">
        <v>223</v>
      </c>
      <c r="D22" t="s">
        <v>204</v>
      </c>
      <c r="E22" t="s">
        <v>12</v>
      </c>
      <c r="F22">
        <f>VLOOKUP(C22,'Five Year Alumni Srvy 2016 Data'!C:F,4,FALSE)</f>
        <v>1</v>
      </c>
      <c r="G22" t="str">
        <f>VLOOKUP(F22,Coding!K:L,2,FALSE)</f>
        <v>URM</v>
      </c>
      <c r="H22" t="s">
        <v>224</v>
      </c>
      <c r="I22" t="s">
        <v>225</v>
      </c>
      <c r="J22" t="s">
        <v>19</v>
      </c>
      <c r="K22" t="s">
        <v>141</v>
      </c>
      <c r="L22">
        <v>3</v>
      </c>
      <c r="M22" t="s">
        <v>85</v>
      </c>
      <c r="N22" t="s">
        <v>142</v>
      </c>
      <c r="O22" t="s">
        <v>126</v>
      </c>
      <c r="R22" s="5" t="s">
        <v>125</v>
      </c>
      <c r="S22" s="6">
        <v>44</v>
      </c>
      <c r="T22" s="6"/>
      <c r="U22" s="6"/>
      <c r="V22" s="6"/>
      <c r="W22" s="6"/>
      <c r="X22" s="6">
        <v>22</v>
      </c>
      <c r="Y22" s="6"/>
      <c r="Z22" s="6"/>
      <c r="AA22" s="6">
        <v>46</v>
      </c>
      <c r="AB22" s="6">
        <v>20</v>
      </c>
      <c r="AC22" s="6"/>
      <c r="AD22" s="6"/>
      <c r="AE22" s="6"/>
      <c r="AF22" s="6">
        <v>37</v>
      </c>
      <c r="AG22" s="6"/>
      <c r="AH22" s="6"/>
      <c r="AI22" s="6"/>
      <c r="AJ22" s="6">
        <v>169</v>
      </c>
      <c r="AK22" s="6"/>
      <c r="AL22" s="27" t="s">
        <v>89</v>
      </c>
      <c r="AM22" s="6"/>
      <c r="AN22" s="87" t="s">
        <v>573</v>
      </c>
      <c r="AO22" s="88"/>
      <c r="AP22" s="88"/>
      <c r="AQ22" s="88"/>
      <c r="AR22" s="88"/>
      <c r="AS22" s="29">
        <f t="shared" ref="AS22:AS31" si="5">VLOOKUP(AL22,$R$8:$AJ$36,19,FALSE)-VLOOKUP(AL22,$R$8:$AJ$36,18,FALSE)</f>
        <v>169</v>
      </c>
      <c r="AT22" s="44">
        <f t="shared" si="0"/>
        <v>5.9171597633136093E-3</v>
      </c>
      <c r="AU22" s="47">
        <f t="shared" si="1"/>
        <v>4.142011834319527E-2</v>
      </c>
      <c r="AV22" s="44">
        <f t="shared" si="2"/>
        <v>0.56213017751479288</v>
      </c>
      <c r="AW22" s="47">
        <f t="shared" si="3"/>
        <v>0.56213017751479288</v>
      </c>
      <c r="AX22" s="44">
        <f t="shared" si="4"/>
        <v>7.6923076923076927E-2</v>
      </c>
    </row>
    <row r="23" spans="1:53" x14ac:dyDescent="0.25">
      <c r="A23">
        <v>1</v>
      </c>
      <c r="B23">
        <v>2016</v>
      </c>
      <c r="C23" t="s">
        <v>223</v>
      </c>
      <c r="D23" t="s">
        <v>204</v>
      </c>
      <c r="E23" t="s">
        <v>12</v>
      </c>
      <c r="F23">
        <f>VLOOKUP(C23,'Five Year Alumni Srvy 2016 Data'!C:F,4,FALSE)</f>
        <v>1</v>
      </c>
      <c r="G23" t="str">
        <f>VLOOKUP(F23,Coding!K:L,2,FALSE)</f>
        <v>URM</v>
      </c>
      <c r="H23" t="s">
        <v>224</v>
      </c>
      <c r="I23" t="s">
        <v>225</v>
      </c>
      <c r="J23" t="s">
        <v>19</v>
      </c>
      <c r="K23" t="s">
        <v>143</v>
      </c>
      <c r="L23">
        <v>3</v>
      </c>
      <c r="M23" t="s">
        <v>85</v>
      </c>
      <c r="N23" t="s">
        <v>144</v>
      </c>
      <c r="O23" t="s">
        <v>126</v>
      </c>
      <c r="R23" s="5" t="s">
        <v>128</v>
      </c>
      <c r="S23" s="6">
        <v>21</v>
      </c>
      <c r="T23" s="6"/>
      <c r="U23" s="6"/>
      <c r="V23" s="6"/>
      <c r="W23" s="6"/>
      <c r="X23" s="6">
        <v>5</v>
      </c>
      <c r="Y23" s="6"/>
      <c r="Z23" s="6"/>
      <c r="AA23" s="6">
        <v>55</v>
      </c>
      <c r="AB23" s="6">
        <v>2</v>
      </c>
      <c r="AC23" s="6"/>
      <c r="AD23" s="6"/>
      <c r="AE23" s="6"/>
      <c r="AF23" s="6">
        <v>86</v>
      </c>
      <c r="AG23" s="6"/>
      <c r="AH23" s="6"/>
      <c r="AI23" s="6"/>
      <c r="AJ23" s="6">
        <v>169</v>
      </c>
      <c r="AK23" s="6"/>
      <c r="AL23" s="27" t="s">
        <v>123</v>
      </c>
      <c r="AM23" s="6"/>
      <c r="AN23" s="87" t="s">
        <v>574</v>
      </c>
      <c r="AO23" s="88"/>
      <c r="AP23" s="88"/>
      <c r="AQ23" s="88"/>
      <c r="AR23" s="88"/>
      <c r="AS23" s="29">
        <f t="shared" si="5"/>
        <v>169</v>
      </c>
      <c r="AT23" s="44">
        <f t="shared" si="0"/>
        <v>3.5502958579881658E-2</v>
      </c>
      <c r="AU23" s="47">
        <f t="shared" si="1"/>
        <v>0.11834319526627218</v>
      </c>
      <c r="AV23" s="44">
        <f t="shared" si="2"/>
        <v>0.38461538461538464</v>
      </c>
      <c r="AW23" s="47">
        <f t="shared" si="3"/>
        <v>0.38461538461538464</v>
      </c>
      <c r="AX23" s="44">
        <f t="shared" si="4"/>
        <v>1.1834319526627219E-2</v>
      </c>
    </row>
    <row r="24" spans="1:53" x14ac:dyDescent="0.25">
      <c r="A24">
        <v>1</v>
      </c>
      <c r="B24">
        <v>2016</v>
      </c>
      <c r="C24" t="s">
        <v>279</v>
      </c>
      <c r="D24" t="s">
        <v>169</v>
      </c>
      <c r="E24" t="s">
        <v>12</v>
      </c>
      <c r="F24">
        <f>VLOOKUP(C24,'Five Year Alumni Srvy 2016 Data'!C:F,4,FALSE)</f>
        <v>1</v>
      </c>
      <c r="G24" t="str">
        <f>VLOOKUP(F24,Coding!K:L,2,FALSE)</f>
        <v>URM</v>
      </c>
      <c r="H24" t="s">
        <v>182</v>
      </c>
      <c r="I24" t="s">
        <v>182</v>
      </c>
      <c r="J24" t="s">
        <v>21</v>
      </c>
      <c r="K24" t="s">
        <v>84</v>
      </c>
      <c r="L24">
        <v>4</v>
      </c>
      <c r="M24" t="s">
        <v>85</v>
      </c>
      <c r="N24" t="s">
        <v>86</v>
      </c>
      <c r="O24" t="s">
        <v>87</v>
      </c>
      <c r="R24" s="5" t="s">
        <v>130</v>
      </c>
      <c r="S24" s="6">
        <v>22</v>
      </c>
      <c r="T24" s="6"/>
      <c r="U24" s="6"/>
      <c r="V24" s="6"/>
      <c r="W24" s="6"/>
      <c r="X24" s="6">
        <v>13</v>
      </c>
      <c r="Y24" s="6"/>
      <c r="Z24" s="6"/>
      <c r="AA24" s="6">
        <v>63</v>
      </c>
      <c r="AB24" s="6">
        <v>1</v>
      </c>
      <c r="AC24" s="6"/>
      <c r="AD24" s="6"/>
      <c r="AE24" s="6"/>
      <c r="AF24" s="6">
        <v>70</v>
      </c>
      <c r="AG24" s="6"/>
      <c r="AH24" s="6"/>
      <c r="AI24" s="6"/>
      <c r="AJ24" s="6">
        <v>169</v>
      </c>
      <c r="AK24" s="6"/>
      <c r="AL24" s="27" t="s">
        <v>125</v>
      </c>
      <c r="AM24" s="6"/>
      <c r="AN24" s="87" t="s">
        <v>575</v>
      </c>
      <c r="AO24" s="88"/>
      <c r="AP24" s="88"/>
      <c r="AQ24" s="88"/>
      <c r="AR24" s="88"/>
      <c r="AS24" s="29">
        <f t="shared" si="5"/>
        <v>169</v>
      </c>
      <c r="AT24" s="44">
        <f t="shared" si="0"/>
        <v>0.11834319526627218</v>
      </c>
      <c r="AU24" s="47">
        <f t="shared" si="1"/>
        <v>0.26035502958579881</v>
      </c>
      <c r="AV24" s="44">
        <f t="shared" si="2"/>
        <v>0.27218934911242604</v>
      </c>
      <c r="AW24" s="47">
        <f t="shared" si="3"/>
        <v>0.27218934911242604</v>
      </c>
      <c r="AX24" s="44">
        <f t="shared" si="4"/>
        <v>0.13017751479289941</v>
      </c>
    </row>
    <row r="25" spans="1:53" x14ac:dyDescent="0.25">
      <c r="A25">
        <v>1</v>
      </c>
      <c r="B25">
        <v>2016</v>
      </c>
      <c r="C25" t="s">
        <v>279</v>
      </c>
      <c r="D25" t="s">
        <v>169</v>
      </c>
      <c r="E25" t="s">
        <v>12</v>
      </c>
      <c r="F25">
        <f>VLOOKUP(C25,'Five Year Alumni Srvy 2016 Data'!C:F,4,FALSE)</f>
        <v>1</v>
      </c>
      <c r="G25" t="str">
        <f>VLOOKUP(F25,Coding!K:L,2,FALSE)</f>
        <v>URM</v>
      </c>
      <c r="H25" t="s">
        <v>182</v>
      </c>
      <c r="I25" t="s">
        <v>182</v>
      </c>
      <c r="J25" t="s">
        <v>21</v>
      </c>
      <c r="K25" t="s">
        <v>88</v>
      </c>
      <c r="L25">
        <v>3</v>
      </c>
      <c r="M25" t="s">
        <v>85</v>
      </c>
      <c r="N25" t="s">
        <v>89</v>
      </c>
      <c r="O25" t="s">
        <v>126</v>
      </c>
      <c r="R25" s="5" t="s">
        <v>132</v>
      </c>
      <c r="S25" s="6">
        <v>6</v>
      </c>
      <c r="T25" s="6"/>
      <c r="U25" s="6"/>
      <c r="V25" s="6"/>
      <c r="W25" s="6"/>
      <c r="X25" s="6">
        <v>10</v>
      </c>
      <c r="Y25" s="6"/>
      <c r="Z25" s="6"/>
      <c r="AA25" s="6">
        <v>65</v>
      </c>
      <c r="AB25" s="6">
        <v>2</v>
      </c>
      <c r="AC25" s="6"/>
      <c r="AD25" s="6"/>
      <c r="AE25" s="6"/>
      <c r="AF25" s="6">
        <v>86</v>
      </c>
      <c r="AG25" s="6"/>
      <c r="AH25" s="6"/>
      <c r="AI25" s="6"/>
      <c r="AJ25" s="6">
        <v>169</v>
      </c>
      <c r="AK25" s="6"/>
      <c r="AL25" s="27" t="s">
        <v>144</v>
      </c>
      <c r="AM25" s="6"/>
      <c r="AN25" s="87" t="s">
        <v>576</v>
      </c>
      <c r="AO25" s="88"/>
      <c r="AP25" s="88"/>
      <c r="AQ25" s="88"/>
      <c r="AR25" s="88"/>
      <c r="AS25" s="29">
        <f t="shared" si="5"/>
        <v>169</v>
      </c>
      <c r="AT25" s="44">
        <f t="shared" si="0"/>
        <v>1.7751479289940829E-2</v>
      </c>
      <c r="AU25" s="47">
        <f t="shared" si="1"/>
        <v>7.1005917159763315E-2</v>
      </c>
      <c r="AV25" s="44">
        <f t="shared" si="2"/>
        <v>0.40828402366863903</v>
      </c>
      <c r="AW25" s="47">
        <f t="shared" si="3"/>
        <v>0.40828402366863903</v>
      </c>
      <c r="AX25" s="44">
        <f t="shared" si="4"/>
        <v>2.3668639053254437E-2</v>
      </c>
    </row>
    <row r="26" spans="1:53" x14ac:dyDescent="0.25">
      <c r="A26">
        <v>1</v>
      </c>
      <c r="B26">
        <v>2016</v>
      </c>
      <c r="C26" t="s">
        <v>279</v>
      </c>
      <c r="D26" t="s">
        <v>169</v>
      </c>
      <c r="E26" t="s">
        <v>12</v>
      </c>
      <c r="F26">
        <f>VLOOKUP(C26,'Five Year Alumni Srvy 2016 Data'!C:F,4,FALSE)</f>
        <v>1</v>
      </c>
      <c r="G26" t="str">
        <f>VLOOKUP(F26,Coding!K:L,2,FALSE)</f>
        <v>URM</v>
      </c>
      <c r="H26" t="s">
        <v>182</v>
      </c>
      <c r="I26" t="s">
        <v>182</v>
      </c>
      <c r="J26" t="s">
        <v>21</v>
      </c>
      <c r="K26" t="s">
        <v>98</v>
      </c>
      <c r="L26">
        <v>3</v>
      </c>
      <c r="M26" t="s">
        <v>85</v>
      </c>
      <c r="N26" t="s">
        <v>99</v>
      </c>
      <c r="O26" t="s">
        <v>126</v>
      </c>
      <c r="R26" s="5" t="s">
        <v>136</v>
      </c>
      <c r="S26" s="6"/>
      <c r="T26" s="6">
        <v>77</v>
      </c>
      <c r="U26" s="6"/>
      <c r="V26" s="6">
        <v>12</v>
      </c>
      <c r="W26" s="6"/>
      <c r="X26" s="6">
        <v>12</v>
      </c>
      <c r="Y26" s="6"/>
      <c r="Z26" s="6"/>
      <c r="AA26" s="6"/>
      <c r="AB26" s="6"/>
      <c r="AC26" s="6">
        <v>60</v>
      </c>
      <c r="AD26" s="6"/>
      <c r="AE26" s="6">
        <v>1</v>
      </c>
      <c r="AF26" s="6"/>
      <c r="AG26" s="6"/>
      <c r="AH26" s="6"/>
      <c r="AI26" s="6">
        <v>7</v>
      </c>
      <c r="AJ26" s="6">
        <v>169</v>
      </c>
      <c r="AK26" s="6"/>
      <c r="AL26" s="27" t="s">
        <v>142</v>
      </c>
      <c r="AM26" s="6"/>
      <c r="AN26" s="87" t="s">
        <v>577</v>
      </c>
      <c r="AO26" s="88"/>
      <c r="AP26" s="88"/>
      <c r="AQ26" s="88"/>
      <c r="AR26" s="88"/>
      <c r="AS26" s="29">
        <f t="shared" si="5"/>
        <v>169</v>
      </c>
      <c r="AT26" s="44">
        <f t="shared" si="0"/>
        <v>5.9171597633136093E-3</v>
      </c>
      <c r="AU26" s="47">
        <f t="shared" si="1"/>
        <v>7.6923076923076927E-2</v>
      </c>
      <c r="AV26" s="44">
        <f t="shared" si="2"/>
        <v>0.39053254437869822</v>
      </c>
      <c r="AW26" s="47">
        <f t="shared" si="3"/>
        <v>0.39053254437869822</v>
      </c>
      <c r="AX26" s="44">
        <f t="shared" si="4"/>
        <v>0.25443786982248523</v>
      </c>
    </row>
    <row r="27" spans="1:53" x14ac:dyDescent="0.25">
      <c r="A27">
        <v>1</v>
      </c>
      <c r="B27">
        <v>2016</v>
      </c>
      <c r="C27" t="s">
        <v>279</v>
      </c>
      <c r="D27" t="s">
        <v>169</v>
      </c>
      <c r="E27" t="s">
        <v>12</v>
      </c>
      <c r="F27">
        <f>VLOOKUP(C27,'Five Year Alumni Srvy 2016 Data'!C:F,4,FALSE)</f>
        <v>1</v>
      </c>
      <c r="G27" t="str">
        <f>VLOOKUP(F27,Coding!K:L,2,FALSE)</f>
        <v>URM</v>
      </c>
      <c r="H27" t="s">
        <v>182</v>
      </c>
      <c r="I27" t="s">
        <v>182</v>
      </c>
      <c r="J27" t="s">
        <v>21</v>
      </c>
      <c r="K27" t="s">
        <v>122</v>
      </c>
      <c r="L27">
        <v>2</v>
      </c>
      <c r="M27" t="s">
        <v>85</v>
      </c>
      <c r="N27" t="s">
        <v>123</v>
      </c>
      <c r="O27" t="s">
        <v>176</v>
      </c>
      <c r="R27" s="5" t="s">
        <v>138</v>
      </c>
      <c r="S27" s="6"/>
      <c r="T27" s="6">
        <v>58</v>
      </c>
      <c r="U27" s="6"/>
      <c r="V27" s="6">
        <v>14</v>
      </c>
      <c r="W27" s="6"/>
      <c r="X27" s="6">
        <v>18</v>
      </c>
      <c r="Y27" s="6"/>
      <c r="Z27" s="6"/>
      <c r="AA27" s="6"/>
      <c r="AB27" s="6"/>
      <c r="AC27" s="6">
        <v>69</v>
      </c>
      <c r="AD27" s="6"/>
      <c r="AE27" s="6">
        <v>3</v>
      </c>
      <c r="AF27" s="6"/>
      <c r="AG27" s="6"/>
      <c r="AH27" s="6"/>
      <c r="AI27" s="6">
        <v>7</v>
      </c>
      <c r="AJ27" s="6">
        <v>169</v>
      </c>
      <c r="AK27" s="6"/>
      <c r="AL27" s="27" t="s">
        <v>140</v>
      </c>
      <c r="AM27" s="6"/>
      <c r="AN27" s="87" t="s">
        <v>578</v>
      </c>
      <c r="AO27" s="88"/>
      <c r="AP27" s="88"/>
      <c r="AQ27" s="88"/>
      <c r="AR27" s="88"/>
      <c r="AS27" s="29">
        <f t="shared" si="5"/>
        <v>169</v>
      </c>
      <c r="AT27" s="44">
        <f t="shared" si="0"/>
        <v>1.1834319526627219E-2</v>
      </c>
      <c r="AU27" s="47">
        <f t="shared" si="1"/>
        <v>6.5088757396449703E-2</v>
      </c>
      <c r="AV27" s="44">
        <f t="shared" si="2"/>
        <v>0.37278106508875741</v>
      </c>
      <c r="AW27" s="47">
        <f t="shared" si="3"/>
        <v>0.37278106508875741</v>
      </c>
      <c r="AX27" s="44">
        <f t="shared" si="4"/>
        <v>5.3254437869822487E-2</v>
      </c>
    </row>
    <row r="28" spans="1:53" x14ac:dyDescent="0.25">
      <c r="A28">
        <v>1</v>
      </c>
      <c r="B28">
        <v>2016</v>
      </c>
      <c r="C28" t="s">
        <v>279</v>
      </c>
      <c r="D28" t="s">
        <v>169</v>
      </c>
      <c r="E28" t="s">
        <v>12</v>
      </c>
      <c r="F28">
        <f>VLOOKUP(C28,'Five Year Alumni Srvy 2016 Data'!C:F,4,FALSE)</f>
        <v>1</v>
      </c>
      <c r="G28" t="str">
        <f>VLOOKUP(F28,Coding!K:L,2,FALSE)</f>
        <v>URM</v>
      </c>
      <c r="H28" t="s">
        <v>182</v>
      </c>
      <c r="I28" t="s">
        <v>182</v>
      </c>
      <c r="J28" t="s">
        <v>21</v>
      </c>
      <c r="K28" t="s">
        <v>124</v>
      </c>
      <c r="L28">
        <v>1</v>
      </c>
      <c r="M28" t="s">
        <v>85</v>
      </c>
      <c r="N28" t="s">
        <v>125</v>
      </c>
      <c r="O28" t="s">
        <v>200</v>
      </c>
      <c r="R28" s="5" t="s">
        <v>140</v>
      </c>
      <c r="S28" s="6">
        <v>11</v>
      </c>
      <c r="T28" s="6"/>
      <c r="U28" s="6"/>
      <c r="V28" s="6"/>
      <c r="W28" s="6"/>
      <c r="X28" s="6">
        <v>9</v>
      </c>
      <c r="Y28" s="6"/>
      <c r="Z28" s="6"/>
      <c r="AA28" s="6">
        <v>63</v>
      </c>
      <c r="AB28" s="6">
        <v>2</v>
      </c>
      <c r="AC28" s="6"/>
      <c r="AD28" s="6"/>
      <c r="AE28" s="6"/>
      <c r="AF28" s="6">
        <v>84</v>
      </c>
      <c r="AG28" s="6"/>
      <c r="AH28" s="6"/>
      <c r="AI28" s="6"/>
      <c r="AJ28" s="6">
        <v>169</v>
      </c>
      <c r="AK28" s="6"/>
      <c r="AL28" s="27" t="s">
        <v>99</v>
      </c>
      <c r="AM28" s="6"/>
      <c r="AN28" s="87" t="s">
        <v>579</v>
      </c>
      <c r="AO28" s="88"/>
      <c r="AP28" s="88"/>
      <c r="AQ28" s="88"/>
      <c r="AR28" s="88"/>
      <c r="AS28" s="29">
        <f t="shared" si="5"/>
        <v>169</v>
      </c>
      <c r="AT28" s="44">
        <f t="shared" si="0"/>
        <v>1.1834319526627219E-2</v>
      </c>
      <c r="AU28" s="47">
        <f t="shared" si="1"/>
        <v>6.5088757396449703E-2</v>
      </c>
      <c r="AV28" s="44">
        <f t="shared" si="2"/>
        <v>0.32544378698224852</v>
      </c>
      <c r="AW28" s="47">
        <f t="shared" si="3"/>
        <v>0.32544378698224852</v>
      </c>
      <c r="AX28" s="44">
        <f t="shared" si="4"/>
        <v>0.19526627218934911</v>
      </c>
    </row>
    <row r="29" spans="1:53" x14ac:dyDescent="0.25">
      <c r="A29">
        <v>1</v>
      </c>
      <c r="B29">
        <v>2016</v>
      </c>
      <c r="C29" t="s">
        <v>279</v>
      </c>
      <c r="D29" t="s">
        <v>169</v>
      </c>
      <c r="E29" t="s">
        <v>12</v>
      </c>
      <c r="F29">
        <f>VLOOKUP(C29,'Five Year Alumni Srvy 2016 Data'!C:F,4,FALSE)</f>
        <v>1</v>
      </c>
      <c r="G29" t="str">
        <f>VLOOKUP(F29,Coding!K:L,2,FALSE)</f>
        <v>URM</v>
      </c>
      <c r="H29" t="s">
        <v>182</v>
      </c>
      <c r="I29" t="s">
        <v>182</v>
      </c>
      <c r="J29" t="s">
        <v>21</v>
      </c>
      <c r="K29" t="s">
        <v>127</v>
      </c>
      <c r="L29">
        <v>3</v>
      </c>
      <c r="M29" t="s">
        <v>85</v>
      </c>
      <c r="N29" t="s">
        <v>128</v>
      </c>
      <c r="O29" t="s">
        <v>126</v>
      </c>
      <c r="R29" s="5" t="s">
        <v>142</v>
      </c>
      <c r="S29" s="6">
        <v>13</v>
      </c>
      <c r="T29" s="6"/>
      <c r="U29" s="6"/>
      <c r="V29" s="6"/>
      <c r="W29" s="6"/>
      <c r="X29" s="6">
        <v>43</v>
      </c>
      <c r="Y29" s="6"/>
      <c r="Z29" s="6"/>
      <c r="AA29" s="6">
        <v>66</v>
      </c>
      <c r="AB29" s="6">
        <v>1</v>
      </c>
      <c r="AC29" s="6"/>
      <c r="AD29" s="6"/>
      <c r="AE29" s="6"/>
      <c r="AF29" s="6">
        <v>46</v>
      </c>
      <c r="AG29" s="6"/>
      <c r="AH29" s="6"/>
      <c r="AI29" s="6"/>
      <c r="AJ29" s="6">
        <v>169</v>
      </c>
      <c r="AK29" s="6"/>
      <c r="AL29" s="5" t="s">
        <v>128</v>
      </c>
      <c r="AM29" s="6"/>
      <c r="AN29" s="87" t="s">
        <v>580</v>
      </c>
      <c r="AO29" s="88"/>
      <c r="AP29" s="88"/>
      <c r="AQ29" s="88"/>
      <c r="AR29" s="88"/>
      <c r="AS29" s="29">
        <f t="shared" si="5"/>
        <v>169</v>
      </c>
      <c r="AT29" s="44">
        <f t="shared" si="0"/>
        <v>1.1834319526627219E-2</v>
      </c>
      <c r="AU29" s="47">
        <f t="shared" si="1"/>
        <v>0.1242603550295858</v>
      </c>
      <c r="AV29" s="44">
        <f t="shared" si="2"/>
        <v>0.32544378698224852</v>
      </c>
      <c r="AW29" s="47">
        <f t="shared" si="3"/>
        <v>0.32544378698224852</v>
      </c>
      <c r="AX29" s="44">
        <f t="shared" si="4"/>
        <v>2.9585798816568046E-2</v>
      </c>
    </row>
    <row r="30" spans="1:53" x14ac:dyDescent="0.25">
      <c r="A30">
        <v>1</v>
      </c>
      <c r="B30">
        <v>2016</v>
      </c>
      <c r="C30" t="s">
        <v>279</v>
      </c>
      <c r="D30" t="s">
        <v>169</v>
      </c>
      <c r="E30" t="s">
        <v>12</v>
      </c>
      <c r="F30">
        <f>VLOOKUP(C30,'Five Year Alumni Srvy 2016 Data'!C:F,4,FALSE)</f>
        <v>1</v>
      </c>
      <c r="G30" t="str">
        <f>VLOOKUP(F30,Coding!K:L,2,FALSE)</f>
        <v>URM</v>
      </c>
      <c r="H30" t="s">
        <v>182</v>
      </c>
      <c r="I30" t="s">
        <v>182</v>
      </c>
      <c r="J30" t="s">
        <v>21</v>
      </c>
      <c r="K30" t="s">
        <v>129</v>
      </c>
      <c r="L30">
        <v>3</v>
      </c>
      <c r="M30" t="s">
        <v>85</v>
      </c>
      <c r="N30" t="s">
        <v>130</v>
      </c>
      <c r="O30" t="s">
        <v>126</v>
      </c>
      <c r="R30" s="5" t="s">
        <v>144</v>
      </c>
      <c r="S30" s="6">
        <v>12</v>
      </c>
      <c r="T30" s="6"/>
      <c r="U30" s="6"/>
      <c r="V30" s="6"/>
      <c r="W30" s="6"/>
      <c r="X30" s="6">
        <v>4</v>
      </c>
      <c r="Y30" s="6"/>
      <c r="Z30" s="6"/>
      <c r="AA30" s="6">
        <v>69</v>
      </c>
      <c r="AB30" s="6">
        <v>3</v>
      </c>
      <c r="AC30" s="6"/>
      <c r="AD30" s="6"/>
      <c r="AE30" s="6"/>
      <c r="AF30" s="6">
        <v>81</v>
      </c>
      <c r="AG30" s="6"/>
      <c r="AH30" s="6"/>
      <c r="AI30" s="6"/>
      <c r="AJ30" s="6">
        <v>169</v>
      </c>
      <c r="AK30" s="6"/>
      <c r="AL30" s="5" t="s">
        <v>130</v>
      </c>
      <c r="AM30" s="6"/>
      <c r="AN30" s="87" t="s">
        <v>581</v>
      </c>
      <c r="AO30" s="88"/>
      <c r="AP30" s="88"/>
      <c r="AQ30" s="88"/>
      <c r="AR30" s="88"/>
      <c r="AS30" s="29">
        <f t="shared" si="5"/>
        <v>169</v>
      </c>
      <c r="AT30" s="44">
        <f t="shared" si="0"/>
        <v>5.9171597633136093E-3</v>
      </c>
      <c r="AU30" s="47">
        <f t="shared" si="1"/>
        <v>0.13017751479289941</v>
      </c>
      <c r="AV30" s="44">
        <f t="shared" si="2"/>
        <v>0.37278106508875741</v>
      </c>
      <c r="AW30" s="47">
        <f t="shared" si="3"/>
        <v>0.37278106508875741</v>
      </c>
      <c r="AX30" s="44">
        <f t="shared" si="4"/>
        <v>7.6923076923076927E-2</v>
      </c>
    </row>
    <row r="31" spans="1:53" x14ac:dyDescent="0.25">
      <c r="A31">
        <v>1</v>
      </c>
      <c r="B31">
        <v>2016</v>
      </c>
      <c r="C31" t="s">
        <v>279</v>
      </c>
      <c r="D31" t="s">
        <v>169</v>
      </c>
      <c r="E31" t="s">
        <v>12</v>
      </c>
      <c r="F31">
        <f>VLOOKUP(C31,'Five Year Alumni Srvy 2016 Data'!C:F,4,FALSE)</f>
        <v>1</v>
      </c>
      <c r="G31" t="str">
        <f>VLOOKUP(F31,Coding!K:L,2,FALSE)</f>
        <v>URM</v>
      </c>
      <c r="H31" t="s">
        <v>182</v>
      </c>
      <c r="I31" t="s">
        <v>182</v>
      </c>
      <c r="J31" t="s">
        <v>21</v>
      </c>
      <c r="K31" t="s">
        <v>131</v>
      </c>
      <c r="L31">
        <v>3</v>
      </c>
      <c r="M31" t="s">
        <v>85</v>
      </c>
      <c r="N31" t="s">
        <v>132</v>
      </c>
      <c r="O31" t="s">
        <v>126</v>
      </c>
      <c r="R31" s="5" t="s">
        <v>146</v>
      </c>
      <c r="S31" s="6"/>
      <c r="T31" s="6">
        <v>56</v>
      </c>
      <c r="U31" s="6"/>
      <c r="V31" s="6">
        <v>8</v>
      </c>
      <c r="W31" s="6"/>
      <c r="X31" s="6">
        <v>16</v>
      </c>
      <c r="Y31" s="6"/>
      <c r="Z31" s="6"/>
      <c r="AA31" s="6"/>
      <c r="AB31" s="6"/>
      <c r="AC31" s="6">
        <v>78</v>
      </c>
      <c r="AD31" s="6"/>
      <c r="AE31" s="6">
        <v>4</v>
      </c>
      <c r="AF31" s="6"/>
      <c r="AG31" s="6"/>
      <c r="AH31" s="6"/>
      <c r="AI31" s="6">
        <v>7</v>
      </c>
      <c r="AJ31" s="6">
        <v>169</v>
      </c>
      <c r="AK31" s="6"/>
      <c r="AL31" s="5" t="s">
        <v>132</v>
      </c>
      <c r="AM31" s="6"/>
      <c r="AN31" s="103" t="s">
        <v>582</v>
      </c>
      <c r="AO31" s="104"/>
      <c r="AP31" s="104"/>
      <c r="AQ31" s="104"/>
      <c r="AR31" s="104"/>
      <c r="AS31" s="30">
        <f t="shared" si="5"/>
        <v>169</v>
      </c>
      <c r="AT31" s="45">
        <f t="shared" si="0"/>
        <v>1.1834319526627219E-2</v>
      </c>
      <c r="AU31" s="48">
        <f t="shared" si="1"/>
        <v>3.5502958579881658E-2</v>
      </c>
      <c r="AV31" s="45">
        <f t="shared" si="2"/>
        <v>0.38461538461538464</v>
      </c>
      <c r="AW31" s="48">
        <f t="shared" si="3"/>
        <v>0.38461538461538464</v>
      </c>
      <c r="AX31" s="45">
        <f t="shared" si="4"/>
        <v>5.9171597633136092E-2</v>
      </c>
    </row>
    <row r="32" spans="1:53" x14ac:dyDescent="0.25">
      <c r="A32">
        <v>1</v>
      </c>
      <c r="B32">
        <v>2016</v>
      </c>
      <c r="C32" t="s">
        <v>279</v>
      </c>
      <c r="D32" t="s">
        <v>169</v>
      </c>
      <c r="E32" t="s">
        <v>12</v>
      </c>
      <c r="F32">
        <f>VLOOKUP(C32,'Five Year Alumni Srvy 2016 Data'!C:F,4,FALSE)</f>
        <v>1</v>
      </c>
      <c r="G32" t="str">
        <f>VLOOKUP(F32,Coding!K:L,2,FALSE)</f>
        <v>URM</v>
      </c>
      <c r="H32" t="s">
        <v>182</v>
      </c>
      <c r="I32" t="s">
        <v>182</v>
      </c>
      <c r="J32" t="s">
        <v>21</v>
      </c>
      <c r="K32" t="s">
        <v>139</v>
      </c>
      <c r="L32">
        <v>3</v>
      </c>
      <c r="M32" t="s">
        <v>85</v>
      </c>
      <c r="N32" t="s">
        <v>140</v>
      </c>
      <c r="O32" t="s">
        <v>126</v>
      </c>
      <c r="R32" s="5" t="s">
        <v>148</v>
      </c>
      <c r="S32" s="6"/>
      <c r="T32" s="6">
        <v>58</v>
      </c>
      <c r="U32" s="6"/>
      <c r="V32" s="6">
        <v>10</v>
      </c>
      <c r="W32" s="6"/>
      <c r="X32" s="6">
        <v>18</v>
      </c>
      <c r="Y32" s="6"/>
      <c r="Z32" s="6"/>
      <c r="AA32" s="6"/>
      <c r="AB32" s="6"/>
      <c r="AC32" s="6">
        <v>71</v>
      </c>
      <c r="AD32" s="6"/>
      <c r="AE32" s="6">
        <v>5</v>
      </c>
      <c r="AF32" s="6"/>
      <c r="AG32" s="6"/>
      <c r="AH32" s="6"/>
      <c r="AI32" s="6">
        <v>7</v>
      </c>
      <c r="AJ32" s="6">
        <v>169</v>
      </c>
      <c r="AK32" s="6"/>
      <c r="AL32" s="6"/>
      <c r="AM32" s="6"/>
    </row>
    <row r="33" spans="1:53" x14ac:dyDescent="0.25">
      <c r="A33">
        <v>1</v>
      </c>
      <c r="B33">
        <v>2016</v>
      </c>
      <c r="C33" t="s">
        <v>279</v>
      </c>
      <c r="D33" t="s">
        <v>169</v>
      </c>
      <c r="E33" t="s">
        <v>12</v>
      </c>
      <c r="F33">
        <f>VLOOKUP(C33,'Five Year Alumni Srvy 2016 Data'!C:F,4,FALSE)</f>
        <v>1</v>
      </c>
      <c r="G33" t="str">
        <f>VLOOKUP(F33,Coding!K:L,2,FALSE)</f>
        <v>URM</v>
      </c>
      <c r="H33" t="s">
        <v>182</v>
      </c>
      <c r="I33" t="s">
        <v>182</v>
      </c>
      <c r="J33" t="s">
        <v>21</v>
      </c>
      <c r="K33" t="s">
        <v>141</v>
      </c>
      <c r="L33">
        <v>5</v>
      </c>
      <c r="M33" t="s">
        <v>85</v>
      </c>
      <c r="N33" t="s">
        <v>142</v>
      </c>
      <c r="O33" t="s">
        <v>185</v>
      </c>
      <c r="R33" s="5" t="s">
        <v>150</v>
      </c>
      <c r="S33" s="6"/>
      <c r="T33" s="6">
        <v>73</v>
      </c>
      <c r="U33" s="6"/>
      <c r="V33" s="6">
        <v>17</v>
      </c>
      <c r="W33" s="6"/>
      <c r="X33" s="6">
        <v>35</v>
      </c>
      <c r="Y33" s="6"/>
      <c r="Z33" s="6"/>
      <c r="AA33" s="6"/>
      <c r="AB33" s="6"/>
      <c r="AC33" s="6">
        <v>35</v>
      </c>
      <c r="AD33" s="6"/>
      <c r="AE33" s="6">
        <v>2</v>
      </c>
      <c r="AF33" s="6"/>
      <c r="AG33" s="6"/>
      <c r="AH33" s="6"/>
      <c r="AI33" s="6">
        <v>7</v>
      </c>
      <c r="AJ33" s="6">
        <v>169</v>
      </c>
      <c r="AK33" s="6"/>
      <c r="AL33" s="6"/>
      <c r="AM33" s="6"/>
      <c r="AN33" s="79" t="s">
        <v>510</v>
      </c>
      <c r="AO33" s="93"/>
      <c r="AP33" s="93"/>
      <c r="AQ33" s="93"/>
      <c r="AR33" s="94"/>
      <c r="AS33" s="101" t="s">
        <v>508</v>
      </c>
      <c r="AT33" s="79" t="s">
        <v>282</v>
      </c>
      <c r="AU33" s="79" t="s">
        <v>187</v>
      </c>
      <c r="AV33" s="89" t="s">
        <v>178</v>
      </c>
      <c r="AW33" s="80" t="s">
        <v>57</v>
      </c>
      <c r="AX33" s="89" t="s">
        <v>185</v>
      </c>
    </row>
    <row r="34" spans="1:53" x14ac:dyDescent="0.25">
      <c r="A34">
        <v>1</v>
      </c>
      <c r="B34">
        <v>2016</v>
      </c>
      <c r="C34" t="s">
        <v>279</v>
      </c>
      <c r="D34" t="s">
        <v>169</v>
      </c>
      <c r="E34" t="s">
        <v>12</v>
      </c>
      <c r="F34">
        <f>VLOOKUP(C34,'Five Year Alumni Srvy 2016 Data'!C:F,4,FALSE)</f>
        <v>1</v>
      </c>
      <c r="G34" t="str">
        <f>VLOOKUP(F34,Coding!K:L,2,FALSE)</f>
        <v>URM</v>
      </c>
      <c r="H34" t="s">
        <v>182</v>
      </c>
      <c r="I34" t="s">
        <v>182</v>
      </c>
      <c r="J34" t="s">
        <v>21</v>
      </c>
      <c r="K34" t="s">
        <v>143</v>
      </c>
      <c r="L34">
        <v>4</v>
      </c>
      <c r="M34" t="s">
        <v>85</v>
      </c>
      <c r="N34" t="s">
        <v>144</v>
      </c>
      <c r="O34" t="s">
        <v>87</v>
      </c>
      <c r="R34" s="5" t="s">
        <v>164</v>
      </c>
      <c r="S34" s="6"/>
      <c r="T34" s="6"/>
      <c r="U34" s="6"/>
      <c r="V34" s="6"/>
      <c r="W34" s="6">
        <v>12</v>
      </c>
      <c r="X34" s="6"/>
      <c r="Y34" s="6">
        <v>7</v>
      </c>
      <c r="Z34" s="6"/>
      <c r="AA34" s="6"/>
      <c r="AB34" s="6"/>
      <c r="AC34" s="6"/>
      <c r="AD34" s="6"/>
      <c r="AE34" s="6"/>
      <c r="AF34" s="6"/>
      <c r="AG34" s="6">
        <v>47</v>
      </c>
      <c r="AH34" s="6">
        <v>88</v>
      </c>
      <c r="AI34" s="6">
        <v>15</v>
      </c>
      <c r="AJ34" s="6">
        <v>169</v>
      </c>
      <c r="AK34" s="6"/>
      <c r="AL34" s="6"/>
      <c r="AM34" s="6"/>
      <c r="AN34" s="95"/>
      <c r="AO34" s="96"/>
      <c r="AP34" s="96"/>
      <c r="AQ34" s="96"/>
      <c r="AR34" s="97"/>
      <c r="AS34" s="102"/>
      <c r="AT34" s="82"/>
      <c r="AU34" s="82"/>
      <c r="AV34" s="90"/>
      <c r="AW34" s="83"/>
      <c r="AX34" s="90"/>
    </row>
    <row r="35" spans="1:53" x14ac:dyDescent="0.25">
      <c r="A35">
        <v>1</v>
      </c>
      <c r="B35">
        <v>2016</v>
      </c>
      <c r="C35" t="s">
        <v>300</v>
      </c>
      <c r="D35" t="s">
        <v>169</v>
      </c>
      <c r="E35" t="s">
        <v>12</v>
      </c>
      <c r="F35">
        <f>VLOOKUP(C35,'Five Year Alumni Srvy 2016 Data'!C:F,4,FALSE)</f>
        <v>1</v>
      </c>
      <c r="G35" t="str">
        <f>VLOOKUP(F35,Coding!K:L,2,FALSE)</f>
        <v>URM</v>
      </c>
      <c r="H35" t="s">
        <v>219</v>
      </c>
      <c r="I35" t="s">
        <v>220</v>
      </c>
      <c r="J35" t="s">
        <v>19</v>
      </c>
      <c r="K35" t="s">
        <v>84</v>
      </c>
      <c r="L35">
        <v>3</v>
      </c>
      <c r="M35" t="s">
        <v>85</v>
      </c>
      <c r="N35" t="s">
        <v>86</v>
      </c>
      <c r="O35" t="s">
        <v>126</v>
      </c>
      <c r="R35" s="5" t="s">
        <v>167</v>
      </c>
      <c r="S35" s="6"/>
      <c r="T35" s="6">
        <v>65</v>
      </c>
      <c r="U35" s="6"/>
      <c r="V35" s="6">
        <v>7</v>
      </c>
      <c r="W35" s="6"/>
      <c r="X35" s="6">
        <v>10</v>
      </c>
      <c r="Y35" s="6"/>
      <c r="Z35" s="6"/>
      <c r="AA35" s="6"/>
      <c r="AB35" s="6"/>
      <c r="AC35" s="6">
        <v>76</v>
      </c>
      <c r="AD35" s="6"/>
      <c r="AE35" s="6">
        <v>4</v>
      </c>
      <c r="AF35" s="6"/>
      <c r="AG35" s="6"/>
      <c r="AH35" s="6"/>
      <c r="AI35" s="6">
        <v>7</v>
      </c>
      <c r="AJ35" s="6">
        <v>169</v>
      </c>
      <c r="AK35" s="6"/>
      <c r="AL35" s="6"/>
      <c r="AM35" s="6"/>
      <c r="AN35" s="98"/>
      <c r="AO35" s="99"/>
      <c r="AP35" s="99"/>
      <c r="AQ35" s="99"/>
      <c r="AR35" s="100"/>
      <c r="AS35" s="102"/>
      <c r="AT35" s="82"/>
      <c r="AU35" s="82"/>
      <c r="AV35" s="90"/>
      <c r="AW35" s="83"/>
      <c r="AX35" s="90"/>
    </row>
    <row r="36" spans="1:53" x14ac:dyDescent="0.25">
      <c r="A36">
        <v>1</v>
      </c>
      <c r="B36">
        <v>2016</v>
      </c>
      <c r="C36" t="s">
        <v>300</v>
      </c>
      <c r="D36" t="s">
        <v>169</v>
      </c>
      <c r="E36" t="s">
        <v>12</v>
      </c>
      <c r="F36">
        <f>VLOOKUP(C36,'Five Year Alumni Srvy 2016 Data'!C:F,4,FALSE)</f>
        <v>1</v>
      </c>
      <c r="G36" t="str">
        <f>VLOOKUP(F36,Coding!K:L,2,FALSE)</f>
        <v>URM</v>
      </c>
      <c r="H36" t="s">
        <v>219</v>
      </c>
      <c r="I36" t="s">
        <v>220</v>
      </c>
      <c r="J36" t="s">
        <v>19</v>
      </c>
      <c r="K36" t="s">
        <v>88</v>
      </c>
      <c r="L36">
        <v>3</v>
      </c>
      <c r="M36" t="s">
        <v>85</v>
      </c>
      <c r="N36" t="s">
        <v>89</v>
      </c>
      <c r="O36" t="s">
        <v>126</v>
      </c>
      <c r="R36" s="5" t="s">
        <v>500</v>
      </c>
      <c r="S36" s="6">
        <v>173</v>
      </c>
      <c r="T36" s="6">
        <v>567</v>
      </c>
      <c r="U36" s="6">
        <v>210</v>
      </c>
      <c r="V36" s="6">
        <v>124</v>
      </c>
      <c r="W36" s="6">
        <v>12</v>
      </c>
      <c r="X36" s="6">
        <v>375</v>
      </c>
      <c r="Y36" s="6">
        <v>7</v>
      </c>
      <c r="Z36" s="6">
        <v>93</v>
      </c>
      <c r="AA36" s="6">
        <v>696</v>
      </c>
      <c r="AB36" s="6">
        <v>41</v>
      </c>
      <c r="AC36" s="6">
        <v>585</v>
      </c>
      <c r="AD36" s="6">
        <v>408</v>
      </c>
      <c r="AE36" s="6">
        <v>37</v>
      </c>
      <c r="AF36" s="6">
        <v>793</v>
      </c>
      <c r="AG36" s="6">
        <v>47</v>
      </c>
      <c r="AH36" s="6">
        <v>88</v>
      </c>
      <c r="AI36" s="6">
        <v>138</v>
      </c>
      <c r="AJ36" s="6">
        <v>4394</v>
      </c>
      <c r="AK36" s="6"/>
      <c r="AL36" s="5" t="s">
        <v>167</v>
      </c>
      <c r="AM36" s="6"/>
      <c r="AN36" s="91" t="s">
        <v>583</v>
      </c>
      <c r="AO36" s="92"/>
      <c r="AP36" s="92"/>
      <c r="AQ36" s="92"/>
      <c r="AR36" s="92"/>
      <c r="AS36" s="34">
        <f>VLOOKUP(AL36,$R$8:$AJ$36,19,FALSE)-VLOOKUP(AL36,$R$8:$AJ$36,18,FALSE)</f>
        <v>162</v>
      </c>
      <c r="AT36" s="37">
        <f t="shared" ref="AT36:AT44" si="6">IF(AS36=0,"-",VLOOKUP(AL36,$R$8:$AJ$36,14,FALSE)/AS36)</f>
        <v>2.4691358024691357E-2</v>
      </c>
      <c r="AU36" s="49">
        <f t="shared" ref="AU36:AU44" si="7">IF(AS36=0,"-",VLOOKUP(AL36,$R$8:$AJ$36,5,FALSE)/AS36)</f>
        <v>4.3209876543209874E-2</v>
      </c>
      <c r="AV36" s="37">
        <f t="shared" ref="AV36:AV44" si="8">IF(AS36=0,"-",VLOOKUP(AL36,$R$8:$AJ$36,3,FALSE)/AS36)</f>
        <v>0.40123456790123457</v>
      </c>
      <c r="AW36" s="49">
        <f t="shared" ref="AW36:AW44" si="9">IF(AS36=0,"-",VLOOKUP(AL36,$R$8:$AJ$36,12,FALSE)/AS36)</f>
        <v>0.46913580246913578</v>
      </c>
      <c r="AX36" s="37">
        <f t="shared" ref="AX36:AX44" si="10">IF(AS36=0,"-",VLOOKUP(AL36,$R$8:$AJ$36,7,FALSE)/AS36)</f>
        <v>6.1728395061728392E-2</v>
      </c>
    </row>
    <row r="37" spans="1:53" x14ac:dyDescent="0.25">
      <c r="A37">
        <v>1</v>
      </c>
      <c r="B37">
        <v>2016</v>
      </c>
      <c r="C37" t="s">
        <v>300</v>
      </c>
      <c r="D37" t="s">
        <v>169</v>
      </c>
      <c r="E37" t="s">
        <v>12</v>
      </c>
      <c r="F37">
        <f>VLOOKUP(C37,'Five Year Alumni Srvy 2016 Data'!C:F,4,FALSE)</f>
        <v>1</v>
      </c>
      <c r="G37" t="str">
        <f>VLOOKUP(F37,Coding!K:L,2,FALSE)</f>
        <v>URM</v>
      </c>
      <c r="H37" t="s">
        <v>219</v>
      </c>
      <c r="I37" t="s">
        <v>220</v>
      </c>
      <c r="J37" t="s">
        <v>19</v>
      </c>
      <c r="K37" t="s">
        <v>98</v>
      </c>
      <c r="L37">
        <v>4</v>
      </c>
      <c r="M37" t="s">
        <v>85</v>
      </c>
      <c r="N37" t="s">
        <v>99</v>
      </c>
      <c r="O37" t="s">
        <v>87</v>
      </c>
      <c r="AI37" s="5"/>
      <c r="AJ37" s="5"/>
      <c r="AK37" s="5"/>
      <c r="AL37" s="5" t="s">
        <v>136</v>
      </c>
      <c r="AM37" s="5"/>
      <c r="AN37" s="87" t="s">
        <v>584</v>
      </c>
      <c r="AO37" s="88"/>
      <c r="AP37" s="88"/>
      <c r="AQ37" s="88"/>
      <c r="AR37" s="88"/>
      <c r="AS37" s="26">
        <f t="shared" ref="AS37:AS44" si="11">VLOOKUP(AL37,$R$8:$AJ$36,19,FALSE)-VLOOKUP(AL37,$R$8:$AJ$36,18,FALSE)</f>
        <v>162</v>
      </c>
      <c r="AT37" s="38">
        <f t="shared" si="6"/>
        <v>6.1728395061728392E-3</v>
      </c>
      <c r="AU37" s="50">
        <f t="shared" si="7"/>
        <v>7.407407407407407E-2</v>
      </c>
      <c r="AV37" s="38">
        <f t="shared" si="8"/>
        <v>0.47530864197530864</v>
      </c>
      <c r="AW37" s="50">
        <f t="shared" si="9"/>
        <v>0.37037037037037035</v>
      </c>
      <c r="AX37" s="38">
        <f t="shared" si="10"/>
        <v>7.407407407407407E-2</v>
      </c>
    </row>
    <row r="38" spans="1:53" x14ac:dyDescent="0.25">
      <c r="A38">
        <v>1</v>
      </c>
      <c r="B38">
        <v>2016</v>
      </c>
      <c r="C38" t="s">
        <v>300</v>
      </c>
      <c r="D38" t="s">
        <v>169</v>
      </c>
      <c r="E38" t="s">
        <v>12</v>
      </c>
      <c r="F38">
        <f>VLOOKUP(C38,'Five Year Alumni Srvy 2016 Data'!C:F,4,FALSE)</f>
        <v>1</v>
      </c>
      <c r="G38" t="str">
        <f>VLOOKUP(F38,Coding!K:L,2,FALSE)</f>
        <v>URM</v>
      </c>
      <c r="H38" t="s">
        <v>219</v>
      </c>
      <c r="I38" t="s">
        <v>220</v>
      </c>
      <c r="J38" t="s">
        <v>19</v>
      </c>
      <c r="K38" t="s">
        <v>122</v>
      </c>
      <c r="L38">
        <v>3</v>
      </c>
      <c r="M38" t="s">
        <v>85</v>
      </c>
      <c r="N38" t="s">
        <v>123</v>
      </c>
      <c r="O38" t="s">
        <v>126</v>
      </c>
      <c r="AI38" s="5"/>
      <c r="AJ38" s="5"/>
      <c r="AK38" s="5"/>
      <c r="AL38" s="5" t="s">
        <v>59</v>
      </c>
      <c r="AM38" s="5"/>
      <c r="AN38" s="87" t="s">
        <v>585</v>
      </c>
      <c r="AO38" s="88"/>
      <c r="AP38" s="88"/>
      <c r="AQ38" s="88"/>
      <c r="AR38" s="88"/>
      <c r="AS38" s="26">
        <f t="shared" si="11"/>
        <v>162</v>
      </c>
      <c r="AT38" s="38">
        <f t="shared" si="6"/>
        <v>1.2345679012345678E-2</v>
      </c>
      <c r="AU38" s="50">
        <f t="shared" si="7"/>
        <v>4.9382716049382713E-2</v>
      </c>
      <c r="AV38" s="38">
        <f t="shared" si="8"/>
        <v>0.32098765432098764</v>
      </c>
      <c r="AW38" s="50">
        <f t="shared" si="9"/>
        <v>0.5679012345679012</v>
      </c>
      <c r="AX38" s="38">
        <f t="shared" si="10"/>
        <v>4.9382716049382713E-2</v>
      </c>
    </row>
    <row r="39" spans="1:53" x14ac:dyDescent="0.25">
      <c r="A39">
        <v>1</v>
      </c>
      <c r="B39">
        <v>2016</v>
      </c>
      <c r="C39" t="s">
        <v>300</v>
      </c>
      <c r="D39" t="s">
        <v>169</v>
      </c>
      <c r="E39" t="s">
        <v>12</v>
      </c>
      <c r="F39">
        <f>VLOOKUP(C39,'Five Year Alumni Srvy 2016 Data'!C:F,4,FALSE)</f>
        <v>1</v>
      </c>
      <c r="G39" t="str">
        <f>VLOOKUP(F39,Coding!K:L,2,FALSE)</f>
        <v>URM</v>
      </c>
      <c r="H39" t="s">
        <v>219</v>
      </c>
      <c r="I39" t="s">
        <v>220</v>
      </c>
      <c r="J39" t="s">
        <v>19</v>
      </c>
      <c r="K39" t="s">
        <v>124</v>
      </c>
      <c r="L39">
        <v>2</v>
      </c>
      <c r="M39" t="s">
        <v>85</v>
      </c>
      <c r="N39" t="s">
        <v>125</v>
      </c>
      <c r="O39" t="s">
        <v>176</v>
      </c>
      <c r="AI39" s="5"/>
      <c r="AJ39" s="5"/>
      <c r="AK39" s="5"/>
      <c r="AL39" s="5" t="s">
        <v>150</v>
      </c>
      <c r="AM39" s="5"/>
      <c r="AN39" s="87" t="s">
        <v>586</v>
      </c>
      <c r="AO39" s="88"/>
      <c r="AP39" s="88"/>
      <c r="AQ39" s="88"/>
      <c r="AR39" s="88"/>
      <c r="AS39" s="26">
        <f t="shared" si="11"/>
        <v>162</v>
      </c>
      <c r="AT39" s="38">
        <f t="shared" si="6"/>
        <v>1.2345679012345678E-2</v>
      </c>
      <c r="AU39" s="50">
        <f t="shared" si="7"/>
        <v>0.10493827160493827</v>
      </c>
      <c r="AV39" s="38">
        <f t="shared" si="8"/>
        <v>0.45061728395061729</v>
      </c>
      <c r="AW39" s="50">
        <f t="shared" si="9"/>
        <v>0.21604938271604937</v>
      </c>
      <c r="AX39" s="38">
        <f t="shared" si="10"/>
        <v>0.21604938271604937</v>
      </c>
    </row>
    <row r="40" spans="1:53" x14ac:dyDescent="0.25">
      <c r="A40">
        <v>1</v>
      </c>
      <c r="B40">
        <v>2016</v>
      </c>
      <c r="C40" t="s">
        <v>300</v>
      </c>
      <c r="D40" t="s">
        <v>169</v>
      </c>
      <c r="E40" t="s">
        <v>12</v>
      </c>
      <c r="F40">
        <f>VLOOKUP(C40,'Five Year Alumni Srvy 2016 Data'!C:F,4,FALSE)</f>
        <v>1</v>
      </c>
      <c r="G40" t="str">
        <f>VLOOKUP(F40,Coding!K:L,2,FALSE)</f>
        <v>URM</v>
      </c>
      <c r="H40" t="s">
        <v>219</v>
      </c>
      <c r="I40" t="s">
        <v>220</v>
      </c>
      <c r="J40" t="s">
        <v>19</v>
      </c>
      <c r="K40" t="s">
        <v>127</v>
      </c>
      <c r="L40">
        <v>4</v>
      </c>
      <c r="M40" t="s">
        <v>85</v>
      </c>
      <c r="N40" t="s">
        <v>128</v>
      </c>
      <c r="O40" t="s">
        <v>87</v>
      </c>
      <c r="AI40" s="5"/>
      <c r="AJ40" s="5"/>
      <c r="AK40" s="5"/>
      <c r="AL40" s="5" t="s">
        <v>119</v>
      </c>
      <c r="AM40" s="5"/>
      <c r="AN40" s="87" t="s">
        <v>587</v>
      </c>
      <c r="AO40" s="88"/>
      <c r="AP40" s="88"/>
      <c r="AQ40" s="88"/>
      <c r="AR40" s="88"/>
      <c r="AS40" s="26">
        <f t="shared" si="11"/>
        <v>162</v>
      </c>
      <c r="AT40" s="38">
        <f t="shared" si="6"/>
        <v>6.1728395061728392E-2</v>
      </c>
      <c r="AU40" s="50">
        <f t="shared" si="7"/>
        <v>0.19135802469135801</v>
      </c>
      <c r="AV40" s="38">
        <f t="shared" si="8"/>
        <v>0.41358024691358025</v>
      </c>
      <c r="AW40" s="50">
        <f t="shared" si="9"/>
        <v>0.25308641975308643</v>
      </c>
      <c r="AX40" s="38">
        <f t="shared" si="10"/>
        <v>8.0246913580246909E-2</v>
      </c>
    </row>
    <row r="41" spans="1:53" x14ac:dyDescent="0.25">
      <c r="A41">
        <v>1</v>
      </c>
      <c r="B41">
        <v>2016</v>
      </c>
      <c r="C41" t="s">
        <v>300</v>
      </c>
      <c r="D41" t="s">
        <v>169</v>
      </c>
      <c r="E41" t="s">
        <v>12</v>
      </c>
      <c r="F41">
        <f>VLOOKUP(C41,'Five Year Alumni Srvy 2016 Data'!C:F,4,FALSE)</f>
        <v>1</v>
      </c>
      <c r="G41" t="str">
        <f>VLOOKUP(F41,Coding!K:L,2,FALSE)</f>
        <v>URM</v>
      </c>
      <c r="H41" t="s">
        <v>219</v>
      </c>
      <c r="I41" t="s">
        <v>220</v>
      </c>
      <c r="J41" t="s">
        <v>19</v>
      </c>
      <c r="K41" t="s">
        <v>129</v>
      </c>
      <c r="L41">
        <v>3</v>
      </c>
      <c r="M41" t="s">
        <v>85</v>
      </c>
      <c r="N41" t="s">
        <v>130</v>
      </c>
      <c r="O41" t="s">
        <v>126</v>
      </c>
      <c r="AI41" s="5"/>
      <c r="AJ41" s="5"/>
      <c r="AK41" s="5"/>
      <c r="AL41" s="5" t="s">
        <v>56</v>
      </c>
      <c r="AM41" s="5"/>
      <c r="AN41" s="87" t="s">
        <v>588</v>
      </c>
      <c r="AO41" s="88"/>
      <c r="AP41" s="88"/>
      <c r="AQ41" s="88"/>
      <c r="AR41" s="88"/>
      <c r="AS41" s="26">
        <f t="shared" si="11"/>
        <v>162</v>
      </c>
      <c r="AT41" s="38">
        <f t="shared" si="6"/>
        <v>3.7037037037037035E-2</v>
      </c>
      <c r="AU41" s="50">
        <f t="shared" si="7"/>
        <v>0.10493827160493827</v>
      </c>
      <c r="AV41" s="38">
        <f t="shared" si="8"/>
        <v>0.37654320987654322</v>
      </c>
      <c r="AW41" s="50">
        <f t="shared" si="9"/>
        <v>0.3888888888888889</v>
      </c>
      <c r="AX41" s="38">
        <f t="shared" si="10"/>
        <v>9.2592592592592587E-2</v>
      </c>
    </row>
    <row r="42" spans="1:53" x14ac:dyDescent="0.25">
      <c r="A42">
        <v>1</v>
      </c>
      <c r="B42">
        <v>2016</v>
      </c>
      <c r="C42" t="s">
        <v>300</v>
      </c>
      <c r="D42" t="s">
        <v>169</v>
      </c>
      <c r="E42" t="s">
        <v>12</v>
      </c>
      <c r="F42">
        <f>VLOOKUP(C42,'Five Year Alumni Srvy 2016 Data'!C:F,4,FALSE)</f>
        <v>1</v>
      </c>
      <c r="G42" t="str">
        <f>VLOOKUP(F42,Coding!K:L,2,FALSE)</f>
        <v>URM</v>
      </c>
      <c r="H42" t="s">
        <v>219</v>
      </c>
      <c r="I42" t="s">
        <v>220</v>
      </c>
      <c r="J42" t="s">
        <v>19</v>
      </c>
      <c r="K42" t="s">
        <v>131</v>
      </c>
      <c r="L42">
        <v>4</v>
      </c>
      <c r="M42" t="s">
        <v>85</v>
      </c>
      <c r="N42" t="s">
        <v>132</v>
      </c>
      <c r="O42" t="s">
        <v>87</v>
      </c>
      <c r="AI42" s="5"/>
      <c r="AJ42" s="5"/>
      <c r="AK42" s="5"/>
      <c r="AL42" s="5" t="s">
        <v>138</v>
      </c>
      <c r="AM42" s="5"/>
      <c r="AN42" s="87" t="s">
        <v>589</v>
      </c>
      <c r="AO42" s="88"/>
      <c r="AP42" s="88"/>
      <c r="AQ42" s="88"/>
      <c r="AR42" s="88"/>
      <c r="AS42" s="26">
        <f t="shared" si="11"/>
        <v>162</v>
      </c>
      <c r="AT42" s="38">
        <f t="shared" si="6"/>
        <v>1.8518518518518517E-2</v>
      </c>
      <c r="AU42" s="50">
        <f t="shared" si="7"/>
        <v>8.6419753086419748E-2</v>
      </c>
      <c r="AV42" s="38">
        <f t="shared" si="8"/>
        <v>0.35802469135802467</v>
      </c>
      <c r="AW42" s="50">
        <f t="shared" si="9"/>
        <v>0.42592592592592593</v>
      </c>
      <c r="AX42" s="38">
        <f t="shared" si="10"/>
        <v>0.1111111111111111</v>
      </c>
      <c r="BA42" s="5"/>
    </row>
    <row r="43" spans="1:53" x14ac:dyDescent="0.25">
      <c r="A43">
        <v>1</v>
      </c>
      <c r="B43">
        <v>2016</v>
      </c>
      <c r="C43" t="s">
        <v>300</v>
      </c>
      <c r="D43" t="s">
        <v>169</v>
      </c>
      <c r="E43" t="s">
        <v>12</v>
      </c>
      <c r="F43">
        <f>VLOOKUP(C43,'Five Year Alumni Srvy 2016 Data'!C:F,4,FALSE)</f>
        <v>1</v>
      </c>
      <c r="G43" t="str">
        <f>VLOOKUP(F43,Coding!K:L,2,FALSE)</f>
        <v>URM</v>
      </c>
      <c r="H43" t="s">
        <v>219</v>
      </c>
      <c r="I43" t="s">
        <v>220</v>
      </c>
      <c r="J43" t="s">
        <v>19</v>
      </c>
      <c r="K43" t="s">
        <v>139</v>
      </c>
      <c r="L43">
        <v>3</v>
      </c>
      <c r="M43" t="s">
        <v>85</v>
      </c>
      <c r="N43" t="s">
        <v>140</v>
      </c>
      <c r="O43" t="s">
        <v>126</v>
      </c>
      <c r="AI43" s="5"/>
      <c r="AJ43" s="5"/>
      <c r="AK43" s="5"/>
      <c r="AL43" s="5" t="s">
        <v>148</v>
      </c>
      <c r="AM43" s="5"/>
      <c r="AN43" s="87" t="s">
        <v>590</v>
      </c>
      <c r="AO43" s="88"/>
      <c r="AP43" s="88"/>
      <c r="AQ43" s="88"/>
      <c r="AR43" s="88"/>
      <c r="AS43" s="26">
        <f t="shared" si="11"/>
        <v>162</v>
      </c>
      <c r="AT43" s="38">
        <f t="shared" si="6"/>
        <v>3.0864197530864196E-2</v>
      </c>
      <c r="AU43" s="50">
        <f t="shared" si="7"/>
        <v>6.1728395061728392E-2</v>
      </c>
      <c r="AV43" s="38">
        <f t="shared" si="8"/>
        <v>0.35802469135802467</v>
      </c>
      <c r="AW43" s="50">
        <f t="shared" si="9"/>
        <v>0.43827160493827161</v>
      </c>
      <c r="AX43" s="38">
        <f t="shared" si="10"/>
        <v>0.1111111111111111</v>
      </c>
    </row>
    <row r="44" spans="1:53" x14ac:dyDescent="0.25">
      <c r="A44">
        <v>1</v>
      </c>
      <c r="B44">
        <v>2016</v>
      </c>
      <c r="C44" t="s">
        <v>300</v>
      </c>
      <c r="D44" t="s">
        <v>169</v>
      </c>
      <c r="E44" t="s">
        <v>12</v>
      </c>
      <c r="F44">
        <f>VLOOKUP(C44,'Five Year Alumni Srvy 2016 Data'!C:F,4,FALSE)</f>
        <v>1</v>
      </c>
      <c r="G44" t="str">
        <f>VLOOKUP(F44,Coding!K:L,2,FALSE)</f>
        <v>URM</v>
      </c>
      <c r="H44" t="s">
        <v>219</v>
      </c>
      <c r="I44" t="s">
        <v>220</v>
      </c>
      <c r="J44" t="s">
        <v>19</v>
      </c>
      <c r="K44" t="s">
        <v>141</v>
      </c>
      <c r="L44">
        <v>3</v>
      </c>
      <c r="M44" t="s">
        <v>85</v>
      </c>
      <c r="N44" t="s">
        <v>142</v>
      </c>
      <c r="O44" t="s">
        <v>126</v>
      </c>
      <c r="AI44" s="5"/>
      <c r="AJ44" s="5"/>
      <c r="AK44" s="5"/>
      <c r="AL44" s="5" t="s">
        <v>146</v>
      </c>
      <c r="AM44" s="5"/>
      <c r="AN44" s="103" t="s">
        <v>591</v>
      </c>
      <c r="AO44" s="104"/>
      <c r="AP44" s="104"/>
      <c r="AQ44" s="104"/>
      <c r="AR44" s="104"/>
      <c r="AS44" s="35">
        <f t="shared" si="11"/>
        <v>162</v>
      </c>
      <c r="AT44" s="39">
        <f t="shared" si="6"/>
        <v>2.4691358024691357E-2</v>
      </c>
      <c r="AU44" s="51">
        <f t="shared" si="7"/>
        <v>4.9382716049382713E-2</v>
      </c>
      <c r="AV44" s="39">
        <f t="shared" si="8"/>
        <v>0.34567901234567899</v>
      </c>
      <c r="AW44" s="51">
        <f t="shared" si="9"/>
        <v>0.48148148148148145</v>
      </c>
      <c r="AX44" s="39">
        <f t="shared" si="10"/>
        <v>9.8765432098765427E-2</v>
      </c>
    </row>
    <row r="45" spans="1:53" x14ac:dyDescent="0.25">
      <c r="A45">
        <v>1</v>
      </c>
      <c r="B45">
        <v>2016</v>
      </c>
      <c r="C45" t="s">
        <v>300</v>
      </c>
      <c r="D45" t="s">
        <v>169</v>
      </c>
      <c r="E45" t="s">
        <v>12</v>
      </c>
      <c r="F45">
        <f>VLOOKUP(C45,'Five Year Alumni Srvy 2016 Data'!C:F,4,FALSE)</f>
        <v>1</v>
      </c>
      <c r="G45" t="str">
        <f>VLOOKUP(F45,Coding!K:L,2,FALSE)</f>
        <v>URM</v>
      </c>
      <c r="H45" t="s">
        <v>219</v>
      </c>
      <c r="I45" t="s">
        <v>220</v>
      </c>
      <c r="J45" t="s">
        <v>19</v>
      </c>
      <c r="K45" t="s">
        <v>143</v>
      </c>
      <c r="L45">
        <v>4</v>
      </c>
      <c r="M45" t="s">
        <v>85</v>
      </c>
      <c r="N45" t="s">
        <v>144</v>
      </c>
      <c r="O45" t="s">
        <v>87</v>
      </c>
    </row>
    <row r="46" spans="1:53" ht="15" customHeight="1" x14ac:dyDescent="0.25">
      <c r="A46">
        <v>1</v>
      </c>
      <c r="B46">
        <v>2016</v>
      </c>
      <c r="C46" t="s">
        <v>309</v>
      </c>
      <c r="D46" t="s">
        <v>48</v>
      </c>
      <c r="E46" t="s">
        <v>12</v>
      </c>
      <c r="F46">
        <f>VLOOKUP(C46,'Five Year Alumni Srvy 2016 Data'!C:F,4,FALSE)</f>
        <v>1</v>
      </c>
      <c r="G46" t="str">
        <f>VLOOKUP(F46,Coding!K:L,2,FALSE)</f>
        <v>URM</v>
      </c>
      <c r="H46" t="s">
        <v>310</v>
      </c>
      <c r="I46" t="s">
        <v>242</v>
      </c>
      <c r="J46" t="s">
        <v>21</v>
      </c>
      <c r="K46" t="s">
        <v>84</v>
      </c>
      <c r="L46">
        <v>1</v>
      </c>
      <c r="M46" t="s">
        <v>85</v>
      </c>
      <c r="N46" t="s">
        <v>86</v>
      </c>
      <c r="O46" t="s">
        <v>200</v>
      </c>
      <c r="AN46" s="79" t="s">
        <v>567</v>
      </c>
      <c r="AO46" s="93"/>
      <c r="AP46" s="93"/>
      <c r="AQ46" s="93"/>
      <c r="AR46" s="94"/>
      <c r="AS46" s="101" t="s">
        <v>508</v>
      </c>
      <c r="AT46" s="79" t="s">
        <v>570</v>
      </c>
      <c r="AU46" s="79" t="s">
        <v>186</v>
      </c>
      <c r="AV46" s="89" t="s">
        <v>67</v>
      </c>
      <c r="AW46" s="89" t="s">
        <v>185</v>
      </c>
    </row>
    <row r="47" spans="1:53" x14ac:dyDescent="0.25">
      <c r="A47">
        <v>1</v>
      </c>
      <c r="B47">
        <v>2016</v>
      </c>
      <c r="C47" t="s">
        <v>309</v>
      </c>
      <c r="D47" t="s">
        <v>48</v>
      </c>
      <c r="E47" t="s">
        <v>12</v>
      </c>
      <c r="F47">
        <f>VLOOKUP(C47,'Five Year Alumni Srvy 2016 Data'!C:F,4,FALSE)</f>
        <v>1</v>
      </c>
      <c r="G47" t="str">
        <f>VLOOKUP(F47,Coding!K:L,2,FALSE)</f>
        <v>URM</v>
      </c>
      <c r="H47" t="s">
        <v>310</v>
      </c>
      <c r="I47" t="s">
        <v>242</v>
      </c>
      <c r="J47" t="s">
        <v>21</v>
      </c>
      <c r="K47" t="s">
        <v>88</v>
      </c>
      <c r="L47">
        <v>1</v>
      </c>
      <c r="M47" t="s">
        <v>85</v>
      </c>
      <c r="N47" t="s">
        <v>89</v>
      </c>
      <c r="O47" t="s">
        <v>200</v>
      </c>
      <c r="AN47" s="95"/>
      <c r="AO47" s="96"/>
      <c r="AP47" s="96"/>
      <c r="AQ47" s="96"/>
      <c r="AR47" s="97"/>
      <c r="AS47" s="102"/>
      <c r="AT47" s="82"/>
      <c r="AU47" s="82"/>
      <c r="AV47" s="90"/>
      <c r="AW47" s="90"/>
    </row>
    <row r="48" spans="1:53" x14ac:dyDescent="0.25">
      <c r="A48">
        <v>1</v>
      </c>
      <c r="B48">
        <v>2016</v>
      </c>
      <c r="C48" t="s">
        <v>309</v>
      </c>
      <c r="D48" t="s">
        <v>48</v>
      </c>
      <c r="E48" t="s">
        <v>12</v>
      </c>
      <c r="F48">
        <f>VLOOKUP(C48,'Five Year Alumni Srvy 2016 Data'!C:F,4,FALSE)</f>
        <v>1</v>
      </c>
      <c r="G48" t="str">
        <f>VLOOKUP(F48,Coding!K:L,2,FALSE)</f>
        <v>URM</v>
      </c>
      <c r="H48" t="s">
        <v>310</v>
      </c>
      <c r="I48" t="s">
        <v>242</v>
      </c>
      <c r="J48" t="s">
        <v>21</v>
      </c>
      <c r="K48" t="s">
        <v>98</v>
      </c>
      <c r="L48">
        <v>1</v>
      </c>
      <c r="M48" t="s">
        <v>85</v>
      </c>
      <c r="N48" t="s">
        <v>99</v>
      </c>
      <c r="O48" t="s">
        <v>200</v>
      </c>
      <c r="AN48" s="98"/>
      <c r="AO48" s="99"/>
      <c r="AP48" s="99"/>
      <c r="AQ48" s="99"/>
      <c r="AR48" s="100"/>
      <c r="AS48" s="102"/>
      <c r="AT48" s="82"/>
      <c r="AU48" s="82"/>
      <c r="AV48" s="90"/>
      <c r="AW48" s="90"/>
    </row>
    <row r="49" spans="1:52" x14ac:dyDescent="0.25">
      <c r="A49">
        <v>1</v>
      </c>
      <c r="B49">
        <v>2016</v>
      </c>
      <c r="C49" t="s">
        <v>309</v>
      </c>
      <c r="D49" t="s">
        <v>48</v>
      </c>
      <c r="E49" t="s">
        <v>12</v>
      </c>
      <c r="F49">
        <f>VLOOKUP(C49,'Five Year Alumni Srvy 2016 Data'!C:F,4,FALSE)</f>
        <v>1</v>
      </c>
      <c r="G49" t="str">
        <f>VLOOKUP(F49,Coding!K:L,2,FALSE)</f>
        <v>URM</v>
      </c>
      <c r="H49" t="s">
        <v>310</v>
      </c>
      <c r="I49" t="s">
        <v>242</v>
      </c>
      <c r="J49" t="s">
        <v>21</v>
      </c>
      <c r="K49" t="s">
        <v>122</v>
      </c>
      <c r="L49">
        <v>1</v>
      </c>
      <c r="M49" t="s">
        <v>85</v>
      </c>
      <c r="N49" t="s">
        <v>123</v>
      </c>
      <c r="O49" t="s">
        <v>200</v>
      </c>
      <c r="AL49" s="5" t="s">
        <v>66</v>
      </c>
      <c r="AN49" s="91" t="s">
        <v>568</v>
      </c>
      <c r="AO49" s="92"/>
      <c r="AP49" s="92"/>
      <c r="AQ49" s="92"/>
      <c r="AR49" s="92"/>
      <c r="AS49" s="34">
        <f>VLOOKUP(AL49,$R$8:$AJ$36,19,FALSE)-VLOOKUP(AL49,$R$8:$AJ$36,18,FALSE)</f>
        <v>157</v>
      </c>
      <c r="AT49" s="37">
        <f>IF(AS49=0,"-",VLOOKUP(AL49,$R$8:$AJ$36,9,FALSE)/AS49)</f>
        <v>3.1847133757961783E-2</v>
      </c>
      <c r="AU49" s="49">
        <f>IF(AS49=0,"-",VLOOKUP(AL49,$R$8:$AJ$36,4,FALSE)/AS49)</f>
        <v>0.26751592356687898</v>
      </c>
      <c r="AV49" s="37">
        <f>IF(AS49=0,"-",VLOOKUP(AL49,$R$8:$AJ$36,13,FALSE)/AS49)</f>
        <v>0.64968152866242035</v>
      </c>
      <c r="AW49" s="40">
        <f>IF(AS49=0,"-",VLOOKUP(AL49,$R$8:$AJ$36,7,FALSE)/AS49)</f>
        <v>5.0955414012738856E-2</v>
      </c>
    </row>
    <row r="50" spans="1:52" x14ac:dyDescent="0.25">
      <c r="A50">
        <v>1</v>
      </c>
      <c r="B50">
        <v>2016</v>
      </c>
      <c r="C50" t="s">
        <v>309</v>
      </c>
      <c r="D50" t="s">
        <v>48</v>
      </c>
      <c r="E50" t="s">
        <v>12</v>
      </c>
      <c r="F50">
        <f>VLOOKUP(C50,'Five Year Alumni Srvy 2016 Data'!C:F,4,FALSE)</f>
        <v>1</v>
      </c>
      <c r="G50" t="str">
        <f>VLOOKUP(F50,Coding!K:L,2,FALSE)</f>
        <v>URM</v>
      </c>
      <c r="H50" t="s">
        <v>310</v>
      </c>
      <c r="I50" t="s">
        <v>242</v>
      </c>
      <c r="J50" t="s">
        <v>21</v>
      </c>
      <c r="K50" t="s">
        <v>124</v>
      </c>
      <c r="L50">
        <v>1</v>
      </c>
      <c r="M50" t="s">
        <v>85</v>
      </c>
      <c r="N50" t="s">
        <v>125</v>
      </c>
      <c r="O50" t="s">
        <v>200</v>
      </c>
      <c r="AL50" s="5" t="s">
        <v>69</v>
      </c>
      <c r="AN50" s="87" t="s">
        <v>569</v>
      </c>
      <c r="AO50" s="88"/>
      <c r="AP50" s="88"/>
      <c r="AQ50" s="88"/>
      <c r="AR50" s="88"/>
      <c r="AS50" s="26">
        <f t="shared" ref="AS50:AS53" si="12">VLOOKUP(AL50,$R$8:$AJ$36,19,FALSE)-VLOOKUP(AL50,$R$8:$AJ$36,18,FALSE)</f>
        <v>157</v>
      </c>
      <c r="AT50" s="38">
        <f>IF(AS50=0,"-",VLOOKUP(AL50,$R$8:$AJ$36,9,FALSE)/AS50)</f>
        <v>0.13375796178343949</v>
      </c>
      <c r="AU50" s="50">
        <f>IF(AS50=0,"-",VLOOKUP(AL50,$R$8:$AJ$36,4,FALSE)/AS50)</f>
        <v>0.28662420382165604</v>
      </c>
      <c r="AV50" s="38">
        <f>IF(AS50=0,"-",VLOOKUP(AL50,$R$8:$AJ$36,13,FALSE)/AS50)</f>
        <v>0.48407643312101911</v>
      </c>
      <c r="AW50" s="41">
        <f>IF(AS50=0,"-",VLOOKUP(AL50,$R$8:$AJ$36,7,FALSE)/AS50)</f>
        <v>9.5541401273885357E-2</v>
      </c>
    </row>
    <row r="51" spans="1:52" x14ac:dyDescent="0.25">
      <c r="A51">
        <v>1</v>
      </c>
      <c r="B51">
        <v>2016</v>
      </c>
      <c r="C51" t="s">
        <v>309</v>
      </c>
      <c r="D51" t="s">
        <v>48</v>
      </c>
      <c r="E51" t="s">
        <v>12</v>
      </c>
      <c r="F51">
        <f>VLOOKUP(C51,'Five Year Alumni Srvy 2016 Data'!C:F,4,FALSE)</f>
        <v>1</v>
      </c>
      <c r="G51" t="str">
        <f>VLOOKUP(F51,Coding!K:L,2,FALSE)</f>
        <v>URM</v>
      </c>
      <c r="H51" t="s">
        <v>310</v>
      </c>
      <c r="I51" t="s">
        <v>242</v>
      </c>
      <c r="J51" t="s">
        <v>21</v>
      </c>
      <c r="K51" t="s">
        <v>127</v>
      </c>
      <c r="L51">
        <v>1</v>
      </c>
      <c r="M51" t="s">
        <v>85</v>
      </c>
      <c r="N51" t="s">
        <v>128</v>
      </c>
      <c r="O51" t="s">
        <v>200</v>
      </c>
      <c r="AL51" s="5" t="s">
        <v>117</v>
      </c>
      <c r="AN51" s="87" t="s">
        <v>550</v>
      </c>
      <c r="AO51" s="88"/>
      <c r="AP51" s="88"/>
      <c r="AQ51" s="88"/>
      <c r="AR51" s="88"/>
      <c r="AS51" s="26">
        <f t="shared" si="12"/>
        <v>157</v>
      </c>
      <c r="AT51" s="38">
        <f>IF(AS51=0,"-",VLOOKUP(AL51,$R$8:$AJ$36,9,FALSE)/AS51)</f>
        <v>0.19108280254777071</v>
      </c>
      <c r="AU51" s="50">
        <f>IF(AS51=0,"-",VLOOKUP(AL51,$R$8:$AJ$36,4,FALSE)/AS51)</f>
        <v>0.3503184713375796</v>
      </c>
      <c r="AV51" s="38">
        <f>IF(AS51=0,"-",VLOOKUP(AL51,$R$8:$AJ$36,13,FALSE)/AS51)</f>
        <v>0.42675159235668791</v>
      </c>
      <c r="AW51" s="41">
        <f>IF(AS51=0,"-",VLOOKUP(AL51,$R$8:$AJ$36,7,FALSE)/AS51)</f>
        <v>3.1847133757961783E-2</v>
      </c>
    </row>
    <row r="52" spans="1:52" x14ac:dyDescent="0.25">
      <c r="A52">
        <v>1</v>
      </c>
      <c r="B52">
        <v>2016</v>
      </c>
      <c r="C52" t="s">
        <v>309</v>
      </c>
      <c r="D52" t="s">
        <v>48</v>
      </c>
      <c r="E52" t="s">
        <v>12</v>
      </c>
      <c r="F52">
        <f>VLOOKUP(C52,'Five Year Alumni Srvy 2016 Data'!C:F,4,FALSE)</f>
        <v>1</v>
      </c>
      <c r="G52" t="str">
        <f>VLOOKUP(F52,Coding!K:L,2,FALSE)</f>
        <v>URM</v>
      </c>
      <c r="H52" t="s">
        <v>310</v>
      </c>
      <c r="I52" t="s">
        <v>242</v>
      </c>
      <c r="J52" t="s">
        <v>21</v>
      </c>
      <c r="K52" t="s">
        <v>129</v>
      </c>
      <c r="L52">
        <v>1</v>
      </c>
      <c r="M52" t="s">
        <v>85</v>
      </c>
      <c r="N52" t="s">
        <v>130</v>
      </c>
      <c r="O52" t="s">
        <v>200</v>
      </c>
      <c r="AL52" s="5" t="s">
        <v>71</v>
      </c>
      <c r="AN52" s="87" t="s">
        <v>551</v>
      </c>
      <c r="AO52" s="88"/>
      <c r="AP52" s="88"/>
      <c r="AQ52" s="88"/>
      <c r="AR52" s="88"/>
      <c r="AS52" s="26">
        <f t="shared" si="12"/>
        <v>157</v>
      </c>
      <c r="AT52" s="38">
        <f>IF(AS52=0,"-",VLOOKUP(AL52,$R$8:$AJ$36,9,FALSE)/AS52)</f>
        <v>5.0955414012738856E-2</v>
      </c>
      <c r="AU52" s="50">
        <f>IF(AS52=0,"-",VLOOKUP(AL52,$R$8:$AJ$36,4,FALSE)/AS52)</f>
        <v>0.25477707006369427</v>
      </c>
      <c r="AV52" s="38">
        <f>IF(AS52=0,"-",VLOOKUP(AL52,$R$8:$AJ$36,13,FALSE)/AS52)</f>
        <v>0.63694267515923564</v>
      </c>
      <c r="AW52" s="41">
        <f>IF(AS52=0,"-",VLOOKUP(AL52,$R$8:$AJ$36,7,FALSE)/AS52)</f>
        <v>5.7324840764331211E-2</v>
      </c>
    </row>
    <row r="53" spans="1:52" x14ac:dyDescent="0.25">
      <c r="A53">
        <v>1</v>
      </c>
      <c r="B53">
        <v>2016</v>
      </c>
      <c r="C53" t="s">
        <v>309</v>
      </c>
      <c r="D53" t="s">
        <v>48</v>
      </c>
      <c r="E53" t="s">
        <v>12</v>
      </c>
      <c r="F53">
        <f>VLOOKUP(C53,'Five Year Alumni Srvy 2016 Data'!C:F,4,FALSE)</f>
        <v>1</v>
      </c>
      <c r="G53" t="str">
        <f>VLOOKUP(F53,Coding!K:L,2,FALSE)</f>
        <v>URM</v>
      </c>
      <c r="H53" t="s">
        <v>310</v>
      </c>
      <c r="I53" t="s">
        <v>242</v>
      </c>
      <c r="J53" t="s">
        <v>21</v>
      </c>
      <c r="K53" t="s">
        <v>131</v>
      </c>
      <c r="L53">
        <v>1</v>
      </c>
      <c r="M53" t="s">
        <v>85</v>
      </c>
      <c r="N53" t="s">
        <v>132</v>
      </c>
      <c r="O53" t="s">
        <v>200</v>
      </c>
      <c r="AL53" s="5" t="s">
        <v>121</v>
      </c>
      <c r="AN53" s="87" t="s">
        <v>552</v>
      </c>
      <c r="AO53" s="88"/>
      <c r="AP53" s="88"/>
      <c r="AQ53" s="88"/>
      <c r="AR53" s="88"/>
      <c r="AS53" s="35">
        <f t="shared" si="12"/>
        <v>157</v>
      </c>
      <c r="AT53" s="39">
        <f>IF(AS53=0,"-",VLOOKUP(AL53,$R$8:$AJ$36,9,FALSE)/AS53)</f>
        <v>0.18471337579617833</v>
      </c>
      <c r="AU53" s="51">
        <f>IF(AS53=0,"-",VLOOKUP(AL53,$R$8:$AJ$36,4,FALSE)/AS53)</f>
        <v>0.17834394904458598</v>
      </c>
      <c r="AV53" s="39">
        <f>IF(AS53=0,"-",VLOOKUP(AL53,$R$8:$AJ$36,13,FALSE)/AS53)</f>
        <v>0.40127388535031849</v>
      </c>
      <c r="AW53" s="42">
        <f>IF(AS53=0,"-",VLOOKUP(AL53,$R$8:$AJ$36,7,FALSE)/AS53)</f>
        <v>0.2356687898089172</v>
      </c>
      <c r="AX53" s="13"/>
    </row>
    <row r="54" spans="1:52" x14ac:dyDescent="0.25">
      <c r="A54">
        <v>1</v>
      </c>
      <c r="B54">
        <v>2016</v>
      </c>
      <c r="C54" t="s">
        <v>309</v>
      </c>
      <c r="D54" t="s">
        <v>48</v>
      </c>
      <c r="E54" t="s">
        <v>12</v>
      </c>
      <c r="F54">
        <f>VLOOKUP(C54,'Five Year Alumni Srvy 2016 Data'!C:F,4,FALSE)</f>
        <v>1</v>
      </c>
      <c r="G54" t="str">
        <f>VLOOKUP(F54,Coding!K:L,2,FALSE)</f>
        <v>URM</v>
      </c>
      <c r="H54" t="s">
        <v>310</v>
      </c>
      <c r="I54" t="s">
        <v>242</v>
      </c>
      <c r="J54" t="s">
        <v>21</v>
      </c>
      <c r="K54" t="s">
        <v>139</v>
      </c>
      <c r="L54">
        <v>1</v>
      </c>
      <c r="M54" t="s">
        <v>85</v>
      </c>
      <c r="N54" t="s">
        <v>140</v>
      </c>
      <c r="O54" t="s">
        <v>200</v>
      </c>
      <c r="AN54" s="12"/>
      <c r="AO54" s="12"/>
      <c r="AP54" s="12"/>
      <c r="AQ54" s="12"/>
      <c r="AR54" s="12"/>
      <c r="AS54" s="13"/>
      <c r="AT54" s="13"/>
      <c r="AU54" s="13"/>
      <c r="AV54" s="13"/>
      <c r="AW54" s="13"/>
      <c r="AX54" s="13"/>
    </row>
    <row r="55" spans="1:52" ht="15" customHeight="1" x14ac:dyDescent="0.25">
      <c r="A55">
        <v>1</v>
      </c>
      <c r="B55">
        <v>2016</v>
      </c>
      <c r="C55" t="s">
        <v>309</v>
      </c>
      <c r="D55" t="s">
        <v>48</v>
      </c>
      <c r="E55" t="s">
        <v>12</v>
      </c>
      <c r="F55">
        <f>VLOOKUP(C55,'Five Year Alumni Srvy 2016 Data'!C:F,4,FALSE)</f>
        <v>1</v>
      </c>
      <c r="G55" t="str">
        <f>VLOOKUP(F55,Coding!K:L,2,FALSE)</f>
        <v>URM</v>
      </c>
      <c r="H55" t="s">
        <v>310</v>
      </c>
      <c r="I55" t="s">
        <v>242</v>
      </c>
      <c r="J55" t="s">
        <v>21</v>
      </c>
      <c r="K55" t="s">
        <v>141</v>
      </c>
      <c r="L55">
        <v>1</v>
      </c>
      <c r="M55" t="s">
        <v>85</v>
      </c>
      <c r="N55" t="s">
        <v>142</v>
      </c>
      <c r="O55" t="s">
        <v>200</v>
      </c>
      <c r="AN55" s="79" t="s">
        <v>571</v>
      </c>
      <c r="AO55" s="80"/>
      <c r="AP55" s="80"/>
      <c r="AQ55" s="80"/>
      <c r="AR55" s="81"/>
      <c r="AS55" s="85" t="s">
        <v>513</v>
      </c>
      <c r="AT55" s="13"/>
      <c r="AU55" s="13"/>
      <c r="AV55" s="13"/>
      <c r="AW55" s="13"/>
      <c r="AX55" s="13"/>
      <c r="AY55" s="13"/>
      <c r="AZ55" s="13"/>
    </row>
    <row r="56" spans="1:52" x14ac:dyDescent="0.25">
      <c r="A56">
        <v>1</v>
      </c>
      <c r="B56">
        <v>2016</v>
      </c>
      <c r="C56" t="s">
        <v>309</v>
      </c>
      <c r="D56" t="s">
        <v>48</v>
      </c>
      <c r="E56" t="s">
        <v>12</v>
      </c>
      <c r="F56">
        <f>VLOOKUP(C56,'Five Year Alumni Srvy 2016 Data'!C:F,4,FALSE)</f>
        <v>1</v>
      </c>
      <c r="G56" t="str">
        <f>VLOOKUP(F56,Coding!K:L,2,FALSE)</f>
        <v>URM</v>
      </c>
      <c r="H56" t="s">
        <v>310</v>
      </c>
      <c r="I56" t="s">
        <v>242</v>
      </c>
      <c r="J56" t="s">
        <v>21</v>
      </c>
      <c r="K56" t="s">
        <v>143</v>
      </c>
      <c r="L56">
        <v>1</v>
      </c>
      <c r="M56" t="s">
        <v>85</v>
      </c>
      <c r="N56" t="s">
        <v>144</v>
      </c>
      <c r="O56" t="s">
        <v>200</v>
      </c>
      <c r="AN56" s="82"/>
      <c r="AO56" s="83"/>
      <c r="AP56" s="83"/>
      <c r="AQ56" s="83"/>
      <c r="AR56" s="84"/>
      <c r="AS56" s="86"/>
      <c r="AT56" s="13"/>
      <c r="AU56" s="13"/>
      <c r="AV56" s="13"/>
      <c r="AW56" s="13"/>
      <c r="AX56" s="13"/>
      <c r="AY56" s="13"/>
      <c r="AZ56" s="13"/>
    </row>
    <row r="57" spans="1:52" x14ac:dyDescent="0.25">
      <c r="A57">
        <v>1</v>
      </c>
      <c r="B57">
        <v>2016</v>
      </c>
      <c r="C57" t="s">
        <v>314</v>
      </c>
      <c r="D57" t="s">
        <v>48</v>
      </c>
      <c r="E57" t="s">
        <v>12</v>
      </c>
      <c r="F57">
        <f>VLOOKUP(C57,'Five Year Alumni Srvy 2016 Data'!C:F,4,FALSE)</f>
        <v>1</v>
      </c>
      <c r="G57" t="str">
        <f>VLOOKUP(F57,Coding!K:L,2,FALSE)</f>
        <v>URM</v>
      </c>
      <c r="H57" t="s">
        <v>235</v>
      </c>
      <c r="I57" t="s">
        <v>236</v>
      </c>
      <c r="J57" t="s">
        <v>15</v>
      </c>
      <c r="K57" t="s">
        <v>84</v>
      </c>
      <c r="L57">
        <v>4</v>
      </c>
      <c r="M57" t="s">
        <v>85</v>
      </c>
      <c r="N57" t="s">
        <v>86</v>
      </c>
      <c r="O57" t="s">
        <v>87</v>
      </c>
      <c r="AN57" s="82"/>
      <c r="AO57" s="83"/>
      <c r="AP57" s="83"/>
      <c r="AQ57" s="83"/>
      <c r="AR57" s="84"/>
      <c r="AS57" s="86"/>
      <c r="AT57" s="13"/>
      <c r="AU57" s="13"/>
      <c r="AV57" s="13"/>
      <c r="AW57" s="13"/>
      <c r="AX57" s="13"/>
      <c r="AY57" s="13"/>
      <c r="AZ57" s="13"/>
    </row>
    <row r="58" spans="1:52" x14ac:dyDescent="0.25">
      <c r="A58">
        <v>1</v>
      </c>
      <c r="B58">
        <v>2016</v>
      </c>
      <c r="C58" t="s">
        <v>314</v>
      </c>
      <c r="D58" t="s">
        <v>48</v>
      </c>
      <c r="E58" t="s">
        <v>12</v>
      </c>
      <c r="F58">
        <f>VLOOKUP(C58,'Five Year Alumni Srvy 2016 Data'!C:F,4,FALSE)</f>
        <v>1</v>
      </c>
      <c r="G58" t="str">
        <f>VLOOKUP(F58,Coding!K:L,2,FALSE)</f>
        <v>URM</v>
      </c>
      <c r="H58" t="s">
        <v>235</v>
      </c>
      <c r="I58" t="s">
        <v>236</v>
      </c>
      <c r="J58" t="s">
        <v>15</v>
      </c>
      <c r="K58" t="s">
        <v>88</v>
      </c>
      <c r="L58">
        <v>4</v>
      </c>
      <c r="M58" t="s">
        <v>85</v>
      </c>
      <c r="N58" t="s">
        <v>89</v>
      </c>
      <c r="O58" t="s">
        <v>87</v>
      </c>
      <c r="AL58" s="5" t="s">
        <v>164</v>
      </c>
      <c r="AN58" s="7" t="s">
        <v>165</v>
      </c>
      <c r="AO58" s="12"/>
      <c r="AP58" s="12"/>
      <c r="AQ58" s="12"/>
      <c r="AR58" s="12"/>
      <c r="AS58" s="37">
        <f>IF($AS$62=0,"-",VLOOKUP(AL58,$R$8:$AJ$36,17,FALSE)/$AS$62)</f>
        <v>0.5714285714285714</v>
      </c>
    </row>
    <row r="59" spans="1:52" x14ac:dyDescent="0.25">
      <c r="A59">
        <v>1</v>
      </c>
      <c r="B59">
        <v>2016</v>
      </c>
      <c r="C59" t="s">
        <v>314</v>
      </c>
      <c r="D59" t="s">
        <v>48</v>
      </c>
      <c r="E59" t="s">
        <v>12</v>
      </c>
      <c r="F59">
        <f>VLOOKUP(C59,'Five Year Alumni Srvy 2016 Data'!C:F,4,FALSE)</f>
        <v>1</v>
      </c>
      <c r="G59" t="str">
        <f>VLOOKUP(F59,Coding!K:L,2,FALSE)</f>
        <v>URM</v>
      </c>
      <c r="H59" t="s">
        <v>235</v>
      </c>
      <c r="I59" t="s">
        <v>236</v>
      </c>
      <c r="J59" t="s">
        <v>15</v>
      </c>
      <c r="K59" t="s">
        <v>98</v>
      </c>
      <c r="L59">
        <v>4</v>
      </c>
      <c r="M59" t="s">
        <v>85</v>
      </c>
      <c r="N59" t="s">
        <v>99</v>
      </c>
      <c r="O59" t="s">
        <v>87</v>
      </c>
      <c r="AL59" s="5" t="s">
        <v>164</v>
      </c>
      <c r="AN59" s="8" t="s">
        <v>177</v>
      </c>
      <c r="AO59" s="13"/>
      <c r="AP59" s="13"/>
      <c r="AQ59" s="13"/>
      <c r="AR59" s="13"/>
      <c r="AS59" s="38">
        <f>IF($AS$62=0,"-",VLOOKUP(AL59,$R$8:$AJ$36,16,FALSE)/$AS$62)</f>
        <v>0.30519480519480519</v>
      </c>
    </row>
    <row r="60" spans="1:52" x14ac:dyDescent="0.25">
      <c r="A60">
        <v>1</v>
      </c>
      <c r="B60">
        <v>2016</v>
      </c>
      <c r="C60" t="s">
        <v>314</v>
      </c>
      <c r="D60" t="s">
        <v>48</v>
      </c>
      <c r="E60" t="s">
        <v>12</v>
      </c>
      <c r="F60">
        <f>VLOOKUP(C60,'Five Year Alumni Srvy 2016 Data'!C:F,4,FALSE)</f>
        <v>1</v>
      </c>
      <c r="G60" t="str">
        <f>VLOOKUP(F60,Coding!K:L,2,FALSE)</f>
        <v>URM</v>
      </c>
      <c r="H60" t="s">
        <v>235</v>
      </c>
      <c r="I60" t="s">
        <v>236</v>
      </c>
      <c r="J60" t="s">
        <v>15</v>
      </c>
      <c r="K60" t="s">
        <v>122</v>
      </c>
      <c r="L60">
        <v>4</v>
      </c>
      <c r="M60" t="s">
        <v>85</v>
      </c>
      <c r="N60" t="s">
        <v>123</v>
      </c>
      <c r="O60" t="s">
        <v>87</v>
      </c>
      <c r="AL60" s="5" t="s">
        <v>164</v>
      </c>
      <c r="AN60" s="8" t="s">
        <v>511</v>
      </c>
      <c r="AO60" s="13"/>
      <c r="AP60" s="13"/>
      <c r="AQ60" s="13"/>
      <c r="AR60" s="13"/>
      <c r="AS60" s="38">
        <f>IF($AS$62=0,"-",VLOOKUP(AL60,$R$8:$AJ$36,6,FALSE)/$AS$62)</f>
        <v>7.792207792207792E-2</v>
      </c>
    </row>
    <row r="61" spans="1:52" x14ac:dyDescent="0.25">
      <c r="A61">
        <v>1</v>
      </c>
      <c r="B61">
        <v>2016</v>
      </c>
      <c r="C61" t="s">
        <v>314</v>
      </c>
      <c r="D61" t="s">
        <v>48</v>
      </c>
      <c r="E61" t="s">
        <v>12</v>
      </c>
      <c r="F61">
        <f>VLOOKUP(C61,'Five Year Alumni Srvy 2016 Data'!C:F,4,FALSE)</f>
        <v>1</v>
      </c>
      <c r="G61" t="str">
        <f>VLOOKUP(F61,Coding!K:L,2,FALSE)</f>
        <v>URM</v>
      </c>
      <c r="H61" t="s">
        <v>235</v>
      </c>
      <c r="I61" t="s">
        <v>236</v>
      </c>
      <c r="J61" t="s">
        <v>15</v>
      </c>
      <c r="K61" t="s">
        <v>124</v>
      </c>
      <c r="L61">
        <v>4</v>
      </c>
      <c r="M61" t="s">
        <v>85</v>
      </c>
      <c r="N61" t="s">
        <v>125</v>
      </c>
      <c r="O61" t="s">
        <v>87</v>
      </c>
      <c r="AL61" s="5" t="s">
        <v>164</v>
      </c>
      <c r="AN61" s="9" t="s">
        <v>313</v>
      </c>
      <c r="AO61" s="14"/>
      <c r="AP61" s="14"/>
      <c r="AQ61" s="14"/>
      <c r="AR61" s="14"/>
      <c r="AS61" s="39">
        <f>IF($AS$62=0,"-",VLOOKUP(AL61,$R$8:$AJ$36,8,FALSE)/$AS$62)</f>
        <v>4.5454545454545456E-2</v>
      </c>
    </row>
    <row r="62" spans="1:52" x14ac:dyDescent="0.25">
      <c r="A62">
        <v>1</v>
      </c>
      <c r="B62">
        <v>2016</v>
      </c>
      <c r="C62" t="s">
        <v>314</v>
      </c>
      <c r="D62" t="s">
        <v>48</v>
      </c>
      <c r="E62" t="s">
        <v>12</v>
      </c>
      <c r="F62">
        <f>VLOOKUP(C62,'Five Year Alumni Srvy 2016 Data'!C:F,4,FALSE)</f>
        <v>1</v>
      </c>
      <c r="G62" t="str">
        <f>VLOOKUP(F62,Coding!K:L,2,FALSE)</f>
        <v>URM</v>
      </c>
      <c r="H62" t="s">
        <v>235</v>
      </c>
      <c r="I62" t="s">
        <v>236</v>
      </c>
      <c r="J62" t="s">
        <v>15</v>
      </c>
      <c r="K62" t="s">
        <v>127</v>
      </c>
      <c r="L62">
        <v>4</v>
      </c>
      <c r="M62" t="s">
        <v>85</v>
      </c>
      <c r="N62" t="s">
        <v>128</v>
      </c>
      <c r="O62" t="s">
        <v>87</v>
      </c>
      <c r="AL62" s="5" t="s">
        <v>164</v>
      </c>
      <c r="AR62" s="36" t="s">
        <v>592</v>
      </c>
      <c r="AS62" s="5">
        <f>VLOOKUP(AL62,$R$8:$AJ$36,19,FALSE)-VLOOKUP(AL62,$R$8:$AJ$36,18,FALSE)</f>
        <v>154</v>
      </c>
    </row>
    <row r="63" spans="1:52" x14ac:dyDescent="0.25">
      <c r="A63">
        <v>1</v>
      </c>
      <c r="B63">
        <v>2016</v>
      </c>
      <c r="C63" t="s">
        <v>314</v>
      </c>
      <c r="D63" t="s">
        <v>48</v>
      </c>
      <c r="E63" t="s">
        <v>12</v>
      </c>
      <c r="F63">
        <f>VLOOKUP(C63,'Five Year Alumni Srvy 2016 Data'!C:F,4,FALSE)</f>
        <v>1</v>
      </c>
      <c r="G63" t="str">
        <f>VLOOKUP(F63,Coding!K:L,2,FALSE)</f>
        <v>URM</v>
      </c>
      <c r="H63" t="s">
        <v>235</v>
      </c>
      <c r="I63" t="s">
        <v>236</v>
      </c>
      <c r="J63" t="s">
        <v>15</v>
      </c>
      <c r="K63" t="s">
        <v>129</v>
      </c>
      <c r="L63">
        <v>4</v>
      </c>
      <c r="M63" t="s">
        <v>85</v>
      </c>
      <c r="N63" t="s">
        <v>130</v>
      </c>
      <c r="O63" t="s">
        <v>87</v>
      </c>
    </row>
    <row r="64" spans="1:52" x14ac:dyDescent="0.25">
      <c r="A64">
        <v>1</v>
      </c>
      <c r="B64">
        <v>2016</v>
      </c>
      <c r="C64" t="s">
        <v>314</v>
      </c>
      <c r="D64" t="s">
        <v>48</v>
      </c>
      <c r="E64" t="s">
        <v>12</v>
      </c>
      <c r="F64">
        <f>VLOOKUP(C64,'Five Year Alumni Srvy 2016 Data'!C:F,4,FALSE)</f>
        <v>1</v>
      </c>
      <c r="G64" t="str">
        <f>VLOOKUP(F64,Coding!K:L,2,FALSE)</f>
        <v>URM</v>
      </c>
      <c r="H64" t="s">
        <v>235</v>
      </c>
      <c r="I64" t="s">
        <v>236</v>
      </c>
      <c r="J64" t="s">
        <v>15</v>
      </c>
      <c r="K64" t="s">
        <v>131</v>
      </c>
      <c r="L64">
        <v>4</v>
      </c>
      <c r="M64" t="s">
        <v>85</v>
      </c>
      <c r="N64" t="s">
        <v>132</v>
      </c>
      <c r="O64" t="s">
        <v>87</v>
      </c>
    </row>
    <row r="65" spans="1:15" x14ac:dyDescent="0.25">
      <c r="A65">
        <v>1</v>
      </c>
      <c r="B65">
        <v>2016</v>
      </c>
      <c r="C65" t="s">
        <v>314</v>
      </c>
      <c r="D65" t="s">
        <v>48</v>
      </c>
      <c r="E65" t="s">
        <v>12</v>
      </c>
      <c r="F65">
        <f>VLOOKUP(C65,'Five Year Alumni Srvy 2016 Data'!C:F,4,FALSE)</f>
        <v>1</v>
      </c>
      <c r="G65" t="str">
        <f>VLOOKUP(F65,Coding!K:L,2,FALSE)</f>
        <v>URM</v>
      </c>
      <c r="H65" t="s">
        <v>235</v>
      </c>
      <c r="I65" t="s">
        <v>236</v>
      </c>
      <c r="J65" t="s">
        <v>15</v>
      </c>
      <c r="K65" t="s">
        <v>139</v>
      </c>
      <c r="L65">
        <v>4</v>
      </c>
      <c r="M65" t="s">
        <v>85</v>
      </c>
      <c r="N65" t="s">
        <v>140</v>
      </c>
      <c r="O65" t="s">
        <v>87</v>
      </c>
    </row>
    <row r="66" spans="1:15" x14ac:dyDescent="0.25">
      <c r="A66">
        <v>1</v>
      </c>
      <c r="B66">
        <v>2016</v>
      </c>
      <c r="C66" t="s">
        <v>314</v>
      </c>
      <c r="D66" t="s">
        <v>48</v>
      </c>
      <c r="E66" t="s">
        <v>12</v>
      </c>
      <c r="F66">
        <f>VLOOKUP(C66,'Five Year Alumni Srvy 2016 Data'!C:F,4,FALSE)</f>
        <v>1</v>
      </c>
      <c r="G66" t="str">
        <f>VLOOKUP(F66,Coding!K:L,2,FALSE)</f>
        <v>URM</v>
      </c>
      <c r="H66" t="s">
        <v>235</v>
      </c>
      <c r="I66" t="s">
        <v>236</v>
      </c>
      <c r="J66" t="s">
        <v>15</v>
      </c>
      <c r="K66" t="s">
        <v>141</v>
      </c>
      <c r="L66">
        <v>4</v>
      </c>
      <c r="M66" t="s">
        <v>85</v>
      </c>
      <c r="N66" t="s">
        <v>142</v>
      </c>
      <c r="O66" t="s">
        <v>87</v>
      </c>
    </row>
    <row r="67" spans="1:15" x14ac:dyDescent="0.25">
      <c r="A67">
        <v>1</v>
      </c>
      <c r="B67">
        <v>2016</v>
      </c>
      <c r="C67" t="s">
        <v>314</v>
      </c>
      <c r="D67" t="s">
        <v>48</v>
      </c>
      <c r="E67" t="s">
        <v>12</v>
      </c>
      <c r="F67">
        <f>VLOOKUP(C67,'Five Year Alumni Srvy 2016 Data'!C:F,4,FALSE)</f>
        <v>1</v>
      </c>
      <c r="G67" t="str">
        <f>VLOOKUP(F67,Coding!K:L,2,FALSE)</f>
        <v>URM</v>
      </c>
      <c r="H67" t="s">
        <v>235</v>
      </c>
      <c r="I67" t="s">
        <v>236</v>
      </c>
      <c r="J67" t="s">
        <v>15</v>
      </c>
      <c r="K67" t="s">
        <v>143</v>
      </c>
      <c r="L67">
        <v>4</v>
      </c>
      <c r="M67" t="s">
        <v>85</v>
      </c>
      <c r="N67" t="s">
        <v>144</v>
      </c>
      <c r="O67" t="s">
        <v>87</v>
      </c>
    </row>
    <row r="68" spans="1:15" x14ac:dyDescent="0.25">
      <c r="A68">
        <v>1</v>
      </c>
      <c r="B68">
        <v>2016</v>
      </c>
      <c r="C68" t="s">
        <v>323</v>
      </c>
      <c r="D68" t="s">
        <v>169</v>
      </c>
      <c r="E68" t="s">
        <v>12</v>
      </c>
      <c r="F68">
        <f>VLOOKUP(C68,'Five Year Alumni Srvy 2016 Data'!C:F,4,FALSE)</f>
        <v>1</v>
      </c>
      <c r="G68" t="str">
        <f>VLOOKUP(F68,Coding!K:L,2,FALSE)</f>
        <v>URM</v>
      </c>
      <c r="H68" t="s">
        <v>195</v>
      </c>
      <c r="I68" t="s">
        <v>196</v>
      </c>
      <c r="J68" t="s">
        <v>10</v>
      </c>
      <c r="K68" t="s">
        <v>84</v>
      </c>
      <c r="L68">
        <v>4</v>
      </c>
      <c r="M68" t="s">
        <v>85</v>
      </c>
      <c r="N68" t="s">
        <v>86</v>
      </c>
      <c r="O68" t="s">
        <v>87</v>
      </c>
    </row>
    <row r="69" spans="1:15" x14ac:dyDescent="0.25">
      <c r="A69">
        <v>1</v>
      </c>
      <c r="B69">
        <v>2016</v>
      </c>
      <c r="C69" t="s">
        <v>323</v>
      </c>
      <c r="D69" t="s">
        <v>169</v>
      </c>
      <c r="E69" t="s">
        <v>12</v>
      </c>
      <c r="F69">
        <f>VLOOKUP(C69,'Five Year Alumni Srvy 2016 Data'!C:F,4,FALSE)</f>
        <v>1</v>
      </c>
      <c r="G69" t="str">
        <f>VLOOKUP(F69,Coding!K:L,2,FALSE)</f>
        <v>URM</v>
      </c>
      <c r="H69" t="s">
        <v>195</v>
      </c>
      <c r="I69" t="s">
        <v>196</v>
      </c>
      <c r="J69" t="s">
        <v>10</v>
      </c>
      <c r="K69" t="s">
        <v>88</v>
      </c>
      <c r="L69">
        <v>4</v>
      </c>
      <c r="M69" t="s">
        <v>85</v>
      </c>
      <c r="N69" t="s">
        <v>89</v>
      </c>
      <c r="O69" t="s">
        <v>87</v>
      </c>
    </row>
    <row r="70" spans="1:15" x14ac:dyDescent="0.25">
      <c r="A70">
        <v>1</v>
      </c>
      <c r="B70">
        <v>2016</v>
      </c>
      <c r="C70" t="s">
        <v>323</v>
      </c>
      <c r="D70" t="s">
        <v>169</v>
      </c>
      <c r="E70" t="s">
        <v>12</v>
      </c>
      <c r="F70">
        <f>VLOOKUP(C70,'Five Year Alumni Srvy 2016 Data'!C:F,4,FALSE)</f>
        <v>1</v>
      </c>
      <c r="G70" t="str">
        <f>VLOOKUP(F70,Coding!K:L,2,FALSE)</f>
        <v>URM</v>
      </c>
      <c r="H70" t="s">
        <v>195</v>
      </c>
      <c r="I70" t="s">
        <v>196</v>
      </c>
      <c r="J70" t="s">
        <v>10</v>
      </c>
      <c r="K70" t="s">
        <v>98</v>
      </c>
      <c r="L70">
        <v>4</v>
      </c>
      <c r="M70" t="s">
        <v>85</v>
      </c>
      <c r="N70" t="s">
        <v>99</v>
      </c>
      <c r="O70" t="s">
        <v>87</v>
      </c>
    </row>
    <row r="71" spans="1:15" x14ac:dyDescent="0.25">
      <c r="A71">
        <v>1</v>
      </c>
      <c r="B71">
        <v>2016</v>
      </c>
      <c r="C71" t="s">
        <v>323</v>
      </c>
      <c r="D71" t="s">
        <v>169</v>
      </c>
      <c r="E71" t="s">
        <v>12</v>
      </c>
      <c r="F71">
        <f>VLOOKUP(C71,'Five Year Alumni Srvy 2016 Data'!C:F,4,FALSE)</f>
        <v>1</v>
      </c>
      <c r="G71" t="str">
        <f>VLOOKUP(F71,Coding!K:L,2,FALSE)</f>
        <v>URM</v>
      </c>
      <c r="H71" t="s">
        <v>195</v>
      </c>
      <c r="I71" t="s">
        <v>196</v>
      </c>
      <c r="J71" t="s">
        <v>10</v>
      </c>
      <c r="K71" t="s">
        <v>122</v>
      </c>
      <c r="L71">
        <v>4</v>
      </c>
      <c r="M71" t="s">
        <v>85</v>
      </c>
      <c r="N71" t="s">
        <v>123</v>
      </c>
      <c r="O71" t="s">
        <v>87</v>
      </c>
    </row>
    <row r="72" spans="1:15" x14ac:dyDescent="0.25">
      <c r="A72">
        <v>1</v>
      </c>
      <c r="B72">
        <v>2016</v>
      </c>
      <c r="C72" t="s">
        <v>323</v>
      </c>
      <c r="D72" t="s">
        <v>169</v>
      </c>
      <c r="E72" t="s">
        <v>12</v>
      </c>
      <c r="F72">
        <f>VLOOKUP(C72,'Five Year Alumni Srvy 2016 Data'!C:F,4,FALSE)</f>
        <v>1</v>
      </c>
      <c r="G72" t="str">
        <f>VLOOKUP(F72,Coding!K:L,2,FALSE)</f>
        <v>URM</v>
      </c>
      <c r="H72" t="s">
        <v>195</v>
      </c>
      <c r="I72" t="s">
        <v>196</v>
      </c>
      <c r="J72" t="s">
        <v>10</v>
      </c>
      <c r="K72" t="s">
        <v>124</v>
      </c>
      <c r="L72">
        <v>4</v>
      </c>
      <c r="M72" t="s">
        <v>85</v>
      </c>
      <c r="N72" t="s">
        <v>125</v>
      </c>
      <c r="O72" t="s">
        <v>87</v>
      </c>
    </row>
    <row r="73" spans="1:15" x14ac:dyDescent="0.25">
      <c r="A73">
        <v>1</v>
      </c>
      <c r="B73">
        <v>2016</v>
      </c>
      <c r="C73" t="s">
        <v>323</v>
      </c>
      <c r="D73" t="s">
        <v>169</v>
      </c>
      <c r="E73" t="s">
        <v>12</v>
      </c>
      <c r="F73">
        <f>VLOOKUP(C73,'Five Year Alumni Srvy 2016 Data'!C:F,4,FALSE)</f>
        <v>1</v>
      </c>
      <c r="G73" t="str">
        <f>VLOOKUP(F73,Coding!K:L,2,FALSE)</f>
        <v>URM</v>
      </c>
      <c r="H73" t="s">
        <v>195</v>
      </c>
      <c r="I73" t="s">
        <v>196</v>
      </c>
      <c r="J73" t="s">
        <v>10</v>
      </c>
      <c r="K73" t="s">
        <v>127</v>
      </c>
      <c r="L73">
        <v>4</v>
      </c>
      <c r="M73" t="s">
        <v>85</v>
      </c>
      <c r="N73" t="s">
        <v>128</v>
      </c>
      <c r="O73" t="s">
        <v>87</v>
      </c>
    </row>
    <row r="74" spans="1:15" x14ac:dyDescent="0.25">
      <c r="A74">
        <v>1</v>
      </c>
      <c r="B74">
        <v>2016</v>
      </c>
      <c r="C74" t="s">
        <v>323</v>
      </c>
      <c r="D74" t="s">
        <v>169</v>
      </c>
      <c r="E74" t="s">
        <v>12</v>
      </c>
      <c r="F74">
        <f>VLOOKUP(C74,'Five Year Alumni Srvy 2016 Data'!C:F,4,FALSE)</f>
        <v>1</v>
      </c>
      <c r="G74" t="str">
        <f>VLOOKUP(F74,Coding!K:L,2,FALSE)</f>
        <v>URM</v>
      </c>
      <c r="H74" t="s">
        <v>195</v>
      </c>
      <c r="I74" t="s">
        <v>196</v>
      </c>
      <c r="J74" t="s">
        <v>10</v>
      </c>
      <c r="K74" t="s">
        <v>129</v>
      </c>
      <c r="L74">
        <v>4</v>
      </c>
      <c r="M74" t="s">
        <v>85</v>
      </c>
      <c r="N74" t="s">
        <v>130</v>
      </c>
      <c r="O74" t="s">
        <v>87</v>
      </c>
    </row>
    <row r="75" spans="1:15" x14ac:dyDescent="0.25">
      <c r="A75">
        <v>1</v>
      </c>
      <c r="B75">
        <v>2016</v>
      </c>
      <c r="C75" t="s">
        <v>323</v>
      </c>
      <c r="D75" t="s">
        <v>169</v>
      </c>
      <c r="E75" t="s">
        <v>12</v>
      </c>
      <c r="F75">
        <f>VLOOKUP(C75,'Five Year Alumni Srvy 2016 Data'!C:F,4,FALSE)</f>
        <v>1</v>
      </c>
      <c r="G75" t="str">
        <f>VLOOKUP(F75,Coding!K:L,2,FALSE)</f>
        <v>URM</v>
      </c>
      <c r="H75" t="s">
        <v>195</v>
      </c>
      <c r="I75" t="s">
        <v>196</v>
      </c>
      <c r="J75" t="s">
        <v>10</v>
      </c>
      <c r="K75" t="s">
        <v>131</v>
      </c>
      <c r="L75">
        <v>4</v>
      </c>
      <c r="M75" t="s">
        <v>85</v>
      </c>
      <c r="N75" t="s">
        <v>132</v>
      </c>
      <c r="O75" t="s">
        <v>87</v>
      </c>
    </row>
    <row r="76" spans="1:15" x14ac:dyDescent="0.25">
      <c r="A76">
        <v>1</v>
      </c>
      <c r="B76">
        <v>2016</v>
      </c>
      <c r="C76" t="s">
        <v>323</v>
      </c>
      <c r="D76" t="s">
        <v>169</v>
      </c>
      <c r="E76" t="s">
        <v>12</v>
      </c>
      <c r="F76">
        <f>VLOOKUP(C76,'Five Year Alumni Srvy 2016 Data'!C:F,4,FALSE)</f>
        <v>1</v>
      </c>
      <c r="G76" t="str">
        <f>VLOOKUP(F76,Coding!K:L,2,FALSE)</f>
        <v>URM</v>
      </c>
      <c r="H76" t="s">
        <v>195</v>
      </c>
      <c r="I76" t="s">
        <v>196</v>
      </c>
      <c r="J76" t="s">
        <v>10</v>
      </c>
      <c r="K76" t="s">
        <v>139</v>
      </c>
      <c r="L76">
        <v>4</v>
      </c>
      <c r="M76" t="s">
        <v>85</v>
      </c>
      <c r="N76" t="s">
        <v>140</v>
      </c>
      <c r="O76" t="s">
        <v>87</v>
      </c>
    </row>
    <row r="77" spans="1:15" x14ac:dyDescent="0.25">
      <c r="A77">
        <v>1</v>
      </c>
      <c r="B77">
        <v>2016</v>
      </c>
      <c r="C77" t="s">
        <v>323</v>
      </c>
      <c r="D77" t="s">
        <v>169</v>
      </c>
      <c r="E77" t="s">
        <v>12</v>
      </c>
      <c r="F77">
        <f>VLOOKUP(C77,'Five Year Alumni Srvy 2016 Data'!C:F,4,FALSE)</f>
        <v>1</v>
      </c>
      <c r="G77" t="str">
        <f>VLOOKUP(F77,Coding!K:L,2,FALSE)</f>
        <v>URM</v>
      </c>
      <c r="H77" t="s">
        <v>195</v>
      </c>
      <c r="I77" t="s">
        <v>196</v>
      </c>
      <c r="J77" t="s">
        <v>10</v>
      </c>
      <c r="K77" t="s">
        <v>141</v>
      </c>
      <c r="L77">
        <v>4</v>
      </c>
      <c r="M77" t="s">
        <v>85</v>
      </c>
      <c r="N77" t="s">
        <v>142</v>
      </c>
      <c r="O77" t="s">
        <v>87</v>
      </c>
    </row>
    <row r="78" spans="1:15" x14ac:dyDescent="0.25">
      <c r="A78">
        <v>1</v>
      </c>
      <c r="B78">
        <v>2016</v>
      </c>
      <c r="C78" t="s">
        <v>323</v>
      </c>
      <c r="D78" t="s">
        <v>169</v>
      </c>
      <c r="E78" t="s">
        <v>12</v>
      </c>
      <c r="F78">
        <f>VLOOKUP(C78,'Five Year Alumni Srvy 2016 Data'!C:F,4,FALSE)</f>
        <v>1</v>
      </c>
      <c r="G78" t="str">
        <f>VLOOKUP(F78,Coding!K:L,2,FALSE)</f>
        <v>URM</v>
      </c>
      <c r="H78" t="s">
        <v>195</v>
      </c>
      <c r="I78" t="s">
        <v>196</v>
      </c>
      <c r="J78" t="s">
        <v>10</v>
      </c>
      <c r="K78" t="s">
        <v>143</v>
      </c>
      <c r="L78">
        <v>4</v>
      </c>
      <c r="M78" t="s">
        <v>85</v>
      </c>
      <c r="N78" t="s">
        <v>144</v>
      </c>
      <c r="O78" t="s">
        <v>87</v>
      </c>
    </row>
    <row r="79" spans="1:15" x14ac:dyDescent="0.25">
      <c r="A79">
        <v>1</v>
      </c>
      <c r="B79">
        <v>2016</v>
      </c>
      <c r="C79" t="s">
        <v>327</v>
      </c>
      <c r="D79" t="s">
        <v>204</v>
      </c>
      <c r="E79" t="s">
        <v>12</v>
      </c>
      <c r="F79">
        <f>VLOOKUP(C79,'Five Year Alumni Srvy 2016 Data'!C:F,4,FALSE)</f>
        <v>1</v>
      </c>
      <c r="G79" t="str">
        <f>VLOOKUP(F79,Coding!K:L,2,FALSE)</f>
        <v>URM</v>
      </c>
      <c r="H79" t="s">
        <v>328</v>
      </c>
      <c r="I79" t="s">
        <v>328</v>
      </c>
      <c r="J79" t="s">
        <v>10</v>
      </c>
      <c r="K79" t="s">
        <v>84</v>
      </c>
      <c r="L79">
        <v>4</v>
      </c>
      <c r="M79" t="s">
        <v>85</v>
      </c>
      <c r="N79" t="s">
        <v>86</v>
      </c>
      <c r="O79" t="s">
        <v>87</v>
      </c>
    </row>
    <row r="80" spans="1:15" x14ac:dyDescent="0.25">
      <c r="A80">
        <v>1</v>
      </c>
      <c r="B80">
        <v>2016</v>
      </c>
      <c r="C80" t="s">
        <v>327</v>
      </c>
      <c r="D80" t="s">
        <v>204</v>
      </c>
      <c r="E80" t="s">
        <v>12</v>
      </c>
      <c r="F80">
        <f>VLOOKUP(C80,'Five Year Alumni Srvy 2016 Data'!C:F,4,FALSE)</f>
        <v>1</v>
      </c>
      <c r="G80" t="str">
        <f>VLOOKUP(F80,Coding!K:L,2,FALSE)</f>
        <v>URM</v>
      </c>
      <c r="H80" t="s">
        <v>328</v>
      </c>
      <c r="I80" t="s">
        <v>328</v>
      </c>
      <c r="J80" t="s">
        <v>10</v>
      </c>
      <c r="K80" t="s">
        <v>88</v>
      </c>
      <c r="L80">
        <v>4</v>
      </c>
      <c r="M80" t="s">
        <v>85</v>
      </c>
      <c r="N80" t="s">
        <v>89</v>
      </c>
      <c r="O80" t="s">
        <v>87</v>
      </c>
    </row>
    <row r="81" spans="1:15" x14ac:dyDescent="0.25">
      <c r="A81">
        <v>1</v>
      </c>
      <c r="B81">
        <v>2016</v>
      </c>
      <c r="C81" t="s">
        <v>327</v>
      </c>
      <c r="D81" t="s">
        <v>204</v>
      </c>
      <c r="E81" t="s">
        <v>12</v>
      </c>
      <c r="F81">
        <f>VLOOKUP(C81,'Five Year Alumni Srvy 2016 Data'!C:F,4,FALSE)</f>
        <v>1</v>
      </c>
      <c r="G81" t="str">
        <f>VLOOKUP(F81,Coding!K:L,2,FALSE)</f>
        <v>URM</v>
      </c>
      <c r="H81" t="s">
        <v>328</v>
      </c>
      <c r="I81" t="s">
        <v>328</v>
      </c>
      <c r="J81" t="s">
        <v>10</v>
      </c>
      <c r="K81" t="s">
        <v>98</v>
      </c>
      <c r="L81">
        <v>4</v>
      </c>
      <c r="M81" t="s">
        <v>85</v>
      </c>
      <c r="N81" t="s">
        <v>99</v>
      </c>
      <c r="O81" t="s">
        <v>87</v>
      </c>
    </row>
    <row r="82" spans="1:15" x14ac:dyDescent="0.25">
      <c r="A82">
        <v>1</v>
      </c>
      <c r="B82">
        <v>2016</v>
      </c>
      <c r="C82" t="s">
        <v>327</v>
      </c>
      <c r="D82" t="s">
        <v>204</v>
      </c>
      <c r="E82" t="s">
        <v>12</v>
      </c>
      <c r="F82">
        <f>VLOOKUP(C82,'Five Year Alumni Srvy 2016 Data'!C:F,4,FALSE)</f>
        <v>1</v>
      </c>
      <c r="G82" t="str">
        <f>VLOOKUP(F82,Coding!K:L,2,FALSE)</f>
        <v>URM</v>
      </c>
      <c r="H82" t="s">
        <v>328</v>
      </c>
      <c r="I82" t="s">
        <v>328</v>
      </c>
      <c r="J82" t="s">
        <v>10</v>
      </c>
      <c r="K82" t="s">
        <v>122</v>
      </c>
      <c r="L82">
        <v>3</v>
      </c>
      <c r="M82" t="s">
        <v>85</v>
      </c>
      <c r="N82" t="s">
        <v>123</v>
      </c>
      <c r="O82" t="s">
        <v>126</v>
      </c>
    </row>
    <row r="83" spans="1:15" x14ac:dyDescent="0.25">
      <c r="A83">
        <v>1</v>
      </c>
      <c r="B83">
        <v>2016</v>
      </c>
      <c r="C83" t="s">
        <v>327</v>
      </c>
      <c r="D83" t="s">
        <v>204</v>
      </c>
      <c r="E83" t="s">
        <v>12</v>
      </c>
      <c r="F83">
        <f>VLOOKUP(C83,'Five Year Alumni Srvy 2016 Data'!C:F,4,FALSE)</f>
        <v>1</v>
      </c>
      <c r="G83" t="str">
        <f>VLOOKUP(F83,Coding!K:L,2,FALSE)</f>
        <v>URM</v>
      </c>
      <c r="H83" t="s">
        <v>328</v>
      </c>
      <c r="I83" t="s">
        <v>328</v>
      </c>
      <c r="J83" t="s">
        <v>10</v>
      </c>
      <c r="K83" t="s">
        <v>124</v>
      </c>
      <c r="L83">
        <v>3</v>
      </c>
      <c r="M83" t="s">
        <v>85</v>
      </c>
      <c r="N83" t="s">
        <v>125</v>
      </c>
      <c r="O83" t="s">
        <v>126</v>
      </c>
    </row>
    <row r="84" spans="1:15" x14ac:dyDescent="0.25">
      <c r="A84">
        <v>1</v>
      </c>
      <c r="B84">
        <v>2016</v>
      </c>
      <c r="C84" t="s">
        <v>327</v>
      </c>
      <c r="D84" t="s">
        <v>204</v>
      </c>
      <c r="E84" t="s">
        <v>12</v>
      </c>
      <c r="F84">
        <f>VLOOKUP(C84,'Five Year Alumni Srvy 2016 Data'!C:F,4,FALSE)</f>
        <v>1</v>
      </c>
      <c r="G84" t="str">
        <f>VLOOKUP(F84,Coding!K:L,2,FALSE)</f>
        <v>URM</v>
      </c>
      <c r="H84" t="s">
        <v>328</v>
      </c>
      <c r="I84" t="s">
        <v>328</v>
      </c>
      <c r="J84" t="s">
        <v>10</v>
      </c>
      <c r="K84" t="s">
        <v>127</v>
      </c>
      <c r="L84">
        <v>2</v>
      </c>
      <c r="M84" t="s">
        <v>85</v>
      </c>
      <c r="N84" t="s">
        <v>128</v>
      </c>
      <c r="O84" t="s">
        <v>176</v>
      </c>
    </row>
    <row r="85" spans="1:15" x14ac:dyDescent="0.25">
      <c r="A85">
        <v>1</v>
      </c>
      <c r="B85">
        <v>2016</v>
      </c>
      <c r="C85" t="s">
        <v>327</v>
      </c>
      <c r="D85" t="s">
        <v>204</v>
      </c>
      <c r="E85" t="s">
        <v>12</v>
      </c>
      <c r="F85">
        <f>VLOOKUP(C85,'Five Year Alumni Srvy 2016 Data'!C:F,4,FALSE)</f>
        <v>1</v>
      </c>
      <c r="G85" t="str">
        <f>VLOOKUP(F85,Coding!K:L,2,FALSE)</f>
        <v>URM</v>
      </c>
      <c r="H85" t="s">
        <v>328</v>
      </c>
      <c r="I85" t="s">
        <v>328</v>
      </c>
      <c r="J85" t="s">
        <v>10</v>
      </c>
      <c r="K85" t="s">
        <v>129</v>
      </c>
      <c r="L85">
        <v>2</v>
      </c>
      <c r="M85" t="s">
        <v>85</v>
      </c>
      <c r="N85" t="s">
        <v>130</v>
      </c>
      <c r="O85" t="s">
        <v>176</v>
      </c>
    </row>
    <row r="86" spans="1:15" x14ac:dyDescent="0.25">
      <c r="A86">
        <v>1</v>
      </c>
      <c r="B86">
        <v>2016</v>
      </c>
      <c r="C86" t="s">
        <v>327</v>
      </c>
      <c r="D86" t="s">
        <v>204</v>
      </c>
      <c r="E86" t="s">
        <v>12</v>
      </c>
      <c r="F86">
        <f>VLOOKUP(C86,'Five Year Alumni Srvy 2016 Data'!C:F,4,FALSE)</f>
        <v>1</v>
      </c>
      <c r="G86" t="str">
        <f>VLOOKUP(F86,Coding!K:L,2,FALSE)</f>
        <v>URM</v>
      </c>
      <c r="H86" t="s">
        <v>328</v>
      </c>
      <c r="I86" t="s">
        <v>328</v>
      </c>
      <c r="J86" t="s">
        <v>10</v>
      </c>
      <c r="K86" t="s">
        <v>131</v>
      </c>
      <c r="L86">
        <v>3</v>
      </c>
      <c r="M86" t="s">
        <v>85</v>
      </c>
      <c r="N86" t="s">
        <v>132</v>
      </c>
      <c r="O86" t="s">
        <v>126</v>
      </c>
    </row>
    <row r="87" spans="1:15" x14ac:dyDescent="0.25">
      <c r="A87">
        <v>1</v>
      </c>
      <c r="B87">
        <v>2016</v>
      </c>
      <c r="C87" t="s">
        <v>327</v>
      </c>
      <c r="D87" t="s">
        <v>204</v>
      </c>
      <c r="E87" t="s">
        <v>12</v>
      </c>
      <c r="F87">
        <f>VLOOKUP(C87,'Five Year Alumni Srvy 2016 Data'!C:F,4,FALSE)</f>
        <v>1</v>
      </c>
      <c r="G87" t="str">
        <f>VLOOKUP(F87,Coding!K:L,2,FALSE)</f>
        <v>URM</v>
      </c>
      <c r="H87" t="s">
        <v>328</v>
      </c>
      <c r="I87" t="s">
        <v>328</v>
      </c>
      <c r="J87" t="s">
        <v>10</v>
      </c>
      <c r="K87" t="s">
        <v>139</v>
      </c>
      <c r="L87">
        <v>4</v>
      </c>
      <c r="M87" t="s">
        <v>85</v>
      </c>
      <c r="N87" t="s">
        <v>140</v>
      </c>
      <c r="O87" t="s">
        <v>87</v>
      </c>
    </row>
    <row r="88" spans="1:15" x14ac:dyDescent="0.25">
      <c r="A88">
        <v>1</v>
      </c>
      <c r="B88">
        <v>2016</v>
      </c>
      <c r="C88" t="s">
        <v>327</v>
      </c>
      <c r="D88" t="s">
        <v>204</v>
      </c>
      <c r="E88" t="s">
        <v>12</v>
      </c>
      <c r="F88">
        <f>VLOOKUP(C88,'Five Year Alumni Srvy 2016 Data'!C:F,4,FALSE)</f>
        <v>1</v>
      </c>
      <c r="G88" t="str">
        <f>VLOOKUP(F88,Coding!K:L,2,FALSE)</f>
        <v>URM</v>
      </c>
      <c r="H88" t="s">
        <v>328</v>
      </c>
      <c r="I88" t="s">
        <v>328</v>
      </c>
      <c r="J88" t="s">
        <v>10</v>
      </c>
      <c r="K88" t="s">
        <v>141</v>
      </c>
      <c r="L88">
        <v>4</v>
      </c>
      <c r="M88" t="s">
        <v>85</v>
      </c>
      <c r="N88" t="s">
        <v>142</v>
      </c>
      <c r="O88" t="s">
        <v>87</v>
      </c>
    </row>
    <row r="89" spans="1:15" x14ac:dyDescent="0.25">
      <c r="A89">
        <v>1</v>
      </c>
      <c r="B89">
        <v>2016</v>
      </c>
      <c r="C89" t="s">
        <v>327</v>
      </c>
      <c r="D89" t="s">
        <v>204</v>
      </c>
      <c r="E89" t="s">
        <v>12</v>
      </c>
      <c r="F89">
        <f>VLOOKUP(C89,'Five Year Alumni Srvy 2016 Data'!C:F,4,FALSE)</f>
        <v>1</v>
      </c>
      <c r="G89" t="str">
        <f>VLOOKUP(F89,Coding!K:L,2,FALSE)</f>
        <v>URM</v>
      </c>
      <c r="H89" t="s">
        <v>328</v>
      </c>
      <c r="I89" t="s">
        <v>328</v>
      </c>
      <c r="J89" t="s">
        <v>10</v>
      </c>
      <c r="K89" t="s">
        <v>143</v>
      </c>
      <c r="L89">
        <v>4</v>
      </c>
      <c r="M89" t="s">
        <v>85</v>
      </c>
      <c r="N89" t="s">
        <v>144</v>
      </c>
      <c r="O89" t="s">
        <v>87</v>
      </c>
    </row>
    <row r="90" spans="1:15" x14ac:dyDescent="0.25">
      <c r="A90">
        <v>1</v>
      </c>
      <c r="B90">
        <v>2016</v>
      </c>
      <c r="C90" t="s">
        <v>329</v>
      </c>
      <c r="D90" t="s">
        <v>48</v>
      </c>
      <c r="E90" t="s">
        <v>12</v>
      </c>
      <c r="F90">
        <f>VLOOKUP(C90,'Five Year Alumni Srvy 2016 Data'!C:F,4,FALSE)</f>
        <v>1</v>
      </c>
      <c r="G90" t="str">
        <f>VLOOKUP(F90,Coding!K:L,2,FALSE)</f>
        <v>URM</v>
      </c>
      <c r="H90" t="s">
        <v>182</v>
      </c>
      <c r="I90" t="s">
        <v>182</v>
      </c>
      <c r="J90" t="s">
        <v>21</v>
      </c>
      <c r="K90" t="s">
        <v>84</v>
      </c>
      <c r="L90">
        <v>4</v>
      </c>
      <c r="M90" t="s">
        <v>85</v>
      </c>
      <c r="N90" t="s">
        <v>86</v>
      </c>
      <c r="O90" t="s">
        <v>87</v>
      </c>
    </row>
    <row r="91" spans="1:15" x14ac:dyDescent="0.25">
      <c r="A91">
        <v>1</v>
      </c>
      <c r="B91">
        <v>2016</v>
      </c>
      <c r="C91" t="s">
        <v>329</v>
      </c>
      <c r="D91" t="s">
        <v>48</v>
      </c>
      <c r="E91" t="s">
        <v>12</v>
      </c>
      <c r="F91">
        <f>VLOOKUP(C91,'Five Year Alumni Srvy 2016 Data'!C:F,4,FALSE)</f>
        <v>1</v>
      </c>
      <c r="G91" t="str">
        <f>VLOOKUP(F91,Coding!K:L,2,FALSE)</f>
        <v>URM</v>
      </c>
      <c r="H91" t="s">
        <v>182</v>
      </c>
      <c r="I91" t="s">
        <v>182</v>
      </c>
      <c r="J91" t="s">
        <v>21</v>
      </c>
      <c r="K91" t="s">
        <v>88</v>
      </c>
      <c r="L91">
        <v>4</v>
      </c>
      <c r="M91" t="s">
        <v>85</v>
      </c>
      <c r="N91" t="s">
        <v>89</v>
      </c>
      <c r="O91" t="s">
        <v>87</v>
      </c>
    </row>
    <row r="92" spans="1:15" x14ac:dyDescent="0.25">
      <c r="A92">
        <v>1</v>
      </c>
      <c r="B92">
        <v>2016</v>
      </c>
      <c r="C92" t="s">
        <v>329</v>
      </c>
      <c r="D92" t="s">
        <v>48</v>
      </c>
      <c r="E92" t="s">
        <v>12</v>
      </c>
      <c r="F92">
        <f>VLOOKUP(C92,'Five Year Alumni Srvy 2016 Data'!C:F,4,FALSE)</f>
        <v>1</v>
      </c>
      <c r="G92" t="str">
        <f>VLOOKUP(F92,Coding!K:L,2,FALSE)</f>
        <v>URM</v>
      </c>
      <c r="H92" t="s">
        <v>182</v>
      </c>
      <c r="I92" t="s">
        <v>182</v>
      </c>
      <c r="J92" t="s">
        <v>21</v>
      </c>
      <c r="K92" t="s">
        <v>98</v>
      </c>
      <c r="L92">
        <v>3</v>
      </c>
      <c r="M92" t="s">
        <v>85</v>
      </c>
      <c r="N92" t="s">
        <v>99</v>
      </c>
      <c r="O92" t="s">
        <v>126</v>
      </c>
    </row>
    <row r="93" spans="1:15" x14ac:dyDescent="0.25">
      <c r="A93">
        <v>1</v>
      </c>
      <c r="B93">
        <v>2016</v>
      </c>
      <c r="C93" t="s">
        <v>329</v>
      </c>
      <c r="D93" t="s">
        <v>48</v>
      </c>
      <c r="E93" t="s">
        <v>12</v>
      </c>
      <c r="F93">
        <f>VLOOKUP(C93,'Five Year Alumni Srvy 2016 Data'!C:F,4,FALSE)</f>
        <v>1</v>
      </c>
      <c r="G93" t="str">
        <f>VLOOKUP(F93,Coding!K:L,2,FALSE)</f>
        <v>URM</v>
      </c>
      <c r="H93" t="s">
        <v>182</v>
      </c>
      <c r="I93" t="s">
        <v>182</v>
      </c>
      <c r="J93" t="s">
        <v>21</v>
      </c>
      <c r="K93" t="s">
        <v>122</v>
      </c>
      <c r="L93">
        <v>4</v>
      </c>
      <c r="M93" t="s">
        <v>85</v>
      </c>
      <c r="N93" t="s">
        <v>123</v>
      </c>
      <c r="O93" t="s">
        <v>87</v>
      </c>
    </row>
    <row r="94" spans="1:15" x14ac:dyDescent="0.25">
      <c r="A94">
        <v>1</v>
      </c>
      <c r="B94">
        <v>2016</v>
      </c>
      <c r="C94" t="s">
        <v>329</v>
      </c>
      <c r="D94" t="s">
        <v>48</v>
      </c>
      <c r="E94" t="s">
        <v>12</v>
      </c>
      <c r="F94">
        <f>VLOOKUP(C94,'Five Year Alumni Srvy 2016 Data'!C:F,4,FALSE)</f>
        <v>1</v>
      </c>
      <c r="G94" t="str">
        <f>VLOOKUP(F94,Coding!K:L,2,FALSE)</f>
        <v>URM</v>
      </c>
      <c r="H94" t="s">
        <v>182</v>
      </c>
      <c r="I94" t="s">
        <v>182</v>
      </c>
      <c r="J94" t="s">
        <v>21</v>
      </c>
      <c r="K94" t="s">
        <v>124</v>
      </c>
      <c r="L94">
        <v>2</v>
      </c>
      <c r="M94" t="s">
        <v>85</v>
      </c>
      <c r="N94" t="s">
        <v>125</v>
      </c>
      <c r="O94" t="s">
        <v>176</v>
      </c>
    </row>
    <row r="95" spans="1:15" x14ac:dyDescent="0.25">
      <c r="A95">
        <v>1</v>
      </c>
      <c r="B95">
        <v>2016</v>
      </c>
      <c r="C95" t="s">
        <v>329</v>
      </c>
      <c r="D95" t="s">
        <v>48</v>
      </c>
      <c r="E95" t="s">
        <v>12</v>
      </c>
      <c r="F95">
        <f>VLOOKUP(C95,'Five Year Alumni Srvy 2016 Data'!C:F,4,FALSE)</f>
        <v>1</v>
      </c>
      <c r="G95" t="str">
        <f>VLOOKUP(F95,Coding!K:L,2,FALSE)</f>
        <v>URM</v>
      </c>
      <c r="H95" t="s">
        <v>182</v>
      </c>
      <c r="I95" t="s">
        <v>182</v>
      </c>
      <c r="J95" t="s">
        <v>21</v>
      </c>
      <c r="K95" t="s">
        <v>127</v>
      </c>
      <c r="L95">
        <v>3</v>
      </c>
      <c r="M95" t="s">
        <v>85</v>
      </c>
      <c r="N95" t="s">
        <v>128</v>
      </c>
      <c r="O95" t="s">
        <v>126</v>
      </c>
    </row>
    <row r="96" spans="1:15" x14ac:dyDescent="0.25">
      <c r="A96">
        <v>1</v>
      </c>
      <c r="B96">
        <v>2016</v>
      </c>
      <c r="C96" t="s">
        <v>329</v>
      </c>
      <c r="D96" t="s">
        <v>48</v>
      </c>
      <c r="E96" t="s">
        <v>12</v>
      </c>
      <c r="F96">
        <f>VLOOKUP(C96,'Five Year Alumni Srvy 2016 Data'!C:F,4,FALSE)</f>
        <v>1</v>
      </c>
      <c r="G96" t="str">
        <f>VLOOKUP(F96,Coding!K:L,2,FALSE)</f>
        <v>URM</v>
      </c>
      <c r="H96" t="s">
        <v>182</v>
      </c>
      <c r="I96" t="s">
        <v>182</v>
      </c>
      <c r="J96" t="s">
        <v>21</v>
      </c>
      <c r="K96" t="s">
        <v>129</v>
      </c>
      <c r="L96">
        <v>3</v>
      </c>
      <c r="M96" t="s">
        <v>85</v>
      </c>
      <c r="N96" t="s">
        <v>130</v>
      </c>
      <c r="O96" t="s">
        <v>126</v>
      </c>
    </row>
    <row r="97" spans="1:15" x14ac:dyDescent="0.25">
      <c r="A97">
        <v>1</v>
      </c>
      <c r="B97">
        <v>2016</v>
      </c>
      <c r="C97" t="s">
        <v>329</v>
      </c>
      <c r="D97" t="s">
        <v>48</v>
      </c>
      <c r="E97" t="s">
        <v>12</v>
      </c>
      <c r="F97">
        <f>VLOOKUP(C97,'Five Year Alumni Srvy 2016 Data'!C:F,4,FALSE)</f>
        <v>1</v>
      </c>
      <c r="G97" t="str">
        <f>VLOOKUP(F97,Coding!K:L,2,FALSE)</f>
        <v>URM</v>
      </c>
      <c r="H97" t="s">
        <v>182</v>
      </c>
      <c r="I97" t="s">
        <v>182</v>
      </c>
      <c r="J97" t="s">
        <v>21</v>
      </c>
      <c r="K97" t="s">
        <v>131</v>
      </c>
      <c r="L97">
        <v>4</v>
      </c>
      <c r="M97" t="s">
        <v>85</v>
      </c>
      <c r="N97" t="s">
        <v>132</v>
      </c>
      <c r="O97" t="s">
        <v>87</v>
      </c>
    </row>
    <row r="98" spans="1:15" x14ac:dyDescent="0.25">
      <c r="A98">
        <v>1</v>
      </c>
      <c r="B98">
        <v>2016</v>
      </c>
      <c r="C98" t="s">
        <v>329</v>
      </c>
      <c r="D98" t="s">
        <v>48</v>
      </c>
      <c r="E98" t="s">
        <v>12</v>
      </c>
      <c r="F98">
        <f>VLOOKUP(C98,'Five Year Alumni Srvy 2016 Data'!C:F,4,FALSE)</f>
        <v>1</v>
      </c>
      <c r="G98" t="str">
        <f>VLOOKUP(F98,Coding!K:L,2,FALSE)</f>
        <v>URM</v>
      </c>
      <c r="H98" t="s">
        <v>182</v>
      </c>
      <c r="I98" t="s">
        <v>182</v>
      </c>
      <c r="J98" t="s">
        <v>21</v>
      </c>
      <c r="K98" t="s">
        <v>139</v>
      </c>
      <c r="L98">
        <v>4</v>
      </c>
      <c r="M98" t="s">
        <v>85</v>
      </c>
      <c r="N98" t="s">
        <v>140</v>
      </c>
      <c r="O98" t="s">
        <v>87</v>
      </c>
    </row>
    <row r="99" spans="1:15" x14ac:dyDescent="0.25">
      <c r="A99">
        <v>1</v>
      </c>
      <c r="B99">
        <v>2016</v>
      </c>
      <c r="C99" t="s">
        <v>329</v>
      </c>
      <c r="D99" t="s">
        <v>48</v>
      </c>
      <c r="E99" t="s">
        <v>12</v>
      </c>
      <c r="F99">
        <f>VLOOKUP(C99,'Five Year Alumni Srvy 2016 Data'!C:F,4,FALSE)</f>
        <v>1</v>
      </c>
      <c r="G99" t="str">
        <f>VLOOKUP(F99,Coding!K:L,2,FALSE)</f>
        <v>URM</v>
      </c>
      <c r="H99" t="s">
        <v>182</v>
      </c>
      <c r="I99" t="s">
        <v>182</v>
      </c>
      <c r="J99" t="s">
        <v>21</v>
      </c>
      <c r="K99" t="s">
        <v>141</v>
      </c>
      <c r="L99">
        <v>3</v>
      </c>
      <c r="M99" t="s">
        <v>85</v>
      </c>
      <c r="N99" t="s">
        <v>142</v>
      </c>
      <c r="O99" t="s">
        <v>126</v>
      </c>
    </row>
    <row r="100" spans="1:15" x14ac:dyDescent="0.25">
      <c r="A100">
        <v>1</v>
      </c>
      <c r="B100">
        <v>2016</v>
      </c>
      <c r="C100" t="s">
        <v>329</v>
      </c>
      <c r="D100" t="s">
        <v>48</v>
      </c>
      <c r="E100" t="s">
        <v>12</v>
      </c>
      <c r="F100">
        <f>VLOOKUP(C100,'Five Year Alumni Srvy 2016 Data'!C:F,4,FALSE)</f>
        <v>1</v>
      </c>
      <c r="G100" t="str">
        <f>VLOOKUP(F100,Coding!K:L,2,FALSE)</f>
        <v>URM</v>
      </c>
      <c r="H100" t="s">
        <v>182</v>
      </c>
      <c r="I100" t="s">
        <v>182</v>
      </c>
      <c r="J100" t="s">
        <v>21</v>
      </c>
      <c r="K100" t="s">
        <v>143</v>
      </c>
      <c r="L100">
        <v>4</v>
      </c>
      <c r="M100" t="s">
        <v>85</v>
      </c>
      <c r="N100" t="s">
        <v>144</v>
      </c>
      <c r="O100" t="s">
        <v>87</v>
      </c>
    </row>
    <row r="101" spans="1:15" x14ac:dyDescent="0.25">
      <c r="A101">
        <v>1</v>
      </c>
      <c r="B101">
        <v>2016</v>
      </c>
      <c r="C101" t="s">
        <v>330</v>
      </c>
      <c r="D101" t="s">
        <v>48</v>
      </c>
      <c r="E101" t="s">
        <v>12</v>
      </c>
      <c r="F101">
        <f>VLOOKUP(C101,'Five Year Alumni Srvy 2016 Data'!C:F,4,FALSE)</f>
        <v>1</v>
      </c>
      <c r="G101" t="str">
        <f>VLOOKUP(F101,Coding!K:L,2,FALSE)</f>
        <v>URM</v>
      </c>
      <c r="H101" t="s">
        <v>235</v>
      </c>
      <c r="I101" t="s">
        <v>236</v>
      </c>
      <c r="J101" t="s">
        <v>15</v>
      </c>
      <c r="K101" t="s">
        <v>84</v>
      </c>
      <c r="L101">
        <v>4</v>
      </c>
      <c r="M101" t="s">
        <v>85</v>
      </c>
      <c r="N101" t="s">
        <v>86</v>
      </c>
      <c r="O101" t="s">
        <v>87</v>
      </c>
    </row>
    <row r="102" spans="1:15" x14ac:dyDescent="0.25">
      <c r="A102">
        <v>1</v>
      </c>
      <c r="B102">
        <v>2016</v>
      </c>
      <c r="C102" t="s">
        <v>330</v>
      </c>
      <c r="D102" t="s">
        <v>48</v>
      </c>
      <c r="E102" t="s">
        <v>12</v>
      </c>
      <c r="F102">
        <f>VLOOKUP(C102,'Five Year Alumni Srvy 2016 Data'!C:F,4,FALSE)</f>
        <v>1</v>
      </c>
      <c r="G102" t="str">
        <f>VLOOKUP(F102,Coding!K:L,2,FALSE)</f>
        <v>URM</v>
      </c>
      <c r="H102" t="s">
        <v>235</v>
      </c>
      <c r="I102" t="s">
        <v>236</v>
      </c>
      <c r="J102" t="s">
        <v>15</v>
      </c>
      <c r="K102" t="s">
        <v>88</v>
      </c>
      <c r="L102">
        <v>3</v>
      </c>
      <c r="M102" t="s">
        <v>85</v>
      </c>
      <c r="N102" t="s">
        <v>89</v>
      </c>
      <c r="O102" t="s">
        <v>126</v>
      </c>
    </row>
    <row r="103" spans="1:15" x14ac:dyDescent="0.25">
      <c r="A103">
        <v>1</v>
      </c>
      <c r="B103">
        <v>2016</v>
      </c>
      <c r="C103" t="s">
        <v>330</v>
      </c>
      <c r="D103" t="s">
        <v>48</v>
      </c>
      <c r="E103" t="s">
        <v>12</v>
      </c>
      <c r="F103">
        <f>VLOOKUP(C103,'Five Year Alumni Srvy 2016 Data'!C:F,4,FALSE)</f>
        <v>1</v>
      </c>
      <c r="G103" t="str">
        <f>VLOOKUP(F103,Coding!K:L,2,FALSE)</f>
        <v>URM</v>
      </c>
      <c r="H103" t="s">
        <v>235</v>
      </c>
      <c r="I103" t="s">
        <v>236</v>
      </c>
      <c r="J103" t="s">
        <v>15</v>
      </c>
      <c r="K103" t="s">
        <v>98</v>
      </c>
      <c r="L103">
        <v>5</v>
      </c>
      <c r="M103" t="s">
        <v>85</v>
      </c>
      <c r="N103" t="s">
        <v>99</v>
      </c>
      <c r="O103" t="s">
        <v>185</v>
      </c>
    </row>
    <row r="104" spans="1:15" x14ac:dyDescent="0.25">
      <c r="A104">
        <v>1</v>
      </c>
      <c r="B104">
        <v>2016</v>
      </c>
      <c r="C104" t="s">
        <v>330</v>
      </c>
      <c r="D104" t="s">
        <v>48</v>
      </c>
      <c r="E104" t="s">
        <v>12</v>
      </c>
      <c r="F104">
        <f>VLOOKUP(C104,'Five Year Alumni Srvy 2016 Data'!C:F,4,FALSE)</f>
        <v>1</v>
      </c>
      <c r="G104" t="str">
        <f>VLOOKUP(F104,Coding!K:L,2,FALSE)</f>
        <v>URM</v>
      </c>
      <c r="H104" t="s">
        <v>235</v>
      </c>
      <c r="I104" t="s">
        <v>236</v>
      </c>
      <c r="J104" t="s">
        <v>15</v>
      </c>
      <c r="K104" t="s">
        <v>122</v>
      </c>
      <c r="L104">
        <v>3</v>
      </c>
      <c r="M104" t="s">
        <v>85</v>
      </c>
      <c r="N104" t="s">
        <v>123</v>
      </c>
      <c r="O104" t="s">
        <v>126</v>
      </c>
    </row>
    <row r="105" spans="1:15" x14ac:dyDescent="0.25">
      <c r="A105">
        <v>1</v>
      </c>
      <c r="B105">
        <v>2016</v>
      </c>
      <c r="C105" t="s">
        <v>330</v>
      </c>
      <c r="D105" t="s">
        <v>48</v>
      </c>
      <c r="E105" t="s">
        <v>12</v>
      </c>
      <c r="F105">
        <f>VLOOKUP(C105,'Five Year Alumni Srvy 2016 Data'!C:F,4,FALSE)</f>
        <v>1</v>
      </c>
      <c r="G105" t="str">
        <f>VLOOKUP(F105,Coding!K:L,2,FALSE)</f>
        <v>URM</v>
      </c>
      <c r="H105" t="s">
        <v>235</v>
      </c>
      <c r="I105" t="s">
        <v>236</v>
      </c>
      <c r="J105" t="s">
        <v>15</v>
      </c>
      <c r="K105" t="s">
        <v>124</v>
      </c>
      <c r="L105">
        <v>5</v>
      </c>
      <c r="M105" t="s">
        <v>85</v>
      </c>
      <c r="N105" t="s">
        <v>125</v>
      </c>
      <c r="O105" t="s">
        <v>185</v>
      </c>
    </row>
    <row r="106" spans="1:15" x14ac:dyDescent="0.25">
      <c r="A106">
        <v>1</v>
      </c>
      <c r="B106">
        <v>2016</v>
      </c>
      <c r="C106" t="s">
        <v>330</v>
      </c>
      <c r="D106" t="s">
        <v>48</v>
      </c>
      <c r="E106" t="s">
        <v>12</v>
      </c>
      <c r="F106">
        <f>VLOOKUP(C106,'Five Year Alumni Srvy 2016 Data'!C:F,4,FALSE)</f>
        <v>1</v>
      </c>
      <c r="G106" t="str">
        <f>VLOOKUP(F106,Coding!K:L,2,FALSE)</f>
        <v>URM</v>
      </c>
      <c r="H106" t="s">
        <v>235</v>
      </c>
      <c r="I106" t="s">
        <v>236</v>
      </c>
      <c r="J106" t="s">
        <v>15</v>
      </c>
      <c r="K106" t="s">
        <v>127</v>
      </c>
      <c r="L106">
        <v>3</v>
      </c>
      <c r="M106" t="s">
        <v>85</v>
      </c>
      <c r="N106" t="s">
        <v>128</v>
      </c>
      <c r="O106" t="s">
        <v>126</v>
      </c>
    </row>
    <row r="107" spans="1:15" x14ac:dyDescent="0.25">
      <c r="A107">
        <v>1</v>
      </c>
      <c r="B107">
        <v>2016</v>
      </c>
      <c r="C107" t="s">
        <v>330</v>
      </c>
      <c r="D107" t="s">
        <v>48</v>
      </c>
      <c r="E107" t="s">
        <v>12</v>
      </c>
      <c r="F107">
        <f>VLOOKUP(C107,'Five Year Alumni Srvy 2016 Data'!C:F,4,FALSE)</f>
        <v>1</v>
      </c>
      <c r="G107" t="str">
        <f>VLOOKUP(F107,Coding!K:L,2,FALSE)</f>
        <v>URM</v>
      </c>
      <c r="H107" t="s">
        <v>235</v>
      </c>
      <c r="I107" t="s">
        <v>236</v>
      </c>
      <c r="J107" t="s">
        <v>15</v>
      </c>
      <c r="K107" t="s">
        <v>129</v>
      </c>
      <c r="L107">
        <v>5</v>
      </c>
      <c r="M107" t="s">
        <v>85</v>
      </c>
      <c r="N107" t="s">
        <v>130</v>
      </c>
      <c r="O107" t="s">
        <v>185</v>
      </c>
    </row>
    <row r="108" spans="1:15" x14ac:dyDescent="0.25">
      <c r="A108">
        <v>1</v>
      </c>
      <c r="B108">
        <v>2016</v>
      </c>
      <c r="C108" t="s">
        <v>330</v>
      </c>
      <c r="D108" t="s">
        <v>48</v>
      </c>
      <c r="E108" t="s">
        <v>12</v>
      </c>
      <c r="F108">
        <f>VLOOKUP(C108,'Five Year Alumni Srvy 2016 Data'!C:F,4,FALSE)</f>
        <v>1</v>
      </c>
      <c r="G108" t="str">
        <f>VLOOKUP(F108,Coding!K:L,2,FALSE)</f>
        <v>URM</v>
      </c>
      <c r="H108" t="s">
        <v>235</v>
      </c>
      <c r="I108" t="s">
        <v>236</v>
      </c>
      <c r="J108" t="s">
        <v>15</v>
      </c>
      <c r="K108" t="s">
        <v>131</v>
      </c>
      <c r="L108">
        <v>4</v>
      </c>
      <c r="M108" t="s">
        <v>85</v>
      </c>
      <c r="N108" t="s">
        <v>132</v>
      </c>
      <c r="O108" t="s">
        <v>87</v>
      </c>
    </row>
    <row r="109" spans="1:15" x14ac:dyDescent="0.25">
      <c r="A109">
        <v>1</v>
      </c>
      <c r="B109">
        <v>2016</v>
      </c>
      <c r="C109" t="s">
        <v>330</v>
      </c>
      <c r="D109" t="s">
        <v>48</v>
      </c>
      <c r="E109" t="s">
        <v>12</v>
      </c>
      <c r="F109">
        <f>VLOOKUP(C109,'Five Year Alumni Srvy 2016 Data'!C:F,4,FALSE)</f>
        <v>1</v>
      </c>
      <c r="G109" t="str">
        <f>VLOOKUP(F109,Coding!K:L,2,FALSE)</f>
        <v>URM</v>
      </c>
      <c r="H109" t="s">
        <v>235</v>
      </c>
      <c r="I109" t="s">
        <v>236</v>
      </c>
      <c r="J109" t="s">
        <v>15</v>
      </c>
      <c r="K109" t="s">
        <v>139</v>
      </c>
      <c r="L109">
        <v>4</v>
      </c>
      <c r="M109" t="s">
        <v>85</v>
      </c>
      <c r="N109" t="s">
        <v>140</v>
      </c>
      <c r="O109" t="s">
        <v>87</v>
      </c>
    </row>
    <row r="110" spans="1:15" x14ac:dyDescent="0.25">
      <c r="A110">
        <v>1</v>
      </c>
      <c r="B110">
        <v>2016</v>
      </c>
      <c r="C110" t="s">
        <v>330</v>
      </c>
      <c r="D110" t="s">
        <v>48</v>
      </c>
      <c r="E110" t="s">
        <v>12</v>
      </c>
      <c r="F110">
        <f>VLOOKUP(C110,'Five Year Alumni Srvy 2016 Data'!C:F,4,FALSE)</f>
        <v>1</v>
      </c>
      <c r="G110" t="str">
        <f>VLOOKUP(F110,Coding!K:L,2,FALSE)</f>
        <v>URM</v>
      </c>
      <c r="H110" t="s">
        <v>235</v>
      </c>
      <c r="I110" t="s">
        <v>236</v>
      </c>
      <c r="J110" t="s">
        <v>15</v>
      </c>
      <c r="K110" t="s">
        <v>141</v>
      </c>
      <c r="L110">
        <v>5</v>
      </c>
      <c r="M110" t="s">
        <v>85</v>
      </c>
      <c r="N110" t="s">
        <v>142</v>
      </c>
      <c r="O110" t="s">
        <v>185</v>
      </c>
    </row>
    <row r="111" spans="1:15" x14ac:dyDescent="0.25">
      <c r="A111">
        <v>1</v>
      </c>
      <c r="B111">
        <v>2016</v>
      </c>
      <c r="C111" t="s">
        <v>330</v>
      </c>
      <c r="D111" t="s">
        <v>48</v>
      </c>
      <c r="E111" t="s">
        <v>12</v>
      </c>
      <c r="F111">
        <f>VLOOKUP(C111,'Five Year Alumni Srvy 2016 Data'!C:F,4,FALSE)</f>
        <v>1</v>
      </c>
      <c r="G111" t="str">
        <f>VLOOKUP(F111,Coding!K:L,2,FALSE)</f>
        <v>URM</v>
      </c>
      <c r="H111" t="s">
        <v>235</v>
      </c>
      <c r="I111" t="s">
        <v>236</v>
      </c>
      <c r="J111" t="s">
        <v>15</v>
      </c>
      <c r="K111" t="s">
        <v>143</v>
      </c>
      <c r="L111">
        <v>4</v>
      </c>
      <c r="M111" t="s">
        <v>85</v>
      </c>
      <c r="N111" t="s">
        <v>144</v>
      </c>
      <c r="O111" t="s">
        <v>87</v>
      </c>
    </row>
    <row r="112" spans="1:15" x14ac:dyDescent="0.25">
      <c r="A112">
        <v>1</v>
      </c>
      <c r="B112">
        <v>2016</v>
      </c>
      <c r="C112" t="s">
        <v>336</v>
      </c>
      <c r="D112" t="s">
        <v>169</v>
      </c>
      <c r="E112" t="s">
        <v>12</v>
      </c>
      <c r="F112">
        <f>VLOOKUP(C112,'Five Year Alumni Srvy 2016 Data'!C:F,4,FALSE)</f>
        <v>1</v>
      </c>
      <c r="G112" t="str">
        <f>VLOOKUP(F112,Coding!K:L,2,FALSE)</f>
        <v>URM</v>
      </c>
      <c r="H112" t="s">
        <v>270</v>
      </c>
      <c r="I112" t="s">
        <v>270</v>
      </c>
      <c r="J112" t="s">
        <v>21</v>
      </c>
      <c r="K112" t="s">
        <v>84</v>
      </c>
      <c r="L112">
        <v>4</v>
      </c>
      <c r="M112" t="s">
        <v>85</v>
      </c>
      <c r="N112" t="s">
        <v>86</v>
      </c>
      <c r="O112" t="s">
        <v>87</v>
      </c>
    </row>
    <row r="113" spans="1:15" x14ac:dyDescent="0.25">
      <c r="A113">
        <v>1</v>
      </c>
      <c r="B113">
        <v>2016</v>
      </c>
      <c r="C113" t="s">
        <v>336</v>
      </c>
      <c r="D113" t="s">
        <v>169</v>
      </c>
      <c r="E113" t="s">
        <v>12</v>
      </c>
      <c r="F113">
        <f>VLOOKUP(C113,'Five Year Alumni Srvy 2016 Data'!C:F,4,FALSE)</f>
        <v>1</v>
      </c>
      <c r="G113" t="str">
        <f>VLOOKUP(F113,Coding!K:L,2,FALSE)</f>
        <v>URM</v>
      </c>
      <c r="H113" t="s">
        <v>270</v>
      </c>
      <c r="I113" t="s">
        <v>270</v>
      </c>
      <c r="J113" t="s">
        <v>21</v>
      </c>
      <c r="K113" t="s">
        <v>88</v>
      </c>
      <c r="L113">
        <v>4</v>
      </c>
      <c r="M113" t="s">
        <v>85</v>
      </c>
      <c r="N113" t="s">
        <v>89</v>
      </c>
      <c r="O113" t="s">
        <v>87</v>
      </c>
    </row>
    <row r="114" spans="1:15" x14ac:dyDescent="0.25">
      <c r="A114">
        <v>1</v>
      </c>
      <c r="B114">
        <v>2016</v>
      </c>
      <c r="C114" t="s">
        <v>336</v>
      </c>
      <c r="D114" t="s">
        <v>169</v>
      </c>
      <c r="E114" t="s">
        <v>12</v>
      </c>
      <c r="F114">
        <f>VLOOKUP(C114,'Five Year Alumni Srvy 2016 Data'!C:F,4,FALSE)</f>
        <v>1</v>
      </c>
      <c r="G114" t="str">
        <f>VLOOKUP(F114,Coding!K:L,2,FALSE)</f>
        <v>URM</v>
      </c>
      <c r="H114" t="s">
        <v>270</v>
      </c>
      <c r="I114" t="s">
        <v>270</v>
      </c>
      <c r="J114" t="s">
        <v>21</v>
      </c>
      <c r="K114" t="s">
        <v>98</v>
      </c>
      <c r="L114">
        <v>5</v>
      </c>
      <c r="M114" t="s">
        <v>85</v>
      </c>
      <c r="N114" t="s">
        <v>99</v>
      </c>
      <c r="O114" t="s">
        <v>185</v>
      </c>
    </row>
    <row r="115" spans="1:15" x14ac:dyDescent="0.25">
      <c r="A115">
        <v>1</v>
      </c>
      <c r="B115">
        <v>2016</v>
      </c>
      <c r="C115" t="s">
        <v>336</v>
      </c>
      <c r="D115" t="s">
        <v>169</v>
      </c>
      <c r="E115" t="s">
        <v>12</v>
      </c>
      <c r="F115">
        <f>VLOOKUP(C115,'Five Year Alumni Srvy 2016 Data'!C:F,4,FALSE)</f>
        <v>1</v>
      </c>
      <c r="G115" t="str">
        <f>VLOOKUP(F115,Coding!K:L,2,FALSE)</f>
        <v>URM</v>
      </c>
      <c r="H115" t="s">
        <v>270</v>
      </c>
      <c r="I115" t="s">
        <v>270</v>
      </c>
      <c r="J115" t="s">
        <v>21</v>
      </c>
      <c r="K115" t="s">
        <v>122</v>
      </c>
      <c r="L115">
        <v>4</v>
      </c>
      <c r="M115" t="s">
        <v>85</v>
      </c>
      <c r="N115" t="s">
        <v>123</v>
      </c>
      <c r="O115" t="s">
        <v>87</v>
      </c>
    </row>
    <row r="116" spans="1:15" x14ac:dyDescent="0.25">
      <c r="A116">
        <v>1</v>
      </c>
      <c r="B116">
        <v>2016</v>
      </c>
      <c r="C116" t="s">
        <v>336</v>
      </c>
      <c r="D116" t="s">
        <v>169</v>
      </c>
      <c r="E116" t="s">
        <v>12</v>
      </c>
      <c r="F116">
        <f>VLOOKUP(C116,'Five Year Alumni Srvy 2016 Data'!C:F,4,FALSE)</f>
        <v>1</v>
      </c>
      <c r="G116" t="str">
        <f>VLOOKUP(F116,Coding!K:L,2,FALSE)</f>
        <v>URM</v>
      </c>
      <c r="H116" t="s">
        <v>270</v>
      </c>
      <c r="I116" t="s">
        <v>270</v>
      </c>
      <c r="J116" t="s">
        <v>21</v>
      </c>
      <c r="K116" t="s">
        <v>124</v>
      </c>
      <c r="L116">
        <v>3</v>
      </c>
      <c r="M116" t="s">
        <v>85</v>
      </c>
      <c r="N116" t="s">
        <v>125</v>
      </c>
      <c r="O116" t="s">
        <v>126</v>
      </c>
    </row>
    <row r="117" spans="1:15" x14ac:dyDescent="0.25">
      <c r="A117">
        <v>1</v>
      </c>
      <c r="B117">
        <v>2016</v>
      </c>
      <c r="C117" t="s">
        <v>336</v>
      </c>
      <c r="D117" t="s">
        <v>169</v>
      </c>
      <c r="E117" t="s">
        <v>12</v>
      </c>
      <c r="F117">
        <f>VLOOKUP(C117,'Five Year Alumni Srvy 2016 Data'!C:F,4,FALSE)</f>
        <v>1</v>
      </c>
      <c r="G117" t="str">
        <f>VLOOKUP(F117,Coding!K:L,2,FALSE)</f>
        <v>URM</v>
      </c>
      <c r="H117" t="s">
        <v>270</v>
      </c>
      <c r="I117" t="s">
        <v>270</v>
      </c>
      <c r="J117" t="s">
        <v>21</v>
      </c>
      <c r="K117" t="s">
        <v>127</v>
      </c>
      <c r="L117">
        <v>2</v>
      </c>
      <c r="M117" t="s">
        <v>85</v>
      </c>
      <c r="N117" t="s">
        <v>128</v>
      </c>
      <c r="O117" t="s">
        <v>176</v>
      </c>
    </row>
    <row r="118" spans="1:15" x14ac:dyDescent="0.25">
      <c r="A118">
        <v>1</v>
      </c>
      <c r="B118">
        <v>2016</v>
      </c>
      <c r="C118" t="s">
        <v>336</v>
      </c>
      <c r="D118" t="s">
        <v>169</v>
      </c>
      <c r="E118" t="s">
        <v>12</v>
      </c>
      <c r="F118">
        <f>VLOOKUP(C118,'Five Year Alumni Srvy 2016 Data'!C:F,4,FALSE)</f>
        <v>1</v>
      </c>
      <c r="G118" t="str">
        <f>VLOOKUP(F118,Coding!K:L,2,FALSE)</f>
        <v>URM</v>
      </c>
      <c r="H118" t="s">
        <v>270</v>
      </c>
      <c r="I118" t="s">
        <v>270</v>
      </c>
      <c r="J118" t="s">
        <v>21</v>
      </c>
      <c r="K118" t="s">
        <v>129</v>
      </c>
      <c r="L118">
        <v>4</v>
      </c>
      <c r="M118" t="s">
        <v>85</v>
      </c>
      <c r="N118" t="s">
        <v>130</v>
      </c>
      <c r="O118" t="s">
        <v>87</v>
      </c>
    </row>
    <row r="119" spans="1:15" x14ac:dyDescent="0.25">
      <c r="A119">
        <v>1</v>
      </c>
      <c r="B119">
        <v>2016</v>
      </c>
      <c r="C119" t="s">
        <v>336</v>
      </c>
      <c r="D119" t="s">
        <v>169</v>
      </c>
      <c r="E119" t="s">
        <v>12</v>
      </c>
      <c r="F119">
        <f>VLOOKUP(C119,'Five Year Alumni Srvy 2016 Data'!C:F,4,FALSE)</f>
        <v>1</v>
      </c>
      <c r="G119" t="str">
        <f>VLOOKUP(F119,Coding!K:L,2,FALSE)</f>
        <v>URM</v>
      </c>
      <c r="H119" t="s">
        <v>270</v>
      </c>
      <c r="I119" t="s">
        <v>270</v>
      </c>
      <c r="J119" t="s">
        <v>21</v>
      </c>
      <c r="K119" t="s">
        <v>131</v>
      </c>
      <c r="L119">
        <v>4</v>
      </c>
      <c r="M119" t="s">
        <v>85</v>
      </c>
      <c r="N119" t="s">
        <v>132</v>
      </c>
      <c r="O119" t="s">
        <v>87</v>
      </c>
    </row>
    <row r="120" spans="1:15" x14ac:dyDescent="0.25">
      <c r="A120">
        <v>1</v>
      </c>
      <c r="B120">
        <v>2016</v>
      </c>
      <c r="C120" t="s">
        <v>336</v>
      </c>
      <c r="D120" t="s">
        <v>169</v>
      </c>
      <c r="E120" t="s">
        <v>12</v>
      </c>
      <c r="F120">
        <f>VLOOKUP(C120,'Five Year Alumni Srvy 2016 Data'!C:F,4,FALSE)</f>
        <v>1</v>
      </c>
      <c r="G120" t="str">
        <f>VLOOKUP(F120,Coding!K:L,2,FALSE)</f>
        <v>URM</v>
      </c>
      <c r="H120" t="s">
        <v>270</v>
      </c>
      <c r="I120" t="s">
        <v>270</v>
      </c>
      <c r="J120" t="s">
        <v>21</v>
      </c>
      <c r="K120" t="s">
        <v>139</v>
      </c>
      <c r="L120">
        <v>4</v>
      </c>
      <c r="M120" t="s">
        <v>85</v>
      </c>
      <c r="N120" t="s">
        <v>140</v>
      </c>
      <c r="O120" t="s">
        <v>87</v>
      </c>
    </row>
    <row r="121" spans="1:15" x14ac:dyDescent="0.25">
      <c r="A121">
        <v>1</v>
      </c>
      <c r="B121">
        <v>2016</v>
      </c>
      <c r="C121" t="s">
        <v>336</v>
      </c>
      <c r="D121" t="s">
        <v>169</v>
      </c>
      <c r="E121" t="s">
        <v>12</v>
      </c>
      <c r="F121">
        <f>VLOOKUP(C121,'Five Year Alumni Srvy 2016 Data'!C:F,4,FALSE)</f>
        <v>1</v>
      </c>
      <c r="G121" t="str">
        <f>VLOOKUP(F121,Coding!K:L,2,FALSE)</f>
        <v>URM</v>
      </c>
      <c r="H121" t="s">
        <v>270</v>
      </c>
      <c r="I121" t="s">
        <v>270</v>
      </c>
      <c r="J121" t="s">
        <v>21</v>
      </c>
      <c r="K121" t="s">
        <v>141</v>
      </c>
      <c r="L121">
        <v>5</v>
      </c>
      <c r="M121" t="s">
        <v>85</v>
      </c>
      <c r="N121" t="s">
        <v>142</v>
      </c>
      <c r="O121" t="s">
        <v>185</v>
      </c>
    </row>
    <row r="122" spans="1:15" x14ac:dyDescent="0.25">
      <c r="A122">
        <v>1</v>
      </c>
      <c r="B122">
        <v>2016</v>
      </c>
      <c r="C122" t="s">
        <v>336</v>
      </c>
      <c r="D122" t="s">
        <v>169</v>
      </c>
      <c r="E122" t="s">
        <v>12</v>
      </c>
      <c r="F122">
        <f>VLOOKUP(C122,'Five Year Alumni Srvy 2016 Data'!C:F,4,FALSE)</f>
        <v>1</v>
      </c>
      <c r="G122" t="str">
        <f>VLOOKUP(F122,Coding!K:L,2,FALSE)</f>
        <v>URM</v>
      </c>
      <c r="H122" t="s">
        <v>270</v>
      </c>
      <c r="I122" t="s">
        <v>270</v>
      </c>
      <c r="J122" t="s">
        <v>21</v>
      </c>
      <c r="K122" t="s">
        <v>143</v>
      </c>
      <c r="L122">
        <v>4</v>
      </c>
      <c r="M122" t="s">
        <v>85</v>
      </c>
      <c r="N122" t="s">
        <v>144</v>
      </c>
      <c r="O122" t="s">
        <v>87</v>
      </c>
    </row>
    <row r="123" spans="1:15" x14ac:dyDescent="0.25">
      <c r="A123">
        <v>1</v>
      </c>
      <c r="B123">
        <v>2016</v>
      </c>
      <c r="C123" t="s">
        <v>346</v>
      </c>
      <c r="D123" t="s">
        <v>48</v>
      </c>
      <c r="E123" t="s">
        <v>12</v>
      </c>
      <c r="F123">
        <f>VLOOKUP(C123,'Five Year Alumni Srvy 2016 Data'!C:F,4,FALSE)</f>
        <v>1</v>
      </c>
      <c r="G123" t="str">
        <f>VLOOKUP(F123,Coding!K:L,2,FALSE)</f>
        <v>URM</v>
      </c>
      <c r="H123" t="s">
        <v>347</v>
      </c>
      <c r="I123" t="s">
        <v>348</v>
      </c>
      <c r="J123" t="s">
        <v>10</v>
      </c>
      <c r="K123" t="s">
        <v>84</v>
      </c>
      <c r="L123">
        <v>4</v>
      </c>
      <c r="M123" t="s">
        <v>85</v>
      </c>
      <c r="N123" t="s">
        <v>86</v>
      </c>
      <c r="O123" t="s">
        <v>87</v>
      </c>
    </row>
    <row r="124" spans="1:15" x14ac:dyDescent="0.25">
      <c r="A124">
        <v>1</v>
      </c>
      <c r="B124">
        <v>2016</v>
      </c>
      <c r="C124" t="s">
        <v>346</v>
      </c>
      <c r="D124" t="s">
        <v>48</v>
      </c>
      <c r="E124" t="s">
        <v>12</v>
      </c>
      <c r="F124">
        <f>VLOOKUP(C124,'Five Year Alumni Srvy 2016 Data'!C:F,4,FALSE)</f>
        <v>1</v>
      </c>
      <c r="G124" t="str">
        <f>VLOOKUP(F124,Coding!K:L,2,FALSE)</f>
        <v>URM</v>
      </c>
      <c r="H124" t="s">
        <v>347</v>
      </c>
      <c r="I124" t="s">
        <v>348</v>
      </c>
      <c r="J124" t="s">
        <v>10</v>
      </c>
      <c r="K124" t="s">
        <v>88</v>
      </c>
      <c r="L124">
        <v>4</v>
      </c>
      <c r="M124" t="s">
        <v>85</v>
      </c>
      <c r="N124" t="s">
        <v>89</v>
      </c>
      <c r="O124" t="s">
        <v>87</v>
      </c>
    </row>
    <row r="125" spans="1:15" x14ac:dyDescent="0.25">
      <c r="A125">
        <v>1</v>
      </c>
      <c r="B125">
        <v>2016</v>
      </c>
      <c r="C125" t="s">
        <v>346</v>
      </c>
      <c r="D125" t="s">
        <v>48</v>
      </c>
      <c r="E125" t="s">
        <v>12</v>
      </c>
      <c r="F125">
        <f>VLOOKUP(C125,'Five Year Alumni Srvy 2016 Data'!C:F,4,FALSE)</f>
        <v>1</v>
      </c>
      <c r="G125" t="str">
        <f>VLOOKUP(F125,Coding!K:L,2,FALSE)</f>
        <v>URM</v>
      </c>
      <c r="H125" t="s">
        <v>347</v>
      </c>
      <c r="I125" t="s">
        <v>348</v>
      </c>
      <c r="J125" t="s">
        <v>10</v>
      </c>
      <c r="K125" t="s">
        <v>98</v>
      </c>
      <c r="L125">
        <v>4</v>
      </c>
      <c r="M125" t="s">
        <v>85</v>
      </c>
      <c r="N125" t="s">
        <v>99</v>
      </c>
      <c r="O125" t="s">
        <v>87</v>
      </c>
    </row>
    <row r="126" spans="1:15" x14ac:dyDescent="0.25">
      <c r="A126">
        <v>1</v>
      </c>
      <c r="B126">
        <v>2016</v>
      </c>
      <c r="C126" t="s">
        <v>346</v>
      </c>
      <c r="D126" t="s">
        <v>48</v>
      </c>
      <c r="E126" t="s">
        <v>12</v>
      </c>
      <c r="F126">
        <f>VLOOKUP(C126,'Five Year Alumni Srvy 2016 Data'!C:F,4,FALSE)</f>
        <v>1</v>
      </c>
      <c r="G126" t="str">
        <f>VLOOKUP(F126,Coding!K:L,2,FALSE)</f>
        <v>URM</v>
      </c>
      <c r="H126" t="s">
        <v>347</v>
      </c>
      <c r="I126" t="s">
        <v>348</v>
      </c>
      <c r="J126" t="s">
        <v>10</v>
      </c>
      <c r="K126" t="s">
        <v>122</v>
      </c>
      <c r="L126">
        <v>4</v>
      </c>
      <c r="M126" t="s">
        <v>85</v>
      </c>
      <c r="N126" t="s">
        <v>123</v>
      </c>
      <c r="O126" t="s">
        <v>87</v>
      </c>
    </row>
    <row r="127" spans="1:15" x14ac:dyDescent="0.25">
      <c r="A127">
        <v>1</v>
      </c>
      <c r="B127">
        <v>2016</v>
      </c>
      <c r="C127" t="s">
        <v>346</v>
      </c>
      <c r="D127" t="s">
        <v>48</v>
      </c>
      <c r="E127" t="s">
        <v>12</v>
      </c>
      <c r="F127">
        <f>VLOOKUP(C127,'Five Year Alumni Srvy 2016 Data'!C:F,4,FALSE)</f>
        <v>1</v>
      </c>
      <c r="G127" t="str">
        <f>VLOOKUP(F127,Coding!K:L,2,FALSE)</f>
        <v>URM</v>
      </c>
      <c r="H127" t="s">
        <v>347</v>
      </c>
      <c r="I127" t="s">
        <v>348</v>
      </c>
      <c r="J127" t="s">
        <v>10</v>
      </c>
      <c r="K127" t="s">
        <v>124</v>
      </c>
      <c r="L127">
        <v>4</v>
      </c>
      <c r="M127" t="s">
        <v>85</v>
      </c>
      <c r="N127" t="s">
        <v>125</v>
      </c>
      <c r="O127" t="s">
        <v>87</v>
      </c>
    </row>
    <row r="128" spans="1:15" x14ac:dyDescent="0.25">
      <c r="A128">
        <v>1</v>
      </c>
      <c r="B128">
        <v>2016</v>
      </c>
      <c r="C128" t="s">
        <v>346</v>
      </c>
      <c r="D128" t="s">
        <v>48</v>
      </c>
      <c r="E128" t="s">
        <v>12</v>
      </c>
      <c r="F128">
        <f>VLOOKUP(C128,'Five Year Alumni Srvy 2016 Data'!C:F,4,FALSE)</f>
        <v>1</v>
      </c>
      <c r="G128" t="str">
        <f>VLOOKUP(F128,Coding!K:L,2,FALSE)</f>
        <v>URM</v>
      </c>
      <c r="H128" t="s">
        <v>347</v>
      </c>
      <c r="I128" t="s">
        <v>348</v>
      </c>
      <c r="J128" t="s">
        <v>10</v>
      </c>
      <c r="K128" t="s">
        <v>127</v>
      </c>
      <c r="L128">
        <v>4</v>
      </c>
      <c r="M128" t="s">
        <v>85</v>
      </c>
      <c r="N128" t="s">
        <v>128</v>
      </c>
      <c r="O128" t="s">
        <v>87</v>
      </c>
    </row>
    <row r="129" spans="1:15" x14ac:dyDescent="0.25">
      <c r="A129">
        <v>1</v>
      </c>
      <c r="B129">
        <v>2016</v>
      </c>
      <c r="C129" t="s">
        <v>346</v>
      </c>
      <c r="D129" t="s">
        <v>48</v>
      </c>
      <c r="E129" t="s">
        <v>12</v>
      </c>
      <c r="F129">
        <f>VLOOKUP(C129,'Five Year Alumni Srvy 2016 Data'!C:F,4,FALSE)</f>
        <v>1</v>
      </c>
      <c r="G129" t="str">
        <f>VLOOKUP(F129,Coding!K:L,2,FALSE)</f>
        <v>URM</v>
      </c>
      <c r="H129" t="s">
        <v>347</v>
      </c>
      <c r="I129" t="s">
        <v>348</v>
      </c>
      <c r="J129" t="s">
        <v>10</v>
      </c>
      <c r="K129" t="s">
        <v>129</v>
      </c>
      <c r="L129">
        <v>4</v>
      </c>
      <c r="M129" t="s">
        <v>85</v>
      </c>
      <c r="N129" t="s">
        <v>130</v>
      </c>
      <c r="O129" t="s">
        <v>87</v>
      </c>
    </row>
    <row r="130" spans="1:15" x14ac:dyDescent="0.25">
      <c r="A130">
        <v>1</v>
      </c>
      <c r="B130">
        <v>2016</v>
      </c>
      <c r="C130" t="s">
        <v>346</v>
      </c>
      <c r="D130" t="s">
        <v>48</v>
      </c>
      <c r="E130" t="s">
        <v>12</v>
      </c>
      <c r="F130">
        <f>VLOOKUP(C130,'Five Year Alumni Srvy 2016 Data'!C:F,4,FALSE)</f>
        <v>1</v>
      </c>
      <c r="G130" t="str">
        <f>VLOOKUP(F130,Coding!K:L,2,FALSE)</f>
        <v>URM</v>
      </c>
      <c r="H130" t="s">
        <v>347</v>
      </c>
      <c r="I130" t="s">
        <v>348</v>
      </c>
      <c r="J130" t="s">
        <v>10</v>
      </c>
      <c r="K130" t="s">
        <v>131</v>
      </c>
      <c r="L130">
        <v>4</v>
      </c>
      <c r="M130" t="s">
        <v>85</v>
      </c>
      <c r="N130" t="s">
        <v>132</v>
      </c>
      <c r="O130" t="s">
        <v>87</v>
      </c>
    </row>
    <row r="131" spans="1:15" x14ac:dyDescent="0.25">
      <c r="A131">
        <v>1</v>
      </c>
      <c r="B131">
        <v>2016</v>
      </c>
      <c r="C131" t="s">
        <v>346</v>
      </c>
      <c r="D131" t="s">
        <v>48</v>
      </c>
      <c r="E131" t="s">
        <v>12</v>
      </c>
      <c r="F131">
        <f>VLOOKUP(C131,'Five Year Alumni Srvy 2016 Data'!C:F,4,FALSE)</f>
        <v>1</v>
      </c>
      <c r="G131" t="str">
        <f>VLOOKUP(F131,Coding!K:L,2,FALSE)</f>
        <v>URM</v>
      </c>
      <c r="H131" t="s">
        <v>347</v>
      </c>
      <c r="I131" t="s">
        <v>348</v>
      </c>
      <c r="J131" t="s">
        <v>10</v>
      </c>
      <c r="K131" t="s">
        <v>139</v>
      </c>
      <c r="L131">
        <v>4</v>
      </c>
      <c r="M131" t="s">
        <v>85</v>
      </c>
      <c r="N131" t="s">
        <v>140</v>
      </c>
      <c r="O131" t="s">
        <v>87</v>
      </c>
    </row>
    <row r="132" spans="1:15" x14ac:dyDescent="0.25">
      <c r="A132">
        <v>1</v>
      </c>
      <c r="B132">
        <v>2016</v>
      </c>
      <c r="C132" t="s">
        <v>346</v>
      </c>
      <c r="D132" t="s">
        <v>48</v>
      </c>
      <c r="E132" t="s">
        <v>12</v>
      </c>
      <c r="F132">
        <f>VLOOKUP(C132,'Five Year Alumni Srvy 2016 Data'!C:F,4,FALSE)</f>
        <v>1</v>
      </c>
      <c r="G132" t="str">
        <f>VLOOKUP(F132,Coding!K:L,2,FALSE)</f>
        <v>URM</v>
      </c>
      <c r="H132" t="s">
        <v>347</v>
      </c>
      <c r="I132" t="s">
        <v>348</v>
      </c>
      <c r="J132" t="s">
        <v>10</v>
      </c>
      <c r="K132" t="s">
        <v>141</v>
      </c>
      <c r="L132">
        <v>4</v>
      </c>
      <c r="M132" t="s">
        <v>85</v>
      </c>
      <c r="N132" t="s">
        <v>142</v>
      </c>
      <c r="O132" t="s">
        <v>87</v>
      </c>
    </row>
    <row r="133" spans="1:15" x14ac:dyDescent="0.25">
      <c r="A133">
        <v>1</v>
      </c>
      <c r="B133">
        <v>2016</v>
      </c>
      <c r="C133" t="s">
        <v>346</v>
      </c>
      <c r="D133" t="s">
        <v>48</v>
      </c>
      <c r="E133" t="s">
        <v>12</v>
      </c>
      <c r="F133">
        <f>VLOOKUP(C133,'Five Year Alumni Srvy 2016 Data'!C:F,4,FALSE)</f>
        <v>1</v>
      </c>
      <c r="G133" t="str">
        <f>VLOOKUP(F133,Coding!K:L,2,FALSE)</f>
        <v>URM</v>
      </c>
      <c r="H133" t="s">
        <v>347</v>
      </c>
      <c r="I133" t="s">
        <v>348</v>
      </c>
      <c r="J133" t="s">
        <v>10</v>
      </c>
      <c r="K133" t="s">
        <v>143</v>
      </c>
      <c r="L133">
        <v>4</v>
      </c>
      <c r="M133" t="s">
        <v>85</v>
      </c>
      <c r="N133" t="s">
        <v>144</v>
      </c>
      <c r="O133" t="s">
        <v>87</v>
      </c>
    </row>
    <row r="134" spans="1:15" x14ac:dyDescent="0.25">
      <c r="A134">
        <v>1</v>
      </c>
      <c r="B134">
        <v>2016</v>
      </c>
      <c r="C134" t="s">
        <v>351</v>
      </c>
      <c r="D134" t="s">
        <v>169</v>
      </c>
      <c r="E134" t="s">
        <v>12</v>
      </c>
      <c r="F134">
        <f>VLOOKUP(C134,'Five Year Alumni Srvy 2016 Data'!C:F,4,FALSE)</f>
        <v>1</v>
      </c>
      <c r="G134" t="str">
        <f>VLOOKUP(F134,Coding!K:L,2,FALSE)</f>
        <v>URM</v>
      </c>
      <c r="H134" t="s">
        <v>352</v>
      </c>
      <c r="I134" t="s">
        <v>267</v>
      </c>
      <c r="J134" t="s">
        <v>10</v>
      </c>
      <c r="K134" t="s">
        <v>84</v>
      </c>
      <c r="L134">
        <v>4</v>
      </c>
      <c r="M134" t="s">
        <v>85</v>
      </c>
      <c r="N134" t="s">
        <v>86</v>
      </c>
      <c r="O134" t="s">
        <v>87</v>
      </c>
    </row>
    <row r="135" spans="1:15" x14ac:dyDescent="0.25">
      <c r="A135">
        <v>1</v>
      </c>
      <c r="B135">
        <v>2016</v>
      </c>
      <c r="C135" t="s">
        <v>351</v>
      </c>
      <c r="D135" t="s">
        <v>169</v>
      </c>
      <c r="E135" t="s">
        <v>12</v>
      </c>
      <c r="F135">
        <f>VLOOKUP(C135,'Five Year Alumni Srvy 2016 Data'!C:F,4,FALSE)</f>
        <v>1</v>
      </c>
      <c r="G135" t="str">
        <f>VLOOKUP(F135,Coding!K:L,2,FALSE)</f>
        <v>URM</v>
      </c>
      <c r="H135" t="s">
        <v>352</v>
      </c>
      <c r="I135" t="s">
        <v>267</v>
      </c>
      <c r="J135" t="s">
        <v>10</v>
      </c>
      <c r="K135" t="s">
        <v>88</v>
      </c>
      <c r="L135">
        <v>4</v>
      </c>
      <c r="M135" t="s">
        <v>85</v>
      </c>
      <c r="N135" t="s">
        <v>89</v>
      </c>
      <c r="O135" t="s">
        <v>87</v>
      </c>
    </row>
    <row r="136" spans="1:15" x14ac:dyDescent="0.25">
      <c r="A136">
        <v>1</v>
      </c>
      <c r="B136">
        <v>2016</v>
      </c>
      <c r="C136" t="s">
        <v>351</v>
      </c>
      <c r="D136" t="s">
        <v>169</v>
      </c>
      <c r="E136" t="s">
        <v>12</v>
      </c>
      <c r="F136">
        <f>VLOOKUP(C136,'Five Year Alumni Srvy 2016 Data'!C:F,4,FALSE)</f>
        <v>1</v>
      </c>
      <c r="G136" t="str">
        <f>VLOOKUP(F136,Coding!K:L,2,FALSE)</f>
        <v>URM</v>
      </c>
      <c r="H136" t="s">
        <v>352</v>
      </c>
      <c r="I136" t="s">
        <v>267</v>
      </c>
      <c r="J136" t="s">
        <v>10</v>
      </c>
      <c r="K136" t="s">
        <v>98</v>
      </c>
      <c r="L136">
        <v>4</v>
      </c>
      <c r="M136" t="s">
        <v>85</v>
      </c>
      <c r="N136" t="s">
        <v>99</v>
      </c>
      <c r="O136" t="s">
        <v>87</v>
      </c>
    </row>
    <row r="137" spans="1:15" x14ac:dyDescent="0.25">
      <c r="A137">
        <v>1</v>
      </c>
      <c r="B137">
        <v>2016</v>
      </c>
      <c r="C137" t="s">
        <v>351</v>
      </c>
      <c r="D137" t="s">
        <v>169</v>
      </c>
      <c r="E137" t="s">
        <v>12</v>
      </c>
      <c r="F137">
        <f>VLOOKUP(C137,'Five Year Alumni Srvy 2016 Data'!C:F,4,FALSE)</f>
        <v>1</v>
      </c>
      <c r="G137" t="str">
        <f>VLOOKUP(F137,Coding!K:L,2,FALSE)</f>
        <v>URM</v>
      </c>
      <c r="H137" t="s">
        <v>352</v>
      </c>
      <c r="I137" t="s">
        <v>267</v>
      </c>
      <c r="J137" t="s">
        <v>10</v>
      </c>
      <c r="K137" t="s">
        <v>122</v>
      </c>
      <c r="L137">
        <v>4</v>
      </c>
      <c r="M137" t="s">
        <v>85</v>
      </c>
      <c r="N137" t="s">
        <v>123</v>
      </c>
      <c r="O137" t="s">
        <v>87</v>
      </c>
    </row>
    <row r="138" spans="1:15" x14ac:dyDescent="0.25">
      <c r="A138">
        <v>1</v>
      </c>
      <c r="B138">
        <v>2016</v>
      </c>
      <c r="C138" t="s">
        <v>351</v>
      </c>
      <c r="D138" t="s">
        <v>169</v>
      </c>
      <c r="E138" t="s">
        <v>12</v>
      </c>
      <c r="F138">
        <f>VLOOKUP(C138,'Five Year Alumni Srvy 2016 Data'!C:F,4,FALSE)</f>
        <v>1</v>
      </c>
      <c r="G138" t="str">
        <f>VLOOKUP(F138,Coding!K:L,2,FALSE)</f>
        <v>URM</v>
      </c>
      <c r="H138" t="s">
        <v>352</v>
      </c>
      <c r="I138" t="s">
        <v>267</v>
      </c>
      <c r="J138" t="s">
        <v>10</v>
      </c>
      <c r="K138" t="s">
        <v>124</v>
      </c>
      <c r="L138">
        <v>3</v>
      </c>
      <c r="M138" t="s">
        <v>85</v>
      </c>
      <c r="N138" t="s">
        <v>125</v>
      </c>
      <c r="O138" t="s">
        <v>126</v>
      </c>
    </row>
    <row r="139" spans="1:15" x14ac:dyDescent="0.25">
      <c r="A139">
        <v>1</v>
      </c>
      <c r="B139">
        <v>2016</v>
      </c>
      <c r="C139" t="s">
        <v>351</v>
      </c>
      <c r="D139" t="s">
        <v>169</v>
      </c>
      <c r="E139" t="s">
        <v>12</v>
      </c>
      <c r="F139">
        <f>VLOOKUP(C139,'Five Year Alumni Srvy 2016 Data'!C:F,4,FALSE)</f>
        <v>1</v>
      </c>
      <c r="G139" t="str">
        <f>VLOOKUP(F139,Coding!K:L,2,FALSE)</f>
        <v>URM</v>
      </c>
      <c r="H139" t="s">
        <v>352</v>
      </c>
      <c r="I139" t="s">
        <v>267</v>
      </c>
      <c r="J139" t="s">
        <v>10</v>
      </c>
      <c r="K139" t="s">
        <v>127</v>
      </c>
      <c r="L139">
        <v>4</v>
      </c>
      <c r="M139" t="s">
        <v>85</v>
      </c>
      <c r="N139" t="s">
        <v>128</v>
      </c>
      <c r="O139" t="s">
        <v>87</v>
      </c>
    </row>
    <row r="140" spans="1:15" x14ac:dyDescent="0.25">
      <c r="A140">
        <v>1</v>
      </c>
      <c r="B140">
        <v>2016</v>
      </c>
      <c r="C140" t="s">
        <v>351</v>
      </c>
      <c r="D140" t="s">
        <v>169</v>
      </c>
      <c r="E140" t="s">
        <v>12</v>
      </c>
      <c r="F140">
        <f>VLOOKUP(C140,'Five Year Alumni Srvy 2016 Data'!C:F,4,FALSE)</f>
        <v>1</v>
      </c>
      <c r="G140" t="str">
        <f>VLOOKUP(F140,Coding!K:L,2,FALSE)</f>
        <v>URM</v>
      </c>
      <c r="H140" t="s">
        <v>352</v>
      </c>
      <c r="I140" t="s">
        <v>267</v>
      </c>
      <c r="J140" t="s">
        <v>10</v>
      </c>
      <c r="K140" t="s">
        <v>129</v>
      </c>
      <c r="L140">
        <v>3</v>
      </c>
      <c r="M140" t="s">
        <v>85</v>
      </c>
      <c r="N140" t="s">
        <v>130</v>
      </c>
      <c r="O140" t="s">
        <v>126</v>
      </c>
    </row>
    <row r="141" spans="1:15" x14ac:dyDescent="0.25">
      <c r="A141">
        <v>1</v>
      </c>
      <c r="B141">
        <v>2016</v>
      </c>
      <c r="C141" t="s">
        <v>351</v>
      </c>
      <c r="D141" t="s">
        <v>169</v>
      </c>
      <c r="E141" t="s">
        <v>12</v>
      </c>
      <c r="F141">
        <f>VLOOKUP(C141,'Five Year Alumni Srvy 2016 Data'!C:F,4,FALSE)</f>
        <v>1</v>
      </c>
      <c r="G141" t="str">
        <f>VLOOKUP(F141,Coding!K:L,2,FALSE)</f>
        <v>URM</v>
      </c>
      <c r="H141" t="s">
        <v>352</v>
      </c>
      <c r="I141" t="s">
        <v>267</v>
      </c>
      <c r="J141" t="s">
        <v>10</v>
      </c>
      <c r="K141" t="s">
        <v>131</v>
      </c>
      <c r="L141">
        <v>4</v>
      </c>
      <c r="M141" t="s">
        <v>85</v>
      </c>
      <c r="N141" t="s">
        <v>132</v>
      </c>
      <c r="O141" t="s">
        <v>87</v>
      </c>
    </row>
    <row r="142" spans="1:15" x14ac:dyDescent="0.25">
      <c r="A142">
        <v>1</v>
      </c>
      <c r="B142">
        <v>2016</v>
      </c>
      <c r="C142" t="s">
        <v>351</v>
      </c>
      <c r="D142" t="s">
        <v>169</v>
      </c>
      <c r="E142" t="s">
        <v>12</v>
      </c>
      <c r="F142">
        <f>VLOOKUP(C142,'Five Year Alumni Srvy 2016 Data'!C:F,4,FALSE)</f>
        <v>1</v>
      </c>
      <c r="G142" t="str">
        <f>VLOOKUP(F142,Coding!K:L,2,FALSE)</f>
        <v>URM</v>
      </c>
      <c r="H142" t="s">
        <v>352</v>
      </c>
      <c r="I142" t="s">
        <v>267</v>
      </c>
      <c r="J142" t="s">
        <v>10</v>
      </c>
      <c r="K142" t="s">
        <v>139</v>
      </c>
      <c r="L142">
        <v>3</v>
      </c>
      <c r="M142" t="s">
        <v>85</v>
      </c>
      <c r="N142" t="s">
        <v>140</v>
      </c>
      <c r="O142" t="s">
        <v>126</v>
      </c>
    </row>
    <row r="143" spans="1:15" x14ac:dyDescent="0.25">
      <c r="A143">
        <v>1</v>
      </c>
      <c r="B143">
        <v>2016</v>
      </c>
      <c r="C143" t="s">
        <v>351</v>
      </c>
      <c r="D143" t="s">
        <v>169</v>
      </c>
      <c r="E143" t="s">
        <v>12</v>
      </c>
      <c r="F143">
        <f>VLOOKUP(C143,'Five Year Alumni Srvy 2016 Data'!C:F,4,FALSE)</f>
        <v>1</v>
      </c>
      <c r="G143" t="str">
        <f>VLOOKUP(F143,Coding!K:L,2,FALSE)</f>
        <v>URM</v>
      </c>
      <c r="H143" t="s">
        <v>352</v>
      </c>
      <c r="I143" t="s">
        <v>267</v>
      </c>
      <c r="J143" t="s">
        <v>10</v>
      </c>
      <c r="K143" t="s">
        <v>141</v>
      </c>
      <c r="L143">
        <v>4</v>
      </c>
      <c r="M143" t="s">
        <v>85</v>
      </c>
      <c r="N143" t="s">
        <v>142</v>
      </c>
      <c r="O143" t="s">
        <v>87</v>
      </c>
    </row>
    <row r="144" spans="1:15" x14ac:dyDescent="0.25">
      <c r="A144">
        <v>1</v>
      </c>
      <c r="B144">
        <v>2016</v>
      </c>
      <c r="C144" t="s">
        <v>351</v>
      </c>
      <c r="D144" t="s">
        <v>169</v>
      </c>
      <c r="E144" t="s">
        <v>12</v>
      </c>
      <c r="F144">
        <f>VLOOKUP(C144,'Five Year Alumni Srvy 2016 Data'!C:F,4,FALSE)</f>
        <v>1</v>
      </c>
      <c r="G144" t="str">
        <f>VLOOKUP(F144,Coding!K:L,2,FALSE)</f>
        <v>URM</v>
      </c>
      <c r="H144" t="s">
        <v>352</v>
      </c>
      <c r="I144" t="s">
        <v>267</v>
      </c>
      <c r="J144" t="s">
        <v>10</v>
      </c>
      <c r="K144" t="s">
        <v>143</v>
      </c>
      <c r="L144">
        <v>3</v>
      </c>
      <c r="M144" t="s">
        <v>85</v>
      </c>
      <c r="N144" t="s">
        <v>144</v>
      </c>
      <c r="O144" t="s">
        <v>126</v>
      </c>
    </row>
    <row r="145" spans="1:15" x14ac:dyDescent="0.25">
      <c r="A145">
        <v>1</v>
      </c>
      <c r="B145">
        <v>2016</v>
      </c>
      <c r="C145" t="s">
        <v>355</v>
      </c>
      <c r="D145" t="s">
        <v>48</v>
      </c>
      <c r="E145" t="s">
        <v>12</v>
      </c>
      <c r="F145">
        <f>VLOOKUP(C145,'Five Year Alumni Srvy 2016 Data'!C:F,4,FALSE)</f>
        <v>1</v>
      </c>
      <c r="G145" t="str">
        <f>VLOOKUP(F145,Coding!K:L,2,FALSE)</f>
        <v>URM</v>
      </c>
      <c r="H145" t="s">
        <v>356</v>
      </c>
      <c r="I145" t="s">
        <v>356</v>
      </c>
      <c r="J145" t="s">
        <v>17</v>
      </c>
      <c r="K145" t="s">
        <v>84</v>
      </c>
      <c r="L145">
        <v>4</v>
      </c>
      <c r="M145" t="s">
        <v>85</v>
      </c>
      <c r="N145" t="s">
        <v>86</v>
      </c>
      <c r="O145" t="s">
        <v>87</v>
      </c>
    </row>
    <row r="146" spans="1:15" x14ac:dyDescent="0.25">
      <c r="A146">
        <v>1</v>
      </c>
      <c r="B146">
        <v>2016</v>
      </c>
      <c r="C146" t="s">
        <v>355</v>
      </c>
      <c r="D146" t="s">
        <v>48</v>
      </c>
      <c r="E146" t="s">
        <v>12</v>
      </c>
      <c r="F146">
        <f>VLOOKUP(C146,'Five Year Alumni Srvy 2016 Data'!C:F,4,FALSE)</f>
        <v>1</v>
      </c>
      <c r="G146" t="str">
        <f>VLOOKUP(F146,Coding!K:L,2,FALSE)</f>
        <v>URM</v>
      </c>
      <c r="H146" t="s">
        <v>356</v>
      </c>
      <c r="I146" t="s">
        <v>356</v>
      </c>
      <c r="J146" t="s">
        <v>17</v>
      </c>
      <c r="K146" t="s">
        <v>88</v>
      </c>
      <c r="L146">
        <v>4</v>
      </c>
      <c r="M146" t="s">
        <v>85</v>
      </c>
      <c r="N146" t="s">
        <v>89</v>
      </c>
      <c r="O146" t="s">
        <v>87</v>
      </c>
    </row>
    <row r="147" spans="1:15" x14ac:dyDescent="0.25">
      <c r="A147">
        <v>1</v>
      </c>
      <c r="B147">
        <v>2016</v>
      </c>
      <c r="C147" t="s">
        <v>355</v>
      </c>
      <c r="D147" t="s">
        <v>48</v>
      </c>
      <c r="E147" t="s">
        <v>12</v>
      </c>
      <c r="F147">
        <f>VLOOKUP(C147,'Five Year Alumni Srvy 2016 Data'!C:F,4,FALSE)</f>
        <v>1</v>
      </c>
      <c r="G147" t="str">
        <f>VLOOKUP(F147,Coding!K:L,2,FALSE)</f>
        <v>URM</v>
      </c>
      <c r="H147" t="s">
        <v>356</v>
      </c>
      <c r="I147" t="s">
        <v>356</v>
      </c>
      <c r="J147" t="s">
        <v>17</v>
      </c>
      <c r="K147" t="s">
        <v>98</v>
      </c>
      <c r="L147">
        <v>4</v>
      </c>
      <c r="M147" t="s">
        <v>85</v>
      </c>
      <c r="N147" t="s">
        <v>99</v>
      </c>
      <c r="O147" t="s">
        <v>87</v>
      </c>
    </row>
    <row r="148" spans="1:15" x14ac:dyDescent="0.25">
      <c r="A148">
        <v>1</v>
      </c>
      <c r="B148">
        <v>2016</v>
      </c>
      <c r="C148" t="s">
        <v>355</v>
      </c>
      <c r="D148" t="s">
        <v>48</v>
      </c>
      <c r="E148" t="s">
        <v>12</v>
      </c>
      <c r="F148">
        <f>VLOOKUP(C148,'Five Year Alumni Srvy 2016 Data'!C:F,4,FALSE)</f>
        <v>1</v>
      </c>
      <c r="G148" t="str">
        <f>VLOOKUP(F148,Coding!K:L,2,FALSE)</f>
        <v>URM</v>
      </c>
      <c r="H148" t="s">
        <v>356</v>
      </c>
      <c r="I148" t="s">
        <v>356</v>
      </c>
      <c r="J148" t="s">
        <v>17</v>
      </c>
      <c r="K148" t="s">
        <v>122</v>
      </c>
      <c r="L148">
        <v>4</v>
      </c>
      <c r="M148" t="s">
        <v>85</v>
      </c>
      <c r="N148" t="s">
        <v>123</v>
      </c>
      <c r="O148" t="s">
        <v>87</v>
      </c>
    </row>
    <row r="149" spans="1:15" x14ac:dyDescent="0.25">
      <c r="A149">
        <v>1</v>
      </c>
      <c r="B149">
        <v>2016</v>
      </c>
      <c r="C149" t="s">
        <v>355</v>
      </c>
      <c r="D149" t="s">
        <v>48</v>
      </c>
      <c r="E149" t="s">
        <v>12</v>
      </c>
      <c r="F149">
        <f>VLOOKUP(C149,'Five Year Alumni Srvy 2016 Data'!C:F,4,FALSE)</f>
        <v>1</v>
      </c>
      <c r="G149" t="str">
        <f>VLOOKUP(F149,Coding!K:L,2,FALSE)</f>
        <v>URM</v>
      </c>
      <c r="H149" t="s">
        <v>356</v>
      </c>
      <c r="I149" t="s">
        <v>356</v>
      </c>
      <c r="J149" t="s">
        <v>17</v>
      </c>
      <c r="K149" t="s">
        <v>124</v>
      </c>
      <c r="L149">
        <v>4</v>
      </c>
      <c r="M149" t="s">
        <v>85</v>
      </c>
      <c r="N149" t="s">
        <v>125</v>
      </c>
      <c r="O149" t="s">
        <v>87</v>
      </c>
    </row>
    <row r="150" spans="1:15" x14ac:dyDescent="0.25">
      <c r="A150">
        <v>1</v>
      </c>
      <c r="B150">
        <v>2016</v>
      </c>
      <c r="C150" t="s">
        <v>355</v>
      </c>
      <c r="D150" t="s">
        <v>48</v>
      </c>
      <c r="E150" t="s">
        <v>12</v>
      </c>
      <c r="F150">
        <f>VLOOKUP(C150,'Five Year Alumni Srvy 2016 Data'!C:F,4,FALSE)</f>
        <v>1</v>
      </c>
      <c r="G150" t="str">
        <f>VLOOKUP(F150,Coding!K:L,2,FALSE)</f>
        <v>URM</v>
      </c>
      <c r="H150" t="s">
        <v>356</v>
      </c>
      <c r="I150" t="s">
        <v>356</v>
      </c>
      <c r="J150" t="s">
        <v>17</v>
      </c>
      <c r="K150" t="s">
        <v>127</v>
      </c>
      <c r="L150">
        <v>4</v>
      </c>
      <c r="M150" t="s">
        <v>85</v>
      </c>
      <c r="N150" t="s">
        <v>128</v>
      </c>
      <c r="O150" t="s">
        <v>87</v>
      </c>
    </row>
    <row r="151" spans="1:15" x14ac:dyDescent="0.25">
      <c r="A151">
        <v>1</v>
      </c>
      <c r="B151">
        <v>2016</v>
      </c>
      <c r="C151" t="s">
        <v>355</v>
      </c>
      <c r="D151" t="s">
        <v>48</v>
      </c>
      <c r="E151" t="s">
        <v>12</v>
      </c>
      <c r="F151">
        <f>VLOOKUP(C151,'Five Year Alumni Srvy 2016 Data'!C:F,4,FALSE)</f>
        <v>1</v>
      </c>
      <c r="G151" t="str">
        <f>VLOOKUP(F151,Coding!K:L,2,FALSE)</f>
        <v>URM</v>
      </c>
      <c r="H151" t="s">
        <v>356</v>
      </c>
      <c r="I151" t="s">
        <v>356</v>
      </c>
      <c r="J151" t="s">
        <v>17</v>
      </c>
      <c r="K151" t="s">
        <v>129</v>
      </c>
      <c r="L151">
        <v>4</v>
      </c>
      <c r="M151" t="s">
        <v>85</v>
      </c>
      <c r="N151" t="s">
        <v>130</v>
      </c>
      <c r="O151" t="s">
        <v>87</v>
      </c>
    </row>
    <row r="152" spans="1:15" x14ac:dyDescent="0.25">
      <c r="A152">
        <v>1</v>
      </c>
      <c r="B152">
        <v>2016</v>
      </c>
      <c r="C152" t="s">
        <v>355</v>
      </c>
      <c r="D152" t="s">
        <v>48</v>
      </c>
      <c r="E152" t="s">
        <v>12</v>
      </c>
      <c r="F152">
        <f>VLOOKUP(C152,'Five Year Alumni Srvy 2016 Data'!C:F,4,FALSE)</f>
        <v>1</v>
      </c>
      <c r="G152" t="str">
        <f>VLOOKUP(F152,Coding!K:L,2,FALSE)</f>
        <v>URM</v>
      </c>
      <c r="H152" t="s">
        <v>356</v>
      </c>
      <c r="I152" t="s">
        <v>356</v>
      </c>
      <c r="J152" t="s">
        <v>17</v>
      </c>
      <c r="K152" t="s">
        <v>131</v>
      </c>
      <c r="L152">
        <v>4</v>
      </c>
      <c r="M152" t="s">
        <v>85</v>
      </c>
      <c r="N152" t="s">
        <v>132</v>
      </c>
      <c r="O152" t="s">
        <v>87</v>
      </c>
    </row>
    <row r="153" spans="1:15" x14ac:dyDescent="0.25">
      <c r="A153">
        <v>1</v>
      </c>
      <c r="B153">
        <v>2016</v>
      </c>
      <c r="C153" t="s">
        <v>355</v>
      </c>
      <c r="D153" t="s">
        <v>48</v>
      </c>
      <c r="E153" t="s">
        <v>12</v>
      </c>
      <c r="F153">
        <f>VLOOKUP(C153,'Five Year Alumni Srvy 2016 Data'!C:F,4,FALSE)</f>
        <v>1</v>
      </c>
      <c r="G153" t="str">
        <f>VLOOKUP(F153,Coding!K:L,2,FALSE)</f>
        <v>URM</v>
      </c>
      <c r="H153" t="s">
        <v>356</v>
      </c>
      <c r="I153" t="s">
        <v>356</v>
      </c>
      <c r="J153" t="s">
        <v>17</v>
      </c>
      <c r="K153" t="s">
        <v>139</v>
      </c>
      <c r="L153">
        <v>4</v>
      </c>
      <c r="M153" t="s">
        <v>85</v>
      </c>
      <c r="N153" t="s">
        <v>140</v>
      </c>
      <c r="O153" t="s">
        <v>87</v>
      </c>
    </row>
    <row r="154" spans="1:15" x14ac:dyDescent="0.25">
      <c r="A154">
        <v>1</v>
      </c>
      <c r="B154">
        <v>2016</v>
      </c>
      <c r="C154" t="s">
        <v>355</v>
      </c>
      <c r="D154" t="s">
        <v>48</v>
      </c>
      <c r="E154" t="s">
        <v>12</v>
      </c>
      <c r="F154">
        <f>VLOOKUP(C154,'Five Year Alumni Srvy 2016 Data'!C:F,4,FALSE)</f>
        <v>1</v>
      </c>
      <c r="G154" t="str">
        <f>VLOOKUP(F154,Coding!K:L,2,FALSE)</f>
        <v>URM</v>
      </c>
      <c r="H154" t="s">
        <v>356</v>
      </c>
      <c r="I154" t="s">
        <v>356</v>
      </c>
      <c r="J154" t="s">
        <v>17</v>
      </c>
      <c r="K154" t="s">
        <v>141</v>
      </c>
      <c r="L154">
        <v>4</v>
      </c>
      <c r="M154" t="s">
        <v>85</v>
      </c>
      <c r="N154" t="s">
        <v>142</v>
      </c>
      <c r="O154" t="s">
        <v>87</v>
      </c>
    </row>
    <row r="155" spans="1:15" x14ac:dyDescent="0.25">
      <c r="A155">
        <v>1</v>
      </c>
      <c r="B155">
        <v>2016</v>
      </c>
      <c r="C155" t="s">
        <v>355</v>
      </c>
      <c r="D155" t="s">
        <v>48</v>
      </c>
      <c r="E155" t="s">
        <v>12</v>
      </c>
      <c r="F155">
        <f>VLOOKUP(C155,'Five Year Alumni Srvy 2016 Data'!C:F,4,FALSE)</f>
        <v>1</v>
      </c>
      <c r="G155" t="str">
        <f>VLOOKUP(F155,Coding!K:L,2,FALSE)</f>
        <v>URM</v>
      </c>
      <c r="H155" t="s">
        <v>356</v>
      </c>
      <c r="I155" t="s">
        <v>356</v>
      </c>
      <c r="J155" t="s">
        <v>17</v>
      </c>
      <c r="K155" t="s">
        <v>143</v>
      </c>
      <c r="L155">
        <v>4</v>
      </c>
      <c r="M155" t="s">
        <v>85</v>
      </c>
      <c r="N155" t="s">
        <v>144</v>
      </c>
      <c r="O155" t="s">
        <v>87</v>
      </c>
    </row>
    <row r="156" spans="1:15" x14ac:dyDescent="0.25">
      <c r="A156">
        <v>1</v>
      </c>
      <c r="B156">
        <v>2016</v>
      </c>
      <c r="C156" t="s">
        <v>359</v>
      </c>
      <c r="D156" t="s">
        <v>48</v>
      </c>
      <c r="E156" t="s">
        <v>12</v>
      </c>
      <c r="F156">
        <f>VLOOKUP(C156,'Five Year Alumni Srvy 2016 Data'!C:F,4,FALSE)</f>
        <v>1</v>
      </c>
      <c r="G156" t="str">
        <f>VLOOKUP(F156,Coding!K:L,2,FALSE)</f>
        <v>URM</v>
      </c>
      <c r="H156" t="s">
        <v>360</v>
      </c>
      <c r="I156" t="s">
        <v>199</v>
      </c>
      <c r="J156" t="s">
        <v>17</v>
      </c>
      <c r="K156" t="s">
        <v>84</v>
      </c>
      <c r="L156">
        <v>4</v>
      </c>
      <c r="M156" t="s">
        <v>85</v>
      </c>
      <c r="N156" t="s">
        <v>86</v>
      </c>
      <c r="O156" t="s">
        <v>87</v>
      </c>
    </row>
    <row r="157" spans="1:15" x14ac:dyDescent="0.25">
      <c r="A157">
        <v>1</v>
      </c>
      <c r="B157">
        <v>2016</v>
      </c>
      <c r="C157" t="s">
        <v>359</v>
      </c>
      <c r="D157" t="s">
        <v>48</v>
      </c>
      <c r="E157" t="s">
        <v>12</v>
      </c>
      <c r="F157">
        <f>VLOOKUP(C157,'Five Year Alumni Srvy 2016 Data'!C:F,4,FALSE)</f>
        <v>1</v>
      </c>
      <c r="G157" t="str">
        <f>VLOOKUP(F157,Coding!K:L,2,FALSE)</f>
        <v>URM</v>
      </c>
      <c r="H157" t="s">
        <v>360</v>
      </c>
      <c r="I157" t="s">
        <v>199</v>
      </c>
      <c r="J157" t="s">
        <v>17</v>
      </c>
      <c r="K157" t="s">
        <v>88</v>
      </c>
      <c r="L157">
        <v>4</v>
      </c>
      <c r="M157" t="s">
        <v>85</v>
      </c>
      <c r="N157" t="s">
        <v>89</v>
      </c>
      <c r="O157" t="s">
        <v>87</v>
      </c>
    </row>
    <row r="158" spans="1:15" x14ac:dyDescent="0.25">
      <c r="A158">
        <v>1</v>
      </c>
      <c r="B158">
        <v>2016</v>
      </c>
      <c r="C158" t="s">
        <v>359</v>
      </c>
      <c r="D158" t="s">
        <v>48</v>
      </c>
      <c r="E158" t="s">
        <v>12</v>
      </c>
      <c r="F158">
        <f>VLOOKUP(C158,'Five Year Alumni Srvy 2016 Data'!C:F,4,FALSE)</f>
        <v>1</v>
      </c>
      <c r="G158" t="str">
        <f>VLOOKUP(F158,Coding!K:L,2,FALSE)</f>
        <v>URM</v>
      </c>
      <c r="H158" t="s">
        <v>360</v>
      </c>
      <c r="I158" t="s">
        <v>199</v>
      </c>
      <c r="J158" t="s">
        <v>17</v>
      </c>
      <c r="K158" t="s">
        <v>98</v>
      </c>
      <c r="L158">
        <v>4</v>
      </c>
      <c r="M158" t="s">
        <v>85</v>
      </c>
      <c r="N158" t="s">
        <v>99</v>
      </c>
      <c r="O158" t="s">
        <v>87</v>
      </c>
    </row>
    <row r="159" spans="1:15" x14ac:dyDescent="0.25">
      <c r="A159">
        <v>1</v>
      </c>
      <c r="B159">
        <v>2016</v>
      </c>
      <c r="C159" t="s">
        <v>359</v>
      </c>
      <c r="D159" t="s">
        <v>48</v>
      </c>
      <c r="E159" t="s">
        <v>12</v>
      </c>
      <c r="F159">
        <f>VLOOKUP(C159,'Five Year Alumni Srvy 2016 Data'!C:F,4,FALSE)</f>
        <v>1</v>
      </c>
      <c r="G159" t="str">
        <f>VLOOKUP(F159,Coding!K:L,2,FALSE)</f>
        <v>URM</v>
      </c>
      <c r="H159" t="s">
        <v>360</v>
      </c>
      <c r="I159" t="s">
        <v>199</v>
      </c>
      <c r="J159" t="s">
        <v>17</v>
      </c>
      <c r="K159" t="s">
        <v>122</v>
      </c>
      <c r="L159">
        <v>4</v>
      </c>
      <c r="M159" t="s">
        <v>85</v>
      </c>
      <c r="N159" t="s">
        <v>123</v>
      </c>
      <c r="O159" t="s">
        <v>87</v>
      </c>
    </row>
    <row r="160" spans="1:15" x14ac:dyDescent="0.25">
      <c r="A160">
        <v>1</v>
      </c>
      <c r="B160">
        <v>2016</v>
      </c>
      <c r="C160" t="s">
        <v>359</v>
      </c>
      <c r="D160" t="s">
        <v>48</v>
      </c>
      <c r="E160" t="s">
        <v>12</v>
      </c>
      <c r="F160">
        <f>VLOOKUP(C160,'Five Year Alumni Srvy 2016 Data'!C:F,4,FALSE)</f>
        <v>1</v>
      </c>
      <c r="G160" t="str">
        <f>VLOOKUP(F160,Coding!K:L,2,FALSE)</f>
        <v>URM</v>
      </c>
      <c r="H160" t="s">
        <v>360</v>
      </c>
      <c r="I160" t="s">
        <v>199</v>
      </c>
      <c r="J160" t="s">
        <v>17</v>
      </c>
      <c r="K160" t="s">
        <v>124</v>
      </c>
      <c r="L160">
        <v>2</v>
      </c>
      <c r="M160" t="s">
        <v>85</v>
      </c>
      <c r="N160" t="s">
        <v>125</v>
      </c>
      <c r="O160" t="s">
        <v>176</v>
      </c>
    </row>
    <row r="161" spans="1:15" x14ac:dyDescent="0.25">
      <c r="A161">
        <v>1</v>
      </c>
      <c r="B161">
        <v>2016</v>
      </c>
      <c r="C161" t="s">
        <v>359</v>
      </c>
      <c r="D161" t="s">
        <v>48</v>
      </c>
      <c r="E161" t="s">
        <v>12</v>
      </c>
      <c r="F161">
        <f>VLOOKUP(C161,'Five Year Alumni Srvy 2016 Data'!C:F,4,FALSE)</f>
        <v>1</v>
      </c>
      <c r="G161" t="str">
        <f>VLOOKUP(F161,Coding!K:L,2,FALSE)</f>
        <v>URM</v>
      </c>
      <c r="H161" t="s">
        <v>360</v>
      </c>
      <c r="I161" t="s">
        <v>199</v>
      </c>
      <c r="J161" t="s">
        <v>17</v>
      </c>
      <c r="K161" t="s">
        <v>127</v>
      </c>
      <c r="L161">
        <v>4</v>
      </c>
      <c r="M161" t="s">
        <v>85</v>
      </c>
      <c r="N161" t="s">
        <v>128</v>
      </c>
      <c r="O161" t="s">
        <v>87</v>
      </c>
    </row>
    <row r="162" spans="1:15" x14ac:dyDescent="0.25">
      <c r="A162">
        <v>1</v>
      </c>
      <c r="B162">
        <v>2016</v>
      </c>
      <c r="C162" t="s">
        <v>359</v>
      </c>
      <c r="D162" t="s">
        <v>48</v>
      </c>
      <c r="E162" t="s">
        <v>12</v>
      </c>
      <c r="F162">
        <f>VLOOKUP(C162,'Five Year Alumni Srvy 2016 Data'!C:F,4,FALSE)</f>
        <v>1</v>
      </c>
      <c r="G162" t="str">
        <f>VLOOKUP(F162,Coding!K:L,2,FALSE)</f>
        <v>URM</v>
      </c>
      <c r="H162" t="s">
        <v>360</v>
      </c>
      <c r="I162" t="s">
        <v>199</v>
      </c>
      <c r="J162" t="s">
        <v>17</v>
      </c>
      <c r="K162" t="s">
        <v>129</v>
      </c>
      <c r="L162">
        <v>4</v>
      </c>
      <c r="M162" t="s">
        <v>85</v>
      </c>
      <c r="N162" t="s">
        <v>130</v>
      </c>
      <c r="O162" t="s">
        <v>87</v>
      </c>
    </row>
    <row r="163" spans="1:15" x14ac:dyDescent="0.25">
      <c r="A163">
        <v>1</v>
      </c>
      <c r="B163">
        <v>2016</v>
      </c>
      <c r="C163" t="s">
        <v>359</v>
      </c>
      <c r="D163" t="s">
        <v>48</v>
      </c>
      <c r="E163" t="s">
        <v>12</v>
      </c>
      <c r="F163">
        <f>VLOOKUP(C163,'Five Year Alumni Srvy 2016 Data'!C:F,4,FALSE)</f>
        <v>1</v>
      </c>
      <c r="G163" t="str">
        <f>VLOOKUP(F163,Coding!K:L,2,FALSE)</f>
        <v>URM</v>
      </c>
      <c r="H163" t="s">
        <v>360</v>
      </c>
      <c r="I163" t="s">
        <v>199</v>
      </c>
      <c r="J163" t="s">
        <v>17</v>
      </c>
      <c r="K163" t="s">
        <v>131</v>
      </c>
      <c r="L163">
        <v>4</v>
      </c>
      <c r="M163" t="s">
        <v>85</v>
      </c>
      <c r="N163" t="s">
        <v>132</v>
      </c>
      <c r="O163" t="s">
        <v>87</v>
      </c>
    </row>
    <row r="164" spans="1:15" x14ac:dyDescent="0.25">
      <c r="A164">
        <v>1</v>
      </c>
      <c r="B164">
        <v>2016</v>
      </c>
      <c r="C164" t="s">
        <v>359</v>
      </c>
      <c r="D164" t="s">
        <v>48</v>
      </c>
      <c r="E164" t="s">
        <v>12</v>
      </c>
      <c r="F164">
        <f>VLOOKUP(C164,'Five Year Alumni Srvy 2016 Data'!C:F,4,FALSE)</f>
        <v>1</v>
      </c>
      <c r="G164" t="str">
        <f>VLOOKUP(F164,Coding!K:L,2,FALSE)</f>
        <v>URM</v>
      </c>
      <c r="H164" t="s">
        <v>360</v>
      </c>
      <c r="I164" t="s">
        <v>199</v>
      </c>
      <c r="J164" t="s">
        <v>17</v>
      </c>
      <c r="K164" t="s">
        <v>139</v>
      </c>
      <c r="L164">
        <v>4</v>
      </c>
      <c r="M164" t="s">
        <v>85</v>
      </c>
      <c r="N164" t="s">
        <v>140</v>
      </c>
      <c r="O164" t="s">
        <v>87</v>
      </c>
    </row>
    <row r="165" spans="1:15" x14ac:dyDescent="0.25">
      <c r="A165">
        <v>1</v>
      </c>
      <c r="B165">
        <v>2016</v>
      </c>
      <c r="C165" t="s">
        <v>359</v>
      </c>
      <c r="D165" t="s">
        <v>48</v>
      </c>
      <c r="E165" t="s">
        <v>12</v>
      </c>
      <c r="F165">
        <f>VLOOKUP(C165,'Five Year Alumni Srvy 2016 Data'!C:F,4,FALSE)</f>
        <v>1</v>
      </c>
      <c r="G165" t="str">
        <f>VLOOKUP(F165,Coding!K:L,2,FALSE)</f>
        <v>URM</v>
      </c>
      <c r="H165" t="s">
        <v>360</v>
      </c>
      <c r="I165" t="s">
        <v>199</v>
      </c>
      <c r="J165" t="s">
        <v>17</v>
      </c>
      <c r="K165" t="s">
        <v>141</v>
      </c>
      <c r="L165">
        <v>4</v>
      </c>
      <c r="M165" t="s">
        <v>85</v>
      </c>
      <c r="N165" t="s">
        <v>142</v>
      </c>
      <c r="O165" t="s">
        <v>87</v>
      </c>
    </row>
    <row r="166" spans="1:15" x14ac:dyDescent="0.25">
      <c r="A166">
        <v>1</v>
      </c>
      <c r="B166">
        <v>2016</v>
      </c>
      <c r="C166" t="s">
        <v>359</v>
      </c>
      <c r="D166" t="s">
        <v>48</v>
      </c>
      <c r="E166" t="s">
        <v>12</v>
      </c>
      <c r="F166">
        <f>VLOOKUP(C166,'Five Year Alumni Srvy 2016 Data'!C:F,4,FALSE)</f>
        <v>1</v>
      </c>
      <c r="G166" t="str">
        <f>VLOOKUP(F166,Coding!K:L,2,FALSE)</f>
        <v>URM</v>
      </c>
      <c r="H166" t="s">
        <v>360</v>
      </c>
      <c r="I166" t="s">
        <v>199</v>
      </c>
      <c r="J166" t="s">
        <v>17</v>
      </c>
      <c r="K166" t="s">
        <v>143</v>
      </c>
      <c r="L166">
        <v>4</v>
      </c>
      <c r="M166" t="s">
        <v>85</v>
      </c>
      <c r="N166" t="s">
        <v>144</v>
      </c>
      <c r="O166" t="s">
        <v>87</v>
      </c>
    </row>
    <row r="167" spans="1:15" x14ac:dyDescent="0.25">
      <c r="A167">
        <v>1</v>
      </c>
      <c r="B167">
        <v>2016</v>
      </c>
      <c r="C167" t="s">
        <v>367</v>
      </c>
      <c r="D167" t="s">
        <v>48</v>
      </c>
      <c r="E167" t="s">
        <v>12</v>
      </c>
      <c r="F167">
        <f>VLOOKUP(C167,'Five Year Alumni Srvy 2016 Data'!C:F,4,FALSE)</f>
        <v>1</v>
      </c>
      <c r="G167" t="str">
        <f>VLOOKUP(F167,Coding!K:L,2,FALSE)</f>
        <v>URM</v>
      </c>
      <c r="H167" t="s">
        <v>368</v>
      </c>
      <c r="I167" t="s">
        <v>293</v>
      </c>
      <c r="J167" t="s">
        <v>15</v>
      </c>
      <c r="K167" t="s">
        <v>84</v>
      </c>
      <c r="L167">
        <v>4</v>
      </c>
      <c r="M167" t="s">
        <v>85</v>
      </c>
      <c r="N167" t="s">
        <v>86</v>
      </c>
      <c r="O167" t="s">
        <v>87</v>
      </c>
    </row>
    <row r="168" spans="1:15" x14ac:dyDescent="0.25">
      <c r="A168">
        <v>1</v>
      </c>
      <c r="B168">
        <v>2016</v>
      </c>
      <c r="C168" t="s">
        <v>367</v>
      </c>
      <c r="D168" t="s">
        <v>48</v>
      </c>
      <c r="E168" t="s">
        <v>12</v>
      </c>
      <c r="F168">
        <f>VLOOKUP(C168,'Five Year Alumni Srvy 2016 Data'!C:F,4,FALSE)</f>
        <v>1</v>
      </c>
      <c r="G168" t="str">
        <f>VLOOKUP(F168,Coding!K:L,2,FALSE)</f>
        <v>URM</v>
      </c>
      <c r="H168" t="s">
        <v>368</v>
      </c>
      <c r="I168" t="s">
        <v>293</v>
      </c>
      <c r="J168" t="s">
        <v>15</v>
      </c>
      <c r="K168" t="s">
        <v>88</v>
      </c>
      <c r="L168">
        <v>4</v>
      </c>
      <c r="M168" t="s">
        <v>85</v>
      </c>
      <c r="N168" t="s">
        <v>89</v>
      </c>
      <c r="O168" t="s">
        <v>87</v>
      </c>
    </row>
    <row r="169" spans="1:15" x14ac:dyDescent="0.25">
      <c r="A169">
        <v>1</v>
      </c>
      <c r="B169">
        <v>2016</v>
      </c>
      <c r="C169" t="s">
        <v>367</v>
      </c>
      <c r="D169" t="s">
        <v>48</v>
      </c>
      <c r="E169" t="s">
        <v>12</v>
      </c>
      <c r="F169">
        <f>VLOOKUP(C169,'Five Year Alumni Srvy 2016 Data'!C:F,4,FALSE)</f>
        <v>1</v>
      </c>
      <c r="G169" t="str">
        <f>VLOOKUP(F169,Coding!K:L,2,FALSE)</f>
        <v>URM</v>
      </c>
      <c r="H169" t="s">
        <v>368</v>
      </c>
      <c r="I169" t="s">
        <v>293</v>
      </c>
      <c r="J169" t="s">
        <v>15</v>
      </c>
      <c r="K169" t="s">
        <v>98</v>
      </c>
      <c r="L169">
        <v>5</v>
      </c>
      <c r="M169" t="s">
        <v>85</v>
      </c>
      <c r="N169" t="s">
        <v>99</v>
      </c>
      <c r="O169" t="s">
        <v>185</v>
      </c>
    </row>
    <row r="170" spans="1:15" x14ac:dyDescent="0.25">
      <c r="A170">
        <v>1</v>
      </c>
      <c r="B170">
        <v>2016</v>
      </c>
      <c r="C170" t="s">
        <v>367</v>
      </c>
      <c r="D170" t="s">
        <v>48</v>
      </c>
      <c r="E170" t="s">
        <v>12</v>
      </c>
      <c r="F170">
        <f>VLOOKUP(C170,'Five Year Alumni Srvy 2016 Data'!C:F,4,FALSE)</f>
        <v>1</v>
      </c>
      <c r="G170" t="str">
        <f>VLOOKUP(F170,Coding!K:L,2,FALSE)</f>
        <v>URM</v>
      </c>
      <c r="H170" t="s">
        <v>368</v>
      </c>
      <c r="I170" t="s">
        <v>293</v>
      </c>
      <c r="J170" t="s">
        <v>15</v>
      </c>
      <c r="K170" t="s">
        <v>122</v>
      </c>
      <c r="L170">
        <v>5</v>
      </c>
      <c r="M170" t="s">
        <v>85</v>
      </c>
      <c r="N170" t="s">
        <v>123</v>
      </c>
      <c r="O170" t="s">
        <v>185</v>
      </c>
    </row>
    <row r="171" spans="1:15" x14ac:dyDescent="0.25">
      <c r="A171">
        <v>1</v>
      </c>
      <c r="B171">
        <v>2016</v>
      </c>
      <c r="C171" t="s">
        <v>367</v>
      </c>
      <c r="D171" t="s">
        <v>48</v>
      </c>
      <c r="E171" t="s">
        <v>12</v>
      </c>
      <c r="F171">
        <f>VLOOKUP(C171,'Five Year Alumni Srvy 2016 Data'!C:F,4,FALSE)</f>
        <v>1</v>
      </c>
      <c r="G171" t="str">
        <f>VLOOKUP(F171,Coding!K:L,2,FALSE)</f>
        <v>URM</v>
      </c>
      <c r="H171" t="s">
        <v>368</v>
      </c>
      <c r="I171" t="s">
        <v>293</v>
      </c>
      <c r="J171" t="s">
        <v>15</v>
      </c>
      <c r="K171" t="s">
        <v>124</v>
      </c>
      <c r="L171">
        <v>5</v>
      </c>
      <c r="M171" t="s">
        <v>85</v>
      </c>
      <c r="N171" t="s">
        <v>125</v>
      </c>
      <c r="O171" t="s">
        <v>185</v>
      </c>
    </row>
    <row r="172" spans="1:15" x14ac:dyDescent="0.25">
      <c r="A172">
        <v>1</v>
      </c>
      <c r="B172">
        <v>2016</v>
      </c>
      <c r="C172" t="s">
        <v>367</v>
      </c>
      <c r="D172" t="s">
        <v>48</v>
      </c>
      <c r="E172" t="s">
        <v>12</v>
      </c>
      <c r="F172">
        <f>VLOOKUP(C172,'Five Year Alumni Srvy 2016 Data'!C:F,4,FALSE)</f>
        <v>1</v>
      </c>
      <c r="G172" t="str">
        <f>VLOOKUP(F172,Coding!K:L,2,FALSE)</f>
        <v>URM</v>
      </c>
      <c r="H172" t="s">
        <v>368</v>
      </c>
      <c r="I172" t="s">
        <v>293</v>
      </c>
      <c r="J172" t="s">
        <v>15</v>
      </c>
      <c r="K172" t="s">
        <v>127</v>
      </c>
      <c r="L172">
        <v>4</v>
      </c>
      <c r="M172" t="s">
        <v>85</v>
      </c>
      <c r="N172" t="s">
        <v>128</v>
      </c>
      <c r="O172" t="s">
        <v>87</v>
      </c>
    </row>
    <row r="173" spans="1:15" x14ac:dyDescent="0.25">
      <c r="A173">
        <v>1</v>
      </c>
      <c r="B173">
        <v>2016</v>
      </c>
      <c r="C173" t="s">
        <v>367</v>
      </c>
      <c r="D173" t="s">
        <v>48</v>
      </c>
      <c r="E173" t="s">
        <v>12</v>
      </c>
      <c r="F173">
        <f>VLOOKUP(C173,'Five Year Alumni Srvy 2016 Data'!C:F,4,FALSE)</f>
        <v>1</v>
      </c>
      <c r="G173" t="str">
        <f>VLOOKUP(F173,Coding!K:L,2,FALSE)</f>
        <v>URM</v>
      </c>
      <c r="H173" t="s">
        <v>368</v>
      </c>
      <c r="I173" t="s">
        <v>293</v>
      </c>
      <c r="J173" t="s">
        <v>15</v>
      </c>
      <c r="K173" t="s">
        <v>129</v>
      </c>
      <c r="L173">
        <v>4</v>
      </c>
      <c r="M173" t="s">
        <v>85</v>
      </c>
      <c r="N173" t="s">
        <v>130</v>
      </c>
      <c r="O173" t="s">
        <v>87</v>
      </c>
    </row>
    <row r="174" spans="1:15" x14ac:dyDescent="0.25">
      <c r="A174">
        <v>1</v>
      </c>
      <c r="B174">
        <v>2016</v>
      </c>
      <c r="C174" t="s">
        <v>367</v>
      </c>
      <c r="D174" t="s">
        <v>48</v>
      </c>
      <c r="E174" t="s">
        <v>12</v>
      </c>
      <c r="F174">
        <f>VLOOKUP(C174,'Five Year Alumni Srvy 2016 Data'!C:F,4,FALSE)</f>
        <v>1</v>
      </c>
      <c r="G174" t="str">
        <f>VLOOKUP(F174,Coding!K:L,2,FALSE)</f>
        <v>URM</v>
      </c>
      <c r="H174" t="s">
        <v>368</v>
      </c>
      <c r="I174" t="s">
        <v>293</v>
      </c>
      <c r="J174" t="s">
        <v>15</v>
      </c>
      <c r="K174" t="s">
        <v>131</v>
      </c>
      <c r="L174">
        <v>4</v>
      </c>
      <c r="M174" t="s">
        <v>85</v>
      </c>
      <c r="N174" t="s">
        <v>132</v>
      </c>
      <c r="O174" t="s">
        <v>87</v>
      </c>
    </row>
    <row r="175" spans="1:15" x14ac:dyDescent="0.25">
      <c r="A175">
        <v>1</v>
      </c>
      <c r="B175">
        <v>2016</v>
      </c>
      <c r="C175" t="s">
        <v>367</v>
      </c>
      <c r="D175" t="s">
        <v>48</v>
      </c>
      <c r="E175" t="s">
        <v>12</v>
      </c>
      <c r="F175">
        <f>VLOOKUP(C175,'Five Year Alumni Srvy 2016 Data'!C:F,4,FALSE)</f>
        <v>1</v>
      </c>
      <c r="G175" t="str">
        <f>VLOOKUP(F175,Coding!K:L,2,FALSE)</f>
        <v>URM</v>
      </c>
      <c r="H175" t="s">
        <v>368</v>
      </c>
      <c r="I175" t="s">
        <v>293</v>
      </c>
      <c r="J175" t="s">
        <v>15</v>
      </c>
      <c r="K175" t="s">
        <v>139</v>
      </c>
      <c r="L175">
        <v>4</v>
      </c>
      <c r="M175" t="s">
        <v>85</v>
      </c>
      <c r="N175" t="s">
        <v>140</v>
      </c>
      <c r="O175" t="s">
        <v>87</v>
      </c>
    </row>
    <row r="176" spans="1:15" x14ac:dyDescent="0.25">
      <c r="A176">
        <v>1</v>
      </c>
      <c r="B176">
        <v>2016</v>
      </c>
      <c r="C176" t="s">
        <v>367</v>
      </c>
      <c r="D176" t="s">
        <v>48</v>
      </c>
      <c r="E176" t="s">
        <v>12</v>
      </c>
      <c r="F176">
        <f>VLOOKUP(C176,'Five Year Alumni Srvy 2016 Data'!C:F,4,FALSE)</f>
        <v>1</v>
      </c>
      <c r="G176" t="str">
        <f>VLOOKUP(F176,Coding!K:L,2,FALSE)</f>
        <v>URM</v>
      </c>
      <c r="H176" t="s">
        <v>368</v>
      </c>
      <c r="I176" t="s">
        <v>293</v>
      </c>
      <c r="J176" t="s">
        <v>15</v>
      </c>
      <c r="K176" t="s">
        <v>141</v>
      </c>
      <c r="L176">
        <v>4</v>
      </c>
      <c r="M176" t="s">
        <v>85</v>
      </c>
      <c r="N176" t="s">
        <v>142</v>
      </c>
      <c r="O176" t="s">
        <v>87</v>
      </c>
    </row>
    <row r="177" spans="1:15" x14ac:dyDescent="0.25">
      <c r="A177">
        <v>1</v>
      </c>
      <c r="B177">
        <v>2016</v>
      </c>
      <c r="C177" t="s">
        <v>367</v>
      </c>
      <c r="D177" t="s">
        <v>48</v>
      </c>
      <c r="E177" t="s">
        <v>12</v>
      </c>
      <c r="F177">
        <f>VLOOKUP(C177,'Five Year Alumni Srvy 2016 Data'!C:F,4,FALSE)</f>
        <v>1</v>
      </c>
      <c r="G177" t="str">
        <f>VLOOKUP(F177,Coding!K:L,2,FALSE)</f>
        <v>URM</v>
      </c>
      <c r="H177" t="s">
        <v>368</v>
      </c>
      <c r="I177" t="s">
        <v>293</v>
      </c>
      <c r="J177" t="s">
        <v>15</v>
      </c>
      <c r="K177" t="s">
        <v>143</v>
      </c>
      <c r="L177">
        <v>4</v>
      </c>
      <c r="M177" t="s">
        <v>85</v>
      </c>
      <c r="N177" t="s">
        <v>144</v>
      </c>
      <c r="O177" t="s">
        <v>87</v>
      </c>
    </row>
    <row r="178" spans="1:15" x14ac:dyDescent="0.25">
      <c r="A178">
        <v>1</v>
      </c>
      <c r="B178">
        <v>2016</v>
      </c>
      <c r="C178" t="s">
        <v>370</v>
      </c>
      <c r="D178" t="s">
        <v>264</v>
      </c>
      <c r="E178" t="s">
        <v>12</v>
      </c>
      <c r="F178">
        <f>VLOOKUP(C178,'Five Year Alumni Srvy 2016 Data'!C:F,4,FALSE)</f>
        <v>1</v>
      </c>
      <c r="G178" t="str">
        <f>VLOOKUP(F178,Coding!K:L,2,FALSE)</f>
        <v>URM</v>
      </c>
      <c r="H178" t="s">
        <v>252</v>
      </c>
      <c r="I178" t="s">
        <v>206</v>
      </c>
      <c r="J178" t="s">
        <v>15</v>
      </c>
      <c r="K178" t="s">
        <v>84</v>
      </c>
      <c r="L178">
        <v>4</v>
      </c>
      <c r="M178" t="s">
        <v>85</v>
      </c>
      <c r="N178" t="s">
        <v>86</v>
      </c>
      <c r="O178" t="s">
        <v>87</v>
      </c>
    </row>
    <row r="179" spans="1:15" x14ac:dyDescent="0.25">
      <c r="A179">
        <v>1</v>
      </c>
      <c r="B179">
        <v>2016</v>
      </c>
      <c r="C179" t="s">
        <v>370</v>
      </c>
      <c r="D179" t="s">
        <v>264</v>
      </c>
      <c r="E179" t="s">
        <v>12</v>
      </c>
      <c r="F179">
        <f>VLOOKUP(C179,'Five Year Alumni Srvy 2016 Data'!C:F,4,FALSE)</f>
        <v>1</v>
      </c>
      <c r="G179" t="str">
        <f>VLOOKUP(F179,Coding!K:L,2,FALSE)</f>
        <v>URM</v>
      </c>
      <c r="H179" t="s">
        <v>252</v>
      </c>
      <c r="I179" t="s">
        <v>206</v>
      </c>
      <c r="J179" t="s">
        <v>15</v>
      </c>
      <c r="K179" t="s">
        <v>88</v>
      </c>
      <c r="L179">
        <v>3</v>
      </c>
      <c r="M179" t="s">
        <v>85</v>
      </c>
      <c r="N179" t="s">
        <v>89</v>
      </c>
      <c r="O179" t="s">
        <v>126</v>
      </c>
    </row>
    <row r="180" spans="1:15" x14ac:dyDescent="0.25">
      <c r="A180">
        <v>1</v>
      </c>
      <c r="B180">
        <v>2016</v>
      </c>
      <c r="C180" t="s">
        <v>370</v>
      </c>
      <c r="D180" t="s">
        <v>264</v>
      </c>
      <c r="E180" t="s">
        <v>12</v>
      </c>
      <c r="F180">
        <f>VLOOKUP(C180,'Five Year Alumni Srvy 2016 Data'!C:F,4,FALSE)</f>
        <v>1</v>
      </c>
      <c r="G180" t="str">
        <f>VLOOKUP(F180,Coding!K:L,2,FALSE)</f>
        <v>URM</v>
      </c>
      <c r="H180" t="s">
        <v>252</v>
      </c>
      <c r="I180" t="s">
        <v>206</v>
      </c>
      <c r="J180" t="s">
        <v>15</v>
      </c>
      <c r="K180" t="s">
        <v>98</v>
      </c>
      <c r="L180">
        <v>5</v>
      </c>
      <c r="M180" t="s">
        <v>85</v>
      </c>
      <c r="N180" t="s">
        <v>99</v>
      </c>
      <c r="O180" t="s">
        <v>185</v>
      </c>
    </row>
    <row r="181" spans="1:15" x14ac:dyDescent="0.25">
      <c r="A181">
        <v>1</v>
      </c>
      <c r="B181">
        <v>2016</v>
      </c>
      <c r="C181" t="s">
        <v>370</v>
      </c>
      <c r="D181" t="s">
        <v>264</v>
      </c>
      <c r="E181" t="s">
        <v>12</v>
      </c>
      <c r="F181">
        <f>VLOOKUP(C181,'Five Year Alumni Srvy 2016 Data'!C:F,4,FALSE)</f>
        <v>1</v>
      </c>
      <c r="G181" t="str">
        <f>VLOOKUP(F181,Coding!K:L,2,FALSE)</f>
        <v>URM</v>
      </c>
      <c r="H181" t="s">
        <v>252</v>
      </c>
      <c r="I181" t="s">
        <v>206</v>
      </c>
      <c r="J181" t="s">
        <v>15</v>
      </c>
      <c r="K181" t="s">
        <v>122</v>
      </c>
      <c r="L181">
        <v>3</v>
      </c>
      <c r="M181" t="s">
        <v>85</v>
      </c>
      <c r="N181" t="s">
        <v>123</v>
      </c>
      <c r="O181" t="s">
        <v>126</v>
      </c>
    </row>
    <row r="182" spans="1:15" x14ac:dyDescent="0.25">
      <c r="A182">
        <v>1</v>
      </c>
      <c r="B182">
        <v>2016</v>
      </c>
      <c r="C182" t="s">
        <v>370</v>
      </c>
      <c r="D182" t="s">
        <v>264</v>
      </c>
      <c r="E182" t="s">
        <v>12</v>
      </c>
      <c r="F182">
        <f>VLOOKUP(C182,'Five Year Alumni Srvy 2016 Data'!C:F,4,FALSE)</f>
        <v>1</v>
      </c>
      <c r="G182" t="str">
        <f>VLOOKUP(F182,Coding!K:L,2,FALSE)</f>
        <v>URM</v>
      </c>
      <c r="H182" t="s">
        <v>252</v>
      </c>
      <c r="I182" t="s">
        <v>206</v>
      </c>
      <c r="J182" t="s">
        <v>15</v>
      </c>
      <c r="K182" t="s">
        <v>124</v>
      </c>
      <c r="L182">
        <v>3</v>
      </c>
      <c r="M182" t="s">
        <v>85</v>
      </c>
      <c r="N182" t="s">
        <v>125</v>
      </c>
      <c r="O182" t="s">
        <v>126</v>
      </c>
    </row>
    <row r="183" spans="1:15" x14ac:dyDescent="0.25">
      <c r="A183">
        <v>1</v>
      </c>
      <c r="B183">
        <v>2016</v>
      </c>
      <c r="C183" t="s">
        <v>370</v>
      </c>
      <c r="D183" t="s">
        <v>264</v>
      </c>
      <c r="E183" t="s">
        <v>12</v>
      </c>
      <c r="F183">
        <f>VLOOKUP(C183,'Five Year Alumni Srvy 2016 Data'!C:F,4,FALSE)</f>
        <v>1</v>
      </c>
      <c r="G183" t="str">
        <f>VLOOKUP(F183,Coding!K:L,2,FALSE)</f>
        <v>URM</v>
      </c>
      <c r="H183" t="s">
        <v>252</v>
      </c>
      <c r="I183" t="s">
        <v>206</v>
      </c>
      <c r="J183" t="s">
        <v>15</v>
      </c>
      <c r="K183" t="s">
        <v>127</v>
      </c>
      <c r="L183">
        <v>3</v>
      </c>
      <c r="M183" t="s">
        <v>85</v>
      </c>
      <c r="N183" t="s">
        <v>128</v>
      </c>
      <c r="O183" t="s">
        <v>126</v>
      </c>
    </row>
    <row r="184" spans="1:15" x14ac:dyDescent="0.25">
      <c r="A184">
        <v>1</v>
      </c>
      <c r="B184">
        <v>2016</v>
      </c>
      <c r="C184" t="s">
        <v>370</v>
      </c>
      <c r="D184" t="s">
        <v>264</v>
      </c>
      <c r="E184" t="s">
        <v>12</v>
      </c>
      <c r="F184">
        <f>VLOOKUP(C184,'Five Year Alumni Srvy 2016 Data'!C:F,4,FALSE)</f>
        <v>1</v>
      </c>
      <c r="G184" t="str">
        <f>VLOOKUP(F184,Coding!K:L,2,FALSE)</f>
        <v>URM</v>
      </c>
      <c r="H184" t="s">
        <v>252</v>
      </c>
      <c r="I184" t="s">
        <v>206</v>
      </c>
      <c r="J184" t="s">
        <v>15</v>
      </c>
      <c r="K184" t="s">
        <v>129</v>
      </c>
      <c r="L184">
        <v>3</v>
      </c>
      <c r="M184" t="s">
        <v>85</v>
      </c>
      <c r="N184" t="s">
        <v>130</v>
      </c>
      <c r="O184" t="s">
        <v>126</v>
      </c>
    </row>
    <row r="185" spans="1:15" x14ac:dyDescent="0.25">
      <c r="A185">
        <v>1</v>
      </c>
      <c r="B185">
        <v>2016</v>
      </c>
      <c r="C185" t="s">
        <v>370</v>
      </c>
      <c r="D185" t="s">
        <v>264</v>
      </c>
      <c r="E185" t="s">
        <v>12</v>
      </c>
      <c r="F185">
        <f>VLOOKUP(C185,'Five Year Alumni Srvy 2016 Data'!C:F,4,FALSE)</f>
        <v>1</v>
      </c>
      <c r="G185" t="str">
        <f>VLOOKUP(F185,Coding!K:L,2,FALSE)</f>
        <v>URM</v>
      </c>
      <c r="H185" t="s">
        <v>252</v>
      </c>
      <c r="I185" t="s">
        <v>206</v>
      </c>
      <c r="J185" t="s">
        <v>15</v>
      </c>
      <c r="K185" t="s">
        <v>131</v>
      </c>
      <c r="L185">
        <v>3</v>
      </c>
      <c r="M185" t="s">
        <v>85</v>
      </c>
      <c r="N185" t="s">
        <v>132</v>
      </c>
      <c r="O185" t="s">
        <v>126</v>
      </c>
    </row>
    <row r="186" spans="1:15" x14ac:dyDescent="0.25">
      <c r="A186">
        <v>1</v>
      </c>
      <c r="B186">
        <v>2016</v>
      </c>
      <c r="C186" t="s">
        <v>370</v>
      </c>
      <c r="D186" t="s">
        <v>264</v>
      </c>
      <c r="E186" t="s">
        <v>12</v>
      </c>
      <c r="F186">
        <f>VLOOKUP(C186,'Five Year Alumni Srvy 2016 Data'!C:F,4,FALSE)</f>
        <v>1</v>
      </c>
      <c r="G186" t="str">
        <f>VLOOKUP(F186,Coding!K:L,2,FALSE)</f>
        <v>URM</v>
      </c>
      <c r="H186" t="s">
        <v>252</v>
      </c>
      <c r="I186" t="s">
        <v>206</v>
      </c>
      <c r="J186" t="s">
        <v>15</v>
      </c>
      <c r="K186" t="s">
        <v>139</v>
      </c>
      <c r="L186">
        <v>4</v>
      </c>
      <c r="M186" t="s">
        <v>85</v>
      </c>
      <c r="N186" t="s">
        <v>140</v>
      </c>
      <c r="O186" t="s">
        <v>87</v>
      </c>
    </row>
    <row r="187" spans="1:15" x14ac:dyDescent="0.25">
      <c r="A187">
        <v>1</v>
      </c>
      <c r="B187">
        <v>2016</v>
      </c>
      <c r="C187" t="s">
        <v>370</v>
      </c>
      <c r="D187" t="s">
        <v>264</v>
      </c>
      <c r="E187" t="s">
        <v>12</v>
      </c>
      <c r="F187">
        <f>VLOOKUP(C187,'Five Year Alumni Srvy 2016 Data'!C:F,4,FALSE)</f>
        <v>1</v>
      </c>
      <c r="G187" t="str">
        <f>VLOOKUP(F187,Coding!K:L,2,FALSE)</f>
        <v>URM</v>
      </c>
      <c r="H187" t="s">
        <v>252</v>
      </c>
      <c r="I187" t="s">
        <v>206</v>
      </c>
      <c r="J187" t="s">
        <v>15</v>
      </c>
      <c r="K187" t="s">
        <v>141</v>
      </c>
      <c r="L187">
        <v>4</v>
      </c>
      <c r="M187" t="s">
        <v>85</v>
      </c>
      <c r="N187" t="s">
        <v>142</v>
      </c>
      <c r="O187" t="s">
        <v>87</v>
      </c>
    </row>
    <row r="188" spans="1:15" x14ac:dyDescent="0.25">
      <c r="A188">
        <v>1</v>
      </c>
      <c r="B188">
        <v>2016</v>
      </c>
      <c r="C188" t="s">
        <v>370</v>
      </c>
      <c r="D188" t="s">
        <v>264</v>
      </c>
      <c r="E188" t="s">
        <v>12</v>
      </c>
      <c r="F188">
        <f>VLOOKUP(C188,'Five Year Alumni Srvy 2016 Data'!C:F,4,FALSE)</f>
        <v>1</v>
      </c>
      <c r="G188" t="str">
        <f>VLOOKUP(F188,Coding!K:L,2,FALSE)</f>
        <v>URM</v>
      </c>
      <c r="H188" t="s">
        <v>252</v>
      </c>
      <c r="I188" t="s">
        <v>206</v>
      </c>
      <c r="J188" t="s">
        <v>15</v>
      </c>
      <c r="K188" t="s">
        <v>143</v>
      </c>
      <c r="L188">
        <v>4</v>
      </c>
      <c r="M188" t="s">
        <v>85</v>
      </c>
      <c r="N188" t="s">
        <v>144</v>
      </c>
      <c r="O188" t="s">
        <v>87</v>
      </c>
    </row>
    <row r="189" spans="1:15" x14ac:dyDescent="0.25">
      <c r="A189">
        <v>1</v>
      </c>
      <c r="B189">
        <v>2016</v>
      </c>
      <c r="C189" t="s">
        <v>371</v>
      </c>
      <c r="D189" t="s">
        <v>48</v>
      </c>
      <c r="E189" t="s">
        <v>12</v>
      </c>
      <c r="F189">
        <f>VLOOKUP(C189,'Five Year Alumni Srvy 2016 Data'!C:F,4,FALSE)</f>
        <v>1</v>
      </c>
      <c r="G189" t="str">
        <f>VLOOKUP(F189,Coding!K:L,2,FALSE)</f>
        <v>URM</v>
      </c>
      <c r="H189" t="s">
        <v>368</v>
      </c>
      <c r="I189" t="s">
        <v>293</v>
      </c>
      <c r="J189" t="s">
        <v>15</v>
      </c>
      <c r="K189" t="s">
        <v>84</v>
      </c>
      <c r="L189">
        <v>4</v>
      </c>
      <c r="M189" t="s">
        <v>85</v>
      </c>
      <c r="N189" t="s">
        <v>86</v>
      </c>
      <c r="O189" t="s">
        <v>87</v>
      </c>
    </row>
    <row r="190" spans="1:15" x14ac:dyDescent="0.25">
      <c r="A190">
        <v>1</v>
      </c>
      <c r="B190">
        <v>2016</v>
      </c>
      <c r="C190" t="s">
        <v>371</v>
      </c>
      <c r="D190" t="s">
        <v>48</v>
      </c>
      <c r="E190" t="s">
        <v>12</v>
      </c>
      <c r="F190">
        <f>VLOOKUP(C190,'Five Year Alumni Srvy 2016 Data'!C:F,4,FALSE)</f>
        <v>1</v>
      </c>
      <c r="G190" t="str">
        <f>VLOOKUP(F190,Coding!K:L,2,FALSE)</f>
        <v>URM</v>
      </c>
      <c r="H190" t="s">
        <v>368</v>
      </c>
      <c r="I190" t="s">
        <v>293</v>
      </c>
      <c r="J190" t="s">
        <v>15</v>
      </c>
      <c r="K190" t="s">
        <v>88</v>
      </c>
      <c r="L190">
        <v>3</v>
      </c>
      <c r="M190" t="s">
        <v>85</v>
      </c>
      <c r="N190" t="s">
        <v>89</v>
      </c>
      <c r="O190" t="s">
        <v>126</v>
      </c>
    </row>
    <row r="191" spans="1:15" x14ac:dyDescent="0.25">
      <c r="A191">
        <v>1</v>
      </c>
      <c r="B191">
        <v>2016</v>
      </c>
      <c r="C191" t="s">
        <v>371</v>
      </c>
      <c r="D191" t="s">
        <v>48</v>
      </c>
      <c r="E191" t="s">
        <v>12</v>
      </c>
      <c r="F191">
        <f>VLOOKUP(C191,'Five Year Alumni Srvy 2016 Data'!C:F,4,FALSE)</f>
        <v>1</v>
      </c>
      <c r="G191" t="str">
        <f>VLOOKUP(F191,Coding!K:L,2,FALSE)</f>
        <v>URM</v>
      </c>
      <c r="H191" t="s">
        <v>368</v>
      </c>
      <c r="I191" t="s">
        <v>293</v>
      </c>
      <c r="J191" t="s">
        <v>15</v>
      </c>
      <c r="K191" t="s">
        <v>98</v>
      </c>
      <c r="L191">
        <v>3</v>
      </c>
      <c r="M191" t="s">
        <v>85</v>
      </c>
      <c r="N191" t="s">
        <v>99</v>
      </c>
      <c r="O191" t="s">
        <v>126</v>
      </c>
    </row>
    <row r="192" spans="1:15" x14ac:dyDescent="0.25">
      <c r="A192">
        <v>1</v>
      </c>
      <c r="B192">
        <v>2016</v>
      </c>
      <c r="C192" t="s">
        <v>371</v>
      </c>
      <c r="D192" t="s">
        <v>48</v>
      </c>
      <c r="E192" t="s">
        <v>12</v>
      </c>
      <c r="F192">
        <f>VLOOKUP(C192,'Five Year Alumni Srvy 2016 Data'!C:F,4,FALSE)</f>
        <v>1</v>
      </c>
      <c r="G192" t="str">
        <f>VLOOKUP(F192,Coding!K:L,2,FALSE)</f>
        <v>URM</v>
      </c>
      <c r="H192" t="s">
        <v>368</v>
      </c>
      <c r="I192" t="s">
        <v>293</v>
      </c>
      <c r="J192" t="s">
        <v>15</v>
      </c>
      <c r="K192" t="s">
        <v>122</v>
      </c>
      <c r="L192">
        <v>3</v>
      </c>
      <c r="M192" t="s">
        <v>85</v>
      </c>
      <c r="N192" t="s">
        <v>123</v>
      </c>
      <c r="O192" t="s">
        <v>126</v>
      </c>
    </row>
    <row r="193" spans="1:15" x14ac:dyDescent="0.25">
      <c r="A193">
        <v>1</v>
      </c>
      <c r="B193">
        <v>2016</v>
      </c>
      <c r="C193" t="s">
        <v>371</v>
      </c>
      <c r="D193" t="s">
        <v>48</v>
      </c>
      <c r="E193" t="s">
        <v>12</v>
      </c>
      <c r="F193">
        <f>VLOOKUP(C193,'Five Year Alumni Srvy 2016 Data'!C:F,4,FALSE)</f>
        <v>1</v>
      </c>
      <c r="G193" t="str">
        <f>VLOOKUP(F193,Coding!K:L,2,FALSE)</f>
        <v>URM</v>
      </c>
      <c r="H193" t="s">
        <v>368</v>
      </c>
      <c r="I193" t="s">
        <v>293</v>
      </c>
      <c r="J193" t="s">
        <v>15</v>
      </c>
      <c r="K193" t="s">
        <v>124</v>
      </c>
      <c r="L193">
        <v>1</v>
      </c>
      <c r="M193" t="s">
        <v>85</v>
      </c>
      <c r="N193" t="s">
        <v>125</v>
      </c>
      <c r="O193" t="s">
        <v>200</v>
      </c>
    </row>
    <row r="194" spans="1:15" x14ac:dyDescent="0.25">
      <c r="A194">
        <v>1</v>
      </c>
      <c r="B194">
        <v>2016</v>
      </c>
      <c r="C194" t="s">
        <v>371</v>
      </c>
      <c r="D194" t="s">
        <v>48</v>
      </c>
      <c r="E194" t="s">
        <v>12</v>
      </c>
      <c r="F194">
        <f>VLOOKUP(C194,'Five Year Alumni Srvy 2016 Data'!C:F,4,FALSE)</f>
        <v>1</v>
      </c>
      <c r="G194" t="str">
        <f>VLOOKUP(F194,Coding!K:L,2,FALSE)</f>
        <v>URM</v>
      </c>
      <c r="H194" t="s">
        <v>368</v>
      </c>
      <c r="I194" t="s">
        <v>293</v>
      </c>
      <c r="J194" t="s">
        <v>15</v>
      </c>
      <c r="K194" t="s">
        <v>127</v>
      </c>
      <c r="L194">
        <v>3</v>
      </c>
      <c r="M194" t="s">
        <v>85</v>
      </c>
      <c r="N194" t="s">
        <v>128</v>
      </c>
      <c r="O194" t="s">
        <v>126</v>
      </c>
    </row>
    <row r="195" spans="1:15" x14ac:dyDescent="0.25">
      <c r="A195">
        <v>1</v>
      </c>
      <c r="B195">
        <v>2016</v>
      </c>
      <c r="C195" t="s">
        <v>371</v>
      </c>
      <c r="D195" t="s">
        <v>48</v>
      </c>
      <c r="E195" t="s">
        <v>12</v>
      </c>
      <c r="F195">
        <f>VLOOKUP(C195,'Five Year Alumni Srvy 2016 Data'!C:F,4,FALSE)</f>
        <v>1</v>
      </c>
      <c r="G195" t="str">
        <f>VLOOKUP(F195,Coding!K:L,2,FALSE)</f>
        <v>URM</v>
      </c>
      <c r="H195" t="s">
        <v>368</v>
      </c>
      <c r="I195" t="s">
        <v>293</v>
      </c>
      <c r="J195" t="s">
        <v>15</v>
      </c>
      <c r="K195" t="s">
        <v>129</v>
      </c>
      <c r="L195">
        <v>4</v>
      </c>
      <c r="M195" t="s">
        <v>85</v>
      </c>
      <c r="N195" t="s">
        <v>130</v>
      </c>
      <c r="O195" t="s">
        <v>87</v>
      </c>
    </row>
    <row r="196" spans="1:15" x14ac:dyDescent="0.25">
      <c r="A196">
        <v>1</v>
      </c>
      <c r="B196">
        <v>2016</v>
      </c>
      <c r="C196" t="s">
        <v>371</v>
      </c>
      <c r="D196" t="s">
        <v>48</v>
      </c>
      <c r="E196" t="s">
        <v>12</v>
      </c>
      <c r="F196">
        <f>VLOOKUP(C196,'Five Year Alumni Srvy 2016 Data'!C:F,4,FALSE)</f>
        <v>1</v>
      </c>
      <c r="G196" t="str">
        <f>VLOOKUP(F196,Coding!K:L,2,FALSE)</f>
        <v>URM</v>
      </c>
      <c r="H196" t="s">
        <v>368</v>
      </c>
      <c r="I196" t="s">
        <v>293</v>
      </c>
      <c r="J196" t="s">
        <v>15</v>
      </c>
      <c r="K196" t="s">
        <v>131</v>
      </c>
      <c r="L196">
        <v>5</v>
      </c>
      <c r="M196" t="s">
        <v>85</v>
      </c>
      <c r="N196" t="s">
        <v>132</v>
      </c>
      <c r="O196" t="s">
        <v>185</v>
      </c>
    </row>
    <row r="197" spans="1:15" x14ac:dyDescent="0.25">
      <c r="A197">
        <v>1</v>
      </c>
      <c r="B197">
        <v>2016</v>
      </c>
      <c r="C197" t="s">
        <v>371</v>
      </c>
      <c r="D197" t="s">
        <v>48</v>
      </c>
      <c r="E197" t="s">
        <v>12</v>
      </c>
      <c r="F197">
        <f>VLOOKUP(C197,'Five Year Alumni Srvy 2016 Data'!C:F,4,FALSE)</f>
        <v>1</v>
      </c>
      <c r="G197" t="str">
        <f>VLOOKUP(F197,Coding!K:L,2,FALSE)</f>
        <v>URM</v>
      </c>
      <c r="H197" t="s">
        <v>368</v>
      </c>
      <c r="I197" t="s">
        <v>293</v>
      </c>
      <c r="J197" t="s">
        <v>15</v>
      </c>
      <c r="K197" t="s">
        <v>139</v>
      </c>
      <c r="L197">
        <v>3</v>
      </c>
      <c r="M197" t="s">
        <v>85</v>
      </c>
      <c r="N197" t="s">
        <v>140</v>
      </c>
      <c r="O197" t="s">
        <v>126</v>
      </c>
    </row>
    <row r="198" spans="1:15" x14ac:dyDescent="0.25">
      <c r="A198">
        <v>1</v>
      </c>
      <c r="B198">
        <v>2016</v>
      </c>
      <c r="C198" t="s">
        <v>371</v>
      </c>
      <c r="D198" t="s">
        <v>48</v>
      </c>
      <c r="E198" t="s">
        <v>12</v>
      </c>
      <c r="F198">
        <f>VLOOKUP(C198,'Five Year Alumni Srvy 2016 Data'!C:F,4,FALSE)</f>
        <v>1</v>
      </c>
      <c r="G198" t="str">
        <f>VLOOKUP(F198,Coding!K:L,2,FALSE)</f>
        <v>URM</v>
      </c>
      <c r="H198" t="s">
        <v>368</v>
      </c>
      <c r="I198" t="s">
        <v>293</v>
      </c>
      <c r="J198" t="s">
        <v>15</v>
      </c>
      <c r="K198" t="s">
        <v>141</v>
      </c>
      <c r="L198">
        <v>3</v>
      </c>
      <c r="M198" t="s">
        <v>85</v>
      </c>
      <c r="N198" t="s">
        <v>142</v>
      </c>
      <c r="O198" t="s">
        <v>126</v>
      </c>
    </row>
    <row r="199" spans="1:15" x14ac:dyDescent="0.25">
      <c r="A199">
        <v>1</v>
      </c>
      <c r="B199">
        <v>2016</v>
      </c>
      <c r="C199" t="s">
        <v>371</v>
      </c>
      <c r="D199" t="s">
        <v>48</v>
      </c>
      <c r="E199" t="s">
        <v>12</v>
      </c>
      <c r="F199">
        <f>VLOOKUP(C199,'Five Year Alumni Srvy 2016 Data'!C:F,4,FALSE)</f>
        <v>1</v>
      </c>
      <c r="G199" t="str">
        <f>VLOOKUP(F199,Coding!K:L,2,FALSE)</f>
        <v>URM</v>
      </c>
      <c r="H199" t="s">
        <v>368</v>
      </c>
      <c r="I199" t="s">
        <v>293</v>
      </c>
      <c r="J199" t="s">
        <v>15</v>
      </c>
      <c r="K199" t="s">
        <v>143</v>
      </c>
      <c r="L199">
        <v>3</v>
      </c>
      <c r="M199" t="s">
        <v>85</v>
      </c>
      <c r="N199" t="s">
        <v>144</v>
      </c>
      <c r="O199" t="s">
        <v>126</v>
      </c>
    </row>
    <row r="200" spans="1:15" x14ac:dyDescent="0.25">
      <c r="A200">
        <v>1</v>
      </c>
      <c r="B200">
        <v>2016</v>
      </c>
      <c r="C200" t="s">
        <v>374</v>
      </c>
      <c r="D200" t="s">
        <v>48</v>
      </c>
      <c r="E200" t="s">
        <v>12</v>
      </c>
      <c r="F200">
        <f>VLOOKUP(C200,'Five Year Alumni Srvy 2016 Data'!C:F,4,FALSE)</f>
        <v>1</v>
      </c>
      <c r="G200" t="str">
        <f>VLOOKUP(F200,Coding!K:L,2,FALSE)</f>
        <v>URM</v>
      </c>
      <c r="H200" t="s">
        <v>352</v>
      </c>
      <c r="I200" t="s">
        <v>267</v>
      </c>
      <c r="J200" t="s">
        <v>10</v>
      </c>
      <c r="K200" t="s">
        <v>84</v>
      </c>
      <c r="L200">
        <v>4</v>
      </c>
      <c r="M200" t="s">
        <v>85</v>
      </c>
      <c r="N200" t="s">
        <v>86</v>
      </c>
      <c r="O200" t="s">
        <v>87</v>
      </c>
    </row>
    <row r="201" spans="1:15" x14ac:dyDescent="0.25">
      <c r="A201">
        <v>1</v>
      </c>
      <c r="B201">
        <v>2016</v>
      </c>
      <c r="C201" t="s">
        <v>374</v>
      </c>
      <c r="D201" t="s">
        <v>48</v>
      </c>
      <c r="E201" t="s">
        <v>12</v>
      </c>
      <c r="F201">
        <f>VLOOKUP(C201,'Five Year Alumni Srvy 2016 Data'!C:F,4,FALSE)</f>
        <v>1</v>
      </c>
      <c r="G201" t="str">
        <f>VLOOKUP(F201,Coding!K:L,2,FALSE)</f>
        <v>URM</v>
      </c>
      <c r="H201" t="s">
        <v>352</v>
      </c>
      <c r="I201" t="s">
        <v>267</v>
      </c>
      <c r="J201" t="s">
        <v>10</v>
      </c>
      <c r="K201" t="s">
        <v>88</v>
      </c>
      <c r="L201">
        <v>3</v>
      </c>
      <c r="M201" t="s">
        <v>85</v>
      </c>
      <c r="N201" t="s">
        <v>89</v>
      </c>
      <c r="O201" t="s">
        <v>126</v>
      </c>
    </row>
    <row r="202" spans="1:15" x14ac:dyDescent="0.25">
      <c r="A202">
        <v>1</v>
      </c>
      <c r="B202">
        <v>2016</v>
      </c>
      <c r="C202" t="s">
        <v>374</v>
      </c>
      <c r="D202" t="s">
        <v>48</v>
      </c>
      <c r="E202" t="s">
        <v>12</v>
      </c>
      <c r="F202">
        <f>VLOOKUP(C202,'Five Year Alumni Srvy 2016 Data'!C:F,4,FALSE)</f>
        <v>1</v>
      </c>
      <c r="G202" t="str">
        <f>VLOOKUP(F202,Coding!K:L,2,FALSE)</f>
        <v>URM</v>
      </c>
      <c r="H202" t="s">
        <v>352</v>
      </c>
      <c r="I202" t="s">
        <v>267</v>
      </c>
      <c r="J202" t="s">
        <v>10</v>
      </c>
      <c r="K202" t="s">
        <v>98</v>
      </c>
      <c r="L202">
        <v>3</v>
      </c>
      <c r="M202" t="s">
        <v>85</v>
      </c>
      <c r="N202" t="s">
        <v>99</v>
      </c>
      <c r="O202" t="s">
        <v>126</v>
      </c>
    </row>
    <row r="203" spans="1:15" x14ac:dyDescent="0.25">
      <c r="A203">
        <v>1</v>
      </c>
      <c r="B203">
        <v>2016</v>
      </c>
      <c r="C203" t="s">
        <v>374</v>
      </c>
      <c r="D203" t="s">
        <v>48</v>
      </c>
      <c r="E203" t="s">
        <v>12</v>
      </c>
      <c r="F203">
        <f>VLOOKUP(C203,'Five Year Alumni Srvy 2016 Data'!C:F,4,FALSE)</f>
        <v>1</v>
      </c>
      <c r="G203" t="str">
        <f>VLOOKUP(F203,Coding!K:L,2,FALSE)</f>
        <v>URM</v>
      </c>
      <c r="H203" t="s">
        <v>352</v>
      </c>
      <c r="I203" t="s">
        <v>267</v>
      </c>
      <c r="J203" t="s">
        <v>10</v>
      </c>
      <c r="K203" t="s">
        <v>122</v>
      </c>
      <c r="L203">
        <v>3</v>
      </c>
      <c r="M203" t="s">
        <v>85</v>
      </c>
      <c r="N203" t="s">
        <v>123</v>
      </c>
      <c r="O203" t="s">
        <v>126</v>
      </c>
    </row>
    <row r="204" spans="1:15" x14ac:dyDescent="0.25">
      <c r="A204">
        <v>1</v>
      </c>
      <c r="B204">
        <v>2016</v>
      </c>
      <c r="C204" t="s">
        <v>374</v>
      </c>
      <c r="D204" t="s">
        <v>48</v>
      </c>
      <c r="E204" t="s">
        <v>12</v>
      </c>
      <c r="F204">
        <f>VLOOKUP(C204,'Five Year Alumni Srvy 2016 Data'!C:F,4,FALSE)</f>
        <v>1</v>
      </c>
      <c r="G204" t="str">
        <f>VLOOKUP(F204,Coding!K:L,2,FALSE)</f>
        <v>URM</v>
      </c>
      <c r="H204" t="s">
        <v>352</v>
      </c>
      <c r="I204" t="s">
        <v>267</v>
      </c>
      <c r="J204" t="s">
        <v>10</v>
      </c>
      <c r="K204" t="s">
        <v>124</v>
      </c>
      <c r="L204">
        <v>3</v>
      </c>
      <c r="M204" t="s">
        <v>85</v>
      </c>
      <c r="N204" t="s">
        <v>125</v>
      </c>
      <c r="O204" t="s">
        <v>126</v>
      </c>
    </row>
    <row r="205" spans="1:15" x14ac:dyDescent="0.25">
      <c r="A205">
        <v>1</v>
      </c>
      <c r="B205">
        <v>2016</v>
      </c>
      <c r="C205" t="s">
        <v>374</v>
      </c>
      <c r="D205" t="s">
        <v>48</v>
      </c>
      <c r="E205" t="s">
        <v>12</v>
      </c>
      <c r="F205">
        <f>VLOOKUP(C205,'Five Year Alumni Srvy 2016 Data'!C:F,4,FALSE)</f>
        <v>1</v>
      </c>
      <c r="G205" t="str">
        <f>VLOOKUP(F205,Coding!K:L,2,FALSE)</f>
        <v>URM</v>
      </c>
      <c r="H205" t="s">
        <v>352</v>
      </c>
      <c r="I205" t="s">
        <v>267</v>
      </c>
      <c r="J205" t="s">
        <v>10</v>
      </c>
      <c r="K205" t="s">
        <v>127</v>
      </c>
      <c r="L205">
        <v>4</v>
      </c>
      <c r="M205" t="s">
        <v>85</v>
      </c>
      <c r="N205" t="s">
        <v>128</v>
      </c>
      <c r="O205" t="s">
        <v>87</v>
      </c>
    </row>
    <row r="206" spans="1:15" x14ac:dyDescent="0.25">
      <c r="A206">
        <v>1</v>
      </c>
      <c r="B206">
        <v>2016</v>
      </c>
      <c r="C206" t="s">
        <v>374</v>
      </c>
      <c r="D206" t="s">
        <v>48</v>
      </c>
      <c r="E206" t="s">
        <v>12</v>
      </c>
      <c r="F206">
        <f>VLOOKUP(C206,'Five Year Alumni Srvy 2016 Data'!C:F,4,FALSE)</f>
        <v>1</v>
      </c>
      <c r="G206" t="str">
        <f>VLOOKUP(F206,Coding!K:L,2,FALSE)</f>
        <v>URM</v>
      </c>
      <c r="H206" t="s">
        <v>352</v>
      </c>
      <c r="I206" t="s">
        <v>267</v>
      </c>
      <c r="J206" t="s">
        <v>10</v>
      </c>
      <c r="K206" t="s">
        <v>129</v>
      </c>
      <c r="L206">
        <v>4</v>
      </c>
      <c r="M206" t="s">
        <v>85</v>
      </c>
      <c r="N206" t="s">
        <v>130</v>
      </c>
      <c r="O206" t="s">
        <v>87</v>
      </c>
    </row>
    <row r="207" spans="1:15" x14ac:dyDescent="0.25">
      <c r="A207">
        <v>1</v>
      </c>
      <c r="B207">
        <v>2016</v>
      </c>
      <c r="C207" t="s">
        <v>374</v>
      </c>
      <c r="D207" t="s">
        <v>48</v>
      </c>
      <c r="E207" t="s">
        <v>12</v>
      </c>
      <c r="F207">
        <f>VLOOKUP(C207,'Five Year Alumni Srvy 2016 Data'!C:F,4,FALSE)</f>
        <v>1</v>
      </c>
      <c r="G207" t="str">
        <f>VLOOKUP(F207,Coding!K:L,2,FALSE)</f>
        <v>URM</v>
      </c>
      <c r="H207" t="s">
        <v>352</v>
      </c>
      <c r="I207" t="s">
        <v>267</v>
      </c>
      <c r="J207" t="s">
        <v>10</v>
      </c>
      <c r="K207" t="s">
        <v>131</v>
      </c>
      <c r="L207">
        <v>4</v>
      </c>
      <c r="M207" t="s">
        <v>85</v>
      </c>
      <c r="N207" t="s">
        <v>132</v>
      </c>
      <c r="O207" t="s">
        <v>87</v>
      </c>
    </row>
    <row r="208" spans="1:15" x14ac:dyDescent="0.25">
      <c r="A208">
        <v>1</v>
      </c>
      <c r="B208">
        <v>2016</v>
      </c>
      <c r="C208" t="s">
        <v>374</v>
      </c>
      <c r="D208" t="s">
        <v>48</v>
      </c>
      <c r="E208" t="s">
        <v>12</v>
      </c>
      <c r="F208">
        <f>VLOOKUP(C208,'Five Year Alumni Srvy 2016 Data'!C:F,4,FALSE)</f>
        <v>1</v>
      </c>
      <c r="G208" t="str">
        <f>VLOOKUP(F208,Coding!K:L,2,FALSE)</f>
        <v>URM</v>
      </c>
      <c r="H208" t="s">
        <v>352</v>
      </c>
      <c r="I208" t="s">
        <v>267</v>
      </c>
      <c r="J208" t="s">
        <v>10</v>
      </c>
      <c r="K208" t="s">
        <v>139</v>
      </c>
      <c r="L208">
        <v>5</v>
      </c>
      <c r="M208" t="s">
        <v>85</v>
      </c>
      <c r="N208" t="s">
        <v>140</v>
      </c>
      <c r="O208" t="s">
        <v>185</v>
      </c>
    </row>
    <row r="209" spans="1:15" x14ac:dyDescent="0.25">
      <c r="A209">
        <v>1</v>
      </c>
      <c r="B209">
        <v>2016</v>
      </c>
      <c r="C209" t="s">
        <v>374</v>
      </c>
      <c r="D209" t="s">
        <v>48</v>
      </c>
      <c r="E209" t="s">
        <v>12</v>
      </c>
      <c r="F209">
        <f>VLOOKUP(C209,'Five Year Alumni Srvy 2016 Data'!C:F,4,FALSE)</f>
        <v>1</v>
      </c>
      <c r="G209" t="str">
        <f>VLOOKUP(F209,Coding!K:L,2,FALSE)</f>
        <v>URM</v>
      </c>
      <c r="H209" t="s">
        <v>352</v>
      </c>
      <c r="I209" t="s">
        <v>267</v>
      </c>
      <c r="J209" t="s">
        <v>10</v>
      </c>
      <c r="K209" t="s">
        <v>141</v>
      </c>
      <c r="L209">
        <v>3</v>
      </c>
      <c r="M209" t="s">
        <v>85</v>
      </c>
      <c r="N209" t="s">
        <v>142</v>
      </c>
      <c r="O209" t="s">
        <v>126</v>
      </c>
    </row>
    <row r="210" spans="1:15" x14ac:dyDescent="0.25">
      <c r="A210">
        <v>1</v>
      </c>
      <c r="B210">
        <v>2016</v>
      </c>
      <c r="C210" t="s">
        <v>374</v>
      </c>
      <c r="D210" t="s">
        <v>48</v>
      </c>
      <c r="E210" t="s">
        <v>12</v>
      </c>
      <c r="F210">
        <f>VLOOKUP(C210,'Five Year Alumni Srvy 2016 Data'!C:F,4,FALSE)</f>
        <v>1</v>
      </c>
      <c r="G210" t="str">
        <f>VLOOKUP(F210,Coding!K:L,2,FALSE)</f>
        <v>URM</v>
      </c>
      <c r="H210" t="s">
        <v>352</v>
      </c>
      <c r="I210" t="s">
        <v>267</v>
      </c>
      <c r="J210" t="s">
        <v>10</v>
      </c>
      <c r="K210" t="s">
        <v>143</v>
      </c>
      <c r="L210">
        <v>4</v>
      </c>
      <c r="M210" t="s">
        <v>85</v>
      </c>
      <c r="N210" t="s">
        <v>144</v>
      </c>
      <c r="O210" t="s">
        <v>87</v>
      </c>
    </row>
    <row r="211" spans="1:15" x14ac:dyDescent="0.25">
      <c r="A211">
        <v>1</v>
      </c>
      <c r="B211">
        <v>2016</v>
      </c>
      <c r="C211" t="s">
        <v>375</v>
      </c>
      <c r="D211" t="s">
        <v>48</v>
      </c>
      <c r="E211" t="s">
        <v>12</v>
      </c>
      <c r="F211">
        <f>VLOOKUP(C211,'Five Year Alumni Srvy 2016 Data'!C:F,4,FALSE)</f>
        <v>1</v>
      </c>
      <c r="G211" t="str">
        <f>VLOOKUP(F211,Coding!K:L,2,FALSE)</f>
        <v>URM</v>
      </c>
      <c r="H211" t="s">
        <v>376</v>
      </c>
      <c r="I211" t="s">
        <v>376</v>
      </c>
      <c r="J211" t="s">
        <v>21</v>
      </c>
      <c r="K211" t="s">
        <v>84</v>
      </c>
      <c r="L211">
        <v>4</v>
      </c>
      <c r="M211" t="s">
        <v>85</v>
      </c>
      <c r="N211" t="s">
        <v>86</v>
      </c>
      <c r="O211" t="s">
        <v>87</v>
      </c>
    </row>
    <row r="212" spans="1:15" x14ac:dyDescent="0.25">
      <c r="A212">
        <v>1</v>
      </c>
      <c r="B212">
        <v>2016</v>
      </c>
      <c r="C212" t="s">
        <v>375</v>
      </c>
      <c r="D212" t="s">
        <v>48</v>
      </c>
      <c r="E212" t="s">
        <v>12</v>
      </c>
      <c r="F212">
        <f>VLOOKUP(C212,'Five Year Alumni Srvy 2016 Data'!C:F,4,FALSE)</f>
        <v>1</v>
      </c>
      <c r="G212" t="str">
        <f>VLOOKUP(F212,Coding!K:L,2,FALSE)</f>
        <v>URM</v>
      </c>
      <c r="H212" t="s">
        <v>376</v>
      </c>
      <c r="I212" t="s">
        <v>376</v>
      </c>
      <c r="J212" t="s">
        <v>21</v>
      </c>
      <c r="K212" t="s">
        <v>88</v>
      </c>
      <c r="L212">
        <v>3</v>
      </c>
      <c r="M212" t="s">
        <v>85</v>
      </c>
      <c r="N212" t="s">
        <v>89</v>
      </c>
      <c r="O212" t="s">
        <v>126</v>
      </c>
    </row>
    <row r="213" spans="1:15" x14ac:dyDescent="0.25">
      <c r="A213">
        <v>1</v>
      </c>
      <c r="B213">
        <v>2016</v>
      </c>
      <c r="C213" t="s">
        <v>375</v>
      </c>
      <c r="D213" t="s">
        <v>48</v>
      </c>
      <c r="E213" t="s">
        <v>12</v>
      </c>
      <c r="F213">
        <f>VLOOKUP(C213,'Five Year Alumni Srvy 2016 Data'!C:F,4,FALSE)</f>
        <v>1</v>
      </c>
      <c r="G213" t="str">
        <f>VLOOKUP(F213,Coding!K:L,2,FALSE)</f>
        <v>URM</v>
      </c>
      <c r="H213" t="s">
        <v>376</v>
      </c>
      <c r="I213" t="s">
        <v>376</v>
      </c>
      <c r="J213" t="s">
        <v>21</v>
      </c>
      <c r="K213" t="s">
        <v>98</v>
      </c>
      <c r="L213">
        <v>4</v>
      </c>
      <c r="M213" t="s">
        <v>85</v>
      </c>
      <c r="N213" t="s">
        <v>99</v>
      </c>
      <c r="O213" t="s">
        <v>87</v>
      </c>
    </row>
    <row r="214" spans="1:15" x14ac:dyDescent="0.25">
      <c r="A214">
        <v>1</v>
      </c>
      <c r="B214">
        <v>2016</v>
      </c>
      <c r="C214" t="s">
        <v>375</v>
      </c>
      <c r="D214" t="s">
        <v>48</v>
      </c>
      <c r="E214" t="s">
        <v>12</v>
      </c>
      <c r="F214">
        <f>VLOOKUP(C214,'Five Year Alumni Srvy 2016 Data'!C:F,4,FALSE)</f>
        <v>1</v>
      </c>
      <c r="G214" t="str">
        <f>VLOOKUP(F214,Coding!K:L,2,FALSE)</f>
        <v>URM</v>
      </c>
      <c r="H214" t="s">
        <v>376</v>
      </c>
      <c r="I214" t="s">
        <v>376</v>
      </c>
      <c r="J214" t="s">
        <v>21</v>
      </c>
      <c r="K214" t="s">
        <v>122</v>
      </c>
      <c r="L214">
        <v>4</v>
      </c>
      <c r="M214" t="s">
        <v>85</v>
      </c>
      <c r="N214" t="s">
        <v>123</v>
      </c>
      <c r="O214" t="s">
        <v>87</v>
      </c>
    </row>
    <row r="215" spans="1:15" x14ac:dyDescent="0.25">
      <c r="A215">
        <v>1</v>
      </c>
      <c r="B215">
        <v>2016</v>
      </c>
      <c r="C215" t="s">
        <v>375</v>
      </c>
      <c r="D215" t="s">
        <v>48</v>
      </c>
      <c r="E215" t="s">
        <v>12</v>
      </c>
      <c r="F215">
        <f>VLOOKUP(C215,'Five Year Alumni Srvy 2016 Data'!C:F,4,FALSE)</f>
        <v>1</v>
      </c>
      <c r="G215" t="str">
        <f>VLOOKUP(F215,Coding!K:L,2,FALSE)</f>
        <v>URM</v>
      </c>
      <c r="H215" t="s">
        <v>376</v>
      </c>
      <c r="I215" t="s">
        <v>376</v>
      </c>
      <c r="J215" t="s">
        <v>21</v>
      </c>
      <c r="K215" t="s">
        <v>124</v>
      </c>
      <c r="L215">
        <v>4</v>
      </c>
      <c r="M215" t="s">
        <v>85</v>
      </c>
      <c r="N215" t="s">
        <v>125</v>
      </c>
      <c r="O215" t="s">
        <v>87</v>
      </c>
    </row>
    <row r="216" spans="1:15" x14ac:dyDescent="0.25">
      <c r="A216">
        <v>1</v>
      </c>
      <c r="B216">
        <v>2016</v>
      </c>
      <c r="C216" t="s">
        <v>375</v>
      </c>
      <c r="D216" t="s">
        <v>48</v>
      </c>
      <c r="E216" t="s">
        <v>12</v>
      </c>
      <c r="F216">
        <f>VLOOKUP(C216,'Five Year Alumni Srvy 2016 Data'!C:F,4,FALSE)</f>
        <v>1</v>
      </c>
      <c r="G216" t="str">
        <f>VLOOKUP(F216,Coding!K:L,2,FALSE)</f>
        <v>URM</v>
      </c>
      <c r="H216" t="s">
        <v>376</v>
      </c>
      <c r="I216" t="s">
        <v>376</v>
      </c>
      <c r="J216" t="s">
        <v>21</v>
      </c>
      <c r="K216" t="s">
        <v>127</v>
      </c>
      <c r="L216">
        <v>4</v>
      </c>
      <c r="M216" t="s">
        <v>85</v>
      </c>
      <c r="N216" t="s">
        <v>128</v>
      </c>
      <c r="O216" t="s">
        <v>87</v>
      </c>
    </row>
    <row r="217" spans="1:15" x14ac:dyDescent="0.25">
      <c r="A217">
        <v>1</v>
      </c>
      <c r="B217">
        <v>2016</v>
      </c>
      <c r="C217" t="s">
        <v>375</v>
      </c>
      <c r="D217" t="s">
        <v>48</v>
      </c>
      <c r="E217" t="s">
        <v>12</v>
      </c>
      <c r="F217">
        <f>VLOOKUP(C217,'Five Year Alumni Srvy 2016 Data'!C:F,4,FALSE)</f>
        <v>1</v>
      </c>
      <c r="G217" t="str">
        <f>VLOOKUP(F217,Coding!K:L,2,FALSE)</f>
        <v>URM</v>
      </c>
      <c r="H217" t="s">
        <v>376</v>
      </c>
      <c r="I217" t="s">
        <v>376</v>
      </c>
      <c r="J217" t="s">
        <v>21</v>
      </c>
      <c r="K217" t="s">
        <v>129</v>
      </c>
      <c r="L217">
        <v>4</v>
      </c>
      <c r="M217" t="s">
        <v>85</v>
      </c>
      <c r="N217" t="s">
        <v>130</v>
      </c>
      <c r="O217" t="s">
        <v>87</v>
      </c>
    </row>
    <row r="218" spans="1:15" x14ac:dyDescent="0.25">
      <c r="A218">
        <v>1</v>
      </c>
      <c r="B218">
        <v>2016</v>
      </c>
      <c r="C218" t="s">
        <v>375</v>
      </c>
      <c r="D218" t="s">
        <v>48</v>
      </c>
      <c r="E218" t="s">
        <v>12</v>
      </c>
      <c r="F218">
        <f>VLOOKUP(C218,'Five Year Alumni Srvy 2016 Data'!C:F,4,FALSE)</f>
        <v>1</v>
      </c>
      <c r="G218" t="str">
        <f>VLOOKUP(F218,Coding!K:L,2,FALSE)</f>
        <v>URM</v>
      </c>
      <c r="H218" t="s">
        <v>376</v>
      </c>
      <c r="I218" t="s">
        <v>376</v>
      </c>
      <c r="J218" t="s">
        <v>21</v>
      </c>
      <c r="K218" t="s">
        <v>131</v>
      </c>
      <c r="L218">
        <v>4</v>
      </c>
      <c r="M218" t="s">
        <v>85</v>
      </c>
      <c r="N218" t="s">
        <v>132</v>
      </c>
      <c r="O218" t="s">
        <v>87</v>
      </c>
    </row>
    <row r="219" spans="1:15" x14ac:dyDescent="0.25">
      <c r="A219">
        <v>1</v>
      </c>
      <c r="B219">
        <v>2016</v>
      </c>
      <c r="C219" t="s">
        <v>375</v>
      </c>
      <c r="D219" t="s">
        <v>48</v>
      </c>
      <c r="E219" t="s">
        <v>12</v>
      </c>
      <c r="F219">
        <f>VLOOKUP(C219,'Five Year Alumni Srvy 2016 Data'!C:F,4,FALSE)</f>
        <v>1</v>
      </c>
      <c r="G219" t="str">
        <f>VLOOKUP(F219,Coding!K:L,2,FALSE)</f>
        <v>URM</v>
      </c>
      <c r="H219" t="s">
        <v>376</v>
      </c>
      <c r="I219" t="s">
        <v>376</v>
      </c>
      <c r="J219" t="s">
        <v>21</v>
      </c>
      <c r="K219" t="s">
        <v>139</v>
      </c>
      <c r="L219">
        <v>4</v>
      </c>
      <c r="M219" t="s">
        <v>85</v>
      </c>
      <c r="N219" t="s">
        <v>140</v>
      </c>
      <c r="O219" t="s">
        <v>87</v>
      </c>
    </row>
    <row r="220" spans="1:15" x14ac:dyDescent="0.25">
      <c r="A220">
        <v>1</v>
      </c>
      <c r="B220">
        <v>2016</v>
      </c>
      <c r="C220" t="s">
        <v>375</v>
      </c>
      <c r="D220" t="s">
        <v>48</v>
      </c>
      <c r="E220" t="s">
        <v>12</v>
      </c>
      <c r="F220">
        <f>VLOOKUP(C220,'Five Year Alumni Srvy 2016 Data'!C:F,4,FALSE)</f>
        <v>1</v>
      </c>
      <c r="G220" t="str">
        <f>VLOOKUP(F220,Coding!K:L,2,FALSE)</f>
        <v>URM</v>
      </c>
      <c r="H220" t="s">
        <v>376</v>
      </c>
      <c r="I220" t="s">
        <v>376</v>
      </c>
      <c r="J220" t="s">
        <v>21</v>
      </c>
      <c r="K220" t="s">
        <v>141</v>
      </c>
      <c r="L220">
        <v>4</v>
      </c>
      <c r="M220" t="s">
        <v>85</v>
      </c>
      <c r="N220" t="s">
        <v>142</v>
      </c>
      <c r="O220" t="s">
        <v>87</v>
      </c>
    </row>
    <row r="221" spans="1:15" x14ac:dyDescent="0.25">
      <c r="A221">
        <v>1</v>
      </c>
      <c r="B221">
        <v>2016</v>
      </c>
      <c r="C221" t="s">
        <v>375</v>
      </c>
      <c r="D221" t="s">
        <v>48</v>
      </c>
      <c r="E221" t="s">
        <v>12</v>
      </c>
      <c r="F221">
        <f>VLOOKUP(C221,'Five Year Alumni Srvy 2016 Data'!C:F,4,FALSE)</f>
        <v>1</v>
      </c>
      <c r="G221" t="str">
        <f>VLOOKUP(F221,Coding!K:L,2,FALSE)</f>
        <v>URM</v>
      </c>
      <c r="H221" t="s">
        <v>376</v>
      </c>
      <c r="I221" t="s">
        <v>376</v>
      </c>
      <c r="J221" t="s">
        <v>21</v>
      </c>
      <c r="K221" t="s">
        <v>143</v>
      </c>
      <c r="L221">
        <v>4</v>
      </c>
      <c r="M221" t="s">
        <v>85</v>
      </c>
      <c r="N221" t="s">
        <v>144</v>
      </c>
      <c r="O221" t="s">
        <v>87</v>
      </c>
    </row>
    <row r="222" spans="1:15" x14ac:dyDescent="0.25">
      <c r="A222">
        <v>1</v>
      </c>
      <c r="B222">
        <v>2016</v>
      </c>
      <c r="C222" t="s">
        <v>380</v>
      </c>
      <c r="E222" t="s">
        <v>12</v>
      </c>
      <c r="F222">
        <f>VLOOKUP(C222,'Five Year Alumni Srvy 2016 Data'!C:F,4,FALSE)</f>
        <v>1</v>
      </c>
      <c r="G222" t="str">
        <f>VLOOKUP(F222,Coding!K:L,2,FALSE)</f>
        <v>URM</v>
      </c>
      <c r="H222" t="s">
        <v>182</v>
      </c>
      <c r="I222" t="s">
        <v>182</v>
      </c>
      <c r="J222" t="s">
        <v>21</v>
      </c>
      <c r="K222" t="s">
        <v>84</v>
      </c>
      <c r="L222">
        <v>4</v>
      </c>
      <c r="M222" t="s">
        <v>85</v>
      </c>
      <c r="N222" t="s">
        <v>86</v>
      </c>
      <c r="O222" t="s">
        <v>87</v>
      </c>
    </row>
    <row r="223" spans="1:15" x14ac:dyDescent="0.25">
      <c r="A223">
        <v>1</v>
      </c>
      <c r="B223">
        <v>2016</v>
      </c>
      <c r="C223" t="s">
        <v>380</v>
      </c>
      <c r="E223" t="s">
        <v>12</v>
      </c>
      <c r="F223">
        <f>VLOOKUP(C223,'Five Year Alumni Srvy 2016 Data'!C:F,4,FALSE)</f>
        <v>1</v>
      </c>
      <c r="G223" t="str">
        <f>VLOOKUP(F223,Coding!K:L,2,FALSE)</f>
        <v>URM</v>
      </c>
      <c r="H223" t="s">
        <v>182</v>
      </c>
      <c r="I223" t="s">
        <v>182</v>
      </c>
      <c r="J223" t="s">
        <v>21</v>
      </c>
      <c r="K223" t="s">
        <v>88</v>
      </c>
      <c r="L223">
        <v>4</v>
      </c>
      <c r="M223" t="s">
        <v>85</v>
      </c>
      <c r="N223" t="s">
        <v>89</v>
      </c>
      <c r="O223" t="s">
        <v>87</v>
      </c>
    </row>
    <row r="224" spans="1:15" x14ac:dyDescent="0.25">
      <c r="A224">
        <v>1</v>
      </c>
      <c r="B224">
        <v>2016</v>
      </c>
      <c r="C224" t="s">
        <v>380</v>
      </c>
      <c r="E224" t="s">
        <v>12</v>
      </c>
      <c r="F224">
        <f>VLOOKUP(C224,'Five Year Alumni Srvy 2016 Data'!C:F,4,FALSE)</f>
        <v>1</v>
      </c>
      <c r="G224" t="str">
        <f>VLOOKUP(F224,Coding!K:L,2,FALSE)</f>
        <v>URM</v>
      </c>
      <c r="H224" t="s">
        <v>182</v>
      </c>
      <c r="I224" t="s">
        <v>182</v>
      </c>
      <c r="J224" t="s">
        <v>21</v>
      </c>
      <c r="K224" t="s">
        <v>98</v>
      </c>
      <c r="L224">
        <v>4</v>
      </c>
      <c r="M224" t="s">
        <v>85</v>
      </c>
      <c r="N224" t="s">
        <v>99</v>
      </c>
      <c r="O224" t="s">
        <v>87</v>
      </c>
    </row>
    <row r="225" spans="1:15" x14ac:dyDescent="0.25">
      <c r="A225">
        <v>1</v>
      </c>
      <c r="B225">
        <v>2016</v>
      </c>
      <c r="C225" t="s">
        <v>380</v>
      </c>
      <c r="E225" t="s">
        <v>12</v>
      </c>
      <c r="F225">
        <f>VLOOKUP(C225,'Five Year Alumni Srvy 2016 Data'!C:F,4,FALSE)</f>
        <v>1</v>
      </c>
      <c r="G225" t="str">
        <f>VLOOKUP(F225,Coding!K:L,2,FALSE)</f>
        <v>URM</v>
      </c>
      <c r="H225" t="s">
        <v>182</v>
      </c>
      <c r="I225" t="s">
        <v>182</v>
      </c>
      <c r="J225" t="s">
        <v>21</v>
      </c>
      <c r="K225" t="s">
        <v>122</v>
      </c>
      <c r="L225">
        <v>4</v>
      </c>
      <c r="M225" t="s">
        <v>85</v>
      </c>
      <c r="N225" t="s">
        <v>123</v>
      </c>
      <c r="O225" t="s">
        <v>87</v>
      </c>
    </row>
    <row r="226" spans="1:15" x14ac:dyDescent="0.25">
      <c r="A226">
        <v>1</v>
      </c>
      <c r="B226">
        <v>2016</v>
      </c>
      <c r="C226" t="s">
        <v>380</v>
      </c>
      <c r="E226" t="s">
        <v>12</v>
      </c>
      <c r="F226">
        <f>VLOOKUP(C226,'Five Year Alumni Srvy 2016 Data'!C:F,4,FALSE)</f>
        <v>1</v>
      </c>
      <c r="G226" t="str">
        <f>VLOOKUP(F226,Coding!K:L,2,FALSE)</f>
        <v>URM</v>
      </c>
      <c r="H226" t="s">
        <v>182</v>
      </c>
      <c r="I226" t="s">
        <v>182</v>
      </c>
      <c r="J226" t="s">
        <v>21</v>
      </c>
      <c r="K226" t="s">
        <v>124</v>
      </c>
      <c r="L226">
        <v>3</v>
      </c>
      <c r="M226" t="s">
        <v>85</v>
      </c>
      <c r="N226" t="s">
        <v>125</v>
      </c>
      <c r="O226" t="s">
        <v>126</v>
      </c>
    </row>
    <row r="227" spans="1:15" x14ac:dyDescent="0.25">
      <c r="A227">
        <v>1</v>
      </c>
      <c r="B227">
        <v>2016</v>
      </c>
      <c r="C227" t="s">
        <v>380</v>
      </c>
      <c r="E227" t="s">
        <v>12</v>
      </c>
      <c r="F227">
        <f>VLOOKUP(C227,'Five Year Alumni Srvy 2016 Data'!C:F,4,FALSE)</f>
        <v>1</v>
      </c>
      <c r="G227" t="str">
        <f>VLOOKUP(F227,Coding!K:L,2,FALSE)</f>
        <v>URM</v>
      </c>
      <c r="H227" t="s">
        <v>182</v>
      </c>
      <c r="I227" t="s">
        <v>182</v>
      </c>
      <c r="J227" t="s">
        <v>21</v>
      </c>
      <c r="K227" t="s">
        <v>127</v>
      </c>
      <c r="L227">
        <v>3</v>
      </c>
      <c r="M227" t="s">
        <v>85</v>
      </c>
      <c r="N227" t="s">
        <v>128</v>
      </c>
      <c r="O227" t="s">
        <v>126</v>
      </c>
    </row>
    <row r="228" spans="1:15" x14ac:dyDescent="0.25">
      <c r="A228">
        <v>1</v>
      </c>
      <c r="B228">
        <v>2016</v>
      </c>
      <c r="C228" t="s">
        <v>380</v>
      </c>
      <c r="E228" t="s">
        <v>12</v>
      </c>
      <c r="F228">
        <f>VLOOKUP(C228,'Five Year Alumni Srvy 2016 Data'!C:F,4,FALSE)</f>
        <v>1</v>
      </c>
      <c r="G228" t="str">
        <f>VLOOKUP(F228,Coding!K:L,2,FALSE)</f>
        <v>URM</v>
      </c>
      <c r="H228" t="s">
        <v>182</v>
      </c>
      <c r="I228" t="s">
        <v>182</v>
      </c>
      <c r="J228" t="s">
        <v>21</v>
      </c>
      <c r="K228" t="s">
        <v>129</v>
      </c>
      <c r="L228">
        <v>3</v>
      </c>
      <c r="M228" t="s">
        <v>85</v>
      </c>
      <c r="N228" t="s">
        <v>130</v>
      </c>
      <c r="O228" t="s">
        <v>126</v>
      </c>
    </row>
    <row r="229" spans="1:15" x14ac:dyDescent="0.25">
      <c r="A229">
        <v>1</v>
      </c>
      <c r="B229">
        <v>2016</v>
      </c>
      <c r="C229" t="s">
        <v>380</v>
      </c>
      <c r="E229" t="s">
        <v>12</v>
      </c>
      <c r="F229">
        <f>VLOOKUP(C229,'Five Year Alumni Srvy 2016 Data'!C:F,4,FALSE)</f>
        <v>1</v>
      </c>
      <c r="G229" t="str">
        <f>VLOOKUP(F229,Coding!K:L,2,FALSE)</f>
        <v>URM</v>
      </c>
      <c r="H229" t="s">
        <v>182</v>
      </c>
      <c r="I229" t="s">
        <v>182</v>
      </c>
      <c r="J229" t="s">
        <v>21</v>
      </c>
      <c r="K229" t="s">
        <v>131</v>
      </c>
      <c r="L229">
        <v>4</v>
      </c>
      <c r="M229" t="s">
        <v>85</v>
      </c>
      <c r="N229" t="s">
        <v>132</v>
      </c>
      <c r="O229" t="s">
        <v>87</v>
      </c>
    </row>
    <row r="230" spans="1:15" x14ac:dyDescent="0.25">
      <c r="A230">
        <v>1</v>
      </c>
      <c r="B230">
        <v>2016</v>
      </c>
      <c r="C230" t="s">
        <v>380</v>
      </c>
      <c r="E230" t="s">
        <v>12</v>
      </c>
      <c r="F230">
        <f>VLOOKUP(C230,'Five Year Alumni Srvy 2016 Data'!C:F,4,FALSE)</f>
        <v>1</v>
      </c>
      <c r="G230" t="str">
        <f>VLOOKUP(F230,Coding!K:L,2,FALSE)</f>
        <v>URM</v>
      </c>
      <c r="H230" t="s">
        <v>182</v>
      </c>
      <c r="I230" t="s">
        <v>182</v>
      </c>
      <c r="J230" t="s">
        <v>21</v>
      </c>
      <c r="K230" t="s">
        <v>139</v>
      </c>
      <c r="L230">
        <v>4</v>
      </c>
      <c r="M230" t="s">
        <v>85</v>
      </c>
      <c r="N230" t="s">
        <v>140</v>
      </c>
      <c r="O230" t="s">
        <v>87</v>
      </c>
    </row>
    <row r="231" spans="1:15" x14ac:dyDescent="0.25">
      <c r="A231">
        <v>1</v>
      </c>
      <c r="B231">
        <v>2016</v>
      </c>
      <c r="C231" t="s">
        <v>380</v>
      </c>
      <c r="E231" t="s">
        <v>12</v>
      </c>
      <c r="F231">
        <f>VLOOKUP(C231,'Five Year Alumni Srvy 2016 Data'!C:F,4,FALSE)</f>
        <v>1</v>
      </c>
      <c r="G231" t="str">
        <f>VLOOKUP(F231,Coding!K:L,2,FALSE)</f>
        <v>URM</v>
      </c>
      <c r="H231" t="s">
        <v>182</v>
      </c>
      <c r="I231" t="s">
        <v>182</v>
      </c>
      <c r="J231" t="s">
        <v>21</v>
      </c>
      <c r="K231" t="s">
        <v>141</v>
      </c>
      <c r="L231">
        <v>4</v>
      </c>
      <c r="M231" t="s">
        <v>85</v>
      </c>
      <c r="N231" t="s">
        <v>142</v>
      </c>
      <c r="O231" t="s">
        <v>87</v>
      </c>
    </row>
    <row r="232" spans="1:15" x14ac:dyDescent="0.25">
      <c r="A232">
        <v>1</v>
      </c>
      <c r="B232">
        <v>2016</v>
      </c>
      <c r="C232" t="s">
        <v>380</v>
      </c>
      <c r="E232" t="s">
        <v>12</v>
      </c>
      <c r="F232">
        <f>VLOOKUP(C232,'Five Year Alumni Srvy 2016 Data'!C:F,4,FALSE)</f>
        <v>1</v>
      </c>
      <c r="G232" t="str">
        <f>VLOOKUP(F232,Coding!K:L,2,FALSE)</f>
        <v>URM</v>
      </c>
      <c r="H232" t="s">
        <v>182</v>
      </c>
      <c r="I232" t="s">
        <v>182</v>
      </c>
      <c r="J232" t="s">
        <v>21</v>
      </c>
      <c r="K232" t="s">
        <v>143</v>
      </c>
      <c r="L232">
        <v>4</v>
      </c>
      <c r="M232" t="s">
        <v>85</v>
      </c>
      <c r="N232" t="s">
        <v>144</v>
      </c>
      <c r="O232" t="s">
        <v>87</v>
      </c>
    </row>
    <row r="233" spans="1:15" x14ac:dyDescent="0.25">
      <c r="A233">
        <v>1</v>
      </c>
      <c r="B233">
        <v>2016</v>
      </c>
      <c r="C233" t="s">
        <v>386</v>
      </c>
      <c r="D233" t="s">
        <v>48</v>
      </c>
      <c r="E233" t="s">
        <v>12</v>
      </c>
      <c r="F233">
        <f>VLOOKUP(C233,'Five Year Alumni Srvy 2016 Data'!C:F,4,FALSE)</f>
        <v>1</v>
      </c>
      <c r="G233" t="str">
        <f>VLOOKUP(F233,Coding!K:L,2,FALSE)</f>
        <v>URM</v>
      </c>
      <c r="H233" t="s">
        <v>387</v>
      </c>
      <c r="I233" t="s">
        <v>225</v>
      </c>
      <c r="J233" t="s">
        <v>19</v>
      </c>
      <c r="K233" t="s">
        <v>84</v>
      </c>
      <c r="L233">
        <v>4</v>
      </c>
      <c r="M233" t="s">
        <v>85</v>
      </c>
      <c r="N233" t="s">
        <v>86</v>
      </c>
      <c r="O233" t="s">
        <v>87</v>
      </c>
    </row>
    <row r="234" spans="1:15" x14ac:dyDescent="0.25">
      <c r="A234">
        <v>1</v>
      </c>
      <c r="B234">
        <v>2016</v>
      </c>
      <c r="C234" t="s">
        <v>386</v>
      </c>
      <c r="D234" t="s">
        <v>48</v>
      </c>
      <c r="E234" t="s">
        <v>12</v>
      </c>
      <c r="F234">
        <f>VLOOKUP(C234,'Five Year Alumni Srvy 2016 Data'!C:F,4,FALSE)</f>
        <v>1</v>
      </c>
      <c r="G234" t="str">
        <f>VLOOKUP(F234,Coding!K:L,2,FALSE)</f>
        <v>URM</v>
      </c>
      <c r="H234" t="s">
        <v>387</v>
      </c>
      <c r="I234" t="s">
        <v>225</v>
      </c>
      <c r="J234" t="s">
        <v>19</v>
      </c>
      <c r="K234" t="s">
        <v>88</v>
      </c>
      <c r="L234">
        <v>4</v>
      </c>
      <c r="M234" t="s">
        <v>85</v>
      </c>
      <c r="N234" t="s">
        <v>89</v>
      </c>
      <c r="O234" t="s">
        <v>87</v>
      </c>
    </row>
    <row r="235" spans="1:15" x14ac:dyDescent="0.25">
      <c r="A235">
        <v>1</v>
      </c>
      <c r="B235">
        <v>2016</v>
      </c>
      <c r="C235" t="s">
        <v>386</v>
      </c>
      <c r="D235" t="s">
        <v>48</v>
      </c>
      <c r="E235" t="s">
        <v>12</v>
      </c>
      <c r="F235">
        <f>VLOOKUP(C235,'Five Year Alumni Srvy 2016 Data'!C:F,4,FALSE)</f>
        <v>1</v>
      </c>
      <c r="G235" t="str">
        <f>VLOOKUP(F235,Coding!K:L,2,FALSE)</f>
        <v>URM</v>
      </c>
      <c r="H235" t="s">
        <v>387</v>
      </c>
      <c r="I235" t="s">
        <v>225</v>
      </c>
      <c r="J235" t="s">
        <v>19</v>
      </c>
      <c r="K235" t="s">
        <v>98</v>
      </c>
      <c r="L235">
        <v>4</v>
      </c>
      <c r="M235" t="s">
        <v>85</v>
      </c>
      <c r="N235" t="s">
        <v>99</v>
      </c>
      <c r="O235" t="s">
        <v>87</v>
      </c>
    </row>
    <row r="236" spans="1:15" x14ac:dyDescent="0.25">
      <c r="A236">
        <v>1</v>
      </c>
      <c r="B236">
        <v>2016</v>
      </c>
      <c r="C236" t="s">
        <v>386</v>
      </c>
      <c r="D236" t="s">
        <v>48</v>
      </c>
      <c r="E236" t="s">
        <v>12</v>
      </c>
      <c r="F236">
        <f>VLOOKUP(C236,'Five Year Alumni Srvy 2016 Data'!C:F,4,FALSE)</f>
        <v>1</v>
      </c>
      <c r="G236" t="str">
        <f>VLOOKUP(F236,Coding!K:L,2,FALSE)</f>
        <v>URM</v>
      </c>
      <c r="H236" t="s">
        <v>387</v>
      </c>
      <c r="I236" t="s">
        <v>225</v>
      </c>
      <c r="J236" t="s">
        <v>19</v>
      </c>
      <c r="K236" t="s">
        <v>122</v>
      </c>
      <c r="L236">
        <v>4</v>
      </c>
      <c r="M236" t="s">
        <v>85</v>
      </c>
      <c r="N236" t="s">
        <v>123</v>
      </c>
      <c r="O236" t="s">
        <v>87</v>
      </c>
    </row>
    <row r="237" spans="1:15" x14ac:dyDescent="0.25">
      <c r="A237">
        <v>1</v>
      </c>
      <c r="B237">
        <v>2016</v>
      </c>
      <c r="C237" t="s">
        <v>386</v>
      </c>
      <c r="D237" t="s">
        <v>48</v>
      </c>
      <c r="E237" t="s">
        <v>12</v>
      </c>
      <c r="F237">
        <f>VLOOKUP(C237,'Five Year Alumni Srvy 2016 Data'!C:F,4,FALSE)</f>
        <v>1</v>
      </c>
      <c r="G237" t="str">
        <f>VLOOKUP(F237,Coding!K:L,2,FALSE)</f>
        <v>URM</v>
      </c>
      <c r="H237" t="s">
        <v>387</v>
      </c>
      <c r="I237" t="s">
        <v>225</v>
      </c>
      <c r="J237" t="s">
        <v>19</v>
      </c>
      <c r="K237" t="s">
        <v>124</v>
      </c>
      <c r="L237">
        <v>4</v>
      </c>
      <c r="M237" t="s">
        <v>85</v>
      </c>
      <c r="N237" t="s">
        <v>125</v>
      </c>
      <c r="O237" t="s">
        <v>87</v>
      </c>
    </row>
    <row r="238" spans="1:15" x14ac:dyDescent="0.25">
      <c r="A238">
        <v>1</v>
      </c>
      <c r="B238">
        <v>2016</v>
      </c>
      <c r="C238" t="s">
        <v>386</v>
      </c>
      <c r="D238" t="s">
        <v>48</v>
      </c>
      <c r="E238" t="s">
        <v>12</v>
      </c>
      <c r="F238">
        <f>VLOOKUP(C238,'Five Year Alumni Srvy 2016 Data'!C:F,4,FALSE)</f>
        <v>1</v>
      </c>
      <c r="G238" t="str">
        <f>VLOOKUP(F238,Coding!K:L,2,FALSE)</f>
        <v>URM</v>
      </c>
      <c r="H238" t="s">
        <v>387</v>
      </c>
      <c r="I238" t="s">
        <v>225</v>
      </c>
      <c r="J238" t="s">
        <v>19</v>
      </c>
      <c r="K238" t="s">
        <v>127</v>
      </c>
      <c r="L238">
        <v>4</v>
      </c>
      <c r="M238" t="s">
        <v>85</v>
      </c>
      <c r="N238" t="s">
        <v>128</v>
      </c>
      <c r="O238" t="s">
        <v>87</v>
      </c>
    </row>
    <row r="239" spans="1:15" x14ac:dyDescent="0.25">
      <c r="A239">
        <v>1</v>
      </c>
      <c r="B239">
        <v>2016</v>
      </c>
      <c r="C239" t="s">
        <v>386</v>
      </c>
      <c r="D239" t="s">
        <v>48</v>
      </c>
      <c r="E239" t="s">
        <v>12</v>
      </c>
      <c r="F239">
        <f>VLOOKUP(C239,'Five Year Alumni Srvy 2016 Data'!C:F,4,FALSE)</f>
        <v>1</v>
      </c>
      <c r="G239" t="str">
        <f>VLOOKUP(F239,Coding!K:L,2,FALSE)</f>
        <v>URM</v>
      </c>
      <c r="H239" t="s">
        <v>387</v>
      </c>
      <c r="I239" t="s">
        <v>225</v>
      </c>
      <c r="J239" t="s">
        <v>19</v>
      </c>
      <c r="K239" t="s">
        <v>129</v>
      </c>
      <c r="L239">
        <v>4</v>
      </c>
      <c r="M239" t="s">
        <v>85</v>
      </c>
      <c r="N239" t="s">
        <v>130</v>
      </c>
      <c r="O239" t="s">
        <v>87</v>
      </c>
    </row>
    <row r="240" spans="1:15" x14ac:dyDescent="0.25">
      <c r="A240">
        <v>1</v>
      </c>
      <c r="B240">
        <v>2016</v>
      </c>
      <c r="C240" t="s">
        <v>386</v>
      </c>
      <c r="D240" t="s">
        <v>48</v>
      </c>
      <c r="E240" t="s">
        <v>12</v>
      </c>
      <c r="F240">
        <f>VLOOKUP(C240,'Five Year Alumni Srvy 2016 Data'!C:F,4,FALSE)</f>
        <v>1</v>
      </c>
      <c r="G240" t="str">
        <f>VLOOKUP(F240,Coding!K:L,2,FALSE)</f>
        <v>URM</v>
      </c>
      <c r="H240" t="s">
        <v>387</v>
      </c>
      <c r="I240" t="s">
        <v>225</v>
      </c>
      <c r="J240" t="s">
        <v>19</v>
      </c>
      <c r="K240" t="s">
        <v>131</v>
      </c>
      <c r="L240">
        <v>4</v>
      </c>
      <c r="M240" t="s">
        <v>85</v>
      </c>
      <c r="N240" t="s">
        <v>132</v>
      </c>
      <c r="O240" t="s">
        <v>87</v>
      </c>
    </row>
    <row r="241" spans="1:15" x14ac:dyDescent="0.25">
      <c r="A241">
        <v>1</v>
      </c>
      <c r="B241">
        <v>2016</v>
      </c>
      <c r="C241" t="s">
        <v>386</v>
      </c>
      <c r="D241" t="s">
        <v>48</v>
      </c>
      <c r="E241" t="s">
        <v>12</v>
      </c>
      <c r="F241">
        <f>VLOOKUP(C241,'Five Year Alumni Srvy 2016 Data'!C:F,4,FALSE)</f>
        <v>1</v>
      </c>
      <c r="G241" t="str">
        <f>VLOOKUP(F241,Coding!K:L,2,FALSE)</f>
        <v>URM</v>
      </c>
      <c r="H241" t="s">
        <v>387</v>
      </c>
      <c r="I241" t="s">
        <v>225</v>
      </c>
      <c r="J241" t="s">
        <v>19</v>
      </c>
      <c r="K241" t="s">
        <v>139</v>
      </c>
      <c r="L241">
        <v>4</v>
      </c>
      <c r="M241" t="s">
        <v>85</v>
      </c>
      <c r="N241" t="s">
        <v>140</v>
      </c>
      <c r="O241" t="s">
        <v>87</v>
      </c>
    </row>
    <row r="242" spans="1:15" x14ac:dyDescent="0.25">
      <c r="A242">
        <v>1</v>
      </c>
      <c r="B242">
        <v>2016</v>
      </c>
      <c r="C242" t="s">
        <v>386</v>
      </c>
      <c r="D242" t="s">
        <v>48</v>
      </c>
      <c r="E242" t="s">
        <v>12</v>
      </c>
      <c r="F242">
        <f>VLOOKUP(C242,'Five Year Alumni Srvy 2016 Data'!C:F,4,FALSE)</f>
        <v>1</v>
      </c>
      <c r="G242" t="str">
        <f>VLOOKUP(F242,Coding!K:L,2,FALSE)</f>
        <v>URM</v>
      </c>
      <c r="H242" t="s">
        <v>387</v>
      </c>
      <c r="I242" t="s">
        <v>225</v>
      </c>
      <c r="J242" t="s">
        <v>19</v>
      </c>
      <c r="K242" t="s">
        <v>141</v>
      </c>
      <c r="L242">
        <v>4</v>
      </c>
      <c r="M242" t="s">
        <v>85</v>
      </c>
      <c r="N242" t="s">
        <v>142</v>
      </c>
      <c r="O242" t="s">
        <v>87</v>
      </c>
    </row>
    <row r="243" spans="1:15" x14ac:dyDescent="0.25">
      <c r="A243">
        <v>1</v>
      </c>
      <c r="B243">
        <v>2016</v>
      </c>
      <c r="C243" t="s">
        <v>386</v>
      </c>
      <c r="D243" t="s">
        <v>48</v>
      </c>
      <c r="E243" t="s">
        <v>12</v>
      </c>
      <c r="F243">
        <f>VLOOKUP(C243,'Five Year Alumni Srvy 2016 Data'!C:F,4,FALSE)</f>
        <v>1</v>
      </c>
      <c r="G243" t="str">
        <f>VLOOKUP(F243,Coding!K:L,2,FALSE)</f>
        <v>URM</v>
      </c>
      <c r="H243" t="s">
        <v>387</v>
      </c>
      <c r="I243" t="s">
        <v>225</v>
      </c>
      <c r="J243" t="s">
        <v>19</v>
      </c>
      <c r="K243" t="s">
        <v>143</v>
      </c>
      <c r="L243">
        <v>4</v>
      </c>
      <c r="M243" t="s">
        <v>85</v>
      </c>
      <c r="N243" t="s">
        <v>144</v>
      </c>
      <c r="O243" t="s">
        <v>87</v>
      </c>
    </row>
    <row r="244" spans="1:15" x14ac:dyDescent="0.25">
      <c r="A244">
        <v>1</v>
      </c>
      <c r="B244">
        <v>2016</v>
      </c>
      <c r="C244" t="s">
        <v>392</v>
      </c>
      <c r="D244" t="s">
        <v>169</v>
      </c>
      <c r="E244" t="s">
        <v>12</v>
      </c>
      <c r="F244">
        <f>VLOOKUP(C244,'Five Year Alumni Srvy 2016 Data'!C:F,4,FALSE)</f>
        <v>1</v>
      </c>
      <c r="G244" t="str">
        <f>VLOOKUP(F244,Coding!K:L,2,FALSE)</f>
        <v>URM</v>
      </c>
      <c r="H244" t="s">
        <v>382</v>
      </c>
      <c r="I244" t="s">
        <v>328</v>
      </c>
      <c r="J244" t="s">
        <v>10</v>
      </c>
      <c r="K244" t="s">
        <v>84</v>
      </c>
      <c r="L244">
        <v>4</v>
      </c>
      <c r="M244" t="s">
        <v>85</v>
      </c>
      <c r="N244" t="s">
        <v>86</v>
      </c>
      <c r="O244" t="s">
        <v>87</v>
      </c>
    </row>
    <row r="245" spans="1:15" x14ac:dyDescent="0.25">
      <c r="A245">
        <v>1</v>
      </c>
      <c r="B245">
        <v>2016</v>
      </c>
      <c r="C245" t="s">
        <v>392</v>
      </c>
      <c r="D245" t="s">
        <v>169</v>
      </c>
      <c r="E245" t="s">
        <v>12</v>
      </c>
      <c r="F245">
        <f>VLOOKUP(C245,'Five Year Alumni Srvy 2016 Data'!C:F,4,FALSE)</f>
        <v>1</v>
      </c>
      <c r="G245" t="str">
        <f>VLOOKUP(F245,Coding!K:L,2,FALSE)</f>
        <v>URM</v>
      </c>
      <c r="H245" t="s">
        <v>382</v>
      </c>
      <c r="I245" t="s">
        <v>328</v>
      </c>
      <c r="J245" t="s">
        <v>10</v>
      </c>
      <c r="K245" t="s">
        <v>88</v>
      </c>
      <c r="L245">
        <v>4</v>
      </c>
      <c r="M245" t="s">
        <v>85</v>
      </c>
      <c r="N245" t="s">
        <v>89</v>
      </c>
      <c r="O245" t="s">
        <v>87</v>
      </c>
    </row>
    <row r="246" spans="1:15" x14ac:dyDescent="0.25">
      <c r="A246">
        <v>1</v>
      </c>
      <c r="B246">
        <v>2016</v>
      </c>
      <c r="C246" t="s">
        <v>392</v>
      </c>
      <c r="D246" t="s">
        <v>169</v>
      </c>
      <c r="E246" t="s">
        <v>12</v>
      </c>
      <c r="F246">
        <f>VLOOKUP(C246,'Five Year Alumni Srvy 2016 Data'!C:F,4,FALSE)</f>
        <v>1</v>
      </c>
      <c r="G246" t="str">
        <f>VLOOKUP(F246,Coding!K:L,2,FALSE)</f>
        <v>URM</v>
      </c>
      <c r="H246" t="s">
        <v>382</v>
      </c>
      <c r="I246" t="s">
        <v>328</v>
      </c>
      <c r="J246" t="s">
        <v>10</v>
      </c>
      <c r="K246" t="s">
        <v>98</v>
      </c>
      <c r="L246">
        <v>4</v>
      </c>
      <c r="M246" t="s">
        <v>85</v>
      </c>
      <c r="N246" t="s">
        <v>99</v>
      </c>
      <c r="O246" t="s">
        <v>87</v>
      </c>
    </row>
    <row r="247" spans="1:15" x14ac:dyDescent="0.25">
      <c r="A247">
        <v>1</v>
      </c>
      <c r="B247">
        <v>2016</v>
      </c>
      <c r="C247" t="s">
        <v>392</v>
      </c>
      <c r="D247" t="s">
        <v>169</v>
      </c>
      <c r="E247" t="s">
        <v>12</v>
      </c>
      <c r="F247">
        <f>VLOOKUP(C247,'Five Year Alumni Srvy 2016 Data'!C:F,4,FALSE)</f>
        <v>1</v>
      </c>
      <c r="G247" t="str">
        <f>VLOOKUP(F247,Coding!K:L,2,FALSE)</f>
        <v>URM</v>
      </c>
      <c r="H247" t="s">
        <v>382</v>
      </c>
      <c r="I247" t="s">
        <v>328</v>
      </c>
      <c r="J247" t="s">
        <v>10</v>
      </c>
      <c r="K247" t="s">
        <v>122</v>
      </c>
      <c r="L247">
        <v>3</v>
      </c>
      <c r="M247" t="s">
        <v>85</v>
      </c>
      <c r="N247" t="s">
        <v>123</v>
      </c>
      <c r="O247" t="s">
        <v>126</v>
      </c>
    </row>
    <row r="248" spans="1:15" x14ac:dyDescent="0.25">
      <c r="A248">
        <v>1</v>
      </c>
      <c r="B248">
        <v>2016</v>
      </c>
      <c r="C248" t="s">
        <v>392</v>
      </c>
      <c r="D248" t="s">
        <v>169</v>
      </c>
      <c r="E248" t="s">
        <v>12</v>
      </c>
      <c r="F248">
        <f>VLOOKUP(C248,'Five Year Alumni Srvy 2016 Data'!C:F,4,FALSE)</f>
        <v>1</v>
      </c>
      <c r="G248" t="str">
        <f>VLOOKUP(F248,Coding!K:L,2,FALSE)</f>
        <v>URM</v>
      </c>
      <c r="H248" t="s">
        <v>382</v>
      </c>
      <c r="I248" t="s">
        <v>328</v>
      </c>
      <c r="J248" t="s">
        <v>10</v>
      </c>
      <c r="K248" t="s">
        <v>124</v>
      </c>
      <c r="L248">
        <v>3</v>
      </c>
      <c r="M248" t="s">
        <v>85</v>
      </c>
      <c r="N248" t="s">
        <v>125</v>
      </c>
      <c r="O248" t="s">
        <v>126</v>
      </c>
    </row>
    <row r="249" spans="1:15" x14ac:dyDescent="0.25">
      <c r="A249">
        <v>1</v>
      </c>
      <c r="B249">
        <v>2016</v>
      </c>
      <c r="C249" t="s">
        <v>392</v>
      </c>
      <c r="D249" t="s">
        <v>169</v>
      </c>
      <c r="E249" t="s">
        <v>12</v>
      </c>
      <c r="F249">
        <f>VLOOKUP(C249,'Five Year Alumni Srvy 2016 Data'!C:F,4,FALSE)</f>
        <v>1</v>
      </c>
      <c r="G249" t="str">
        <f>VLOOKUP(F249,Coding!K:L,2,FALSE)</f>
        <v>URM</v>
      </c>
      <c r="H249" t="s">
        <v>382</v>
      </c>
      <c r="I249" t="s">
        <v>328</v>
      </c>
      <c r="J249" t="s">
        <v>10</v>
      </c>
      <c r="K249" t="s">
        <v>127</v>
      </c>
      <c r="L249">
        <v>4</v>
      </c>
      <c r="M249" t="s">
        <v>85</v>
      </c>
      <c r="N249" t="s">
        <v>128</v>
      </c>
      <c r="O249" t="s">
        <v>87</v>
      </c>
    </row>
    <row r="250" spans="1:15" x14ac:dyDescent="0.25">
      <c r="A250">
        <v>1</v>
      </c>
      <c r="B250">
        <v>2016</v>
      </c>
      <c r="C250" t="s">
        <v>392</v>
      </c>
      <c r="D250" t="s">
        <v>169</v>
      </c>
      <c r="E250" t="s">
        <v>12</v>
      </c>
      <c r="F250">
        <f>VLOOKUP(C250,'Five Year Alumni Srvy 2016 Data'!C:F,4,FALSE)</f>
        <v>1</v>
      </c>
      <c r="G250" t="str">
        <f>VLOOKUP(F250,Coding!K:L,2,FALSE)</f>
        <v>URM</v>
      </c>
      <c r="H250" t="s">
        <v>382</v>
      </c>
      <c r="I250" t="s">
        <v>328</v>
      </c>
      <c r="J250" t="s">
        <v>10</v>
      </c>
      <c r="K250" t="s">
        <v>129</v>
      </c>
      <c r="L250">
        <v>4</v>
      </c>
      <c r="M250" t="s">
        <v>85</v>
      </c>
      <c r="N250" t="s">
        <v>130</v>
      </c>
      <c r="O250" t="s">
        <v>87</v>
      </c>
    </row>
    <row r="251" spans="1:15" x14ac:dyDescent="0.25">
      <c r="A251">
        <v>1</v>
      </c>
      <c r="B251">
        <v>2016</v>
      </c>
      <c r="C251" t="s">
        <v>392</v>
      </c>
      <c r="D251" t="s">
        <v>169</v>
      </c>
      <c r="E251" t="s">
        <v>12</v>
      </c>
      <c r="F251">
        <f>VLOOKUP(C251,'Five Year Alumni Srvy 2016 Data'!C:F,4,FALSE)</f>
        <v>1</v>
      </c>
      <c r="G251" t="str">
        <f>VLOOKUP(F251,Coding!K:L,2,FALSE)</f>
        <v>URM</v>
      </c>
      <c r="H251" t="s">
        <v>382</v>
      </c>
      <c r="I251" t="s">
        <v>328</v>
      </c>
      <c r="J251" t="s">
        <v>10</v>
      </c>
      <c r="K251" t="s">
        <v>131</v>
      </c>
      <c r="L251">
        <v>4</v>
      </c>
      <c r="M251" t="s">
        <v>85</v>
      </c>
      <c r="N251" t="s">
        <v>132</v>
      </c>
      <c r="O251" t="s">
        <v>87</v>
      </c>
    </row>
    <row r="252" spans="1:15" x14ac:dyDescent="0.25">
      <c r="A252">
        <v>1</v>
      </c>
      <c r="B252">
        <v>2016</v>
      </c>
      <c r="C252" t="s">
        <v>392</v>
      </c>
      <c r="D252" t="s">
        <v>169</v>
      </c>
      <c r="E252" t="s">
        <v>12</v>
      </c>
      <c r="F252">
        <f>VLOOKUP(C252,'Five Year Alumni Srvy 2016 Data'!C:F,4,FALSE)</f>
        <v>1</v>
      </c>
      <c r="G252" t="str">
        <f>VLOOKUP(F252,Coding!K:L,2,FALSE)</f>
        <v>URM</v>
      </c>
      <c r="H252" t="s">
        <v>382</v>
      </c>
      <c r="I252" t="s">
        <v>328</v>
      </c>
      <c r="J252" t="s">
        <v>10</v>
      </c>
      <c r="K252" t="s">
        <v>139</v>
      </c>
      <c r="L252">
        <v>4</v>
      </c>
      <c r="M252" t="s">
        <v>85</v>
      </c>
      <c r="N252" t="s">
        <v>140</v>
      </c>
      <c r="O252" t="s">
        <v>87</v>
      </c>
    </row>
    <row r="253" spans="1:15" x14ac:dyDescent="0.25">
      <c r="A253">
        <v>1</v>
      </c>
      <c r="B253">
        <v>2016</v>
      </c>
      <c r="C253" t="s">
        <v>392</v>
      </c>
      <c r="D253" t="s">
        <v>169</v>
      </c>
      <c r="E253" t="s">
        <v>12</v>
      </c>
      <c r="F253">
        <f>VLOOKUP(C253,'Five Year Alumni Srvy 2016 Data'!C:F,4,FALSE)</f>
        <v>1</v>
      </c>
      <c r="G253" t="str">
        <f>VLOOKUP(F253,Coding!K:L,2,FALSE)</f>
        <v>URM</v>
      </c>
      <c r="H253" t="s">
        <v>382</v>
      </c>
      <c r="I253" t="s">
        <v>328</v>
      </c>
      <c r="J253" t="s">
        <v>10</v>
      </c>
      <c r="K253" t="s">
        <v>141</v>
      </c>
      <c r="L253">
        <v>4</v>
      </c>
      <c r="M253" t="s">
        <v>85</v>
      </c>
      <c r="N253" t="s">
        <v>142</v>
      </c>
      <c r="O253" t="s">
        <v>87</v>
      </c>
    </row>
    <row r="254" spans="1:15" x14ac:dyDescent="0.25">
      <c r="A254">
        <v>1</v>
      </c>
      <c r="B254">
        <v>2016</v>
      </c>
      <c r="C254" t="s">
        <v>392</v>
      </c>
      <c r="D254" t="s">
        <v>169</v>
      </c>
      <c r="E254" t="s">
        <v>12</v>
      </c>
      <c r="F254">
        <f>VLOOKUP(C254,'Five Year Alumni Srvy 2016 Data'!C:F,4,FALSE)</f>
        <v>1</v>
      </c>
      <c r="G254" t="str">
        <f>VLOOKUP(F254,Coding!K:L,2,FALSE)</f>
        <v>URM</v>
      </c>
      <c r="H254" t="s">
        <v>382</v>
      </c>
      <c r="I254" t="s">
        <v>328</v>
      </c>
      <c r="J254" t="s">
        <v>10</v>
      </c>
      <c r="K254" t="s">
        <v>143</v>
      </c>
      <c r="L254">
        <v>4</v>
      </c>
      <c r="M254" t="s">
        <v>85</v>
      </c>
      <c r="N254" t="s">
        <v>144</v>
      </c>
      <c r="O254" t="s">
        <v>87</v>
      </c>
    </row>
    <row r="255" spans="1:15" x14ac:dyDescent="0.25">
      <c r="A255">
        <v>1</v>
      </c>
      <c r="B255">
        <v>2016</v>
      </c>
      <c r="C255" t="s">
        <v>393</v>
      </c>
      <c r="D255" t="s">
        <v>264</v>
      </c>
      <c r="E255" t="s">
        <v>12</v>
      </c>
      <c r="F255">
        <f>VLOOKUP(C255,'Five Year Alumni Srvy 2016 Data'!C:F,4,FALSE)</f>
        <v>1</v>
      </c>
      <c r="G255" t="str">
        <f>VLOOKUP(F255,Coding!K:L,2,FALSE)</f>
        <v>URM</v>
      </c>
      <c r="H255" t="s">
        <v>260</v>
      </c>
      <c r="I255" t="s">
        <v>261</v>
      </c>
      <c r="J255" t="s">
        <v>10</v>
      </c>
      <c r="K255" t="s">
        <v>84</v>
      </c>
      <c r="L255">
        <v>4</v>
      </c>
      <c r="M255" t="s">
        <v>85</v>
      </c>
      <c r="N255" t="s">
        <v>86</v>
      </c>
      <c r="O255" t="s">
        <v>87</v>
      </c>
    </row>
    <row r="256" spans="1:15" x14ac:dyDescent="0.25">
      <c r="A256">
        <v>1</v>
      </c>
      <c r="B256">
        <v>2016</v>
      </c>
      <c r="C256" t="s">
        <v>393</v>
      </c>
      <c r="D256" t="s">
        <v>264</v>
      </c>
      <c r="E256" t="s">
        <v>12</v>
      </c>
      <c r="F256">
        <f>VLOOKUP(C256,'Five Year Alumni Srvy 2016 Data'!C:F,4,FALSE)</f>
        <v>1</v>
      </c>
      <c r="G256" t="str">
        <f>VLOOKUP(F256,Coding!K:L,2,FALSE)</f>
        <v>URM</v>
      </c>
      <c r="H256" t="s">
        <v>260</v>
      </c>
      <c r="I256" t="s">
        <v>261</v>
      </c>
      <c r="J256" t="s">
        <v>10</v>
      </c>
      <c r="K256" t="s">
        <v>88</v>
      </c>
      <c r="L256">
        <v>4</v>
      </c>
      <c r="M256" t="s">
        <v>85</v>
      </c>
      <c r="N256" t="s">
        <v>89</v>
      </c>
      <c r="O256" t="s">
        <v>87</v>
      </c>
    </row>
    <row r="257" spans="1:15" x14ac:dyDescent="0.25">
      <c r="A257">
        <v>1</v>
      </c>
      <c r="B257">
        <v>2016</v>
      </c>
      <c r="C257" t="s">
        <v>393</v>
      </c>
      <c r="D257" t="s">
        <v>264</v>
      </c>
      <c r="E257" t="s">
        <v>12</v>
      </c>
      <c r="F257">
        <f>VLOOKUP(C257,'Five Year Alumni Srvy 2016 Data'!C:F,4,FALSE)</f>
        <v>1</v>
      </c>
      <c r="G257" t="str">
        <f>VLOOKUP(F257,Coding!K:L,2,FALSE)</f>
        <v>URM</v>
      </c>
      <c r="H257" t="s">
        <v>260</v>
      </c>
      <c r="I257" t="s">
        <v>261</v>
      </c>
      <c r="J257" t="s">
        <v>10</v>
      </c>
      <c r="K257" t="s">
        <v>98</v>
      </c>
      <c r="L257">
        <v>4</v>
      </c>
      <c r="M257" t="s">
        <v>85</v>
      </c>
      <c r="N257" t="s">
        <v>99</v>
      </c>
      <c r="O257" t="s">
        <v>87</v>
      </c>
    </row>
    <row r="258" spans="1:15" x14ac:dyDescent="0.25">
      <c r="A258">
        <v>1</v>
      </c>
      <c r="B258">
        <v>2016</v>
      </c>
      <c r="C258" t="s">
        <v>393</v>
      </c>
      <c r="D258" t="s">
        <v>264</v>
      </c>
      <c r="E258" t="s">
        <v>12</v>
      </c>
      <c r="F258">
        <f>VLOOKUP(C258,'Five Year Alumni Srvy 2016 Data'!C:F,4,FALSE)</f>
        <v>1</v>
      </c>
      <c r="G258" t="str">
        <f>VLOOKUP(F258,Coding!K:L,2,FALSE)</f>
        <v>URM</v>
      </c>
      <c r="H258" t="s">
        <v>260</v>
      </c>
      <c r="I258" t="s">
        <v>261</v>
      </c>
      <c r="J258" t="s">
        <v>10</v>
      </c>
      <c r="K258" t="s">
        <v>122</v>
      </c>
      <c r="L258">
        <v>4</v>
      </c>
      <c r="M258" t="s">
        <v>85</v>
      </c>
      <c r="N258" t="s">
        <v>123</v>
      </c>
      <c r="O258" t="s">
        <v>87</v>
      </c>
    </row>
    <row r="259" spans="1:15" x14ac:dyDescent="0.25">
      <c r="A259">
        <v>1</v>
      </c>
      <c r="B259">
        <v>2016</v>
      </c>
      <c r="C259" t="s">
        <v>393</v>
      </c>
      <c r="D259" t="s">
        <v>264</v>
      </c>
      <c r="E259" t="s">
        <v>12</v>
      </c>
      <c r="F259">
        <f>VLOOKUP(C259,'Five Year Alumni Srvy 2016 Data'!C:F,4,FALSE)</f>
        <v>1</v>
      </c>
      <c r="G259" t="str">
        <f>VLOOKUP(F259,Coding!K:L,2,FALSE)</f>
        <v>URM</v>
      </c>
      <c r="H259" t="s">
        <v>260</v>
      </c>
      <c r="I259" t="s">
        <v>261</v>
      </c>
      <c r="J259" t="s">
        <v>10</v>
      </c>
      <c r="K259" t="s">
        <v>124</v>
      </c>
      <c r="L259">
        <v>4</v>
      </c>
      <c r="M259" t="s">
        <v>85</v>
      </c>
      <c r="N259" t="s">
        <v>125</v>
      </c>
      <c r="O259" t="s">
        <v>87</v>
      </c>
    </row>
    <row r="260" spans="1:15" x14ac:dyDescent="0.25">
      <c r="A260">
        <v>1</v>
      </c>
      <c r="B260">
        <v>2016</v>
      </c>
      <c r="C260" t="s">
        <v>393</v>
      </c>
      <c r="D260" t="s">
        <v>264</v>
      </c>
      <c r="E260" t="s">
        <v>12</v>
      </c>
      <c r="F260">
        <f>VLOOKUP(C260,'Five Year Alumni Srvy 2016 Data'!C:F,4,FALSE)</f>
        <v>1</v>
      </c>
      <c r="G260" t="str">
        <f>VLOOKUP(F260,Coding!K:L,2,FALSE)</f>
        <v>URM</v>
      </c>
      <c r="H260" t="s">
        <v>260</v>
      </c>
      <c r="I260" t="s">
        <v>261</v>
      </c>
      <c r="J260" t="s">
        <v>10</v>
      </c>
      <c r="K260" t="s">
        <v>127</v>
      </c>
      <c r="L260">
        <v>4</v>
      </c>
      <c r="M260" t="s">
        <v>85</v>
      </c>
      <c r="N260" t="s">
        <v>128</v>
      </c>
      <c r="O260" t="s">
        <v>87</v>
      </c>
    </row>
    <row r="261" spans="1:15" x14ac:dyDescent="0.25">
      <c r="A261">
        <v>1</v>
      </c>
      <c r="B261">
        <v>2016</v>
      </c>
      <c r="C261" t="s">
        <v>393</v>
      </c>
      <c r="D261" t="s">
        <v>264</v>
      </c>
      <c r="E261" t="s">
        <v>12</v>
      </c>
      <c r="F261">
        <f>VLOOKUP(C261,'Five Year Alumni Srvy 2016 Data'!C:F,4,FALSE)</f>
        <v>1</v>
      </c>
      <c r="G261" t="str">
        <f>VLOOKUP(F261,Coding!K:L,2,FALSE)</f>
        <v>URM</v>
      </c>
      <c r="H261" t="s">
        <v>260</v>
      </c>
      <c r="I261" t="s">
        <v>261</v>
      </c>
      <c r="J261" t="s">
        <v>10</v>
      </c>
      <c r="K261" t="s">
        <v>129</v>
      </c>
      <c r="L261">
        <v>4</v>
      </c>
      <c r="M261" t="s">
        <v>85</v>
      </c>
      <c r="N261" t="s">
        <v>130</v>
      </c>
      <c r="O261" t="s">
        <v>87</v>
      </c>
    </row>
    <row r="262" spans="1:15" x14ac:dyDescent="0.25">
      <c r="A262">
        <v>1</v>
      </c>
      <c r="B262">
        <v>2016</v>
      </c>
      <c r="C262" t="s">
        <v>393</v>
      </c>
      <c r="D262" t="s">
        <v>264</v>
      </c>
      <c r="E262" t="s">
        <v>12</v>
      </c>
      <c r="F262">
        <f>VLOOKUP(C262,'Five Year Alumni Srvy 2016 Data'!C:F,4,FALSE)</f>
        <v>1</v>
      </c>
      <c r="G262" t="str">
        <f>VLOOKUP(F262,Coding!K:L,2,FALSE)</f>
        <v>URM</v>
      </c>
      <c r="H262" t="s">
        <v>260</v>
      </c>
      <c r="I262" t="s">
        <v>261</v>
      </c>
      <c r="J262" t="s">
        <v>10</v>
      </c>
      <c r="K262" t="s">
        <v>131</v>
      </c>
      <c r="L262">
        <v>4</v>
      </c>
      <c r="M262" t="s">
        <v>85</v>
      </c>
      <c r="N262" t="s">
        <v>132</v>
      </c>
      <c r="O262" t="s">
        <v>87</v>
      </c>
    </row>
    <row r="263" spans="1:15" x14ac:dyDescent="0.25">
      <c r="A263">
        <v>1</v>
      </c>
      <c r="B263">
        <v>2016</v>
      </c>
      <c r="C263" t="s">
        <v>393</v>
      </c>
      <c r="D263" t="s">
        <v>264</v>
      </c>
      <c r="E263" t="s">
        <v>12</v>
      </c>
      <c r="F263">
        <f>VLOOKUP(C263,'Five Year Alumni Srvy 2016 Data'!C:F,4,FALSE)</f>
        <v>1</v>
      </c>
      <c r="G263" t="str">
        <f>VLOOKUP(F263,Coding!K:L,2,FALSE)</f>
        <v>URM</v>
      </c>
      <c r="H263" t="s">
        <v>260</v>
      </c>
      <c r="I263" t="s">
        <v>261</v>
      </c>
      <c r="J263" t="s">
        <v>10</v>
      </c>
      <c r="K263" t="s">
        <v>139</v>
      </c>
      <c r="L263">
        <v>4</v>
      </c>
      <c r="M263" t="s">
        <v>85</v>
      </c>
      <c r="N263" t="s">
        <v>140</v>
      </c>
      <c r="O263" t="s">
        <v>87</v>
      </c>
    </row>
    <row r="264" spans="1:15" x14ac:dyDescent="0.25">
      <c r="A264">
        <v>1</v>
      </c>
      <c r="B264">
        <v>2016</v>
      </c>
      <c r="C264" t="s">
        <v>393</v>
      </c>
      <c r="D264" t="s">
        <v>264</v>
      </c>
      <c r="E264" t="s">
        <v>12</v>
      </c>
      <c r="F264">
        <f>VLOOKUP(C264,'Five Year Alumni Srvy 2016 Data'!C:F,4,FALSE)</f>
        <v>1</v>
      </c>
      <c r="G264" t="str">
        <f>VLOOKUP(F264,Coding!K:L,2,FALSE)</f>
        <v>URM</v>
      </c>
      <c r="H264" t="s">
        <v>260</v>
      </c>
      <c r="I264" t="s">
        <v>261</v>
      </c>
      <c r="J264" t="s">
        <v>10</v>
      </c>
      <c r="K264" t="s">
        <v>141</v>
      </c>
      <c r="L264">
        <v>4</v>
      </c>
      <c r="M264" t="s">
        <v>85</v>
      </c>
      <c r="N264" t="s">
        <v>142</v>
      </c>
      <c r="O264" t="s">
        <v>87</v>
      </c>
    </row>
    <row r="265" spans="1:15" x14ac:dyDescent="0.25">
      <c r="A265">
        <v>1</v>
      </c>
      <c r="B265">
        <v>2016</v>
      </c>
      <c r="C265" t="s">
        <v>393</v>
      </c>
      <c r="D265" t="s">
        <v>264</v>
      </c>
      <c r="E265" t="s">
        <v>12</v>
      </c>
      <c r="F265">
        <f>VLOOKUP(C265,'Five Year Alumni Srvy 2016 Data'!C:F,4,FALSE)</f>
        <v>1</v>
      </c>
      <c r="G265" t="str">
        <f>VLOOKUP(F265,Coding!K:L,2,FALSE)</f>
        <v>URM</v>
      </c>
      <c r="H265" t="s">
        <v>260</v>
      </c>
      <c r="I265" t="s">
        <v>261</v>
      </c>
      <c r="J265" t="s">
        <v>10</v>
      </c>
      <c r="K265" t="s">
        <v>143</v>
      </c>
      <c r="L265">
        <v>4</v>
      </c>
      <c r="M265" t="s">
        <v>85</v>
      </c>
      <c r="N265" t="s">
        <v>144</v>
      </c>
      <c r="O265" t="s">
        <v>87</v>
      </c>
    </row>
    <row r="266" spans="1:15" x14ac:dyDescent="0.25">
      <c r="A266">
        <v>1</v>
      </c>
      <c r="B266">
        <v>2016</v>
      </c>
      <c r="C266" t="s">
        <v>395</v>
      </c>
      <c r="D266" t="s">
        <v>204</v>
      </c>
      <c r="E266" t="s">
        <v>12</v>
      </c>
      <c r="F266">
        <f>VLOOKUP(C266,'Five Year Alumni Srvy 2016 Data'!C:F,4,FALSE)</f>
        <v>1</v>
      </c>
      <c r="G266" t="str">
        <f>VLOOKUP(F266,Coding!K:L,2,FALSE)</f>
        <v>URM</v>
      </c>
      <c r="H266" t="s">
        <v>339</v>
      </c>
      <c r="I266" t="s">
        <v>339</v>
      </c>
      <c r="J266" t="s">
        <v>15</v>
      </c>
      <c r="K266" t="s">
        <v>84</v>
      </c>
      <c r="L266">
        <v>4</v>
      </c>
      <c r="M266" t="s">
        <v>85</v>
      </c>
      <c r="N266" t="s">
        <v>86</v>
      </c>
      <c r="O266" t="s">
        <v>87</v>
      </c>
    </row>
    <row r="267" spans="1:15" x14ac:dyDescent="0.25">
      <c r="A267">
        <v>1</v>
      </c>
      <c r="B267">
        <v>2016</v>
      </c>
      <c r="C267" t="s">
        <v>395</v>
      </c>
      <c r="D267" t="s">
        <v>204</v>
      </c>
      <c r="E267" t="s">
        <v>12</v>
      </c>
      <c r="F267">
        <f>VLOOKUP(C267,'Five Year Alumni Srvy 2016 Data'!C:F,4,FALSE)</f>
        <v>1</v>
      </c>
      <c r="G267" t="str">
        <f>VLOOKUP(F267,Coding!K:L,2,FALSE)</f>
        <v>URM</v>
      </c>
      <c r="H267" t="s">
        <v>339</v>
      </c>
      <c r="I267" t="s">
        <v>339</v>
      </c>
      <c r="J267" t="s">
        <v>15</v>
      </c>
      <c r="K267" t="s">
        <v>88</v>
      </c>
      <c r="L267">
        <v>3</v>
      </c>
      <c r="M267" t="s">
        <v>85</v>
      </c>
      <c r="N267" t="s">
        <v>89</v>
      </c>
      <c r="O267" t="s">
        <v>126</v>
      </c>
    </row>
    <row r="268" spans="1:15" x14ac:dyDescent="0.25">
      <c r="A268">
        <v>1</v>
      </c>
      <c r="B268">
        <v>2016</v>
      </c>
      <c r="C268" t="s">
        <v>395</v>
      </c>
      <c r="D268" t="s">
        <v>204</v>
      </c>
      <c r="E268" t="s">
        <v>12</v>
      </c>
      <c r="F268">
        <f>VLOOKUP(C268,'Five Year Alumni Srvy 2016 Data'!C:F,4,FALSE)</f>
        <v>1</v>
      </c>
      <c r="G268" t="str">
        <f>VLOOKUP(F268,Coding!K:L,2,FALSE)</f>
        <v>URM</v>
      </c>
      <c r="H268" t="s">
        <v>339</v>
      </c>
      <c r="I268" t="s">
        <v>339</v>
      </c>
      <c r="J268" t="s">
        <v>15</v>
      </c>
      <c r="K268" t="s">
        <v>98</v>
      </c>
      <c r="L268">
        <v>3</v>
      </c>
      <c r="M268" t="s">
        <v>85</v>
      </c>
      <c r="N268" t="s">
        <v>99</v>
      </c>
      <c r="O268" t="s">
        <v>126</v>
      </c>
    </row>
    <row r="269" spans="1:15" x14ac:dyDescent="0.25">
      <c r="A269">
        <v>1</v>
      </c>
      <c r="B269">
        <v>2016</v>
      </c>
      <c r="C269" t="s">
        <v>395</v>
      </c>
      <c r="D269" t="s">
        <v>204</v>
      </c>
      <c r="E269" t="s">
        <v>12</v>
      </c>
      <c r="F269">
        <f>VLOOKUP(C269,'Five Year Alumni Srvy 2016 Data'!C:F,4,FALSE)</f>
        <v>1</v>
      </c>
      <c r="G269" t="str">
        <f>VLOOKUP(F269,Coding!K:L,2,FALSE)</f>
        <v>URM</v>
      </c>
      <c r="H269" t="s">
        <v>339</v>
      </c>
      <c r="I269" t="s">
        <v>339</v>
      </c>
      <c r="J269" t="s">
        <v>15</v>
      </c>
      <c r="K269" t="s">
        <v>122</v>
      </c>
      <c r="L269">
        <v>3</v>
      </c>
      <c r="M269" t="s">
        <v>85</v>
      </c>
      <c r="N269" t="s">
        <v>123</v>
      </c>
      <c r="O269" t="s">
        <v>126</v>
      </c>
    </row>
    <row r="270" spans="1:15" x14ac:dyDescent="0.25">
      <c r="A270">
        <v>1</v>
      </c>
      <c r="B270">
        <v>2016</v>
      </c>
      <c r="C270" t="s">
        <v>395</v>
      </c>
      <c r="D270" t="s">
        <v>204</v>
      </c>
      <c r="E270" t="s">
        <v>12</v>
      </c>
      <c r="F270">
        <f>VLOOKUP(C270,'Five Year Alumni Srvy 2016 Data'!C:F,4,FALSE)</f>
        <v>1</v>
      </c>
      <c r="G270" t="str">
        <f>VLOOKUP(F270,Coding!K:L,2,FALSE)</f>
        <v>URM</v>
      </c>
      <c r="H270" t="s">
        <v>339</v>
      </c>
      <c r="I270" t="s">
        <v>339</v>
      </c>
      <c r="J270" t="s">
        <v>15</v>
      </c>
      <c r="K270" t="s">
        <v>124</v>
      </c>
      <c r="L270">
        <v>5</v>
      </c>
      <c r="M270" t="s">
        <v>85</v>
      </c>
      <c r="N270" t="s">
        <v>125</v>
      </c>
      <c r="O270" t="s">
        <v>185</v>
      </c>
    </row>
    <row r="271" spans="1:15" x14ac:dyDescent="0.25">
      <c r="A271">
        <v>1</v>
      </c>
      <c r="B271">
        <v>2016</v>
      </c>
      <c r="C271" t="s">
        <v>395</v>
      </c>
      <c r="D271" t="s">
        <v>204</v>
      </c>
      <c r="E271" t="s">
        <v>12</v>
      </c>
      <c r="F271">
        <f>VLOOKUP(C271,'Five Year Alumni Srvy 2016 Data'!C:F,4,FALSE)</f>
        <v>1</v>
      </c>
      <c r="G271" t="str">
        <f>VLOOKUP(F271,Coding!K:L,2,FALSE)</f>
        <v>URM</v>
      </c>
      <c r="H271" t="s">
        <v>339</v>
      </c>
      <c r="I271" t="s">
        <v>339</v>
      </c>
      <c r="J271" t="s">
        <v>15</v>
      </c>
      <c r="K271" t="s">
        <v>127</v>
      </c>
      <c r="L271">
        <v>3</v>
      </c>
      <c r="M271" t="s">
        <v>85</v>
      </c>
      <c r="N271" t="s">
        <v>128</v>
      </c>
      <c r="O271" t="s">
        <v>126</v>
      </c>
    </row>
    <row r="272" spans="1:15" x14ac:dyDescent="0.25">
      <c r="A272">
        <v>1</v>
      </c>
      <c r="B272">
        <v>2016</v>
      </c>
      <c r="C272" t="s">
        <v>395</v>
      </c>
      <c r="D272" t="s">
        <v>204</v>
      </c>
      <c r="E272" t="s">
        <v>12</v>
      </c>
      <c r="F272">
        <f>VLOOKUP(C272,'Five Year Alumni Srvy 2016 Data'!C:F,4,FALSE)</f>
        <v>1</v>
      </c>
      <c r="G272" t="str">
        <f>VLOOKUP(F272,Coding!K:L,2,FALSE)</f>
        <v>URM</v>
      </c>
      <c r="H272" t="s">
        <v>339</v>
      </c>
      <c r="I272" t="s">
        <v>339</v>
      </c>
      <c r="J272" t="s">
        <v>15</v>
      </c>
      <c r="K272" t="s">
        <v>129</v>
      </c>
      <c r="L272">
        <v>3</v>
      </c>
      <c r="M272" t="s">
        <v>85</v>
      </c>
      <c r="N272" t="s">
        <v>130</v>
      </c>
      <c r="O272" t="s">
        <v>126</v>
      </c>
    </row>
    <row r="273" spans="1:15" x14ac:dyDescent="0.25">
      <c r="A273">
        <v>1</v>
      </c>
      <c r="B273">
        <v>2016</v>
      </c>
      <c r="C273" t="s">
        <v>395</v>
      </c>
      <c r="D273" t="s">
        <v>204</v>
      </c>
      <c r="E273" t="s">
        <v>12</v>
      </c>
      <c r="F273">
        <f>VLOOKUP(C273,'Five Year Alumni Srvy 2016 Data'!C:F,4,FALSE)</f>
        <v>1</v>
      </c>
      <c r="G273" t="str">
        <f>VLOOKUP(F273,Coding!K:L,2,FALSE)</f>
        <v>URM</v>
      </c>
      <c r="H273" t="s">
        <v>339</v>
      </c>
      <c r="I273" t="s">
        <v>339</v>
      </c>
      <c r="J273" t="s">
        <v>15</v>
      </c>
      <c r="K273" t="s">
        <v>131</v>
      </c>
      <c r="L273">
        <v>3</v>
      </c>
      <c r="M273" t="s">
        <v>85</v>
      </c>
      <c r="N273" t="s">
        <v>132</v>
      </c>
      <c r="O273" t="s">
        <v>126</v>
      </c>
    </row>
    <row r="274" spans="1:15" x14ac:dyDescent="0.25">
      <c r="A274">
        <v>1</v>
      </c>
      <c r="B274">
        <v>2016</v>
      </c>
      <c r="C274" t="s">
        <v>395</v>
      </c>
      <c r="D274" t="s">
        <v>204</v>
      </c>
      <c r="E274" t="s">
        <v>12</v>
      </c>
      <c r="F274">
        <f>VLOOKUP(C274,'Five Year Alumni Srvy 2016 Data'!C:F,4,FALSE)</f>
        <v>1</v>
      </c>
      <c r="G274" t="str">
        <f>VLOOKUP(F274,Coding!K:L,2,FALSE)</f>
        <v>URM</v>
      </c>
      <c r="H274" t="s">
        <v>339</v>
      </c>
      <c r="I274" t="s">
        <v>339</v>
      </c>
      <c r="J274" t="s">
        <v>15</v>
      </c>
      <c r="K274" t="s">
        <v>139</v>
      </c>
      <c r="L274">
        <v>4</v>
      </c>
      <c r="M274" t="s">
        <v>85</v>
      </c>
      <c r="N274" t="s">
        <v>140</v>
      </c>
      <c r="O274" t="s">
        <v>87</v>
      </c>
    </row>
    <row r="275" spans="1:15" x14ac:dyDescent="0.25">
      <c r="A275">
        <v>1</v>
      </c>
      <c r="B275">
        <v>2016</v>
      </c>
      <c r="C275" t="s">
        <v>395</v>
      </c>
      <c r="D275" t="s">
        <v>204</v>
      </c>
      <c r="E275" t="s">
        <v>12</v>
      </c>
      <c r="F275">
        <f>VLOOKUP(C275,'Five Year Alumni Srvy 2016 Data'!C:F,4,FALSE)</f>
        <v>1</v>
      </c>
      <c r="G275" t="str">
        <f>VLOOKUP(F275,Coding!K:L,2,FALSE)</f>
        <v>URM</v>
      </c>
      <c r="H275" t="s">
        <v>339</v>
      </c>
      <c r="I275" t="s">
        <v>339</v>
      </c>
      <c r="J275" t="s">
        <v>15</v>
      </c>
      <c r="K275" t="s">
        <v>141</v>
      </c>
      <c r="L275">
        <v>5</v>
      </c>
      <c r="M275" t="s">
        <v>85</v>
      </c>
      <c r="N275" t="s">
        <v>142</v>
      </c>
      <c r="O275" t="s">
        <v>185</v>
      </c>
    </row>
    <row r="276" spans="1:15" x14ac:dyDescent="0.25">
      <c r="A276">
        <v>1</v>
      </c>
      <c r="B276">
        <v>2016</v>
      </c>
      <c r="C276" t="s">
        <v>395</v>
      </c>
      <c r="D276" t="s">
        <v>204</v>
      </c>
      <c r="E276" t="s">
        <v>12</v>
      </c>
      <c r="F276">
        <f>VLOOKUP(C276,'Five Year Alumni Srvy 2016 Data'!C:F,4,FALSE)</f>
        <v>1</v>
      </c>
      <c r="G276" t="str">
        <f>VLOOKUP(F276,Coding!K:L,2,FALSE)</f>
        <v>URM</v>
      </c>
      <c r="H276" t="s">
        <v>339</v>
      </c>
      <c r="I276" t="s">
        <v>339</v>
      </c>
      <c r="J276" t="s">
        <v>15</v>
      </c>
      <c r="K276" t="s">
        <v>143</v>
      </c>
      <c r="L276">
        <v>3</v>
      </c>
      <c r="M276" t="s">
        <v>85</v>
      </c>
      <c r="N276" t="s">
        <v>144</v>
      </c>
      <c r="O276" t="s">
        <v>126</v>
      </c>
    </row>
    <row r="277" spans="1:15" x14ac:dyDescent="0.25">
      <c r="A277" s="2">
        <v>1</v>
      </c>
      <c r="B277" s="2">
        <v>2016</v>
      </c>
      <c r="C277" t="s">
        <v>327</v>
      </c>
      <c r="D277" t="s">
        <v>204</v>
      </c>
      <c r="E277" t="s">
        <v>12</v>
      </c>
      <c r="F277">
        <f>VLOOKUP(C277,'Five Year Alumni Srvy 2016 Data'!C:F,4,FALSE)</f>
        <v>1</v>
      </c>
      <c r="G277" t="str">
        <f>VLOOKUP(F277,Coding!K:L,2,FALSE)</f>
        <v>URM</v>
      </c>
      <c r="H277" t="s">
        <v>328</v>
      </c>
      <c r="I277" t="s">
        <v>328</v>
      </c>
      <c r="J277" t="s">
        <v>10</v>
      </c>
      <c r="K277" t="s">
        <v>54</v>
      </c>
      <c r="L277" s="2">
        <v>4</v>
      </c>
      <c r="M277" t="s">
        <v>55</v>
      </c>
      <c r="N277" t="s">
        <v>56</v>
      </c>
      <c r="O277" t="s">
        <v>57</v>
      </c>
    </row>
    <row r="278" spans="1:15" x14ac:dyDescent="0.25">
      <c r="A278" s="2">
        <v>1</v>
      </c>
      <c r="B278" s="2">
        <v>2016</v>
      </c>
      <c r="C278" t="s">
        <v>327</v>
      </c>
      <c r="D278" t="s">
        <v>204</v>
      </c>
      <c r="E278" t="s">
        <v>12</v>
      </c>
      <c r="F278">
        <f>VLOOKUP(C278,'Five Year Alumni Srvy 2016 Data'!C:F,4,FALSE)</f>
        <v>1</v>
      </c>
      <c r="G278" t="str">
        <f>VLOOKUP(F278,Coding!K:L,2,FALSE)</f>
        <v>URM</v>
      </c>
      <c r="H278" t="s">
        <v>328</v>
      </c>
      <c r="I278" t="s">
        <v>328</v>
      </c>
      <c r="J278" t="s">
        <v>10</v>
      </c>
      <c r="K278" t="s">
        <v>58</v>
      </c>
      <c r="L278" s="2">
        <v>4</v>
      </c>
      <c r="M278" t="s">
        <v>55</v>
      </c>
      <c r="N278" t="s">
        <v>59</v>
      </c>
      <c r="O278" t="s">
        <v>57</v>
      </c>
    </row>
    <row r="279" spans="1:15" x14ac:dyDescent="0.25">
      <c r="A279" s="2">
        <v>1</v>
      </c>
      <c r="B279" s="2">
        <v>2016</v>
      </c>
      <c r="C279" t="s">
        <v>327</v>
      </c>
      <c r="D279" t="s">
        <v>204</v>
      </c>
      <c r="E279" t="s">
        <v>12</v>
      </c>
      <c r="F279">
        <f>VLOOKUP(C279,'Five Year Alumni Srvy 2016 Data'!C:F,4,FALSE)</f>
        <v>1</v>
      </c>
      <c r="G279" t="str">
        <f>VLOOKUP(F279,Coding!K:L,2,FALSE)</f>
        <v>URM</v>
      </c>
      <c r="H279" t="s">
        <v>328</v>
      </c>
      <c r="I279" t="s">
        <v>328</v>
      </c>
      <c r="J279" t="s">
        <v>10</v>
      </c>
      <c r="K279" t="s">
        <v>118</v>
      </c>
      <c r="L279" s="2">
        <v>4</v>
      </c>
      <c r="M279" t="s">
        <v>55</v>
      </c>
      <c r="N279" t="s">
        <v>119</v>
      </c>
      <c r="O279" t="s">
        <v>57</v>
      </c>
    </row>
    <row r="280" spans="1:15" x14ac:dyDescent="0.25">
      <c r="A280" s="2">
        <v>1</v>
      </c>
      <c r="B280" s="2">
        <v>2016</v>
      </c>
      <c r="C280" t="s">
        <v>327</v>
      </c>
      <c r="D280" t="s">
        <v>204</v>
      </c>
      <c r="E280" t="s">
        <v>12</v>
      </c>
      <c r="F280">
        <f>VLOOKUP(C280,'Five Year Alumni Srvy 2016 Data'!C:F,4,FALSE)</f>
        <v>1</v>
      </c>
      <c r="G280" t="str">
        <f>VLOOKUP(F280,Coding!K:L,2,FALSE)</f>
        <v>URM</v>
      </c>
      <c r="H280" t="s">
        <v>328</v>
      </c>
      <c r="I280" t="s">
        <v>328</v>
      </c>
      <c r="J280" t="s">
        <v>10</v>
      </c>
      <c r="K280" t="s">
        <v>135</v>
      </c>
      <c r="L280" s="2">
        <v>4</v>
      </c>
      <c r="M280" t="s">
        <v>55</v>
      </c>
      <c r="N280" t="s">
        <v>136</v>
      </c>
      <c r="O280" t="s">
        <v>57</v>
      </c>
    </row>
    <row r="281" spans="1:15" x14ac:dyDescent="0.25">
      <c r="A281" s="2">
        <v>1</v>
      </c>
      <c r="B281" s="2">
        <v>2016</v>
      </c>
      <c r="C281" t="s">
        <v>327</v>
      </c>
      <c r="D281" t="s">
        <v>204</v>
      </c>
      <c r="E281" t="s">
        <v>12</v>
      </c>
      <c r="F281">
        <f>VLOOKUP(C281,'Five Year Alumni Srvy 2016 Data'!C:F,4,FALSE)</f>
        <v>1</v>
      </c>
      <c r="G281" t="str">
        <f>VLOOKUP(F281,Coding!K:L,2,FALSE)</f>
        <v>URM</v>
      </c>
      <c r="H281" t="s">
        <v>328</v>
      </c>
      <c r="I281" t="s">
        <v>328</v>
      </c>
      <c r="J281" t="s">
        <v>10</v>
      </c>
      <c r="K281" t="s">
        <v>137</v>
      </c>
      <c r="L281" s="2">
        <v>4</v>
      </c>
      <c r="M281" t="s">
        <v>55</v>
      </c>
      <c r="N281" t="s">
        <v>138</v>
      </c>
      <c r="O281" t="s">
        <v>57</v>
      </c>
    </row>
    <row r="282" spans="1:15" x14ac:dyDescent="0.25">
      <c r="A282" s="2">
        <v>1</v>
      </c>
      <c r="B282" s="2">
        <v>2016</v>
      </c>
      <c r="C282" t="s">
        <v>327</v>
      </c>
      <c r="D282" t="s">
        <v>204</v>
      </c>
      <c r="E282" t="s">
        <v>12</v>
      </c>
      <c r="F282">
        <f>VLOOKUP(C282,'Five Year Alumni Srvy 2016 Data'!C:F,4,FALSE)</f>
        <v>1</v>
      </c>
      <c r="G282" t="str">
        <f>VLOOKUP(F282,Coding!K:L,2,FALSE)</f>
        <v>URM</v>
      </c>
      <c r="H282" t="s">
        <v>328</v>
      </c>
      <c r="I282" t="s">
        <v>328</v>
      </c>
      <c r="J282" t="s">
        <v>10</v>
      </c>
      <c r="K282" t="s">
        <v>145</v>
      </c>
      <c r="L282" s="2">
        <v>4</v>
      </c>
      <c r="M282" t="s">
        <v>55</v>
      </c>
      <c r="N282" t="s">
        <v>146</v>
      </c>
      <c r="O282" t="s">
        <v>57</v>
      </c>
    </row>
    <row r="283" spans="1:15" x14ac:dyDescent="0.25">
      <c r="A283" s="2">
        <v>1</v>
      </c>
      <c r="B283" s="2">
        <v>2016</v>
      </c>
      <c r="C283" t="s">
        <v>327</v>
      </c>
      <c r="D283" t="s">
        <v>204</v>
      </c>
      <c r="E283" t="s">
        <v>12</v>
      </c>
      <c r="F283">
        <f>VLOOKUP(C283,'Five Year Alumni Srvy 2016 Data'!C:F,4,FALSE)</f>
        <v>1</v>
      </c>
      <c r="G283" t="str">
        <f>VLOOKUP(F283,Coding!K:L,2,FALSE)</f>
        <v>URM</v>
      </c>
      <c r="H283" t="s">
        <v>328</v>
      </c>
      <c r="I283" t="s">
        <v>328</v>
      </c>
      <c r="J283" t="s">
        <v>10</v>
      </c>
      <c r="K283" t="s">
        <v>147</v>
      </c>
      <c r="L283" s="2">
        <v>4</v>
      </c>
      <c r="M283" t="s">
        <v>55</v>
      </c>
      <c r="N283" t="s">
        <v>148</v>
      </c>
      <c r="O283" t="s">
        <v>57</v>
      </c>
    </row>
    <row r="284" spans="1:15" x14ac:dyDescent="0.25">
      <c r="A284" s="2">
        <v>1</v>
      </c>
      <c r="B284" s="2">
        <v>2016</v>
      </c>
      <c r="C284" t="s">
        <v>327</v>
      </c>
      <c r="D284" t="s">
        <v>204</v>
      </c>
      <c r="E284" t="s">
        <v>12</v>
      </c>
      <c r="F284">
        <f>VLOOKUP(C284,'Five Year Alumni Srvy 2016 Data'!C:F,4,FALSE)</f>
        <v>1</v>
      </c>
      <c r="G284" t="str">
        <f>VLOOKUP(F284,Coding!K:L,2,FALSE)</f>
        <v>URM</v>
      </c>
      <c r="H284" t="s">
        <v>328</v>
      </c>
      <c r="I284" t="s">
        <v>328</v>
      </c>
      <c r="J284" t="s">
        <v>10</v>
      </c>
      <c r="K284" t="s">
        <v>149</v>
      </c>
      <c r="L284" s="2">
        <v>4</v>
      </c>
      <c r="M284" t="s">
        <v>55</v>
      </c>
      <c r="N284" t="s">
        <v>150</v>
      </c>
      <c r="O284" t="s">
        <v>57</v>
      </c>
    </row>
    <row r="285" spans="1:15" x14ac:dyDescent="0.25">
      <c r="A285" s="2">
        <v>1</v>
      </c>
      <c r="B285" s="2">
        <v>2016</v>
      </c>
      <c r="C285" t="s">
        <v>327</v>
      </c>
      <c r="D285" t="s">
        <v>204</v>
      </c>
      <c r="E285" t="s">
        <v>12</v>
      </c>
      <c r="F285">
        <f>VLOOKUP(C285,'Five Year Alumni Srvy 2016 Data'!C:F,4,FALSE)</f>
        <v>1</v>
      </c>
      <c r="G285" t="str">
        <f>VLOOKUP(F285,Coding!K:L,2,FALSE)</f>
        <v>URM</v>
      </c>
      <c r="H285" t="s">
        <v>328</v>
      </c>
      <c r="I285" t="s">
        <v>328</v>
      </c>
      <c r="J285" t="s">
        <v>10</v>
      </c>
      <c r="K285" t="s">
        <v>166</v>
      </c>
      <c r="L285" s="2">
        <v>4</v>
      </c>
      <c r="M285" t="s">
        <v>55</v>
      </c>
      <c r="N285" t="s">
        <v>167</v>
      </c>
      <c r="O285" t="s">
        <v>57</v>
      </c>
    </row>
    <row r="286" spans="1:15" x14ac:dyDescent="0.25">
      <c r="A286" s="2">
        <v>1</v>
      </c>
      <c r="B286" s="2">
        <v>2016</v>
      </c>
      <c r="C286" t="s">
        <v>327</v>
      </c>
      <c r="D286" t="s">
        <v>204</v>
      </c>
      <c r="E286" s="2" t="s">
        <v>12</v>
      </c>
      <c r="F286">
        <f>VLOOKUP(C286,'Five Year Alumni Srvy 2016 Data'!C:F,4,FALSE)</f>
        <v>1</v>
      </c>
      <c r="G286" t="str">
        <f>VLOOKUP(F286,Coding!K:L,2,FALSE)</f>
        <v>URM</v>
      </c>
      <c r="H286" t="s">
        <v>328</v>
      </c>
      <c r="I286" t="s">
        <v>328</v>
      </c>
      <c r="J286" t="s">
        <v>10</v>
      </c>
      <c r="K286" t="s">
        <v>64</v>
      </c>
      <c r="L286" s="2">
        <v>3</v>
      </c>
      <c r="M286" t="s">
        <v>65</v>
      </c>
      <c r="N286" t="s">
        <v>66</v>
      </c>
      <c r="O286" t="s">
        <v>67</v>
      </c>
    </row>
    <row r="287" spans="1:15" x14ac:dyDescent="0.25">
      <c r="A287" s="2">
        <v>1</v>
      </c>
      <c r="B287" s="2">
        <v>2016</v>
      </c>
      <c r="C287" t="s">
        <v>327</v>
      </c>
      <c r="D287" t="s">
        <v>204</v>
      </c>
      <c r="E287" s="2" t="s">
        <v>12</v>
      </c>
      <c r="F287">
        <f>VLOOKUP(C287,'Five Year Alumni Srvy 2016 Data'!C:F,4,FALSE)</f>
        <v>1</v>
      </c>
      <c r="G287" t="str">
        <f>VLOOKUP(F287,Coding!K:L,2,FALSE)</f>
        <v>URM</v>
      </c>
      <c r="H287" t="s">
        <v>328</v>
      </c>
      <c r="I287" t="s">
        <v>328</v>
      </c>
      <c r="J287" t="s">
        <v>10</v>
      </c>
      <c r="K287" t="s">
        <v>68</v>
      </c>
      <c r="L287" s="2">
        <v>3</v>
      </c>
      <c r="M287" t="s">
        <v>65</v>
      </c>
      <c r="N287" t="s">
        <v>69</v>
      </c>
      <c r="O287" t="s">
        <v>67</v>
      </c>
    </row>
    <row r="288" spans="1:15" x14ac:dyDescent="0.25">
      <c r="A288">
        <v>1</v>
      </c>
      <c r="B288">
        <v>2016</v>
      </c>
      <c r="C288" t="s">
        <v>403</v>
      </c>
      <c r="D288" t="s">
        <v>169</v>
      </c>
      <c r="E288" t="s">
        <v>12</v>
      </c>
      <c r="F288">
        <f>VLOOKUP(C288,'Five Year Alumni Srvy 2016 Data'!C:F,4,FALSE)</f>
        <v>1</v>
      </c>
      <c r="G288" t="str">
        <f>VLOOKUP(F288,Coding!K:L,2,FALSE)</f>
        <v>URM</v>
      </c>
      <c r="H288" t="s">
        <v>304</v>
      </c>
      <c r="I288" t="s">
        <v>267</v>
      </c>
      <c r="J288" t="s">
        <v>10</v>
      </c>
      <c r="K288" t="s">
        <v>84</v>
      </c>
      <c r="L288">
        <v>4</v>
      </c>
      <c r="M288" t="s">
        <v>85</v>
      </c>
      <c r="N288" t="s">
        <v>86</v>
      </c>
      <c r="O288" t="s">
        <v>87</v>
      </c>
    </row>
    <row r="289" spans="1:15" x14ac:dyDescent="0.25">
      <c r="A289">
        <v>1</v>
      </c>
      <c r="B289">
        <v>2016</v>
      </c>
      <c r="C289" t="s">
        <v>403</v>
      </c>
      <c r="D289" t="s">
        <v>169</v>
      </c>
      <c r="E289" t="s">
        <v>12</v>
      </c>
      <c r="F289">
        <f>VLOOKUP(C289,'Five Year Alumni Srvy 2016 Data'!C:F,4,FALSE)</f>
        <v>1</v>
      </c>
      <c r="G289" t="str">
        <f>VLOOKUP(F289,Coding!K:L,2,FALSE)</f>
        <v>URM</v>
      </c>
      <c r="H289" t="s">
        <v>304</v>
      </c>
      <c r="I289" t="s">
        <v>267</v>
      </c>
      <c r="J289" t="s">
        <v>10</v>
      </c>
      <c r="K289" t="s">
        <v>88</v>
      </c>
      <c r="L289">
        <v>5</v>
      </c>
      <c r="M289" t="s">
        <v>85</v>
      </c>
      <c r="N289" t="s">
        <v>89</v>
      </c>
      <c r="O289" t="s">
        <v>185</v>
      </c>
    </row>
    <row r="290" spans="1:15" x14ac:dyDescent="0.25">
      <c r="A290">
        <v>1</v>
      </c>
      <c r="B290">
        <v>2016</v>
      </c>
      <c r="C290" t="s">
        <v>403</v>
      </c>
      <c r="D290" t="s">
        <v>169</v>
      </c>
      <c r="E290" t="s">
        <v>12</v>
      </c>
      <c r="F290">
        <f>VLOOKUP(C290,'Five Year Alumni Srvy 2016 Data'!C:F,4,FALSE)</f>
        <v>1</v>
      </c>
      <c r="G290" t="str">
        <f>VLOOKUP(F290,Coding!K:L,2,FALSE)</f>
        <v>URM</v>
      </c>
      <c r="H290" t="s">
        <v>304</v>
      </c>
      <c r="I290" t="s">
        <v>267</v>
      </c>
      <c r="J290" t="s">
        <v>10</v>
      </c>
      <c r="K290" t="s">
        <v>98</v>
      </c>
      <c r="L290">
        <v>5</v>
      </c>
      <c r="M290" t="s">
        <v>85</v>
      </c>
      <c r="N290" t="s">
        <v>99</v>
      </c>
      <c r="O290" t="s">
        <v>185</v>
      </c>
    </row>
    <row r="291" spans="1:15" x14ac:dyDescent="0.25">
      <c r="A291">
        <v>1</v>
      </c>
      <c r="B291">
        <v>2016</v>
      </c>
      <c r="C291" t="s">
        <v>403</v>
      </c>
      <c r="D291" t="s">
        <v>169</v>
      </c>
      <c r="E291" t="s">
        <v>12</v>
      </c>
      <c r="F291">
        <f>VLOOKUP(C291,'Five Year Alumni Srvy 2016 Data'!C:F,4,FALSE)</f>
        <v>1</v>
      </c>
      <c r="G291" t="str">
        <f>VLOOKUP(F291,Coding!K:L,2,FALSE)</f>
        <v>URM</v>
      </c>
      <c r="H291" t="s">
        <v>304</v>
      </c>
      <c r="I291" t="s">
        <v>267</v>
      </c>
      <c r="J291" t="s">
        <v>10</v>
      </c>
      <c r="K291" t="s">
        <v>122</v>
      </c>
      <c r="L291">
        <v>3</v>
      </c>
      <c r="M291" t="s">
        <v>85</v>
      </c>
      <c r="N291" t="s">
        <v>123</v>
      </c>
      <c r="O291" t="s">
        <v>126</v>
      </c>
    </row>
    <row r="292" spans="1:15" x14ac:dyDescent="0.25">
      <c r="A292">
        <v>1</v>
      </c>
      <c r="B292">
        <v>2016</v>
      </c>
      <c r="C292" t="s">
        <v>403</v>
      </c>
      <c r="D292" t="s">
        <v>169</v>
      </c>
      <c r="E292" t="s">
        <v>12</v>
      </c>
      <c r="F292">
        <f>VLOOKUP(C292,'Five Year Alumni Srvy 2016 Data'!C:F,4,FALSE)</f>
        <v>1</v>
      </c>
      <c r="G292" t="str">
        <f>VLOOKUP(F292,Coding!K:L,2,FALSE)</f>
        <v>URM</v>
      </c>
      <c r="H292" t="s">
        <v>304</v>
      </c>
      <c r="I292" t="s">
        <v>267</v>
      </c>
      <c r="J292" t="s">
        <v>10</v>
      </c>
      <c r="K292" t="s">
        <v>124</v>
      </c>
      <c r="L292">
        <v>5</v>
      </c>
      <c r="M292" t="s">
        <v>85</v>
      </c>
      <c r="N292" t="s">
        <v>125</v>
      </c>
      <c r="O292" t="s">
        <v>185</v>
      </c>
    </row>
    <row r="293" spans="1:15" x14ac:dyDescent="0.25">
      <c r="A293">
        <v>1</v>
      </c>
      <c r="B293">
        <v>2016</v>
      </c>
      <c r="C293" t="s">
        <v>403</v>
      </c>
      <c r="D293" t="s">
        <v>169</v>
      </c>
      <c r="E293" t="s">
        <v>12</v>
      </c>
      <c r="F293">
        <f>VLOOKUP(C293,'Five Year Alumni Srvy 2016 Data'!C:F,4,FALSE)</f>
        <v>1</v>
      </c>
      <c r="G293" t="str">
        <f>VLOOKUP(F293,Coding!K:L,2,FALSE)</f>
        <v>URM</v>
      </c>
      <c r="H293" t="s">
        <v>304</v>
      </c>
      <c r="I293" t="s">
        <v>267</v>
      </c>
      <c r="J293" t="s">
        <v>10</v>
      </c>
      <c r="K293" t="s">
        <v>127</v>
      </c>
      <c r="L293">
        <v>4</v>
      </c>
      <c r="M293" t="s">
        <v>85</v>
      </c>
      <c r="N293" t="s">
        <v>128</v>
      </c>
      <c r="O293" t="s">
        <v>87</v>
      </c>
    </row>
    <row r="294" spans="1:15" x14ac:dyDescent="0.25">
      <c r="A294">
        <v>1</v>
      </c>
      <c r="B294">
        <v>2016</v>
      </c>
      <c r="C294" t="s">
        <v>403</v>
      </c>
      <c r="D294" t="s">
        <v>169</v>
      </c>
      <c r="E294" t="s">
        <v>12</v>
      </c>
      <c r="F294">
        <f>VLOOKUP(C294,'Five Year Alumni Srvy 2016 Data'!C:F,4,FALSE)</f>
        <v>1</v>
      </c>
      <c r="G294" t="str">
        <f>VLOOKUP(F294,Coding!K:L,2,FALSE)</f>
        <v>URM</v>
      </c>
      <c r="H294" t="s">
        <v>304</v>
      </c>
      <c r="I294" t="s">
        <v>267</v>
      </c>
      <c r="J294" t="s">
        <v>10</v>
      </c>
      <c r="K294" t="s">
        <v>129</v>
      </c>
      <c r="L294">
        <v>5</v>
      </c>
      <c r="M294" t="s">
        <v>85</v>
      </c>
      <c r="N294" t="s">
        <v>130</v>
      </c>
      <c r="O294" t="s">
        <v>185</v>
      </c>
    </row>
    <row r="295" spans="1:15" x14ac:dyDescent="0.25">
      <c r="A295">
        <v>1</v>
      </c>
      <c r="B295">
        <v>2016</v>
      </c>
      <c r="C295" t="s">
        <v>403</v>
      </c>
      <c r="D295" t="s">
        <v>169</v>
      </c>
      <c r="E295" t="s">
        <v>12</v>
      </c>
      <c r="F295">
        <f>VLOOKUP(C295,'Five Year Alumni Srvy 2016 Data'!C:F,4,FALSE)</f>
        <v>1</v>
      </c>
      <c r="G295" t="str">
        <f>VLOOKUP(F295,Coding!K:L,2,FALSE)</f>
        <v>URM</v>
      </c>
      <c r="H295" t="s">
        <v>304</v>
      </c>
      <c r="I295" t="s">
        <v>267</v>
      </c>
      <c r="J295" t="s">
        <v>10</v>
      </c>
      <c r="K295" t="s">
        <v>131</v>
      </c>
      <c r="L295">
        <v>4</v>
      </c>
      <c r="M295" t="s">
        <v>85</v>
      </c>
      <c r="N295" t="s">
        <v>132</v>
      </c>
      <c r="O295" t="s">
        <v>87</v>
      </c>
    </row>
    <row r="296" spans="1:15" x14ac:dyDescent="0.25">
      <c r="A296">
        <v>1</v>
      </c>
      <c r="B296">
        <v>2016</v>
      </c>
      <c r="C296" t="s">
        <v>403</v>
      </c>
      <c r="D296" t="s">
        <v>169</v>
      </c>
      <c r="E296" t="s">
        <v>12</v>
      </c>
      <c r="F296">
        <f>VLOOKUP(C296,'Five Year Alumni Srvy 2016 Data'!C:F,4,FALSE)</f>
        <v>1</v>
      </c>
      <c r="G296" t="str">
        <f>VLOOKUP(F296,Coding!K:L,2,FALSE)</f>
        <v>URM</v>
      </c>
      <c r="H296" t="s">
        <v>304</v>
      </c>
      <c r="I296" t="s">
        <v>267</v>
      </c>
      <c r="J296" t="s">
        <v>10</v>
      </c>
      <c r="K296" t="s">
        <v>139</v>
      </c>
      <c r="L296">
        <v>4</v>
      </c>
      <c r="M296" t="s">
        <v>85</v>
      </c>
      <c r="N296" t="s">
        <v>140</v>
      </c>
      <c r="O296" t="s">
        <v>87</v>
      </c>
    </row>
    <row r="297" spans="1:15" x14ac:dyDescent="0.25">
      <c r="A297">
        <v>1</v>
      </c>
      <c r="B297">
        <v>2016</v>
      </c>
      <c r="C297" t="s">
        <v>403</v>
      </c>
      <c r="D297" t="s">
        <v>169</v>
      </c>
      <c r="E297" t="s">
        <v>12</v>
      </c>
      <c r="F297">
        <f>VLOOKUP(C297,'Five Year Alumni Srvy 2016 Data'!C:F,4,FALSE)</f>
        <v>1</v>
      </c>
      <c r="G297" t="str">
        <f>VLOOKUP(F297,Coding!K:L,2,FALSE)</f>
        <v>URM</v>
      </c>
      <c r="H297" t="s">
        <v>304</v>
      </c>
      <c r="I297" t="s">
        <v>267</v>
      </c>
      <c r="J297" t="s">
        <v>10</v>
      </c>
      <c r="K297" t="s">
        <v>141</v>
      </c>
      <c r="L297">
        <v>5</v>
      </c>
      <c r="M297" t="s">
        <v>85</v>
      </c>
      <c r="N297" t="s">
        <v>142</v>
      </c>
      <c r="O297" t="s">
        <v>185</v>
      </c>
    </row>
    <row r="298" spans="1:15" x14ac:dyDescent="0.25">
      <c r="A298">
        <v>1</v>
      </c>
      <c r="B298">
        <v>2016</v>
      </c>
      <c r="C298" t="s">
        <v>403</v>
      </c>
      <c r="D298" t="s">
        <v>169</v>
      </c>
      <c r="E298" t="s">
        <v>12</v>
      </c>
      <c r="F298">
        <f>VLOOKUP(C298,'Five Year Alumni Srvy 2016 Data'!C:F,4,FALSE)</f>
        <v>1</v>
      </c>
      <c r="G298" t="str">
        <f>VLOOKUP(F298,Coding!K:L,2,FALSE)</f>
        <v>URM</v>
      </c>
      <c r="H298" t="s">
        <v>304</v>
      </c>
      <c r="I298" t="s">
        <v>267</v>
      </c>
      <c r="J298" t="s">
        <v>10</v>
      </c>
      <c r="K298" t="s">
        <v>143</v>
      </c>
      <c r="L298">
        <v>4</v>
      </c>
      <c r="M298" t="s">
        <v>85</v>
      </c>
      <c r="N298" t="s">
        <v>144</v>
      </c>
      <c r="O298" t="s">
        <v>87</v>
      </c>
    </row>
    <row r="299" spans="1:15" x14ac:dyDescent="0.25">
      <c r="A299">
        <v>1</v>
      </c>
      <c r="B299">
        <v>2016</v>
      </c>
      <c r="C299" t="s">
        <v>407</v>
      </c>
      <c r="D299" t="s">
        <v>48</v>
      </c>
      <c r="E299" t="s">
        <v>12</v>
      </c>
      <c r="F299">
        <f>VLOOKUP(C299,'Five Year Alumni Srvy 2016 Data'!C:F,4,FALSE)</f>
        <v>1</v>
      </c>
      <c r="G299" t="str">
        <f>VLOOKUP(F299,Coding!K:L,2,FALSE)</f>
        <v>URM</v>
      </c>
      <c r="H299" t="s">
        <v>408</v>
      </c>
      <c r="I299" t="s">
        <v>409</v>
      </c>
      <c r="J299" t="s">
        <v>19</v>
      </c>
      <c r="K299" t="s">
        <v>84</v>
      </c>
      <c r="L299">
        <v>4</v>
      </c>
      <c r="M299" t="s">
        <v>85</v>
      </c>
      <c r="N299" t="s">
        <v>86</v>
      </c>
      <c r="O299" t="s">
        <v>87</v>
      </c>
    </row>
    <row r="300" spans="1:15" x14ac:dyDescent="0.25">
      <c r="A300">
        <v>1</v>
      </c>
      <c r="B300">
        <v>2016</v>
      </c>
      <c r="C300" t="s">
        <v>407</v>
      </c>
      <c r="D300" t="s">
        <v>48</v>
      </c>
      <c r="E300" t="s">
        <v>12</v>
      </c>
      <c r="F300">
        <f>VLOOKUP(C300,'Five Year Alumni Srvy 2016 Data'!C:F,4,FALSE)</f>
        <v>1</v>
      </c>
      <c r="G300" t="str">
        <f>VLOOKUP(F300,Coding!K:L,2,FALSE)</f>
        <v>URM</v>
      </c>
      <c r="H300" t="s">
        <v>408</v>
      </c>
      <c r="I300" t="s">
        <v>409</v>
      </c>
      <c r="J300" t="s">
        <v>19</v>
      </c>
      <c r="K300" t="s">
        <v>88</v>
      </c>
      <c r="L300">
        <v>3</v>
      </c>
      <c r="M300" t="s">
        <v>85</v>
      </c>
      <c r="N300" t="s">
        <v>89</v>
      </c>
      <c r="O300" t="s">
        <v>126</v>
      </c>
    </row>
    <row r="301" spans="1:15" x14ac:dyDescent="0.25">
      <c r="A301">
        <v>1</v>
      </c>
      <c r="B301">
        <v>2016</v>
      </c>
      <c r="C301" t="s">
        <v>407</v>
      </c>
      <c r="D301" t="s">
        <v>48</v>
      </c>
      <c r="E301" t="s">
        <v>12</v>
      </c>
      <c r="F301">
        <f>VLOOKUP(C301,'Five Year Alumni Srvy 2016 Data'!C:F,4,FALSE)</f>
        <v>1</v>
      </c>
      <c r="G301" t="str">
        <f>VLOOKUP(F301,Coding!K:L,2,FALSE)</f>
        <v>URM</v>
      </c>
      <c r="H301" t="s">
        <v>408</v>
      </c>
      <c r="I301" t="s">
        <v>409</v>
      </c>
      <c r="J301" t="s">
        <v>19</v>
      </c>
      <c r="K301" t="s">
        <v>98</v>
      </c>
      <c r="L301">
        <v>3</v>
      </c>
      <c r="M301" t="s">
        <v>85</v>
      </c>
      <c r="N301" t="s">
        <v>99</v>
      </c>
      <c r="O301" t="s">
        <v>126</v>
      </c>
    </row>
    <row r="302" spans="1:15" x14ac:dyDescent="0.25">
      <c r="A302">
        <v>1</v>
      </c>
      <c r="B302">
        <v>2016</v>
      </c>
      <c r="C302" t="s">
        <v>407</v>
      </c>
      <c r="D302" t="s">
        <v>48</v>
      </c>
      <c r="E302" t="s">
        <v>12</v>
      </c>
      <c r="F302">
        <f>VLOOKUP(C302,'Five Year Alumni Srvy 2016 Data'!C:F,4,FALSE)</f>
        <v>1</v>
      </c>
      <c r="G302" t="str">
        <f>VLOOKUP(F302,Coding!K:L,2,FALSE)</f>
        <v>URM</v>
      </c>
      <c r="H302" t="s">
        <v>408</v>
      </c>
      <c r="I302" t="s">
        <v>409</v>
      </c>
      <c r="J302" t="s">
        <v>19</v>
      </c>
      <c r="K302" t="s">
        <v>122</v>
      </c>
      <c r="L302">
        <v>4</v>
      </c>
      <c r="M302" t="s">
        <v>85</v>
      </c>
      <c r="N302" t="s">
        <v>123</v>
      </c>
      <c r="O302" t="s">
        <v>87</v>
      </c>
    </row>
    <row r="303" spans="1:15" x14ac:dyDescent="0.25">
      <c r="A303">
        <v>1</v>
      </c>
      <c r="B303">
        <v>2016</v>
      </c>
      <c r="C303" t="s">
        <v>407</v>
      </c>
      <c r="D303" t="s">
        <v>48</v>
      </c>
      <c r="E303" t="s">
        <v>12</v>
      </c>
      <c r="F303">
        <f>VLOOKUP(C303,'Five Year Alumni Srvy 2016 Data'!C:F,4,FALSE)</f>
        <v>1</v>
      </c>
      <c r="G303" t="str">
        <f>VLOOKUP(F303,Coding!K:L,2,FALSE)</f>
        <v>URM</v>
      </c>
      <c r="H303" t="s">
        <v>408</v>
      </c>
      <c r="I303" t="s">
        <v>409</v>
      </c>
      <c r="J303" t="s">
        <v>19</v>
      </c>
      <c r="K303" t="s">
        <v>124</v>
      </c>
      <c r="L303">
        <v>4</v>
      </c>
      <c r="M303" t="s">
        <v>85</v>
      </c>
      <c r="N303" t="s">
        <v>125</v>
      </c>
      <c r="O303" t="s">
        <v>87</v>
      </c>
    </row>
    <row r="304" spans="1:15" x14ac:dyDescent="0.25">
      <c r="A304">
        <v>1</v>
      </c>
      <c r="B304">
        <v>2016</v>
      </c>
      <c r="C304" t="s">
        <v>407</v>
      </c>
      <c r="D304" t="s">
        <v>48</v>
      </c>
      <c r="E304" t="s">
        <v>12</v>
      </c>
      <c r="F304">
        <f>VLOOKUP(C304,'Five Year Alumni Srvy 2016 Data'!C:F,4,FALSE)</f>
        <v>1</v>
      </c>
      <c r="G304" t="str">
        <f>VLOOKUP(F304,Coding!K:L,2,FALSE)</f>
        <v>URM</v>
      </c>
      <c r="H304" t="s">
        <v>408</v>
      </c>
      <c r="I304" t="s">
        <v>409</v>
      </c>
      <c r="J304" t="s">
        <v>19</v>
      </c>
      <c r="K304" t="s">
        <v>127</v>
      </c>
      <c r="L304">
        <v>4</v>
      </c>
      <c r="M304" t="s">
        <v>85</v>
      </c>
      <c r="N304" t="s">
        <v>128</v>
      </c>
      <c r="O304" t="s">
        <v>87</v>
      </c>
    </row>
    <row r="305" spans="1:15" x14ac:dyDescent="0.25">
      <c r="A305">
        <v>1</v>
      </c>
      <c r="B305">
        <v>2016</v>
      </c>
      <c r="C305" t="s">
        <v>407</v>
      </c>
      <c r="D305" t="s">
        <v>48</v>
      </c>
      <c r="E305" t="s">
        <v>12</v>
      </c>
      <c r="F305">
        <f>VLOOKUP(C305,'Five Year Alumni Srvy 2016 Data'!C:F,4,FALSE)</f>
        <v>1</v>
      </c>
      <c r="G305" t="str">
        <f>VLOOKUP(F305,Coding!K:L,2,FALSE)</f>
        <v>URM</v>
      </c>
      <c r="H305" t="s">
        <v>408</v>
      </c>
      <c r="I305" t="s">
        <v>409</v>
      </c>
      <c r="J305" t="s">
        <v>19</v>
      </c>
      <c r="K305" t="s">
        <v>129</v>
      </c>
      <c r="L305">
        <v>3</v>
      </c>
      <c r="M305" t="s">
        <v>85</v>
      </c>
      <c r="N305" t="s">
        <v>130</v>
      </c>
      <c r="O305" t="s">
        <v>126</v>
      </c>
    </row>
    <row r="306" spans="1:15" x14ac:dyDescent="0.25">
      <c r="A306">
        <v>1</v>
      </c>
      <c r="B306">
        <v>2016</v>
      </c>
      <c r="C306" t="s">
        <v>407</v>
      </c>
      <c r="D306" t="s">
        <v>48</v>
      </c>
      <c r="E306" t="s">
        <v>12</v>
      </c>
      <c r="F306">
        <f>VLOOKUP(C306,'Five Year Alumni Srvy 2016 Data'!C:F,4,FALSE)</f>
        <v>1</v>
      </c>
      <c r="G306" t="str">
        <f>VLOOKUP(F306,Coding!K:L,2,FALSE)</f>
        <v>URM</v>
      </c>
      <c r="H306" t="s">
        <v>408</v>
      </c>
      <c r="I306" t="s">
        <v>409</v>
      </c>
      <c r="J306" t="s">
        <v>19</v>
      </c>
      <c r="K306" t="s">
        <v>131</v>
      </c>
      <c r="L306">
        <v>4</v>
      </c>
      <c r="M306" t="s">
        <v>85</v>
      </c>
      <c r="N306" t="s">
        <v>132</v>
      </c>
      <c r="O306" t="s">
        <v>87</v>
      </c>
    </row>
    <row r="307" spans="1:15" x14ac:dyDescent="0.25">
      <c r="A307">
        <v>1</v>
      </c>
      <c r="B307">
        <v>2016</v>
      </c>
      <c r="C307" t="s">
        <v>407</v>
      </c>
      <c r="D307" t="s">
        <v>48</v>
      </c>
      <c r="E307" t="s">
        <v>12</v>
      </c>
      <c r="F307">
        <f>VLOOKUP(C307,'Five Year Alumni Srvy 2016 Data'!C:F,4,FALSE)</f>
        <v>1</v>
      </c>
      <c r="G307" t="str">
        <f>VLOOKUP(F307,Coding!K:L,2,FALSE)</f>
        <v>URM</v>
      </c>
      <c r="H307" t="s">
        <v>408</v>
      </c>
      <c r="I307" t="s">
        <v>409</v>
      </c>
      <c r="J307" t="s">
        <v>19</v>
      </c>
      <c r="K307" t="s">
        <v>139</v>
      </c>
      <c r="L307">
        <v>3</v>
      </c>
      <c r="M307" t="s">
        <v>85</v>
      </c>
      <c r="N307" t="s">
        <v>140</v>
      </c>
      <c r="O307" t="s">
        <v>126</v>
      </c>
    </row>
    <row r="308" spans="1:15" x14ac:dyDescent="0.25">
      <c r="A308">
        <v>1</v>
      </c>
      <c r="B308">
        <v>2016</v>
      </c>
      <c r="C308" t="s">
        <v>407</v>
      </c>
      <c r="D308" t="s">
        <v>48</v>
      </c>
      <c r="E308" t="s">
        <v>12</v>
      </c>
      <c r="F308">
        <f>VLOOKUP(C308,'Five Year Alumni Srvy 2016 Data'!C:F,4,FALSE)</f>
        <v>1</v>
      </c>
      <c r="G308" t="str">
        <f>VLOOKUP(F308,Coding!K:L,2,FALSE)</f>
        <v>URM</v>
      </c>
      <c r="H308" t="s">
        <v>408</v>
      </c>
      <c r="I308" t="s">
        <v>409</v>
      </c>
      <c r="J308" t="s">
        <v>19</v>
      </c>
      <c r="K308" t="s">
        <v>141</v>
      </c>
      <c r="L308">
        <v>3</v>
      </c>
      <c r="M308" t="s">
        <v>85</v>
      </c>
      <c r="N308" t="s">
        <v>142</v>
      </c>
      <c r="O308" t="s">
        <v>126</v>
      </c>
    </row>
    <row r="309" spans="1:15" x14ac:dyDescent="0.25">
      <c r="A309">
        <v>1</v>
      </c>
      <c r="B309">
        <v>2016</v>
      </c>
      <c r="C309" t="s">
        <v>407</v>
      </c>
      <c r="D309" t="s">
        <v>48</v>
      </c>
      <c r="E309" t="s">
        <v>12</v>
      </c>
      <c r="F309">
        <f>VLOOKUP(C309,'Five Year Alumni Srvy 2016 Data'!C:F,4,FALSE)</f>
        <v>1</v>
      </c>
      <c r="G309" t="str">
        <f>VLOOKUP(F309,Coding!K:L,2,FALSE)</f>
        <v>URM</v>
      </c>
      <c r="H309" t="s">
        <v>408</v>
      </c>
      <c r="I309" t="s">
        <v>409</v>
      </c>
      <c r="J309" t="s">
        <v>19</v>
      </c>
      <c r="K309" t="s">
        <v>143</v>
      </c>
      <c r="L309">
        <v>4</v>
      </c>
      <c r="M309" t="s">
        <v>85</v>
      </c>
      <c r="N309" t="s">
        <v>144</v>
      </c>
      <c r="O309" t="s">
        <v>87</v>
      </c>
    </row>
    <row r="310" spans="1:15" x14ac:dyDescent="0.25">
      <c r="A310">
        <v>1</v>
      </c>
      <c r="B310">
        <v>2016</v>
      </c>
      <c r="C310" t="s">
        <v>411</v>
      </c>
      <c r="D310" t="s">
        <v>48</v>
      </c>
      <c r="E310" t="s">
        <v>12</v>
      </c>
      <c r="F310">
        <f>VLOOKUP(C310,'Five Year Alumni Srvy 2016 Data'!C:F,4,FALSE)</f>
        <v>1</v>
      </c>
      <c r="G310" t="str">
        <f>VLOOKUP(F310,Coding!K:L,2,FALSE)</f>
        <v>URM</v>
      </c>
      <c r="H310" t="s">
        <v>412</v>
      </c>
      <c r="I310" t="s">
        <v>196</v>
      </c>
      <c r="J310" t="s">
        <v>10</v>
      </c>
      <c r="K310" t="s">
        <v>84</v>
      </c>
      <c r="L310">
        <v>3</v>
      </c>
      <c r="M310" t="s">
        <v>85</v>
      </c>
      <c r="N310" t="s">
        <v>86</v>
      </c>
      <c r="O310" t="s">
        <v>126</v>
      </c>
    </row>
    <row r="311" spans="1:15" x14ac:dyDescent="0.25">
      <c r="A311">
        <v>1</v>
      </c>
      <c r="B311">
        <v>2016</v>
      </c>
      <c r="C311" t="s">
        <v>411</v>
      </c>
      <c r="D311" t="s">
        <v>48</v>
      </c>
      <c r="E311" t="s">
        <v>12</v>
      </c>
      <c r="F311">
        <f>VLOOKUP(C311,'Five Year Alumni Srvy 2016 Data'!C:F,4,FALSE)</f>
        <v>1</v>
      </c>
      <c r="G311" t="str">
        <f>VLOOKUP(F311,Coding!K:L,2,FALSE)</f>
        <v>URM</v>
      </c>
      <c r="H311" t="s">
        <v>412</v>
      </c>
      <c r="I311" t="s">
        <v>196</v>
      </c>
      <c r="J311" t="s">
        <v>10</v>
      </c>
      <c r="K311" t="s">
        <v>88</v>
      </c>
      <c r="L311">
        <v>3</v>
      </c>
      <c r="M311" t="s">
        <v>85</v>
      </c>
      <c r="N311" t="s">
        <v>89</v>
      </c>
      <c r="O311" t="s">
        <v>126</v>
      </c>
    </row>
    <row r="312" spans="1:15" x14ac:dyDescent="0.25">
      <c r="A312">
        <v>1</v>
      </c>
      <c r="B312">
        <v>2016</v>
      </c>
      <c r="C312" t="s">
        <v>411</v>
      </c>
      <c r="D312" t="s">
        <v>48</v>
      </c>
      <c r="E312" t="s">
        <v>12</v>
      </c>
      <c r="F312">
        <f>VLOOKUP(C312,'Five Year Alumni Srvy 2016 Data'!C:F,4,FALSE)</f>
        <v>1</v>
      </c>
      <c r="G312" t="str">
        <f>VLOOKUP(F312,Coding!K:L,2,FALSE)</f>
        <v>URM</v>
      </c>
      <c r="H312" t="s">
        <v>412</v>
      </c>
      <c r="I312" t="s">
        <v>196</v>
      </c>
      <c r="J312" t="s">
        <v>10</v>
      </c>
      <c r="K312" t="s">
        <v>98</v>
      </c>
      <c r="L312">
        <v>3</v>
      </c>
      <c r="M312" t="s">
        <v>85</v>
      </c>
      <c r="N312" t="s">
        <v>99</v>
      </c>
      <c r="O312" t="s">
        <v>126</v>
      </c>
    </row>
    <row r="313" spans="1:15" x14ac:dyDescent="0.25">
      <c r="A313">
        <v>1</v>
      </c>
      <c r="B313">
        <v>2016</v>
      </c>
      <c r="C313" t="s">
        <v>411</v>
      </c>
      <c r="D313" t="s">
        <v>48</v>
      </c>
      <c r="E313" t="s">
        <v>12</v>
      </c>
      <c r="F313">
        <f>VLOOKUP(C313,'Five Year Alumni Srvy 2016 Data'!C:F,4,FALSE)</f>
        <v>1</v>
      </c>
      <c r="G313" t="str">
        <f>VLOOKUP(F313,Coding!K:L,2,FALSE)</f>
        <v>URM</v>
      </c>
      <c r="H313" t="s">
        <v>412</v>
      </c>
      <c r="I313" t="s">
        <v>196</v>
      </c>
      <c r="J313" t="s">
        <v>10</v>
      </c>
      <c r="K313" t="s">
        <v>122</v>
      </c>
      <c r="L313">
        <v>3</v>
      </c>
      <c r="M313" t="s">
        <v>85</v>
      </c>
      <c r="N313" t="s">
        <v>123</v>
      </c>
      <c r="O313" t="s">
        <v>126</v>
      </c>
    </row>
    <row r="314" spans="1:15" x14ac:dyDescent="0.25">
      <c r="A314">
        <v>1</v>
      </c>
      <c r="B314">
        <v>2016</v>
      </c>
      <c r="C314" t="s">
        <v>411</v>
      </c>
      <c r="D314" t="s">
        <v>48</v>
      </c>
      <c r="E314" t="s">
        <v>12</v>
      </c>
      <c r="F314">
        <f>VLOOKUP(C314,'Five Year Alumni Srvy 2016 Data'!C:F,4,FALSE)</f>
        <v>1</v>
      </c>
      <c r="G314" t="str">
        <f>VLOOKUP(F314,Coding!K:L,2,FALSE)</f>
        <v>URM</v>
      </c>
      <c r="H314" t="s">
        <v>412</v>
      </c>
      <c r="I314" t="s">
        <v>196</v>
      </c>
      <c r="J314" t="s">
        <v>10</v>
      </c>
      <c r="K314" t="s">
        <v>124</v>
      </c>
      <c r="L314">
        <v>1</v>
      </c>
      <c r="M314" t="s">
        <v>85</v>
      </c>
      <c r="N314" t="s">
        <v>125</v>
      </c>
      <c r="O314" t="s">
        <v>200</v>
      </c>
    </row>
    <row r="315" spans="1:15" x14ac:dyDescent="0.25">
      <c r="A315">
        <v>1</v>
      </c>
      <c r="B315">
        <v>2016</v>
      </c>
      <c r="C315" t="s">
        <v>411</v>
      </c>
      <c r="D315" t="s">
        <v>48</v>
      </c>
      <c r="E315" t="s">
        <v>12</v>
      </c>
      <c r="F315">
        <f>VLOOKUP(C315,'Five Year Alumni Srvy 2016 Data'!C:F,4,FALSE)</f>
        <v>1</v>
      </c>
      <c r="G315" t="str">
        <f>VLOOKUP(F315,Coding!K:L,2,FALSE)</f>
        <v>URM</v>
      </c>
      <c r="H315" t="s">
        <v>412</v>
      </c>
      <c r="I315" t="s">
        <v>196</v>
      </c>
      <c r="J315" t="s">
        <v>10</v>
      </c>
      <c r="K315" t="s">
        <v>127</v>
      </c>
      <c r="L315">
        <v>3</v>
      </c>
      <c r="M315" t="s">
        <v>85</v>
      </c>
      <c r="N315" t="s">
        <v>128</v>
      </c>
      <c r="O315" t="s">
        <v>126</v>
      </c>
    </row>
    <row r="316" spans="1:15" x14ac:dyDescent="0.25">
      <c r="A316">
        <v>1</v>
      </c>
      <c r="B316">
        <v>2016</v>
      </c>
      <c r="C316" t="s">
        <v>411</v>
      </c>
      <c r="D316" t="s">
        <v>48</v>
      </c>
      <c r="E316" t="s">
        <v>12</v>
      </c>
      <c r="F316">
        <f>VLOOKUP(C316,'Five Year Alumni Srvy 2016 Data'!C:F,4,FALSE)</f>
        <v>1</v>
      </c>
      <c r="G316" t="str">
        <f>VLOOKUP(F316,Coding!K:L,2,FALSE)</f>
        <v>URM</v>
      </c>
      <c r="H316" t="s">
        <v>412</v>
      </c>
      <c r="I316" t="s">
        <v>196</v>
      </c>
      <c r="J316" t="s">
        <v>10</v>
      </c>
      <c r="K316" t="s">
        <v>129</v>
      </c>
      <c r="L316">
        <v>3</v>
      </c>
      <c r="M316" t="s">
        <v>85</v>
      </c>
      <c r="N316" t="s">
        <v>130</v>
      </c>
      <c r="O316" t="s">
        <v>126</v>
      </c>
    </row>
    <row r="317" spans="1:15" x14ac:dyDescent="0.25">
      <c r="A317">
        <v>1</v>
      </c>
      <c r="B317">
        <v>2016</v>
      </c>
      <c r="C317" t="s">
        <v>411</v>
      </c>
      <c r="D317" t="s">
        <v>48</v>
      </c>
      <c r="E317" t="s">
        <v>12</v>
      </c>
      <c r="F317">
        <f>VLOOKUP(C317,'Five Year Alumni Srvy 2016 Data'!C:F,4,FALSE)</f>
        <v>1</v>
      </c>
      <c r="G317" t="str">
        <f>VLOOKUP(F317,Coding!K:L,2,FALSE)</f>
        <v>URM</v>
      </c>
      <c r="H317" t="s">
        <v>412</v>
      </c>
      <c r="I317" t="s">
        <v>196</v>
      </c>
      <c r="J317" t="s">
        <v>10</v>
      </c>
      <c r="K317" t="s">
        <v>131</v>
      </c>
      <c r="L317">
        <v>3</v>
      </c>
      <c r="M317" t="s">
        <v>85</v>
      </c>
      <c r="N317" t="s">
        <v>132</v>
      </c>
      <c r="O317" t="s">
        <v>126</v>
      </c>
    </row>
    <row r="318" spans="1:15" x14ac:dyDescent="0.25">
      <c r="A318">
        <v>1</v>
      </c>
      <c r="B318">
        <v>2016</v>
      </c>
      <c r="C318" t="s">
        <v>411</v>
      </c>
      <c r="D318" t="s">
        <v>48</v>
      </c>
      <c r="E318" t="s">
        <v>12</v>
      </c>
      <c r="F318">
        <f>VLOOKUP(C318,'Five Year Alumni Srvy 2016 Data'!C:F,4,FALSE)</f>
        <v>1</v>
      </c>
      <c r="G318" t="str">
        <f>VLOOKUP(F318,Coding!K:L,2,FALSE)</f>
        <v>URM</v>
      </c>
      <c r="H318" t="s">
        <v>412</v>
      </c>
      <c r="I318" t="s">
        <v>196</v>
      </c>
      <c r="J318" t="s">
        <v>10</v>
      </c>
      <c r="K318" t="s">
        <v>139</v>
      </c>
      <c r="L318">
        <v>3</v>
      </c>
      <c r="M318" t="s">
        <v>85</v>
      </c>
      <c r="N318" t="s">
        <v>140</v>
      </c>
      <c r="O318" t="s">
        <v>126</v>
      </c>
    </row>
    <row r="319" spans="1:15" x14ac:dyDescent="0.25">
      <c r="A319">
        <v>1</v>
      </c>
      <c r="B319">
        <v>2016</v>
      </c>
      <c r="C319" t="s">
        <v>411</v>
      </c>
      <c r="D319" t="s">
        <v>48</v>
      </c>
      <c r="E319" t="s">
        <v>12</v>
      </c>
      <c r="F319">
        <f>VLOOKUP(C319,'Five Year Alumni Srvy 2016 Data'!C:F,4,FALSE)</f>
        <v>1</v>
      </c>
      <c r="G319" t="str">
        <f>VLOOKUP(F319,Coding!K:L,2,FALSE)</f>
        <v>URM</v>
      </c>
      <c r="H319" t="s">
        <v>412</v>
      </c>
      <c r="I319" t="s">
        <v>196</v>
      </c>
      <c r="J319" t="s">
        <v>10</v>
      </c>
      <c r="K319" t="s">
        <v>141</v>
      </c>
      <c r="L319">
        <v>3</v>
      </c>
      <c r="M319" t="s">
        <v>85</v>
      </c>
      <c r="N319" t="s">
        <v>142</v>
      </c>
      <c r="O319" t="s">
        <v>126</v>
      </c>
    </row>
    <row r="320" spans="1:15" x14ac:dyDescent="0.25">
      <c r="A320">
        <v>1</v>
      </c>
      <c r="B320">
        <v>2016</v>
      </c>
      <c r="C320" t="s">
        <v>411</v>
      </c>
      <c r="D320" t="s">
        <v>48</v>
      </c>
      <c r="E320" t="s">
        <v>12</v>
      </c>
      <c r="F320">
        <f>VLOOKUP(C320,'Five Year Alumni Srvy 2016 Data'!C:F,4,FALSE)</f>
        <v>1</v>
      </c>
      <c r="G320" t="str">
        <f>VLOOKUP(F320,Coding!K:L,2,FALSE)</f>
        <v>URM</v>
      </c>
      <c r="H320" t="s">
        <v>412</v>
      </c>
      <c r="I320" t="s">
        <v>196</v>
      </c>
      <c r="J320" t="s">
        <v>10</v>
      </c>
      <c r="K320" t="s">
        <v>143</v>
      </c>
      <c r="L320">
        <v>3</v>
      </c>
      <c r="M320" t="s">
        <v>85</v>
      </c>
      <c r="N320" t="s">
        <v>144</v>
      </c>
      <c r="O320" t="s">
        <v>126</v>
      </c>
    </row>
    <row r="321" spans="1:15" x14ac:dyDescent="0.25">
      <c r="A321">
        <v>1</v>
      </c>
      <c r="B321">
        <v>2016</v>
      </c>
      <c r="C321" t="s">
        <v>421</v>
      </c>
      <c r="D321" t="s">
        <v>264</v>
      </c>
      <c r="E321" t="s">
        <v>12</v>
      </c>
      <c r="F321">
        <f>VLOOKUP(C321,'Five Year Alumni Srvy 2016 Data'!C:F,4,FALSE)</f>
        <v>1</v>
      </c>
      <c r="G321" t="str">
        <f>VLOOKUP(F321,Coding!K:L,2,FALSE)</f>
        <v>URM</v>
      </c>
      <c r="H321" t="s">
        <v>389</v>
      </c>
      <c r="I321" t="s">
        <v>390</v>
      </c>
      <c r="J321" t="s">
        <v>21</v>
      </c>
      <c r="K321" t="s">
        <v>84</v>
      </c>
      <c r="L321">
        <v>3</v>
      </c>
      <c r="M321" t="s">
        <v>85</v>
      </c>
      <c r="N321" t="s">
        <v>86</v>
      </c>
      <c r="O321" t="s">
        <v>126</v>
      </c>
    </row>
    <row r="322" spans="1:15" x14ac:dyDescent="0.25">
      <c r="A322">
        <v>1</v>
      </c>
      <c r="B322">
        <v>2016</v>
      </c>
      <c r="C322" t="s">
        <v>421</v>
      </c>
      <c r="D322" t="s">
        <v>264</v>
      </c>
      <c r="E322" t="s">
        <v>12</v>
      </c>
      <c r="F322">
        <f>VLOOKUP(C322,'Five Year Alumni Srvy 2016 Data'!C:F,4,FALSE)</f>
        <v>1</v>
      </c>
      <c r="G322" t="str">
        <f>VLOOKUP(F322,Coding!K:L,2,FALSE)</f>
        <v>URM</v>
      </c>
      <c r="H322" t="s">
        <v>389</v>
      </c>
      <c r="I322" t="s">
        <v>390</v>
      </c>
      <c r="J322" t="s">
        <v>21</v>
      </c>
      <c r="K322" t="s">
        <v>88</v>
      </c>
      <c r="L322">
        <v>3</v>
      </c>
      <c r="M322" t="s">
        <v>85</v>
      </c>
      <c r="N322" t="s">
        <v>89</v>
      </c>
      <c r="O322" t="s">
        <v>126</v>
      </c>
    </row>
    <row r="323" spans="1:15" x14ac:dyDescent="0.25">
      <c r="A323">
        <v>1</v>
      </c>
      <c r="B323">
        <v>2016</v>
      </c>
      <c r="C323" t="s">
        <v>421</v>
      </c>
      <c r="D323" t="s">
        <v>264</v>
      </c>
      <c r="E323" t="s">
        <v>12</v>
      </c>
      <c r="F323">
        <f>VLOOKUP(C323,'Five Year Alumni Srvy 2016 Data'!C:F,4,FALSE)</f>
        <v>1</v>
      </c>
      <c r="G323" t="str">
        <f>VLOOKUP(F323,Coding!K:L,2,FALSE)</f>
        <v>URM</v>
      </c>
      <c r="H323" t="s">
        <v>389</v>
      </c>
      <c r="I323" t="s">
        <v>390</v>
      </c>
      <c r="J323" t="s">
        <v>21</v>
      </c>
      <c r="K323" t="s">
        <v>98</v>
      </c>
      <c r="L323">
        <v>3</v>
      </c>
      <c r="M323" t="s">
        <v>85</v>
      </c>
      <c r="N323" t="s">
        <v>99</v>
      </c>
      <c r="O323" t="s">
        <v>126</v>
      </c>
    </row>
    <row r="324" spans="1:15" x14ac:dyDescent="0.25">
      <c r="A324">
        <v>1</v>
      </c>
      <c r="B324">
        <v>2016</v>
      </c>
      <c r="C324" t="s">
        <v>421</v>
      </c>
      <c r="D324" t="s">
        <v>264</v>
      </c>
      <c r="E324" t="s">
        <v>12</v>
      </c>
      <c r="F324">
        <f>VLOOKUP(C324,'Five Year Alumni Srvy 2016 Data'!C:F,4,FALSE)</f>
        <v>1</v>
      </c>
      <c r="G324" t="str">
        <f>VLOOKUP(F324,Coding!K:L,2,FALSE)</f>
        <v>URM</v>
      </c>
      <c r="H324" t="s">
        <v>389</v>
      </c>
      <c r="I324" t="s">
        <v>390</v>
      </c>
      <c r="J324" t="s">
        <v>21</v>
      </c>
      <c r="K324" t="s">
        <v>122</v>
      </c>
      <c r="L324">
        <v>3</v>
      </c>
      <c r="M324" t="s">
        <v>85</v>
      </c>
      <c r="N324" t="s">
        <v>123</v>
      </c>
      <c r="O324" t="s">
        <v>126</v>
      </c>
    </row>
    <row r="325" spans="1:15" x14ac:dyDescent="0.25">
      <c r="A325">
        <v>1</v>
      </c>
      <c r="B325">
        <v>2016</v>
      </c>
      <c r="C325" t="s">
        <v>421</v>
      </c>
      <c r="D325" t="s">
        <v>264</v>
      </c>
      <c r="E325" t="s">
        <v>12</v>
      </c>
      <c r="F325">
        <f>VLOOKUP(C325,'Five Year Alumni Srvy 2016 Data'!C:F,4,FALSE)</f>
        <v>1</v>
      </c>
      <c r="G325" t="str">
        <f>VLOOKUP(F325,Coding!K:L,2,FALSE)</f>
        <v>URM</v>
      </c>
      <c r="H325" t="s">
        <v>389</v>
      </c>
      <c r="I325" t="s">
        <v>390</v>
      </c>
      <c r="J325" t="s">
        <v>21</v>
      </c>
      <c r="K325" t="s">
        <v>124</v>
      </c>
      <c r="L325">
        <v>2</v>
      </c>
      <c r="M325" t="s">
        <v>85</v>
      </c>
      <c r="N325" t="s">
        <v>125</v>
      </c>
      <c r="O325" t="s">
        <v>176</v>
      </c>
    </row>
    <row r="326" spans="1:15" x14ac:dyDescent="0.25">
      <c r="A326">
        <v>1</v>
      </c>
      <c r="B326">
        <v>2016</v>
      </c>
      <c r="C326" t="s">
        <v>421</v>
      </c>
      <c r="D326" t="s">
        <v>264</v>
      </c>
      <c r="E326" t="s">
        <v>12</v>
      </c>
      <c r="F326">
        <f>VLOOKUP(C326,'Five Year Alumni Srvy 2016 Data'!C:F,4,FALSE)</f>
        <v>1</v>
      </c>
      <c r="G326" t="str">
        <f>VLOOKUP(F326,Coding!K:L,2,FALSE)</f>
        <v>URM</v>
      </c>
      <c r="H326" t="s">
        <v>389</v>
      </c>
      <c r="I326" t="s">
        <v>390</v>
      </c>
      <c r="J326" t="s">
        <v>21</v>
      </c>
      <c r="K326" t="s">
        <v>127</v>
      </c>
      <c r="L326">
        <v>3</v>
      </c>
      <c r="M326" t="s">
        <v>85</v>
      </c>
      <c r="N326" t="s">
        <v>128</v>
      </c>
      <c r="O326" t="s">
        <v>126</v>
      </c>
    </row>
    <row r="327" spans="1:15" x14ac:dyDescent="0.25">
      <c r="A327">
        <v>1</v>
      </c>
      <c r="B327">
        <v>2016</v>
      </c>
      <c r="C327" t="s">
        <v>421</v>
      </c>
      <c r="D327" t="s">
        <v>264</v>
      </c>
      <c r="E327" t="s">
        <v>12</v>
      </c>
      <c r="F327">
        <f>VLOOKUP(C327,'Five Year Alumni Srvy 2016 Data'!C:F,4,FALSE)</f>
        <v>1</v>
      </c>
      <c r="G327" t="str">
        <f>VLOOKUP(F327,Coding!K:L,2,FALSE)</f>
        <v>URM</v>
      </c>
      <c r="H327" t="s">
        <v>389</v>
      </c>
      <c r="I327" t="s">
        <v>390</v>
      </c>
      <c r="J327" t="s">
        <v>21</v>
      </c>
      <c r="K327" t="s">
        <v>129</v>
      </c>
      <c r="L327">
        <v>2</v>
      </c>
      <c r="M327" t="s">
        <v>85</v>
      </c>
      <c r="N327" t="s">
        <v>130</v>
      </c>
      <c r="O327" t="s">
        <v>176</v>
      </c>
    </row>
    <row r="328" spans="1:15" x14ac:dyDescent="0.25">
      <c r="A328">
        <v>1</v>
      </c>
      <c r="B328">
        <v>2016</v>
      </c>
      <c r="C328" t="s">
        <v>421</v>
      </c>
      <c r="D328" t="s">
        <v>264</v>
      </c>
      <c r="E328" t="s">
        <v>12</v>
      </c>
      <c r="F328">
        <f>VLOOKUP(C328,'Five Year Alumni Srvy 2016 Data'!C:F,4,FALSE)</f>
        <v>1</v>
      </c>
      <c r="G328" t="str">
        <f>VLOOKUP(F328,Coding!K:L,2,FALSE)</f>
        <v>URM</v>
      </c>
      <c r="H328" t="s">
        <v>389</v>
      </c>
      <c r="I328" t="s">
        <v>390</v>
      </c>
      <c r="J328" t="s">
        <v>21</v>
      </c>
      <c r="K328" t="s">
        <v>131</v>
      </c>
      <c r="L328">
        <v>3</v>
      </c>
      <c r="M328" t="s">
        <v>85</v>
      </c>
      <c r="N328" t="s">
        <v>132</v>
      </c>
      <c r="O328" t="s">
        <v>126</v>
      </c>
    </row>
    <row r="329" spans="1:15" x14ac:dyDescent="0.25">
      <c r="A329">
        <v>1</v>
      </c>
      <c r="B329">
        <v>2016</v>
      </c>
      <c r="C329" t="s">
        <v>421</v>
      </c>
      <c r="D329" t="s">
        <v>264</v>
      </c>
      <c r="E329" t="s">
        <v>12</v>
      </c>
      <c r="F329">
        <f>VLOOKUP(C329,'Five Year Alumni Srvy 2016 Data'!C:F,4,FALSE)</f>
        <v>1</v>
      </c>
      <c r="G329" t="str">
        <f>VLOOKUP(F329,Coding!K:L,2,FALSE)</f>
        <v>URM</v>
      </c>
      <c r="H329" t="s">
        <v>389</v>
      </c>
      <c r="I329" t="s">
        <v>390</v>
      </c>
      <c r="J329" t="s">
        <v>21</v>
      </c>
      <c r="K329" t="s">
        <v>139</v>
      </c>
      <c r="L329">
        <v>3</v>
      </c>
      <c r="M329" t="s">
        <v>85</v>
      </c>
      <c r="N329" t="s">
        <v>140</v>
      </c>
      <c r="O329" t="s">
        <v>126</v>
      </c>
    </row>
    <row r="330" spans="1:15" x14ac:dyDescent="0.25">
      <c r="A330">
        <v>1</v>
      </c>
      <c r="B330">
        <v>2016</v>
      </c>
      <c r="C330" t="s">
        <v>421</v>
      </c>
      <c r="D330" t="s">
        <v>264</v>
      </c>
      <c r="E330" t="s">
        <v>12</v>
      </c>
      <c r="F330">
        <f>VLOOKUP(C330,'Five Year Alumni Srvy 2016 Data'!C:F,4,FALSE)</f>
        <v>1</v>
      </c>
      <c r="G330" t="str">
        <f>VLOOKUP(F330,Coding!K:L,2,FALSE)</f>
        <v>URM</v>
      </c>
      <c r="H330" t="s">
        <v>389</v>
      </c>
      <c r="I330" t="s">
        <v>390</v>
      </c>
      <c r="J330" t="s">
        <v>21</v>
      </c>
      <c r="K330" t="s">
        <v>141</v>
      </c>
      <c r="L330">
        <v>3</v>
      </c>
      <c r="M330" t="s">
        <v>85</v>
      </c>
      <c r="N330" t="s">
        <v>142</v>
      </c>
      <c r="O330" t="s">
        <v>126</v>
      </c>
    </row>
    <row r="331" spans="1:15" x14ac:dyDescent="0.25">
      <c r="A331">
        <v>1</v>
      </c>
      <c r="B331">
        <v>2016</v>
      </c>
      <c r="C331" t="s">
        <v>421</v>
      </c>
      <c r="D331" t="s">
        <v>264</v>
      </c>
      <c r="E331" t="s">
        <v>12</v>
      </c>
      <c r="F331">
        <f>VLOOKUP(C331,'Five Year Alumni Srvy 2016 Data'!C:F,4,FALSE)</f>
        <v>1</v>
      </c>
      <c r="G331" t="str">
        <f>VLOOKUP(F331,Coding!K:L,2,FALSE)</f>
        <v>URM</v>
      </c>
      <c r="H331" t="s">
        <v>389</v>
      </c>
      <c r="I331" t="s">
        <v>390</v>
      </c>
      <c r="J331" t="s">
        <v>21</v>
      </c>
      <c r="K331" t="s">
        <v>143</v>
      </c>
      <c r="L331">
        <v>3</v>
      </c>
      <c r="M331" t="s">
        <v>85</v>
      </c>
      <c r="N331" t="s">
        <v>144</v>
      </c>
      <c r="O331" t="s">
        <v>126</v>
      </c>
    </row>
    <row r="332" spans="1:15" x14ac:dyDescent="0.25">
      <c r="A332">
        <v>1</v>
      </c>
      <c r="B332">
        <v>2016</v>
      </c>
      <c r="C332" t="s">
        <v>423</v>
      </c>
      <c r="D332" t="s">
        <v>204</v>
      </c>
      <c r="E332" t="s">
        <v>12</v>
      </c>
      <c r="F332">
        <f>VLOOKUP(C332,'Five Year Alumni Srvy 2016 Data'!C:F,4,FALSE)</f>
        <v>1</v>
      </c>
      <c r="G332" t="str">
        <f>VLOOKUP(F332,Coding!K:L,2,FALSE)</f>
        <v>URM</v>
      </c>
      <c r="H332" t="s">
        <v>328</v>
      </c>
      <c r="I332" t="s">
        <v>328</v>
      </c>
      <c r="J332" t="s">
        <v>10</v>
      </c>
      <c r="K332" t="s">
        <v>84</v>
      </c>
      <c r="L332">
        <v>4</v>
      </c>
      <c r="M332" t="s">
        <v>85</v>
      </c>
      <c r="N332" t="s">
        <v>86</v>
      </c>
      <c r="O332" t="s">
        <v>87</v>
      </c>
    </row>
    <row r="333" spans="1:15" x14ac:dyDescent="0.25">
      <c r="A333">
        <v>1</v>
      </c>
      <c r="B333">
        <v>2016</v>
      </c>
      <c r="C333" t="s">
        <v>423</v>
      </c>
      <c r="D333" t="s">
        <v>204</v>
      </c>
      <c r="E333" t="s">
        <v>12</v>
      </c>
      <c r="F333">
        <f>VLOOKUP(C333,'Five Year Alumni Srvy 2016 Data'!C:F,4,FALSE)</f>
        <v>1</v>
      </c>
      <c r="G333" t="str">
        <f>VLOOKUP(F333,Coding!K:L,2,FALSE)</f>
        <v>URM</v>
      </c>
      <c r="H333" t="s">
        <v>328</v>
      </c>
      <c r="I333" t="s">
        <v>328</v>
      </c>
      <c r="J333" t="s">
        <v>10</v>
      </c>
      <c r="K333" t="s">
        <v>88</v>
      </c>
      <c r="L333">
        <v>4</v>
      </c>
      <c r="M333" t="s">
        <v>85</v>
      </c>
      <c r="N333" t="s">
        <v>89</v>
      </c>
      <c r="O333" t="s">
        <v>87</v>
      </c>
    </row>
    <row r="334" spans="1:15" x14ac:dyDescent="0.25">
      <c r="A334">
        <v>1</v>
      </c>
      <c r="B334">
        <v>2016</v>
      </c>
      <c r="C334" t="s">
        <v>423</v>
      </c>
      <c r="D334" t="s">
        <v>204</v>
      </c>
      <c r="E334" t="s">
        <v>12</v>
      </c>
      <c r="F334">
        <f>VLOOKUP(C334,'Five Year Alumni Srvy 2016 Data'!C:F,4,FALSE)</f>
        <v>1</v>
      </c>
      <c r="G334" t="str">
        <f>VLOOKUP(F334,Coding!K:L,2,FALSE)</f>
        <v>URM</v>
      </c>
      <c r="H334" t="s">
        <v>328</v>
      </c>
      <c r="I334" t="s">
        <v>328</v>
      </c>
      <c r="J334" t="s">
        <v>10</v>
      </c>
      <c r="K334" t="s">
        <v>98</v>
      </c>
      <c r="L334">
        <v>4</v>
      </c>
      <c r="M334" t="s">
        <v>85</v>
      </c>
      <c r="N334" t="s">
        <v>99</v>
      </c>
      <c r="O334" t="s">
        <v>87</v>
      </c>
    </row>
    <row r="335" spans="1:15" x14ac:dyDescent="0.25">
      <c r="A335">
        <v>1</v>
      </c>
      <c r="B335">
        <v>2016</v>
      </c>
      <c r="C335" t="s">
        <v>423</v>
      </c>
      <c r="D335" t="s">
        <v>204</v>
      </c>
      <c r="E335" t="s">
        <v>12</v>
      </c>
      <c r="F335">
        <f>VLOOKUP(C335,'Five Year Alumni Srvy 2016 Data'!C:F,4,FALSE)</f>
        <v>1</v>
      </c>
      <c r="G335" t="str">
        <f>VLOOKUP(F335,Coding!K:L,2,FALSE)</f>
        <v>URM</v>
      </c>
      <c r="H335" t="s">
        <v>328</v>
      </c>
      <c r="I335" t="s">
        <v>328</v>
      </c>
      <c r="J335" t="s">
        <v>10</v>
      </c>
      <c r="K335" t="s">
        <v>122</v>
      </c>
      <c r="L335">
        <v>4</v>
      </c>
      <c r="M335" t="s">
        <v>85</v>
      </c>
      <c r="N335" t="s">
        <v>123</v>
      </c>
      <c r="O335" t="s">
        <v>87</v>
      </c>
    </row>
    <row r="336" spans="1:15" x14ac:dyDescent="0.25">
      <c r="A336">
        <v>1</v>
      </c>
      <c r="B336">
        <v>2016</v>
      </c>
      <c r="C336" t="s">
        <v>423</v>
      </c>
      <c r="D336" t="s">
        <v>204</v>
      </c>
      <c r="E336" t="s">
        <v>12</v>
      </c>
      <c r="F336">
        <f>VLOOKUP(C336,'Five Year Alumni Srvy 2016 Data'!C:F,4,FALSE)</f>
        <v>1</v>
      </c>
      <c r="G336" t="str">
        <f>VLOOKUP(F336,Coding!K:L,2,FALSE)</f>
        <v>URM</v>
      </c>
      <c r="H336" t="s">
        <v>328</v>
      </c>
      <c r="I336" t="s">
        <v>328</v>
      </c>
      <c r="J336" t="s">
        <v>10</v>
      </c>
      <c r="K336" t="s">
        <v>124</v>
      </c>
      <c r="L336">
        <v>3</v>
      </c>
      <c r="M336" t="s">
        <v>85</v>
      </c>
      <c r="N336" t="s">
        <v>125</v>
      </c>
      <c r="O336" t="s">
        <v>126</v>
      </c>
    </row>
    <row r="337" spans="1:15" x14ac:dyDescent="0.25">
      <c r="A337">
        <v>1</v>
      </c>
      <c r="B337">
        <v>2016</v>
      </c>
      <c r="C337" t="s">
        <v>423</v>
      </c>
      <c r="D337" t="s">
        <v>204</v>
      </c>
      <c r="E337" t="s">
        <v>12</v>
      </c>
      <c r="F337">
        <f>VLOOKUP(C337,'Five Year Alumni Srvy 2016 Data'!C:F,4,FALSE)</f>
        <v>1</v>
      </c>
      <c r="G337" t="str">
        <f>VLOOKUP(F337,Coding!K:L,2,FALSE)</f>
        <v>URM</v>
      </c>
      <c r="H337" t="s">
        <v>328</v>
      </c>
      <c r="I337" t="s">
        <v>328</v>
      </c>
      <c r="J337" t="s">
        <v>10</v>
      </c>
      <c r="K337" t="s">
        <v>127</v>
      </c>
      <c r="L337">
        <v>3</v>
      </c>
      <c r="M337" t="s">
        <v>85</v>
      </c>
      <c r="N337" t="s">
        <v>128</v>
      </c>
      <c r="O337" t="s">
        <v>126</v>
      </c>
    </row>
    <row r="338" spans="1:15" x14ac:dyDescent="0.25">
      <c r="A338">
        <v>1</v>
      </c>
      <c r="B338">
        <v>2016</v>
      </c>
      <c r="C338" t="s">
        <v>423</v>
      </c>
      <c r="D338" t="s">
        <v>204</v>
      </c>
      <c r="E338" t="s">
        <v>12</v>
      </c>
      <c r="F338">
        <f>VLOOKUP(C338,'Five Year Alumni Srvy 2016 Data'!C:F,4,FALSE)</f>
        <v>1</v>
      </c>
      <c r="G338" t="str">
        <f>VLOOKUP(F338,Coding!K:L,2,FALSE)</f>
        <v>URM</v>
      </c>
      <c r="H338" t="s">
        <v>328</v>
      </c>
      <c r="I338" t="s">
        <v>328</v>
      </c>
      <c r="J338" t="s">
        <v>10</v>
      </c>
      <c r="K338" t="s">
        <v>129</v>
      </c>
      <c r="L338">
        <v>3</v>
      </c>
      <c r="M338" t="s">
        <v>85</v>
      </c>
      <c r="N338" t="s">
        <v>130</v>
      </c>
      <c r="O338" t="s">
        <v>126</v>
      </c>
    </row>
    <row r="339" spans="1:15" x14ac:dyDescent="0.25">
      <c r="A339">
        <v>1</v>
      </c>
      <c r="B339">
        <v>2016</v>
      </c>
      <c r="C339" t="s">
        <v>423</v>
      </c>
      <c r="D339" t="s">
        <v>204</v>
      </c>
      <c r="E339" t="s">
        <v>12</v>
      </c>
      <c r="F339">
        <f>VLOOKUP(C339,'Five Year Alumni Srvy 2016 Data'!C:F,4,FALSE)</f>
        <v>1</v>
      </c>
      <c r="G339" t="str">
        <f>VLOOKUP(F339,Coding!K:L,2,FALSE)</f>
        <v>URM</v>
      </c>
      <c r="H339" t="s">
        <v>328</v>
      </c>
      <c r="I339" t="s">
        <v>328</v>
      </c>
      <c r="J339" t="s">
        <v>10</v>
      </c>
      <c r="K339" t="s">
        <v>131</v>
      </c>
      <c r="L339">
        <v>4</v>
      </c>
      <c r="M339" t="s">
        <v>85</v>
      </c>
      <c r="N339" t="s">
        <v>132</v>
      </c>
      <c r="O339" t="s">
        <v>87</v>
      </c>
    </row>
    <row r="340" spans="1:15" x14ac:dyDescent="0.25">
      <c r="A340">
        <v>1</v>
      </c>
      <c r="B340">
        <v>2016</v>
      </c>
      <c r="C340" t="s">
        <v>423</v>
      </c>
      <c r="D340" t="s">
        <v>204</v>
      </c>
      <c r="E340" t="s">
        <v>12</v>
      </c>
      <c r="F340">
        <f>VLOOKUP(C340,'Five Year Alumni Srvy 2016 Data'!C:F,4,FALSE)</f>
        <v>1</v>
      </c>
      <c r="G340" t="str">
        <f>VLOOKUP(F340,Coding!K:L,2,FALSE)</f>
        <v>URM</v>
      </c>
      <c r="H340" t="s">
        <v>328</v>
      </c>
      <c r="I340" t="s">
        <v>328</v>
      </c>
      <c r="J340" t="s">
        <v>10</v>
      </c>
      <c r="K340" t="s">
        <v>139</v>
      </c>
      <c r="L340">
        <v>4</v>
      </c>
      <c r="M340" t="s">
        <v>85</v>
      </c>
      <c r="N340" t="s">
        <v>140</v>
      </c>
      <c r="O340" t="s">
        <v>87</v>
      </c>
    </row>
    <row r="341" spans="1:15" x14ac:dyDescent="0.25">
      <c r="A341">
        <v>1</v>
      </c>
      <c r="B341">
        <v>2016</v>
      </c>
      <c r="C341" t="s">
        <v>423</v>
      </c>
      <c r="D341" t="s">
        <v>204</v>
      </c>
      <c r="E341" t="s">
        <v>12</v>
      </c>
      <c r="F341">
        <f>VLOOKUP(C341,'Five Year Alumni Srvy 2016 Data'!C:F,4,FALSE)</f>
        <v>1</v>
      </c>
      <c r="G341" t="str">
        <f>VLOOKUP(F341,Coding!K:L,2,FALSE)</f>
        <v>URM</v>
      </c>
      <c r="H341" t="s">
        <v>328</v>
      </c>
      <c r="I341" t="s">
        <v>328</v>
      </c>
      <c r="J341" t="s">
        <v>10</v>
      </c>
      <c r="K341" t="s">
        <v>141</v>
      </c>
      <c r="L341">
        <v>5</v>
      </c>
      <c r="M341" t="s">
        <v>85</v>
      </c>
      <c r="N341" t="s">
        <v>142</v>
      </c>
      <c r="O341" t="s">
        <v>185</v>
      </c>
    </row>
    <row r="342" spans="1:15" x14ac:dyDescent="0.25">
      <c r="A342">
        <v>1</v>
      </c>
      <c r="B342">
        <v>2016</v>
      </c>
      <c r="C342" t="s">
        <v>423</v>
      </c>
      <c r="D342" t="s">
        <v>204</v>
      </c>
      <c r="E342" t="s">
        <v>12</v>
      </c>
      <c r="F342">
        <f>VLOOKUP(C342,'Five Year Alumni Srvy 2016 Data'!C:F,4,FALSE)</f>
        <v>1</v>
      </c>
      <c r="G342" t="str">
        <f>VLOOKUP(F342,Coding!K:L,2,FALSE)</f>
        <v>URM</v>
      </c>
      <c r="H342" t="s">
        <v>328</v>
      </c>
      <c r="I342" t="s">
        <v>328</v>
      </c>
      <c r="J342" t="s">
        <v>10</v>
      </c>
      <c r="K342" t="s">
        <v>143</v>
      </c>
      <c r="L342">
        <v>4</v>
      </c>
      <c r="M342" t="s">
        <v>85</v>
      </c>
      <c r="N342" t="s">
        <v>144</v>
      </c>
      <c r="O342" t="s">
        <v>87</v>
      </c>
    </row>
    <row r="343" spans="1:15" x14ac:dyDescent="0.25">
      <c r="A343">
        <v>1</v>
      </c>
      <c r="B343">
        <v>2016</v>
      </c>
      <c r="C343" t="s">
        <v>428</v>
      </c>
      <c r="D343" t="s">
        <v>48</v>
      </c>
      <c r="E343" t="s">
        <v>12</v>
      </c>
      <c r="F343">
        <f>VLOOKUP(C343,'Five Year Alumni Srvy 2016 Data'!C:F,4,FALSE)</f>
        <v>1</v>
      </c>
      <c r="G343" t="str">
        <f>VLOOKUP(F343,Coding!K:L,2,FALSE)</f>
        <v>URM</v>
      </c>
      <c r="H343" t="s">
        <v>342</v>
      </c>
      <c r="I343" t="s">
        <v>342</v>
      </c>
      <c r="J343" t="s">
        <v>19</v>
      </c>
      <c r="K343" t="s">
        <v>84</v>
      </c>
      <c r="L343">
        <v>3</v>
      </c>
      <c r="M343" t="s">
        <v>85</v>
      </c>
      <c r="N343" t="s">
        <v>86</v>
      </c>
      <c r="O343" t="s">
        <v>126</v>
      </c>
    </row>
    <row r="344" spans="1:15" x14ac:dyDescent="0.25">
      <c r="A344">
        <v>1</v>
      </c>
      <c r="B344">
        <v>2016</v>
      </c>
      <c r="C344" t="s">
        <v>428</v>
      </c>
      <c r="D344" t="s">
        <v>48</v>
      </c>
      <c r="E344" t="s">
        <v>12</v>
      </c>
      <c r="F344">
        <f>VLOOKUP(C344,'Five Year Alumni Srvy 2016 Data'!C:F,4,FALSE)</f>
        <v>1</v>
      </c>
      <c r="G344" t="str">
        <f>VLOOKUP(F344,Coding!K:L,2,FALSE)</f>
        <v>URM</v>
      </c>
      <c r="H344" t="s">
        <v>342</v>
      </c>
      <c r="I344" t="s">
        <v>342</v>
      </c>
      <c r="J344" t="s">
        <v>19</v>
      </c>
      <c r="K344" t="s">
        <v>88</v>
      </c>
      <c r="L344">
        <v>3</v>
      </c>
      <c r="M344" t="s">
        <v>85</v>
      </c>
      <c r="N344" t="s">
        <v>89</v>
      </c>
      <c r="O344" t="s">
        <v>126</v>
      </c>
    </row>
    <row r="345" spans="1:15" x14ac:dyDescent="0.25">
      <c r="A345">
        <v>1</v>
      </c>
      <c r="B345">
        <v>2016</v>
      </c>
      <c r="C345" t="s">
        <v>428</v>
      </c>
      <c r="D345" t="s">
        <v>48</v>
      </c>
      <c r="E345" t="s">
        <v>12</v>
      </c>
      <c r="F345">
        <f>VLOOKUP(C345,'Five Year Alumni Srvy 2016 Data'!C:F,4,FALSE)</f>
        <v>1</v>
      </c>
      <c r="G345" t="str">
        <f>VLOOKUP(F345,Coding!K:L,2,FALSE)</f>
        <v>URM</v>
      </c>
      <c r="H345" t="s">
        <v>342</v>
      </c>
      <c r="I345" t="s">
        <v>342</v>
      </c>
      <c r="J345" t="s">
        <v>19</v>
      </c>
      <c r="K345" t="s">
        <v>98</v>
      </c>
      <c r="L345">
        <v>4</v>
      </c>
      <c r="M345" t="s">
        <v>85</v>
      </c>
      <c r="N345" t="s">
        <v>99</v>
      </c>
      <c r="O345" t="s">
        <v>87</v>
      </c>
    </row>
    <row r="346" spans="1:15" x14ac:dyDescent="0.25">
      <c r="A346">
        <v>1</v>
      </c>
      <c r="B346">
        <v>2016</v>
      </c>
      <c r="C346" t="s">
        <v>428</v>
      </c>
      <c r="D346" t="s">
        <v>48</v>
      </c>
      <c r="E346" t="s">
        <v>12</v>
      </c>
      <c r="F346">
        <f>VLOOKUP(C346,'Five Year Alumni Srvy 2016 Data'!C:F,4,FALSE)</f>
        <v>1</v>
      </c>
      <c r="G346" t="str">
        <f>VLOOKUP(F346,Coding!K:L,2,FALSE)</f>
        <v>URM</v>
      </c>
      <c r="H346" t="s">
        <v>342</v>
      </c>
      <c r="I346" t="s">
        <v>342</v>
      </c>
      <c r="J346" t="s">
        <v>19</v>
      </c>
      <c r="K346" t="s">
        <v>122</v>
      </c>
      <c r="L346">
        <v>2</v>
      </c>
      <c r="M346" t="s">
        <v>85</v>
      </c>
      <c r="N346" t="s">
        <v>123</v>
      </c>
      <c r="O346" t="s">
        <v>176</v>
      </c>
    </row>
    <row r="347" spans="1:15" x14ac:dyDescent="0.25">
      <c r="A347">
        <v>1</v>
      </c>
      <c r="B347">
        <v>2016</v>
      </c>
      <c r="C347" t="s">
        <v>428</v>
      </c>
      <c r="D347" t="s">
        <v>48</v>
      </c>
      <c r="E347" t="s">
        <v>12</v>
      </c>
      <c r="F347">
        <f>VLOOKUP(C347,'Five Year Alumni Srvy 2016 Data'!C:F,4,FALSE)</f>
        <v>1</v>
      </c>
      <c r="G347" t="str">
        <f>VLOOKUP(F347,Coding!K:L,2,FALSE)</f>
        <v>URM</v>
      </c>
      <c r="H347" t="s">
        <v>342</v>
      </c>
      <c r="I347" t="s">
        <v>342</v>
      </c>
      <c r="J347" t="s">
        <v>19</v>
      </c>
      <c r="K347" t="s">
        <v>124</v>
      </c>
      <c r="L347">
        <v>2</v>
      </c>
      <c r="M347" t="s">
        <v>85</v>
      </c>
      <c r="N347" t="s">
        <v>125</v>
      </c>
      <c r="O347" t="s">
        <v>176</v>
      </c>
    </row>
    <row r="348" spans="1:15" x14ac:dyDescent="0.25">
      <c r="A348">
        <v>1</v>
      </c>
      <c r="B348">
        <v>2016</v>
      </c>
      <c r="C348" t="s">
        <v>428</v>
      </c>
      <c r="D348" t="s">
        <v>48</v>
      </c>
      <c r="E348" t="s">
        <v>12</v>
      </c>
      <c r="F348">
        <f>VLOOKUP(C348,'Five Year Alumni Srvy 2016 Data'!C:F,4,FALSE)</f>
        <v>1</v>
      </c>
      <c r="G348" t="str">
        <f>VLOOKUP(F348,Coding!K:L,2,FALSE)</f>
        <v>URM</v>
      </c>
      <c r="H348" t="s">
        <v>342</v>
      </c>
      <c r="I348" t="s">
        <v>342</v>
      </c>
      <c r="J348" t="s">
        <v>19</v>
      </c>
      <c r="K348" t="s">
        <v>127</v>
      </c>
      <c r="L348">
        <v>3</v>
      </c>
      <c r="M348" t="s">
        <v>85</v>
      </c>
      <c r="N348" t="s">
        <v>128</v>
      </c>
      <c r="O348" t="s">
        <v>126</v>
      </c>
    </row>
    <row r="349" spans="1:15" x14ac:dyDescent="0.25">
      <c r="A349">
        <v>1</v>
      </c>
      <c r="B349">
        <v>2016</v>
      </c>
      <c r="C349" t="s">
        <v>428</v>
      </c>
      <c r="D349" t="s">
        <v>48</v>
      </c>
      <c r="E349" t="s">
        <v>12</v>
      </c>
      <c r="F349">
        <f>VLOOKUP(C349,'Five Year Alumni Srvy 2016 Data'!C:F,4,FALSE)</f>
        <v>1</v>
      </c>
      <c r="G349" t="str">
        <f>VLOOKUP(F349,Coding!K:L,2,FALSE)</f>
        <v>URM</v>
      </c>
      <c r="H349" t="s">
        <v>342</v>
      </c>
      <c r="I349" t="s">
        <v>342</v>
      </c>
      <c r="J349" t="s">
        <v>19</v>
      </c>
      <c r="K349" t="s">
        <v>129</v>
      </c>
      <c r="L349">
        <v>4</v>
      </c>
      <c r="M349" t="s">
        <v>85</v>
      </c>
      <c r="N349" t="s">
        <v>130</v>
      </c>
      <c r="O349" t="s">
        <v>87</v>
      </c>
    </row>
    <row r="350" spans="1:15" x14ac:dyDescent="0.25">
      <c r="A350">
        <v>1</v>
      </c>
      <c r="B350">
        <v>2016</v>
      </c>
      <c r="C350" t="s">
        <v>428</v>
      </c>
      <c r="D350" t="s">
        <v>48</v>
      </c>
      <c r="E350" t="s">
        <v>12</v>
      </c>
      <c r="F350">
        <f>VLOOKUP(C350,'Five Year Alumni Srvy 2016 Data'!C:F,4,FALSE)</f>
        <v>1</v>
      </c>
      <c r="G350" t="str">
        <f>VLOOKUP(F350,Coding!K:L,2,FALSE)</f>
        <v>URM</v>
      </c>
      <c r="H350" t="s">
        <v>342</v>
      </c>
      <c r="I350" t="s">
        <v>342</v>
      </c>
      <c r="J350" t="s">
        <v>19</v>
      </c>
      <c r="K350" t="s">
        <v>131</v>
      </c>
      <c r="L350">
        <v>4</v>
      </c>
      <c r="M350" t="s">
        <v>85</v>
      </c>
      <c r="N350" t="s">
        <v>132</v>
      </c>
      <c r="O350" t="s">
        <v>87</v>
      </c>
    </row>
    <row r="351" spans="1:15" x14ac:dyDescent="0.25">
      <c r="A351">
        <v>1</v>
      </c>
      <c r="B351">
        <v>2016</v>
      </c>
      <c r="C351" t="s">
        <v>428</v>
      </c>
      <c r="D351" t="s">
        <v>48</v>
      </c>
      <c r="E351" t="s">
        <v>12</v>
      </c>
      <c r="F351">
        <f>VLOOKUP(C351,'Five Year Alumni Srvy 2016 Data'!C:F,4,FALSE)</f>
        <v>1</v>
      </c>
      <c r="G351" t="str">
        <f>VLOOKUP(F351,Coding!K:L,2,FALSE)</f>
        <v>URM</v>
      </c>
      <c r="H351" t="s">
        <v>342</v>
      </c>
      <c r="I351" t="s">
        <v>342</v>
      </c>
      <c r="J351" t="s">
        <v>19</v>
      </c>
      <c r="K351" t="s">
        <v>139</v>
      </c>
      <c r="L351">
        <v>4</v>
      </c>
      <c r="M351" t="s">
        <v>85</v>
      </c>
      <c r="N351" t="s">
        <v>140</v>
      </c>
      <c r="O351" t="s">
        <v>87</v>
      </c>
    </row>
    <row r="352" spans="1:15" x14ac:dyDescent="0.25">
      <c r="A352">
        <v>1</v>
      </c>
      <c r="B352">
        <v>2016</v>
      </c>
      <c r="C352" t="s">
        <v>428</v>
      </c>
      <c r="D352" t="s">
        <v>48</v>
      </c>
      <c r="E352" t="s">
        <v>12</v>
      </c>
      <c r="F352">
        <f>VLOOKUP(C352,'Five Year Alumni Srvy 2016 Data'!C:F,4,FALSE)</f>
        <v>1</v>
      </c>
      <c r="G352" t="str">
        <f>VLOOKUP(F352,Coding!K:L,2,FALSE)</f>
        <v>URM</v>
      </c>
      <c r="H352" t="s">
        <v>342</v>
      </c>
      <c r="I352" t="s">
        <v>342</v>
      </c>
      <c r="J352" t="s">
        <v>19</v>
      </c>
      <c r="K352" t="s">
        <v>141</v>
      </c>
      <c r="L352">
        <v>3</v>
      </c>
      <c r="M352" t="s">
        <v>85</v>
      </c>
      <c r="N352" t="s">
        <v>142</v>
      </c>
      <c r="O352" t="s">
        <v>126</v>
      </c>
    </row>
    <row r="353" spans="1:15" x14ac:dyDescent="0.25">
      <c r="A353">
        <v>1</v>
      </c>
      <c r="B353">
        <v>2016</v>
      </c>
      <c r="C353" t="s">
        <v>428</v>
      </c>
      <c r="D353" t="s">
        <v>48</v>
      </c>
      <c r="E353" t="s">
        <v>12</v>
      </c>
      <c r="F353">
        <f>VLOOKUP(C353,'Five Year Alumni Srvy 2016 Data'!C:F,4,FALSE)</f>
        <v>1</v>
      </c>
      <c r="G353" t="str">
        <f>VLOOKUP(F353,Coding!K:L,2,FALSE)</f>
        <v>URM</v>
      </c>
      <c r="H353" t="s">
        <v>342</v>
      </c>
      <c r="I353" t="s">
        <v>342</v>
      </c>
      <c r="J353" t="s">
        <v>19</v>
      </c>
      <c r="K353" t="s">
        <v>143</v>
      </c>
      <c r="L353">
        <v>3</v>
      </c>
      <c r="M353" t="s">
        <v>85</v>
      </c>
      <c r="N353" t="s">
        <v>144</v>
      </c>
      <c r="O353" t="s">
        <v>126</v>
      </c>
    </row>
    <row r="354" spans="1:15" x14ac:dyDescent="0.25">
      <c r="A354">
        <v>1</v>
      </c>
      <c r="B354">
        <v>2016</v>
      </c>
      <c r="C354" t="s">
        <v>429</v>
      </c>
      <c r="D354" t="s">
        <v>169</v>
      </c>
      <c r="E354" t="s">
        <v>12</v>
      </c>
      <c r="F354">
        <f>VLOOKUP(C354,'Five Year Alumni Srvy 2016 Data'!C:F,4,FALSE)</f>
        <v>1</v>
      </c>
      <c r="G354" t="str">
        <f>VLOOKUP(F354,Coding!K:L,2,FALSE)</f>
        <v>URM</v>
      </c>
      <c r="H354" t="s">
        <v>304</v>
      </c>
      <c r="I354" t="s">
        <v>267</v>
      </c>
      <c r="J354" t="s">
        <v>10</v>
      </c>
      <c r="K354" t="s">
        <v>84</v>
      </c>
      <c r="L354">
        <v>4</v>
      </c>
      <c r="M354" t="s">
        <v>85</v>
      </c>
      <c r="N354" t="s">
        <v>86</v>
      </c>
      <c r="O354" t="s">
        <v>87</v>
      </c>
    </row>
    <row r="355" spans="1:15" x14ac:dyDescent="0.25">
      <c r="A355">
        <v>1</v>
      </c>
      <c r="B355">
        <v>2016</v>
      </c>
      <c r="C355" t="s">
        <v>429</v>
      </c>
      <c r="D355" t="s">
        <v>169</v>
      </c>
      <c r="E355" t="s">
        <v>12</v>
      </c>
      <c r="F355">
        <f>VLOOKUP(C355,'Five Year Alumni Srvy 2016 Data'!C:F,4,FALSE)</f>
        <v>1</v>
      </c>
      <c r="G355" t="str">
        <f>VLOOKUP(F355,Coding!K:L,2,FALSE)</f>
        <v>URM</v>
      </c>
      <c r="H355" t="s">
        <v>304</v>
      </c>
      <c r="I355" t="s">
        <v>267</v>
      </c>
      <c r="J355" t="s">
        <v>10</v>
      </c>
      <c r="K355" t="s">
        <v>88</v>
      </c>
      <c r="L355">
        <v>3</v>
      </c>
      <c r="M355" t="s">
        <v>85</v>
      </c>
      <c r="N355" t="s">
        <v>89</v>
      </c>
      <c r="O355" t="s">
        <v>126</v>
      </c>
    </row>
    <row r="356" spans="1:15" x14ac:dyDescent="0.25">
      <c r="A356">
        <v>1</v>
      </c>
      <c r="B356">
        <v>2016</v>
      </c>
      <c r="C356" t="s">
        <v>429</v>
      </c>
      <c r="D356" t="s">
        <v>169</v>
      </c>
      <c r="E356" t="s">
        <v>12</v>
      </c>
      <c r="F356">
        <f>VLOOKUP(C356,'Five Year Alumni Srvy 2016 Data'!C:F,4,FALSE)</f>
        <v>1</v>
      </c>
      <c r="G356" t="str">
        <f>VLOOKUP(F356,Coding!K:L,2,FALSE)</f>
        <v>URM</v>
      </c>
      <c r="H356" t="s">
        <v>304</v>
      </c>
      <c r="I356" t="s">
        <v>267</v>
      </c>
      <c r="J356" t="s">
        <v>10</v>
      </c>
      <c r="K356" t="s">
        <v>98</v>
      </c>
      <c r="L356">
        <v>4</v>
      </c>
      <c r="M356" t="s">
        <v>85</v>
      </c>
      <c r="N356" t="s">
        <v>99</v>
      </c>
      <c r="O356" t="s">
        <v>87</v>
      </c>
    </row>
    <row r="357" spans="1:15" x14ac:dyDescent="0.25">
      <c r="A357">
        <v>1</v>
      </c>
      <c r="B357">
        <v>2016</v>
      </c>
      <c r="C357" t="s">
        <v>429</v>
      </c>
      <c r="D357" t="s">
        <v>169</v>
      </c>
      <c r="E357" t="s">
        <v>12</v>
      </c>
      <c r="F357">
        <f>VLOOKUP(C357,'Five Year Alumni Srvy 2016 Data'!C:F,4,FALSE)</f>
        <v>1</v>
      </c>
      <c r="G357" t="str">
        <f>VLOOKUP(F357,Coding!K:L,2,FALSE)</f>
        <v>URM</v>
      </c>
      <c r="H357" t="s">
        <v>304</v>
      </c>
      <c r="I357" t="s">
        <v>267</v>
      </c>
      <c r="J357" t="s">
        <v>10</v>
      </c>
      <c r="K357" t="s">
        <v>122</v>
      </c>
      <c r="L357">
        <v>4</v>
      </c>
      <c r="M357" t="s">
        <v>85</v>
      </c>
      <c r="N357" t="s">
        <v>123</v>
      </c>
      <c r="O357" t="s">
        <v>87</v>
      </c>
    </row>
    <row r="358" spans="1:15" x14ac:dyDescent="0.25">
      <c r="A358">
        <v>1</v>
      </c>
      <c r="B358">
        <v>2016</v>
      </c>
      <c r="C358" t="s">
        <v>429</v>
      </c>
      <c r="D358" t="s">
        <v>169</v>
      </c>
      <c r="E358" t="s">
        <v>12</v>
      </c>
      <c r="F358">
        <f>VLOOKUP(C358,'Five Year Alumni Srvy 2016 Data'!C:F,4,FALSE)</f>
        <v>1</v>
      </c>
      <c r="G358" t="str">
        <f>VLOOKUP(F358,Coding!K:L,2,FALSE)</f>
        <v>URM</v>
      </c>
      <c r="H358" t="s">
        <v>304</v>
      </c>
      <c r="I358" t="s">
        <v>267</v>
      </c>
      <c r="J358" t="s">
        <v>10</v>
      </c>
      <c r="K358" t="s">
        <v>124</v>
      </c>
      <c r="L358">
        <v>3</v>
      </c>
      <c r="M358" t="s">
        <v>85</v>
      </c>
      <c r="N358" t="s">
        <v>125</v>
      </c>
      <c r="O358" t="s">
        <v>126</v>
      </c>
    </row>
    <row r="359" spans="1:15" x14ac:dyDescent="0.25">
      <c r="A359">
        <v>1</v>
      </c>
      <c r="B359">
        <v>2016</v>
      </c>
      <c r="C359" t="s">
        <v>429</v>
      </c>
      <c r="D359" t="s">
        <v>169</v>
      </c>
      <c r="E359" t="s">
        <v>12</v>
      </c>
      <c r="F359">
        <f>VLOOKUP(C359,'Five Year Alumni Srvy 2016 Data'!C:F,4,FALSE)</f>
        <v>1</v>
      </c>
      <c r="G359" t="str">
        <f>VLOOKUP(F359,Coding!K:L,2,FALSE)</f>
        <v>URM</v>
      </c>
      <c r="H359" t="s">
        <v>304</v>
      </c>
      <c r="I359" t="s">
        <v>267</v>
      </c>
      <c r="J359" t="s">
        <v>10</v>
      </c>
      <c r="K359" t="s">
        <v>127</v>
      </c>
      <c r="L359">
        <v>4</v>
      </c>
      <c r="M359" t="s">
        <v>85</v>
      </c>
      <c r="N359" t="s">
        <v>128</v>
      </c>
      <c r="O359" t="s">
        <v>87</v>
      </c>
    </row>
    <row r="360" spans="1:15" x14ac:dyDescent="0.25">
      <c r="A360">
        <v>1</v>
      </c>
      <c r="B360">
        <v>2016</v>
      </c>
      <c r="C360" t="s">
        <v>429</v>
      </c>
      <c r="D360" t="s">
        <v>169</v>
      </c>
      <c r="E360" t="s">
        <v>12</v>
      </c>
      <c r="F360">
        <f>VLOOKUP(C360,'Five Year Alumni Srvy 2016 Data'!C:F,4,FALSE)</f>
        <v>1</v>
      </c>
      <c r="G360" t="str">
        <f>VLOOKUP(F360,Coding!K:L,2,FALSE)</f>
        <v>URM</v>
      </c>
      <c r="H360" t="s">
        <v>304</v>
      </c>
      <c r="I360" t="s">
        <v>267</v>
      </c>
      <c r="J360" t="s">
        <v>10</v>
      </c>
      <c r="K360" t="s">
        <v>129</v>
      </c>
      <c r="L360">
        <v>4</v>
      </c>
      <c r="M360" t="s">
        <v>85</v>
      </c>
      <c r="N360" t="s">
        <v>130</v>
      </c>
      <c r="O360" t="s">
        <v>87</v>
      </c>
    </row>
    <row r="361" spans="1:15" x14ac:dyDescent="0.25">
      <c r="A361">
        <v>1</v>
      </c>
      <c r="B361">
        <v>2016</v>
      </c>
      <c r="C361" t="s">
        <v>429</v>
      </c>
      <c r="D361" t="s">
        <v>169</v>
      </c>
      <c r="E361" t="s">
        <v>12</v>
      </c>
      <c r="F361">
        <f>VLOOKUP(C361,'Five Year Alumni Srvy 2016 Data'!C:F,4,FALSE)</f>
        <v>1</v>
      </c>
      <c r="G361" t="str">
        <f>VLOOKUP(F361,Coding!K:L,2,FALSE)</f>
        <v>URM</v>
      </c>
      <c r="H361" t="s">
        <v>304</v>
      </c>
      <c r="I361" t="s">
        <v>267</v>
      </c>
      <c r="J361" t="s">
        <v>10</v>
      </c>
      <c r="K361" t="s">
        <v>131</v>
      </c>
      <c r="L361">
        <v>4</v>
      </c>
      <c r="M361" t="s">
        <v>85</v>
      </c>
      <c r="N361" t="s">
        <v>132</v>
      </c>
      <c r="O361" t="s">
        <v>87</v>
      </c>
    </row>
    <row r="362" spans="1:15" x14ac:dyDescent="0.25">
      <c r="A362">
        <v>1</v>
      </c>
      <c r="B362">
        <v>2016</v>
      </c>
      <c r="C362" t="s">
        <v>429</v>
      </c>
      <c r="D362" t="s">
        <v>169</v>
      </c>
      <c r="E362" t="s">
        <v>12</v>
      </c>
      <c r="F362">
        <f>VLOOKUP(C362,'Five Year Alumni Srvy 2016 Data'!C:F,4,FALSE)</f>
        <v>1</v>
      </c>
      <c r="G362" t="str">
        <f>VLOOKUP(F362,Coding!K:L,2,FALSE)</f>
        <v>URM</v>
      </c>
      <c r="H362" t="s">
        <v>304</v>
      </c>
      <c r="I362" t="s">
        <v>267</v>
      </c>
      <c r="J362" t="s">
        <v>10</v>
      </c>
      <c r="K362" t="s">
        <v>139</v>
      </c>
      <c r="L362">
        <v>4</v>
      </c>
      <c r="M362" t="s">
        <v>85</v>
      </c>
      <c r="N362" t="s">
        <v>140</v>
      </c>
      <c r="O362" t="s">
        <v>87</v>
      </c>
    </row>
    <row r="363" spans="1:15" x14ac:dyDescent="0.25">
      <c r="A363">
        <v>1</v>
      </c>
      <c r="B363">
        <v>2016</v>
      </c>
      <c r="C363" t="s">
        <v>429</v>
      </c>
      <c r="D363" t="s">
        <v>169</v>
      </c>
      <c r="E363" t="s">
        <v>12</v>
      </c>
      <c r="F363">
        <f>VLOOKUP(C363,'Five Year Alumni Srvy 2016 Data'!C:F,4,FALSE)</f>
        <v>1</v>
      </c>
      <c r="G363" t="str">
        <f>VLOOKUP(F363,Coding!K:L,2,FALSE)</f>
        <v>URM</v>
      </c>
      <c r="H363" t="s">
        <v>304</v>
      </c>
      <c r="I363" t="s">
        <v>267</v>
      </c>
      <c r="J363" t="s">
        <v>10</v>
      </c>
      <c r="K363" t="s">
        <v>141</v>
      </c>
      <c r="L363">
        <v>5</v>
      </c>
      <c r="M363" t="s">
        <v>85</v>
      </c>
      <c r="N363" t="s">
        <v>142</v>
      </c>
      <c r="O363" t="s">
        <v>185</v>
      </c>
    </row>
    <row r="364" spans="1:15" x14ac:dyDescent="0.25">
      <c r="A364">
        <v>1</v>
      </c>
      <c r="B364">
        <v>2016</v>
      </c>
      <c r="C364" t="s">
        <v>429</v>
      </c>
      <c r="D364" t="s">
        <v>169</v>
      </c>
      <c r="E364" t="s">
        <v>12</v>
      </c>
      <c r="F364">
        <f>VLOOKUP(C364,'Five Year Alumni Srvy 2016 Data'!C:F,4,FALSE)</f>
        <v>1</v>
      </c>
      <c r="G364" t="str">
        <f>VLOOKUP(F364,Coding!K:L,2,FALSE)</f>
        <v>URM</v>
      </c>
      <c r="H364" t="s">
        <v>304</v>
      </c>
      <c r="I364" t="s">
        <v>267</v>
      </c>
      <c r="J364" t="s">
        <v>10</v>
      </c>
      <c r="K364" t="s">
        <v>143</v>
      </c>
      <c r="L364">
        <v>4</v>
      </c>
      <c r="M364" t="s">
        <v>85</v>
      </c>
      <c r="N364" t="s">
        <v>144</v>
      </c>
      <c r="O364" t="s">
        <v>87</v>
      </c>
    </row>
    <row r="365" spans="1:15" x14ac:dyDescent="0.25">
      <c r="A365">
        <v>1</v>
      </c>
      <c r="B365">
        <v>2016</v>
      </c>
      <c r="C365" t="s">
        <v>430</v>
      </c>
      <c r="D365" t="s">
        <v>48</v>
      </c>
      <c r="E365" t="s">
        <v>12</v>
      </c>
      <c r="F365">
        <f>VLOOKUP(C365,'Five Year Alumni Srvy 2016 Data'!C:F,4,FALSE)</f>
        <v>1</v>
      </c>
      <c r="G365" t="str">
        <f>VLOOKUP(F365,Coding!K:L,2,FALSE)</f>
        <v>URM</v>
      </c>
      <c r="H365" t="s">
        <v>182</v>
      </c>
      <c r="I365" t="s">
        <v>182</v>
      </c>
      <c r="J365" t="s">
        <v>21</v>
      </c>
      <c r="K365" t="s">
        <v>84</v>
      </c>
      <c r="L365">
        <v>4</v>
      </c>
      <c r="M365" t="s">
        <v>85</v>
      </c>
      <c r="N365" t="s">
        <v>86</v>
      </c>
      <c r="O365" t="s">
        <v>87</v>
      </c>
    </row>
    <row r="366" spans="1:15" x14ac:dyDescent="0.25">
      <c r="A366">
        <v>1</v>
      </c>
      <c r="B366">
        <v>2016</v>
      </c>
      <c r="C366" t="s">
        <v>430</v>
      </c>
      <c r="D366" t="s">
        <v>48</v>
      </c>
      <c r="E366" t="s">
        <v>12</v>
      </c>
      <c r="F366">
        <f>VLOOKUP(C366,'Five Year Alumni Srvy 2016 Data'!C:F,4,FALSE)</f>
        <v>1</v>
      </c>
      <c r="G366" t="str">
        <f>VLOOKUP(F366,Coding!K:L,2,FALSE)</f>
        <v>URM</v>
      </c>
      <c r="H366" t="s">
        <v>182</v>
      </c>
      <c r="I366" t="s">
        <v>182</v>
      </c>
      <c r="J366" t="s">
        <v>21</v>
      </c>
      <c r="K366" t="s">
        <v>88</v>
      </c>
      <c r="L366">
        <v>4</v>
      </c>
      <c r="M366" t="s">
        <v>85</v>
      </c>
      <c r="N366" t="s">
        <v>89</v>
      </c>
      <c r="O366" t="s">
        <v>87</v>
      </c>
    </row>
    <row r="367" spans="1:15" x14ac:dyDescent="0.25">
      <c r="A367">
        <v>1</v>
      </c>
      <c r="B367">
        <v>2016</v>
      </c>
      <c r="C367" t="s">
        <v>430</v>
      </c>
      <c r="D367" t="s">
        <v>48</v>
      </c>
      <c r="E367" t="s">
        <v>12</v>
      </c>
      <c r="F367">
        <f>VLOOKUP(C367,'Five Year Alumni Srvy 2016 Data'!C:F,4,FALSE)</f>
        <v>1</v>
      </c>
      <c r="G367" t="str">
        <f>VLOOKUP(F367,Coding!K:L,2,FALSE)</f>
        <v>URM</v>
      </c>
      <c r="H367" t="s">
        <v>182</v>
      </c>
      <c r="I367" t="s">
        <v>182</v>
      </c>
      <c r="J367" t="s">
        <v>21</v>
      </c>
      <c r="K367" t="s">
        <v>98</v>
      </c>
      <c r="L367">
        <v>4</v>
      </c>
      <c r="M367" t="s">
        <v>85</v>
      </c>
      <c r="N367" t="s">
        <v>99</v>
      </c>
      <c r="O367" t="s">
        <v>87</v>
      </c>
    </row>
    <row r="368" spans="1:15" x14ac:dyDescent="0.25">
      <c r="A368">
        <v>1</v>
      </c>
      <c r="B368">
        <v>2016</v>
      </c>
      <c r="C368" t="s">
        <v>430</v>
      </c>
      <c r="D368" t="s">
        <v>48</v>
      </c>
      <c r="E368" t="s">
        <v>12</v>
      </c>
      <c r="F368">
        <f>VLOOKUP(C368,'Five Year Alumni Srvy 2016 Data'!C:F,4,FALSE)</f>
        <v>1</v>
      </c>
      <c r="G368" t="str">
        <f>VLOOKUP(F368,Coding!K:L,2,FALSE)</f>
        <v>URM</v>
      </c>
      <c r="H368" t="s">
        <v>182</v>
      </c>
      <c r="I368" t="s">
        <v>182</v>
      </c>
      <c r="J368" t="s">
        <v>21</v>
      </c>
      <c r="K368" t="s">
        <v>122</v>
      </c>
      <c r="L368">
        <v>4</v>
      </c>
      <c r="M368" t="s">
        <v>85</v>
      </c>
      <c r="N368" t="s">
        <v>123</v>
      </c>
      <c r="O368" t="s">
        <v>87</v>
      </c>
    </row>
    <row r="369" spans="1:15" x14ac:dyDescent="0.25">
      <c r="A369">
        <v>1</v>
      </c>
      <c r="B369">
        <v>2016</v>
      </c>
      <c r="C369" t="s">
        <v>430</v>
      </c>
      <c r="D369" t="s">
        <v>48</v>
      </c>
      <c r="E369" t="s">
        <v>12</v>
      </c>
      <c r="F369">
        <f>VLOOKUP(C369,'Five Year Alumni Srvy 2016 Data'!C:F,4,FALSE)</f>
        <v>1</v>
      </c>
      <c r="G369" t="str">
        <f>VLOOKUP(F369,Coding!K:L,2,FALSE)</f>
        <v>URM</v>
      </c>
      <c r="H369" t="s">
        <v>182</v>
      </c>
      <c r="I369" t="s">
        <v>182</v>
      </c>
      <c r="J369" t="s">
        <v>21</v>
      </c>
      <c r="K369" t="s">
        <v>124</v>
      </c>
      <c r="L369">
        <v>4</v>
      </c>
      <c r="M369" t="s">
        <v>85</v>
      </c>
      <c r="N369" t="s">
        <v>125</v>
      </c>
      <c r="O369" t="s">
        <v>87</v>
      </c>
    </row>
    <row r="370" spans="1:15" x14ac:dyDescent="0.25">
      <c r="A370">
        <v>1</v>
      </c>
      <c r="B370">
        <v>2016</v>
      </c>
      <c r="C370" t="s">
        <v>430</v>
      </c>
      <c r="D370" t="s">
        <v>48</v>
      </c>
      <c r="E370" t="s">
        <v>12</v>
      </c>
      <c r="F370">
        <f>VLOOKUP(C370,'Five Year Alumni Srvy 2016 Data'!C:F,4,FALSE)</f>
        <v>1</v>
      </c>
      <c r="G370" t="str">
        <f>VLOOKUP(F370,Coding!K:L,2,FALSE)</f>
        <v>URM</v>
      </c>
      <c r="H370" t="s">
        <v>182</v>
      </c>
      <c r="I370" t="s">
        <v>182</v>
      </c>
      <c r="J370" t="s">
        <v>21</v>
      </c>
      <c r="K370" t="s">
        <v>127</v>
      </c>
      <c r="L370">
        <v>4</v>
      </c>
      <c r="M370" t="s">
        <v>85</v>
      </c>
      <c r="N370" t="s">
        <v>128</v>
      </c>
      <c r="O370" t="s">
        <v>87</v>
      </c>
    </row>
    <row r="371" spans="1:15" x14ac:dyDescent="0.25">
      <c r="A371">
        <v>1</v>
      </c>
      <c r="B371">
        <v>2016</v>
      </c>
      <c r="C371" t="s">
        <v>430</v>
      </c>
      <c r="D371" t="s">
        <v>48</v>
      </c>
      <c r="E371" t="s">
        <v>12</v>
      </c>
      <c r="F371">
        <f>VLOOKUP(C371,'Five Year Alumni Srvy 2016 Data'!C:F,4,FALSE)</f>
        <v>1</v>
      </c>
      <c r="G371" t="str">
        <f>VLOOKUP(F371,Coding!K:L,2,FALSE)</f>
        <v>URM</v>
      </c>
      <c r="H371" t="s">
        <v>182</v>
      </c>
      <c r="I371" t="s">
        <v>182</v>
      </c>
      <c r="J371" t="s">
        <v>21</v>
      </c>
      <c r="K371" t="s">
        <v>129</v>
      </c>
      <c r="L371">
        <v>4</v>
      </c>
      <c r="M371" t="s">
        <v>85</v>
      </c>
      <c r="N371" t="s">
        <v>130</v>
      </c>
      <c r="O371" t="s">
        <v>87</v>
      </c>
    </row>
    <row r="372" spans="1:15" x14ac:dyDescent="0.25">
      <c r="A372">
        <v>1</v>
      </c>
      <c r="B372">
        <v>2016</v>
      </c>
      <c r="C372" t="s">
        <v>430</v>
      </c>
      <c r="D372" t="s">
        <v>48</v>
      </c>
      <c r="E372" t="s">
        <v>12</v>
      </c>
      <c r="F372">
        <f>VLOOKUP(C372,'Five Year Alumni Srvy 2016 Data'!C:F,4,FALSE)</f>
        <v>1</v>
      </c>
      <c r="G372" t="str">
        <f>VLOOKUP(F372,Coding!K:L,2,FALSE)</f>
        <v>URM</v>
      </c>
      <c r="H372" t="s">
        <v>182</v>
      </c>
      <c r="I372" t="s">
        <v>182</v>
      </c>
      <c r="J372" t="s">
        <v>21</v>
      </c>
      <c r="K372" t="s">
        <v>131</v>
      </c>
      <c r="L372">
        <v>4</v>
      </c>
      <c r="M372" t="s">
        <v>85</v>
      </c>
      <c r="N372" t="s">
        <v>132</v>
      </c>
      <c r="O372" t="s">
        <v>87</v>
      </c>
    </row>
    <row r="373" spans="1:15" x14ac:dyDescent="0.25">
      <c r="A373">
        <v>1</v>
      </c>
      <c r="B373">
        <v>2016</v>
      </c>
      <c r="C373" t="s">
        <v>430</v>
      </c>
      <c r="D373" t="s">
        <v>48</v>
      </c>
      <c r="E373" t="s">
        <v>12</v>
      </c>
      <c r="F373">
        <f>VLOOKUP(C373,'Five Year Alumni Srvy 2016 Data'!C:F,4,FALSE)</f>
        <v>1</v>
      </c>
      <c r="G373" t="str">
        <f>VLOOKUP(F373,Coding!K:L,2,FALSE)</f>
        <v>URM</v>
      </c>
      <c r="H373" t="s">
        <v>182</v>
      </c>
      <c r="I373" t="s">
        <v>182</v>
      </c>
      <c r="J373" t="s">
        <v>21</v>
      </c>
      <c r="K373" t="s">
        <v>139</v>
      </c>
      <c r="L373">
        <v>4</v>
      </c>
      <c r="M373" t="s">
        <v>85</v>
      </c>
      <c r="N373" t="s">
        <v>140</v>
      </c>
      <c r="O373" t="s">
        <v>87</v>
      </c>
    </row>
    <row r="374" spans="1:15" x14ac:dyDescent="0.25">
      <c r="A374">
        <v>1</v>
      </c>
      <c r="B374">
        <v>2016</v>
      </c>
      <c r="C374" t="s">
        <v>430</v>
      </c>
      <c r="D374" t="s">
        <v>48</v>
      </c>
      <c r="E374" t="s">
        <v>12</v>
      </c>
      <c r="F374">
        <f>VLOOKUP(C374,'Five Year Alumni Srvy 2016 Data'!C:F,4,FALSE)</f>
        <v>1</v>
      </c>
      <c r="G374" t="str">
        <f>VLOOKUP(F374,Coding!K:L,2,FALSE)</f>
        <v>URM</v>
      </c>
      <c r="H374" t="s">
        <v>182</v>
      </c>
      <c r="I374" t="s">
        <v>182</v>
      </c>
      <c r="J374" t="s">
        <v>21</v>
      </c>
      <c r="K374" t="s">
        <v>141</v>
      </c>
      <c r="L374">
        <v>4</v>
      </c>
      <c r="M374" t="s">
        <v>85</v>
      </c>
      <c r="N374" t="s">
        <v>142</v>
      </c>
      <c r="O374" t="s">
        <v>87</v>
      </c>
    </row>
    <row r="375" spans="1:15" x14ac:dyDescent="0.25">
      <c r="A375">
        <v>1</v>
      </c>
      <c r="B375">
        <v>2016</v>
      </c>
      <c r="C375" t="s">
        <v>430</v>
      </c>
      <c r="D375" t="s">
        <v>48</v>
      </c>
      <c r="E375" t="s">
        <v>12</v>
      </c>
      <c r="F375">
        <f>VLOOKUP(C375,'Five Year Alumni Srvy 2016 Data'!C:F,4,FALSE)</f>
        <v>1</v>
      </c>
      <c r="G375" t="str">
        <f>VLOOKUP(F375,Coding!K:L,2,FALSE)</f>
        <v>URM</v>
      </c>
      <c r="H375" t="s">
        <v>182</v>
      </c>
      <c r="I375" t="s">
        <v>182</v>
      </c>
      <c r="J375" t="s">
        <v>21</v>
      </c>
      <c r="K375" t="s">
        <v>143</v>
      </c>
      <c r="L375">
        <v>4</v>
      </c>
      <c r="M375" t="s">
        <v>85</v>
      </c>
      <c r="N375" t="s">
        <v>144</v>
      </c>
      <c r="O375" t="s">
        <v>87</v>
      </c>
    </row>
    <row r="376" spans="1:15" x14ac:dyDescent="0.25">
      <c r="A376">
        <v>1</v>
      </c>
      <c r="B376">
        <v>2016</v>
      </c>
      <c r="C376" t="s">
        <v>436</v>
      </c>
      <c r="D376" t="s">
        <v>48</v>
      </c>
      <c r="E376" t="s">
        <v>12</v>
      </c>
      <c r="F376">
        <f>VLOOKUP(C376,'Five Year Alumni Srvy 2016 Data'!C:F,4,FALSE)</f>
        <v>1</v>
      </c>
      <c r="G376" t="str">
        <f>VLOOKUP(F376,Coding!K:L,2,FALSE)</f>
        <v>URM</v>
      </c>
      <c r="H376" t="s">
        <v>238</v>
      </c>
      <c r="I376" t="s">
        <v>225</v>
      </c>
      <c r="J376" t="s">
        <v>19</v>
      </c>
      <c r="K376" t="s">
        <v>84</v>
      </c>
      <c r="L376">
        <v>4</v>
      </c>
      <c r="M376" t="s">
        <v>85</v>
      </c>
      <c r="N376" t="s">
        <v>86</v>
      </c>
      <c r="O376" t="s">
        <v>87</v>
      </c>
    </row>
    <row r="377" spans="1:15" x14ac:dyDescent="0.25">
      <c r="A377">
        <v>1</v>
      </c>
      <c r="B377">
        <v>2016</v>
      </c>
      <c r="C377" t="s">
        <v>436</v>
      </c>
      <c r="D377" t="s">
        <v>48</v>
      </c>
      <c r="E377" t="s">
        <v>12</v>
      </c>
      <c r="F377">
        <f>VLOOKUP(C377,'Five Year Alumni Srvy 2016 Data'!C:F,4,FALSE)</f>
        <v>1</v>
      </c>
      <c r="G377" t="str">
        <f>VLOOKUP(F377,Coding!K:L,2,FALSE)</f>
        <v>URM</v>
      </c>
      <c r="H377" t="s">
        <v>238</v>
      </c>
      <c r="I377" t="s">
        <v>225</v>
      </c>
      <c r="J377" t="s">
        <v>19</v>
      </c>
      <c r="K377" t="s">
        <v>88</v>
      </c>
      <c r="L377">
        <v>4</v>
      </c>
      <c r="M377" t="s">
        <v>85</v>
      </c>
      <c r="N377" t="s">
        <v>89</v>
      </c>
      <c r="O377" t="s">
        <v>87</v>
      </c>
    </row>
    <row r="378" spans="1:15" x14ac:dyDescent="0.25">
      <c r="A378">
        <v>1</v>
      </c>
      <c r="B378">
        <v>2016</v>
      </c>
      <c r="C378" t="s">
        <v>436</v>
      </c>
      <c r="D378" t="s">
        <v>48</v>
      </c>
      <c r="E378" t="s">
        <v>12</v>
      </c>
      <c r="F378">
        <f>VLOOKUP(C378,'Five Year Alumni Srvy 2016 Data'!C:F,4,FALSE)</f>
        <v>1</v>
      </c>
      <c r="G378" t="str">
        <f>VLOOKUP(F378,Coding!K:L,2,FALSE)</f>
        <v>URM</v>
      </c>
      <c r="H378" t="s">
        <v>238</v>
      </c>
      <c r="I378" t="s">
        <v>225</v>
      </c>
      <c r="J378" t="s">
        <v>19</v>
      </c>
      <c r="K378" t="s">
        <v>98</v>
      </c>
      <c r="L378">
        <v>4</v>
      </c>
      <c r="M378" t="s">
        <v>85</v>
      </c>
      <c r="N378" t="s">
        <v>99</v>
      </c>
      <c r="O378" t="s">
        <v>87</v>
      </c>
    </row>
    <row r="379" spans="1:15" x14ac:dyDescent="0.25">
      <c r="A379">
        <v>1</v>
      </c>
      <c r="B379">
        <v>2016</v>
      </c>
      <c r="C379" t="s">
        <v>436</v>
      </c>
      <c r="D379" t="s">
        <v>48</v>
      </c>
      <c r="E379" t="s">
        <v>12</v>
      </c>
      <c r="F379">
        <f>VLOOKUP(C379,'Five Year Alumni Srvy 2016 Data'!C:F,4,FALSE)</f>
        <v>1</v>
      </c>
      <c r="G379" t="str">
        <f>VLOOKUP(F379,Coding!K:L,2,FALSE)</f>
        <v>URM</v>
      </c>
      <c r="H379" t="s">
        <v>238</v>
      </c>
      <c r="I379" t="s">
        <v>225</v>
      </c>
      <c r="J379" t="s">
        <v>19</v>
      </c>
      <c r="K379" t="s">
        <v>122</v>
      </c>
      <c r="L379">
        <v>3</v>
      </c>
      <c r="M379" t="s">
        <v>85</v>
      </c>
      <c r="N379" t="s">
        <v>123</v>
      </c>
      <c r="O379" t="s">
        <v>126</v>
      </c>
    </row>
    <row r="380" spans="1:15" x14ac:dyDescent="0.25">
      <c r="A380">
        <v>1</v>
      </c>
      <c r="B380">
        <v>2016</v>
      </c>
      <c r="C380" t="s">
        <v>436</v>
      </c>
      <c r="D380" t="s">
        <v>48</v>
      </c>
      <c r="E380" t="s">
        <v>12</v>
      </c>
      <c r="F380">
        <f>VLOOKUP(C380,'Five Year Alumni Srvy 2016 Data'!C:F,4,FALSE)</f>
        <v>1</v>
      </c>
      <c r="G380" t="str">
        <f>VLOOKUP(F380,Coding!K:L,2,FALSE)</f>
        <v>URM</v>
      </c>
      <c r="H380" t="s">
        <v>238</v>
      </c>
      <c r="I380" t="s">
        <v>225</v>
      </c>
      <c r="J380" t="s">
        <v>19</v>
      </c>
      <c r="K380" t="s">
        <v>124</v>
      </c>
      <c r="L380">
        <v>3</v>
      </c>
      <c r="M380" t="s">
        <v>85</v>
      </c>
      <c r="N380" t="s">
        <v>125</v>
      </c>
      <c r="O380" t="s">
        <v>126</v>
      </c>
    </row>
    <row r="381" spans="1:15" x14ac:dyDescent="0.25">
      <c r="A381">
        <v>1</v>
      </c>
      <c r="B381">
        <v>2016</v>
      </c>
      <c r="C381" t="s">
        <v>436</v>
      </c>
      <c r="D381" t="s">
        <v>48</v>
      </c>
      <c r="E381" t="s">
        <v>12</v>
      </c>
      <c r="F381">
        <f>VLOOKUP(C381,'Five Year Alumni Srvy 2016 Data'!C:F,4,FALSE)</f>
        <v>1</v>
      </c>
      <c r="G381" t="str">
        <f>VLOOKUP(F381,Coding!K:L,2,FALSE)</f>
        <v>URM</v>
      </c>
      <c r="H381" t="s">
        <v>238</v>
      </c>
      <c r="I381" t="s">
        <v>225</v>
      </c>
      <c r="J381" t="s">
        <v>19</v>
      </c>
      <c r="K381" t="s">
        <v>127</v>
      </c>
      <c r="L381">
        <v>2</v>
      </c>
      <c r="M381" t="s">
        <v>85</v>
      </c>
      <c r="N381" t="s">
        <v>128</v>
      </c>
      <c r="O381" t="s">
        <v>176</v>
      </c>
    </row>
    <row r="382" spans="1:15" x14ac:dyDescent="0.25">
      <c r="A382">
        <v>1</v>
      </c>
      <c r="B382">
        <v>2016</v>
      </c>
      <c r="C382" t="s">
        <v>436</v>
      </c>
      <c r="D382" t="s">
        <v>48</v>
      </c>
      <c r="E382" t="s">
        <v>12</v>
      </c>
      <c r="F382">
        <f>VLOOKUP(C382,'Five Year Alumni Srvy 2016 Data'!C:F,4,FALSE)</f>
        <v>1</v>
      </c>
      <c r="G382" t="str">
        <f>VLOOKUP(F382,Coding!K:L,2,FALSE)</f>
        <v>URM</v>
      </c>
      <c r="H382" t="s">
        <v>238</v>
      </c>
      <c r="I382" t="s">
        <v>225</v>
      </c>
      <c r="J382" t="s">
        <v>19</v>
      </c>
      <c r="K382" t="s">
        <v>129</v>
      </c>
      <c r="L382">
        <v>2</v>
      </c>
      <c r="M382" t="s">
        <v>85</v>
      </c>
      <c r="N382" t="s">
        <v>130</v>
      </c>
      <c r="O382" t="s">
        <v>176</v>
      </c>
    </row>
    <row r="383" spans="1:15" x14ac:dyDescent="0.25">
      <c r="A383">
        <v>1</v>
      </c>
      <c r="B383">
        <v>2016</v>
      </c>
      <c r="C383" t="s">
        <v>436</v>
      </c>
      <c r="D383" t="s">
        <v>48</v>
      </c>
      <c r="E383" t="s">
        <v>12</v>
      </c>
      <c r="F383">
        <f>VLOOKUP(C383,'Five Year Alumni Srvy 2016 Data'!C:F,4,FALSE)</f>
        <v>1</v>
      </c>
      <c r="G383" t="str">
        <f>VLOOKUP(F383,Coding!K:L,2,FALSE)</f>
        <v>URM</v>
      </c>
      <c r="H383" t="s">
        <v>238</v>
      </c>
      <c r="I383" t="s">
        <v>225</v>
      </c>
      <c r="J383" t="s">
        <v>19</v>
      </c>
      <c r="K383" t="s">
        <v>131</v>
      </c>
      <c r="L383">
        <v>4</v>
      </c>
      <c r="M383" t="s">
        <v>85</v>
      </c>
      <c r="N383" t="s">
        <v>132</v>
      </c>
      <c r="O383" t="s">
        <v>87</v>
      </c>
    </row>
    <row r="384" spans="1:15" x14ac:dyDescent="0.25">
      <c r="A384">
        <v>1</v>
      </c>
      <c r="B384">
        <v>2016</v>
      </c>
      <c r="C384" t="s">
        <v>436</v>
      </c>
      <c r="D384" t="s">
        <v>48</v>
      </c>
      <c r="E384" t="s">
        <v>12</v>
      </c>
      <c r="F384">
        <f>VLOOKUP(C384,'Five Year Alumni Srvy 2016 Data'!C:F,4,FALSE)</f>
        <v>1</v>
      </c>
      <c r="G384" t="str">
        <f>VLOOKUP(F384,Coding!K:L,2,FALSE)</f>
        <v>URM</v>
      </c>
      <c r="H384" t="s">
        <v>238</v>
      </c>
      <c r="I384" t="s">
        <v>225</v>
      </c>
      <c r="J384" t="s">
        <v>19</v>
      </c>
      <c r="K384" t="s">
        <v>139</v>
      </c>
      <c r="L384">
        <v>4</v>
      </c>
      <c r="M384" t="s">
        <v>85</v>
      </c>
      <c r="N384" t="s">
        <v>140</v>
      </c>
      <c r="O384" t="s">
        <v>87</v>
      </c>
    </row>
    <row r="385" spans="1:15" x14ac:dyDescent="0.25">
      <c r="A385">
        <v>1</v>
      </c>
      <c r="B385">
        <v>2016</v>
      </c>
      <c r="C385" t="s">
        <v>436</v>
      </c>
      <c r="D385" t="s">
        <v>48</v>
      </c>
      <c r="E385" t="s">
        <v>12</v>
      </c>
      <c r="F385">
        <f>VLOOKUP(C385,'Five Year Alumni Srvy 2016 Data'!C:F,4,FALSE)</f>
        <v>1</v>
      </c>
      <c r="G385" t="str">
        <f>VLOOKUP(F385,Coding!K:L,2,FALSE)</f>
        <v>URM</v>
      </c>
      <c r="H385" t="s">
        <v>238</v>
      </c>
      <c r="I385" t="s">
        <v>225</v>
      </c>
      <c r="J385" t="s">
        <v>19</v>
      </c>
      <c r="K385" t="s">
        <v>141</v>
      </c>
      <c r="L385">
        <v>4</v>
      </c>
      <c r="M385" t="s">
        <v>85</v>
      </c>
      <c r="N385" t="s">
        <v>142</v>
      </c>
      <c r="O385" t="s">
        <v>87</v>
      </c>
    </row>
    <row r="386" spans="1:15" x14ac:dyDescent="0.25">
      <c r="A386">
        <v>1</v>
      </c>
      <c r="B386">
        <v>2016</v>
      </c>
      <c r="C386" t="s">
        <v>436</v>
      </c>
      <c r="D386" t="s">
        <v>48</v>
      </c>
      <c r="E386" t="s">
        <v>12</v>
      </c>
      <c r="F386">
        <f>VLOOKUP(C386,'Five Year Alumni Srvy 2016 Data'!C:F,4,FALSE)</f>
        <v>1</v>
      </c>
      <c r="G386" t="str">
        <f>VLOOKUP(F386,Coding!K:L,2,FALSE)</f>
        <v>URM</v>
      </c>
      <c r="H386" t="s">
        <v>238</v>
      </c>
      <c r="I386" t="s">
        <v>225</v>
      </c>
      <c r="J386" t="s">
        <v>19</v>
      </c>
      <c r="K386" t="s">
        <v>143</v>
      </c>
      <c r="L386">
        <v>4</v>
      </c>
      <c r="M386" t="s">
        <v>85</v>
      </c>
      <c r="N386" t="s">
        <v>144</v>
      </c>
      <c r="O386" t="s">
        <v>87</v>
      </c>
    </row>
    <row r="387" spans="1:15" x14ac:dyDescent="0.25">
      <c r="A387">
        <v>1</v>
      </c>
      <c r="B387">
        <v>2016</v>
      </c>
      <c r="C387" t="s">
        <v>439</v>
      </c>
      <c r="D387" t="s">
        <v>169</v>
      </c>
      <c r="E387" t="s">
        <v>12</v>
      </c>
      <c r="F387">
        <f>VLOOKUP(C387,'Five Year Alumni Srvy 2016 Data'!C:F,4,FALSE)</f>
        <v>1</v>
      </c>
      <c r="G387" t="str">
        <f>VLOOKUP(F387,Coding!K:L,2,FALSE)</f>
        <v>URM</v>
      </c>
      <c r="H387" t="s">
        <v>328</v>
      </c>
      <c r="I387" t="s">
        <v>328</v>
      </c>
      <c r="J387" t="s">
        <v>10</v>
      </c>
      <c r="K387" t="s">
        <v>84</v>
      </c>
      <c r="L387">
        <v>4</v>
      </c>
      <c r="M387" t="s">
        <v>85</v>
      </c>
      <c r="N387" t="s">
        <v>86</v>
      </c>
      <c r="O387" t="s">
        <v>87</v>
      </c>
    </row>
    <row r="388" spans="1:15" x14ac:dyDescent="0.25">
      <c r="A388">
        <v>1</v>
      </c>
      <c r="B388">
        <v>2016</v>
      </c>
      <c r="C388" t="s">
        <v>439</v>
      </c>
      <c r="D388" t="s">
        <v>169</v>
      </c>
      <c r="E388" t="s">
        <v>12</v>
      </c>
      <c r="F388">
        <f>VLOOKUP(C388,'Five Year Alumni Srvy 2016 Data'!C:F,4,FALSE)</f>
        <v>1</v>
      </c>
      <c r="G388" t="str">
        <f>VLOOKUP(F388,Coding!K:L,2,FALSE)</f>
        <v>URM</v>
      </c>
      <c r="H388" t="s">
        <v>328</v>
      </c>
      <c r="I388" t="s">
        <v>328</v>
      </c>
      <c r="J388" t="s">
        <v>10</v>
      </c>
      <c r="K388" t="s">
        <v>88</v>
      </c>
      <c r="L388">
        <v>4</v>
      </c>
      <c r="M388" t="s">
        <v>85</v>
      </c>
      <c r="N388" t="s">
        <v>89</v>
      </c>
      <c r="O388" t="s">
        <v>87</v>
      </c>
    </row>
    <row r="389" spans="1:15" x14ac:dyDescent="0.25">
      <c r="A389">
        <v>1</v>
      </c>
      <c r="B389">
        <v>2016</v>
      </c>
      <c r="C389" t="s">
        <v>439</v>
      </c>
      <c r="D389" t="s">
        <v>169</v>
      </c>
      <c r="E389" t="s">
        <v>12</v>
      </c>
      <c r="F389">
        <f>VLOOKUP(C389,'Five Year Alumni Srvy 2016 Data'!C:F,4,FALSE)</f>
        <v>1</v>
      </c>
      <c r="G389" t="str">
        <f>VLOOKUP(F389,Coding!K:L,2,FALSE)</f>
        <v>URM</v>
      </c>
      <c r="H389" t="s">
        <v>328</v>
      </c>
      <c r="I389" t="s">
        <v>328</v>
      </c>
      <c r="J389" t="s">
        <v>10</v>
      </c>
      <c r="K389" t="s">
        <v>98</v>
      </c>
      <c r="L389">
        <v>4</v>
      </c>
      <c r="M389" t="s">
        <v>85</v>
      </c>
      <c r="N389" t="s">
        <v>99</v>
      </c>
      <c r="O389" t="s">
        <v>87</v>
      </c>
    </row>
    <row r="390" spans="1:15" x14ac:dyDescent="0.25">
      <c r="A390">
        <v>1</v>
      </c>
      <c r="B390">
        <v>2016</v>
      </c>
      <c r="C390" t="s">
        <v>439</v>
      </c>
      <c r="D390" t="s">
        <v>169</v>
      </c>
      <c r="E390" t="s">
        <v>12</v>
      </c>
      <c r="F390">
        <f>VLOOKUP(C390,'Five Year Alumni Srvy 2016 Data'!C:F,4,FALSE)</f>
        <v>1</v>
      </c>
      <c r="G390" t="str">
        <f>VLOOKUP(F390,Coding!K:L,2,FALSE)</f>
        <v>URM</v>
      </c>
      <c r="H390" t="s">
        <v>328</v>
      </c>
      <c r="I390" t="s">
        <v>328</v>
      </c>
      <c r="J390" t="s">
        <v>10</v>
      </c>
      <c r="K390" t="s">
        <v>122</v>
      </c>
      <c r="L390">
        <v>4</v>
      </c>
      <c r="M390" t="s">
        <v>85</v>
      </c>
      <c r="N390" t="s">
        <v>123</v>
      </c>
      <c r="O390" t="s">
        <v>87</v>
      </c>
    </row>
    <row r="391" spans="1:15" x14ac:dyDescent="0.25">
      <c r="A391">
        <v>1</v>
      </c>
      <c r="B391">
        <v>2016</v>
      </c>
      <c r="C391" t="s">
        <v>439</v>
      </c>
      <c r="D391" t="s">
        <v>169</v>
      </c>
      <c r="E391" t="s">
        <v>12</v>
      </c>
      <c r="F391">
        <f>VLOOKUP(C391,'Five Year Alumni Srvy 2016 Data'!C:F,4,FALSE)</f>
        <v>1</v>
      </c>
      <c r="G391" t="str">
        <f>VLOOKUP(F391,Coding!K:L,2,FALSE)</f>
        <v>URM</v>
      </c>
      <c r="H391" t="s">
        <v>328</v>
      </c>
      <c r="I391" t="s">
        <v>328</v>
      </c>
      <c r="J391" t="s">
        <v>10</v>
      </c>
      <c r="K391" t="s">
        <v>124</v>
      </c>
      <c r="L391">
        <v>4</v>
      </c>
      <c r="M391" t="s">
        <v>85</v>
      </c>
      <c r="N391" t="s">
        <v>125</v>
      </c>
      <c r="O391" t="s">
        <v>87</v>
      </c>
    </row>
    <row r="392" spans="1:15" x14ac:dyDescent="0.25">
      <c r="A392">
        <v>1</v>
      </c>
      <c r="B392">
        <v>2016</v>
      </c>
      <c r="C392" t="s">
        <v>439</v>
      </c>
      <c r="D392" t="s">
        <v>169</v>
      </c>
      <c r="E392" t="s">
        <v>12</v>
      </c>
      <c r="F392">
        <f>VLOOKUP(C392,'Five Year Alumni Srvy 2016 Data'!C:F,4,FALSE)</f>
        <v>1</v>
      </c>
      <c r="G392" t="str">
        <f>VLOOKUP(F392,Coding!K:L,2,FALSE)</f>
        <v>URM</v>
      </c>
      <c r="H392" t="s">
        <v>328</v>
      </c>
      <c r="I392" t="s">
        <v>328</v>
      </c>
      <c r="J392" t="s">
        <v>10</v>
      </c>
      <c r="K392" t="s">
        <v>127</v>
      </c>
      <c r="L392">
        <v>4</v>
      </c>
      <c r="M392" t="s">
        <v>85</v>
      </c>
      <c r="N392" t="s">
        <v>128</v>
      </c>
      <c r="O392" t="s">
        <v>87</v>
      </c>
    </row>
    <row r="393" spans="1:15" x14ac:dyDescent="0.25">
      <c r="A393">
        <v>1</v>
      </c>
      <c r="B393">
        <v>2016</v>
      </c>
      <c r="C393" t="s">
        <v>439</v>
      </c>
      <c r="D393" t="s">
        <v>169</v>
      </c>
      <c r="E393" t="s">
        <v>12</v>
      </c>
      <c r="F393">
        <f>VLOOKUP(C393,'Five Year Alumni Srvy 2016 Data'!C:F,4,FALSE)</f>
        <v>1</v>
      </c>
      <c r="G393" t="str">
        <f>VLOOKUP(F393,Coding!K:L,2,FALSE)</f>
        <v>URM</v>
      </c>
      <c r="H393" t="s">
        <v>328</v>
      </c>
      <c r="I393" t="s">
        <v>328</v>
      </c>
      <c r="J393" t="s">
        <v>10</v>
      </c>
      <c r="K393" t="s">
        <v>129</v>
      </c>
      <c r="L393">
        <v>4</v>
      </c>
      <c r="M393" t="s">
        <v>85</v>
      </c>
      <c r="N393" t="s">
        <v>130</v>
      </c>
      <c r="O393" t="s">
        <v>87</v>
      </c>
    </row>
    <row r="394" spans="1:15" x14ac:dyDescent="0.25">
      <c r="A394">
        <v>1</v>
      </c>
      <c r="B394">
        <v>2016</v>
      </c>
      <c r="C394" t="s">
        <v>439</v>
      </c>
      <c r="D394" t="s">
        <v>169</v>
      </c>
      <c r="E394" t="s">
        <v>12</v>
      </c>
      <c r="F394">
        <f>VLOOKUP(C394,'Five Year Alumni Srvy 2016 Data'!C:F,4,FALSE)</f>
        <v>1</v>
      </c>
      <c r="G394" t="str">
        <f>VLOOKUP(F394,Coding!K:L,2,FALSE)</f>
        <v>URM</v>
      </c>
      <c r="H394" t="s">
        <v>328</v>
      </c>
      <c r="I394" t="s">
        <v>328</v>
      </c>
      <c r="J394" t="s">
        <v>10</v>
      </c>
      <c r="K394" t="s">
        <v>131</v>
      </c>
      <c r="L394">
        <v>4</v>
      </c>
      <c r="M394" t="s">
        <v>85</v>
      </c>
      <c r="N394" t="s">
        <v>132</v>
      </c>
      <c r="O394" t="s">
        <v>87</v>
      </c>
    </row>
    <row r="395" spans="1:15" x14ac:dyDescent="0.25">
      <c r="A395">
        <v>1</v>
      </c>
      <c r="B395">
        <v>2016</v>
      </c>
      <c r="C395" t="s">
        <v>439</v>
      </c>
      <c r="D395" t="s">
        <v>169</v>
      </c>
      <c r="E395" t="s">
        <v>12</v>
      </c>
      <c r="F395">
        <f>VLOOKUP(C395,'Five Year Alumni Srvy 2016 Data'!C:F,4,FALSE)</f>
        <v>1</v>
      </c>
      <c r="G395" t="str">
        <f>VLOOKUP(F395,Coding!K:L,2,FALSE)</f>
        <v>URM</v>
      </c>
      <c r="H395" t="s">
        <v>328</v>
      </c>
      <c r="I395" t="s">
        <v>328</v>
      </c>
      <c r="J395" t="s">
        <v>10</v>
      </c>
      <c r="K395" t="s">
        <v>139</v>
      </c>
      <c r="L395">
        <v>3</v>
      </c>
      <c r="M395" t="s">
        <v>85</v>
      </c>
      <c r="N395" t="s">
        <v>140</v>
      </c>
      <c r="O395" t="s">
        <v>126</v>
      </c>
    </row>
    <row r="396" spans="1:15" x14ac:dyDescent="0.25">
      <c r="A396">
        <v>1</v>
      </c>
      <c r="B396">
        <v>2016</v>
      </c>
      <c r="C396" t="s">
        <v>439</v>
      </c>
      <c r="D396" t="s">
        <v>169</v>
      </c>
      <c r="E396" t="s">
        <v>12</v>
      </c>
      <c r="F396">
        <f>VLOOKUP(C396,'Five Year Alumni Srvy 2016 Data'!C:F,4,FALSE)</f>
        <v>1</v>
      </c>
      <c r="G396" t="str">
        <f>VLOOKUP(F396,Coding!K:L,2,FALSE)</f>
        <v>URM</v>
      </c>
      <c r="H396" t="s">
        <v>328</v>
      </c>
      <c r="I396" t="s">
        <v>328</v>
      </c>
      <c r="J396" t="s">
        <v>10</v>
      </c>
      <c r="K396" t="s">
        <v>141</v>
      </c>
      <c r="L396">
        <v>4</v>
      </c>
      <c r="M396" t="s">
        <v>85</v>
      </c>
      <c r="N396" t="s">
        <v>142</v>
      </c>
      <c r="O396" t="s">
        <v>87</v>
      </c>
    </row>
    <row r="397" spans="1:15" x14ac:dyDescent="0.25">
      <c r="A397">
        <v>1</v>
      </c>
      <c r="B397">
        <v>2016</v>
      </c>
      <c r="C397" t="s">
        <v>439</v>
      </c>
      <c r="D397" t="s">
        <v>169</v>
      </c>
      <c r="E397" t="s">
        <v>12</v>
      </c>
      <c r="F397">
        <f>VLOOKUP(C397,'Five Year Alumni Srvy 2016 Data'!C:F,4,FALSE)</f>
        <v>1</v>
      </c>
      <c r="G397" t="str">
        <f>VLOOKUP(F397,Coding!K:L,2,FALSE)</f>
        <v>URM</v>
      </c>
      <c r="H397" t="s">
        <v>328</v>
      </c>
      <c r="I397" t="s">
        <v>328</v>
      </c>
      <c r="J397" t="s">
        <v>10</v>
      </c>
      <c r="K397" t="s">
        <v>143</v>
      </c>
      <c r="L397">
        <v>4</v>
      </c>
      <c r="M397" t="s">
        <v>85</v>
      </c>
      <c r="N397" t="s">
        <v>144</v>
      </c>
      <c r="O397" t="s">
        <v>87</v>
      </c>
    </row>
    <row r="398" spans="1:15" x14ac:dyDescent="0.25">
      <c r="A398">
        <v>1</v>
      </c>
      <c r="B398">
        <v>2016</v>
      </c>
      <c r="C398" t="s">
        <v>440</v>
      </c>
      <c r="D398" t="s">
        <v>48</v>
      </c>
      <c r="E398" t="s">
        <v>12</v>
      </c>
      <c r="F398">
        <f>VLOOKUP(C398,'Five Year Alumni Srvy 2016 Data'!C:F,4,FALSE)</f>
        <v>1</v>
      </c>
      <c r="G398" t="str">
        <f>VLOOKUP(F398,Coding!K:L,2,FALSE)</f>
        <v>URM</v>
      </c>
      <c r="H398" t="s">
        <v>182</v>
      </c>
      <c r="I398" t="s">
        <v>182</v>
      </c>
      <c r="J398" t="s">
        <v>21</v>
      </c>
      <c r="K398" t="s">
        <v>84</v>
      </c>
      <c r="L398">
        <v>4</v>
      </c>
      <c r="M398" t="s">
        <v>85</v>
      </c>
      <c r="N398" t="s">
        <v>86</v>
      </c>
      <c r="O398" t="s">
        <v>87</v>
      </c>
    </row>
    <row r="399" spans="1:15" x14ac:dyDescent="0.25">
      <c r="A399">
        <v>1</v>
      </c>
      <c r="B399">
        <v>2016</v>
      </c>
      <c r="C399" t="s">
        <v>440</v>
      </c>
      <c r="D399" t="s">
        <v>48</v>
      </c>
      <c r="E399" t="s">
        <v>12</v>
      </c>
      <c r="F399">
        <f>VLOOKUP(C399,'Five Year Alumni Srvy 2016 Data'!C:F,4,FALSE)</f>
        <v>1</v>
      </c>
      <c r="G399" t="str">
        <f>VLOOKUP(F399,Coding!K:L,2,FALSE)</f>
        <v>URM</v>
      </c>
      <c r="H399" t="s">
        <v>182</v>
      </c>
      <c r="I399" t="s">
        <v>182</v>
      </c>
      <c r="J399" t="s">
        <v>21</v>
      </c>
      <c r="K399" t="s">
        <v>88</v>
      </c>
      <c r="L399">
        <v>4</v>
      </c>
      <c r="M399" t="s">
        <v>85</v>
      </c>
      <c r="N399" t="s">
        <v>89</v>
      </c>
      <c r="O399" t="s">
        <v>87</v>
      </c>
    </row>
    <row r="400" spans="1:15" x14ac:dyDescent="0.25">
      <c r="A400">
        <v>1</v>
      </c>
      <c r="B400">
        <v>2016</v>
      </c>
      <c r="C400" t="s">
        <v>440</v>
      </c>
      <c r="D400" t="s">
        <v>48</v>
      </c>
      <c r="E400" t="s">
        <v>12</v>
      </c>
      <c r="F400">
        <f>VLOOKUP(C400,'Five Year Alumni Srvy 2016 Data'!C:F,4,FALSE)</f>
        <v>1</v>
      </c>
      <c r="G400" t="str">
        <f>VLOOKUP(F400,Coding!K:L,2,FALSE)</f>
        <v>URM</v>
      </c>
      <c r="H400" t="s">
        <v>182</v>
      </c>
      <c r="I400" t="s">
        <v>182</v>
      </c>
      <c r="J400" t="s">
        <v>21</v>
      </c>
      <c r="K400" t="s">
        <v>98</v>
      </c>
      <c r="L400">
        <v>4</v>
      </c>
      <c r="M400" t="s">
        <v>85</v>
      </c>
      <c r="N400" t="s">
        <v>99</v>
      </c>
      <c r="O400" t="s">
        <v>87</v>
      </c>
    </row>
    <row r="401" spans="1:15" x14ac:dyDescent="0.25">
      <c r="A401">
        <v>1</v>
      </c>
      <c r="B401">
        <v>2016</v>
      </c>
      <c r="C401" t="s">
        <v>440</v>
      </c>
      <c r="D401" t="s">
        <v>48</v>
      </c>
      <c r="E401" t="s">
        <v>12</v>
      </c>
      <c r="F401">
        <f>VLOOKUP(C401,'Five Year Alumni Srvy 2016 Data'!C:F,4,FALSE)</f>
        <v>1</v>
      </c>
      <c r="G401" t="str">
        <f>VLOOKUP(F401,Coding!K:L,2,FALSE)</f>
        <v>URM</v>
      </c>
      <c r="H401" t="s">
        <v>182</v>
      </c>
      <c r="I401" t="s">
        <v>182</v>
      </c>
      <c r="J401" t="s">
        <v>21</v>
      </c>
      <c r="K401" t="s">
        <v>122</v>
      </c>
      <c r="L401">
        <v>4</v>
      </c>
      <c r="M401" t="s">
        <v>85</v>
      </c>
      <c r="N401" t="s">
        <v>123</v>
      </c>
      <c r="O401" t="s">
        <v>87</v>
      </c>
    </row>
    <row r="402" spans="1:15" x14ac:dyDescent="0.25">
      <c r="A402">
        <v>1</v>
      </c>
      <c r="B402">
        <v>2016</v>
      </c>
      <c r="C402" t="s">
        <v>440</v>
      </c>
      <c r="D402" t="s">
        <v>48</v>
      </c>
      <c r="E402" t="s">
        <v>12</v>
      </c>
      <c r="F402">
        <f>VLOOKUP(C402,'Five Year Alumni Srvy 2016 Data'!C:F,4,FALSE)</f>
        <v>1</v>
      </c>
      <c r="G402" t="str">
        <f>VLOOKUP(F402,Coding!K:L,2,FALSE)</f>
        <v>URM</v>
      </c>
      <c r="H402" t="s">
        <v>182</v>
      </c>
      <c r="I402" t="s">
        <v>182</v>
      </c>
      <c r="J402" t="s">
        <v>21</v>
      </c>
      <c r="K402" t="s">
        <v>124</v>
      </c>
      <c r="L402">
        <v>4</v>
      </c>
      <c r="M402" t="s">
        <v>85</v>
      </c>
      <c r="N402" t="s">
        <v>125</v>
      </c>
      <c r="O402" t="s">
        <v>87</v>
      </c>
    </row>
    <row r="403" spans="1:15" x14ac:dyDescent="0.25">
      <c r="A403">
        <v>1</v>
      </c>
      <c r="B403">
        <v>2016</v>
      </c>
      <c r="C403" t="s">
        <v>440</v>
      </c>
      <c r="D403" t="s">
        <v>48</v>
      </c>
      <c r="E403" t="s">
        <v>12</v>
      </c>
      <c r="F403">
        <f>VLOOKUP(C403,'Five Year Alumni Srvy 2016 Data'!C:F,4,FALSE)</f>
        <v>1</v>
      </c>
      <c r="G403" t="str">
        <f>VLOOKUP(F403,Coding!K:L,2,FALSE)</f>
        <v>URM</v>
      </c>
      <c r="H403" t="s">
        <v>182</v>
      </c>
      <c r="I403" t="s">
        <v>182</v>
      </c>
      <c r="J403" t="s">
        <v>21</v>
      </c>
      <c r="K403" t="s">
        <v>127</v>
      </c>
      <c r="L403">
        <v>4</v>
      </c>
      <c r="M403" t="s">
        <v>85</v>
      </c>
      <c r="N403" t="s">
        <v>128</v>
      </c>
      <c r="O403" t="s">
        <v>87</v>
      </c>
    </row>
    <row r="404" spans="1:15" x14ac:dyDescent="0.25">
      <c r="A404">
        <v>1</v>
      </c>
      <c r="B404">
        <v>2016</v>
      </c>
      <c r="C404" t="s">
        <v>440</v>
      </c>
      <c r="D404" t="s">
        <v>48</v>
      </c>
      <c r="E404" t="s">
        <v>12</v>
      </c>
      <c r="F404">
        <f>VLOOKUP(C404,'Five Year Alumni Srvy 2016 Data'!C:F,4,FALSE)</f>
        <v>1</v>
      </c>
      <c r="G404" t="str">
        <f>VLOOKUP(F404,Coding!K:L,2,FALSE)</f>
        <v>URM</v>
      </c>
      <c r="H404" t="s">
        <v>182</v>
      </c>
      <c r="I404" t="s">
        <v>182</v>
      </c>
      <c r="J404" t="s">
        <v>21</v>
      </c>
      <c r="K404" t="s">
        <v>129</v>
      </c>
      <c r="L404">
        <v>4</v>
      </c>
      <c r="M404" t="s">
        <v>85</v>
      </c>
      <c r="N404" t="s">
        <v>130</v>
      </c>
      <c r="O404" t="s">
        <v>87</v>
      </c>
    </row>
    <row r="405" spans="1:15" x14ac:dyDescent="0.25">
      <c r="A405">
        <v>1</v>
      </c>
      <c r="B405">
        <v>2016</v>
      </c>
      <c r="C405" t="s">
        <v>440</v>
      </c>
      <c r="D405" t="s">
        <v>48</v>
      </c>
      <c r="E405" t="s">
        <v>12</v>
      </c>
      <c r="F405">
        <f>VLOOKUP(C405,'Five Year Alumni Srvy 2016 Data'!C:F,4,FALSE)</f>
        <v>1</v>
      </c>
      <c r="G405" t="str">
        <f>VLOOKUP(F405,Coding!K:L,2,FALSE)</f>
        <v>URM</v>
      </c>
      <c r="H405" t="s">
        <v>182</v>
      </c>
      <c r="I405" t="s">
        <v>182</v>
      </c>
      <c r="J405" t="s">
        <v>21</v>
      </c>
      <c r="K405" t="s">
        <v>131</v>
      </c>
      <c r="L405">
        <v>4</v>
      </c>
      <c r="M405" t="s">
        <v>85</v>
      </c>
      <c r="N405" t="s">
        <v>132</v>
      </c>
      <c r="O405" t="s">
        <v>87</v>
      </c>
    </row>
    <row r="406" spans="1:15" x14ac:dyDescent="0.25">
      <c r="A406">
        <v>1</v>
      </c>
      <c r="B406">
        <v>2016</v>
      </c>
      <c r="C406" t="s">
        <v>440</v>
      </c>
      <c r="D406" t="s">
        <v>48</v>
      </c>
      <c r="E406" t="s">
        <v>12</v>
      </c>
      <c r="F406">
        <f>VLOOKUP(C406,'Five Year Alumni Srvy 2016 Data'!C:F,4,FALSE)</f>
        <v>1</v>
      </c>
      <c r="G406" t="str">
        <f>VLOOKUP(F406,Coding!K:L,2,FALSE)</f>
        <v>URM</v>
      </c>
      <c r="H406" t="s">
        <v>182</v>
      </c>
      <c r="I406" t="s">
        <v>182</v>
      </c>
      <c r="J406" t="s">
        <v>21</v>
      </c>
      <c r="K406" t="s">
        <v>139</v>
      </c>
      <c r="L406">
        <v>4</v>
      </c>
      <c r="M406" t="s">
        <v>85</v>
      </c>
      <c r="N406" t="s">
        <v>140</v>
      </c>
      <c r="O406" t="s">
        <v>87</v>
      </c>
    </row>
    <row r="407" spans="1:15" x14ac:dyDescent="0.25">
      <c r="A407">
        <v>1</v>
      </c>
      <c r="B407">
        <v>2016</v>
      </c>
      <c r="C407" t="s">
        <v>440</v>
      </c>
      <c r="D407" t="s">
        <v>48</v>
      </c>
      <c r="E407" t="s">
        <v>12</v>
      </c>
      <c r="F407">
        <f>VLOOKUP(C407,'Five Year Alumni Srvy 2016 Data'!C:F,4,FALSE)</f>
        <v>1</v>
      </c>
      <c r="G407" t="str">
        <f>VLOOKUP(F407,Coding!K:L,2,FALSE)</f>
        <v>URM</v>
      </c>
      <c r="H407" t="s">
        <v>182</v>
      </c>
      <c r="I407" t="s">
        <v>182</v>
      </c>
      <c r="J407" t="s">
        <v>21</v>
      </c>
      <c r="K407" t="s">
        <v>141</v>
      </c>
      <c r="L407">
        <v>4</v>
      </c>
      <c r="M407" t="s">
        <v>85</v>
      </c>
      <c r="N407" t="s">
        <v>142</v>
      </c>
      <c r="O407" t="s">
        <v>87</v>
      </c>
    </row>
    <row r="408" spans="1:15" x14ac:dyDescent="0.25">
      <c r="A408">
        <v>1</v>
      </c>
      <c r="B408">
        <v>2016</v>
      </c>
      <c r="C408" t="s">
        <v>440</v>
      </c>
      <c r="D408" t="s">
        <v>48</v>
      </c>
      <c r="E408" t="s">
        <v>12</v>
      </c>
      <c r="F408">
        <f>VLOOKUP(C408,'Five Year Alumni Srvy 2016 Data'!C:F,4,FALSE)</f>
        <v>1</v>
      </c>
      <c r="G408" t="str">
        <f>VLOOKUP(F408,Coding!K:L,2,FALSE)</f>
        <v>URM</v>
      </c>
      <c r="H408" t="s">
        <v>182</v>
      </c>
      <c r="I408" t="s">
        <v>182</v>
      </c>
      <c r="J408" t="s">
        <v>21</v>
      </c>
      <c r="K408" t="s">
        <v>143</v>
      </c>
      <c r="L408">
        <v>4</v>
      </c>
      <c r="M408" t="s">
        <v>85</v>
      </c>
      <c r="N408" t="s">
        <v>144</v>
      </c>
      <c r="O408" t="s">
        <v>87</v>
      </c>
    </row>
    <row r="409" spans="1:15" x14ac:dyDescent="0.25">
      <c r="A409">
        <v>1</v>
      </c>
      <c r="B409">
        <v>2016</v>
      </c>
      <c r="C409" t="s">
        <v>447</v>
      </c>
      <c r="D409" t="s">
        <v>48</v>
      </c>
      <c r="E409" t="s">
        <v>12</v>
      </c>
      <c r="F409">
        <f>VLOOKUP(C409,'Five Year Alumni Srvy 2016 Data'!C:F,4,FALSE)</f>
        <v>1</v>
      </c>
      <c r="G409" t="str">
        <f>VLOOKUP(F409,Coding!K:L,2,FALSE)</f>
        <v>URM</v>
      </c>
      <c r="H409" t="s">
        <v>448</v>
      </c>
      <c r="I409" t="s">
        <v>261</v>
      </c>
      <c r="J409" t="s">
        <v>10</v>
      </c>
      <c r="K409" t="s">
        <v>84</v>
      </c>
      <c r="L409">
        <v>3</v>
      </c>
      <c r="M409" t="s">
        <v>85</v>
      </c>
      <c r="N409" t="s">
        <v>86</v>
      </c>
      <c r="O409" t="s">
        <v>126</v>
      </c>
    </row>
    <row r="410" spans="1:15" x14ac:dyDescent="0.25">
      <c r="A410">
        <v>1</v>
      </c>
      <c r="B410">
        <v>2016</v>
      </c>
      <c r="C410" t="s">
        <v>447</v>
      </c>
      <c r="D410" t="s">
        <v>48</v>
      </c>
      <c r="E410" t="s">
        <v>12</v>
      </c>
      <c r="F410">
        <f>VLOOKUP(C410,'Five Year Alumni Srvy 2016 Data'!C:F,4,FALSE)</f>
        <v>1</v>
      </c>
      <c r="G410" t="str">
        <f>VLOOKUP(F410,Coding!K:L,2,FALSE)</f>
        <v>URM</v>
      </c>
      <c r="H410" t="s">
        <v>448</v>
      </c>
      <c r="I410" t="s">
        <v>261</v>
      </c>
      <c r="J410" t="s">
        <v>10</v>
      </c>
      <c r="K410" t="s">
        <v>88</v>
      </c>
      <c r="L410">
        <v>3</v>
      </c>
      <c r="M410" t="s">
        <v>85</v>
      </c>
      <c r="N410" t="s">
        <v>89</v>
      </c>
      <c r="O410" t="s">
        <v>126</v>
      </c>
    </row>
    <row r="411" spans="1:15" x14ac:dyDescent="0.25">
      <c r="A411">
        <v>1</v>
      </c>
      <c r="B411">
        <v>2016</v>
      </c>
      <c r="C411" t="s">
        <v>447</v>
      </c>
      <c r="D411" t="s">
        <v>48</v>
      </c>
      <c r="E411" t="s">
        <v>12</v>
      </c>
      <c r="F411">
        <f>VLOOKUP(C411,'Five Year Alumni Srvy 2016 Data'!C:F,4,FALSE)</f>
        <v>1</v>
      </c>
      <c r="G411" t="str">
        <f>VLOOKUP(F411,Coding!K:L,2,FALSE)</f>
        <v>URM</v>
      </c>
      <c r="H411" t="s">
        <v>448</v>
      </c>
      <c r="I411" t="s">
        <v>261</v>
      </c>
      <c r="J411" t="s">
        <v>10</v>
      </c>
      <c r="K411" t="s">
        <v>98</v>
      </c>
      <c r="L411">
        <v>3</v>
      </c>
      <c r="M411" t="s">
        <v>85</v>
      </c>
      <c r="N411" t="s">
        <v>99</v>
      </c>
      <c r="O411" t="s">
        <v>126</v>
      </c>
    </row>
    <row r="412" spans="1:15" x14ac:dyDescent="0.25">
      <c r="A412">
        <v>1</v>
      </c>
      <c r="B412">
        <v>2016</v>
      </c>
      <c r="C412" t="s">
        <v>447</v>
      </c>
      <c r="D412" t="s">
        <v>48</v>
      </c>
      <c r="E412" t="s">
        <v>12</v>
      </c>
      <c r="F412">
        <f>VLOOKUP(C412,'Five Year Alumni Srvy 2016 Data'!C:F,4,FALSE)</f>
        <v>1</v>
      </c>
      <c r="G412" t="str">
        <f>VLOOKUP(F412,Coding!K:L,2,FALSE)</f>
        <v>URM</v>
      </c>
      <c r="H412" t="s">
        <v>448</v>
      </c>
      <c r="I412" t="s">
        <v>261</v>
      </c>
      <c r="J412" t="s">
        <v>10</v>
      </c>
      <c r="K412" t="s">
        <v>122</v>
      </c>
      <c r="L412">
        <v>4</v>
      </c>
      <c r="M412" t="s">
        <v>85</v>
      </c>
      <c r="N412" t="s">
        <v>123</v>
      </c>
      <c r="O412" t="s">
        <v>87</v>
      </c>
    </row>
    <row r="413" spans="1:15" x14ac:dyDescent="0.25">
      <c r="A413">
        <v>1</v>
      </c>
      <c r="B413">
        <v>2016</v>
      </c>
      <c r="C413" t="s">
        <v>447</v>
      </c>
      <c r="D413" t="s">
        <v>48</v>
      </c>
      <c r="E413" t="s">
        <v>12</v>
      </c>
      <c r="F413">
        <f>VLOOKUP(C413,'Five Year Alumni Srvy 2016 Data'!C:F,4,FALSE)</f>
        <v>1</v>
      </c>
      <c r="G413" t="str">
        <f>VLOOKUP(F413,Coding!K:L,2,FALSE)</f>
        <v>URM</v>
      </c>
      <c r="H413" t="s">
        <v>448</v>
      </c>
      <c r="I413" t="s">
        <v>261</v>
      </c>
      <c r="J413" t="s">
        <v>10</v>
      </c>
      <c r="K413" t="s">
        <v>124</v>
      </c>
      <c r="L413">
        <v>3</v>
      </c>
      <c r="M413" t="s">
        <v>85</v>
      </c>
      <c r="N413" t="s">
        <v>125</v>
      </c>
      <c r="O413" t="s">
        <v>126</v>
      </c>
    </row>
    <row r="414" spans="1:15" x14ac:dyDescent="0.25">
      <c r="A414">
        <v>1</v>
      </c>
      <c r="B414">
        <v>2016</v>
      </c>
      <c r="C414" t="s">
        <v>447</v>
      </c>
      <c r="D414" t="s">
        <v>48</v>
      </c>
      <c r="E414" t="s">
        <v>12</v>
      </c>
      <c r="F414">
        <f>VLOOKUP(C414,'Five Year Alumni Srvy 2016 Data'!C:F,4,FALSE)</f>
        <v>1</v>
      </c>
      <c r="G414" t="str">
        <f>VLOOKUP(F414,Coding!K:L,2,FALSE)</f>
        <v>URM</v>
      </c>
      <c r="H414" t="s">
        <v>448</v>
      </c>
      <c r="I414" t="s">
        <v>261</v>
      </c>
      <c r="J414" t="s">
        <v>10</v>
      </c>
      <c r="K414" t="s">
        <v>127</v>
      </c>
      <c r="L414">
        <v>3</v>
      </c>
      <c r="M414" t="s">
        <v>85</v>
      </c>
      <c r="N414" t="s">
        <v>128</v>
      </c>
      <c r="O414" t="s">
        <v>126</v>
      </c>
    </row>
    <row r="415" spans="1:15" x14ac:dyDescent="0.25">
      <c r="A415">
        <v>1</v>
      </c>
      <c r="B415">
        <v>2016</v>
      </c>
      <c r="C415" t="s">
        <v>447</v>
      </c>
      <c r="D415" t="s">
        <v>48</v>
      </c>
      <c r="E415" t="s">
        <v>12</v>
      </c>
      <c r="F415">
        <f>VLOOKUP(C415,'Five Year Alumni Srvy 2016 Data'!C:F,4,FALSE)</f>
        <v>1</v>
      </c>
      <c r="G415" t="str">
        <f>VLOOKUP(F415,Coding!K:L,2,FALSE)</f>
        <v>URM</v>
      </c>
      <c r="H415" t="s">
        <v>448</v>
      </c>
      <c r="I415" t="s">
        <v>261</v>
      </c>
      <c r="J415" t="s">
        <v>10</v>
      </c>
      <c r="K415" t="s">
        <v>129</v>
      </c>
      <c r="L415">
        <v>3</v>
      </c>
      <c r="M415" t="s">
        <v>85</v>
      </c>
      <c r="N415" t="s">
        <v>130</v>
      </c>
      <c r="O415" t="s">
        <v>126</v>
      </c>
    </row>
    <row r="416" spans="1:15" x14ac:dyDescent="0.25">
      <c r="A416">
        <v>1</v>
      </c>
      <c r="B416">
        <v>2016</v>
      </c>
      <c r="C416" t="s">
        <v>447</v>
      </c>
      <c r="D416" t="s">
        <v>48</v>
      </c>
      <c r="E416" t="s">
        <v>12</v>
      </c>
      <c r="F416">
        <f>VLOOKUP(C416,'Five Year Alumni Srvy 2016 Data'!C:F,4,FALSE)</f>
        <v>1</v>
      </c>
      <c r="G416" t="str">
        <f>VLOOKUP(F416,Coding!K:L,2,FALSE)</f>
        <v>URM</v>
      </c>
      <c r="H416" t="s">
        <v>448</v>
      </c>
      <c r="I416" t="s">
        <v>261</v>
      </c>
      <c r="J416" t="s">
        <v>10</v>
      </c>
      <c r="K416" t="s">
        <v>131</v>
      </c>
      <c r="L416">
        <v>3</v>
      </c>
      <c r="M416" t="s">
        <v>85</v>
      </c>
      <c r="N416" t="s">
        <v>132</v>
      </c>
      <c r="O416" t="s">
        <v>126</v>
      </c>
    </row>
    <row r="417" spans="1:15" x14ac:dyDescent="0.25">
      <c r="A417">
        <v>1</v>
      </c>
      <c r="B417">
        <v>2016</v>
      </c>
      <c r="C417" t="s">
        <v>447</v>
      </c>
      <c r="D417" t="s">
        <v>48</v>
      </c>
      <c r="E417" t="s">
        <v>12</v>
      </c>
      <c r="F417">
        <f>VLOOKUP(C417,'Five Year Alumni Srvy 2016 Data'!C:F,4,FALSE)</f>
        <v>1</v>
      </c>
      <c r="G417" t="str">
        <f>VLOOKUP(F417,Coding!K:L,2,FALSE)</f>
        <v>URM</v>
      </c>
      <c r="H417" t="s">
        <v>448</v>
      </c>
      <c r="I417" t="s">
        <v>261</v>
      </c>
      <c r="J417" t="s">
        <v>10</v>
      </c>
      <c r="K417" t="s">
        <v>139</v>
      </c>
      <c r="L417">
        <v>3</v>
      </c>
      <c r="M417" t="s">
        <v>85</v>
      </c>
      <c r="N417" t="s">
        <v>140</v>
      </c>
      <c r="O417" t="s">
        <v>126</v>
      </c>
    </row>
    <row r="418" spans="1:15" x14ac:dyDescent="0.25">
      <c r="A418">
        <v>1</v>
      </c>
      <c r="B418">
        <v>2016</v>
      </c>
      <c r="C418" t="s">
        <v>447</v>
      </c>
      <c r="D418" t="s">
        <v>48</v>
      </c>
      <c r="E418" t="s">
        <v>12</v>
      </c>
      <c r="F418">
        <f>VLOOKUP(C418,'Five Year Alumni Srvy 2016 Data'!C:F,4,FALSE)</f>
        <v>1</v>
      </c>
      <c r="G418" t="str">
        <f>VLOOKUP(F418,Coding!K:L,2,FALSE)</f>
        <v>URM</v>
      </c>
      <c r="H418" t="s">
        <v>448</v>
      </c>
      <c r="I418" t="s">
        <v>261</v>
      </c>
      <c r="J418" t="s">
        <v>10</v>
      </c>
      <c r="K418" t="s">
        <v>141</v>
      </c>
      <c r="L418">
        <v>3</v>
      </c>
      <c r="M418" t="s">
        <v>85</v>
      </c>
      <c r="N418" t="s">
        <v>142</v>
      </c>
      <c r="O418" t="s">
        <v>126</v>
      </c>
    </row>
    <row r="419" spans="1:15" x14ac:dyDescent="0.25">
      <c r="A419">
        <v>1</v>
      </c>
      <c r="B419">
        <v>2016</v>
      </c>
      <c r="C419" t="s">
        <v>447</v>
      </c>
      <c r="D419" t="s">
        <v>48</v>
      </c>
      <c r="E419" t="s">
        <v>12</v>
      </c>
      <c r="F419">
        <f>VLOOKUP(C419,'Five Year Alumni Srvy 2016 Data'!C:F,4,FALSE)</f>
        <v>1</v>
      </c>
      <c r="G419" t="str">
        <f>VLOOKUP(F419,Coding!K:L,2,FALSE)</f>
        <v>URM</v>
      </c>
      <c r="H419" t="s">
        <v>448</v>
      </c>
      <c r="I419" t="s">
        <v>261</v>
      </c>
      <c r="J419" t="s">
        <v>10</v>
      </c>
      <c r="K419" t="s">
        <v>143</v>
      </c>
      <c r="L419">
        <v>3</v>
      </c>
      <c r="M419" t="s">
        <v>85</v>
      </c>
      <c r="N419" t="s">
        <v>144</v>
      </c>
      <c r="O419" t="s">
        <v>126</v>
      </c>
    </row>
    <row r="420" spans="1:15" x14ac:dyDescent="0.25">
      <c r="A420">
        <v>1</v>
      </c>
      <c r="B420">
        <v>2016</v>
      </c>
      <c r="C420" t="s">
        <v>456</v>
      </c>
      <c r="D420" t="s">
        <v>204</v>
      </c>
      <c r="E420" t="s">
        <v>12</v>
      </c>
      <c r="F420">
        <f>VLOOKUP(C420,'Five Year Alumni Srvy 2016 Data'!C:F,4,FALSE)</f>
        <v>1</v>
      </c>
      <c r="G420" t="str">
        <f>VLOOKUP(F420,Coding!K:L,2,FALSE)</f>
        <v>URM</v>
      </c>
      <c r="H420" t="s">
        <v>382</v>
      </c>
      <c r="I420" t="s">
        <v>328</v>
      </c>
      <c r="J420" t="s">
        <v>10</v>
      </c>
      <c r="K420" t="s">
        <v>84</v>
      </c>
      <c r="L420">
        <v>4</v>
      </c>
      <c r="M420" t="s">
        <v>85</v>
      </c>
      <c r="N420" t="s">
        <v>86</v>
      </c>
      <c r="O420" t="s">
        <v>87</v>
      </c>
    </row>
    <row r="421" spans="1:15" x14ac:dyDescent="0.25">
      <c r="A421">
        <v>1</v>
      </c>
      <c r="B421">
        <v>2016</v>
      </c>
      <c r="C421" t="s">
        <v>456</v>
      </c>
      <c r="D421" t="s">
        <v>204</v>
      </c>
      <c r="E421" t="s">
        <v>12</v>
      </c>
      <c r="F421">
        <f>VLOOKUP(C421,'Five Year Alumni Srvy 2016 Data'!C:F,4,FALSE)</f>
        <v>1</v>
      </c>
      <c r="G421" t="str">
        <f>VLOOKUP(F421,Coding!K:L,2,FALSE)</f>
        <v>URM</v>
      </c>
      <c r="H421" t="s">
        <v>382</v>
      </c>
      <c r="I421" t="s">
        <v>328</v>
      </c>
      <c r="J421" t="s">
        <v>10</v>
      </c>
      <c r="K421" t="s">
        <v>88</v>
      </c>
      <c r="L421">
        <v>4</v>
      </c>
      <c r="M421" t="s">
        <v>85</v>
      </c>
      <c r="N421" t="s">
        <v>89</v>
      </c>
      <c r="O421" t="s">
        <v>87</v>
      </c>
    </row>
    <row r="422" spans="1:15" x14ac:dyDescent="0.25">
      <c r="A422">
        <v>1</v>
      </c>
      <c r="B422">
        <v>2016</v>
      </c>
      <c r="C422" t="s">
        <v>456</v>
      </c>
      <c r="D422" t="s">
        <v>204</v>
      </c>
      <c r="E422" t="s">
        <v>12</v>
      </c>
      <c r="F422">
        <f>VLOOKUP(C422,'Five Year Alumni Srvy 2016 Data'!C:F,4,FALSE)</f>
        <v>1</v>
      </c>
      <c r="G422" t="str">
        <f>VLOOKUP(F422,Coding!K:L,2,FALSE)</f>
        <v>URM</v>
      </c>
      <c r="H422" t="s">
        <v>382</v>
      </c>
      <c r="I422" t="s">
        <v>328</v>
      </c>
      <c r="J422" t="s">
        <v>10</v>
      </c>
      <c r="K422" t="s">
        <v>98</v>
      </c>
      <c r="L422">
        <v>4</v>
      </c>
      <c r="M422" t="s">
        <v>85</v>
      </c>
      <c r="N422" t="s">
        <v>99</v>
      </c>
      <c r="O422" t="s">
        <v>87</v>
      </c>
    </row>
    <row r="423" spans="1:15" x14ac:dyDescent="0.25">
      <c r="A423">
        <v>1</v>
      </c>
      <c r="B423">
        <v>2016</v>
      </c>
      <c r="C423" t="s">
        <v>456</v>
      </c>
      <c r="D423" t="s">
        <v>204</v>
      </c>
      <c r="E423" t="s">
        <v>12</v>
      </c>
      <c r="F423">
        <f>VLOOKUP(C423,'Five Year Alumni Srvy 2016 Data'!C:F,4,FALSE)</f>
        <v>1</v>
      </c>
      <c r="G423" t="str">
        <f>VLOOKUP(F423,Coding!K:L,2,FALSE)</f>
        <v>URM</v>
      </c>
      <c r="H423" t="s">
        <v>382</v>
      </c>
      <c r="I423" t="s">
        <v>328</v>
      </c>
      <c r="J423" t="s">
        <v>10</v>
      </c>
      <c r="K423" t="s">
        <v>122</v>
      </c>
      <c r="L423">
        <v>4</v>
      </c>
      <c r="M423" t="s">
        <v>85</v>
      </c>
      <c r="N423" t="s">
        <v>123</v>
      </c>
      <c r="O423" t="s">
        <v>87</v>
      </c>
    </row>
    <row r="424" spans="1:15" x14ac:dyDescent="0.25">
      <c r="A424">
        <v>1</v>
      </c>
      <c r="B424">
        <v>2016</v>
      </c>
      <c r="C424" t="s">
        <v>456</v>
      </c>
      <c r="D424" t="s">
        <v>204</v>
      </c>
      <c r="E424" t="s">
        <v>12</v>
      </c>
      <c r="F424">
        <f>VLOOKUP(C424,'Five Year Alumni Srvy 2016 Data'!C:F,4,FALSE)</f>
        <v>1</v>
      </c>
      <c r="G424" t="str">
        <f>VLOOKUP(F424,Coding!K:L,2,FALSE)</f>
        <v>URM</v>
      </c>
      <c r="H424" t="s">
        <v>382</v>
      </c>
      <c r="I424" t="s">
        <v>328</v>
      </c>
      <c r="J424" t="s">
        <v>10</v>
      </c>
      <c r="K424" t="s">
        <v>124</v>
      </c>
      <c r="L424">
        <v>4</v>
      </c>
      <c r="M424" t="s">
        <v>85</v>
      </c>
      <c r="N424" t="s">
        <v>125</v>
      </c>
      <c r="O424" t="s">
        <v>87</v>
      </c>
    </row>
    <row r="425" spans="1:15" x14ac:dyDescent="0.25">
      <c r="A425">
        <v>1</v>
      </c>
      <c r="B425">
        <v>2016</v>
      </c>
      <c r="C425" t="s">
        <v>456</v>
      </c>
      <c r="D425" t="s">
        <v>204</v>
      </c>
      <c r="E425" t="s">
        <v>12</v>
      </c>
      <c r="F425">
        <f>VLOOKUP(C425,'Five Year Alumni Srvy 2016 Data'!C:F,4,FALSE)</f>
        <v>1</v>
      </c>
      <c r="G425" t="str">
        <f>VLOOKUP(F425,Coding!K:L,2,FALSE)</f>
        <v>URM</v>
      </c>
      <c r="H425" t="s">
        <v>382</v>
      </c>
      <c r="I425" t="s">
        <v>328</v>
      </c>
      <c r="J425" t="s">
        <v>10</v>
      </c>
      <c r="K425" t="s">
        <v>127</v>
      </c>
      <c r="L425">
        <v>4</v>
      </c>
      <c r="M425" t="s">
        <v>85</v>
      </c>
      <c r="N425" t="s">
        <v>128</v>
      </c>
      <c r="O425" t="s">
        <v>87</v>
      </c>
    </row>
    <row r="426" spans="1:15" x14ac:dyDescent="0.25">
      <c r="A426">
        <v>1</v>
      </c>
      <c r="B426">
        <v>2016</v>
      </c>
      <c r="C426" t="s">
        <v>456</v>
      </c>
      <c r="D426" t="s">
        <v>204</v>
      </c>
      <c r="E426" t="s">
        <v>12</v>
      </c>
      <c r="F426">
        <f>VLOOKUP(C426,'Five Year Alumni Srvy 2016 Data'!C:F,4,FALSE)</f>
        <v>1</v>
      </c>
      <c r="G426" t="str">
        <f>VLOOKUP(F426,Coding!K:L,2,FALSE)</f>
        <v>URM</v>
      </c>
      <c r="H426" t="s">
        <v>382</v>
      </c>
      <c r="I426" t="s">
        <v>328</v>
      </c>
      <c r="J426" t="s">
        <v>10</v>
      </c>
      <c r="K426" t="s">
        <v>129</v>
      </c>
      <c r="L426">
        <v>4</v>
      </c>
      <c r="M426" t="s">
        <v>85</v>
      </c>
      <c r="N426" t="s">
        <v>130</v>
      </c>
      <c r="O426" t="s">
        <v>87</v>
      </c>
    </row>
    <row r="427" spans="1:15" x14ac:dyDescent="0.25">
      <c r="A427">
        <v>1</v>
      </c>
      <c r="B427">
        <v>2016</v>
      </c>
      <c r="C427" t="s">
        <v>456</v>
      </c>
      <c r="D427" t="s">
        <v>204</v>
      </c>
      <c r="E427" t="s">
        <v>12</v>
      </c>
      <c r="F427">
        <f>VLOOKUP(C427,'Five Year Alumni Srvy 2016 Data'!C:F,4,FALSE)</f>
        <v>1</v>
      </c>
      <c r="G427" t="str">
        <f>VLOOKUP(F427,Coding!K:L,2,FALSE)</f>
        <v>URM</v>
      </c>
      <c r="H427" t="s">
        <v>382</v>
      </c>
      <c r="I427" t="s">
        <v>328</v>
      </c>
      <c r="J427" t="s">
        <v>10</v>
      </c>
      <c r="K427" t="s">
        <v>131</v>
      </c>
      <c r="L427">
        <v>4</v>
      </c>
      <c r="M427" t="s">
        <v>85</v>
      </c>
      <c r="N427" t="s">
        <v>132</v>
      </c>
      <c r="O427" t="s">
        <v>87</v>
      </c>
    </row>
    <row r="428" spans="1:15" x14ac:dyDescent="0.25">
      <c r="A428">
        <v>1</v>
      </c>
      <c r="B428">
        <v>2016</v>
      </c>
      <c r="C428" t="s">
        <v>456</v>
      </c>
      <c r="D428" t="s">
        <v>204</v>
      </c>
      <c r="E428" t="s">
        <v>12</v>
      </c>
      <c r="F428">
        <f>VLOOKUP(C428,'Five Year Alumni Srvy 2016 Data'!C:F,4,FALSE)</f>
        <v>1</v>
      </c>
      <c r="G428" t="str">
        <f>VLOOKUP(F428,Coding!K:L,2,FALSE)</f>
        <v>URM</v>
      </c>
      <c r="H428" t="s">
        <v>382</v>
      </c>
      <c r="I428" t="s">
        <v>328</v>
      </c>
      <c r="J428" t="s">
        <v>10</v>
      </c>
      <c r="K428" t="s">
        <v>139</v>
      </c>
      <c r="L428">
        <v>4</v>
      </c>
      <c r="M428" t="s">
        <v>85</v>
      </c>
      <c r="N428" t="s">
        <v>140</v>
      </c>
      <c r="O428" t="s">
        <v>87</v>
      </c>
    </row>
    <row r="429" spans="1:15" x14ac:dyDescent="0.25">
      <c r="A429">
        <v>1</v>
      </c>
      <c r="B429">
        <v>2016</v>
      </c>
      <c r="C429" t="s">
        <v>456</v>
      </c>
      <c r="D429" t="s">
        <v>204</v>
      </c>
      <c r="E429" t="s">
        <v>12</v>
      </c>
      <c r="F429">
        <f>VLOOKUP(C429,'Five Year Alumni Srvy 2016 Data'!C:F,4,FALSE)</f>
        <v>1</v>
      </c>
      <c r="G429" t="str">
        <f>VLOOKUP(F429,Coding!K:L,2,FALSE)</f>
        <v>URM</v>
      </c>
      <c r="H429" t="s">
        <v>382</v>
      </c>
      <c r="I429" t="s">
        <v>328</v>
      </c>
      <c r="J429" t="s">
        <v>10</v>
      </c>
      <c r="K429" t="s">
        <v>141</v>
      </c>
      <c r="L429">
        <v>4</v>
      </c>
      <c r="M429" t="s">
        <v>85</v>
      </c>
      <c r="N429" t="s">
        <v>142</v>
      </c>
      <c r="O429" t="s">
        <v>87</v>
      </c>
    </row>
    <row r="430" spans="1:15" x14ac:dyDescent="0.25">
      <c r="A430">
        <v>1</v>
      </c>
      <c r="B430">
        <v>2016</v>
      </c>
      <c r="C430" t="s">
        <v>456</v>
      </c>
      <c r="D430" t="s">
        <v>204</v>
      </c>
      <c r="E430" t="s">
        <v>12</v>
      </c>
      <c r="F430">
        <f>VLOOKUP(C430,'Five Year Alumni Srvy 2016 Data'!C:F,4,FALSE)</f>
        <v>1</v>
      </c>
      <c r="G430" t="str">
        <f>VLOOKUP(F430,Coding!K:L,2,FALSE)</f>
        <v>URM</v>
      </c>
      <c r="H430" t="s">
        <v>382</v>
      </c>
      <c r="I430" t="s">
        <v>328</v>
      </c>
      <c r="J430" t="s">
        <v>10</v>
      </c>
      <c r="K430" t="s">
        <v>143</v>
      </c>
      <c r="L430">
        <v>4</v>
      </c>
      <c r="M430" t="s">
        <v>85</v>
      </c>
      <c r="N430" t="s">
        <v>144</v>
      </c>
      <c r="O430" t="s">
        <v>87</v>
      </c>
    </row>
    <row r="431" spans="1:15" x14ac:dyDescent="0.25">
      <c r="A431">
        <v>1</v>
      </c>
      <c r="B431">
        <v>2016</v>
      </c>
      <c r="C431" t="s">
        <v>457</v>
      </c>
      <c r="D431" t="s">
        <v>169</v>
      </c>
      <c r="E431" t="s">
        <v>12</v>
      </c>
      <c r="F431">
        <f>VLOOKUP(C431,'Five Year Alumni Srvy 2016 Data'!C:F,4,FALSE)</f>
        <v>1</v>
      </c>
      <c r="G431" t="str">
        <f>VLOOKUP(F431,Coding!K:L,2,FALSE)</f>
        <v>URM</v>
      </c>
      <c r="H431" t="s">
        <v>409</v>
      </c>
      <c r="I431" t="s">
        <v>409</v>
      </c>
      <c r="J431" t="s">
        <v>19</v>
      </c>
      <c r="K431" t="s">
        <v>84</v>
      </c>
      <c r="L431">
        <v>4</v>
      </c>
      <c r="M431" t="s">
        <v>85</v>
      </c>
      <c r="N431" t="s">
        <v>86</v>
      </c>
      <c r="O431" t="s">
        <v>87</v>
      </c>
    </row>
    <row r="432" spans="1:15" x14ac:dyDescent="0.25">
      <c r="A432">
        <v>1</v>
      </c>
      <c r="B432">
        <v>2016</v>
      </c>
      <c r="C432" t="s">
        <v>457</v>
      </c>
      <c r="D432" t="s">
        <v>169</v>
      </c>
      <c r="E432" t="s">
        <v>12</v>
      </c>
      <c r="F432">
        <f>VLOOKUP(C432,'Five Year Alumni Srvy 2016 Data'!C:F,4,FALSE)</f>
        <v>1</v>
      </c>
      <c r="G432" t="str">
        <f>VLOOKUP(F432,Coding!K:L,2,FALSE)</f>
        <v>URM</v>
      </c>
      <c r="H432" t="s">
        <v>409</v>
      </c>
      <c r="I432" t="s">
        <v>409</v>
      </c>
      <c r="J432" t="s">
        <v>19</v>
      </c>
      <c r="K432" t="s">
        <v>88</v>
      </c>
      <c r="L432">
        <v>3</v>
      </c>
      <c r="M432" t="s">
        <v>85</v>
      </c>
      <c r="N432" t="s">
        <v>89</v>
      </c>
      <c r="O432" t="s">
        <v>126</v>
      </c>
    </row>
    <row r="433" spans="1:15" x14ac:dyDescent="0.25">
      <c r="A433">
        <v>1</v>
      </c>
      <c r="B433">
        <v>2016</v>
      </c>
      <c r="C433" t="s">
        <v>457</v>
      </c>
      <c r="D433" t="s">
        <v>169</v>
      </c>
      <c r="E433" t="s">
        <v>12</v>
      </c>
      <c r="F433">
        <f>VLOOKUP(C433,'Five Year Alumni Srvy 2016 Data'!C:F,4,FALSE)</f>
        <v>1</v>
      </c>
      <c r="G433" t="str">
        <f>VLOOKUP(F433,Coding!K:L,2,FALSE)</f>
        <v>URM</v>
      </c>
      <c r="H433" t="s">
        <v>409</v>
      </c>
      <c r="I433" t="s">
        <v>409</v>
      </c>
      <c r="J433" t="s">
        <v>19</v>
      </c>
      <c r="K433" t="s">
        <v>98</v>
      </c>
      <c r="L433">
        <v>4</v>
      </c>
      <c r="M433" t="s">
        <v>85</v>
      </c>
      <c r="N433" t="s">
        <v>99</v>
      </c>
      <c r="O433" t="s">
        <v>87</v>
      </c>
    </row>
    <row r="434" spans="1:15" x14ac:dyDescent="0.25">
      <c r="A434">
        <v>1</v>
      </c>
      <c r="B434">
        <v>2016</v>
      </c>
      <c r="C434" t="s">
        <v>457</v>
      </c>
      <c r="D434" t="s">
        <v>169</v>
      </c>
      <c r="E434" t="s">
        <v>12</v>
      </c>
      <c r="F434">
        <f>VLOOKUP(C434,'Five Year Alumni Srvy 2016 Data'!C:F,4,FALSE)</f>
        <v>1</v>
      </c>
      <c r="G434" t="str">
        <f>VLOOKUP(F434,Coding!K:L,2,FALSE)</f>
        <v>URM</v>
      </c>
      <c r="H434" t="s">
        <v>409</v>
      </c>
      <c r="I434" t="s">
        <v>409</v>
      </c>
      <c r="J434" t="s">
        <v>19</v>
      </c>
      <c r="K434" t="s">
        <v>122</v>
      </c>
      <c r="L434">
        <v>4</v>
      </c>
      <c r="M434" t="s">
        <v>85</v>
      </c>
      <c r="N434" t="s">
        <v>123</v>
      </c>
      <c r="O434" t="s">
        <v>87</v>
      </c>
    </row>
    <row r="435" spans="1:15" x14ac:dyDescent="0.25">
      <c r="A435">
        <v>1</v>
      </c>
      <c r="B435">
        <v>2016</v>
      </c>
      <c r="C435" t="s">
        <v>457</v>
      </c>
      <c r="D435" t="s">
        <v>169</v>
      </c>
      <c r="E435" t="s">
        <v>12</v>
      </c>
      <c r="F435">
        <f>VLOOKUP(C435,'Five Year Alumni Srvy 2016 Data'!C:F,4,FALSE)</f>
        <v>1</v>
      </c>
      <c r="G435" t="str">
        <f>VLOOKUP(F435,Coding!K:L,2,FALSE)</f>
        <v>URM</v>
      </c>
      <c r="H435" t="s">
        <v>409</v>
      </c>
      <c r="I435" t="s">
        <v>409</v>
      </c>
      <c r="J435" t="s">
        <v>19</v>
      </c>
      <c r="K435" t="s">
        <v>124</v>
      </c>
      <c r="L435">
        <v>5</v>
      </c>
      <c r="M435" t="s">
        <v>85</v>
      </c>
      <c r="N435" t="s">
        <v>125</v>
      </c>
      <c r="O435" t="s">
        <v>185</v>
      </c>
    </row>
    <row r="436" spans="1:15" x14ac:dyDescent="0.25">
      <c r="A436">
        <v>1</v>
      </c>
      <c r="B436">
        <v>2016</v>
      </c>
      <c r="C436" t="s">
        <v>457</v>
      </c>
      <c r="D436" t="s">
        <v>169</v>
      </c>
      <c r="E436" t="s">
        <v>12</v>
      </c>
      <c r="F436">
        <f>VLOOKUP(C436,'Five Year Alumni Srvy 2016 Data'!C:F,4,FALSE)</f>
        <v>1</v>
      </c>
      <c r="G436" t="str">
        <f>VLOOKUP(F436,Coding!K:L,2,FALSE)</f>
        <v>URM</v>
      </c>
      <c r="H436" t="s">
        <v>409</v>
      </c>
      <c r="I436" t="s">
        <v>409</v>
      </c>
      <c r="J436" t="s">
        <v>19</v>
      </c>
      <c r="K436" t="s">
        <v>127</v>
      </c>
      <c r="L436">
        <v>4</v>
      </c>
      <c r="M436" t="s">
        <v>85</v>
      </c>
      <c r="N436" t="s">
        <v>128</v>
      </c>
      <c r="O436" t="s">
        <v>87</v>
      </c>
    </row>
    <row r="437" spans="1:15" x14ac:dyDescent="0.25">
      <c r="A437">
        <v>1</v>
      </c>
      <c r="B437">
        <v>2016</v>
      </c>
      <c r="C437" t="s">
        <v>457</v>
      </c>
      <c r="D437" t="s">
        <v>169</v>
      </c>
      <c r="E437" t="s">
        <v>12</v>
      </c>
      <c r="F437">
        <f>VLOOKUP(C437,'Five Year Alumni Srvy 2016 Data'!C:F,4,FALSE)</f>
        <v>1</v>
      </c>
      <c r="G437" t="str">
        <f>VLOOKUP(F437,Coding!K:L,2,FALSE)</f>
        <v>URM</v>
      </c>
      <c r="H437" t="s">
        <v>409</v>
      </c>
      <c r="I437" t="s">
        <v>409</v>
      </c>
      <c r="J437" t="s">
        <v>19</v>
      </c>
      <c r="K437" t="s">
        <v>129</v>
      </c>
      <c r="L437">
        <v>4</v>
      </c>
      <c r="M437" t="s">
        <v>85</v>
      </c>
      <c r="N437" t="s">
        <v>130</v>
      </c>
      <c r="O437" t="s">
        <v>87</v>
      </c>
    </row>
    <row r="438" spans="1:15" x14ac:dyDescent="0.25">
      <c r="A438">
        <v>1</v>
      </c>
      <c r="B438">
        <v>2016</v>
      </c>
      <c r="C438" t="s">
        <v>457</v>
      </c>
      <c r="D438" t="s">
        <v>169</v>
      </c>
      <c r="E438" t="s">
        <v>12</v>
      </c>
      <c r="F438">
        <f>VLOOKUP(C438,'Five Year Alumni Srvy 2016 Data'!C:F,4,FALSE)</f>
        <v>1</v>
      </c>
      <c r="G438" t="str">
        <f>VLOOKUP(F438,Coding!K:L,2,FALSE)</f>
        <v>URM</v>
      </c>
      <c r="H438" t="s">
        <v>409</v>
      </c>
      <c r="I438" t="s">
        <v>409</v>
      </c>
      <c r="J438" t="s">
        <v>19</v>
      </c>
      <c r="K438" t="s">
        <v>131</v>
      </c>
      <c r="L438">
        <v>4</v>
      </c>
      <c r="M438" t="s">
        <v>85</v>
      </c>
      <c r="N438" t="s">
        <v>132</v>
      </c>
      <c r="O438" t="s">
        <v>87</v>
      </c>
    </row>
    <row r="439" spans="1:15" x14ac:dyDescent="0.25">
      <c r="A439">
        <v>1</v>
      </c>
      <c r="B439">
        <v>2016</v>
      </c>
      <c r="C439" t="s">
        <v>457</v>
      </c>
      <c r="D439" t="s">
        <v>169</v>
      </c>
      <c r="E439" t="s">
        <v>12</v>
      </c>
      <c r="F439">
        <f>VLOOKUP(C439,'Five Year Alumni Srvy 2016 Data'!C:F,4,FALSE)</f>
        <v>1</v>
      </c>
      <c r="G439" t="str">
        <f>VLOOKUP(F439,Coding!K:L,2,FALSE)</f>
        <v>URM</v>
      </c>
      <c r="H439" t="s">
        <v>409</v>
      </c>
      <c r="I439" t="s">
        <v>409</v>
      </c>
      <c r="J439" t="s">
        <v>19</v>
      </c>
      <c r="K439" t="s">
        <v>139</v>
      </c>
      <c r="L439">
        <v>2</v>
      </c>
      <c r="M439" t="s">
        <v>85</v>
      </c>
      <c r="N439" t="s">
        <v>140</v>
      </c>
      <c r="O439" t="s">
        <v>176</v>
      </c>
    </row>
    <row r="440" spans="1:15" x14ac:dyDescent="0.25">
      <c r="A440">
        <v>1</v>
      </c>
      <c r="B440">
        <v>2016</v>
      </c>
      <c r="C440" t="s">
        <v>457</v>
      </c>
      <c r="D440" t="s">
        <v>169</v>
      </c>
      <c r="E440" t="s">
        <v>12</v>
      </c>
      <c r="F440">
        <f>VLOOKUP(C440,'Five Year Alumni Srvy 2016 Data'!C:F,4,FALSE)</f>
        <v>1</v>
      </c>
      <c r="G440" t="str">
        <f>VLOOKUP(F440,Coding!K:L,2,FALSE)</f>
        <v>URM</v>
      </c>
      <c r="H440" t="s">
        <v>409</v>
      </c>
      <c r="I440" t="s">
        <v>409</v>
      </c>
      <c r="J440" t="s">
        <v>19</v>
      </c>
      <c r="K440" t="s">
        <v>141</v>
      </c>
      <c r="L440">
        <v>5</v>
      </c>
      <c r="M440" t="s">
        <v>85</v>
      </c>
      <c r="N440" t="s">
        <v>142</v>
      </c>
      <c r="O440" t="s">
        <v>185</v>
      </c>
    </row>
    <row r="441" spans="1:15" x14ac:dyDescent="0.25">
      <c r="A441">
        <v>1</v>
      </c>
      <c r="B441">
        <v>2016</v>
      </c>
      <c r="C441" t="s">
        <v>457</v>
      </c>
      <c r="D441" t="s">
        <v>169</v>
      </c>
      <c r="E441" t="s">
        <v>12</v>
      </c>
      <c r="F441">
        <f>VLOOKUP(C441,'Five Year Alumni Srvy 2016 Data'!C:F,4,FALSE)</f>
        <v>1</v>
      </c>
      <c r="G441" t="str">
        <f>VLOOKUP(F441,Coding!K:L,2,FALSE)</f>
        <v>URM</v>
      </c>
      <c r="H441" t="s">
        <v>409</v>
      </c>
      <c r="I441" t="s">
        <v>409</v>
      </c>
      <c r="J441" t="s">
        <v>19</v>
      </c>
      <c r="K441" t="s">
        <v>143</v>
      </c>
      <c r="L441">
        <v>4</v>
      </c>
      <c r="M441" t="s">
        <v>85</v>
      </c>
      <c r="N441" t="s">
        <v>144</v>
      </c>
      <c r="O441" t="s">
        <v>87</v>
      </c>
    </row>
    <row r="442" spans="1:15" x14ac:dyDescent="0.25">
      <c r="A442">
        <v>1</v>
      </c>
      <c r="B442">
        <v>2016</v>
      </c>
      <c r="C442" t="s">
        <v>458</v>
      </c>
      <c r="D442" t="s">
        <v>169</v>
      </c>
      <c r="E442" t="s">
        <v>12</v>
      </c>
      <c r="F442">
        <f>VLOOKUP(C442,'Five Year Alumni Srvy 2016 Data'!C:F,4,FALSE)</f>
        <v>1</v>
      </c>
      <c r="G442" t="str">
        <f>VLOOKUP(F442,Coding!K:L,2,FALSE)</f>
        <v>URM</v>
      </c>
      <c r="H442" t="s">
        <v>459</v>
      </c>
      <c r="I442" t="s">
        <v>220</v>
      </c>
      <c r="J442" t="s">
        <v>19</v>
      </c>
      <c r="K442" t="s">
        <v>84</v>
      </c>
      <c r="L442">
        <v>3</v>
      </c>
      <c r="M442" t="s">
        <v>85</v>
      </c>
      <c r="N442" t="s">
        <v>86</v>
      </c>
      <c r="O442" t="s">
        <v>126</v>
      </c>
    </row>
    <row r="443" spans="1:15" x14ac:dyDescent="0.25">
      <c r="A443">
        <v>1</v>
      </c>
      <c r="B443">
        <v>2016</v>
      </c>
      <c r="C443" t="s">
        <v>458</v>
      </c>
      <c r="D443" t="s">
        <v>169</v>
      </c>
      <c r="E443" t="s">
        <v>12</v>
      </c>
      <c r="F443">
        <f>VLOOKUP(C443,'Five Year Alumni Srvy 2016 Data'!C:F,4,FALSE)</f>
        <v>1</v>
      </c>
      <c r="G443" t="str">
        <f>VLOOKUP(F443,Coding!K:L,2,FALSE)</f>
        <v>URM</v>
      </c>
      <c r="H443" t="s">
        <v>459</v>
      </c>
      <c r="I443" t="s">
        <v>220</v>
      </c>
      <c r="J443" t="s">
        <v>19</v>
      </c>
      <c r="K443" t="s">
        <v>88</v>
      </c>
      <c r="L443">
        <v>3</v>
      </c>
      <c r="M443" t="s">
        <v>85</v>
      </c>
      <c r="N443" t="s">
        <v>89</v>
      </c>
      <c r="O443" t="s">
        <v>126</v>
      </c>
    </row>
    <row r="444" spans="1:15" x14ac:dyDescent="0.25">
      <c r="A444">
        <v>1</v>
      </c>
      <c r="B444">
        <v>2016</v>
      </c>
      <c r="C444" t="s">
        <v>458</v>
      </c>
      <c r="D444" t="s">
        <v>169</v>
      </c>
      <c r="E444" t="s">
        <v>12</v>
      </c>
      <c r="F444">
        <f>VLOOKUP(C444,'Five Year Alumni Srvy 2016 Data'!C:F,4,FALSE)</f>
        <v>1</v>
      </c>
      <c r="G444" t="str">
        <f>VLOOKUP(F444,Coding!K:L,2,FALSE)</f>
        <v>URM</v>
      </c>
      <c r="H444" t="s">
        <v>459</v>
      </c>
      <c r="I444" t="s">
        <v>220</v>
      </c>
      <c r="J444" t="s">
        <v>19</v>
      </c>
      <c r="K444" t="s">
        <v>98</v>
      </c>
      <c r="L444">
        <v>4</v>
      </c>
      <c r="M444" t="s">
        <v>85</v>
      </c>
      <c r="N444" t="s">
        <v>99</v>
      </c>
      <c r="O444" t="s">
        <v>87</v>
      </c>
    </row>
    <row r="445" spans="1:15" x14ac:dyDescent="0.25">
      <c r="A445">
        <v>1</v>
      </c>
      <c r="B445">
        <v>2016</v>
      </c>
      <c r="C445" t="s">
        <v>458</v>
      </c>
      <c r="D445" t="s">
        <v>169</v>
      </c>
      <c r="E445" t="s">
        <v>12</v>
      </c>
      <c r="F445">
        <f>VLOOKUP(C445,'Five Year Alumni Srvy 2016 Data'!C:F,4,FALSE)</f>
        <v>1</v>
      </c>
      <c r="G445" t="str">
        <f>VLOOKUP(F445,Coding!K:L,2,FALSE)</f>
        <v>URM</v>
      </c>
      <c r="H445" t="s">
        <v>459</v>
      </c>
      <c r="I445" t="s">
        <v>220</v>
      </c>
      <c r="J445" t="s">
        <v>19</v>
      </c>
      <c r="K445" t="s">
        <v>122</v>
      </c>
      <c r="L445">
        <v>2</v>
      </c>
      <c r="M445" t="s">
        <v>85</v>
      </c>
      <c r="N445" t="s">
        <v>123</v>
      </c>
      <c r="O445" t="s">
        <v>176</v>
      </c>
    </row>
    <row r="446" spans="1:15" x14ac:dyDescent="0.25">
      <c r="A446">
        <v>1</v>
      </c>
      <c r="B446">
        <v>2016</v>
      </c>
      <c r="C446" t="s">
        <v>458</v>
      </c>
      <c r="D446" t="s">
        <v>169</v>
      </c>
      <c r="E446" t="s">
        <v>12</v>
      </c>
      <c r="F446">
        <f>VLOOKUP(C446,'Five Year Alumni Srvy 2016 Data'!C:F,4,FALSE)</f>
        <v>1</v>
      </c>
      <c r="G446" t="str">
        <f>VLOOKUP(F446,Coding!K:L,2,FALSE)</f>
        <v>URM</v>
      </c>
      <c r="H446" t="s">
        <v>459</v>
      </c>
      <c r="I446" t="s">
        <v>220</v>
      </c>
      <c r="J446" t="s">
        <v>19</v>
      </c>
      <c r="K446" t="s">
        <v>124</v>
      </c>
      <c r="L446">
        <v>2</v>
      </c>
      <c r="M446" t="s">
        <v>85</v>
      </c>
      <c r="N446" t="s">
        <v>125</v>
      </c>
      <c r="O446" t="s">
        <v>176</v>
      </c>
    </row>
    <row r="447" spans="1:15" x14ac:dyDescent="0.25">
      <c r="A447">
        <v>1</v>
      </c>
      <c r="B447">
        <v>2016</v>
      </c>
      <c r="C447" t="s">
        <v>458</v>
      </c>
      <c r="D447" t="s">
        <v>169</v>
      </c>
      <c r="E447" t="s">
        <v>12</v>
      </c>
      <c r="F447">
        <f>VLOOKUP(C447,'Five Year Alumni Srvy 2016 Data'!C:F,4,FALSE)</f>
        <v>1</v>
      </c>
      <c r="G447" t="str">
        <f>VLOOKUP(F447,Coding!K:L,2,FALSE)</f>
        <v>URM</v>
      </c>
      <c r="H447" t="s">
        <v>459</v>
      </c>
      <c r="I447" t="s">
        <v>220</v>
      </c>
      <c r="J447" t="s">
        <v>19</v>
      </c>
      <c r="K447" t="s">
        <v>127</v>
      </c>
      <c r="L447">
        <v>3</v>
      </c>
      <c r="M447" t="s">
        <v>85</v>
      </c>
      <c r="N447" t="s">
        <v>128</v>
      </c>
      <c r="O447" t="s">
        <v>126</v>
      </c>
    </row>
    <row r="448" spans="1:15" x14ac:dyDescent="0.25">
      <c r="A448">
        <v>1</v>
      </c>
      <c r="B448">
        <v>2016</v>
      </c>
      <c r="C448" t="s">
        <v>458</v>
      </c>
      <c r="D448" t="s">
        <v>169</v>
      </c>
      <c r="E448" t="s">
        <v>12</v>
      </c>
      <c r="F448">
        <f>VLOOKUP(C448,'Five Year Alumni Srvy 2016 Data'!C:F,4,FALSE)</f>
        <v>1</v>
      </c>
      <c r="G448" t="str">
        <f>VLOOKUP(F448,Coding!K:L,2,FALSE)</f>
        <v>URM</v>
      </c>
      <c r="H448" t="s">
        <v>459</v>
      </c>
      <c r="I448" t="s">
        <v>220</v>
      </c>
      <c r="J448" t="s">
        <v>19</v>
      </c>
      <c r="K448" t="s">
        <v>129</v>
      </c>
      <c r="L448">
        <v>5</v>
      </c>
      <c r="M448" t="s">
        <v>85</v>
      </c>
      <c r="N448" t="s">
        <v>130</v>
      </c>
      <c r="O448" t="s">
        <v>185</v>
      </c>
    </row>
    <row r="449" spans="1:15" x14ac:dyDescent="0.25">
      <c r="A449">
        <v>1</v>
      </c>
      <c r="B449">
        <v>2016</v>
      </c>
      <c r="C449" t="s">
        <v>458</v>
      </c>
      <c r="D449" t="s">
        <v>169</v>
      </c>
      <c r="E449" t="s">
        <v>12</v>
      </c>
      <c r="F449">
        <f>VLOOKUP(C449,'Five Year Alumni Srvy 2016 Data'!C:F,4,FALSE)</f>
        <v>1</v>
      </c>
      <c r="G449" t="str">
        <f>VLOOKUP(F449,Coding!K:L,2,FALSE)</f>
        <v>URM</v>
      </c>
      <c r="H449" t="s">
        <v>459</v>
      </c>
      <c r="I449" t="s">
        <v>220</v>
      </c>
      <c r="J449" t="s">
        <v>19</v>
      </c>
      <c r="K449" t="s">
        <v>131</v>
      </c>
      <c r="L449">
        <v>3</v>
      </c>
      <c r="M449" t="s">
        <v>85</v>
      </c>
      <c r="N449" t="s">
        <v>132</v>
      </c>
      <c r="O449" t="s">
        <v>126</v>
      </c>
    </row>
    <row r="450" spans="1:15" x14ac:dyDescent="0.25">
      <c r="A450">
        <v>1</v>
      </c>
      <c r="B450">
        <v>2016</v>
      </c>
      <c r="C450" t="s">
        <v>458</v>
      </c>
      <c r="D450" t="s">
        <v>169</v>
      </c>
      <c r="E450" t="s">
        <v>12</v>
      </c>
      <c r="F450">
        <f>VLOOKUP(C450,'Five Year Alumni Srvy 2016 Data'!C:F,4,FALSE)</f>
        <v>1</v>
      </c>
      <c r="G450" t="str">
        <f>VLOOKUP(F450,Coding!K:L,2,FALSE)</f>
        <v>URM</v>
      </c>
      <c r="H450" t="s">
        <v>459</v>
      </c>
      <c r="I450" t="s">
        <v>220</v>
      </c>
      <c r="J450" t="s">
        <v>19</v>
      </c>
      <c r="K450" t="s">
        <v>139</v>
      </c>
      <c r="L450">
        <v>4</v>
      </c>
      <c r="M450" t="s">
        <v>85</v>
      </c>
      <c r="N450" t="s">
        <v>140</v>
      </c>
      <c r="O450" t="s">
        <v>87</v>
      </c>
    </row>
    <row r="451" spans="1:15" x14ac:dyDescent="0.25">
      <c r="A451">
        <v>1</v>
      </c>
      <c r="B451">
        <v>2016</v>
      </c>
      <c r="C451" t="s">
        <v>458</v>
      </c>
      <c r="D451" t="s">
        <v>169</v>
      </c>
      <c r="E451" t="s">
        <v>12</v>
      </c>
      <c r="F451">
        <f>VLOOKUP(C451,'Five Year Alumni Srvy 2016 Data'!C:F,4,FALSE)</f>
        <v>1</v>
      </c>
      <c r="G451" t="str">
        <f>VLOOKUP(F451,Coding!K:L,2,FALSE)</f>
        <v>URM</v>
      </c>
      <c r="H451" t="s">
        <v>459</v>
      </c>
      <c r="I451" t="s">
        <v>220</v>
      </c>
      <c r="J451" t="s">
        <v>19</v>
      </c>
      <c r="K451" t="s">
        <v>141</v>
      </c>
      <c r="L451">
        <v>3</v>
      </c>
      <c r="M451" t="s">
        <v>85</v>
      </c>
      <c r="N451" t="s">
        <v>142</v>
      </c>
      <c r="O451" t="s">
        <v>126</v>
      </c>
    </row>
    <row r="452" spans="1:15" x14ac:dyDescent="0.25">
      <c r="A452">
        <v>1</v>
      </c>
      <c r="B452">
        <v>2016</v>
      </c>
      <c r="C452" t="s">
        <v>458</v>
      </c>
      <c r="D452" t="s">
        <v>169</v>
      </c>
      <c r="E452" t="s">
        <v>12</v>
      </c>
      <c r="F452">
        <f>VLOOKUP(C452,'Five Year Alumni Srvy 2016 Data'!C:F,4,FALSE)</f>
        <v>1</v>
      </c>
      <c r="G452" t="str">
        <f>VLOOKUP(F452,Coding!K:L,2,FALSE)</f>
        <v>URM</v>
      </c>
      <c r="H452" t="s">
        <v>459</v>
      </c>
      <c r="I452" t="s">
        <v>220</v>
      </c>
      <c r="J452" t="s">
        <v>19</v>
      </c>
      <c r="K452" t="s">
        <v>143</v>
      </c>
      <c r="L452">
        <v>4</v>
      </c>
      <c r="M452" t="s">
        <v>85</v>
      </c>
      <c r="N452" t="s">
        <v>144</v>
      </c>
      <c r="O452" t="s">
        <v>87</v>
      </c>
    </row>
    <row r="453" spans="1:15" x14ac:dyDescent="0.25">
      <c r="A453">
        <v>1</v>
      </c>
      <c r="B453">
        <v>2016</v>
      </c>
      <c r="C453" t="s">
        <v>467</v>
      </c>
      <c r="D453" t="s">
        <v>264</v>
      </c>
      <c r="E453" t="s">
        <v>12</v>
      </c>
      <c r="F453">
        <f>VLOOKUP(C453,'Five Year Alumni Srvy 2016 Data'!C:F,4,FALSE)</f>
        <v>1</v>
      </c>
      <c r="G453" t="str">
        <f>VLOOKUP(F453,Coding!K:L,2,FALSE)</f>
        <v>URM</v>
      </c>
      <c r="H453" t="s">
        <v>235</v>
      </c>
      <c r="I453" t="s">
        <v>236</v>
      </c>
      <c r="J453" t="s">
        <v>15</v>
      </c>
      <c r="K453" t="s">
        <v>84</v>
      </c>
      <c r="L453">
        <v>4</v>
      </c>
      <c r="M453" t="s">
        <v>85</v>
      </c>
      <c r="N453" t="s">
        <v>86</v>
      </c>
      <c r="O453" t="s">
        <v>87</v>
      </c>
    </row>
    <row r="454" spans="1:15" x14ac:dyDescent="0.25">
      <c r="A454">
        <v>1</v>
      </c>
      <c r="B454">
        <v>2016</v>
      </c>
      <c r="C454" t="s">
        <v>467</v>
      </c>
      <c r="D454" t="s">
        <v>264</v>
      </c>
      <c r="E454" t="s">
        <v>12</v>
      </c>
      <c r="F454">
        <f>VLOOKUP(C454,'Five Year Alumni Srvy 2016 Data'!C:F,4,FALSE)</f>
        <v>1</v>
      </c>
      <c r="G454" t="str">
        <f>VLOOKUP(F454,Coding!K:L,2,FALSE)</f>
        <v>URM</v>
      </c>
      <c r="H454" t="s">
        <v>235</v>
      </c>
      <c r="I454" t="s">
        <v>236</v>
      </c>
      <c r="J454" t="s">
        <v>15</v>
      </c>
      <c r="K454" t="s">
        <v>88</v>
      </c>
      <c r="L454">
        <v>4</v>
      </c>
      <c r="M454" t="s">
        <v>85</v>
      </c>
      <c r="N454" t="s">
        <v>89</v>
      </c>
      <c r="O454" t="s">
        <v>87</v>
      </c>
    </row>
    <row r="455" spans="1:15" x14ac:dyDescent="0.25">
      <c r="A455">
        <v>1</v>
      </c>
      <c r="B455">
        <v>2016</v>
      </c>
      <c r="C455" t="s">
        <v>467</v>
      </c>
      <c r="D455" t="s">
        <v>264</v>
      </c>
      <c r="E455" t="s">
        <v>12</v>
      </c>
      <c r="F455">
        <f>VLOOKUP(C455,'Five Year Alumni Srvy 2016 Data'!C:F,4,FALSE)</f>
        <v>1</v>
      </c>
      <c r="G455" t="str">
        <f>VLOOKUP(F455,Coding!K:L,2,FALSE)</f>
        <v>URM</v>
      </c>
      <c r="H455" t="s">
        <v>235</v>
      </c>
      <c r="I455" t="s">
        <v>236</v>
      </c>
      <c r="J455" t="s">
        <v>15</v>
      </c>
      <c r="K455" t="s">
        <v>98</v>
      </c>
      <c r="L455">
        <v>5</v>
      </c>
      <c r="M455" t="s">
        <v>85</v>
      </c>
      <c r="N455" t="s">
        <v>99</v>
      </c>
      <c r="O455" t="s">
        <v>185</v>
      </c>
    </row>
    <row r="456" spans="1:15" x14ac:dyDescent="0.25">
      <c r="A456">
        <v>1</v>
      </c>
      <c r="B456">
        <v>2016</v>
      </c>
      <c r="C456" t="s">
        <v>467</v>
      </c>
      <c r="D456" t="s">
        <v>264</v>
      </c>
      <c r="E456" t="s">
        <v>12</v>
      </c>
      <c r="F456">
        <f>VLOOKUP(C456,'Five Year Alumni Srvy 2016 Data'!C:F,4,FALSE)</f>
        <v>1</v>
      </c>
      <c r="G456" t="str">
        <f>VLOOKUP(F456,Coding!K:L,2,FALSE)</f>
        <v>URM</v>
      </c>
      <c r="H456" t="s">
        <v>235</v>
      </c>
      <c r="I456" t="s">
        <v>236</v>
      </c>
      <c r="J456" t="s">
        <v>15</v>
      </c>
      <c r="K456" t="s">
        <v>122</v>
      </c>
      <c r="L456">
        <v>3</v>
      </c>
      <c r="M456" t="s">
        <v>85</v>
      </c>
      <c r="N456" t="s">
        <v>123</v>
      </c>
      <c r="O456" t="s">
        <v>126</v>
      </c>
    </row>
    <row r="457" spans="1:15" x14ac:dyDescent="0.25">
      <c r="A457">
        <v>1</v>
      </c>
      <c r="B457">
        <v>2016</v>
      </c>
      <c r="C457" t="s">
        <v>467</v>
      </c>
      <c r="D457" t="s">
        <v>264</v>
      </c>
      <c r="E457" t="s">
        <v>12</v>
      </c>
      <c r="F457">
        <f>VLOOKUP(C457,'Five Year Alumni Srvy 2016 Data'!C:F,4,FALSE)</f>
        <v>1</v>
      </c>
      <c r="G457" t="str">
        <f>VLOOKUP(F457,Coding!K:L,2,FALSE)</f>
        <v>URM</v>
      </c>
      <c r="H457" t="s">
        <v>235</v>
      </c>
      <c r="I457" t="s">
        <v>236</v>
      </c>
      <c r="J457" t="s">
        <v>15</v>
      </c>
      <c r="K457" t="s">
        <v>124</v>
      </c>
      <c r="L457">
        <v>2</v>
      </c>
      <c r="M457" t="s">
        <v>85</v>
      </c>
      <c r="N457" t="s">
        <v>125</v>
      </c>
      <c r="O457" t="s">
        <v>176</v>
      </c>
    </row>
    <row r="458" spans="1:15" x14ac:dyDescent="0.25">
      <c r="A458">
        <v>1</v>
      </c>
      <c r="B458">
        <v>2016</v>
      </c>
      <c r="C458" t="s">
        <v>467</v>
      </c>
      <c r="D458" t="s">
        <v>264</v>
      </c>
      <c r="E458" t="s">
        <v>12</v>
      </c>
      <c r="F458">
        <f>VLOOKUP(C458,'Five Year Alumni Srvy 2016 Data'!C:F,4,FALSE)</f>
        <v>1</v>
      </c>
      <c r="G458" t="str">
        <f>VLOOKUP(F458,Coding!K:L,2,FALSE)</f>
        <v>URM</v>
      </c>
      <c r="H458" t="s">
        <v>235</v>
      </c>
      <c r="I458" t="s">
        <v>236</v>
      </c>
      <c r="J458" t="s">
        <v>15</v>
      </c>
      <c r="K458" t="s">
        <v>127</v>
      </c>
      <c r="L458">
        <v>3</v>
      </c>
      <c r="M458" t="s">
        <v>85</v>
      </c>
      <c r="N458" t="s">
        <v>128</v>
      </c>
      <c r="O458" t="s">
        <v>126</v>
      </c>
    </row>
    <row r="459" spans="1:15" x14ac:dyDescent="0.25">
      <c r="A459">
        <v>1</v>
      </c>
      <c r="B459">
        <v>2016</v>
      </c>
      <c r="C459" t="s">
        <v>467</v>
      </c>
      <c r="D459" t="s">
        <v>264</v>
      </c>
      <c r="E459" t="s">
        <v>12</v>
      </c>
      <c r="F459">
        <f>VLOOKUP(C459,'Five Year Alumni Srvy 2016 Data'!C:F,4,FALSE)</f>
        <v>1</v>
      </c>
      <c r="G459" t="str">
        <f>VLOOKUP(F459,Coding!K:L,2,FALSE)</f>
        <v>URM</v>
      </c>
      <c r="H459" t="s">
        <v>235</v>
      </c>
      <c r="I459" t="s">
        <v>236</v>
      </c>
      <c r="J459" t="s">
        <v>15</v>
      </c>
      <c r="K459" t="s">
        <v>129</v>
      </c>
      <c r="L459">
        <v>3</v>
      </c>
      <c r="M459" t="s">
        <v>85</v>
      </c>
      <c r="N459" t="s">
        <v>130</v>
      </c>
      <c r="O459" t="s">
        <v>126</v>
      </c>
    </row>
    <row r="460" spans="1:15" x14ac:dyDescent="0.25">
      <c r="A460">
        <v>1</v>
      </c>
      <c r="B460">
        <v>2016</v>
      </c>
      <c r="C460" t="s">
        <v>467</v>
      </c>
      <c r="D460" t="s">
        <v>264</v>
      </c>
      <c r="E460" t="s">
        <v>12</v>
      </c>
      <c r="F460">
        <f>VLOOKUP(C460,'Five Year Alumni Srvy 2016 Data'!C:F,4,FALSE)</f>
        <v>1</v>
      </c>
      <c r="G460" t="str">
        <f>VLOOKUP(F460,Coding!K:L,2,FALSE)</f>
        <v>URM</v>
      </c>
      <c r="H460" t="s">
        <v>235</v>
      </c>
      <c r="I460" t="s">
        <v>236</v>
      </c>
      <c r="J460" t="s">
        <v>15</v>
      </c>
      <c r="K460" t="s">
        <v>131</v>
      </c>
      <c r="L460">
        <v>4</v>
      </c>
      <c r="M460" t="s">
        <v>85</v>
      </c>
      <c r="N460" t="s">
        <v>132</v>
      </c>
      <c r="O460" t="s">
        <v>87</v>
      </c>
    </row>
    <row r="461" spans="1:15" x14ac:dyDescent="0.25">
      <c r="A461">
        <v>1</v>
      </c>
      <c r="B461">
        <v>2016</v>
      </c>
      <c r="C461" t="s">
        <v>467</v>
      </c>
      <c r="D461" t="s">
        <v>264</v>
      </c>
      <c r="E461" t="s">
        <v>12</v>
      </c>
      <c r="F461">
        <f>VLOOKUP(C461,'Five Year Alumni Srvy 2016 Data'!C:F,4,FALSE)</f>
        <v>1</v>
      </c>
      <c r="G461" t="str">
        <f>VLOOKUP(F461,Coding!K:L,2,FALSE)</f>
        <v>URM</v>
      </c>
      <c r="H461" t="s">
        <v>235</v>
      </c>
      <c r="I461" t="s">
        <v>236</v>
      </c>
      <c r="J461" t="s">
        <v>15</v>
      </c>
      <c r="K461" t="s">
        <v>139</v>
      </c>
      <c r="L461">
        <v>4</v>
      </c>
      <c r="M461" t="s">
        <v>85</v>
      </c>
      <c r="N461" t="s">
        <v>140</v>
      </c>
      <c r="O461" t="s">
        <v>87</v>
      </c>
    </row>
    <row r="462" spans="1:15" x14ac:dyDescent="0.25">
      <c r="A462">
        <v>1</v>
      </c>
      <c r="B462">
        <v>2016</v>
      </c>
      <c r="C462" t="s">
        <v>467</v>
      </c>
      <c r="D462" t="s">
        <v>264</v>
      </c>
      <c r="E462" t="s">
        <v>12</v>
      </c>
      <c r="F462">
        <f>VLOOKUP(C462,'Five Year Alumni Srvy 2016 Data'!C:F,4,FALSE)</f>
        <v>1</v>
      </c>
      <c r="G462" t="str">
        <f>VLOOKUP(F462,Coding!K:L,2,FALSE)</f>
        <v>URM</v>
      </c>
      <c r="H462" t="s">
        <v>235</v>
      </c>
      <c r="I462" t="s">
        <v>236</v>
      </c>
      <c r="J462" t="s">
        <v>15</v>
      </c>
      <c r="K462" t="s">
        <v>141</v>
      </c>
      <c r="L462">
        <v>4</v>
      </c>
      <c r="M462" t="s">
        <v>85</v>
      </c>
      <c r="N462" t="s">
        <v>142</v>
      </c>
      <c r="O462" t="s">
        <v>87</v>
      </c>
    </row>
    <row r="463" spans="1:15" x14ac:dyDescent="0.25">
      <c r="A463">
        <v>1</v>
      </c>
      <c r="B463">
        <v>2016</v>
      </c>
      <c r="C463" t="s">
        <v>467</v>
      </c>
      <c r="D463" t="s">
        <v>264</v>
      </c>
      <c r="E463" t="s">
        <v>12</v>
      </c>
      <c r="F463">
        <f>VLOOKUP(C463,'Five Year Alumni Srvy 2016 Data'!C:F,4,FALSE)</f>
        <v>1</v>
      </c>
      <c r="G463" t="str">
        <f>VLOOKUP(F463,Coding!K:L,2,FALSE)</f>
        <v>URM</v>
      </c>
      <c r="H463" t="s">
        <v>235</v>
      </c>
      <c r="I463" t="s">
        <v>236</v>
      </c>
      <c r="J463" t="s">
        <v>15</v>
      </c>
      <c r="K463" t="s">
        <v>143</v>
      </c>
      <c r="L463">
        <v>4</v>
      </c>
      <c r="M463" t="s">
        <v>85</v>
      </c>
      <c r="N463" t="s">
        <v>144</v>
      </c>
      <c r="O463" t="s">
        <v>87</v>
      </c>
    </row>
    <row r="464" spans="1:15" x14ac:dyDescent="0.25">
      <c r="A464">
        <v>1</v>
      </c>
      <c r="B464">
        <v>2016</v>
      </c>
      <c r="C464" t="s">
        <v>470</v>
      </c>
      <c r="D464" t="s">
        <v>48</v>
      </c>
      <c r="E464" t="s">
        <v>12</v>
      </c>
      <c r="F464">
        <f>VLOOKUP(C464,'Five Year Alumni Srvy 2016 Data'!C:F,4,FALSE)</f>
        <v>1</v>
      </c>
      <c r="G464" t="str">
        <f>VLOOKUP(F464,Coding!K:L,2,FALSE)</f>
        <v>URM</v>
      </c>
      <c r="H464" t="s">
        <v>471</v>
      </c>
      <c r="I464" t="s">
        <v>452</v>
      </c>
      <c r="J464" t="s">
        <v>21</v>
      </c>
      <c r="K464" t="s">
        <v>84</v>
      </c>
      <c r="L464">
        <v>4</v>
      </c>
      <c r="M464" t="s">
        <v>85</v>
      </c>
      <c r="N464" t="s">
        <v>86</v>
      </c>
      <c r="O464" t="s">
        <v>87</v>
      </c>
    </row>
    <row r="465" spans="1:15" x14ac:dyDescent="0.25">
      <c r="A465">
        <v>1</v>
      </c>
      <c r="B465">
        <v>2016</v>
      </c>
      <c r="C465" t="s">
        <v>470</v>
      </c>
      <c r="D465" t="s">
        <v>48</v>
      </c>
      <c r="E465" t="s">
        <v>12</v>
      </c>
      <c r="F465">
        <f>VLOOKUP(C465,'Five Year Alumni Srvy 2016 Data'!C:F,4,FALSE)</f>
        <v>1</v>
      </c>
      <c r="G465" t="str">
        <f>VLOOKUP(F465,Coding!K:L,2,FALSE)</f>
        <v>URM</v>
      </c>
      <c r="H465" t="s">
        <v>471</v>
      </c>
      <c r="I465" t="s">
        <v>452</v>
      </c>
      <c r="J465" t="s">
        <v>21</v>
      </c>
      <c r="K465" t="s">
        <v>88</v>
      </c>
      <c r="L465">
        <v>3</v>
      </c>
      <c r="M465" t="s">
        <v>85</v>
      </c>
      <c r="N465" t="s">
        <v>89</v>
      </c>
      <c r="O465" t="s">
        <v>126</v>
      </c>
    </row>
    <row r="466" spans="1:15" x14ac:dyDescent="0.25">
      <c r="A466">
        <v>1</v>
      </c>
      <c r="B466">
        <v>2016</v>
      </c>
      <c r="C466" t="s">
        <v>470</v>
      </c>
      <c r="D466" t="s">
        <v>48</v>
      </c>
      <c r="E466" t="s">
        <v>12</v>
      </c>
      <c r="F466">
        <f>VLOOKUP(C466,'Five Year Alumni Srvy 2016 Data'!C:F,4,FALSE)</f>
        <v>1</v>
      </c>
      <c r="G466" t="str">
        <f>VLOOKUP(F466,Coding!K:L,2,FALSE)</f>
        <v>URM</v>
      </c>
      <c r="H466" t="s">
        <v>471</v>
      </c>
      <c r="I466" t="s">
        <v>452</v>
      </c>
      <c r="J466" t="s">
        <v>21</v>
      </c>
      <c r="K466" t="s">
        <v>98</v>
      </c>
      <c r="L466">
        <v>4</v>
      </c>
      <c r="M466" t="s">
        <v>85</v>
      </c>
      <c r="N466" t="s">
        <v>99</v>
      </c>
      <c r="O466" t="s">
        <v>87</v>
      </c>
    </row>
    <row r="467" spans="1:15" x14ac:dyDescent="0.25">
      <c r="A467">
        <v>1</v>
      </c>
      <c r="B467">
        <v>2016</v>
      </c>
      <c r="C467" t="s">
        <v>470</v>
      </c>
      <c r="D467" t="s">
        <v>48</v>
      </c>
      <c r="E467" t="s">
        <v>12</v>
      </c>
      <c r="F467">
        <f>VLOOKUP(C467,'Five Year Alumni Srvy 2016 Data'!C:F,4,FALSE)</f>
        <v>1</v>
      </c>
      <c r="G467" t="str">
        <f>VLOOKUP(F467,Coding!K:L,2,FALSE)</f>
        <v>URM</v>
      </c>
      <c r="H467" t="s">
        <v>471</v>
      </c>
      <c r="I467" t="s">
        <v>452</v>
      </c>
      <c r="J467" t="s">
        <v>21</v>
      </c>
      <c r="K467" t="s">
        <v>122</v>
      </c>
      <c r="L467">
        <v>4</v>
      </c>
      <c r="M467" t="s">
        <v>85</v>
      </c>
      <c r="N467" t="s">
        <v>123</v>
      </c>
      <c r="O467" t="s">
        <v>87</v>
      </c>
    </row>
    <row r="468" spans="1:15" x14ac:dyDescent="0.25">
      <c r="A468">
        <v>1</v>
      </c>
      <c r="B468">
        <v>2016</v>
      </c>
      <c r="C468" t="s">
        <v>470</v>
      </c>
      <c r="D468" t="s">
        <v>48</v>
      </c>
      <c r="E468" t="s">
        <v>12</v>
      </c>
      <c r="F468">
        <f>VLOOKUP(C468,'Five Year Alumni Srvy 2016 Data'!C:F,4,FALSE)</f>
        <v>1</v>
      </c>
      <c r="G468" t="str">
        <f>VLOOKUP(F468,Coding!K:L,2,FALSE)</f>
        <v>URM</v>
      </c>
      <c r="H468" t="s">
        <v>471</v>
      </c>
      <c r="I468" t="s">
        <v>452</v>
      </c>
      <c r="J468" t="s">
        <v>21</v>
      </c>
      <c r="K468" t="s">
        <v>124</v>
      </c>
      <c r="L468">
        <v>4</v>
      </c>
      <c r="M468" t="s">
        <v>85</v>
      </c>
      <c r="N468" t="s">
        <v>125</v>
      </c>
      <c r="O468" t="s">
        <v>87</v>
      </c>
    </row>
    <row r="469" spans="1:15" x14ac:dyDescent="0.25">
      <c r="A469">
        <v>1</v>
      </c>
      <c r="B469">
        <v>2016</v>
      </c>
      <c r="C469" t="s">
        <v>470</v>
      </c>
      <c r="D469" t="s">
        <v>48</v>
      </c>
      <c r="E469" t="s">
        <v>12</v>
      </c>
      <c r="F469">
        <f>VLOOKUP(C469,'Five Year Alumni Srvy 2016 Data'!C:F,4,FALSE)</f>
        <v>1</v>
      </c>
      <c r="G469" t="str">
        <f>VLOOKUP(F469,Coding!K:L,2,FALSE)</f>
        <v>URM</v>
      </c>
      <c r="H469" t="s">
        <v>471</v>
      </c>
      <c r="I469" t="s">
        <v>452</v>
      </c>
      <c r="J469" t="s">
        <v>21</v>
      </c>
      <c r="K469" t="s">
        <v>127</v>
      </c>
      <c r="L469">
        <v>4</v>
      </c>
      <c r="M469" t="s">
        <v>85</v>
      </c>
      <c r="N469" t="s">
        <v>128</v>
      </c>
      <c r="O469" t="s">
        <v>87</v>
      </c>
    </row>
    <row r="470" spans="1:15" x14ac:dyDescent="0.25">
      <c r="A470">
        <v>1</v>
      </c>
      <c r="B470">
        <v>2016</v>
      </c>
      <c r="C470" t="s">
        <v>470</v>
      </c>
      <c r="D470" t="s">
        <v>48</v>
      </c>
      <c r="E470" t="s">
        <v>12</v>
      </c>
      <c r="F470">
        <f>VLOOKUP(C470,'Five Year Alumni Srvy 2016 Data'!C:F,4,FALSE)</f>
        <v>1</v>
      </c>
      <c r="G470" t="str">
        <f>VLOOKUP(F470,Coding!K:L,2,FALSE)</f>
        <v>URM</v>
      </c>
      <c r="H470" t="s">
        <v>471</v>
      </c>
      <c r="I470" t="s">
        <v>452</v>
      </c>
      <c r="J470" t="s">
        <v>21</v>
      </c>
      <c r="K470" t="s">
        <v>129</v>
      </c>
      <c r="L470">
        <v>4</v>
      </c>
      <c r="M470" t="s">
        <v>85</v>
      </c>
      <c r="N470" t="s">
        <v>130</v>
      </c>
      <c r="O470" t="s">
        <v>87</v>
      </c>
    </row>
    <row r="471" spans="1:15" x14ac:dyDescent="0.25">
      <c r="A471">
        <v>1</v>
      </c>
      <c r="B471">
        <v>2016</v>
      </c>
      <c r="C471" t="s">
        <v>470</v>
      </c>
      <c r="D471" t="s">
        <v>48</v>
      </c>
      <c r="E471" t="s">
        <v>12</v>
      </c>
      <c r="F471">
        <f>VLOOKUP(C471,'Five Year Alumni Srvy 2016 Data'!C:F,4,FALSE)</f>
        <v>1</v>
      </c>
      <c r="G471" t="str">
        <f>VLOOKUP(F471,Coding!K:L,2,FALSE)</f>
        <v>URM</v>
      </c>
      <c r="H471" t="s">
        <v>471</v>
      </c>
      <c r="I471" t="s">
        <v>452</v>
      </c>
      <c r="J471" t="s">
        <v>21</v>
      </c>
      <c r="K471" t="s">
        <v>131</v>
      </c>
      <c r="L471">
        <v>3</v>
      </c>
      <c r="M471" t="s">
        <v>85</v>
      </c>
      <c r="N471" t="s">
        <v>132</v>
      </c>
      <c r="O471" t="s">
        <v>126</v>
      </c>
    </row>
    <row r="472" spans="1:15" x14ac:dyDescent="0.25">
      <c r="A472">
        <v>1</v>
      </c>
      <c r="B472">
        <v>2016</v>
      </c>
      <c r="C472" t="s">
        <v>470</v>
      </c>
      <c r="D472" t="s">
        <v>48</v>
      </c>
      <c r="E472" t="s">
        <v>12</v>
      </c>
      <c r="F472">
        <f>VLOOKUP(C472,'Five Year Alumni Srvy 2016 Data'!C:F,4,FALSE)</f>
        <v>1</v>
      </c>
      <c r="G472" t="str">
        <f>VLOOKUP(F472,Coding!K:L,2,FALSE)</f>
        <v>URM</v>
      </c>
      <c r="H472" t="s">
        <v>471</v>
      </c>
      <c r="I472" t="s">
        <v>452</v>
      </c>
      <c r="J472" t="s">
        <v>21</v>
      </c>
      <c r="K472" t="s">
        <v>139</v>
      </c>
      <c r="L472">
        <v>4</v>
      </c>
      <c r="M472" t="s">
        <v>85</v>
      </c>
      <c r="N472" t="s">
        <v>140</v>
      </c>
      <c r="O472" t="s">
        <v>87</v>
      </c>
    </row>
    <row r="473" spans="1:15" x14ac:dyDescent="0.25">
      <c r="A473">
        <v>1</v>
      </c>
      <c r="B473">
        <v>2016</v>
      </c>
      <c r="C473" t="s">
        <v>470</v>
      </c>
      <c r="D473" t="s">
        <v>48</v>
      </c>
      <c r="E473" t="s">
        <v>12</v>
      </c>
      <c r="F473">
        <f>VLOOKUP(C473,'Five Year Alumni Srvy 2016 Data'!C:F,4,FALSE)</f>
        <v>1</v>
      </c>
      <c r="G473" t="str">
        <f>VLOOKUP(F473,Coding!K:L,2,FALSE)</f>
        <v>URM</v>
      </c>
      <c r="H473" t="s">
        <v>471</v>
      </c>
      <c r="I473" t="s">
        <v>452</v>
      </c>
      <c r="J473" t="s">
        <v>21</v>
      </c>
      <c r="K473" t="s">
        <v>141</v>
      </c>
      <c r="L473">
        <v>3</v>
      </c>
      <c r="M473" t="s">
        <v>85</v>
      </c>
      <c r="N473" t="s">
        <v>142</v>
      </c>
      <c r="O473" t="s">
        <v>126</v>
      </c>
    </row>
    <row r="474" spans="1:15" x14ac:dyDescent="0.25">
      <c r="A474">
        <v>1</v>
      </c>
      <c r="B474">
        <v>2016</v>
      </c>
      <c r="C474" t="s">
        <v>470</v>
      </c>
      <c r="D474" t="s">
        <v>48</v>
      </c>
      <c r="E474" t="s">
        <v>12</v>
      </c>
      <c r="F474">
        <f>VLOOKUP(C474,'Five Year Alumni Srvy 2016 Data'!C:F,4,FALSE)</f>
        <v>1</v>
      </c>
      <c r="G474" t="str">
        <f>VLOOKUP(F474,Coding!K:L,2,FALSE)</f>
        <v>URM</v>
      </c>
      <c r="H474" t="s">
        <v>471</v>
      </c>
      <c r="I474" t="s">
        <v>452</v>
      </c>
      <c r="J474" t="s">
        <v>21</v>
      </c>
      <c r="K474" t="s">
        <v>143</v>
      </c>
      <c r="L474">
        <v>4</v>
      </c>
      <c r="M474" t="s">
        <v>85</v>
      </c>
      <c r="N474" t="s">
        <v>144</v>
      </c>
      <c r="O474" t="s">
        <v>87</v>
      </c>
    </row>
    <row r="475" spans="1:15" x14ac:dyDescent="0.25">
      <c r="A475">
        <v>1</v>
      </c>
      <c r="B475">
        <v>2016</v>
      </c>
      <c r="C475" t="s">
        <v>478</v>
      </c>
      <c r="D475" t="s">
        <v>48</v>
      </c>
      <c r="E475" t="s">
        <v>12</v>
      </c>
      <c r="F475">
        <f>VLOOKUP(C475,'Five Year Alumni Srvy 2016 Data'!C:F,4,FALSE)</f>
        <v>1</v>
      </c>
      <c r="G475" t="str">
        <f>VLOOKUP(F475,Coding!K:L,2,FALSE)</f>
        <v>URM</v>
      </c>
      <c r="H475" t="s">
        <v>412</v>
      </c>
      <c r="I475" t="s">
        <v>196</v>
      </c>
      <c r="J475" t="s">
        <v>10</v>
      </c>
      <c r="K475" t="s">
        <v>84</v>
      </c>
      <c r="L475">
        <v>3</v>
      </c>
      <c r="M475" t="s">
        <v>85</v>
      </c>
      <c r="N475" t="s">
        <v>86</v>
      </c>
      <c r="O475" t="s">
        <v>126</v>
      </c>
    </row>
    <row r="476" spans="1:15" x14ac:dyDescent="0.25">
      <c r="A476">
        <v>1</v>
      </c>
      <c r="B476">
        <v>2016</v>
      </c>
      <c r="C476" t="s">
        <v>478</v>
      </c>
      <c r="D476" t="s">
        <v>48</v>
      </c>
      <c r="E476" t="s">
        <v>12</v>
      </c>
      <c r="F476">
        <f>VLOOKUP(C476,'Five Year Alumni Srvy 2016 Data'!C:F,4,FALSE)</f>
        <v>1</v>
      </c>
      <c r="G476" t="str">
        <f>VLOOKUP(F476,Coding!K:L,2,FALSE)</f>
        <v>URM</v>
      </c>
      <c r="H476" t="s">
        <v>412</v>
      </c>
      <c r="I476" t="s">
        <v>196</v>
      </c>
      <c r="J476" t="s">
        <v>10</v>
      </c>
      <c r="K476" t="s">
        <v>88</v>
      </c>
      <c r="L476">
        <v>3</v>
      </c>
      <c r="M476" t="s">
        <v>85</v>
      </c>
      <c r="N476" t="s">
        <v>89</v>
      </c>
      <c r="O476" t="s">
        <v>126</v>
      </c>
    </row>
    <row r="477" spans="1:15" x14ac:dyDescent="0.25">
      <c r="A477">
        <v>1</v>
      </c>
      <c r="B477">
        <v>2016</v>
      </c>
      <c r="C477" t="s">
        <v>478</v>
      </c>
      <c r="D477" t="s">
        <v>48</v>
      </c>
      <c r="E477" t="s">
        <v>12</v>
      </c>
      <c r="F477">
        <f>VLOOKUP(C477,'Five Year Alumni Srvy 2016 Data'!C:F,4,FALSE)</f>
        <v>1</v>
      </c>
      <c r="G477" t="str">
        <f>VLOOKUP(F477,Coding!K:L,2,FALSE)</f>
        <v>URM</v>
      </c>
      <c r="H477" t="s">
        <v>412</v>
      </c>
      <c r="I477" t="s">
        <v>196</v>
      </c>
      <c r="J477" t="s">
        <v>10</v>
      </c>
      <c r="K477" t="s">
        <v>98</v>
      </c>
      <c r="L477">
        <v>3</v>
      </c>
      <c r="M477" t="s">
        <v>85</v>
      </c>
      <c r="N477" t="s">
        <v>99</v>
      </c>
      <c r="O477" t="s">
        <v>126</v>
      </c>
    </row>
    <row r="478" spans="1:15" x14ac:dyDescent="0.25">
      <c r="A478">
        <v>1</v>
      </c>
      <c r="B478">
        <v>2016</v>
      </c>
      <c r="C478" t="s">
        <v>478</v>
      </c>
      <c r="D478" t="s">
        <v>48</v>
      </c>
      <c r="E478" t="s">
        <v>12</v>
      </c>
      <c r="F478">
        <f>VLOOKUP(C478,'Five Year Alumni Srvy 2016 Data'!C:F,4,FALSE)</f>
        <v>1</v>
      </c>
      <c r="G478" t="str">
        <f>VLOOKUP(F478,Coding!K:L,2,FALSE)</f>
        <v>URM</v>
      </c>
      <c r="H478" t="s">
        <v>412</v>
      </c>
      <c r="I478" t="s">
        <v>196</v>
      </c>
      <c r="J478" t="s">
        <v>10</v>
      </c>
      <c r="K478" t="s">
        <v>122</v>
      </c>
      <c r="L478">
        <v>2</v>
      </c>
      <c r="M478" t="s">
        <v>85</v>
      </c>
      <c r="N478" t="s">
        <v>123</v>
      </c>
      <c r="O478" t="s">
        <v>176</v>
      </c>
    </row>
    <row r="479" spans="1:15" x14ac:dyDescent="0.25">
      <c r="A479">
        <v>1</v>
      </c>
      <c r="B479">
        <v>2016</v>
      </c>
      <c r="C479" t="s">
        <v>478</v>
      </c>
      <c r="D479" t="s">
        <v>48</v>
      </c>
      <c r="E479" t="s">
        <v>12</v>
      </c>
      <c r="F479">
        <f>VLOOKUP(C479,'Five Year Alumni Srvy 2016 Data'!C:F,4,FALSE)</f>
        <v>1</v>
      </c>
      <c r="G479" t="str">
        <f>VLOOKUP(F479,Coding!K:L,2,FALSE)</f>
        <v>URM</v>
      </c>
      <c r="H479" t="s">
        <v>412</v>
      </c>
      <c r="I479" t="s">
        <v>196</v>
      </c>
      <c r="J479" t="s">
        <v>10</v>
      </c>
      <c r="K479" t="s">
        <v>124</v>
      </c>
      <c r="L479">
        <v>1</v>
      </c>
      <c r="M479" t="s">
        <v>85</v>
      </c>
      <c r="N479" t="s">
        <v>125</v>
      </c>
      <c r="O479" t="s">
        <v>200</v>
      </c>
    </row>
    <row r="480" spans="1:15" x14ac:dyDescent="0.25">
      <c r="A480">
        <v>1</v>
      </c>
      <c r="B480">
        <v>2016</v>
      </c>
      <c r="C480" t="s">
        <v>478</v>
      </c>
      <c r="D480" t="s">
        <v>48</v>
      </c>
      <c r="E480" t="s">
        <v>12</v>
      </c>
      <c r="F480">
        <f>VLOOKUP(C480,'Five Year Alumni Srvy 2016 Data'!C:F,4,FALSE)</f>
        <v>1</v>
      </c>
      <c r="G480" t="str">
        <f>VLOOKUP(F480,Coding!K:L,2,FALSE)</f>
        <v>URM</v>
      </c>
      <c r="H480" t="s">
        <v>412</v>
      </c>
      <c r="I480" t="s">
        <v>196</v>
      </c>
      <c r="J480" t="s">
        <v>10</v>
      </c>
      <c r="K480" t="s">
        <v>127</v>
      </c>
      <c r="L480">
        <v>2</v>
      </c>
      <c r="M480" t="s">
        <v>85</v>
      </c>
      <c r="N480" t="s">
        <v>128</v>
      </c>
      <c r="O480" t="s">
        <v>176</v>
      </c>
    </row>
    <row r="481" spans="1:15" x14ac:dyDescent="0.25">
      <c r="A481">
        <v>1</v>
      </c>
      <c r="B481">
        <v>2016</v>
      </c>
      <c r="C481" t="s">
        <v>478</v>
      </c>
      <c r="D481" t="s">
        <v>48</v>
      </c>
      <c r="E481" t="s">
        <v>12</v>
      </c>
      <c r="F481">
        <f>VLOOKUP(C481,'Five Year Alumni Srvy 2016 Data'!C:F,4,FALSE)</f>
        <v>1</v>
      </c>
      <c r="G481" t="str">
        <f>VLOOKUP(F481,Coding!K:L,2,FALSE)</f>
        <v>URM</v>
      </c>
      <c r="H481" t="s">
        <v>412</v>
      </c>
      <c r="I481" t="s">
        <v>196</v>
      </c>
      <c r="J481" t="s">
        <v>10</v>
      </c>
      <c r="K481" t="s">
        <v>129</v>
      </c>
      <c r="L481">
        <v>2</v>
      </c>
      <c r="M481" t="s">
        <v>85</v>
      </c>
      <c r="N481" t="s">
        <v>130</v>
      </c>
      <c r="O481" t="s">
        <v>176</v>
      </c>
    </row>
    <row r="482" spans="1:15" x14ac:dyDescent="0.25">
      <c r="A482">
        <v>1</v>
      </c>
      <c r="B482">
        <v>2016</v>
      </c>
      <c r="C482" t="s">
        <v>478</v>
      </c>
      <c r="D482" t="s">
        <v>48</v>
      </c>
      <c r="E482" t="s">
        <v>12</v>
      </c>
      <c r="F482">
        <f>VLOOKUP(C482,'Five Year Alumni Srvy 2016 Data'!C:F,4,FALSE)</f>
        <v>1</v>
      </c>
      <c r="G482" t="str">
        <f>VLOOKUP(F482,Coding!K:L,2,FALSE)</f>
        <v>URM</v>
      </c>
      <c r="H482" t="s">
        <v>412</v>
      </c>
      <c r="I482" t="s">
        <v>196</v>
      </c>
      <c r="J482" t="s">
        <v>10</v>
      </c>
      <c r="K482" t="s">
        <v>131</v>
      </c>
      <c r="L482">
        <v>3</v>
      </c>
      <c r="M482" t="s">
        <v>85</v>
      </c>
      <c r="N482" t="s">
        <v>132</v>
      </c>
      <c r="O482" t="s">
        <v>126</v>
      </c>
    </row>
    <row r="483" spans="1:15" x14ac:dyDescent="0.25">
      <c r="A483">
        <v>1</v>
      </c>
      <c r="B483">
        <v>2016</v>
      </c>
      <c r="C483" t="s">
        <v>478</v>
      </c>
      <c r="D483" t="s">
        <v>48</v>
      </c>
      <c r="E483" t="s">
        <v>12</v>
      </c>
      <c r="F483">
        <f>VLOOKUP(C483,'Five Year Alumni Srvy 2016 Data'!C:F,4,FALSE)</f>
        <v>1</v>
      </c>
      <c r="G483" t="str">
        <f>VLOOKUP(F483,Coding!K:L,2,FALSE)</f>
        <v>URM</v>
      </c>
      <c r="H483" t="s">
        <v>412</v>
      </c>
      <c r="I483" t="s">
        <v>196</v>
      </c>
      <c r="J483" t="s">
        <v>10</v>
      </c>
      <c r="K483" t="s">
        <v>139</v>
      </c>
      <c r="L483">
        <v>3</v>
      </c>
      <c r="M483" t="s">
        <v>85</v>
      </c>
      <c r="N483" t="s">
        <v>140</v>
      </c>
      <c r="O483" t="s">
        <v>126</v>
      </c>
    </row>
    <row r="484" spans="1:15" x14ac:dyDescent="0.25">
      <c r="A484">
        <v>1</v>
      </c>
      <c r="B484">
        <v>2016</v>
      </c>
      <c r="C484" t="s">
        <v>478</v>
      </c>
      <c r="D484" t="s">
        <v>48</v>
      </c>
      <c r="E484" t="s">
        <v>12</v>
      </c>
      <c r="F484">
        <f>VLOOKUP(C484,'Five Year Alumni Srvy 2016 Data'!C:F,4,FALSE)</f>
        <v>1</v>
      </c>
      <c r="G484" t="str">
        <f>VLOOKUP(F484,Coding!K:L,2,FALSE)</f>
        <v>URM</v>
      </c>
      <c r="H484" t="s">
        <v>412</v>
      </c>
      <c r="I484" t="s">
        <v>196</v>
      </c>
      <c r="J484" t="s">
        <v>10</v>
      </c>
      <c r="K484" t="s">
        <v>141</v>
      </c>
      <c r="L484">
        <v>2</v>
      </c>
      <c r="M484" t="s">
        <v>85</v>
      </c>
      <c r="N484" t="s">
        <v>142</v>
      </c>
      <c r="O484" t="s">
        <v>176</v>
      </c>
    </row>
    <row r="485" spans="1:15" x14ac:dyDescent="0.25">
      <c r="A485">
        <v>1</v>
      </c>
      <c r="B485">
        <v>2016</v>
      </c>
      <c r="C485" t="s">
        <v>478</v>
      </c>
      <c r="D485" t="s">
        <v>48</v>
      </c>
      <c r="E485" t="s">
        <v>12</v>
      </c>
      <c r="F485">
        <f>VLOOKUP(C485,'Five Year Alumni Srvy 2016 Data'!C:F,4,FALSE)</f>
        <v>1</v>
      </c>
      <c r="G485" t="str">
        <f>VLOOKUP(F485,Coding!K:L,2,FALSE)</f>
        <v>URM</v>
      </c>
      <c r="H485" t="s">
        <v>412</v>
      </c>
      <c r="I485" t="s">
        <v>196</v>
      </c>
      <c r="J485" t="s">
        <v>10</v>
      </c>
      <c r="K485" t="s">
        <v>143</v>
      </c>
      <c r="L485">
        <v>2</v>
      </c>
      <c r="M485" t="s">
        <v>85</v>
      </c>
      <c r="N485" t="s">
        <v>144</v>
      </c>
      <c r="O485" t="s">
        <v>176</v>
      </c>
    </row>
    <row r="486" spans="1:15" x14ac:dyDescent="0.25">
      <c r="A486">
        <v>1</v>
      </c>
      <c r="B486">
        <v>2016</v>
      </c>
      <c r="C486" t="s">
        <v>481</v>
      </c>
      <c r="D486" t="s">
        <v>169</v>
      </c>
      <c r="E486" t="s">
        <v>12</v>
      </c>
      <c r="F486">
        <f>VLOOKUP(C486,'Five Year Alumni Srvy 2016 Data'!C:F,4,FALSE)</f>
        <v>1</v>
      </c>
      <c r="G486" t="str">
        <f>VLOOKUP(F486,Coding!K:L,2,FALSE)</f>
        <v>URM</v>
      </c>
      <c r="H486" t="s">
        <v>270</v>
      </c>
      <c r="I486" t="s">
        <v>270</v>
      </c>
      <c r="J486" t="s">
        <v>21</v>
      </c>
      <c r="K486" t="s">
        <v>84</v>
      </c>
      <c r="L486">
        <v>3</v>
      </c>
      <c r="M486" t="s">
        <v>85</v>
      </c>
      <c r="N486" t="s">
        <v>86</v>
      </c>
      <c r="O486" t="s">
        <v>126</v>
      </c>
    </row>
    <row r="487" spans="1:15" x14ac:dyDescent="0.25">
      <c r="A487">
        <v>1</v>
      </c>
      <c r="B487">
        <v>2016</v>
      </c>
      <c r="C487" t="s">
        <v>481</v>
      </c>
      <c r="D487" t="s">
        <v>169</v>
      </c>
      <c r="E487" t="s">
        <v>12</v>
      </c>
      <c r="F487">
        <f>VLOOKUP(C487,'Five Year Alumni Srvy 2016 Data'!C:F,4,FALSE)</f>
        <v>1</v>
      </c>
      <c r="G487" t="str">
        <f>VLOOKUP(F487,Coding!K:L,2,FALSE)</f>
        <v>URM</v>
      </c>
      <c r="H487" t="s">
        <v>270</v>
      </c>
      <c r="I487" t="s">
        <v>270</v>
      </c>
      <c r="J487" t="s">
        <v>21</v>
      </c>
      <c r="K487" t="s">
        <v>88</v>
      </c>
      <c r="L487">
        <v>3</v>
      </c>
      <c r="M487" t="s">
        <v>85</v>
      </c>
      <c r="N487" t="s">
        <v>89</v>
      </c>
      <c r="O487" t="s">
        <v>126</v>
      </c>
    </row>
    <row r="488" spans="1:15" x14ac:dyDescent="0.25">
      <c r="A488">
        <v>1</v>
      </c>
      <c r="B488">
        <v>2016</v>
      </c>
      <c r="C488" t="s">
        <v>481</v>
      </c>
      <c r="D488" t="s">
        <v>169</v>
      </c>
      <c r="E488" t="s">
        <v>12</v>
      </c>
      <c r="F488">
        <f>VLOOKUP(C488,'Five Year Alumni Srvy 2016 Data'!C:F,4,FALSE)</f>
        <v>1</v>
      </c>
      <c r="G488" t="str">
        <f>VLOOKUP(F488,Coding!K:L,2,FALSE)</f>
        <v>URM</v>
      </c>
      <c r="H488" t="s">
        <v>270</v>
      </c>
      <c r="I488" t="s">
        <v>270</v>
      </c>
      <c r="J488" t="s">
        <v>21</v>
      </c>
      <c r="K488" t="s">
        <v>98</v>
      </c>
      <c r="L488">
        <v>2</v>
      </c>
      <c r="M488" t="s">
        <v>85</v>
      </c>
      <c r="N488" t="s">
        <v>99</v>
      </c>
      <c r="O488" t="s">
        <v>176</v>
      </c>
    </row>
    <row r="489" spans="1:15" x14ac:dyDescent="0.25">
      <c r="A489">
        <v>1</v>
      </c>
      <c r="B489">
        <v>2016</v>
      </c>
      <c r="C489" t="s">
        <v>481</v>
      </c>
      <c r="D489" t="s">
        <v>169</v>
      </c>
      <c r="E489" t="s">
        <v>12</v>
      </c>
      <c r="F489">
        <f>VLOOKUP(C489,'Five Year Alumni Srvy 2016 Data'!C:F,4,FALSE)</f>
        <v>1</v>
      </c>
      <c r="G489" t="str">
        <f>VLOOKUP(F489,Coding!K:L,2,FALSE)</f>
        <v>URM</v>
      </c>
      <c r="H489" t="s">
        <v>270</v>
      </c>
      <c r="I489" t="s">
        <v>270</v>
      </c>
      <c r="J489" t="s">
        <v>21</v>
      </c>
      <c r="K489" t="s">
        <v>122</v>
      </c>
      <c r="L489">
        <v>3</v>
      </c>
      <c r="M489" t="s">
        <v>85</v>
      </c>
      <c r="N489" t="s">
        <v>123</v>
      </c>
      <c r="O489" t="s">
        <v>126</v>
      </c>
    </row>
    <row r="490" spans="1:15" x14ac:dyDescent="0.25">
      <c r="A490">
        <v>1</v>
      </c>
      <c r="B490">
        <v>2016</v>
      </c>
      <c r="C490" t="s">
        <v>481</v>
      </c>
      <c r="D490" t="s">
        <v>169</v>
      </c>
      <c r="E490" t="s">
        <v>12</v>
      </c>
      <c r="F490">
        <f>VLOOKUP(C490,'Five Year Alumni Srvy 2016 Data'!C:F,4,FALSE)</f>
        <v>1</v>
      </c>
      <c r="G490" t="str">
        <f>VLOOKUP(F490,Coding!K:L,2,FALSE)</f>
        <v>URM</v>
      </c>
      <c r="H490" t="s">
        <v>270</v>
      </c>
      <c r="I490" t="s">
        <v>270</v>
      </c>
      <c r="J490" t="s">
        <v>21</v>
      </c>
      <c r="K490" t="s">
        <v>124</v>
      </c>
      <c r="L490">
        <v>2</v>
      </c>
      <c r="M490" t="s">
        <v>85</v>
      </c>
      <c r="N490" t="s">
        <v>125</v>
      </c>
      <c r="O490" t="s">
        <v>176</v>
      </c>
    </row>
    <row r="491" spans="1:15" x14ac:dyDescent="0.25">
      <c r="A491">
        <v>1</v>
      </c>
      <c r="B491">
        <v>2016</v>
      </c>
      <c r="C491" t="s">
        <v>481</v>
      </c>
      <c r="D491" t="s">
        <v>169</v>
      </c>
      <c r="E491" t="s">
        <v>12</v>
      </c>
      <c r="F491">
        <f>VLOOKUP(C491,'Five Year Alumni Srvy 2016 Data'!C:F,4,FALSE)</f>
        <v>1</v>
      </c>
      <c r="G491" t="str">
        <f>VLOOKUP(F491,Coding!K:L,2,FALSE)</f>
        <v>URM</v>
      </c>
      <c r="H491" t="s">
        <v>270</v>
      </c>
      <c r="I491" t="s">
        <v>270</v>
      </c>
      <c r="J491" t="s">
        <v>21</v>
      </c>
      <c r="K491" t="s">
        <v>127</v>
      </c>
      <c r="L491">
        <v>2</v>
      </c>
      <c r="M491" t="s">
        <v>85</v>
      </c>
      <c r="N491" t="s">
        <v>128</v>
      </c>
      <c r="O491" t="s">
        <v>176</v>
      </c>
    </row>
    <row r="492" spans="1:15" x14ac:dyDescent="0.25">
      <c r="A492">
        <v>1</v>
      </c>
      <c r="B492">
        <v>2016</v>
      </c>
      <c r="C492" t="s">
        <v>481</v>
      </c>
      <c r="D492" t="s">
        <v>169</v>
      </c>
      <c r="E492" t="s">
        <v>12</v>
      </c>
      <c r="F492">
        <f>VLOOKUP(C492,'Five Year Alumni Srvy 2016 Data'!C:F,4,FALSE)</f>
        <v>1</v>
      </c>
      <c r="G492" t="str">
        <f>VLOOKUP(F492,Coding!K:L,2,FALSE)</f>
        <v>URM</v>
      </c>
      <c r="H492" t="s">
        <v>270</v>
      </c>
      <c r="I492" t="s">
        <v>270</v>
      </c>
      <c r="J492" t="s">
        <v>21</v>
      </c>
      <c r="K492" t="s">
        <v>129</v>
      </c>
      <c r="L492">
        <v>2</v>
      </c>
      <c r="M492" t="s">
        <v>85</v>
      </c>
      <c r="N492" t="s">
        <v>130</v>
      </c>
      <c r="O492" t="s">
        <v>176</v>
      </c>
    </row>
    <row r="493" spans="1:15" x14ac:dyDescent="0.25">
      <c r="A493">
        <v>1</v>
      </c>
      <c r="B493">
        <v>2016</v>
      </c>
      <c r="C493" t="s">
        <v>481</v>
      </c>
      <c r="D493" t="s">
        <v>169</v>
      </c>
      <c r="E493" t="s">
        <v>12</v>
      </c>
      <c r="F493">
        <f>VLOOKUP(C493,'Five Year Alumni Srvy 2016 Data'!C:F,4,FALSE)</f>
        <v>1</v>
      </c>
      <c r="G493" t="str">
        <f>VLOOKUP(F493,Coding!K:L,2,FALSE)</f>
        <v>URM</v>
      </c>
      <c r="H493" t="s">
        <v>270</v>
      </c>
      <c r="I493" t="s">
        <v>270</v>
      </c>
      <c r="J493" t="s">
        <v>21</v>
      </c>
      <c r="K493" t="s">
        <v>131</v>
      </c>
      <c r="L493">
        <v>3</v>
      </c>
      <c r="M493" t="s">
        <v>85</v>
      </c>
      <c r="N493" t="s">
        <v>132</v>
      </c>
      <c r="O493" t="s">
        <v>126</v>
      </c>
    </row>
    <row r="494" spans="1:15" x14ac:dyDescent="0.25">
      <c r="A494">
        <v>1</v>
      </c>
      <c r="B494">
        <v>2016</v>
      </c>
      <c r="C494" t="s">
        <v>481</v>
      </c>
      <c r="D494" t="s">
        <v>169</v>
      </c>
      <c r="E494" t="s">
        <v>12</v>
      </c>
      <c r="F494">
        <f>VLOOKUP(C494,'Five Year Alumni Srvy 2016 Data'!C:F,4,FALSE)</f>
        <v>1</v>
      </c>
      <c r="G494" t="str">
        <f>VLOOKUP(F494,Coding!K:L,2,FALSE)</f>
        <v>URM</v>
      </c>
      <c r="H494" t="s">
        <v>270</v>
      </c>
      <c r="I494" t="s">
        <v>270</v>
      </c>
      <c r="J494" t="s">
        <v>21</v>
      </c>
      <c r="K494" t="s">
        <v>139</v>
      </c>
      <c r="L494">
        <v>3</v>
      </c>
      <c r="M494" t="s">
        <v>85</v>
      </c>
      <c r="N494" t="s">
        <v>140</v>
      </c>
      <c r="O494" t="s">
        <v>126</v>
      </c>
    </row>
    <row r="495" spans="1:15" x14ac:dyDescent="0.25">
      <c r="A495">
        <v>1</v>
      </c>
      <c r="B495">
        <v>2016</v>
      </c>
      <c r="C495" t="s">
        <v>481</v>
      </c>
      <c r="D495" t="s">
        <v>169</v>
      </c>
      <c r="E495" t="s">
        <v>12</v>
      </c>
      <c r="F495">
        <f>VLOOKUP(C495,'Five Year Alumni Srvy 2016 Data'!C:F,4,FALSE)</f>
        <v>1</v>
      </c>
      <c r="G495" t="str">
        <f>VLOOKUP(F495,Coding!K:L,2,FALSE)</f>
        <v>URM</v>
      </c>
      <c r="H495" t="s">
        <v>270</v>
      </c>
      <c r="I495" t="s">
        <v>270</v>
      </c>
      <c r="J495" t="s">
        <v>21</v>
      </c>
      <c r="K495" t="s">
        <v>141</v>
      </c>
      <c r="L495">
        <v>3</v>
      </c>
      <c r="M495" t="s">
        <v>85</v>
      </c>
      <c r="N495" t="s">
        <v>142</v>
      </c>
      <c r="O495" t="s">
        <v>126</v>
      </c>
    </row>
    <row r="496" spans="1:15" x14ac:dyDescent="0.25">
      <c r="A496">
        <v>1</v>
      </c>
      <c r="B496">
        <v>2016</v>
      </c>
      <c r="C496" t="s">
        <v>481</v>
      </c>
      <c r="D496" t="s">
        <v>169</v>
      </c>
      <c r="E496" t="s">
        <v>12</v>
      </c>
      <c r="F496">
        <f>VLOOKUP(C496,'Five Year Alumni Srvy 2016 Data'!C:F,4,FALSE)</f>
        <v>1</v>
      </c>
      <c r="G496" t="str">
        <f>VLOOKUP(F496,Coding!K:L,2,FALSE)</f>
        <v>URM</v>
      </c>
      <c r="H496" t="s">
        <v>270</v>
      </c>
      <c r="I496" t="s">
        <v>270</v>
      </c>
      <c r="J496" t="s">
        <v>21</v>
      </c>
      <c r="K496" t="s">
        <v>143</v>
      </c>
      <c r="L496">
        <v>3</v>
      </c>
      <c r="M496" t="s">
        <v>85</v>
      </c>
      <c r="N496" t="s">
        <v>144</v>
      </c>
      <c r="O496" t="s">
        <v>126</v>
      </c>
    </row>
    <row r="497" spans="1:15" x14ac:dyDescent="0.25">
      <c r="A497">
        <v>1</v>
      </c>
      <c r="B497">
        <v>2016</v>
      </c>
      <c r="C497" t="s">
        <v>484</v>
      </c>
      <c r="D497" t="s">
        <v>48</v>
      </c>
      <c r="E497" t="s">
        <v>12</v>
      </c>
      <c r="F497">
        <f>VLOOKUP(C497,'Five Year Alumni Srvy 2016 Data'!C:F,4,FALSE)</f>
        <v>1</v>
      </c>
      <c r="G497" t="str">
        <f>VLOOKUP(F497,Coding!K:L,2,FALSE)</f>
        <v>URM</v>
      </c>
      <c r="H497" t="s">
        <v>304</v>
      </c>
      <c r="I497" t="s">
        <v>267</v>
      </c>
      <c r="J497" t="s">
        <v>10</v>
      </c>
      <c r="K497" t="s">
        <v>84</v>
      </c>
      <c r="L497">
        <v>4</v>
      </c>
      <c r="M497" t="s">
        <v>85</v>
      </c>
      <c r="N497" t="s">
        <v>86</v>
      </c>
      <c r="O497" t="s">
        <v>87</v>
      </c>
    </row>
    <row r="498" spans="1:15" x14ac:dyDescent="0.25">
      <c r="A498">
        <v>1</v>
      </c>
      <c r="B498">
        <v>2016</v>
      </c>
      <c r="C498" t="s">
        <v>484</v>
      </c>
      <c r="D498" t="s">
        <v>48</v>
      </c>
      <c r="E498" t="s">
        <v>12</v>
      </c>
      <c r="F498">
        <f>VLOOKUP(C498,'Five Year Alumni Srvy 2016 Data'!C:F,4,FALSE)</f>
        <v>1</v>
      </c>
      <c r="G498" t="str">
        <f>VLOOKUP(F498,Coding!K:L,2,FALSE)</f>
        <v>URM</v>
      </c>
      <c r="H498" t="s">
        <v>304</v>
      </c>
      <c r="I498" t="s">
        <v>267</v>
      </c>
      <c r="J498" t="s">
        <v>10</v>
      </c>
      <c r="K498" t="s">
        <v>88</v>
      </c>
      <c r="L498">
        <v>3</v>
      </c>
      <c r="M498" t="s">
        <v>85</v>
      </c>
      <c r="N498" t="s">
        <v>89</v>
      </c>
      <c r="O498" t="s">
        <v>126</v>
      </c>
    </row>
    <row r="499" spans="1:15" x14ac:dyDescent="0.25">
      <c r="A499">
        <v>1</v>
      </c>
      <c r="B499">
        <v>2016</v>
      </c>
      <c r="C499" t="s">
        <v>484</v>
      </c>
      <c r="D499" t="s">
        <v>48</v>
      </c>
      <c r="E499" t="s">
        <v>12</v>
      </c>
      <c r="F499">
        <f>VLOOKUP(C499,'Five Year Alumni Srvy 2016 Data'!C:F,4,FALSE)</f>
        <v>1</v>
      </c>
      <c r="G499" t="str">
        <f>VLOOKUP(F499,Coding!K:L,2,FALSE)</f>
        <v>URM</v>
      </c>
      <c r="H499" t="s">
        <v>304</v>
      </c>
      <c r="I499" t="s">
        <v>267</v>
      </c>
      <c r="J499" t="s">
        <v>10</v>
      </c>
      <c r="K499" t="s">
        <v>98</v>
      </c>
      <c r="L499">
        <v>4</v>
      </c>
      <c r="M499" t="s">
        <v>85</v>
      </c>
      <c r="N499" t="s">
        <v>99</v>
      </c>
      <c r="O499" t="s">
        <v>87</v>
      </c>
    </row>
    <row r="500" spans="1:15" x14ac:dyDescent="0.25">
      <c r="A500">
        <v>1</v>
      </c>
      <c r="B500">
        <v>2016</v>
      </c>
      <c r="C500" t="s">
        <v>484</v>
      </c>
      <c r="D500" t="s">
        <v>48</v>
      </c>
      <c r="E500" t="s">
        <v>12</v>
      </c>
      <c r="F500">
        <f>VLOOKUP(C500,'Five Year Alumni Srvy 2016 Data'!C:F,4,FALSE)</f>
        <v>1</v>
      </c>
      <c r="G500" t="str">
        <f>VLOOKUP(F500,Coding!K:L,2,FALSE)</f>
        <v>URM</v>
      </c>
      <c r="H500" t="s">
        <v>304</v>
      </c>
      <c r="I500" t="s">
        <v>267</v>
      </c>
      <c r="J500" t="s">
        <v>10</v>
      </c>
      <c r="K500" t="s">
        <v>122</v>
      </c>
      <c r="L500">
        <v>4</v>
      </c>
      <c r="M500" t="s">
        <v>85</v>
      </c>
      <c r="N500" t="s">
        <v>123</v>
      </c>
      <c r="O500" t="s">
        <v>87</v>
      </c>
    </row>
    <row r="501" spans="1:15" x14ac:dyDescent="0.25">
      <c r="A501">
        <v>1</v>
      </c>
      <c r="B501">
        <v>2016</v>
      </c>
      <c r="C501" t="s">
        <v>484</v>
      </c>
      <c r="D501" t="s">
        <v>48</v>
      </c>
      <c r="E501" t="s">
        <v>12</v>
      </c>
      <c r="F501">
        <f>VLOOKUP(C501,'Five Year Alumni Srvy 2016 Data'!C:F,4,FALSE)</f>
        <v>1</v>
      </c>
      <c r="G501" t="str">
        <f>VLOOKUP(F501,Coding!K:L,2,FALSE)</f>
        <v>URM</v>
      </c>
      <c r="H501" t="s">
        <v>304</v>
      </c>
      <c r="I501" t="s">
        <v>267</v>
      </c>
      <c r="J501" t="s">
        <v>10</v>
      </c>
      <c r="K501" t="s">
        <v>124</v>
      </c>
      <c r="L501">
        <v>2</v>
      </c>
      <c r="M501" t="s">
        <v>85</v>
      </c>
      <c r="N501" t="s">
        <v>125</v>
      </c>
      <c r="O501" t="s">
        <v>176</v>
      </c>
    </row>
    <row r="502" spans="1:15" x14ac:dyDescent="0.25">
      <c r="A502">
        <v>1</v>
      </c>
      <c r="B502">
        <v>2016</v>
      </c>
      <c r="C502" t="s">
        <v>484</v>
      </c>
      <c r="D502" t="s">
        <v>48</v>
      </c>
      <c r="E502" t="s">
        <v>12</v>
      </c>
      <c r="F502">
        <f>VLOOKUP(C502,'Five Year Alumni Srvy 2016 Data'!C:F,4,FALSE)</f>
        <v>1</v>
      </c>
      <c r="G502" t="str">
        <f>VLOOKUP(F502,Coding!K:L,2,FALSE)</f>
        <v>URM</v>
      </c>
      <c r="H502" t="s">
        <v>304</v>
      </c>
      <c r="I502" t="s">
        <v>267</v>
      </c>
      <c r="J502" t="s">
        <v>10</v>
      </c>
      <c r="K502" t="s">
        <v>127</v>
      </c>
      <c r="L502">
        <v>4</v>
      </c>
      <c r="M502" t="s">
        <v>85</v>
      </c>
      <c r="N502" t="s">
        <v>128</v>
      </c>
      <c r="O502" t="s">
        <v>87</v>
      </c>
    </row>
    <row r="503" spans="1:15" x14ac:dyDescent="0.25">
      <c r="A503">
        <v>1</v>
      </c>
      <c r="B503">
        <v>2016</v>
      </c>
      <c r="C503" t="s">
        <v>484</v>
      </c>
      <c r="D503" t="s">
        <v>48</v>
      </c>
      <c r="E503" t="s">
        <v>12</v>
      </c>
      <c r="F503">
        <f>VLOOKUP(C503,'Five Year Alumni Srvy 2016 Data'!C:F,4,FALSE)</f>
        <v>1</v>
      </c>
      <c r="G503" t="str">
        <f>VLOOKUP(F503,Coding!K:L,2,FALSE)</f>
        <v>URM</v>
      </c>
      <c r="H503" t="s">
        <v>304</v>
      </c>
      <c r="I503" t="s">
        <v>267</v>
      </c>
      <c r="J503" t="s">
        <v>10</v>
      </c>
      <c r="K503" t="s">
        <v>129</v>
      </c>
      <c r="L503">
        <v>4</v>
      </c>
      <c r="M503" t="s">
        <v>85</v>
      </c>
      <c r="N503" t="s">
        <v>130</v>
      </c>
      <c r="O503" t="s">
        <v>87</v>
      </c>
    </row>
    <row r="504" spans="1:15" x14ac:dyDescent="0.25">
      <c r="A504">
        <v>1</v>
      </c>
      <c r="B504">
        <v>2016</v>
      </c>
      <c r="C504" t="s">
        <v>484</v>
      </c>
      <c r="D504" t="s">
        <v>48</v>
      </c>
      <c r="E504" t="s">
        <v>12</v>
      </c>
      <c r="F504">
        <f>VLOOKUP(C504,'Five Year Alumni Srvy 2016 Data'!C:F,4,FALSE)</f>
        <v>1</v>
      </c>
      <c r="G504" t="str">
        <f>VLOOKUP(F504,Coding!K:L,2,FALSE)</f>
        <v>URM</v>
      </c>
      <c r="H504" t="s">
        <v>304</v>
      </c>
      <c r="I504" t="s">
        <v>267</v>
      </c>
      <c r="J504" t="s">
        <v>10</v>
      </c>
      <c r="K504" t="s">
        <v>131</v>
      </c>
      <c r="L504">
        <v>2</v>
      </c>
      <c r="M504" t="s">
        <v>85</v>
      </c>
      <c r="N504" t="s">
        <v>132</v>
      </c>
      <c r="O504" t="s">
        <v>176</v>
      </c>
    </row>
    <row r="505" spans="1:15" x14ac:dyDescent="0.25">
      <c r="A505">
        <v>1</v>
      </c>
      <c r="B505">
        <v>2016</v>
      </c>
      <c r="C505" t="s">
        <v>484</v>
      </c>
      <c r="D505" t="s">
        <v>48</v>
      </c>
      <c r="E505" t="s">
        <v>12</v>
      </c>
      <c r="F505">
        <f>VLOOKUP(C505,'Five Year Alumni Srvy 2016 Data'!C:F,4,FALSE)</f>
        <v>1</v>
      </c>
      <c r="G505" t="str">
        <f>VLOOKUP(F505,Coding!K:L,2,FALSE)</f>
        <v>URM</v>
      </c>
      <c r="H505" t="s">
        <v>304</v>
      </c>
      <c r="I505" t="s">
        <v>267</v>
      </c>
      <c r="J505" t="s">
        <v>10</v>
      </c>
      <c r="K505" t="s">
        <v>139</v>
      </c>
      <c r="L505">
        <v>4</v>
      </c>
      <c r="M505" t="s">
        <v>85</v>
      </c>
      <c r="N505" t="s">
        <v>140</v>
      </c>
      <c r="O505" t="s">
        <v>87</v>
      </c>
    </row>
    <row r="506" spans="1:15" x14ac:dyDescent="0.25">
      <c r="A506">
        <v>1</v>
      </c>
      <c r="B506">
        <v>2016</v>
      </c>
      <c r="C506" t="s">
        <v>484</v>
      </c>
      <c r="D506" t="s">
        <v>48</v>
      </c>
      <c r="E506" t="s">
        <v>12</v>
      </c>
      <c r="F506">
        <f>VLOOKUP(C506,'Five Year Alumni Srvy 2016 Data'!C:F,4,FALSE)</f>
        <v>1</v>
      </c>
      <c r="G506" t="str">
        <f>VLOOKUP(F506,Coding!K:L,2,FALSE)</f>
        <v>URM</v>
      </c>
      <c r="H506" t="s">
        <v>304</v>
      </c>
      <c r="I506" t="s">
        <v>267</v>
      </c>
      <c r="J506" t="s">
        <v>10</v>
      </c>
      <c r="K506" t="s">
        <v>141</v>
      </c>
      <c r="L506">
        <v>4</v>
      </c>
      <c r="M506" t="s">
        <v>85</v>
      </c>
      <c r="N506" t="s">
        <v>142</v>
      </c>
      <c r="O506" t="s">
        <v>87</v>
      </c>
    </row>
    <row r="507" spans="1:15" x14ac:dyDescent="0.25">
      <c r="A507">
        <v>1</v>
      </c>
      <c r="B507">
        <v>2016</v>
      </c>
      <c r="C507" t="s">
        <v>484</v>
      </c>
      <c r="D507" t="s">
        <v>48</v>
      </c>
      <c r="E507" t="s">
        <v>12</v>
      </c>
      <c r="F507">
        <f>VLOOKUP(C507,'Five Year Alumni Srvy 2016 Data'!C:F,4,FALSE)</f>
        <v>1</v>
      </c>
      <c r="G507" t="str">
        <f>VLOOKUP(F507,Coding!K:L,2,FALSE)</f>
        <v>URM</v>
      </c>
      <c r="H507" t="s">
        <v>304</v>
      </c>
      <c r="I507" t="s">
        <v>267</v>
      </c>
      <c r="J507" t="s">
        <v>10</v>
      </c>
      <c r="K507" t="s">
        <v>143</v>
      </c>
      <c r="L507">
        <v>4</v>
      </c>
      <c r="M507" t="s">
        <v>85</v>
      </c>
      <c r="N507" t="s">
        <v>144</v>
      </c>
      <c r="O507" t="s">
        <v>87</v>
      </c>
    </row>
    <row r="508" spans="1:15" x14ac:dyDescent="0.25">
      <c r="A508">
        <v>1</v>
      </c>
      <c r="B508">
        <v>2016</v>
      </c>
      <c r="C508" t="s">
        <v>486</v>
      </c>
      <c r="D508" t="s">
        <v>48</v>
      </c>
      <c r="E508" t="s">
        <v>12</v>
      </c>
      <c r="F508">
        <f>VLOOKUP(C508,'Five Year Alumni Srvy 2016 Data'!C:F,4,FALSE)</f>
        <v>1</v>
      </c>
      <c r="G508" t="str">
        <f>VLOOKUP(F508,Coding!K:L,2,FALSE)</f>
        <v>URM</v>
      </c>
      <c r="H508" t="s">
        <v>487</v>
      </c>
      <c r="I508" t="s">
        <v>225</v>
      </c>
      <c r="J508" t="s">
        <v>19</v>
      </c>
      <c r="K508" t="s">
        <v>84</v>
      </c>
      <c r="L508">
        <v>3</v>
      </c>
      <c r="M508" t="s">
        <v>85</v>
      </c>
      <c r="N508" t="s">
        <v>86</v>
      </c>
      <c r="O508" t="s">
        <v>126</v>
      </c>
    </row>
    <row r="509" spans="1:15" x14ac:dyDescent="0.25">
      <c r="A509">
        <v>1</v>
      </c>
      <c r="B509">
        <v>2016</v>
      </c>
      <c r="C509" t="s">
        <v>486</v>
      </c>
      <c r="D509" t="s">
        <v>48</v>
      </c>
      <c r="E509" t="s">
        <v>12</v>
      </c>
      <c r="F509">
        <f>VLOOKUP(C509,'Five Year Alumni Srvy 2016 Data'!C:F,4,FALSE)</f>
        <v>1</v>
      </c>
      <c r="G509" t="str">
        <f>VLOOKUP(F509,Coding!K:L,2,FALSE)</f>
        <v>URM</v>
      </c>
      <c r="H509" t="s">
        <v>487</v>
      </c>
      <c r="I509" t="s">
        <v>225</v>
      </c>
      <c r="J509" t="s">
        <v>19</v>
      </c>
      <c r="K509" t="s">
        <v>88</v>
      </c>
      <c r="L509">
        <v>3</v>
      </c>
      <c r="M509" t="s">
        <v>85</v>
      </c>
      <c r="N509" t="s">
        <v>89</v>
      </c>
      <c r="O509" t="s">
        <v>126</v>
      </c>
    </row>
    <row r="510" spans="1:15" x14ac:dyDescent="0.25">
      <c r="A510">
        <v>1</v>
      </c>
      <c r="B510">
        <v>2016</v>
      </c>
      <c r="C510" t="s">
        <v>486</v>
      </c>
      <c r="D510" t="s">
        <v>48</v>
      </c>
      <c r="E510" t="s">
        <v>12</v>
      </c>
      <c r="F510">
        <f>VLOOKUP(C510,'Five Year Alumni Srvy 2016 Data'!C:F,4,FALSE)</f>
        <v>1</v>
      </c>
      <c r="G510" t="str">
        <f>VLOOKUP(F510,Coding!K:L,2,FALSE)</f>
        <v>URM</v>
      </c>
      <c r="H510" t="s">
        <v>487</v>
      </c>
      <c r="I510" t="s">
        <v>225</v>
      </c>
      <c r="J510" t="s">
        <v>19</v>
      </c>
      <c r="K510" t="s">
        <v>98</v>
      </c>
      <c r="L510">
        <v>5</v>
      </c>
      <c r="M510" t="s">
        <v>85</v>
      </c>
      <c r="N510" t="s">
        <v>99</v>
      </c>
      <c r="O510" t="s">
        <v>185</v>
      </c>
    </row>
    <row r="511" spans="1:15" x14ac:dyDescent="0.25">
      <c r="A511">
        <v>1</v>
      </c>
      <c r="B511">
        <v>2016</v>
      </c>
      <c r="C511" t="s">
        <v>486</v>
      </c>
      <c r="D511" t="s">
        <v>48</v>
      </c>
      <c r="E511" t="s">
        <v>12</v>
      </c>
      <c r="F511">
        <f>VLOOKUP(C511,'Five Year Alumni Srvy 2016 Data'!C:F,4,FALSE)</f>
        <v>1</v>
      </c>
      <c r="G511" t="str">
        <f>VLOOKUP(F511,Coding!K:L,2,FALSE)</f>
        <v>URM</v>
      </c>
      <c r="H511" t="s">
        <v>487</v>
      </c>
      <c r="I511" t="s">
        <v>225</v>
      </c>
      <c r="J511" t="s">
        <v>19</v>
      </c>
      <c r="K511" t="s">
        <v>122</v>
      </c>
      <c r="L511">
        <v>2</v>
      </c>
      <c r="M511" t="s">
        <v>85</v>
      </c>
      <c r="N511" t="s">
        <v>123</v>
      </c>
      <c r="O511" t="s">
        <v>176</v>
      </c>
    </row>
    <row r="512" spans="1:15" x14ac:dyDescent="0.25">
      <c r="A512">
        <v>1</v>
      </c>
      <c r="B512">
        <v>2016</v>
      </c>
      <c r="C512" t="s">
        <v>486</v>
      </c>
      <c r="D512" t="s">
        <v>48</v>
      </c>
      <c r="E512" t="s">
        <v>12</v>
      </c>
      <c r="F512">
        <f>VLOOKUP(C512,'Five Year Alumni Srvy 2016 Data'!C:F,4,FALSE)</f>
        <v>1</v>
      </c>
      <c r="G512" t="str">
        <f>VLOOKUP(F512,Coding!K:L,2,FALSE)</f>
        <v>URM</v>
      </c>
      <c r="H512" t="s">
        <v>487</v>
      </c>
      <c r="I512" t="s">
        <v>225</v>
      </c>
      <c r="J512" t="s">
        <v>19</v>
      </c>
      <c r="K512" t="s">
        <v>124</v>
      </c>
      <c r="L512">
        <v>2</v>
      </c>
      <c r="M512" t="s">
        <v>85</v>
      </c>
      <c r="N512" t="s">
        <v>125</v>
      </c>
      <c r="O512" t="s">
        <v>176</v>
      </c>
    </row>
    <row r="513" spans="1:15" x14ac:dyDescent="0.25">
      <c r="A513">
        <v>1</v>
      </c>
      <c r="B513">
        <v>2016</v>
      </c>
      <c r="C513" t="s">
        <v>486</v>
      </c>
      <c r="D513" t="s">
        <v>48</v>
      </c>
      <c r="E513" t="s">
        <v>12</v>
      </c>
      <c r="F513">
        <f>VLOOKUP(C513,'Five Year Alumni Srvy 2016 Data'!C:F,4,FALSE)</f>
        <v>1</v>
      </c>
      <c r="G513" t="str">
        <f>VLOOKUP(F513,Coding!K:L,2,FALSE)</f>
        <v>URM</v>
      </c>
      <c r="H513" t="s">
        <v>487</v>
      </c>
      <c r="I513" t="s">
        <v>225</v>
      </c>
      <c r="J513" t="s">
        <v>19</v>
      </c>
      <c r="K513" t="s">
        <v>127</v>
      </c>
      <c r="L513">
        <v>1</v>
      </c>
      <c r="M513" t="s">
        <v>85</v>
      </c>
      <c r="N513" t="s">
        <v>128</v>
      </c>
      <c r="O513" t="s">
        <v>200</v>
      </c>
    </row>
    <row r="514" spans="1:15" x14ac:dyDescent="0.25">
      <c r="A514">
        <v>1</v>
      </c>
      <c r="B514">
        <v>2016</v>
      </c>
      <c r="C514" t="s">
        <v>486</v>
      </c>
      <c r="D514" t="s">
        <v>48</v>
      </c>
      <c r="E514" t="s">
        <v>12</v>
      </c>
      <c r="F514">
        <f>VLOOKUP(C514,'Five Year Alumni Srvy 2016 Data'!C:F,4,FALSE)</f>
        <v>1</v>
      </c>
      <c r="G514" t="str">
        <f>VLOOKUP(F514,Coding!K:L,2,FALSE)</f>
        <v>URM</v>
      </c>
      <c r="H514" t="s">
        <v>487</v>
      </c>
      <c r="I514" t="s">
        <v>225</v>
      </c>
      <c r="J514" t="s">
        <v>19</v>
      </c>
      <c r="K514" t="s">
        <v>129</v>
      </c>
      <c r="L514">
        <v>2</v>
      </c>
      <c r="M514" t="s">
        <v>85</v>
      </c>
      <c r="N514" t="s">
        <v>130</v>
      </c>
      <c r="O514" t="s">
        <v>176</v>
      </c>
    </row>
    <row r="515" spans="1:15" x14ac:dyDescent="0.25">
      <c r="A515">
        <v>1</v>
      </c>
      <c r="B515">
        <v>2016</v>
      </c>
      <c r="C515" t="s">
        <v>486</v>
      </c>
      <c r="D515" t="s">
        <v>48</v>
      </c>
      <c r="E515" t="s">
        <v>12</v>
      </c>
      <c r="F515">
        <f>VLOOKUP(C515,'Five Year Alumni Srvy 2016 Data'!C:F,4,FALSE)</f>
        <v>1</v>
      </c>
      <c r="G515" t="str">
        <f>VLOOKUP(F515,Coding!K:L,2,FALSE)</f>
        <v>URM</v>
      </c>
      <c r="H515" t="s">
        <v>487</v>
      </c>
      <c r="I515" t="s">
        <v>225</v>
      </c>
      <c r="J515" t="s">
        <v>19</v>
      </c>
      <c r="K515" t="s">
        <v>131</v>
      </c>
      <c r="L515">
        <v>3</v>
      </c>
      <c r="M515" t="s">
        <v>85</v>
      </c>
      <c r="N515" t="s">
        <v>132</v>
      </c>
      <c r="O515" t="s">
        <v>126</v>
      </c>
    </row>
    <row r="516" spans="1:15" x14ac:dyDescent="0.25">
      <c r="A516">
        <v>1</v>
      </c>
      <c r="B516">
        <v>2016</v>
      </c>
      <c r="C516" t="s">
        <v>486</v>
      </c>
      <c r="D516" t="s">
        <v>48</v>
      </c>
      <c r="E516" t="s">
        <v>12</v>
      </c>
      <c r="F516">
        <f>VLOOKUP(C516,'Five Year Alumni Srvy 2016 Data'!C:F,4,FALSE)</f>
        <v>1</v>
      </c>
      <c r="G516" t="str">
        <f>VLOOKUP(F516,Coding!K:L,2,FALSE)</f>
        <v>URM</v>
      </c>
      <c r="H516" t="s">
        <v>487</v>
      </c>
      <c r="I516" t="s">
        <v>225</v>
      </c>
      <c r="J516" t="s">
        <v>19</v>
      </c>
      <c r="K516" t="s">
        <v>139</v>
      </c>
      <c r="L516">
        <v>3</v>
      </c>
      <c r="M516" t="s">
        <v>85</v>
      </c>
      <c r="N516" t="s">
        <v>140</v>
      </c>
      <c r="O516" t="s">
        <v>126</v>
      </c>
    </row>
    <row r="517" spans="1:15" x14ac:dyDescent="0.25">
      <c r="A517">
        <v>1</v>
      </c>
      <c r="B517">
        <v>2016</v>
      </c>
      <c r="C517" t="s">
        <v>486</v>
      </c>
      <c r="D517" t="s">
        <v>48</v>
      </c>
      <c r="E517" t="s">
        <v>12</v>
      </c>
      <c r="F517">
        <f>VLOOKUP(C517,'Five Year Alumni Srvy 2016 Data'!C:F,4,FALSE)</f>
        <v>1</v>
      </c>
      <c r="G517" t="str">
        <f>VLOOKUP(F517,Coding!K:L,2,FALSE)</f>
        <v>URM</v>
      </c>
      <c r="H517" t="s">
        <v>487</v>
      </c>
      <c r="I517" t="s">
        <v>225</v>
      </c>
      <c r="J517" t="s">
        <v>19</v>
      </c>
      <c r="K517" t="s">
        <v>141</v>
      </c>
      <c r="L517">
        <v>3</v>
      </c>
      <c r="M517" t="s">
        <v>85</v>
      </c>
      <c r="N517" t="s">
        <v>142</v>
      </c>
      <c r="O517" t="s">
        <v>126</v>
      </c>
    </row>
    <row r="518" spans="1:15" x14ac:dyDescent="0.25">
      <c r="A518">
        <v>1</v>
      </c>
      <c r="B518">
        <v>2016</v>
      </c>
      <c r="C518" t="s">
        <v>486</v>
      </c>
      <c r="D518" t="s">
        <v>48</v>
      </c>
      <c r="E518" t="s">
        <v>12</v>
      </c>
      <c r="F518">
        <f>VLOOKUP(C518,'Five Year Alumni Srvy 2016 Data'!C:F,4,FALSE)</f>
        <v>1</v>
      </c>
      <c r="G518" t="str">
        <f>VLOOKUP(F518,Coding!K:L,2,FALSE)</f>
        <v>URM</v>
      </c>
      <c r="H518" t="s">
        <v>487</v>
      </c>
      <c r="I518" t="s">
        <v>225</v>
      </c>
      <c r="J518" t="s">
        <v>19</v>
      </c>
      <c r="K518" t="s">
        <v>143</v>
      </c>
      <c r="L518">
        <v>2</v>
      </c>
      <c r="M518" t="s">
        <v>85</v>
      </c>
      <c r="N518" t="s">
        <v>144</v>
      </c>
      <c r="O518" t="s">
        <v>176</v>
      </c>
    </row>
    <row r="519" spans="1:15" x14ac:dyDescent="0.25">
      <c r="A519">
        <v>1</v>
      </c>
      <c r="B519">
        <v>2016</v>
      </c>
      <c r="C519" t="s">
        <v>491</v>
      </c>
      <c r="D519" t="s">
        <v>48</v>
      </c>
      <c r="E519" t="s">
        <v>12</v>
      </c>
      <c r="F519">
        <f>VLOOKUP(C519,'Five Year Alumni Srvy 2016 Data'!C:F,4,FALSE)</f>
        <v>1</v>
      </c>
      <c r="G519" t="str">
        <f>VLOOKUP(F519,Coding!K:L,2,FALSE)</f>
        <v>URM</v>
      </c>
      <c r="H519" t="s">
        <v>298</v>
      </c>
      <c r="I519" t="s">
        <v>298</v>
      </c>
      <c r="J519" t="s">
        <v>21</v>
      </c>
      <c r="K519" t="s">
        <v>84</v>
      </c>
      <c r="L519">
        <v>4</v>
      </c>
      <c r="M519" t="s">
        <v>85</v>
      </c>
      <c r="N519" t="s">
        <v>86</v>
      </c>
      <c r="O519" t="s">
        <v>87</v>
      </c>
    </row>
    <row r="520" spans="1:15" x14ac:dyDescent="0.25">
      <c r="A520">
        <v>1</v>
      </c>
      <c r="B520">
        <v>2016</v>
      </c>
      <c r="C520" t="s">
        <v>491</v>
      </c>
      <c r="D520" t="s">
        <v>48</v>
      </c>
      <c r="E520" t="s">
        <v>12</v>
      </c>
      <c r="F520">
        <f>VLOOKUP(C520,'Five Year Alumni Srvy 2016 Data'!C:F,4,FALSE)</f>
        <v>1</v>
      </c>
      <c r="G520" t="str">
        <f>VLOOKUP(F520,Coding!K:L,2,FALSE)</f>
        <v>URM</v>
      </c>
      <c r="H520" t="s">
        <v>298</v>
      </c>
      <c r="I520" t="s">
        <v>298</v>
      </c>
      <c r="J520" t="s">
        <v>21</v>
      </c>
      <c r="K520" t="s">
        <v>88</v>
      </c>
      <c r="L520">
        <v>3</v>
      </c>
      <c r="M520" t="s">
        <v>85</v>
      </c>
      <c r="N520" t="s">
        <v>89</v>
      </c>
      <c r="O520" t="s">
        <v>126</v>
      </c>
    </row>
    <row r="521" spans="1:15" x14ac:dyDescent="0.25">
      <c r="A521">
        <v>1</v>
      </c>
      <c r="B521">
        <v>2016</v>
      </c>
      <c r="C521" t="s">
        <v>491</v>
      </c>
      <c r="D521" t="s">
        <v>48</v>
      </c>
      <c r="E521" t="s">
        <v>12</v>
      </c>
      <c r="F521">
        <f>VLOOKUP(C521,'Five Year Alumni Srvy 2016 Data'!C:F,4,FALSE)</f>
        <v>1</v>
      </c>
      <c r="G521" t="str">
        <f>VLOOKUP(F521,Coding!K:L,2,FALSE)</f>
        <v>URM</v>
      </c>
      <c r="H521" t="s">
        <v>298</v>
      </c>
      <c r="I521" t="s">
        <v>298</v>
      </c>
      <c r="J521" t="s">
        <v>21</v>
      </c>
      <c r="K521" t="s">
        <v>98</v>
      </c>
      <c r="L521">
        <v>4</v>
      </c>
      <c r="M521" t="s">
        <v>85</v>
      </c>
      <c r="N521" t="s">
        <v>99</v>
      </c>
      <c r="O521" t="s">
        <v>87</v>
      </c>
    </row>
    <row r="522" spans="1:15" x14ac:dyDescent="0.25">
      <c r="A522">
        <v>1</v>
      </c>
      <c r="B522">
        <v>2016</v>
      </c>
      <c r="C522" t="s">
        <v>491</v>
      </c>
      <c r="D522" t="s">
        <v>48</v>
      </c>
      <c r="E522" t="s">
        <v>12</v>
      </c>
      <c r="F522">
        <f>VLOOKUP(C522,'Five Year Alumni Srvy 2016 Data'!C:F,4,FALSE)</f>
        <v>1</v>
      </c>
      <c r="G522" t="str">
        <f>VLOOKUP(F522,Coding!K:L,2,FALSE)</f>
        <v>URM</v>
      </c>
      <c r="H522" t="s">
        <v>298</v>
      </c>
      <c r="I522" t="s">
        <v>298</v>
      </c>
      <c r="J522" t="s">
        <v>21</v>
      </c>
      <c r="K522" t="s">
        <v>122</v>
      </c>
      <c r="L522">
        <v>2</v>
      </c>
      <c r="M522" t="s">
        <v>85</v>
      </c>
      <c r="N522" t="s">
        <v>123</v>
      </c>
      <c r="O522" t="s">
        <v>176</v>
      </c>
    </row>
    <row r="523" spans="1:15" x14ac:dyDescent="0.25">
      <c r="A523">
        <v>1</v>
      </c>
      <c r="B523">
        <v>2016</v>
      </c>
      <c r="C523" t="s">
        <v>491</v>
      </c>
      <c r="D523" t="s">
        <v>48</v>
      </c>
      <c r="E523" t="s">
        <v>12</v>
      </c>
      <c r="F523">
        <f>VLOOKUP(C523,'Five Year Alumni Srvy 2016 Data'!C:F,4,FALSE)</f>
        <v>1</v>
      </c>
      <c r="G523" t="str">
        <f>VLOOKUP(F523,Coding!K:L,2,FALSE)</f>
        <v>URM</v>
      </c>
      <c r="H523" t="s">
        <v>298</v>
      </c>
      <c r="I523" t="s">
        <v>298</v>
      </c>
      <c r="J523" t="s">
        <v>21</v>
      </c>
      <c r="K523" t="s">
        <v>124</v>
      </c>
      <c r="L523">
        <v>2</v>
      </c>
      <c r="M523" t="s">
        <v>85</v>
      </c>
      <c r="N523" t="s">
        <v>125</v>
      </c>
      <c r="O523" t="s">
        <v>176</v>
      </c>
    </row>
    <row r="524" spans="1:15" x14ac:dyDescent="0.25">
      <c r="A524">
        <v>1</v>
      </c>
      <c r="B524">
        <v>2016</v>
      </c>
      <c r="C524" t="s">
        <v>491</v>
      </c>
      <c r="D524" t="s">
        <v>48</v>
      </c>
      <c r="E524" t="s">
        <v>12</v>
      </c>
      <c r="F524">
        <f>VLOOKUP(C524,'Five Year Alumni Srvy 2016 Data'!C:F,4,FALSE)</f>
        <v>1</v>
      </c>
      <c r="G524" t="str">
        <f>VLOOKUP(F524,Coding!K:L,2,FALSE)</f>
        <v>URM</v>
      </c>
      <c r="H524" t="s">
        <v>298</v>
      </c>
      <c r="I524" t="s">
        <v>298</v>
      </c>
      <c r="J524" t="s">
        <v>21</v>
      </c>
      <c r="K524" t="s">
        <v>127</v>
      </c>
      <c r="L524">
        <v>4</v>
      </c>
      <c r="M524" t="s">
        <v>85</v>
      </c>
      <c r="N524" t="s">
        <v>128</v>
      </c>
      <c r="O524" t="s">
        <v>87</v>
      </c>
    </row>
    <row r="525" spans="1:15" x14ac:dyDescent="0.25">
      <c r="A525">
        <v>1</v>
      </c>
      <c r="B525">
        <v>2016</v>
      </c>
      <c r="C525" t="s">
        <v>491</v>
      </c>
      <c r="D525" t="s">
        <v>48</v>
      </c>
      <c r="E525" t="s">
        <v>12</v>
      </c>
      <c r="F525">
        <f>VLOOKUP(C525,'Five Year Alumni Srvy 2016 Data'!C:F,4,FALSE)</f>
        <v>1</v>
      </c>
      <c r="G525" t="str">
        <f>VLOOKUP(F525,Coding!K:L,2,FALSE)</f>
        <v>URM</v>
      </c>
      <c r="H525" t="s">
        <v>298</v>
      </c>
      <c r="I525" t="s">
        <v>298</v>
      </c>
      <c r="J525" t="s">
        <v>21</v>
      </c>
      <c r="K525" t="s">
        <v>129</v>
      </c>
      <c r="L525">
        <v>4</v>
      </c>
      <c r="M525" t="s">
        <v>85</v>
      </c>
      <c r="N525" t="s">
        <v>130</v>
      </c>
      <c r="O525" t="s">
        <v>87</v>
      </c>
    </row>
    <row r="526" spans="1:15" x14ac:dyDescent="0.25">
      <c r="A526">
        <v>1</v>
      </c>
      <c r="B526">
        <v>2016</v>
      </c>
      <c r="C526" t="s">
        <v>491</v>
      </c>
      <c r="D526" t="s">
        <v>48</v>
      </c>
      <c r="E526" t="s">
        <v>12</v>
      </c>
      <c r="F526">
        <f>VLOOKUP(C526,'Five Year Alumni Srvy 2016 Data'!C:F,4,FALSE)</f>
        <v>1</v>
      </c>
      <c r="G526" t="str">
        <f>VLOOKUP(F526,Coding!K:L,2,FALSE)</f>
        <v>URM</v>
      </c>
      <c r="H526" t="s">
        <v>298</v>
      </c>
      <c r="I526" t="s">
        <v>298</v>
      </c>
      <c r="J526" t="s">
        <v>21</v>
      </c>
      <c r="K526" t="s">
        <v>131</v>
      </c>
      <c r="L526">
        <v>4</v>
      </c>
      <c r="M526" t="s">
        <v>85</v>
      </c>
      <c r="N526" t="s">
        <v>132</v>
      </c>
      <c r="O526" t="s">
        <v>87</v>
      </c>
    </row>
    <row r="527" spans="1:15" x14ac:dyDescent="0.25">
      <c r="A527">
        <v>1</v>
      </c>
      <c r="B527">
        <v>2016</v>
      </c>
      <c r="C527" t="s">
        <v>491</v>
      </c>
      <c r="D527" t="s">
        <v>48</v>
      </c>
      <c r="E527" t="s">
        <v>12</v>
      </c>
      <c r="F527">
        <f>VLOOKUP(C527,'Five Year Alumni Srvy 2016 Data'!C:F,4,FALSE)</f>
        <v>1</v>
      </c>
      <c r="G527" t="str">
        <f>VLOOKUP(F527,Coding!K:L,2,FALSE)</f>
        <v>URM</v>
      </c>
      <c r="H527" t="s">
        <v>298</v>
      </c>
      <c r="I527" t="s">
        <v>298</v>
      </c>
      <c r="J527" t="s">
        <v>21</v>
      </c>
      <c r="K527" t="s">
        <v>139</v>
      </c>
      <c r="L527">
        <v>4</v>
      </c>
      <c r="M527" t="s">
        <v>85</v>
      </c>
      <c r="N527" t="s">
        <v>140</v>
      </c>
      <c r="O527" t="s">
        <v>87</v>
      </c>
    </row>
    <row r="528" spans="1:15" x14ac:dyDescent="0.25">
      <c r="A528">
        <v>1</v>
      </c>
      <c r="B528">
        <v>2016</v>
      </c>
      <c r="C528" t="s">
        <v>491</v>
      </c>
      <c r="D528" t="s">
        <v>48</v>
      </c>
      <c r="E528" t="s">
        <v>12</v>
      </c>
      <c r="F528">
        <f>VLOOKUP(C528,'Five Year Alumni Srvy 2016 Data'!C:F,4,FALSE)</f>
        <v>1</v>
      </c>
      <c r="G528" t="str">
        <f>VLOOKUP(F528,Coding!K:L,2,FALSE)</f>
        <v>URM</v>
      </c>
      <c r="H528" t="s">
        <v>298</v>
      </c>
      <c r="I528" t="s">
        <v>298</v>
      </c>
      <c r="J528" t="s">
        <v>21</v>
      </c>
      <c r="K528" t="s">
        <v>141</v>
      </c>
      <c r="L528">
        <v>3</v>
      </c>
      <c r="M528" t="s">
        <v>85</v>
      </c>
      <c r="N528" t="s">
        <v>142</v>
      </c>
      <c r="O528" t="s">
        <v>126</v>
      </c>
    </row>
    <row r="529" spans="1:15" x14ac:dyDescent="0.25">
      <c r="A529">
        <v>1</v>
      </c>
      <c r="B529">
        <v>2016</v>
      </c>
      <c r="C529" t="s">
        <v>491</v>
      </c>
      <c r="D529" t="s">
        <v>48</v>
      </c>
      <c r="E529" t="s">
        <v>12</v>
      </c>
      <c r="F529">
        <f>VLOOKUP(C529,'Five Year Alumni Srvy 2016 Data'!C:F,4,FALSE)</f>
        <v>1</v>
      </c>
      <c r="G529" t="str">
        <f>VLOOKUP(F529,Coding!K:L,2,FALSE)</f>
        <v>URM</v>
      </c>
      <c r="H529" t="s">
        <v>298</v>
      </c>
      <c r="I529" t="s">
        <v>298</v>
      </c>
      <c r="J529" t="s">
        <v>21</v>
      </c>
      <c r="K529" t="s">
        <v>143</v>
      </c>
      <c r="L529">
        <v>3</v>
      </c>
      <c r="M529" t="s">
        <v>85</v>
      </c>
      <c r="N529" t="s">
        <v>144</v>
      </c>
      <c r="O529" t="s">
        <v>126</v>
      </c>
    </row>
    <row r="530" spans="1:15" x14ac:dyDescent="0.25">
      <c r="A530">
        <v>1</v>
      </c>
      <c r="B530">
        <v>2016</v>
      </c>
      <c r="C530" t="s">
        <v>494</v>
      </c>
      <c r="D530" t="s">
        <v>48</v>
      </c>
      <c r="E530" t="s">
        <v>12</v>
      </c>
      <c r="F530">
        <f>VLOOKUP(C530,'Five Year Alumni Srvy 2016 Data'!C:F,4,FALSE)</f>
        <v>1</v>
      </c>
      <c r="G530" t="str">
        <f>VLOOKUP(F530,Coding!K:L,2,FALSE)</f>
        <v>URM</v>
      </c>
      <c r="H530" t="s">
        <v>328</v>
      </c>
      <c r="I530" t="s">
        <v>328</v>
      </c>
      <c r="J530" t="s">
        <v>10</v>
      </c>
      <c r="K530" t="s">
        <v>84</v>
      </c>
      <c r="L530">
        <v>3</v>
      </c>
      <c r="M530" t="s">
        <v>85</v>
      </c>
      <c r="N530" t="s">
        <v>86</v>
      </c>
      <c r="O530" t="s">
        <v>126</v>
      </c>
    </row>
    <row r="531" spans="1:15" x14ac:dyDescent="0.25">
      <c r="A531">
        <v>1</v>
      </c>
      <c r="B531">
        <v>2016</v>
      </c>
      <c r="C531" t="s">
        <v>494</v>
      </c>
      <c r="D531" t="s">
        <v>48</v>
      </c>
      <c r="E531" t="s">
        <v>12</v>
      </c>
      <c r="F531">
        <f>VLOOKUP(C531,'Five Year Alumni Srvy 2016 Data'!C:F,4,FALSE)</f>
        <v>1</v>
      </c>
      <c r="G531" t="str">
        <f>VLOOKUP(F531,Coding!K:L,2,FALSE)</f>
        <v>URM</v>
      </c>
      <c r="H531" t="s">
        <v>328</v>
      </c>
      <c r="I531" t="s">
        <v>328</v>
      </c>
      <c r="J531" t="s">
        <v>10</v>
      </c>
      <c r="K531" t="s">
        <v>88</v>
      </c>
      <c r="L531">
        <v>3</v>
      </c>
      <c r="M531" t="s">
        <v>85</v>
      </c>
      <c r="N531" t="s">
        <v>89</v>
      </c>
      <c r="O531" t="s">
        <v>126</v>
      </c>
    </row>
    <row r="532" spans="1:15" x14ac:dyDescent="0.25">
      <c r="A532">
        <v>1</v>
      </c>
      <c r="B532">
        <v>2016</v>
      </c>
      <c r="C532" t="s">
        <v>494</v>
      </c>
      <c r="D532" t="s">
        <v>48</v>
      </c>
      <c r="E532" t="s">
        <v>12</v>
      </c>
      <c r="F532">
        <f>VLOOKUP(C532,'Five Year Alumni Srvy 2016 Data'!C:F,4,FALSE)</f>
        <v>1</v>
      </c>
      <c r="G532" t="str">
        <f>VLOOKUP(F532,Coding!K:L,2,FALSE)</f>
        <v>URM</v>
      </c>
      <c r="H532" t="s">
        <v>328</v>
      </c>
      <c r="I532" t="s">
        <v>328</v>
      </c>
      <c r="J532" t="s">
        <v>10</v>
      </c>
      <c r="K532" t="s">
        <v>98</v>
      </c>
      <c r="L532">
        <v>2</v>
      </c>
      <c r="M532" t="s">
        <v>85</v>
      </c>
      <c r="N532" t="s">
        <v>99</v>
      </c>
      <c r="O532" t="s">
        <v>176</v>
      </c>
    </row>
    <row r="533" spans="1:15" x14ac:dyDescent="0.25">
      <c r="A533">
        <v>1</v>
      </c>
      <c r="B533">
        <v>2016</v>
      </c>
      <c r="C533" t="s">
        <v>494</v>
      </c>
      <c r="D533" t="s">
        <v>48</v>
      </c>
      <c r="E533" t="s">
        <v>12</v>
      </c>
      <c r="F533">
        <f>VLOOKUP(C533,'Five Year Alumni Srvy 2016 Data'!C:F,4,FALSE)</f>
        <v>1</v>
      </c>
      <c r="G533" t="str">
        <f>VLOOKUP(F533,Coding!K:L,2,FALSE)</f>
        <v>URM</v>
      </c>
      <c r="H533" t="s">
        <v>328</v>
      </c>
      <c r="I533" t="s">
        <v>328</v>
      </c>
      <c r="J533" t="s">
        <v>10</v>
      </c>
      <c r="K533" t="s">
        <v>122</v>
      </c>
      <c r="L533">
        <v>3</v>
      </c>
      <c r="M533" t="s">
        <v>85</v>
      </c>
      <c r="N533" t="s">
        <v>123</v>
      </c>
      <c r="O533" t="s">
        <v>126</v>
      </c>
    </row>
    <row r="534" spans="1:15" x14ac:dyDescent="0.25">
      <c r="A534">
        <v>1</v>
      </c>
      <c r="B534">
        <v>2016</v>
      </c>
      <c r="C534" t="s">
        <v>494</v>
      </c>
      <c r="D534" t="s">
        <v>48</v>
      </c>
      <c r="E534" t="s">
        <v>12</v>
      </c>
      <c r="F534">
        <f>VLOOKUP(C534,'Five Year Alumni Srvy 2016 Data'!C:F,4,FALSE)</f>
        <v>1</v>
      </c>
      <c r="G534" t="str">
        <f>VLOOKUP(F534,Coding!K:L,2,FALSE)</f>
        <v>URM</v>
      </c>
      <c r="H534" t="s">
        <v>328</v>
      </c>
      <c r="I534" t="s">
        <v>328</v>
      </c>
      <c r="J534" t="s">
        <v>10</v>
      </c>
      <c r="K534" t="s">
        <v>124</v>
      </c>
      <c r="L534">
        <v>2</v>
      </c>
      <c r="M534" t="s">
        <v>85</v>
      </c>
      <c r="N534" t="s">
        <v>125</v>
      </c>
      <c r="O534" t="s">
        <v>176</v>
      </c>
    </row>
    <row r="535" spans="1:15" x14ac:dyDescent="0.25">
      <c r="A535">
        <v>1</v>
      </c>
      <c r="B535">
        <v>2016</v>
      </c>
      <c r="C535" t="s">
        <v>494</v>
      </c>
      <c r="D535" t="s">
        <v>48</v>
      </c>
      <c r="E535" t="s">
        <v>12</v>
      </c>
      <c r="F535">
        <f>VLOOKUP(C535,'Five Year Alumni Srvy 2016 Data'!C:F,4,FALSE)</f>
        <v>1</v>
      </c>
      <c r="G535" t="str">
        <f>VLOOKUP(F535,Coding!K:L,2,FALSE)</f>
        <v>URM</v>
      </c>
      <c r="H535" t="s">
        <v>328</v>
      </c>
      <c r="I535" t="s">
        <v>328</v>
      </c>
      <c r="J535" t="s">
        <v>10</v>
      </c>
      <c r="K535" t="s">
        <v>127</v>
      </c>
      <c r="L535">
        <v>3</v>
      </c>
      <c r="M535" t="s">
        <v>85</v>
      </c>
      <c r="N535" t="s">
        <v>128</v>
      </c>
      <c r="O535" t="s">
        <v>126</v>
      </c>
    </row>
    <row r="536" spans="1:15" x14ac:dyDescent="0.25">
      <c r="A536">
        <v>1</v>
      </c>
      <c r="B536">
        <v>2016</v>
      </c>
      <c r="C536" t="s">
        <v>494</v>
      </c>
      <c r="D536" t="s">
        <v>48</v>
      </c>
      <c r="E536" t="s">
        <v>12</v>
      </c>
      <c r="F536">
        <f>VLOOKUP(C536,'Five Year Alumni Srvy 2016 Data'!C:F,4,FALSE)</f>
        <v>1</v>
      </c>
      <c r="G536" t="str">
        <f>VLOOKUP(F536,Coding!K:L,2,FALSE)</f>
        <v>URM</v>
      </c>
      <c r="H536" t="s">
        <v>328</v>
      </c>
      <c r="I536" t="s">
        <v>328</v>
      </c>
      <c r="J536" t="s">
        <v>10</v>
      </c>
      <c r="K536" t="s">
        <v>129</v>
      </c>
      <c r="L536">
        <v>2</v>
      </c>
      <c r="M536" t="s">
        <v>85</v>
      </c>
      <c r="N536" t="s">
        <v>130</v>
      </c>
      <c r="O536" t="s">
        <v>176</v>
      </c>
    </row>
    <row r="537" spans="1:15" x14ac:dyDescent="0.25">
      <c r="A537">
        <v>1</v>
      </c>
      <c r="B537">
        <v>2016</v>
      </c>
      <c r="C537" t="s">
        <v>494</v>
      </c>
      <c r="D537" t="s">
        <v>48</v>
      </c>
      <c r="E537" t="s">
        <v>12</v>
      </c>
      <c r="F537">
        <f>VLOOKUP(C537,'Five Year Alumni Srvy 2016 Data'!C:F,4,FALSE)</f>
        <v>1</v>
      </c>
      <c r="G537" t="str">
        <f>VLOOKUP(F537,Coding!K:L,2,FALSE)</f>
        <v>URM</v>
      </c>
      <c r="H537" t="s">
        <v>328</v>
      </c>
      <c r="I537" t="s">
        <v>328</v>
      </c>
      <c r="J537" t="s">
        <v>10</v>
      </c>
      <c r="K537" t="s">
        <v>131</v>
      </c>
      <c r="L537">
        <v>3</v>
      </c>
      <c r="M537" t="s">
        <v>85</v>
      </c>
      <c r="N537" t="s">
        <v>132</v>
      </c>
      <c r="O537" t="s">
        <v>126</v>
      </c>
    </row>
    <row r="538" spans="1:15" x14ac:dyDescent="0.25">
      <c r="A538">
        <v>1</v>
      </c>
      <c r="B538">
        <v>2016</v>
      </c>
      <c r="C538" t="s">
        <v>494</v>
      </c>
      <c r="D538" t="s">
        <v>48</v>
      </c>
      <c r="E538" t="s">
        <v>12</v>
      </c>
      <c r="F538">
        <f>VLOOKUP(C538,'Five Year Alumni Srvy 2016 Data'!C:F,4,FALSE)</f>
        <v>1</v>
      </c>
      <c r="G538" t="str">
        <f>VLOOKUP(F538,Coding!K:L,2,FALSE)</f>
        <v>URM</v>
      </c>
      <c r="H538" t="s">
        <v>328</v>
      </c>
      <c r="I538" t="s">
        <v>328</v>
      </c>
      <c r="J538" t="s">
        <v>10</v>
      </c>
      <c r="K538" t="s">
        <v>139</v>
      </c>
      <c r="L538">
        <v>3</v>
      </c>
      <c r="M538" t="s">
        <v>85</v>
      </c>
      <c r="N538" t="s">
        <v>140</v>
      </c>
      <c r="O538" t="s">
        <v>126</v>
      </c>
    </row>
    <row r="539" spans="1:15" x14ac:dyDescent="0.25">
      <c r="A539">
        <v>1</v>
      </c>
      <c r="B539">
        <v>2016</v>
      </c>
      <c r="C539" t="s">
        <v>494</v>
      </c>
      <c r="D539" t="s">
        <v>48</v>
      </c>
      <c r="E539" t="s">
        <v>12</v>
      </c>
      <c r="F539">
        <f>VLOOKUP(C539,'Five Year Alumni Srvy 2016 Data'!C:F,4,FALSE)</f>
        <v>1</v>
      </c>
      <c r="G539" t="str">
        <f>VLOOKUP(F539,Coding!K:L,2,FALSE)</f>
        <v>URM</v>
      </c>
      <c r="H539" t="s">
        <v>328</v>
      </c>
      <c r="I539" t="s">
        <v>328</v>
      </c>
      <c r="J539" t="s">
        <v>10</v>
      </c>
      <c r="K539" t="s">
        <v>141</v>
      </c>
      <c r="L539">
        <v>3</v>
      </c>
      <c r="M539" t="s">
        <v>85</v>
      </c>
      <c r="N539" t="s">
        <v>142</v>
      </c>
      <c r="O539" t="s">
        <v>126</v>
      </c>
    </row>
    <row r="540" spans="1:15" x14ac:dyDescent="0.25">
      <c r="A540">
        <v>1</v>
      </c>
      <c r="B540">
        <v>2016</v>
      </c>
      <c r="C540" t="s">
        <v>494</v>
      </c>
      <c r="D540" t="s">
        <v>48</v>
      </c>
      <c r="E540" t="s">
        <v>12</v>
      </c>
      <c r="F540">
        <f>VLOOKUP(C540,'Five Year Alumni Srvy 2016 Data'!C:F,4,FALSE)</f>
        <v>1</v>
      </c>
      <c r="G540" t="str">
        <f>VLOOKUP(F540,Coding!K:L,2,FALSE)</f>
        <v>URM</v>
      </c>
      <c r="H540" t="s">
        <v>328</v>
      </c>
      <c r="I540" t="s">
        <v>328</v>
      </c>
      <c r="J540" t="s">
        <v>10</v>
      </c>
      <c r="K540" t="s">
        <v>143</v>
      </c>
      <c r="L540">
        <v>3</v>
      </c>
      <c r="M540" t="s">
        <v>85</v>
      </c>
      <c r="N540" t="s">
        <v>144</v>
      </c>
      <c r="O540" t="s">
        <v>126</v>
      </c>
    </row>
    <row r="541" spans="1:15" x14ac:dyDescent="0.25">
      <c r="A541" s="2">
        <v>1</v>
      </c>
      <c r="B541" s="2">
        <v>2016</v>
      </c>
      <c r="C541" t="s">
        <v>210</v>
      </c>
      <c r="D541" t="s">
        <v>48</v>
      </c>
      <c r="E541" t="s">
        <v>12</v>
      </c>
      <c r="F541">
        <f>VLOOKUP(C541,'Five Year Alumni Srvy 2016 Data'!C:F,4,FALSE)</f>
        <v>1</v>
      </c>
      <c r="G541" t="str">
        <f>VLOOKUP(F541,Coding!K:L,2,FALSE)</f>
        <v>URM</v>
      </c>
      <c r="H541" t="s">
        <v>211</v>
      </c>
      <c r="I541" t="s">
        <v>171</v>
      </c>
      <c r="J541" t="s">
        <v>19</v>
      </c>
      <c r="K541" t="s">
        <v>54</v>
      </c>
      <c r="L541" s="2">
        <v>4</v>
      </c>
      <c r="M541" t="s">
        <v>55</v>
      </c>
      <c r="N541" t="s">
        <v>56</v>
      </c>
      <c r="O541" t="s">
        <v>57</v>
      </c>
    </row>
    <row r="542" spans="1:15" x14ac:dyDescent="0.25">
      <c r="A542" s="2">
        <v>1</v>
      </c>
      <c r="B542" s="2">
        <v>2016</v>
      </c>
      <c r="C542" t="s">
        <v>210</v>
      </c>
      <c r="D542" t="s">
        <v>48</v>
      </c>
      <c r="E542" t="s">
        <v>12</v>
      </c>
      <c r="F542">
        <f>VLOOKUP(C542,'Five Year Alumni Srvy 2016 Data'!C:F,4,FALSE)</f>
        <v>1</v>
      </c>
      <c r="G542" t="str">
        <f>VLOOKUP(F542,Coding!K:L,2,FALSE)</f>
        <v>URM</v>
      </c>
      <c r="H542" t="s">
        <v>211</v>
      </c>
      <c r="I542" t="s">
        <v>171</v>
      </c>
      <c r="J542" t="s">
        <v>19</v>
      </c>
      <c r="K542" t="s">
        <v>58</v>
      </c>
      <c r="L542" s="2">
        <v>4</v>
      </c>
      <c r="M542" t="s">
        <v>55</v>
      </c>
      <c r="N542" t="s">
        <v>59</v>
      </c>
      <c r="O542" t="s">
        <v>57</v>
      </c>
    </row>
    <row r="543" spans="1:15" x14ac:dyDescent="0.25">
      <c r="A543" s="2">
        <v>1</v>
      </c>
      <c r="B543" s="2">
        <v>2016</v>
      </c>
      <c r="C543" t="s">
        <v>210</v>
      </c>
      <c r="D543" t="s">
        <v>48</v>
      </c>
      <c r="E543" t="s">
        <v>12</v>
      </c>
      <c r="F543">
        <f>VLOOKUP(C543,'Five Year Alumni Srvy 2016 Data'!C:F,4,FALSE)</f>
        <v>1</v>
      </c>
      <c r="G543" t="str">
        <f>VLOOKUP(F543,Coding!K:L,2,FALSE)</f>
        <v>URM</v>
      </c>
      <c r="H543" t="s">
        <v>211</v>
      </c>
      <c r="I543" t="s">
        <v>171</v>
      </c>
      <c r="J543" t="s">
        <v>19</v>
      </c>
      <c r="K543" t="s">
        <v>118</v>
      </c>
      <c r="L543" s="2">
        <v>4</v>
      </c>
      <c r="M543" t="s">
        <v>55</v>
      </c>
      <c r="N543" t="s">
        <v>119</v>
      </c>
      <c r="O543" t="s">
        <v>57</v>
      </c>
    </row>
    <row r="544" spans="1:15" x14ac:dyDescent="0.25">
      <c r="A544" s="2">
        <v>1</v>
      </c>
      <c r="B544" s="2">
        <v>2016</v>
      </c>
      <c r="C544" t="s">
        <v>210</v>
      </c>
      <c r="D544" t="s">
        <v>48</v>
      </c>
      <c r="E544" t="s">
        <v>12</v>
      </c>
      <c r="F544">
        <f>VLOOKUP(C544,'Five Year Alumni Srvy 2016 Data'!C:F,4,FALSE)</f>
        <v>1</v>
      </c>
      <c r="G544" t="str">
        <f>VLOOKUP(F544,Coding!K:L,2,FALSE)</f>
        <v>URM</v>
      </c>
      <c r="H544" t="s">
        <v>211</v>
      </c>
      <c r="I544" t="s">
        <v>171</v>
      </c>
      <c r="J544" t="s">
        <v>19</v>
      </c>
      <c r="K544" t="s">
        <v>135</v>
      </c>
      <c r="L544" s="2">
        <v>4</v>
      </c>
      <c r="M544" t="s">
        <v>55</v>
      </c>
      <c r="N544" t="s">
        <v>136</v>
      </c>
      <c r="O544" t="s">
        <v>57</v>
      </c>
    </row>
    <row r="545" spans="1:15" x14ac:dyDescent="0.25">
      <c r="A545" s="2">
        <v>1</v>
      </c>
      <c r="B545" s="2">
        <v>2016</v>
      </c>
      <c r="C545" t="s">
        <v>210</v>
      </c>
      <c r="D545" t="s">
        <v>48</v>
      </c>
      <c r="E545" t="s">
        <v>12</v>
      </c>
      <c r="F545">
        <f>VLOOKUP(C545,'Five Year Alumni Srvy 2016 Data'!C:F,4,FALSE)</f>
        <v>1</v>
      </c>
      <c r="G545" t="str">
        <f>VLOOKUP(F545,Coding!K:L,2,FALSE)</f>
        <v>URM</v>
      </c>
      <c r="H545" t="s">
        <v>211</v>
      </c>
      <c r="I545" t="s">
        <v>171</v>
      </c>
      <c r="J545" t="s">
        <v>19</v>
      </c>
      <c r="K545" t="s">
        <v>137</v>
      </c>
      <c r="L545" s="2">
        <v>4</v>
      </c>
      <c r="M545" t="s">
        <v>55</v>
      </c>
      <c r="N545" t="s">
        <v>138</v>
      </c>
      <c r="O545" t="s">
        <v>57</v>
      </c>
    </row>
    <row r="546" spans="1:15" x14ac:dyDescent="0.25">
      <c r="A546" s="2">
        <v>1</v>
      </c>
      <c r="B546" s="2">
        <v>2016</v>
      </c>
      <c r="C546" t="s">
        <v>210</v>
      </c>
      <c r="D546" t="s">
        <v>48</v>
      </c>
      <c r="E546" t="s">
        <v>12</v>
      </c>
      <c r="F546">
        <f>VLOOKUP(C546,'Five Year Alumni Srvy 2016 Data'!C:F,4,FALSE)</f>
        <v>1</v>
      </c>
      <c r="G546" t="str">
        <f>VLOOKUP(F546,Coding!K:L,2,FALSE)</f>
        <v>URM</v>
      </c>
      <c r="H546" t="s">
        <v>211</v>
      </c>
      <c r="I546" t="s">
        <v>171</v>
      </c>
      <c r="J546" t="s">
        <v>19</v>
      </c>
      <c r="K546" t="s">
        <v>145</v>
      </c>
      <c r="L546" s="2">
        <v>4</v>
      </c>
      <c r="M546" t="s">
        <v>55</v>
      </c>
      <c r="N546" t="s">
        <v>146</v>
      </c>
      <c r="O546" t="s">
        <v>57</v>
      </c>
    </row>
    <row r="547" spans="1:15" x14ac:dyDescent="0.25">
      <c r="A547" s="2">
        <v>1</v>
      </c>
      <c r="B547" s="2">
        <v>2016</v>
      </c>
      <c r="C547" t="s">
        <v>210</v>
      </c>
      <c r="D547" t="s">
        <v>48</v>
      </c>
      <c r="E547" t="s">
        <v>12</v>
      </c>
      <c r="F547">
        <f>VLOOKUP(C547,'Five Year Alumni Srvy 2016 Data'!C:F,4,FALSE)</f>
        <v>1</v>
      </c>
      <c r="G547" t="str">
        <f>VLOOKUP(F547,Coding!K:L,2,FALSE)</f>
        <v>URM</v>
      </c>
      <c r="H547" t="s">
        <v>211</v>
      </c>
      <c r="I547" t="s">
        <v>171</v>
      </c>
      <c r="J547" t="s">
        <v>19</v>
      </c>
      <c r="K547" t="s">
        <v>147</v>
      </c>
      <c r="L547" s="2">
        <v>4</v>
      </c>
      <c r="M547" t="s">
        <v>55</v>
      </c>
      <c r="N547" t="s">
        <v>148</v>
      </c>
      <c r="O547" t="s">
        <v>57</v>
      </c>
    </row>
    <row r="548" spans="1:15" x14ac:dyDescent="0.25">
      <c r="A548" s="2">
        <v>1</v>
      </c>
      <c r="B548" s="2">
        <v>2016</v>
      </c>
      <c r="C548" t="s">
        <v>210</v>
      </c>
      <c r="D548" t="s">
        <v>48</v>
      </c>
      <c r="E548" t="s">
        <v>12</v>
      </c>
      <c r="F548">
        <f>VLOOKUP(C548,'Five Year Alumni Srvy 2016 Data'!C:F,4,FALSE)</f>
        <v>1</v>
      </c>
      <c r="G548" t="str">
        <f>VLOOKUP(F548,Coding!K:L,2,FALSE)</f>
        <v>URM</v>
      </c>
      <c r="H548" t="s">
        <v>211</v>
      </c>
      <c r="I548" t="s">
        <v>171</v>
      </c>
      <c r="J548" t="s">
        <v>19</v>
      </c>
      <c r="K548" t="s">
        <v>149</v>
      </c>
      <c r="L548" s="2">
        <v>4</v>
      </c>
      <c r="M548" t="s">
        <v>55</v>
      </c>
      <c r="N548" t="s">
        <v>150</v>
      </c>
      <c r="O548" t="s">
        <v>57</v>
      </c>
    </row>
    <row r="549" spans="1:15" x14ac:dyDescent="0.25">
      <c r="A549" s="2">
        <v>1</v>
      </c>
      <c r="B549" s="2">
        <v>2016</v>
      </c>
      <c r="C549" t="s">
        <v>210</v>
      </c>
      <c r="D549" t="s">
        <v>48</v>
      </c>
      <c r="E549" t="s">
        <v>12</v>
      </c>
      <c r="F549">
        <f>VLOOKUP(C549,'Five Year Alumni Srvy 2016 Data'!C:F,4,FALSE)</f>
        <v>1</v>
      </c>
      <c r="G549" t="str">
        <f>VLOOKUP(F549,Coding!K:L,2,FALSE)</f>
        <v>URM</v>
      </c>
      <c r="H549" t="s">
        <v>211</v>
      </c>
      <c r="I549" t="s">
        <v>171</v>
      </c>
      <c r="J549" t="s">
        <v>19</v>
      </c>
      <c r="K549" t="s">
        <v>166</v>
      </c>
      <c r="L549" s="2">
        <v>4</v>
      </c>
      <c r="M549" t="s">
        <v>55</v>
      </c>
      <c r="N549" t="s">
        <v>167</v>
      </c>
      <c r="O549" t="s">
        <v>57</v>
      </c>
    </row>
    <row r="550" spans="1:15" x14ac:dyDescent="0.25">
      <c r="A550" s="2">
        <v>1</v>
      </c>
      <c r="B550" s="2">
        <v>2016</v>
      </c>
      <c r="C550" t="s">
        <v>223</v>
      </c>
      <c r="D550" t="s">
        <v>204</v>
      </c>
      <c r="E550" t="s">
        <v>12</v>
      </c>
      <c r="F550">
        <f>VLOOKUP(C550,'Five Year Alumni Srvy 2016 Data'!C:F,4,FALSE)</f>
        <v>1</v>
      </c>
      <c r="G550" t="str">
        <f>VLOOKUP(F550,Coding!K:L,2,FALSE)</f>
        <v>URM</v>
      </c>
      <c r="H550" t="s">
        <v>224</v>
      </c>
      <c r="I550" t="s">
        <v>225</v>
      </c>
      <c r="J550" t="s">
        <v>19</v>
      </c>
      <c r="K550" t="s">
        <v>54</v>
      </c>
      <c r="L550" s="2">
        <v>4</v>
      </c>
      <c r="M550" t="s">
        <v>55</v>
      </c>
      <c r="N550" t="s">
        <v>56</v>
      </c>
      <c r="O550" t="s">
        <v>57</v>
      </c>
    </row>
    <row r="551" spans="1:15" x14ac:dyDescent="0.25">
      <c r="A551" s="2">
        <v>1</v>
      </c>
      <c r="B551" s="2">
        <v>2016</v>
      </c>
      <c r="C551" t="s">
        <v>223</v>
      </c>
      <c r="D551" t="s">
        <v>204</v>
      </c>
      <c r="E551" t="s">
        <v>12</v>
      </c>
      <c r="F551">
        <f>VLOOKUP(C551,'Five Year Alumni Srvy 2016 Data'!C:F,4,FALSE)</f>
        <v>1</v>
      </c>
      <c r="G551" t="str">
        <f>VLOOKUP(F551,Coding!K:L,2,FALSE)</f>
        <v>URM</v>
      </c>
      <c r="H551" t="s">
        <v>224</v>
      </c>
      <c r="I551" t="s">
        <v>225</v>
      </c>
      <c r="J551" t="s">
        <v>19</v>
      </c>
      <c r="K551" t="s">
        <v>58</v>
      </c>
      <c r="L551" s="2">
        <v>4</v>
      </c>
      <c r="M551" t="s">
        <v>55</v>
      </c>
      <c r="N551" t="s">
        <v>59</v>
      </c>
      <c r="O551" t="s">
        <v>57</v>
      </c>
    </row>
    <row r="552" spans="1:15" x14ac:dyDescent="0.25">
      <c r="A552" s="2">
        <v>1</v>
      </c>
      <c r="B552" s="2">
        <v>2016</v>
      </c>
      <c r="C552" t="s">
        <v>223</v>
      </c>
      <c r="D552" t="s">
        <v>204</v>
      </c>
      <c r="E552" t="s">
        <v>12</v>
      </c>
      <c r="F552">
        <f>VLOOKUP(C552,'Five Year Alumni Srvy 2016 Data'!C:F,4,FALSE)</f>
        <v>1</v>
      </c>
      <c r="G552" t="str">
        <f>VLOOKUP(F552,Coding!K:L,2,FALSE)</f>
        <v>URM</v>
      </c>
      <c r="H552" t="s">
        <v>224</v>
      </c>
      <c r="I552" t="s">
        <v>225</v>
      </c>
      <c r="J552" t="s">
        <v>19</v>
      </c>
      <c r="K552" t="s">
        <v>118</v>
      </c>
      <c r="L552" s="2">
        <v>4</v>
      </c>
      <c r="M552" t="s">
        <v>55</v>
      </c>
      <c r="N552" t="s">
        <v>119</v>
      </c>
      <c r="O552" t="s">
        <v>57</v>
      </c>
    </row>
    <row r="553" spans="1:15" x14ac:dyDescent="0.25">
      <c r="A553" s="2">
        <v>1</v>
      </c>
      <c r="B553" s="2">
        <v>2016</v>
      </c>
      <c r="C553" t="s">
        <v>223</v>
      </c>
      <c r="D553" t="s">
        <v>204</v>
      </c>
      <c r="E553" t="s">
        <v>12</v>
      </c>
      <c r="F553">
        <f>VLOOKUP(C553,'Five Year Alumni Srvy 2016 Data'!C:F,4,FALSE)</f>
        <v>1</v>
      </c>
      <c r="G553" t="str">
        <f>VLOOKUP(F553,Coding!K:L,2,FALSE)</f>
        <v>URM</v>
      </c>
      <c r="H553" t="s">
        <v>224</v>
      </c>
      <c r="I553" t="s">
        <v>225</v>
      </c>
      <c r="J553" t="s">
        <v>19</v>
      </c>
      <c r="K553" t="s">
        <v>135</v>
      </c>
      <c r="L553" s="2">
        <v>4</v>
      </c>
      <c r="M553" t="s">
        <v>55</v>
      </c>
      <c r="N553" t="s">
        <v>136</v>
      </c>
      <c r="O553" t="s">
        <v>57</v>
      </c>
    </row>
    <row r="554" spans="1:15" x14ac:dyDescent="0.25">
      <c r="A554" s="2">
        <v>1</v>
      </c>
      <c r="B554" s="2">
        <v>2016</v>
      </c>
      <c r="C554" t="s">
        <v>223</v>
      </c>
      <c r="D554" t="s">
        <v>204</v>
      </c>
      <c r="E554" t="s">
        <v>12</v>
      </c>
      <c r="F554">
        <f>VLOOKUP(C554,'Five Year Alumni Srvy 2016 Data'!C:F,4,FALSE)</f>
        <v>1</v>
      </c>
      <c r="G554" t="str">
        <f>VLOOKUP(F554,Coding!K:L,2,FALSE)</f>
        <v>URM</v>
      </c>
      <c r="H554" t="s">
        <v>224</v>
      </c>
      <c r="I554" t="s">
        <v>225</v>
      </c>
      <c r="J554" t="s">
        <v>19</v>
      </c>
      <c r="K554" t="s">
        <v>137</v>
      </c>
      <c r="L554" s="2">
        <v>4</v>
      </c>
      <c r="M554" t="s">
        <v>55</v>
      </c>
      <c r="N554" t="s">
        <v>138</v>
      </c>
      <c r="O554" t="s">
        <v>57</v>
      </c>
    </row>
    <row r="555" spans="1:15" x14ac:dyDescent="0.25">
      <c r="A555" s="2">
        <v>1</v>
      </c>
      <c r="B555" s="2">
        <v>2016</v>
      </c>
      <c r="C555" t="s">
        <v>223</v>
      </c>
      <c r="D555" t="s">
        <v>204</v>
      </c>
      <c r="E555" t="s">
        <v>12</v>
      </c>
      <c r="F555">
        <f>VLOOKUP(C555,'Five Year Alumni Srvy 2016 Data'!C:F,4,FALSE)</f>
        <v>1</v>
      </c>
      <c r="G555" t="str">
        <f>VLOOKUP(F555,Coding!K:L,2,FALSE)</f>
        <v>URM</v>
      </c>
      <c r="H555" t="s">
        <v>224</v>
      </c>
      <c r="I555" t="s">
        <v>225</v>
      </c>
      <c r="J555" t="s">
        <v>19</v>
      </c>
      <c r="K555" t="s">
        <v>145</v>
      </c>
      <c r="L555" s="2">
        <v>4</v>
      </c>
      <c r="M555" t="s">
        <v>55</v>
      </c>
      <c r="N555" t="s">
        <v>146</v>
      </c>
      <c r="O555" t="s">
        <v>57</v>
      </c>
    </row>
    <row r="556" spans="1:15" x14ac:dyDescent="0.25">
      <c r="A556" s="2">
        <v>1</v>
      </c>
      <c r="B556" s="2">
        <v>2016</v>
      </c>
      <c r="C556" t="s">
        <v>223</v>
      </c>
      <c r="D556" t="s">
        <v>204</v>
      </c>
      <c r="E556" t="s">
        <v>12</v>
      </c>
      <c r="F556">
        <f>VLOOKUP(C556,'Five Year Alumni Srvy 2016 Data'!C:F,4,FALSE)</f>
        <v>1</v>
      </c>
      <c r="G556" t="str">
        <f>VLOOKUP(F556,Coding!K:L,2,FALSE)</f>
        <v>URM</v>
      </c>
      <c r="H556" t="s">
        <v>224</v>
      </c>
      <c r="I556" t="s">
        <v>225</v>
      </c>
      <c r="J556" t="s">
        <v>19</v>
      </c>
      <c r="K556" t="s">
        <v>147</v>
      </c>
      <c r="L556" s="2">
        <v>4</v>
      </c>
      <c r="M556" t="s">
        <v>55</v>
      </c>
      <c r="N556" t="s">
        <v>148</v>
      </c>
      <c r="O556" t="s">
        <v>57</v>
      </c>
    </row>
    <row r="557" spans="1:15" x14ac:dyDescent="0.25">
      <c r="A557" s="2">
        <v>1</v>
      </c>
      <c r="B557" s="2">
        <v>2016</v>
      </c>
      <c r="C557" t="s">
        <v>223</v>
      </c>
      <c r="D557" t="s">
        <v>204</v>
      </c>
      <c r="E557" t="s">
        <v>12</v>
      </c>
      <c r="F557">
        <f>VLOOKUP(C557,'Five Year Alumni Srvy 2016 Data'!C:F,4,FALSE)</f>
        <v>1</v>
      </c>
      <c r="G557" t="str">
        <f>VLOOKUP(F557,Coding!K:L,2,FALSE)</f>
        <v>URM</v>
      </c>
      <c r="H557" t="s">
        <v>224</v>
      </c>
      <c r="I557" t="s">
        <v>225</v>
      </c>
      <c r="J557" t="s">
        <v>19</v>
      </c>
      <c r="K557" t="s">
        <v>149</v>
      </c>
      <c r="L557" s="2">
        <v>4</v>
      </c>
      <c r="M557" t="s">
        <v>55</v>
      </c>
      <c r="N557" t="s">
        <v>150</v>
      </c>
      <c r="O557" t="s">
        <v>57</v>
      </c>
    </row>
    <row r="558" spans="1:15" x14ac:dyDescent="0.25">
      <c r="A558" s="2">
        <v>1</v>
      </c>
      <c r="B558" s="2">
        <v>2016</v>
      </c>
      <c r="C558" t="s">
        <v>223</v>
      </c>
      <c r="D558" t="s">
        <v>204</v>
      </c>
      <c r="E558" t="s">
        <v>12</v>
      </c>
      <c r="F558">
        <f>VLOOKUP(C558,'Five Year Alumni Srvy 2016 Data'!C:F,4,FALSE)</f>
        <v>1</v>
      </c>
      <c r="G558" t="str">
        <f>VLOOKUP(F558,Coding!K:L,2,FALSE)</f>
        <v>URM</v>
      </c>
      <c r="H558" t="s">
        <v>224</v>
      </c>
      <c r="I558" t="s">
        <v>225</v>
      </c>
      <c r="J558" t="s">
        <v>19</v>
      </c>
      <c r="K558" t="s">
        <v>166</v>
      </c>
      <c r="L558" s="2">
        <v>4</v>
      </c>
      <c r="M558" t="s">
        <v>55</v>
      </c>
      <c r="N558" t="s">
        <v>167</v>
      </c>
      <c r="O558" t="s">
        <v>57</v>
      </c>
    </row>
    <row r="559" spans="1:15" x14ac:dyDescent="0.25">
      <c r="A559" s="2">
        <v>1</v>
      </c>
      <c r="B559" s="2">
        <v>2016</v>
      </c>
      <c r="C559" t="s">
        <v>279</v>
      </c>
      <c r="D559" t="s">
        <v>169</v>
      </c>
      <c r="E559" t="s">
        <v>12</v>
      </c>
      <c r="F559">
        <f>VLOOKUP(C559,'Five Year Alumni Srvy 2016 Data'!C:F,4,FALSE)</f>
        <v>1</v>
      </c>
      <c r="G559" t="str">
        <f>VLOOKUP(F559,Coding!K:L,2,FALSE)</f>
        <v>URM</v>
      </c>
      <c r="H559" t="s">
        <v>182</v>
      </c>
      <c r="I559" t="s">
        <v>182</v>
      </c>
      <c r="J559" t="s">
        <v>21</v>
      </c>
      <c r="K559" t="s">
        <v>54</v>
      </c>
      <c r="L559" s="2">
        <v>3</v>
      </c>
      <c r="M559" t="s">
        <v>55</v>
      </c>
      <c r="N559" t="s">
        <v>56</v>
      </c>
      <c r="O559" t="s">
        <v>178</v>
      </c>
    </row>
    <row r="560" spans="1:15" x14ac:dyDescent="0.25">
      <c r="A560" s="2">
        <v>1</v>
      </c>
      <c r="B560" s="2">
        <v>2016</v>
      </c>
      <c r="C560" t="s">
        <v>279</v>
      </c>
      <c r="D560" t="s">
        <v>169</v>
      </c>
      <c r="E560" t="s">
        <v>12</v>
      </c>
      <c r="F560">
        <f>VLOOKUP(C560,'Five Year Alumni Srvy 2016 Data'!C:F,4,FALSE)</f>
        <v>1</v>
      </c>
      <c r="G560" t="str">
        <f>VLOOKUP(F560,Coding!K:L,2,FALSE)</f>
        <v>URM</v>
      </c>
      <c r="H560" t="s">
        <v>182</v>
      </c>
      <c r="I560" t="s">
        <v>182</v>
      </c>
      <c r="J560" t="s">
        <v>21</v>
      </c>
      <c r="K560" t="s">
        <v>58</v>
      </c>
      <c r="L560" s="2">
        <v>4</v>
      </c>
      <c r="M560" t="s">
        <v>55</v>
      </c>
      <c r="N560" t="s">
        <v>59</v>
      </c>
      <c r="O560" t="s">
        <v>57</v>
      </c>
    </row>
    <row r="561" spans="1:15" x14ac:dyDescent="0.25">
      <c r="A561" s="2">
        <v>1</v>
      </c>
      <c r="B561" s="2">
        <v>2016</v>
      </c>
      <c r="C561" t="s">
        <v>279</v>
      </c>
      <c r="D561" t="s">
        <v>169</v>
      </c>
      <c r="E561" t="s">
        <v>12</v>
      </c>
      <c r="F561">
        <f>VLOOKUP(C561,'Five Year Alumni Srvy 2016 Data'!C:F,4,FALSE)</f>
        <v>1</v>
      </c>
      <c r="G561" t="str">
        <f>VLOOKUP(F561,Coding!K:L,2,FALSE)</f>
        <v>URM</v>
      </c>
      <c r="H561" t="s">
        <v>182</v>
      </c>
      <c r="I561" t="s">
        <v>182</v>
      </c>
      <c r="J561" t="s">
        <v>21</v>
      </c>
      <c r="K561" t="s">
        <v>118</v>
      </c>
      <c r="L561" s="2">
        <v>1</v>
      </c>
      <c r="M561" t="s">
        <v>55</v>
      </c>
      <c r="N561" t="s">
        <v>119</v>
      </c>
      <c r="O561" t="s">
        <v>282</v>
      </c>
    </row>
    <row r="562" spans="1:15" x14ac:dyDescent="0.25">
      <c r="A562" s="2">
        <v>1</v>
      </c>
      <c r="B562" s="2">
        <v>2016</v>
      </c>
      <c r="C562" t="s">
        <v>279</v>
      </c>
      <c r="D562" t="s">
        <v>169</v>
      </c>
      <c r="E562" t="s">
        <v>12</v>
      </c>
      <c r="F562">
        <f>VLOOKUP(C562,'Five Year Alumni Srvy 2016 Data'!C:F,4,FALSE)</f>
        <v>1</v>
      </c>
      <c r="G562" t="str">
        <f>VLOOKUP(F562,Coding!K:L,2,FALSE)</f>
        <v>URM</v>
      </c>
      <c r="H562" t="s">
        <v>182</v>
      </c>
      <c r="I562" t="s">
        <v>182</v>
      </c>
      <c r="J562" t="s">
        <v>21</v>
      </c>
      <c r="K562" t="s">
        <v>135</v>
      </c>
      <c r="L562" s="2">
        <v>2</v>
      </c>
      <c r="M562" t="s">
        <v>55</v>
      </c>
      <c r="N562" t="s">
        <v>136</v>
      </c>
      <c r="O562" t="s">
        <v>187</v>
      </c>
    </row>
    <row r="563" spans="1:15" x14ac:dyDescent="0.25">
      <c r="A563" s="2">
        <v>1</v>
      </c>
      <c r="B563" s="2">
        <v>2016</v>
      </c>
      <c r="C563" t="s">
        <v>279</v>
      </c>
      <c r="D563" t="s">
        <v>169</v>
      </c>
      <c r="E563" t="s">
        <v>12</v>
      </c>
      <c r="F563">
        <f>VLOOKUP(C563,'Five Year Alumni Srvy 2016 Data'!C:F,4,FALSE)</f>
        <v>1</v>
      </c>
      <c r="G563" t="str">
        <f>VLOOKUP(F563,Coding!K:L,2,FALSE)</f>
        <v>URM</v>
      </c>
      <c r="H563" t="s">
        <v>182</v>
      </c>
      <c r="I563" t="s">
        <v>182</v>
      </c>
      <c r="J563" t="s">
        <v>21</v>
      </c>
      <c r="K563" t="s">
        <v>137</v>
      </c>
      <c r="L563" s="2">
        <v>4</v>
      </c>
      <c r="M563" t="s">
        <v>55</v>
      </c>
      <c r="N563" t="s">
        <v>138</v>
      </c>
      <c r="O563" t="s">
        <v>57</v>
      </c>
    </row>
    <row r="564" spans="1:15" x14ac:dyDescent="0.25">
      <c r="A564" s="2">
        <v>1</v>
      </c>
      <c r="B564" s="2">
        <v>2016</v>
      </c>
      <c r="C564" t="s">
        <v>279</v>
      </c>
      <c r="D564" t="s">
        <v>169</v>
      </c>
      <c r="E564" t="s">
        <v>12</v>
      </c>
      <c r="F564">
        <f>VLOOKUP(C564,'Five Year Alumni Srvy 2016 Data'!C:F,4,FALSE)</f>
        <v>1</v>
      </c>
      <c r="G564" t="str">
        <f>VLOOKUP(F564,Coding!K:L,2,FALSE)</f>
        <v>URM</v>
      </c>
      <c r="H564" t="s">
        <v>182</v>
      </c>
      <c r="I564" t="s">
        <v>182</v>
      </c>
      <c r="J564" t="s">
        <v>21</v>
      </c>
      <c r="K564" t="s">
        <v>145</v>
      </c>
      <c r="L564" s="2">
        <v>5</v>
      </c>
      <c r="M564" t="s">
        <v>55</v>
      </c>
      <c r="N564" t="s">
        <v>146</v>
      </c>
      <c r="O564" t="s">
        <v>185</v>
      </c>
    </row>
    <row r="565" spans="1:15" x14ac:dyDescent="0.25">
      <c r="A565" s="2">
        <v>1</v>
      </c>
      <c r="B565" s="2">
        <v>2016</v>
      </c>
      <c r="C565" t="s">
        <v>279</v>
      </c>
      <c r="D565" t="s">
        <v>169</v>
      </c>
      <c r="E565" t="s">
        <v>12</v>
      </c>
      <c r="F565">
        <f>VLOOKUP(C565,'Five Year Alumni Srvy 2016 Data'!C:F,4,FALSE)</f>
        <v>1</v>
      </c>
      <c r="G565" t="str">
        <f>VLOOKUP(F565,Coding!K:L,2,FALSE)</f>
        <v>URM</v>
      </c>
      <c r="H565" t="s">
        <v>182</v>
      </c>
      <c r="I565" t="s">
        <v>182</v>
      </c>
      <c r="J565" t="s">
        <v>21</v>
      </c>
      <c r="K565" t="s">
        <v>147</v>
      </c>
      <c r="L565" s="2">
        <v>5</v>
      </c>
      <c r="M565" t="s">
        <v>55</v>
      </c>
      <c r="N565" t="s">
        <v>148</v>
      </c>
      <c r="O565" t="s">
        <v>185</v>
      </c>
    </row>
    <row r="566" spans="1:15" x14ac:dyDescent="0.25">
      <c r="A566" s="2">
        <v>1</v>
      </c>
      <c r="B566" s="2">
        <v>2016</v>
      </c>
      <c r="C566" t="s">
        <v>279</v>
      </c>
      <c r="D566" t="s">
        <v>169</v>
      </c>
      <c r="E566" t="s">
        <v>12</v>
      </c>
      <c r="F566">
        <f>VLOOKUP(C566,'Five Year Alumni Srvy 2016 Data'!C:F,4,FALSE)</f>
        <v>1</v>
      </c>
      <c r="G566" t="str">
        <f>VLOOKUP(F566,Coding!K:L,2,FALSE)</f>
        <v>URM</v>
      </c>
      <c r="H566" t="s">
        <v>182</v>
      </c>
      <c r="I566" t="s">
        <v>182</v>
      </c>
      <c r="J566" t="s">
        <v>21</v>
      </c>
      <c r="K566" t="s">
        <v>149</v>
      </c>
      <c r="L566" s="2">
        <v>5</v>
      </c>
      <c r="M566" t="s">
        <v>55</v>
      </c>
      <c r="N566" t="s">
        <v>150</v>
      </c>
      <c r="O566" t="s">
        <v>185</v>
      </c>
    </row>
    <row r="567" spans="1:15" x14ac:dyDescent="0.25">
      <c r="A567" s="2">
        <v>1</v>
      </c>
      <c r="B567" s="2">
        <v>2016</v>
      </c>
      <c r="C567" t="s">
        <v>279</v>
      </c>
      <c r="D567" t="s">
        <v>169</v>
      </c>
      <c r="E567" t="s">
        <v>12</v>
      </c>
      <c r="F567">
        <f>VLOOKUP(C567,'Five Year Alumni Srvy 2016 Data'!C:F,4,FALSE)</f>
        <v>1</v>
      </c>
      <c r="G567" t="str">
        <f>VLOOKUP(F567,Coding!K:L,2,FALSE)</f>
        <v>URM</v>
      </c>
      <c r="H567" t="s">
        <v>182</v>
      </c>
      <c r="I567" t="s">
        <v>182</v>
      </c>
      <c r="J567" t="s">
        <v>21</v>
      </c>
      <c r="K567" t="s">
        <v>166</v>
      </c>
      <c r="L567" s="2">
        <v>4</v>
      </c>
      <c r="M567" t="s">
        <v>55</v>
      </c>
      <c r="N567" t="s">
        <v>167</v>
      </c>
      <c r="O567" t="s">
        <v>57</v>
      </c>
    </row>
    <row r="568" spans="1:15" x14ac:dyDescent="0.25">
      <c r="A568" s="2">
        <v>1</v>
      </c>
      <c r="B568" s="2">
        <v>2016</v>
      </c>
      <c r="C568" t="s">
        <v>300</v>
      </c>
      <c r="D568" t="s">
        <v>169</v>
      </c>
      <c r="E568" t="s">
        <v>12</v>
      </c>
      <c r="F568">
        <f>VLOOKUP(C568,'Five Year Alumni Srvy 2016 Data'!C:F,4,FALSE)</f>
        <v>1</v>
      </c>
      <c r="G568" t="str">
        <f>VLOOKUP(F568,Coding!K:L,2,FALSE)</f>
        <v>URM</v>
      </c>
      <c r="H568" t="s">
        <v>219</v>
      </c>
      <c r="I568" t="s">
        <v>220</v>
      </c>
      <c r="J568" t="s">
        <v>19</v>
      </c>
      <c r="K568" t="s">
        <v>54</v>
      </c>
      <c r="L568" s="2">
        <v>4</v>
      </c>
      <c r="M568" t="s">
        <v>55</v>
      </c>
      <c r="N568" t="s">
        <v>56</v>
      </c>
      <c r="O568" t="s">
        <v>57</v>
      </c>
    </row>
    <row r="569" spans="1:15" x14ac:dyDescent="0.25">
      <c r="A569" s="2">
        <v>1</v>
      </c>
      <c r="B569" s="2">
        <v>2016</v>
      </c>
      <c r="C569" t="s">
        <v>300</v>
      </c>
      <c r="D569" t="s">
        <v>169</v>
      </c>
      <c r="E569" t="s">
        <v>12</v>
      </c>
      <c r="F569">
        <f>VLOOKUP(C569,'Five Year Alumni Srvy 2016 Data'!C:F,4,FALSE)</f>
        <v>1</v>
      </c>
      <c r="G569" t="str">
        <f>VLOOKUP(F569,Coding!K:L,2,FALSE)</f>
        <v>URM</v>
      </c>
      <c r="H569" t="s">
        <v>219</v>
      </c>
      <c r="I569" t="s">
        <v>220</v>
      </c>
      <c r="J569" t="s">
        <v>19</v>
      </c>
      <c r="K569" t="s">
        <v>58</v>
      </c>
      <c r="L569" s="2">
        <v>4</v>
      </c>
      <c r="M569" t="s">
        <v>55</v>
      </c>
      <c r="N569" t="s">
        <v>59</v>
      </c>
      <c r="O569" t="s">
        <v>57</v>
      </c>
    </row>
    <row r="570" spans="1:15" x14ac:dyDescent="0.25">
      <c r="A570" s="2">
        <v>1</v>
      </c>
      <c r="B570" s="2">
        <v>2016</v>
      </c>
      <c r="C570" t="s">
        <v>300</v>
      </c>
      <c r="D570" t="s">
        <v>169</v>
      </c>
      <c r="E570" t="s">
        <v>12</v>
      </c>
      <c r="F570">
        <f>VLOOKUP(C570,'Five Year Alumni Srvy 2016 Data'!C:F,4,FALSE)</f>
        <v>1</v>
      </c>
      <c r="G570" t="str">
        <f>VLOOKUP(F570,Coding!K:L,2,FALSE)</f>
        <v>URM</v>
      </c>
      <c r="H570" t="s">
        <v>219</v>
      </c>
      <c r="I570" t="s">
        <v>220</v>
      </c>
      <c r="J570" t="s">
        <v>19</v>
      </c>
      <c r="K570" t="s">
        <v>118</v>
      </c>
      <c r="L570" s="2">
        <v>3</v>
      </c>
      <c r="M570" t="s">
        <v>55</v>
      </c>
      <c r="N570" t="s">
        <v>119</v>
      </c>
      <c r="O570" t="s">
        <v>178</v>
      </c>
    </row>
    <row r="571" spans="1:15" x14ac:dyDescent="0.25">
      <c r="A571" s="2">
        <v>1</v>
      </c>
      <c r="B571" s="2">
        <v>2016</v>
      </c>
      <c r="C571" t="s">
        <v>300</v>
      </c>
      <c r="D571" t="s">
        <v>169</v>
      </c>
      <c r="E571" t="s">
        <v>12</v>
      </c>
      <c r="F571">
        <f>VLOOKUP(C571,'Five Year Alumni Srvy 2016 Data'!C:F,4,FALSE)</f>
        <v>1</v>
      </c>
      <c r="G571" t="str">
        <f>VLOOKUP(F571,Coding!K:L,2,FALSE)</f>
        <v>URM</v>
      </c>
      <c r="H571" t="s">
        <v>219</v>
      </c>
      <c r="I571" t="s">
        <v>220</v>
      </c>
      <c r="J571" t="s">
        <v>19</v>
      </c>
      <c r="K571" t="s">
        <v>135</v>
      </c>
      <c r="L571" s="2">
        <v>3</v>
      </c>
      <c r="M571" t="s">
        <v>55</v>
      </c>
      <c r="N571" t="s">
        <v>136</v>
      </c>
      <c r="O571" t="s">
        <v>178</v>
      </c>
    </row>
    <row r="572" spans="1:15" x14ac:dyDescent="0.25">
      <c r="A572" s="2">
        <v>1</v>
      </c>
      <c r="B572" s="2">
        <v>2016</v>
      </c>
      <c r="C572" t="s">
        <v>300</v>
      </c>
      <c r="D572" t="s">
        <v>169</v>
      </c>
      <c r="E572" t="s">
        <v>12</v>
      </c>
      <c r="F572">
        <f>VLOOKUP(C572,'Five Year Alumni Srvy 2016 Data'!C:F,4,FALSE)</f>
        <v>1</v>
      </c>
      <c r="G572" t="str">
        <f>VLOOKUP(F572,Coding!K:L,2,FALSE)</f>
        <v>URM</v>
      </c>
      <c r="H572" t="s">
        <v>219</v>
      </c>
      <c r="I572" t="s">
        <v>220</v>
      </c>
      <c r="J572" t="s">
        <v>19</v>
      </c>
      <c r="K572" t="s">
        <v>137</v>
      </c>
      <c r="L572" s="2">
        <v>4</v>
      </c>
      <c r="M572" t="s">
        <v>55</v>
      </c>
      <c r="N572" t="s">
        <v>138</v>
      </c>
      <c r="O572" t="s">
        <v>57</v>
      </c>
    </row>
    <row r="573" spans="1:15" x14ac:dyDescent="0.25">
      <c r="A573" s="2">
        <v>1</v>
      </c>
      <c r="B573" s="2">
        <v>2016</v>
      </c>
      <c r="C573" t="s">
        <v>300</v>
      </c>
      <c r="D573" t="s">
        <v>169</v>
      </c>
      <c r="E573" t="s">
        <v>12</v>
      </c>
      <c r="F573">
        <f>VLOOKUP(C573,'Five Year Alumni Srvy 2016 Data'!C:F,4,FALSE)</f>
        <v>1</v>
      </c>
      <c r="G573" t="str">
        <f>VLOOKUP(F573,Coding!K:L,2,FALSE)</f>
        <v>URM</v>
      </c>
      <c r="H573" t="s">
        <v>219</v>
      </c>
      <c r="I573" t="s">
        <v>220</v>
      </c>
      <c r="J573" t="s">
        <v>19</v>
      </c>
      <c r="K573" t="s">
        <v>145</v>
      </c>
      <c r="L573" s="2">
        <v>4</v>
      </c>
      <c r="M573" t="s">
        <v>55</v>
      </c>
      <c r="N573" t="s">
        <v>146</v>
      </c>
      <c r="O573" t="s">
        <v>57</v>
      </c>
    </row>
    <row r="574" spans="1:15" x14ac:dyDescent="0.25">
      <c r="A574" s="2">
        <v>1</v>
      </c>
      <c r="B574" s="2">
        <v>2016</v>
      </c>
      <c r="C574" t="s">
        <v>300</v>
      </c>
      <c r="D574" t="s">
        <v>169</v>
      </c>
      <c r="E574" t="s">
        <v>12</v>
      </c>
      <c r="F574">
        <f>VLOOKUP(C574,'Five Year Alumni Srvy 2016 Data'!C:F,4,FALSE)</f>
        <v>1</v>
      </c>
      <c r="G574" t="str">
        <f>VLOOKUP(F574,Coding!K:L,2,FALSE)</f>
        <v>URM</v>
      </c>
      <c r="H574" t="s">
        <v>219</v>
      </c>
      <c r="I574" t="s">
        <v>220</v>
      </c>
      <c r="J574" t="s">
        <v>19</v>
      </c>
      <c r="K574" t="s">
        <v>147</v>
      </c>
      <c r="L574" s="2">
        <v>4</v>
      </c>
      <c r="M574" t="s">
        <v>55</v>
      </c>
      <c r="N574" t="s">
        <v>148</v>
      </c>
      <c r="O574" t="s">
        <v>57</v>
      </c>
    </row>
    <row r="575" spans="1:15" x14ac:dyDescent="0.25">
      <c r="A575" s="2">
        <v>1</v>
      </c>
      <c r="B575" s="2">
        <v>2016</v>
      </c>
      <c r="C575" t="s">
        <v>300</v>
      </c>
      <c r="D575" t="s">
        <v>169</v>
      </c>
      <c r="E575" t="s">
        <v>12</v>
      </c>
      <c r="F575">
        <f>VLOOKUP(C575,'Five Year Alumni Srvy 2016 Data'!C:F,4,FALSE)</f>
        <v>1</v>
      </c>
      <c r="G575" t="str">
        <f>VLOOKUP(F575,Coding!K:L,2,FALSE)</f>
        <v>URM</v>
      </c>
      <c r="H575" t="s">
        <v>219</v>
      </c>
      <c r="I575" t="s">
        <v>220</v>
      </c>
      <c r="J575" t="s">
        <v>19</v>
      </c>
      <c r="K575" t="s">
        <v>149</v>
      </c>
      <c r="L575" s="2">
        <v>3</v>
      </c>
      <c r="M575" t="s">
        <v>55</v>
      </c>
      <c r="N575" t="s">
        <v>150</v>
      </c>
      <c r="O575" t="s">
        <v>178</v>
      </c>
    </row>
    <row r="576" spans="1:15" x14ac:dyDescent="0.25">
      <c r="A576" s="2">
        <v>1</v>
      </c>
      <c r="B576" s="2">
        <v>2016</v>
      </c>
      <c r="C576" t="s">
        <v>300</v>
      </c>
      <c r="D576" t="s">
        <v>169</v>
      </c>
      <c r="E576" t="s">
        <v>12</v>
      </c>
      <c r="F576">
        <f>VLOOKUP(C576,'Five Year Alumni Srvy 2016 Data'!C:F,4,FALSE)</f>
        <v>1</v>
      </c>
      <c r="G576" t="str">
        <f>VLOOKUP(F576,Coding!K:L,2,FALSE)</f>
        <v>URM</v>
      </c>
      <c r="H576" t="s">
        <v>219</v>
      </c>
      <c r="I576" t="s">
        <v>220</v>
      </c>
      <c r="J576" t="s">
        <v>19</v>
      </c>
      <c r="K576" t="s">
        <v>166</v>
      </c>
      <c r="L576" s="2">
        <v>3</v>
      </c>
      <c r="M576" t="s">
        <v>55</v>
      </c>
      <c r="N576" t="s">
        <v>167</v>
      </c>
      <c r="O576" t="s">
        <v>178</v>
      </c>
    </row>
    <row r="577" spans="1:15" x14ac:dyDescent="0.25">
      <c r="A577" s="2">
        <v>1</v>
      </c>
      <c r="B577" s="2">
        <v>2016</v>
      </c>
      <c r="C577" t="s">
        <v>309</v>
      </c>
      <c r="D577" t="s">
        <v>48</v>
      </c>
      <c r="E577" t="s">
        <v>12</v>
      </c>
      <c r="F577">
        <f>VLOOKUP(C577,'Five Year Alumni Srvy 2016 Data'!C:F,4,FALSE)</f>
        <v>1</v>
      </c>
      <c r="G577" t="str">
        <f>VLOOKUP(F577,Coding!K:L,2,FALSE)</f>
        <v>URM</v>
      </c>
      <c r="H577" t="s">
        <v>310</v>
      </c>
      <c r="I577" t="s">
        <v>242</v>
      </c>
      <c r="J577" t="s">
        <v>21</v>
      </c>
      <c r="K577" t="s">
        <v>54</v>
      </c>
      <c r="L577" s="2">
        <v>1</v>
      </c>
      <c r="M577" t="s">
        <v>55</v>
      </c>
      <c r="N577" t="s">
        <v>56</v>
      </c>
      <c r="O577" t="s">
        <v>282</v>
      </c>
    </row>
    <row r="578" spans="1:15" x14ac:dyDescent="0.25">
      <c r="A578" s="2">
        <v>1</v>
      </c>
      <c r="B578" s="2">
        <v>2016</v>
      </c>
      <c r="C578" t="s">
        <v>309</v>
      </c>
      <c r="D578" t="s">
        <v>48</v>
      </c>
      <c r="E578" t="s">
        <v>12</v>
      </c>
      <c r="F578">
        <f>VLOOKUP(C578,'Five Year Alumni Srvy 2016 Data'!C:F,4,FALSE)</f>
        <v>1</v>
      </c>
      <c r="G578" t="str">
        <f>VLOOKUP(F578,Coding!K:L,2,FALSE)</f>
        <v>URM</v>
      </c>
      <c r="H578" t="s">
        <v>310</v>
      </c>
      <c r="I578" t="s">
        <v>242</v>
      </c>
      <c r="J578" t="s">
        <v>21</v>
      </c>
      <c r="K578" t="s">
        <v>58</v>
      </c>
      <c r="L578" s="2">
        <v>1</v>
      </c>
      <c r="M578" t="s">
        <v>55</v>
      </c>
      <c r="N578" t="s">
        <v>59</v>
      </c>
      <c r="O578" t="s">
        <v>282</v>
      </c>
    </row>
    <row r="579" spans="1:15" x14ac:dyDescent="0.25">
      <c r="A579" s="2">
        <v>1</v>
      </c>
      <c r="B579" s="2">
        <v>2016</v>
      </c>
      <c r="C579" t="s">
        <v>309</v>
      </c>
      <c r="D579" t="s">
        <v>48</v>
      </c>
      <c r="E579" t="s">
        <v>12</v>
      </c>
      <c r="F579">
        <f>VLOOKUP(C579,'Five Year Alumni Srvy 2016 Data'!C:F,4,FALSE)</f>
        <v>1</v>
      </c>
      <c r="G579" t="str">
        <f>VLOOKUP(F579,Coding!K:L,2,FALSE)</f>
        <v>URM</v>
      </c>
      <c r="H579" t="s">
        <v>310</v>
      </c>
      <c r="I579" t="s">
        <v>242</v>
      </c>
      <c r="J579" t="s">
        <v>21</v>
      </c>
      <c r="K579" t="s">
        <v>118</v>
      </c>
      <c r="L579" s="2">
        <v>1</v>
      </c>
      <c r="M579" t="s">
        <v>55</v>
      </c>
      <c r="N579" t="s">
        <v>119</v>
      </c>
      <c r="O579" t="s">
        <v>282</v>
      </c>
    </row>
    <row r="580" spans="1:15" x14ac:dyDescent="0.25">
      <c r="A580" s="2">
        <v>1</v>
      </c>
      <c r="B580" s="2">
        <v>2016</v>
      </c>
      <c r="C580" t="s">
        <v>309</v>
      </c>
      <c r="D580" t="s">
        <v>48</v>
      </c>
      <c r="E580" t="s">
        <v>12</v>
      </c>
      <c r="F580">
        <f>VLOOKUP(C580,'Five Year Alumni Srvy 2016 Data'!C:F,4,FALSE)</f>
        <v>1</v>
      </c>
      <c r="G580" t="str">
        <f>VLOOKUP(F580,Coding!K:L,2,FALSE)</f>
        <v>URM</v>
      </c>
      <c r="H580" t="s">
        <v>310</v>
      </c>
      <c r="I580" t="s">
        <v>242</v>
      </c>
      <c r="J580" t="s">
        <v>21</v>
      </c>
      <c r="K580" t="s">
        <v>135</v>
      </c>
      <c r="L580" s="2">
        <v>1</v>
      </c>
      <c r="M580" t="s">
        <v>55</v>
      </c>
      <c r="N580" t="s">
        <v>136</v>
      </c>
      <c r="O580" t="s">
        <v>282</v>
      </c>
    </row>
    <row r="581" spans="1:15" x14ac:dyDescent="0.25">
      <c r="A581" s="2">
        <v>1</v>
      </c>
      <c r="B581" s="2">
        <v>2016</v>
      </c>
      <c r="C581" t="s">
        <v>309</v>
      </c>
      <c r="D581" t="s">
        <v>48</v>
      </c>
      <c r="E581" t="s">
        <v>12</v>
      </c>
      <c r="F581">
        <f>VLOOKUP(C581,'Five Year Alumni Srvy 2016 Data'!C:F,4,FALSE)</f>
        <v>1</v>
      </c>
      <c r="G581" t="str">
        <f>VLOOKUP(F581,Coding!K:L,2,FALSE)</f>
        <v>URM</v>
      </c>
      <c r="H581" t="s">
        <v>310</v>
      </c>
      <c r="I581" t="s">
        <v>242</v>
      </c>
      <c r="J581" t="s">
        <v>21</v>
      </c>
      <c r="K581" t="s">
        <v>137</v>
      </c>
      <c r="L581" s="2">
        <v>1</v>
      </c>
      <c r="M581" t="s">
        <v>55</v>
      </c>
      <c r="N581" t="s">
        <v>138</v>
      </c>
      <c r="O581" t="s">
        <v>282</v>
      </c>
    </row>
    <row r="582" spans="1:15" x14ac:dyDescent="0.25">
      <c r="A582" s="2">
        <v>1</v>
      </c>
      <c r="B582" s="2">
        <v>2016</v>
      </c>
      <c r="C582" t="s">
        <v>309</v>
      </c>
      <c r="D582" t="s">
        <v>48</v>
      </c>
      <c r="E582" t="s">
        <v>12</v>
      </c>
      <c r="F582">
        <f>VLOOKUP(C582,'Five Year Alumni Srvy 2016 Data'!C:F,4,FALSE)</f>
        <v>1</v>
      </c>
      <c r="G582" t="str">
        <f>VLOOKUP(F582,Coding!K:L,2,FALSE)</f>
        <v>URM</v>
      </c>
      <c r="H582" t="s">
        <v>310</v>
      </c>
      <c r="I582" t="s">
        <v>242</v>
      </c>
      <c r="J582" t="s">
        <v>21</v>
      </c>
      <c r="K582" t="s">
        <v>145</v>
      </c>
      <c r="L582" s="2">
        <v>1</v>
      </c>
      <c r="M582" t="s">
        <v>55</v>
      </c>
      <c r="N582" t="s">
        <v>146</v>
      </c>
      <c r="O582" t="s">
        <v>282</v>
      </c>
    </row>
    <row r="583" spans="1:15" x14ac:dyDescent="0.25">
      <c r="A583" s="2">
        <v>1</v>
      </c>
      <c r="B583" s="2">
        <v>2016</v>
      </c>
      <c r="C583" t="s">
        <v>309</v>
      </c>
      <c r="D583" t="s">
        <v>48</v>
      </c>
      <c r="E583" t="s">
        <v>12</v>
      </c>
      <c r="F583">
        <f>VLOOKUP(C583,'Five Year Alumni Srvy 2016 Data'!C:F,4,FALSE)</f>
        <v>1</v>
      </c>
      <c r="G583" t="str">
        <f>VLOOKUP(F583,Coding!K:L,2,FALSE)</f>
        <v>URM</v>
      </c>
      <c r="H583" t="s">
        <v>310</v>
      </c>
      <c r="I583" t="s">
        <v>242</v>
      </c>
      <c r="J583" t="s">
        <v>21</v>
      </c>
      <c r="K583" t="s">
        <v>147</v>
      </c>
      <c r="L583" s="2">
        <v>1</v>
      </c>
      <c r="M583" t="s">
        <v>55</v>
      </c>
      <c r="N583" t="s">
        <v>148</v>
      </c>
      <c r="O583" t="s">
        <v>282</v>
      </c>
    </row>
    <row r="584" spans="1:15" x14ac:dyDescent="0.25">
      <c r="A584" s="2">
        <v>1</v>
      </c>
      <c r="B584" s="2">
        <v>2016</v>
      </c>
      <c r="C584" t="s">
        <v>309</v>
      </c>
      <c r="D584" t="s">
        <v>48</v>
      </c>
      <c r="E584" t="s">
        <v>12</v>
      </c>
      <c r="F584">
        <f>VLOOKUP(C584,'Five Year Alumni Srvy 2016 Data'!C:F,4,FALSE)</f>
        <v>1</v>
      </c>
      <c r="G584" t="str">
        <f>VLOOKUP(F584,Coding!K:L,2,FALSE)</f>
        <v>URM</v>
      </c>
      <c r="H584" t="s">
        <v>310</v>
      </c>
      <c r="I584" t="s">
        <v>242</v>
      </c>
      <c r="J584" t="s">
        <v>21</v>
      </c>
      <c r="K584" t="s">
        <v>149</v>
      </c>
      <c r="L584" s="2">
        <v>5</v>
      </c>
      <c r="M584" t="s">
        <v>55</v>
      </c>
      <c r="N584" t="s">
        <v>150</v>
      </c>
      <c r="O584" t="s">
        <v>185</v>
      </c>
    </row>
    <row r="585" spans="1:15" x14ac:dyDescent="0.25">
      <c r="A585" s="2">
        <v>1</v>
      </c>
      <c r="B585" s="2">
        <v>2016</v>
      </c>
      <c r="C585" t="s">
        <v>309</v>
      </c>
      <c r="D585" t="s">
        <v>48</v>
      </c>
      <c r="E585" t="s">
        <v>12</v>
      </c>
      <c r="F585">
        <f>VLOOKUP(C585,'Five Year Alumni Srvy 2016 Data'!C:F,4,FALSE)</f>
        <v>1</v>
      </c>
      <c r="G585" t="str">
        <f>VLOOKUP(F585,Coding!K:L,2,FALSE)</f>
        <v>URM</v>
      </c>
      <c r="H585" t="s">
        <v>310</v>
      </c>
      <c r="I585" t="s">
        <v>242</v>
      </c>
      <c r="J585" t="s">
        <v>21</v>
      </c>
      <c r="K585" t="s">
        <v>166</v>
      </c>
      <c r="L585" s="2">
        <v>1</v>
      </c>
      <c r="M585" t="s">
        <v>55</v>
      </c>
      <c r="N585" t="s">
        <v>167</v>
      </c>
      <c r="O585" t="s">
        <v>282</v>
      </c>
    </row>
    <row r="586" spans="1:15" x14ac:dyDescent="0.25">
      <c r="A586" s="2">
        <v>1</v>
      </c>
      <c r="B586" s="2">
        <v>2016</v>
      </c>
      <c r="C586" t="s">
        <v>314</v>
      </c>
      <c r="D586" t="s">
        <v>48</v>
      </c>
      <c r="E586" t="s">
        <v>12</v>
      </c>
      <c r="F586">
        <f>VLOOKUP(C586,'Five Year Alumni Srvy 2016 Data'!C:F,4,FALSE)</f>
        <v>1</v>
      </c>
      <c r="G586" t="str">
        <f>VLOOKUP(F586,Coding!K:L,2,FALSE)</f>
        <v>URM</v>
      </c>
      <c r="H586" t="s">
        <v>235</v>
      </c>
      <c r="I586" t="s">
        <v>236</v>
      </c>
      <c r="J586" t="s">
        <v>15</v>
      </c>
      <c r="K586" t="s">
        <v>54</v>
      </c>
      <c r="L586" s="2">
        <v>4</v>
      </c>
      <c r="M586" t="s">
        <v>55</v>
      </c>
      <c r="N586" t="s">
        <v>56</v>
      </c>
      <c r="O586" t="s">
        <v>57</v>
      </c>
    </row>
    <row r="587" spans="1:15" x14ac:dyDescent="0.25">
      <c r="A587" s="2">
        <v>1</v>
      </c>
      <c r="B587" s="2">
        <v>2016</v>
      </c>
      <c r="C587" t="s">
        <v>314</v>
      </c>
      <c r="D587" t="s">
        <v>48</v>
      </c>
      <c r="E587" t="s">
        <v>12</v>
      </c>
      <c r="F587">
        <f>VLOOKUP(C587,'Five Year Alumni Srvy 2016 Data'!C:F,4,FALSE)</f>
        <v>1</v>
      </c>
      <c r="G587" t="str">
        <f>VLOOKUP(F587,Coding!K:L,2,FALSE)</f>
        <v>URM</v>
      </c>
      <c r="H587" t="s">
        <v>235</v>
      </c>
      <c r="I587" t="s">
        <v>236</v>
      </c>
      <c r="J587" t="s">
        <v>15</v>
      </c>
      <c r="K587" t="s">
        <v>58</v>
      </c>
      <c r="L587" s="2">
        <v>4</v>
      </c>
      <c r="M587" t="s">
        <v>55</v>
      </c>
      <c r="N587" t="s">
        <v>59</v>
      </c>
      <c r="O587" t="s">
        <v>57</v>
      </c>
    </row>
    <row r="588" spans="1:15" x14ac:dyDescent="0.25">
      <c r="A588" s="2">
        <v>1</v>
      </c>
      <c r="B588" s="2">
        <v>2016</v>
      </c>
      <c r="C588" t="s">
        <v>314</v>
      </c>
      <c r="D588" t="s">
        <v>48</v>
      </c>
      <c r="E588" t="s">
        <v>12</v>
      </c>
      <c r="F588">
        <f>VLOOKUP(C588,'Five Year Alumni Srvy 2016 Data'!C:F,4,FALSE)</f>
        <v>1</v>
      </c>
      <c r="G588" t="str">
        <f>VLOOKUP(F588,Coding!K:L,2,FALSE)</f>
        <v>URM</v>
      </c>
      <c r="H588" t="s">
        <v>235</v>
      </c>
      <c r="I588" t="s">
        <v>236</v>
      </c>
      <c r="J588" t="s">
        <v>15</v>
      </c>
      <c r="K588" t="s">
        <v>118</v>
      </c>
      <c r="L588" s="2">
        <v>4</v>
      </c>
      <c r="M588" t="s">
        <v>55</v>
      </c>
      <c r="N588" t="s">
        <v>119</v>
      </c>
      <c r="O588" t="s">
        <v>57</v>
      </c>
    </row>
    <row r="589" spans="1:15" x14ac:dyDescent="0.25">
      <c r="A589" s="2">
        <v>1</v>
      </c>
      <c r="B589" s="2">
        <v>2016</v>
      </c>
      <c r="C589" t="s">
        <v>314</v>
      </c>
      <c r="D589" t="s">
        <v>48</v>
      </c>
      <c r="E589" t="s">
        <v>12</v>
      </c>
      <c r="F589">
        <f>VLOOKUP(C589,'Five Year Alumni Srvy 2016 Data'!C:F,4,FALSE)</f>
        <v>1</v>
      </c>
      <c r="G589" t="str">
        <f>VLOOKUP(F589,Coding!K:L,2,FALSE)</f>
        <v>URM</v>
      </c>
      <c r="H589" t="s">
        <v>235</v>
      </c>
      <c r="I589" t="s">
        <v>236</v>
      </c>
      <c r="J589" t="s">
        <v>15</v>
      </c>
      <c r="K589" t="s">
        <v>135</v>
      </c>
      <c r="L589" s="2">
        <v>4</v>
      </c>
      <c r="M589" t="s">
        <v>55</v>
      </c>
      <c r="N589" t="s">
        <v>136</v>
      </c>
      <c r="O589" t="s">
        <v>57</v>
      </c>
    </row>
    <row r="590" spans="1:15" x14ac:dyDescent="0.25">
      <c r="A590" s="2">
        <v>1</v>
      </c>
      <c r="B590" s="2">
        <v>2016</v>
      </c>
      <c r="C590" t="s">
        <v>314</v>
      </c>
      <c r="D590" t="s">
        <v>48</v>
      </c>
      <c r="E590" t="s">
        <v>12</v>
      </c>
      <c r="F590">
        <f>VLOOKUP(C590,'Five Year Alumni Srvy 2016 Data'!C:F,4,FALSE)</f>
        <v>1</v>
      </c>
      <c r="G590" t="str">
        <f>VLOOKUP(F590,Coding!K:L,2,FALSE)</f>
        <v>URM</v>
      </c>
      <c r="H590" t="s">
        <v>235</v>
      </c>
      <c r="I590" t="s">
        <v>236</v>
      </c>
      <c r="J590" t="s">
        <v>15</v>
      </c>
      <c r="K590" t="s">
        <v>137</v>
      </c>
      <c r="L590" s="2">
        <v>4</v>
      </c>
      <c r="M590" t="s">
        <v>55</v>
      </c>
      <c r="N590" t="s">
        <v>138</v>
      </c>
      <c r="O590" t="s">
        <v>57</v>
      </c>
    </row>
    <row r="591" spans="1:15" x14ac:dyDescent="0.25">
      <c r="A591" s="2">
        <v>1</v>
      </c>
      <c r="B591" s="2">
        <v>2016</v>
      </c>
      <c r="C591" t="s">
        <v>314</v>
      </c>
      <c r="D591" t="s">
        <v>48</v>
      </c>
      <c r="E591" t="s">
        <v>12</v>
      </c>
      <c r="F591">
        <f>VLOOKUP(C591,'Five Year Alumni Srvy 2016 Data'!C:F,4,FALSE)</f>
        <v>1</v>
      </c>
      <c r="G591" t="str">
        <f>VLOOKUP(F591,Coding!K:L,2,FALSE)</f>
        <v>URM</v>
      </c>
      <c r="H591" t="s">
        <v>235</v>
      </c>
      <c r="I591" t="s">
        <v>236</v>
      </c>
      <c r="J591" t="s">
        <v>15</v>
      </c>
      <c r="K591" t="s">
        <v>145</v>
      </c>
      <c r="L591" s="2">
        <v>4</v>
      </c>
      <c r="M591" t="s">
        <v>55</v>
      </c>
      <c r="N591" t="s">
        <v>146</v>
      </c>
      <c r="O591" t="s">
        <v>57</v>
      </c>
    </row>
    <row r="592" spans="1:15" x14ac:dyDescent="0.25">
      <c r="A592" s="2">
        <v>1</v>
      </c>
      <c r="B592" s="2">
        <v>2016</v>
      </c>
      <c r="C592" t="s">
        <v>314</v>
      </c>
      <c r="D592" t="s">
        <v>48</v>
      </c>
      <c r="E592" t="s">
        <v>12</v>
      </c>
      <c r="F592">
        <f>VLOOKUP(C592,'Five Year Alumni Srvy 2016 Data'!C:F,4,FALSE)</f>
        <v>1</v>
      </c>
      <c r="G592" t="str">
        <f>VLOOKUP(F592,Coding!K:L,2,FALSE)</f>
        <v>URM</v>
      </c>
      <c r="H592" t="s">
        <v>235</v>
      </c>
      <c r="I592" t="s">
        <v>236</v>
      </c>
      <c r="J592" t="s">
        <v>15</v>
      </c>
      <c r="K592" t="s">
        <v>147</v>
      </c>
      <c r="L592" s="2">
        <v>4</v>
      </c>
      <c r="M592" t="s">
        <v>55</v>
      </c>
      <c r="N592" t="s">
        <v>148</v>
      </c>
      <c r="O592" t="s">
        <v>57</v>
      </c>
    </row>
    <row r="593" spans="1:15" x14ac:dyDescent="0.25">
      <c r="A593" s="2">
        <v>1</v>
      </c>
      <c r="B593" s="2">
        <v>2016</v>
      </c>
      <c r="C593" t="s">
        <v>314</v>
      </c>
      <c r="D593" t="s">
        <v>48</v>
      </c>
      <c r="E593" t="s">
        <v>12</v>
      </c>
      <c r="F593">
        <f>VLOOKUP(C593,'Five Year Alumni Srvy 2016 Data'!C:F,4,FALSE)</f>
        <v>1</v>
      </c>
      <c r="G593" t="str">
        <f>VLOOKUP(F593,Coding!K:L,2,FALSE)</f>
        <v>URM</v>
      </c>
      <c r="H593" t="s">
        <v>235</v>
      </c>
      <c r="I593" t="s">
        <v>236</v>
      </c>
      <c r="J593" t="s">
        <v>15</v>
      </c>
      <c r="K593" t="s">
        <v>149</v>
      </c>
      <c r="L593" s="2">
        <v>4</v>
      </c>
      <c r="M593" t="s">
        <v>55</v>
      </c>
      <c r="N593" t="s">
        <v>150</v>
      </c>
      <c r="O593" t="s">
        <v>57</v>
      </c>
    </row>
    <row r="594" spans="1:15" x14ac:dyDescent="0.25">
      <c r="A594" s="2">
        <v>1</v>
      </c>
      <c r="B594" s="2">
        <v>2016</v>
      </c>
      <c r="C594" t="s">
        <v>314</v>
      </c>
      <c r="D594" t="s">
        <v>48</v>
      </c>
      <c r="E594" t="s">
        <v>12</v>
      </c>
      <c r="F594">
        <f>VLOOKUP(C594,'Five Year Alumni Srvy 2016 Data'!C:F,4,FALSE)</f>
        <v>1</v>
      </c>
      <c r="G594" t="str">
        <f>VLOOKUP(F594,Coding!K:L,2,FALSE)</f>
        <v>URM</v>
      </c>
      <c r="H594" t="s">
        <v>235</v>
      </c>
      <c r="I594" t="s">
        <v>236</v>
      </c>
      <c r="J594" t="s">
        <v>15</v>
      </c>
      <c r="K594" t="s">
        <v>166</v>
      </c>
      <c r="L594" s="2">
        <v>4</v>
      </c>
      <c r="M594" t="s">
        <v>55</v>
      </c>
      <c r="N594" t="s">
        <v>167</v>
      </c>
      <c r="O594" t="s">
        <v>57</v>
      </c>
    </row>
    <row r="595" spans="1:15" x14ac:dyDescent="0.25">
      <c r="A595" s="2">
        <v>1</v>
      </c>
      <c r="B595" s="2">
        <v>2016</v>
      </c>
      <c r="C595" t="s">
        <v>323</v>
      </c>
      <c r="D595" t="s">
        <v>169</v>
      </c>
      <c r="E595" t="s">
        <v>12</v>
      </c>
      <c r="F595">
        <f>VLOOKUP(C595,'Five Year Alumni Srvy 2016 Data'!C:F,4,FALSE)</f>
        <v>1</v>
      </c>
      <c r="G595" t="str">
        <f>VLOOKUP(F595,Coding!K:L,2,FALSE)</f>
        <v>URM</v>
      </c>
      <c r="H595" t="s">
        <v>195</v>
      </c>
      <c r="I595" t="s">
        <v>196</v>
      </c>
      <c r="J595" t="s">
        <v>10</v>
      </c>
      <c r="K595" t="s">
        <v>54</v>
      </c>
      <c r="L595" s="2">
        <v>3</v>
      </c>
      <c r="M595" t="s">
        <v>55</v>
      </c>
      <c r="N595" t="s">
        <v>56</v>
      </c>
      <c r="O595" t="s">
        <v>178</v>
      </c>
    </row>
    <row r="596" spans="1:15" x14ac:dyDescent="0.25">
      <c r="A596" s="2">
        <v>1</v>
      </c>
      <c r="B596" s="2">
        <v>2016</v>
      </c>
      <c r="C596" t="s">
        <v>323</v>
      </c>
      <c r="D596" t="s">
        <v>169</v>
      </c>
      <c r="E596" t="s">
        <v>12</v>
      </c>
      <c r="F596">
        <f>VLOOKUP(C596,'Five Year Alumni Srvy 2016 Data'!C:F,4,FALSE)</f>
        <v>1</v>
      </c>
      <c r="G596" t="str">
        <f>VLOOKUP(F596,Coding!K:L,2,FALSE)</f>
        <v>URM</v>
      </c>
      <c r="H596" t="s">
        <v>195</v>
      </c>
      <c r="I596" t="s">
        <v>196</v>
      </c>
      <c r="J596" t="s">
        <v>10</v>
      </c>
      <c r="K596" t="s">
        <v>58</v>
      </c>
      <c r="L596" s="2">
        <v>4</v>
      </c>
      <c r="M596" t="s">
        <v>55</v>
      </c>
      <c r="N596" t="s">
        <v>59</v>
      </c>
      <c r="O596" t="s">
        <v>57</v>
      </c>
    </row>
    <row r="597" spans="1:15" x14ac:dyDescent="0.25">
      <c r="A597" s="2">
        <v>1</v>
      </c>
      <c r="B597" s="2">
        <v>2016</v>
      </c>
      <c r="C597" t="s">
        <v>323</v>
      </c>
      <c r="D597" t="s">
        <v>169</v>
      </c>
      <c r="E597" t="s">
        <v>12</v>
      </c>
      <c r="F597">
        <f>VLOOKUP(C597,'Five Year Alumni Srvy 2016 Data'!C:F,4,FALSE)</f>
        <v>1</v>
      </c>
      <c r="G597" t="str">
        <f>VLOOKUP(F597,Coding!K:L,2,FALSE)</f>
        <v>URM</v>
      </c>
      <c r="H597" t="s">
        <v>195</v>
      </c>
      <c r="I597" t="s">
        <v>196</v>
      </c>
      <c r="J597" t="s">
        <v>10</v>
      </c>
      <c r="K597" t="s">
        <v>118</v>
      </c>
      <c r="L597" s="2">
        <v>3</v>
      </c>
      <c r="M597" t="s">
        <v>55</v>
      </c>
      <c r="N597" t="s">
        <v>119</v>
      </c>
      <c r="O597" t="s">
        <v>178</v>
      </c>
    </row>
    <row r="598" spans="1:15" x14ac:dyDescent="0.25">
      <c r="A598" s="2">
        <v>1</v>
      </c>
      <c r="B598" s="2">
        <v>2016</v>
      </c>
      <c r="C598" t="s">
        <v>323</v>
      </c>
      <c r="D598" t="s">
        <v>169</v>
      </c>
      <c r="E598" t="s">
        <v>12</v>
      </c>
      <c r="F598">
        <f>VLOOKUP(C598,'Five Year Alumni Srvy 2016 Data'!C:F,4,FALSE)</f>
        <v>1</v>
      </c>
      <c r="G598" t="str">
        <f>VLOOKUP(F598,Coding!K:L,2,FALSE)</f>
        <v>URM</v>
      </c>
      <c r="H598" t="s">
        <v>195</v>
      </c>
      <c r="I598" t="s">
        <v>196</v>
      </c>
      <c r="J598" t="s">
        <v>10</v>
      </c>
      <c r="K598" t="s">
        <v>135</v>
      </c>
      <c r="L598" s="2">
        <v>4</v>
      </c>
      <c r="M598" t="s">
        <v>55</v>
      </c>
      <c r="N598" t="s">
        <v>136</v>
      </c>
      <c r="O598" t="s">
        <v>57</v>
      </c>
    </row>
    <row r="599" spans="1:15" x14ac:dyDescent="0.25">
      <c r="A599" s="2">
        <v>1</v>
      </c>
      <c r="B599" s="2">
        <v>2016</v>
      </c>
      <c r="C599" t="s">
        <v>323</v>
      </c>
      <c r="D599" t="s">
        <v>169</v>
      </c>
      <c r="E599" t="s">
        <v>12</v>
      </c>
      <c r="F599">
        <f>VLOOKUP(C599,'Five Year Alumni Srvy 2016 Data'!C:F,4,FALSE)</f>
        <v>1</v>
      </c>
      <c r="G599" t="str">
        <f>VLOOKUP(F599,Coding!K:L,2,FALSE)</f>
        <v>URM</v>
      </c>
      <c r="H599" t="s">
        <v>195</v>
      </c>
      <c r="I599" t="s">
        <v>196</v>
      </c>
      <c r="J599" t="s">
        <v>10</v>
      </c>
      <c r="K599" t="s">
        <v>137</v>
      </c>
      <c r="L599" s="2">
        <v>3</v>
      </c>
      <c r="M599" t="s">
        <v>55</v>
      </c>
      <c r="N599" t="s">
        <v>138</v>
      </c>
      <c r="O599" t="s">
        <v>178</v>
      </c>
    </row>
    <row r="600" spans="1:15" x14ac:dyDescent="0.25">
      <c r="A600" s="2">
        <v>1</v>
      </c>
      <c r="B600" s="2">
        <v>2016</v>
      </c>
      <c r="C600" t="s">
        <v>323</v>
      </c>
      <c r="D600" t="s">
        <v>169</v>
      </c>
      <c r="E600" t="s">
        <v>12</v>
      </c>
      <c r="F600">
        <f>VLOOKUP(C600,'Five Year Alumni Srvy 2016 Data'!C:F,4,FALSE)</f>
        <v>1</v>
      </c>
      <c r="G600" t="str">
        <f>VLOOKUP(F600,Coding!K:L,2,FALSE)</f>
        <v>URM</v>
      </c>
      <c r="H600" t="s">
        <v>195</v>
      </c>
      <c r="I600" t="s">
        <v>196</v>
      </c>
      <c r="J600" t="s">
        <v>10</v>
      </c>
      <c r="K600" t="s">
        <v>145</v>
      </c>
      <c r="L600" s="2">
        <v>4</v>
      </c>
      <c r="M600" t="s">
        <v>55</v>
      </c>
      <c r="N600" t="s">
        <v>146</v>
      </c>
      <c r="O600" t="s">
        <v>57</v>
      </c>
    </row>
    <row r="601" spans="1:15" x14ac:dyDescent="0.25">
      <c r="A601" s="2">
        <v>1</v>
      </c>
      <c r="B601" s="2">
        <v>2016</v>
      </c>
      <c r="C601" t="s">
        <v>323</v>
      </c>
      <c r="D601" t="s">
        <v>169</v>
      </c>
      <c r="E601" t="s">
        <v>12</v>
      </c>
      <c r="F601">
        <f>VLOOKUP(C601,'Five Year Alumni Srvy 2016 Data'!C:F,4,FALSE)</f>
        <v>1</v>
      </c>
      <c r="G601" t="str">
        <f>VLOOKUP(F601,Coding!K:L,2,FALSE)</f>
        <v>URM</v>
      </c>
      <c r="H601" t="s">
        <v>195</v>
      </c>
      <c r="I601" t="s">
        <v>196</v>
      </c>
      <c r="J601" t="s">
        <v>10</v>
      </c>
      <c r="K601" t="s">
        <v>147</v>
      </c>
      <c r="L601" s="2">
        <v>4</v>
      </c>
      <c r="M601" t="s">
        <v>55</v>
      </c>
      <c r="N601" t="s">
        <v>148</v>
      </c>
      <c r="O601" t="s">
        <v>57</v>
      </c>
    </row>
    <row r="602" spans="1:15" x14ac:dyDescent="0.25">
      <c r="A602" s="2">
        <v>1</v>
      </c>
      <c r="B602" s="2">
        <v>2016</v>
      </c>
      <c r="C602" t="s">
        <v>323</v>
      </c>
      <c r="D602" t="s">
        <v>169</v>
      </c>
      <c r="E602" t="s">
        <v>12</v>
      </c>
      <c r="F602">
        <f>VLOOKUP(C602,'Five Year Alumni Srvy 2016 Data'!C:F,4,FALSE)</f>
        <v>1</v>
      </c>
      <c r="G602" t="str">
        <f>VLOOKUP(F602,Coding!K:L,2,FALSE)</f>
        <v>URM</v>
      </c>
      <c r="H602" t="s">
        <v>195</v>
      </c>
      <c r="I602" t="s">
        <v>196</v>
      </c>
      <c r="J602" t="s">
        <v>10</v>
      </c>
      <c r="K602" t="s">
        <v>149</v>
      </c>
      <c r="L602" s="2">
        <v>2</v>
      </c>
      <c r="M602" t="s">
        <v>55</v>
      </c>
      <c r="N602" t="s">
        <v>150</v>
      </c>
      <c r="O602" t="s">
        <v>187</v>
      </c>
    </row>
    <row r="603" spans="1:15" x14ac:dyDescent="0.25">
      <c r="A603" s="2">
        <v>1</v>
      </c>
      <c r="B603" s="2">
        <v>2016</v>
      </c>
      <c r="C603" t="s">
        <v>323</v>
      </c>
      <c r="D603" t="s">
        <v>169</v>
      </c>
      <c r="E603" t="s">
        <v>12</v>
      </c>
      <c r="F603">
        <f>VLOOKUP(C603,'Five Year Alumni Srvy 2016 Data'!C:F,4,FALSE)</f>
        <v>1</v>
      </c>
      <c r="G603" t="str">
        <f>VLOOKUP(F603,Coding!K:L,2,FALSE)</f>
        <v>URM</v>
      </c>
      <c r="H603" t="s">
        <v>195</v>
      </c>
      <c r="I603" t="s">
        <v>196</v>
      </c>
      <c r="J603" t="s">
        <v>10</v>
      </c>
      <c r="K603" t="s">
        <v>166</v>
      </c>
      <c r="L603" s="2">
        <v>4</v>
      </c>
      <c r="M603" t="s">
        <v>55</v>
      </c>
      <c r="N603" t="s">
        <v>167</v>
      </c>
      <c r="O603" t="s">
        <v>57</v>
      </c>
    </row>
    <row r="604" spans="1:15" x14ac:dyDescent="0.25">
      <c r="A604" s="2">
        <v>1</v>
      </c>
      <c r="B604" s="2">
        <v>2016</v>
      </c>
      <c r="C604" t="s">
        <v>327</v>
      </c>
      <c r="D604" t="s">
        <v>204</v>
      </c>
      <c r="E604" s="2" t="s">
        <v>12</v>
      </c>
      <c r="F604">
        <f>VLOOKUP(C604,'Five Year Alumni Srvy 2016 Data'!C:F,4,FALSE)</f>
        <v>1</v>
      </c>
      <c r="G604" t="str">
        <f>VLOOKUP(F604,Coding!K:L,2,FALSE)</f>
        <v>URM</v>
      </c>
      <c r="H604" t="s">
        <v>328</v>
      </c>
      <c r="I604" t="s">
        <v>328</v>
      </c>
      <c r="J604" t="s">
        <v>10</v>
      </c>
      <c r="K604" t="s">
        <v>70</v>
      </c>
      <c r="L604" s="2">
        <v>3</v>
      </c>
      <c r="M604" t="s">
        <v>65</v>
      </c>
      <c r="N604" t="s">
        <v>71</v>
      </c>
      <c r="O604" t="s">
        <v>67</v>
      </c>
    </row>
    <row r="605" spans="1:15" x14ac:dyDescent="0.25">
      <c r="A605" s="2">
        <v>1</v>
      </c>
      <c r="B605" s="2">
        <v>2016</v>
      </c>
      <c r="C605" t="s">
        <v>327</v>
      </c>
      <c r="D605" t="s">
        <v>204</v>
      </c>
      <c r="E605" s="2" t="s">
        <v>12</v>
      </c>
      <c r="F605">
        <f>VLOOKUP(C605,'Five Year Alumni Srvy 2016 Data'!C:F,4,FALSE)</f>
        <v>1</v>
      </c>
      <c r="G605" t="str">
        <f>VLOOKUP(F605,Coding!K:L,2,FALSE)</f>
        <v>URM</v>
      </c>
      <c r="H605" t="s">
        <v>328</v>
      </c>
      <c r="I605" t="s">
        <v>328</v>
      </c>
      <c r="J605" t="s">
        <v>10</v>
      </c>
      <c r="K605" t="s">
        <v>116</v>
      </c>
      <c r="L605" s="2">
        <v>3</v>
      </c>
      <c r="M605" t="s">
        <v>65</v>
      </c>
      <c r="N605" t="s">
        <v>117</v>
      </c>
      <c r="O605" t="s">
        <v>67</v>
      </c>
    </row>
    <row r="606" spans="1:15" x14ac:dyDescent="0.25">
      <c r="A606" s="2">
        <v>1</v>
      </c>
      <c r="B606" s="2">
        <v>2016</v>
      </c>
      <c r="C606" t="s">
        <v>327</v>
      </c>
      <c r="D606" t="s">
        <v>204</v>
      </c>
      <c r="E606" s="2" t="s">
        <v>12</v>
      </c>
      <c r="F606">
        <f>VLOOKUP(C606,'Five Year Alumni Srvy 2016 Data'!C:F,4,FALSE)</f>
        <v>1</v>
      </c>
      <c r="G606" t="str">
        <f>VLOOKUP(F606,Coding!K:L,2,FALSE)</f>
        <v>URM</v>
      </c>
      <c r="H606" t="s">
        <v>328</v>
      </c>
      <c r="I606" t="s">
        <v>328</v>
      </c>
      <c r="J606" t="s">
        <v>10</v>
      </c>
      <c r="K606" t="s">
        <v>120</v>
      </c>
      <c r="L606" s="2">
        <v>3</v>
      </c>
      <c r="M606" t="s">
        <v>65</v>
      </c>
      <c r="N606" t="s">
        <v>121</v>
      </c>
      <c r="O606" t="s">
        <v>67</v>
      </c>
    </row>
    <row r="607" spans="1:15" x14ac:dyDescent="0.25">
      <c r="A607" s="2">
        <v>1</v>
      </c>
      <c r="B607" s="2">
        <v>2016</v>
      </c>
      <c r="C607" t="s">
        <v>327</v>
      </c>
      <c r="D607" t="s">
        <v>204</v>
      </c>
      <c r="E607" s="2" t="s">
        <v>12</v>
      </c>
      <c r="F607">
        <f>VLOOKUP(C607,'Five Year Alumni Srvy 2016 Data'!C:F,4,FALSE)</f>
        <v>1</v>
      </c>
      <c r="G607" t="str">
        <f>VLOOKUP(F607,Coding!K:L,2,FALSE)</f>
        <v>URM</v>
      </c>
      <c r="H607" t="s">
        <v>328</v>
      </c>
      <c r="I607" t="s">
        <v>328</v>
      </c>
      <c r="J607" t="s">
        <v>10</v>
      </c>
      <c r="K607" t="s">
        <v>163</v>
      </c>
      <c r="L607" s="2">
        <v>1</v>
      </c>
      <c r="M607" t="s">
        <v>52</v>
      </c>
      <c r="N607" t="s">
        <v>164</v>
      </c>
      <c r="O607" t="s">
        <v>165</v>
      </c>
    </row>
    <row r="608" spans="1:15" x14ac:dyDescent="0.25">
      <c r="A608">
        <v>1</v>
      </c>
      <c r="B608">
        <v>2016</v>
      </c>
      <c r="C608" t="s">
        <v>397</v>
      </c>
      <c r="D608" t="s">
        <v>169</v>
      </c>
      <c r="E608" t="s">
        <v>12</v>
      </c>
      <c r="F608">
        <f>VLOOKUP(C608,'Five Year Alumni Srvy 2016 Data'!C:F,4,FALSE)</f>
        <v>1</v>
      </c>
      <c r="G608" t="str">
        <f>VLOOKUP(F608,Coding!K:L,2,FALSE)</f>
        <v>URM</v>
      </c>
      <c r="H608" t="s">
        <v>398</v>
      </c>
      <c r="I608" t="s">
        <v>399</v>
      </c>
      <c r="J608" t="s">
        <v>19</v>
      </c>
      <c r="K608" t="s">
        <v>84</v>
      </c>
      <c r="L608">
        <v>3</v>
      </c>
      <c r="M608" t="s">
        <v>85</v>
      </c>
      <c r="N608" t="s">
        <v>86</v>
      </c>
      <c r="O608" t="s">
        <v>126</v>
      </c>
    </row>
    <row r="609" spans="1:15" x14ac:dyDescent="0.25">
      <c r="A609">
        <v>1</v>
      </c>
      <c r="B609">
        <v>2016</v>
      </c>
      <c r="C609" t="s">
        <v>397</v>
      </c>
      <c r="D609" t="s">
        <v>169</v>
      </c>
      <c r="E609" t="s">
        <v>12</v>
      </c>
      <c r="F609">
        <f>VLOOKUP(C609,'Five Year Alumni Srvy 2016 Data'!C:F,4,FALSE)</f>
        <v>1</v>
      </c>
      <c r="G609" t="str">
        <f>VLOOKUP(F609,Coding!K:L,2,FALSE)</f>
        <v>URM</v>
      </c>
      <c r="H609" t="s">
        <v>398</v>
      </c>
      <c r="I609" t="s">
        <v>399</v>
      </c>
      <c r="J609" t="s">
        <v>19</v>
      </c>
      <c r="K609" t="s">
        <v>88</v>
      </c>
      <c r="L609">
        <v>3</v>
      </c>
      <c r="M609" t="s">
        <v>85</v>
      </c>
      <c r="N609" t="s">
        <v>89</v>
      </c>
      <c r="O609" t="s">
        <v>126</v>
      </c>
    </row>
    <row r="610" spans="1:15" x14ac:dyDescent="0.25">
      <c r="A610">
        <v>1</v>
      </c>
      <c r="B610">
        <v>2016</v>
      </c>
      <c r="C610" t="s">
        <v>397</v>
      </c>
      <c r="D610" t="s">
        <v>169</v>
      </c>
      <c r="E610" t="s">
        <v>12</v>
      </c>
      <c r="F610">
        <f>VLOOKUP(C610,'Five Year Alumni Srvy 2016 Data'!C:F,4,FALSE)</f>
        <v>1</v>
      </c>
      <c r="G610" t="str">
        <f>VLOOKUP(F610,Coding!K:L,2,FALSE)</f>
        <v>URM</v>
      </c>
      <c r="H610" t="s">
        <v>398</v>
      </c>
      <c r="I610" t="s">
        <v>399</v>
      </c>
      <c r="J610" t="s">
        <v>19</v>
      </c>
      <c r="K610" t="s">
        <v>98</v>
      </c>
      <c r="L610">
        <v>4</v>
      </c>
      <c r="M610" t="s">
        <v>85</v>
      </c>
      <c r="N610" t="s">
        <v>99</v>
      </c>
      <c r="O610" t="s">
        <v>87</v>
      </c>
    </row>
    <row r="611" spans="1:15" x14ac:dyDescent="0.25">
      <c r="A611">
        <v>1</v>
      </c>
      <c r="B611">
        <v>2016</v>
      </c>
      <c r="C611" t="s">
        <v>397</v>
      </c>
      <c r="D611" t="s">
        <v>169</v>
      </c>
      <c r="E611" t="s">
        <v>12</v>
      </c>
      <c r="F611">
        <f>VLOOKUP(C611,'Five Year Alumni Srvy 2016 Data'!C:F,4,FALSE)</f>
        <v>1</v>
      </c>
      <c r="G611" t="str">
        <f>VLOOKUP(F611,Coding!K:L,2,FALSE)</f>
        <v>URM</v>
      </c>
      <c r="H611" t="s">
        <v>398</v>
      </c>
      <c r="I611" t="s">
        <v>399</v>
      </c>
      <c r="J611" t="s">
        <v>19</v>
      </c>
      <c r="K611" t="s">
        <v>122</v>
      </c>
      <c r="L611">
        <v>3</v>
      </c>
      <c r="M611" t="s">
        <v>85</v>
      </c>
      <c r="N611" t="s">
        <v>123</v>
      </c>
      <c r="O611" t="s">
        <v>126</v>
      </c>
    </row>
    <row r="612" spans="1:15" x14ac:dyDescent="0.25">
      <c r="A612">
        <v>1</v>
      </c>
      <c r="B612">
        <v>2016</v>
      </c>
      <c r="C612" t="s">
        <v>397</v>
      </c>
      <c r="D612" t="s">
        <v>169</v>
      </c>
      <c r="E612" t="s">
        <v>12</v>
      </c>
      <c r="F612">
        <f>VLOOKUP(C612,'Five Year Alumni Srvy 2016 Data'!C:F,4,FALSE)</f>
        <v>1</v>
      </c>
      <c r="G612" t="str">
        <f>VLOOKUP(F612,Coding!K:L,2,FALSE)</f>
        <v>URM</v>
      </c>
      <c r="H612" t="s">
        <v>398</v>
      </c>
      <c r="I612" t="s">
        <v>399</v>
      </c>
      <c r="J612" t="s">
        <v>19</v>
      </c>
      <c r="K612" t="s">
        <v>124</v>
      </c>
      <c r="L612">
        <v>3</v>
      </c>
      <c r="M612" t="s">
        <v>85</v>
      </c>
      <c r="N612" t="s">
        <v>125</v>
      </c>
      <c r="O612" t="s">
        <v>126</v>
      </c>
    </row>
    <row r="613" spans="1:15" x14ac:dyDescent="0.25">
      <c r="A613" s="2">
        <v>1</v>
      </c>
      <c r="B613" s="2">
        <v>2016</v>
      </c>
      <c r="C613" t="s">
        <v>329</v>
      </c>
      <c r="D613" t="s">
        <v>48</v>
      </c>
      <c r="E613" t="s">
        <v>12</v>
      </c>
      <c r="F613">
        <f>VLOOKUP(C613,'Five Year Alumni Srvy 2016 Data'!C:F,4,FALSE)</f>
        <v>1</v>
      </c>
      <c r="G613" t="str">
        <f>VLOOKUP(F613,Coding!K:L,2,FALSE)</f>
        <v>URM</v>
      </c>
      <c r="H613" t="s">
        <v>182</v>
      </c>
      <c r="I613" t="s">
        <v>182</v>
      </c>
      <c r="J613" t="s">
        <v>21</v>
      </c>
      <c r="K613" t="s">
        <v>54</v>
      </c>
      <c r="L613" s="2">
        <v>2</v>
      </c>
      <c r="M613" t="s">
        <v>55</v>
      </c>
      <c r="N613" t="s">
        <v>56</v>
      </c>
      <c r="O613" t="s">
        <v>187</v>
      </c>
    </row>
    <row r="614" spans="1:15" x14ac:dyDescent="0.25">
      <c r="A614" s="2">
        <v>1</v>
      </c>
      <c r="B614" s="2">
        <v>2016</v>
      </c>
      <c r="C614" t="s">
        <v>329</v>
      </c>
      <c r="D614" t="s">
        <v>48</v>
      </c>
      <c r="E614" t="s">
        <v>12</v>
      </c>
      <c r="F614">
        <f>VLOOKUP(C614,'Five Year Alumni Srvy 2016 Data'!C:F,4,FALSE)</f>
        <v>1</v>
      </c>
      <c r="G614" t="str">
        <f>VLOOKUP(F614,Coding!K:L,2,FALSE)</f>
        <v>URM</v>
      </c>
      <c r="H614" t="s">
        <v>182</v>
      </c>
      <c r="I614" t="s">
        <v>182</v>
      </c>
      <c r="J614" t="s">
        <v>21</v>
      </c>
      <c r="K614" t="s">
        <v>58</v>
      </c>
      <c r="L614" s="2">
        <v>3</v>
      </c>
      <c r="M614" t="s">
        <v>55</v>
      </c>
      <c r="N614" t="s">
        <v>59</v>
      </c>
      <c r="O614" t="s">
        <v>178</v>
      </c>
    </row>
    <row r="615" spans="1:15" x14ac:dyDescent="0.25">
      <c r="A615" s="2">
        <v>1</v>
      </c>
      <c r="B615" s="2">
        <v>2016</v>
      </c>
      <c r="C615" t="s">
        <v>329</v>
      </c>
      <c r="D615" t="s">
        <v>48</v>
      </c>
      <c r="E615" t="s">
        <v>12</v>
      </c>
      <c r="F615">
        <f>VLOOKUP(C615,'Five Year Alumni Srvy 2016 Data'!C:F,4,FALSE)</f>
        <v>1</v>
      </c>
      <c r="G615" t="str">
        <f>VLOOKUP(F615,Coding!K:L,2,FALSE)</f>
        <v>URM</v>
      </c>
      <c r="H615" t="s">
        <v>182</v>
      </c>
      <c r="I615" t="s">
        <v>182</v>
      </c>
      <c r="J615" t="s">
        <v>21</v>
      </c>
      <c r="K615" t="s">
        <v>118</v>
      </c>
      <c r="L615" s="2">
        <v>2</v>
      </c>
      <c r="M615" t="s">
        <v>55</v>
      </c>
      <c r="N615" t="s">
        <v>119</v>
      </c>
      <c r="O615" t="s">
        <v>187</v>
      </c>
    </row>
    <row r="616" spans="1:15" x14ac:dyDescent="0.25">
      <c r="A616" s="2">
        <v>1</v>
      </c>
      <c r="B616" s="2">
        <v>2016</v>
      </c>
      <c r="C616" t="s">
        <v>329</v>
      </c>
      <c r="D616" t="s">
        <v>48</v>
      </c>
      <c r="E616" t="s">
        <v>12</v>
      </c>
      <c r="F616">
        <f>VLOOKUP(C616,'Five Year Alumni Srvy 2016 Data'!C:F,4,FALSE)</f>
        <v>1</v>
      </c>
      <c r="G616" t="str">
        <f>VLOOKUP(F616,Coding!K:L,2,FALSE)</f>
        <v>URM</v>
      </c>
      <c r="H616" t="s">
        <v>182</v>
      </c>
      <c r="I616" t="s">
        <v>182</v>
      </c>
      <c r="J616" t="s">
        <v>21</v>
      </c>
      <c r="K616" t="s">
        <v>135</v>
      </c>
      <c r="L616" s="2">
        <v>3</v>
      </c>
      <c r="M616" t="s">
        <v>55</v>
      </c>
      <c r="N616" t="s">
        <v>136</v>
      </c>
      <c r="O616" t="s">
        <v>178</v>
      </c>
    </row>
    <row r="617" spans="1:15" x14ac:dyDescent="0.25">
      <c r="A617" s="2">
        <v>1</v>
      </c>
      <c r="B617" s="2">
        <v>2016</v>
      </c>
      <c r="C617" t="s">
        <v>329</v>
      </c>
      <c r="D617" t="s">
        <v>48</v>
      </c>
      <c r="E617" t="s">
        <v>12</v>
      </c>
      <c r="F617">
        <f>VLOOKUP(C617,'Five Year Alumni Srvy 2016 Data'!C:F,4,FALSE)</f>
        <v>1</v>
      </c>
      <c r="G617" t="str">
        <f>VLOOKUP(F617,Coding!K:L,2,FALSE)</f>
        <v>URM</v>
      </c>
      <c r="H617" t="s">
        <v>182</v>
      </c>
      <c r="I617" t="s">
        <v>182</v>
      </c>
      <c r="J617" t="s">
        <v>21</v>
      </c>
      <c r="K617" t="s">
        <v>137</v>
      </c>
      <c r="L617" s="2">
        <v>2</v>
      </c>
      <c r="M617" t="s">
        <v>55</v>
      </c>
      <c r="N617" t="s">
        <v>138</v>
      </c>
      <c r="O617" t="s">
        <v>187</v>
      </c>
    </row>
    <row r="618" spans="1:15" x14ac:dyDescent="0.25">
      <c r="A618" s="2">
        <v>1</v>
      </c>
      <c r="B618" s="2">
        <v>2016</v>
      </c>
      <c r="C618" t="s">
        <v>329</v>
      </c>
      <c r="D618" t="s">
        <v>48</v>
      </c>
      <c r="E618" t="s">
        <v>12</v>
      </c>
      <c r="F618">
        <f>VLOOKUP(C618,'Five Year Alumni Srvy 2016 Data'!C:F,4,FALSE)</f>
        <v>1</v>
      </c>
      <c r="G618" t="str">
        <f>VLOOKUP(F618,Coding!K:L,2,FALSE)</f>
        <v>URM</v>
      </c>
      <c r="H618" t="s">
        <v>182</v>
      </c>
      <c r="I618" t="s">
        <v>182</v>
      </c>
      <c r="J618" t="s">
        <v>21</v>
      </c>
      <c r="K618" t="s">
        <v>145</v>
      </c>
      <c r="L618" s="2">
        <v>3</v>
      </c>
      <c r="M618" t="s">
        <v>55</v>
      </c>
      <c r="N618" t="s">
        <v>146</v>
      </c>
      <c r="O618" t="s">
        <v>178</v>
      </c>
    </row>
    <row r="619" spans="1:15" x14ac:dyDescent="0.25">
      <c r="A619" s="2">
        <v>1</v>
      </c>
      <c r="B619" s="2">
        <v>2016</v>
      </c>
      <c r="C619" t="s">
        <v>329</v>
      </c>
      <c r="D619" t="s">
        <v>48</v>
      </c>
      <c r="E619" t="s">
        <v>12</v>
      </c>
      <c r="F619">
        <f>VLOOKUP(C619,'Five Year Alumni Srvy 2016 Data'!C:F,4,FALSE)</f>
        <v>1</v>
      </c>
      <c r="G619" t="str">
        <f>VLOOKUP(F619,Coding!K:L,2,FALSE)</f>
        <v>URM</v>
      </c>
      <c r="H619" t="s">
        <v>182</v>
      </c>
      <c r="I619" t="s">
        <v>182</v>
      </c>
      <c r="J619" t="s">
        <v>21</v>
      </c>
      <c r="K619" t="s">
        <v>147</v>
      </c>
      <c r="L619" s="2">
        <v>3</v>
      </c>
      <c r="M619" t="s">
        <v>55</v>
      </c>
      <c r="N619" t="s">
        <v>148</v>
      </c>
      <c r="O619" t="s">
        <v>178</v>
      </c>
    </row>
    <row r="620" spans="1:15" x14ac:dyDescent="0.25">
      <c r="A620" s="2">
        <v>1</v>
      </c>
      <c r="B620" s="2">
        <v>2016</v>
      </c>
      <c r="C620" t="s">
        <v>329</v>
      </c>
      <c r="D620" t="s">
        <v>48</v>
      </c>
      <c r="E620" t="s">
        <v>12</v>
      </c>
      <c r="F620">
        <f>VLOOKUP(C620,'Five Year Alumni Srvy 2016 Data'!C:F,4,FALSE)</f>
        <v>1</v>
      </c>
      <c r="G620" t="str">
        <f>VLOOKUP(F620,Coding!K:L,2,FALSE)</f>
        <v>URM</v>
      </c>
      <c r="H620" t="s">
        <v>182</v>
      </c>
      <c r="I620" t="s">
        <v>182</v>
      </c>
      <c r="J620" t="s">
        <v>21</v>
      </c>
      <c r="K620" t="s">
        <v>149</v>
      </c>
      <c r="L620" s="2">
        <v>3</v>
      </c>
      <c r="M620" t="s">
        <v>55</v>
      </c>
      <c r="N620" t="s">
        <v>150</v>
      </c>
      <c r="O620" t="s">
        <v>178</v>
      </c>
    </row>
    <row r="621" spans="1:15" x14ac:dyDescent="0.25">
      <c r="A621" s="2">
        <v>1</v>
      </c>
      <c r="B621" s="2">
        <v>2016</v>
      </c>
      <c r="C621" t="s">
        <v>329</v>
      </c>
      <c r="D621" t="s">
        <v>48</v>
      </c>
      <c r="E621" t="s">
        <v>12</v>
      </c>
      <c r="F621">
        <f>VLOOKUP(C621,'Five Year Alumni Srvy 2016 Data'!C:F,4,FALSE)</f>
        <v>1</v>
      </c>
      <c r="G621" t="str">
        <f>VLOOKUP(F621,Coding!K:L,2,FALSE)</f>
        <v>URM</v>
      </c>
      <c r="H621" t="s">
        <v>182</v>
      </c>
      <c r="I621" t="s">
        <v>182</v>
      </c>
      <c r="J621" t="s">
        <v>21</v>
      </c>
      <c r="K621" t="s">
        <v>166</v>
      </c>
      <c r="L621" s="2">
        <v>3</v>
      </c>
      <c r="M621" t="s">
        <v>55</v>
      </c>
      <c r="N621" t="s">
        <v>167</v>
      </c>
      <c r="O621" t="s">
        <v>178</v>
      </c>
    </row>
    <row r="622" spans="1:15" x14ac:dyDescent="0.25">
      <c r="A622" s="2">
        <v>1</v>
      </c>
      <c r="B622" s="2">
        <v>2016</v>
      </c>
      <c r="C622" t="s">
        <v>330</v>
      </c>
      <c r="D622" t="s">
        <v>48</v>
      </c>
      <c r="E622" t="s">
        <v>12</v>
      </c>
      <c r="F622">
        <f>VLOOKUP(C622,'Five Year Alumni Srvy 2016 Data'!C:F,4,FALSE)</f>
        <v>1</v>
      </c>
      <c r="G622" t="str">
        <f>VLOOKUP(F622,Coding!K:L,2,FALSE)</f>
        <v>URM</v>
      </c>
      <c r="H622" t="s">
        <v>235</v>
      </c>
      <c r="I622" t="s">
        <v>236</v>
      </c>
      <c r="J622" t="s">
        <v>15</v>
      </c>
      <c r="K622" t="s">
        <v>54</v>
      </c>
      <c r="L622" s="2">
        <v>3</v>
      </c>
      <c r="M622" t="s">
        <v>55</v>
      </c>
      <c r="N622" t="s">
        <v>56</v>
      </c>
      <c r="O622" t="s">
        <v>178</v>
      </c>
    </row>
    <row r="623" spans="1:15" x14ac:dyDescent="0.25">
      <c r="A623" s="2">
        <v>1</v>
      </c>
      <c r="B623" s="2">
        <v>2016</v>
      </c>
      <c r="C623" t="s">
        <v>330</v>
      </c>
      <c r="D623" t="s">
        <v>48</v>
      </c>
      <c r="E623" t="s">
        <v>12</v>
      </c>
      <c r="F623">
        <f>VLOOKUP(C623,'Five Year Alumni Srvy 2016 Data'!C:F,4,FALSE)</f>
        <v>1</v>
      </c>
      <c r="G623" t="str">
        <f>VLOOKUP(F623,Coding!K:L,2,FALSE)</f>
        <v>URM</v>
      </c>
      <c r="H623" t="s">
        <v>235</v>
      </c>
      <c r="I623" t="s">
        <v>236</v>
      </c>
      <c r="J623" t="s">
        <v>15</v>
      </c>
      <c r="K623" t="s">
        <v>58</v>
      </c>
      <c r="L623" s="2">
        <v>3</v>
      </c>
      <c r="M623" t="s">
        <v>55</v>
      </c>
      <c r="N623" t="s">
        <v>59</v>
      </c>
      <c r="O623" t="s">
        <v>178</v>
      </c>
    </row>
    <row r="624" spans="1:15" x14ac:dyDescent="0.25">
      <c r="A624" s="2">
        <v>1</v>
      </c>
      <c r="B624" s="2">
        <v>2016</v>
      </c>
      <c r="C624" t="s">
        <v>330</v>
      </c>
      <c r="D624" t="s">
        <v>48</v>
      </c>
      <c r="E624" t="s">
        <v>12</v>
      </c>
      <c r="F624">
        <f>VLOOKUP(C624,'Five Year Alumni Srvy 2016 Data'!C:F,4,FALSE)</f>
        <v>1</v>
      </c>
      <c r="G624" t="str">
        <f>VLOOKUP(F624,Coding!K:L,2,FALSE)</f>
        <v>URM</v>
      </c>
      <c r="H624" t="s">
        <v>235</v>
      </c>
      <c r="I624" t="s">
        <v>236</v>
      </c>
      <c r="J624" t="s">
        <v>15</v>
      </c>
      <c r="K624" t="s">
        <v>118</v>
      </c>
      <c r="L624" s="2">
        <v>3</v>
      </c>
      <c r="M624" t="s">
        <v>55</v>
      </c>
      <c r="N624" t="s">
        <v>119</v>
      </c>
      <c r="O624" t="s">
        <v>178</v>
      </c>
    </row>
    <row r="625" spans="1:15" x14ac:dyDescent="0.25">
      <c r="A625" s="2">
        <v>1</v>
      </c>
      <c r="B625" s="2">
        <v>2016</v>
      </c>
      <c r="C625" t="s">
        <v>330</v>
      </c>
      <c r="D625" t="s">
        <v>48</v>
      </c>
      <c r="E625" t="s">
        <v>12</v>
      </c>
      <c r="F625">
        <f>VLOOKUP(C625,'Five Year Alumni Srvy 2016 Data'!C:F,4,FALSE)</f>
        <v>1</v>
      </c>
      <c r="G625" t="str">
        <f>VLOOKUP(F625,Coding!K:L,2,FALSE)</f>
        <v>URM</v>
      </c>
      <c r="H625" t="s">
        <v>235</v>
      </c>
      <c r="I625" t="s">
        <v>236</v>
      </c>
      <c r="J625" t="s">
        <v>15</v>
      </c>
      <c r="K625" t="s">
        <v>135</v>
      </c>
      <c r="L625" s="2">
        <v>3</v>
      </c>
      <c r="M625" t="s">
        <v>55</v>
      </c>
      <c r="N625" t="s">
        <v>136</v>
      </c>
      <c r="O625" t="s">
        <v>178</v>
      </c>
    </row>
    <row r="626" spans="1:15" x14ac:dyDescent="0.25">
      <c r="A626" s="2">
        <v>1</v>
      </c>
      <c r="B626" s="2">
        <v>2016</v>
      </c>
      <c r="C626" t="s">
        <v>330</v>
      </c>
      <c r="D626" t="s">
        <v>48</v>
      </c>
      <c r="E626" t="s">
        <v>12</v>
      </c>
      <c r="F626">
        <f>VLOOKUP(C626,'Five Year Alumni Srvy 2016 Data'!C:F,4,FALSE)</f>
        <v>1</v>
      </c>
      <c r="G626" t="str">
        <f>VLOOKUP(F626,Coding!K:L,2,FALSE)</f>
        <v>URM</v>
      </c>
      <c r="H626" t="s">
        <v>235</v>
      </c>
      <c r="I626" t="s">
        <v>236</v>
      </c>
      <c r="J626" t="s">
        <v>15</v>
      </c>
      <c r="K626" t="s">
        <v>137</v>
      </c>
      <c r="L626" s="2">
        <v>3</v>
      </c>
      <c r="M626" t="s">
        <v>55</v>
      </c>
      <c r="N626" t="s">
        <v>138</v>
      </c>
      <c r="O626" t="s">
        <v>178</v>
      </c>
    </row>
    <row r="627" spans="1:15" x14ac:dyDescent="0.25">
      <c r="A627" s="2">
        <v>1</v>
      </c>
      <c r="B627" s="2">
        <v>2016</v>
      </c>
      <c r="C627" t="s">
        <v>330</v>
      </c>
      <c r="D627" t="s">
        <v>48</v>
      </c>
      <c r="E627" t="s">
        <v>12</v>
      </c>
      <c r="F627">
        <f>VLOOKUP(C627,'Five Year Alumni Srvy 2016 Data'!C:F,4,FALSE)</f>
        <v>1</v>
      </c>
      <c r="G627" t="str">
        <f>VLOOKUP(F627,Coding!K:L,2,FALSE)</f>
        <v>URM</v>
      </c>
      <c r="H627" t="s">
        <v>235</v>
      </c>
      <c r="I627" t="s">
        <v>236</v>
      </c>
      <c r="J627" t="s">
        <v>15</v>
      </c>
      <c r="K627" t="s">
        <v>145</v>
      </c>
      <c r="L627" s="2">
        <v>3</v>
      </c>
      <c r="M627" t="s">
        <v>55</v>
      </c>
      <c r="N627" t="s">
        <v>146</v>
      </c>
      <c r="O627" t="s">
        <v>178</v>
      </c>
    </row>
    <row r="628" spans="1:15" x14ac:dyDescent="0.25">
      <c r="A628" s="2">
        <v>1</v>
      </c>
      <c r="B628" s="2">
        <v>2016</v>
      </c>
      <c r="C628" t="s">
        <v>330</v>
      </c>
      <c r="D628" t="s">
        <v>48</v>
      </c>
      <c r="E628" t="s">
        <v>12</v>
      </c>
      <c r="F628">
        <f>VLOOKUP(C628,'Five Year Alumni Srvy 2016 Data'!C:F,4,FALSE)</f>
        <v>1</v>
      </c>
      <c r="G628" t="str">
        <f>VLOOKUP(F628,Coding!K:L,2,FALSE)</f>
        <v>URM</v>
      </c>
      <c r="H628" t="s">
        <v>235</v>
      </c>
      <c r="I628" t="s">
        <v>236</v>
      </c>
      <c r="J628" t="s">
        <v>15</v>
      </c>
      <c r="K628" t="s">
        <v>147</v>
      </c>
      <c r="L628" s="2">
        <v>3</v>
      </c>
      <c r="M628" t="s">
        <v>55</v>
      </c>
      <c r="N628" t="s">
        <v>148</v>
      </c>
      <c r="O628" t="s">
        <v>178</v>
      </c>
    </row>
    <row r="629" spans="1:15" x14ac:dyDescent="0.25">
      <c r="A629" s="2">
        <v>1</v>
      </c>
      <c r="B629" s="2">
        <v>2016</v>
      </c>
      <c r="C629" t="s">
        <v>330</v>
      </c>
      <c r="D629" t="s">
        <v>48</v>
      </c>
      <c r="E629" t="s">
        <v>12</v>
      </c>
      <c r="F629">
        <f>VLOOKUP(C629,'Five Year Alumni Srvy 2016 Data'!C:F,4,FALSE)</f>
        <v>1</v>
      </c>
      <c r="G629" t="str">
        <f>VLOOKUP(F629,Coding!K:L,2,FALSE)</f>
        <v>URM</v>
      </c>
      <c r="H629" t="s">
        <v>235</v>
      </c>
      <c r="I629" t="s">
        <v>236</v>
      </c>
      <c r="J629" t="s">
        <v>15</v>
      </c>
      <c r="K629" t="s">
        <v>149</v>
      </c>
      <c r="L629" s="2">
        <v>3</v>
      </c>
      <c r="M629" t="s">
        <v>55</v>
      </c>
      <c r="N629" t="s">
        <v>150</v>
      </c>
      <c r="O629" t="s">
        <v>178</v>
      </c>
    </row>
    <row r="630" spans="1:15" x14ac:dyDescent="0.25">
      <c r="A630" s="2">
        <v>1</v>
      </c>
      <c r="B630" s="2">
        <v>2016</v>
      </c>
      <c r="C630" t="s">
        <v>330</v>
      </c>
      <c r="D630" t="s">
        <v>48</v>
      </c>
      <c r="E630" t="s">
        <v>12</v>
      </c>
      <c r="F630">
        <f>VLOOKUP(C630,'Five Year Alumni Srvy 2016 Data'!C:F,4,FALSE)</f>
        <v>1</v>
      </c>
      <c r="G630" t="str">
        <f>VLOOKUP(F630,Coding!K:L,2,FALSE)</f>
        <v>URM</v>
      </c>
      <c r="H630" t="s">
        <v>235</v>
      </c>
      <c r="I630" t="s">
        <v>236</v>
      </c>
      <c r="J630" t="s">
        <v>15</v>
      </c>
      <c r="K630" t="s">
        <v>166</v>
      </c>
      <c r="L630" s="2">
        <v>3</v>
      </c>
      <c r="M630" t="s">
        <v>55</v>
      </c>
      <c r="N630" t="s">
        <v>167</v>
      </c>
      <c r="O630" t="s">
        <v>178</v>
      </c>
    </row>
    <row r="631" spans="1:15" x14ac:dyDescent="0.25">
      <c r="A631" s="2">
        <v>1</v>
      </c>
      <c r="B631" s="2">
        <v>2016</v>
      </c>
      <c r="C631" t="s">
        <v>336</v>
      </c>
      <c r="D631" t="s">
        <v>169</v>
      </c>
      <c r="E631" t="s">
        <v>12</v>
      </c>
      <c r="F631">
        <f>VLOOKUP(C631,'Five Year Alumni Srvy 2016 Data'!C:F,4,FALSE)</f>
        <v>1</v>
      </c>
      <c r="G631" t="str">
        <f>VLOOKUP(F631,Coding!K:L,2,FALSE)</f>
        <v>URM</v>
      </c>
      <c r="H631" t="s">
        <v>270</v>
      </c>
      <c r="I631" t="s">
        <v>270</v>
      </c>
      <c r="J631" t="s">
        <v>21</v>
      </c>
      <c r="K631" t="s">
        <v>54</v>
      </c>
      <c r="L631" s="2">
        <v>4</v>
      </c>
      <c r="M631" t="s">
        <v>55</v>
      </c>
      <c r="N631" t="s">
        <v>56</v>
      </c>
      <c r="O631" t="s">
        <v>57</v>
      </c>
    </row>
    <row r="632" spans="1:15" x14ac:dyDescent="0.25">
      <c r="A632" s="2">
        <v>1</v>
      </c>
      <c r="B632" s="2">
        <v>2016</v>
      </c>
      <c r="C632" t="s">
        <v>336</v>
      </c>
      <c r="D632" t="s">
        <v>169</v>
      </c>
      <c r="E632" t="s">
        <v>12</v>
      </c>
      <c r="F632">
        <f>VLOOKUP(C632,'Five Year Alumni Srvy 2016 Data'!C:F,4,FALSE)</f>
        <v>1</v>
      </c>
      <c r="G632" t="str">
        <f>VLOOKUP(F632,Coding!K:L,2,FALSE)</f>
        <v>URM</v>
      </c>
      <c r="H632" t="s">
        <v>270</v>
      </c>
      <c r="I632" t="s">
        <v>270</v>
      </c>
      <c r="J632" t="s">
        <v>21</v>
      </c>
      <c r="K632" t="s">
        <v>58</v>
      </c>
      <c r="L632" s="2">
        <v>4</v>
      </c>
      <c r="M632" t="s">
        <v>55</v>
      </c>
      <c r="N632" t="s">
        <v>59</v>
      </c>
      <c r="O632" t="s">
        <v>57</v>
      </c>
    </row>
    <row r="633" spans="1:15" x14ac:dyDescent="0.25">
      <c r="A633" s="2">
        <v>1</v>
      </c>
      <c r="B633" s="2">
        <v>2016</v>
      </c>
      <c r="C633" t="s">
        <v>336</v>
      </c>
      <c r="D633" t="s">
        <v>169</v>
      </c>
      <c r="E633" t="s">
        <v>12</v>
      </c>
      <c r="F633">
        <f>VLOOKUP(C633,'Five Year Alumni Srvy 2016 Data'!C:F,4,FALSE)</f>
        <v>1</v>
      </c>
      <c r="G633" t="str">
        <f>VLOOKUP(F633,Coding!K:L,2,FALSE)</f>
        <v>URM</v>
      </c>
      <c r="H633" t="s">
        <v>270</v>
      </c>
      <c r="I633" t="s">
        <v>270</v>
      </c>
      <c r="J633" t="s">
        <v>21</v>
      </c>
      <c r="K633" t="s">
        <v>118</v>
      </c>
      <c r="L633" s="2">
        <v>3</v>
      </c>
      <c r="M633" t="s">
        <v>55</v>
      </c>
      <c r="N633" t="s">
        <v>119</v>
      </c>
      <c r="O633" t="s">
        <v>178</v>
      </c>
    </row>
    <row r="634" spans="1:15" x14ac:dyDescent="0.25">
      <c r="A634" s="2">
        <v>1</v>
      </c>
      <c r="B634" s="2">
        <v>2016</v>
      </c>
      <c r="C634" t="s">
        <v>336</v>
      </c>
      <c r="D634" t="s">
        <v>169</v>
      </c>
      <c r="E634" t="s">
        <v>12</v>
      </c>
      <c r="F634">
        <f>VLOOKUP(C634,'Five Year Alumni Srvy 2016 Data'!C:F,4,FALSE)</f>
        <v>1</v>
      </c>
      <c r="G634" t="str">
        <f>VLOOKUP(F634,Coding!K:L,2,FALSE)</f>
        <v>URM</v>
      </c>
      <c r="H634" t="s">
        <v>270</v>
      </c>
      <c r="I634" t="s">
        <v>270</v>
      </c>
      <c r="J634" t="s">
        <v>21</v>
      </c>
      <c r="K634" t="s">
        <v>135</v>
      </c>
      <c r="L634" s="2">
        <v>4</v>
      </c>
      <c r="M634" t="s">
        <v>55</v>
      </c>
      <c r="N634" t="s">
        <v>136</v>
      </c>
      <c r="O634" t="s">
        <v>57</v>
      </c>
    </row>
    <row r="635" spans="1:15" x14ac:dyDescent="0.25">
      <c r="A635" s="2">
        <v>1</v>
      </c>
      <c r="B635" s="2">
        <v>2016</v>
      </c>
      <c r="C635" t="s">
        <v>336</v>
      </c>
      <c r="D635" t="s">
        <v>169</v>
      </c>
      <c r="E635" t="s">
        <v>12</v>
      </c>
      <c r="F635">
        <f>VLOOKUP(C635,'Five Year Alumni Srvy 2016 Data'!C:F,4,FALSE)</f>
        <v>1</v>
      </c>
      <c r="G635" t="str">
        <f>VLOOKUP(F635,Coding!K:L,2,FALSE)</f>
        <v>URM</v>
      </c>
      <c r="H635" t="s">
        <v>270</v>
      </c>
      <c r="I635" t="s">
        <v>270</v>
      </c>
      <c r="J635" t="s">
        <v>21</v>
      </c>
      <c r="K635" t="s">
        <v>137</v>
      </c>
      <c r="L635" s="2">
        <v>4</v>
      </c>
      <c r="M635" t="s">
        <v>55</v>
      </c>
      <c r="N635" t="s">
        <v>138</v>
      </c>
      <c r="O635" t="s">
        <v>57</v>
      </c>
    </row>
    <row r="636" spans="1:15" x14ac:dyDescent="0.25">
      <c r="A636" s="2">
        <v>1</v>
      </c>
      <c r="B636" s="2">
        <v>2016</v>
      </c>
      <c r="C636" t="s">
        <v>336</v>
      </c>
      <c r="D636" t="s">
        <v>169</v>
      </c>
      <c r="E636" t="s">
        <v>12</v>
      </c>
      <c r="F636">
        <f>VLOOKUP(C636,'Five Year Alumni Srvy 2016 Data'!C:F,4,FALSE)</f>
        <v>1</v>
      </c>
      <c r="G636" t="str">
        <f>VLOOKUP(F636,Coding!K:L,2,FALSE)</f>
        <v>URM</v>
      </c>
      <c r="H636" t="s">
        <v>270</v>
      </c>
      <c r="I636" t="s">
        <v>270</v>
      </c>
      <c r="J636" t="s">
        <v>21</v>
      </c>
      <c r="K636" t="s">
        <v>145</v>
      </c>
      <c r="L636" s="2">
        <v>4</v>
      </c>
      <c r="M636" t="s">
        <v>55</v>
      </c>
      <c r="N636" t="s">
        <v>146</v>
      </c>
      <c r="O636" t="s">
        <v>57</v>
      </c>
    </row>
    <row r="637" spans="1:15" x14ac:dyDescent="0.25">
      <c r="A637" s="2">
        <v>1</v>
      </c>
      <c r="B637" s="2">
        <v>2016</v>
      </c>
      <c r="C637" t="s">
        <v>336</v>
      </c>
      <c r="D637" t="s">
        <v>169</v>
      </c>
      <c r="E637" t="s">
        <v>12</v>
      </c>
      <c r="F637">
        <f>VLOOKUP(C637,'Five Year Alumni Srvy 2016 Data'!C:F,4,FALSE)</f>
        <v>1</v>
      </c>
      <c r="G637" t="str">
        <f>VLOOKUP(F637,Coding!K:L,2,FALSE)</f>
        <v>URM</v>
      </c>
      <c r="H637" t="s">
        <v>270</v>
      </c>
      <c r="I637" t="s">
        <v>270</v>
      </c>
      <c r="J637" t="s">
        <v>21</v>
      </c>
      <c r="K637" t="s">
        <v>147</v>
      </c>
      <c r="L637" s="2">
        <v>4</v>
      </c>
      <c r="M637" t="s">
        <v>55</v>
      </c>
      <c r="N637" t="s">
        <v>148</v>
      </c>
      <c r="O637" t="s">
        <v>57</v>
      </c>
    </row>
    <row r="638" spans="1:15" x14ac:dyDescent="0.25">
      <c r="A638" s="2">
        <v>1</v>
      </c>
      <c r="B638" s="2">
        <v>2016</v>
      </c>
      <c r="C638" t="s">
        <v>336</v>
      </c>
      <c r="D638" t="s">
        <v>169</v>
      </c>
      <c r="E638" t="s">
        <v>12</v>
      </c>
      <c r="F638">
        <f>VLOOKUP(C638,'Five Year Alumni Srvy 2016 Data'!C:F,4,FALSE)</f>
        <v>1</v>
      </c>
      <c r="G638" t="str">
        <f>VLOOKUP(F638,Coding!K:L,2,FALSE)</f>
        <v>URM</v>
      </c>
      <c r="H638" t="s">
        <v>270</v>
      </c>
      <c r="I638" t="s">
        <v>270</v>
      </c>
      <c r="J638" t="s">
        <v>21</v>
      </c>
      <c r="K638" t="s">
        <v>149</v>
      </c>
      <c r="L638" s="2">
        <v>4</v>
      </c>
      <c r="M638" t="s">
        <v>55</v>
      </c>
      <c r="N638" t="s">
        <v>150</v>
      </c>
      <c r="O638" t="s">
        <v>57</v>
      </c>
    </row>
    <row r="639" spans="1:15" x14ac:dyDescent="0.25">
      <c r="A639" s="2">
        <v>1</v>
      </c>
      <c r="B639" s="2">
        <v>2016</v>
      </c>
      <c r="C639" t="s">
        <v>336</v>
      </c>
      <c r="D639" t="s">
        <v>169</v>
      </c>
      <c r="E639" t="s">
        <v>12</v>
      </c>
      <c r="F639">
        <f>VLOOKUP(C639,'Five Year Alumni Srvy 2016 Data'!C:F,4,FALSE)</f>
        <v>1</v>
      </c>
      <c r="G639" t="str">
        <f>VLOOKUP(F639,Coding!K:L,2,FALSE)</f>
        <v>URM</v>
      </c>
      <c r="H639" t="s">
        <v>270</v>
      </c>
      <c r="I639" t="s">
        <v>270</v>
      </c>
      <c r="J639" t="s">
        <v>21</v>
      </c>
      <c r="K639" t="s">
        <v>166</v>
      </c>
      <c r="L639" s="2">
        <v>4</v>
      </c>
      <c r="M639" t="s">
        <v>55</v>
      </c>
      <c r="N639" t="s">
        <v>167</v>
      </c>
      <c r="O639" t="s">
        <v>57</v>
      </c>
    </row>
    <row r="640" spans="1:15" x14ac:dyDescent="0.25">
      <c r="A640" s="2">
        <v>1</v>
      </c>
      <c r="B640" s="2">
        <v>2016</v>
      </c>
      <c r="C640" t="s">
        <v>346</v>
      </c>
      <c r="D640" t="s">
        <v>48</v>
      </c>
      <c r="E640" t="s">
        <v>12</v>
      </c>
      <c r="F640">
        <f>VLOOKUP(C640,'Five Year Alumni Srvy 2016 Data'!C:F,4,FALSE)</f>
        <v>1</v>
      </c>
      <c r="G640" t="str">
        <f>VLOOKUP(F640,Coding!K:L,2,FALSE)</f>
        <v>URM</v>
      </c>
      <c r="H640" t="s">
        <v>347</v>
      </c>
      <c r="I640" t="s">
        <v>348</v>
      </c>
      <c r="J640" t="s">
        <v>10</v>
      </c>
      <c r="K640" t="s">
        <v>54</v>
      </c>
      <c r="L640" s="3"/>
      <c r="M640" t="s">
        <v>55</v>
      </c>
      <c r="N640" t="s">
        <v>56</v>
      </c>
    </row>
    <row r="641" spans="1:15" x14ac:dyDescent="0.25">
      <c r="A641" s="2">
        <v>1</v>
      </c>
      <c r="B641" s="2">
        <v>2016</v>
      </c>
      <c r="C641" t="s">
        <v>346</v>
      </c>
      <c r="D641" t="s">
        <v>48</v>
      </c>
      <c r="E641" t="s">
        <v>12</v>
      </c>
      <c r="F641">
        <f>VLOOKUP(C641,'Five Year Alumni Srvy 2016 Data'!C:F,4,FALSE)</f>
        <v>1</v>
      </c>
      <c r="G641" t="str">
        <f>VLOOKUP(F641,Coding!K:L,2,FALSE)</f>
        <v>URM</v>
      </c>
      <c r="H641" t="s">
        <v>347</v>
      </c>
      <c r="I641" t="s">
        <v>348</v>
      </c>
      <c r="J641" t="s">
        <v>10</v>
      </c>
      <c r="K641" t="s">
        <v>58</v>
      </c>
      <c r="L641" s="3"/>
      <c r="M641" t="s">
        <v>55</v>
      </c>
      <c r="N641" t="s">
        <v>59</v>
      </c>
    </row>
    <row r="642" spans="1:15" x14ac:dyDescent="0.25">
      <c r="A642" s="2">
        <v>1</v>
      </c>
      <c r="B642" s="2">
        <v>2016</v>
      </c>
      <c r="C642" t="s">
        <v>346</v>
      </c>
      <c r="D642" t="s">
        <v>48</v>
      </c>
      <c r="E642" t="s">
        <v>12</v>
      </c>
      <c r="F642">
        <f>VLOOKUP(C642,'Five Year Alumni Srvy 2016 Data'!C:F,4,FALSE)</f>
        <v>1</v>
      </c>
      <c r="G642" t="str">
        <f>VLOOKUP(F642,Coding!K:L,2,FALSE)</f>
        <v>URM</v>
      </c>
      <c r="H642" t="s">
        <v>347</v>
      </c>
      <c r="I642" t="s">
        <v>348</v>
      </c>
      <c r="J642" t="s">
        <v>10</v>
      </c>
      <c r="K642" t="s">
        <v>118</v>
      </c>
      <c r="L642" s="3"/>
      <c r="M642" t="s">
        <v>55</v>
      </c>
      <c r="N642" t="s">
        <v>119</v>
      </c>
    </row>
    <row r="643" spans="1:15" x14ac:dyDescent="0.25">
      <c r="A643" s="2">
        <v>1</v>
      </c>
      <c r="B643" s="2">
        <v>2016</v>
      </c>
      <c r="C643" t="s">
        <v>346</v>
      </c>
      <c r="D643" t="s">
        <v>48</v>
      </c>
      <c r="E643" t="s">
        <v>12</v>
      </c>
      <c r="F643">
        <f>VLOOKUP(C643,'Five Year Alumni Srvy 2016 Data'!C:F,4,FALSE)</f>
        <v>1</v>
      </c>
      <c r="G643" t="str">
        <f>VLOOKUP(F643,Coding!K:L,2,FALSE)</f>
        <v>URM</v>
      </c>
      <c r="H643" t="s">
        <v>347</v>
      </c>
      <c r="I643" t="s">
        <v>348</v>
      </c>
      <c r="J643" t="s">
        <v>10</v>
      </c>
      <c r="K643" t="s">
        <v>135</v>
      </c>
      <c r="L643" s="3"/>
      <c r="M643" t="s">
        <v>55</v>
      </c>
      <c r="N643" t="s">
        <v>136</v>
      </c>
    </row>
    <row r="644" spans="1:15" x14ac:dyDescent="0.25">
      <c r="A644" s="2">
        <v>1</v>
      </c>
      <c r="B644" s="2">
        <v>2016</v>
      </c>
      <c r="C644" t="s">
        <v>346</v>
      </c>
      <c r="D644" t="s">
        <v>48</v>
      </c>
      <c r="E644" t="s">
        <v>12</v>
      </c>
      <c r="F644">
        <f>VLOOKUP(C644,'Five Year Alumni Srvy 2016 Data'!C:F,4,FALSE)</f>
        <v>1</v>
      </c>
      <c r="G644" t="str">
        <f>VLOOKUP(F644,Coding!K:L,2,FALSE)</f>
        <v>URM</v>
      </c>
      <c r="H644" t="s">
        <v>347</v>
      </c>
      <c r="I644" t="s">
        <v>348</v>
      </c>
      <c r="J644" t="s">
        <v>10</v>
      </c>
      <c r="K644" t="s">
        <v>137</v>
      </c>
      <c r="L644" s="3"/>
      <c r="M644" t="s">
        <v>55</v>
      </c>
      <c r="N644" t="s">
        <v>138</v>
      </c>
    </row>
    <row r="645" spans="1:15" x14ac:dyDescent="0.25">
      <c r="A645" s="2">
        <v>1</v>
      </c>
      <c r="B645" s="2">
        <v>2016</v>
      </c>
      <c r="C645" t="s">
        <v>346</v>
      </c>
      <c r="D645" t="s">
        <v>48</v>
      </c>
      <c r="E645" t="s">
        <v>12</v>
      </c>
      <c r="F645">
        <f>VLOOKUP(C645,'Five Year Alumni Srvy 2016 Data'!C:F,4,FALSE)</f>
        <v>1</v>
      </c>
      <c r="G645" t="str">
        <f>VLOOKUP(F645,Coding!K:L,2,FALSE)</f>
        <v>URM</v>
      </c>
      <c r="H645" t="s">
        <v>347</v>
      </c>
      <c r="I645" t="s">
        <v>348</v>
      </c>
      <c r="J645" t="s">
        <v>10</v>
      </c>
      <c r="K645" t="s">
        <v>145</v>
      </c>
      <c r="L645" s="3"/>
      <c r="M645" t="s">
        <v>55</v>
      </c>
      <c r="N645" t="s">
        <v>146</v>
      </c>
    </row>
    <row r="646" spans="1:15" x14ac:dyDescent="0.25">
      <c r="A646" s="2">
        <v>1</v>
      </c>
      <c r="B646" s="2">
        <v>2016</v>
      </c>
      <c r="C646" t="s">
        <v>346</v>
      </c>
      <c r="D646" t="s">
        <v>48</v>
      </c>
      <c r="E646" t="s">
        <v>12</v>
      </c>
      <c r="F646">
        <f>VLOOKUP(C646,'Five Year Alumni Srvy 2016 Data'!C:F,4,FALSE)</f>
        <v>1</v>
      </c>
      <c r="G646" t="str">
        <f>VLOOKUP(F646,Coding!K:L,2,FALSE)</f>
        <v>URM</v>
      </c>
      <c r="H646" t="s">
        <v>347</v>
      </c>
      <c r="I646" t="s">
        <v>348</v>
      </c>
      <c r="J646" t="s">
        <v>10</v>
      </c>
      <c r="K646" t="s">
        <v>147</v>
      </c>
      <c r="L646" s="3"/>
      <c r="M646" t="s">
        <v>55</v>
      </c>
      <c r="N646" t="s">
        <v>148</v>
      </c>
    </row>
    <row r="647" spans="1:15" x14ac:dyDescent="0.25">
      <c r="A647" s="2">
        <v>1</v>
      </c>
      <c r="B647" s="2">
        <v>2016</v>
      </c>
      <c r="C647" t="s">
        <v>346</v>
      </c>
      <c r="D647" t="s">
        <v>48</v>
      </c>
      <c r="E647" t="s">
        <v>12</v>
      </c>
      <c r="F647">
        <f>VLOOKUP(C647,'Five Year Alumni Srvy 2016 Data'!C:F,4,FALSE)</f>
        <v>1</v>
      </c>
      <c r="G647" t="str">
        <f>VLOOKUP(F647,Coding!K:L,2,FALSE)</f>
        <v>URM</v>
      </c>
      <c r="H647" t="s">
        <v>347</v>
      </c>
      <c r="I647" t="s">
        <v>348</v>
      </c>
      <c r="J647" t="s">
        <v>10</v>
      </c>
      <c r="K647" t="s">
        <v>149</v>
      </c>
      <c r="L647" s="3"/>
      <c r="M647" t="s">
        <v>55</v>
      </c>
      <c r="N647" t="s">
        <v>150</v>
      </c>
    </row>
    <row r="648" spans="1:15" x14ac:dyDescent="0.25">
      <c r="A648" s="2">
        <v>1</v>
      </c>
      <c r="B648" s="2">
        <v>2016</v>
      </c>
      <c r="C648" t="s">
        <v>346</v>
      </c>
      <c r="D648" t="s">
        <v>48</v>
      </c>
      <c r="E648" t="s">
        <v>12</v>
      </c>
      <c r="F648">
        <f>VLOOKUP(C648,'Five Year Alumni Srvy 2016 Data'!C:F,4,FALSE)</f>
        <v>1</v>
      </c>
      <c r="G648" t="str">
        <f>VLOOKUP(F648,Coding!K:L,2,FALSE)</f>
        <v>URM</v>
      </c>
      <c r="H648" t="s">
        <v>347</v>
      </c>
      <c r="I648" t="s">
        <v>348</v>
      </c>
      <c r="J648" t="s">
        <v>10</v>
      </c>
      <c r="K648" t="s">
        <v>166</v>
      </c>
      <c r="L648" s="3"/>
      <c r="M648" t="s">
        <v>55</v>
      </c>
      <c r="N648" t="s">
        <v>167</v>
      </c>
    </row>
    <row r="649" spans="1:15" x14ac:dyDescent="0.25">
      <c r="A649" s="2">
        <v>1</v>
      </c>
      <c r="B649" s="2">
        <v>2016</v>
      </c>
      <c r="C649" t="s">
        <v>351</v>
      </c>
      <c r="D649" t="s">
        <v>169</v>
      </c>
      <c r="E649" t="s">
        <v>12</v>
      </c>
      <c r="F649">
        <f>VLOOKUP(C649,'Five Year Alumni Srvy 2016 Data'!C:F,4,FALSE)</f>
        <v>1</v>
      </c>
      <c r="G649" t="str">
        <f>VLOOKUP(F649,Coding!K:L,2,FALSE)</f>
        <v>URM</v>
      </c>
      <c r="H649" t="s">
        <v>352</v>
      </c>
      <c r="I649" t="s">
        <v>267</v>
      </c>
      <c r="J649" t="s">
        <v>10</v>
      </c>
      <c r="K649" t="s">
        <v>54</v>
      </c>
      <c r="L649" s="2">
        <v>3</v>
      </c>
      <c r="M649" t="s">
        <v>55</v>
      </c>
      <c r="N649" t="s">
        <v>56</v>
      </c>
      <c r="O649" t="s">
        <v>178</v>
      </c>
    </row>
    <row r="650" spans="1:15" x14ac:dyDescent="0.25">
      <c r="A650" s="2">
        <v>1</v>
      </c>
      <c r="B650" s="2">
        <v>2016</v>
      </c>
      <c r="C650" t="s">
        <v>351</v>
      </c>
      <c r="D650" t="s">
        <v>169</v>
      </c>
      <c r="E650" t="s">
        <v>12</v>
      </c>
      <c r="F650">
        <f>VLOOKUP(C650,'Five Year Alumni Srvy 2016 Data'!C:F,4,FALSE)</f>
        <v>1</v>
      </c>
      <c r="G650" t="str">
        <f>VLOOKUP(F650,Coding!K:L,2,FALSE)</f>
        <v>URM</v>
      </c>
      <c r="H650" t="s">
        <v>352</v>
      </c>
      <c r="I650" t="s">
        <v>267</v>
      </c>
      <c r="J650" t="s">
        <v>10</v>
      </c>
      <c r="K650" t="s">
        <v>58</v>
      </c>
      <c r="L650" s="2">
        <v>4</v>
      </c>
      <c r="M650" t="s">
        <v>55</v>
      </c>
      <c r="N650" t="s">
        <v>59</v>
      </c>
      <c r="O650" t="s">
        <v>57</v>
      </c>
    </row>
    <row r="651" spans="1:15" x14ac:dyDescent="0.25">
      <c r="A651" s="2">
        <v>1</v>
      </c>
      <c r="B651" s="2">
        <v>2016</v>
      </c>
      <c r="C651" t="s">
        <v>351</v>
      </c>
      <c r="D651" t="s">
        <v>169</v>
      </c>
      <c r="E651" t="s">
        <v>12</v>
      </c>
      <c r="F651">
        <f>VLOOKUP(C651,'Five Year Alumni Srvy 2016 Data'!C:F,4,FALSE)</f>
        <v>1</v>
      </c>
      <c r="G651" t="str">
        <f>VLOOKUP(F651,Coding!K:L,2,FALSE)</f>
        <v>URM</v>
      </c>
      <c r="H651" t="s">
        <v>352</v>
      </c>
      <c r="I651" t="s">
        <v>267</v>
      </c>
      <c r="J651" t="s">
        <v>10</v>
      </c>
      <c r="K651" t="s">
        <v>118</v>
      </c>
      <c r="L651" s="2">
        <v>4</v>
      </c>
      <c r="M651" t="s">
        <v>55</v>
      </c>
      <c r="N651" t="s">
        <v>119</v>
      </c>
      <c r="O651" t="s">
        <v>57</v>
      </c>
    </row>
    <row r="652" spans="1:15" x14ac:dyDescent="0.25">
      <c r="A652" s="2">
        <v>1</v>
      </c>
      <c r="B652" s="2">
        <v>2016</v>
      </c>
      <c r="C652" t="s">
        <v>351</v>
      </c>
      <c r="D652" t="s">
        <v>169</v>
      </c>
      <c r="E652" t="s">
        <v>12</v>
      </c>
      <c r="F652">
        <f>VLOOKUP(C652,'Five Year Alumni Srvy 2016 Data'!C:F,4,FALSE)</f>
        <v>1</v>
      </c>
      <c r="G652" t="str">
        <f>VLOOKUP(F652,Coding!K:L,2,FALSE)</f>
        <v>URM</v>
      </c>
      <c r="H652" t="s">
        <v>352</v>
      </c>
      <c r="I652" t="s">
        <v>267</v>
      </c>
      <c r="J652" t="s">
        <v>10</v>
      </c>
      <c r="K652" t="s">
        <v>135</v>
      </c>
      <c r="L652" s="2">
        <v>3</v>
      </c>
      <c r="M652" t="s">
        <v>55</v>
      </c>
      <c r="N652" t="s">
        <v>136</v>
      </c>
      <c r="O652" t="s">
        <v>178</v>
      </c>
    </row>
    <row r="653" spans="1:15" x14ac:dyDescent="0.25">
      <c r="A653" s="2">
        <v>1</v>
      </c>
      <c r="B653" s="2">
        <v>2016</v>
      </c>
      <c r="C653" t="s">
        <v>351</v>
      </c>
      <c r="D653" t="s">
        <v>169</v>
      </c>
      <c r="E653" t="s">
        <v>12</v>
      </c>
      <c r="F653">
        <f>VLOOKUP(C653,'Five Year Alumni Srvy 2016 Data'!C:F,4,FALSE)</f>
        <v>1</v>
      </c>
      <c r="G653" t="str">
        <f>VLOOKUP(F653,Coding!K:L,2,FALSE)</f>
        <v>URM</v>
      </c>
      <c r="H653" t="s">
        <v>352</v>
      </c>
      <c r="I653" t="s">
        <v>267</v>
      </c>
      <c r="J653" t="s">
        <v>10</v>
      </c>
      <c r="K653" t="s">
        <v>137</v>
      </c>
      <c r="L653" s="2">
        <v>3</v>
      </c>
      <c r="M653" t="s">
        <v>55</v>
      </c>
      <c r="N653" t="s">
        <v>138</v>
      </c>
      <c r="O653" t="s">
        <v>178</v>
      </c>
    </row>
    <row r="654" spans="1:15" x14ac:dyDescent="0.25">
      <c r="A654" s="2">
        <v>1</v>
      </c>
      <c r="B654" s="2">
        <v>2016</v>
      </c>
      <c r="C654" t="s">
        <v>351</v>
      </c>
      <c r="D654" t="s">
        <v>169</v>
      </c>
      <c r="E654" t="s">
        <v>12</v>
      </c>
      <c r="F654">
        <f>VLOOKUP(C654,'Five Year Alumni Srvy 2016 Data'!C:F,4,FALSE)</f>
        <v>1</v>
      </c>
      <c r="G654" t="str">
        <f>VLOOKUP(F654,Coding!K:L,2,FALSE)</f>
        <v>URM</v>
      </c>
      <c r="H654" t="s">
        <v>352</v>
      </c>
      <c r="I654" t="s">
        <v>267</v>
      </c>
      <c r="J654" t="s">
        <v>10</v>
      </c>
      <c r="K654" t="s">
        <v>145</v>
      </c>
      <c r="L654" s="2">
        <v>3</v>
      </c>
      <c r="M654" t="s">
        <v>55</v>
      </c>
      <c r="N654" t="s">
        <v>146</v>
      </c>
      <c r="O654" t="s">
        <v>178</v>
      </c>
    </row>
    <row r="655" spans="1:15" x14ac:dyDescent="0.25">
      <c r="A655" s="2">
        <v>1</v>
      </c>
      <c r="B655" s="2">
        <v>2016</v>
      </c>
      <c r="C655" t="s">
        <v>351</v>
      </c>
      <c r="D655" t="s">
        <v>169</v>
      </c>
      <c r="E655" t="s">
        <v>12</v>
      </c>
      <c r="F655">
        <f>VLOOKUP(C655,'Five Year Alumni Srvy 2016 Data'!C:F,4,FALSE)</f>
        <v>1</v>
      </c>
      <c r="G655" t="str">
        <f>VLOOKUP(F655,Coding!K:L,2,FALSE)</f>
        <v>URM</v>
      </c>
      <c r="H655" t="s">
        <v>352</v>
      </c>
      <c r="I655" t="s">
        <v>267</v>
      </c>
      <c r="J655" t="s">
        <v>10</v>
      </c>
      <c r="K655" t="s">
        <v>147</v>
      </c>
      <c r="L655" s="2">
        <v>3</v>
      </c>
      <c r="M655" t="s">
        <v>55</v>
      </c>
      <c r="N655" t="s">
        <v>148</v>
      </c>
      <c r="O655" t="s">
        <v>178</v>
      </c>
    </row>
    <row r="656" spans="1:15" x14ac:dyDescent="0.25">
      <c r="A656" s="2">
        <v>1</v>
      </c>
      <c r="B656" s="2">
        <v>2016</v>
      </c>
      <c r="C656" t="s">
        <v>351</v>
      </c>
      <c r="D656" t="s">
        <v>169</v>
      </c>
      <c r="E656" t="s">
        <v>12</v>
      </c>
      <c r="F656">
        <f>VLOOKUP(C656,'Five Year Alumni Srvy 2016 Data'!C:F,4,FALSE)</f>
        <v>1</v>
      </c>
      <c r="G656" t="str">
        <f>VLOOKUP(F656,Coding!K:L,2,FALSE)</f>
        <v>URM</v>
      </c>
      <c r="H656" t="s">
        <v>352</v>
      </c>
      <c r="I656" t="s">
        <v>267</v>
      </c>
      <c r="J656" t="s">
        <v>10</v>
      </c>
      <c r="K656" t="s">
        <v>149</v>
      </c>
      <c r="L656" s="2">
        <v>3</v>
      </c>
      <c r="M656" t="s">
        <v>55</v>
      </c>
      <c r="N656" t="s">
        <v>150</v>
      </c>
      <c r="O656" t="s">
        <v>178</v>
      </c>
    </row>
    <row r="657" spans="1:15" x14ac:dyDescent="0.25">
      <c r="A657" s="2">
        <v>1</v>
      </c>
      <c r="B657" s="2">
        <v>2016</v>
      </c>
      <c r="C657" t="s">
        <v>351</v>
      </c>
      <c r="D657" t="s">
        <v>169</v>
      </c>
      <c r="E657" t="s">
        <v>12</v>
      </c>
      <c r="F657">
        <f>VLOOKUP(C657,'Five Year Alumni Srvy 2016 Data'!C:F,4,FALSE)</f>
        <v>1</v>
      </c>
      <c r="G657" t="str">
        <f>VLOOKUP(F657,Coding!K:L,2,FALSE)</f>
        <v>URM</v>
      </c>
      <c r="H657" t="s">
        <v>352</v>
      </c>
      <c r="I657" t="s">
        <v>267</v>
      </c>
      <c r="J657" t="s">
        <v>10</v>
      </c>
      <c r="K657" t="s">
        <v>166</v>
      </c>
      <c r="L657" s="2">
        <v>4</v>
      </c>
      <c r="M657" t="s">
        <v>55</v>
      </c>
      <c r="N657" t="s">
        <v>167</v>
      </c>
      <c r="O657" t="s">
        <v>57</v>
      </c>
    </row>
    <row r="658" spans="1:15" x14ac:dyDescent="0.25">
      <c r="A658" s="2">
        <v>1</v>
      </c>
      <c r="B658" s="2">
        <v>2016</v>
      </c>
      <c r="C658" t="s">
        <v>355</v>
      </c>
      <c r="D658" t="s">
        <v>48</v>
      </c>
      <c r="E658" t="s">
        <v>12</v>
      </c>
      <c r="F658">
        <f>VLOOKUP(C658,'Five Year Alumni Srvy 2016 Data'!C:F,4,FALSE)</f>
        <v>1</v>
      </c>
      <c r="G658" t="str">
        <f>VLOOKUP(F658,Coding!K:L,2,FALSE)</f>
        <v>URM</v>
      </c>
      <c r="H658" t="s">
        <v>356</v>
      </c>
      <c r="I658" t="s">
        <v>356</v>
      </c>
      <c r="J658" t="s">
        <v>17</v>
      </c>
      <c r="K658" t="s">
        <v>54</v>
      </c>
      <c r="L658" s="2">
        <v>4</v>
      </c>
      <c r="M658" t="s">
        <v>55</v>
      </c>
      <c r="N658" t="s">
        <v>56</v>
      </c>
      <c r="O658" t="s">
        <v>57</v>
      </c>
    </row>
    <row r="659" spans="1:15" x14ac:dyDescent="0.25">
      <c r="A659" s="2">
        <v>1</v>
      </c>
      <c r="B659" s="2">
        <v>2016</v>
      </c>
      <c r="C659" t="s">
        <v>355</v>
      </c>
      <c r="D659" t="s">
        <v>48</v>
      </c>
      <c r="E659" t="s">
        <v>12</v>
      </c>
      <c r="F659">
        <f>VLOOKUP(C659,'Five Year Alumni Srvy 2016 Data'!C:F,4,FALSE)</f>
        <v>1</v>
      </c>
      <c r="G659" t="str">
        <f>VLOOKUP(F659,Coding!K:L,2,FALSE)</f>
        <v>URM</v>
      </c>
      <c r="H659" t="s">
        <v>356</v>
      </c>
      <c r="I659" t="s">
        <v>356</v>
      </c>
      <c r="J659" t="s">
        <v>17</v>
      </c>
      <c r="K659" t="s">
        <v>58</v>
      </c>
      <c r="L659" s="2">
        <v>4</v>
      </c>
      <c r="M659" t="s">
        <v>55</v>
      </c>
      <c r="N659" t="s">
        <v>59</v>
      </c>
      <c r="O659" t="s">
        <v>57</v>
      </c>
    </row>
    <row r="660" spans="1:15" x14ac:dyDescent="0.25">
      <c r="A660" s="2">
        <v>1</v>
      </c>
      <c r="B660" s="2">
        <v>2016</v>
      </c>
      <c r="C660" t="s">
        <v>355</v>
      </c>
      <c r="D660" t="s">
        <v>48</v>
      </c>
      <c r="E660" t="s">
        <v>12</v>
      </c>
      <c r="F660">
        <f>VLOOKUP(C660,'Five Year Alumni Srvy 2016 Data'!C:F,4,FALSE)</f>
        <v>1</v>
      </c>
      <c r="G660" t="str">
        <f>VLOOKUP(F660,Coding!K:L,2,FALSE)</f>
        <v>URM</v>
      </c>
      <c r="H660" t="s">
        <v>356</v>
      </c>
      <c r="I660" t="s">
        <v>356</v>
      </c>
      <c r="J660" t="s">
        <v>17</v>
      </c>
      <c r="K660" t="s">
        <v>118</v>
      </c>
      <c r="L660" s="2">
        <v>4</v>
      </c>
      <c r="M660" t="s">
        <v>55</v>
      </c>
      <c r="N660" t="s">
        <v>119</v>
      </c>
      <c r="O660" t="s">
        <v>57</v>
      </c>
    </row>
    <row r="661" spans="1:15" x14ac:dyDescent="0.25">
      <c r="A661" s="2">
        <v>1</v>
      </c>
      <c r="B661" s="2">
        <v>2016</v>
      </c>
      <c r="C661" t="s">
        <v>355</v>
      </c>
      <c r="D661" t="s">
        <v>48</v>
      </c>
      <c r="E661" t="s">
        <v>12</v>
      </c>
      <c r="F661">
        <f>VLOOKUP(C661,'Five Year Alumni Srvy 2016 Data'!C:F,4,FALSE)</f>
        <v>1</v>
      </c>
      <c r="G661" t="str">
        <f>VLOOKUP(F661,Coding!K:L,2,FALSE)</f>
        <v>URM</v>
      </c>
      <c r="H661" t="s">
        <v>356</v>
      </c>
      <c r="I661" t="s">
        <v>356</v>
      </c>
      <c r="J661" t="s">
        <v>17</v>
      </c>
      <c r="K661" t="s">
        <v>135</v>
      </c>
      <c r="L661" s="2">
        <v>4</v>
      </c>
      <c r="M661" t="s">
        <v>55</v>
      </c>
      <c r="N661" t="s">
        <v>136</v>
      </c>
      <c r="O661" t="s">
        <v>57</v>
      </c>
    </row>
    <row r="662" spans="1:15" x14ac:dyDescent="0.25">
      <c r="A662" s="2">
        <v>1</v>
      </c>
      <c r="B662" s="2">
        <v>2016</v>
      </c>
      <c r="C662" t="s">
        <v>355</v>
      </c>
      <c r="D662" t="s">
        <v>48</v>
      </c>
      <c r="E662" t="s">
        <v>12</v>
      </c>
      <c r="F662">
        <f>VLOOKUP(C662,'Five Year Alumni Srvy 2016 Data'!C:F,4,FALSE)</f>
        <v>1</v>
      </c>
      <c r="G662" t="str">
        <f>VLOOKUP(F662,Coding!K:L,2,FALSE)</f>
        <v>URM</v>
      </c>
      <c r="H662" t="s">
        <v>356</v>
      </c>
      <c r="I662" t="s">
        <v>356</v>
      </c>
      <c r="J662" t="s">
        <v>17</v>
      </c>
      <c r="K662" t="s">
        <v>137</v>
      </c>
      <c r="L662" s="2">
        <v>4</v>
      </c>
      <c r="M662" t="s">
        <v>55</v>
      </c>
      <c r="N662" t="s">
        <v>138</v>
      </c>
      <c r="O662" t="s">
        <v>57</v>
      </c>
    </row>
    <row r="663" spans="1:15" x14ac:dyDescent="0.25">
      <c r="A663" s="2">
        <v>1</v>
      </c>
      <c r="B663" s="2">
        <v>2016</v>
      </c>
      <c r="C663" t="s">
        <v>355</v>
      </c>
      <c r="D663" t="s">
        <v>48</v>
      </c>
      <c r="E663" t="s">
        <v>12</v>
      </c>
      <c r="F663">
        <f>VLOOKUP(C663,'Five Year Alumni Srvy 2016 Data'!C:F,4,FALSE)</f>
        <v>1</v>
      </c>
      <c r="G663" t="str">
        <f>VLOOKUP(F663,Coding!K:L,2,FALSE)</f>
        <v>URM</v>
      </c>
      <c r="H663" t="s">
        <v>356</v>
      </c>
      <c r="I663" t="s">
        <v>356</v>
      </c>
      <c r="J663" t="s">
        <v>17</v>
      </c>
      <c r="K663" t="s">
        <v>145</v>
      </c>
      <c r="L663" s="2">
        <v>4</v>
      </c>
      <c r="M663" t="s">
        <v>55</v>
      </c>
      <c r="N663" t="s">
        <v>146</v>
      </c>
      <c r="O663" t="s">
        <v>57</v>
      </c>
    </row>
    <row r="664" spans="1:15" x14ac:dyDescent="0.25">
      <c r="A664" s="2">
        <v>1</v>
      </c>
      <c r="B664" s="2">
        <v>2016</v>
      </c>
      <c r="C664" t="s">
        <v>355</v>
      </c>
      <c r="D664" t="s">
        <v>48</v>
      </c>
      <c r="E664" t="s">
        <v>12</v>
      </c>
      <c r="F664">
        <f>VLOOKUP(C664,'Five Year Alumni Srvy 2016 Data'!C:F,4,FALSE)</f>
        <v>1</v>
      </c>
      <c r="G664" t="str">
        <f>VLOOKUP(F664,Coding!K:L,2,FALSE)</f>
        <v>URM</v>
      </c>
      <c r="H664" t="s">
        <v>356</v>
      </c>
      <c r="I664" t="s">
        <v>356</v>
      </c>
      <c r="J664" t="s">
        <v>17</v>
      </c>
      <c r="K664" t="s">
        <v>147</v>
      </c>
      <c r="L664" s="2">
        <v>4</v>
      </c>
      <c r="M664" t="s">
        <v>55</v>
      </c>
      <c r="N664" t="s">
        <v>148</v>
      </c>
      <c r="O664" t="s">
        <v>57</v>
      </c>
    </row>
    <row r="665" spans="1:15" x14ac:dyDescent="0.25">
      <c r="A665" s="2">
        <v>1</v>
      </c>
      <c r="B665" s="2">
        <v>2016</v>
      </c>
      <c r="C665" t="s">
        <v>355</v>
      </c>
      <c r="D665" t="s">
        <v>48</v>
      </c>
      <c r="E665" t="s">
        <v>12</v>
      </c>
      <c r="F665">
        <f>VLOOKUP(C665,'Five Year Alumni Srvy 2016 Data'!C:F,4,FALSE)</f>
        <v>1</v>
      </c>
      <c r="G665" t="str">
        <f>VLOOKUP(F665,Coding!K:L,2,FALSE)</f>
        <v>URM</v>
      </c>
      <c r="H665" t="s">
        <v>356</v>
      </c>
      <c r="I665" t="s">
        <v>356</v>
      </c>
      <c r="J665" t="s">
        <v>17</v>
      </c>
      <c r="K665" t="s">
        <v>149</v>
      </c>
      <c r="L665" s="2">
        <v>4</v>
      </c>
      <c r="M665" t="s">
        <v>55</v>
      </c>
      <c r="N665" t="s">
        <v>150</v>
      </c>
      <c r="O665" t="s">
        <v>57</v>
      </c>
    </row>
    <row r="666" spans="1:15" x14ac:dyDescent="0.25">
      <c r="A666" s="2">
        <v>1</v>
      </c>
      <c r="B666" s="2">
        <v>2016</v>
      </c>
      <c r="C666" t="s">
        <v>355</v>
      </c>
      <c r="D666" t="s">
        <v>48</v>
      </c>
      <c r="E666" t="s">
        <v>12</v>
      </c>
      <c r="F666">
        <f>VLOOKUP(C666,'Five Year Alumni Srvy 2016 Data'!C:F,4,FALSE)</f>
        <v>1</v>
      </c>
      <c r="G666" t="str">
        <f>VLOOKUP(F666,Coding!K:L,2,FALSE)</f>
        <v>URM</v>
      </c>
      <c r="H666" t="s">
        <v>356</v>
      </c>
      <c r="I666" t="s">
        <v>356</v>
      </c>
      <c r="J666" t="s">
        <v>17</v>
      </c>
      <c r="K666" t="s">
        <v>166</v>
      </c>
      <c r="L666" s="2">
        <v>4</v>
      </c>
      <c r="M666" t="s">
        <v>55</v>
      </c>
      <c r="N666" t="s">
        <v>167</v>
      </c>
      <c r="O666" t="s">
        <v>57</v>
      </c>
    </row>
    <row r="667" spans="1:15" x14ac:dyDescent="0.25">
      <c r="A667" s="2">
        <v>1</v>
      </c>
      <c r="B667" s="2">
        <v>2016</v>
      </c>
      <c r="C667" t="s">
        <v>359</v>
      </c>
      <c r="D667" t="s">
        <v>48</v>
      </c>
      <c r="E667" t="s">
        <v>12</v>
      </c>
      <c r="F667">
        <f>VLOOKUP(C667,'Five Year Alumni Srvy 2016 Data'!C:F,4,FALSE)</f>
        <v>1</v>
      </c>
      <c r="G667" t="str">
        <f>VLOOKUP(F667,Coding!K:L,2,FALSE)</f>
        <v>URM</v>
      </c>
      <c r="H667" t="s">
        <v>360</v>
      </c>
      <c r="I667" t="s">
        <v>199</v>
      </c>
      <c r="J667" t="s">
        <v>17</v>
      </c>
      <c r="K667" t="s">
        <v>54</v>
      </c>
      <c r="L667" s="2">
        <v>4</v>
      </c>
      <c r="M667" t="s">
        <v>55</v>
      </c>
      <c r="N667" t="s">
        <v>56</v>
      </c>
      <c r="O667" t="s">
        <v>57</v>
      </c>
    </row>
    <row r="668" spans="1:15" x14ac:dyDescent="0.25">
      <c r="A668" s="2">
        <v>1</v>
      </c>
      <c r="B668" s="2">
        <v>2016</v>
      </c>
      <c r="C668" t="s">
        <v>359</v>
      </c>
      <c r="D668" t="s">
        <v>48</v>
      </c>
      <c r="E668" t="s">
        <v>12</v>
      </c>
      <c r="F668">
        <f>VLOOKUP(C668,'Five Year Alumni Srvy 2016 Data'!C:F,4,FALSE)</f>
        <v>1</v>
      </c>
      <c r="G668" t="str">
        <f>VLOOKUP(F668,Coding!K:L,2,FALSE)</f>
        <v>URM</v>
      </c>
      <c r="H668" t="s">
        <v>360</v>
      </c>
      <c r="I668" t="s">
        <v>199</v>
      </c>
      <c r="J668" t="s">
        <v>17</v>
      </c>
      <c r="K668" t="s">
        <v>58</v>
      </c>
      <c r="L668" s="2">
        <v>4</v>
      </c>
      <c r="M668" t="s">
        <v>55</v>
      </c>
      <c r="N668" t="s">
        <v>59</v>
      </c>
      <c r="O668" t="s">
        <v>57</v>
      </c>
    </row>
    <row r="669" spans="1:15" x14ac:dyDescent="0.25">
      <c r="A669" s="2">
        <v>1</v>
      </c>
      <c r="B669" s="2">
        <v>2016</v>
      </c>
      <c r="C669" t="s">
        <v>359</v>
      </c>
      <c r="D669" t="s">
        <v>48</v>
      </c>
      <c r="E669" t="s">
        <v>12</v>
      </c>
      <c r="F669">
        <f>VLOOKUP(C669,'Five Year Alumni Srvy 2016 Data'!C:F,4,FALSE)</f>
        <v>1</v>
      </c>
      <c r="G669" t="str">
        <f>VLOOKUP(F669,Coding!K:L,2,FALSE)</f>
        <v>URM</v>
      </c>
      <c r="H669" t="s">
        <v>360</v>
      </c>
      <c r="I669" t="s">
        <v>199</v>
      </c>
      <c r="J669" t="s">
        <v>17</v>
      </c>
      <c r="K669" t="s">
        <v>118</v>
      </c>
      <c r="L669" s="2">
        <v>4</v>
      </c>
      <c r="M669" t="s">
        <v>55</v>
      </c>
      <c r="N669" t="s">
        <v>119</v>
      </c>
      <c r="O669" t="s">
        <v>57</v>
      </c>
    </row>
    <row r="670" spans="1:15" x14ac:dyDescent="0.25">
      <c r="A670" s="2">
        <v>1</v>
      </c>
      <c r="B670" s="2">
        <v>2016</v>
      </c>
      <c r="C670" t="s">
        <v>359</v>
      </c>
      <c r="D670" t="s">
        <v>48</v>
      </c>
      <c r="E670" t="s">
        <v>12</v>
      </c>
      <c r="F670">
        <f>VLOOKUP(C670,'Five Year Alumni Srvy 2016 Data'!C:F,4,FALSE)</f>
        <v>1</v>
      </c>
      <c r="G670" t="str">
        <f>VLOOKUP(F670,Coding!K:L,2,FALSE)</f>
        <v>URM</v>
      </c>
      <c r="H670" t="s">
        <v>360</v>
      </c>
      <c r="I670" t="s">
        <v>199</v>
      </c>
      <c r="J670" t="s">
        <v>17</v>
      </c>
      <c r="K670" t="s">
        <v>135</v>
      </c>
      <c r="L670" s="2">
        <v>4</v>
      </c>
      <c r="M670" t="s">
        <v>55</v>
      </c>
      <c r="N670" t="s">
        <v>136</v>
      </c>
      <c r="O670" t="s">
        <v>57</v>
      </c>
    </row>
    <row r="671" spans="1:15" x14ac:dyDescent="0.25">
      <c r="A671" s="2">
        <v>1</v>
      </c>
      <c r="B671" s="2">
        <v>2016</v>
      </c>
      <c r="C671" t="s">
        <v>359</v>
      </c>
      <c r="D671" t="s">
        <v>48</v>
      </c>
      <c r="E671" t="s">
        <v>12</v>
      </c>
      <c r="F671">
        <f>VLOOKUP(C671,'Five Year Alumni Srvy 2016 Data'!C:F,4,FALSE)</f>
        <v>1</v>
      </c>
      <c r="G671" t="str">
        <f>VLOOKUP(F671,Coding!K:L,2,FALSE)</f>
        <v>URM</v>
      </c>
      <c r="H671" t="s">
        <v>360</v>
      </c>
      <c r="I671" t="s">
        <v>199</v>
      </c>
      <c r="J671" t="s">
        <v>17</v>
      </c>
      <c r="K671" t="s">
        <v>137</v>
      </c>
      <c r="L671" s="2">
        <v>4</v>
      </c>
      <c r="M671" t="s">
        <v>55</v>
      </c>
      <c r="N671" t="s">
        <v>138</v>
      </c>
      <c r="O671" t="s">
        <v>57</v>
      </c>
    </row>
    <row r="672" spans="1:15" x14ac:dyDescent="0.25">
      <c r="A672" s="2">
        <v>1</v>
      </c>
      <c r="B672" s="2">
        <v>2016</v>
      </c>
      <c r="C672" t="s">
        <v>359</v>
      </c>
      <c r="D672" t="s">
        <v>48</v>
      </c>
      <c r="E672" t="s">
        <v>12</v>
      </c>
      <c r="F672">
        <f>VLOOKUP(C672,'Five Year Alumni Srvy 2016 Data'!C:F,4,FALSE)</f>
        <v>1</v>
      </c>
      <c r="G672" t="str">
        <f>VLOOKUP(F672,Coding!K:L,2,FALSE)</f>
        <v>URM</v>
      </c>
      <c r="H672" t="s">
        <v>360</v>
      </c>
      <c r="I672" t="s">
        <v>199</v>
      </c>
      <c r="J672" t="s">
        <v>17</v>
      </c>
      <c r="K672" t="s">
        <v>145</v>
      </c>
      <c r="L672" s="2">
        <v>4</v>
      </c>
      <c r="M672" t="s">
        <v>55</v>
      </c>
      <c r="N672" t="s">
        <v>146</v>
      </c>
      <c r="O672" t="s">
        <v>57</v>
      </c>
    </row>
    <row r="673" spans="1:15" x14ac:dyDescent="0.25">
      <c r="A673" s="2">
        <v>1</v>
      </c>
      <c r="B673" s="2">
        <v>2016</v>
      </c>
      <c r="C673" t="s">
        <v>359</v>
      </c>
      <c r="D673" t="s">
        <v>48</v>
      </c>
      <c r="E673" t="s">
        <v>12</v>
      </c>
      <c r="F673">
        <f>VLOOKUP(C673,'Five Year Alumni Srvy 2016 Data'!C:F,4,FALSE)</f>
        <v>1</v>
      </c>
      <c r="G673" t="str">
        <f>VLOOKUP(F673,Coding!K:L,2,FALSE)</f>
        <v>URM</v>
      </c>
      <c r="H673" t="s">
        <v>360</v>
      </c>
      <c r="I673" t="s">
        <v>199</v>
      </c>
      <c r="J673" t="s">
        <v>17</v>
      </c>
      <c r="K673" t="s">
        <v>147</v>
      </c>
      <c r="L673" s="2">
        <v>4</v>
      </c>
      <c r="M673" t="s">
        <v>55</v>
      </c>
      <c r="N673" t="s">
        <v>148</v>
      </c>
      <c r="O673" t="s">
        <v>57</v>
      </c>
    </row>
    <row r="674" spans="1:15" x14ac:dyDescent="0.25">
      <c r="A674" s="2">
        <v>1</v>
      </c>
      <c r="B674" s="2">
        <v>2016</v>
      </c>
      <c r="C674" t="s">
        <v>359</v>
      </c>
      <c r="D674" t="s">
        <v>48</v>
      </c>
      <c r="E674" t="s">
        <v>12</v>
      </c>
      <c r="F674">
        <f>VLOOKUP(C674,'Five Year Alumni Srvy 2016 Data'!C:F,4,FALSE)</f>
        <v>1</v>
      </c>
      <c r="G674" t="str">
        <f>VLOOKUP(F674,Coding!K:L,2,FALSE)</f>
        <v>URM</v>
      </c>
      <c r="H674" t="s">
        <v>360</v>
      </c>
      <c r="I674" t="s">
        <v>199</v>
      </c>
      <c r="J674" t="s">
        <v>17</v>
      </c>
      <c r="K674" t="s">
        <v>149</v>
      </c>
      <c r="L674" s="2">
        <v>5</v>
      </c>
      <c r="M674" t="s">
        <v>55</v>
      </c>
      <c r="N674" t="s">
        <v>150</v>
      </c>
      <c r="O674" t="s">
        <v>185</v>
      </c>
    </row>
    <row r="675" spans="1:15" x14ac:dyDescent="0.25">
      <c r="A675" s="2">
        <v>1</v>
      </c>
      <c r="B675" s="2">
        <v>2016</v>
      </c>
      <c r="C675" t="s">
        <v>359</v>
      </c>
      <c r="D675" t="s">
        <v>48</v>
      </c>
      <c r="E675" t="s">
        <v>12</v>
      </c>
      <c r="F675">
        <f>VLOOKUP(C675,'Five Year Alumni Srvy 2016 Data'!C:F,4,FALSE)</f>
        <v>1</v>
      </c>
      <c r="G675" t="str">
        <f>VLOOKUP(F675,Coding!K:L,2,FALSE)</f>
        <v>URM</v>
      </c>
      <c r="H675" t="s">
        <v>360</v>
      </c>
      <c r="I675" t="s">
        <v>199</v>
      </c>
      <c r="J675" t="s">
        <v>17</v>
      </c>
      <c r="K675" t="s">
        <v>166</v>
      </c>
      <c r="L675" s="2">
        <v>4</v>
      </c>
      <c r="M675" t="s">
        <v>55</v>
      </c>
      <c r="N675" t="s">
        <v>167</v>
      </c>
      <c r="O675" t="s">
        <v>57</v>
      </c>
    </row>
    <row r="676" spans="1:15" x14ac:dyDescent="0.25">
      <c r="A676" s="2">
        <v>1</v>
      </c>
      <c r="B676" s="2">
        <v>2016</v>
      </c>
      <c r="C676" t="s">
        <v>367</v>
      </c>
      <c r="D676" t="s">
        <v>48</v>
      </c>
      <c r="E676" t="s">
        <v>12</v>
      </c>
      <c r="F676">
        <f>VLOOKUP(C676,'Five Year Alumni Srvy 2016 Data'!C:F,4,FALSE)</f>
        <v>1</v>
      </c>
      <c r="G676" t="str">
        <f>VLOOKUP(F676,Coding!K:L,2,FALSE)</f>
        <v>URM</v>
      </c>
      <c r="H676" t="s">
        <v>368</v>
      </c>
      <c r="I676" t="s">
        <v>293</v>
      </c>
      <c r="J676" t="s">
        <v>15</v>
      </c>
      <c r="K676" t="s">
        <v>54</v>
      </c>
      <c r="L676" s="2">
        <v>5</v>
      </c>
      <c r="M676" t="s">
        <v>55</v>
      </c>
      <c r="N676" t="s">
        <v>56</v>
      </c>
      <c r="O676" t="s">
        <v>185</v>
      </c>
    </row>
    <row r="677" spans="1:15" x14ac:dyDescent="0.25">
      <c r="A677" s="2">
        <v>1</v>
      </c>
      <c r="B677" s="2">
        <v>2016</v>
      </c>
      <c r="C677" t="s">
        <v>367</v>
      </c>
      <c r="D677" t="s">
        <v>48</v>
      </c>
      <c r="E677" t="s">
        <v>12</v>
      </c>
      <c r="F677">
        <f>VLOOKUP(C677,'Five Year Alumni Srvy 2016 Data'!C:F,4,FALSE)</f>
        <v>1</v>
      </c>
      <c r="G677" t="str">
        <f>VLOOKUP(F677,Coding!K:L,2,FALSE)</f>
        <v>URM</v>
      </c>
      <c r="H677" t="s">
        <v>368</v>
      </c>
      <c r="I677" t="s">
        <v>293</v>
      </c>
      <c r="J677" t="s">
        <v>15</v>
      </c>
      <c r="K677" t="s">
        <v>58</v>
      </c>
      <c r="L677" s="2">
        <v>4</v>
      </c>
      <c r="M677" t="s">
        <v>55</v>
      </c>
      <c r="N677" t="s">
        <v>59</v>
      </c>
      <c r="O677" t="s">
        <v>57</v>
      </c>
    </row>
    <row r="678" spans="1:15" x14ac:dyDescent="0.25">
      <c r="A678" s="2">
        <v>1</v>
      </c>
      <c r="B678" s="2">
        <v>2016</v>
      </c>
      <c r="C678" t="s">
        <v>367</v>
      </c>
      <c r="D678" t="s">
        <v>48</v>
      </c>
      <c r="E678" t="s">
        <v>12</v>
      </c>
      <c r="F678">
        <f>VLOOKUP(C678,'Five Year Alumni Srvy 2016 Data'!C:F,4,FALSE)</f>
        <v>1</v>
      </c>
      <c r="G678" t="str">
        <f>VLOOKUP(F678,Coding!K:L,2,FALSE)</f>
        <v>URM</v>
      </c>
      <c r="H678" t="s">
        <v>368</v>
      </c>
      <c r="I678" t="s">
        <v>293</v>
      </c>
      <c r="J678" t="s">
        <v>15</v>
      </c>
      <c r="K678" t="s">
        <v>118</v>
      </c>
      <c r="L678" s="2">
        <v>4</v>
      </c>
      <c r="M678" t="s">
        <v>55</v>
      </c>
      <c r="N678" t="s">
        <v>119</v>
      </c>
      <c r="O678" t="s">
        <v>57</v>
      </c>
    </row>
    <row r="679" spans="1:15" x14ac:dyDescent="0.25">
      <c r="A679" s="2">
        <v>1</v>
      </c>
      <c r="B679" s="2">
        <v>2016</v>
      </c>
      <c r="C679" t="s">
        <v>367</v>
      </c>
      <c r="D679" t="s">
        <v>48</v>
      </c>
      <c r="E679" t="s">
        <v>12</v>
      </c>
      <c r="F679">
        <f>VLOOKUP(C679,'Five Year Alumni Srvy 2016 Data'!C:F,4,FALSE)</f>
        <v>1</v>
      </c>
      <c r="G679" t="str">
        <f>VLOOKUP(F679,Coding!K:L,2,FALSE)</f>
        <v>URM</v>
      </c>
      <c r="H679" t="s">
        <v>368</v>
      </c>
      <c r="I679" t="s">
        <v>293</v>
      </c>
      <c r="J679" t="s">
        <v>15</v>
      </c>
      <c r="K679" t="s">
        <v>135</v>
      </c>
      <c r="L679" s="2">
        <v>4</v>
      </c>
      <c r="M679" t="s">
        <v>55</v>
      </c>
      <c r="N679" t="s">
        <v>136</v>
      </c>
      <c r="O679" t="s">
        <v>57</v>
      </c>
    </row>
    <row r="680" spans="1:15" x14ac:dyDescent="0.25">
      <c r="A680" s="2">
        <v>1</v>
      </c>
      <c r="B680" s="2">
        <v>2016</v>
      </c>
      <c r="C680" t="s">
        <v>367</v>
      </c>
      <c r="D680" t="s">
        <v>48</v>
      </c>
      <c r="E680" t="s">
        <v>12</v>
      </c>
      <c r="F680">
        <f>VLOOKUP(C680,'Five Year Alumni Srvy 2016 Data'!C:F,4,FALSE)</f>
        <v>1</v>
      </c>
      <c r="G680" t="str">
        <f>VLOOKUP(F680,Coding!K:L,2,FALSE)</f>
        <v>URM</v>
      </c>
      <c r="H680" t="s">
        <v>368</v>
      </c>
      <c r="I680" t="s">
        <v>293</v>
      </c>
      <c r="J680" t="s">
        <v>15</v>
      </c>
      <c r="K680" t="s">
        <v>137</v>
      </c>
      <c r="L680" s="2">
        <v>4</v>
      </c>
      <c r="M680" t="s">
        <v>55</v>
      </c>
      <c r="N680" t="s">
        <v>138</v>
      </c>
      <c r="O680" t="s">
        <v>57</v>
      </c>
    </row>
    <row r="681" spans="1:15" x14ac:dyDescent="0.25">
      <c r="A681" s="2">
        <v>1</v>
      </c>
      <c r="B681" s="2">
        <v>2016</v>
      </c>
      <c r="C681" t="s">
        <v>367</v>
      </c>
      <c r="D681" t="s">
        <v>48</v>
      </c>
      <c r="E681" t="s">
        <v>12</v>
      </c>
      <c r="F681">
        <f>VLOOKUP(C681,'Five Year Alumni Srvy 2016 Data'!C:F,4,FALSE)</f>
        <v>1</v>
      </c>
      <c r="G681" t="str">
        <f>VLOOKUP(F681,Coding!K:L,2,FALSE)</f>
        <v>URM</v>
      </c>
      <c r="H681" t="s">
        <v>368</v>
      </c>
      <c r="I681" t="s">
        <v>293</v>
      </c>
      <c r="J681" t="s">
        <v>15</v>
      </c>
      <c r="K681" t="s">
        <v>145</v>
      </c>
      <c r="L681" s="2">
        <v>4</v>
      </c>
      <c r="M681" t="s">
        <v>55</v>
      </c>
      <c r="N681" t="s">
        <v>146</v>
      </c>
      <c r="O681" t="s">
        <v>57</v>
      </c>
    </row>
    <row r="682" spans="1:15" x14ac:dyDescent="0.25">
      <c r="A682" s="2">
        <v>1</v>
      </c>
      <c r="B682" s="2">
        <v>2016</v>
      </c>
      <c r="C682" t="s">
        <v>367</v>
      </c>
      <c r="D682" t="s">
        <v>48</v>
      </c>
      <c r="E682" t="s">
        <v>12</v>
      </c>
      <c r="F682">
        <f>VLOOKUP(C682,'Five Year Alumni Srvy 2016 Data'!C:F,4,FALSE)</f>
        <v>1</v>
      </c>
      <c r="G682" t="str">
        <f>VLOOKUP(F682,Coding!K:L,2,FALSE)</f>
        <v>URM</v>
      </c>
      <c r="H682" t="s">
        <v>368</v>
      </c>
      <c r="I682" t="s">
        <v>293</v>
      </c>
      <c r="J682" t="s">
        <v>15</v>
      </c>
      <c r="K682" t="s">
        <v>147</v>
      </c>
      <c r="L682" s="2">
        <v>5</v>
      </c>
      <c r="M682" t="s">
        <v>55</v>
      </c>
      <c r="N682" t="s">
        <v>148</v>
      </c>
      <c r="O682" t="s">
        <v>185</v>
      </c>
    </row>
    <row r="683" spans="1:15" x14ac:dyDescent="0.25">
      <c r="A683" s="2">
        <v>1</v>
      </c>
      <c r="B683" s="2">
        <v>2016</v>
      </c>
      <c r="C683" t="s">
        <v>367</v>
      </c>
      <c r="D683" t="s">
        <v>48</v>
      </c>
      <c r="E683" t="s">
        <v>12</v>
      </c>
      <c r="F683">
        <f>VLOOKUP(C683,'Five Year Alumni Srvy 2016 Data'!C:F,4,FALSE)</f>
        <v>1</v>
      </c>
      <c r="G683" t="str">
        <f>VLOOKUP(F683,Coding!K:L,2,FALSE)</f>
        <v>URM</v>
      </c>
      <c r="H683" t="s">
        <v>368</v>
      </c>
      <c r="I683" t="s">
        <v>293</v>
      </c>
      <c r="J683" t="s">
        <v>15</v>
      </c>
      <c r="K683" t="s">
        <v>149</v>
      </c>
      <c r="L683" s="2">
        <v>5</v>
      </c>
      <c r="M683" t="s">
        <v>55</v>
      </c>
      <c r="N683" t="s">
        <v>150</v>
      </c>
      <c r="O683" t="s">
        <v>185</v>
      </c>
    </row>
    <row r="684" spans="1:15" x14ac:dyDescent="0.25">
      <c r="A684" s="2">
        <v>1</v>
      </c>
      <c r="B684" s="2">
        <v>2016</v>
      </c>
      <c r="C684" t="s">
        <v>367</v>
      </c>
      <c r="D684" t="s">
        <v>48</v>
      </c>
      <c r="E684" t="s">
        <v>12</v>
      </c>
      <c r="F684">
        <f>VLOOKUP(C684,'Five Year Alumni Srvy 2016 Data'!C:F,4,FALSE)</f>
        <v>1</v>
      </c>
      <c r="G684" t="str">
        <f>VLOOKUP(F684,Coding!K:L,2,FALSE)</f>
        <v>URM</v>
      </c>
      <c r="H684" t="s">
        <v>368</v>
      </c>
      <c r="I684" t="s">
        <v>293</v>
      </c>
      <c r="J684" t="s">
        <v>15</v>
      </c>
      <c r="K684" t="s">
        <v>166</v>
      </c>
      <c r="L684" s="2">
        <v>4</v>
      </c>
      <c r="M684" t="s">
        <v>55</v>
      </c>
      <c r="N684" t="s">
        <v>167</v>
      </c>
      <c r="O684" t="s">
        <v>57</v>
      </c>
    </row>
    <row r="685" spans="1:15" x14ac:dyDescent="0.25">
      <c r="A685" s="2">
        <v>1</v>
      </c>
      <c r="B685" s="2">
        <v>2016</v>
      </c>
      <c r="C685" t="s">
        <v>370</v>
      </c>
      <c r="D685" t="s">
        <v>264</v>
      </c>
      <c r="E685" t="s">
        <v>12</v>
      </c>
      <c r="F685">
        <f>VLOOKUP(C685,'Five Year Alumni Srvy 2016 Data'!C:F,4,FALSE)</f>
        <v>1</v>
      </c>
      <c r="G685" t="str">
        <f>VLOOKUP(F685,Coding!K:L,2,FALSE)</f>
        <v>URM</v>
      </c>
      <c r="H685" t="s">
        <v>252</v>
      </c>
      <c r="I685" t="s">
        <v>206</v>
      </c>
      <c r="J685" t="s">
        <v>15</v>
      </c>
      <c r="K685" t="s">
        <v>54</v>
      </c>
      <c r="L685" s="2">
        <v>4</v>
      </c>
      <c r="M685" t="s">
        <v>55</v>
      </c>
      <c r="N685" t="s">
        <v>56</v>
      </c>
      <c r="O685" t="s">
        <v>57</v>
      </c>
    </row>
    <row r="686" spans="1:15" x14ac:dyDescent="0.25">
      <c r="A686" s="2">
        <v>1</v>
      </c>
      <c r="B686" s="2">
        <v>2016</v>
      </c>
      <c r="C686" t="s">
        <v>370</v>
      </c>
      <c r="D686" t="s">
        <v>264</v>
      </c>
      <c r="E686" t="s">
        <v>12</v>
      </c>
      <c r="F686">
        <f>VLOOKUP(C686,'Five Year Alumni Srvy 2016 Data'!C:F,4,FALSE)</f>
        <v>1</v>
      </c>
      <c r="G686" t="str">
        <f>VLOOKUP(F686,Coding!K:L,2,FALSE)</f>
        <v>URM</v>
      </c>
      <c r="H686" t="s">
        <v>252</v>
      </c>
      <c r="I686" t="s">
        <v>206</v>
      </c>
      <c r="J686" t="s">
        <v>15</v>
      </c>
      <c r="K686" t="s">
        <v>58</v>
      </c>
      <c r="L686" s="2">
        <v>4</v>
      </c>
      <c r="M686" t="s">
        <v>55</v>
      </c>
      <c r="N686" t="s">
        <v>59</v>
      </c>
      <c r="O686" t="s">
        <v>57</v>
      </c>
    </row>
    <row r="687" spans="1:15" x14ac:dyDescent="0.25">
      <c r="A687" s="2">
        <v>1</v>
      </c>
      <c r="B687" s="2">
        <v>2016</v>
      </c>
      <c r="C687" t="s">
        <v>370</v>
      </c>
      <c r="D687" t="s">
        <v>264</v>
      </c>
      <c r="E687" t="s">
        <v>12</v>
      </c>
      <c r="F687">
        <f>VLOOKUP(C687,'Five Year Alumni Srvy 2016 Data'!C:F,4,FALSE)</f>
        <v>1</v>
      </c>
      <c r="G687" t="str">
        <f>VLOOKUP(F687,Coding!K:L,2,FALSE)</f>
        <v>URM</v>
      </c>
      <c r="H687" t="s">
        <v>252</v>
      </c>
      <c r="I687" t="s">
        <v>206</v>
      </c>
      <c r="J687" t="s">
        <v>15</v>
      </c>
      <c r="K687" t="s">
        <v>118</v>
      </c>
      <c r="L687" s="2">
        <v>4</v>
      </c>
      <c r="M687" t="s">
        <v>55</v>
      </c>
      <c r="N687" t="s">
        <v>119</v>
      </c>
      <c r="O687" t="s">
        <v>57</v>
      </c>
    </row>
    <row r="688" spans="1:15" x14ac:dyDescent="0.25">
      <c r="A688" s="2">
        <v>1</v>
      </c>
      <c r="B688" s="2">
        <v>2016</v>
      </c>
      <c r="C688" t="s">
        <v>370</v>
      </c>
      <c r="D688" t="s">
        <v>264</v>
      </c>
      <c r="E688" t="s">
        <v>12</v>
      </c>
      <c r="F688">
        <f>VLOOKUP(C688,'Five Year Alumni Srvy 2016 Data'!C:F,4,FALSE)</f>
        <v>1</v>
      </c>
      <c r="G688" t="str">
        <f>VLOOKUP(F688,Coding!K:L,2,FALSE)</f>
        <v>URM</v>
      </c>
      <c r="H688" t="s">
        <v>252</v>
      </c>
      <c r="I688" t="s">
        <v>206</v>
      </c>
      <c r="J688" t="s">
        <v>15</v>
      </c>
      <c r="K688" t="s">
        <v>135</v>
      </c>
      <c r="L688" s="2">
        <v>4</v>
      </c>
      <c r="M688" t="s">
        <v>55</v>
      </c>
      <c r="N688" t="s">
        <v>136</v>
      </c>
      <c r="O688" t="s">
        <v>57</v>
      </c>
    </row>
    <row r="689" spans="1:15" x14ac:dyDescent="0.25">
      <c r="A689" s="2">
        <v>1</v>
      </c>
      <c r="B689" s="2">
        <v>2016</v>
      </c>
      <c r="C689" t="s">
        <v>370</v>
      </c>
      <c r="D689" t="s">
        <v>264</v>
      </c>
      <c r="E689" t="s">
        <v>12</v>
      </c>
      <c r="F689">
        <f>VLOOKUP(C689,'Five Year Alumni Srvy 2016 Data'!C:F,4,FALSE)</f>
        <v>1</v>
      </c>
      <c r="G689" t="str">
        <f>VLOOKUP(F689,Coding!K:L,2,FALSE)</f>
        <v>URM</v>
      </c>
      <c r="H689" t="s">
        <v>252</v>
      </c>
      <c r="I689" t="s">
        <v>206</v>
      </c>
      <c r="J689" t="s">
        <v>15</v>
      </c>
      <c r="K689" t="s">
        <v>137</v>
      </c>
      <c r="L689" s="2">
        <v>4</v>
      </c>
      <c r="M689" t="s">
        <v>55</v>
      </c>
      <c r="N689" t="s">
        <v>138</v>
      </c>
      <c r="O689" t="s">
        <v>57</v>
      </c>
    </row>
    <row r="690" spans="1:15" x14ac:dyDescent="0.25">
      <c r="A690" s="2">
        <v>1</v>
      </c>
      <c r="B690" s="2">
        <v>2016</v>
      </c>
      <c r="C690" t="s">
        <v>370</v>
      </c>
      <c r="D690" t="s">
        <v>264</v>
      </c>
      <c r="E690" t="s">
        <v>12</v>
      </c>
      <c r="F690">
        <f>VLOOKUP(C690,'Five Year Alumni Srvy 2016 Data'!C:F,4,FALSE)</f>
        <v>1</v>
      </c>
      <c r="G690" t="str">
        <f>VLOOKUP(F690,Coding!K:L,2,FALSE)</f>
        <v>URM</v>
      </c>
      <c r="H690" t="s">
        <v>252</v>
      </c>
      <c r="I690" t="s">
        <v>206</v>
      </c>
      <c r="J690" t="s">
        <v>15</v>
      </c>
      <c r="K690" t="s">
        <v>145</v>
      </c>
      <c r="L690" s="2">
        <v>4</v>
      </c>
      <c r="M690" t="s">
        <v>55</v>
      </c>
      <c r="N690" t="s">
        <v>146</v>
      </c>
      <c r="O690" t="s">
        <v>57</v>
      </c>
    </row>
    <row r="691" spans="1:15" x14ac:dyDescent="0.25">
      <c r="A691" s="2">
        <v>1</v>
      </c>
      <c r="B691" s="2">
        <v>2016</v>
      </c>
      <c r="C691" t="s">
        <v>370</v>
      </c>
      <c r="D691" t="s">
        <v>264</v>
      </c>
      <c r="E691" t="s">
        <v>12</v>
      </c>
      <c r="F691">
        <f>VLOOKUP(C691,'Five Year Alumni Srvy 2016 Data'!C:F,4,FALSE)</f>
        <v>1</v>
      </c>
      <c r="G691" t="str">
        <f>VLOOKUP(F691,Coding!K:L,2,FALSE)</f>
        <v>URM</v>
      </c>
      <c r="H691" t="s">
        <v>252</v>
      </c>
      <c r="I691" t="s">
        <v>206</v>
      </c>
      <c r="J691" t="s">
        <v>15</v>
      </c>
      <c r="K691" t="s">
        <v>147</v>
      </c>
      <c r="L691" s="2">
        <v>4</v>
      </c>
      <c r="M691" t="s">
        <v>55</v>
      </c>
      <c r="N691" t="s">
        <v>148</v>
      </c>
      <c r="O691" t="s">
        <v>57</v>
      </c>
    </row>
    <row r="692" spans="1:15" x14ac:dyDescent="0.25">
      <c r="A692" s="2">
        <v>1</v>
      </c>
      <c r="B692" s="2">
        <v>2016</v>
      </c>
      <c r="C692" t="s">
        <v>370</v>
      </c>
      <c r="D692" t="s">
        <v>264</v>
      </c>
      <c r="E692" t="s">
        <v>12</v>
      </c>
      <c r="F692">
        <f>VLOOKUP(C692,'Five Year Alumni Srvy 2016 Data'!C:F,4,FALSE)</f>
        <v>1</v>
      </c>
      <c r="G692" t="str">
        <f>VLOOKUP(F692,Coding!K:L,2,FALSE)</f>
        <v>URM</v>
      </c>
      <c r="H692" t="s">
        <v>252</v>
      </c>
      <c r="I692" t="s">
        <v>206</v>
      </c>
      <c r="J692" t="s">
        <v>15</v>
      </c>
      <c r="K692" t="s">
        <v>149</v>
      </c>
      <c r="L692" s="2">
        <v>3</v>
      </c>
      <c r="M692" t="s">
        <v>55</v>
      </c>
      <c r="N692" t="s">
        <v>150</v>
      </c>
      <c r="O692" t="s">
        <v>178</v>
      </c>
    </row>
    <row r="693" spans="1:15" x14ac:dyDescent="0.25">
      <c r="A693" s="2">
        <v>1</v>
      </c>
      <c r="B693" s="2">
        <v>2016</v>
      </c>
      <c r="C693" t="s">
        <v>370</v>
      </c>
      <c r="D693" t="s">
        <v>264</v>
      </c>
      <c r="E693" t="s">
        <v>12</v>
      </c>
      <c r="F693">
        <f>VLOOKUP(C693,'Five Year Alumni Srvy 2016 Data'!C:F,4,FALSE)</f>
        <v>1</v>
      </c>
      <c r="G693" t="str">
        <f>VLOOKUP(F693,Coding!K:L,2,FALSE)</f>
        <v>URM</v>
      </c>
      <c r="H693" t="s">
        <v>252</v>
      </c>
      <c r="I693" t="s">
        <v>206</v>
      </c>
      <c r="J693" t="s">
        <v>15</v>
      </c>
      <c r="K693" t="s">
        <v>166</v>
      </c>
      <c r="L693" s="2">
        <v>4</v>
      </c>
      <c r="M693" t="s">
        <v>55</v>
      </c>
      <c r="N693" t="s">
        <v>167</v>
      </c>
      <c r="O693" t="s">
        <v>57</v>
      </c>
    </row>
    <row r="694" spans="1:15" x14ac:dyDescent="0.25">
      <c r="A694" s="2">
        <v>1</v>
      </c>
      <c r="B694" s="2">
        <v>2016</v>
      </c>
      <c r="C694" t="s">
        <v>371</v>
      </c>
      <c r="D694" t="s">
        <v>48</v>
      </c>
      <c r="E694" t="s">
        <v>12</v>
      </c>
      <c r="F694">
        <f>VLOOKUP(C694,'Five Year Alumni Srvy 2016 Data'!C:F,4,FALSE)</f>
        <v>1</v>
      </c>
      <c r="G694" t="str">
        <f>VLOOKUP(F694,Coding!K:L,2,FALSE)</f>
        <v>URM</v>
      </c>
      <c r="H694" t="s">
        <v>368</v>
      </c>
      <c r="I694" t="s">
        <v>293</v>
      </c>
      <c r="J694" t="s">
        <v>15</v>
      </c>
      <c r="K694" t="s">
        <v>54</v>
      </c>
      <c r="L694" s="3"/>
      <c r="M694" t="s">
        <v>55</v>
      </c>
      <c r="N694" t="s">
        <v>56</v>
      </c>
    </row>
    <row r="695" spans="1:15" x14ac:dyDescent="0.25">
      <c r="A695" s="2">
        <v>1</v>
      </c>
      <c r="B695" s="2">
        <v>2016</v>
      </c>
      <c r="C695" t="s">
        <v>371</v>
      </c>
      <c r="D695" t="s">
        <v>48</v>
      </c>
      <c r="E695" t="s">
        <v>12</v>
      </c>
      <c r="F695">
        <f>VLOOKUP(C695,'Five Year Alumni Srvy 2016 Data'!C:F,4,FALSE)</f>
        <v>1</v>
      </c>
      <c r="G695" t="str">
        <f>VLOOKUP(F695,Coding!K:L,2,FALSE)</f>
        <v>URM</v>
      </c>
      <c r="H695" t="s">
        <v>368</v>
      </c>
      <c r="I695" t="s">
        <v>293</v>
      </c>
      <c r="J695" t="s">
        <v>15</v>
      </c>
      <c r="K695" t="s">
        <v>58</v>
      </c>
      <c r="L695" s="3"/>
      <c r="M695" t="s">
        <v>55</v>
      </c>
      <c r="N695" t="s">
        <v>59</v>
      </c>
    </row>
    <row r="696" spans="1:15" x14ac:dyDescent="0.25">
      <c r="A696" s="2">
        <v>1</v>
      </c>
      <c r="B696" s="2">
        <v>2016</v>
      </c>
      <c r="C696" t="s">
        <v>371</v>
      </c>
      <c r="D696" t="s">
        <v>48</v>
      </c>
      <c r="E696" t="s">
        <v>12</v>
      </c>
      <c r="F696">
        <f>VLOOKUP(C696,'Five Year Alumni Srvy 2016 Data'!C:F,4,FALSE)</f>
        <v>1</v>
      </c>
      <c r="G696" t="str">
        <f>VLOOKUP(F696,Coding!K:L,2,FALSE)</f>
        <v>URM</v>
      </c>
      <c r="H696" t="s">
        <v>368</v>
      </c>
      <c r="I696" t="s">
        <v>293</v>
      </c>
      <c r="J696" t="s">
        <v>15</v>
      </c>
      <c r="K696" t="s">
        <v>118</v>
      </c>
      <c r="L696" s="3"/>
      <c r="M696" t="s">
        <v>55</v>
      </c>
      <c r="N696" t="s">
        <v>119</v>
      </c>
    </row>
    <row r="697" spans="1:15" x14ac:dyDescent="0.25">
      <c r="A697" s="2">
        <v>1</v>
      </c>
      <c r="B697" s="2">
        <v>2016</v>
      </c>
      <c r="C697" t="s">
        <v>371</v>
      </c>
      <c r="D697" t="s">
        <v>48</v>
      </c>
      <c r="E697" t="s">
        <v>12</v>
      </c>
      <c r="F697">
        <f>VLOOKUP(C697,'Five Year Alumni Srvy 2016 Data'!C:F,4,FALSE)</f>
        <v>1</v>
      </c>
      <c r="G697" t="str">
        <f>VLOOKUP(F697,Coding!K:L,2,FALSE)</f>
        <v>URM</v>
      </c>
      <c r="H697" t="s">
        <v>368</v>
      </c>
      <c r="I697" t="s">
        <v>293</v>
      </c>
      <c r="J697" t="s">
        <v>15</v>
      </c>
      <c r="K697" t="s">
        <v>135</v>
      </c>
      <c r="L697" s="3"/>
      <c r="M697" t="s">
        <v>55</v>
      </c>
      <c r="N697" t="s">
        <v>136</v>
      </c>
    </row>
    <row r="698" spans="1:15" x14ac:dyDescent="0.25">
      <c r="A698" s="2">
        <v>1</v>
      </c>
      <c r="B698" s="2">
        <v>2016</v>
      </c>
      <c r="C698" t="s">
        <v>371</v>
      </c>
      <c r="D698" t="s">
        <v>48</v>
      </c>
      <c r="E698" t="s">
        <v>12</v>
      </c>
      <c r="F698">
        <f>VLOOKUP(C698,'Five Year Alumni Srvy 2016 Data'!C:F,4,FALSE)</f>
        <v>1</v>
      </c>
      <c r="G698" t="str">
        <f>VLOOKUP(F698,Coding!K:L,2,FALSE)</f>
        <v>URM</v>
      </c>
      <c r="H698" t="s">
        <v>368</v>
      </c>
      <c r="I698" t="s">
        <v>293</v>
      </c>
      <c r="J698" t="s">
        <v>15</v>
      </c>
      <c r="K698" t="s">
        <v>137</v>
      </c>
      <c r="L698" s="3"/>
      <c r="M698" t="s">
        <v>55</v>
      </c>
      <c r="N698" t="s">
        <v>138</v>
      </c>
    </row>
    <row r="699" spans="1:15" x14ac:dyDescent="0.25">
      <c r="A699" s="2">
        <v>1</v>
      </c>
      <c r="B699" s="2">
        <v>2016</v>
      </c>
      <c r="C699" t="s">
        <v>371</v>
      </c>
      <c r="D699" t="s">
        <v>48</v>
      </c>
      <c r="E699" t="s">
        <v>12</v>
      </c>
      <c r="F699">
        <f>VLOOKUP(C699,'Five Year Alumni Srvy 2016 Data'!C:F,4,FALSE)</f>
        <v>1</v>
      </c>
      <c r="G699" t="str">
        <f>VLOOKUP(F699,Coding!K:L,2,FALSE)</f>
        <v>URM</v>
      </c>
      <c r="H699" t="s">
        <v>368</v>
      </c>
      <c r="I699" t="s">
        <v>293</v>
      </c>
      <c r="J699" t="s">
        <v>15</v>
      </c>
      <c r="K699" t="s">
        <v>145</v>
      </c>
      <c r="L699" s="3"/>
      <c r="M699" t="s">
        <v>55</v>
      </c>
      <c r="N699" t="s">
        <v>146</v>
      </c>
    </row>
    <row r="700" spans="1:15" x14ac:dyDescent="0.25">
      <c r="A700" s="2">
        <v>1</v>
      </c>
      <c r="B700" s="2">
        <v>2016</v>
      </c>
      <c r="C700" t="s">
        <v>371</v>
      </c>
      <c r="D700" t="s">
        <v>48</v>
      </c>
      <c r="E700" t="s">
        <v>12</v>
      </c>
      <c r="F700">
        <f>VLOOKUP(C700,'Five Year Alumni Srvy 2016 Data'!C:F,4,FALSE)</f>
        <v>1</v>
      </c>
      <c r="G700" t="str">
        <f>VLOOKUP(F700,Coding!K:L,2,FALSE)</f>
        <v>URM</v>
      </c>
      <c r="H700" t="s">
        <v>368</v>
      </c>
      <c r="I700" t="s">
        <v>293</v>
      </c>
      <c r="J700" t="s">
        <v>15</v>
      </c>
      <c r="K700" t="s">
        <v>147</v>
      </c>
      <c r="L700" s="3"/>
      <c r="M700" t="s">
        <v>55</v>
      </c>
      <c r="N700" t="s">
        <v>148</v>
      </c>
    </row>
    <row r="701" spans="1:15" x14ac:dyDescent="0.25">
      <c r="A701" s="2">
        <v>1</v>
      </c>
      <c r="B701" s="2">
        <v>2016</v>
      </c>
      <c r="C701" t="s">
        <v>371</v>
      </c>
      <c r="D701" t="s">
        <v>48</v>
      </c>
      <c r="E701" t="s">
        <v>12</v>
      </c>
      <c r="F701">
        <f>VLOOKUP(C701,'Five Year Alumni Srvy 2016 Data'!C:F,4,FALSE)</f>
        <v>1</v>
      </c>
      <c r="G701" t="str">
        <f>VLOOKUP(F701,Coding!K:L,2,FALSE)</f>
        <v>URM</v>
      </c>
      <c r="H701" t="s">
        <v>368</v>
      </c>
      <c r="I701" t="s">
        <v>293</v>
      </c>
      <c r="J701" t="s">
        <v>15</v>
      </c>
      <c r="K701" t="s">
        <v>149</v>
      </c>
      <c r="L701" s="3"/>
      <c r="M701" t="s">
        <v>55</v>
      </c>
      <c r="N701" t="s">
        <v>150</v>
      </c>
    </row>
    <row r="702" spans="1:15" x14ac:dyDescent="0.25">
      <c r="A702" s="2">
        <v>1</v>
      </c>
      <c r="B702" s="2">
        <v>2016</v>
      </c>
      <c r="C702" t="s">
        <v>371</v>
      </c>
      <c r="D702" t="s">
        <v>48</v>
      </c>
      <c r="E702" t="s">
        <v>12</v>
      </c>
      <c r="F702">
        <f>VLOOKUP(C702,'Five Year Alumni Srvy 2016 Data'!C:F,4,FALSE)</f>
        <v>1</v>
      </c>
      <c r="G702" t="str">
        <f>VLOOKUP(F702,Coding!K:L,2,FALSE)</f>
        <v>URM</v>
      </c>
      <c r="H702" t="s">
        <v>368</v>
      </c>
      <c r="I702" t="s">
        <v>293</v>
      </c>
      <c r="J702" t="s">
        <v>15</v>
      </c>
      <c r="K702" t="s">
        <v>166</v>
      </c>
      <c r="L702" s="3"/>
      <c r="M702" t="s">
        <v>55</v>
      </c>
      <c r="N702" t="s">
        <v>167</v>
      </c>
    </row>
    <row r="703" spans="1:15" x14ac:dyDescent="0.25">
      <c r="A703" s="2">
        <v>1</v>
      </c>
      <c r="B703" s="2">
        <v>2016</v>
      </c>
      <c r="C703" t="s">
        <v>374</v>
      </c>
      <c r="D703" t="s">
        <v>48</v>
      </c>
      <c r="E703" t="s">
        <v>12</v>
      </c>
      <c r="F703">
        <f>VLOOKUP(C703,'Five Year Alumni Srvy 2016 Data'!C:F,4,FALSE)</f>
        <v>1</v>
      </c>
      <c r="G703" t="str">
        <f>VLOOKUP(F703,Coding!K:L,2,FALSE)</f>
        <v>URM</v>
      </c>
      <c r="H703" t="s">
        <v>352</v>
      </c>
      <c r="I703" t="s">
        <v>267</v>
      </c>
      <c r="J703" t="s">
        <v>10</v>
      </c>
      <c r="K703" t="s">
        <v>54</v>
      </c>
      <c r="L703" s="2">
        <v>4</v>
      </c>
      <c r="M703" t="s">
        <v>55</v>
      </c>
      <c r="N703" t="s">
        <v>56</v>
      </c>
      <c r="O703" t="s">
        <v>57</v>
      </c>
    </row>
    <row r="704" spans="1:15" x14ac:dyDescent="0.25">
      <c r="A704" s="2">
        <v>1</v>
      </c>
      <c r="B704" s="2">
        <v>2016</v>
      </c>
      <c r="C704" t="s">
        <v>374</v>
      </c>
      <c r="D704" t="s">
        <v>48</v>
      </c>
      <c r="E704" t="s">
        <v>12</v>
      </c>
      <c r="F704">
        <f>VLOOKUP(C704,'Five Year Alumni Srvy 2016 Data'!C:F,4,FALSE)</f>
        <v>1</v>
      </c>
      <c r="G704" t="str">
        <f>VLOOKUP(F704,Coding!K:L,2,FALSE)</f>
        <v>URM</v>
      </c>
      <c r="H704" t="s">
        <v>352</v>
      </c>
      <c r="I704" t="s">
        <v>267</v>
      </c>
      <c r="J704" t="s">
        <v>10</v>
      </c>
      <c r="K704" t="s">
        <v>58</v>
      </c>
      <c r="L704" s="2">
        <v>4</v>
      </c>
      <c r="M704" t="s">
        <v>55</v>
      </c>
      <c r="N704" t="s">
        <v>59</v>
      </c>
      <c r="O704" t="s">
        <v>57</v>
      </c>
    </row>
    <row r="705" spans="1:15" x14ac:dyDescent="0.25">
      <c r="A705" s="2">
        <v>1</v>
      </c>
      <c r="B705" s="2">
        <v>2016</v>
      </c>
      <c r="C705" t="s">
        <v>374</v>
      </c>
      <c r="D705" t="s">
        <v>48</v>
      </c>
      <c r="E705" t="s">
        <v>12</v>
      </c>
      <c r="F705">
        <f>VLOOKUP(C705,'Five Year Alumni Srvy 2016 Data'!C:F,4,FALSE)</f>
        <v>1</v>
      </c>
      <c r="G705" t="str">
        <f>VLOOKUP(F705,Coding!K:L,2,FALSE)</f>
        <v>URM</v>
      </c>
      <c r="H705" t="s">
        <v>352</v>
      </c>
      <c r="I705" t="s">
        <v>267</v>
      </c>
      <c r="J705" t="s">
        <v>10</v>
      </c>
      <c r="K705" t="s">
        <v>118</v>
      </c>
      <c r="L705" s="2">
        <v>5</v>
      </c>
      <c r="M705" t="s">
        <v>55</v>
      </c>
      <c r="N705" t="s">
        <v>119</v>
      </c>
      <c r="O705" t="s">
        <v>185</v>
      </c>
    </row>
    <row r="706" spans="1:15" x14ac:dyDescent="0.25">
      <c r="A706" s="2">
        <v>1</v>
      </c>
      <c r="B706" s="2">
        <v>2016</v>
      </c>
      <c r="C706" t="s">
        <v>374</v>
      </c>
      <c r="D706" t="s">
        <v>48</v>
      </c>
      <c r="E706" t="s">
        <v>12</v>
      </c>
      <c r="F706">
        <f>VLOOKUP(C706,'Five Year Alumni Srvy 2016 Data'!C:F,4,FALSE)</f>
        <v>1</v>
      </c>
      <c r="G706" t="str">
        <f>VLOOKUP(F706,Coding!K:L,2,FALSE)</f>
        <v>URM</v>
      </c>
      <c r="H706" t="s">
        <v>352</v>
      </c>
      <c r="I706" t="s">
        <v>267</v>
      </c>
      <c r="J706" t="s">
        <v>10</v>
      </c>
      <c r="K706" t="s">
        <v>135</v>
      </c>
      <c r="L706" s="2">
        <v>4</v>
      </c>
      <c r="M706" t="s">
        <v>55</v>
      </c>
      <c r="N706" t="s">
        <v>136</v>
      </c>
      <c r="O706" t="s">
        <v>57</v>
      </c>
    </row>
    <row r="707" spans="1:15" x14ac:dyDescent="0.25">
      <c r="A707" s="2">
        <v>1</v>
      </c>
      <c r="B707" s="2">
        <v>2016</v>
      </c>
      <c r="C707" t="s">
        <v>374</v>
      </c>
      <c r="D707" t="s">
        <v>48</v>
      </c>
      <c r="E707" t="s">
        <v>12</v>
      </c>
      <c r="F707">
        <f>VLOOKUP(C707,'Five Year Alumni Srvy 2016 Data'!C:F,4,FALSE)</f>
        <v>1</v>
      </c>
      <c r="G707" t="str">
        <f>VLOOKUP(F707,Coding!K:L,2,FALSE)</f>
        <v>URM</v>
      </c>
      <c r="H707" t="s">
        <v>352</v>
      </c>
      <c r="I707" t="s">
        <v>267</v>
      </c>
      <c r="J707" t="s">
        <v>10</v>
      </c>
      <c r="K707" t="s">
        <v>137</v>
      </c>
      <c r="L707" s="2">
        <v>4</v>
      </c>
      <c r="M707" t="s">
        <v>55</v>
      </c>
      <c r="N707" t="s">
        <v>138</v>
      </c>
      <c r="O707" t="s">
        <v>57</v>
      </c>
    </row>
    <row r="708" spans="1:15" x14ac:dyDescent="0.25">
      <c r="A708" s="2">
        <v>1</v>
      </c>
      <c r="B708" s="2">
        <v>2016</v>
      </c>
      <c r="C708" t="s">
        <v>374</v>
      </c>
      <c r="D708" t="s">
        <v>48</v>
      </c>
      <c r="E708" t="s">
        <v>12</v>
      </c>
      <c r="F708">
        <f>VLOOKUP(C708,'Five Year Alumni Srvy 2016 Data'!C:F,4,FALSE)</f>
        <v>1</v>
      </c>
      <c r="G708" t="str">
        <f>VLOOKUP(F708,Coding!K:L,2,FALSE)</f>
        <v>URM</v>
      </c>
      <c r="H708" t="s">
        <v>352</v>
      </c>
      <c r="I708" t="s">
        <v>267</v>
      </c>
      <c r="J708" t="s">
        <v>10</v>
      </c>
      <c r="K708" t="s">
        <v>145</v>
      </c>
      <c r="L708" s="2">
        <v>4</v>
      </c>
      <c r="M708" t="s">
        <v>55</v>
      </c>
      <c r="N708" t="s">
        <v>146</v>
      </c>
      <c r="O708" t="s">
        <v>57</v>
      </c>
    </row>
    <row r="709" spans="1:15" x14ac:dyDescent="0.25">
      <c r="A709" s="2">
        <v>1</v>
      </c>
      <c r="B709" s="2">
        <v>2016</v>
      </c>
      <c r="C709" t="s">
        <v>374</v>
      </c>
      <c r="D709" t="s">
        <v>48</v>
      </c>
      <c r="E709" t="s">
        <v>12</v>
      </c>
      <c r="F709">
        <f>VLOOKUP(C709,'Five Year Alumni Srvy 2016 Data'!C:F,4,FALSE)</f>
        <v>1</v>
      </c>
      <c r="G709" t="str">
        <f>VLOOKUP(F709,Coding!K:L,2,FALSE)</f>
        <v>URM</v>
      </c>
      <c r="H709" t="s">
        <v>352</v>
      </c>
      <c r="I709" t="s">
        <v>267</v>
      </c>
      <c r="J709" t="s">
        <v>10</v>
      </c>
      <c r="K709" t="s">
        <v>147</v>
      </c>
      <c r="L709" s="2">
        <v>4</v>
      </c>
      <c r="M709" t="s">
        <v>55</v>
      </c>
      <c r="N709" t="s">
        <v>148</v>
      </c>
      <c r="O709" t="s">
        <v>57</v>
      </c>
    </row>
    <row r="710" spans="1:15" x14ac:dyDescent="0.25">
      <c r="A710" s="2">
        <v>1</v>
      </c>
      <c r="B710" s="2">
        <v>2016</v>
      </c>
      <c r="C710" t="s">
        <v>374</v>
      </c>
      <c r="D710" t="s">
        <v>48</v>
      </c>
      <c r="E710" t="s">
        <v>12</v>
      </c>
      <c r="F710">
        <f>VLOOKUP(C710,'Five Year Alumni Srvy 2016 Data'!C:F,4,FALSE)</f>
        <v>1</v>
      </c>
      <c r="G710" t="str">
        <f>VLOOKUP(F710,Coding!K:L,2,FALSE)</f>
        <v>URM</v>
      </c>
      <c r="H710" t="s">
        <v>352</v>
      </c>
      <c r="I710" t="s">
        <v>267</v>
      </c>
      <c r="J710" t="s">
        <v>10</v>
      </c>
      <c r="K710" t="s">
        <v>149</v>
      </c>
      <c r="L710" s="2">
        <v>5</v>
      </c>
      <c r="M710" t="s">
        <v>55</v>
      </c>
      <c r="N710" t="s">
        <v>150</v>
      </c>
      <c r="O710" t="s">
        <v>185</v>
      </c>
    </row>
    <row r="711" spans="1:15" x14ac:dyDescent="0.25">
      <c r="A711" s="2">
        <v>1</v>
      </c>
      <c r="B711" s="2">
        <v>2016</v>
      </c>
      <c r="C711" t="s">
        <v>374</v>
      </c>
      <c r="D711" t="s">
        <v>48</v>
      </c>
      <c r="E711" t="s">
        <v>12</v>
      </c>
      <c r="F711">
        <f>VLOOKUP(C711,'Five Year Alumni Srvy 2016 Data'!C:F,4,FALSE)</f>
        <v>1</v>
      </c>
      <c r="G711" t="str">
        <f>VLOOKUP(F711,Coding!K:L,2,FALSE)</f>
        <v>URM</v>
      </c>
      <c r="H711" t="s">
        <v>352</v>
      </c>
      <c r="I711" t="s">
        <v>267</v>
      </c>
      <c r="J711" t="s">
        <v>10</v>
      </c>
      <c r="K711" t="s">
        <v>166</v>
      </c>
      <c r="L711" s="2">
        <v>4</v>
      </c>
      <c r="M711" t="s">
        <v>55</v>
      </c>
      <c r="N711" t="s">
        <v>167</v>
      </c>
      <c r="O711" t="s">
        <v>57</v>
      </c>
    </row>
    <row r="712" spans="1:15" x14ac:dyDescent="0.25">
      <c r="A712" s="2">
        <v>1</v>
      </c>
      <c r="B712" s="2">
        <v>2016</v>
      </c>
      <c r="C712" t="s">
        <v>375</v>
      </c>
      <c r="D712" t="s">
        <v>48</v>
      </c>
      <c r="E712" t="s">
        <v>12</v>
      </c>
      <c r="F712">
        <f>VLOOKUP(C712,'Five Year Alumni Srvy 2016 Data'!C:F,4,FALSE)</f>
        <v>1</v>
      </c>
      <c r="G712" t="str">
        <f>VLOOKUP(F712,Coding!K:L,2,FALSE)</f>
        <v>URM</v>
      </c>
      <c r="H712" t="s">
        <v>376</v>
      </c>
      <c r="I712" t="s">
        <v>376</v>
      </c>
      <c r="J712" t="s">
        <v>21</v>
      </c>
      <c r="K712" t="s">
        <v>54</v>
      </c>
      <c r="L712" s="2">
        <v>4</v>
      </c>
      <c r="M712" t="s">
        <v>55</v>
      </c>
      <c r="N712" t="s">
        <v>56</v>
      </c>
      <c r="O712" t="s">
        <v>57</v>
      </c>
    </row>
    <row r="713" spans="1:15" x14ac:dyDescent="0.25">
      <c r="A713" s="2">
        <v>1</v>
      </c>
      <c r="B713" s="2">
        <v>2016</v>
      </c>
      <c r="C713" t="s">
        <v>375</v>
      </c>
      <c r="D713" t="s">
        <v>48</v>
      </c>
      <c r="E713" t="s">
        <v>12</v>
      </c>
      <c r="F713">
        <f>VLOOKUP(C713,'Five Year Alumni Srvy 2016 Data'!C:F,4,FALSE)</f>
        <v>1</v>
      </c>
      <c r="G713" t="str">
        <f>VLOOKUP(F713,Coding!K:L,2,FALSE)</f>
        <v>URM</v>
      </c>
      <c r="H713" t="s">
        <v>376</v>
      </c>
      <c r="I713" t="s">
        <v>376</v>
      </c>
      <c r="J713" t="s">
        <v>21</v>
      </c>
      <c r="K713" t="s">
        <v>58</v>
      </c>
      <c r="L713" s="2">
        <v>4</v>
      </c>
      <c r="M713" t="s">
        <v>55</v>
      </c>
      <c r="N713" t="s">
        <v>59</v>
      </c>
      <c r="O713" t="s">
        <v>57</v>
      </c>
    </row>
    <row r="714" spans="1:15" x14ac:dyDescent="0.25">
      <c r="A714" s="2">
        <v>1</v>
      </c>
      <c r="B714" s="2">
        <v>2016</v>
      </c>
      <c r="C714" t="s">
        <v>375</v>
      </c>
      <c r="D714" t="s">
        <v>48</v>
      </c>
      <c r="E714" t="s">
        <v>12</v>
      </c>
      <c r="F714">
        <f>VLOOKUP(C714,'Five Year Alumni Srvy 2016 Data'!C:F,4,FALSE)</f>
        <v>1</v>
      </c>
      <c r="G714" t="str">
        <f>VLOOKUP(F714,Coding!K:L,2,FALSE)</f>
        <v>URM</v>
      </c>
      <c r="H714" t="s">
        <v>376</v>
      </c>
      <c r="I714" t="s">
        <v>376</v>
      </c>
      <c r="J714" t="s">
        <v>21</v>
      </c>
      <c r="K714" t="s">
        <v>118</v>
      </c>
      <c r="L714" s="2">
        <v>4</v>
      </c>
      <c r="M714" t="s">
        <v>55</v>
      </c>
      <c r="N714" t="s">
        <v>119</v>
      </c>
      <c r="O714" t="s">
        <v>57</v>
      </c>
    </row>
    <row r="715" spans="1:15" x14ac:dyDescent="0.25">
      <c r="A715" s="2">
        <v>1</v>
      </c>
      <c r="B715" s="2">
        <v>2016</v>
      </c>
      <c r="C715" t="s">
        <v>375</v>
      </c>
      <c r="D715" t="s">
        <v>48</v>
      </c>
      <c r="E715" t="s">
        <v>12</v>
      </c>
      <c r="F715">
        <f>VLOOKUP(C715,'Five Year Alumni Srvy 2016 Data'!C:F,4,FALSE)</f>
        <v>1</v>
      </c>
      <c r="G715" t="str">
        <f>VLOOKUP(F715,Coding!K:L,2,FALSE)</f>
        <v>URM</v>
      </c>
      <c r="H715" t="s">
        <v>376</v>
      </c>
      <c r="I715" t="s">
        <v>376</v>
      </c>
      <c r="J715" t="s">
        <v>21</v>
      </c>
      <c r="K715" t="s">
        <v>135</v>
      </c>
      <c r="L715" s="2">
        <v>4</v>
      </c>
      <c r="M715" t="s">
        <v>55</v>
      </c>
      <c r="N715" t="s">
        <v>136</v>
      </c>
      <c r="O715" t="s">
        <v>57</v>
      </c>
    </row>
    <row r="716" spans="1:15" x14ac:dyDescent="0.25">
      <c r="A716" s="2">
        <v>1</v>
      </c>
      <c r="B716" s="2">
        <v>2016</v>
      </c>
      <c r="C716" t="s">
        <v>375</v>
      </c>
      <c r="D716" t="s">
        <v>48</v>
      </c>
      <c r="E716" t="s">
        <v>12</v>
      </c>
      <c r="F716">
        <f>VLOOKUP(C716,'Five Year Alumni Srvy 2016 Data'!C:F,4,FALSE)</f>
        <v>1</v>
      </c>
      <c r="G716" t="str">
        <f>VLOOKUP(F716,Coding!K:L,2,FALSE)</f>
        <v>URM</v>
      </c>
      <c r="H716" t="s">
        <v>376</v>
      </c>
      <c r="I716" t="s">
        <v>376</v>
      </c>
      <c r="J716" t="s">
        <v>21</v>
      </c>
      <c r="K716" t="s">
        <v>137</v>
      </c>
      <c r="L716" s="2">
        <v>4</v>
      </c>
      <c r="M716" t="s">
        <v>55</v>
      </c>
      <c r="N716" t="s">
        <v>138</v>
      </c>
      <c r="O716" t="s">
        <v>57</v>
      </c>
    </row>
    <row r="717" spans="1:15" x14ac:dyDescent="0.25">
      <c r="A717" s="2">
        <v>1</v>
      </c>
      <c r="B717" s="2">
        <v>2016</v>
      </c>
      <c r="C717" t="s">
        <v>375</v>
      </c>
      <c r="D717" t="s">
        <v>48</v>
      </c>
      <c r="E717" t="s">
        <v>12</v>
      </c>
      <c r="F717">
        <f>VLOOKUP(C717,'Five Year Alumni Srvy 2016 Data'!C:F,4,FALSE)</f>
        <v>1</v>
      </c>
      <c r="G717" t="str">
        <f>VLOOKUP(F717,Coding!K:L,2,FALSE)</f>
        <v>URM</v>
      </c>
      <c r="H717" t="s">
        <v>376</v>
      </c>
      <c r="I717" t="s">
        <v>376</v>
      </c>
      <c r="J717" t="s">
        <v>21</v>
      </c>
      <c r="K717" t="s">
        <v>145</v>
      </c>
      <c r="L717" s="2">
        <v>4</v>
      </c>
      <c r="M717" t="s">
        <v>55</v>
      </c>
      <c r="N717" t="s">
        <v>146</v>
      </c>
      <c r="O717" t="s">
        <v>57</v>
      </c>
    </row>
    <row r="718" spans="1:15" x14ac:dyDescent="0.25">
      <c r="A718" s="2">
        <v>1</v>
      </c>
      <c r="B718" s="2">
        <v>2016</v>
      </c>
      <c r="C718" t="s">
        <v>375</v>
      </c>
      <c r="D718" t="s">
        <v>48</v>
      </c>
      <c r="E718" t="s">
        <v>12</v>
      </c>
      <c r="F718">
        <f>VLOOKUP(C718,'Five Year Alumni Srvy 2016 Data'!C:F,4,FALSE)</f>
        <v>1</v>
      </c>
      <c r="G718" t="str">
        <f>VLOOKUP(F718,Coding!K:L,2,FALSE)</f>
        <v>URM</v>
      </c>
      <c r="H718" t="s">
        <v>376</v>
      </c>
      <c r="I718" t="s">
        <v>376</v>
      </c>
      <c r="J718" t="s">
        <v>21</v>
      </c>
      <c r="K718" t="s">
        <v>147</v>
      </c>
      <c r="L718" s="2">
        <v>4</v>
      </c>
      <c r="M718" t="s">
        <v>55</v>
      </c>
      <c r="N718" t="s">
        <v>148</v>
      </c>
      <c r="O718" t="s">
        <v>57</v>
      </c>
    </row>
    <row r="719" spans="1:15" x14ac:dyDescent="0.25">
      <c r="A719" s="2">
        <v>1</v>
      </c>
      <c r="B719" s="2">
        <v>2016</v>
      </c>
      <c r="C719" t="s">
        <v>375</v>
      </c>
      <c r="D719" t="s">
        <v>48</v>
      </c>
      <c r="E719" t="s">
        <v>12</v>
      </c>
      <c r="F719">
        <f>VLOOKUP(C719,'Five Year Alumni Srvy 2016 Data'!C:F,4,FALSE)</f>
        <v>1</v>
      </c>
      <c r="G719" t="str">
        <f>VLOOKUP(F719,Coding!K:L,2,FALSE)</f>
        <v>URM</v>
      </c>
      <c r="H719" t="s">
        <v>376</v>
      </c>
      <c r="I719" t="s">
        <v>376</v>
      </c>
      <c r="J719" t="s">
        <v>21</v>
      </c>
      <c r="K719" t="s">
        <v>149</v>
      </c>
      <c r="L719" s="2">
        <v>4</v>
      </c>
      <c r="M719" t="s">
        <v>55</v>
      </c>
      <c r="N719" t="s">
        <v>150</v>
      </c>
      <c r="O719" t="s">
        <v>57</v>
      </c>
    </row>
    <row r="720" spans="1:15" x14ac:dyDescent="0.25">
      <c r="A720" s="2">
        <v>1</v>
      </c>
      <c r="B720" s="2">
        <v>2016</v>
      </c>
      <c r="C720" t="s">
        <v>375</v>
      </c>
      <c r="D720" t="s">
        <v>48</v>
      </c>
      <c r="E720" t="s">
        <v>12</v>
      </c>
      <c r="F720">
        <f>VLOOKUP(C720,'Five Year Alumni Srvy 2016 Data'!C:F,4,FALSE)</f>
        <v>1</v>
      </c>
      <c r="G720" t="str">
        <f>VLOOKUP(F720,Coding!K:L,2,FALSE)</f>
        <v>URM</v>
      </c>
      <c r="H720" t="s">
        <v>376</v>
      </c>
      <c r="I720" t="s">
        <v>376</v>
      </c>
      <c r="J720" t="s">
        <v>21</v>
      </c>
      <c r="K720" t="s">
        <v>166</v>
      </c>
      <c r="L720" s="2">
        <v>4</v>
      </c>
      <c r="M720" t="s">
        <v>55</v>
      </c>
      <c r="N720" t="s">
        <v>167</v>
      </c>
      <c r="O720" t="s">
        <v>57</v>
      </c>
    </row>
    <row r="721" spans="1:15" x14ac:dyDescent="0.25">
      <c r="A721" s="2">
        <v>1</v>
      </c>
      <c r="B721" s="2">
        <v>2016</v>
      </c>
      <c r="C721" t="s">
        <v>380</v>
      </c>
      <c r="E721" t="s">
        <v>12</v>
      </c>
      <c r="F721">
        <f>VLOOKUP(C721,'Five Year Alumni Srvy 2016 Data'!C:F,4,FALSE)</f>
        <v>1</v>
      </c>
      <c r="G721" t="str">
        <f>VLOOKUP(F721,Coding!K:L,2,FALSE)</f>
        <v>URM</v>
      </c>
      <c r="H721" t="s">
        <v>182</v>
      </c>
      <c r="I721" t="s">
        <v>182</v>
      </c>
      <c r="J721" t="s">
        <v>21</v>
      </c>
      <c r="K721" t="s">
        <v>54</v>
      </c>
      <c r="L721" s="2">
        <v>3</v>
      </c>
      <c r="M721" t="s">
        <v>55</v>
      </c>
      <c r="N721" t="s">
        <v>56</v>
      </c>
      <c r="O721" t="s">
        <v>178</v>
      </c>
    </row>
    <row r="722" spans="1:15" x14ac:dyDescent="0.25">
      <c r="A722" s="2">
        <v>1</v>
      </c>
      <c r="B722" s="2">
        <v>2016</v>
      </c>
      <c r="C722" t="s">
        <v>380</v>
      </c>
      <c r="E722" t="s">
        <v>12</v>
      </c>
      <c r="F722">
        <f>VLOOKUP(C722,'Five Year Alumni Srvy 2016 Data'!C:F,4,FALSE)</f>
        <v>1</v>
      </c>
      <c r="G722" t="str">
        <f>VLOOKUP(F722,Coding!K:L,2,FALSE)</f>
        <v>URM</v>
      </c>
      <c r="H722" t="s">
        <v>182</v>
      </c>
      <c r="I722" t="s">
        <v>182</v>
      </c>
      <c r="J722" t="s">
        <v>21</v>
      </c>
      <c r="K722" t="s">
        <v>58</v>
      </c>
      <c r="L722" s="2">
        <v>3</v>
      </c>
      <c r="M722" t="s">
        <v>55</v>
      </c>
      <c r="N722" t="s">
        <v>59</v>
      </c>
      <c r="O722" t="s">
        <v>178</v>
      </c>
    </row>
    <row r="723" spans="1:15" x14ac:dyDescent="0.25">
      <c r="A723" s="2">
        <v>1</v>
      </c>
      <c r="B723" s="2">
        <v>2016</v>
      </c>
      <c r="C723" t="s">
        <v>380</v>
      </c>
      <c r="E723" t="s">
        <v>12</v>
      </c>
      <c r="F723">
        <f>VLOOKUP(C723,'Five Year Alumni Srvy 2016 Data'!C:F,4,FALSE)</f>
        <v>1</v>
      </c>
      <c r="G723" t="str">
        <f>VLOOKUP(F723,Coding!K:L,2,FALSE)</f>
        <v>URM</v>
      </c>
      <c r="H723" t="s">
        <v>182</v>
      </c>
      <c r="I723" t="s">
        <v>182</v>
      </c>
      <c r="J723" t="s">
        <v>21</v>
      </c>
      <c r="K723" t="s">
        <v>118</v>
      </c>
      <c r="L723" s="2">
        <v>4</v>
      </c>
      <c r="M723" t="s">
        <v>55</v>
      </c>
      <c r="N723" t="s">
        <v>119</v>
      </c>
      <c r="O723" t="s">
        <v>57</v>
      </c>
    </row>
    <row r="724" spans="1:15" x14ac:dyDescent="0.25">
      <c r="A724" s="2">
        <v>1</v>
      </c>
      <c r="B724" s="2">
        <v>2016</v>
      </c>
      <c r="C724" t="s">
        <v>380</v>
      </c>
      <c r="E724" t="s">
        <v>12</v>
      </c>
      <c r="F724">
        <f>VLOOKUP(C724,'Five Year Alumni Srvy 2016 Data'!C:F,4,FALSE)</f>
        <v>1</v>
      </c>
      <c r="G724" t="str">
        <f>VLOOKUP(F724,Coding!K:L,2,FALSE)</f>
        <v>URM</v>
      </c>
      <c r="H724" t="s">
        <v>182</v>
      </c>
      <c r="I724" t="s">
        <v>182</v>
      </c>
      <c r="J724" t="s">
        <v>21</v>
      </c>
      <c r="K724" t="s">
        <v>135</v>
      </c>
      <c r="L724" s="2">
        <v>4</v>
      </c>
      <c r="M724" t="s">
        <v>55</v>
      </c>
      <c r="N724" t="s">
        <v>136</v>
      </c>
      <c r="O724" t="s">
        <v>57</v>
      </c>
    </row>
    <row r="725" spans="1:15" x14ac:dyDescent="0.25">
      <c r="A725" s="2">
        <v>1</v>
      </c>
      <c r="B725" s="2">
        <v>2016</v>
      </c>
      <c r="C725" t="s">
        <v>380</v>
      </c>
      <c r="E725" t="s">
        <v>12</v>
      </c>
      <c r="F725">
        <f>VLOOKUP(C725,'Five Year Alumni Srvy 2016 Data'!C:F,4,FALSE)</f>
        <v>1</v>
      </c>
      <c r="G725" t="str">
        <f>VLOOKUP(F725,Coding!K:L,2,FALSE)</f>
        <v>URM</v>
      </c>
      <c r="H725" t="s">
        <v>182</v>
      </c>
      <c r="I725" t="s">
        <v>182</v>
      </c>
      <c r="J725" t="s">
        <v>21</v>
      </c>
      <c r="K725" t="s">
        <v>137</v>
      </c>
      <c r="L725" s="2">
        <v>3</v>
      </c>
      <c r="M725" t="s">
        <v>55</v>
      </c>
      <c r="N725" t="s">
        <v>138</v>
      </c>
      <c r="O725" t="s">
        <v>178</v>
      </c>
    </row>
    <row r="726" spans="1:15" x14ac:dyDescent="0.25">
      <c r="A726" s="2">
        <v>1</v>
      </c>
      <c r="B726" s="2">
        <v>2016</v>
      </c>
      <c r="C726" t="s">
        <v>380</v>
      </c>
      <c r="E726" t="s">
        <v>12</v>
      </c>
      <c r="F726">
        <f>VLOOKUP(C726,'Five Year Alumni Srvy 2016 Data'!C:F,4,FALSE)</f>
        <v>1</v>
      </c>
      <c r="G726" t="str">
        <f>VLOOKUP(F726,Coding!K:L,2,FALSE)</f>
        <v>URM</v>
      </c>
      <c r="H726" t="s">
        <v>182</v>
      </c>
      <c r="I726" t="s">
        <v>182</v>
      </c>
      <c r="J726" t="s">
        <v>21</v>
      </c>
      <c r="K726" t="s">
        <v>145</v>
      </c>
      <c r="L726" s="2">
        <v>4</v>
      </c>
      <c r="M726" t="s">
        <v>55</v>
      </c>
      <c r="N726" t="s">
        <v>146</v>
      </c>
      <c r="O726" t="s">
        <v>57</v>
      </c>
    </row>
    <row r="727" spans="1:15" x14ac:dyDescent="0.25">
      <c r="A727" s="2">
        <v>1</v>
      </c>
      <c r="B727" s="2">
        <v>2016</v>
      </c>
      <c r="C727" t="s">
        <v>380</v>
      </c>
      <c r="E727" t="s">
        <v>12</v>
      </c>
      <c r="F727">
        <f>VLOOKUP(C727,'Five Year Alumni Srvy 2016 Data'!C:F,4,FALSE)</f>
        <v>1</v>
      </c>
      <c r="G727" t="str">
        <f>VLOOKUP(F727,Coding!K:L,2,FALSE)</f>
        <v>URM</v>
      </c>
      <c r="H727" t="s">
        <v>182</v>
      </c>
      <c r="I727" t="s">
        <v>182</v>
      </c>
      <c r="J727" t="s">
        <v>21</v>
      </c>
      <c r="K727" t="s">
        <v>147</v>
      </c>
      <c r="L727" s="2">
        <v>4</v>
      </c>
      <c r="M727" t="s">
        <v>55</v>
      </c>
      <c r="N727" t="s">
        <v>148</v>
      </c>
      <c r="O727" t="s">
        <v>57</v>
      </c>
    </row>
    <row r="728" spans="1:15" x14ac:dyDescent="0.25">
      <c r="A728" s="2">
        <v>1</v>
      </c>
      <c r="B728" s="2">
        <v>2016</v>
      </c>
      <c r="C728" t="s">
        <v>380</v>
      </c>
      <c r="E728" t="s">
        <v>12</v>
      </c>
      <c r="F728">
        <f>VLOOKUP(C728,'Five Year Alumni Srvy 2016 Data'!C:F,4,FALSE)</f>
        <v>1</v>
      </c>
      <c r="G728" t="str">
        <f>VLOOKUP(F728,Coding!K:L,2,FALSE)</f>
        <v>URM</v>
      </c>
      <c r="H728" t="s">
        <v>182</v>
      </c>
      <c r="I728" t="s">
        <v>182</v>
      </c>
      <c r="J728" t="s">
        <v>21</v>
      </c>
      <c r="K728" t="s">
        <v>149</v>
      </c>
      <c r="L728" s="2">
        <v>3</v>
      </c>
      <c r="M728" t="s">
        <v>55</v>
      </c>
      <c r="N728" t="s">
        <v>150</v>
      </c>
      <c r="O728" t="s">
        <v>178</v>
      </c>
    </row>
    <row r="729" spans="1:15" x14ac:dyDescent="0.25">
      <c r="A729" s="2">
        <v>1</v>
      </c>
      <c r="B729" s="2">
        <v>2016</v>
      </c>
      <c r="C729" t="s">
        <v>380</v>
      </c>
      <c r="E729" t="s">
        <v>12</v>
      </c>
      <c r="F729">
        <f>VLOOKUP(C729,'Five Year Alumni Srvy 2016 Data'!C:F,4,FALSE)</f>
        <v>1</v>
      </c>
      <c r="G729" t="str">
        <f>VLOOKUP(F729,Coding!K:L,2,FALSE)</f>
        <v>URM</v>
      </c>
      <c r="H729" t="s">
        <v>182</v>
      </c>
      <c r="I729" t="s">
        <v>182</v>
      </c>
      <c r="J729" t="s">
        <v>21</v>
      </c>
      <c r="K729" t="s">
        <v>166</v>
      </c>
      <c r="L729" s="2">
        <v>4</v>
      </c>
      <c r="M729" t="s">
        <v>55</v>
      </c>
      <c r="N729" t="s">
        <v>167</v>
      </c>
      <c r="O729" t="s">
        <v>57</v>
      </c>
    </row>
    <row r="730" spans="1:15" x14ac:dyDescent="0.25">
      <c r="A730" s="2">
        <v>1</v>
      </c>
      <c r="B730" s="2">
        <v>2016</v>
      </c>
      <c r="C730" t="s">
        <v>386</v>
      </c>
      <c r="D730" t="s">
        <v>48</v>
      </c>
      <c r="E730" t="s">
        <v>12</v>
      </c>
      <c r="F730">
        <f>VLOOKUP(C730,'Five Year Alumni Srvy 2016 Data'!C:F,4,FALSE)</f>
        <v>1</v>
      </c>
      <c r="G730" t="str">
        <f>VLOOKUP(F730,Coding!K:L,2,FALSE)</f>
        <v>URM</v>
      </c>
      <c r="H730" t="s">
        <v>387</v>
      </c>
      <c r="I730" t="s">
        <v>225</v>
      </c>
      <c r="J730" t="s">
        <v>19</v>
      </c>
      <c r="K730" t="s">
        <v>54</v>
      </c>
      <c r="L730" s="2">
        <v>5</v>
      </c>
      <c r="M730" t="s">
        <v>55</v>
      </c>
      <c r="N730" t="s">
        <v>56</v>
      </c>
      <c r="O730" t="s">
        <v>185</v>
      </c>
    </row>
    <row r="731" spans="1:15" x14ac:dyDescent="0.25">
      <c r="A731" s="2">
        <v>1</v>
      </c>
      <c r="B731" s="2">
        <v>2016</v>
      </c>
      <c r="C731" t="s">
        <v>386</v>
      </c>
      <c r="D731" t="s">
        <v>48</v>
      </c>
      <c r="E731" t="s">
        <v>12</v>
      </c>
      <c r="F731">
        <f>VLOOKUP(C731,'Five Year Alumni Srvy 2016 Data'!C:F,4,FALSE)</f>
        <v>1</v>
      </c>
      <c r="G731" t="str">
        <f>VLOOKUP(F731,Coding!K:L,2,FALSE)</f>
        <v>URM</v>
      </c>
      <c r="H731" t="s">
        <v>387</v>
      </c>
      <c r="I731" t="s">
        <v>225</v>
      </c>
      <c r="J731" t="s">
        <v>19</v>
      </c>
      <c r="K731" t="s">
        <v>58</v>
      </c>
      <c r="L731" s="2">
        <v>5</v>
      </c>
      <c r="M731" t="s">
        <v>55</v>
      </c>
      <c r="N731" t="s">
        <v>59</v>
      </c>
      <c r="O731" t="s">
        <v>185</v>
      </c>
    </row>
    <row r="732" spans="1:15" x14ac:dyDescent="0.25">
      <c r="A732" s="2">
        <v>1</v>
      </c>
      <c r="B732" s="2">
        <v>2016</v>
      </c>
      <c r="C732" t="s">
        <v>386</v>
      </c>
      <c r="D732" t="s">
        <v>48</v>
      </c>
      <c r="E732" t="s">
        <v>12</v>
      </c>
      <c r="F732">
        <f>VLOOKUP(C732,'Five Year Alumni Srvy 2016 Data'!C:F,4,FALSE)</f>
        <v>1</v>
      </c>
      <c r="G732" t="str">
        <f>VLOOKUP(F732,Coding!K:L,2,FALSE)</f>
        <v>URM</v>
      </c>
      <c r="H732" t="s">
        <v>387</v>
      </c>
      <c r="I732" t="s">
        <v>225</v>
      </c>
      <c r="J732" t="s">
        <v>19</v>
      </c>
      <c r="K732" t="s">
        <v>118</v>
      </c>
      <c r="L732" s="2">
        <v>5</v>
      </c>
      <c r="M732" t="s">
        <v>55</v>
      </c>
      <c r="N732" t="s">
        <v>119</v>
      </c>
      <c r="O732" t="s">
        <v>185</v>
      </c>
    </row>
    <row r="733" spans="1:15" x14ac:dyDescent="0.25">
      <c r="A733" s="2">
        <v>1</v>
      </c>
      <c r="B733" s="2">
        <v>2016</v>
      </c>
      <c r="C733" t="s">
        <v>386</v>
      </c>
      <c r="D733" t="s">
        <v>48</v>
      </c>
      <c r="E733" t="s">
        <v>12</v>
      </c>
      <c r="F733">
        <f>VLOOKUP(C733,'Five Year Alumni Srvy 2016 Data'!C:F,4,FALSE)</f>
        <v>1</v>
      </c>
      <c r="G733" t="str">
        <f>VLOOKUP(F733,Coding!K:L,2,FALSE)</f>
        <v>URM</v>
      </c>
      <c r="H733" t="s">
        <v>387</v>
      </c>
      <c r="I733" t="s">
        <v>225</v>
      </c>
      <c r="J733" t="s">
        <v>19</v>
      </c>
      <c r="K733" t="s">
        <v>135</v>
      </c>
      <c r="L733" s="2">
        <v>5</v>
      </c>
      <c r="M733" t="s">
        <v>55</v>
      </c>
      <c r="N733" t="s">
        <v>136</v>
      </c>
      <c r="O733" t="s">
        <v>185</v>
      </c>
    </row>
    <row r="734" spans="1:15" x14ac:dyDescent="0.25">
      <c r="A734" s="2">
        <v>1</v>
      </c>
      <c r="B734" s="2">
        <v>2016</v>
      </c>
      <c r="C734" t="s">
        <v>386</v>
      </c>
      <c r="D734" t="s">
        <v>48</v>
      </c>
      <c r="E734" t="s">
        <v>12</v>
      </c>
      <c r="F734">
        <f>VLOOKUP(C734,'Five Year Alumni Srvy 2016 Data'!C:F,4,FALSE)</f>
        <v>1</v>
      </c>
      <c r="G734" t="str">
        <f>VLOOKUP(F734,Coding!K:L,2,FALSE)</f>
        <v>URM</v>
      </c>
      <c r="H734" t="s">
        <v>387</v>
      </c>
      <c r="I734" t="s">
        <v>225</v>
      </c>
      <c r="J734" t="s">
        <v>19</v>
      </c>
      <c r="K734" t="s">
        <v>137</v>
      </c>
      <c r="L734" s="2">
        <v>5</v>
      </c>
      <c r="M734" t="s">
        <v>55</v>
      </c>
      <c r="N734" t="s">
        <v>138</v>
      </c>
      <c r="O734" t="s">
        <v>185</v>
      </c>
    </row>
    <row r="735" spans="1:15" x14ac:dyDescent="0.25">
      <c r="A735" s="2">
        <v>1</v>
      </c>
      <c r="B735" s="2">
        <v>2016</v>
      </c>
      <c r="C735" t="s">
        <v>386</v>
      </c>
      <c r="D735" t="s">
        <v>48</v>
      </c>
      <c r="E735" t="s">
        <v>12</v>
      </c>
      <c r="F735">
        <f>VLOOKUP(C735,'Five Year Alumni Srvy 2016 Data'!C:F,4,FALSE)</f>
        <v>1</v>
      </c>
      <c r="G735" t="str">
        <f>VLOOKUP(F735,Coding!K:L,2,FALSE)</f>
        <v>URM</v>
      </c>
      <c r="H735" t="s">
        <v>387</v>
      </c>
      <c r="I735" t="s">
        <v>225</v>
      </c>
      <c r="J735" t="s">
        <v>19</v>
      </c>
      <c r="K735" t="s">
        <v>145</v>
      </c>
      <c r="L735" s="2">
        <v>5</v>
      </c>
      <c r="M735" t="s">
        <v>55</v>
      </c>
      <c r="N735" t="s">
        <v>146</v>
      </c>
      <c r="O735" t="s">
        <v>185</v>
      </c>
    </row>
    <row r="736" spans="1:15" x14ac:dyDescent="0.25">
      <c r="A736" s="2">
        <v>1</v>
      </c>
      <c r="B736" s="2">
        <v>2016</v>
      </c>
      <c r="C736" t="s">
        <v>386</v>
      </c>
      <c r="D736" t="s">
        <v>48</v>
      </c>
      <c r="E736" t="s">
        <v>12</v>
      </c>
      <c r="F736">
        <f>VLOOKUP(C736,'Five Year Alumni Srvy 2016 Data'!C:F,4,FALSE)</f>
        <v>1</v>
      </c>
      <c r="G736" t="str">
        <f>VLOOKUP(F736,Coding!K:L,2,FALSE)</f>
        <v>URM</v>
      </c>
      <c r="H736" t="s">
        <v>387</v>
      </c>
      <c r="I736" t="s">
        <v>225</v>
      </c>
      <c r="J736" t="s">
        <v>19</v>
      </c>
      <c r="K736" t="s">
        <v>147</v>
      </c>
      <c r="L736" s="2">
        <v>5</v>
      </c>
      <c r="M736" t="s">
        <v>55</v>
      </c>
      <c r="N736" t="s">
        <v>148</v>
      </c>
      <c r="O736" t="s">
        <v>185</v>
      </c>
    </row>
    <row r="737" spans="1:15" x14ac:dyDescent="0.25">
      <c r="A737" s="2">
        <v>1</v>
      </c>
      <c r="B737" s="2">
        <v>2016</v>
      </c>
      <c r="C737" t="s">
        <v>386</v>
      </c>
      <c r="D737" t="s">
        <v>48</v>
      </c>
      <c r="E737" t="s">
        <v>12</v>
      </c>
      <c r="F737">
        <f>VLOOKUP(C737,'Five Year Alumni Srvy 2016 Data'!C:F,4,FALSE)</f>
        <v>1</v>
      </c>
      <c r="G737" t="str">
        <f>VLOOKUP(F737,Coding!K:L,2,FALSE)</f>
        <v>URM</v>
      </c>
      <c r="H737" t="s">
        <v>387</v>
      </c>
      <c r="I737" t="s">
        <v>225</v>
      </c>
      <c r="J737" t="s">
        <v>19</v>
      </c>
      <c r="K737" t="s">
        <v>149</v>
      </c>
      <c r="L737" s="2">
        <v>5</v>
      </c>
      <c r="M737" t="s">
        <v>55</v>
      </c>
      <c r="N737" t="s">
        <v>150</v>
      </c>
      <c r="O737" t="s">
        <v>185</v>
      </c>
    </row>
    <row r="738" spans="1:15" x14ac:dyDescent="0.25">
      <c r="A738" s="2">
        <v>1</v>
      </c>
      <c r="B738" s="2">
        <v>2016</v>
      </c>
      <c r="C738" t="s">
        <v>386</v>
      </c>
      <c r="D738" t="s">
        <v>48</v>
      </c>
      <c r="E738" t="s">
        <v>12</v>
      </c>
      <c r="F738">
        <f>VLOOKUP(C738,'Five Year Alumni Srvy 2016 Data'!C:F,4,FALSE)</f>
        <v>1</v>
      </c>
      <c r="G738" t="str">
        <f>VLOOKUP(F738,Coding!K:L,2,FALSE)</f>
        <v>URM</v>
      </c>
      <c r="H738" t="s">
        <v>387</v>
      </c>
      <c r="I738" t="s">
        <v>225</v>
      </c>
      <c r="J738" t="s">
        <v>19</v>
      </c>
      <c r="K738" t="s">
        <v>166</v>
      </c>
      <c r="L738" s="2">
        <v>5</v>
      </c>
      <c r="M738" t="s">
        <v>55</v>
      </c>
      <c r="N738" t="s">
        <v>167</v>
      </c>
      <c r="O738" t="s">
        <v>185</v>
      </c>
    </row>
    <row r="739" spans="1:15" x14ac:dyDescent="0.25">
      <c r="A739" s="2">
        <v>1</v>
      </c>
      <c r="B739" s="2">
        <v>2016</v>
      </c>
      <c r="C739" t="s">
        <v>392</v>
      </c>
      <c r="D739" t="s">
        <v>169</v>
      </c>
      <c r="E739" t="s">
        <v>12</v>
      </c>
      <c r="F739">
        <f>VLOOKUP(C739,'Five Year Alumni Srvy 2016 Data'!C:F,4,FALSE)</f>
        <v>1</v>
      </c>
      <c r="G739" t="str">
        <f>VLOOKUP(F739,Coding!K:L,2,FALSE)</f>
        <v>URM</v>
      </c>
      <c r="H739" t="s">
        <v>382</v>
      </c>
      <c r="I739" t="s">
        <v>328</v>
      </c>
      <c r="J739" t="s">
        <v>10</v>
      </c>
      <c r="K739" t="s">
        <v>54</v>
      </c>
      <c r="L739" s="2">
        <v>3</v>
      </c>
      <c r="M739" t="s">
        <v>55</v>
      </c>
      <c r="N739" t="s">
        <v>56</v>
      </c>
      <c r="O739" t="s">
        <v>178</v>
      </c>
    </row>
    <row r="740" spans="1:15" x14ac:dyDescent="0.25">
      <c r="A740" s="2">
        <v>1</v>
      </c>
      <c r="B740" s="2">
        <v>2016</v>
      </c>
      <c r="C740" t="s">
        <v>392</v>
      </c>
      <c r="D740" t="s">
        <v>169</v>
      </c>
      <c r="E740" t="s">
        <v>12</v>
      </c>
      <c r="F740">
        <f>VLOOKUP(C740,'Five Year Alumni Srvy 2016 Data'!C:F,4,FALSE)</f>
        <v>1</v>
      </c>
      <c r="G740" t="str">
        <f>VLOOKUP(F740,Coding!K:L,2,FALSE)</f>
        <v>URM</v>
      </c>
      <c r="H740" t="s">
        <v>382</v>
      </c>
      <c r="I740" t="s">
        <v>328</v>
      </c>
      <c r="J740" t="s">
        <v>10</v>
      </c>
      <c r="K740" t="s">
        <v>58</v>
      </c>
      <c r="L740" s="2">
        <v>3</v>
      </c>
      <c r="M740" t="s">
        <v>55</v>
      </c>
      <c r="N740" t="s">
        <v>59</v>
      </c>
      <c r="O740" t="s">
        <v>178</v>
      </c>
    </row>
    <row r="741" spans="1:15" x14ac:dyDescent="0.25">
      <c r="A741" s="2">
        <v>1</v>
      </c>
      <c r="B741" s="2">
        <v>2016</v>
      </c>
      <c r="C741" t="s">
        <v>392</v>
      </c>
      <c r="D741" t="s">
        <v>169</v>
      </c>
      <c r="E741" t="s">
        <v>12</v>
      </c>
      <c r="F741">
        <f>VLOOKUP(C741,'Five Year Alumni Srvy 2016 Data'!C:F,4,FALSE)</f>
        <v>1</v>
      </c>
      <c r="G741" t="str">
        <f>VLOOKUP(F741,Coding!K:L,2,FALSE)</f>
        <v>URM</v>
      </c>
      <c r="H741" t="s">
        <v>382</v>
      </c>
      <c r="I741" t="s">
        <v>328</v>
      </c>
      <c r="J741" t="s">
        <v>10</v>
      </c>
      <c r="K741" t="s">
        <v>118</v>
      </c>
      <c r="L741" s="2">
        <v>3</v>
      </c>
      <c r="M741" t="s">
        <v>55</v>
      </c>
      <c r="N741" t="s">
        <v>119</v>
      </c>
      <c r="O741" t="s">
        <v>178</v>
      </c>
    </row>
    <row r="742" spans="1:15" x14ac:dyDescent="0.25">
      <c r="A742" s="2">
        <v>1</v>
      </c>
      <c r="B742" s="2">
        <v>2016</v>
      </c>
      <c r="C742" t="s">
        <v>392</v>
      </c>
      <c r="D742" t="s">
        <v>169</v>
      </c>
      <c r="E742" t="s">
        <v>12</v>
      </c>
      <c r="F742">
        <f>VLOOKUP(C742,'Five Year Alumni Srvy 2016 Data'!C:F,4,FALSE)</f>
        <v>1</v>
      </c>
      <c r="G742" t="str">
        <f>VLOOKUP(F742,Coding!K:L,2,FALSE)</f>
        <v>URM</v>
      </c>
      <c r="H742" t="s">
        <v>382</v>
      </c>
      <c r="I742" t="s">
        <v>328</v>
      </c>
      <c r="J742" t="s">
        <v>10</v>
      </c>
      <c r="K742" t="s">
        <v>135</v>
      </c>
      <c r="L742" s="2">
        <v>3</v>
      </c>
      <c r="M742" t="s">
        <v>55</v>
      </c>
      <c r="N742" t="s">
        <v>136</v>
      </c>
      <c r="O742" t="s">
        <v>178</v>
      </c>
    </row>
    <row r="743" spans="1:15" x14ac:dyDescent="0.25">
      <c r="A743" s="2">
        <v>1</v>
      </c>
      <c r="B743" s="2">
        <v>2016</v>
      </c>
      <c r="C743" t="s">
        <v>392</v>
      </c>
      <c r="D743" t="s">
        <v>169</v>
      </c>
      <c r="E743" t="s">
        <v>12</v>
      </c>
      <c r="F743">
        <f>VLOOKUP(C743,'Five Year Alumni Srvy 2016 Data'!C:F,4,FALSE)</f>
        <v>1</v>
      </c>
      <c r="G743" t="str">
        <f>VLOOKUP(F743,Coding!K:L,2,FALSE)</f>
        <v>URM</v>
      </c>
      <c r="H743" t="s">
        <v>382</v>
      </c>
      <c r="I743" t="s">
        <v>328</v>
      </c>
      <c r="J743" t="s">
        <v>10</v>
      </c>
      <c r="K743" t="s">
        <v>137</v>
      </c>
      <c r="L743" s="2">
        <v>3</v>
      </c>
      <c r="M743" t="s">
        <v>55</v>
      </c>
      <c r="N743" t="s">
        <v>138</v>
      </c>
      <c r="O743" t="s">
        <v>178</v>
      </c>
    </row>
    <row r="744" spans="1:15" x14ac:dyDescent="0.25">
      <c r="A744" s="2">
        <v>1</v>
      </c>
      <c r="B744" s="2">
        <v>2016</v>
      </c>
      <c r="C744" t="s">
        <v>392</v>
      </c>
      <c r="D744" t="s">
        <v>169</v>
      </c>
      <c r="E744" t="s">
        <v>12</v>
      </c>
      <c r="F744">
        <f>VLOOKUP(C744,'Five Year Alumni Srvy 2016 Data'!C:F,4,FALSE)</f>
        <v>1</v>
      </c>
      <c r="G744" t="str">
        <f>VLOOKUP(F744,Coding!K:L,2,FALSE)</f>
        <v>URM</v>
      </c>
      <c r="H744" t="s">
        <v>382</v>
      </c>
      <c r="I744" t="s">
        <v>328</v>
      </c>
      <c r="J744" t="s">
        <v>10</v>
      </c>
      <c r="K744" t="s">
        <v>145</v>
      </c>
      <c r="L744" s="2">
        <v>3</v>
      </c>
      <c r="M744" t="s">
        <v>55</v>
      </c>
      <c r="N744" t="s">
        <v>146</v>
      </c>
      <c r="O744" t="s">
        <v>178</v>
      </c>
    </row>
    <row r="745" spans="1:15" x14ac:dyDescent="0.25">
      <c r="A745" s="2">
        <v>1</v>
      </c>
      <c r="B745" s="2">
        <v>2016</v>
      </c>
      <c r="C745" t="s">
        <v>392</v>
      </c>
      <c r="D745" t="s">
        <v>169</v>
      </c>
      <c r="E745" t="s">
        <v>12</v>
      </c>
      <c r="F745">
        <f>VLOOKUP(C745,'Five Year Alumni Srvy 2016 Data'!C:F,4,FALSE)</f>
        <v>1</v>
      </c>
      <c r="G745" t="str">
        <f>VLOOKUP(F745,Coding!K:L,2,FALSE)</f>
        <v>URM</v>
      </c>
      <c r="H745" t="s">
        <v>382</v>
      </c>
      <c r="I745" t="s">
        <v>328</v>
      </c>
      <c r="J745" t="s">
        <v>10</v>
      </c>
      <c r="K745" t="s">
        <v>147</v>
      </c>
      <c r="L745" s="2">
        <v>3</v>
      </c>
      <c r="M745" t="s">
        <v>55</v>
      </c>
      <c r="N745" t="s">
        <v>148</v>
      </c>
      <c r="O745" t="s">
        <v>178</v>
      </c>
    </row>
    <row r="746" spans="1:15" x14ac:dyDescent="0.25">
      <c r="A746" s="2">
        <v>1</v>
      </c>
      <c r="B746" s="2">
        <v>2016</v>
      </c>
      <c r="C746" t="s">
        <v>392</v>
      </c>
      <c r="D746" t="s">
        <v>169</v>
      </c>
      <c r="E746" t="s">
        <v>12</v>
      </c>
      <c r="F746">
        <f>VLOOKUP(C746,'Five Year Alumni Srvy 2016 Data'!C:F,4,FALSE)</f>
        <v>1</v>
      </c>
      <c r="G746" t="str">
        <f>VLOOKUP(F746,Coding!K:L,2,FALSE)</f>
        <v>URM</v>
      </c>
      <c r="H746" t="s">
        <v>382</v>
      </c>
      <c r="I746" t="s">
        <v>328</v>
      </c>
      <c r="J746" t="s">
        <v>10</v>
      </c>
      <c r="K746" t="s">
        <v>149</v>
      </c>
      <c r="L746" s="2">
        <v>3</v>
      </c>
      <c r="M746" t="s">
        <v>55</v>
      </c>
      <c r="N746" t="s">
        <v>150</v>
      </c>
      <c r="O746" t="s">
        <v>178</v>
      </c>
    </row>
    <row r="747" spans="1:15" x14ac:dyDescent="0.25">
      <c r="A747" s="2">
        <v>1</v>
      </c>
      <c r="B747" s="2">
        <v>2016</v>
      </c>
      <c r="C747" t="s">
        <v>392</v>
      </c>
      <c r="D747" t="s">
        <v>169</v>
      </c>
      <c r="E747" t="s">
        <v>12</v>
      </c>
      <c r="F747">
        <f>VLOOKUP(C747,'Five Year Alumni Srvy 2016 Data'!C:F,4,FALSE)</f>
        <v>1</v>
      </c>
      <c r="G747" t="str">
        <f>VLOOKUP(F747,Coding!K:L,2,FALSE)</f>
        <v>URM</v>
      </c>
      <c r="H747" t="s">
        <v>382</v>
      </c>
      <c r="I747" t="s">
        <v>328</v>
      </c>
      <c r="J747" t="s">
        <v>10</v>
      </c>
      <c r="K747" t="s">
        <v>166</v>
      </c>
      <c r="L747" s="2">
        <v>3</v>
      </c>
      <c r="M747" t="s">
        <v>55</v>
      </c>
      <c r="N747" t="s">
        <v>167</v>
      </c>
      <c r="O747" t="s">
        <v>178</v>
      </c>
    </row>
    <row r="748" spans="1:15" x14ac:dyDescent="0.25">
      <c r="A748" s="2">
        <v>1</v>
      </c>
      <c r="B748" s="2">
        <v>2016</v>
      </c>
      <c r="C748" t="s">
        <v>393</v>
      </c>
      <c r="D748" t="s">
        <v>264</v>
      </c>
      <c r="E748" t="s">
        <v>12</v>
      </c>
      <c r="F748">
        <f>VLOOKUP(C748,'Five Year Alumni Srvy 2016 Data'!C:F,4,FALSE)</f>
        <v>1</v>
      </c>
      <c r="G748" t="str">
        <f>VLOOKUP(F748,Coding!K:L,2,FALSE)</f>
        <v>URM</v>
      </c>
      <c r="H748" t="s">
        <v>260</v>
      </c>
      <c r="I748" t="s">
        <v>261</v>
      </c>
      <c r="J748" t="s">
        <v>10</v>
      </c>
      <c r="K748" t="s">
        <v>54</v>
      </c>
      <c r="L748" s="2">
        <v>3</v>
      </c>
      <c r="M748" t="s">
        <v>55</v>
      </c>
      <c r="N748" t="s">
        <v>56</v>
      </c>
      <c r="O748" t="s">
        <v>178</v>
      </c>
    </row>
    <row r="749" spans="1:15" x14ac:dyDescent="0.25">
      <c r="A749" s="2">
        <v>1</v>
      </c>
      <c r="B749" s="2">
        <v>2016</v>
      </c>
      <c r="C749" t="s">
        <v>393</v>
      </c>
      <c r="D749" t="s">
        <v>264</v>
      </c>
      <c r="E749" t="s">
        <v>12</v>
      </c>
      <c r="F749">
        <f>VLOOKUP(C749,'Five Year Alumni Srvy 2016 Data'!C:F,4,FALSE)</f>
        <v>1</v>
      </c>
      <c r="G749" t="str">
        <f>VLOOKUP(F749,Coding!K:L,2,FALSE)</f>
        <v>URM</v>
      </c>
      <c r="H749" t="s">
        <v>260</v>
      </c>
      <c r="I749" t="s">
        <v>261</v>
      </c>
      <c r="J749" t="s">
        <v>10</v>
      </c>
      <c r="K749" t="s">
        <v>58</v>
      </c>
      <c r="L749" s="2">
        <v>4</v>
      </c>
      <c r="M749" t="s">
        <v>55</v>
      </c>
      <c r="N749" t="s">
        <v>59</v>
      </c>
      <c r="O749" t="s">
        <v>57</v>
      </c>
    </row>
    <row r="750" spans="1:15" x14ac:dyDescent="0.25">
      <c r="A750" s="2">
        <v>1</v>
      </c>
      <c r="B750" s="2">
        <v>2016</v>
      </c>
      <c r="C750" t="s">
        <v>393</v>
      </c>
      <c r="D750" t="s">
        <v>264</v>
      </c>
      <c r="E750" t="s">
        <v>12</v>
      </c>
      <c r="F750">
        <f>VLOOKUP(C750,'Five Year Alumni Srvy 2016 Data'!C:F,4,FALSE)</f>
        <v>1</v>
      </c>
      <c r="G750" t="str">
        <f>VLOOKUP(F750,Coding!K:L,2,FALSE)</f>
        <v>URM</v>
      </c>
      <c r="H750" t="s">
        <v>260</v>
      </c>
      <c r="I750" t="s">
        <v>261</v>
      </c>
      <c r="J750" t="s">
        <v>10</v>
      </c>
      <c r="K750" t="s">
        <v>118</v>
      </c>
      <c r="L750" s="2">
        <v>4</v>
      </c>
      <c r="M750" t="s">
        <v>55</v>
      </c>
      <c r="N750" t="s">
        <v>119</v>
      </c>
      <c r="O750" t="s">
        <v>57</v>
      </c>
    </row>
    <row r="751" spans="1:15" x14ac:dyDescent="0.25">
      <c r="A751" s="2">
        <v>1</v>
      </c>
      <c r="B751" s="2">
        <v>2016</v>
      </c>
      <c r="C751" t="s">
        <v>393</v>
      </c>
      <c r="D751" t="s">
        <v>264</v>
      </c>
      <c r="E751" t="s">
        <v>12</v>
      </c>
      <c r="F751">
        <f>VLOOKUP(C751,'Five Year Alumni Srvy 2016 Data'!C:F,4,FALSE)</f>
        <v>1</v>
      </c>
      <c r="G751" t="str">
        <f>VLOOKUP(F751,Coding!K:L,2,FALSE)</f>
        <v>URM</v>
      </c>
      <c r="H751" t="s">
        <v>260</v>
      </c>
      <c r="I751" t="s">
        <v>261</v>
      </c>
      <c r="J751" t="s">
        <v>10</v>
      </c>
      <c r="K751" t="s">
        <v>135</v>
      </c>
      <c r="L751" s="2">
        <v>4</v>
      </c>
      <c r="M751" t="s">
        <v>55</v>
      </c>
      <c r="N751" t="s">
        <v>136</v>
      </c>
      <c r="O751" t="s">
        <v>57</v>
      </c>
    </row>
    <row r="752" spans="1:15" x14ac:dyDescent="0.25">
      <c r="A752" s="2">
        <v>1</v>
      </c>
      <c r="B752" s="2">
        <v>2016</v>
      </c>
      <c r="C752" t="s">
        <v>393</v>
      </c>
      <c r="D752" t="s">
        <v>264</v>
      </c>
      <c r="E752" t="s">
        <v>12</v>
      </c>
      <c r="F752">
        <f>VLOOKUP(C752,'Five Year Alumni Srvy 2016 Data'!C:F,4,FALSE)</f>
        <v>1</v>
      </c>
      <c r="G752" t="str">
        <f>VLOOKUP(F752,Coding!K:L,2,FALSE)</f>
        <v>URM</v>
      </c>
      <c r="H752" t="s">
        <v>260</v>
      </c>
      <c r="I752" t="s">
        <v>261</v>
      </c>
      <c r="J752" t="s">
        <v>10</v>
      </c>
      <c r="K752" t="s">
        <v>137</v>
      </c>
      <c r="L752" s="2">
        <v>4</v>
      </c>
      <c r="M752" t="s">
        <v>55</v>
      </c>
      <c r="N752" t="s">
        <v>138</v>
      </c>
      <c r="O752" t="s">
        <v>57</v>
      </c>
    </row>
    <row r="753" spans="1:15" x14ac:dyDescent="0.25">
      <c r="A753" s="2">
        <v>1</v>
      </c>
      <c r="B753" s="2">
        <v>2016</v>
      </c>
      <c r="C753" t="s">
        <v>393</v>
      </c>
      <c r="D753" t="s">
        <v>264</v>
      </c>
      <c r="E753" t="s">
        <v>12</v>
      </c>
      <c r="F753">
        <f>VLOOKUP(C753,'Five Year Alumni Srvy 2016 Data'!C:F,4,FALSE)</f>
        <v>1</v>
      </c>
      <c r="G753" t="str">
        <f>VLOOKUP(F753,Coding!K:L,2,FALSE)</f>
        <v>URM</v>
      </c>
      <c r="H753" t="s">
        <v>260</v>
      </c>
      <c r="I753" t="s">
        <v>261</v>
      </c>
      <c r="J753" t="s">
        <v>10</v>
      </c>
      <c r="K753" t="s">
        <v>145</v>
      </c>
      <c r="L753" s="2">
        <v>3</v>
      </c>
      <c r="M753" t="s">
        <v>55</v>
      </c>
      <c r="N753" t="s">
        <v>146</v>
      </c>
      <c r="O753" t="s">
        <v>178</v>
      </c>
    </row>
    <row r="754" spans="1:15" x14ac:dyDescent="0.25">
      <c r="A754" s="2">
        <v>1</v>
      </c>
      <c r="B754" s="2">
        <v>2016</v>
      </c>
      <c r="C754" t="s">
        <v>393</v>
      </c>
      <c r="D754" t="s">
        <v>264</v>
      </c>
      <c r="E754" t="s">
        <v>12</v>
      </c>
      <c r="F754">
        <f>VLOOKUP(C754,'Five Year Alumni Srvy 2016 Data'!C:F,4,FALSE)</f>
        <v>1</v>
      </c>
      <c r="G754" t="str">
        <f>VLOOKUP(F754,Coding!K:L,2,FALSE)</f>
        <v>URM</v>
      </c>
      <c r="H754" t="s">
        <v>260</v>
      </c>
      <c r="I754" t="s">
        <v>261</v>
      </c>
      <c r="J754" t="s">
        <v>10</v>
      </c>
      <c r="K754" t="s">
        <v>147</v>
      </c>
      <c r="L754" s="2">
        <v>3</v>
      </c>
      <c r="M754" t="s">
        <v>55</v>
      </c>
      <c r="N754" t="s">
        <v>148</v>
      </c>
      <c r="O754" t="s">
        <v>178</v>
      </c>
    </row>
    <row r="755" spans="1:15" x14ac:dyDescent="0.25">
      <c r="A755" s="2">
        <v>1</v>
      </c>
      <c r="B755" s="2">
        <v>2016</v>
      </c>
      <c r="C755" t="s">
        <v>393</v>
      </c>
      <c r="D755" t="s">
        <v>264</v>
      </c>
      <c r="E755" t="s">
        <v>12</v>
      </c>
      <c r="F755">
        <f>VLOOKUP(C755,'Five Year Alumni Srvy 2016 Data'!C:F,4,FALSE)</f>
        <v>1</v>
      </c>
      <c r="G755" t="str">
        <f>VLOOKUP(F755,Coding!K:L,2,FALSE)</f>
        <v>URM</v>
      </c>
      <c r="H755" t="s">
        <v>260</v>
      </c>
      <c r="I755" t="s">
        <v>261</v>
      </c>
      <c r="J755" t="s">
        <v>10</v>
      </c>
      <c r="K755" t="s">
        <v>149</v>
      </c>
      <c r="L755" s="2">
        <v>3</v>
      </c>
      <c r="M755" t="s">
        <v>55</v>
      </c>
      <c r="N755" t="s">
        <v>150</v>
      </c>
      <c r="O755" t="s">
        <v>178</v>
      </c>
    </row>
    <row r="756" spans="1:15" x14ac:dyDescent="0.25">
      <c r="A756" s="2">
        <v>1</v>
      </c>
      <c r="B756" s="2">
        <v>2016</v>
      </c>
      <c r="C756" t="s">
        <v>393</v>
      </c>
      <c r="D756" t="s">
        <v>264</v>
      </c>
      <c r="E756" t="s">
        <v>12</v>
      </c>
      <c r="F756">
        <f>VLOOKUP(C756,'Five Year Alumni Srvy 2016 Data'!C:F,4,FALSE)</f>
        <v>1</v>
      </c>
      <c r="G756" t="str">
        <f>VLOOKUP(F756,Coding!K:L,2,FALSE)</f>
        <v>URM</v>
      </c>
      <c r="H756" t="s">
        <v>260</v>
      </c>
      <c r="I756" t="s">
        <v>261</v>
      </c>
      <c r="J756" t="s">
        <v>10</v>
      </c>
      <c r="K756" t="s">
        <v>166</v>
      </c>
      <c r="L756" s="2">
        <v>4</v>
      </c>
      <c r="M756" t="s">
        <v>55</v>
      </c>
      <c r="N756" t="s">
        <v>167</v>
      </c>
      <c r="O756" t="s">
        <v>57</v>
      </c>
    </row>
    <row r="757" spans="1:15" x14ac:dyDescent="0.25">
      <c r="A757" s="2">
        <v>1</v>
      </c>
      <c r="B757" s="2">
        <v>2016</v>
      </c>
      <c r="C757" t="s">
        <v>395</v>
      </c>
      <c r="D757" t="s">
        <v>204</v>
      </c>
      <c r="E757" t="s">
        <v>12</v>
      </c>
      <c r="F757">
        <f>VLOOKUP(C757,'Five Year Alumni Srvy 2016 Data'!C:F,4,FALSE)</f>
        <v>1</v>
      </c>
      <c r="G757" t="str">
        <f>VLOOKUP(F757,Coding!K:L,2,FALSE)</f>
        <v>URM</v>
      </c>
      <c r="H757" t="s">
        <v>339</v>
      </c>
      <c r="I757" t="s">
        <v>339</v>
      </c>
      <c r="J757" t="s">
        <v>15</v>
      </c>
      <c r="K757" t="s">
        <v>54</v>
      </c>
      <c r="L757" s="2">
        <v>2</v>
      </c>
      <c r="M757" t="s">
        <v>55</v>
      </c>
      <c r="N757" t="s">
        <v>56</v>
      </c>
      <c r="O757" t="s">
        <v>187</v>
      </c>
    </row>
    <row r="758" spans="1:15" x14ac:dyDescent="0.25">
      <c r="A758" s="2">
        <v>1</v>
      </c>
      <c r="B758" s="2">
        <v>2016</v>
      </c>
      <c r="C758" t="s">
        <v>395</v>
      </c>
      <c r="D758" t="s">
        <v>204</v>
      </c>
      <c r="E758" t="s">
        <v>12</v>
      </c>
      <c r="F758">
        <f>VLOOKUP(C758,'Five Year Alumni Srvy 2016 Data'!C:F,4,FALSE)</f>
        <v>1</v>
      </c>
      <c r="G758" t="str">
        <f>VLOOKUP(F758,Coding!K:L,2,FALSE)</f>
        <v>URM</v>
      </c>
      <c r="H758" t="s">
        <v>339</v>
      </c>
      <c r="I758" t="s">
        <v>339</v>
      </c>
      <c r="J758" t="s">
        <v>15</v>
      </c>
      <c r="K758" t="s">
        <v>58</v>
      </c>
      <c r="L758" s="2">
        <v>3</v>
      </c>
      <c r="M758" t="s">
        <v>55</v>
      </c>
      <c r="N758" t="s">
        <v>59</v>
      </c>
      <c r="O758" t="s">
        <v>178</v>
      </c>
    </row>
    <row r="759" spans="1:15" x14ac:dyDescent="0.25">
      <c r="A759" s="2">
        <v>1</v>
      </c>
      <c r="B759" s="2">
        <v>2016</v>
      </c>
      <c r="C759" t="s">
        <v>395</v>
      </c>
      <c r="D759" t="s">
        <v>204</v>
      </c>
      <c r="E759" t="s">
        <v>12</v>
      </c>
      <c r="F759">
        <f>VLOOKUP(C759,'Five Year Alumni Srvy 2016 Data'!C:F,4,FALSE)</f>
        <v>1</v>
      </c>
      <c r="G759" t="str">
        <f>VLOOKUP(F759,Coding!K:L,2,FALSE)</f>
        <v>URM</v>
      </c>
      <c r="H759" t="s">
        <v>339</v>
      </c>
      <c r="I759" t="s">
        <v>339</v>
      </c>
      <c r="J759" t="s">
        <v>15</v>
      </c>
      <c r="K759" t="s">
        <v>118</v>
      </c>
      <c r="L759" s="2">
        <v>3</v>
      </c>
      <c r="M759" t="s">
        <v>55</v>
      </c>
      <c r="N759" t="s">
        <v>119</v>
      </c>
      <c r="O759" t="s">
        <v>178</v>
      </c>
    </row>
    <row r="760" spans="1:15" x14ac:dyDescent="0.25">
      <c r="A760" s="2">
        <v>1</v>
      </c>
      <c r="B760" s="2">
        <v>2016</v>
      </c>
      <c r="C760" t="s">
        <v>395</v>
      </c>
      <c r="D760" t="s">
        <v>204</v>
      </c>
      <c r="E760" t="s">
        <v>12</v>
      </c>
      <c r="F760">
        <f>VLOOKUP(C760,'Five Year Alumni Srvy 2016 Data'!C:F,4,FALSE)</f>
        <v>1</v>
      </c>
      <c r="G760" t="str">
        <f>VLOOKUP(F760,Coding!K:L,2,FALSE)</f>
        <v>URM</v>
      </c>
      <c r="H760" t="s">
        <v>339</v>
      </c>
      <c r="I760" t="s">
        <v>339</v>
      </c>
      <c r="J760" t="s">
        <v>15</v>
      </c>
      <c r="K760" t="s">
        <v>135</v>
      </c>
      <c r="L760" s="2">
        <v>3</v>
      </c>
      <c r="M760" t="s">
        <v>55</v>
      </c>
      <c r="N760" t="s">
        <v>136</v>
      </c>
      <c r="O760" t="s">
        <v>178</v>
      </c>
    </row>
    <row r="761" spans="1:15" x14ac:dyDescent="0.25">
      <c r="A761" s="2">
        <v>1</v>
      </c>
      <c r="B761" s="2">
        <v>2016</v>
      </c>
      <c r="C761" t="s">
        <v>395</v>
      </c>
      <c r="D761" t="s">
        <v>204</v>
      </c>
      <c r="E761" t="s">
        <v>12</v>
      </c>
      <c r="F761">
        <f>VLOOKUP(C761,'Five Year Alumni Srvy 2016 Data'!C:F,4,FALSE)</f>
        <v>1</v>
      </c>
      <c r="G761" t="str">
        <f>VLOOKUP(F761,Coding!K:L,2,FALSE)</f>
        <v>URM</v>
      </c>
      <c r="H761" t="s">
        <v>339</v>
      </c>
      <c r="I761" t="s">
        <v>339</v>
      </c>
      <c r="J761" t="s">
        <v>15</v>
      </c>
      <c r="K761" t="s">
        <v>137</v>
      </c>
      <c r="L761" s="2">
        <v>2</v>
      </c>
      <c r="M761" t="s">
        <v>55</v>
      </c>
      <c r="N761" t="s">
        <v>138</v>
      </c>
      <c r="O761" t="s">
        <v>187</v>
      </c>
    </row>
    <row r="762" spans="1:15" x14ac:dyDescent="0.25">
      <c r="A762" s="2">
        <v>1</v>
      </c>
      <c r="B762" s="2">
        <v>2016</v>
      </c>
      <c r="C762" t="s">
        <v>395</v>
      </c>
      <c r="D762" t="s">
        <v>204</v>
      </c>
      <c r="E762" t="s">
        <v>12</v>
      </c>
      <c r="F762">
        <f>VLOOKUP(C762,'Five Year Alumni Srvy 2016 Data'!C:F,4,FALSE)</f>
        <v>1</v>
      </c>
      <c r="G762" t="str">
        <f>VLOOKUP(F762,Coding!K:L,2,FALSE)</f>
        <v>URM</v>
      </c>
      <c r="H762" t="s">
        <v>339</v>
      </c>
      <c r="I762" t="s">
        <v>339</v>
      </c>
      <c r="J762" t="s">
        <v>15</v>
      </c>
      <c r="K762" t="s">
        <v>145</v>
      </c>
      <c r="L762" s="2">
        <v>3</v>
      </c>
      <c r="M762" t="s">
        <v>55</v>
      </c>
      <c r="N762" t="s">
        <v>146</v>
      </c>
      <c r="O762" t="s">
        <v>178</v>
      </c>
    </row>
    <row r="763" spans="1:15" x14ac:dyDescent="0.25">
      <c r="A763" s="2">
        <v>1</v>
      </c>
      <c r="B763" s="2">
        <v>2016</v>
      </c>
      <c r="C763" t="s">
        <v>395</v>
      </c>
      <c r="D763" t="s">
        <v>204</v>
      </c>
      <c r="E763" t="s">
        <v>12</v>
      </c>
      <c r="F763">
        <f>VLOOKUP(C763,'Five Year Alumni Srvy 2016 Data'!C:F,4,FALSE)</f>
        <v>1</v>
      </c>
      <c r="G763" t="str">
        <f>VLOOKUP(F763,Coding!K:L,2,FALSE)</f>
        <v>URM</v>
      </c>
      <c r="H763" t="s">
        <v>339</v>
      </c>
      <c r="I763" t="s">
        <v>339</v>
      </c>
      <c r="J763" t="s">
        <v>15</v>
      </c>
      <c r="K763" t="s">
        <v>147</v>
      </c>
      <c r="L763" s="2">
        <v>3</v>
      </c>
      <c r="M763" t="s">
        <v>55</v>
      </c>
      <c r="N763" t="s">
        <v>148</v>
      </c>
      <c r="O763" t="s">
        <v>178</v>
      </c>
    </row>
    <row r="764" spans="1:15" x14ac:dyDescent="0.25">
      <c r="A764" s="2">
        <v>1</v>
      </c>
      <c r="B764" s="2">
        <v>2016</v>
      </c>
      <c r="C764" t="s">
        <v>395</v>
      </c>
      <c r="D764" t="s">
        <v>204</v>
      </c>
      <c r="E764" t="s">
        <v>12</v>
      </c>
      <c r="F764">
        <f>VLOOKUP(C764,'Five Year Alumni Srvy 2016 Data'!C:F,4,FALSE)</f>
        <v>1</v>
      </c>
      <c r="G764" t="str">
        <f>VLOOKUP(F764,Coding!K:L,2,FALSE)</f>
        <v>URM</v>
      </c>
      <c r="H764" t="s">
        <v>339</v>
      </c>
      <c r="I764" t="s">
        <v>339</v>
      </c>
      <c r="J764" t="s">
        <v>15</v>
      </c>
      <c r="K764" t="s">
        <v>149</v>
      </c>
      <c r="L764" s="2">
        <v>3</v>
      </c>
      <c r="M764" t="s">
        <v>55</v>
      </c>
      <c r="N764" t="s">
        <v>150</v>
      </c>
      <c r="O764" t="s">
        <v>178</v>
      </c>
    </row>
    <row r="765" spans="1:15" x14ac:dyDescent="0.25">
      <c r="A765" s="2">
        <v>1</v>
      </c>
      <c r="B765" s="2">
        <v>2016</v>
      </c>
      <c r="C765" t="s">
        <v>395</v>
      </c>
      <c r="D765" t="s">
        <v>204</v>
      </c>
      <c r="E765" t="s">
        <v>12</v>
      </c>
      <c r="F765">
        <f>VLOOKUP(C765,'Five Year Alumni Srvy 2016 Data'!C:F,4,FALSE)</f>
        <v>1</v>
      </c>
      <c r="G765" t="str">
        <f>VLOOKUP(F765,Coding!K:L,2,FALSE)</f>
        <v>URM</v>
      </c>
      <c r="H765" t="s">
        <v>339</v>
      </c>
      <c r="I765" t="s">
        <v>339</v>
      </c>
      <c r="J765" t="s">
        <v>15</v>
      </c>
      <c r="K765" t="s">
        <v>166</v>
      </c>
      <c r="L765" s="2">
        <v>4</v>
      </c>
      <c r="M765" t="s">
        <v>55</v>
      </c>
      <c r="N765" t="s">
        <v>167</v>
      </c>
      <c r="O765" t="s">
        <v>57</v>
      </c>
    </row>
    <row r="766" spans="1:15" x14ac:dyDescent="0.25">
      <c r="A766">
        <v>1</v>
      </c>
      <c r="B766">
        <v>2016</v>
      </c>
      <c r="C766" t="s">
        <v>397</v>
      </c>
      <c r="D766" t="s">
        <v>169</v>
      </c>
      <c r="E766" t="s">
        <v>12</v>
      </c>
      <c r="F766">
        <f>VLOOKUP(C766,'Five Year Alumni Srvy 2016 Data'!C:F,4,FALSE)</f>
        <v>1</v>
      </c>
      <c r="G766" t="str">
        <f>VLOOKUP(F766,Coding!K:L,2,FALSE)</f>
        <v>URM</v>
      </c>
      <c r="H766" t="s">
        <v>398</v>
      </c>
      <c r="I766" t="s">
        <v>399</v>
      </c>
      <c r="J766" t="s">
        <v>19</v>
      </c>
      <c r="K766" t="s">
        <v>127</v>
      </c>
      <c r="L766">
        <v>4</v>
      </c>
      <c r="M766" t="s">
        <v>85</v>
      </c>
      <c r="N766" t="s">
        <v>128</v>
      </c>
      <c r="O766" t="s">
        <v>87</v>
      </c>
    </row>
    <row r="767" spans="1:15" x14ac:dyDescent="0.25">
      <c r="A767">
        <v>1</v>
      </c>
      <c r="B767">
        <v>2016</v>
      </c>
      <c r="C767" t="s">
        <v>397</v>
      </c>
      <c r="D767" t="s">
        <v>169</v>
      </c>
      <c r="E767" t="s">
        <v>12</v>
      </c>
      <c r="F767">
        <f>VLOOKUP(C767,'Five Year Alumni Srvy 2016 Data'!C:F,4,FALSE)</f>
        <v>1</v>
      </c>
      <c r="G767" t="str">
        <f>VLOOKUP(F767,Coding!K:L,2,FALSE)</f>
        <v>URM</v>
      </c>
      <c r="H767" t="s">
        <v>398</v>
      </c>
      <c r="I767" t="s">
        <v>399</v>
      </c>
      <c r="J767" t="s">
        <v>19</v>
      </c>
      <c r="K767" t="s">
        <v>129</v>
      </c>
      <c r="L767">
        <v>2</v>
      </c>
      <c r="M767" t="s">
        <v>85</v>
      </c>
      <c r="N767" t="s">
        <v>130</v>
      </c>
      <c r="O767" t="s">
        <v>176</v>
      </c>
    </row>
    <row r="768" spans="1:15" x14ac:dyDescent="0.25">
      <c r="A768">
        <v>1</v>
      </c>
      <c r="B768">
        <v>2016</v>
      </c>
      <c r="C768" t="s">
        <v>397</v>
      </c>
      <c r="D768" t="s">
        <v>169</v>
      </c>
      <c r="E768" t="s">
        <v>12</v>
      </c>
      <c r="F768">
        <f>VLOOKUP(C768,'Five Year Alumni Srvy 2016 Data'!C:F,4,FALSE)</f>
        <v>1</v>
      </c>
      <c r="G768" t="str">
        <f>VLOOKUP(F768,Coding!K:L,2,FALSE)</f>
        <v>URM</v>
      </c>
      <c r="H768" t="s">
        <v>398</v>
      </c>
      <c r="I768" t="s">
        <v>399</v>
      </c>
      <c r="J768" t="s">
        <v>19</v>
      </c>
      <c r="K768" t="s">
        <v>131</v>
      </c>
      <c r="L768">
        <v>4</v>
      </c>
      <c r="M768" t="s">
        <v>85</v>
      </c>
      <c r="N768" t="s">
        <v>132</v>
      </c>
      <c r="O768" t="s">
        <v>87</v>
      </c>
    </row>
    <row r="769" spans="1:15" x14ac:dyDescent="0.25">
      <c r="A769">
        <v>1</v>
      </c>
      <c r="B769">
        <v>2016</v>
      </c>
      <c r="C769" t="s">
        <v>397</v>
      </c>
      <c r="D769" t="s">
        <v>169</v>
      </c>
      <c r="E769" t="s">
        <v>12</v>
      </c>
      <c r="F769">
        <f>VLOOKUP(C769,'Five Year Alumni Srvy 2016 Data'!C:F,4,FALSE)</f>
        <v>1</v>
      </c>
      <c r="G769" t="str">
        <f>VLOOKUP(F769,Coding!K:L,2,FALSE)</f>
        <v>URM</v>
      </c>
      <c r="H769" t="s">
        <v>398</v>
      </c>
      <c r="I769" t="s">
        <v>399</v>
      </c>
      <c r="J769" t="s">
        <v>19</v>
      </c>
      <c r="K769" t="s">
        <v>139</v>
      </c>
      <c r="L769">
        <v>2</v>
      </c>
      <c r="M769" t="s">
        <v>85</v>
      </c>
      <c r="N769" t="s">
        <v>140</v>
      </c>
      <c r="O769" t="s">
        <v>176</v>
      </c>
    </row>
    <row r="770" spans="1:15" x14ac:dyDescent="0.25">
      <c r="A770">
        <v>1</v>
      </c>
      <c r="B770">
        <v>2016</v>
      </c>
      <c r="C770" t="s">
        <v>397</v>
      </c>
      <c r="D770" t="s">
        <v>169</v>
      </c>
      <c r="E770" t="s">
        <v>12</v>
      </c>
      <c r="F770">
        <f>VLOOKUP(C770,'Five Year Alumni Srvy 2016 Data'!C:F,4,FALSE)</f>
        <v>1</v>
      </c>
      <c r="G770" t="str">
        <f>VLOOKUP(F770,Coding!K:L,2,FALSE)</f>
        <v>URM</v>
      </c>
      <c r="H770" t="s">
        <v>398</v>
      </c>
      <c r="I770" t="s">
        <v>399</v>
      </c>
      <c r="J770" t="s">
        <v>19</v>
      </c>
      <c r="K770" t="s">
        <v>141</v>
      </c>
      <c r="L770">
        <v>4</v>
      </c>
      <c r="M770" t="s">
        <v>85</v>
      </c>
      <c r="N770" t="s">
        <v>142</v>
      </c>
      <c r="O770" t="s">
        <v>87</v>
      </c>
    </row>
    <row r="771" spans="1:15" x14ac:dyDescent="0.25">
      <c r="A771">
        <v>1</v>
      </c>
      <c r="B771">
        <v>2016</v>
      </c>
      <c r="C771" t="s">
        <v>397</v>
      </c>
      <c r="D771" t="s">
        <v>169</v>
      </c>
      <c r="E771" t="s">
        <v>12</v>
      </c>
      <c r="F771">
        <f>VLOOKUP(C771,'Five Year Alumni Srvy 2016 Data'!C:F,4,FALSE)</f>
        <v>1</v>
      </c>
      <c r="G771" t="str">
        <f>VLOOKUP(F771,Coding!K:L,2,FALSE)</f>
        <v>URM</v>
      </c>
      <c r="H771" t="s">
        <v>398</v>
      </c>
      <c r="I771" t="s">
        <v>399</v>
      </c>
      <c r="J771" t="s">
        <v>19</v>
      </c>
      <c r="K771" t="s">
        <v>143</v>
      </c>
      <c r="L771">
        <v>4</v>
      </c>
      <c r="M771" t="s">
        <v>85</v>
      </c>
      <c r="N771" t="s">
        <v>144</v>
      </c>
      <c r="O771" t="s">
        <v>87</v>
      </c>
    </row>
    <row r="772" spans="1:15" x14ac:dyDescent="0.25">
      <c r="A772" s="2">
        <v>1</v>
      </c>
      <c r="B772" s="2">
        <v>2016</v>
      </c>
      <c r="C772" t="s">
        <v>397</v>
      </c>
      <c r="D772" t="s">
        <v>169</v>
      </c>
      <c r="E772" t="s">
        <v>12</v>
      </c>
      <c r="F772">
        <f>VLOOKUP(C772,'Five Year Alumni Srvy 2016 Data'!C:F,4,FALSE)</f>
        <v>1</v>
      </c>
      <c r="G772" t="str">
        <f>VLOOKUP(F772,Coding!K:L,2,FALSE)</f>
        <v>URM</v>
      </c>
      <c r="H772" t="s">
        <v>398</v>
      </c>
      <c r="I772" t="s">
        <v>399</v>
      </c>
      <c r="J772" t="s">
        <v>19</v>
      </c>
      <c r="K772" t="s">
        <v>54</v>
      </c>
      <c r="L772" s="2">
        <v>4</v>
      </c>
      <c r="M772" t="s">
        <v>55</v>
      </c>
      <c r="N772" t="s">
        <v>56</v>
      </c>
      <c r="O772" t="s">
        <v>57</v>
      </c>
    </row>
    <row r="773" spans="1:15" x14ac:dyDescent="0.25">
      <c r="A773" s="2">
        <v>1</v>
      </c>
      <c r="B773" s="2">
        <v>2016</v>
      </c>
      <c r="C773" t="s">
        <v>397</v>
      </c>
      <c r="D773" t="s">
        <v>169</v>
      </c>
      <c r="E773" t="s">
        <v>12</v>
      </c>
      <c r="F773">
        <f>VLOOKUP(C773,'Five Year Alumni Srvy 2016 Data'!C:F,4,FALSE)</f>
        <v>1</v>
      </c>
      <c r="G773" t="str">
        <f>VLOOKUP(F773,Coding!K:L,2,FALSE)</f>
        <v>URM</v>
      </c>
      <c r="H773" t="s">
        <v>398</v>
      </c>
      <c r="I773" t="s">
        <v>399</v>
      </c>
      <c r="J773" t="s">
        <v>19</v>
      </c>
      <c r="K773" t="s">
        <v>58</v>
      </c>
      <c r="L773" s="2">
        <v>4</v>
      </c>
      <c r="M773" t="s">
        <v>55</v>
      </c>
      <c r="N773" t="s">
        <v>59</v>
      </c>
      <c r="O773" t="s">
        <v>57</v>
      </c>
    </row>
    <row r="774" spans="1:15" x14ac:dyDescent="0.25">
      <c r="A774" s="2">
        <v>1</v>
      </c>
      <c r="B774" s="2">
        <v>2016</v>
      </c>
      <c r="C774" t="s">
        <v>397</v>
      </c>
      <c r="D774" t="s">
        <v>169</v>
      </c>
      <c r="E774" t="s">
        <v>12</v>
      </c>
      <c r="F774">
        <f>VLOOKUP(C774,'Five Year Alumni Srvy 2016 Data'!C:F,4,FALSE)</f>
        <v>1</v>
      </c>
      <c r="G774" t="str">
        <f>VLOOKUP(F774,Coding!K:L,2,FALSE)</f>
        <v>URM</v>
      </c>
      <c r="H774" t="s">
        <v>398</v>
      </c>
      <c r="I774" t="s">
        <v>399</v>
      </c>
      <c r="J774" t="s">
        <v>19</v>
      </c>
      <c r="K774" t="s">
        <v>118</v>
      </c>
      <c r="L774" s="2">
        <v>4</v>
      </c>
      <c r="M774" t="s">
        <v>55</v>
      </c>
      <c r="N774" t="s">
        <v>119</v>
      </c>
      <c r="O774" t="s">
        <v>57</v>
      </c>
    </row>
    <row r="775" spans="1:15" x14ac:dyDescent="0.25">
      <c r="A775" s="2">
        <v>1</v>
      </c>
      <c r="B775" s="2">
        <v>2016</v>
      </c>
      <c r="C775" t="s">
        <v>403</v>
      </c>
      <c r="D775" t="s">
        <v>169</v>
      </c>
      <c r="E775" t="s">
        <v>12</v>
      </c>
      <c r="F775">
        <f>VLOOKUP(C775,'Five Year Alumni Srvy 2016 Data'!C:F,4,FALSE)</f>
        <v>1</v>
      </c>
      <c r="G775" t="str">
        <f>VLOOKUP(F775,Coding!K:L,2,FALSE)</f>
        <v>URM</v>
      </c>
      <c r="H775" t="s">
        <v>304</v>
      </c>
      <c r="I775" t="s">
        <v>267</v>
      </c>
      <c r="J775" t="s">
        <v>10</v>
      </c>
      <c r="K775" t="s">
        <v>54</v>
      </c>
      <c r="L775" s="2">
        <v>5</v>
      </c>
      <c r="M775" t="s">
        <v>55</v>
      </c>
      <c r="N775" t="s">
        <v>56</v>
      </c>
      <c r="O775" t="s">
        <v>185</v>
      </c>
    </row>
    <row r="776" spans="1:15" x14ac:dyDescent="0.25">
      <c r="A776" s="2">
        <v>1</v>
      </c>
      <c r="B776" s="2">
        <v>2016</v>
      </c>
      <c r="C776" t="s">
        <v>403</v>
      </c>
      <c r="D776" t="s">
        <v>169</v>
      </c>
      <c r="E776" t="s">
        <v>12</v>
      </c>
      <c r="F776">
        <f>VLOOKUP(C776,'Five Year Alumni Srvy 2016 Data'!C:F,4,FALSE)</f>
        <v>1</v>
      </c>
      <c r="G776" t="str">
        <f>VLOOKUP(F776,Coding!K:L,2,FALSE)</f>
        <v>URM</v>
      </c>
      <c r="H776" t="s">
        <v>304</v>
      </c>
      <c r="I776" t="s">
        <v>267</v>
      </c>
      <c r="J776" t="s">
        <v>10</v>
      </c>
      <c r="K776" t="s">
        <v>58</v>
      </c>
      <c r="L776" s="2">
        <v>4</v>
      </c>
      <c r="M776" t="s">
        <v>55</v>
      </c>
      <c r="N776" t="s">
        <v>59</v>
      </c>
      <c r="O776" t="s">
        <v>57</v>
      </c>
    </row>
    <row r="777" spans="1:15" x14ac:dyDescent="0.25">
      <c r="A777" s="2">
        <v>1</v>
      </c>
      <c r="B777" s="2">
        <v>2016</v>
      </c>
      <c r="C777" t="s">
        <v>403</v>
      </c>
      <c r="D777" t="s">
        <v>169</v>
      </c>
      <c r="E777" t="s">
        <v>12</v>
      </c>
      <c r="F777">
        <f>VLOOKUP(C777,'Five Year Alumni Srvy 2016 Data'!C:F,4,FALSE)</f>
        <v>1</v>
      </c>
      <c r="G777" t="str">
        <f>VLOOKUP(F777,Coding!K:L,2,FALSE)</f>
        <v>URM</v>
      </c>
      <c r="H777" t="s">
        <v>304</v>
      </c>
      <c r="I777" t="s">
        <v>267</v>
      </c>
      <c r="J777" t="s">
        <v>10</v>
      </c>
      <c r="K777" t="s">
        <v>118</v>
      </c>
      <c r="L777" s="2">
        <v>5</v>
      </c>
      <c r="M777" t="s">
        <v>55</v>
      </c>
      <c r="N777" t="s">
        <v>119</v>
      </c>
      <c r="O777" t="s">
        <v>185</v>
      </c>
    </row>
    <row r="778" spans="1:15" x14ac:dyDescent="0.25">
      <c r="A778" s="2">
        <v>1</v>
      </c>
      <c r="B778" s="2">
        <v>2016</v>
      </c>
      <c r="C778" t="s">
        <v>403</v>
      </c>
      <c r="D778" t="s">
        <v>169</v>
      </c>
      <c r="E778" t="s">
        <v>12</v>
      </c>
      <c r="F778">
        <f>VLOOKUP(C778,'Five Year Alumni Srvy 2016 Data'!C:F,4,FALSE)</f>
        <v>1</v>
      </c>
      <c r="G778" t="str">
        <f>VLOOKUP(F778,Coding!K:L,2,FALSE)</f>
        <v>URM</v>
      </c>
      <c r="H778" t="s">
        <v>304</v>
      </c>
      <c r="I778" t="s">
        <v>267</v>
      </c>
      <c r="J778" t="s">
        <v>10</v>
      </c>
      <c r="K778" t="s">
        <v>135</v>
      </c>
      <c r="L778" s="2">
        <v>4</v>
      </c>
      <c r="M778" t="s">
        <v>55</v>
      </c>
      <c r="N778" t="s">
        <v>136</v>
      </c>
      <c r="O778" t="s">
        <v>57</v>
      </c>
    </row>
    <row r="779" spans="1:15" x14ac:dyDescent="0.25">
      <c r="A779" s="2">
        <v>1</v>
      </c>
      <c r="B779" s="2">
        <v>2016</v>
      </c>
      <c r="C779" t="s">
        <v>403</v>
      </c>
      <c r="D779" t="s">
        <v>169</v>
      </c>
      <c r="E779" t="s">
        <v>12</v>
      </c>
      <c r="F779">
        <f>VLOOKUP(C779,'Five Year Alumni Srvy 2016 Data'!C:F,4,FALSE)</f>
        <v>1</v>
      </c>
      <c r="G779" t="str">
        <f>VLOOKUP(F779,Coding!K:L,2,FALSE)</f>
        <v>URM</v>
      </c>
      <c r="H779" t="s">
        <v>304</v>
      </c>
      <c r="I779" t="s">
        <v>267</v>
      </c>
      <c r="J779" t="s">
        <v>10</v>
      </c>
      <c r="K779" t="s">
        <v>137</v>
      </c>
      <c r="L779" s="2">
        <v>4</v>
      </c>
      <c r="M779" t="s">
        <v>55</v>
      </c>
      <c r="N779" t="s">
        <v>138</v>
      </c>
      <c r="O779" t="s">
        <v>57</v>
      </c>
    </row>
    <row r="780" spans="1:15" x14ac:dyDescent="0.25">
      <c r="A780" s="2">
        <v>1</v>
      </c>
      <c r="B780" s="2">
        <v>2016</v>
      </c>
      <c r="C780" t="s">
        <v>403</v>
      </c>
      <c r="D780" t="s">
        <v>169</v>
      </c>
      <c r="E780" t="s">
        <v>12</v>
      </c>
      <c r="F780">
        <f>VLOOKUP(C780,'Five Year Alumni Srvy 2016 Data'!C:F,4,FALSE)</f>
        <v>1</v>
      </c>
      <c r="G780" t="str">
        <f>VLOOKUP(F780,Coding!K:L,2,FALSE)</f>
        <v>URM</v>
      </c>
      <c r="H780" t="s">
        <v>304</v>
      </c>
      <c r="I780" t="s">
        <v>267</v>
      </c>
      <c r="J780" t="s">
        <v>10</v>
      </c>
      <c r="K780" t="s">
        <v>145</v>
      </c>
      <c r="L780" s="2">
        <v>5</v>
      </c>
      <c r="M780" t="s">
        <v>55</v>
      </c>
      <c r="N780" t="s">
        <v>146</v>
      </c>
      <c r="O780" t="s">
        <v>185</v>
      </c>
    </row>
    <row r="781" spans="1:15" x14ac:dyDescent="0.25">
      <c r="A781" s="2">
        <v>1</v>
      </c>
      <c r="B781" s="2">
        <v>2016</v>
      </c>
      <c r="C781" t="s">
        <v>403</v>
      </c>
      <c r="D781" t="s">
        <v>169</v>
      </c>
      <c r="E781" t="s">
        <v>12</v>
      </c>
      <c r="F781">
        <f>VLOOKUP(C781,'Five Year Alumni Srvy 2016 Data'!C:F,4,FALSE)</f>
        <v>1</v>
      </c>
      <c r="G781" t="str">
        <f>VLOOKUP(F781,Coding!K:L,2,FALSE)</f>
        <v>URM</v>
      </c>
      <c r="H781" t="s">
        <v>304</v>
      </c>
      <c r="I781" t="s">
        <v>267</v>
      </c>
      <c r="J781" t="s">
        <v>10</v>
      </c>
      <c r="K781" t="s">
        <v>147</v>
      </c>
      <c r="L781" s="2">
        <v>5</v>
      </c>
      <c r="M781" t="s">
        <v>55</v>
      </c>
      <c r="N781" t="s">
        <v>148</v>
      </c>
      <c r="O781" t="s">
        <v>185</v>
      </c>
    </row>
    <row r="782" spans="1:15" x14ac:dyDescent="0.25">
      <c r="A782" s="2">
        <v>1</v>
      </c>
      <c r="B782" s="2">
        <v>2016</v>
      </c>
      <c r="C782" t="s">
        <v>403</v>
      </c>
      <c r="D782" t="s">
        <v>169</v>
      </c>
      <c r="E782" t="s">
        <v>12</v>
      </c>
      <c r="F782">
        <f>VLOOKUP(C782,'Five Year Alumni Srvy 2016 Data'!C:F,4,FALSE)</f>
        <v>1</v>
      </c>
      <c r="G782" t="str">
        <f>VLOOKUP(F782,Coding!K:L,2,FALSE)</f>
        <v>URM</v>
      </c>
      <c r="H782" t="s">
        <v>304</v>
      </c>
      <c r="I782" t="s">
        <v>267</v>
      </c>
      <c r="J782" t="s">
        <v>10</v>
      </c>
      <c r="K782" t="s">
        <v>149</v>
      </c>
      <c r="L782" s="2">
        <v>5</v>
      </c>
      <c r="M782" t="s">
        <v>55</v>
      </c>
      <c r="N782" t="s">
        <v>150</v>
      </c>
      <c r="O782" t="s">
        <v>185</v>
      </c>
    </row>
    <row r="783" spans="1:15" x14ac:dyDescent="0.25">
      <c r="A783" s="2">
        <v>1</v>
      </c>
      <c r="B783" s="2">
        <v>2016</v>
      </c>
      <c r="C783" t="s">
        <v>403</v>
      </c>
      <c r="D783" t="s">
        <v>169</v>
      </c>
      <c r="E783" t="s">
        <v>12</v>
      </c>
      <c r="F783">
        <f>VLOOKUP(C783,'Five Year Alumni Srvy 2016 Data'!C:F,4,FALSE)</f>
        <v>1</v>
      </c>
      <c r="G783" t="str">
        <f>VLOOKUP(F783,Coding!K:L,2,FALSE)</f>
        <v>URM</v>
      </c>
      <c r="H783" t="s">
        <v>304</v>
      </c>
      <c r="I783" t="s">
        <v>267</v>
      </c>
      <c r="J783" t="s">
        <v>10</v>
      </c>
      <c r="K783" t="s">
        <v>166</v>
      </c>
      <c r="L783" s="2">
        <v>4</v>
      </c>
      <c r="M783" t="s">
        <v>55</v>
      </c>
      <c r="N783" t="s">
        <v>167</v>
      </c>
      <c r="O783" t="s">
        <v>57</v>
      </c>
    </row>
    <row r="784" spans="1:15" x14ac:dyDescent="0.25">
      <c r="A784" s="2">
        <v>1</v>
      </c>
      <c r="B784" s="2">
        <v>2016</v>
      </c>
      <c r="C784" t="s">
        <v>407</v>
      </c>
      <c r="D784" t="s">
        <v>48</v>
      </c>
      <c r="E784" t="s">
        <v>12</v>
      </c>
      <c r="F784">
        <f>VLOOKUP(C784,'Five Year Alumni Srvy 2016 Data'!C:F,4,FALSE)</f>
        <v>1</v>
      </c>
      <c r="G784" t="str">
        <f>VLOOKUP(F784,Coding!K:L,2,FALSE)</f>
        <v>URM</v>
      </c>
      <c r="H784" t="s">
        <v>408</v>
      </c>
      <c r="I784" t="s">
        <v>409</v>
      </c>
      <c r="J784" t="s">
        <v>19</v>
      </c>
      <c r="K784" t="s">
        <v>54</v>
      </c>
      <c r="L784" s="2">
        <v>3</v>
      </c>
      <c r="M784" t="s">
        <v>55</v>
      </c>
      <c r="N784" t="s">
        <v>56</v>
      </c>
      <c r="O784" t="s">
        <v>178</v>
      </c>
    </row>
    <row r="785" spans="1:15" x14ac:dyDescent="0.25">
      <c r="A785" s="2">
        <v>1</v>
      </c>
      <c r="B785" s="2">
        <v>2016</v>
      </c>
      <c r="C785" t="s">
        <v>407</v>
      </c>
      <c r="D785" t="s">
        <v>48</v>
      </c>
      <c r="E785" t="s">
        <v>12</v>
      </c>
      <c r="F785">
        <f>VLOOKUP(C785,'Five Year Alumni Srvy 2016 Data'!C:F,4,FALSE)</f>
        <v>1</v>
      </c>
      <c r="G785" t="str">
        <f>VLOOKUP(F785,Coding!K:L,2,FALSE)</f>
        <v>URM</v>
      </c>
      <c r="H785" t="s">
        <v>408</v>
      </c>
      <c r="I785" t="s">
        <v>409</v>
      </c>
      <c r="J785" t="s">
        <v>19</v>
      </c>
      <c r="K785" t="s">
        <v>58</v>
      </c>
      <c r="L785" s="2">
        <v>3</v>
      </c>
      <c r="M785" t="s">
        <v>55</v>
      </c>
      <c r="N785" t="s">
        <v>59</v>
      </c>
      <c r="O785" t="s">
        <v>178</v>
      </c>
    </row>
    <row r="786" spans="1:15" x14ac:dyDescent="0.25">
      <c r="A786" s="2">
        <v>1</v>
      </c>
      <c r="B786" s="2">
        <v>2016</v>
      </c>
      <c r="C786" t="s">
        <v>407</v>
      </c>
      <c r="D786" t="s">
        <v>48</v>
      </c>
      <c r="E786" t="s">
        <v>12</v>
      </c>
      <c r="F786">
        <f>VLOOKUP(C786,'Five Year Alumni Srvy 2016 Data'!C:F,4,FALSE)</f>
        <v>1</v>
      </c>
      <c r="G786" t="str">
        <f>VLOOKUP(F786,Coding!K:L,2,FALSE)</f>
        <v>URM</v>
      </c>
      <c r="H786" t="s">
        <v>408</v>
      </c>
      <c r="I786" t="s">
        <v>409</v>
      </c>
      <c r="J786" t="s">
        <v>19</v>
      </c>
      <c r="K786" t="s">
        <v>118</v>
      </c>
      <c r="L786" s="2">
        <v>5</v>
      </c>
      <c r="M786" t="s">
        <v>55</v>
      </c>
      <c r="N786" t="s">
        <v>119</v>
      </c>
      <c r="O786" t="s">
        <v>185</v>
      </c>
    </row>
    <row r="787" spans="1:15" x14ac:dyDescent="0.25">
      <c r="A787" s="2">
        <v>1</v>
      </c>
      <c r="B787" s="2">
        <v>2016</v>
      </c>
      <c r="C787" t="s">
        <v>407</v>
      </c>
      <c r="D787" t="s">
        <v>48</v>
      </c>
      <c r="E787" t="s">
        <v>12</v>
      </c>
      <c r="F787">
        <f>VLOOKUP(C787,'Five Year Alumni Srvy 2016 Data'!C:F,4,FALSE)</f>
        <v>1</v>
      </c>
      <c r="G787" t="str">
        <f>VLOOKUP(F787,Coding!K:L,2,FALSE)</f>
        <v>URM</v>
      </c>
      <c r="H787" t="s">
        <v>408</v>
      </c>
      <c r="I787" t="s">
        <v>409</v>
      </c>
      <c r="J787" t="s">
        <v>19</v>
      </c>
      <c r="K787" t="s">
        <v>135</v>
      </c>
      <c r="L787" s="2">
        <v>3</v>
      </c>
      <c r="M787" t="s">
        <v>55</v>
      </c>
      <c r="N787" t="s">
        <v>136</v>
      </c>
      <c r="O787" t="s">
        <v>178</v>
      </c>
    </row>
    <row r="788" spans="1:15" x14ac:dyDescent="0.25">
      <c r="A788" s="2">
        <v>1</v>
      </c>
      <c r="B788" s="2">
        <v>2016</v>
      </c>
      <c r="C788" t="s">
        <v>407</v>
      </c>
      <c r="D788" t="s">
        <v>48</v>
      </c>
      <c r="E788" t="s">
        <v>12</v>
      </c>
      <c r="F788">
        <f>VLOOKUP(C788,'Five Year Alumni Srvy 2016 Data'!C:F,4,FALSE)</f>
        <v>1</v>
      </c>
      <c r="G788" t="str">
        <f>VLOOKUP(F788,Coding!K:L,2,FALSE)</f>
        <v>URM</v>
      </c>
      <c r="H788" t="s">
        <v>408</v>
      </c>
      <c r="I788" t="s">
        <v>409</v>
      </c>
      <c r="J788" t="s">
        <v>19</v>
      </c>
      <c r="K788" t="s">
        <v>137</v>
      </c>
      <c r="L788" s="2">
        <v>3</v>
      </c>
      <c r="M788" t="s">
        <v>55</v>
      </c>
      <c r="N788" t="s">
        <v>138</v>
      </c>
      <c r="O788" t="s">
        <v>178</v>
      </c>
    </row>
    <row r="789" spans="1:15" x14ac:dyDescent="0.25">
      <c r="A789" s="2">
        <v>1</v>
      </c>
      <c r="B789" s="2">
        <v>2016</v>
      </c>
      <c r="C789" t="s">
        <v>407</v>
      </c>
      <c r="D789" t="s">
        <v>48</v>
      </c>
      <c r="E789" t="s">
        <v>12</v>
      </c>
      <c r="F789">
        <f>VLOOKUP(C789,'Five Year Alumni Srvy 2016 Data'!C:F,4,FALSE)</f>
        <v>1</v>
      </c>
      <c r="G789" t="str">
        <f>VLOOKUP(F789,Coding!K:L,2,FALSE)</f>
        <v>URM</v>
      </c>
      <c r="H789" t="s">
        <v>408</v>
      </c>
      <c r="I789" t="s">
        <v>409</v>
      </c>
      <c r="J789" t="s">
        <v>19</v>
      </c>
      <c r="K789" t="s">
        <v>145</v>
      </c>
      <c r="L789" s="2">
        <v>4</v>
      </c>
      <c r="M789" t="s">
        <v>55</v>
      </c>
      <c r="N789" t="s">
        <v>146</v>
      </c>
      <c r="O789" t="s">
        <v>57</v>
      </c>
    </row>
    <row r="790" spans="1:15" x14ac:dyDescent="0.25">
      <c r="A790" s="2">
        <v>1</v>
      </c>
      <c r="B790" s="2">
        <v>2016</v>
      </c>
      <c r="C790" t="s">
        <v>407</v>
      </c>
      <c r="D790" t="s">
        <v>48</v>
      </c>
      <c r="E790" t="s">
        <v>12</v>
      </c>
      <c r="F790">
        <f>VLOOKUP(C790,'Five Year Alumni Srvy 2016 Data'!C:F,4,FALSE)</f>
        <v>1</v>
      </c>
      <c r="G790" t="str">
        <f>VLOOKUP(F790,Coding!K:L,2,FALSE)</f>
        <v>URM</v>
      </c>
      <c r="H790" t="s">
        <v>408</v>
      </c>
      <c r="I790" t="s">
        <v>409</v>
      </c>
      <c r="J790" t="s">
        <v>19</v>
      </c>
      <c r="K790" t="s">
        <v>147</v>
      </c>
      <c r="L790" s="2">
        <v>4</v>
      </c>
      <c r="M790" t="s">
        <v>55</v>
      </c>
      <c r="N790" t="s">
        <v>148</v>
      </c>
      <c r="O790" t="s">
        <v>57</v>
      </c>
    </row>
    <row r="791" spans="1:15" x14ac:dyDescent="0.25">
      <c r="A791" s="2">
        <v>1</v>
      </c>
      <c r="B791" s="2">
        <v>2016</v>
      </c>
      <c r="C791" t="s">
        <v>407</v>
      </c>
      <c r="D791" t="s">
        <v>48</v>
      </c>
      <c r="E791" t="s">
        <v>12</v>
      </c>
      <c r="F791">
        <f>VLOOKUP(C791,'Five Year Alumni Srvy 2016 Data'!C:F,4,FALSE)</f>
        <v>1</v>
      </c>
      <c r="G791" t="str">
        <f>VLOOKUP(F791,Coding!K:L,2,FALSE)</f>
        <v>URM</v>
      </c>
      <c r="H791" t="s">
        <v>408</v>
      </c>
      <c r="I791" t="s">
        <v>409</v>
      </c>
      <c r="J791" t="s">
        <v>19</v>
      </c>
      <c r="K791" t="s">
        <v>149</v>
      </c>
      <c r="L791" s="2">
        <v>4</v>
      </c>
      <c r="M791" t="s">
        <v>55</v>
      </c>
      <c r="N791" t="s">
        <v>150</v>
      </c>
      <c r="O791" t="s">
        <v>57</v>
      </c>
    </row>
    <row r="792" spans="1:15" x14ac:dyDescent="0.25">
      <c r="A792" s="2">
        <v>1</v>
      </c>
      <c r="B792" s="2">
        <v>2016</v>
      </c>
      <c r="C792" t="s">
        <v>407</v>
      </c>
      <c r="D792" t="s">
        <v>48</v>
      </c>
      <c r="E792" t="s">
        <v>12</v>
      </c>
      <c r="F792">
        <f>VLOOKUP(C792,'Five Year Alumni Srvy 2016 Data'!C:F,4,FALSE)</f>
        <v>1</v>
      </c>
      <c r="G792" t="str">
        <f>VLOOKUP(F792,Coding!K:L,2,FALSE)</f>
        <v>URM</v>
      </c>
      <c r="H792" t="s">
        <v>408</v>
      </c>
      <c r="I792" t="s">
        <v>409</v>
      </c>
      <c r="J792" t="s">
        <v>19</v>
      </c>
      <c r="K792" t="s">
        <v>166</v>
      </c>
      <c r="L792" s="2">
        <v>3</v>
      </c>
      <c r="M792" t="s">
        <v>55</v>
      </c>
      <c r="N792" t="s">
        <v>167</v>
      </c>
      <c r="O792" t="s">
        <v>178</v>
      </c>
    </row>
    <row r="793" spans="1:15" x14ac:dyDescent="0.25">
      <c r="A793" s="2">
        <v>1</v>
      </c>
      <c r="B793" s="2">
        <v>2016</v>
      </c>
      <c r="C793" t="s">
        <v>411</v>
      </c>
      <c r="D793" t="s">
        <v>48</v>
      </c>
      <c r="E793" t="s">
        <v>12</v>
      </c>
      <c r="F793">
        <f>VLOOKUP(C793,'Five Year Alumni Srvy 2016 Data'!C:F,4,FALSE)</f>
        <v>1</v>
      </c>
      <c r="G793" t="str">
        <f>VLOOKUP(F793,Coding!K:L,2,FALSE)</f>
        <v>URM</v>
      </c>
      <c r="H793" t="s">
        <v>412</v>
      </c>
      <c r="I793" t="s">
        <v>196</v>
      </c>
      <c r="J793" t="s">
        <v>10</v>
      </c>
      <c r="K793" t="s">
        <v>54</v>
      </c>
      <c r="L793" s="2">
        <v>4</v>
      </c>
      <c r="M793" t="s">
        <v>55</v>
      </c>
      <c r="N793" t="s">
        <v>56</v>
      </c>
      <c r="O793" t="s">
        <v>57</v>
      </c>
    </row>
    <row r="794" spans="1:15" x14ac:dyDescent="0.25">
      <c r="A794" s="2">
        <v>1</v>
      </c>
      <c r="B794" s="2">
        <v>2016</v>
      </c>
      <c r="C794" t="s">
        <v>411</v>
      </c>
      <c r="D794" t="s">
        <v>48</v>
      </c>
      <c r="E794" t="s">
        <v>12</v>
      </c>
      <c r="F794">
        <f>VLOOKUP(C794,'Five Year Alumni Srvy 2016 Data'!C:F,4,FALSE)</f>
        <v>1</v>
      </c>
      <c r="G794" t="str">
        <f>VLOOKUP(F794,Coding!K:L,2,FALSE)</f>
        <v>URM</v>
      </c>
      <c r="H794" t="s">
        <v>412</v>
      </c>
      <c r="I794" t="s">
        <v>196</v>
      </c>
      <c r="J794" t="s">
        <v>10</v>
      </c>
      <c r="K794" t="s">
        <v>58</v>
      </c>
      <c r="L794" s="2">
        <v>3</v>
      </c>
      <c r="M794" t="s">
        <v>55</v>
      </c>
      <c r="N794" t="s">
        <v>59</v>
      </c>
      <c r="O794" t="s">
        <v>178</v>
      </c>
    </row>
    <row r="795" spans="1:15" x14ac:dyDescent="0.25">
      <c r="A795" s="2">
        <v>1</v>
      </c>
      <c r="B795" s="2">
        <v>2016</v>
      </c>
      <c r="C795" t="s">
        <v>411</v>
      </c>
      <c r="D795" t="s">
        <v>48</v>
      </c>
      <c r="E795" t="s">
        <v>12</v>
      </c>
      <c r="F795">
        <f>VLOOKUP(C795,'Five Year Alumni Srvy 2016 Data'!C:F,4,FALSE)</f>
        <v>1</v>
      </c>
      <c r="G795" t="str">
        <f>VLOOKUP(F795,Coding!K:L,2,FALSE)</f>
        <v>URM</v>
      </c>
      <c r="H795" t="s">
        <v>412</v>
      </c>
      <c r="I795" t="s">
        <v>196</v>
      </c>
      <c r="J795" t="s">
        <v>10</v>
      </c>
      <c r="K795" t="s">
        <v>118</v>
      </c>
      <c r="L795" s="2">
        <v>3</v>
      </c>
      <c r="M795" t="s">
        <v>55</v>
      </c>
      <c r="N795" t="s">
        <v>119</v>
      </c>
      <c r="O795" t="s">
        <v>178</v>
      </c>
    </row>
    <row r="796" spans="1:15" x14ac:dyDescent="0.25">
      <c r="A796" s="2">
        <v>1</v>
      </c>
      <c r="B796" s="2">
        <v>2016</v>
      </c>
      <c r="C796" t="s">
        <v>411</v>
      </c>
      <c r="D796" t="s">
        <v>48</v>
      </c>
      <c r="E796" t="s">
        <v>12</v>
      </c>
      <c r="F796">
        <f>VLOOKUP(C796,'Five Year Alumni Srvy 2016 Data'!C:F,4,FALSE)</f>
        <v>1</v>
      </c>
      <c r="G796" t="str">
        <f>VLOOKUP(F796,Coding!K:L,2,FALSE)</f>
        <v>URM</v>
      </c>
      <c r="H796" t="s">
        <v>412</v>
      </c>
      <c r="I796" t="s">
        <v>196</v>
      </c>
      <c r="J796" t="s">
        <v>10</v>
      </c>
      <c r="K796" t="s">
        <v>135</v>
      </c>
      <c r="L796" s="2">
        <v>3</v>
      </c>
      <c r="M796" t="s">
        <v>55</v>
      </c>
      <c r="N796" t="s">
        <v>136</v>
      </c>
      <c r="O796" t="s">
        <v>178</v>
      </c>
    </row>
    <row r="797" spans="1:15" x14ac:dyDescent="0.25">
      <c r="A797" s="2">
        <v>1</v>
      </c>
      <c r="B797" s="2">
        <v>2016</v>
      </c>
      <c r="C797" t="s">
        <v>411</v>
      </c>
      <c r="D797" t="s">
        <v>48</v>
      </c>
      <c r="E797" t="s">
        <v>12</v>
      </c>
      <c r="F797">
        <f>VLOOKUP(C797,'Five Year Alumni Srvy 2016 Data'!C:F,4,FALSE)</f>
        <v>1</v>
      </c>
      <c r="G797" t="str">
        <f>VLOOKUP(F797,Coding!K:L,2,FALSE)</f>
        <v>URM</v>
      </c>
      <c r="H797" t="s">
        <v>412</v>
      </c>
      <c r="I797" t="s">
        <v>196</v>
      </c>
      <c r="J797" t="s">
        <v>10</v>
      </c>
      <c r="K797" t="s">
        <v>137</v>
      </c>
      <c r="L797" s="2">
        <v>3</v>
      </c>
      <c r="M797" t="s">
        <v>55</v>
      </c>
      <c r="N797" t="s">
        <v>138</v>
      </c>
      <c r="O797" t="s">
        <v>178</v>
      </c>
    </row>
    <row r="798" spans="1:15" x14ac:dyDescent="0.25">
      <c r="A798" s="2">
        <v>1</v>
      </c>
      <c r="B798" s="2">
        <v>2016</v>
      </c>
      <c r="C798" t="s">
        <v>411</v>
      </c>
      <c r="D798" t="s">
        <v>48</v>
      </c>
      <c r="E798" t="s">
        <v>12</v>
      </c>
      <c r="F798">
        <f>VLOOKUP(C798,'Five Year Alumni Srvy 2016 Data'!C:F,4,FALSE)</f>
        <v>1</v>
      </c>
      <c r="G798" t="str">
        <f>VLOOKUP(F798,Coding!K:L,2,FALSE)</f>
        <v>URM</v>
      </c>
      <c r="H798" t="s">
        <v>412</v>
      </c>
      <c r="I798" t="s">
        <v>196</v>
      </c>
      <c r="J798" t="s">
        <v>10</v>
      </c>
      <c r="K798" t="s">
        <v>145</v>
      </c>
      <c r="L798" s="2">
        <v>4</v>
      </c>
      <c r="M798" t="s">
        <v>55</v>
      </c>
      <c r="N798" t="s">
        <v>146</v>
      </c>
      <c r="O798" t="s">
        <v>57</v>
      </c>
    </row>
    <row r="799" spans="1:15" x14ac:dyDescent="0.25">
      <c r="A799" s="2">
        <v>1</v>
      </c>
      <c r="B799" s="2">
        <v>2016</v>
      </c>
      <c r="C799" t="s">
        <v>411</v>
      </c>
      <c r="D799" t="s">
        <v>48</v>
      </c>
      <c r="E799" t="s">
        <v>12</v>
      </c>
      <c r="F799">
        <f>VLOOKUP(C799,'Five Year Alumni Srvy 2016 Data'!C:F,4,FALSE)</f>
        <v>1</v>
      </c>
      <c r="G799" t="str">
        <f>VLOOKUP(F799,Coding!K:L,2,FALSE)</f>
        <v>URM</v>
      </c>
      <c r="H799" t="s">
        <v>412</v>
      </c>
      <c r="I799" t="s">
        <v>196</v>
      </c>
      <c r="J799" t="s">
        <v>10</v>
      </c>
      <c r="K799" t="s">
        <v>147</v>
      </c>
      <c r="L799" s="2">
        <v>4</v>
      </c>
      <c r="M799" t="s">
        <v>55</v>
      </c>
      <c r="N799" t="s">
        <v>148</v>
      </c>
      <c r="O799" t="s">
        <v>57</v>
      </c>
    </row>
    <row r="800" spans="1:15" x14ac:dyDescent="0.25">
      <c r="A800" s="2">
        <v>1</v>
      </c>
      <c r="B800" s="2">
        <v>2016</v>
      </c>
      <c r="C800" t="s">
        <v>411</v>
      </c>
      <c r="D800" t="s">
        <v>48</v>
      </c>
      <c r="E800" t="s">
        <v>12</v>
      </c>
      <c r="F800">
        <f>VLOOKUP(C800,'Five Year Alumni Srvy 2016 Data'!C:F,4,FALSE)</f>
        <v>1</v>
      </c>
      <c r="G800" t="str">
        <f>VLOOKUP(F800,Coding!K:L,2,FALSE)</f>
        <v>URM</v>
      </c>
      <c r="H800" t="s">
        <v>412</v>
      </c>
      <c r="I800" t="s">
        <v>196</v>
      </c>
      <c r="J800" t="s">
        <v>10</v>
      </c>
      <c r="K800" t="s">
        <v>149</v>
      </c>
      <c r="L800" s="2">
        <v>3</v>
      </c>
      <c r="M800" t="s">
        <v>55</v>
      </c>
      <c r="N800" t="s">
        <v>150</v>
      </c>
      <c r="O800" t="s">
        <v>178</v>
      </c>
    </row>
    <row r="801" spans="1:15" x14ac:dyDescent="0.25">
      <c r="A801" s="2">
        <v>1</v>
      </c>
      <c r="B801" s="2">
        <v>2016</v>
      </c>
      <c r="C801" t="s">
        <v>411</v>
      </c>
      <c r="D801" t="s">
        <v>48</v>
      </c>
      <c r="E801" t="s">
        <v>12</v>
      </c>
      <c r="F801">
        <f>VLOOKUP(C801,'Five Year Alumni Srvy 2016 Data'!C:F,4,FALSE)</f>
        <v>1</v>
      </c>
      <c r="G801" t="str">
        <f>VLOOKUP(F801,Coding!K:L,2,FALSE)</f>
        <v>URM</v>
      </c>
      <c r="H801" t="s">
        <v>412</v>
      </c>
      <c r="I801" t="s">
        <v>196</v>
      </c>
      <c r="J801" t="s">
        <v>10</v>
      </c>
      <c r="K801" t="s">
        <v>166</v>
      </c>
      <c r="L801" s="2">
        <v>3</v>
      </c>
      <c r="M801" t="s">
        <v>55</v>
      </c>
      <c r="N801" t="s">
        <v>167</v>
      </c>
      <c r="O801" t="s">
        <v>178</v>
      </c>
    </row>
    <row r="802" spans="1:15" x14ac:dyDescent="0.25">
      <c r="A802" s="2">
        <v>1</v>
      </c>
      <c r="B802" s="2">
        <v>2016</v>
      </c>
      <c r="C802" t="s">
        <v>421</v>
      </c>
      <c r="D802" t="s">
        <v>264</v>
      </c>
      <c r="E802" t="s">
        <v>12</v>
      </c>
      <c r="F802">
        <f>VLOOKUP(C802,'Five Year Alumni Srvy 2016 Data'!C:F,4,FALSE)</f>
        <v>1</v>
      </c>
      <c r="G802" t="str">
        <f>VLOOKUP(F802,Coding!K:L,2,FALSE)</f>
        <v>URM</v>
      </c>
      <c r="H802" t="s">
        <v>389</v>
      </c>
      <c r="I802" t="s">
        <v>390</v>
      </c>
      <c r="J802" t="s">
        <v>21</v>
      </c>
      <c r="K802" t="s">
        <v>54</v>
      </c>
      <c r="L802" s="2">
        <v>4</v>
      </c>
      <c r="M802" t="s">
        <v>55</v>
      </c>
      <c r="N802" t="s">
        <v>56</v>
      </c>
      <c r="O802" t="s">
        <v>57</v>
      </c>
    </row>
    <row r="803" spans="1:15" x14ac:dyDescent="0.25">
      <c r="A803" s="2">
        <v>1</v>
      </c>
      <c r="B803" s="2">
        <v>2016</v>
      </c>
      <c r="C803" t="s">
        <v>421</v>
      </c>
      <c r="D803" t="s">
        <v>264</v>
      </c>
      <c r="E803" t="s">
        <v>12</v>
      </c>
      <c r="F803">
        <f>VLOOKUP(C803,'Five Year Alumni Srvy 2016 Data'!C:F,4,FALSE)</f>
        <v>1</v>
      </c>
      <c r="G803" t="str">
        <f>VLOOKUP(F803,Coding!K:L,2,FALSE)</f>
        <v>URM</v>
      </c>
      <c r="H803" t="s">
        <v>389</v>
      </c>
      <c r="I803" t="s">
        <v>390</v>
      </c>
      <c r="J803" t="s">
        <v>21</v>
      </c>
      <c r="K803" t="s">
        <v>58</v>
      </c>
      <c r="L803" s="2">
        <v>3</v>
      </c>
      <c r="M803" t="s">
        <v>55</v>
      </c>
      <c r="N803" t="s">
        <v>59</v>
      </c>
      <c r="O803" t="s">
        <v>178</v>
      </c>
    </row>
    <row r="804" spans="1:15" x14ac:dyDescent="0.25">
      <c r="A804" s="2">
        <v>1</v>
      </c>
      <c r="B804" s="2">
        <v>2016</v>
      </c>
      <c r="C804" t="s">
        <v>421</v>
      </c>
      <c r="D804" t="s">
        <v>264</v>
      </c>
      <c r="E804" t="s">
        <v>12</v>
      </c>
      <c r="F804">
        <f>VLOOKUP(C804,'Five Year Alumni Srvy 2016 Data'!C:F,4,FALSE)</f>
        <v>1</v>
      </c>
      <c r="G804" t="str">
        <f>VLOOKUP(F804,Coding!K:L,2,FALSE)</f>
        <v>URM</v>
      </c>
      <c r="H804" t="s">
        <v>389</v>
      </c>
      <c r="I804" t="s">
        <v>390</v>
      </c>
      <c r="J804" t="s">
        <v>21</v>
      </c>
      <c r="K804" t="s">
        <v>118</v>
      </c>
      <c r="L804" s="2">
        <v>3</v>
      </c>
      <c r="M804" t="s">
        <v>55</v>
      </c>
      <c r="N804" t="s">
        <v>119</v>
      </c>
      <c r="O804" t="s">
        <v>178</v>
      </c>
    </row>
    <row r="805" spans="1:15" x14ac:dyDescent="0.25">
      <c r="A805" s="2">
        <v>1</v>
      </c>
      <c r="B805" s="2">
        <v>2016</v>
      </c>
      <c r="C805" t="s">
        <v>421</v>
      </c>
      <c r="D805" t="s">
        <v>264</v>
      </c>
      <c r="E805" t="s">
        <v>12</v>
      </c>
      <c r="F805">
        <f>VLOOKUP(C805,'Five Year Alumni Srvy 2016 Data'!C:F,4,FALSE)</f>
        <v>1</v>
      </c>
      <c r="G805" t="str">
        <f>VLOOKUP(F805,Coding!K:L,2,FALSE)</f>
        <v>URM</v>
      </c>
      <c r="H805" t="s">
        <v>389</v>
      </c>
      <c r="I805" t="s">
        <v>390</v>
      </c>
      <c r="J805" t="s">
        <v>21</v>
      </c>
      <c r="K805" t="s">
        <v>135</v>
      </c>
      <c r="L805" s="2">
        <v>3</v>
      </c>
      <c r="M805" t="s">
        <v>55</v>
      </c>
      <c r="N805" t="s">
        <v>136</v>
      </c>
      <c r="O805" t="s">
        <v>178</v>
      </c>
    </row>
    <row r="806" spans="1:15" x14ac:dyDescent="0.25">
      <c r="A806" s="2">
        <v>1</v>
      </c>
      <c r="B806" s="2">
        <v>2016</v>
      </c>
      <c r="C806" t="s">
        <v>421</v>
      </c>
      <c r="D806" t="s">
        <v>264</v>
      </c>
      <c r="E806" t="s">
        <v>12</v>
      </c>
      <c r="F806">
        <f>VLOOKUP(C806,'Five Year Alumni Srvy 2016 Data'!C:F,4,FALSE)</f>
        <v>1</v>
      </c>
      <c r="G806" t="str">
        <f>VLOOKUP(F806,Coding!K:L,2,FALSE)</f>
        <v>URM</v>
      </c>
      <c r="H806" t="s">
        <v>389</v>
      </c>
      <c r="I806" t="s">
        <v>390</v>
      </c>
      <c r="J806" t="s">
        <v>21</v>
      </c>
      <c r="K806" t="s">
        <v>137</v>
      </c>
      <c r="L806" s="2">
        <v>3</v>
      </c>
      <c r="M806" t="s">
        <v>55</v>
      </c>
      <c r="N806" t="s">
        <v>138</v>
      </c>
      <c r="O806" t="s">
        <v>178</v>
      </c>
    </row>
    <row r="807" spans="1:15" x14ac:dyDescent="0.25">
      <c r="A807" s="2">
        <v>1</v>
      </c>
      <c r="B807" s="2">
        <v>2016</v>
      </c>
      <c r="C807" t="s">
        <v>421</v>
      </c>
      <c r="D807" t="s">
        <v>264</v>
      </c>
      <c r="E807" t="s">
        <v>12</v>
      </c>
      <c r="F807">
        <f>VLOOKUP(C807,'Five Year Alumni Srvy 2016 Data'!C:F,4,FALSE)</f>
        <v>1</v>
      </c>
      <c r="G807" t="str">
        <f>VLOOKUP(F807,Coding!K:L,2,FALSE)</f>
        <v>URM</v>
      </c>
      <c r="H807" t="s">
        <v>389</v>
      </c>
      <c r="I807" t="s">
        <v>390</v>
      </c>
      <c r="J807" t="s">
        <v>21</v>
      </c>
      <c r="K807" t="s">
        <v>145</v>
      </c>
      <c r="L807" s="2">
        <v>4</v>
      </c>
      <c r="M807" t="s">
        <v>55</v>
      </c>
      <c r="N807" t="s">
        <v>146</v>
      </c>
      <c r="O807" t="s">
        <v>57</v>
      </c>
    </row>
    <row r="808" spans="1:15" x14ac:dyDescent="0.25">
      <c r="A808" s="2">
        <v>1</v>
      </c>
      <c r="B808" s="2">
        <v>2016</v>
      </c>
      <c r="C808" t="s">
        <v>421</v>
      </c>
      <c r="D808" t="s">
        <v>264</v>
      </c>
      <c r="E808" t="s">
        <v>12</v>
      </c>
      <c r="F808">
        <f>VLOOKUP(C808,'Five Year Alumni Srvy 2016 Data'!C:F,4,FALSE)</f>
        <v>1</v>
      </c>
      <c r="G808" t="str">
        <f>VLOOKUP(F808,Coding!K:L,2,FALSE)</f>
        <v>URM</v>
      </c>
      <c r="H808" t="s">
        <v>389</v>
      </c>
      <c r="I808" t="s">
        <v>390</v>
      </c>
      <c r="J808" t="s">
        <v>21</v>
      </c>
      <c r="K808" t="s">
        <v>147</v>
      </c>
      <c r="L808" s="2">
        <v>4</v>
      </c>
      <c r="M808" t="s">
        <v>55</v>
      </c>
      <c r="N808" t="s">
        <v>148</v>
      </c>
      <c r="O808" t="s">
        <v>57</v>
      </c>
    </row>
    <row r="809" spans="1:15" x14ac:dyDescent="0.25">
      <c r="A809" s="2">
        <v>1</v>
      </c>
      <c r="B809" s="2">
        <v>2016</v>
      </c>
      <c r="C809" t="s">
        <v>421</v>
      </c>
      <c r="D809" t="s">
        <v>264</v>
      </c>
      <c r="E809" t="s">
        <v>12</v>
      </c>
      <c r="F809">
        <f>VLOOKUP(C809,'Five Year Alumni Srvy 2016 Data'!C:F,4,FALSE)</f>
        <v>1</v>
      </c>
      <c r="G809" t="str">
        <f>VLOOKUP(F809,Coding!K:L,2,FALSE)</f>
        <v>URM</v>
      </c>
      <c r="H809" t="s">
        <v>389</v>
      </c>
      <c r="I809" t="s">
        <v>390</v>
      </c>
      <c r="J809" t="s">
        <v>21</v>
      </c>
      <c r="K809" t="s">
        <v>149</v>
      </c>
      <c r="L809" s="2">
        <v>2</v>
      </c>
      <c r="M809" t="s">
        <v>55</v>
      </c>
      <c r="N809" t="s">
        <v>150</v>
      </c>
      <c r="O809" t="s">
        <v>187</v>
      </c>
    </row>
    <row r="810" spans="1:15" x14ac:dyDescent="0.25">
      <c r="A810" s="2">
        <v>1</v>
      </c>
      <c r="B810" s="2">
        <v>2016</v>
      </c>
      <c r="C810" t="s">
        <v>421</v>
      </c>
      <c r="D810" t="s">
        <v>264</v>
      </c>
      <c r="E810" t="s">
        <v>12</v>
      </c>
      <c r="F810">
        <f>VLOOKUP(C810,'Five Year Alumni Srvy 2016 Data'!C:F,4,FALSE)</f>
        <v>1</v>
      </c>
      <c r="G810" t="str">
        <f>VLOOKUP(F810,Coding!K:L,2,FALSE)</f>
        <v>URM</v>
      </c>
      <c r="H810" t="s">
        <v>389</v>
      </c>
      <c r="I810" t="s">
        <v>390</v>
      </c>
      <c r="J810" t="s">
        <v>21</v>
      </c>
      <c r="K810" t="s">
        <v>166</v>
      </c>
      <c r="L810" s="2">
        <v>3</v>
      </c>
      <c r="M810" t="s">
        <v>55</v>
      </c>
      <c r="N810" t="s">
        <v>167</v>
      </c>
      <c r="O810" t="s">
        <v>178</v>
      </c>
    </row>
    <row r="811" spans="1:15" x14ac:dyDescent="0.25">
      <c r="A811" s="2">
        <v>1</v>
      </c>
      <c r="B811" s="2">
        <v>2016</v>
      </c>
      <c r="C811" t="s">
        <v>423</v>
      </c>
      <c r="D811" t="s">
        <v>204</v>
      </c>
      <c r="E811" t="s">
        <v>12</v>
      </c>
      <c r="F811">
        <f>VLOOKUP(C811,'Five Year Alumni Srvy 2016 Data'!C:F,4,FALSE)</f>
        <v>1</v>
      </c>
      <c r="G811" t="str">
        <f>VLOOKUP(F811,Coding!K:L,2,FALSE)</f>
        <v>URM</v>
      </c>
      <c r="H811" t="s">
        <v>328</v>
      </c>
      <c r="I811" t="s">
        <v>328</v>
      </c>
      <c r="J811" t="s">
        <v>10</v>
      </c>
      <c r="K811" t="s">
        <v>54</v>
      </c>
      <c r="L811" s="2">
        <v>3</v>
      </c>
      <c r="M811" t="s">
        <v>55</v>
      </c>
      <c r="N811" t="s">
        <v>56</v>
      </c>
      <c r="O811" t="s">
        <v>178</v>
      </c>
    </row>
    <row r="812" spans="1:15" x14ac:dyDescent="0.25">
      <c r="A812" s="2">
        <v>1</v>
      </c>
      <c r="B812" s="2">
        <v>2016</v>
      </c>
      <c r="C812" t="s">
        <v>423</v>
      </c>
      <c r="D812" t="s">
        <v>204</v>
      </c>
      <c r="E812" t="s">
        <v>12</v>
      </c>
      <c r="F812">
        <f>VLOOKUP(C812,'Five Year Alumni Srvy 2016 Data'!C:F,4,FALSE)</f>
        <v>1</v>
      </c>
      <c r="G812" t="str">
        <f>VLOOKUP(F812,Coding!K:L,2,FALSE)</f>
        <v>URM</v>
      </c>
      <c r="H812" t="s">
        <v>328</v>
      </c>
      <c r="I812" t="s">
        <v>328</v>
      </c>
      <c r="J812" t="s">
        <v>10</v>
      </c>
      <c r="K812" t="s">
        <v>58</v>
      </c>
      <c r="L812" s="2">
        <v>3</v>
      </c>
      <c r="M812" t="s">
        <v>55</v>
      </c>
      <c r="N812" t="s">
        <v>59</v>
      </c>
      <c r="O812" t="s">
        <v>178</v>
      </c>
    </row>
    <row r="813" spans="1:15" x14ac:dyDescent="0.25">
      <c r="A813" s="2">
        <v>1</v>
      </c>
      <c r="B813" s="2">
        <v>2016</v>
      </c>
      <c r="C813" t="s">
        <v>423</v>
      </c>
      <c r="D813" t="s">
        <v>204</v>
      </c>
      <c r="E813" t="s">
        <v>12</v>
      </c>
      <c r="F813">
        <f>VLOOKUP(C813,'Five Year Alumni Srvy 2016 Data'!C:F,4,FALSE)</f>
        <v>1</v>
      </c>
      <c r="G813" t="str">
        <f>VLOOKUP(F813,Coding!K:L,2,FALSE)</f>
        <v>URM</v>
      </c>
      <c r="H813" t="s">
        <v>328</v>
      </c>
      <c r="I813" t="s">
        <v>328</v>
      </c>
      <c r="J813" t="s">
        <v>10</v>
      </c>
      <c r="K813" t="s">
        <v>118</v>
      </c>
      <c r="L813" s="2">
        <v>3</v>
      </c>
      <c r="M813" t="s">
        <v>55</v>
      </c>
      <c r="N813" t="s">
        <v>119</v>
      </c>
      <c r="O813" t="s">
        <v>178</v>
      </c>
    </row>
    <row r="814" spans="1:15" x14ac:dyDescent="0.25">
      <c r="A814" s="2">
        <v>1</v>
      </c>
      <c r="B814" s="2">
        <v>2016</v>
      </c>
      <c r="C814" t="s">
        <v>423</v>
      </c>
      <c r="D814" t="s">
        <v>204</v>
      </c>
      <c r="E814" t="s">
        <v>12</v>
      </c>
      <c r="F814">
        <f>VLOOKUP(C814,'Five Year Alumni Srvy 2016 Data'!C:F,4,FALSE)</f>
        <v>1</v>
      </c>
      <c r="G814" t="str">
        <f>VLOOKUP(F814,Coding!K:L,2,FALSE)</f>
        <v>URM</v>
      </c>
      <c r="H814" t="s">
        <v>328</v>
      </c>
      <c r="I814" t="s">
        <v>328</v>
      </c>
      <c r="J814" t="s">
        <v>10</v>
      </c>
      <c r="K814" t="s">
        <v>135</v>
      </c>
      <c r="L814" s="2">
        <v>3</v>
      </c>
      <c r="M814" t="s">
        <v>55</v>
      </c>
      <c r="N814" t="s">
        <v>136</v>
      </c>
      <c r="O814" t="s">
        <v>178</v>
      </c>
    </row>
    <row r="815" spans="1:15" x14ac:dyDescent="0.25">
      <c r="A815" s="2">
        <v>1</v>
      </c>
      <c r="B815" s="2">
        <v>2016</v>
      </c>
      <c r="C815" t="s">
        <v>423</v>
      </c>
      <c r="D815" t="s">
        <v>204</v>
      </c>
      <c r="E815" t="s">
        <v>12</v>
      </c>
      <c r="F815">
        <f>VLOOKUP(C815,'Five Year Alumni Srvy 2016 Data'!C:F,4,FALSE)</f>
        <v>1</v>
      </c>
      <c r="G815" t="str">
        <f>VLOOKUP(F815,Coding!K:L,2,FALSE)</f>
        <v>URM</v>
      </c>
      <c r="H815" t="s">
        <v>328</v>
      </c>
      <c r="I815" t="s">
        <v>328</v>
      </c>
      <c r="J815" t="s">
        <v>10</v>
      </c>
      <c r="K815" t="s">
        <v>137</v>
      </c>
      <c r="L815" s="2">
        <v>3</v>
      </c>
      <c r="M815" t="s">
        <v>55</v>
      </c>
      <c r="N815" t="s">
        <v>138</v>
      </c>
      <c r="O815" t="s">
        <v>178</v>
      </c>
    </row>
    <row r="816" spans="1:15" x14ac:dyDescent="0.25">
      <c r="A816" s="2">
        <v>1</v>
      </c>
      <c r="B816" s="2">
        <v>2016</v>
      </c>
      <c r="C816" t="s">
        <v>423</v>
      </c>
      <c r="D816" t="s">
        <v>204</v>
      </c>
      <c r="E816" t="s">
        <v>12</v>
      </c>
      <c r="F816">
        <f>VLOOKUP(C816,'Five Year Alumni Srvy 2016 Data'!C:F,4,FALSE)</f>
        <v>1</v>
      </c>
      <c r="G816" t="str">
        <f>VLOOKUP(F816,Coding!K:L,2,FALSE)</f>
        <v>URM</v>
      </c>
      <c r="H816" t="s">
        <v>328</v>
      </c>
      <c r="I816" t="s">
        <v>328</v>
      </c>
      <c r="J816" t="s">
        <v>10</v>
      </c>
      <c r="K816" t="s">
        <v>145</v>
      </c>
      <c r="L816" s="2">
        <v>3</v>
      </c>
      <c r="M816" t="s">
        <v>55</v>
      </c>
      <c r="N816" t="s">
        <v>146</v>
      </c>
      <c r="O816" t="s">
        <v>178</v>
      </c>
    </row>
    <row r="817" spans="1:15" x14ac:dyDescent="0.25">
      <c r="A817" s="2">
        <v>1</v>
      </c>
      <c r="B817" s="2">
        <v>2016</v>
      </c>
      <c r="C817" t="s">
        <v>423</v>
      </c>
      <c r="D817" t="s">
        <v>204</v>
      </c>
      <c r="E817" t="s">
        <v>12</v>
      </c>
      <c r="F817">
        <f>VLOOKUP(C817,'Five Year Alumni Srvy 2016 Data'!C:F,4,FALSE)</f>
        <v>1</v>
      </c>
      <c r="G817" t="str">
        <f>VLOOKUP(F817,Coding!K:L,2,FALSE)</f>
        <v>URM</v>
      </c>
      <c r="H817" t="s">
        <v>328</v>
      </c>
      <c r="I817" t="s">
        <v>328</v>
      </c>
      <c r="J817" t="s">
        <v>10</v>
      </c>
      <c r="K817" t="s">
        <v>147</v>
      </c>
      <c r="L817" s="2">
        <v>3</v>
      </c>
      <c r="M817" t="s">
        <v>55</v>
      </c>
      <c r="N817" t="s">
        <v>148</v>
      </c>
      <c r="O817" t="s">
        <v>178</v>
      </c>
    </row>
    <row r="818" spans="1:15" x14ac:dyDescent="0.25">
      <c r="A818" s="2">
        <v>1</v>
      </c>
      <c r="B818" s="2">
        <v>2016</v>
      </c>
      <c r="C818" t="s">
        <v>423</v>
      </c>
      <c r="D818" t="s">
        <v>204</v>
      </c>
      <c r="E818" t="s">
        <v>12</v>
      </c>
      <c r="F818">
        <f>VLOOKUP(C818,'Five Year Alumni Srvy 2016 Data'!C:F,4,FALSE)</f>
        <v>1</v>
      </c>
      <c r="G818" t="str">
        <f>VLOOKUP(F818,Coding!K:L,2,FALSE)</f>
        <v>URM</v>
      </c>
      <c r="H818" t="s">
        <v>328</v>
      </c>
      <c r="I818" t="s">
        <v>328</v>
      </c>
      <c r="J818" t="s">
        <v>10</v>
      </c>
      <c r="K818" t="s">
        <v>149</v>
      </c>
      <c r="L818" s="2">
        <v>4</v>
      </c>
      <c r="M818" t="s">
        <v>55</v>
      </c>
      <c r="N818" t="s">
        <v>150</v>
      </c>
      <c r="O818" t="s">
        <v>57</v>
      </c>
    </row>
    <row r="819" spans="1:15" x14ac:dyDescent="0.25">
      <c r="A819" s="2">
        <v>1</v>
      </c>
      <c r="B819" s="2">
        <v>2016</v>
      </c>
      <c r="C819" t="s">
        <v>423</v>
      </c>
      <c r="D819" t="s">
        <v>204</v>
      </c>
      <c r="E819" t="s">
        <v>12</v>
      </c>
      <c r="F819">
        <f>VLOOKUP(C819,'Five Year Alumni Srvy 2016 Data'!C:F,4,FALSE)</f>
        <v>1</v>
      </c>
      <c r="G819" t="str">
        <f>VLOOKUP(F819,Coding!K:L,2,FALSE)</f>
        <v>URM</v>
      </c>
      <c r="H819" t="s">
        <v>328</v>
      </c>
      <c r="I819" t="s">
        <v>328</v>
      </c>
      <c r="J819" t="s">
        <v>10</v>
      </c>
      <c r="K819" t="s">
        <v>166</v>
      </c>
      <c r="L819" s="2">
        <v>4</v>
      </c>
      <c r="M819" t="s">
        <v>55</v>
      </c>
      <c r="N819" t="s">
        <v>167</v>
      </c>
      <c r="O819" t="s">
        <v>57</v>
      </c>
    </row>
    <row r="820" spans="1:15" x14ac:dyDescent="0.25">
      <c r="A820" s="2">
        <v>1</v>
      </c>
      <c r="B820" s="2">
        <v>2016</v>
      </c>
      <c r="C820" t="s">
        <v>428</v>
      </c>
      <c r="D820" t="s">
        <v>48</v>
      </c>
      <c r="E820" t="s">
        <v>12</v>
      </c>
      <c r="F820">
        <f>VLOOKUP(C820,'Five Year Alumni Srvy 2016 Data'!C:F,4,FALSE)</f>
        <v>1</v>
      </c>
      <c r="G820" t="str">
        <f>VLOOKUP(F820,Coding!K:L,2,FALSE)</f>
        <v>URM</v>
      </c>
      <c r="H820" t="s">
        <v>342</v>
      </c>
      <c r="I820" t="s">
        <v>342</v>
      </c>
      <c r="J820" t="s">
        <v>19</v>
      </c>
      <c r="K820" t="s">
        <v>54</v>
      </c>
      <c r="L820" s="2">
        <v>4</v>
      </c>
      <c r="M820" t="s">
        <v>55</v>
      </c>
      <c r="N820" t="s">
        <v>56</v>
      </c>
      <c r="O820" t="s">
        <v>57</v>
      </c>
    </row>
    <row r="821" spans="1:15" x14ac:dyDescent="0.25">
      <c r="A821" s="2">
        <v>1</v>
      </c>
      <c r="B821" s="2">
        <v>2016</v>
      </c>
      <c r="C821" t="s">
        <v>428</v>
      </c>
      <c r="D821" t="s">
        <v>48</v>
      </c>
      <c r="E821" t="s">
        <v>12</v>
      </c>
      <c r="F821">
        <f>VLOOKUP(C821,'Five Year Alumni Srvy 2016 Data'!C:F,4,FALSE)</f>
        <v>1</v>
      </c>
      <c r="G821" t="str">
        <f>VLOOKUP(F821,Coding!K:L,2,FALSE)</f>
        <v>URM</v>
      </c>
      <c r="H821" t="s">
        <v>342</v>
      </c>
      <c r="I821" t="s">
        <v>342</v>
      </c>
      <c r="J821" t="s">
        <v>19</v>
      </c>
      <c r="K821" t="s">
        <v>58</v>
      </c>
      <c r="L821" s="2">
        <v>4</v>
      </c>
      <c r="M821" t="s">
        <v>55</v>
      </c>
      <c r="N821" t="s">
        <v>59</v>
      </c>
      <c r="O821" t="s">
        <v>57</v>
      </c>
    </row>
    <row r="822" spans="1:15" x14ac:dyDescent="0.25">
      <c r="A822" s="2">
        <v>1</v>
      </c>
      <c r="B822" s="2">
        <v>2016</v>
      </c>
      <c r="C822" t="s">
        <v>428</v>
      </c>
      <c r="D822" t="s">
        <v>48</v>
      </c>
      <c r="E822" t="s">
        <v>12</v>
      </c>
      <c r="F822">
        <f>VLOOKUP(C822,'Five Year Alumni Srvy 2016 Data'!C:F,4,FALSE)</f>
        <v>1</v>
      </c>
      <c r="G822" t="str">
        <f>VLOOKUP(F822,Coding!K:L,2,FALSE)</f>
        <v>URM</v>
      </c>
      <c r="H822" t="s">
        <v>342</v>
      </c>
      <c r="I822" t="s">
        <v>342</v>
      </c>
      <c r="J822" t="s">
        <v>19</v>
      </c>
      <c r="K822" t="s">
        <v>118</v>
      </c>
      <c r="L822" s="2">
        <v>3</v>
      </c>
      <c r="M822" t="s">
        <v>55</v>
      </c>
      <c r="N822" t="s">
        <v>119</v>
      </c>
      <c r="O822" t="s">
        <v>178</v>
      </c>
    </row>
    <row r="823" spans="1:15" x14ac:dyDescent="0.25">
      <c r="A823" s="2">
        <v>1</v>
      </c>
      <c r="B823" s="2">
        <v>2016</v>
      </c>
      <c r="C823" t="s">
        <v>428</v>
      </c>
      <c r="D823" t="s">
        <v>48</v>
      </c>
      <c r="E823" t="s">
        <v>12</v>
      </c>
      <c r="F823">
        <f>VLOOKUP(C823,'Five Year Alumni Srvy 2016 Data'!C:F,4,FALSE)</f>
        <v>1</v>
      </c>
      <c r="G823" t="str">
        <f>VLOOKUP(F823,Coding!K:L,2,FALSE)</f>
        <v>URM</v>
      </c>
      <c r="H823" t="s">
        <v>342</v>
      </c>
      <c r="I823" t="s">
        <v>342</v>
      </c>
      <c r="J823" t="s">
        <v>19</v>
      </c>
      <c r="K823" t="s">
        <v>135</v>
      </c>
      <c r="L823" s="2">
        <v>3</v>
      </c>
      <c r="M823" t="s">
        <v>55</v>
      </c>
      <c r="N823" t="s">
        <v>136</v>
      </c>
      <c r="O823" t="s">
        <v>178</v>
      </c>
    </row>
    <row r="824" spans="1:15" x14ac:dyDescent="0.25">
      <c r="A824" s="2">
        <v>1</v>
      </c>
      <c r="B824" s="2">
        <v>2016</v>
      </c>
      <c r="C824" t="s">
        <v>428</v>
      </c>
      <c r="D824" t="s">
        <v>48</v>
      </c>
      <c r="E824" t="s">
        <v>12</v>
      </c>
      <c r="F824">
        <f>VLOOKUP(C824,'Five Year Alumni Srvy 2016 Data'!C:F,4,FALSE)</f>
        <v>1</v>
      </c>
      <c r="G824" t="str">
        <f>VLOOKUP(F824,Coding!K:L,2,FALSE)</f>
        <v>URM</v>
      </c>
      <c r="H824" t="s">
        <v>342</v>
      </c>
      <c r="I824" t="s">
        <v>342</v>
      </c>
      <c r="J824" t="s">
        <v>19</v>
      </c>
      <c r="K824" t="s">
        <v>137</v>
      </c>
      <c r="L824" s="2">
        <v>4</v>
      </c>
      <c r="M824" t="s">
        <v>55</v>
      </c>
      <c r="N824" t="s">
        <v>138</v>
      </c>
      <c r="O824" t="s">
        <v>57</v>
      </c>
    </row>
    <row r="825" spans="1:15" x14ac:dyDescent="0.25">
      <c r="A825" s="2">
        <v>1</v>
      </c>
      <c r="B825" s="2">
        <v>2016</v>
      </c>
      <c r="C825" t="s">
        <v>428</v>
      </c>
      <c r="D825" t="s">
        <v>48</v>
      </c>
      <c r="E825" t="s">
        <v>12</v>
      </c>
      <c r="F825">
        <f>VLOOKUP(C825,'Five Year Alumni Srvy 2016 Data'!C:F,4,FALSE)</f>
        <v>1</v>
      </c>
      <c r="G825" t="str">
        <f>VLOOKUP(F825,Coding!K:L,2,FALSE)</f>
        <v>URM</v>
      </c>
      <c r="H825" t="s">
        <v>342</v>
      </c>
      <c r="I825" t="s">
        <v>342</v>
      </c>
      <c r="J825" t="s">
        <v>19</v>
      </c>
      <c r="K825" t="s">
        <v>145</v>
      </c>
      <c r="L825" s="2">
        <v>4</v>
      </c>
      <c r="M825" t="s">
        <v>55</v>
      </c>
      <c r="N825" t="s">
        <v>146</v>
      </c>
      <c r="O825" t="s">
        <v>57</v>
      </c>
    </row>
    <row r="826" spans="1:15" x14ac:dyDescent="0.25">
      <c r="A826" s="2">
        <v>1</v>
      </c>
      <c r="B826" s="2">
        <v>2016</v>
      </c>
      <c r="C826" t="s">
        <v>428</v>
      </c>
      <c r="D826" t="s">
        <v>48</v>
      </c>
      <c r="E826" t="s">
        <v>12</v>
      </c>
      <c r="F826">
        <f>VLOOKUP(C826,'Five Year Alumni Srvy 2016 Data'!C:F,4,FALSE)</f>
        <v>1</v>
      </c>
      <c r="G826" t="str">
        <f>VLOOKUP(F826,Coding!K:L,2,FALSE)</f>
        <v>URM</v>
      </c>
      <c r="H826" t="s">
        <v>342</v>
      </c>
      <c r="I826" t="s">
        <v>342</v>
      </c>
      <c r="J826" t="s">
        <v>19</v>
      </c>
      <c r="K826" t="s">
        <v>147</v>
      </c>
      <c r="L826" s="2">
        <v>4</v>
      </c>
      <c r="M826" t="s">
        <v>55</v>
      </c>
      <c r="N826" t="s">
        <v>148</v>
      </c>
      <c r="O826" t="s">
        <v>57</v>
      </c>
    </row>
    <row r="827" spans="1:15" x14ac:dyDescent="0.25">
      <c r="A827" s="2">
        <v>1</v>
      </c>
      <c r="B827" s="2">
        <v>2016</v>
      </c>
      <c r="C827" t="s">
        <v>428</v>
      </c>
      <c r="D827" t="s">
        <v>48</v>
      </c>
      <c r="E827" t="s">
        <v>12</v>
      </c>
      <c r="F827">
        <f>VLOOKUP(C827,'Five Year Alumni Srvy 2016 Data'!C:F,4,FALSE)</f>
        <v>1</v>
      </c>
      <c r="G827" t="str">
        <f>VLOOKUP(F827,Coding!K:L,2,FALSE)</f>
        <v>URM</v>
      </c>
      <c r="H827" t="s">
        <v>342</v>
      </c>
      <c r="I827" t="s">
        <v>342</v>
      </c>
      <c r="J827" t="s">
        <v>19</v>
      </c>
      <c r="K827" t="s">
        <v>149</v>
      </c>
      <c r="L827" s="2">
        <v>4</v>
      </c>
      <c r="M827" t="s">
        <v>55</v>
      </c>
      <c r="N827" t="s">
        <v>150</v>
      </c>
      <c r="O827" t="s">
        <v>57</v>
      </c>
    </row>
    <row r="828" spans="1:15" x14ac:dyDescent="0.25">
      <c r="A828" s="2">
        <v>1</v>
      </c>
      <c r="B828" s="2">
        <v>2016</v>
      </c>
      <c r="C828" t="s">
        <v>428</v>
      </c>
      <c r="D828" t="s">
        <v>48</v>
      </c>
      <c r="E828" t="s">
        <v>12</v>
      </c>
      <c r="F828">
        <f>VLOOKUP(C828,'Five Year Alumni Srvy 2016 Data'!C:F,4,FALSE)</f>
        <v>1</v>
      </c>
      <c r="G828" t="str">
        <f>VLOOKUP(F828,Coding!K:L,2,FALSE)</f>
        <v>URM</v>
      </c>
      <c r="H828" t="s">
        <v>342</v>
      </c>
      <c r="I828" t="s">
        <v>342</v>
      </c>
      <c r="J828" t="s">
        <v>19</v>
      </c>
      <c r="K828" t="s">
        <v>166</v>
      </c>
      <c r="L828" s="2">
        <v>4</v>
      </c>
      <c r="M828" t="s">
        <v>55</v>
      </c>
      <c r="N828" t="s">
        <v>167</v>
      </c>
      <c r="O828" t="s">
        <v>57</v>
      </c>
    </row>
    <row r="829" spans="1:15" x14ac:dyDescent="0.25">
      <c r="A829" s="2">
        <v>1</v>
      </c>
      <c r="B829" s="2">
        <v>2016</v>
      </c>
      <c r="C829" t="s">
        <v>429</v>
      </c>
      <c r="D829" t="s">
        <v>169</v>
      </c>
      <c r="E829" t="s">
        <v>12</v>
      </c>
      <c r="F829">
        <f>VLOOKUP(C829,'Five Year Alumni Srvy 2016 Data'!C:F,4,FALSE)</f>
        <v>1</v>
      </c>
      <c r="G829" t="str">
        <f>VLOOKUP(F829,Coding!K:L,2,FALSE)</f>
        <v>URM</v>
      </c>
      <c r="H829" t="s">
        <v>304</v>
      </c>
      <c r="I829" t="s">
        <v>267</v>
      </c>
      <c r="J829" t="s">
        <v>10</v>
      </c>
      <c r="K829" t="s">
        <v>54</v>
      </c>
      <c r="L829" s="3"/>
      <c r="M829" t="s">
        <v>55</v>
      </c>
      <c r="N829" t="s">
        <v>56</v>
      </c>
    </row>
    <row r="830" spans="1:15" x14ac:dyDescent="0.25">
      <c r="A830" s="2">
        <v>1</v>
      </c>
      <c r="B830" s="2">
        <v>2016</v>
      </c>
      <c r="C830" t="s">
        <v>429</v>
      </c>
      <c r="D830" t="s">
        <v>169</v>
      </c>
      <c r="E830" t="s">
        <v>12</v>
      </c>
      <c r="F830">
        <f>VLOOKUP(C830,'Five Year Alumni Srvy 2016 Data'!C:F,4,FALSE)</f>
        <v>1</v>
      </c>
      <c r="G830" t="str">
        <f>VLOOKUP(F830,Coding!K:L,2,FALSE)</f>
        <v>URM</v>
      </c>
      <c r="H830" t="s">
        <v>304</v>
      </c>
      <c r="I830" t="s">
        <v>267</v>
      </c>
      <c r="J830" t="s">
        <v>10</v>
      </c>
      <c r="K830" t="s">
        <v>58</v>
      </c>
      <c r="L830" s="3"/>
      <c r="M830" t="s">
        <v>55</v>
      </c>
      <c r="N830" t="s">
        <v>59</v>
      </c>
    </row>
    <row r="831" spans="1:15" x14ac:dyDescent="0.25">
      <c r="A831" s="2">
        <v>1</v>
      </c>
      <c r="B831" s="2">
        <v>2016</v>
      </c>
      <c r="C831" t="s">
        <v>429</v>
      </c>
      <c r="D831" t="s">
        <v>169</v>
      </c>
      <c r="E831" t="s">
        <v>12</v>
      </c>
      <c r="F831">
        <f>VLOOKUP(C831,'Five Year Alumni Srvy 2016 Data'!C:F,4,FALSE)</f>
        <v>1</v>
      </c>
      <c r="G831" t="str">
        <f>VLOOKUP(F831,Coding!K:L,2,FALSE)</f>
        <v>URM</v>
      </c>
      <c r="H831" t="s">
        <v>304</v>
      </c>
      <c r="I831" t="s">
        <v>267</v>
      </c>
      <c r="J831" t="s">
        <v>10</v>
      </c>
      <c r="K831" t="s">
        <v>118</v>
      </c>
      <c r="L831" s="3"/>
      <c r="M831" t="s">
        <v>55</v>
      </c>
      <c r="N831" t="s">
        <v>119</v>
      </c>
    </row>
    <row r="832" spans="1:15" x14ac:dyDescent="0.25">
      <c r="A832" s="2">
        <v>1</v>
      </c>
      <c r="B832" s="2">
        <v>2016</v>
      </c>
      <c r="C832" t="s">
        <v>429</v>
      </c>
      <c r="D832" t="s">
        <v>169</v>
      </c>
      <c r="E832" t="s">
        <v>12</v>
      </c>
      <c r="F832">
        <f>VLOOKUP(C832,'Five Year Alumni Srvy 2016 Data'!C:F,4,FALSE)</f>
        <v>1</v>
      </c>
      <c r="G832" t="str">
        <f>VLOOKUP(F832,Coding!K:L,2,FALSE)</f>
        <v>URM</v>
      </c>
      <c r="H832" t="s">
        <v>304</v>
      </c>
      <c r="I832" t="s">
        <v>267</v>
      </c>
      <c r="J832" t="s">
        <v>10</v>
      </c>
      <c r="K832" t="s">
        <v>135</v>
      </c>
      <c r="L832" s="3"/>
      <c r="M832" t="s">
        <v>55</v>
      </c>
      <c r="N832" t="s">
        <v>136</v>
      </c>
    </row>
    <row r="833" spans="1:15" x14ac:dyDescent="0.25">
      <c r="A833" s="2">
        <v>1</v>
      </c>
      <c r="B833" s="2">
        <v>2016</v>
      </c>
      <c r="C833" t="s">
        <v>429</v>
      </c>
      <c r="D833" t="s">
        <v>169</v>
      </c>
      <c r="E833" t="s">
        <v>12</v>
      </c>
      <c r="F833">
        <f>VLOOKUP(C833,'Five Year Alumni Srvy 2016 Data'!C:F,4,FALSE)</f>
        <v>1</v>
      </c>
      <c r="G833" t="str">
        <f>VLOOKUP(F833,Coding!K:L,2,FALSE)</f>
        <v>URM</v>
      </c>
      <c r="H833" t="s">
        <v>304</v>
      </c>
      <c r="I833" t="s">
        <v>267</v>
      </c>
      <c r="J833" t="s">
        <v>10</v>
      </c>
      <c r="K833" t="s">
        <v>137</v>
      </c>
      <c r="L833" s="3"/>
      <c r="M833" t="s">
        <v>55</v>
      </c>
      <c r="N833" t="s">
        <v>138</v>
      </c>
    </row>
    <row r="834" spans="1:15" x14ac:dyDescent="0.25">
      <c r="A834" s="2">
        <v>1</v>
      </c>
      <c r="B834" s="2">
        <v>2016</v>
      </c>
      <c r="C834" t="s">
        <v>429</v>
      </c>
      <c r="D834" t="s">
        <v>169</v>
      </c>
      <c r="E834" t="s">
        <v>12</v>
      </c>
      <c r="F834">
        <f>VLOOKUP(C834,'Five Year Alumni Srvy 2016 Data'!C:F,4,FALSE)</f>
        <v>1</v>
      </c>
      <c r="G834" t="str">
        <f>VLOOKUP(F834,Coding!K:L,2,FALSE)</f>
        <v>URM</v>
      </c>
      <c r="H834" t="s">
        <v>304</v>
      </c>
      <c r="I834" t="s">
        <v>267</v>
      </c>
      <c r="J834" t="s">
        <v>10</v>
      </c>
      <c r="K834" t="s">
        <v>145</v>
      </c>
      <c r="L834" s="3"/>
      <c r="M834" t="s">
        <v>55</v>
      </c>
      <c r="N834" t="s">
        <v>146</v>
      </c>
    </row>
    <row r="835" spans="1:15" x14ac:dyDescent="0.25">
      <c r="A835" s="2">
        <v>1</v>
      </c>
      <c r="B835" s="2">
        <v>2016</v>
      </c>
      <c r="C835" t="s">
        <v>429</v>
      </c>
      <c r="D835" t="s">
        <v>169</v>
      </c>
      <c r="E835" t="s">
        <v>12</v>
      </c>
      <c r="F835">
        <f>VLOOKUP(C835,'Five Year Alumni Srvy 2016 Data'!C:F,4,FALSE)</f>
        <v>1</v>
      </c>
      <c r="G835" t="str">
        <f>VLOOKUP(F835,Coding!K:L,2,FALSE)</f>
        <v>URM</v>
      </c>
      <c r="H835" t="s">
        <v>304</v>
      </c>
      <c r="I835" t="s">
        <v>267</v>
      </c>
      <c r="J835" t="s">
        <v>10</v>
      </c>
      <c r="K835" t="s">
        <v>147</v>
      </c>
      <c r="L835" s="3"/>
      <c r="M835" t="s">
        <v>55</v>
      </c>
      <c r="N835" t="s">
        <v>148</v>
      </c>
    </row>
    <row r="836" spans="1:15" x14ac:dyDescent="0.25">
      <c r="A836" s="2">
        <v>1</v>
      </c>
      <c r="B836" s="2">
        <v>2016</v>
      </c>
      <c r="C836" t="s">
        <v>429</v>
      </c>
      <c r="D836" t="s">
        <v>169</v>
      </c>
      <c r="E836" t="s">
        <v>12</v>
      </c>
      <c r="F836">
        <f>VLOOKUP(C836,'Five Year Alumni Srvy 2016 Data'!C:F,4,FALSE)</f>
        <v>1</v>
      </c>
      <c r="G836" t="str">
        <f>VLOOKUP(F836,Coding!K:L,2,FALSE)</f>
        <v>URM</v>
      </c>
      <c r="H836" t="s">
        <v>304</v>
      </c>
      <c r="I836" t="s">
        <v>267</v>
      </c>
      <c r="J836" t="s">
        <v>10</v>
      </c>
      <c r="K836" t="s">
        <v>149</v>
      </c>
      <c r="L836" s="3"/>
      <c r="M836" t="s">
        <v>55</v>
      </c>
      <c r="N836" t="s">
        <v>150</v>
      </c>
    </row>
    <row r="837" spans="1:15" x14ac:dyDescent="0.25">
      <c r="A837" s="2">
        <v>1</v>
      </c>
      <c r="B837" s="2">
        <v>2016</v>
      </c>
      <c r="C837" t="s">
        <v>429</v>
      </c>
      <c r="D837" t="s">
        <v>169</v>
      </c>
      <c r="E837" t="s">
        <v>12</v>
      </c>
      <c r="F837">
        <f>VLOOKUP(C837,'Five Year Alumni Srvy 2016 Data'!C:F,4,FALSE)</f>
        <v>1</v>
      </c>
      <c r="G837" t="str">
        <f>VLOOKUP(F837,Coding!K:L,2,FALSE)</f>
        <v>URM</v>
      </c>
      <c r="H837" t="s">
        <v>304</v>
      </c>
      <c r="I837" t="s">
        <v>267</v>
      </c>
      <c r="J837" t="s">
        <v>10</v>
      </c>
      <c r="K837" t="s">
        <v>166</v>
      </c>
      <c r="L837" s="3"/>
      <c r="M837" t="s">
        <v>55</v>
      </c>
      <c r="N837" t="s">
        <v>167</v>
      </c>
    </row>
    <row r="838" spans="1:15" x14ac:dyDescent="0.25">
      <c r="A838" s="2">
        <v>1</v>
      </c>
      <c r="B838" s="2">
        <v>2016</v>
      </c>
      <c r="C838" t="s">
        <v>430</v>
      </c>
      <c r="D838" t="s">
        <v>48</v>
      </c>
      <c r="E838" t="s">
        <v>12</v>
      </c>
      <c r="F838">
        <f>VLOOKUP(C838,'Five Year Alumni Srvy 2016 Data'!C:F,4,FALSE)</f>
        <v>1</v>
      </c>
      <c r="G838" t="str">
        <f>VLOOKUP(F838,Coding!K:L,2,FALSE)</f>
        <v>URM</v>
      </c>
      <c r="H838" t="s">
        <v>182</v>
      </c>
      <c r="I838" t="s">
        <v>182</v>
      </c>
      <c r="J838" t="s">
        <v>21</v>
      </c>
      <c r="K838" t="s">
        <v>54</v>
      </c>
      <c r="L838" s="2">
        <v>4</v>
      </c>
      <c r="M838" t="s">
        <v>55</v>
      </c>
      <c r="N838" t="s">
        <v>56</v>
      </c>
      <c r="O838" t="s">
        <v>57</v>
      </c>
    </row>
    <row r="839" spans="1:15" x14ac:dyDescent="0.25">
      <c r="A839" s="2">
        <v>1</v>
      </c>
      <c r="B839" s="2">
        <v>2016</v>
      </c>
      <c r="C839" t="s">
        <v>430</v>
      </c>
      <c r="D839" t="s">
        <v>48</v>
      </c>
      <c r="E839" t="s">
        <v>12</v>
      </c>
      <c r="F839">
        <f>VLOOKUP(C839,'Five Year Alumni Srvy 2016 Data'!C:F,4,FALSE)</f>
        <v>1</v>
      </c>
      <c r="G839" t="str">
        <f>VLOOKUP(F839,Coding!K:L,2,FALSE)</f>
        <v>URM</v>
      </c>
      <c r="H839" t="s">
        <v>182</v>
      </c>
      <c r="I839" t="s">
        <v>182</v>
      </c>
      <c r="J839" t="s">
        <v>21</v>
      </c>
      <c r="K839" t="s">
        <v>58</v>
      </c>
      <c r="L839" s="2">
        <v>4</v>
      </c>
      <c r="M839" t="s">
        <v>55</v>
      </c>
      <c r="N839" t="s">
        <v>59</v>
      </c>
      <c r="O839" t="s">
        <v>57</v>
      </c>
    </row>
    <row r="840" spans="1:15" x14ac:dyDescent="0.25">
      <c r="A840" s="2">
        <v>1</v>
      </c>
      <c r="B840" s="2">
        <v>2016</v>
      </c>
      <c r="C840" t="s">
        <v>430</v>
      </c>
      <c r="D840" t="s">
        <v>48</v>
      </c>
      <c r="E840" t="s">
        <v>12</v>
      </c>
      <c r="F840">
        <f>VLOOKUP(C840,'Five Year Alumni Srvy 2016 Data'!C:F,4,FALSE)</f>
        <v>1</v>
      </c>
      <c r="G840" t="str">
        <f>VLOOKUP(F840,Coding!K:L,2,FALSE)</f>
        <v>URM</v>
      </c>
      <c r="H840" t="s">
        <v>182</v>
      </c>
      <c r="I840" t="s">
        <v>182</v>
      </c>
      <c r="J840" t="s">
        <v>21</v>
      </c>
      <c r="K840" t="s">
        <v>118</v>
      </c>
      <c r="L840" s="2">
        <v>3</v>
      </c>
      <c r="M840" t="s">
        <v>55</v>
      </c>
      <c r="N840" t="s">
        <v>119</v>
      </c>
      <c r="O840" t="s">
        <v>178</v>
      </c>
    </row>
    <row r="841" spans="1:15" x14ac:dyDescent="0.25">
      <c r="A841" s="2">
        <v>1</v>
      </c>
      <c r="B841" s="2">
        <v>2016</v>
      </c>
      <c r="C841" t="s">
        <v>430</v>
      </c>
      <c r="D841" t="s">
        <v>48</v>
      </c>
      <c r="E841" t="s">
        <v>12</v>
      </c>
      <c r="F841">
        <f>VLOOKUP(C841,'Five Year Alumni Srvy 2016 Data'!C:F,4,FALSE)</f>
        <v>1</v>
      </c>
      <c r="G841" t="str">
        <f>VLOOKUP(F841,Coding!K:L,2,FALSE)</f>
        <v>URM</v>
      </c>
      <c r="H841" t="s">
        <v>182</v>
      </c>
      <c r="I841" t="s">
        <v>182</v>
      </c>
      <c r="J841" t="s">
        <v>21</v>
      </c>
      <c r="K841" t="s">
        <v>135</v>
      </c>
      <c r="L841" s="2">
        <v>4</v>
      </c>
      <c r="M841" t="s">
        <v>55</v>
      </c>
      <c r="N841" t="s">
        <v>136</v>
      </c>
      <c r="O841" t="s">
        <v>57</v>
      </c>
    </row>
    <row r="842" spans="1:15" x14ac:dyDescent="0.25">
      <c r="A842" s="2">
        <v>1</v>
      </c>
      <c r="B842" s="2">
        <v>2016</v>
      </c>
      <c r="C842" t="s">
        <v>430</v>
      </c>
      <c r="D842" t="s">
        <v>48</v>
      </c>
      <c r="E842" t="s">
        <v>12</v>
      </c>
      <c r="F842">
        <f>VLOOKUP(C842,'Five Year Alumni Srvy 2016 Data'!C:F,4,FALSE)</f>
        <v>1</v>
      </c>
      <c r="G842" t="str">
        <f>VLOOKUP(F842,Coding!K:L,2,FALSE)</f>
        <v>URM</v>
      </c>
      <c r="H842" t="s">
        <v>182</v>
      </c>
      <c r="I842" t="s">
        <v>182</v>
      </c>
      <c r="J842" t="s">
        <v>21</v>
      </c>
      <c r="K842" t="s">
        <v>137</v>
      </c>
      <c r="L842" s="2">
        <v>4</v>
      </c>
      <c r="M842" t="s">
        <v>55</v>
      </c>
      <c r="N842" t="s">
        <v>138</v>
      </c>
      <c r="O842" t="s">
        <v>57</v>
      </c>
    </row>
    <row r="843" spans="1:15" x14ac:dyDescent="0.25">
      <c r="A843" s="2">
        <v>1</v>
      </c>
      <c r="B843" s="2">
        <v>2016</v>
      </c>
      <c r="C843" t="s">
        <v>430</v>
      </c>
      <c r="D843" t="s">
        <v>48</v>
      </c>
      <c r="E843" t="s">
        <v>12</v>
      </c>
      <c r="F843">
        <f>VLOOKUP(C843,'Five Year Alumni Srvy 2016 Data'!C:F,4,FALSE)</f>
        <v>1</v>
      </c>
      <c r="G843" t="str">
        <f>VLOOKUP(F843,Coding!K:L,2,FALSE)</f>
        <v>URM</v>
      </c>
      <c r="H843" t="s">
        <v>182</v>
      </c>
      <c r="I843" t="s">
        <v>182</v>
      </c>
      <c r="J843" t="s">
        <v>21</v>
      </c>
      <c r="K843" t="s">
        <v>145</v>
      </c>
      <c r="L843" s="2">
        <v>4</v>
      </c>
      <c r="M843" t="s">
        <v>55</v>
      </c>
      <c r="N843" t="s">
        <v>146</v>
      </c>
      <c r="O843" t="s">
        <v>57</v>
      </c>
    </row>
    <row r="844" spans="1:15" x14ac:dyDescent="0.25">
      <c r="A844" s="2">
        <v>1</v>
      </c>
      <c r="B844" s="2">
        <v>2016</v>
      </c>
      <c r="C844" t="s">
        <v>430</v>
      </c>
      <c r="D844" t="s">
        <v>48</v>
      </c>
      <c r="E844" t="s">
        <v>12</v>
      </c>
      <c r="F844">
        <f>VLOOKUP(C844,'Five Year Alumni Srvy 2016 Data'!C:F,4,FALSE)</f>
        <v>1</v>
      </c>
      <c r="G844" t="str">
        <f>VLOOKUP(F844,Coding!K:L,2,FALSE)</f>
        <v>URM</v>
      </c>
      <c r="H844" t="s">
        <v>182</v>
      </c>
      <c r="I844" t="s">
        <v>182</v>
      </c>
      <c r="J844" t="s">
        <v>21</v>
      </c>
      <c r="K844" t="s">
        <v>147</v>
      </c>
      <c r="L844" s="2">
        <v>4</v>
      </c>
      <c r="M844" t="s">
        <v>55</v>
      </c>
      <c r="N844" t="s">
        <v>148</v>
      </c>
      <c r="O844" t="s">
        <v>57</v>
      </c>
    </row>
    <row r="845" spans="1:15" x14ac:dyDescent="0.25">
      <c r="A845" s="2">
        <v>1</v>
      </c>
      <c r="B845" s="2">
        <v>2016</v>
      </c>
      <c r="C845" t="s">
        <v>430</v>
      </c>
      <c r="D845" t="s">
        <v>48</v>
      </c>
      <c r="E845" t="s">
        <v>12</v>
      </c>
      <c r="F845">
        <f>VLOOKUP(C845,'Five Year Alumni Srvy 2016 Data'!C:F,4,FALSE)</f>
        <v>1</v>
      </c>
      <c r="G845" t="str">
        <f>VLOOKUP(F845,Coding!K:L,2,FALSE)</f>
        <v>URM</v>
      </c>
      <c r="H845" t="s">
        <v>182</v>
      </c>
      <c r="I845" t="s">
        <v>182</v>
      </c>
      <c r="J845" t="s">
        <v>21</v>
      </c>
      <c r="K845" t="s">
        <v>149</v>
      </c>
      <c r="L845" s="2">
        <v>3</v>
      </c>
      <c r="M845" t="s">
        <v>55</v>
      </c>
      <c r="N845" t="s">
        <v>150</v>
      </c>
      <c r="O845" t="s">
        <v>178</v>
      </c>
    </row>
    <row r="846" spans="1:15" x14ac:dyDescent="0.25">
      <c r="A846" s="2">
        <v>1</v>
      </c>
      <c r="B846" s="2">
        <v>2016</v>
      </c>
      <c r="C846" t="s">
        <v>430</v>
      </c>
      <c r="D846" t="s">
        <v>48</v>
      </c>
      <c r="E846" t="s">
        <v>12</v>
      </c>
      <c r="F846">
        <f>VLOOKUP(C846,'Five Year Alumni Srvy 2016 Data'!C:F,4,FALSE)</f>
        <v>1</v>
      </c>
      <c r="G846" t="str">
        <f>VLOOKUP(F846,Coding!K:L,2,FALSE)</f>
        <v>URM</v>
      </c>
      <c r="H846" t="s">
        <v>182</v>
      </c>
      <c r="I846" t="s">
        <v>182</v>
      </c>
      <c r="J846" t="s">
        <v>21</v>
      </c>
      <c r="K846" t="s">
        <v>166</v>
      </c>
      <c r="L846" s="2">
        <v>3</v>
      </c>
      <c r="M846" t="s">
        <v>55</v>
      </c>
      <c r="N846" t="s">
        <v>167</v>
      </c>
      <c r="O846" t="s">
        <v>178</v>
      </c>
    </row>
    <row r="847" spans="1:15" x14ac:dyDescent="0.25">
      <c r="A847" s="2">
        <v>1</v>
      </c>
      <c r="B847" s="2">
        <v>2016</v>
      </c>
      <c r="C847" t="s">
        <v>436</v>
      </c>
      <c r="D847" t="s">
        <v>48</v>
      </c>
      <c r="E847" t="s">
        <v>12</v>
      </c>
      <c r="F847">
        <f>VLOOKUP(C847,'Five Year Alumni Srvy 2016 Data'!C:F,4,FALSE)</f>
        <v>1</v>
      </c>
      <c r="G847" t="str">
        <f>VLOOKUP(F847,Coding!K:L,2,FALSE)</f>
        <v>URM</v>
      </c>
      <c r="H847" t="s">
        <v>238</v>
      </c>
      <c r="I847" t="s">
        <v>225</v>
      </c>
      <c r="J847" t="s">
        <v>19</v>
      </c>
      <c r="K847" t="s">
        <v>54</v>
      </c>
      <c r="L847" s="2">
        <v>2</v>
      </c>
      <c r="M847" t="s">
        <v>55</v>
      </c>
      <c r="N847" t="s">
        <v>56</v>
      </c>
      <c r="O847" t="s">
        <v>187</v>
      </c>
    </row>
    <row r="848" spans="1:15" x14ac:dyDescent="0.25">
      <c r="A848" s="2">
        <v>1</v>
      </c>
      <c r="B848" s="2">
        <v>2016</v>
      </c>
      <c r="C848" t="s">
        <v>436</v>
      </c>
      <c r="D848" t="s">
        <v>48</v>
      </c>
      <c r="E848" t="s">
        <v>12</v>
      </c>
      <c r="F848">
        <f>VLOOKUP(C848,'Five Year Alumni Srvy 2016 Data'!C:F,4,FALSE)</f>
        <v>1</v>
      </c>
      <c r="G848" t="str">
        <f>VLOOKUP(F848,Coding!K:L,2,FALSE)</f>
        <v>URM</v>
      </c>
      <c r="H848" t="s">
        <v>238</v>
      </c>
      <c r="I848" t="s">
        <v>225</v>
      </c>
      <c r="J848" t="s">
        <v>19</v>
      </c>
      <c r="K848" t="s">
        <v>58</v>
      </c>
      <c r="L848" s="2">
        <v>4</v>
      </c>
      <c r="M848" t="s">
        <v>55</v>
      </c>
      <c r="N848" t="s">
        <v>59</v>
      </c>
      <c r="O848" t="s">
        <v>57</v>
      </c>
    </row>
    <row r="849" spans="1:15" x14ac:dyDescent="0.25">
      <c r="A849" s="2">
        <v>1</v>
      </c>
      <c r="B849" s="2">
        <v>2016</v>
      </c>
      <c r="C849" t="s">
        <v>436</v>
      </c>
      <c r="D849" t="s">
        <v>48</v>
      </c>
      <c r="E849" t="s">
        <v>12</v>
      </c>
      <c r="F849">
        <f>VLOOKUP(C849,'Five Year Alumni Srvy 2016 Data'!C:F,4,FALSE)</f>
        <v>1</v>
      </c>
      <c r="G849" t="str">
        <f>VLOOKUP(F849,Coding!K:L,2,FALSE)</f>
        <v>URM</v>
      </c>
      <c r="H849" t="s">
        <v>238</v>
      </c>
      <c r="I849" t="s">
        <v>225</v>
      </c>
      <c r="J849" t="s">
        <v>19</v>
      </c>
      <c r="K849" t="s">
        <v>118</v>
      </c>
      <c r="L849" s="2">
        <v>3</v>
      </c>
      <c r="M849" t="s">
        <v>55</v>
      </c>
      <c r="N849" t="s">
        <v>119</v>
      </c>
      <c r="O849" t="s">
        <v>178</v>
      </c>
    </row>
    <row r="850" spans="1:15" x14ac:dyDescent="0.25">
      <c r="A850" s="2">
        <v>1</v>
      </c>
      <c r="B850" s="2">
        <v>2016</v>
      </c>
      <c r="C850" t="s">
        <v>436</v>
      </c>
      <c r="D850" t="s">
        <v>48</v>
      </c>
      <c r="E850" t="s">
        <v>12</v>
      </c>
      <c r="F850">
        <f>VLOOKUP(C850,'Five Year Alumni Srvy 2016 Data'!C:F,4,FALSE)</f>
        <v>1</v>
      </c>
      <c r="G850" t="str">
        <f>VLOOKUP(F850,Coding!K:L,2,FALSE)</f>
        <v>URM</v>
      </c>
      <c r="H850" t="s">
        <v>238</v>
      </c>
      <c r="I850" t="s">
        <v>225</v>
      </c>
      <c r="J850" t="s">
        <v>19</v>
      </c>
      <c r="K850" t="s">
        <v>135</v>
      </c>
      <c r="L850" s="2">
        <v>3</v>
      </c>
      <c r="M850" t="s">
        <v>55</v>
      </c>
      <c r="N850" t="s">
        <v>136</v>
      </c>
      <c r="O850" t="s">
        <v>178</v>
      </c>
    </row>
    <row r="851" spans="1:15" x14ac:dyDescent="0.25">
      <c r="A851" s="2">
        <v>1</v>
      </c>
      <c r="B851" s="2">
        <v>2016</v>
      </c>
      <c r="C851" t="s">
        <v>436</v>
      </c>
      <c r="D851" t="s">
        <v>48</v>
      </c>
      <c r="E851" t="s">
        <v>12</v>
      </c>
      <c r="F851">
        <f>VLOOKUP(C851,'Five Year Alumni Srvy 2016 Data'!C:F,4,FALSE)</f>
        <v>1</v>
      </c>
      <c r="G851" t="str">
        <f>VLOOKUP(F851,Coding!K:L,2,FALSE)</f>
        <v>URM</v>
      </c>
      <c r="H851" t="s">
        <v>238</v>
      </c>
      <c r="I851" t="s">
        <v>225</v>
      </c>
      <c r="J851" t="s">
        <v>19</v>
      </c>
      <c r="K851" t="s">
        <v>137</v>
      </c>
      <c r="L851" s="2">
        <v>3</v>
      </c>
      <c r="M851" t="s">
        <v>55</v>
      </c>
      <c r="N851" t="s">
        <v>138</v>
      </c>
      <c r="O851" t="s">
        <v>178</v>
      </c>
    </row>
    <row r="852" spans="1:15" x14ac:dyDescent="0.25">
      <c r="A852" s="2">
        <v>1</v>
      </c>
      <c r="B852" s="2">
        <v>2016</v>
      </c>
      <c r="C852" t="s">
        <v>436</v>
      </c>
      <c r="D852" t="s">
        <v>48</v>
      </c>
      <c r="E852" t="s">
        <v>12</v>
      </c>
      <c r="F852">
        <f>VLOOKUP(C852,'Five Year Alumni Srvy 2016 Data'!C:F,4,FALSE)</f>
        <v>1</v>
      </c>
      <c r="G852" t="str">
        <f>VLOOKUP(F852,Coding!K:L,2,FALSE)</f>
        <v>URM</v>
      </c>
      <c r="H852" t="s">
        <v>238</v>
      </c>
      <c r="I852" t="s">
        <v>225</v>
      </c>
      <c r="J852" t="s">
        <v>19</v>
      </c>
      <c r="K852" t="s">
        <v>145</v>
      </c>
      <c r="L852" s="2">
        <v>4</v>
      </c>
      <c r="M852" t="s">
        <v>55</v>
      </c>
      <c r="N852" t="s">
        <v>146</v>
      </c>
      <c r="O852" t="s">
        <v>57</v>
      </c>
    </row>
    <row r="853" spans="1:15" x14ac:dyDescent="0.25">
      <c r="A853" s="2">
        <v>1</v>
      </c>
      <c r="B853" s="2">
        <v>2016</v>
      </c>
      <c r="C853" t="s">
        <v>436</v>
      </c>
      <c r="D853" t="s">
        <v>48</v>
      </c>
      <c r="E853" t="s">
        <v>12</v>
      </c>
      <c r="F853">
        <f>VLOOKUP(C853,'Five Year Alumni Srvy 2016 Data'!C:F,4,FALSE)</f>
        <v>1</v>
      </c>
      <c r="G853" t="str">
        <f>VLOOKUP(F853,Coding!K:L,2,FALSE)</f>
        <v>URM</v>
      </c>
      <c r="H853" t="s">
        <v>238</v>
      </c>
      <c r="I853" t="s">
        <v>225</v>
      </c>
      <c r="J853" t="s">
        <v>19</v>
      </c>
      <c r="K853" t="s">
        <v>147</v>
      </c>
      <c r="L853" s="2">
        <v>4</v>
      </c>
      <c r="M853" t="s">
        <v>55</v>
      </c>
      <c r="N853" t="s">
        <v>148</v>
      </c>
      <c r="O853" t="s">
        <v>57</v>
      </c>
    </row>
    <row r="854" spans="1:15" x14ac:dyDescent="0.25">
      <c r="A854" s="2">
        <v>1</v>
      </c>
      <c r="B854" s="2">
        <v>2016</v>
      </c>
      <c r="C854" t="s">
        <v>436</v>
      </c>
      <c r="D854" t="s">
        <v>48</v>
      </c>
      <c r="E854" t="s">
        <v>12</v>
      </c>
      <c r="F854">
        <f>VLOOKUP(C854,'Five Year Alumni Srvy 2016 Data'!C:F,4,FALSE)</f>
        <v>1</v>
      </c>
      <c r="G854" t="str">
        <f>VLOOKUP(F854,Coding!K:L,2,FALSE)</f>
        <v>URM</v>
      </c>
      <c r="H854" t="s">
        <v>238</v>
      </c>
      <c r="I854" t="s">
        <v>225</v>
      </c>
      <c r="J854" t="s">
        <v>19</v>
      </c>
      <c r="K854" t="s">
        <v>149</v>
      </c>
      <c r="L854" s="2">
        <v>3</v>
      </c>
      <c r="M854" t="s">
        <v>55</v>
      </c>
      <c r="N854" t="s">
        <v>150</v>
      </c>
      <c r="O854" t="s">
        <v>178</v>
      </c>
    </row>
    <row r="855" spans="1:15" x14ac:dyDescent="0.25">
      <c r="A855" s="2">
        <v>1</v>
      </c>
      <c r="B855" s="2">
        <v>2016</v>
      </c>
      <c r="C855" t="s">
        <v>436</v>
      </c>
      <c r="D855" t="s">
        <v>48</v>
      </c>
      <c r="E855" t="s">
        <v>12</v>
      </c>
      <c r="F855">
        <f>VLOOKUP(C855,'Five Year Alumni Srvy 2016 Data'!C:F,4,FALSE)</f>
        <v>1</v>
      </c>
      <c r="G855" t="str">
        <f>VLOOKUP(F855,Coding!K:L,2,FALSE)</f>
        <v>URM</v>
      </c>
      <c r="H855" t="s">
        <v>238</v>
      </c>
      <c r="I855" t="s">
        <v>225</v>
      </c>
      <c r="J855" t="s">
        <v>19</v>
      </c>
      <c r="K855" t="s">
        <v>166</v>
      </c>
      <c r="L855" s="2">
        <v>3</v>
      </c>
      <c r="M855" t="s">
        <v>55</v>
      </c>
      <c r="N855" t="s">
        <v>167</v>
      </c>
      <c r="O855" t="s">
        <v>178</v>
      </c>
    </row>
    <row r="856" spans="1:15" x14ac:dyDescent="0.25">
      <c r="A856" s="2">
        <v>1</v>
      </c>
      <c r="B856" s="2">
        <v>2016</v>
      </c>
      <c r="C856" t="s">
        <v>439</v>
      </c>
      <c r="D856" t="s">
        <v>169</v>
      </c>
      <c r="E856" t="s">
        <v>12</v>
      </c>
      <c r="F856">
        <f>VLOOKUP(C856,'Five Year Alumni Srvy 2016 Data'!C:F,4,FALSE)</f>
        <v>1</v>
      </c>
      <c r="G856" t="str">
        <f>VLOOKUP(F856,Coding!K:L,2,FALSE)</f>
        <v>URM</v>
      </c>
      <c r="H856" t="s">
        <v>328</v>
      </c>
      <c r="I856" t="s">
        <v>328</v>
      </c>
      <c r="J856" t="s">
        <v>10</v>
      </c>
      <c r="K856" t="s">
        <v>54</v>
      </c>
      <c r="L856" s="2">
        <v>4</v>
      </c>
      <c r="M856" t="s">
        <v>55</v>
      </c>
      <c r="N856" t="s">
        <v>56</v>
      </c>
      <c r="O856" t="s">
        <v>57</v>
      </c>
    </row>
    <row r="857" spans="1:15" x14ac:dyDescent="0.25">
      <c r="A857" s="2">
        <v>1</v>
      </c>
      <c r="B857" s="2">
        <v>2016</v>
      </c>
      <c r="C857" t="s">
        <v>439</v>
      </c>
      <c r="D857" t="s">
        <v>169</v>
      </c>
      <c r="E857" t="s">
        <v>12</v>
      </c>
      <c r="F857">
        <f>VLOOKUP(C857,'Five Year Alumni Srvy 2016 Data'!C:F,4,FALSE)</f>
        <v>1</v>
      </c>
      <c r="G857" t="str">
        <f>VLOOKUP(F857,Coding!K:L,2,FALSE)</f>
        <v>URM</v>
      </c>
      <c r="H857" t="s">
        <v>328</v>
      </c>
      <c r="I857" t="s">
        <v>328</v>
      </c>
      <c r="J857" t="s">
        <v>10</v>
      </c>
      <c r="K857" t="s">
        <v>58</v>
      </c>
      <c r="L857" s="2">
        <v>4</v>
      </c>
      <c r="M857" t="s">
        <v>55</v>
      </c>
      <c r="N857" t="s">
        <v>59</v>
      </c>
      <c r="O857" t="s">
        <v>57</v>
      </c>
    </row>
    <row r="858" spans="1:15" x14ac:dyDescent="0.25">
      <c r="A858" s="2">
        <v>1</v>
      </c>
      <c r="B858" s="2">
        <v>2016</v>
      </c>
      <c r="C858" t="s">
        <v>439</v>
      </c>
      <c r="D858" t="s">
        <v>169</v>
      </c>
      <c r="E858" t="s">
        <v>12</v>
      </c>
      <c r="F858">
        <f>VLOOKUP(C858,'Five Year Alumni Srvy 2016 Data'!C:F,4,FALSE)</f>
        <v>1</v>
      </c>
      <c r="G858" t="str">
        <f>VLOOKUP(F858,Coding!K:L,2,FALSE)</f>
        <v>URM</v>
      </c>
      <c r="H858" t="s">
        <v>328</v>
      </c>
      <c r="I858" t="s">
        <v>328</v>
      </c>
      <c r="J858" t="s">
        <v>10</v>
      </c>
      <c r="K858" t="s">
        <v>118</v>
      </c>
      <c r="L858" s="2">
        <v>4</v>
      </c>
      <c r="M858" t="s">
        <v>55</v>
      </c>
      <c r="N858" t="s">
        <v>119</v>
      </c>
      <c r="O858" t="s">
        <v>57</v>
      </c>
    </row>
    <row r="859" spans="1:15" x14ac:dyDescent="0.25">
      <c r="A859" s="2">
        <v>1</v>
      </c>
      <c r="B859" s="2">
        <v>2016</v>
      </c>
      <c r="C859" t="s">
        <v>439</v>
      </c>
      <c r="D859" t="s">
        <v>169</v>
      </c>
      <c r="E859" t="s">
        <v>12</v>
      </c>
      <c r="F859">
        <f>VLOOKUP(C859,'Five Year Alumni Srvy 2016 Data'!C:F,4,FALSE)</f>
        <v>1</v>
      </c>
      <c r="G859" t="str">
        <f>VLOOKUP(F859,Coding!K:L,2,FALSE)</f>
        <v>URM</v>
      </c>
      <c r="H859" t="s">
        <v>328</v>
      </c>
      <c r="I859" t="s">
        <v>328</v>
      </c>
      <c r="J859" t="s">
        <v>10</v>
      </c>
      <c r="K859" t="s">
        <v>135</v>
      </c>
      <c r="L859" s="2">
        <v>4</v>
      </c>
      <c r="M859" t="s">
        <v>55</v>
      </c>
      <c r="N859" t="s">
        <v>136</v>
      </c>
      <c r="O859" t="s">
        <v>57</v>
      </c>
    </row>
    <row r="860" spans="1:15" x14ac:dyDescent="0.25">
      <c r="A860" s="2">
        <v>1</v>
      </c>
      <c r="B860" s="2">
        <v>2016</v>
      </c>
      <c r="C860" t="s">
        <v>439</v>
      </c>
      <c r="D860" t="s">
        <v>169</v>
      </c>
      <c r="E860" t="s">
        <v>12</v>
      </c>
      <c r="F860">
        <f>VLOOKUP(C860,'Five Year Alumni Srvy 2016 Data'!C:F,4,FALSE)</f>
        <v>1</v>
      </c>
      <c r="G860" t="str">
        <f>VLOOKUP(F860,Coding!K:L,2,FALSE)</f>
        <v>URM</v>
      </c>
      <c r="H860" t="s">
        <v>328</v>
      </c>
      <c r="I860" t="s">
        <v>328</v>
      </c>
      <c r="J860" t="s">
        <v>10</v>
      </c>
      <c r="K860" t="s">
        <v>137</v>
      </c>
      <c r="L860" s="2">
        <v>4</v>
      </c>
      <c r="M860" t="s">
        <v>55</v>
      </c>
      <c r="N860" t="s">
        <v>138</v>
      </c>
      <c r="O860" t="s">
        <v>57</v>
      </c>
    </row>
    <row r="861" spans="1:15" x14ac:dyDescent="0.25">
      <c r="A861" s="2">
        <v>1</v>
      </c>
      <c r="B861" s="2">
        <v>2016</v>
      </c>
      <c r="C861" t="s">
        <v>439</v>
      </c>
      <c r="D861" t="s">
        <v>169</v>
      </c>
      <c r="E861" t="s">
        <v>12</v>
      </c>
      <c r="F861">
        <f>VLOOKUP(C861,'Five Year Alumni Srvy 2016 Data'!C:F,4,FALSE)</f>
        <v>1</v>
      </c>
      <c r="G861" t="str">
        <f>VLOOKUP(F861,Coding!K:L,2,FALSE)</f>
        <v>URM</v>
      </c>
      <c r="H861" t="s">
        <v>328</v>
      </c>
      <c r="I861" t="s">
        <v>328</v>
      </c>
      <c r="J861" t="s">
        <v>10</v>
      </c>
      <c r="K861" t="s">
        <v>145</v>
      </c>
      <c r="L861" s="2">
        <v>4</v>
      </c>
      <c r="M861" t="s">
        <v>55</v>
      </c>
      <c r="N861" t="s">
        <v>146</v>
      </c>
      <c r="O861" t="s">
        <v>57</v>
      </c>
    </row>
    <row r="862" spans="1:15" x14ac:dyDescent="0.25">
      <c r="A862" s="2">
        <v>1</v>
      </c>
      <c r="B862" s="2">
        <v>2016</v>
      </c>
      <c r="C862" t="s">
        <v>439</v>
      </c>
      <c r="D862" t="s">
        <v>169</v>
      </c>
      <c r="E862" t="s">
        <v>12</v>
      </c>
      <c r="F862">
        <f>VLOOKUP(C862,'Five Year Alumni Srvy 2016 Data'!C:F,4,FALSE)</f>
        <v>1</v>
      </c>
      <c r="G862" t="str">
        <f>VLOOKUP(F862,Coding!K:L,2,FALSE)</f>
        <v>URM</v>
      </c>
      <c r="H862" t="s">
        <v>328</v>
      </c>
      <c r="I862" t="s">
        <v>328</v>
      </c>
      <c r="J862" t="s">
        <v>10</v>
      </c>
      <c r="K862" t="s">
        <v>147</v>
      </c>
      <c r="L862" s="2">
        <v>4</v>
      </c>
      <c r="M862" t="s">
        <v>55</v>
      </c>
      <c r="N862" t="s">
        <v>148</v>
      </c>
      <c r="O862" t="s">
        <v>57</v>
      </c>
    </row>
    <row r="863" spans="1:15" x14ac:dyDescent="0.25">
      <c r="A863" s="2">
        <v>1</v>
      </c>
      <c r="B863" s="2">
        <v>2016</v>
      </c>
      <c r="C863" t="s">
        <v>439</v>
      </c>
      <c r="D863" t="s">
        <v>169</v>
      </c>
      <c r="E863" t="s">
        <v>12</v>
      </c>
      <c r="F863">
        <f>VLOOKUP(C863,'Five Year Alumni Srvy 2016 Data'!C:F,4,FALSE)</f>
        <v>1</v>
      </c>
      <c r="G863" t="str">
        <f>VLOOKUP(F863,Coding!K:L,2,FALSE)</f>
        <v>URM</v>
      </c>
      <c r="H863" t="s">
        <v>328</v>
      </c>
      <c r="I863" t="s">
        <v>328</v>
      </c>
      <c r="J863" t="s">
        <v>10</v>
      </c>
      <c r="K863" t="s">
        <v>149</v>
      </c>
      <c r="L863" s="2">
        <v>4</v>
      </c>
      <c r="M863" t="s">
        <v>55</v>
      </c>
      <c r="N863" t="s">
        <v>150</v>
      </c>
      <c r="O863" t="s">
        <v>57</v>
      </c>
    </row>
    <row r="864" spans="1:15" x14ac:dyDescent="0.25">
      <c r="A864" s="2">
        <v>1</v>
      </c>
      <c r="B864" s="2">
        <v>2016</v>
      </c>
      <c r="C864" t="s">
        <v>439</v>
      </c>
      <c r="D864" t="s">
        <v>169</v>
      </c>
      <c r="E864" t="s">
        <v>12</v>
      </c>
      <c r="F864">
        <f>VLOOKUP(C864,'Five Year Alumni Srvy 2016 Data'!C:F,4,FALSE)</f>
        <v>1</v>
      </c>
      <c r="G864" t="str">
        <f>VLOOKUP(F864,Coding!K:L,2,FALSE)</f>
        <v>URM</v>
      </c>
      <c r="H864" t="s">
        <v>328</v>
      </c>
      <c r="I864" t="s">
        <v>328</v>
      </c>
      <c r="J864" t="s">
        <v>10</v>
      </c>
      <c r="K864" t="s">
        <v>166</v>
      </c>
      <c r="L864" s="2">
        <v>4</v>
      </c>
      <c r="M864" t="s">
        <v>55</v>
      </c>
      <c r="N864" t="s">
        <v>167</v>
      </c>
      <c r="O864" t="s">
        <v>57</v>
      </c>
    </row>
    <row r="865" spans="1:15" x14ac:dyDescent="0.25">
      <c r="A865" s="2">
        <v>1</v>
      </c>
      <c r="B865" s="2">
        <v>2016</v>
      </c>
      <c r="C865" t="s">
        <v>440</v>
      </c>
      <c r="D865" t="s">
        <v>48</v>
      </c>
      <c r="E865" t="s">
        <v>12</v>
      </c>
      <c r="F865">
        <f>VLOOKUP(C865,'Five Year Alumni Srvy 2016 Data'!C:F,4,FALSE)</f>
        <v>1</v>
      </c>
      <c r="G865" t="str">
        <f>VLOOKUP(F865,Coding!K:L,2,FALSE)</f>
        <v>URM</v>
      </c>
      <c r="H865" t="s">
        <v>182</v>
      </c>
      <c r="I865" t="s">
        <v>182</v>
      </c>
      <c r="J865" t="s">
        <v>21</v>
      </c>
      <c r="K865" t="s">
        <v>54</v>
      </c>
      <c r="L865" s="2">
        <v>4</v>
      </c>
      <c r="M865" t="s">
        <v>55</v>
      </c>
      <c r="N865" t="s">
        <v>56</v>
      </c>
      <c r="O865" t="s">
        <v>57</v>
      </c>
    </row>
    <row r="866" spans="1:15" x14ac:dyDescent="0.25">
      <c r="A866" s="2">
        <v>1</v>
      </c>
      <c r="B866" s="2">
        <v>2016</v>
      </c>
      <c r="C866" t="s">
        <v>440</v>
      </c>
      <c r="D866" t="s">
        <v>48</v>
      </c>
      <c r="E866" t="s">
        <v>12</v>
      </c>
      <c r="F866">
        <f>VLOOKUP(C866,'Five Year Alumni Srvy 2016 Data'!C:F,4,FALSE)</f>
        <v>1</v>
      </c>
      <c r="G866" t="str">
        <f>VLOOKUP(F866,Coding!K:L,2,FALSE)</f>
        <v>URM</v>
      </c>
      <c r="H866" t="s">
        <v>182</v>
      </c>
      <c r="I866" t="s">
        <v>182</v>
      </c>
      <c r="J866" t="s">
        <v>21</v>
      </c>
      <c r="K866" t="s">
        <v>58</v>
      </c>
      <c r="L866" s="2">
        <v>4</v>
      </c>
      <c r="M866" t="s">
        <v>55</v>
      </c>
      <c r="N866" t="s">
        <v>59</v>
      </c>
      <c r="O866" t="s">
        <v>57</v>
      </c>
    </row>
    <row r="867" spans="1:15" x14ac:dyDescent="0.25">
      <c r="A867" s="2">
        <v>1</v>
      </c>
      <c r="B867" s="2">
        <v>2016</v>
      </c>
      <c r="C867" t="s">
        <v>440</v>
      </c>
      <c r="D867" t="s">
        <v>48</v>
      </c>
      <c r="E867" t="s">
        <v>12</v>
      </c>
      <c r="F867">
        <f>VLOOKUP(C867,'Five Year Alumni Srvy 2016 Data'!C:F,4,FALSE)</f>
        <v>1</v>
      </c>
      <c r="G867" t="str">
        <f>VLOOKUP(F867,Coding!K:L,2,FALSE)</f>
        <v>URM</v>
      </c>
      <c r="H867" t="s">
        <v>182</v>
      </c>
      <c r="I867" t="s">
        <v>182</v>
      </c>
      <c r="J867" t="s">
        <v>21</v>
      </c>
      <c r="K867" t="s">
        <v>118</v>
      </c>
      <c r="L867" s="2">
        <v>3</v>
      </c>
      <c r="M867" t="s">
        <v>55</v>
      </c>
      <c r="N867" t="s">
        <v>119</v>
      </c>
      <c r="O867" t="s">
        <v>178</v>
      </c>
    </row>
    <row r="868" spans="1:15" x14ac:dyDescent="0.25">
      <c r="A868" s="2">
        <v>1</v>
      </c>
      <c r="B868" s="2">
        <v>2016</v>
      </c>
      <c r="C868" t="s">
        <v>440</v>
      </c>
      <c r="D868" t="s">
        <v>48</v>
      </c>
      <c r="E868" t="s">
        <v>12</v>
      </c>
      <c r="F868">
        <f>VLOOKUP(C868,'Five Year Alumni Srvy 2016 Data'!C:F,4,FALSE)</f>
        <v>1</v>
      </c>
      <c r="G868" t="str">
        <f>VLOOKUP(F868,Coding!K:L,2,FALSE)</f>
        <v>URM</v>
      </c>
      <c r="H868" t="s">
        <v>182</v>
      </c>
      <c r="I868" t="s">
        <v>182</v>
      </c>
      <c r="J868" t="s">
        <v>21</v>
      </c>
      <c r="K868" t="s">
        <v>135</v>
      </c>
      <c r="L868" s="2">
        <v>3</v>
      </c>
      <c r="M868" t="s">
        <v>55</v>
      </c>
      <c r="N868" t="s">
        <v>136</v>
      </c>
      <c r="O868" t="s">
        <v>178</v>
      </c>
    </row>
    <row r="869" spans="1:15" x14ac:dyDescent="0.25">
      <c r="A869" s="2">
        <v>1</v>
      </c>
      <c r="B869" s="2">
        <v>2016</v>
      </c>
      <c r="C869" t="s">
        <v>440</v>
      </c>
      <c r="D869" t="s">
        <v>48</v>
      </c>
      <c r="E869" t="s">
        <v>12</v>
      </c>
      <c r="F869">
        <f>VLOOKUP(C869,'Five Year Alumni Srvy 2016 Data'!C:F,4,FALSE)</f>
        <v>1</v>
      </c>
      <c r="G869" t="str">
        <f>VLOOKUP(F869,Coding!K:L,2,FALSE)</f>
        <v>URM</v>
      </c>
      <c r="H869" t="s">
        <v>182</v>
      </c>
      <c r="I869" t="s">
        <v>182</v>
      </c>
      <c r="J869" t="s">
        <v>21</v>
      </c>
      <c r="K869" t="s">
        <v>137</v>
      </c>
      <c r="L869" s="2">
        <v>4</v>
      </c>
      <c r="M869" t="s">
        <v>55</v>
      </c>
      <c r="N869" t="s">
        <v>138</v>
      </c>
      <c r="O869" t="s">
        <v>57</v>
      </c>
    </row>
    <row r="870" spans="1:15" x14ac:dyDescent="0.25">
      <c r="A870" s="2">
        <v>1</v>
      </c>
      <c r="B870" s="2">
        <v>2016</v>
      </c>
      <c r="C870" t="s">
        <v>440</v>
      </c>
      <c r="D870" t="s">
        <v>48</v>
      </c>
      <c r="E870" t="s">
        <v>12</v>
      </c>
      <c r="F870">
        <f>VLOOKUP(C870,'Five Year Alumni Srvy 2016 Data'!C:F,4,FALSE)</f>
        <v>1</v>
      </c>
      <c r="G870" t="str">
        <f>VLOOKUP(F870,Coding!K:L,2,FALSE)</f>
        <v>URM</v>
      </c>
      <c r="H870" t="s">
        <v>182</v>
      </c>
      <c r="I870" t="s">
        <v>182</v>
      </c>
      <c r="J870" t="s">
        <v>21</v>
      </c>
      <c r="K870" t="s">
        <v>145</v>
      </c>
      <c r="L870" s="2">
        <v>4</v>
      </c>
      <c r="M870" t="s">
        <v>55</v>
      </c>
      <c r="N870" t="s">
        <v>146</v>
      </c>
      <c r="O870" t="s">
        <v>57</v>
      </c>
    </row>
    <row r="871" spans="1:15" x14ac:dyDescent="0.25">
      <c r="A871" s="2">
        <v>1</v>
      </c>
      <c r="B871" s="2">
        <v>2016</v>
      </c>
      <c r="C871" t="s">
        <v>440</v>
      </c>
      <c r="D871" t="s">
        <v>48</v>
      </c>
      <c r="E871" t="s">
        <v>12</v>
      </c>
      <c r="F871">
        <f>VLOOKUP(C871,'Five Year Alumni Srvy 2016 Data'!C:F,4,FALSE)</f>
        <v>1</v>
      </c>
      <c r="G871" t="str">
        <f>VLOOKUP(F871,Coding!K:L,2,FALSE)</f>
        <v>URM</v>
      </c>
      <c r="H871" t="s">
        <v>182</v>
      </c>
      <c r="I871" t="s">
        <v>182</v>
      </c>
      <c r="J871" t="s">
        <v>21</v>
      </c>
      <c r="K871" t="s">
        <v>147</v>
      </c>
      <c r="L871" s="2">
        <v>4</v>
      </c>
      <c r="M871" t="s">
        <v>55</v>
      </c>
      <c r="N871" t="s">
        <v>148</v>
      </c>
      <c r="O871" t="s">
        <v>57</v>
      </c>
    </row>
    <row r="872" spans="1:15" x14ac:dyDescent="0.25">
      <c r="A872" s="2">
        <v>1</v>
      </c>
      <c r="B872" s="2">
        <v>2016</v>
      </c>
      <c r="C872" t="s">
        <v>440</v>
      </c>
      <c r="D872" t="s">
        <v>48</v>
      </c>
      <c r="E872" t="s">
        <v>12</v>
      </c>
      <c r="F872">
        <f>VLOOKUP(C872,'Five Year Alumni Srvy 2016 Data'!C:F,4,FALSE)</f>
        <v>1</v>
      </c>
      <c r="G872" t="str">
        <f>VLOOKUP(F872,Coding!K:L,2,FALSE)</f>
        <v>URM</v>
      </c>
      <c r="H872" t="s">
        <v>182</v>
      </c>
      <c r="I872" t="s">
        <v>182</v>
      </c>
      <c r="J872" t="s">
        <v>21</v>
      </c>
      <c r="K872" t="s">
        <v>149</v>
      </c>
      <c r="L872" s="2">
        <v>3</v>
      </c>
      <c r="M872" t="s">
        <v>55</v>
      </c>
      <c r="N872" t="s">
        <v>150</v>
      </c>
      <c r="O872" t="s">
        <v>178</v>
      </c>
    </row>
    <row r="873" spans="1:15" x14ac:dyDescent="0.25">
      <c r="A873" s="2">
        <v>1</v>
      </c>
      <c r="B873" s="2">
        <v>2016</v>
      </c>
      <c r="C873" t="s">
        <v>440</v>
      </c>
      <c r="D873" t="s">
        <v>48</v>
      </c>
      <c r="E873" t="s">
        <v>12</v>
      </c>
      <c r="F873">
        <f>VLOOKUP(C873,'Five Year Alumni Srvy 2016 Data'!C:F,4,FALSE)</f>
        <v>1</v>
      </c>
      <c r="G873" t="str">
        <f>VLOOKUP(F873,Coding!K:L,2,FALSE)</f>
        <v>URM</v>
      </c>
      <c r="H873" t="s">
        <v>182</v>
      </c>
      <c r="I873" t="s">
        <v>182</v>
      </c>
      <c r="J873" t="s">
        <v>21</v>
      </c>
      <c r="K873" t="s">
        <v>166</v>
      </c>
      <c r="L873" s="2">
        <v>3</v>
      </c>
      <c r="M873" t="s">
        <v>55</v>
      </c>
      <c r="N873" t="s">
        <v>167</v>
      </c>
      <c r="O873" t="s">
        <v>178</v>
      </c>
    </row>
    <row r="874" spans="1:15" x14ac:dyDescent="0.25">
      <c r="A874" s="2">
        <v>1</v>
      </c>
      <c r="B874" s="2">
        <v>2016</v>
      </c>
      <c r="C874" t="s">
        <v>447</v>
      </c>
      <c r="D874" t="s">
        <v>48</v>
      </c>
      <c r="E874" t="s">
        <v>12</v>
      </c>
      <c r="F874">
        <f>VLOOKUP(C874,'Five Year Alumni Srvy 2016 Data'!C:F,4,FALSE)</f>
        <v>1</v>
      </c>
      <c r="G874" t="str">
        <f>VLOOKUP(F874,Coding!K:L,2,FALSE)</f>
        <v>URM</v>
      </c>
      <c r="H874" t="s">
        <v>448</v>
      </c>
      <c r="I874" t="s">
        <v>261</v>
      </c>
      <c r="J874" t="s">
        <v>10</v>
      </c>
      <c r="K874" t="s">
        <v>54</v>
      </c>
      <c r="L874" s="2">
        <v>5</v>
      </c>
      <c r="M874" t="s">
        <v>55</v>
      </c>
      <c r="N874" t="s">
        <v>56</v>
      </c>
      <c r="O874" t="s">
        <v>185</v>
      </c>
    </row>
    <row r="875" spans="1:15" x14ac:dyDescent="0.25">
      <c r="A875" s="2">
        <v>1</v>
      </c>
      <c r="B875" s="2">
        <v>2016</v>
      </c>
      <c r="C875" t="s">
        <v>447</v>
      </c>
      <c r="D875" t="s">
        <v>48</v>
      </c>
      <c r="E875" t="s">
        <v>12</v>
      </c>
      <c r="F875">
        <f>VLOOKUP(C875,'Five Year Alumni Srvy 2016 Data'!C:F,4,FALSE)</f>
        <v>1</v>
      </c>
      <c r="G875" t="str">
        <f>VLOOKUP(F875,Coding!K:L,2,FALSE)</f>
        <v>URM</v>
      </c>
      <c r="H875" t="s">
        <v>448</v>
      </c>
      <c r="I875" t="s">
        <v>261</v>
      </c>
      <c r="J875" t="s">
        <v>10</v>
      </c>
      <c r="K875" t="s">
        <v>58</v>
      </c>
      <c r="L875" s="2">
        <v>3</v>
      </c>
      <c r="M875" t="s">
        <v>55</v>
      </c>
      <c r="N875" t="s">
        <v>59</v>
      </c>
      <c r="O875" t="s">
        <v>178</v>
      </c>
    </row>
    <row r="876" spans="1:15" x14ac:dyDescent="0.25">
      <c r="A876" s="2">
        <v>1</v>
      </c>
      <c r="B876" s="2">
        <v>2016</v>
      </c>
      <c r="C876" t="s">
        <v>447</v>
      </c>
      <c r="D876" t="s">
        <v>48</v>
      </c>
      <c r="E876" t="s">
        <v>12</v>
      </c>
      <c r="F876">
        <f>VLOOKUP(C876,'Five Year Alumni Srvy 2016 Data'!C:F,4,FALSE)</f>
        <v>1</v>
      </c>
      <c r="G876" t="str">
        <f>VLOOKUP(F876,Coding!K:L,2,FALSE)</f>
        <v>URM</v>
      </c>
      <c r="H876" t="s">
        <v>448</v>
      </c>
      <c r="I876" t="s">
        <v>261</v>
      </c>
      <c r="J876" t="s">
        <v>10</v>
      </c>
      <c r="K876" t="s">
        <v>118</v>
      </c>
      <c r="L876" s="2">
        <v>5</v>
      </c>
      <c r="M876" t="s">
        <v>55</v>
      </c>
      <c r="N876" t="s">
        <v>119</v>
      </c>
      <c r="O876" t="s">
        <v>185</v>
      </c>
    </row>
    <row r="877" spans="1:15" x14ac:dyDescent="0.25">
      <c r="A877" s="2">
        <v>1</v>
      </c>
      <c r="B877" s="2">
        <v>2016</v>
      </c>
      <c r="C877" t="s">
        <v>447</v>
      </c>
      <c r="D877" t="s">
        <v>48</v>
      </c>
      <c r="E877" t="s">
        <v>12</v>
      </c>
      <c r="F877">
        <f>VLOOKUP(C877,'Five Year Alumni Srvy 2016 Data'!C:F,4,FALSE)</f>
        <v>1</v>
      </c>
      <c r="G877" t="str">
        <f>VLOOKUP(F877,Coding!K:L,2,FALSE)</f>
        <v>URM</v>
      </c>
      <c r="H877" t="s">
        <v>448</v>
      </c>
      <c r="I877" t="s">
        <v>261</v>
      </c>
      <c r="J877" t="s">
        <v>10</v>
      </c>
      <c r="K877" t="s">
        <v>135</v>
      </c>
      <c r="L877" s="2">
        <v>5</v>
      </c>
      <c r="M877" t="s">
        <v>55</v>
      </c>
      <c r="N877" t="s">
        <v>136</v>
      </c>
      <c r="O877" t="s">
        <v>185</v>
      </c>
    </row>
    <row r="878" spans="1:15" x14ac:dyDescent="0.25">
      <c r="A878" s="2">
        <v>1</v>
      </c>
      <c r="B878" s="2">
        <v>2016</v>
      </c>
      <c r="C878" t="s">
        <v>447</v>
      </c>
      <c r="D878" t="s">
        <v>48</v>
      </c>
      <c r="E878" t="s">
        <v>12</v>
      </c>
      <c r="F878">
        <f>VLOOKUP(C878,'Five Year Alumni Srvy 2016 Data'!C:F,4,FALSE)</f>
        <v>1</v>
      </c>
      <c r="G878" t="str">
        <f>VLOOKUP(F878,Coding!K:L,2,FALSE)</f>
        <v>URM</v>
      </c>
      <c r="H878" t="s">
        <v>448</v>
      </c>
      <c r="I878" t="s">
        <v>261</v>
      </c>
      <c r="J878" t="s">
        <v>10</v>
      </c>
      <c r="K878" t="s">
        <v>137</v>
      </c>
      <c r="L878" s="2">
        <v>5</v>
      </c>
      <c r="M878" t="s">
        <v>55</v>
      </c>
      <c r="N878" t="s">
        <v>138</v>
      </c>
      <c r="O878" t="s">
        <v>185</v>
      </c>
    </row>
    <row r="879" spans="1:15" x14ac:dyDescent="0.25">
      <c r="A879" s="2">
        <v>1</v>
      </c>
      <c r="B879" s="2">
        <v>2016</v>
      </c>
      <c r="C879" t="s">
        <v>447</v>
      </c>
      <c r="D879" t="s">
        <v>48</v>
      </c>
      <c r="E879" t="s">
        <v>12</v>
      </c>
      <c r="F879">
        <f>VLOOKUP(C879,'Five Year Alumni Srvy 2016 Data'!C:F,4,FALSE)</f>
        <v>1</v>
      </c>
      <c r="G879" t="str">
        <f>VLOOKUP(F879,Coding!K:L,2,FALSE)</f>
        <v>URM</v>
      </c>
      <c r="H879" t="s">
        <v>448</v>
      </c>
      <c r="I879" t="s">
        <v>261</v>
      </c>
      <c r="J879" t="s">
        <v>10</v>
      </c>
      <c r="K879" t="s">
        <v>145</v>
      </c>
      <c r="L879" s="2">
        <v>5</v>
      </c>
      <c r="M879" t="s">
        <v>55</v>
      </c>
      <c r="N879" t="s">
        <v>146</v>
      </c>
      <c r="O879" t="s">
        <v>185</v>
      </c>
    </row>
    <row r="880" spans="1:15" x14ac:dyDescent="0.25">
      <c r="A880" s="2">
        <v>1</v>
      </c>
      <c r="B880" s="2">
        <v>2016</v>
      </c>
      <c r="C880" t="s">
        <v>447</v>
      </c>
      <c r="D880" t="s">
        <v>48</v>
      </c>
      <c r="E880" t="s">
        <v>12</v>
      </c>
      <c r="F880">
        <f>VLOOKUP(C880,'Five Year Alumni Srvy 2016 Data'!C:F,4,FALSE)</f>
        <v>1</v>
      </c>
      <c r="G880" t="str">
        <f>VLOOKUP(F880,Coding!K:L,2,FALSE)</f>
        <v>URM</v>
      </c>
      <c r="H880" t="s">
        <v>448</v>
      </c>
      <c r="I880" t="s">
        <v>261</v>
      </c>
      <c r="J880" t="s">
        <v>10</v>
      </c>
      <c r="K880" t="s">
        <v>147</v>
      </c>
      <c r="L880" s="2">
        <v>3</v>
      </c>
      <c r="M880" t="s">
        <v>55</v>
      </c>
      <c r="N880" t="s">
        <v>148</v>
      </c>
      <c r="O880" t="s">
        <v>178</v>
      </c>
    </row>
    <row r="881" spans="1:15" x14ac:dyDescent="0.25">
      <c r="A881" s="2">
        <v>1</v>
      </c>
      <c r="B881" s="2">
        <v>2016</v>
      </c>
      <c r="C881" t="s">
        <v>447</v>
      </c>
      <c r="D881" t="s">
        <v>48</v>
      </c>
      <c r="E881" t="s">
        <v>12</v>
      </c>
      <c r="F881">
        <f>VLOOKUP(C881,'Five Year Alumni Srvy 2016 Data'!C:F,4,FALSE)</f>
        <v>1</v>
      </c>
      <c r="G881" t="str">
        <f>VLOOKUP(F881,Coding!K:L,2,FALSE)</f>
        <v>URM</v>
      </c>
      <c r="H881" t="s">
        <v>448</v>
      </c>
      <c r="I881" t="s">
        <v>261</v>
      </c>
      <c r="J881" t="s">
        <v>10</v>
      </c>
      <c r="K881" t="s">
        <v>149</v>
      </c>
      <c r="L881" s="2">
        <v>5</v>
      </c>
      <c r="M881" t="s">
        <v>55</v>
      </c>
      <c r="N881" t="s">
        <v>150</v>
      </c>
      <c r="O881" t="s">
        <v>185</v>
      </c>
    </row>
    <row r="882" spans="1:15" x14ac:dyDescent="0.25">
      <c r="A882" s="2">
        <v>1</v>
      </c>
      <c r="B882" s="2">
        <v>2016</v>
      </c>
      <c r="C882" t="s">
        <v>447</v>
      </c>
      <c r="D882" t="s">
        <v>48</v>
      </c>
      <c r="E882" t="s">
        <v>12</v>
      </c>
      <c r="F882">
        <f>VLOOKUP(C882,'Five Year Alumni Srvy 2016 Data'!C:F,4,FALSE)</f>
        <v>1</v>
      </c>
      <c r="G882" t="str">
        <f>VLOOKUP(F882,Coding!K:L,2,FALSE)</f>
        <v>URM</v>
      </c>
      <c r="H882" t="s">
        <v>448</v>
      </c>
      <c r="I882" t="s">
        <v>261</v>
      </c>
      <c r="J882" t="s">
        <v>10</v>
      </c>
      <c r="K882" t="s">
        <v>166</v>
      </c>
      <c r="L882" s="2">
        <v>3</v>
      </c>
      <c r="M882" t="s">
        <v>55</v>
      </c>
      <c r="N882" t="s">
        <v>167</v>
      </c>
      <c r="O882" t="s">
        <v>178</v>
      </c>
    </row>
    <row r="883" spans="1:15" x14ac:dyDescent="0.25">
      <c r="A883" s="2">
        <v>1</v>
      </c>
      <c r="B883" s="2">
        <v>2016</v>
      </c>
      <c r="C883" t="s">
        <v>456</v>
      </c>
      <c r="D883" t="s">
        <v>204</v>
      </c>
      <c r="E883" t="s">
        <v>12</v>
      </c>
      <c r="F883">
        <f>VLOOKUP(C883,'Five Year Alumni Srvy 2016 Data'!C:F,4,FALSE)</f>
        <v>1</v>
      </c>
      <c r="G883" t="str">
        <f>VLOOKUP(F883,Coding!K:L,2,FALSE)</f>
        <v>URM</v>
      </c>
      <c r="H883" t="s">
        <v>382</v>
      </c>
      <c r="I883" t="s">
        <v>328</v>
      </c>
      <c r="J883" t="s">
        <v>10</v>
      </c>
      <c r="K883" t="s">
        <v>54</v>
      </c>
      <c r="L883" s="2">
        <v>3</v>
      </c>
      <c r="M883" t="s">
        <v>55</v>
      </c>
      <c r="N883" t="s">
        <v>56</v>
      </c>
      <c r="O883" t="s">
        <v>178</v>
      </c>
    </row>
    <row r="884" spans="1:15" x14ac:dyDescent="0.25">
      <c r="A884" s="2">
        <v>1</v>
      </c>
      <c r="B884" s="2">
        <v>2016</v>
      </c>
      <c r="C884" t="s">
        <v>456</v>
      </c>
      <c r="D884" t="s">
        <v>204</v>
      </c>
      <c r="E884" t="s">
        <v>12</v>
      </c>
      <c r="F884">
        <f>VLOOKUP(C884,'Five Year Alumni Srvy 2016 Data'!C:F,4,FALSE)</f>
        <v>1</v>
      </c>
      <c r="G884" t="str">
        <f>VLOOKUP(F884,Coding!K:L,2,FALSE)</f>
        <v>URM</v>
      </c>
      <c r="H884" t="s">
        <v>382</v>
      </c>
      <c r="I884" t="s">
        <v>328</v>
      </c>
      <c r="J884" t="s">
        <v>10</v>
      </c>
      <c r="K884" t="s">
        <v>58</v>
      </c>
      <c r="L884" s="2">
        <v>3</v>
      </c>
      <c r="M884" t="s">
        <v>55</v>
      </c>
      <c r="N884" t="s">
        <v>59</v>
      </c>
      <c r="O884" t="s">
        <v>178</v>
      </c>
    </row>
    <row r="885" spans="1:15" x14ac:dyDescent="0.25">
      <c r="A885" s="2">
        <v>1</v>
      </c>
      <c r="B885" s="2">
        <v>2016</v>
      </c>
      <c r="C885" t="s">
        <v>456</v>
      </c>
      <c r="D885" t="s">
        <v>204</v>
      </c>
      <c r="E885" t="s">
        <v>12</v>
      </c>
      <c r="F885">
        <f>VLOOKUP(C885,'Five Year Alumni Srvy 2016 Data'!C:F,4,FALSE)</f>
        <v>1</v>
      </c>
      <c r="G885" t="str">
        <f>VLOOKUP(F885,Coding!K:L,2,FALSE)</f>
        <v>URM</v>
      </c>
      <c r="H885" t="s">
        <v>382</v>
      </c>
      <c r="I885" t="s">
        <v>328</v>
      </c>
      <c r="J885" t="s">
        <v>10</v>
      </c>
      <c r="K885" t="s">
        <v>118</v>
      </c>
      <c r="L885" s="2">
        <v>4</v>
      </c>
      <c r="M885" t="s">
        <v>55</v>
      </c>
      <c r="N885" t="s">
        <v>119</v>
      </c>
      <c r="O885" t="s">
        <v>57</v>
      </c>
    </row>
    <row r="886" spans="1:15" x14ac:dyDescent="0.25">
      <c r="A886" s="2">
        <v>1</v>
      </c>
      <c r="B886" s="2">
        <v>2016</v>
      </c>
      <c r="C886" t="s">
        <v>456</v>
      </c>
      <c r="D886" t="s">
        <v>204</v>
      </c>
      <c r="E886" t="s">
        <v>12</v>
      </c>
      <c r="F886">
        <f>VLOOKUP(C886,'Five Year Alumni Srvy 2016 Data'!C:F,4,FALSE)</f>
        <v>1</v>
      </c>
      <c r="G886" t="str">
        <f>VLOOKUP(F886,Coding!K:L,2,FALSE)</f>
        <v>URM</v>
      </c>
      <c r="H886" t="s">
        <v>382</v>
      </c>
      <c r="I886" t="s">
        <v>328</v>
      </c>
      <c r="J886" t="s">
        <v>10</v>
      </c>
      <c r="K886" t="s">
        <v>135</v>
      </c>
      <c r="L886" s="2">
        <v>4</v>
      </c>
      <c r="M886" t="s">
        <v>55</v>
      </c>
      <c r="N886" t="s">
        <v>136</v>
      </c>
      <c r="O886" t="s">
        <v>57</v>
      </c>
    </row>
    <row r="887" spans="1:15" x14ac:dyDescent="0.25">
      <c r="A887" s="2">
        <v>1</v>
      </c>
      <c r="B887" s="2">
        <v>2016</v>
      </c>
      <c r="C887" t="s">
        <v>456</v>
      </c>
      <c r="D887" t="s">
        <v>204</v>
      </c>
      <c r="E887" t="s">
        <v>12</v>
      </c>
      <c r="F887">
        <f>VLOOKUP(C887,'Five Year Alumni Srvy 2016 Data'!C:F,4,FALSE)</f>
        <v>1</v>
      </c>
      <c r="G887" t="str">
        <f>VLOOKUP(F887,Coding!K:L,2,FALSE)</f>
        <v>URM</v>
      </c>
      <c r="H887" t="s">
        <v>382</v>
      </c>
      <c r="I887" t="s">
        <v>328</v>
      </c>
      <c r="J887" t="s">
        <v>10</v>
      </c>
      <c r="K887" t="s">
        <v>137</v>
      </c>
      <c r="L887" s="2">
        <v>3</v>
      </c>
      <c r="M887" t="s">
        <v>55</v>
      </c>
      <c r="N887" t="s">
        <v>138</v>
      </c>
      <c r="O887" t="s">
        <v>178</v>
      </c>
    </row>
    <row r="888" spans="1:15" x14ac:dyDescent="0.25">
      <c r="A888" s="2">
        <v>1</v>
      </c>
      <c r="B888" s="2">
        <v>2016</v>
      </c>
      <c r="C888" t="s">
        <v>456</v>
      </c>
      <c r="D888" t="s">
        <v>204</v>
      </c>
      <c r="E888" t="s">
        <v>12</v>
      </c>
      <c r="F888">
        <f>VLOOKUP(C888,'Five Year Alumni Srvy 2016 Data'!C:F,4,FALSE)</f>
        <v>1</v>
      </c>
      <c r="G888" t="str">
        <f>VLOOKUP(F888,Coding!K:L,2,FALSE)</f>
        <v>URM</v>
      </c>
      <c r="H888" t="s">
        <v>382</v>
      </c>
      <c r="I888" t="s">
        <v>328</v>
      </c>
      <c r="J888" t="s">
        <v>10</v>
      </c>
      <c r="K888" t="s">
        <v>145</v>
      </c>
      <c r="L888" s="2">
        <v>4</v>
      </c>
      <c r="M888" t="s">
        <v>55</v>
      </c>
      <c r="N888" t="s">
        <v>146</v>
      </c>
      <c r="O888" t="s">
        <v>57</v>
      </c>
    </row>
    <row r="889" spans="1:15" x14ac:dyDescent="0.25">
      <c r="A889" s="2">
        <v>1</v>
      </c>
      <c r="B889" s="2">
        <v>2016</v>
      </c>
      <c r="C889" t="s">
        <v>456</v>
      </c>
      <c r="D889" t="s">
        <v>204</v>
      </c>
      <c r="E889" t="s">
        <v>12</v>
      </c>
      <c r="F889">
        <f>VLOOKUP(C889,'Five Year Alumni Srvy 2016 Data'!C:F,4,FALSE)</f>
        <v>1</v>
      </c>
      <c r="G889" t="str">
        <f>VLOOKUP(F889,Coding!K:L,2,FALSE)</f>
        <v>URM</v>
      </c>
      <c r="H889" t="s">
        <v>382</v>
      </c>
      <c r="I889" t="s">
        <v>328</v>
      </c>
      <c r="J889" t="s">
        <v>10</v>
      </c>
      <c r="K889" t="s">
        <v>147</v>
      </c>
      <c r="L889" s="2">
        <v>4</v>
      </c>
      <c r="M889" t="s">
        <v>55</v>
      </c>
      <c r="N889" t="s">
        <v>148</v>
      </c>
      <c r="O889" t="s">
        <v>57</v>
      </c>
    </row>
    <row r="890" spans="1:15" x14ac:dyDescent="0.25">
      <c r="A890" s="2">
        <v>1</v>
      </c>
      <c r="B890" s="2">
        <v>2016</v>
      </c>
      <c r="C890" t="s">
        <v>456</v>
      </c>
      <c r="D890" t="s">
        <v>204</v>
      </c>
      <c r="E890" t="s">
        <v>12</v>
      </c>
      <c r="F890">
        <f>VLOOKUP(C890,'Five Year Alumni Srvy 2016 Data'!C:F,4,FALSE)</f>
        <v>1</v>
      </c>
      <c r="G890" t="str">
        <f>VLOOKUP(F890,Coding!K:L,2,FALSE)</f>
        <v>URM</v>
      </c>
      <c r="H890" t="s">
        <v>382</v>
      </c>
      <c r="I890" t="s">
        <v>328</v>
      </c>
      <c r="J890" t="s">
        <v>10</v>
      </c>
      <c r="K890" t="s">
        <v>149</v>
      </c>
      <c r="L890" s="2">
        <v>3</v>
      </c>
      <c r="M890" t="s">
        <v>55</v>
      </c>
      <c r="N890" t="s">
        <v>150</v>
      </c>
      <c r="O890" t="s">
        <v>178</v>
      </c>
    </row>
    <row r="891" spans="1:15" x14ac:dyDescent="0.25">
      <c r="A891" s="2">
        <v>1</v>
      </c>
      <c r="B891" s="2">
        <v>2016</v>
      </c>
      <c r="C891" t="s">
        <v>456</v>
      </c>
      <c r="D891" t="s">
        <v>204</v>
      </c>
      <c r="E891" t="s">
        <v>12</v>
      </c>
      <c r="F891">
        <f>VLOOKUP(C891,'Five Year Alumni Srvy 2016 Data'!C:F,4,FALSE)</f>
        <v>1</v>
      </c>
      <c r="G891" t="str">
        <f>VLOOKUP(F891,Coding!K:L,2,FALSE)</f>
        <v>URM</v>
      </c>
      <c r="H891" t="s">
        <v>382</v>
      </c>
      <c r="I891" t="s">
        <v>328</v>
      </c>
      <c r="J891" t="s">
        <v>10</v>
      </c>
      <c r="K891" t="s">
        <v>166</v>
      </c>
      <c r="L891" s="2">
        <v>4</v>
      </c>
      <c r="M891" t="s">
        <v>55</v>
      </c>
      <c r="N891" t="s">
        <v>167</v>
      </c>
      <c r="O891" t="s">
        <v>57</v>
      </c>
    </row>
    <row r="892" spans="1:15" x14ac:dyDescent="0.25">
      <c r="A892" s="2">
        <v>1</v>
      </c>
      <c r="B892" s="2">
        <v>2016</v>
      </c>
      <c r="C892" t="s">
        <v>457</v>
      </c>
      <c r="D892" t="s">
        <v>169</v>
      </c>
      <c r="E892" t="s">
        <v>12</v>
      </c>
      <c r="F892">
        <f>VLOOKUP(C892,'Five Year Alumni Srvy 2016 Data'!C:F,4,FALSE)</f>
        <v>1</v>
      </c>
      <c r="G892" t="str">
        <f>VLOOKUP(F892,Coding!K:L,2,FALSE)</f>
        <v>URM</v>
      </c>
      <c r="H892" t="s">
        <v>409</v>
      </c>
      <c r="I892" t="s">
        <v>409</v>
      </c>
      <c r="J892" t="s">
        <v>19</v>
      </c>
      <c r="K892" t="s">
        <v>54</v>
      </c>
      <c r="L892" s="2">
        <v>2</v>
      </c>
      <c r="M892" t="s">
        <v>55</v>
      </c>
      <c r="N892" t="s">
        <v>56</v>
      </c>
      <c r="O892" t="s">
        <v>187</v>
      </c>
    </row>
    <row r="893" spans="1:15" x14ac:dyDescent="0.25">
      <c r="A893" s="2">
        <v>1</v>
      </c>
      <c r="B893" s="2">
        <v>2016</v>
      </c>
      <c r="C893" t="s">
        <v>457</v>
      </c>
      <c r="D893" t="s">
        <v>169</v>
      </c>
      <c r="E893" t="s">
        <v>12</v>
      </c>
      <c r="F893">
        <f>VLOOKUP(C893,'Five Year Alumni Srvy 2016 Data'!C:F,4,FALSE)</f>
        <v>1</v>
      </c>
      <c r="G893" t="str">
        <f>VLOOKUP(F893,Coding!K:L,2,FALSE)</f>
        <v>URM</v>
      </c>
      <c r="H893" t="s">
        <v>409</v>
      </c>
      <c r="I893" t="s">
        <v>409</v>
      </c>
      <c r="J893" t="s">
        <v>19</v>
      </c>
      <c r="K893" t="s">
        <v>58</v>
      </c>
      <c r="L893" s="2">
        <v>4</v>
      </c>
      <c r="M893" t="s">
        <v>55</v>
      </c>
      <c r="N893" t="s">
        <v>59</v>
      </c>
      <c r="O893" t="s">
        <v>57</v>
      </c>
    </row>
    <row r="894" spans="1:15" x14ac:dyDescent="0.25">
      <c r="A894" s="2">
        <v>1</v>
      </c>
      <c r="B894" s="2">
        <v>2016</v>
      </c>
      <c r="C894" t="s">
        <v>457</v>
      </c>
      <c r="D894" t="s">
        <v>169</v>
      </c>
      <c r="E894" t="s">
        <v>12</v>
      </c>
      <c r="F894">
        <f>VLOOKUP(C894,'Five Year Alumni Srvy 2016 Data'!C:F,4,FALSE)</f>
        <v>1</v>
      </c>
      <c r="G894" t="str">
        <f>VLOOKUP(F894,Coding!K:L,2,FALSE)</f>
        <v>URM</v>
      </c>
      <c r="H894" t="s">
        <v>409</v>
      </c>
      <c r="I894" t="s">
        <v>409</v>
      </c>
      <c r="J894" t="s">
        <v>19</v>
      </c>
      <c r="K894" t="s">
        <v>118</v>
      </c>
      <c r="L894" s="2">
        <v>2</v>
      </c>
      <c r="M894" t="s">
        <v>55</v>
      </c>
      <c r="N894" t="s">
        <v>119</v>
      </c>
      <c r="O894" t="s">
        <v>187</v>
      </c>
    </row>
    <row r="895" spans="1:15" x14ac:dyDescent="0.25">
      <c r="A895" s="2">
        <v>1</v>
      </c>
      <c r="B895" s="2">
        <v>2016</v>
      </c>
      <c r="C895" t="s">
        <v>457</v>
      </c>
      <c r="D895" t="s">
        <v>169</v>
      </c>
      <c r="E895" t="s">
        <v>12</v>
      </c>
      <c r="F895">
        <f>VLOOKUP(C895,'Five Year Alumni Srvy 2016 Data'!C:F,4,FALSE)</f>
        <v>1</v>
      </c>
      <c r="G895" t="str">
        <f>VLOOKUP(F895,Coding!K:L,2,FALSE)</f>
        <v>URM</v>
      </c>
      <c r="H895" t="s">
        <v>409</v>
      </c>
      <c r="I895" t="s">
        <v>409</v>
      </c>
      <c r="J895" t="s">
        <v>19</v>
      </c>
      <c r="K895" t="s">
        <v>135</v>
      </c>
      <c r="L895" s="2">
        <v>2</v>
      </c>
      <c r="M895" t="s">
        <v>55</v>
      </c>
      <c r="N895" t="s">
        <v>136</v>
      </c>
      <c r="O895" t="s">
        <v>187</v>
      </c>
    </row>
    <row r="896" spans="1:15" x14ac:dyDescent="0.25">
      <c r="A896" s="2">
        <v>1</v>
      </c>
      <c r="B896" s="2">
        <v>2016</v>
      </c>
      <c r="C896" t="s">
        <v>457</v>
      </c>
      <c r="D896" t="s">
        <v>169</v>
      </c>
      <c r="E896" t="s">
        <v>12</v>
      </c>
      <c r="F896">
        <f>VLOOKUP(C896,'Five Year Alumni Srvy 2016 Data'!C:F,4,FALSE)</f>
        <v>1</v>
      </c>
      <c r="G896" t="str">
        <f>VLOOKUP(F896,Coding!K:L,2,FALSE)</f>
        <v>URM</v>
      </c>
      <c r="H896" t="s">
        <v>409</v>
      </c>
      <c r="I896" t="s">
        <v>409</v>
      </c>
      <c r="J896" t="s">
        <v>19</v>
      </c>
      <c r="K896" t="s">
        <v>137</v>
      </c>
      <c r="L896" s="2">
        <v>4</v>
      </c>
      <c r="M896" t="s">
        <v>55</v>
      </c>
      <c r="N896" t="s">
        <v>138</v>
      </c>
      <c r="O896" t="s">
        <v>57</v>
      </c>
    </row>
    <row r="897" spans="1:15" x14ac:dyDescent="0.25">
      <c r="A897" s="2">
        <v>1</v>
      </c>
      <c r="B897" s="2">
        <v>2016</v>
      </c>
      <c r="C897" t="s">
        <v>457</v>
      </c>
      <c r="D897" t="s">
        <v>169</v>
      </c>
      <c r="E897" t="s">
        <v>12</v>
      </c>
      <c r="F897">
        <f>VLOOKUP(C897,'Five Year Alumni Srvy 2016 Data'!C:F,4,FALSE)</f>
        <v>1</v>
      </c>
      <c r="G897" t="str">
        <f>VLOOKUP(F897,Coding!K:L,2,FALSE)</f>
        <v>URM</v>
      </c>
      <c r="H897" t="s">
        <v>409</v>
      </c>
      <c r="I897" t="s">
        <v>409</v>
      </c>
      <c r="J897" t="s">
        <v>19</v>
      </c>
      <c r="K897" t="s">
        <v>145</v>
      </c>
      <c r="L897" s="2">
        <v>4</v>
      </c>
      <c r="M897" t="s">
        <v>55</v>
      </c>
      <c r="N897" t="s">
        <v>146</v>
      </c>
      <c r="O897" t="s">
        <v>57</v>
      </c>
    </row>
    <row r="898" spans="1:15" x14ac:dyDescent="0.25">
      <c r="A898" s="2">
        <v>1</v>
      </c>
      <c r="B898" s="2">
        <v>2016</v>
      </c>
      <c r="C898" t="s">
        <v>457</v>
      </c>
      <c r="D898" t="s">
        <v>169</v>
      </c>
      <c r="E898" t="s">
        <v>12</v>
      </c>
      <c r="F898">
        <f>VLOOKUP(C898,'Five Year Alumni Srvy 2016 Data'!C:F,4,FALSE)</f>
        <v>1</v>
      </c>
      <c r="G898" t="str">
        <f>VLOOKUP(F898,Coding!K:L,2,FALSE)</f>
        <v>URM</v>
      </c>
      <c r="H898" t="s">
        <v>409</v>
      </c>
      <c r="I898" t="s">
        <v>409</v>
      </c>
      <c r="J898" t="s">
        <v>19</v>
      </c>
      <c r="K898" t="s">
        <v>147</v>
      </c>
      <c r="L898" s="2">
        <v>4</v>
      </c>
      <c r="M898" t="s">
        <v>55</v>
      </c>
      <c r="N898" t="s">
        <v>148</v>
      </c>
      <c r="O898" t="s">
        <v>57</v>
      </c>
    </row>
    <row r="899" spans="1:15" x14ac:dyDescent="0.25">
      <c r="A899" s="2">
        <v>1</v>
      </c>
      <c r="B899" s="2">
        <v>2016</v>
      </c>
      <c r="C899" t="s">
        <v>457</v>
      </c>
      <c r="D899" t="s">
        <v>169</v>
      </c>
      <c r="E899" t="s">
        <v>12</v>
      </c>
      <c r="F899">
        <f>VLOOKUP(C899,'Five Year Alumni Srvy 2016 Data'!C:F,4,FALSE)</f>
        <v>1</v>
      </c>
      <c r="G899" t="str">
        <f>VLOOKUP(F899,Coding!K:L,2,FALSE)</f>
        <v>URM</v>
      </c>
      <c r="H899" t="s">
        <v>409</v>
      </c>
      <c r="I899" t="s">
        <v>409</v>
      </c>
      <c r="J899" t="s">
        <v>19</v>
      </c>
      <c r="K899" t="s">
        <v>149</v>
      </c>
      <c r="L899" s="2">
        <v>3</v>
      </c>
      <c r="M899" t="s">
        <v>55</v>
      </c>
      <c r="N899" t="s">
        <v>150</v>
      </c>
      <c r="O899" t="s">
        <v>178</v>
      </c>
    </row>
    <row r="900" spans="1:15" x14ac:dyDescent="0.25">
      <c r="A900" s="2">
        <v>1</v>
      </c>
      <c r="B900" s="2">
        <v>2016</v>
      </c>
      <c r="C900" t="s">
        <v>457</v>
      </c>
      <c r="D900" t="s">
        <v>169</v>
      </c>
      <c r="E900" t="s">
        <v>12</v>
      </c>
      <c r="F900">
        <f>VLOOKUP(C900,'Five Year Alumni Srvy 2016 Data'!C:F,4,FALSE)</f>
        <v>1</v>
      </c>
      <c r="G900" t="str">
        <f>VLOOKUP(F900,Coding!K:L,2,FALSE)</f>
        <v>URM</v>
      </c>
      <c r="H900" t="s">
        <v>409</v>
      </c>
      <c r="I900" t="s">
        <v>409</v>
      </c>
      <c r="J900" t="s">
        <v>19</v>
      </c>
      <c r="K900" t="s">
        <v>166</v>
      </c>
      <c r="L900" s="2">
        <v>3</v>
      </c>
      <c r="M900" t="s">
        <v>55</v>
      </c>
      <c r="N900" t="s">
        <v>167</v>
      </c>
      <c r="O900" t="s">
        <v>178</v>
      </c>
    </row>
    <row r="901" spans="1:15" x14ac:dyDescent="0.25">
      <c r="A901" s="2">
        <v>1</v>
      </c>
      <c r="B901" s="2">
        <v>2016</v>
      </c>
      <c r="C901" t="s">
        <v>458</v>
      </c>
      <c r="D901" t="s">
        <v>169</v>
      </c>
      <c r="E901" t="s">
        <v>12</v>
      </c>
      <c r="F901">
        <f>VLOOKUP(C901,'Five Year Alumni Srvy 2016 Data'!C:F,4,FALSE)</f>
        <v>1</v>
      </c>
      <c r="G901" t="str">
        <f>VLOOKUP(F901,Coding!K:L,2,FALSE)</f>
        <v>URM</v>
      </c>
      <c r="H901" t="s">
        <v>459</v>
      </c>
      <c r="I901" t="s">
        <v>220</v>
      </c>
      <c r="J901" t="s">
        <v>19</v>
      </c>
      <c r="K901" t="s">
        <v>54</v>
      </c>
      <c r="L901" s="2">
        <v>3</v>
      </c>
      <c r="M901" t="s">
        <v>55</v>
      </c>
      <c r="N901" t="s">
        <v>56</v>
      </c>
      <c r="O901" t="s">
        <v>178</v>
      </c>
    </row>
    <row r="902" spans="1:15" x14ac:dyDescent="0.25">
      <c r="A902" s="2">
        <v>1</v>
      </c>
      <c r="B902" s="2">
        <v>2016</v>
      </c>
      <c r="C902" t="s">
        <v>458</v>
      </c>
      <c r="D902" t="s">
        <v>169</v>
      </c>
      <c r="E902" t="s">
        <v>12</v>
      </c>
      <c r="F902">
        <f>VLOOKUP(C902,'Five Year Alumni Srvy 2016 Data'!C:F,4,FALSE)</f>
        <v>1</v>
      </c>
      <c r="G902" t="str">
        <f>VLOOKUP(F902,Coding!K:L,2,FALSE)</f>
        <v>URM</v>
      </c>
      <c r="H902" t="s">
        <v>459</v>
      </c>
      <c r="I902" t="s">
        <v>220</v>
      </c>
      <c r="J902" t="s">
        <v>19</v>
      </c>
      <c r="K902" t="s">
        <v>58</v>
      </c>
      <c r="L902" s="2">
        <v>4</v>
      </c>
      <c r="M902" t="s">
        <v>55</v>
      </c>
      <c r="N902" t="s">
        <v>59</v>
      </c>
      <c r="O902" t="s">
        <v>57</v>
      </c>
    </row>
    <row r="903" spans="1:15" x14ac:dyDescent="0.25">
      <c r="A903" s="2">
        <v>1</v>
      </c>
      <c r="B903" s="2">
        <v>2016</v>
      </c>
      <c r="C903" t="s">
        <v>458</v>
      </c>
      <c r="D903" t="s">
        <v>169</v>
      </c>
      <c r="E903" t="s">
        <v>12</v>
      </c>
      <c r="F903">
        <f>VLOOKUP(C903,'Five Year Alumni Srvy 2016 Data'!C:F,4,FALSE)</f>
        <v>1</v>
      </c>
      <c r="G903" t="str">
        <f>VLOOKUP(F903,Coding!K:L,2,FALSE)</f>
        <v>URM</v>
      </c>
      <c r="H903" t="s">
        <v>459</v>
      </c>
      <c r="I903" t="s">
        <v>220</v>
      </c>
      <c r="J903" t="s">
        <v>19</v>
      </c>
      <c r="K903" t="s">
        <v>118</v>
      </c>
      <c r="L903" s="2">
        <v>4</v>
      </c>
      <c r="M903" t="s">
        <v>55</v>
      </c>
      <c r="N903" t="s">
        <v>119</v>
      </c>
      <c r="O903" t="s">
        <v>57</v>
      </c>
    </row>
    <row r="904" spans="1:15" x14ac:dyDescent="0.25">
      <c r="A904" s="2">
        <v>1</v>
      </c>
      <c r="B904" s="2">
        <v>2016</v>
      </c>
      <c r="C904" t="s">
        <v>458</v>
      </c>
      <c r="D904" t="s">
        <v>169</v>
      </c>
      <c r="E904" t="s">
        <v>12</v>
      </c>
      <c r="F904">
        <f>VLOOKUP(C904,'Five Year Alumni Srvy 2016 Data'!C:F,4,FALSE)</f>
        <v>1</v>
      </c>
      <c r="G904" t="str">
        <f>VLOOKUP(F904,Coding!K:L,2,FALSE)</f>
        <v>URM</v>
      </c>
      <c r="H904" t="s">
        <v>459</v>
      </c>
      <c r="I904" t="s">
        <v>220</v>
      </c>
      <c r="J904" t="s">
        <v>19</v>
      </c>
      <c r="K904" t="s">
        <v>135</v>
      </c>
      <c r="L904" s="2">
        <v>4</v>
      </c>
      <c r="M904" t="s">
        <v>55</v>
      </c>
      <c r="N904" t="s">
        <v>136</v>
      </c>
      <c r="O904" t="s">
        <v>57</v>
      </c>
    </row>
    <row r="905" spans="1:15" x14ac:dyDescent="0.25">
      <c r="A905" s="2">
        <v>1</v>
      </c>
      <c r="B905" s="2">
        <v>2016</v>
      </c>
      <c r="C905" t="s">
        <v>458</v>
      </c>
      <c r="D905" t="s">
        <v>169</v>
      </c>
      <c r="E905" t="s">
        <v>12</v>
      </c>
      <c r="F905">
        <f>VLOOKUP(C905,'Five Year Alumni Srvy 2016 Data'!C:F,4,FALSE)</f>
        <v>1</v>
      </c>
      <c r="G905" t="str">
        <f>VLOOKUP(F905,Coding!K:L,2,FALSE)</f>
        <v>URM</v>
      </c>
      <c r="H905" t="s">
        <v>459</v>
      </c>
      <c r="I905" t="s">
        <v>220</v>
      </c>
      <c r="J905" t="s">
        <v>19</v>
      </c>
      <c r="K905" t="s">
        <v>137</v>
      </c>
      <c r="L905" s="2">
        <v>3</v>
      </c>
      <c r="M905" t="s">
        <v>55</v>
      </c>
      <c r="N905" t="s">
        <v>138</v>
      </c>
      <c r="O905" t="s">
        <v>178</v>
      </c>
    </row>
    <row r="906" spans="1:15" x14ac:dyDescent="0.25">
      <c r="A906" s="2">
        <v>1</v>
      </c>
      <c r="B906" s="2">
        <v>2016</v>
      </c>
      <c r="C906" t="s">
        <v>458</v>
      </c>
      <c r="D906" t="s">
        <v>169</v>
      </c>
      <c r="E906" t="s">
        <v>12</v>
      </c>
      <c r="F906">
        <f>VLOOKUP(C906,'Five Year Alumni Srvy 2016 Data'!C:F,4,FALSE)</f>
        <v>1</v>
      </c>
      <c r="G906" t="str">
        <f>VLOOKUP(F906,Coding!K:L,2,FALSE)</f>
        <v>URM</v>
      </c>
      <c r="H906" t="s">
        <v>459</v>
      </c>
      <c r="I906" t="s">
        <v>220</v>
      </c>
      <c r="J906" t="s">
        <v>19</v>
      </c>
      <c r="K906" t="s">
        <v>145</v>
      </c>
      <c r="L906" s="2">
        <v>4</v>
      </c>
      <c r="M906" t="s">
        <v>55</v>
      </c>
      <c r="N906" t="s">
        <v>146</v>
      </c>
      <c r="O906" t="s">
        <v>57</v>
      </c>
    </row>
    <row r="907" spans="1:15" x14ac:dyDescent="0.25">
      <c r="A907" s="2">
        <v>1</v>
      </c>
      <c r="B907" s="2">
        <v>2016</v>
      </c>
      <c r="C907" t="s">
        <v>458</v>
      </c>
      <c r="D907" t="s">
        <v>169</v>
      </c>
      <c r="E907" t="s">
        <v>12</v>
      </c>
      <c r="F907">
        <f>VLOOKUP(C907,'Five Year Alumni Srvy 2016 Data'!C:F,4,FALSE)</f>
        <v>1</v>
      </c>
      <c r="G907" t="str">
        <f>VLOOKUP(F907,Coding!K:L,2,FALSE)</f>
        <v>URM</v>
      </c>
      <c r="H907" t="s">
        <v>459</v>
      </c>
      <c r="I907" t="s">
        <v>220</v>
      </c>
      <c r="J907" t="s">
        <v>19</v>
      </c>
      <c r="K907" t="s">
        <v>147</v>
      </c>
      <c r="L907" s="2">
        <v>4</v>
      </c>
      <c r="M907" t="s">
        <v>55</v>
      </c>
      <c r="N907" t="s">
        <v>148</v>
      </c>
      <c r="O907" t="s">
        <v>57</v>
      </c>
    </row>
    <row r="908" spans="1:15" x14ac:dyDescent="0.25">
      <c r="A908" s="2">
        <v>1</v>
      </c>
      <c r="B908" s="2">
        <v>2016</v>
      </c>
      <c r="C908" t="s">
        <v>458</v>
      </c>
      <c r="D908" t="s">
        <v>169</v>
      </c>
      <c r="E908" t="s">
        <v>12</v>
      </c>
      <c r="F908">
        <f>VLOOKUP(C908,'Five Year Alumni Srvy 2016 Data'!C:F,4,FALSE)</f>
        <v>1</v>
      </c>
      <c r="G908" t="str">
        <f>VLOOKUP(F908,Coding!K:L,2,FALSE)</f>
        <v>URM</v>
      </c>
      <c r="H908" t="s">
        <v>459</v>
      </c>
      <c r="I908" t="s">
        <v>220</v>
      </c>
      <c r="J908" t="s">
        <v>19</v>
      </c>
      <c r="K908" t="s">
        <v>149</v>
      </c>
      <c r="L908" s="2">
        <v>4</v>
      </c>
      <c r="M908" t="s">
        <v>55</v>
      </c>
      <c r="N908" t="s">
        <v>150</v>
      </c>
      <c r="O908" t="s">
        <v>57</v>
      </c>
    </row>
    <row r="909" spans="1:15" x14ac:dyDescent="0.25">
      <c r="A909" s="2">
        <v>1</v>
      </c>
      <c r="B909" s="2">
        <v>2016</v>
      </c>
      <c r="C909" t="s">
        <v>458</v>
      </c>
      <c r="D909" t="s">
        <v>169</v>
      </c>
      <c r="E909" t="s">
        <v>12</v>
      </c>
      <c r="F909">
        <f>VLOOKUP(C909,'Five Year Alumni Srvy 2016 Data'!C:F,4,FALSE)</f>
        <v>1</v>
      </c>
      <c r="G909" t="str">
        <f>VLOOKUP(F909,Coding!K:L,2,FALSE)</f>
        <v>URM</v>
      </c>
      <c r="H909" t="s">
        <v>459</v>
      </c>
      <c r="I909" t="s">
        <v>220</v>
      </c>
      <c r="J909" t="s">
        <v>19</v>
      </c>
      <c r="K909" t="s">
        <v>166</v>
      </c>
      <c r="L909" s="2">
        <v>3</v>
      </c>
      <c r="M909" t="s">
        <v>55</v>
      </c>
      <c r="N909" t="s">
        <v>167</v>
      </c>
      <c r="O909" t="s">
        <v>178</v>
      </c>
    </row>
    <row r="910" spans="1:15" x14ac:dyDescent="0.25">
      <c r="A910" s="2">
        <v>1</v>
      </c>
      <c r="B910" s="2">
        <v>2016</v>
      </c>
      <c r="C910" t="s">
        <v>467</v>
      </c>
      <c r="D910" t="s">
        <v>264</v>
      </c>
      <c r="E910" t="s">
        <v>12</v>
      </c>
      <c r="F910">
        <f>VLOOKUP(C910,'Five Year Alumni Srvy 2016 Data'!C:F,4,FALSE)</f>
        <v>1</v>
      </c>
      <c r="G910" t="str">
        <f>VLOOKUP(F910,Coding!K:L,2,FALSE)</f>
        <v>URM</v>
      </c>
      <c r="H910" t="s">
        <v>235</v>
      </c>
      <c r="I910" t="s">
        <v>236</v>
      </c>
      <c r="J910" t="s">
        <v>15</v>
      </c>
      <c r="K910" t="s">
        <v>54</v>
      </c>
      <c r="L910" s="3"/>
      <c r="M910" t="s">
        <v>55</v>
      </c>
      <c r="N910" t="s">
        <v>56</v>
      </c>
    </row>
    <row r="911" spans="1:15" x14ac:dyDescent="0.25">
      <c r="A911" s="2">
        <v>1</v>
      </c>
      <c r="B911" s="2">
        <v>2016</v>
      </c>
      <c r="C911" t="s">
        <v>467</v>
      </c>
      <c r="D911" t="s">
        <v>264</v>
      </c>
      <c r="E911" t="s">
        <v>12</v>
      </c>
      <c r="F911">
        <f>VLOOKUP(C911,'Five Year Alumni Srvy 2016 Data'!C:F,4,FALSE)</f>
        <v>1</v>
      </c>
      <c r="G911" t="str">
        <f>VLOOKUP(F911,Coding!K:L,2,FALSE)</f>
        <v>URM</v>
      </c>
      <c r="H911" t="s">
        <v>235</v>
      </c>
      <c r="I911" t="s">
        <v>236</v>
      </c>
      <c r="J911" t="s">
        <v>15</v>
      </c>
      <c r="K911" t="s">
        <v>58</v>
      </c>
      <c r="L911" s="3"/>
      <c r="M911" t="s">
        <v>55</v>
      </c>
      <c r="N911" t="s">
        <v>59</v>
      </c>
    </row>
    <row r="912" spans="1:15" x14ac:dyDescent="0.25">
      <c r="A912" s="2">
        <v>1</v>
      </c>
      <c r="B912" s="2">
        <v>2016</v>
      </c>
      <c r="C912" t="s">
        <v>467</v>
      </c>
      <c r="D912" t="s">
        <v>264</v>
      </c>
      <c r="E912" t="s">
        <v>12</v>
      </c>
      <c r="F912">
        <f>VLOOKUP(C912,'Five Year Alumni Srvy 2016 Data'!C:F,4,FALSE)</f>
        <v>1</v>
      </c>
      <c r="G912" t="str">
        <f>VLOOKUP(F912,Coding!K:L,2,FALSE)</f>
        <v>URM</v>
      </c>
      <c r="H912" t="s">
        <v>235</v>
      </c>
      <c r="I912" t="s">
        <v>236</v>
      </c>
      <c r="J912" t="s">
        <v>15</v>
      </c>
      <c r="K912" t="s">
        <v>118</v>
      </c>
      <c r="L912" s="3"/>
      <c r="M912" t="s">
        <v>55</v>
      </c>
      <c r="N912" t="s">
        <v>119</v>
      </c>
    </row>
    <row r="913" spans="1:15" x14ac:dyDescent="0.25">
      <c r="A913" s="2">
        <v>1</v>
      </c>
      <c r="B913" s="2">
        <v>2016</v>
      </c>
      <c r="C913" t="s">
        <v>467</v>
      </c>
      <c r="D913" t="s">
        <v>264</v>
      </c>
      <c r="E913" t="s">
        <v>12</v>
      </c>
      <c r="F913">
        <f>VLOOKUP(C913,'Five Year Alumni Srvy 2016 Data'!C:F,4,FALSE)</f>
        <v>1</v>
      </c>
      <c r="G913" t="str">
        <f>VLOOKUP(F913,Coding!K:L,2,FALSE)</f>
        <v>URM</v>
      </c>
      <c r="H913" t="s">
        <v>235</v>
      </c>
      <c r="I913" t="s">
        <v>236</v>
      </c>
      <c r="J913" t="s">
        <v>15</v>
      </c>
      <c r="K913" t="s">
        <v>135</v>
      </c>
      <c r="L913" s="3"/>
      <c r="M913" t="s">
        <v>55</v>
      </c>
      <c r="N913" t="s">
        <v>136</v>
      </c>
    </row>
    <row r="914" spans="1:15" x14ac:dyDescent="0.25">
      <c r="A914" s="2">
        <v>1</v>
      </c>
      <c r="B914" s="2">
        <v>2016</v>
      </c>
      <c r="C914" t="s">
        <v>467</v>
      </c>
      <c r="D914" t="s">
        <v>264</v>
      </c>
      <c r="E914" t="s">
        <v>12</v>
      </c>
      <c r="F914">
        <f>VLOOKUP(C914,'Five Year Alumni Srvy 2016 Data'!C:F,4,FALSE)</f>
        <v>1</v>
      </c>
      <c r="G914" t="str">
        <f>VLOOKUP(F914,Coding!K:L,2,FALSE)</f>
        <v>URM</v>
      </c>
      <c r="H914" t="s">
        <v>235</v>
      </c>
      <c r="I914" t="s">
        <v>236</v>
      </c>
      <c r="J914" t="s">
        <v>15</v>
      </c>
      <c r="K914" t="s">
        <v>137</v>
      </c>
      <c r="L914" s="3"/>
      <c r="M914" t="s">
        <v>55</v>
      </c>
      <c r="N914" t="s">
        <v>138</v>
      </c>
    </row>
    <row r="915" spans="1:15" x14ac:dyDescent="0.25">
      <c r="A915" s="2">
        <v>1</v>
      </c>
      <c r="B915" s="2">
        <v>2016</v>
      </c>
      <c r="C915" t="s">
        <v>467</v>
      </c>
      <c r="D915" t="s">
        <v>264</v>
      </c>
      <c r="E915" t="s">
        <v>12</v>
      </c>
      <c r="F915">
        <f>VLOOKUP(C915,'Five Year Alumni Srvy 2016 Data'!C:F,4,FALSE)</f>
        <v>1</v>
      </c>
      <c r="G915" t="str">
        <f>VLOOKUP(F915,Coding!K:L,2,FALSE)</f>
        <v>URM</v>
      </c>
      <c r="H915" t="s">
        <v>235</v>
      </c>
      <c r="I915" t="s">
        <v>236</v>
      </c>
      <c r="J915" t="s">
        <v>15</v>
      </c>
      <c r="K915" t="s">
        <v>145</v>
      </c>
      <c r="L915" s="3"/>
      <c r="M915" t="s">
        <v>55</v>
      </c>
      <c r="N915" t="s">
        <v>146</v>
      </c>
    </row>
    <row r="916" spans="1:15" x14ac:dyDescent="0.25">
      <c r="A916" s="2">
        <v>1</v>
      </c>
      <c r="B916" s="2">
        <v>2016</v>
      </c>
      <c r="C916" t="s">
        <v>467</v>
      </c>
      <c r="D916" t="s">
        <v>264</v>
      </c>
      <c r="E916" t="s">
        <v>12</v>
      </c>
      <c r="F916">
        <f>VLOOKUP(C916,'Five Year Alumni Srvy 2016 Data'!C:F,4,FALSE)</f>
        <v>1</v>
      </c>
      <c r="G916" t="str">
        <f>VLOOKUP(F916,Coding!K:L,2,FALSE)</f>
        <v>URM</v>
      </c>
      <c r="H916" t="s">
        <v>235</v>
      </c>
      <c r="I916" t="s">
        <v>236</v>
      </c>
      <c r="J916" t="s">
        <v>15</v>
      </c>
      <c r="K916" t="s">
        <v>147</v>
      </c>
      <c r="L916" s="3"/>
      <c r="M916" t="s">
        <v>55</v>
      </c>
      <c r="N916" t="s">
        <v>148</v>
      </c>
    </row>
    <row r="917" spans="1:15" x14ac:dyDescent="0.25">
      <c r="A917" s="2">
        <v>1</v>
      </c>
      <c r="B917" s="2">
        <v>2016</v>
      </c>
      <c r="C917" t="s">
        <v>467</v>
      </c>
      <c r="D917" t="s">
        <v>264</v>
      </c>
      <c r="E917" t="s">
        <v>12</v>
      </c>
      <c r="F917">
        <f>VLOOKUP(C917,'Five Year Alumni Srvy 2016 Data'!C:F,4,FALSE)</f>
        <v>1</v>
      </c>
      <c r="G917" t="str">
        <f>VLOOKUP(F917,Coding!K:L,2,FALSE)</f>
        <v>URM</v>
      </c>
      <c r="H917" t="s">
        <v>235</v>
      </c>
      <c r="I917" t="s">
        <v>236</v>
      </c>
      <c r="J917" t="s">
        <v>15</v>
      </c>
      <c r="K917" t="s">
        <v>149</v>
      </c>
      <c r="L917" s="3"/>
      <c r="M917" t="s">
        <v>55</v>
      </c>
      <c r="N917" t="s">
        <v>150</v>
      </c>
    </row>
    <row r="918" spans="1:15" x14ac:dyDescent="0.25">
      <c r="A918" s="2">
        <v>1</v>
      </c>
      <c r="B918" s="2">
        <v>2016</v>
      </c>
      <c r="C918" t="s">
        <v>467</v>
      </c>
      <c r="D918" t="s">
        <v>264</v>
      </c>
      <c r="E918" t="s">
        <v>12</v>
      </c>
      <c r="F918">
        <f>VLOOKUP(C918,'Five Year Alumni Srvy 2016 Data'!C:F,4,FALSE)</f>
        <v>1</v>
      </c>
      <c r="G918" t="str">
        <f>VLOOKUP(F918,Coding!K:L,2,FALSE)</f>
        <v>URM</v>
      </c>
      <c r="H918" t="s">
        <v>235</v>
      </c>
      <c r="I918" t="s">
        <v>236</v>
      </c>
      <c r="J918" t="s">
        <v>15</v>
      </c>
      <c r="K918" t="s">
        <v>166</v>
      </c>
      <c r="L918" s="3"/>
      <c r="M918" t="s">
        <v>55</v>
      </c>
      <c r="N918" t="s">
        <v>167</v>
      </c>
    </row>
    <row r="919" spans="1:15" x14ac:dyDescent="0.25">
      <c r="A919" s="2">
        <v>1</v>
      </c>
      <c r="B919" s="2">
        <v>2016</v>
      </c>
      <c r="C919" t="s">
        <v>470</v>
      </c>
      <c r="D919" t="s">
        <v>48</v>
      </c>
      <c r="E919" t="s">
        <v>12</v>
      </c>
      <c r="F919">
        <f>VLOOKUP(C919,'Five Year Alumni Srvy 2016 Data'!C:F,4,FALSE)</f>
        <v>1</v>
      </c>
      <c r="G919" t="str">
        <f>VLOOKUP(F919,Coding!K:L,2,FALSE)</f>
        <v>URM</v>
      </c>
      <c r="H919" t="s">
        <v>471</v>
      </c>
      <c r="I919" t="s">
        <v>452</v>
      </c>
      <c r="J919" t="s">
        <v>21</v>
      </c>
      <c r="K919" t="s">
        <v>54</v>
      </c>
      <c r="L919" s="2">
        <v>4</v>
      </c>
      <c r="M919" t="s">
        <v>55</v>
      </c>
      <c r="N919" t="s">
        <v>56</v>
      </c>
      <c r="O919" t="s">
        <v>57</v>
      </c>
    </row>
    <row r="920" spans="1:15" x14ac:dyDescent="0.25">
      <c r="A920" s="2">
        <v>1</v>
      </c>
      <c r="B920" s="2">
        <v>2016</v>
      </c>
      <c r="C920" t="s">
        <v>470</v>
      </c>
      <c r="D920" t="s">
        <v>48</v>
      </c>
      <c r="E920" t="s">
        <v>12</v>
      </c>
      <c r="F920">
        <f>VLOOKUP(C920,'Five Year Alumni Srvy 2016 Data'!C:F,4,FALSE)</f>
        <v>1</v>
      </c>
      <c r="G920" t="str">
        <f>VLOOKUP(F920,Coding!K:L,2,FALSE)</f>
        <v>URM</v>
      </c>
      <c r="H920" t="s">
        <v>471</v>
      </c>
      <c r="I920" t="s">
        <v>452</v>
      </c>
      <c r="J920" t="s">
        <v>21</v>
      </c>
      <c r="K920" t="s">
        <v>58</v>
      </c>
      <c r="L920" s="2">
        <v>4</v>
      </c>
      <c r="M920" t="s">
        <v>55</v>
      </c>
      <c r="N920" t="s">
        <v>59</v>
      </c>
      <c r="O920" t="s">
        <v>57</v>
      </c>
    </row>
    <row r="921" spans="1:15" x14ac:dyDescent="0.25">
      <c r="A921" s="2">
        <v>1</v>
      </c>
      <c r="B921" s="2">
        <v>2016</v>
      </c>
      <c r="C921" t="s">
        <v>470</v>
      </c>
      <c r="D921" t="s">
        <v>48</v>
      </c>
      <c r="E921" t="s">
        <v>12</v>
      </c>
      <c r="F921">
        <f>VLOOKUP(C921,'Five Year Alumni Srvy 2016 Data'!C:F,4,FALSE)</f>
        <v>1</v>
      </c>
      <c r="G921" t="str">
        <f>VLOOKUP(F921,Coding!K:L,2,FALSE)</f>
        <v>URM</v>
      </c>
      <c r="H921" t="s">
        <v>471</v>
      </c>
      <c r="I921" t="s">
        <v>452</v>
      </c>
      <c r="J921" t="s">
        <v>21</v>
      </c>
      <c r="K921" t="s">
        <v>118</v>
      </c>
      <c r="L921" s="2">
        <v>3</v>
      </c>
      <c r="M921" t="s">
        <v>55</v>
      </c>
      <c r="N921" t="s">
        <v>119</v>
      </c>
      <c r="O921" t="s">
        <v>178</v>
      </c>
    </row>
    <row r="922" spans="1:15" x14ac:dyDescent="0.25">
      <c r="A922" s="2">
        <v>1</v>
      </c>
      <c r="B922" s="2">
        <v>2016</v>
      </c>
      <c r="C922" t="s">
        <v>470</v>
      </c>
      <c r="D922" t="s">
        <v>48</v>
      </c>
      <c r="E922" t="s">
        <v>12</v>
      </c>
      <c r="F922">
        <f>VLOOKUP(C922,'Five Year Alumni Srvy 2016 Data'!C:F,4,FALSE)</f>
        <v>1</v>
      </c>
      <c r="G922" t="str">
        <f>VLOOKUP(F922,Coding!K:L,2,FALSE)</f>
        <v>URM</v>
      </c>
      <c r="H922" t="s">
        <v>471</v>
      </c>
      <c r="I922" t="s">
        <v>452</v>
      </c>
      <c r="J922" t="s">
        <v>21</v>
      </c>
      <c r="K922" t="s">
        <v>135</v>
      </c>
      <c r="L922" s="2">
        <v>3</v>
      </c>
      <c r="M922" t="s">
        <v>55</v>
      </c>
      <c r="N922" t="s">
        <v>136</v>
      </c>
      <c r="O922" t="s">
        <v>178</v>
      </c>
    </row>
    <row r="923" spans="1:15" x14ac:dyDescent="0.25">
      <c r="A923" s="2">
        <v>1</v>
      </c>
      <c r="B923" s="2">
        <v>2016</v>
      </c>
      <c r="C923" t="s">
        <v>470</v>
      </c>
      <c r="D923" t="s">
        <v>48</v>
      </c>
      <c r="E923" t="s">
        <v>12</v>
      </c>
      <c r="F923">
        <f>VLOOKUP(C923,'Five Year Alumni Srvy 2016 Data'!C:F,4,FALSE)</f>
        <v>1</v>
      </c>
      <c r="G923" t="str">
        <f>VLOOKUP(F923,Coding!K:L,2,FALSE)</f>
        <v>URM</v>
      </c>
      <c r="H923" t="s">
        <v>471</v>
      </c>
      <c r="I923" t="s">
        <v>452</v>
      </c>
      <c r="J923" t="s">
        <v>21</v>
      </c>
      <c r="K923" t="s">
        <v>137</v>
      </c>
      <c r="L923" s="2">
        <v>4</v>
      </c>
      <c r="M923" t="s">
        <v>55</v>
      </c>
      <c r="N923" t="s">
        <v>138</v>
      </c>
      <c r="O923" t="s">
        <v>57</v>
      </c>
    </row>
    <row r="924" spans="1:15" x14ac:dyDescent="0.25">
      <c r="A924" s="2">
        <v>1</v>
      </c>
      <c r="B924" s="2">
        <v>2016</v>
      </c>
      <c r="C924" t="s">
        <v>470</v>
      </c>
      <c r="D924" t="s">
        <v>48</v>
      </c>
      <c r="E924" t="s">
        <v>12</v>
      </c>
      <c r="F924">
        <f>VLOOKUP(C924,'Five Year Alumni Srvy 2016 Data'!C:F,4,FALSE)</f>
        <v>1</v>
      </c>
      <c r="G924" t="str">
        <f>VLOOKUP(F924,Coding!K:L,2,FALSE)</f>
        <v>URM</v>
      </c>
      <c r="H924" t="s">
        <v>471</v>
      </c>
      <c r="I924" t="s">
        <v>452</v>
      </c>
      <c r="J924" t="s">
        <v>21</v>
      </c>
      <c r="K924" t="s">
        <v>145</v>
      </c>
      <c r="L924" s="2">
        <v>4</v>
      </c>
      <c r="M924" t="s">
        <v>55</v>
      </c>
      <c r="N924" t="s">
        <v>146</v>
      </c>
      <c r="O924" t="s">
        <v>57</v>
      </c>
    </row>
    <row r="925" spans="1:15" x14ac:dyDescent="0.25">
      <c r="A925" s="2">
        <v>1</v>
      </c>
      <c r="B925" s="2">
        <v>2016</v>
      </c>
      <c r="C925" t="s">
        <v>470</v>
      </c>
      <c r="D925" t="s">
        <v>48</v>
      </c>
      <c r="E925" t="s">
        <v>12</v>
      </c>
      <c r="F925">
        <f>VLOOKUP(C925,'Five Year Alumni Srvy 2016 Data'!C:F,4,FALSE)</f>
        <v>1</v>
      </c>
      <c r="G925" t="str">
        <f>VLOOKUP(F925,Coding!K:L,2,FALSE)</f>
        <v>URM</v>
      </c>
      <c r="H925" t="s">
        <v>471</v>
      </c>
      <c r="I925" t="s">
        <v>452</v>
      </c>
      <c r="J925" t="s">
        <v>21</v>
      </c>
      <c r="K925" t="s">
        <v>147</v>
      </c>
      <c r="L925" s="2">
        <v>4</v>
      </c>
      <c r="M925" t="s">
        <v>55</v>
      </c>
      <c r="N925" t="s">
        <v>148</v>
      </c>
      <c r="O925" t="s">
        <v>57</v>
      </c>
    </row>
    <row r="926" spans="1:15" x14ac:dyDescent="0.25">
      <c r="A926" s="2">
        <v>1</v>
      </c>
      <c r="B926" s="2">
        <v>2016</v>
      </c>
      <c r="C926" t="s">
        <v>470</v>
      </c>
      <c r="D926" t="s">
        <v>48</v>
      </c>
      <c r="E926" t="s">
        <v>12</v>
      </c>
      <c r="F926">
        <f>VLOOKUP(C926,'Five Year Alumni Srvy 2016 Data'!C:F,4,FALSE)</f>
        <v>1</v>
      </c>
      <c r="G926" t="str">
        <f>VLOOKUP(F926,Coding!K:L,2,FALSE)</f>
        <v>URM</v>
      </c>
      <c r="H926" t="s">
        <v>471</v>
      </c>
      <c r="I926" t="s">
        <v>452</v>
      </c>
      <c r="J926" t="s">
        <v>21</v>
      </c>
      <c r="K926" t="s">
        <v>149</v>
      </c>
      <c r="L926" s="2">
        <v>4</v>
      </c>
      <c r="M926" t="s">
        <v>55</v>
      </c>
      <c r="N926" t="s">
        <v>150</v>
      </c>
      <c r="O926" t="s">
        <v>57</v>
      </c>
    </row>
    <row r="927" spans="1:15" x14ac:dyDescent="0.25">
      <c r="A927" s="2">
        <v>1</v>
      </c>
      <c r="B927" s="2">
        <v>2016</v>
      </c>
      <c r="C927" t="s">
        <v>470</v>
      </c>
      <c r="D927" t="s">
        <v>48</v>
      </c>
      <c r="E927" t="s">
        <v>12</v>
      </c>
      <c r="F927">
        <f>VLOOKUP(C927,'Five Year Alumni Srvy 2016 Data'!C:F,4,FALSE)</f>
        <v>1</v>
      </c>
      <c r="G927" t="str">
        <f>VLOOKUP(F927,Coding!K:L,2,FALSE)</f>
        <v>URM</v>
      </c>
      <c r="H927" t="s">
        <v>471</v>
      </c>
      <c r="I927" t="s">
        <v>452</v>
      </c>
      <c r="J927" t="s">
        <v>21</v>
      </c>
      <c r="K927" t="s">
        <v>166</v>
      </c>
      <c r="L927" s="2">
        <v>4</v>
      </c>
      <c r="M927" t="s">
        <v>55</v>
      </c>
      <c r="N927" t="s">
        <v>167</v>
      </c>
      <c r="O927" t="s">
        <v>57</v>
      </c>
    </row>
    <row r="928" spans="1:15" x14ac:dyDescent="0.25">
      <c r="A928" s="2">
        <v>1</v>
      </c>
      <c r="B928" s="2">
        <v>2016</v>
      </c>
      <c r="C928" t="s">
        <v>478</v>
      </c>
      <c r="D928" t="s">
        <v>48</v>
      </c>
      <c r="E928" t="s">
        <v>12</v>
      </c>
      <c r="F928">
        <f>VLOOKUP(C928,'Five Year Alumni Srvy 2016 Data'!C:F,4,FALSE)</f>
        <v>1</v>
      </c>
      <c r="G928" t="str">
        <f>VLOOKUP(F928,Coding!K:L,2,FALSE)</f>
        <v>URM</v>
      </c>
      <c r="H928" t="s">
        <v>412</v>
      </c>
      <c r="I928" t="s">
        <v>196</v>
      </c>
      <c r="J928" t="s">
        <v>10</v>
      </c>
      <c r="K928" t="s">
        <v>54</v>
      </c>
      <c r="L928" s="2">
        <v>3</v>
      </c>
      <c r="M928" t="s">
        <v>55</v>
      </c>
      <c r="N928" t="s">
        <v>56</v>
      </c>
      <c r="O928" t="s">
        <v>178</v>
      </c>
    </row>
    <row r="929" spans="1:15" x14ac:dyDescent="0.25">
      <c r="A929" s="2">
        <v>1</v>
      </c>
      <c r="B929" s="2">
        <v>2016</v>
      </c>
      <c r="C929" t="s">
        <v>478</v>
      </c>
      <c r="D929" t="s">
        <v>48</v>
      </c>
      <c r="E929" t="s">
        <v>12</v>
      </c>
      <c r="F929">
        <f>VLOOKUP(C929,'Five Year Alumni Srvy 2016 Data'!C:F,4,FALSE)</f>
        <v>1</v>
      </c>
      <c r="G929" t="str">
        <f>VLOOKUP(F929,Coding!K:L,2,FALSE)</f>
        <v>URM</v>
      </c>
      <c r="H929" t="s">
        <v>412</v>
      </c>
      <c r="I929" t="s">
        <v>196</v>
      </c>
      <c r="J929" t="s">
        <v>10</v>
      </c>
      <c r="K929" t="s">
        <v>58</v>
      </c>
      <c r="L929" s="2">
        <v>4</v>
      </c>
      <c r="M929" t="s">
        <v>55</v>
      </c>
      <c r="N929" t="s">
        <v>59</v>
      </c>
      <c r="O929" t="s">
        <v>57</v>
      </c>
    </row>
    <row r="930" spans="1:15" x14ac:dyDescent="0.25">
      <c r="A930" s="2">
        <v>1</v>
      </c>
      <c r="B930" s="2">
        <v>2016</v>
      </c>
      <c r="C930" t="s">
        <v>478</v>
      </c>
      <c r="D930" t="s">
        <v>48</v>
      </c>
      <c r="E930" t="s">
        <v>12</v>
      </c>
      <c r="F930">
        <f>VLOOKUP(C930,'Five Year Alumni Srvy 2016 Data'!C:F,4,FALSE)</f>
        <v>1</v>
      </c>
      <c r="G930" t="str">
        <f>VLOOKUP(F930,Coding!K:L,2,FALSE)</f>
        <v>URM</v>
      </c>
      <c r="H930" t="s">
        <v>412</v>
      </c>
      <c r="I930" t="s">
        <v>196</v>
      </c>
      <c r="J930" t="s">
        <v>10</v>
      </c>
      <c r="K930" t="s">
        <v>118</v>
      </c>
      <c r="L930" s="2">
        <v>2</v>
      </c>
      <c r="M930" t="s">
        <v>55</v>
      </c>
      <c r="N930" t="s">
        <v>119</v>
      </c>
      <c r="O930" t="s">
        <v>187</v>
      </c>
    </row>
    <row r="931" spans="1:15" x14ac:dyDescent="0.25">
      <c r="A931" s="2">
        <v>1</v>
      </c>
      <c r="B931" s="2">
        <v>2016</v>
      </c>
      <c r="C931" t="s">
        <v>478</v>
      </c>
      <c r="D931" t="s">
        <v>48</v>
      </c>
      <c r="E931" t="s">
        <v>12</v>
      </c>
      <c r="F931">
        <f>VLOOKUP(C931,'Five Year Alumni Srvy 2016 Data'!C:F,4,FALSE)</f>
        <v>1</v>
      </c>
      <c r="G931" t="str">
        <f>VLOOKUP(F931,Coding!K:L,2,FALSE)</f>
        <v>URM</v>
      </c>
      <c r="H931" t="s">
        <v>412</v>
      </c>
      <c r="I931" t="s">
        <v>196</v>
      </c>
      <c r="J931" t="s">
        <v>10</v>
      </c>
      <c r="K931" t="s">
        <v>135</v>
      </c>
      <c r="L931" s="2">
        <v>3</v>
      </c>
      <c r="M931" t="s">
        <v>55</v>
      </c>
      <c r="N931" t="s">
        <v>136</v>
      </c>
      <c r="O931" t="s">
        <v>178</v>
      </c>
    </row>
    <row r="932" spans="1:15" x14ac:dyDescent="0.25">
      <c r="A932" s="2">
        <v>1</v>
      </c>
      <c r="B932" s="2">
        <v>2016</v>
      </c>
      <c r="C932" t="s">
        <v>478</v>
      </c>
      <c r="D932" t="s">
        <v>48</v>
      </c>
      <c r="E932" t="s">
        <v>12</v>
      </c>
      <c r="F932">
        <f>VLOOKUP(C932,'Five Year Alumni Srvy 2016 Data'!C:F,4,FALSE)</f>
        <v>1</v>
      </c>
      <c r="G932" t="str">
        <f>VLOOKUP(F932,Coding!K:L,2,FALSE)</f>
        <v>URM</v>
      </c>
      <c r="H932" t="s">
        <v>412</v>
      </c>
      <c r="I932" t="s">
        <v>196</v>
      </c>
      <c r="J932" t="s">
        <v>10</v>
      </c>
      <c r="K932" t="s">
        <v>137</v>
      </c>
      <c r="L932" s="2">
        <v>2</v>
      </c>
      <c r="M932" t="s">
        <v>55</v>
      </c>
      <c r="N932" t="s">
        <v>138</v>
      </c>
      <c r="O932" t="s">
        <v>187</v>
      </c>
    </row>
    <row r="933" spans="1:15" x14ac:dyDescent="0.25">
      <c r="A933" s="2">
        <v>1</v>
      </c>
      <c r="B933" s="2">
        <v>2016</v>
      </c>
      <c r="C933" t="s">
        <v>478</v>
      </c>
      <c r="D933" t="s">
        <v>48</v>
      </c>
      <c r="E933" t="s">
        <v>12</v>
      </c>
      <c r="F933">
        <f>VLOOKUP(C933,'Five Year Alumni Srvy 2016 Data'!C:F,4,FALSE)</f>
        <v>1</v>
      </c>
      <c r="G933" t="str">
        <f>VLOOKUP(F933,Coding!K:L,2,FALSE)</f>
        <v>URM</v>
      </c>
      <c r="H933" t="s">
        <v>412</v>
      </c>
      <c r="I933" t="s">
        <v>196</v>
      </c>
      <c r="J933" t="s">
        <v>10</v>
      </c>
      <c r="K933" t="s">
        <v>145</v>
      </c>
      <c r="L933" s="2">
        <v>3</v>
      </c>
      <c r="M933" t="s">
        <v>55</v>
      </c>
      <c r="N933" t="s">
        <v>146</v>
      </c>
      <c r="O933" t="s">
        <v>178</v>
      </c>
    </row>
    <row r="934" spans="1:15" x14ac:dyDescent="0.25">
      <c r="A934" s="2">
        <v>1</v>
      </c>
      <c r="B934" s="2">
        <v>2016</v>
      </c>
      <c r="C934" t="s">
        <v>478</v>
      </c>
      <c r="D934" t="s">
        <v>48</v>
      </c>
      <c r="E934" t="s">
        <v>12</v>
      </c>
      <c r="F934">
        <f>VLOOKUP(C934,'Five Year Alumni Srvy 2016 Data'!C:F,4,FALSE)</f>
        <v>1</v>
      </c>
      <c r="G934" t="str">
        <f>VLOOKUP(F934,Coding!K:L,2,FALSE)</f>
        <v>URM</v>
      </c>
      <c r="H934" t="s">
        <v>412</v>
      </c>
      <c r="I934" t="s">
        <v>196</v>
      </c>
      <c r="J934" t="s">
        <v>10</v>
      </c>
      <c r="K934" t="s">
        <v>147</v>
      </c>
      <c r="L934" s="2">
        <v>3</v>
      </c>
      <c r="M934" t="s">
        <v>55</v>
      </c>
      <c r="N934" t="s">
        <v>148</v>
      </c>
      <c r="O934" t="s">
        <v>178</v>
      </c>
    </row>
    <row r="935" spans="1:15" x14ac:dyDescent="0.25">
      <c r="A935" s="2">
        <v>1</v>
      </c>
      <c r="B935" s="2">
        <v>2016</v>
      </c>
      <c r="C935" t="s">
        <v>478</v>
      </c>
      <c r="D935" t="s">
        <v>48</v>
      </c>
      <c r="E935" t="s">
        <v>12</v>
      </c>
      <c r="F935">
        <f>VLOOKUP(C935,'Five Year Alumni Srvy 2016 Data'!C:F,4,FALSE)</f>
        <v>1</v>
      </c>
      <c r="G935" t="str">
        <f>VLOOKUP(F935,Coding!K:L,2,FALSE)</f>
        <v>URM</v>
      </c>
      <c r="H935" t="s">
        <v>412</v>
      </c>
      <c r="I935" t="s">
        <v>196</v>
      </c>
      <c r="J935" t="s">
        <v>10</v>
      </c>
      <c r="K935" t="s">
        <v>149</v>
      </c>
      <c r="L935" s="2">
        <v>2</v>
      </c>
      <c r="M935" t="s">
        <v>55</v>
      </c>
      <c r="N935" t="s">
        <v>150</v>
      </c>
      <c r="O935" t="s">
        <v>187</v>
      </c>
    </row>
    <row r="936" spans="1:15" x14ac:dyDescent="0.25">
      <c r="A936" s="2">
        <v>1</v>
      </c>
      <c r="B936" s="2">
        <v>2016</v>
      </c>
      <c r="C936" t="s">
        <v>478</v>
      </c>
      <c r="D936" t="s">
        <v>48</v>
      </c>
      <c r="E936" t="s">
        <v>12</v>
      </c>
      <c r="F936">
        <f>VLOOKUP(C936,'Five Year Alumni Srvy 2016 Data'!C:F,4,FALSE)</f>
        <v>1</v>
      </c>
      <c r="G936" t="str">
        <f>VLOOKUP(F936,Coding!K:L,2,FALSE)</f>
        <v>URM</v>
      </c>
      <c r="H936" t="s">
        <v>412</v>
      </c>
      <c r="I936" t="s">
        <v>196</v>
      </c>
      <c r="J936" t="s">
        <v>10</v>
      </c>
      <c r="K936" t="s">
        <v>166</v>
      </c>
      <c r="L936" s="2">
        <v>3</v>
      </c>
      <c r="M936" t="s">
        <v>55</v>
      </c>
      <c r="N936" t="s">
        <v>167</v>
      </c>
      <c r="O936" t="s">
        <v>178</v>
      </c>
    </row>
    <row r="937" spans="1:15" x14ac:dyDescent="0.25">
      <c r="A937" s="2">
        <v>1</v>
      </c>
      <c r="B937" s="2">
        <v>2016</v>
      </c>
      <c r="C937" t="s">
        <v>481</v>
      </c>
      <c r="D937" t="s">
        <v>169</v>
      </c>
      <c r="E937" t="s">
        <v>12</v>
      </c>
      <c r="F937">
        <f>VLOOKUP(C937,'Five Year Alumni Srvy 2016 Data'!C:F,4,FALSE)</f>
        <v>1</v>
      </c>
      <c r="G937" t="str">
        <f>VLOOKUP(F937,Coding!K:L,2,FALSE)</f>
        <v>URM</v>
      </c>
      <c r="H937" t="s">
        <v>270</v>
      </c>
      <c r="I937" t="s">
        <v>270</v>
      </c>
      <c r="J937" t="s">
        <v>21</v>
      </c>
      <c r="K937" t="s">
        <v>54</v>
      </c>
      <c r="L937" s="2">
        <v>3</v>
      </c>
      <c r="M937" t="s">
        <v>55</v>
      </c>
      <c r="N937" t="s">
        <v>56</v>
      </c>
      <c r="O937" t="s">
        <v>178</v>
      </c>
    </row>
    <row r="938" spans="1:15" x14ac:dyDescent="0.25">
      <c r="A938" s="2">
        <v>1</v>
      </c>
      <c r="B938" s="2">
        <v>2016</v>
      </c>
      <c r="C938" t="s">
        <v>481</v>
      </c>
      <c r="D938" t="s">
        <v>169</v>
      </c>
      <c r="E938" t="s">
        <v>12</v>
      </c>
      <c r="F938">
        <f>VLOOKUP(C938,'Five Year Alumni Srvy 2016 Data'!C:F,4,FALSE)</f>
        <v>1</v>
      </c>
      <c r="G938" t="str">
        <f>VLOOKUP(F938,Coding!K:L,2,FALSE)</f>
        <v>URM</v>
      </c>
      <c r="H938" t="s">
        <v>270</v>
      </c>
      <c r="I938" t="s">
        <v>270</v>
      </c>
      <c r="J938" t="s">
        <v>21</v>
      </c>
      <c r="K938" t="s">
        <v>58</v>
      </c>
      <c r="L938" s="2">
        <v>3</v>
      </c>
      <c r="M938" t="s">
        <v>55</v>
      </c>
      <c r="N938" t="s">
        <v>59</v>
      </c>
      <c r="O938" t="s">
        <v>178</v>
      </c>
    </row>
    <row r="939" spans="1:15" x14ac:dyDescent="0.25">
      <c r="A939" s="2">
        <v>1</v>
      </c>
      <c r="B939" s="2">
        <v>2016</v>
      </c>
      <c r="C939" t="s">
        <v>481</v>
      </c>
      <c r="D939" t="s">
        <v>169</v>
      </c>
      <c r="E939" t="s">
        <v>12</v>
      </c>
      <c r="F939">
        <f>VLOOKUP(C939,'Five Year Alumni Srvy 2016 Data'!C:F,4,FALSE)</f>
        <v>1</v>
      </c>
      <c r="G939" t="str">
        <f>VLOOKUP(F939,Coding!K:L,2,FALSE)</f>
        <v>URM</v>
      </c>
      <c r="H939" t="s">
        <v>270</v>
      </c>
      <c r="I939" t="s">
        <v>270</v>
      </c>
      <c r="J939" t="s">
        <v>21</v>
      </c>
      <c r="K939" t="s">
        <v>118</v>
      </c>
      <c r="L939" s="2">
        <v>1</v>
      </c>
      <c r="M939" t="s">
        <v>55</v>
      </c>
      <c r="N939" t="s">
        <v>119</v>
      </c>
      <c r="O939" t="s">
        <v>282</v>
      </c>
    </row>
    <row r="940" spans="1:15" x14ac:dyDescent="0.25">
      <c r="A940" s="2">
        <v>1</v>
      </c>
      <c r="B940" s="2">
        <v>2016</v>
      </c>
      <c r="C940" t="s">
        <v>481</v>
      </c>
      <c r="D940" t="s">
        <v>169</v>
      </c>
      <c r="E940" t="s">
        <v>12</v>
      </c>
      <c r="F940">
        <f>VLOOKUP(C940,'Five Year Alumni Srvy 2016 Data'!C:F,4,FALSE)</f>
        <v>1</v>
      </c>
      <c r="G940" t="str">
        <f>VLOOKUP(F940,Coding!K:L,2,FALSE)</f>
        <v>URM</v>
      </c>
      <c r="H940" t="s">
        <v>270</v>
      </c>
      <c r="I940" t="s">
        <v>270</v>
      </c>
      <c r="J940" t="s">
        <v>21</v>
      </c>
      <c r="K940" t="s">
        <v>135</v>
      </c>
      <c r="L940" s="2">
        <v>3</v>
      </c>
      <c r="M940" t="s">
        <v>55</v>
      </c>
      <c r="N940" t="s">
        <v>136</v>
      </c>
      <c r="O940" t="s">
        <v>178</v>
      </c>
    </row>
    <row r="941" spans="1:15" x14ac:dyDescent="0.25">
      <c r="A941" s="2">
        <v>1</v>
      </c>
      <c r="B941" s="2">
        <v>2016</v>
      </c>
      <c r="C941" t="s">
        <v>481</v>
      </c>
      <c r="D941" t="s">
        <v>169</v>
      </c>
      <c r="E941" t="s">
        <v>12</v>
      </c>
      <c r="F941">
        <f>VLOOKUP(C941,'Five Year Alumni Srvy 2016 Data'!C:F,4,FALSE)</f>
        <v>1</v>
      </c>
      <c r="G941" t="str">
        <f>VLOOKUP(F941,Coding!K:L,2,FALSE)</f>
        <v>URM</v>
      </c>
      <c r="H941" t="s">
        <v>270</v>
      </c>
      <c r="I941" t="s">
        <v>270</v>
      </c>
      <c r="J941" t="s">
        <v>21</v>
      </c>
      <c r="K941" t="s">
        <v>137</v>
      </c>
      <c r="L941" s="2">
        <v>3</v>
      </c>
      <c r="M941" t="s">
        <v>55</v>
      </c>
      <c r="N941" t="s">
        <v>138</v>
      </c>
      <c r="O941" t="s">
        <v>178</v>
      </c>
    </row>
    <row r="942" spans="1:15" x14ac:dyDescent="0.25">
      <c r="A942" s="2">
        <v>1</v>
      </c>
      <c r="B942" s="2">
        <v>2016</v>
      </c>
      <c r="C942" t="s">
        <v>481</v>
      </c>
      <c r="D942" t="s">
        <v>169</v>
      </c>
      <c r="E942" t="s">
        <v>12</v>
      </c>
      <c r="F942">
        <f>VLOOKUP(C942,'Five Year Alumni Srvy 2016 Data'!C:F,4,FALSE)</f>
        <v>1</v>
      </c>
      <c r="G942" t="str">
        <f>VLOOKUP(F942,Coding!K:L,2,FALSE)</f>
        <v>URM</v>
      </c>
      <c r="H942" t="s">
        <v>270</v>
      </c>
      <c r="I942" t="s">
        <v>270</v>
      </c>
      <c r="J942" t="s">
        <v>21</v>
      </c>
      <c r="K942" t="s">
        <v>145</v>
      </c>
      <c r="L942" s="2">
        <v>3</v>
      </c>
      <c r="M942" t="s">
        <v>55</v>
      </c>
      <c r="N942" t="s">
        <v>146</v>
      </c>
      <c r="O942" t="s">
        <v>178</v>
      </c>
    </row>
    <row r="943" spans="1:15" x14ac:dyDescent="0.25">
      <c r="A943" s="2">
        <v>1</v>
      </c>
      <c r="B943" s="2">
        <v>2016</v>
      </c>
      <c r="C943" t="s">
        <v>481</v>
      </c>
      <c r="D943" t="s">
        <v>169</v>
      </c>
      <c r="E943" t="s">
        <v>12</v>
      </c>
      <c r="F943">
        <f>VLOOKUP(C943,'Five Year Alumni Srvy 2016 Data'!C:F,4,FALSE)</f>
        <v>1</v>
      </c>
      <c r="G943" t="str">
        <f>VLOOKUP(F943,Coding!K:L,2,FALSE)</f>
        <v>URM</v>
      </c>
      <c r="H943" t="s">
        <v>270</v>
      </c>
      <c r="I943" t="s">
        <v>270</v>
      </c>
      <c r="J943" t="s">
        <v>21</v>
      </c>
      <c r="K943" t="s">
        <v>147</v>
      </c>
      <c r="L943" s="2">
        <v>3</v>
      </c>
      <c r="M943" t="s">
        <v>55</v>
      </c>
      <c r="N943" t="s">
        <v>148</v>
      </c>
      <c r="O943" t="s">
        <v>178</v>
      </c>
    </row>
    <row r="944" spans="1:15" x14ac:dyDescent="0.25">
      <c r="A944" s="2">
        <v>1</v>
      </c>
      <c r="B944" s="2">
        <v>2016</v>
      </c>
      <c r="C944" t="s">
        <v>481</v>
      </c>
      <c r="D944" t="s">
        <v>169</v>
      </c>
      <c r="E944" t="s">
        <v>12</v>
      </c>
      <c r="F944">
        <f>VLOOKUP(C944,'Five Year Alumni Srvy 2016 Data'!C:F,4,FALSE)</f>
        <v>1</v>
      </c>
      <c r="G944" t="str">
        <f>VLOOKUP(F944,Coding!K:L,2,FALSE)</f>
        <v>URM</v>
      </c>
      <c r="H944" t="s">
        <v>270</v>
      </c>
      <c r="I944" t="s">
        <v>270</v>
      </c>
      <c r="J944" t="s">
        <v>21</v>
      </c>
      <c r="K944" t="s">
        <v>149</v>
      </c>
      <c r="L944" s="2">
        <v>2</v>
      </c>
      <c r="M944" t="s">
        <v>55</v>
      </c>
      <c r="N944" t="s">
        <v>150</v>
      </c>
      <c r="O944" t="s">
        <v>187</v>
      </c>
    </row>
    <row r="945" spans="1:15" x14ac:dyDescent="0.25">
      <c r="A945" s="2">
        <v>1</v>
      </c>
      <c r="B945" s="2">
        <v>2016</v>
      </c>
      <c r="C945" t="s">
        <v>481</v>
      </c>
      <c r="D945" t="s">
        <v>169</v>
      </c>
      <c r="E945" t="s">
        <v>12</v>
      </c>
      <c r="F945">
        <f>VLOOKUP(C945,'Five Year Alumni Srvy 2016 Data'!C:F,4,FALSE)</f>
        <v>1</v>
      </c>
      <c r="G945" t="str">
        <f>VLOOKUP(F945,Coding!K:L,2,FALSE)</f>
        <v>URM</v>
      </c>
      <c r="H945" t="s">
        <v>270</v>
      </c>
      <c r="I945" t="s">
        <v>270</v>
      </c>
      <c r="J945" t="s">
        <v>21</v>
      </c>
      <c r="K945" t="s">
        <v>166</v>
      </c>
      <c r="L945" s="2">
        <v>3</v>
      </c>
      <c r="M945" t="s">
        <v>55</v>
      </c>
      <c r="N945" t="s">
        <v>167</v>
      </c>
      <c r="O945" t="s">
        <v>178</v>
      </c>
    </row>
    <row r="946" spans="1:15" x14ac:dyDescent="0.25">
      <c r="A946" s="2">
        <v>1</v>
      </c>
      <c r="B946" s="2">
        <v>2016</v>
      </c>
      <c r="C946" t="s">
        <v>484</v>
      </c>
      <c r="D946" t="s">
        <v>48</v>
      </c>
      <c r="E946" t="s">
        <v>12</v>
      </c>
      <c r="F946">
        <f>VLOOKUP(C946,'Five Year Alumni Srvy 2016 Data'!C:F,4,FALSE)</f>
        <v>1</v>
      </c>
      <c r="G946" t="str">
        <f>VLOOKUP(F946,Coding!K:L,2,FALSE)</f>
        <v>URM</v>
      </c>
      <c r="H946" t="s">
        <v>304</v>
      </c>
      <c r="I946" t="s">
        <v>267</v>
      </c>
      <c r="J946" t="s">
        <v>10</v>
      </c>
      <c r="K946" t="s">
        <v>54</v>
      </c>
      <c r="L946" s="2">
        <v>4</v>
      </c>
      <c r="M946" t="s">
        <v>55</v>
      </c>
      <c r="N946" t="s">
        <v>56</v>
      </c>
      <c r="O946" t="s">
        <v>57</v>
      </c>
    </row>
    <row r="947" spans="1:15" x14ac:dyDescent="0.25">
      <c r="A947" s="2">
        <v>1</v>
      </c>
      <c r="B947" s="2">
        <v>2016</v>
      </c>
      <c r="C947" t="s">
        <v>484</v>
      </c>
      <c r="D947" t="s">
        <v>48</v>
      </c>
      <c r="E947" t="s">
        <v>12</v>
      </c>
      <c r="F947">
        <f>VLOOKUP(C947,'Five Year Alumni Srvy 2016 Data'!C:F,4,FALSE)</f>
        <v>1</v>
      </c>
      <c r="G947" t="str">
        <f>VLOOKUP(F947,Coding!K:L,2,FALSE)</f>
        <v>URM</v>
      </c>
      <c r="H947" t="s">
        <v>304</v>
      </c>
      <c r="I947" t="s">
        <v>267</v>
      </c>
      <c r="J947" t="s">
        <v>10</v>
      </c>
      <c r="K947" t="s">
        <v>58</v>
      </c>
      <c r="L947" s="2">
        <v>4</v>
      </c>
      <c r="M947" t="s">
        <v>55</v>
      </c>
      <c r="N947" t="s">
        <v>59</v>
      </c>
      <c r="O947" t="s">
        <v>57</v>
      </c>
    </row>
    <row r="948" spans="1:15" x14ac:dyDescent="0.25">
      <c r="A948" s="2">
        <v>1</v>
      </c>
      <c r="B948" s="2">
        <v>2016</v>
      </c>
      <c r="C948" t="s">
        <v>484</v>
      </c>
      <c r="D948" t="s">
        <v>48</v>
      </c>
      <c r="E948" t="s">
        <v>12</v>
      </c>
      <c r="F948">
        <f>VLOOKUP(C948,'Five Year Alumni Srvy 2016 Data'!C:F,4,FALSE)</f>
        <v>1</v>
      </c>
      <c r="G948" t="str">
        <f>VLOOKUP(F948,Coding!K:L,2,FALSE)</f>
        <v>URM</v>
      </c>
      <c r="H948" t="s">
        <v>304</v>
      </c>
      <c r="I948" t="s">
        <v>267</v>
      </c>
      <c r="J948" t="s">
        <v>10</v>
      </c>
      <c r="K948" t="s">
        <v>118</v>
      </c>
      <c r="L948" s="2">
        <v>3</v>
      </c>
      <c r="M948" t="s">
        <v>55</v>
      </c>
      <c r="N948" t="s">
        <v>119</v>
      </c>
      <c r="O948" t="s">
        <v>178</v>
      </c>
    </row>
    <row r="949" spans="1:15" x14ac:dyDescent="0.25">
      <c r="A949" s="2">
        <v>1</v>
      </c>
      <c r="B949" s="2">
        <v>2016</v>
      </c>
      <c r="C949" t="s">
        <v>484</v>
      </c>
      <c r="D949" t="s">
        <v>48</v>
      </c>
      <c r="E949" t="s">
        <v>12</v>
      </c>
      <c r="F949">
        <f>VLOOKUP(C949,'Five Year Alumni Srvy 2016 Data'!C:F,4,FALSE)</f>
        <v>1</v>
      </c>
      <c r="G949" t="str">
        <f>VLOOKUP(F949,Coding!K:L,2,FALSE)</f>
        <v>URM</v>
      </c>
      <c r="H949" t="s">
        <v>304</v>
      </c>
      <c r="I949" t="s">
        <v>267</v>
      </c>
      <c r="J949" t="s">
        <v>10</v>
      </c>
      <c r="K949" t="s">
        <v>135</v>
      </c>
      <c r="L949" s="2">
        <v>4</v>
      </c>
      <c r="M949" t="s">
        <v>55</v>
      </c>
      <c r="N949" t="s">
        <v>136</v>
      </c>
      <c r="O949" t="s">
        <v>57</v>
      </c>
    </row>
    <row r="950" spans="1:15" x14ac:dyDescent="0.25">
      <c r="A950" s="2">
        <v>1</v>
      </c>
      <c r="B950" s="2">
        <v>2016</v>
      </c>
      <c r="C950" t="s">
        <v>484</v>
      </c>
      <c r="D950" t="s">
        <v>48</v>
      </c>
      <c r="E950" t="s">
        <v>12</v>
      </c>
      <c r="F950">
        <f>VLOOKUP(C950,'Five Year Alumni Srvy 2016 Data'!C:F,4,FALSE)</f>
        <v>1</v>
      </c>
      <c r="G950" t="str">
        <f>VLOOKUP(F950,Coding!K:L,2,FALSE)</f>
        <v>URM</v>
      </c>
      <c r="H950" t="s">
        <v>304</v>
      </c>
      <c r="I950" t="s">
        <v>267</v>
      </c>
      <c r="J950" t="s">
        <v>10</v>
      </c>
      <c r="K950" t="s">
        <v>137</v>
      </c>
      <c r="L950" s="2">
        <v>4</v>
      </c>
      <c r="M950" t="s">
        <v>55</v>
      </c>
      <c r="N950" t="s">
        <v>138</v>
      </c>
      <c r="O950" t="s">
        <v>57</v>
      </c>
    </row>
    <row r="951" spans="1:15" x14ac:dyDescent="0.25">
      <c r="A951" s="2">
        <v>1</v>
      </c>
      <c r="B951" s="2">
        <v>2016</v>
      </c>
      <c r="C951" t="s">
        <v>484</v>
      </c>
      <c r="D951" t="s">
        <v>48</v>
      </c>
      <c r="E951" t="s">
        <v>12</v>
      </c>
      <c r="F951">
        <f>VLOOKUP(C951,'Five Year Alumni Srvy 2016 Data'!C:F,4,FALSE)</f>
        <v>1</v>
      </c>
      <c r="G951" t="str">
        <f>VLOOKUP(F951,Coding!K:L,2,FALSE)</f>
        <v>URM</v>
      </c>
      <c r="H951" t="s">
        <v>304</v>
      </c>
      <c r="I951" t="s">
        <v>267</v>
      </c>
      <c r="J951" t="s">
        <v>10</v>
      </c>
      <c r="K951" t="s">
        <v>145</v>
      </c>
      <c r="L951" s="2">
        <v>4</v>
      </c>
      <c r="M951" t="s">
        <v>55</v>
      </c>
      <c r="N951" t="s">
        <v>146</v>
      </c>
      <c r="O951" t="s">
        <v>57</v>
      </c>
    </row>
    <row r="952" spans="1:15" x14ac:dyDescent="0.25">
      <c r="A952" s="2">
        <v>1</v>
      </c>
      <c r="B952" s="2">
        <v>2016</v>
      </c>
      <c r="C952" t="s">
        <v>484</v>
      </c>
      <c r="D952" t="s">
        <v>48</v>
      </c>
      <c r="E952" t="s">
        <v>12</v>
      </c>
      <c r="F952">
        <f>VLOOKUP(C952,'Five Year Alumni Srvy 2016 Data'!C:F,4,FALSE)</f>
        <v>1</v>
      </c>
      <c r="G952" t="str">
        <f>VLOOKUP(F952,Coding!K:L,2,FALSE)</f>
        <v>URM</v>
      </c>
      <c r="H952" t="s">
        <v>304</v>
      </c>
      <c r="I952" t="s">
        <v>267</v>
      </c>
      <c r="J952" t="s">
        <v>10</v>
      </c>
      <c r="K952" t="s">
        <v>147</v>
      </c>
      <c r="L952" s="2">
        <v>4</v>
      </c>
      <c r="M952" t="s">
        <v>55</v>
      </c>
      <c r="N952" t="s">
        <v>148</v>
      </c>
      <c r="O952" t="s">
        <v>57</v>
      </c>
    </row>
    <row r="953" spans="1:15" x14ac:dyDescent="0.25">
      <c r="A953" s="2">
        <v>1</v>
      </c>
      <c r="B953" s="2">
        <v>2016</v>
      </c>
      <c r="C953" t="s">
        <v>484</v>
      </c>
      <c r="D953" t="s">
        <v>48</v>
      </c>
      <c r="E953" t="s">
        <v>12</v>
      </c>
      <c r="F953">
        <f>VLOOKUP(C953,'Five Year Alumni Srvy 2016 Data'!C:F,4,FALSE)</f>
        <v>1</v>
      </c>
      <c r="G953" t="str">
        <f>VLOOKUP(F953,Coding!K:L,2,FALSE)</f>
        <v>URM</v>
      </c>
      <c r="H953" t="s">
        <v>304</v>
      </c>
      <c r="I953" t="s">
        <v>267</v>
      </c>
      <c r="J953" t="s">
        <v>10</v>
      </c>
      <c r="K953" t="s">
        <v>149</v>
      </c>
      <c r="L953" s="2">
        <v>3</v>
      </c>
      <c r="M953" t="s">
        <v>55</v>
      </c>
      <c r="N953" t="s">
        <v>150</v>
      </c>
      <c r="O953" t="s">
        <v>178</v>
      </c>
    </row>
    <row r="954" spans="1:15" x14ac:dyDescent="0.25">
      <c r="A954" s="2">
        <v>1</v>
      </c>
      <c r="B954" s="2">
        <v>2016</v>
      </c>
      <c r="C954" t="s">
        <v>484</v>
      </c>
      <c r="D954" t="s">
        <v>48</v>
      </c>
      <c r="E954" t="s">
        <v>12</v>
      </c>
      <c r="F954">
        <f>VLOOKUP(C954,'Five Year Alumni Srvy 2016 Data'!C:F,4,FALSE)</f>
        <v>1</v>
      </c>
      <c r="G954" t="str">
        <f>VLOOKUP(F954,Coding!K:L,2,FALSE)</f>
        <v>URM</v>
      </c>
      <c r="H954" t="s">
        <v>304</v>
      </c>
      <c r="I954" t="s">
        <v>267</v>
      </c>
      <c r="J954" t="s">
        <v>10</v>
      </c>
      <c r="K954" t="s">
        <v>166</v>
      </c>
      <c r="L954" s="2">
        <v>4</v>
      </c>
      <c r="M954" t="s">
        <v>55</v>
      </c>
      <c r="N954" t="s">
        <v>167</v>
      </c>
      <c r="O954" t="s">
        <v>57</v>
      </c>
    </row>
    <row r="955" spans="1:15" x14ac:dyDescent="0.25">
      <c r="A955" s="2">
        <v>1</v>
      </c>
      <c r="B955" s="2">
        <v>2016</v>
      </c>
      <c r="C955" t="s">
        <v>486</v>
      </c>
      <c r="D955" t="s">
        <v>48</v>
      </c>
      <c r="E955" t="s">
        <v>12</v>
      </c>
      <c r="F955">
        <f>VLOOKUP(C955,'Five Year Alumni Srvy 2016 Data'!C:F,4,FALSE)</f>
        <v>1</v>
      </c>
      <c r="G955" t="str">
        <f>VLOOKUP(F955,Coding!K:L,2,FALSE)</f>
        <v>URM</v>
      </c>
      <c r="H955" t="s">
        <v>487</v>
      </c>
      <c r="I955" t="s">
        <v>225</v>
      </c>
      <c r="J955" t="s">
        <v>19</v>
      </c>
      <c r="K955" t="s">
        <v>54</v>
      </c>
      <c r="L955" s="2">
        <v>5</v>
      </c>
      <c r="M955" t="s">
        <v>55</v>
      </c>
      <c r="N955" t="s">
        <v>56</v>
      </c>
      <c r="O955" t="s">
        <v>185</v>
      </c>
    </row>
    <row r="956" spans="1:15" x14ac:dyDescent="0.25">
      <c r="A956" s="2">
        <v>1</v>
      </c>
      <c r="B956" s="2">
        <v>2016</v>
      </c>
      <c r="C956" t="s">
        <v>486</v>
      </c>
      <c r="D956" t="s">
        <v>48</v>
      </c>
      <c r="E956" t="s">
        <v>12</v>
      </c>
      <c r="F956">
        <f>VLOOKUP(C956,'Five Year Alumni Srvy 2016 Data'!C:F,4,FALSE)</f>
        <v>1</v>
      </c>
      <c r="G956" t="str">
        <f>VLOOKUP(F956,Coding!K:L,2,FALSE)</f>
        <v>URM</v>
      </c>
      <c r="H956" t="s">
        <v>487</v>
      </c>
      <c r="I956" t="s">
        <v>225</v>
      </c>
      <c r="J956" t="s">
        <v>19</v>
      </c>
      <c r="K956" t="s">
        <v>58</v>
      </c>
      <c r="L956" s="2">
        <v>3</v>
      </c>
      <c r="M956" t="s">
        <v>55</v>
      </c>
      <c r="N956" t="s">
        <v>59</v>
      </c>
      <c r="O956" t="s">
        <v>178</v>
      </c>
    </row>
    <row r="957" spans="1:15" x14ac:dyDescent="0.25">
      <c r="A957" s="2">
        <v>1</v>
      </c>
      <c r="B957" s="2">
        <v>2016</v>
      </c>
      <c r="C957" t="s">
        <v>486</v>
      </c>
      <c r="D957" t="s">
        <v>48</v>
      </c>
      <c r="E957" t="s">
        <v>12</v>
      </c>
      <c r="F957">
        <f>VLOOKUP(C957,'Five Year Alumni Srvy 2016 Data'!C:F,4,FALSE)</f>
        <v>1</v>
      </c>
      <c r="G957" t="str">
        <f>VLOOKUP(F957,Coding!K:L,2,FALSE)</f>
        <v>URM</v>
      </c>
      <c r="H957" t="s">
        <v>487</v>
      </c>
      <c r="I957" t="s">
        <v>225</v>
      </c>
      <c r="J957" t="s">
        <v>19</v>
      </c>
      <c r="K957" t="s">
        <v>118</v>
      </c>
      <c r="L957" s="2">
        <v>5</v>
      </c>
      <c r="M957" t="s">
        <v>55</v>
      </c>
      <c r="N957" t="s">
        <v>119</v>
      </c>
      <c r="O957" t="s">
        <v>185</v>
      </c>
    </row>
    <row r="958" spans="1:15" x14ac:dyDescent="0.25">
      <c r="A958" s="2">
        <v>1</v>
      </c>
      <c r="B958" s="2">
        <v>2016</v>
      </c>
      <c r="C958" t="s">
        <v>486</v>
      </c>
      <c r="D958" t="s">
        <v>48</v>
      </c>
      <c r="E958" t="s">
        <v>12</v>
      </c>
      <c r="F958">
        <f>VLOOKUP(C958,'Five Year Alumni Srvy 2016 Data'!C:F,4,FALSE)</f>
        <v>1</v>
      </c>
      <c r="G958" t="str">
        <f>VLOOKUP(F958,Coding!K:L,2,FALSE)</f>
        <v>URM</v>
      </c>
      <c r="H958" t="s">
        <v>487</v>
      </c>
      <c r="I958" t="s">
        <v>225</v>
      </c>
      <c r="J958" t="s">
        <v>19</v>
      </c>
      <c r="K958" t="s">
        <v>135</v>
      </c>
      <c r="L958" s="2">
        <v>5</v>
      </c>
      <c r="M958" t="s">
        <v>55</v>
      </c>
      <c r="N958" t="s">
        <v>136</v>
      </c>
      <c r="O958" t="s">
        <v>185</v>
      </c>
    </row>
    <row r="959" spans="1:15" x14ac:dyDescent="0.25">
      <c r="A959" s="2">
        <v>1</v>
      </c>
      <c r="B959" s="2">
        <v>2016</v>
      </c>
      <c r="C959" t="s">
        <v>486</v>
      </c>
      <c r="D959" t="s">
        <v>48</v>
      </c>
      <c r="E959" t="s">
        <v>12</v>
      </c>
      <c r="F959">
        <f>VLOOKUP(C959,'Five Year Alumni Srvy 2016 Data'!C:F,4,FALSE)</f>
        <v>1</v>
      </c>
      <c r="G959" t="str">
        <f>VLOOKUP(F959,Coding!K:L,2,FALSE)</f>
        <v>URM</v>
      </c>
      <c r="H959" t="s">
        <v>487</v>
      </c>
      <c r="I959" t="s">
        <v>225</v>
      </c>
      <c r="J959" t="s">
        <v>19</v>
      </c>
      <c r="K959" t="s">
        <v>137</v>
      </c>
      <c r="L959" s="2">
        <v>5</v>
      </c>
      <c r="M959" t="s">
        <v>55</v>
      </c>
      <c r="N959" t="s">
        <v>138</v>
      </c>
      <c r="O959" t="s">
        <v>185</v>
      </c>
    </row>
    <row r="960" spans="1:15" x14ac:dyDescent="0.25">
      <c r="A960" s="2">
        <v>1</v>
      </c>
      <c r="B960" s="2">
        <v>2016</v>
      </c>
      <c r="C960" t="s">
        <v>486</v>
      </c>
      <c r="D960" t="s">
        <v>48</v>
      </c>
      <c r="E960" t="s">
        <v>12</v>
      </c>
      <c r="F960">
        <f>VLOOKUP(C960,'Five Year Alumni Srvy 2016 Data'!C:F,4,FALSE)</f>
        <v>1</v>
      </c>
      <c r="G960" t="str">
        <f>VLOOKUP(F960,Coding!K:L,2,FALSE)</f>
        <v>URM</v>
      </c>
      <c r="H960" t="s">
        <v>487</v>
      </c>
      <c r="I960" t="s">
        <v>225</v>
      </c>
      <c r="J960" t="s">
        <v>19</v>
      </c>
      <c r="K960" t="s">
        <v>145</v>
      </c>
      <c r="L960" s="2">
        <v>5</v>
      </c>
      <c r="M960" t="s">
        <v>55</v>
      </c>
      <c r="N960" t="s">
        <v>146</v>
      </c>
      <c r="O960" t="s">
        <v>185</v>
      </c>
    </row>
    <row r="961" spans="1:15" x14ac:dyDescent="0.25">
      <c r="A961" s="2">
        <v>1</v>
      </c>
      <c r="B961" s="2">
        <v>2016</v>
      </c>
      <c r="C961" t="s">
        <v>486</v>
      </c>
      <c r="D961" t="s">
        <v>48</v>
      </c>
      <c r="E961" t="s">
        <v>12</v>
      </c>
      <c r="F961">
        <f>VLOOKUP(C961,'Five Year Alumni Srvy 2016 Data'!C:F,4,FALSE)</f>
        <v>1</v>
      </c>
      <c r="G961" t="str">
        <f>VLOOKUP(F961,Coding!K:L,2,FALSE)</f>
        <v>URM</v>
      </c>
      <c r="H961" t="s">
        <v>487</v>
      </c>
      <c r="I961" t="s">
        <v>225</v>
      </c>
      <c r="J961" t="s">
        <v>19</v>
      </c>
      <c r="K961" t="s">
        <v>147</v>
      </c>
      <c r="L961" s="2">
        <v>5</v>
      </c>
      <c r="M961" t="s">
        <v>55</v>
      </c>
      <c r="N961" t="s">
        <v>148</v>
      </c>
      <c r="O961" t="s">
        <v>185</v>
      </c>
    </row>
    <row r="962" spans="1:15" x14ac:dyDescent="0.25">
      <c r="A962" s="2">
        <v>1</v>
      </c>
      <c r="B962" s="2">
        <v>2016</v>
      </c>
      <c r="C962" t="s">
        <v>486</v>
      </c>
      <c r="D962" t="s">
        <v>48</v>
      </c>
      <c r="E962" t="s">
        <v>12</v>
      </c>
      <c r="F962">
        <f>VLOOKUP(C962,'Five Year Alumni Srvy 2016 Data'!C:F,4,FALSE)</f>
        <v>1</v>
      </c>
      <c r="G962" t="str">
        <f>VLOOKUP(F962,Coding!K:L,2,FALSE)</f>
        <v>URM</v>
      </c>
      <c r="H962" t="s">
        <v>487</v>
      </c>
      <c r="I962" t="s">
        <v>225</v>
      </c>
      <c r="J962" t="s">
        <v>19</v>
      </c>
      <c r="K962" t="s">
        <v>149</v>
      </c>
      <c r="L962" s="2">
        <v>5</v>
      </c>
      <c r="M962" t="s">
        <v>55</v>
      </c>
      <c r="N962" t="s">
        <v>150</v>
      </c>
      <c r="O962" t="s">
        <v>185</v>
      </c>
    </row>
    <row r="963" spans="1:15" x14ac:dyDescent="0.25">
      <c r="A963" s="2">
        <v>1</v>
      </c>
      <c r="B963" s="2">
        <v>2016</v>
      </c>
      <c r="C963" t="s">
        <v>486</v>
      </c>
      <c r="D963" t="s">
        <v>48</v>
      </c>
      <c r="E963" t="s">
        <v>12</v>
      </c>
      <c r="F963">
        <f>VLOOKUP(C963,'Five Year Alumni Srvy 2016 Data'!C:F,4,FALSE)</f>
        <v>1</v>
      </c>
      <c r="G963" t="str">
        <f>VLOOKUP(F963,Coding!K:L,2,FALSE)</f>
        <v>URM</v>
      </c>
      <c r="H963" t="s">
        <v>487</v>
      </c>
      <c r="I963" t="s">
        <v>225</v>
      </c>
      <c r="J963" t="s">
        <v>19</v>
      </c>
      <c r="K963" t="s">
        <v>166</v>
      </c>
      <c r="L963" s="2">
        <v>5</v>
      </c>
      <c r="M963" t="s">
        <v>55</v>
      </c>
      <c r="N963" t="s">
        <v>167</v>
      </c>
      <c r="O963" t="s">
        <v>185</v>
      </c>
    </row>
    <row r="964" spans="1:15" x14ac:dyDescent="0.25">
      <c r="A964" s="2">
        <v>1</v>
      </c>
      <c r="B964" s="2">
        <v>2016</v>
      </c>
      <c r="C964" t="s">
        <v>491</v>
      </c>
      <c r="D964" t="s">
        <v>48</v>
      </c>
      <c r="E964" t="s">
        <v>12</v>
      </c>
      <c r="F964">
        <f>VLOOKUP(C964,'Five Year Alumni Srvy 2016 Data'!C:F,4,FALSE)</f>
        <v>1</v>
      </c>
      <c r="G964" t="str">
        <f>VLOOKUP(F964,Coding!K:L,2,FALSE)</f>
        <v>URM</v>
      </c>
      <c r="H964" t="s">
        <v>298</v>
      </c>
      <c r="I964" t="s">
        <v>298</v>
      </c>
      <c r="J964" t="s">
        <v>21</v>
      </c>
      <c r="K964" t="s">
        <v>54</v>
      </c>
      <c r="L964" s="2">
        <v>4</v>
      </c>
      <c r="M964" t="s">
        <v>55</v>
      </c>
      <c r="N964" t="s">
        <v>56</v>
      </c>
      <c r="O964" t="s">
        <v>57</v>
      </c>
    </row>
    <row r="965" spans="1:15" x14ac:dyDescent="0.25">
      <c r="A965" s="2">
        <v>1</v>
      </c>
      <c r="B965" s="2">
        <v>2016</v>
      </c>
      <c r="C965" t="s">
        <v>491</v>
      </c>
      <c r="D965" t="s">
        <v>48</v>
      </c>
      <c r="E965" t="s">
        <v>12</v>
      </c>
      <c r="F965">
        <f>VLOOKUP(C965,'Five Year Alumni Srvy 2016 Data'!C:F,4,FALSE)</f>
        <v>1</v>
      </c>
      <c r="G965" t="str">
        <f>VLOOKUP(F965,Coding!K:L,2,FALSE)</f>
        <v>URM</v>
      </c>
      <c r="H965" t="s">
        <v>298</v>
      </c>
      <c r="I965" t="s">
        <v>298</v>
      </c>
      <c r="J965" t="s">
        <v>21</v>
      </c>
      <c r="K965" t="s">
        <v>58</v>
      </c>
      <c r="L965" s="2">
        <v>3</v>
      </c>
      <c r="M965" t="s">
        <v>55</v>
      </c>
      <c r="N965" t="s">
        <v>59</v>
      </c>
      <c r="O965" t="s">
        <v>178</v>
      </c>
    </row>
    <row r="966" spans="1:15" x14ac:dyDescent="0.25">
      <c r="A966" s="2">
        <v>1</v>
      </c>
      <c r="B966" s="2">
        <v>2016</v>
      </c>
      <c r="C966" t="s">
        <v>491</v>
      </c>
      <c r="D966" t="s">
        <v>48</v>
      </c>
      <c r="E966" t="s">
        <v>12</v>
      </c>
      <c r="F966">
        <f>VLOOKUP(C966,'Five Year Alumni Srvy 2016 Data'!C:F,4,FALSE)</f>
        <v>1</v>
      </c>
      <c r="G966" t="str">
        <f>VLOOKUP(F966,Coding!K:L,2,FALSE)</f>
        <v>URM</v>
      </c>
      <c r="H966" t="s">
        <v>298</v>
      </c>
      <c r="I966" t="s">
        <v>298</v>
      </c>
      <c r="J966" t="s">
        <v>21</v>
      </c>
      <c r="K966" t="s">
        <v>118</v>
      </c>
      <c r="L966" s="2">
        <v>2</v>
      </c>
      <c r="M966" t="s">
        <v>55</v>
      </c>
      <c r="N966" t="s">
        <v>119</v>
      </c>
      <c r="O966" t="s">
        <v>187</v>
      </c>
    </row>
    <row r="967" spans="1:15" x14ac:dyDescent="0.25">
      <c r="A967" s="2">
        <v>1</v>
      </c>
      <c r="B967" s="2">
        <v>2016</v>
      </c>
      <c r="C967" t="s">
        <v>491</v>
      </c>
      <c r="D967" t="s">
        <v>48</v>
      </c>
      <c r="E967" t="s">
        <v>12</v>
      </c>
      <c r="F967">
        <f>VLOOKUP(C967,'Five Year Alumni Srvy 2016 Data'!C:F,4,FALSE)</f>
        <v>1</v>
      </c>
      <c r="G967" t="str">
        <f>VLOOKUP(F967,Coding!K:L,2,FALSE)</f>
        <v>URM</v>
      </c>
      <c r="H967" t="s">
        <v>298</v>
      </c>
      <c r="I967" t="s">
        <v>298</v>
      </c>
      <c r="J967" t="s">
        <v>21</v>
      </c>
      <c r="K967" t="s">
        <v>135</v>
      </c>
      <c r="L967" s="2">
        <v>3</v>
      </c>
      <c r="M967" t="s">
        <v>55</v>
      </c>
      <c r="N967" t="s">
        <v>136</v>
      </c>
      <c r="O967" t="s">
        <v>178</v>
      </c>
    </row>
    <row r="968" spans="1:15" x14ac:dyDescent="0.25">
      <c r="A968" s="2">
        <v>1</v>
      </c>
      <c r="B968" s="2">
        <v>2016</v>
      </c>
      <c r="C968" t="s">
        <v>491</v>
      </c>
      <c r="D968" t="s">
        <v>48</v>
      </c>
      <c r="E968" t="s">
        <v>12</v>
      </c>
      <c r="F968">
        <f>VLOOKUP(C968,'Five Year Alumni Srvy 2016 Data'!C:F,4,FALSE)</f>
        <v>1</v>
      </c>
      <c r="G968" t="str">
        <f>VLOOKUP(F968,Coding!K:L,2,FALSE)</f>
        <v>URM</v>
      </c>
      <c r="H968" t="s">
        <v>298</v>
      </c>
      <c r="I968" t="s">
        <v>298</v>
      </c>
      <c r="J968" t="s">
        <v>21</v>
      </c>
      <c r="K968" t="s">
        <v>137</v>
      </c>
      <c r="L968" s="2">
        <v>4</v>
      </c>
      <c r="M968" t="s">
        <v>55</v>
      </c>
      <c r="N968" t="s">
        <v>138</v>
      </c>
      <c r="O968" t="s">
        <v>57</v>
      </c>
    </row>
    <row r="969" spans="1:15" x14ac:dyDescent="0.25">
      <c r="A969" s="2">
        <v>1</v>
      </c>
      <c r="B969" s="2">
        <v>2016</v>
      </c>
      <c r="C969" t="s">
        <v>491</v>
      </c>
      <c r="D969" t="s">
        <v>48</v>
      </c>
      <c r="E969" t="s">
        <v>12</v>
      </c>
      <c r="F969">
        <f>VLOOKUP(C969,'Five Year Alumni Srvy 2016 Data'!C:F,4,FALSE)</f>
        <v>1</v>
      </c>
      <c r="G969" t="str">
        <f>VLOOKUP(F969,Coding!K:L,2,FALSE)</f>
        <v>URM</v>
      </c>
      <c r="H969" t="s">
        <v>298</v>
      </c>
      <c r="I969" t="s">
        <v>298</v>
      </c>
      <c r="J969" t="s">
        <v>21</v>
      </c>
      <c r="K969" t="s">
        <v>145</v>
      </c>
      <c r="L969" s="2">
        <v>4</v>
      </c>
      <c r="M969" t="s">
        <v>55</v>
      </c>
      <c r="N969" t="s">
        <v>146</v>
      </c>
      <c r="O969" t="s">
        <v>57</v>
      </c>
    </row>
    <row r="970" spans="1:15" x14ac:dyDescent="0.25">
      <c r="A970" s="2">
        <v>1</v>
      </c>
      <c r="B970" s="2">
        <v>2016</v>
      </c>
      <c r="C970" t="s">
        <v>491</v>
      </c>
      <c r="D970" t="s">
        <v>48</v>
      </c>
      <c r="E970" t="s">
        <v>12</v>
      </c>
      <c r="F970">
        <f>VLOOKUP(C970,'Five Year Alumni Srvy 2016 Data'!C:F,4,FALSE)</f>
        <v>1</v>
      </c>
      <c r="G970" t="str">
        <f>VLOOKUP(F970,Coding!K:L,2,FALSE)</f>
        <v>URM</v>
      </c>
      <c r="H970" t="s">
        <v>298</v>
      </c>
      <c r="I970" t="s">
        <v>298</v>
      </c>
      <c r="J970" t="s">
        <v>21</v>
      </c>
      <c r="K970" t="s">
        <v>147</v>
      </c>
      <c r="L970" s="2">
        <v>4</v>
      </c>
      <c r="M970" t="s">
        <v>55</v>
      </c>
      <c r="N970" t="s">
        <v>148</v>
      </c>
      <c r="O970" t="s">
        <v>57</v>
      </c>
    </row>
    <row r="971" spans="1:15" x14ac:dyDescent="0.25">
      <c r="A971" s="2">
        <v>1</v>
      </c>
      <c r="B971" s="2">
        <v>2016</v>
      </c>
      <c r="C971" t="s">
        <v>491</v>
      </c>
      <c r="D971" t="s">
        <v>48</v>
      </c>
      <c r="E971" t="s">
        <v>12</v>
      </c>
      <c r="F971">
        <f>VLOOKUP(C971,'Five Year Alumni Srvy 2016 Data'!C:F,4,FALSE)</f>
        <v>1</v>
      </c>
      <c r="G971" t="str">
        <f>VLOOKUP(F971,Coding!K:L,2,FALSE)</f>
        <v>URM</v>
      </c>
      <c r="H971" t="s">
        <v>298</v>
      </c>
      <c r="I971" t="s">
        <v>298</v>
      </c>
      <c r="J971" t="s">
        <v>21</v>
      </c>
      <c r="K971" t="s">
        <v>149</v>
      </c>
      <c r="L971" s="2">
        <v>5</v>
      </c>
      <c r="M971" t="s">
        <v>55</v>
      </c>
      <c r="N971" t="s">
        <v>150</v>
      </c>
      <c r="O971" t="s">
        <v>185</v>
      </c>
    </row>
    <row r="972" spans="1:15" x14ac:dyDescent="0.25">
      <c r="A972" s="2">
        <v>1</v>
      </c>
      <c r="B972" s="2">
        <v>2016</v>
      </c>
      <c r="C972" t="s">
        <v>491</v>
      </c>
      <c r="D972" t="s">
        <v>48</v>
      </c>
      <c r="E972" t="s">
        <v>12</v>
      </c>
      <c r="F972">
        <f>VLOOKUP(C972,'Five Year Alumni Srvy 2016 Data'!C:F,4,FALSE)</f>
        <v>1</v>
      </c>
      <c r="G972" t="str">
        <f>VLOOKUP(F972,Coding!K:L,2,FALSE)</f>
        <v>URM</v>
      </c>
      <c r="H972" t="s">
        <v>298</v>
      </c>
      <c r="I972" t="s">
        <v>298</v>
      </c>
      <c r="J972" t="s">
        <v>21</v>
      </c>
      <c r="K972" t="s">
        <v>166</v>
      </c>
      <c r="L972" s="2">
        <v>4</v>
      </c>
      <c r="M972" t="s">
        <v>55</v>
      </c>
      <c r="N972" t="s">
        <v>167</v>
      </c>
      <c r="O972" t="s">
        <v>57</v>
      </c>
    </row>
    <row r="973" spans="1:15" x14ac:dyDescent="0.25">
      <c r="A973" s="2">
        <v>1</v>
      </c>
      <c r="B973" s="2">
        <v>2016</v>
      </c>
      <c r="C973" t="s">
        <v>494</v>
      </c>
      <c r="D973" t="s">
        <v>48</v>
      </c>
      <c r="E973" t="s">
        <v>12</v>
      </c>
      <c r="F973">
        <f>VLOOKUP(C973,'Five Year Alumni Srvy 2016 Data'!C:F,4,FALSE)</f>
        <v>1</v>
      </c>
      <c r="G973" t="str">
        <f>VLOOKUP(F973,Coding!K:L,2,FALSE)</f>
        <v>URM</v>
      </c>
      <c r="H973" t="s">
        <v>328</v>
      </c>
      <c r="I973" t="s">
        <v>328</v>
      </c>
      <c r="J973" t="s">
        <v>10</v>
      </c>
      <c r="K973" t="s">
        <v>54</v>
      </c>
      <c r="L973" s="2">
        <v>3</v>
      </c>
      <c r="M973" t="s">
        <v>55</v>
      </c>
      <c r="N973" t="s">
        <v>56</v>
      </c>
      <c r="O973" t="s">
        <v>178</v>
      </c>
    </row>
    <row r="974" spans="1:15" x14ac:dyDescent="0.25">
      <c r="A974" s="2">
        <v>1</v>
      </c>
      <c r="B974" s="2">
        <v>2016</v>
      </c>
      <c r="C974" t="s">
        <v>494</v>
      </c>
      <c r="D974" t="s">
        <v>48</v>
      </c>
      <c r="E974" t="s">
        <v>12</v>
      </c>
      <c r="F974">
        <f>VLOOKUP(C974,'Five Year Alumni Srvy 2016 Data'!C:F,4,FALSE)</f>
        <v>1</v>
      </c>
      <c r="G974" t="str">
        <f>VLOOKUP(F974,Coding!K:L,2,FALSE)</f>
        <v>URM</v>
      </c>
      <c r="H974" t="s">
        <v>328</v>
      </c>
      <c r="I974" t="s">
        <v>328</v>
      </c>
      <c r="J974" t="s">
        <v>10</v>
      </c>
      <c r="K974" t="s">
        <v>58</v>
      </c>
      <c r="L974" s="2">
        <v>3</v>
      </c>
      <c r="M974" t="s">
        <v>55</v>
      </c>
      <c r="N974" t="s">
        <v>59</v>
      </c>
      <c r="O974" t="s">
        <v>178</v>
      </c>
    </row>
    <row r="975" spans="1:15" x14ac:dyDescent="0.25">
      <c r="A975" s="2">
        <v>1</v>
      </c>
      <c r="B975" s="2">
        <v>2016</v>
      </c>
      <c r="C975" t="s">
        <v>494</v>
      </c>
      <c r="D975" t="s">
        <v>48</v>
      </c>
      <c r="E975" t="s">
        <v>12</v>
      </c>
      <c r="F975">
        <f>VLOOKUP(C975,'Five Year Alumni Srvy 2016 Data'!C:F,4,FALSE)</f>
        <v>1</v>
      </c>
      <c r="G975" t="str">
        <f>VLOOKUP(F975,Coding!K:L,2,FALSE)</f>
        <v>URM</v>
      </c>
      <c r="H975" t="s">
        <v>328</v>
      </c>
      <c r="I975" t="s">
        <v>328</v>
      </c>
      <c r="J975" t="s">
        <v>10</v>
      </c>
      <c r="K975" t="s">
        <v>118</v>
      </c>
      <c r="L975" s="2">
        <v>3</v>
      </c>
      <c r="M975" t="s">
        <v>55</v>
      </c>
      <c r="N975" t="s">
        <v>119</v>
      </c>
      <c r="O975" t="s">
        <v>178</v>
      </c>
    </row>
    <row r="976" spans="1:15" x14ac:dyDescent="0.25">
      <c r="A976" s="2">
        <v>1</v>
      </c>
      <c r="B976" s="2">
        <v>2016</v>
      </c>
      <c r="C976" t="s">
        <v>494</v>
      </c>
      <c r="D976" t="s">
        <v>48</v>
      </c>
      <c r="E976" t="s">
        <v>12</v>
      </c>
      <c r="F976">
        <f>VLOOKUP(C976,'Five Year Alumni Srvy 2016 Data'!C:F,4,FALSE)</f>
        <v>1</v>
      </c>
      <c r="G976" t="str">
        <f>VLOOKUP(F976,Coding!K:L,2,FALSE)</f>
        <v>URM</v>
      </c>
      <c r="H976" t="s">
        <v>328</v>
      </c>
      <c r="I976" t="s">
        <v>328</v>
      </c>
      <c r="J976" t="s">
        <v>10</v>
      </c>
      <c r="K976" t="s">
        <v>135</v>
      </c>
      <c r="L976" s="2">
        <v>3</v>
      </c>
      <c r="M976" t="s">
        <v>55</v>
      </c>
      <c r="N976" t="s">
        <v>136</v>
      </c>
      <c r="O976" t="s">
        <v>178</v>
      </c>
    </row>
    <row r="977" spans="1:15" x14ac:dyDescent="0.25">
      <c r="A977" s="2">
        <v>1</v>
      </c>
      <c r="B977" s="2">
        <v>2016</v>
      </c>
      <c r="C977" t="s">
        <v>494</v>
      </c>
      <c r="D977" t="s">
        <v>48</v>
      </c>
      <c r="E977" t="s">
        <v>12</v>
      </c>
      <c r="F977">
        <f>VLOOKUP(C977,'Five Year Alumni Srvy 2016 Data'!C:F,4,FALSE)</f>
        <v>1</v>
      </c>
      <c r="G977" t="str">
        <f>VLOOKUP(F977,Coding!K:L,2,FALSE)</f>
        <v>URM</v>
      </c>
      <c r="H977" t="s">
        <v>328</v>
      </c>
      <c r="I977" t="s">
        <v>328</v>
      </c>
      <c r="J977" t="s">
        <v>10</v>
      </c>
      <c r="K977" t="s">
        <v>137</v>
      </c>
      <c r="L977" s="2">
        <v>3</v>
      </c>
      <c r="M977" t="s">
        <v>55</v>
      </c>
      <c r="N977" t="s">
        <v>138</v>
      </c>
      <c r="O977" t="s">
        <v>178</v>
      </c>
    </row>
    <row r="978" spans="1:15" x14ac:dyDescent="0.25">
      <c r="A978" s="2">
        <v>1</v>
      </c>
      <c r="B978" s="2">
        <v>2016</v>
      </c>
      <c r="C978" t="s">
        <v>494</v>
      </c>
      <c r="D978" t="s">
        <v>48</v>
      </c>
      <c r="E978" t="s">
        <v>12</v>
      </c>
      <c r="F978">
        <f>VLOOKUP(C978,'Five Year Alumni Srvy 2016 Data'!C:F,4,FALSE)</f>
        <v>1</v>
      </c>
      <c r="G978" t="str">
        <f>VLOOKUP(F978,Coding!K:L,2,FALSE)</f>
        <v>URM</v>
      </c>
      <c r="H978" t="s">
        <v>328</v>
      </c>
      <c r="I978" t="s">
        <v>328</v>
      </c>
      <c r="J978" t="s">
        <v>10</v>
      </c>
      <c r="K978" t="s">
        <v>145</v>
      </c>
      <c r="L978" s="2">
        <v>3</v>
      </c>
      <c r="M978" t="s">
        <v>55</v>
      </c>
      <c r="N978" t="s">
        <v>146</v>
      </c>
      <c r="O978" t="s">
        <v>178</v>
      </c>
    </row>
    <row r="979" spans="1:15" x14ac:dyDescent="0.25">
      <c r="A979" s="2">
        <v>1</v>
      </c>
      <c r="B979" s="2">
        <v>2016</v>
      </c>
      <c r="C979" t="s">
        <v>494</v>
      </c>
      <c r="D979" t="s">
        <v>48</v>
      </c>
      <c r="E979" t="s">
        <v>12</v>
      </c>
      <c r="F979">
        <f>VLOOKUP(C979,'Five Year Alumni Srvy 2016 Data'!C:F,4,FALSE)</f>
        <v>1</v>
      </c>
      <c r="G979" t="str">
        <f>VLOOKUP(F979,Coding!K:L,2,FALSE)</f>
        <v>URM</v>
      </c>
      <c r="H979" t="s">
        <v>328</v>
      </c>
      <c r="I979" t="s">
        <v>328</v>
      </c>
      <c r="J979" t="s">
        <v>10</v>
      </c>
      <c r="K979" t="s">
        <v>147</v>
      </c>
      <c r="L979" s="2">
        <v>3</v>
      </c>
      <c r="M979" t="s">
        <v>55</v>
      </c>
      <c r="N979" t="s">
        <v>148</v>
      </c>
      <c r="O979" t="s">
        <v>178</v>
      </c>
    </row>
    <row r="980" spans="1:15" x14ac:dyDescent="0.25">
      <c r="A980" s="2">
        <v>1</v>
      </c>
      <c r="B980" s="2">
        <v>2016</v>
      </c>
      <c r="C980" t="s">
        <v>494</v>
      </c>
      <c r="D980" t="s">
        <v>48</v>
      </c>
      <c r="E980" t="s">
        <v>12</v>
      </c>
      <c r="F980">
        <f>VLOOKUP(C980,'Five Year Alumni Srvy 2016 Data'!C:F,4,FALSE)</f>
        <v>1</v>
      </c>
      <c r="G980" t="str">
        <f>VLOOKUP(F980,Coding!K:L,2,FALSE)</f>
        <v>URM</v>
      </c>
      <c r="H980" t="s">
        <v>328</v>
      </c>
      <c r="I980" t="s">
        <v>328</v>
      </c>
      <c r="J980" t="s">
        <v>10</v>
      </c>
      <c r="K980" t="s">
        <v>149</v>
      </c>
      <c r="L980" s="2">
        <v>3</v>
      </c>
      <c r="M980" t="s">
        <v>55</v>
      </c>
      <c r="N980" t="s">
        <v>150</v>
      </c>
      <c r="O980" t="s">
        <v>178</v>
      </c>
    </row>
    <row r="981" spans="1:15" x14ac:dyDescent="0.25">
      <c r="A981" s="2">
        <v>1</v>
      </c>
      <c r="B981" s="2">
        <v>2016</v>
      </c>
      <c r="C981" t="s">
        <v>494</v>
      </c>
      <c r="D981" t="s">
        <v>48</v>
      </c>
      <c r="E981" t="s">
        <v>12</v>
      </c>
      <c r="F981">
        <f>VLOOKUP(C981,'Five Year Alumni Srvy 2016 Data'!C:F,4,FALSE)</f>
        <v>1</v>
      </c>
      <c r="G981" t="str">
        <f>VLOOKUP(F981,Coding!K:L,2,FALSE)</f>
        <v>URM</v>
      </c>
      <c r="H981" t="s">
        <v>328</v>
      </c>
      <c r="I981" t="s">
        <v>328</v>
      </c>
      <c r="J981" t="s">
        <v>10</v>
      </c>
      <c r="K981" t="s">
        <v>166</v>
      </c>
      <c r="L981" s="2">
        <v>3</v>
      </c>
      <c r="M981" t="s">
        <v>55</v>
      </c>
      <c r="N981" t="s">
        <v>167</v>
      </c>
      <c r="O981" t="s">
        <v>178</v>
      </c>
    </row>
    <row r="982" spans="1:15" x14ac:dyDescent="0.25">
      <c r="A982">
        <v>1</v>
      </c>
      <c r="B982">
        <v>2016</v>
      </c>
      <c r="C982" t="s">
        <v>203</v>
      </c>
      <c r="D982" t="s">
        <v>204</v>
      </c>
      <c r="E982" t="s">
        <v>7</v>
      </c>
      <c r="F982">
        <f>VLOOKUP(C982,'Five Year Alumni Srvy 2016 Data'!C:F,4,FALSE)</f>
        <v>1</v>
      </c>
      <c r="G982" t="str">
        <f>VLOOKUP(F982,Coding!K:L,2,FALSE)</f>
        <v>URM</v>
      </c>
      <c r="H982" t="s">
        <v>205</v>
      </c>
      <c r="I982" t="s">
        <v>206</v>
      </c>
      <c r="J982" t="s">
        <v>15</v>
      </c>
      <c r="K982" t="s">
        <v>84</v>
      </c>
      <c r="L982">
        <v>4</v>
      </c>
      <c r="M982" t="s">
        <v>85</v>
      </c>
      <c r="N982" t="s">
        <v>86</v>
      </c>
      <c r="O982" t="s">
        <v>87</v>
      </c>
    </row>
    <row r="983" spans="1:15" x14ac:dyDescent="0.25">
      <c r="A983">
        <v>1</v>
      </c>
      <c r="B983">
        <v>2016</v>
      </c>
      <c r="C983" t="s">
        <v>203</v>
      </c>
      <c r="D983" t="s">
        <v>204</v>
      </c>
      <c r="E983" t="s">
        <v>7</v>
      </c>
      <c r="F983">
        <f>VLOOKUP(C983,'Five Year Alumni Srvy 2016 Data'!C:F,4,FALSE)</f>
        <v>1</v>
      </c>
      <c r="G983" t="str">
        <f>VLOOKUP(F983,Coding!K:L,2,FALSE)</f>
        <v>URM</v>
      </c>
      <c r="H983" t="s">
        <v>205</v>
      </c>
      <c r="I983" t="s">
        <v>206</v>
      </c>
      <c r="J983" t="s">
        <v>15</v>
      </c>
      <c r="K983" t="s">
        <v>88</v>
      </c>
      <c r="L983">
        <v>3</v>
      </c>
      <c r="M983" t="s">
        <v>85</v>
      </c>
      <c r="N983" t="s">
        <v>89</v>
      </c>
      <c r="O983" t="s">
        <v>126</v>
      </c>
    </row>
    <row r="984" spans="1:15" x14ac:dyDescent="0.25">
      <c r="A984">
        <v>1</v>
      </c>
      <c r="B984">
        <v>2016</v>
      </c>
      <c r="C984" t="s">
        <v>203</v>
      </c>
      <c r="D984" t="s">
        <v>204</v>
      </c>
      <c r="E984" t="s">
        <v>7</v>
      </c>
      <c r="F984">
        <f>VLOOKUP(C984,'Five Year Alumni Srvy 2016 Data'!C:F,4,FALSE)</f>
        <v>1</v>
      </c>
      <c r="G984" t="str">
        <f>VLOOKUP(F984,Coding!K:L,2,FALSE)</f>
        <v>URM</v>
      </c>
      <c r="H984" t="s">
        <v>205</v>
      </c>
      <c r="I984" t="s">
        <v>206</v>
      </c>
      <c r="J984" t="s">
        <v>15</v>
      </c>
      <c r="K984" t="s">
        <v>98</v>
      </c>
      <c r="L984">
        <v>5</v>
      </c>
      <c r="M984" t="s">
        <v>85</v>
      </c>
      <c r="N984" t="s">
        <v>99</v>
      </c>
      <c r="O984" t="s">
        <v>185</v>
      </c>
    </row>
    <row r="985" spans="1:15" x14ac:dyDescent="0.25">
      <c r="A985">
        <v>1</v>
      </c>
      <c r="B985">
        <v>2016</v>
      </c>
      <c r="C985" t="s">
        <v>203</v>
      </c>
      <c r="D985" t="s">
        <v>204</v>
      </c>
      <c r="E985" t="s">
        <v>7</v>
      </c>
      <c r="F985">
        <f>VLOOKUP(C985,'Five Year Alumni Srvy 2016 Data'!C:F,4,FALSE)</f>
        <v>1</v>
      </c>
      <c r="G985" t="str">
        <f>VLOOKUP(F985,Coding!K:L,2,FALSE)</f>
        <v>URM</v>
      </c>
      <c r="H985" t="s">
        <v>205</v>
      </c>
      <c r="I985" t="s">
        <v>206</v>
      </c>
      <c r="J985" t="s">
        <v>15</v>
      </c>
      <c r="K985" t="s">
        <v>122</v>
      </c>
      <c r="L985">
        <v>2</v>
      </c>
      <c r="M985" t="s">
        <v>85</v>
      </c>
      <c r="N985" t="s">
        <v>123</v>
      </c>
      <c r="O985" t="s">
        <v>176</v>
      </c>
    </row>
    <row r="986" spans="1:15" x14ac:dyDescent="0.25">
      <c r="A986">
        <v>1</v>
      </c>
      <c r="B986">
        <v>2016</v>
      </c>
      <c r="C986" t="s">
        <v>203</v>
      </c>
      <c r="D986" t="s">
        <v>204</v>
      </c>
      <c r="E986" t="s">
        <v>7</v>
      </c>
      <c r="F986">
        <f>VLOOKUP(C986,'Five Year Alumni Srvy 2016 Data'!C:F,4,FALSE)</f>
        <v>1</v>
      </c>
      <c r="G986" t="str">
        <f>VLOOKUP(F986,Coding!K:L,2,FALSE)</f>
        <v>URM</v>
      </c>
      <c r="H986" t="s">
        <v>205</v>
      </c>
      <c r="I986" t="s">
        <v>206</v>
      </c>
      <c r="J986" t="s">
        <v>15</v>
      </c>
      <c r="K986" t="s">
        <v>124</v>
      </c>
      <c r="L986">
        <v>2</v>
      </c>
      <c r="M986" t="s">
        <v>85</v>
      </c>
      <c r="N986" t="s">
        <v>125</v>
      </c>
      <c r="O986" t="s">
        <v>176</v>
      </c>
    </row>
    <row r="987" spans="1:15" x14ac:dyDescent="0.25">
      <c r="A987">
        <v>1</v>
      </c>
      <c r="B987">
        <v>2016</v>
      </c>
      <c r="C987" t="s">
        <v>203</v>
      </c>
      <c r="D987" t="s">
        <v>204</v>
      </c>
      <c r="E987" t="s">
        <v>7</v>
      </c>
      <c r="F987">
        <f>VLOOKUP(C987,'Five Year Alumni Srvy 2016 Data'!C:F,4,FALSE)</f>
        <v>1</v>
      </c>
      <c r="G987" t="str">
        <f>VLOOKUP(F987,Coding!K:L,2,FALSE)</f>
        <v>URM</v>
      </c>
      <c r="H987" t="s">
        <v>205</v>
      </c>
      <c r="I987" t="s">
        <v>206</v>
      </c>
      <c r="J987" t="s">
        <v>15</v>
      </c>
      <c r="K987" t="s">
        <v>127</v>
      </c>
      <c r="L987">
        <v>3</v>
      </c>
      <c r="M987" t="s">
        <v>85</v>
      </c>
      <c r="N987" t="s">
        <v>128</v>
      </c>
      <c r="O987" t="s">
        <v>126</v>
      </c>
    </row>
    <row r="988" spans="1:15" x14ac:dyDescent="0.25">
      <c r="A988">
        <v>1</v>
      </c>
      <c r="B988">
        <v>2016</v>
      </c>
      <c r="C988" t="s">
        <v>203</v>
      </c>
      <c r="D988" t="s">
        <v>204</v>
      </c>
      <c r="E988" t="s">
        <v>7</v>
      </c>
      <c r="F988">
        <f>VLOOKUP(C988,'Five Year Alumni Srvy 2016 Data'!C:F,4,FALSE)</f>
        <v>1</v>
      </c>
      <c r="G988" t="str">
        <f>VLOOKUP(F988,Coding!K:L,2,FALSE)</f>
        <v>URM</v>
      </c>
      <c r="H988" t="s">
        <v>205</v>
      </c>
      <c r="I988" t="s">
        <v>206</v>
      </c>
      <c r="J988" t="s">
        <v>15</v>
      </c>
      <c r="K988" t="s">
        <v>129</v>
      </c>
      <c r="L988">
        <v>3</v>
      </c>
      <c r="M988" t="s">
        <v>85</v>
      </c>
      <c r="N988" t="s">
        <v>130</v>
      </c>
      <c r="O988" t="s">
        <v>126</v>
      </c>
    </row>
    <row r="989" spans="1:15" x14ac:dyDescent="0.25">
      <c r="A989">
        <v>1</v>
      </c>
      <c r="B989">
        <v>2016</v>
      </c>
      <c r="C989" t="s">
        <v>203</v>
      </c>
      <c r="D989" t="s">
        <v>204</v>
      </c>
      <c r="E989" t="s">
        <v>7</v>
      </c>
      <c r="F989">
        <f>VLOOKUP(C989,'Five Year Alumni Srvy 2016 Data'!C:F,4,FALSE)</f>
        <v>1</v>
      </c>
      <c r="G989" t="str">
        <f>VLOOKUP(F989,Coding!K:L,2,FALSE)</f>
        <v>URM</v>
      </c>
      <c r="H989" t="s">
        <v>205</v>
      </c>
      <c r="I989" t="s">
        <v>206</v>
      </c>
      <c r="J989" t="s">
        <v>15</v>
      </c>
      <c r="K989" t="s">
        <v>131</v>
      </c>
      <c r="L989">
        <v>3</v>
      </c>
      <c r="M989" t="s">
        <v>85</v>
      </c>
      <c r="N989" t="s">
        <v>132</v>
      </c>
      <c r="O989" t="s">
        <v>126</v>
      </c>
    </row>
    <row r="990" spans="1:15" x14ac:dyDescent="0.25">
      <c r="A990">
        <v>1</v>
      </c>
      <c r="B990">
        <v>2016</v>
      </c>
      <c r="C990" t="s">
        <v>203</v>
      </c>
      <c r="D990" t="s">
        <v>204</v>
      </c>
      <c r="E990" t="s">
        <v>7</v>
      </c>
      <c r="F990">
        <f>VLOOKUP(C990,'Five Year Alumni Srvy 2016 Data'!C:F,4,FALSE)</f>
        <v>1</v>
      </c>
      <c r="G990" t="str">
        <f>VLOOKUP(F990,Coding!K:L,2,FALSE)</f>
        <v>URM</v>
      </c>
      <c r="H990" t="s">
        <v>205</v>
      </c>
      <c r="I990" t="s">
        <v>206</v>
      </c>
      <c r="J990" t="s">
        <v>15</v>
      </c>
      <c r="K990" t="s">
        <v>139</v>
      </c>
      <c r="L990">
        <v>2</v>
      </c>
      <c r="M990" t="s">
        <v>85</v>
      </c>
      <c r="N990" t="s">
        <v>140</v>
      </c>
      <c r="O990" t="s">
        <v>176</v>
      </c>
    </row>
    <row r="991" spans="1:15" x14ac:dyDescent="0.25">
      <c r="A991">
        <v>1</v>
      </c>
      <c r="B991">
        <v>2016</v>
      </c>
      <c r="C991" t="s">
        <v>203</v>
      </c>
      <c r="D991" t="s">
        <v>204</v>
      </c>
      <c r="E991" t="s">
        <v>7</v>
      </c>
      <c r="F991">
        <f>VLOOKUP(C991,'Five Year Alumni Srvy 2016 Data'!C:F,4,FALSE)</f>
        <v>1</v>
      </c>
      <c r="G991" t="str">
        <f>VLOOKUP(F991,Coding!K:L,2,FALSE)</f>
        <v>URM</v>
      </c>
      <c r="H991" t="s">
        <v>205</v>
      </c>
      <c r="I991" t="s">
        <v>206</v>
      </c>
      <c r="J991" t="s">
        <v>15</v>
      </c>
      <c r="K991" t="s">
        <v>141</v>
      </c>
      <c r="L991">
        <v>5</v>
      </c>
      <c r="M991" t="s">
        <v>85</v>
      </c>
      <c r="N991" t="s">
        <v>142</v>
      </c>
      <c r="O991" t="s">
        <v>185</v>
      </c>
    </row>
    <row r="992" spans="1:15" x14ac:dyDescent="0.25">
      <c r="A992">
        <v>1</v>
      </c>
      <c r="B992">
        <v>2016</v>
      </c>
      <c r="C992" t="s">
        <v>203</v>
      </c>
      <c r="D992" t="s">
        <v>204</v>
      </c>
      <c r="E992" t="s">
        <v>7</v>
      </c>
      <c r="F992">
        <f>VLOOKUP(C992,'Five Year Alumni Srvy 2016 Data'!C:F,4,FALSE)</f>
        <v>1</v>
      </c>
      <c r="G992" t="str">
        <f>VLOOKUP(F992,Coding!K:L,2,FALSE)</f>
        <v>URM</v>
      </c>
      <c r="H992" t="s">
        <v>205</v>
      </c>
      <c r="I992" t="s">
        <v>206</v>
      </c>
      <c r="J992" t="s">
        <v>15</v>
      </c>
      <c r="K992" t="s">
        <v>143</v>
      </c>
      <c r="L992">
        <v>3</v>
      </c>
      <c r="M992" t="s">
        <v>85</v>
      </c>
      <c r="N992" t="s">
        <v>144</v>
      </c>
      <c r="O992" t="s">
        <v>126</v>
      </c>
    </row>
    <row r="993" spans="1:15" x14ac:dyDescent="0.25">
      <c r="A993">
        <v>1</v>
      </c>
      <c r="B993">
        <v>2016</v>
      </c>
      <c r="C993" t="s">
        <v>214</v>
      </c>
      <c r="D993" t="s">
        <v>204</v>
      </c>
      <c r="E993" t="s">
        <v>7</v>
      </c>
      <c r="F993">
        <f>VLOOKUP(C993,'Five Year Alumni Srvy 2016 Data'!C:F,4,FALSE)</f>
        <v>1</v>
      </c>
      <c r="G993" t="str">
        <f>VLOOKUP(F993,Coding!K:L,2,FALSE)</f>
        <v>URM</v>
      </c>
      <c r="H993" t="s">
        <v>215</v>
      </c>
      <c r="I993" t="s">
        <v>215</v>
      </c>
      <c r="J993" t="s">
        <v>21</v>
      </c>
      <c r="K993" t="s">
        <v>84</v>
      </c>
      <c r="L993">
        <v>4</v>
      </c>
      <c r="M993" t="s">
        <v>85</v>
      </c>
      <c r="N993" t="s">
        <v>86</v>
      </c>
      <c r="O993" t="s">
        <v>87</v>
      </c>
    </row>
    <row r="994" spans="1:15" x14ac:dyDescent="0.25">
      <c r="A994">
        <v>1</v>
      </c>
      <c r="B994">
        <v>2016</v>
      </c>
      <c r="C994" t="s">
        <v>214</v>
      </c>
      <c r="D994" t="s">
        <v>204</v>
      </c>
      <c r="E994" t="s">
        <v>7</v>
      </c>
      <c r="F994">
        <f>VLOOKUP(C994,'Five Year Alumni Srvy 2016 Data'!C:F,4,FALSE)</f>
        <v>1</v>
      </c>
      <c r="G994" t="str">
        <f>VLOOKUP(F994,Coding!K:L,2,FALSE)</f>
        <v>URM</v>
      </c>
      <c r="H994" t="s">
        <v>215</v>
      </c>
      <c r="I994" t="s">
        <v>215</v>
      </c>
      <c r="J994" t="s">
        <v>21</v>
      </c>
      <c r="K994" t="s">
        <v>88</v>
      </c>
      <c r="L994">
        <v>4</v>
      </c>
      <c r="M994" t="s">
        <v>85</v>
      </c>
      <c r="N994" t="s">
        <v>89</v>
      </c>
      <c r="O994" t="s">
        <v>87</v>
      </c>
    </row>
    <row r="995" spans="1:15" x14ac:dyDescent="0.25">
      <c r="A995">
        <v>1</v>
      </c>
      <c r="B995">
        <v>2016</v>
      </c>
      <c r="C995" t="s">
        <v>214</v>
      </c>
      <c r="D995" t="s">
        <v>204</v>
      </c>
      <c r="E995" t="s">
        <v>7</v>
      </c>
      <c r="F995">
        <f>VLOOKUP(C995,'Five Year Alumni Srvy 2016 Data'!C:F,4,FALSE)</f>
        <v>1</v>
      </c>
      <c r="G995" t="str">
        <f>VLOOKUP(F995,Coding!K:L,2,FALSE)</f>
        <v>URM</v>
      </c>
      <c r="H995" t="s">
        <v>215</v>
      </c>
      <c r="I995" t="s">
        <v>215</v>
      </c>
      <c r="J995" t="s">
        <v>21</v>
      </c>
      <c r="K995" t="s">
        <v>98</v>
      </c>
      <c r="L995">
        <v>4</v>
      </c>
      <c r="M995" t="s">
        <v>85</v>
      </c>
      <c r="N995" t="s">
        <v>99</v>
      </c>
      <c r="O995" t="s">
        <v>87</v>
      </c>
    </row>
    <row r="996" spans="1:15" x14ac:dyDescent="0.25">
      <c r="A996">
        <v>1</v>
      </c>
      <c r="B996">
        <v>2016</v>
      </c>
      <c r="C996" t="s">
        <v>214</v>
      </c>
      <c r="D996" t="s">
        <v>204</v>
      </c>
      <c r="E996" t="s">
        <v>7</v>
      </c>
      <c r="F996">
        <f>VLOOKUP(C996,'Five Year Alumni Srvy 2016 Data'!C:F,4,FALSE)</f>
        <v>1</v>
      </c>
      <c r="G996" t="str">
        <f>VLOOKUP(F996,Coding!K:L,2,FALSE)</f>
        <v>URM</v>
      </c>
      <c r="H996" t="s">
        <v>215</v>
      </c>
      <c r="I996" t="s">
        <v>215</v>
      </c>
      <c r="J996" t="s">
        <v>21</v>
      </c>
      <c r="K996" t="s">
        <v>122</v>
      </c>
      <c r="L996">
        <v>4</v>
      </c>
      <c r="M996" t="s">
        <v>85</v>
      </c>
      <c r="N996" t="s">
        <v>123</v>
      </c>
      <c r="O996" t="s">
        <v>87</v>
      </c>
    </row>
    <row r="997" spans="1:15" x14ac:dyDescent="0.25">
      <c r="A997">
        <v>1</v>
      </c>
      <c r="B997">
        <v>2016</v>
      </c>
      <c r="C997" t="s">
        <v>214</v>
      </c>
      <c r="D997" t="s">
        <v>204</v>
      </c>
      <c r="E997" t="s">
        <v>7</v>
      </c>
      <c r="F997">
        <f>VLOOKUP(C997,'Five Year Alumni Srvy 2016 Data'!C:F,4,FALSE)</f>
        <v>1</v>
      </c>
      <c r="G997" t="str">
        <f>VLOOKUP(F997,Coding!K:L,2,FALSE)</f>
        <v>URM</v>
      </c>
      <c r="H997" t="s">
        <v>215</v>
      </c>
      <c r="I997" t="s">
        <v>215</v>
      </c>
      <c r="J997" t="s">
        <v>21</v>
      </c>
      <c r="K997" t="s">
        <v>124</v>
      </c>
      <c r="L997">
        <v>4</v>
      </c>
      <c r="M997" t="s">
        <v>85</v>
      </c>
      <c r="N997" t="s">
        <v>125</v>
      </c>
      <c r="O997" t="s">
        <v>87</v>
      </c>
    </row>
    <row r="998" spans="1:15" x14ac:dyDescent="0.25">
      <c r="A998">
        <v>1</v>
      </c>
      <c r="B998">
        <v>2016</v>
      </c>
      <c r="C998" t="s">
        <v>214</v>
      </c>
      <c r="D998" t="s">
        <v>204</v>
      </c>
      <c r="E998" t="s">
        <v>7</v>
      </c>
      <c r="F998">
        <f>VLOOKUP(C998,'Five Year Alumni Srvy 2016 Data'!C:F,4,FALSE)</f>
        <v>1</v>
      </c>
      <c r="G998" t="str">
        <f>VLOOKUP(F998,Coding!K:L,2,FALSE)</f>
        <v>URM</v>
      </c>
      <c r="H998" t="s">
        <v>215</v>
      </c>
      <c r="I998" t="s">
        <v>215</v>
      </c>
      <c r="J998" t="s">
        <v>21</v>
      </c>
      <c r="K998" t="s">
        <v>127</v>
      </c>
      <c r="L998">
        <v>4</v>
      </c>
      <c r="M998" t="s">
        <v>85</v>
      </c>
      <c r="N998" t="s">
        <v>128</v>
      </c>
      <c r="O998" t="s">
        <v>87</v>
      </c>
    </row>
    <row r="999" spans="1:15" x14ac:dyDescent="0.25">
      <c r="A999">
        <v>1</v>
      </c>
      <c r="B999">
        <v>2016</v>
      </c>
      <c r="C999" t="s">
        <v>214</v>
      </c>
      <c r="D999" t="s">
        <v>204</v>
      </c>
      <c r="E999" t="s">
        <v>7</v>
      </c>
      <c r="F999">
        <f>VLOOKUP(C999,'Five Year Alumni Srvy 2016 Data'!C:F,4,FALSE)</f>
        <v>1</v>
      </c>
      <c r="G999" t="str">
        <f>VLOOKUP(F999,Coding!K:L,2,FALSE)</f>
        <v>URM</v>
      </c>
      <c r="H999" t="s">
        <v>215</v>
      </c>
      <c r="I999" t="s">
        <v>215</v>
      </c>
      <c r="J999" t="s">
        <v>21</v>
      </c>
      <c r="K999" t="s">
        <v>129</v>
      </c>
      <c r="L999">
        <v>3</v>
      </c>
      <c r="M999" t="s">
        <v>85</v>
      </c>
      <c r="N999" t="s">
        <v>130</v>
      </c>
      <c r="O999" t="s">
        <v>126</v>
      </c>
    </row>
    <row r="1000" spans="1:15" x14ac:dyDescent="0.25">
      <c r="A1000">
        <v>1</v>
      </c>
      <c r="B1000">
        <v>2016</v>
      </c>
      <c r="C1000" t="s">
        <v>214</v>
      </c>
      <c r="D1000" t="s">
        <v>204</v>
      </c>
      <c r="E1000" t="s">
        <v>7</v>
      </c>
      <c r="F1000">
        <f>VLOOKUP(C1000,'Five Year Alumni Srvy 2016 Data'!C:F,4,FALSE)</f>
        <v>1</v>
      </c>
      <c r="G1000" t="str">
        <f>VLOOKUP(F1000,Coding!K:L,2,FALSE)</f>
        <v>URM</v>
      </c>
      <c r="H1000" t="s">
        <v>215</v>
      </c>
      <c r="I1000" t="s">
        <v>215</v>
      </c>
      <c r="J1000" t="s">
        <v>21</v>
      </c>
      <c r="K1000" t="s">
        <v>131</v>
      </c>
      <c r="L1000">
        <v>2</v>
      </c>
      <c r="M1000" t="s">
        <v>85</v>
      </c>
      <c r="N1000" t="s">
        <v>132</v>
      </c>
      <c r="O1000" t="s">
        <v>176</v>
      </c>
    </row>
    <row r="1001" spans="1:15" x14ac:dyDescent="0.25">
      <c r="A1001">
        <v>1</v>
      </c>
      <c r="B1001">
        <v>2016</v>
      </c>
      <c r="C1001" t="s">
        <v>214</v>
      </c>
      <c r="D1001" t="s">
        <v>204</v>
      </c>
      <c r="E1001" t="s">
        <v>7</v>
      </c>
      <c r="F1001">
        <f>VLOOKUP(C1001,'Five Year Alumni Srvy 2016 Data'!C:F,4,FALSE)</f>
        <v>1</v>
      </c>
      <c r="G1001" t="str">
        <f>VLOOKUP(F1001,Coding!K:L,2,FALSE)</f>
        <v>URM</v>
      </c>
      <c r="H1001" t="s">
        <v>215</v>
      </c>
      <c r="I1001" t="s">
        <v>215</v>
      </c>
      <c r="J1001" t="s">
        <v>21</v>
      </c>
      <c r="K1001" t="s">
        <v>139</v>
      </c>
      <c r="L1001">
        <v>4</v>
      </c>
      <c r="M1001" t="s">
        <v>85</v>
      </c>
      <c r="N1001" t="s">
        <v>140</v>
      </c>
      <c r="O1001" t="s">
        <v>87</v>
      </c>
    </row>
    <row r="1002" spans="1:15" x14ac:dyDescent="0.25">
      <c r="A1002">
        <v>1</v>
      </c>
      <c r="B1002">
        <v>2016</v>
      </c>
      <c r="C1002" t="s">
        <v>214</v>
      </c>
      <c r="D1002" t="s">
        <v>204</v>
      </c>
      <c r="E1002" t="s">
        <v>7</v>
      </c>
      <c r="F1002">
        <f>VLOOKUP(C1002,'Five Year Alumni Srvy 2016 Data'!C:F,4,FALSE)</f>
        <v>1</v>
      </c>
      <c r="G1002" t="str">
        <f>VLOOKUP(F1002,Coding!K:L,2,FALSE)</f>
        <v>URM</v>
      </c>
      <c r="H1002" t="s">
        <v>215</v>
      </c>
      <c r="I1002" t="s">
        <v>215</v>
      </c>
      <c r="J1002" t="s">
        <v>21</v>
      </c>
      <c r="K1002" t="s">
        <v>141</v>
      </c>
      <c r="L1002">
        <v>4</v>
      </c>
      <c r="M1002" t="s">
        <v>85</v>
      </c>
      <c r="N1002" t="s">
        <v>142</v>
      </c>
      <c r="O1002" t="s">
        <v>87</v>
      </c>
    </row>
    <row r="1003" spans="1:15" x14ac:dyDescent="0.25">
      <c r="A1003">
        <v>1</v>
      </c>
      <c r="B1003">
        <v>2016</v>
      </c>
      <c r="C1003" t="s">
        <v>214</v>
      </c>
      <c r="D1003" t="s">
        <v>204</v>
      </c>
      <c r="E1003" t="s">
        <v>7</v>
      </c>
      <c r="F1003">
        <f>VLOOKUP(C1003,'Five Year Alumni Srvy 2016 Data'!C:F,4,FALSE)</f>
        <v>1</v>
      </c>
      <c r="G1003" t="str">
        <f>VLOOKUP(F1003,Coding!K:L,2,FALSE)</f>
        <v>URM</v>
      </c>
      <c r="H1003" t="s">
        <v>215</v>
      </c>
      <c r="I1003" t="s">
        <v>215</v>
      </c>
      <c r="J1003" t="s">
        <v>21</v>
      </c>
      <c r="K1003" t="s">
        <v>143</v>
      </c>
      <c r="L1003">
        <v>4</v>
      </c>
      <c r="M1003" t="s">
        <v>85</v>
      </c>
      <c r="N1003" t="s">
        <v>144</v>
      </c>
      <c r="O1003" t="s">
        <v>87</v>
      </c>
    </row>
    <row r="1004" spans="1:15" x14ac:dyDescent="0.25">
      <c r="A1004">
        <v>1</v>
      </c>
      <c r="B1004">
        <v>2016</v>
      </c>
      <c r="C1004" t="s">
        <v>263</v>
      </c>
      <c r="D1004" t="s">
        <v>264</v>
      </c>
      <c r="E1004" t="s">
        <v>7</v>
      </c>
      <c r="F1004">
        <f>VLOOKUP(C1004,'Five Year Alumni Srvy 2016 Data'!C:F,4,FALSE)</f>
        <v>1</v>
      </c>
      <c r="G1004" t="str">
        <f>VLOOKUP(F1004,Coding!K:L,2,FALSE)</f>
        <v>URM</v>
      </c>
      <c r="H1004" t="s">
        <v>248</v>
      </c>
      <c r="I1004" t="s">
        <v>249</v>
      </c>
      <c r="J1004" t="s">
        <v>17</v>
      </c>
      <c r="K1004" t="s">
        <v>84</v>
      </c>
      <c r="L1004">
        <v>4</v>
      </c>
      <c r="M1004" t="s">
        <v>85</v>
      </c>
      <c r="N1004" t="s">
        <v>86</v>
      </c>
      <c r="O1004" t="s">
        <v>87</v>
      </c>
    </row>
    <row r="1005" spans="1:15" x14ac:dyDescent="0.25">
      <c r="A1005">
        <v>1</v>
      </c>
      <c r="B1005">
        <v>2016</v>
      </c>
      <c r="C1005" t="s">
        <v>263</v>
      </c>
      <c r="D1005" t="s">
        <v>264</v>
      </c>
      <c r="E1005" t="s">
        <v>7</v>
      </c>
      <c r="F1005">
        <f>VLOOKUP(C1005,'Five Year Alumni Srvy 2016 Data'!C:F,4,FALSE)</f>
        <v>1</v>
      </c>
      <c r="G1005" t="str">
        <f>VLOOKUP(F1005,Coding!K:L,2,FALSE)</f>
        <v>URM</v>
      </c>
      <c r="H1005" t="s">
        <v>248</v>
      </c>
      <c r="I1005" t="s">
        <v>249</v>
      </c>
      <c r="J1005" t="s">
        <v>17</v>
      </c>
      <c r="K1005" t="s">
        <v>88</v>
      </c>
      <c r="L1005">
        <v>4</v>
      </c>
      <c r="M1005" t="s">
        <v>85</v>
      </c>
      <c r="N1005" t="s">
        <v>89</v>
      </c>
      <c r="O1005" t="s">
        <v>87</v>
      </c>
    </row>
    <row r="1006" spans="1:15" x14ac:dyDescent="0.25">
      <c r="A1006">
        <v>1</v>
      </c>
      <c r="B1006">
        <v>2016</v>
      </c>
      <c r="C1006" t="s">
        <v>263</v>
      </c>
      <c r="D1006" t="s">
        <v>264</v>
      </c>
      <c r="E1006" t="s">
        <v>7</v>
      </c>
      <c r="F1006">
        <f>VLOOKUP(C1006,'Five Year Alumni Srvy 2016 Data'!C:F,4,FALSE)</f>
        <v>1</v>
      </c>
      <c r="G1006" t="str">
        <f>VLOOKUP(F1006,Coding!K:L,2,FALSE)</f>
        <v>URM</v>
      </c>
      <c r="H1006" t="s">
        <v>248</v>
      </c>
      <c r="I1006" t="s">
        <v>249</v>
      </c>
      <c r="J1006" t="s">
        <v>17</v>
      </c>
      <c r="K1006" t="s">
        <v>98</v>
      </c>
      <c r="L1006">
        <v>5</v>
      </c>
      <c r="M1006" t="s">
        <v>85</v>
      </c>
      <c r="N1006" t="s">
        <v>99</v>
      </c>
      <c r="O1006" t="s">
        <v>185</v>
      </c>
    </row>
    <row r="1007" spans="1:15" x14ac:dyDescent="0.25">
      <c r="A1007">
        <v>1</v>
      </c>
      <c r="B1007">
        <v>2016</v>
      </c>
      <c r="C1007" t="s">
        <v>263</v>
      </c>
      <c r="D1007" t="s">
        <v>264</v>
      </c>
      <c r="E1007" t="s">
        <v>7</v>
      </c>
      <c r="F1007">
        <f>VLOOKUP(C1007,'Five Year Alumni Srvy 2016 Data'!C:F,4,FALSE)</f>
        <v>1</v>
      </c>
      <c r="G1007" t="str">
        <f>VLOOKUP(F1007,Coding!K:L,2,FALSE)</f>
        <v>URM</v>
      </c>
      <c r="H1007" t="s">
        <v>248</v>
      </c>
      <c r="I1007" t="s">
        <v>249</v>
      </c>
      <c r="J1007" t="s">
        <v>17</v>
      </c>
      <c r="K1007" t="s">
        <v>122</v>
      </c>
      <c r="L1007">
        <v>4</v>
      </c>
      <c r="M1007" t="s">
        <v>85</v>
      </c>
      <c r="N1007" t="s">
        <v>123</v>
      </c>
      <c r="O1007" t="s">
        <v>87</v>
      </c>
    </row>
    <row r="1008" spans="1:15" x14ac:dyDescent="0.25">
      <c r="A1008">
        <v>1</v>
      </c>
      <c r="B1008">
        <v>2016</v>
      </c>
      <c r="C1008" t="s">
        <v>263</v>
      </c>
      <c r="D1008" t="s">
        <v>264</v>
      </c>
      <c r="E1008" t="s">
        <v>7</v>
      </c>
      <c r="F1008">
        <f>VLOOKUP(C1008,'Five Year Alumni Srvy 2016 Data'!C:F,4,FALSE)</f>
        <v>1</v>
      </c>
      <c r="G1008" t="str">
        <f>VLOOKUP(F1008,Coding!K:L,2,FALSE)</f>
        <v>URM</v>
      </c>
      <c r="H1008" t="s">
        <v>248</v>
      </c>
      <c r="I1008" t="s">
        <v>249</v>
      </c>
      <c r="J1008" t="s">
        <v>17</v>
      </c>
      <c r="K1008" t="s">
        <v>124</v>
      </c>
      <c r="L1008">
        <v>3</v>
      </c>
      <c r="M1008" t="s">
        <v>85</v>
      </c>
      <c r="N1008" t="s">
        <v>125</v>
      </c>
      <c r="O1008" t="s">
        <v>126</v>
      </c>
    </row>
    <row r="1009" spans="1:15" x14ac:dyDescent="0.25">
      <c r="A1009">
        <v>1</v>
      </c>
      <c r="B1009">
        <v>2016</v>
      </c>
      <c r="C1009" t="s">
        <v>263</v>
      </c>
      <c r="D1009" t="s">
        <v>264</v>
      </c>
      <c r="E1009" t="s">
        <v>7</v>
      </c>
      <c r="F1009">
        <f>VLOOKUP(C1009,'Five Year Alumni Srvy 2016 Data'!C:F,4,FALSE)</f>
        <v>1</v>
      </c>
      <c r="G1009" t="str">
        <f>VLOOKUP(F1009,Coding!K:L,2,FALSE)</f>
        <v>URM</v>
      </c>
      <c r="H1009" t="s">
        <v>248</v>
      </c>
      <c r="I1009" t="s">
        <v>249</v>
      </c>
      <c r="J1009" t="s">
        <v>17</v>
      </c>
      <c r="K1009" t="s">
        <v>127</v>
      </c>
      <c r="L1009">
        <v>4</v>
      </c>
      <c r="M1009" t="s">
        <v>85</v>
      </c>
      <c r="N1009" t="s">
        <v>128</v>
      </c>
      <c r="O1009" t="s">
        <v>87</v>
      </c>
    </row>
    <row r="1010" spans="1:15" x14ac:dyDescent="0.25">
      <c r="A1010">
        <v>1</v>
      </c>
      <c r="B1010">
        <v>2016</v>
      </c>
      <c r="C1010" t="s">
        <v>263</v>
      </c>
      <c r="D1010" t="s">
        <v>264</v>
      </c>
      <c r="E1010" t="s">
        <v>7</v>
      </c>
      <c r="F1010">
        <f>VLOOKUP(C1010,'Five Year Alumni Srvy 2016 Data'!C:F,4,FALSE)</f>
        <v>1</v>
      </c>
      <c r="G1010" t="str">
        <f>VLOOKUP(F1010,Coding!K:L,2,FALSE)</f>
        <v>URM</v>
      </c>
      <c r="H1010" t="s">
        <v>248</v>
      </c>
      <c r="I1010" t="s">
        <v>249</v>
      </c>
      <c r="J1010" t="s">
        <v>17</v>
      </c>
      <c r="K1010" t="s">
        <v>129</v>
      </c>
      <c r="L1010">
        <v>4</v>
      </c>
      <c r="M1010" t="s">
        <v>85</v>
      </c>
      <c r="N1010" t="s">
        <v>130</v>
      </c>
      <c r="O1010" t="s">
        <v>87</v>
      </c>
    </row>
    <row r="1011" spans="1:15" x14ac:dyDescent="0.25">
      <c r="A1011">
        <v>1</v>
      </c>
      <c r="B1011">
        <v>2016</v>
      </c>
      <c r="C1011" t="s">
        <v>263</v>
      </c>
      <c r="D1011" t="s">
        <v>264</v>
      </c>
      <c r="E1011" t="s">
        <v>7</v>
      </c>
      <c r="F1011">
        <f>VLOOKUP(C1011,'Five Year Alumni Srvy 2016 Data'!C:F,4,FALSE)</f>
        <v>1</v>
      </c>
      <c r="G1011" t="str">
        <f>VLOOKUP(F1011,Coding!K:L,2,FALSE)</f>
        <v>URM</v>
      </c>
      <c r="H1011" t="s">
        <v>248</v>
      </c>
      <c r="I1011" t="s">
        <v>249</v>
      </c>
      <c r="J1011" t="s">
        <v>17</v>
      </c>
      <c r="K1011" t="s">
        <v>131</v>
      </c>
      <c r="L1011">
        <v>4</v>
      </c>
      <c r="M1011" t="s">
        <v>85</v>
      </c>
      <c r="N1011" t="s">
        <v>132</v>
      </c>
      <c r="O1011" t="s">
        <v>87</v>
      </c>
    </row>
    <row r="1012" spans="1:15" x14ac:dyDescent="0.25">
      <c r="A1012">
        <v>1</v>
      </c>
      <c r="B1012">
        <v>2016</v>
      </c>
      <c r="C1012" t="s">
        <v>263</v>
      </c>
      <c r="D1012" t="s">
        <v>264</v>
      </c>
      <c r="E1012" t="s">
        <v>7</v>
      </c>
      <c r="F1012">
        <f>VLOOKUP(C1012,'Five Year Alumni Srvy 2016 Data'!C:F,4,FALSE)</f>
        <v>1</v>
      </c>
      <c r="G1012" t="str">
        <f>VLOOKUP(F1012,Coding!K:L,2,FALSE)</f>
        <v>URM</v>
      </c>
      <c r="H1012" t="s">
        <v>248</v>
      </c>
      <c r="I1012" t="s">
        <v>249</v>
      </c>
      <c r="J1012" t="s">
        <v>17</v>
      </c>
      <c r="K1012" t="s">
        <v>139</v>
      </c>
      <c r="L1012">
        <v>3</v>
      </c>
      <c r="M1012" t="s">
        <v>85</v>
      </c>
      <c r="N1012" t="s">
        <v>140</v>
      </c>
      <c r="O1012" t="s">
        <v>126</v>
      </c>
    </row>
    <row r="1013" spans="1:15" x14ac:dyDescent="0.25">
      <c r="A1013">
        <v>1</v>
      </c>
      <c r="B1013">
        <v>2016</v>
      </c>
      <c r="C1013" t="s">
        <v>263</v>
      </c>
      <c r="D1013" t="s">
        <v>264</v>
      </c>
      <c r="E1013" t="s">
        <v>7</v>
      </c>
      <c r="F1013">
        <f>VLOOKUP(C1013,'Five Year Alumni Srvy 2016 Data'!C:F,4,FALSE)</f>
        <v>1</v>
      </c>
      <c r="G1013" t="str">
        <f>VLOOKUP(F1013,Coding!K:L,2,FALSE)</f>
        <v>URM</v>
      </c>
      <c r="H1013" t="s">
        <v>248</v>
      </c>
      <c r="I1013" t="s">
        <v>249</v>
      </c>
      <c r="J1013" t="s">
        <v>17</v>
      </c>
      <c r="K1013" t="s">
        <v>141</v>
      </c>
      <c r="L1013">
        <v>2</v>
      </c>
      <c r="M1013" t="s">
        <v>85</v>
      </c>
      <c r="N1013" t="s">
        <v>142</v>
      </c>
      <c r="O1013" t="s">
        <v>176</v>
      </c>
    </row>
    <row r="1014" spans="1:15" x14ac:dyDescent="0.25">
      <c r="A1014">
        <v>1</v>
      </c>
      <c r="B1014">
        <v>2016</v>
      </c>
      <c r="C1014" t="s">
        <v>263</v>
      </c>
      <c r="D1014" t="s">
        <v>264</v>
      </c>
      <c r="E1014" t="s">
        <v>7</v>
      </c>
      <c r="F1014">
        <f>VLOOKUP(C1014,'Five Year Alumni Srvy 2016 Data'!C:F,4,FALSE)</f>
        <v>1</v>
      </c>
      <c r="G1014" t="str">
        <f>VLOOKUP(F1014,Coding!K:L,2,FALSE)</f>
        <v>URM</v>
      </c>
      <c r="H1014" t="s">
        <v>248</v>
      </c>
      <c r="I1014" t="s">
        <v>249</v>
      </c>
      <c r="J1014" t="s">
        <v>17</v>
      </c>
      <c r="K1014" t="s">
        <v>143</v>
      </c>
      <c r="L1014">
        <v>3</v>
      </c>
      <c r="M1014" t="s">
        <v>85</v>
      </c>
      <c r="N1014" t="s">
        <v>144</v>
      </c>
      <c r="O1014" t="s">
        <v>126</v>
      </c>
    </row>
    <row r="1015" spans="1:15" x14ac:dyDescent="0.25">
      <c r="A1015">
        <v>1</v>
      </c>
      <c r="B1015">
        <v>2016</v>
      </c>
      <c r="C1015" t="s">
        <v>269</v>
      </c>
      <c r="D1015" t="s">
        <v>48</v>
      </c>
      <c r="E1015" t="s">
        <v>7</v>
      </c>
      <c r="F1015">
        <f>VLOOKUP(C1015,'Five Year Alumni Srvy 2016 Data'!C:F,4,FALSE)</f>
        <v>1</v>
      </c>
      <c r="G1015" t="str">
        <f>VLOOKUP(F1015,Coding!K:L,2,FALSE)</f>
        <v>URM</v>
      </c>
      <c r="H1015" t="s">
        <v>270</v>
      </c>
      <c r="I1015" t="s">
        <v>270</v>
      </c>
      <c r="J1015" t="s">
        <v>21</v>
      </c>
      <c r="K1015" t="s">
        <v>84</v>
      </c>
      <c r="L1015">
        <v>3</v>
      </c>
      <c r="M1015" t="s">
        <v>85</v>
      </c>
      <c r="N1015" t="s">
        <v>86</v>
      </c>
      <c r="O1015" t="s">
        <v>126</v>
      </c>
    </row>
    <row r="1016" spans="1:15" x14ac:dyDescent="0.25">
      <c r="A1016">
        <v>1</v>
      </c>
      <c r="B1016">
        <v>2016</v>
      </c>
      <c r="C1016" t="s">
        <v>269</v>
      </c>
      <c r="D1016" t="s">
        <v>48</v>
      </c>
      <c r="E1016" t="s">
        <v>7</v>
      </c>
      <c r="F1016">
        <f>VLOOKUP(C1016,'Five Year Alumni Srvy 2016 Data'!C:F,4,FALSE)</f>
        <v>1</v>
      </c>
      <c r="G1016" t="str">
        <f>VLOOKUP(F1016,Coding!K:L,2,FALSE)</f>
        <v>URM</v>
      </c>
      <c r="H1016" t="s">
        <v>270</v>
      </c>
      <c r="I1016" t="s">
        <v>270</v>
      </c>
      <c r="J1016" t="s">
        <v>21</v>
      </c>
      <c r="K1016" t="s">
        <v>88</v>
      </c>
      <c r="L1016">
        <v>3</v>
      </c>
      <c r="M1016" t="s">
        <v>85</v>
      </c>
      <c r="N1016" t="s">
        <v>89</v>
      </c>
      <c r="O1016" t="s">
        <v>126</v>
      </c>
    </row>
    <row r="1017" spans="1:15" x14ac:dyDescent="0.25">
      <c r="A1017">
        <v>1</v>
      </c>
      <c r="B1017">
        <v>2016</v>
      </c>
      <c r="C1017" t="s">
        <v>269</v>
      </c>
      <c r="D1017" t="s">
        <v>48</v>
      </c>
      <c r="E1017" t="s">
        <v>7</v>
      </c>
      <c r="F1017">
        <f>VLOOKUP(C1017,'Five Year Alumni Srvy 2016 Data'!C:F,4,FALSE)</f>
        <v>1</v>
      </c>
      <c r="G1017" t="str">
        <f>VLOOKUP(F1017,Coding!K:L,2,FALSE)</f>
        <v>URM</v>
      </c>
      <c r="H1017" t="s">
        <v>270</v>
      </c>
      <c r="I1017" t="s">
        <v>270</v>
      </c>
      <c r="J1017" t="s">
        <v>21</v>
      </c>
      <c r="K1017" t="s">
        <v>98</v>
      </c>
      <c r="L1017">
        <v>2</v>
      </c>
      <c r="M1017" t="s">
        <v>85</v>
      </c>
      <c r="N1017" t="s">
        <v>99</v>
      </c>
      <c r="O1017" t="s">
        <v>176</v>
      </c>
    </row>
    <row r="1018" spans="1:15" x14ac:dyDescent="0.25">
      <c r="A1018">
        <v>1</v>
      </c>
      <c r="B1018">
        <v>2016</v>
      </c>
      <c r="C1018" t="s">
        <v>269</v>
      </c>
      <c r="D1018" t="s">
        <v>48</v>
      </c>
      <c r="E1018" t="s">
        <v>7</v>
      </c>
      <c r="F1018">
        <f>VLOOKUP(C1018,'Five Year Alumni Srvy 2016 Data'!C:F,4,FALSE)</f>
        <v>1</v>
      </c>
      <c r="G1018" t="str">
        <f>VLOOKUP(F1018,Coding!K:L,2,FALSE)</f>
        <v>URM</v>
      </c>
      <c r="H1018" t="s">
        <v>270</v>
      </c>
      <c r="I1018" t="s">
        <v>270</v>
      </c>
      <c r="J1018" t="s">
        <v>21</v>
      </c>
      <c r="K1018" t="s">
        <v>122</v>
      </c>
      <c r="L1018">
        <v>3</v>
      </c>
      <c r="M1018" t="s">
        <v>85</v>
      </c>
      <c r="N1018" t="s">
        <v>123</v>
      </c>
      <c r="O1018" t="s">
        <v>126</v>
      </c>
    </row>
    <row r="1019" spans="1:15" x14ac:dyDescent="0.25">
      <c r="A1019">
        <v>1</v>
      </c>
      <c r="B1019">
        <v>2016</v>
      </c>
      <c r="C1019" t="s">
        <v>269</v>
      </c>
      <c r="D1019" t="s">
        <v>48</v>
      </c>
      <c r="E1019" t="s">
        <v>7</v>
      </c>
      <c r="F1019">
        <f>VLOOKUP(C1019,'Five Year Alumni Srvy 2016 Data'!C:F,4,FALSE)</f>
        <v>1</v>
      </c>
      <c r="G1019" t="str">
        <f>VLOOKUP(F1019,Coding!K:L,2,FALSE)</f>
        <v>URM</v>
      </c>
      <c r="H1019" t="s">
        <v>270</v>
      </c>
      <c r="I1019" t="s">
        <v>270</v>
      </c>
      <c r="J1019" t="s">
        <v>21</v>
      </c>
      <c r="K1019" t="s">
        <v>124</v>
      </c>
      <c r="L1019">
        <v>1</v>
      </c>
      <c r="M1019" t="s">
        <v>85</v>
      </c>
      <c r="N1019" t="s">
        <v>125</v>
      </c>
      <c r="O1019" t="s">
        <v>200</v>
      </c>
    </row>
    <row r="1020" spans="1:15" x14ac:dyDescent="0.25">
      <c r="A1020">
        <v>1</v>
      </c>
      <c r="B1020">
        <v>2016</v>
      </c>
      <c r="C1020" t="s">
        <v>269</v>
      </c>
      <c r="D1020" t="s">
        <v>48</v>
      </c>
      <c r="E1020" t="s">
        <v>7</v>
      </c>
      <c r="F1020">
        <f>VLOOKUP(C1020,'Five Year Alumni Srvy 2016 Data'!C:F,4,FALSE)</f>
        <v>1</v>
      </c>
      <c r="G1020" t="str">
        <f>VLOOKUP(F1020,Coding!K:L,2,FALSE)</f>
        <v>URM</v>
      </c>
      <c r="H1020" t="s">
        <v>270</v>
      </c>
      <c r="I1020" t="s">
        <v>270</v>
      </c>
      <c r="J1020" t="s">
        <v>21</v>
      </c>
      <c r="K1020" t="s">
        <v>127</v>
      </c>
      <c r="L1020">
        <v>2</v>
      </c>
      <c r="M1020" t="s">
        <v>85</v>
      </c>
      <c r="N1020" t="s">
        <v>128</v>
      </c>
      <c r="O1020" t="s">
        <v>176</v>
      </c>
    </row>
    <row r="1021" spans="1:15" x14ac:dyDescent="0.25">
      <c r="A1021">
        <v>1</v>
      </c>
      <c r="B1021">
        <v>2016</v>
      </c>
      <c r="C1021" t="s">
        <v>269</v>
      </c>
      <c r="D1021" t="s">
        <v>48</v>
      </c>
      <c r="E1021" t="s">
        <v>7</v>
      </c>
      <c r="F1021">
        <f>VLOOKUP(C1021,'Five Year Alumni Srvy 2016 Data'!C:F,4,FALSE)</f>
        <v>1</v>
      </c>
      <c r="G1021" t="str">
        <f>VLOOKUP(F1021,Coding!K:L,2,FALSE)</f>
        <v>URM</v>
      </c>
      <c r="H1021" t="s">
        <v>270</v>
      </c>
      <c r="I1021" t="s">
        <v>270</v>
      </c>
      <c r="J1021" t="s">
        <v>21</v>
      </c>
      <c r="K1021" t="s">
        <v>129</v>
      </c>
      <c r="L1021">
        <v>2</v>
      </c>
      <c r="M1021" t="s">
        <v>85</v>
      </c>
      <c r="N1021" t="s">
        <v>130</v>
      </c>
      <c r="O1021" t="s">
        <v>176</v>
      </c>
    </row>
    <row r="1022" spans="1:15" x14ac:dyDescent="0.25">
      <c r="A1022">
        <v>1</v>
      </c>
      <c r="B1022">
        <v>2016</v>
      </c>
      <c r="C1022" t="s">
        <v>269</v>
      </c>
      <c r="D1022" t="s">
        <v>48</v>
      </c>
      <c r="E1022" t="s">
        <v>7</v>
      </c>
      <c r="F1022">
        <f>VLOOKUP(C1022,'Five Year Alumni Srvy 2016 Data'!C:F,4,FALSE)</f>
        <v>1</v>
      </c>
      <c r="G1022" t="str">
        <f>VLOOKUP(F1022,Coding!K:L,2,FALSE)</f>
        <v>URM</v>
      </c>
      <c r="H1022" t="s">
        <v>270</v>
      </c>
      <c r="I1022" t="s">
        <v>270</v>
      </c>
      <c r="J1022" t="s">
        <v>21</v>
      </c>
      <c r="K1022" t="s">
        <v>131</v>
      </c>
      <c r="L1022">
        <v>2</v>
      </c>
      <c r="M1022" t="s">
        <v>85</v>
      </c>
      <c r="N1022" t="s">
        <v>132</v>
      </c>
      <c r="O1022" t="s">
        <v>176</v>
      </c>
    </row>
    <row r="1023" spans="1:15" x14ac:dyDescent="0.25">
      <c r="A1023">
        <v>1</v>
      </c>
      <c r="B1023">
        <v>2016</v>
      </c>
      <c r="C1023" t="s">
        <v>269</v>
      </c>
      <c r="D1023" t="s">
        <v>48</v>
      </c>
      <c r="E1023" t="s">
        <v>7</v>
      </c>
      <c r="F1023">
        <f>VLOOKUP(C1023,'Five Year Alumni Srvy 2016 Data'!C:F,4,FALSE)</f>
        <v>1</v>
      </c>
      <c r="G1023" t="str">
        <f>VLOOKUP(F1023,Coding!K:L,2,FALSE)</f>
        <v>URM</v>
      </c>
      <c r="H1023" t="s">
        <v>270</v>
      </c>
      <c r="I1023" t="s">
        <v>270</v>
      </c>
      <c r="J1023" t="s">
        <v>21</v>
      </c>
      <c r="K1023" t="s">
        <v>139</v>
      </c>
      <c r="L1023">
        <v>3</v>
      </c>
      <c r="M1023" t="s">
        <v>85</v>
      </c>
      <c r="N1023" t="s">
        <v>140</v>
      </c>
      <c r="O1023" t="s">
        <v>126</v>
      </c>
    </row>
    <row r="1024" spans="1:15" x14ac:dyDescent="0.25">
      <c r="A1024">
        <v>1</v>
      </c>
      <c r="B1024">
        <v>2016</v>
      </c>
      <c r="C1024" t="s">
        <v>269</v>
      </c>
      <c r="D1024" t="s">
        <v>48</v>
      </c>
      <c r="E1024" t="s">
        <v>7</v>
      </c>
      <c r="F1024">
        <f>VLOOKUP(C1024,'Five Year Alumni Srvy 2016 Data'!C:F,4,FALSE)</f>
        <v>1</v>
      </c>
      <c r="G1024" t="str">
        <f>VLOOKUP(F1024,Coding!K:L,2,FALSE)</f>
        <v>URM</v>
      </c>
      <c r="H1024" t="s">
        <v>270</v>
      </c>
      <c r="I1024" t="s">
        <v>270</v>
      </c>
      <c r="J1024" t="s">
        <v>21</v>
      </c>
      <c r="K1024" t="s">
        <v>141</v>
      </c>
      <c r="L1024">
        <v>3</v>
      </c>
      <c r="M1024" t="s">
        <v>85</v>
      </c>
      <c r="N1024" t="s">
        <v>142</v>
      </c>
      <c r="O1024" t="s">
        <v>126</v>
      </c>
    </row>
    <row r="1025" spans="1:15" x14ac:dyDescent="0.25">
      <c r="A1025">
        <v>1</v>
      </c>
      <c r="B1025">
        <v>2016</v>
      </c>
      <c r="C1025" t="s">
        <v>269</v>
      </c>
      <c r="D1025" t="s">
        <v>48</v>
      </c>
      <c r="E1025" t="s">
        <v>7</v>
      </c>
      <c r="F1025">
        <f>VLOOKUP(C1025,'Five Year Alumni Srvy 2016 Data'!C:F,4,FALSE)</f>
        <v>1</v>
      </c>
      <c r="G1025" t="str">
        <f>VLOOKUP(F1025,Coding!K:L,2,FALSE)</f>
        <v>URM</v>
      </c>
      <c r="H1025" t="s">
        <v>270</v>
      </c>
      <c r="I1025" t="s">
        <v>270</v>
      </c>
      <c r="J1025" t="s">
        <v>21</v>
      </c>
      <c r="K1025" t="s">
        <v>143</v>
      </c>
      <c r="L1025">
        <v>3</v>
      </c>
      <c r="M1025" t="s">
        <v>85</v>
      </c>
      <c r="N1025" t="s">
        <v>144</v>
      </c>
      <c r="O1025" t="s">
        <v>126</v>
      </c>
    </row>
    <row r="1026" spans="1:15" x14ac:dyDescent="0.25">
      <c r="A1026">
        <v>1</v>
      </c>
      <c r="B1026">
        <v>2016</v>
      </c>
      <c r="C1026" t="s">
        <v>271</v>
      </c>
      <c r="D1026" t="s">
        <v>48</v>
      </c>
      <c r="E1026" t="s">
        <v>7</v>
      </c>
      <c r="F1026">
        <f>VLOOKUP(C1026,'Five Year Alumni Srvy 2016 Data'!C:F,4,FALSE)</f>
        <v>1</v>
      </c>
      <c r="G1026" t="str">
        <f>VLOOKUP(F1026,Coding!K:L,2,FALSE)</f>
        <v>URM</v>
      </c>
      <c r="H1026" t="s">
        <v>272</v>
      </c>
      <c r="I1026" t="s">
        <v>273</v>
      </c>
      <c r="J1026" t="s">
        <v>21</v>
      </c>
      <c r="K1026" t="s">
        <v>84</v>
      </c>
      <c r="L1026">
        <v>4</v>
      </c>
      <c r="M1026" t="s">
        <v>85</v>
      </c>
      <c r="N1026" t="s">
        <v>86</v>
      </c>
      <c r="O1026" t="s">
        <v>87</v>
      </c>
    </row>
    <row r="1027" spans="1:15" x14ac:dyDescent="0.25">
      <c r="A1027">
        <v>1</v>
      </c>
      <c r="B1027">
        <v>2016</v>
      </c>
      <c r="C1027" t="s">
        <v>271</v>
      </c>
      <c r="D1027" t="s">
        <v>48</v>
      </c>
      <c r="E1027" t="s">
        <v>7</v>
      </c>
      <c r="F1027">
        <f>VLOOKUP(C1027,'Five Year Alumni Srvy 2016 Data'!C:F,4,FALSE)</f>
        <v>1</v>
      </c>
      <c r="G1027" t="str">
        <f>VLOOKUP(F1027,Coding!K:L,2,FALSE)</f>
        <v>URM</v>
      </c>
      <c r="H1027" t="s">
        <v>272</v>
      </c>
      <c r="I1027" t="s">
        <v>273</v>
      </c>
      <c r="J1027" t="s">
        <v>21</v>
      </c>
      <c r="K1027" t="s">
        <v>88</v>
      </c>
      <c r="L1027">
        <v>4</v>
      </c>
      <c r="M1027" t="s">
        <v>85</v>
      </c>
      <c r="N1027" t="s">
        <v>89</v>
      </c>
      <c r="O1027" t="s">
        <v>87</v>
      </c>
    </row>
    <row r="1028" spans="1:15" x14ac:dyDescent="0.25">
      <c r="A1028">
        <v>1</v>
      </c>
      <c r="B1028">
        <v>2016</v>
      </c>
      <c r="C1028" t="s">
        <v>271</v>
      </c>
      <c r="D1028" t="s">
        <v>48</v>
      </c>
      <c r="E1028" t="s">
        <v>7</v>
      </c>
      <c r="F1028">
        <f>VLOOKUP(C1028,'Five Year Alumni Srvy 2016 Data'!C:F,4,FALSE)</f>
        <v>1</v>
      </c>
      <c r="G1028" t="str">
        <f>VLOOKUP(F1028,Coding!K:L,2,FALSE)</f>
        <v>URM</v>
      </c>
      <c r="H1028" t="s">
        <v>272</v>
      </c>
      <c r="I1028" t="s">
        <v>273</v>
      </c>
      <c r="J1028" t="s">
        <v>21</v>
      </c>
      <c r="K1028" t="s">
        <v>98</v>
      </c>
      <c r="L1028">
        <v>4</v>
      </c>
      <c r="M1028" t="s">
        <v>85</v>
      </c>
      <c r="N1028" t="s">
        <v>99</v>
      </c>
      <c r="O1028" t="s">
        <v>87</v>
      </c>
    </row>
    <row r="1029" spans="1:15" x14ac:dyDescent="0.25">
      <c r="A1029">
        <v>1</v>
      </c>
      <c r="B1029">
        <v>2016</v>
      </c>
      <c r="C1029" t="s">
        <v>271</v>
      </c>
      <c r="D1029" t="s">
        <v>48</v>
      </c>
      <c r="E1029" t="s">
        <v>7</v>
      </c>
      <c r="F1029">
        <f>VLOOKUP(C1029,'Five Year Alumni Srvy 2016 Data'!C:F,4,FALSE)</f>
        <v>1</v>
      </c>
      <c r="G1029" t="str">
        <f>VLOOKUP(F1029,Coding!K:L,2,FALSE)</f>
        <v>URM</v>
      </c>
      <c r="H1029" t="s">
        <v>272</v>
      </c>
      <c r="I1029" t="s">
        <v>273</v>
      </c>
      <c r="J1029" t="s">
        <v>21</v>
      </c>
      <c r="K1029" t="s">
        <v>122</v>
      </c>
      <c r="L1029">
        <v>4</v>
      </c>
      <c r="M1029" t="s">
        <v>85</v>
      </c>
      <c r="N1029" t="s">
        <v>123</v>
      </c>
      <c r="O1029" t="s">
        <v>87</v>
      </c>
    </row>
    <row r="1030" spans="1:15" x14ac:dyDescent="0.25">
      <c r="A1030">
        <v>1</v>
      </c>
      <c r="B1030">
        <v>2016</v>
      </c>
      <c r="C1030" t="s">
        <v>271</v>
      </c>
      <c r="D1030" t="s">
        <v>48</v>
      </c>
      <c r="E1030" t="s">
        <v>7</v>
      </c>
      <c r="F1030">
        <f>VLOOKUP(C1030,'Five Year Alumni Srvy 2016 Data'!C:F,4,FALSE)</f>
        <v>1</v>
      </c>
      <c r="G1030" t="str">
        <f>VLOOKUP(F1030,Coding!K:L,2,FALSE)</f>
        <v>URM</v>
      </c>
      <c r="H1030" t="s">
        <v>272</v>
      </c>
      <c r="I1030" t="s">
        <v>273</v>
      </c>
      <c r="J1030" t="s">
        <v>21</v>
      </c>
      <c r="K1030" t="s">
        <v>124</v>
      </c>
      <c r="L1030">
        <v>4</v>
      </c>
      <c r="M1030" t="s">
        <v>85</v>
      </c>
      <c r="N1030" t="s">
        <v>125</v>
      </c>
      <c r="O1030" t="s">
        <v>87</v>
      </c>
    </row>
    <row r="1031" spans="1:15" x14ac:dyDescent="0.25">
      <c r="A1031">
        <v>1</v>
      </c>
      <c r="B1031">
        <v>2016</v>
      </c>
      <c r="C1031" t="s">
        <v>271</v>
      </c>
      <c r="D1031" t="s">
        <v>48</v>
      </c>
      <c r="E1031" t="s">
        <v>7</v>
      </c>
      <c r="F1031">
        <f>VLOOKUP(C1031,'Five Year Alumni Srvy 2016 Data'!C:F,4,FALSE)</f>
        <v>1</v>
      </c>
      <c r="G1031" t="str">
        <f>VLOOKUP(F1031,Coding!K:L,2,FALSE)</f>
        <v>URM</v>
      </c>
      <c r="H1031" t="s">
        <v>272</v>
      </c>
      <c r="I1031" t="s">
        <v>273</v>
      </c>
      <c r="J1031" t="s">
        <v>21</v>
      </c>
      <c r="K1031" t="s">
        <v>127</v>
      </c>
      <c r="L1031">
        <v>4</v>
      </c>
      <c r="M1031" t="s">
        <v>85</v>
      </c>
      <c r="N1031" t="s">
        <v>128</v>
      </c>
      <c r="O1031" t="s">
        <v>87</v>
      </c>
    </row>
    <row r="1032" spans="1:15" x14ac:dyDescent="0.25">
      <c r="A1032">
        <v>1</v>
      </c>
      <c r="B1032">
        <v>2016</v>
      </c>
      <c r="C1032" t="s">
        <v>271</v>
      </c>
      <c r="D1032" t="s">
        <v>48</v>
      </c>
      <c r="E1032" t="s">
        <v>7</v>
      </c>
      <c r="F1032">
        <f>VLOOKUP(C1032,'Five Year Alumni Srvy 2016 Data'!C:F,4,FALSE)</f>
        <v>1</v>
      </c>
      <c r="G1032" t="str">
        <f>VLOOKUP(F1032,Coding!K:L,2,FALSE)</f>
        <v>URM</v>
      </c>
      <c r="H1032" t="s">
        <v>272</v>
      </c>
      <c r="I1032" t="s">
        <v>273</v>
      </c>
      <c r="J1032" t="s">
        <v>21</v>
      </c>
      <c r="K1032" t="s">
        <v>129</v>
      </c>
      <c r="L1032">
        <v>4</v>
      </c>
      <c r="M1032" t="s">
        <v>85</v>
      </c>
      <c r="N1032" t="s">
        <v>130</v>
      </c>
      <c r="O1032" t="s">
        <v>87</v>
      </c>
    </row>
    <row r="1033" spans="1:15" x14ac:dyDescent="0.25">
      <c r="A1033">
        <v>1</v>
      </c>
      <c r="B1033">
        <v>2016</v>
      </c>
      <c r="C1033" t="s">
        <v>271</v>
      </c>
      <c r="D1033" t="s">
        <v>48</v>
      </c>
      <c r="E1033" t="s">
        <v>7</v>
      </c>
      <c r="F1033">
        <f>VLOOKUP(C1033,'Five Year Alumni Srvy 2016 Data'!C:F,4,FALSE)</f>
        <v>1</v>
      </c>
      <c r="G1033" t="str">
        <f>VLOOKUP(F1033,Coding!K:L,2,FALSE)</f>
        <v>URM</v>
      </c>
      <c r="H1033" t="s">
        <v>272</v>
      </c>
      <c r="I1033" t="s">
        <v>273</v>
      </c>
      <c r="J1033" t="s">
        <v>21</v>
      </c>
      <c r="K1033" t="s">
        <v>131</v>
      </c>
      <c r="L1033">
        <v>4</v>
      </c>
      <c r="M1033" t="s">
        <v>85</v>
      </c>
      <c r="N1033" t="s">
        <v>132</v>
      </c>
      <c r="O1033" t="s">
        <v>87</v>
      </c>
    </row>
    <row r="1034" spans="1:15" x14ac:dyDescent="0.25">
      <c r="A1034">
        <v>1</v>
      </c>
      <c r="B1034">
        <v>2016</v>
      </c>
      <c r="C1034" t="s">
        <v>271</v>
      </c>
      <c r="D1034" t="s">
        <v>48</v>
      </c>
      <c r="E1034" t="s">
        <v>7</v>
      </c>
      <c r="F1034">
        <f>VLOOKUP(C1034,'Five Year Alumni Srvy 2016 Data'!C:F,4,FALSE)</f>
        <v>1</v>
      </c>
      <c r="G1034" t="str">
        <f>VLOOKUP(F1034,Coding!K:L,2,FALSE)</f>
        <v>URM</v>
      </c>
      <c r="H1034" t="s">
        <v>272</v>
      </c>
      <c r="I1034" t="s">
        <v>273</v>
      </c>
      <c r="J1034" t="s">
        <v>21</v>
      </c>
      <c r="K1034" t="s">
        <v>139</v>
      </c>
      <c r="L1034">
        <v>4</v>
      </c>
      <c r="M1034" t="s">
        <v>85</v>
      </c>
      <c r="N1034" t="s">
        <v>140</v>
      </c>
      <c r="O1034" t="s">
        <v>87</v>
      </c>
    </row>
    <row r="1035" spans="1:15" x14ac:dyDescent="0.25">
      <c r="A1035">
        <v>1</v>
      </c>
      <c r="B1035">
        <v>2016</v>
      </c>
      <c r="C1035" t="s">
        <v>271</v>
      </c>
      <c r="D1035" t="s">
        <v>48</v>
      </c>
      <c r="E1035" t="s">
        <v>7</v>
      </c>
      <c r="F1035">
        <f>VLOOKUP(C1035,'Five Year Alumni Srvy 2016 Data'!C:F,4,FALSE)</f>
        <v>1</v>
      </c>
      <c r="G1035" t="str">
        <f>VLOOKUP(F1035,Coding!K:L,2,FALSE)</f>
        <v>URM</v>
      </c>
      <c r="H1035" t="s">
        <v>272</v>
      </c>
      <c r="I1035" t="s">
        <v>273</v>
      </c>
      <c r="J1035" t="s">
        <v>21</v>
      </c>
      <c r="K1035" t="s">
        <v>141</v>
      </c>
      <c r="L1035">
        <v>4</v>
      </c>
      <c r="M1035" t="s">
        <v>85</v>
      </c>
      <c r="N1035" t="s">
        <v>142</v>
      </c>
      <c r="O1035" t="s">
        <v>87</v>
      </c>
    </row>
    <row r="1036" spans="1:15" x14ac:dyDescent="0.25">
      <c r="A1036">
        <v>1</v>
      </c>
      <c r="B1036">
        <v>2016</v>
      </c>
      <c r="C1036" t="s">
        <v>271</v>
      </c>
      <c r="D1036" t="s">
        <v>48</v>
      </c>
      <c r="E1036" t="s">
        <v>7</v>
      </c>
      <c r="F1036">
        <f>VLOOKUP(C1036,'Five Year Alumni Srvy 2016 Data'!C:F,4,FALSE)</f>
        <v>1</v>
      </c>
      <c r="G1036" t="str">
        <f>VLOOKUP(F1036,Coding!K:L,2,FALSE)</f>
        <v>URM</v>
      </c>
      <c r="H1036" t="s">
        <v>272</v>
      </c>
      <c r="I1036" t="s">
        <v>273</v>
      </c>
      <c r="J1036" t="s">
        <v>21</v>
      </c>
      <c r="K1036" t="s">
        <v>143</v>
      </c>
      <c r="L1036">
        <v>4</v>
      </c>
      <c r="M1036" t="s">
        <v>85</v>
      </c>
      <c r="N1036" t="s">
        <v>144</v>
      </c>
      <c r="O1036" t="s">
        <v>87</v>
      </c>
    </row>
    <row r="1037" spans="1:15" x14ac:dyDescent="0.25">
      <c r="A1037">
        <v>1</v>
      </c>
      <c r="B1037">
        <v>2016</v>
      </c>
      <c r="C1037" t="s">
        <v>312</v>
      </c>
      <c r="D1037" t="s">
        <v>169</v>
      </c>
      <c r="E1037" t="s">
        <v>7</v>
      </c>
      <c r="F1037">
        <f>VLOOKUP(C1037,'Five Year Alumni Srvy 2016 Data'!C:F,4,FALSE)</f>
        <v>1</v>
      </c>
      <c r="G1037" t="str">
        <f>VLOOKUP(F1037,Coding!K:L,2,FALSE)</f>
        <v>URM</v>
      </c>
      <c r="H1037" t="s">
        <v>270</v>
      </c>
      <c r="I1037" t="s">
        <v>270</v>
      </c>
      <c r="J1037" t="s">
        <v>21</v>
      </c>
      <c r="K1037" t="s">
        <v>84</v>
      </c>
      <c r="L1037">
        <v>3</v>
      </c>
      <c r="M1037" t="s">
        <v>85</v>
      </c>
      <c r="N1037" t="s">
        <v>86</v>
      </c>
      <c r="O1037" t="s">
        <v>126</v>
      </c>
    </row>
    <row r="1038" spans="1:15" x14ac:dyDescent="0.25">
      <c r="A1038">
        <v>1</v>
      </c>
      <c r="B1038">
        <v>2016</v>
      </c>
      <c r="C1038" t="s">
        <v>312</v>
      </c>
      <c r="D1038" t="s">
        <v>169</v>
      </c>
      <c r="E1038" t="s">
        <v>7</v>
      </c>
      <c r="F1038">
        <f>VLOOKUP(C1038,'Five Year Alumni Srvy 2016 Data'!C:F,4,FALSE)</f>
        <v>1</v>
      </c>
      <c r="G1038" t="str">
        <f>VLOOKUP(F1038,Coding!K:L,2,FALSE)</f>
        <v>URM</v>
      </c>
      <c r="H1038" t="s">
        <v>270</v>
      </c>
      <c r="I1038" t="s">
        <v>270</v>
      </c>
      <c r="J1038" t="s">
        <v>21</v>
      </c>
      <c r="K1038" t="s">
        <v>88</v>
      </c>
      <c r="L1038">
        <v>3</v>
      </c>
      <c r="M1038" t="s">
        <v>85</v>
      </c>
      <c r="N1038" t="s">
        <v>89</v>
      </c>
      <c r="O1038" t="s">
        <v>126</v>
      </c>
    </row>
    <row r="1039" spans="1:15" x14ac:dyDescent="0.25">
      <c r="A1039">
        <v>1</v>
      </c>
      <c r="B1039">
        <v>2016</v>
      </c>
      <c r="C1039" t="s">
        <v>312</v>
      </c>
      <c r="D1039" t="s">
        <v>169</v>
      </c>
      <c r="E1039" t="s">
        <v>7</v>
      </c>
      <c r="F1039">
        <f>VLOOKUP(C1039,'Five Year Alumni Srvy 2016 Data'!C:F,4,FALSE)</f>
        <v>1</v>
      </c>
      <c r="G1039" t="str">
        <f>VLOOKUP(F1039,Coding!K:L,2,FALSE)</f>
        <v>URM</v>
      </c>
      <c r="H1039" t="s">
        <v>270</v>
      </c>
      <c r="I1039" t="s">
        <v>270</v>
      </c>
      <c r="J1039" t="s">
        <v>21</v>
      </c>
      <c r="K1039" t="s">
        <v>98</v>
      </c>
      <c r="L1039">
        <v>3</v>
      </c>
      <c r="M1039" t="s">
        <v>85</v>
      </c>
      <c r="N1039" t="s">
        <v>99</v>
      </c>
      <c r="O1039" t="s">
        <v>126</v>
      </c>
    </row>
    <row r="1040" spans="1:15" x14ac:dyDescent="0.25">
      <c r="A1040">
        <v>1</v>
      </c>
      <c r="B1040">
        <v>2016</v>
      </c>
      <c r="C1040" t="s">
        <v>312</v>
      </c>
      <c r="D1040" t="s">
        <v>169</v>
      </c>
      <c r="E1040" t="s">
        <v>7</v>
      </c>
      <c r="F1040">
        <f>VLOOKUP(C1040,'Five Year Alumni Srvy 2016 Data'!C:F,4,FALSE)</f>
        <v>1</v>
      </c>
      <c r="G1040" t="str">
        <f>VLOOKUP(F1040,Coding!K:L,2,FALSE)</f>
        <v>URM</v>
      </c>
      <c r="H1040" t="s">
        <v>270</v>
      </c>
      <c r="I1040" t="s">
        <v>270</v>
      </c>
      <c r="J1040" t="s">
        <v>21</v>
      </c>
      <c r="K1040" t="s">
        <v>122</v>
      </c>
      <c r="L1040">
        <v>1</v>
      </c>
      <c r="M1040" t="s">
        <v>85</v>
      </c>
      <c r="N1040" t="s">
        <v>123</v>
      </c>
      <c r="O1040" t="s">
        <v>200</v>
      </c>
    </row>
    <row r="1041" spans="1:15" x14ac:dyDescent="0.25">
      <c r="A1041">
        <v>1</v>
      </c>
      <c r="B1041">
        <v>2016</v>
      </c>
      <c r="C1041" t="s">
        <v>312</v>
      </c>
      <c r="D1041" t="s">
        <v>169</v>
      </c>
      <c r="E1041" t="s">
        <v>7</v>
      </c>
      <c r="F1041">
        <f>VLOOKUP(C1041,'Five Year Alumni Srvy 2016 Data'!C:F,4,FALSE)</f>
        <v>1</v>
      </c>
      <c r="G1041" t="str">
        <f>VLOOKUP(F1041,Coding!K:L,2,FALSE)</f>
        <v>URM</v>
      </c>
      <c r="H1041" t="s">
        <v>270</v>
      </c>
      <c r="I1041" t="s">
        <v>270</v>
      </c>
      <c r="J1041" t="s">
        <v>21</v>
      </c>
      <c r="K1041" t="s">
        <v>124</v>
      </c>
      <c r="L1041">
        <v>1</v>
      </c>
      <c r="M1041" t="s">
        <v>85</v>
      </c>
      <c r="N1041" t="s">
        <v>125</v>
      </c>
      <c r="O1041" t="s">
        <v>200</v>
      </c>
    </row>
    <row r="1042" spans="1:15" x14ac:dyDescent="0.25">
      <c r="A1042">
        <v>1</v>
      </c>
      <c r="B1042">
        <v>2016</v>
      </c>
      <c r="C1042" t="s">
        <v>312</v>
      </c>
      <c r="D1042" t="s">
        <v>169</v>
      </c>
      <c r="E1042" t="s">
        <v>7</v>
      </c>
      <c r="F1042">
        <f>VLOOKUP(C1042,'Five Year Alumni Srvy 2016 Data'!C:F,4,FALSE)</f>
        <v>1</v>
      </c>
      <c r="G1042" t="str">
        <f>VLOOKUP(F1042,Coding!K:L,2,FALSE)</f>
        <v>URM</v>
      </c>
      <c r="H1042" t="s">
        <v>270</v>
      </c>
      <c r="I1042" t="s">
        <v>270</v>
      </c>
      <c r="J1042" t="s">
        <v>21</v>
      </c>
      <c r="K1042" t="s">
        <v>127</v>
      </c>
      <c r="L1042">
        <v>3</v>
      </c>
      <c r="M1042" t="s">
        <v>85</v>
      </c>
      <c r="N1042" t="s">
        <v>128</v>
      </c>
      <c r="O1042" t="s">
        <v>126</v>
      </c>
    </row>
    <row r="1043" spans="1:15" x14ac:dyDescent="0.25">
      <c r="A1043">
        <v>1</v>
      </c>
      <c r="B1043">
        <v>2016</v>
      </c>
      <c r="C1043" t="s">
        <v>312</v>
      </c>
      <c r="D1043" t="s">
        <v>169</v>
      </c>
      <c r="E1043" t="s">
        <v>7</v>
      </c>
      <c r="F1043">
        <f>VLOOKUP(C1043,'Five Year Alumni Srvy 2016 Data'!C:F,4,FALSE)</f>
        <v>1</v>
      </c>
      <c r="G1043" t="str">
        <f>VLOOKUP(F1043,Coding!K:L,2,FALSE)</f>
        <v>URM</v>
      </c>
      <c r="H1043" t="s">
        <v>270</v>
      </c>
      <c r="I1043" t="s">
        <v>270</v>
      </c>
      <c r="J1043" t="s">
        <v>21</v>
      </c>
      <c r="K1043" t="s">
        <v>129</v>
      </c>
      <c r="L1043">
        <v>3</v>
      </c>
      <c r="M1043" t="s">
        <v>85</v>
      </c>
      <c r="N1043" t="s">
        <v>130</v>
      </c>
      <c r="O1043" t="s">
        <v>126</v>
      </c>
    </row>
    <row r="1044" spans="1:15" x14ac:dyDescent="0.25">
      <c r="A1044">
        <v>1</v>
      </c>
      <c r="B1044">
        <v>2016</v>
      </c>
      <c r="C1044" t="s">
        <v>312</v>
      </c>
      <c r="D1044" t="s">
        <v>169</v>
      </c>
      <c r="E1044" t="s">
        <v>7</v>
      </c>
      <c r="F1044">
        <f>VLOOKUP(C1044,'Five Year Alumni Srvy 2016 Data'!C:F,4,FALSE)</f>
        <v>1</v>
      </c>
      <c r="G1044" t="str">
        <f>VLOOKUP(F1044,Coding!K:L,2,FALSE)</f>
        <v>URM</v>
      </c>
      <c r="H1044" t="s">
        <v>270</v>
      </c>
      <c r="I1044" t="s">
        <v>270</v>
      </c>
      <c r="J1044" t="s">
        <v>21</v>
      </c>
      <c r="K1044" t="s">
        <v>131</v>
      </c>
      <c r="L1044">
        <v>3</v>
      </c>
      <c r="M1044" t="s">
        <v>85</v>
      </c>
      <c r="N1044" t="s">
        <v>132</v>
      </c>
      <c r="O1044" t="s">
        <v>126</v>
      </c>
    </row>
    <row r="1045" spans="1:15" x14ac:dyDescent="0.25">
      <c r="A1045">
        <v>1</v>
      </c>
      <c r="B1045">
        <v>2016</v>
      </c>
      <c r="C1045" t="s">
        <v>312</v>
      </c>
      <c r="D1045" t="s">
        <v>169</v>
      </c>
      <c r="E1045" t="s">
        <v>7</v>
      </c>
      <c r="F1045">
        <f>VLOOKUP(C1045,'Five Year Alumni Srvy 2016 Data'!C:F,4,FALSE)</f>
        <v>1</v>
      </c>
      <c r="G1045" t="str">
        <f>VLOOKUP(F1045,Coding!K:L,2,FALSE)</f>
        <v>URM</v>
      </c>
      <c r="H1045" t="s">
        <v>270</v>
      </c>
      <c r="I1045" t="s">
        <v>270</v>
      </c>
      <c r="J1045" t="s">
        <v>21</v>
      </c>
      <c r="K1045" t="s">
        <v>139</v>
      </c>
      <c r="L1045">
        <v>3</v>
      </c>
      <c r="M1045" t="s">
        <v>85</v>
      </c>
      <c r="N1045" t="s">
        <v>140</v>
      </c>
      <c r="O1045" t="s">
        <v>126</v>
      </c>
    </row>
    <row r="1046" spans="1:15" x14ac:dyDescent="0.25">
      <c r="A1046">
        <v>1</v>
      </c>
      <c r="B1046">
        <v>2016</v>
      </c>
      <c r="C1046" t="s">
        <v>312</v>
      </c>
      <c r="D1046" t="s">
        <v>169</v>
      </c>
      <c r="E1046" t="s">
        <v>7</v>
      </c>
      <c r="F1046">
        <f>VLOOKUP(C1046,'Five Year Alumni Srvy 2016 Data'!C:F,4,FALSE)</f>
        <v>1</v>
      </c>
      <c r="G1046" t="str">
        <f>VLOOKUP(F1046,Coding!K:L,2,FALSE)</f>
        <v>URM</v>
      </c>
      <c r="H1046" t="s">
        <v>270</v>
      </c>
      <c r="I1046" t="s">
        <v>270</v>
      </c>
      <c r="J1046" t="s">
        <v>21</v>
      </c>
      <c r="K1046" t="s">
        <v>141</v>
      </c>
      <c r="L1046">
        <v>3</v>
      </c>
      <c r="M1046" t="s">
        <v>85</v>
      </c>
      <c r="N1046" t="s">
        <v>142</v>
      </c>
      <c r="O1046" t="s">
        <v>126</v>
      </c>
    </row>
    <row r="1047" spans="1:15" x14ac:dyDescent="0.25">
      <c r="A1047">
        <v>1</v>
      </c>
      <c r="B1047">
        <v>2016</v>
      </c>
      <c r="C1047" t="s">
        <v>312</v>
      </c>
      <c r="D1047" t="s">
        <v>169</v>
      </c>
      <c r="E1047" t="s">
        <v>7</v>
      </c>
      <c r="F1047">
        <f>VLOOKUP(C1047,'Five Year Alumni Srvy 2016 Data'!C:F,4,FALSE)</f>
        <v>1</v>
      </c>
      <c r="G1047" t="str">
        <f>VLOOKUP(F1047,Coding!K:L,2,FALSE)</f>
        <v>URM</v>
      </c>
      <c r="H1047" t="s">
        <v>270</v>
      </c>
      <c r="I1047" t="s">
        <v>270</v>
      </c>
      <c r="J1047" t="s">
        <v>21</v>
      </c>
      <c r="K1047" t="s">
        <v>143</v>
      </c>
      <c r="L1047">
        <v>3</v>
      </c>
      <c r="M1047" t="s">
        <v>85</v>
      </c>
      <c r="N1047" t="s">
        <v>144</v>
      </c>
      <c r="O1047" t="s">
        <v>126</v>
      </c>
    </row>
    <row r="1048" spans="1:15" x14ac:dyDescent="0.25">
      <c r="A1048">
        <v>1</v>
      </c>
      <c r="B1048">
        <v>2016</v>
      </c>
      <c r="C1048" t="s">
        <v>317</v>
      </c>
      <c r="D1048" t="s">
        <v>169</v>
      </c>
      <c r="E1048" t="s">
        <v>7</v>
      </c>
      <c r="F1048">
        <f>VLOOKUP(C1048,'Five Year Alumni Srvy 2016 Data'!C:F,4,FALSE)</f>
        <v>1</v>
      </c>
      <c r="G1048" t="str">
        <f>VLOOKUP(F1048,Coding!K:L,2,FALSE)</f>
        <v>URM</v>
      </c>
      <c r="H1048" t="s">
        <v>318</v>
      </c>
      <c r="I1048" t="s">
        <v>171</v>
      </c>
      <c r="J1048" t="s">
        <v>19</v>
      </c>
      <c r="K1048" t="s">
        <v>84</v>
      </c>
      <c r="L1048">
        <v>3</v>
      </c>
      <c r="M1048" t="s">
        <v>85</v>
      </c>
      <c r="N1048" t="s">
        <v>86</v>
      </c>
      <c r="O1048" t="s">
        <v>126</v>
      </c>
    </row>
    <row r="1049" spans="1:15" x14ac:dyDescent="0.25">
      <c r="A1049">
        <v>1</v>
      </c>
      <c r="B1049">
        <v>2016</v>
      </c>
      <c r="C1049" t="s">
        <v>317</v>
      </c>
      <c r="D1049" t="s">
        <v>169</v>
      </c>
      <c r="E1049" t="s">
        <v>7</v>
      </c>
      <c r="F1049">
        <f>VLOOKUP(C1049,'Five Year Alumni Srvy 2016 Data'!C:F,4,FALSE)</f>
        <v>1</v>
      </c>
      <c r="G1049" t="str">
        <f>VLOOKUP(F1049,Coding!K:L,2,FALSE)</f>
        <v>URM</v>
      </c>
      <c r="H1049" t="s">
        <v>318</v>
      </c>
      <c r="I1049" t="s">
        <v>171</v>
      </c>
      <c r="J1049" t="s">
        <v>19</v>
      </c>
      <c r="K1049" t="s">
        <v>88</v>
      </c>
      <c r="L1049">
        <v>4</v>
      </c>
      <c r="M1049" t="s">
        <v>85</v>
      </c>
      <c r="N1049" t="s">
        <v>89</v>
      </c>
      <c r="O1049" t="s">
        <v>87</v>
      </c>
    </row>
    <row r="1050" spans="1:15" x14ac:dyDescent="0.25">
      <c r="A1050">
        <v>1</v>
      </c>
      <c r="B1050">
        <v>2016</v>
      </c>
      <c r="C1050" t="s">
        <v>317</v>
      </c>
      <c r="D1050" t="s">
        <v>169</v>
      </c>
      <c r="E1050" t="s">
        <v>7</v>
      </c>
      <c r="F1050">
        <f>VLOOKUP(C1050,'Five Year Alumni Srvy 2016 Data'!C:F,4,FALSE)</f>
        <v>1</v>
      </c>
      <c r="G1050" t="str">
        <f>VLOOKUP(F1050,Coding!K:L,2,FALSE)</f>
        <v>URM</v>
      </c>
      <c r="H1050" t="s">
        <v>318</v>
      </c>
      <c r="I1050" t="s">
        <v>171</v>
      </c>
      <c r="J1050" t="s">
        <v>19</v>
      </c>
      <c r="K1050" t="s">
        <v>98</v>
      </c>
      <c r="L1050">
        <v>4</v>
      </c>
      <c r="M1050" t="s">
        <v>85</v>
      </c>
      <c r="N1050" t="s">
        <v>99</v>
      </c>
      <c r="O1050" t="s">
        <v>87</v>
      </c>
    </row>
    <row r="1051" spans="1:15" x14ac:dyDescent="0.25">
      <c r="A1051">
        <v>1</v>
      </c>
      <c r="B1051">
        <v>2016</v>
      </c>
      <c r="C1051" t="s">
        <v>317</v>
      </c>
      <c r="D1051" t="s">
        <v>169</v>
      </c>
      <c r="E1051" t="s">
        <v>7</v>
      </c>
      <c r="F1051">
        <f>VLOOKUP(C1051,'Five Year Alumni Srvy 2016 Data'!C:F,4,FALSE)</f>
        <v>1</v>
      </c>
      <c r="G1051" t="str">
        <f>VLOOKUP(F1051,Coding!K:L,2,FALSE)</f>
        <v>URM</v>
      </c>
      <c r="H1051" t="s">
        <v>318</v>
      </c>
      <c r="I1051" t="s">
        <v>171</v>
      </c>
      <c r="J1051" t="s">
        <v>19</v>
      </c>
      <c r="K1051" t="s">
        <v>122</v>
      </c>
      <c r="L1051">
        <v>3</v>
      </c>
      <c r="M1051" t="s">
        <v>85</v>
      </c>
      <c r="N1051" t="s">
        <v>123</v>
      </c>
      <c r="O1051" t="s">
        <v>126</v>
      </c>
    </row>
    <row r="1052" spans="1:15" x14ac:dyDescent="0.25">
      <c r="A1052">
        <v>1</v>
      </c>
      <c r="B1052">
        <v>2016</v>
      </c>
      <c r="C1052" t="s">
        <v>317</v>
      </c>
      <c r="D1052" t="s">
        <v>169</v>
      </c>
      <c r="E1052" t="s">
        <v>7</v>
      </c>
      <c r="F1052">
        <f>VLOOKUP(C1052,'Five Year Alumni Srvy 2016 Data'!C:F,4,FALSE)</f>
        <v>1</v>
      </c>
      <c r="G1052" t="str">
        <f>VLOOKUP(F1052,Coding!K:L,2,FALSE)</f>
        <v>URM</v>
      </c>
      <c r="H1052" t="s">
        <v>318</v>
      </c>
      <c r="I1052" t="s">
        <v>171</v>
      </c>
      <c r="J1052" t="s">
        <v>19</v>
      </c>
      <c r="K1052" t="s">
        <v>124</v>
      </c>
      <c r="L1052">
        <v>3</v>
      </c>
      <c r="M1052" t="s">
        <v>85</v>
      </c>
      <c r="N1052" t="s">
        <v>125</v>
      </c>
      <c r="O1052" t="s">
        <v>126</v>
      </c>
    </row>
    <row r="1053" spans="1:15" x14ac:dyDescent="0.25">
      <c r="A1053">
        <v>1</v>
      </c>
      <c r="B1053">
        <v>2016</v>
      </c>
      <c r="C1053" t="s">
        <v>317</v>
      </c>
      <c r="D1053" t="s">
        <v>169</v>
      </c>
      <c r="E1053" t="s">
        <v>7</v>
      </c>
      <c r="F1053">
        <f>VLOOKUP(C1053,'Five Year Alumni Srvy 2016 Data'!C:F,4,FALSE)</f>
        <v>1</v>
      </c>
      <c r="G1053" t="str">
        <f>VLOOKUP(F1053,Coding!K:L,2,FALSE)</f>
        <v>URM</v>
      </c>
      <c r="H1053" t="s">
        <v>318</v>
      </c>
      <c r="I1053" t="s">
        <v>171</v>
      </c>
      <c r="J1053" t="s">
        <v>19</v>
      </c>
      <c r="K1053" t="s">
        <v>127</v>
      </c>
      <c r="L1053">
        <v>4</v>
      </c>
      <c r="M1053" t="s">
        <v>85</v>
      </c>
      <c r="N1053" t="s">
        <v>128</v>
      </c>
      <c r="O1053" t="s">
        <v>87</v>
      </c>
    </row>
    <row r="1054" spans="1:15" x14ac:dyDescent="0.25">
      <c r="A1054">
        <v>1</v>
      </c>
      <c r="B1054">
        <v>2016</v>
      </c>
      <c r="C1054" t="s">
        <v>317</v>
      </c>
      <c r="D1054" t="s">
        <v>169</v>
      </c>
      <c r="E1054" t="s">
        <v>7</v>
      </c>
      <c r="F1054">
        <f>VLOOKUP(C1054,'Five Year Alumni Srvy 2016 Data'!C:F,4,FALSE)</f>
        <v>1</v>
      </c>
      <c r="G1054" t="str">
        <f>VLOOKUP(F1054,Coding!K:L,2,FALSE)</f>
        <v>URM</v>
      </c>
      <c r="H1054" t="s">
        <v>318</v>
      </c>
      <c r="I1054" t="s">
        <v>171</v>
      </c>
      <c r="J1054" t="s">
        <v>19</v>
      </c>
      <c r="K1054" t="s">
        <v>129</v>
      </c>
      <c r="L1054">
        <v>4</v>
      </c>
      <c r="M1054" t="s">
        <v>85</v>
      </c>
      <c r="N1054" t="s">
        <v>130</v>
      </c>
      <c r="O1054" t="s">
        <v>87</v>
      </c>
    </row>
    <row r="1055" spans="1:15" x14ac:dyDescent="0.25">
      <c r="A1055">
        <v>1</v>
      </c>
      <c r="B1055">
        <v>2016</v>
      </c>
      <c r="C1055" t="s">
        <v>317</v>
      </c>
      <c r="D1055" t="s">
        <v>169</v>
      </c>
      <c r="E1055" t="s">
        <v>7</v>
      </c>
      <c r="F1055">
        <f>VLOOKUP(C1055,'Five Year Alumni Srvy 2016 Data'!C:F,4,FALSE)</f>
        <v>1</v>
      </c>
      <c r="G1055" t="str">
        <f>VLOOKUP(F1055,Coding!K:L,2,FALSE)</f>
        <v>URM</v>
      </c>
      <c r="H1055" t="s">
        <v>318</v>
      </c>
      <c r="I1055" t="s">
        <v>171</v>
      </c>
      <c r="J1055" t="s">
        <v>19</v>
      </c>
      <c r="K1055" t="s">
        <v>131</v>
      </c>
      <c r="L1055">
        <v>4</v>
      </c>
      <c r="M1055" t="s">
        <v>85</v>
      </c>
      <c r="N1055" t="s">
        <v>132</v>
      </c>
      <c r="O1055" t="s">
        <v>87</v>
      </c>
    </row>
    <row r="1056" spans="1:15" x14ac:dyDescent="0.25">
      <c r="A1056">
        <v>1</v>
      </c>
      <c r="B1056">
        <v>2016</v>
      </c>
      <c r="C1056" t="s">
        <v>317</v>
      </c>
      <c r="D1056" t="s">
        <v>169</v>
      </c>
      <c r="E1056" t="s">
        <v>7</v>
      </c>
      <c r="F1056">
        <f>VLOOKUP(C1056,'Five Year Alumni Srvy 2016 Data'!C:F,4,FALSE)</f>
        <v>1</v>
      </c>
      <c r="G1056" t="str">
        <f>VLOOKUP(F1056,Coding!K:L,2,FALSE)</f>
        <v>URM</v>
      </c>
      <c r="H1056" t="s">
        <v>318</v>
      </c>
      <c r="I1056" t="s">
        <v>171</v>
      </c>
      <c r="J1056" t="s">
        <v>19</v>
      </c>
      <c r="K1056" t="s">
        <v>139</v>
      </c>
      <c r="L1056">
        <v>4</v>
      </c>
      <c r="M1056" t="s">
        <v>85</v>
      </c>
      <c r="N1056" t="s">
        <v>140</v>
      </c>
      <c r="O1056" t="s">
        <v>87</v>
      </c>
    </row>
    <row r="1057" spans="1:15" x14ac:dyDescent="0.25">
      <c r="A1057">
        <v>1</v>
      </c>
      <c r="B1057">
        <v>2016</v>
      </c>
      <c r="C1057" t="s">
        <v>317</v>
      </c>
      <c r="D1057" t="s">
        <v>169</v>
      </c>
      <c r="E1057" t="s">
        <v>7</v>
      </c>
      <c r="F1057">
        <f>VLOOKUP(C1057,'Five Year Alumni Srvy 2016 Data'!C:F,4,FALSE)</f>
        <v>1</v>
      </c>
      <c r="G1057" t="str">
        <f>VLOOKUP(F1057,Coding!K:L,2,FALSE)</f>
        <v>URM</v>
      </c>
      <c r="H1057" t="s">
        <v>318</v>
      </c>
      <c r="I1057" t="s">
        <v>171</v>
      </c>
      <c r="J1057" t="s">
        <v>19</v>
      </c>
      <c r="K1057" t="s">
        <v>141</v>
      </c>
      <c r="L1057">
        <v>4</v>
      </c>
      <c r="M1057" t="s">
        <v>85</v>
      </c>
      <c r="N1057" t="s">
        <v>142</v>
      </c>
      <c r="O1057" t="s">
        <v>87</v>
      </c>
    </row>
    <row r="1058" spans="1:15" x14ac:dyDescent="0.25">
      <c r="A1058">
        <v>1</v>
      </c>
      <c r="B1058">
        <v>2016</v>
      </c>
      <c r="C1058" t="s">
        <v>317</v>
      </c>
      <c r="D1058" t="s">
        <v>169</v>
      </c>
      <c r="E1058" t="s">
        <v>7</v>
      </c>
      <c r="F1058">
        <f>VLOOKUP(C1058,'Five Year Alumni Srvy 2016 Data'!C:F,4,FALSE)</f>
        <v>1</v>
      </c>
      <c r="G1058" t="str">
        <f>VLOOKUP(F1058,Coding!K:L,2,FALSE)</f>
        <v>URM</v>
      </c>
      <c r="H1058" t="s">
        <v>318</v>
      </c>
      <c r="I1058" t="s">
        <v>171</v>
      </c>
      <c r="J1058" t="s">
        <v>19</v>
      </c>
      <c r="K1058" t="s">
        <v>143</v>
      </c>
      <c r="L1058">
        <v>4</v>
      </c>
      <c r="M1058" t="s">
        <v>85</v>
      </c>
      <c r="N1058" t="s">
        <v>144</v>
      </c>
      <c r="O1058" t="s">
        <v>87</v>
      </c>
    </row>
    <row r="1059" spans="1:15" x14ac:dyDescent="0.25">
      <c r="A1059">
        <v>1</v>
      </c>
      <c r="B1059">
        <v>2016</v>
      </c>
      <c r="C1059" t="s">
        <v>325</v>
      </c>
      <c r="D1059" t="s">
        <v>204</v>
      </c>
      <c r="E1059" t="s">
        <v>7</v>
      </c>
      <c r="F1059">
        <f>VLOOKUP(C1059,'Five Year Alumni Srvy 2016 Data'!C:F,4,FALSE)</f>
        <v>1</v>
      </c>
      <c r="G1059" t="str">
        <f>VLOOKUP(F1059,Coding!K:L,2,FALSE)</f>
        <v>URM</v>
      </c>
      <c r="H1059" t="s">
        <v>252</v>
      </c>
      <c r="I1059" t="s">
        <v>206</v>
      </c>
      <c r="J1059" t="s">
        <v>15</v>
      </c>
      <c r="K1059" t="s">
        <v>84</v>
      </c>
      <c r="L1059">
        <v>3</v>
      </c>
      <c r="M1059" t="s">
        <v>85</v>
      </c>
      <c r="N1059" t="s">
        <v>86</v>
      </c>
      <c r="O1059" t="s">
        <v>126</v>
      </c>
    </row>
    <row r="1060" spans="1:15" x14ac:dyDescent="0.25">
      <c r="A1060">
        <v>1</v>
      </c>
      <c r="B1060">
        <v>2016</v>
      </c>
      <c r="C1060" t="s">
        <v>325</v>
      </c>
      <c r="D1060" t="s">
        <v>204</v>
      </c>
      <c r="E1060" t="s">
        <v>7</v>
      </c>
      <c r="F1060">
        <f>VLOOKUP(C1060,'Five Year Alumni Srvy 2016 Data'!C:F,4,FALSE)</f>
        <v>1</v>
      </c>
      <c r="G1060" t="str">
        <f>VLOOKUP(F1060,Coding!K:L,2,FALSE)</f>
        <v>URM</v>
      </c>
      <c r="H1060" t="s">
        <v>252</v>
      </c>
      <c r="I1060" t="s">
        <v>206</v>
      </c>
      <c r="J1060" t="s">
        <v>15</v>
      </c>
      <c r="K1060" t="s">
        <v>88</v>
      </c>
      <c r="L1060">
        <v>3</v>
      </c>
      <c r="M1060" t="s">
        <v>85</v>
      </c>
      <c r="N1060" t="s">
        <v>89</v>
      </c>
      <c r="O1060" t="s">
        <v>126</v>
      </c>
    </row>
    <row r="1061" spans="1:15" x14ac:dyDescent="0.25">
      <c r="A1061">
        <v>1</v>
      </c>
      <c r="B1061">
        <v>2016</v>
      </c>
      <c r="C1061" t="s">
        <v>325</v>
      </c>
      <c r="D1061" t="s">
        <v>204</v>
      </c>
      <c r="E1061" t="s">
        <v>7</v>
      </c>
      <c r="F1061">
        <f>VLOOKUP(C1061,'Five Year Alumni Srvy 2016 Data'!C:F,4,FALSE)</f>
        <v>1</v>
      </c>
      <c r="G1061" t="str">
        <f>VLOOKUP(F1061,Coding!K:L,2,FALSE)</f>
        <v>URM</v>
      </c>
      <c r="H1061" t="s">
        <v>252</v>
      </c>
      <c r="I1061" t="s">
        <v>206</v>
      </c>
      <c r="J1061" t="s">
        <v>15</v>
      </c>
      <c r="K1061" t="s">
        <v>98</v>
      </c>
      <c r="L1061">
        <v>3</v>
      </c>
      <c r="M1061" t="s">
        <v>85</v>
      </c>
      <c r="N1061" t="s">
        <v>99</v>
      </c>
      <c r="O1061" t="s">
        <v>126</v>
      </c>
    </row>
    <row r="1062" spans="1:15" x14ac:dyDescent="0.25">
      <c r="A1062">
        <v>1</v>
      </c>
      <c r="B1062">
        <v>2016</v>
      </c>
      <c r="C1062" t="s">
        <v>325</v>
      </c>
      <c r="D1062" t="s">
        <v>204</v>
      </c>
      <c r="E1062" t="s">
        <v>7</v>
      </c>
      <c r="F1062">
        <f>VLOOKUP(C1062,'Five Year Alumni Srvy 2016 Data'!C:F,4,FALSE)</f>
        <v>1</v>
      </c>
      <c r="G1062" t="str">
        <f>VLOOKUP(F1062,Coding!K:L,2,FALSE)</f>
        <v>URM</v>
      </c>
      <c r="H1062" t="s">
        <v>252</v>
      </c>
      <c r="I1062" t="s">
        <v>206</v>
      </c>
      <c r="J1062" t="s">
        <v>15</v>
      </c>
      <c r="K1062" t="s">
        <v>122</v>
      </c>
      <c r="L1062">
        <v>3</v>
      </c>
      <c r="M1062" t="s">
        <v>85</v>
      </c>
      <c r="N1062" t="s">
        <v>123</v>
      </c>
      <c r="O1062" t="s">
        <v>126</v>
      </c>
    </row>
    <row r="1063" spans="1:15" x14ac:dyDescent="0.25">
      <c r="A1063">
        <v>1</v>
      </c>
      <c r="B1063">
        <v>2016</v>
      </c>
      <c r="C1063" t="s">
        <v>325</v>
      </c>
      <c r="D1063" t="s">
        <v>204</v>
      </c>
      <c r="E1063" t="s">
        <v>7</v>
      </c>
      <c r="F1063">
        <f>VLOOKUP(C1063,'Five Year Alumni Srvy 2016 Data'!C:F,4,FALSE)</f>
        <v>1</v>
      </c>
      <c r="G1063" t="str">
        <f>VLOOKUP(F1063,Coding!K:L,2,FALSE)</f>
        <v>URM</v>
      </c>
      <c r="H1063" t="s">
        <v>252</v>
      </c>
      <c r="I1063" t="s">
        <v>206</v>
      </c>
      <c r="J1063" t="s">
        <v>15</v>
      </c>
      <c r="K1063" t="s">
        <v>124</v>
      </c>
      <c r="L1063">
        <v>1</v>
      </c>
      <c r="M1063" t="s">
        <v>85</v>
      </c>
      <c r="N1063" t="s">
        <v>125</v>
      </c>
      <c r="O1063" t="s">
        <v>200</v>
      </c>
    </row>
    <row r="1064" spans="1:15" x14ac:dyDescent="0.25">
      <c r="A1064">
        <v>1</v>
      </c>
      <c r="B1064">
        <v>2016</v>
      </c>
      <c r="C1064" t="s">
        <v>325</v>
      </c>
      <c r="D1064" t="s">
        <v>204</v>
      </c>
      <c r="E1064" t="s">
        <v>7</v>
      </c>
      <c r="F1064">
        <f>VLOOKUP(C1064,'Five Year Alumni Srvy 2016 Data'!C:F,4,FALSE)</f>
        <v>1</v>
      </c>
      <c r="G1064" t="str">
        <f>VLOOKUP(F1064,Coding!K:L,2,FALSE)</f>
        <v>URM</v>
      </c>
      <c r="H1064" t="s">
        <v>252</v>
      </c>
      <c r="I1064" t="s">
        <v>206</v>
      </c>
      <c r="J1064" t="s">
        <v>15</v>
      </c>
      <c r="K1064" t="s">
        <v>127</v>
      </c>
      <c r="L1064">
        <v>2</v>
      </c>
      <c r="M1064" t="s">
        <v>85</v>
      </c>
      <c r="N1064" t="s">
        <v>128</v>
      </c>
      <c r="O1064" t="s">
        <v>176</v>
      </c>
    </row>
    <row r="1065" spans="1:15" x14ac:dyDescent="0.25">
      <c r="A1065">
        <v>1</v>
      </c>
      <c r="B1065">
        <v>2016</v>
      </c>
      <c r="C1065" t="s">
        <v>325</v>
      </c>
      <c r="D1065" t="s">
        <v>204</v>
      </c>
      <c r="E1065" t="s">
        <v>7</v>
      </c>
      <c r="F1065">
        <f>VLOOKUP(C1065,'Five Year Alumni Srvy 2016 Data'!C:F,4,FALSE)</f>
        <v>1</v>
      </c>
      <c r="G1065" t="str">
        <f>VLOOKUP(F1065,Coding!K:L,2,FALSE)</f>
        <v>URM</v>
      </c>
      <c r="H1065" t="s">
        <v>252</v>
      </c>
      <c r="I1065" t="s">
        <v>206</v>
      </c>
      <c r="J1065" t="s">
        <v>15</v>
      </c>
      <c r="K1065" t="s">
        <v>129</v>
      </c>
      <c r="L1065">
        <v>2</v>
      </c>
      <c r="M1065" t="s">
        <v>85</v>
      </c>
      <c r="N1065" t="s">
        <v>130</v>
      </c>
      <c r="O1065" t="s">
        <v>176</v>
      </c>
    </row>
    <row r="1066" spans="1:15" x14ac:dyDescent="0.25">
      <c r="A1066">
        <v>1</v>
      </c>
      <c r="B1066">
        <v>2016</v>
      </c>
      <c r="C1066" t="s">
        <v>325</v>
      </c>
      <c r="D1066" t="s">
        <v>204</v>
      </c>
      <c r="E1066" t="s">
        <v>7</v>
      </c>
      <c r="F1066">
        <f>VLOOKUP(C1066,'Five Year Alumni Srvy 2016 Data'!C:F,4,FALSE)</f>
        <v>1</v>
      </c>
      <c r="G1066" t="str">
        <f>VLOOKUP(F1066,Coding!K:L,2,FALSE)</f>
        <v>URM</v>
      </c>
      <c r="H1066" t="s">
        <v>252</v>
      </c>
      <c r="I1066" t="s">
        <v>206</v>
      </c>
      <c r="J1066" t="s">
        <v>15</v>
      </c>
      <c r="K1066" t="s">
        <v>131</v>
      </c>
      <c r="L1066">
        <v>3</v>
      </c>
      <c r="M1066" t="s">
        <v>85</v>
      </c>
      <c r="N1066" t="s">
        <v>132</v>
      </c>
      <c r="O1066" t="s">
        <v>126</v>
      </c>
    </row>
    <row r="1067" spans="1:15" x14ac:dyDescent="0.25">
      <c r="A1067">
        <v>1</v>
      </c>
      <c r="B1067">
        <v>2016</v>
      </c>
      <c r="C1067" t="s">
        <v>325</v>
      </c>
      <c r="D1067" t="s">
        <v>204</v>
      </c>
      <c r="E1067" t="s">
        <v>7</v>
      </c>
      <c r="F1067">
        <f>VLOOKUP(C1067,'Five Year Alumni Srvy 2016 Data'!C:F,4,FALSE)</f>
        <v>1</v>
      </c>
      <c r="G1067" t="str">
        <f>VLOOKUP(F1067,Coding!K:L,2,FALSE)</f>
        <v>URM</v>
      </c>
      <c r="H1067" t="s">
        <v>252</v>
      </c>
      <c r="I1067" t="s">
        <v>206</v>
      </c>
      <c r="J1067" t="s">
        <v>15</v>
      </c>
      <c r="K1067" t="s">
        <v>139</v>
      </c>
      <c r="L1067">
        <v>2</v>
      </c>
      <c r="M1067" t="s">
        <v>85</v>
      </c>
      <c r="N1067" t="s">
        <v>140</v>
      </c>
      <c r="O1067" t="s">
        <v>176</v>
      </c>
    </row>
    <row r="1068" spans="1:15" x14ac:dyDescent="0.25">
      <c r="A1068">
        <v>1</v>
      </c>
      <c r="B1068">
        <v>2016</v>
      </c>
      <c r="C1068" t="s">
        <v>325</v>
      </c>
      <c r="D1068" t="s">
        <v>204</v>
      </c>
      <c r="E1068" t="s">
        <v>7</v>
      </c>
      <c r="F1068">
        <f>VLOOKUP(C1068,'Five Year Alumni Srvy 2016 Data'!C:F,4,FALSE)</f>
        <v>1</v>
      </c>
      <c r="G1068" t="str">
        <f>VLOOKUP(F1068,Coding!K:L,2,FALSE)</f>
        <v>URM</v>
      </c>
      <c r="H1068" t="s">
        <v>252</v>
      </c>
      <c r="I1068" t="s">
        <v>206</v>
      </c>
      <c r="J1068" t="s">
        <v>15</v>
      </c>
      <c r="K1068" t="s">
        <v>141</v>
      </c>
      <c r="L1068">
        <v>2</v>
      </c>
      <c r="M1068" t="s">
        <v>85</v>
      </c>
      <c r="N1068" t="s">
        <v>142</v>
      </c>
      <c r="O1068" t="s">
        <v>176</v>
      </c>
    </row>
    <row r="1069" spans="1:15" x14ac:dyDescent="0.25">
      <c r="A1069">
        <v>1</v>
      </c>
      <c r="B1069">
        <v>2016</v>
      </c>
      <c r="C1069" t="s">
        <v>325</v>
      </c>
      <c r="D1069" t="s">
        <v>204</v>
      </c>
      <c r="E1069" t="s">
        <v>7</v>
      </c>
      <c r="F1069">
        <f>VLOOKUP(C1069,'Five Year Alumni Srvy 2016 Data'!C:F,4,FALSE)</f>
        <v>1</v>
      </c>
      <c r="G1069" t="str">
        <f>VLOOKUP(F1069,Coding!K:L,2,FALSE)</f>
        <v>URM</v>
      </c>
      <c r="H1069" t="s">
        <v>252</v>
      </c>
      <c r="I1069" t="s">
        <v>206</v>
      </c>
      <c r="J1069" t="s">
        <v>15</v>
      </c>
      <c r="K1069" t="s">
        <v>143</v>
      </c>
      <c r="L1069">
        <v>2</v>
      </c>
      <c r="M1069" t="s">
        <v>85</v>
      </c>
      <c r="N1069" t="s">
        <v>144</v>
      </c>
      <c r="O1069" t="s">
        <v>176</v>
      </c>
    </row>
    <row r="1070" spans="1:15" x14ac:dyDescent="0.25">
      <c r="A1070">
        <v>1</v>
      </c>
      <c r="B1070">
        <v>2016</v>
      </c>
      <c r="C1070" t="s">
        <v>333</v>
      </c>
      <c r="D1070" t="s">
        <v>204</v>
      </c>
      <c r="E1070" t="s">
        <v>7</v>
      </c>
      <c r="F1070">
        <f>VLOOKUP(C1070,'Five Year Alumni Srvy 2016 Data'!C:F,4,FALSE)</f>
        <v>1</v>
      </c>
      <c r="G1070" t="str">
        <f>VLOOKUP(F1070,Coding!K:L,2,FALSE)</f>
        <v>URM</v>
      </c>
      <c r="H1070" t="s">
        <v>198</v>
      </c>
      <c r="I1070" t="s">
        <v>199</v>
      </c>
      <c r="J1070" t="s">
        <v>17</v>
      </c>
      <c r="K1070" t="s">
        <v>84</v>
      </c>
      <c r="L1070">
        <v>3</v>
      </c>
      <c r="M1070" t="s">
        <v>85</v>
      </c>
      <c r="N1070" t="s">
        <v>86</v>
      </c>
      <c r="O1070" t="s">
        <v>126</v>
      </c>
    </row>
    <row r="1071" spans="1:15" x14ac:dyDescent="0.25">
      <c r="A1071">
        <v>1</v>
      </c>
      <c r="B1071">
        <v>2016</v>
      </c>
      <c r="C1071" t="s">
        <v>333</v>
      </c>
      <c r="D1071" t="s">
        <v>204</v>
      </c>
      <c r="E1071" t="s">
        <v>7</v>
      </c>
      <c r="F1071">
        <f>VLOOKUP(C1071,'Five Year Alumni Srvy 2016 Data'!C:F,4,FALSE)</f>
        <v>1</v>
      </c>
      <c r="G1071" t="str">
        <f>VLOOKUP(F1071,Coding!K:L,2,FALSE)</f>
        <v>URM</v>
      </c>
      <c r="H1071" t="s">
        <v>198</v>
      </c>
      <c r="I1071" t="s">
        <v>199</v>
      </c>
      <c r="J1071" t="s">
        <v>17</v>
      </c>
      <c r="K1071" t="s">
        <v>88</v>
      </c>
      <c r="L1071">
        <v>3</v>
      </c>
      <c r="M1071" t="s">
        <v>85</v>
      </c>
      <c r="N1071" t="s">
        <v>89</v>
      </c>
      <c r="O1071" t="s">
        <v>126</v>
      </c>
    </row>
    <row r="1072" spans="1:15" x14ac:dyDescent="0.25">
      <c r="A1072">
        <v>1</v>
      </c>
      <c r="B1072">
        <v>2016</v>
      </c>
      <c r="C1072" t="s">
        <v>333</v>
      </c>
      <c r="D1072" t="s">
        <v>204</v>
      </c>
      <c r="E1072" t="s">
        <v>7</v>
      </c>
      <c r="F1072">
        <f>VLOOKUP(C1072,'Five Year Alumni Srvy 2016 Data'!C:F,4,FALSE)</f>
        <v>1</v>
      </c>
      <c r="G1072" t="str">
        <f>VLOOKUP(F1072,Coding!K:L,2,FALSE)</f>
        <v>URM</v>
      </c>
      <c r="H1072" t="s">
        <v>198</v>
      </c>
      <c r="I1072" t="s">
        <v>199</v>
      </c>
      <c r="J1072" t="s">
        <v>17</v>
      </c>
      <c r="K1072" t="s">
        <v>98</v>
      </c>
      <c r="L1072">
        <v>3</v>
      </c>
      <c r="M1072" t="s">
        <v>85</v>
      </c>
      <c r="N1072" t="s">
        <v>99</v>
      </c>
      <c r="O1072" t="s">
        <v>126</v>
      </c>
    </row>
    <row r="1073" spans="1:15" x14ac:dyDescent="0.25">
      <c r="A1073">
        <v>1</v>
      </c>
      <c r="B1073">
        <v>2016</v>
      </c>
      <c r="C1073" t="s">
        <v>333</v>
      </c>
      <c r="D1073" t="s">
        <v>204</v>
      </c>
      <c r="E1073" t="s">
        <v>7</v>
      </c>
      <c r="F1073">
        <f>VLOOKUP(C1073,'Five Year Alumni Srvy 2016 Data'!C:F,4,FALSE)</f>
        <v>1</v>
      </c>
      <c r="G1073" t="str">
        <f>VLOOKUP(F1073,Coding!K:L,2,FALSE)</f>
        <v>URM</v>
      </c>
      <c r="H1073" t="s">
        <v>198</v>
      </c>
      <c r="I1073" t="s">
        <v>199</v>
      </c>
      <c r="J1073" t="s">
        <v>17</v>
      </c>
      <c r="K1073" t="s">
        <v>122</v>
      </c>
      <c r="L1073">
        <v>3</v>
      </c>
      <c r="M1073" t="s">
        <v>85</v>
      </c>
      <c r="N1073" t="s">
        <v>123</v>
      </c>
      <c r="O1073" t="s">
        <v>126</v>
      </c>
    </row>
    <row r="1074" spans="1:15" x14ac:dyDescent="0.25">
      <c r="A1074">
        <v>1</v>
      </c>
      <c r="B1074">
        <v>2016</v>
      </c>
      <c r="C1074" t="s">
        <v>333</v>
      </c>
      <c r="D1074" t="s">
        <v>204</v>
      </c>
      <c r="E1074" t="s">
        <v>7</v>
      </c>
      <c r="F1074">
        <f>VLOOKUP(C1074,'Five Year Alumni Srvy 2016 Data'!C:F,4,FALSE)</f>
        <v>1</v>
      </c>
      <c r="G1074" t="str">
        <f>VLOOKUP(F1074,Coding!K:L,2,FALSE)</f>
        <v>URM</v>
      </c>
      <c r="H1074" t="s">
        <v>198</v>
      </c>
      <c r="I1074" t="s">
        <v>199</v>
      </c>
      <c r="J1074" t="s">
        <v>17</v>
      </c>
      <c r="K1074" t="s">
        <v>124</v>
      </c>
      <c r="L1074">
        <v>2</v>
      </c>
      <c r="M1074" t="s">
        <v>85</v>
      </c>
      <c r="N1074" t="s">
        <v>125</v>
      </c>
      <c r="O1074" t="s">
        <v>176</v>
      </c>
    </row>
    <row r="1075" spans="1:15" x14ac:dyDescent="0.25">
      <c r="A1075">
        <v>1</v>
      </c>
      <c r="B1075">
        <v>2016</v>
      </c>
      <c r="C1075" t="s">
        <v>333</v>
      </c>
      <c r="D1075" t="s">
        <v>204</v>
      </c>
      <c r="E1075" t="s">
        <v>7</v>
      </c>
      <c r="F1075">
        <f>VLOOKUP(C1075,'Five Year Alumni Srvy 2016 Data'!C:F,4,FALSE)</f>
        <v>1</v>
      </c>
      <c r="G1075" t="str">
        <f>VLOOKUP(F1075,Coding!K:L,2,FALSE)</f>
        <v>URM</v>
      </c>
      <c r="H1075" t="s">
        <v>198</v>
      </c>
      <c r="I1075" t="s">
        <v>199</v>
      </c>
      <c r="J1075" t="s">
        <v>17</v>
      </c>
      <c r="K1075" t="s">
        <v>127</v>
      </c>
      <c r="L1075">
        <v>4</v>
      </c>
      <c r="M1075" t="s">
        <v>85</v>
      </c>
      <c r="N1075" t="s">
        <v>128</v>
      </c>
      <c r="O1075" t="s">
        <v>87</v>
      </c>
    </row>
    <row r="1076" spans="1:15" x14ac:dyDescent="0.25">
      <c r="A1076">
        <v>1</v>
      </c>
      <c r="B1076">
        <v>2016</v>
      </c>
      <c r="C1076" t="s">
        <v>333</v>
      </c>
      <c r="D1076" t="s">
        <v>204</v>
      </c>
      <c r="E1076" t="s">
        <v>7</v>
      </c>
      <c r="F1076">
        <f>VLOOKUP(C1076,'Five Year Alumni Srvy 2016 Data'!C:F,4,FALSE)</f>
        <v>1</v>
      </c>
      <c r="G1076" t="str">
        <f>VLOOKUP(F1076,Coding!K:L,2,FALSE)</f>
        <v>URM</v>
      </c>
      <c r="H1076" t="s">
        <v>198</v>
      </c>
      <c r="I1076" t="s">
        <v>199</v>
      </c>
      <c r="J1076" t="s">
        <v>17</v>
      </c>
      <c r="K1076" t="s">
        <v>129</v>
      </c>
      <c r="L1076">
        <v>3</v>
      </c>
      <c r="M1076" t="s">
        <v>85</v>
      </c>
      <c r="N1076" t="s">
        <v>130</v>
      </c>
      <c r="O1076" t="s">
        <v>126</v>
      </c>
    </row>
    <row r="1077" spans="1:15" x14ac:dyDescent="0.25">
      <c r="A1077">
        <v>1</v>
      </c>
      <c r="B1077">
        <v>2016</v>
      </c>
      <c r="C1077" t="s">
        <v>333</v>
      </c>
      <c r="D1077" t="s">
        <v>204</v>
      </c>
      <c r="E1077" t="s">
        <v>7</v>
      </c>
      <c r="F1077">
        <f>VLOOKUP(C1077,'Five Year Alumni Srvy 2016 Data'!C:F,4,FALSE)</f>
        <v>1</v>
      </c>
      <c r="G1077" t="str">
        <f>VLOOKUP(F1077,Coding!K:L,2,FALSE)</f>
        <v>URM</v>
      </c>
      <c r="H1077" t="s">
        <v>198</v>
      </c>
      <c r="I1077" t="s">
        <v>199</v>
      </c>
      <c r="J1077" t="s">
        <v>17</v>
      </c>
      <c r="K1077" t="s">
        <v>131</v>
      </c>
      <c r="L1077">
        <v>3</v>
      </c>
      <c r="M1077" t="s">
        <v>85</v>
      </c>
      <c r="N1077" t="s">
        <v>132</v>
      </c>
      <c r="O1077" t="s">
        <v>126</v>
      </c>
    </row>
    <row r="1078" spans="1:15" x14ac:dyDescent="0.25">
      <c r="A1078">
        <v>1</v>
      </c>
      <c r="B1078">
        <v>2016</v>
      </c>
      <c r="C1078" t="s">
        <v>333</v>
      </c>
      <c r="D1078" t="s">
        <v>204</v>
      </c>
      <c r="E1078" t="s">
        <v>7</v>
      </c>
      <c r="F1078">
        <f>VLOOKUP(C1078,'Five Year Alumni Srvy 2016 Data'!C:F,4,FALSE)</f>
        <v>1</v>
      </c>
      <c r="G1078" t="str">
        <f>VLOOKUP(F1078,Coding!K:L,2,FALSE)</f>
        <v>URM</v>
      </c>
      <c r="H1078" t="s">
        <v>198</v>
      </c>
      <c r="I1078" t="s">
        <v>199</v>
      </c>
      <c r="J1078" t="s">
        <v>17</v>
      </c>
      <c r="K1078" t="s">
        <v>139</v>
      </c>
      <c r="L1078">
        <v>5</v>
      </c>
      <c r="M1078" t="s">
        <v>85</v>
      </c>
      <c r="N1078" t="s">
        <v>140</v>
      </c>
      <c r="O1078" t="s">
        <v>185</v>
      </c>
    </row>
    <row r="1079" spans="1:15" x14ac:dyDescent="0.25">
      <c r="A1079">
        <v>1</v>
      </c>
      <c r="B1079">
        <v>2016</v>
      </c>
      <c r="C1079" t="s">
        <v>333</v>
      </c>
      <c r="D1079" t="s">
        <v>204</v>
      </c>
      <c r="E1079" t="s">
        <v>7</v>
      </c>
      <c r="F1079">
        <f>VLOOKUP(C1079,'Five Year Alumni Srvy 2016 Data'!C:F,4,FALSE)</f>
        <v>1</v>
      </c>
      <c r="G1079" t="str">
        <f>VLOOKUP(F1079,Coding!K:L,2,FALSE)</f>
        <v>URM</v>
      </c>
      <c r="H1079" t="s">
        <v>198</v>
      </c>
      <c r="I1079" t="s">
        <v>199</v>
      </c>
      <c r="J1079" t="s">
        <v>17</v>
      </c>
      <c r="K1079" t="s">
        <v>141</v>
      </c>
      <c r="L1079">
        <v>3</v>
      </c>
      <c r="M1079" t="s">
        <v>85</v>
      </c>
      <c r="N1079" t="s">
        <v>142</v>
      </c>
      <c r="O1079" t="s">
        <v>126</v>
      </c>
    </row>
    <row r="1080" spans="1:15" x14ac:dyDescent="0.25">
      <c r="A1080">
        <v>1</v>
      </c>
      <c r="B1080">
        <v>2016</v>
      </c>
      <c r="C1080" t="s">
        <v>333</v>
      </c>
      <c r="D1080" t="s">
        <v>204</v>
      </c>
      <c r="E1080" t="s">
        <v>7</v>
      </c>
      <c r="F1080">
        <f>VLOOKUP(C1080,'Five Year Alumni Srvy 2016 Data'!C:F,4,FALSE)</f>
        <v>1</v>
      </c>
      <c r="G1080" t="str">
        <f>VLOOKUP(F1080,Coding!K:L,2,FALSE)</f>
        <v>URM</v>
      </c>
      <c r="H1080" t="s">
        <v>198</v>
      </c>
      <c r="I1080" t="s">
        <v>199</v>
      </c>
      <c r="J1080" t="s">
        <v>17</v>
      </c>
      <c r="K1080" t="s">
        <v>143</v>
      </c>
      <c r="L1080">
        <v>3</v>
      </c>
      <c r="M1080" t="s">
        <v>85</v>
      </c>
      <c r="N1080" t="s">
        <v>144</v>
      </c>
      <c r="O1080" t="s">
        <v>126</v>
      </c>
    </row>
    <row r="1081" spans="1:15" x14ac:dyDescent="0.25">
      <c r="A1081">
        <v>1</v>
      </c>
      <c r="B1081">
        <v>2016</v>
      </c>
      <c r="C1081" t="s">
        <v>341</v>
      </c>
      <c r="D1081" t="s">
        <v>48</v>
      </c>
      <c r="E1081" t="s">
        <v>7</v>
      </c>
      <c r="F1081">
        <f>VLOOKUP(C1081,'Five Year Alumni Srvy 2016 Data'!C:F,4,FALSE)</f>
        <v>1</v>
      </c>
      <c r="G1081" t="str">
        <f>VLOOKUP(F1081,Coding!K:L,2,FALSE)</f>
        <v>URM</v>
      </c>
      <c r="H1081" t="s">
        <v>342</v>
      </c>
      <c r="I1081" t="s">
        <v>342</v>
      </c>
      <c r="J1081" t="s">
        <v>19</v>
      </c>
      <c r="K1081" t="s">
        <v>84</v>
      </c>
      <c r="L1081">
        <v>4</v>
      </c>
      <c r="M1081" t="s">
        <v>85</v>
      </c>
      <c r="N1081" t="s">
        <v>86</v>
      </c>
      <c r="O1081" t="s">
        <v>87</v>
      </c>
    </row>
    <row r="1082" spans="1:15" x14ac:dyDescent="0.25">
      <c r="A1082">
        <v>1</v>
      </c>
      <c r="B1082">
        <v>2016</v>
      </c>
      <c r="C1082" t="s">
        <v>341</v>
      </c>
      <c r="D1082" t="s">
        <v>48</v>
      </c>
      <c r="E1082" t="s">
        <v>7</v>
      </c>
      <c r="F1082">
        <f>VLOOKUP(C1082,'Five Year Alumni Srvy 2016 Data'!C:F,4,FALSE)</f>
        <v>1</v>
      </c>
      <c r="G1082" t="str">
        <f>VLOOKUP(F1082,Coding!K:L,2,FALSE)</f>
        <v>URM</v>
      </c>
      <c r="H1082" t="s">
        <v>342</v>
      </c>
      <c r="I1082" t="s">
        <v>342</v>
      </c>
      <c r="J1082" t="s">
        <v>19</v>
      </c>
      <c r="K1082" t="s">
        <v>88</v>
      </c>
      <c r="L1082">
        <v>3</v>
      </c>
      <c r="M1082" t="s">
        <v>85</v>
      </c>
      <c r="N1082" t="s">
        <v>89</v>
      </c>
      <c r="O1082" t="s">
        <v>126</v>
      </c>
    </row>
    <row r="1083" spans="1:15" x14ac:dyDescent="0.25">
      <c r="A1083">
        <v>1</v>
      </c>
      <c r="B1083">
        <v>2016</v>
      </c>
      <c r="C1083" t="s">
        <v>341</v>
      </c>
      <c r="D1083" t="s">
        <v>48</v>
      </c>
      <c r="E1083" t="s">
        <v>7</v>
      </c>
      <c r="F1083">
        <f>VLOOKUP(C1083,'Five Year Alumni Srvy 2016 Data'!C:F,4,FALSE)</f>
        <v>1</v>
      </c>
      <c r="G1083" t="str">
        <f>VLOOKUP(F1083,Coding!K:L,2,FALSE)</f>
        <v>URM</v>
      </c>
      <c r="H1083" t="s">
        <v>342</v>
      </c>
      <c r="I1083" t="s">
        <v>342</v>
      </c>
      <c r="J1083" t="s">
        <v>19</v>
      </c>
      <c r="K1083" t="s">
        <v>98</v>
      </c>
      <c r="L1083">
        <v>4</v>
      </c>
      <c r="M1083" t="s">
        <v>85</v>
      </c>
      <c r="N1083" t="s">
        <v>99</v>
      </c>
      <c r="O1083" t="s">
        <v>87</v>
      </c>
    </row>
    <row r="1084" spans="1:15" x14ac:dyDescent="0.25">
      <c r="A1084">
        <v>1</v>
      </c>
      <c r="B1084">
        <v>2016</v>
      </c>
      <c r="C1084" t="s">
        <v>341</v>
      </c>
      <c r="D1084" t="s">
        <v>48</v>
      </c>
      <c r="E1084" t="s">
        <v>7</v>
      </c>
      <c r="F1084">
        <f>VLOOKUP(C1084,'Five Year Alumni Srvy 2016 Data'!C:F,4,FALSE)</f>
        <v>1</v>
      </c>
      <c r="G1084" t="str">
        <f>VLOOKUP(F1084,Coding!K:L,2,FALSE)</f>
        <v>URM</v>
      </c>
      <c r="H1084" t="s">
        <v>342</v>
      </c>
      <c r="I1084" t="s">
        <v>342</v>
      </c>
      <c r="J1084" t="s">
        <v>19</v>
      </c>
      <c r="K1084" t="s">
        <v>122</v>
      </c>
      <c r="L1084">
        <v>4</v>
      </c>
      <c r="M1084" t="s">
        <v>85</v>
      </c>
      <c r="N1084" t="s">
        <v>123</v>
      </c>
      <c r="O1084" t="s">
        <v>87</v>
      </c>
    </row>
    <row r="1085" spans="1:15" x14ac:dyDescent="0.25">
      <c r="A1085">
        <v>1</v>
      </c>
      <c r="B1085">
        <v>2016</v>
      </c>
      <c r="C1085" t="s">
        <v>341</v>
      </c>
      <c r="D1085" t="s">
        <v>48</v>
      </c>
      <c r="E1085" t="s">
        <v>7</v>
      </c>
      <c r="F1085">
        <f>VLOOKUP(C1085,'Five Year Alumni Srvy 2016 Data'!C:F,4,FALSE)</f>
        <v>1</v>
      </c>
      <c r="G1085" t="str">
        <f>VLOOKUP(F1085,Coding!K:L,2,FALSE)</f>
        <v>URM</v>
      </c>
      <c r="H1085" t="s">
        <v>342</v>
      </c>
      <c r="I1085" t="s">
        <v>342</v>
      </c>
      <c r="J1085" t="s">
        <v>19</v>
      </c>
      <c r="K1085" t="s">
        <v>124</v>
      </c>
      <c r="L1085">
        <v>4</v>
      </c>
      <c r="M1085" t="s">
        <v>85</v>
      </c>
      <c r="N1085" t="s">
        <v>125</v>
      </c>
      <c r="O1085" t="s">
        <v>87</v>
      </c>
    </row>
    <row r="1086" spans="1:15" x14ac:dyDescent="0.25">
      <c r="A1086">
        <v>1</v>
      </c>
      <c r="B1086">
        <v>2016</v>
      </c>
      <c r="C1086" t="s">
        <v>341</v>
      </c>
      <c r="D1086" t="s">
        <v>48</v>
      </c>
      <c r="E1086" t="s">
        <v>7</v>
      </c>
      <c r="F1086">
        <f>VLOOKUP(C1086,'Five Year Alumni Srvy 2016 Data'!C:F,4,FALSE)</f>
        <v>1</v>
      </c>
      <c r="G1086" t="str">
        <f>VLOOKUP(F1086,Coding!K:L,2,FALSE)</f>
        <v>URM</v>
      </c>
      <c r="H1086" t="s">
        <v>342</v>
      </c>
      <c r="I1086" t="s">
        <v>342</v>
      </c>
      <c r="J1086" t="s">
        <v>19</v>
      </c>
      <c r="K1086" t="s">
        <v>127</v>
      </c>
      <c r="L1086">
        <v>4</v>
      </c>
      <c r="M1086" t="s">
        <v>85</v>
      </c>
      <c r="N1086" t="s">
        <v>128</v>
      </c>
      <c r="O1086" t="s">
        <v>87</v>
      </c>
    </row>
    <row r="1087" spans="1:15" x14ac:dyDescent="0.25">
      <c r="A1087">
        <v>1</v>
      </c>
      <c r="B1087">
        <v>2016</v>
      </c>
      <c r="C1087" t="s">
        <v>341</v>
      </c>
      <c r="D1087" t="s">
        <v>48</v>
      </c>
      <c r="E1087" t="s">
        <v>7</v>
      </c>
      <c r="F1087">
        <f>VLOOKUP(C1087,'Five Year Alumni Srvy 2016 Data'!C:F,4,FALSE)</f>
        <v>1</v>
      </c>
      <c r="G1087" t="str">
        <f>VLOOKUP(F1087,Coding!K:L,2,FALSE)</f>
        <v>URM</v>
      </c>
      <c r="H1087" t="s">
        <v>342</v>
      </c>
      <c r="I1087" t="s">
        <v>342</v>
      </c>
      <c r="J1087" t="s">
        <v>19</v>
      </c>
      <c r="K1087" t="s">
        <v>129</v>
      </c>
      <c r="L1087">
        <v>3</v>
      </c>
      <c r="M1087" t="s">
        <v>85</v>
      </c>
      <c r="N1087" t="s">
        <v>130</v>
      </c>
      <c r="O1087" t="s">
        <v>126</v>
      </c>
    </row>
    <row r="1088" spans="1:15" x14ac:dyDescent="0.25">
      <c r="A1088">
        <v>1</v>
      </c>
      <c r="B1088">
        <v>2016</v>
      </c>
      <c r="C1088" t="s">
        <v>341</v>
      </c>
      <c r="D1088" t="s">
        <v>48</v>
      </c>
      <c r="E1088" t="s">
        <v>7</v>
      </c>
      <c r="F1088">
        <f>VLOOKUP(C1088,'Five Year Alumni Srvy 2016 Data'!C:F,4,FALSE)</f>
        <v>1</v>
      </c>
      <c r="G1088" t="str">
        <f>VLOOKUP(F1088,Coding!K:L,2,FALSE)</f>
        <v>URM</v>
      </c>
      <c r="H1088" t="s">
        <v>342</v>
      </c>
      <c r="I1088" t="s">
        <v>342</v>
      </c>
      <c r="J1088" t="s">
        <v>19</v>
      </c>
      <c r="K1088" t="s">
        <v>131</v>
      </c>
      <c r="L1088">
        <v>4</v>
      </c>
      <c r="M1088" t="s">
        <v>85</v>
      </c>
      <c r="N1088" t="s">
        <v>132</v>
      </c>
      <c r="O1088" t="s">
        <v>87</v>
      </c>
    </row>
    <row r="1089" spans="1:15" x14ac:dyDescent="0.25">
      <c r="A1089">
        <v>1</v>
      </c>
      <c r="B1089">
        <v>2016</v>
      </c>
      <c r="C1089" t="s">
        <v>341</v>
      </c>
      <c r="D1089" t="s">
        <v>48</v>
      </c>
      <c r="E1089" t="s">
        <v>7</v>
      </c>
      <c r="F1089">
        <f>VLOOKUP(C1089,'Five Year Alumni Srvy 2016 Data'!C:F,4,FALSE)</f>
        <v>1</v>
      </c>
      <c r="G1089" t="str">
        <f>VLOOKUP(F1089,Coding!K:L,2,FALSE)</f>
        <v>URM</v>
      </c>
      <c r="H1089" t="s">
        <v>342</v>
      </c>
      <c r="I1089" t="s">
        <v>342</v>
      </c>
      <c r="J1089" t="s">
        <v>19</v>
      </c>
      <c r="K1089" t="s">
        <v>139</v>
      </c>
      <c r="L1089">
        <v>2</v>
      </c>
      <c r="M1089" t="s">
        <v>85</v>
      </c>
      <c r="N1089" t="s">
        <v>140</v>
      </c>
      <c r="O1089" t="s">
        <v>176</v>
      </c>
    </row>
    <row r="1090" spans="1:15" x14ac:dyDescent="0.25">
      <c r="A1090">
        <v>1</v>
      </c>
      <c r="B1090">
        <v>2016</v>
      </c>
      <c r="C1090" t="s">
        <v>341</v>
      </c>
      <c r="D1090" t="s">
        <v>48</v>
      </c>
      <c r="E1090" t="s">
        <v>7</v>
      </c>
      <c r="F1090">
        <f>VLOOKUP(C1090,'Five Year Alumni Srvy 2016 Data'!C:F,4,FALSE)</f>
        <v>1</v>
      </c>
      <c r="G1090" t="str">
        <f>VLOOKUP(F1090,Coding!K:L,2,FALSE)</f>
        <v>URM</v>
      </c>
      <c r="H1090" t="s">
        <v>342</v>
      </c>
      <c r="I1090" t="s">
        <v>342</v>
      </c>
      <c r="J1090" t="s">
        <v>19</v>
      </c>
      <c r="K1090" t="s">
        <v>141</v>
      </c>
      <c r="L1090">
        <v>3</v>
      </c>
      <c r="M1090" t="s">
        <v>85</v>
      </c>
      <c r="N1090" t="s">
        <v>142</v>
      </c>
      <c r="O1090" t="s">
        <v>126</v>
      </c>
    </row>
    <row r="1091" spans="1:15" x14ac:dyDescent="0.25">
      <c r="A1091">
        <v>1</v>
      </c>
      <c r="B1091">
        <v>2016</v>
      </c>
      <c r="C1091" t="s">
        <v>341</v>
      </c>
      <c r="D1091" t="s">
        <v>48</v>
      </c>
      <c r="E1091" t="s">
        <v>7</v>
      </c>
      <c r="F1091">
        <f>VLOOKUP(C1091,'Five Year Alumni Srvy 2016 Data'!C:F,4,FALSE)</f>
        <v>1</v>
      </c>
      <c r="G1091" t="str">
        <f>VLOOKUP(F1091,Coding!K:L,2,FALSE)</f>
        <v>URM</v>
      </c>
      <c r="H1091" t="s">
        <v>342</v>
      </c>
      <c r="I1091" t="s">
        <v>342</v>
      </c>
      <c r="J1091" t="s">
        <v>19</v>
      </c>
      <c r="K1091" t="s">
        <v>143</v>
      </c>
      <c r="L1091">
        <v>4</v>
      </c>
      <c r="M1091" t="s">
        <v>85</v>
      </c>
      <c r="N1091" t="s">
        <v>144</v>
      </c>
      <c r="O1091" t="s">
        <v>87</v>
      </c>
    </row>
    <row r="1092" spans="1:15" x14ac:dyDescent="0.25">
      <c r="A1092">
        <v>1</v>
      </c>
      <c r="B1092">
        <v>2016</v>
      </c>
      <c r="C1092" t="s">
        <v>349</v>
      </c>
      <c r="D1092" t="s">
        <v>169</v>
      </c>
      <c r="E1092" t="s">
        <v>7</v>
      </c>
      <c r="F1092">
        <f>VLOOKUP(C1092,'Five Year Alumni Srvy 2016 Data'!C:F,4,FALSE)</f>
        <v>1</v>
      </c>
      <c r="G1092" t="str">
        <f>VLOOKUP(F1092,Coding!K:L,2,FALSE)</f>
        <v>URM</v>
      </c>
      <c r="H1092" t="s">
        <v>252</v>
      </c>
      <c r="I1092" t="s">
        <v>206</v>
      </c>
      <c r="J1092" t="s">
        <v>15</v>
      </c>
      <c r="K1092" t="s">
        <v>84</v>
      </c>
      <c r="L1092">
        <v>4</v>
      </c>
      <c r="M1092" t="s">
        <v>85</v>
      </c>
      <c r="N1092" t="s">
        <v>86</v>
      </c>
      <c r="O1092" t="s">
        <v>87</v>
      </c>
    </row>
    <row r="1093" spans="1:15" x14ac:dyDescent="0.25">
      <c r="A1093">
        <v>1</v>
      </c>
      <c r="B1093">
        <v>2016</v>
      </c>
      <c r="C1093" t="s">
        <v>349</v>
      </c>
      <c r="D1093" t="s">
        <v>169</v>
      </c>
      <c r="E1093" t="s">
        <v>7</v>
      </c>
      <c r="F1093">
        <f>VLOOKUP(C1093,'Five Year Alumni Srvy 2016 Data'!C:F,4,FALSE)</f>
        <v>1</v>
      </c>
      <c r="G1093" t="str">
        <f>VLOOKUP(F1093,Coding!K:L,2,FALSE)</f>
        <v>URM</v>
      </c>
      <c r="H1093" t="s">
        <v>252</v>
      </c>
      <c r="I1093" t="s">
        <v>206</v>
      </c>
      <c r="J1093" t="s">
        <v>15</v>
      </c>
      <c r="K1093" t="s">
        <v>88</v>
      </c>
      <c r="L1093">
        <v>3</v>
      </c>
      <c r="M1093" t="s">
        <v>85</v>
      </c>
      <c r="N1093" t="s">
        <v>89</v>
      </c>
      <c r="O1093" t="s">
        <v>126</v>
      </c>
    </row>
    <row r="1094" spans="1:15" x14ac:dyDescent="0.25">
      <c r="A1094">
        <v>1</v>
      </c>
      <c r="B1094">
        <v>2016</v>
      </c>
      <c r="C1094" t="s">
        <v>349</v>
      </c>
      <c r="D1094" t="s">
        <v>169</v>
      </c>
      <c r="E1094" t="s">
        <v>7</v>
      </c>
      <c r="F1094">
        <f>VLOOKUP(C1094,'Five Year Alumni Srvy 2016 Data'!C:F,4,FALSE)</f>
        <v>1</v>
      </c>
      <c r="G1094" t="str">
        <f>VLOOKUP(F1094,Coding!K:L,2,FALSE)</f>
        <v>URM</v>
      </c>
      <c r="H1094" t="s">
        <v>252</v>
      </c>
      <c r="I1094" t="s">
        <v>206</v>
      </c>
      <c r="J1094" t="s">
        <v>15</v>
      </c>
      <c r="K1094" t="s">
        <v>98</v>
      </c>
      <c r="L1094">
        <v>3</v>
      </c>
      <c r="M1094" t="s">
        <v>85</v>
      </c>
      <c r="N1094" t="s">
        <v>99</v>
      </c>
      <c r="O1094" t="s">
        <v>126</v>
      </c>
    </row>
    <row r="1095" spans="1:15" x14ac:dyDescent="0.25">
      <c r="A1095">
        <v>1</v>
      </c>
      <c r="B1095">
        <v>2016</v>
      </c>
      <c r="C1095" t="s">
        <v>349</v>
      </c>
      <c r="D1095" t="s">
        <v>169</v>
      </c>
      <c r="E1095" t="s">
        <v>7</v>
      </c>
      <c r="F1095">
        <f>VLOOKUP(C1095,'Five Year Alumni Srvy 2016 Data'!C:F,4,FALSE)</f>
        <v>1</v>
      </c>
      <c r="G1095" t="str">
        <f>VLOOKUP(F1095,Coding!K:L,2,FALSE)</f>
        <v>URM</v>
      </c>
      <c r="H1095" t="s">
        <v>252</v>
      </c>
      <c r="I1095" t="s">
        <v>206</v>
      </c>
      <c r="J1095" t="s">
        <v>15</v>
      </c>
      <c r="K1095" t="s">
        <v>122</v>
      </c>
      <c r="L1095">
        <v>4</v>
      </c>
      <c r="M1095" t="s">
        <v>85</v>
      </c>
      <c r="N1095" t="s">
        <v>123</v>
      </c>
      <c r="O1095" t="s">
        <v>87</v>
      </c>
    </row>
    <row r="1096" spans="1:15" x14ac:dyDescent="0.25">
      <c r="A1096">
        <v>1</v>
      </c>
      <c r="B1096">
        <v>2016</v>
      </c>
      <c r="C1096" t="s">
        <v>349</v>
      </c>
      <c r="D1096" t="s">
        <v>169</v>
      </c>
      <c r="E1096" t="s">
        <v>7</v>
      </c>
      <c r="F1096">
        <f>VLOOKUP(C1096,'Five Year Alumni Srvy 2016 Data'!C:F,4,FALSE)</f>
        <v>1</v>
      </c>
      <c r="G1096" t="str">
        <f>VLOOKUP(F1096,Coding!K:L,2,FALSE)</f>
        <v>URM</v>
      </c>
      <c r="H1096" t="s">
        <v>252</v>
      </c>
      <c r="I1096" t="s">
        <v>206</v>
      </c>
      <c r="J1096" t="s">
        <v>15</v>
      </c>
      <c r="K1096" t="s">
        <v>124</v>
      </c>
      <c r="L1096">
        <v>4</v>
      </c>
      <c r="M1096" t="s">
        <v>85</v>
      </c>
      <c r="N1096" t="s">
        <v>125</v>
      </c>
      <c r="O1096" t="s">
        <v>87</v>
      </c>
    </row>
    <row r="1097" spans="1:15" x14ac:dyDescent="0.25">
      <c r="A1097">
        <v>1</v>
      </c>
      <c r="B1097">
        <v>2016</v>
      </c>
      <c r="C1097" t="s">
        <v>349</v>
      </c>
      <c r="D1097" t="s">
        <v>169</v>
      </c>
      <c r="E1097" t="s">
        <v>7</v>
      </c>
      <c r="F1097">
        <f>VLOOKUP(C1097,'Five Year Alumni Srvy 2016 Data'!C:F,4,FALSE)</f>
        <v>1</v>
      </c>
      <c r="G1097" t="str">
        <f>VLOOKUP(F1097,Coding!K:L,2,FALSE)</f>
        <v>URM</v>
      </c>
      <c r="H1097" t="s">
        <v>252</v>
      </c>
      <c r="I1097" t="s">
        <v>206</v>
      </c>
      <c r="J1097" t="s">
        <v>15</v>
      </c>
      <c r="K1097" t="s">
        <v>127</v>
      </c>
      <c r="L1097">
        <v>4</v>
      </c>
      <c r="M1097" t="s">
        <v>85</v>
      </c>
      <c r="N1097" t="s">
        <v>128</v>
      </c>
      <c r="O1097" t="s">
        <v>87</v>
      </c>
    </row>
    <row r="1098" spans="1:15" x14ac:dyDescent="0.25">
      <c r="A1098">
        <v>1</v>
      </c>
      <c r="B1098">
        <v>2016</v>
      </c>
      <c r="C1098" t="s">
        <v>349</v>
      </c>
      <c r="D1098" t="s">
        <v>169</v>
      </c>
      <c r="E1098" t="s">
        <v>7</v>
      </c>
      <c r="F1098">
        <f>VLOOKUP(C1098,'Five Year Alumni Srvy 2016 Data'!C:F,4,FALSE)</f>
        <v>1</v>
      </c>
      <c r="G1098" t="str">
        <f>VLOOKUP(F1098,Coding!K:L,2,FALSE)</f>
        <v>URM</v>
      </c>
      <c r="H1098" t="s">
        <v>252</v>
      </c>
      <c r="I1098" t="s">
        <v>206</v>
      </c>
      <c r="J1098" t="s">
        <v>15</v>
      </c>
      <c r="K1098" t="s">
        <v>129</v>
      </c>
      <c r="L1098">
        <v>4</v>
      </c>
      <c r="M1098" t="s">
        <v>85</v>
      </c>
      <c r="N1098" t="s">
        <v>130</v>
      </c>
      <c r="O1098" t="s">
        <v>87</v>
      </c>
    </row>
    <row r="1099" spans="1:15" x14ac:dyDescent="0.25">
      <c r="A1099">
        <v>1</v>
      </c>
      <c r="B1099">
        <v>2016</v>
      </c>
      <c r="C1099" t="s">
        <v>349</v>
      </c>
      <c r="D1099" t="s">
        <v>169</v>
      </c>
      <c r="E1099" t="s">
        <v>7</v>
      </c>
      <c r="F1099">
        <f>VLOOKUP(C1099,'Five Year Alumni Srvy 2016 Data'!C:F,4,FALSE)</f>
        <v>1</v>
      </c>
      <c r="G1099" t="str">
        <f>VLOOKUP(F1099,Coding!K:L,2,FALSE)</f>
        <v>URM</v>
      </c>
      <c r="H1099" t="s">
        <v>252</v>
      </c>
      <c r="I1099" t="s">
        <v>206</v>
      </c>
      <c r="J1099" t="s">
        <v>15</v>
      </c>
      <c r="K1099" t="s">
        <v>131</v>
      </c>
      <c r="L1099">
        <v>4</v>
      </c>
      <c r="M1099" t="s">
        <v>85</v>
      </c>
      <c r="N1099" t="s">
        <v>132</v>
      </c>
      <c r="O1099" t="s">
        <v>87</v>
      </c>
    </row>
    <row r="1100" spans="1:15" x14ac:dyDescent="0.25">
      <c r="A1100">
        <v>1</v>
      </c>
      <c r="B1100">
        <v>2016</v>
      </c>
      <c r="C1100" t="s">
        <v>349</v>
      </c>
      <c r="D1100" t="s">
        <v>169</v>
      </c>
      <c r="E1100" t="s">
        <v>7</v>
      </c>
      <c r="F1100">
        <f>VLOOKUP(C1100,'Five Year Alumni Srvy 2016 Data'!C:F,4,FALSE)</f>
        <v>1</v>
      </c>
      <c r="G1100" t="str">
        <f>VLOOKUP(F1100,Coding!K:L,2,FALSE)</f>
        <v>URM</v>
      </c>
      <c r="H1100" t="s">
        <v>252</v>
      </c>
      <c r="I1100" t="s">
        <v>206</v>
      </c>
      <c r="J1100" t="s">
        <v>15</v>
      </c>
      <c r="K1100" t="s">
        <v>139</v>
      </c>
      <c r="L1100">
        <v>4</v>
      </c>
      <c r="M1100" t="s">
        <v>85</v>
      </c>
      <c r="N1100" t="s">
        <v>140</v>
      </c>
      <c r="O1100" t="s">
        <v>87</v>
      </c>
    </row>
    <row r="1101" spans="1:15" x14ac:dyDescent="0.25">
      <c r="A1101">
        <v>1</v>
      </c>
      <c r="B1101">
        <v>2016</v>
      </c>
      <c r="C1101" t="s">
        <v>349</v>
      </c>
      <c r="D1101" t="s">
        <v>169</v>
      </c>
      <c r="E1101" t="s">
        <v>7</v>
      </c>
      <c r="F1101">
        <f>VLOOKUP(C1101,'Five Year Alumni Srvy 2016 Data'!C:F,4,FALSE)</f>
        <v>1</v>
      </c>
      <c r="G1101" t="str">
        <f>VLOOKUP(F1101,Coding!K:L,2,FALSE)</f>
        <v>URM</v>
      </c>
      <c r="H1101" t="s">
        <v>252</v>
      </c>
      <c r="I1101" t="s">
        <v>206</v>
      </c>
      <c r="J1101" t="s">
        <v>15</v>
      </c>
      <c r="K1101" t="s">
        <v>141</v>
      </c>
      <c r="L1101">
        <v>5</v>
      </c>
      <c r="M1101" t="s">
        <v>85</v>
      </c>
      <c r="N1101" t="s">
        <v>142</v>
      </c>
      <c r="O1101" t="s">
        <v>185</v>
      </c>
    </row>
    <row r="1102" spans="1:15" x14ac:dyDescent="0.25">
      <c r="A1102">
        <v>1</v>
      </c>
      <c r="B1102">
        <v>2016</v>
      </c>
      <c r="C1102" t="s">
        <v>349</v>
      </c>
      <c r="D1102" t="s">
        <v>169</v>
      </c>
      <c r="E1102" t="s">
        <v>7</v>
      </c>
      <c r="F1102">
        <f>VLOOKUP(C1102,'Five Year Alumni Srvy 2016 Data'!C:F,4,FALSE)</f>
        <v>1</v>
      </c>
      <c r="G1102" t="str">
        <f>VLOOKUP(F1102,Coding!K:L,2,FALSE)</f>
        <v>URM</v>
      </c>
      <c r="H1102" t="s">
        <v>252</v>
      </c>
      <c r="I1102" t="s">
        <v>206</v>
      </c>
      <c r="J1102" t="s">
        <v>15</v>
      </c>
      <c r="K1102" t="s">
        <v>143</v>
      </c>
      <c r="L1102">
        <v>4</v>
      </c>
      <c r="M1102" t="s">
        <v>85</v>
      </c>
      <c r="N1102" t="s">
        <v>144</v>
      </c>
      <c r="O1102" t="s">
        <v>87</v>
      </c>
    </row>
    <row r="1103" spans="1:15" x14ac:dyDescent="0.25">
      <c r="A1103">
        <v>1</v>
      </c>
      <c r="B1103">
        <v>2016</v>
      </c>
      <c r="C1103" t="s">
        <v>350</v>
      </c>
      <c r="D1103" t="s">
        <v>169</v>
      </c>
      <c r="E1103" t="s">
        <v>7</v>
      </c>
      <c r="F1103">
        <f>VLOOKUP(C1103,'Five Year Alumni Srvy 2016 Data'!C:F,4,FALSE)</f>
        <v>1</v>
      </c>
      <c r="G1103" t="str">
        <f>VLOOKUP(F1103,Coding!K:L,2,FALSE)</f>
        <v>URM</v>
      </c>
      <c r="H1103" t="s">
        <v>272</v>
      </c>
      <c r="I1103" t="s">
        <v>273</v>
      </c>
      <c r="J1103" t="s">
        <v>21</v>
      </c>
      <c r="K1103" t="s">
        <v>84</v>
      </c>
      <c r="L1103">
        <v>3</v>
      </c>
      <c r="M1103" t="s">
        <v>85</v>
      </c>
      <c r="N1103" t="s">
        <v>86</v>
      </c>
      <c r="O1103" t="s">
        <v>126</v>
      </c>
    </row>
    <row r="1104" spans="1:15" x14ac:dyDescent="0.25">
      <c r="A1104">
        <v>1</v>
      </c>
      <c r="B1104">
        <v>2016</v>
      </c>
      <c r="C1104" t="s">
        <v>350</v>
      </c>
      <c r="D1104" t="s">
        <v>169</v>
      </c>
      <c r="E1104" t="s">
        <v>7</v>
      </c>
      <c r="F1104">
        <f>VLOOKUP(C1104,'Five Year Alumni Srvy 2016 Data'!C:F,4,FALSE)</f>
        <v>1</v>
      </c>
      <c r="G1104" t="str">
        <f>VLOOKUP(F1104,Coding!K:L,2,FALSE)</f>
        <v>URM</v>
      </c>
      <c r="H1104" t="s">
        <v>272</v>
      </c>
      <c r="I1104" t="s">
        <v>273</v>
      </c>
      <c r="J1104" t="s">
        <v>21</v>
      </c>
      <c r="K1104" t="s">
        <v>88</v>
      </c>
      <c r="L1104">
        <v>4</v>
      </c>
      <c r="M1104" t="s">
        <v>85</v>
      </c>
      <c r="N1104" t="s">
        <v>89</v>
      </c>
      <c r="O1104" t="s">
        <v>87</v>
      </c>
    </row>
    <row r="1105" spans="1:15" x14ac:dyDescent="0.25">
      <c r="A1105">
        <v>1</v>
      </c>
      <c r="B1105">
        <v>2016</v>
      </c>
      <c r="C1105" t="s">
        <v>350</v>
      </c>
      <c r="D1105" t="s">
        <v>169</v>
      </c>
      <c r="E1105" t="s">
        <v>7</v>
      </c>
      <c r="F1105">
        <f>VLOOKUP(C1105,'Five Year Alumni Srvy 2016 Data'!C:F,4,FALSE)</f>
        <v>1</v>
      </c>
      <c r="G1105" t="str">
        <f>VLOOKUP(F1105,Coding!K:L,2,FALSE)</f>
        <v>URM</v>
      </c>
      <c r="H1105" t="s">
        <v>272</v>
      </c>
      <c r="I1105" t="s">
        <v>273</v>
      </c>
      <c r="J1105" t="s">
        <v>21</v>
      </c>
      <c r="K1105" t="s">
        <v>98</v>
      </c>
      <c r="L1105">
        <v>4</v>
      </c>
      <c r="M1105" t="s">
        <v>85</v>
      </c>
      <c r="N1105" t="s">
        <v>99</v>
      </c>
      <c r="O1105" t="s">
        <v>87</v>
      </c>
    </row>
    <row r="1106" spans="1:15" x14ac:dyDescent="0.25">
      <c r="A1106">
        <v>1</v>
      </c>
      <c r="B1106">
        <v>2016</v>
      </c>
      <c r="C1106" t="s">
        <v>350</v>
      </c>
      <c r="D1106" t="s">
        <v>169</v>
      </c>
      <c r="E1106" t="s">
        <v>7</v>
      </c>
      <c r="F1106">
        <f>VLOOKUP(C1106,'Five Year Alumni Srvy 2016 Data'!C:F,4,FALSE)</f>
        <v>1</v>
      </c>
      <c r="G1106" t="str">
        <f>VLOOKUP(F1106,Coding!K:L,2,FALSE)</f>
        <v>URM</v>
      </c>
      <c r="H1106" t="s">
        <v>272</v>
      </c>
      <c r="I1106" t="s">
        <v>273</v>
      </c>
      <c r="J1106" t="s">
        <v>21</v>
      </c>
      <c r="K1106" t="s">
        <v>122</v>
      </c>
      <c r="L1106">
        <v>3</v>
      </c>
      <c r="M1106" t="s">
        <v>85</v>
      </c>
      <c r="N1106" t="s">
        <v>123</v>
      </c>
      <c r="O1106" t="s">
        <v>126</v>
      </c>
    </row>
    <row r="1107" spans="1:15" x14ac:dyDescent="0.25">
      <c r="A1107">
        <v>1</v>
      </c>
      <c r="B1107">
        <v>2016</v>
      </c>
      <c r="C1107" t="s">
        <v>350</v>
      </c>
      <c r="D1107" t="s">
        <v>169</v>
      </c>
      <c r="E1107" t="s">
        <v>7</v>
      </c>
      <c r="F1107">
        <f>VLOOKUP(C1107,'Five Year Alumni Srvy 2016 Data'!C:F,4,FALSE)</f>
        <v>1</v>
      </c>
      <c r="G1107" t="str">
        <f>VLOOKUP(F1107,Coding!K:L,2,FALSE)</f>
        <v>URM</v>
      </c>
      <c r="H1107" t="s">
        <v>272</v>
      </c>
      <c r="I1107" t="s">
        <v>273</v>
      </c>
      <c r="J1107" t="s">
        <v>21</v>
      </c>
      <c r="K1107" t="s">
        <v>124</v>
      </c>
      <c r="L1107">
        <v>3</v>
      </c>
      <c r="M1107" t="s">
        <v>85</v>
      </c>
      <c r="N1107" t="s">
        <v>125</v>
      </c>
      <c r="O1107" t="s">
        <v>126</v>
      </c>
    </row>
    <row r="1108" spans="1:15" x14ac:dyDescent="0.25">
      <c r="A1108">
        <v>1</v>
      </c>
      <c r="B1108">
        <v>2016</v>
      </c>
      <c r="C1108" t="s">
        <v>350</v>
      </c>
      <c r="D1108" t="s">
        <v>169</v>
      </c>
      <c r="E1108" t="s">
        <v>7</v>
      </c>
      <c r="F1108">
        <f>VLOOKUP(C1108,'Five Year Alumni Srvy 2016 Data'!C:F,4,FALSE)</f>
        <v>1</v>
      </c>
      <c r="G1108" t="str">
        <f>VLOOKUP(F1108,Coding!K:L,2,FALSE)</f>
        <v>URM</v>
      </c>
      <c r="H1108" t="s">
        <v>272</v>
      </c>
      <c r="I1108" t="s">
        <v>273</v>
      </c>
      <c r="J1108" t="s">
        <v>21</v>
      </c>
      <c r="K1108" t="s">
        <v>127</v>
      </c>
      <c r="L1108">
        <v>4</v>
      </c>
      <c r="M1108" t="s">
        <v>85</v>
      </c>
      <c r="N1108" t="s">
        <v>128</v>
      </c>
      <c r="O1108" t="s">
        <v>87</v>
      </c>
    </row>
    <row r="1109" spans="1:15" x14ac:dyDescent="0.25">
      <c r="A1109">
        <v>1</v>
      </c>
      <c r="B1109">
        <v>2016</v>
      </c>
      <c r="C1109" t="s">
        <v>350</v>
      </c>
      <c r="D1109" t="s">
        <v>169</v>
      </c>
      <c r="E1109" t="s">
        <v>7</v>
      </c>
      <c r="F1109">
        <f>VLOOKUP(C1109,'Five Year Alumni Srvy 2016 Data'!C:F,4,FALSE)</f>
        <v>1</v>
      </c>
      <c r="G1109" t="str">
        <f>VLOOKUP(F1109,Coding!K:L,2,FALSE)</f>
        <v>URM</v>
      </c>
      <c r="H1109" t="s">
        <v>272</v>
      </c>
      <c r="I1109" t="s">
        <v>273</v>
      </c>
      <c r="J1109" t="s">
        <v>21</v>
      </c>
      <c r="K1109" t="s">
        <v>129</v>
      </c>
      <c r="L1109">
        <v>4</v>
      </c>
      <c r="M1109" t="s">
        <v>85</v>
      </c>
      <c r="N1109" t="s">
        <v>130</v>
      </c>
      <c r="O1109" t="s">
        <v>87</v>
      </c>
    </row>
    <row r="1110" spans="1:15" x14ac:dyDescent="0.25">
      <c r="A1110">
        <v>1</v>
      </c>
      <c r="B1110">
        <v>2016</v>
      </c>
      <c r="C1110" t="s">
        <v>350</v>
      </c>
      <c r="D1110" t="s">
        <v>169</v>
      </c>
      <c r="E1110" t="s">
        <v>7</v>
      </c>
      <c r="F1110">
        <f>VLOOKUP(C1110,'Five Year Alumni Srvy 2016 Data'!C:F,4,FALSE)</f>
        <v>1</v>
      </c>
      <c r="G1110" t="str">
        <f>VLOOKUP(F1110,Coding!K:L,2,FALSE)</f>
        <v>URM</v>
      </c>
      <c r="H1110" t="s">
        <v>272</v>
      </c>
      <c r="I1110" t="s">
        <v>273</v>
      </c>
      <c r="J1110" t="s">
        <v>21</v>
      </c>
      <c r="K1110" t="s">
        <v>131</v>
      </c>
      <c r="L1110">
        <v>4</v>
      </c>
      <c r="M1110" t="s">
        <v>85</v>
      </c>
      <c r="N1110" t="s">
        <v>132</v>
      </c>
      <c r="O1110" t="s">
        <v>87</v>
      </c>
    </row>
    <row r="1111" spans="1:15" x14ac:dyDescent="0.25">
      <c r="A1111">
        <v>1</v>
      </c>
      <c r="B1111">
        <v>2016</v>
      </c>
      <c r="C1111" t="s">
        <v>350</v>
      </c>
      <c r="D1111" t="s">
        <v>169</v>
      </c>
      <c r="E1111" t="s">
        <v>7</v>
      </c>
      <c r="F1111">
        <f>VLOOKUP(C1111,'Five Year Alumni Srvy 2016 Data'!C:F,4,FALSE)</f>
        <v>1</v>
      </c>
      <c r="G1111" t="str">
        <f>VLOOKUP(F1111,Coding!K:L,2,FALSE)</f>
        <v>URM</v>
      </c>
      <c r="H1111" t="s">
        <v>272</v>
      </c>
      <c r="I1111" t="s">
        <v>273</v>
      </c>
      <c r="J1111" t="s">
        <v>21</v>
      </c>
      <c r="K1111" t="s">
        <v>139</v>
      </c>
      <c r="L1111">
        <v>4</v>
      </c>
      <c r="M1111" t="s">
        <v>85</v>
      </c>
      <c r="N1111" t="s">
        <v>140</v>
      </c>
      <c r="O1111" t="s">
        <v>87</v>
      </c>
    </row>
    <row r="1112" spans="1:15" x14ac:dyDescent="0.25">
      <c r="A1112">
        <v>1</v>
      </c>
      <c r="B1112">
        <v>2016</v>
      </c>
      <c r="C1112" t="s">
        <v>350</v>
      </c>
      <c r="D1112" t="s">
        <v>169</v>
      </c>
      <c r="E1112" t="s">
        <v>7</v>
      </c>
      <c r="F1112">
        <f>VLOOKUP(C1112,'Five Year Alumni Srvy 2016 Data'!C:F,4,FALSE)</f>
        <v>1</v>
      </c>
      <c r="G1112" t="str">
        <f>VLOOKUP(F1112,Coding!K:L,2,FALSE)</f>
        <v>URM</v>
      </c>
      <c r="H1112" t="s">
        <v>272</v>
      </c>
      <c r="I1112" t="s">
        <v>273</v>
      </c>
      <c r="J1112" t="s">
        <v>21</v>
      </c>
      <c r="K1112" t="s">
        <v>141</v>
      </c>
      <c r="L1112">
        <v>3</v>
      </c>
      <c r="M1112" t="s">
        <v>85</v>
      </c>
      <c r="N1112" t="s">
        <v>142</v>
      </c>
      <c r="O1112" t="s">
        <v>126</v>
      </c>
    </row>
    <row r="1113" spans="1:15" x14ac:dyDescent="0.25">
      <c r="A1113">
        <v>1</v>
      </c>
      <c r="B1113">
        <v>2016</v>
      </c>
      <c r="C1113" t="s">
        <v>350</v>
      </c>
      <c r="D1113" t="s">
        <v>169</v>
      </c>
      <c r="E1113" t="s">
        <v>7</v>
      </c>
      <c r="F1113">
        <f>VLOOKUP(C1113,'Five Year Alumni Srvy 2016 Data'!C:F,4,FALSE)</f>
        <v>1</v>
      </c>
      <c r="G1113" t="str">
        <f>VLOOKUP(F1113,Coding!K:L,2,FALSE)</f>
        <v>URM</v>
      </c>
      <c r="H1113" t="s">
        <v>272</v>
      </c>
      <c r="I1113" t="s">
        <v>273</v>
      </c>
      <c r="J1113" t="s">
        <v>21</v>
      </c>
      <c r="K1113" t="s">
        <v>143</v>
      </c>
      <c r="L1113">
        <v>3</v>
      </c>
      <c r="M1113" t="s">
        <v>85</v>
      </c>
      <c r="N1113" t="s">
        <v>144</v>
      </c>
      <c r="O1113" t="s">
        <v>126</v>
      </c>
    </row>
    <row r="1114" spans="1:15" x14ac:dyDescent="0.25">
      <c r="A1114">
        <v>1</v>
      </c>
      <c r="B1114">
        <v>2016</v>
      </c>
      <c r="C1114" t="s">
        <v>353</v>
      </c>
      <c r="D1114" t="s">
        <v>48</v>
      </c>
      <c r="E1114" t="s">
        <v>7</v>
      </c>
      <c r="F1114">
        <f>VLOOKUP(C1114,'Five Year Alumni Srvy 2016 Data'!C:F,4,FALSE)</f>
        <v>1</v>
      </c>
      <c r="G1114" t="str">
        <f>VLOOKUP(F1114,Coding!K:L,2,FALSE)</f>
        <v>URM</v>
      </c>
      <c r="H1114" t="s">
        <v>328</v>
      </c>
      <c r="I1114" t="s">
        <v>328</v>
      </c>
      <c r="J1114" t="s">
        <v>10</v>
      </c>
      <c r="K1114" t="s">
        <v>84</v>
      </c>
      <c r="L1114">
        <v>3</v>
      </c>
      <c r="M1114" t="s">
        <v>85</v>
      </c>
      <c r="N1114" t="s">
        <v>86</v>
      </c>
      <c r="O1114" t="s">
        <v>126</v>
      </c>
    </row>
    <row r="1115" spans="1:15" x14ac:dyDescent="0.25">
      <c r="A1115">
        <v>1</v>
      </c>
      <c r="B1115">
        <v>2016</v>
      </c>
      <c r="C1115" t="s">
        <v>353</v>
      </c>
      <c r="D1115" t="s">
        <v>48</v>
      </c>
      <c r="E1115" t="s">
        <v>7</v>
      </c>
      <c r="F1115">
        <f>VLOOKUP(C1115,'Five Year Alumni Srvy 2016 Data'!C:F,4,FALSE)</f>
        <v>1</v>
      </c>
      <c r="G1115" t="str">
        <f>VLOOKUP(F1115,Coding!K:L,2,FALSE)</f>
        <v>URM</v>
      </c>
      <c r="H1115" t="s">
        <v>328</v>
      </c>
      <c r="I1115" t="s">
        <v>328</v>
      </c>
      <c r="J1115" t="s">
        <v>10</v>
      </c>
      <c r="K1115" t="s">
        <v>88</v>
      </c>
      <c r="L1115">
        <v>3</v>
      </c>
      <c r="M1115" t="s">
        <v>85</v>
      </c>
      <c r="N1115" t="s">
        <v>89</v>
      </c>
      <c r="O1115" t="s">
        <v>126</v>
      </c>
    </row>
    <row r="1116" spans="1:15" x14ac:dyDescent="0.25">
      <c r="A1116">
        <v>1</v>
      </c>
      <c r="B1116">
        <v>2016</v>
      </c>
      <c r="C1116" t="s">
        <v>353</v>
      </c>
      <c r="D1116" t="s">
        <v>48</v>
      </c>
      <c r="E1116" t="s">
        <v>7</v>
      </c>
      <c r="F1116">
        <f>VLOOKUP(C1116,'Five Year Alumni Srvy 2016 Data'!C:F,4,FALSE)</f>
        <v>1</v>
      </c>
      <c r="G1116" t="str">
        <f>VLOOKUP(F1116,Coding!K:L,2,FALSE)</f>
        <v>URM</v>
      </c>
      <c r="H1116" t="s">
        <v>328</v>
      </c>
      <c r="I1116" t="s">
        <v>328</v>
      </c>
      <c r="J1116" t="s">
        <v>10</v>
      </c>
      <c r="K1116" t="s">
        <v>98</v>
      </c>
      <c r="L1116">
        <v>3</v>
      </c>
      <c r="M1116" t="s">
        <v>85</v>
      </c>
      <c r="N1116" t="s">
        <v>99</v>
      </c>
      <c r="O1116" t="s">
        <v>126</v>
      </c>
    </row>
    <row r="1117" spans="1:15" x14ac:dyDescent="0.25">
      <c r="A1117">
        <v>1</v>
      </c>
      <c r="B1117">
        <v>2016</v>
      </c>
      <c r="C1117" t="s">
        <v>353</v>
      </c>
      <c r="D1117" t="s">
        <v>48</v>
      </c>
      <c r="E1117" t="s">
        <v>7</v>
      </c>
      <c r="F1117">
        <f>VLOOKUP(C1117,'Five Year Alumni Srvy 2016 Data'!C:F,4,FALSE)</f>
        <v>1</v>
      </c>
      <c r="G1117" t="str">
        <f>VLOOKUP(F1117,Coding!K:L,2,FALSE)</f>
        <v>URM</v>
      </c>
      <c r="H1117" t="s">
        <v>328</v>
      </c>
      <c r="I1117" t="s">
        <v>328</v>
      </c>
      <c r="J1117" t="s">
        <v>10</v>
      </c>
      <c r="K1117" t="s">
        <v>122</v>
      </c>
      <c r="L1117">
        <v>2</v>
      </c>
      <c r="M1117" t="s">
        <v>85</v>
      </c>
      <c r="N1117" t="s">
        <v>123</v>
      </c>
      <c r="O1117" t="s">
        <v>176</v>
      </c>
    </row>
    <row r="1118" spans="1:15" x14ac:dyDescent="0.25">
      <c r="A1118">
        <v>1</v>
      </c>
      <c r="B1118">
        <v>2016</v>
      </c>
      <c r="C1118" t="s">
        <v>353</v>
      </c>
      <c r="D1118" t="s">
        <v>48</v>
      </c>
      <c r="E1118" t="s">
        <v>7</v>
      </c>
      <c r="F1118">
        <f>VLOOKUP(C1118,'Five Year Alumni Srvy 2016 Data'!C:F,4,FALSE)</f>
        <v>1</v>
      </c>
      <c r="G1118" t="str">
        <f>VLOOKUP(F1118,Coding!K:L,2,FALSE)</f>
        <v>URM</v>
      </c>
      <c r="H1118" t="s">
        <v>328</v>
      </c>
      <c r="I1118" t="s">
        <v>328</v>
      </c>
      <c r="J1118" t="s">
        <v>10</v>
      </c>
      <c r="K1118" t="s">
        <v>124</v>
      </c>
      <c r="L1118">
        <v>2</v>
      </c>
      <c r="M1118" t="s">
        <v>85</v>
      </c>
      <c r="N1118" t="s">
        <v>125</v>
      </c>
      <c r="O1118" t="s">
        <v>176</v>
      </c>
    </row>
    <row r="1119" spans="1:15" x14ac:dyDescent="0.25">
      <c r="A1119">
        <v>1</v>
      </c>
      <c r="B1119">
        <v>2016</v>
      </c>
      <c r="C1119" t="s">
        <v>353</v>
      </c>
      <c r="D1119" t="s">
        <v>48</v>
      </c>
      <c r="E1119" t="s">
        <v>7</v>
      </c>
      <c r="F1119">
        <f>VLOOKUP(C1119,'Five Year Alumni Srvy 2016 Data'!C:F,4,FALSE)</f>
        <v>1</v>
      </c>
      <c r="G1119" t="str">
        <f>VLOOKUP(F1119,Coding!K:L,2,FALSE)</f>
        <v>URM</v>
      </c>
      <c r="H1119" t="s">
        <v>328</v>
      </c>
      <c r="I1119" t="s">
        <v>328</v>
      </c>
      <c r="J1119" t="s">
        <v>10</v>
      </c>
      <c r="K1119" t="s">
        <v>127</v>
      </c>
      <c r="L1119">
        <v>2</v>
      </c>
      <c r="M1119" t="s">
        <v>85</v>
      </c>
      <c r="N1119" t="s">
        <v>128</v>
      </c>
      <c r="O1119" t="s">
        <v>176</v>
      </c>
    </row>
    <row r="1120" spans="1:15" x14ac:dyDescent="0.25">
      <c r="A1120">
        <v>1</v>
      </c>
      <c r="B1120">
        <v>2016</v>
      </c>
      <c r="C1120" t="s">
        <v>353</v>
      </c>
      <c r="D1120" t="s">
        <v>48</v>
      </c>
      <c r="E1120" t="s">
        <v>7</v>
      </c>
      <c r="F1120">
        <f>VLOOKUP(C1120,'Five Year Alumni Srvy 2016 Data'!C:F,4,FALSE)</f>
        <v>1</v>
      </c>
      <c r="G1120" t="str">
        <f>VLOOKUP(F1120,Coding!K:L,2,FALSE)</f>
        <v>URM</v>
      </c>
      <c r="H1120" t="s">
        <v>328</v>
      </c>
      <c r="I1120" t="s">
        <v>328</v>
      </c>
      <c r="J1120" t="s">
        <v>10</v>
      </c>
      <c r="K1120" t="s">
        <v>129</v>
      </c>
      <c r="L1120">
        <v>2</v>
      </c>
      <c r="M1120" t="s">
        <v>85</v>
      </c>
      <c r="N1120" t="s">
        <v>130</v>
      </c>
      <c r="O1120" t="s">
        <v>176</v>
      </c>
    </row>
    <row r="1121" spans="1:15" x14ac:dyDescent="0.25">
      <c r="A1121">
        <v>1</v>
      </c>
      <c r="B1121">
        <v>2016</v>
      </c>
      <c r="C1121" t="s">
        <v>353</v>
      </c>
      <c r="D1121" t="s">
        <v>48</v>
      </c>
      <c r="E1121" t="s">
        <v>7</v>
      </c>
      <c r="F1121">
        <f>VLOOKUP(C1121,'Five Year Alumni Srvy 2016 Data'!C:F,4,FALSE)</f>
        <v>1</v>
      </c>
      <c r="G1121" t="str">
        <f>VLOOKUP(F1121,Coding!K:L,2,FALSE)</f>
        <v>URM</v>
      </c>
      <c r="H1121" t="s">
        <v>328</v>
      </c>
      <c r="I1121" t="s">
        <v>328</v>
      </c>
      <c r="J1121" t="s">
        <v>10</v>
      </c>
      <c r="K1121" t="s">
        <v>131</v>
      </c>
      <c r="L1121">
        <v>4</v>
      </c>
      <c r="M1121" t="s">
        <v>85</v>
      </c>
      <c r="N1121" t="s">
        <v>132</v>
      </c>
      <c r="O1121" t="s">
        <v>87</v>
      </c>
    </row>
    <row r="1122" spans="1:15" x14ac:dyDescent="0.25">
      <c r="A1122">
        <v>1</v>
      </c>
      <c r="B1122">
        <v>2016</v>
      </c>
      <c r="C1122" t="s">
        <v>353</v>
      </c>
      <c r="D1122" t="s">
        <v>48</v>
      </c>
      <c r="E1122" t="s">
        <v>7</v>
      </c>
      <c r="F1122">
        <f>VLOOKUP(C1122,'Five Year Alumni Srvy 2016 Data'!C:F,4,FALSE)</f>
        <v>1</v>
      </c>
      <c r="G1122" t="str">
        <f>VLOOKUP(F1122,Coding!K:L,2,FALSE)</f>
        <v>URM</v>
      </c>
      <c r="H1122" t="s">
        <v>328</v>
      </c>
      <c r="I1122" t="s">
        <v>328</v>
      </c>
      <c r="J1122" t="s">
        <v>10</v>
      </c>
      <c r="K1122" t="s">
        <v>139</v>
      </c>
      <c r="L1122">
        <v>3</v>
      </c>
      <c r="M1122" t="s">
        <v>85</v>
      </c>
      <c r="N1122" t="s">
        <v>140</v>
      </c>
      <c r="O1122" t="s">
        <v>126</v>
      </c>
    </row>
    <row r="1123" spans="1:15" x14ac:dyDescent="0.25">
      <c r="A1123">
        <v>1</v>
      </c>
      <c r="B1123">
        <v>2016</v>
      </c>
      <c r="C1123" t="s">
        <v>353</v>
      </c>
      <c r="D1123" t="s">
        <v>48</v>
      </c>
      <c r="E1123" t="s">
        <v>7</v>
      </c>
      <c r="F1123">
        <f>VLOOKUP(C1123,'Five Year Alumni Srvy 2016 Data'!C:F,4,FALSE)</f>
        <v>1</v>
      </c>
      <c r="G1123" t="str">
        <f>VLOOKUP(F1123,Coding!K:L,2,FALSE)</f>
        <v>URM</v>
      </c>
      <c r="H1123" t="s">
        <v>328</v>
      </c>
      <c r="I1123" t="s">
        <v>328</v>
      </c>
      <c r="J1123" t="s">
        <v>10</v>
      </c>
      <c r="K1123" t="s">
        <v>141</v>
      </c>
      <c r="L1123">
        <v>3</v>
      </c>
      <c r="M1123" t="s">
        <v>85</v>
      </c>
      <c r="N1123" t="s">
        <v>142</v>
      </c>
      <c r="O1123" t="s">
        <v>126</v>
      </c>
    </row>
    <row r="1124" spans="1:15" x14ac:dyDescent="0.25">
      <c r="A1124">
        <v>1</v>
      </c>
      <c r="B1124">
        <v>2016</v>
      </c>
      <c r="C1124" t="s">
        <v>353</v>
      </c>
      <c r="D1124" t="s">
        <v>48</v>
      </c>
      <c r="E1124" t="s">
        <v>7</v>
      </c>
      <c r="F1124">
        <f>VLOOKUP(C1124,'Five Year Alumni Srvy 2016 Data'!C:F,4,FALSE)</f>
        <v>1</v>
      </c>
      <c r="G1124" t="str">
        <f>VLOOKUP(F1124,Coding!K:L,2,FALSE)</f>
        <v>URM</v>
      </c>
      <c r="H1124" t="s">
        <v>328</v>
      </c>
      <c r="I1124" t="s">
        <v>328</v>
      </c>
      <c r="J1124" t="s">
        <v>10</v>
      </c>
      <c r="K1124" t="s">
        <v>143</v>
      </c>
      <c r="L1124">
        <v>1</v>
      </c>
      <c r="M1124" t="s">
        <v>85</v>
      </c>
      <c r="N1124" t="s">
        <v>144</v>
      </c>
      <c r="O1124" t="s">
        <v>200</v>
      </c>
    </row>
    <row r="1125" spans="1:15" x14ac:dyDescent="0.25">
      <c r="A1125">
        <v>1</v>
      </c>
      <c r="B1125">
        <v>2016</v>
      </c>
      <c r="C1125" t="s">
        <v>354</v>
      </c>
      <c r="D1125" t="s">
        <v>48</v>
      </c>
      <c r="E1125" t="s">
        <v>7</v>
      </c>
      <c r="F1125">
        <f>VLOOKUP(C1125,'Five Year Alumni Srvy 2016 Data'!C:F,4,FALSE)</f>
        <v>1</v>
      </c>
      <c r="G1125" t="str">
        <f>VLOOKUP(F1125,Coding!K:L,2,FALSE)</f>
        <v>URM</v>
      </c>
      <c r="H1125" t="s">
        <v>270</v>
      </c>
      <c r="I1125" t="s">
        <v>270</v>
      </c>
      <c r="J1125" t="s">
        <v>21</v>
      </c>
      <c r="K1125" t="s">
        <v>84</v>
      </c>
      <c r="L1125">
        <v>4</v>
      </c>
      <c r="M1125" t="s">
        <v>85</v>
      </c>
      <c r="N1125" t="s">
        <v>86</v>
      </c>
      <c r="O1125" t="s">
        <v>87</v>
      </c>
    </row>
    <row r="1126" spans="1:15" x14ac:dyDescent="0.25">
      <c r="A1126">
        <v>1</v>
      </c>
      <c r="B1126">
        <v>2016</v>
      </c>
      <c r="C1126" t="s">
        <v>354</v>
      </c>
      <c r="D1126" t="s">
        <v>48</v>
      </c>
      <c r="E1126" t="s">
        <v>7</v>
      </c>
      <c r="F1126">
        <f>VLOOKUP(C1126,'Five Year Alumni Srvy 2016 Data'!C:F,4,FALSE)</f>
        <v>1</v>
      </c>
      <c r="G1126" t="str">
        <f>VLOOKUP(F1126,Coding!K:L,2,FALSE)</f>
        <v>URM</v>
      </c>
      <c r="H1126" t="s">
        <v>270</v>
      </c>
      <c r="I1126" t="s">
        <v>270</v>
      </c>
      <c r="J1126" t="s">
        <v>21</v>
      </c>
      <c r="K1126" t="s">
        <v>88</v>
      </c>
      <c r="L1126">
        <v>3</v>
      </c>
      <c r="M1126" t="s">
        <v>85</v>
      </c>
      <c r="N1126" t="s">
        <v>89</v>
      </c>
      <c r="O1126" t="s">
        <v>126</v>
      </c>
    </row>
    <row r="1127" spans="1:15" x14ac:dyDescent="0.25">
      <c r="A1127">
        <v>1</v>
      </c>
      <c r="B1127">
        <v>2016</v>
      </c>
      <c r="C1127" t="s">
        <v>354</v>
      </c>
      <c r="D1127" t="s">
        <v>48</v>
      </c>
      <c r="E1127" t="s">
        <v>7</v>
      </c>
      <c r="F1127">
        <f>VLOOKUP(C1127,'Five Year Alumni Srvy 2016 Data'!C:F,4,FALSE)</f>
        <v>1</v>
      </c>
      <c r="G1127" t="str">
        <f>VLOOKUP(F1127,Coding!K:L,2,FALSE)</f>
        <v>URM</v>
      </c>
      <c r="H1127" t="s">
        <v>270</v>
      </c>
      <c r="I1127" t="s">
        <v>270</v>
      </c>
      <c r="J1127" t="s">
        <v>21</v>
      </c>
      <c r="K1127" t="s">
        <v>98</v>
      </c>
      <c r="L1127">
        <v>3</v>
      </c>
      <c r="M1127" t="s">
        <v>85</v>
      </c>
      <c r="N1127" t="s">
        <v>99</v>
      </c>
      <c r="O1127" t="s">
        <v>126</v>
      </c>
    </row>
    <row r="1128" spans="1:15" x14ac:dyDescent="0.25">
      <c r="A1128">
        <v>1</v>
      </c>
      <c r="B1128">
        <v>2016</v>
      </c>
      <c r="C1128" t="s">
        <v>354</v>
      </c>
      <c r="D1128" t="s">
        <v>48</v>
      </c>
      <c r="E1128" t="s">
        <v>7</v>
      </c>
      <c r="F1128">
        <f>VLOOKUP(C1128,'Five Year Alumni Srvy 2016 Data'!C:F,4,FALSE)</f>
        <v>1</v>
      </c>
      <c r="G1128" t="str">
        <f>VLOOKUP(F1128,Coding!K:L,2,FALSE)</f>
        <v>URM</v>
      </c>
      <c r="H1128" t="s">
        <v>270</v>
      </c>
      <c r="I1128" t="s">
        <v>270</v>
      </c>
      <c r="J1128" t="s">
        <v>21</v>
      </c>
      <c r="K1128" t="s">
        <v>122</v>
      </c>
      <c r="L1128">
        <v>3</v>
      </c>
      <c r="M1128" t="s">
        <v>85</v>
      </c>
      <c r="N1128" t="s">
        <v>123</v>
      </c>
      <c r="O1128" t="s">
        <v>126</v>
      </c>
    </row>
    <row r="1129" spans="1:15" x14ac:dyDescent="0.25">
      <c r="A1129">
        <v>1</v>
      </c>
      <c r="B1129">
        <v>2016</v>
      </c>
      <c r="C1129" t="s">
        <v>354</v>
      </c>
      <c r="D1129" t="s">
        <v>48</v>
      </c>
      <c r="E1129" t="s">
        <v>7</v>
      </c>
      <c r="F1129">
        <f>VLOOKUP(C1129,'Five Year Alumni Srvy 2016 Data'!C:F,4,FALSE)</f>
        <v>1</v>
      </c>
      <c r="G1129" t="str">
        <f>VLOOKUP(F1129,Coding!K:L,2,FALSE)</f>
        <v>URM</v>
      </c>
      <c r="H1129" t="s">
        <v>270</v>
      </c>
      <c r="I1129" t="s">
        <v>270</v>
      </c>
      <c r="J1129" t="s">
        <v>21</v>
      </c>
      <c r="K1129" t="s">
        <v>124</v>
      </c>
      <c r="L1129">
        <v>3</v>
      </c>
      <c r="M1129" t="s">
        <v>85</v>
      </c>
      <c r="N1129" t="s">
        <v>125</v>
      </c>
      <c r="O1129" t="s">
        <v>126</v>
      </c>
    </row>
    <row r="1130" spans="1:15" x14ac:dyDescent="0.25">
      <c r="A1130">
        <v>1</v>
      </c>
      <c r="B1130">
        <v>2016</v>
      </c>
      <c r="C1130" t="s">
        <v>354</v>
      </c>
      <c r="D1130" t="s">
        <v>48</v>
      </c>
      <c r="E1130" t="s">
        <v>7</v>
      </c>
      <c r="F1130">
        <f>VLOOKUP(C1130,'Five Year Alumni Srvy 2016 Data'!C:F,4,FALSE)</f>
        <v>1</v>
      </c>
      <c r="G1130" t="str">
        <f>VLOOKUP(F1130,Coding!K:L,2,FALSE)</f>
        <v>URM</v>
      </c>
      <c r="H1130" t="s">
        <v>270</v>
      </c>
      <c r="I1130" t="s">
        <v>270</v>
      </c>
      <c r="J1130" t="s">
        <v>21</v>
      </c>
      <c r="K1130" t="s">
        <v>127</v>
      </c>
      <c r="L1130">
        <v>2</v>
      </c>
      <c r="M1130" t="s">
        <v>85</v>
      </c>
      <c r="N1130" t="s">
        <v>128</v>
      </c>
      <c r="O1130" t="s">
        <v>176</v>
      </c>
    </row>
    <row r="1131" spans="1:15" x14ac:dyDescent="0.25">
      <c r="A1131">
        <v>1</v>
      </c>
      <c r="B1131">
        <v>2016</v>
      </c>
      <c r="C1131" t="s">
        <v>354</v>
      </c>
      <c r="D1131" t="s">
        <v>48</v>
      </c>
      <c r="E1131" t="s">
        <v>7</v>
      </c>
      <c r="F1131">
        <f>VLOOKUP(C1131,'Five Year Alumni Srvy 2016 Data'!C:F,4,FALSE)</f>
        <v>1</v>
      </c>
      <c r="G1131" t="str">
        <f>VLOOKUP(F1131,Coding!K:L,2,FALSE)</f>
        <v>URM</v>
      </c>
      <c r="H1131" t="s">
        <v>270</v>
      </c>
      <c r="I1131" t="s">
        <v>270</v>
      </c>
      <c r="J1131" t="s">
        <v>21</v>
      </c>
      <c r="K1131" t="s">
        <v>129</v>
      </c>
      <c r="L1131">
        <v>3</v>
      </c>
      <c r="M1131" t="s">
        <v>85</v>
      </c>
      <c r="N1131" t="s">
        <v>130</v>
      </c>
      <c r="O1131" t="s">
        <v>126</v>
      </c>
    </row>
    <row r="1132" spans="1:15" x14ac:dyDescent="0.25">
      <c r="A1132">
        <v>1</v>
      </c>
      <c r="B1132">
        <v>2016</v>
      </c>
      <c r="C1132" t="s">
        <v>354</v>
      </c>
      <c r="D1132" t="s">
        <v>48</v>
      </c>
      <c r="E1132" t="s">
        <v>7</v>
      </c>
      <c r="F1132">
        <f>VLOOKUP(C1132,'Five Year Alumni Srvy 2016 Data'!C:F,4,FALSE)</f>
        <v>1</v>
      </c>
      <c r="G1132" t="str">
        <f>VLOOKUP(F1132,Coding!K:L,2,FALSE)</f>
        <v>URM</v>
      </c>
      <c r="H1132" t="s">
        <v>270</v>
      </c>
      <c r="I1132" t="s">
        <v>270</v>
      </c>
      <c r="J1132" t="s">
        <v>21</v>
      </c>
      <c r="K1132" t="s">
        <v>131</v>
      </c>
      <c r="L1132">
        <v>3</v>
      </c>
      <c r="M1132" t="s">
        <v>85</v>
      </c>
      <c r="N1132" t="s">
        <v>132</v>
      </c>
      <c r="O1132" t="s">
        <v>126</v>
      </c>
    </row>
    <row r="1133" spans="1:15" x14ac:dyDescent="0.25">
      <c r="A1133">
        <v>1</v>
      </c>
      <c r="B1133">
        <v>2016</v>
      </c>
      <c r="C1133" t="s">
        <v>354</v>
      </c>
      <c r="D1133" t="s">
        <v>48</v>
      </c>
      <c r="E1133" t="s">
        <v>7</v>
      </c>
      <c r="F1133">
        <f>VLOOKUP(C1133,'Five Year Alumni Srvy 2016 Data'!C:F,4,FALSE)</f>
        <v>1</v>
      </c>
      <c r="G1133" t="str">
        <f>VLOOKUP(F1133,Coding!K:L,2,FALSE)</f>
        <v>URM</v>
      </c>
      <c r="H1133" t="s">
        <v>270</v>
      </c>
      <c r="I1133" t="s">
        <v>270</v>
      </c>
      <c r="J1133" t="s">
        <v>21</v>
      </c>
      <c r="K1133" t="s">
        <v>139</v>
      </c>
      <c r="L1133">
        <v>3</v>
      </c>
      <c r="M1133" t="s">
        <v>85</v>
      </c>
      <c r="N1133" t="s">
        <v>140</v>
      </c>
      <c r="O1133" t="s">
        <v>126</v>
      </c>
    </row>
    <row r="1134" spans="1:15" x14ac:dyDescent="0.25">
      <c r="A1134">
        <v>1</v>
      </c>
      <c r="B1134">
        <v>2016</v>
      </c>
      <c r="C1134" t="s">
        <v>354</v>
      </c>
      <c r="D1134" t="s">
        <v>48</v>
      </c>
      <c r="E1134" t="s">
        <v>7</v>
      </c>
      <c r="F1134">
        <f>VLOOKUP(C1134,'Five Year Alumni Srvy 2016 Data'!C:F,4,FALSE)</f>
        <v>1</v>
      </c>
      <c r="G1134" t="str">
        <f>VLOOKUP(F1134,Coding!K:L,2,FALSE)</f>
        <v>URM</v>
      </c>
      <c r="H1134" t="s">
        <v>270</v>
      </c>
      <c r="I1134" t="s">
        <v>270</v>
      </c>
      <c r="J1134" t="s">
        <v>21</v>
      </c>
      <c r="K1134" t="s">
        <v>141</v>
      </c>
      <c r="L1134">
        <v>3</v>
      </c>
      <c r="M1134" t="s">
        <v>85</v>
      </c>
      <c r="N1134" t="s">
        <v>142</v>
      </c>
      <c r="O1134" t="s">
        <v>126</v>
      </c>
    </row>
    <row r="1135" spans="1:15" x14ac:dyDescent="0.25">
      <c r="A1135">
        <v>1</v>
      </c>
      <c r="B1135">
        <v>2016</v>
      </c>
      <c r="C1135" t="s">
        <v>354</v>
      </c>
      <c r="D1135" t="s">
        <v>48</v>
      </c>
      <c r="E1135" t="s">
        <v>7</v>
      </c>
      <c r="F1135">
        <f>VLOOKUP(C1135,'Five Year Alumni Srvy 2016 Data'!C:F,4,FALSE)</f>
        <v>1</v>
      </c>
      <c r="G1135" t="str">
        <f>VLOOKUP(F1135,Coding!K:L,2,FALSE)</f>
        <v>URM</v>
      </c>
      <c r="H1135" t="s">
        <v>270</v>
      </c>
      <c r="I1135" t="s">
        <v>270</v>
      </c>
      <c r="J1135" t="s">
        <v>21</v>
      </c>
      <c r="K1135" t="s">
        <v>143</v>
      </c>
      <c r="L1135">
        <v>3</v>
      </c>
      <c r="M1135" t="s">
        <v>85</v>
      </c>
      <c r="N1135" t="s">
        <v>144</v>
      </c>
      <c r="O1135" t="s">
        <v>126</v>
      </c>
    </row>
    <row r="1136" spans="1:15" x14ac:dyDescent="0.25">
      <c r="A1136">
        <v>1</v>
      </c>
      <c r="B1136">
        <v>2016</v>
      </c>
      <c r="C1136" t="s">
        <v>361</v>
      </c>
      <c r="D1136" t="s">
        <v>169</v>
      </c>
      <c r="E1136" t="s">
        <v>7</v>
      </c>
      <c r="F1136">
        <f>VLOOKUP(C1136,'Five Year Alumni Srvy 2016 Data'!C:F,4,FALSE)</f>
        <v>1</v>
      </c>
      <c r="G1136" t="str">
        <f>VLOOKUP(F1136,Coding!K:L,2,FALSE)</f>
        <v>URM</v>
      </c>
      <c r="H1136" t="s">
        <v>362</v>
      </c>
      <c r="I1136" t="s">
        <v>348</v>
      </c>
      <c r="J1136" t="s">
        <v>10</v>
      </c>
      <c r="K1136" t="s">
        <v>84</v>
      </c>
      <c r="L1136">
        <v>4</v>
      </c>
      <c r="M1136" t="s">
        <v>85</v>
      </c>
      <c r="N1136" t="s">
        <v>86</v>
      </c>
      <c r="O1136" t="s">
        <v>87</v>
      </c>
    </row>
    <row r="1137" spans="1:15" x14ac:dyDescent="0.25">
      <c r="A1137">
        <v>1</v>
      </c>
      <c r="B1137">
        <v>2016</v>
      </c>
      <c r="C1137" t="s">
        <v>361</v>
      </c>
      <c r="D1137" t="s">
        <v>169</v>
      </c>
      <c r="E1137" t="s">
        <v>7</v>
      </c>
      <c r="F1137">
        <f>VLOOKUP(C1137,'Five Year Alumni Srvy 2016 Data'!C:F,4,FALSE)</f>
        <v>1</v>
      </c>
      <c r="G1137" t="str">
        <f>VLOOKUP(F1137,Coding!K:L,2,FALSE)</f>
        <v>URM</v>
      </c>
      <c r="H1137" t="s">
        <v>362</v>
      </c>
      <c r="I1137" t="s">
        <v>348</v>
      </c>
      <c r="J1137" t="s">
        <v>10</v>
      </c>
      <c r="K1137" t="s">
        <v>88</v>
      </c>
      <c r="L1137">
        <v>5</v>
      </c>
      <c r="M1137" t="s">
        <v>85</v>
      </c>
      <c r="N1137" t="s">
        <v>89</v>
      </c>
      <c r="O1137" t="s">
        <v>185</v>
      </c>
    </row>
    <row r="1138" spans="1:15" x14ac:dyDescent="0.25">
      <c r="A1138">
        <v>1</v>
      </c>
      <c r="B1138">
        <v>2016</v>
      </c>
      <c r="C1138" t="s">
        <v>361</v>
      </c>
      <c r="D1138" t="s">
        <v>169</v>
      </c>
      <c r="E1138" t="s">
        <v>7</v>
      </c>
      <c r="F1138">
        <f>VLOOKUP(C1138,'Five Year Alumni Srvy 2016 Data'!C:F,4,FALSE)</f>
        <v>1</v>
      </c>
      <c r="G1138" t="str">
        <f>VLOOKUP(F1138,Coding!K:L,2,FALSE)</f>
        <v>URM</v>
      </c>
      <c r="H1138" t="s">
        <v>362</v>
      </c>
      <c r="I1138" t="s">
        <v>348</v>
      </c>
      <c r="J1138" t="s">
        <v>10</v>
      </c>
      <c r="K1138" t="s">
        <v>98</v>
      </c>
      <c r="L1138">
        <v>5</v>
      </c>
      <c r="M1138" t="s">
        <v>85</v>
      </c>
      <c r="N1138" t="s">
        <v>99</v>
      </c>
      <c r="O1138" t="s">
        <v>185</v>
      </c>
    </row>
    <row r="1139" spans="1:15" x14ac:dyDescent="0.25">
      <c r="A1139">
        <v>1</v>
      </c>
      <c r="B1139">
        <v>2016</v>
      </c>
      <c r="C1139" t="s">
        <v>361</v>
      </c>
      <c r="D1139" t="s">
        <v>169</v>
      </c>
      <c r="E1139" t="s">
        <v>7</v>
      </c>
      <c r="F1139">
        <f>VLOOKUP(C1139,'Five Year Alumni Srvy 2016 Data'!C:F,4,FALSE)</f>
        <v>1</v>
      </c>
      <c r="G1139" t="str">
        <f>VLOOKUP(F1139,Coding!K:L,2,FALSE)</f>
        <v>URM</v>
      </c>
      <c r="H1139" t="s">
        <v>362</v>
      </c>
      <c r="I1139" t="s">
        <v>348</v>
      </c>
      <c r="J1139" t="s">
        <v>10</v>
      </c>
      <c r="K1139" t="s">
        <v>122</v>
      </c>
      <c r="L1139">
        <v>3</v>
      </c>
      <c r="M1139" t="s">
        <v>85</v>
      </c>
      <c r="N1139" t="s">
        <v>123</v>
      </c>
      <c r="O1139" t="s">
        <v>126</v>
      </c>
    </row>
    <row r="1140" spans="1:15" x14ac:dyDescent="0.25">
      <c r="A1140">
        <v>1</v>
      </c>
      <c r="B1140">
        <v>2016</v>
      </c>
      <c r="C1140" t="s">
        <v>361</v>
      </c>
      <c r="D1140" t="s">
        <v>169</v>
      </c>
      <c r="E1140" t="s">
        <v>7</v>
      </c>
      <c r="F1140">
        <f>VLOOKUP(C1140,'Five Year Alumni Srvy 2016 Data'!C:F,4,FALSE)</f>
        <v>1</v>
      </c>
      <c r="G1140" t="str">
        <f>VLOOKUP(F1140,Coding!K:L,2,FALSE)</f>
        <v>URM</v>
      </c>
      <c r="H1140" t="s">
        <v>362</v>
      </c>
      <c r="I1140" t="s">
        <v>348</v>
      </c>
      <c r="J1140" t="s">
        <v>10</v>
      </c>
      <c r="K1140" t="s">
        <v>124</v>
      </c>
      <c r="L1140">
        <v>3</v>
      </c>
      <c r="M1140" t="s">
        <v>85</v>
      </c>
      <c r="N1140" t="s">
        <v>125</v>
      </c>
      <c r="O1140" t="s">
        <v>126</v>
      </c>
    </row>
    <row r="1141" spans="1:15" x14ac:dyDescent="0.25">
      <c r="A1141">
        <v>1</v>
      </c>
      <c r="B1141">
        <v>2016</v>
      </c>
      <c r="C1141" t="s">
        <v>361</v>
      </c>
      <c r="D1141" t="s">
        <v>169</v>
      </c>
      <c r="E1141" t="s">
        <v>7</v>
      </c>
      <c r="F1141">
        <f>VLOOKUP(C1141,'Five Year Alumni Srvy 2016 Data'!C:F,4,FALSE)</f>
        <v>1</v>
      </c>
      <c r="G1141" t="str">
        <f>VLOOKUP(F1141,Coding!K:L,2,FALSE)</f>
        <v>URM</v>
      </c>
      <c r="H1141" t="s">
        <v>362</v>
      </c>
      <c r="I1141" t="s">
        <v>348</v>
      </c>
      <c r="J1141" t="s">
        <v>10</v>
      </c>
      <c r="K1141" t="s">
        <v>127</v>
      </c>
      <c r="L1141">
        <v>3</v>
      </c>
      <c r="M1141" t="s">
        <v>85</v>
      </c>
      <c r="N1141" t="s">
        <v>128</v>
      </c>
      <c r="O1141" t="s">
        <v>126</v>
      </c>
    </row>
    <row r="1142" spans="1:15" x14ac:dyDescent="0.25">
      <c r="A1142">
        <v>1</v>
      </c>
      <c r="B1142">
        <v>2016</v>
      </c>
      <c r="C1142" t="s">
        <v>361</v>
      </c>
      <c r="D1142" t="s">
        <v>169</v>
      </c>
      <c r="E1142" t="s">
        <v>7</v>
      </c>
      <c r="F1142">
        <f>VLOOKUP(C1142,'Five Year Alumni Srvy 2016 Data'!C:F,4,FALSE)</f>
        <v>1</v>
      </c>
      <c r="G1142" t="str">
        <f>VLOOKUP(F1142,Coding!K:L,2,FALSE)</f>
        <v>URM</v>
      </c>
      <c r="H1142" t="s">
        <v>362</v>
      </c>
      <c r="I1142" t="s">
        <v>348</v>
      </c>
      <c r="J1142" t="s">
        <v>10</v>
      </c>
      <c r="K1142" t="s">
        <v>129</v>
      </c>
      <c r="L1142">
        <v>3</v>
      </c>
      <c r="M1142" t="s">
        <v>85</v>
      </c>
      <c r="N1142" t="s">
        <v>130</v>
      </c>
      <c r="O1142" t="s">
        <v>126</v>
      </c>
    </row>
    <row r="1143" spans="1:15" x14ac:dyDescent="0.25">
      <c r="A1143">
        <v>1</v>
      </c>
      <c r="B1143">
        <v>2016</v>
      </c>
      <c r="C1143" t="s">
        <v>361</v>
      </c>
      <c r="D1143" t="s">
        <v>169</v>
      </c>
      <c r="E1143" t="s">
        <v>7</v>
      </c>
      <c r="F1143">
        <f>VLOOKUP(C1143,'Five Year Alumni Srvy 2016 Data'!C:F,4,FALSE)</f>
        <v>1</v>
      </c>
      <c r="G1143" t="str">
        <f>VLOOKUP(F1143,Coding!K:L,2,FALSE)</f>
        <v>URM</v>
      </c>
      <c r="H1143" t="s">
        <v>362</v>
      </c>
      <c r="I1143" t="s">
        <v>348</v>
      </c>
      <c r="J1143" t="s">
        <v>10</v>
      </c>
      <c r="K1143" t="s">
        <v>131</v>
      </c>
      <c r="L1143">
        <v>3</v>
      </c>
      <c r="M1143" t="s">
        <v>85</v>
      </c>
      <c r="N1143" t="s">
        <v>132</v>
      </c>
      <c r="O1143" t="s">
        <v>126</v>
      </c>
    </row>
    <row r="1144" spans="1:15" x14ac:dyDescent="0.25">
      <c r="A1144">
        <v>1</v>
      </c>
      <c r="B1144">
        <v>2016</v>
      </c>
      <c r="C1144" t="s">
        <v>361</v>
      </c>
      <c r="D1144" t="s">
        <v>169</v>
      </c>
      <c r="E1144" t="s">
        <v>7</v>
      </c>
      <c r="F1144">
        <f>VLOOKUP(C1144,'Five Year Alumni Srvy 2016 Data'!C:F,4,FALSE)</f>
        <v>1</v>
      </c>
      <c r="G1144" t="str">
        <f>VLOOKUP(F1144,Coding!K:L,2,FALSE)</f>
        <v>URM</v>
      </c>
      <c r="H1144" t="s">
        <v>362</v>
      </c>
      <c r="I1144" t="s">
        <v>348</v>
      </c>
      <c r="J1144" t="s">
        <v>10</v>
      </c>
      <c r="K1144" t="s">
        <v>139</v>
      </c>
      <c r="L1144">
        <v>4</v>
      </c>
      <c r="M1144" t="s">
        <v>85</v>
      </c>
      <c r="N1144" t="s">
        <v>140</v>
      </c>
      <c r="O1144" t="s">
        <v>87</v>
      </c>
    </row>
    <row r="1145" spans="1:15" x14ac:dyDescent="0.25">
      <c r="A1145">
        <v>1</v>
      </c>
      <c r="B1145">
        <v>2016</v>
      </c>
      <c r="C1145" t="s">
        <v>361</v>
      </c>
      <c r="D1145" t="s">
        <v>169</v>
      </c>
      <c r="E1145" t="s">
        <v>7</v>
      </c>
      <c r="F1145">
        <f>VLOOKUP(C1145,'Five Year Alumni Srvy 2016 Data'!C:F,4,FALSE)</f>
        <v>1</v>
      </c>
      <c r="G1145" t="str">
        <f>VLOOKUP(F1145,Coding!K:L,2,FALSE)</f>
        <v>URM</v>
      </c>
      <c r="H1145" t="s">
        <v>362</v>
      </c>
      <c r="I1145" t="s">
        <v>348</v>
      </c>
      <c r="J1145" t="s">
        <v>10</v>
      </c>
      <c r="K1145" t="s">
        <v>141</v>
      </c>
      <c r="L1145">
        <v>5</v>
      </c>
      <c r="M1145" t="s">
        <v>85</v>
      </c>
      <c r="N1145" t="s">
        <v>142</v>
      </c>
      <c r="O1145" t="s">
        <v>185</v>
      </c>
    </row>
    <row r="1146" spans="1:15" x14ac:dyDescent="0.25">
      <c r="A1146">
        <v>1</v>
      </c>
      <c r="B1146">
        <v>2016</v>
      </c>
      <c r="C1146" t="s">
        <v>361</v>
      </c>
      <c r="D1146" t="s">
        <v>169</v>
      </c>
      <c r="E1146" t="s">
        <v>7</v>
      </c>
      <c r="F1146">
        <f>VLOOKUP(C1146,'Five Year Alumni Srvy 2016 Data'!C:F,4,FALSE)</f>
        <v>1</v>
      </c>
      <c r="G1146" t="str">
        <f>VLOOKUP(F1146,Coding!K:L,2,FALSE)</f>
        <v>URM</v>
      </c>
      <c r="H1146" t="s">
        <v>362</v>
      </c>
      <c r="I1146" t="s">
        <v>348</v>
      </c>
      <c r="J1146" t="s">
        <v>10</v>
      </c>
      <c r="K1146" t="s">
        <v>143</v>
      </c>
      <c r="L1146">
        <v>3</v>
      </c>
      <c r="M1146" t="s">
        <v>85</v>
      </c>
      <c r="N1146" t="s">
        <v>144</v>
      </c>
      <c r="O1146" t="s">
        <v>126</v>
      </c>
    </row>
    <row r="1147" spans="1:15" x14ac:dyDescent="0.25">
      <c r="A1147">
        <v>1</v>
      </c>
      <c r="B1147">
        <v>2016</v>
      </c>
      <c r="C1147" t="s">
        <v>372</v>
      </c>
      <c r="D1147" t="s">
        <v>204</v>
      </c>
      <c r="E1147" t="s">
        <v>7</v>
      </c>
      <c r="F1147">
        <f>VLOOKUP(C1147,'Five Year Alumni Srvy 2016 Data'!C:F,4,FALSE)</f>
        <v>1</v>
      </c>
      <c r="G1147" t="str">
        <f>VLOOKUP(F1147,Coding!K:L,2,FALSE)</f>
        <v>URM</v>
      </c>
      <c r="H1147" t="s">
        <v>289</v>
      </c>
      <c r="I1147" t="s">
        <v>290</v>
      </c>
      <c r="J1147" t="s">
        <v>17</v>
      </c>
      <c r="K1147" t="s">
        <v>84</v>
      </c>
      <c r="L1147">
        <v>4</v>
      </c>
      <c r="M1147" t="s">
        <v>85</v>
      </c>
      <c r="N1147" t="s">
        <v>86</v>
      </c>
      <c r="O1147" t="s">
        <v>87</v>
      </c>
    </row>
    <row r="1148" spans="1:15" x14ac:dyDescent="0.25">
      <c r="A1148">
        <v>1</v>
      </c>
      <c r="B1148">
        <v>2016</v>
      </c>
      <c r="C1148" t="s">
        <v>372</v>
      </c>
      <c r="D1148" t="s">
        <v>204</v>
      </c>
      <c r="E1148" t="s">
        <v>7</v>
      </c>
      <c r="F1148">
        <f>VLOOKUP(C1148,'Five Year Alumni Srvy 2016 Data'!C:F,4,FALSE)</f>
        <v>1</v>
      </c>
      <c r="G1148" t="str">
        <f>VLOOKUP(F1148,Coding!K:L,2,FALSE)</f>
        <v>URM</v>
      </c>
      <c r="H1148" t="s">
        <v>289</v>
      </c>
      <c r="I1148" t="s">
        <v>290</v>
      </c>
      <c r="J1148" t="s">
        <v>17</v>
      </c>
      <c r="K1148" t="s">
        <v>88</v>
      </c>
      <c r="L1148">
        <v>3</v>
      </c>
      <c r="M1148" t="s">
        <v>85</v>
      </c>
      <c r="N1148" t="s">
        <v>89</v>
      </c>
      <c r="O1148" t="s">
        <v>126</v>
      </c>
    </row>
    <row r="1149" spans="1:15" x14ac:dyDescent="0.25">
      <c r="A1149">
        <v>1</v>
      </c>
      <c r="B1149">
        <v>2016</v>
      </c>
      <c r="C1149" t="s">
        <v>372</v>
      </c>
      <c r="D1149" t="s">
        <v>204</v>
      </c>
      <c r="E1149" t="s">
        <v>7</v>
      </c>
      <c r="F1149">
        <f>VLOOKUP(C1149,'Five Year Alumni Srvy 2016 Data'!C:F,4,FALSE)</f>
        <v>1</v>
      </c>
      <c r="G1149" t="str">
        <f>VLOOKUP(F1149,Coding!K:L,2,FALSE)</f>
        <v>URM</v>
      </c>
      <c r="H1149" t="s">
        <v>289</v>
      </c>
      <c r="I1149" t="s">
        <v>290</v>
      </c>
      <c r="J1149" t="s">
        <v>17</v>
      </c>
      <c r="K1149" t="s">
        <v>98</v>
      </c>
      <c r="L1149">
        <v>3</v>
      </c>
      <c r="M1149" t="s">
        <v>85</v>
      </c>
      <c r="N1149" t="s">
        <v>99</v>
      </c>
      <c r="O1149" t="s">
        <v>126</v>
      </c>
    </row>
    <row r="1150" spans="1:15" x14ac:dyDescent="0.25">
      <c r="A1150">
        <v>1</v>
      </c>
      <c r="B1150">
        <v>2016</v>
      </c>
      <c r="C1150" t="s">
        <v>372</v>
      </c>
      <c r="D1150" t="s">
        <v>204</v>
      </c>
      <c r="E1150" t="s">
        <v>7</v>
      </c>
      <c r="F1150">
        <f>VLOOKUP(C1150,'Five Year Alumni Srvy 2016 Data'!C:F,4,FALSE)</f>
        <v>1</v>
      </c>
      <c r="G1150" t="str">
        <f>VLOOKUP(F1150,Coding!K:L,2,FALSE)</f>
        <v>URM</v>
      </c>
      <c r="H1150" t="s">
        <v>289</v>
      </c>
      <c r="I1150" t="s">
        <v>290</v>
      </c>
      <c r="J1150" t="s">
        <v>17</v>
      </c>
      <c r="K1150" t="s">
        <v>122</v>
      </c>
      <c r="L1150">
        <v>2</v>
      </c>
      <c r="M1150" t="s">
        <v>85</v>
      </c>
      <c r="N1150" t="s">
        <v>123</v>
      </c>
      <c r="O1150" t="s">
        <v>176</v>
      </c>
    </row>
    <row r="1151" spans="1:15" x14ac:dyDescent="0.25">
      <c r="A1151">
        <v>1</v>
      </c>
      <c r="B1151">
        <v>2016</v>
      </c>
      <c r="C1151" t="s">
        <v>372</v>
      </c>
      <c r="D1151" t="s">
        <v>204</v>
      </c>
      <c r="E1151" t="s">
        <v>7</v>
      </c>
      <c r="F1151">
        <f>VLOOKUP(C1151,'Five Year Alumni Srvy 2016 Data'!C:F,4,FALSE)</f>
        <v>1</v>
      </c>
      <c r="G1151" t="str">
        <f>VLOOKUP(F1151,Coding!K:L,2,FALSE)</f>
        <v>URM</v>
      </c>
      <c r="H1151" t="s">
        <v>289</v>
      </c>
      <c r="I1151" t="s">
        <v>290</v>
      </c>
      <c r="J1151" t="s">
        <v>17</v>
      </c>
      <c r="K1151" t="s">
        <v>124</v>
      </c>
      <c r="L1151">
        <v>2</v>
      </c>
      <c r="M1151" t="s">
        <v>85</v>
      </c>
      <c r="N1151" t="s">
        <v>125</v>
      </c>
      <c r="O1151" t="s">
        <v>176</v>
      </c>
    </row>
    <row r="1152" spans="1:15" x14ac:dyDescent="0.25">
      <c r="A1152">
        <v>1</v>
      </c>
      <c r="B1152">
        <v>2016</v>
      </c>
      <c r="C1152" t="s">
        <v>372</v>
      </c>
      <c r="D1152" t="s">
        <v>204</v>
      </c>
      <c r="E1152" t="s">
        <v>7</v>
      </c>
      <c r="F1152">
        <f>VLOOKUP(C1152,'Five Year Alumni Srvy 2016 Data'!C:F,4,FALSE)</f>
        <v>1</v>
      </c>
      <c r="G1152" t="str">
        <f>VLOOKUP(F1152,Coding!K:L,2,FALSE)</f>
        <v>URM</v>
      </c>
      <c r="H1152" t="s">
        <v>289</v>
      </c>
      <c r="I1152" t="s">
        <v>290</v>
      </c>
      <c r="J1152" t="s">
        <v>17</v>
      </c>
      <c r="K1152" t="s">
        <v>127</v>
      </c>
      <c r="L1152">
        <v>2</v>
      </c>
      <c r="M1152" t="s">
        <v>85</v>
      </c>
      <c r="N1152" t="s">
        <v>128</v>
      </c>
      <c r="O1152" t="s">
        <v>176</v>
      </c>
    </row>
    <row r="1153" spans="1:15" x14ac:dyDescent="0.25">
      <c r="A1153">
        <v>1</v>
      </c>
      <c r="B1153">
        <v>2016</v>
      </c>
      <c r="C1153" t="s">
        <v>372</v>
      </c>
      <c r="D1153" t="s">
        <v>204</v>
      </c>
      <c r="E1153" t="s">
        <v>7</v>
      </c>
      <c r="F1153">
        <f>VLOOKUP(C1153,'Five Year Alumni Srvy 2016 Data'!C:F,4,FALSE)</f>
        <v>1</v>
      </c>
      <c r="G1153" t="str">
        <f>VLOOKUP(F1153,Coding!K:L,2,FALSE)</f>
        <v>URM</v>
      </c>
      <c r="H1153" t="s">
        <v>289</v>
      </c>
      <c r="I1153" t="s">
        <v>290</v>
      </c>
      <c r="J1153" t="s">
        <v>17</v>
      </c>
      <c r="K1153" t="s">
        <v>129</v>
      </c>
      <c r="L1153">
        <v>2</v>
      </c>
      <c r="M1153" t="s">
        <v>85</v>
      </c>
      <c r="N1153" t="s">
        <v>130</v>
      </c>
      <c r="O1153" t="s">
        <v>176</v>
      </c>
    </row>
    <row r="1154" spans="1:15" x14ac:dyDescent="0.25">
      <c r="A1154">
        <v>1</v>
      </c>
      <c r="B1154">
        <v>2016</v>
      </c>
      <c r="C1154" t="s">
        <v>372</v>
      </c>
      <c r="D1154" t="s">
        <v>204</v>
      </c>
      <c r="E1154" t="s">
        <v>7</v>
      </c>
      <c r="F1154">
        <f>VLOOKUP(C1154,'Five Year Alumni Srvy 2016 Data'!C:F,4,FALSE)</f>
        <v>1</v>
      </c>
      <c r="G1154" t="str">
        <f>VLOOKUP(F1154,Coding!K:L,2,FALSE)</f>
        <v>URM</v>
      </c>
      <c r="H1154" t="s">
        <v>289</v>
      </c>
      <c r="I1154" t="s">
        <v>290</v>
      </c>
      <c r="J1154" t="s">
        <v>17</v>
      </c>
      <c r="K1154" t="s">
        <v>131</v>
      </c>
      <c r="L1154">
        <v>4</v>
      </c>
      <c r="M1154" t="s">
        <v>85</v>
      </c>
      <c r="N1154" t="s">
        <v>132</v>
      </c>
      <c r="O1154" t="s">
        <v>87</v>
      </c>
    </row>
    <row r="1155" spans="1:15" x14ac:dyDescent="0.25">
      <c r="A1155">
        <v>1</v>
      </c>
      <c r="B1155">
        <v>2016</v>
      </c>
      <c r="C1155" t="s">
        <v>372</v>
      </c>
      <c r="D1155" t="s">
        <v>204</v>
      </c>
      <c r="E1155" t="s">
        <v>7</v>
      </c>
      <c r="F1155">
        <f>VLOOKUP(C1155,'Five Year Alumni Srvy 2016 Data'!C:F,4,FALSE)</f>
        <v>1</v>
      </c>
      <c r="G1155" t="str">
        <f>VLOOKUP(F1155,Coding!K:L,2,FALSE)</f>
        <v>URM</v>
      </c>
      <c r="H1155" t="s">
        <v>289</v>
      </c>
      <c r="I1155" t="s">
        <v>290</v>
      </c>
      <c r="J1155" t="s">
        <v>17</v>
      </c>
      <c r="K1155" t="s">
        <v>139</v>
      </c>
      <c r="L1155">
        <v>3</v>
      </c>
      <c r="M1155" t="s">
        <v>85</v>
      </c>
      <c r="N1155" t="s">
        <v>140</v>
      </c>
      <c r="O1155" t="s">
        <v>126</v>
      </c>
    </row>
    <row r="1156" spans="1:15" x14ac:dyDescent="0.25">
      <c r="A1156">
        <v>1</v>
      </c>
      <c r="B1156">
        <v>2016</v>
      </c>
      <c r="C1156" t="s">
        <v>372</v>
      </c>
      <c r="D1156" t="s">
        <v>204</v>
      </c>
      <c r="E1156" t="s">
        <v>7</v>
      </c>
      <c r="F1156">
        <f>VLOOKUP(C1156,'Five Year Alumni Srvy 2016 Data'!C:F,4,FALSE)</f>
        <v>1</v>
      </c>
      <c r="G1156" t="str">
        <f>VLOOKUP(F1156,Coding!K:L,2,FALSE)</f>
        <v>URM</v>
      </c>
      <c r="H1156" t="s">
        <v>289</v>
      </c>
      <c r="I1156" t="s">
        <v>290</v>
      </c>
      <c r="J1156" t="s">
        <v>17</v>
      </c>
      <c r="K1156" t="s">
        <v>141</v>
      </c>
      <c r="L1156">
        <v>3</v>
      </c>
      <c r="M1156" t="s">
        <v>85</v>
      </c>
      <c r="N1156" t="s">
        <v>142</v>
      </c>
      <c r="O1156" t="s">
        <v>126</v>
      </c>
    </row>
    <row r="1157" spans="1:15" x14ac:dyDescent="0.25">
      <c r="A1157">
        <v>1</v>
      </c>
      <c r="B1157">
        <v>2016</v>
      </c>
      <c r="C1157" t="s">
        <v>372</v>
      </c>
      <c r="D1157" t="s">
        <v>204</v>
      </c>
      <c r="E1157" t="s">
        <v>7</v>
      </c>
      <c r="F1157">
        <f>VLOOKUP(C1157,'Five Year Alumni Srvy 2016 Data'!C:F,4,FALSE)</f>
        <v>1</v>
      </c>
      <c r="G1157" t="str">
        <f>VLOOKUP(F1157,Coding!K:L,2,FALSE)</f>
        <v>URM</v>
      </c>
      <c r="H1157" t="s">
        <v>289</v>
      </c>
      <c r="I1157" t="s">
        <v>290</v>
      </c>
      <c r="J1157" t="s">
        <v>17</v>
      </c>
      <c r="K1157" t="s">
        <v>143</v>
      </c>
      <c r="L1157">
        <v>3</v>
      </c>
      <c r="M1157" t="s">
        <v>85</v>
      </c>
      <c r="N1157" t="s">
        <v>144</v>
      </c>
      <c r="O1157" t="s">
        <v>126</v>
      </c>
    </row>
    <row r="1158" spans="1:15" x14ac:dyDescent="0.25">
      <c r="A1158">
        <v>1</v>
      </c>
      <c r="B1158">
        <v>2016</v>
      </c>
      <c r="C1158" t="s">
        <v>379</v>
      </c>
      <c r="D1158" t="s">
        <v>169</v>
      </c>
      <c r="E1158" t="s">
        <v>7</v>
      </c>
      <c r="F1158">
        <f>VLOOKUP(C1158,'Five Year Alumni Srvy 2016 Data'!C:F,4,FALSE)</f>
        <v>1</v>
      </c>
      <c r="G1158" t="str">
        <f>VLOOKUP(F1158,Coding!K:L,2,FALSE)</f>
        <v>URM</v>
      </c>
      <c r="H1158" t="s">
        <v>306</v>
      </c>
      <c r="I1158" t="s">
        <v>306</v>
      </c>
      <c r="J1158" t="s">
        <v>21</v>
      </c>
      <c r="K1158" t="s">
        <v>84</v>
      </c>
      <c r="L1158">
        <v>4</v>
      </c>
      <c r="M1158" t="s">
        <v>85</v>
      </c>
      <c r="N1158" t="s">
        <v>86</v>
      </c>
      <c r="O1158" t="s">
        <v>87</v>
      </c>
    </row>
    <row r="1159" spans="1:15" x14ac:dyDescent="0.25">
      <c r="A1159">
        <v>1</v>
      </c>
      <c r="B1159">
        <v>2016</v>
      </c>
      <c r="C1159" t="s">
        <v>379</v>
      </c>
      <c r="D1159" t="s">
        <v>169</v>
      </c>
      <c r="E1159" t="s">
        <v>7</v>
      </c>
      <c r="F1159">
        <f>VLOOKUP(C1159,'Five Year Alumni Srvy 2016 Data'!C:F,4,FALSE)</f>
        <v>1</v>
      </c>
      <c r="G1159" t="str">
        <f>VLOOKUP(F1159,Coding!K:L,2,FALSE)</f>
        <v>URM</v>
      </c>
      <c r="H1159" t="s">
        <v>306</v>
      </c>
      <c r="I1159" t="s">
        <v>306</v>
      </c>
      <c r="J1159" t="s">
        <v>21</v>
      </c>
      <c r="K1159" t="s">
        <v>88</v>
      </c>
      <c r="L1159">
        <v>4</v>
      </c>
      <c r="M1159" t="s">
        <v>85</v>
      </c>
      <c r="N1159" t="s">
        <v>89</v>
      </c>
      <c r="O1159" t="s">
        <v>87</v>
      </c>
    </row>
    <row r="1160" spans="1:15" x14ac:dyDescent="0.25">
      <c r="A1160">
        <v>1</v>
      </c>
      <c r="B1160">
        <v>2016</v>
      </c>
      <c r="C1160" t="s">
        <v>379</v>
      </c>
      <c r="D1160" t="s">
        <v>169</v>
      </c>
      <c r="E1160" t="s">
        <v>7</v>
      </c>
      <c r="F1160">
        <f>VLOOKUP(C1160,'Five Year Alumni Srvy 2016 Data'!C:F,4,FALSE)</f>
        <v>1</v>
      </c>
      <c r="G1160" t="str">
        <f>VLOOKUP(F1160,Coding!K:L,2,FALSE)</f>
        <v>URM</v>
      </c>
      <c r="H1160" t="s">
        <v>306</v>
      </c>
      <c r="I1160" t="s">
        <v>306</v>
      </c>
      <c r="J1160" t="s">
        <v>21</v>
      </c>
      <c r="K1160" t="s">
        <v>98</v>
      </c>
      <c r="L1160">
        <v>4</v>
      </c>
      <c r="M1160" t="s">
        <v>85</v>
      </c>
      <c r="N1160" t="s">
        <v>99</v>
      </c>
      <c r="O1160" t="s">
        <v>87</v>
      </c>
    </row>
    <row r="1161" spans="1:15" x14ac:dyDescent="0.25">
      <c r="A1161">
        <v>1</v>
      </c>
      <c r="B1161">
        <v>2016</v>
      </c>
      <c r="C1161" t="s">
        <v>379</v>
      </c>
      <c r="D1161" t="s">
        <v>169</v>
      </c>
      <c r="E1161" t="s">
        <v>7</v>
      </c>
      <c r="F1161">
        <f>VLOOKUP(C1161,'Five Year Alumni Srvy 2016 Data'!C:F,4,FALSE)</f>
        <v>1</v>
      </c>
      <c r="G1161" t="str">
        <f>VLOOKUP(F1161,Coding!K:L,2,FALSE)</f>
        <v>URM</v>
      </c>
      <c r="H1161" t="s">
        <v>306</v>
      </c>
      <c r="I1161" t="s">
        <v>306</v>
      </c>
      <c r="J1161" t="s">
        <v>21</v>
      </c>
      <c r="K1161" t="s">
        <v>122</v>
      </c>
      <c r="L1161">
        <v>4</v>
      </c>
      <c r="M1161" t="s">
        <v>85</v>
      </c>
      <c r="N1161" t="s">
        <v>123</v>
      </c>
      <c r="O1161" t="s">
        <v>87</v>
      </c>
    </row>
    <row r="1162" spans="1:15" x14ac:dyDescent="0.25">
      <c r="A1162">
        <v>1</v>
      </c>
      <c r="B1162">
        <v>2016</v>
      </c>
      <c r="C1162" t="s">
        <v>379</v>
      </c>
      <c r="D1162" t="s">
        <v>169</v>
      </c>
      <c r="E1162" t="s">
        <v>7</v>
      </c>
      <c r="F1162">
        <f>VLOOKUP(C1162,'Five Year Alumni Srvy 2016 Data'!C:F,4,FALSE)</f>
        <v>1</v>
      </c>
      <c r="G1162" t="str">
        <f>VLOOKUP(F1162,Coding!K:L,2,FALSE)</f>
        <v>URM</v>
      </c>
      <c r="H1162" t="s">
        <v>306</v>
      </c>
      <c r="I1162" t="s">
        <v>306</v>
      </c>
      <c r="J1162" t="s">
        <v>21</v>
      </c>
      <c r="K1162" t="s">
        <v>124</v>
      </c>
      <c r="L1162">
        <v>3</v>
      </c>
      <c r="M1162" t="s">
        <v>85</v>
      </c>
      <c r="N1162" t="s">
        <v>125</v>
      </c>
      <c r="O1162" t="s">
        <v>126</v>
      </c>
    </row>
    <row r="1163" spans="1:15" x14ac:dyDescent="0.25">
      <c r="A1163">
        <v>1</v>
      </c>
      <c r="B1163">
        <v>2016</v>
      </c>
      <c r="C1163" t="s">
        <v>379</v>
      </c>
      <c r="D1163" t="s">
        <v>169</v>
      </c>
      <c r="E1163" t="s">
        <v>7</v>
      </c>
      <c r="F1163">
        <f>VLOOKUP(C1163,'Five Year Alumni Srvy 2016 Data'!C:F,4,FALSE)</f>
        <v>1</v>
      </c>
      <c r="G1163" t="str">
        <f>VLOOKUP(F1163,Coding!K:L,2,FALSE)</f>
        <v>URM</v>
      </c>
      <c r="H1163" t="s">
        <v>306</v>
      </c>
      <c r="I1163" t="s">
        <v>306</v>
      </c>
      <c r="J1163" t="s">
        <v>21</v>
      </c>
      <c r="K1163" t="s">
        <v>127</v>
      </c>
      <c r="L1163">
        <v>3</v>
      </c>
      <c r="M1163" t="s">
        <v>85</v>
      </c>
      <c r="N1163" t="s">
        <v>128</v>
      </c>
      <c r="O1163" t="s">
        <v>126</v>
      </c>
    </row>
    <row r="1164" spans="1:15" x14ac:dyDescent="0.25">
      <c r="A1164">
        <v>1</v>
      </c>
      <c r="B1164">
        <v>2016</v>
      </c>
      <c r="C1164" t="s">
        <v>379</v>
      </c>
      <c r="D1164" t="s">
        <v>169</v>
      </c>
      <c r="E1164" t="s">
        <v>7</v>
      </c>
      <c r="F1164">
        <f>VLOOKUP(C1164,'Five Year Alumni Srvy 2016 Data'!C:F,4,FALSE)</f>
        <v>1</v>
      </c>
      <c r="G1164" t="str">
        <f>VLOOKUP(F1164,Coding!K:L,2,FALSE)</f>
        <v>URM</v>
      </c>
      <c r="H1164" t="s">
        <v>306</v>
      </c>
      <c r="I1164" t="s">
        <v>306</v>
      </c>
      <c r="J1164" t="s">
        <v>21</v>
      </c>
      <c r="K1164" t="s">
        <v>129</v>
      </c>
      <c r="L1164">
        <v>4</v>
      </c>
      <c r="M1164" t="s">
        <v>85</v>
      </c>
      <c r="N1164" t="s">
        <v>130</v>
      </c>
      <c r="O1164" t="s">
        <v>87</v>
      </c>
    </row>
    <row r="1165" spans="1:15" x14ac:dyDescent="0.25">
      <c r="A1165">
        <v>1</v>
      </c>
      <c r="B1165">
        <v>2016</v>
      </c>
      <c r="C1165" t="s">
        <v>379</v>
      </c>
      <c r="D1165" t="s">
        <v>169</v>
      </c>
      <c r="E1165" t="s">
        <v>7</v>
      </c>
      <c r="F1165">
        <f>VLOOKUP(C1165,'Five Year Alumni Srvy 2016 Data'!C:F,4,FALSE)</f>
        <v>1</v>
      </c>
      <c r="G1165" t="str">
        <f>VLOOKUP(F1165,Coding!K:L,2,FALSE)</f>
        <v>URM</v>
      </c>
      <c r="H1165" t="s">
        <v>306</v>
      </c>
      <c r="I1165" t="s">
        <v>306</v>
      </c>
      <c r="J1165" t="s">
        <v>21</v>
      </c>
      <c r="K1165" t="s">
        <v>131</v>
      </c>
      <c r="L1165">
        <v>4</v>
      </c>
      <c r="M1165" t="s">
        <v>85</v>
      </c>
      <c r="N1165" t="s">
        <v>132</v>
      </c>
      <c r="O1165" t="s">
        <v>87</v>
      </c>
    </row>
    <row r="1166" spans="1:15" x14ac:dyDescent="0.25">
      <c r="A1166">
        <v>1</v>
      </c>
      <c r="B1166">
        <v>2016</v>
      </c>
      <c r="C1166" t="s">
        <v>379</v>
      </c>
      <c r="D1166" t="s">
        <v>169</v>
      </c>
      <c r="E1166" t="s">
        <v>7</v>
      </c>
      <c r="F1166">
        <f>VLOOKUP(C1166,'Five Year Alumni Srvy 2016 Data'!C:F,4,FALSE)</f>
        <v>1</v>
      </c>
      <c r="G1166" t="str">
        <f>VLOOKUP(F1166,Coding!K:L,2,FALSE)</f>
        <v>URM</v>
      </c>
      <c r="H1166" t="s">
        <v>306</v>
      </c>
      <c r="I1166" t="s">
        <v>306</v>
      </c>
      <c r="J1166" t="s">
        <v>21</v>
      </c>
      <c r="K1166" t="s">
        <v>139</v>
      </c>
      <c r="L1166">
        <v>4</v>
      </c>
      <c r="M1166" t="s">
        <v>85</v>
      </c>
      <c r="N1166" t="s">
        <v>140</v>
      </c>
      <c r="O1166" t="s">
        <v>87</v>
      </c>
    </row>
    <row r="1167" spans="1:15" x14ac:dyDescent="0.25">
      <c r="A1167">
        <v>1</v>
      </c>
      <c r="B1167">
        <v>2016</v>
      </c>
      <c r="C1167" t="s">
        <v>379</v>
      </c>
      <c r="D1167" t="s">
        <v>169</v>
      </c>
      <c r="E1167" t="s">
        <v>7</v>
      </c>
      <c r="F1167">
        <f>VLOOKUP(C1167,'Five Year Alumni Srvy 2016 Data'!C:F,4,FALSE)</f>
        <v>1</v>
      </c>
      <c r="G1167" t="str">
        <f>VLOOKUP(F1167,Coding!K:L,2,FALSE)</f>
        <v>URM</v>
      </c>
      <c r="H1167" t="s">
        <v>306</v>
      </c>
      <c r="I1167" t="s">
        <v>306</v>
      </c>
      <c r="J1167" t="s">
        <v>21</v>
      </c>
      <c r="K1167" t="s">
        <v>141</v>
      </c>
      <c r="L1167">
        <v>4</v>
      </c>
      <c r="M1167" t="s">
        <v>85</v>
      </c>
      <c r="N1167" t="s">
        <v>142</v>
      </c>
      <c r="O1167" t="s">
        <v>87</v>
      </c>
    </row>
    <row r="1168" spans="1:15" x14ac:dyDescent="0.25">
      <c r="A1168">
        <v>1</v>
      </c>
      <c r="B1168">
        <v>2016</v>
      </c>
      <c r="C1168" t="s">
        <v>379</v>
      </c>
      <c r="D1168" t="s">
        <v>169</v>
      </c>
      <c r="E1168" t="s">
        <v>7</v>
      </c>
      <c r="F1168">
        <f>VLOOKUP(C1168,'Five Year Alumni Srvy 2016 Data'!C:F,4,FALSE)</f>
        <v>1</v>
      </c>
      <c r="G1168" t="str">
        <f>VLOOKUP(F1168,Coding!K:L,2,FALSE)</f>
        <v>URM</v>
      </c>
      <c r="H1168" t="s">
        <v>306</v>
      </c>
      <c r="I1168" t="s">
        <v>306</v>
      </c>
      <c r="J1168" t="s">
        <v>21</v>
      </c>
      <c r="K1168" t="s">
        <v>143</v>
      </c>
      <c r="L1168">
        <v>4</v>
      </c>
      <c r="M1168" t="s">
        <v>85</v>
      </c>
      <c r="N1168" t="s">
        <v>144</v>
      </c>
      <c r="O1168" t="s">
        <v>87</v>
      </c>
    </row>
    <row r="1169" spans="1:15" x14ac:dyDescent="0.25">
      <c r="A1169">
        <v>1</v>
      </c>
      <c r="B1169">
        <v>2016</v>
      </c>
      <c r="C1169" t="s">
        <v>402</v>
      </c>
      <c r="D1169" t="s">
        <v>48</v>
      </c>
      <c r="E1169" t="s">
        <v>7</v>
      </c>
      <c r="F1169">
        <f>VLOOKUP(C1169,'Five Year Alumni Srvy 2016 Data'!C:F,4,FALSE)</f>
        <v>1</v>
      </c>
      <c r="G1169" t="str">
        <f>VLOOKUP(F1169,Coding!K:L,2,FALSE)</f>
        <v>URM</v>
      </c>
      <c r="H1169" t="s">
        <v>272</v>
      </c>
      <c r="I1169" t="s">
        <v>273</v>
      </c>
      <c r="J1169" t="s">
        <v>21</v>
      </c>
      <c r="K1169" t="s">
        <v>84</v>
      </c>
      <c r="L1169">
        <v>3</v>
      </c>
      <c r="M1169" t="s">
        <v>85</v>
      </c>
      <c r="N1169" t="s">
        <v>86</v>
      </c>
      <c r="O1169" t="s">
        <v>126</v>
      </c>
    </row>
    <row r="1170" spans="1:15" x14ac:dyDescent="0.25">
      <c r="A1170">
        <v>1</v>
      </c>
      <c r="B1170">
        <v>2016</v>
      </c>
      <c r="C1170" t="s">
        <v>402</v>
      </c>
      <c r="D1170" t="s">
        <v>48</v>
      </c>
      <c r="E1170" t="s">
        <v>7</v>
      </c>
      <c r="F1170">
        <f>VLOOKUP(C1170,'Five Year Alumni Srvy 2016 Data'!C:F,4,FALSE)</f>
        <v>1</v>
      </c>
      <c r="G1170" t="str">
        <f>VLOOKUP(F1170,Coding!K:L,2,FALSE)</f>
        <v>URM</v>
      </c>
      <c r="H1170" t="s">
        <v>272</v>
      </c>
      <c r="I1170" t="s">
        <v>273</v>
      </c>
      <c r="J1170" t="s">
        <v>21</v>
      </c>
      <c r="K1170" t="s">
        <v>88</v>
      </c>
      <c r="L1170">
        <v>3</v>
      </c>
      <c r="M1170" t="s">
        <v>85</v>
      </c>
      <c r="N1170" t="s">
        <v>89</v>
      </c>
      <c r="O1170" t="s">
        <v>126</v>
      </c>
    </row>
    <row r="1171" spans="1:15" x14ac:dyDescent="0.25">
      <c r="A1171">
        <v>1</v>
      </c>
      <c r="B1171">
        <v>2016</v>
      </c>
      <c r="C1171" t="s">
        <v>402</v>
      </c>
      <c r="D1171" t="s">
        <v>48</v>
      </c>
      <c r="E1171" t="s">
        <v>7</v>
      </c>
      <c r="F1171">
        <f>VLOOKUP(C1171,'Five Year Alumni Srvy 2016 Data'!C:F,4,FALSE)</f>
        <v>1</v>
      </c>
      <c r="G1171" t="str">
        <f>VLOOKUP(F1171,Coding!K:L,2,FALSE)</f>
        <v>URM</v>
      </c>
      <c r="H1171" t="s">
        <v>272</v>
      </c>
      <c r="I1171" t="s">
        <v>273</v>
      </c>
      <c r="J1171" t="s">
        <v>21</v>
      </c>
      <c r="K1171" t="s">
        <v>98</v>
      </c>
      <c r="L1171">
        <v>3</v>
      </c>
      <c r="M1171" t="s">
        <v>85</v>
      </c>
      <c r="N1171" t="s">
        <v>99</v>
      </c>
      <c r="O1171" t="s">
        <v>126</v>
      </c>
    </row>
    <row r="1172" spans="1:15" x14ac:dyDescent="0.25">
      <c r="A1172">
        <v>1</v>
      </c>
      <c r="B1172">
        <v>2016</v>
      </c>
      <c r="C1172" t="s">
        <v>402</v>
      </c>
      <c r="D1172" t="s">
        <v>48</v>
      </c>
      <c r="E1172" t="s">
        <v>7</v>
      </c>
      <c r="F1172">
        <f>VLOOKUP(C1172,'Five Year Alumni Srvy 2016 Data'!C:F,4,FALSE)</f>
        <v>1</v>
      </c>
      <c r="G1172" t="str">
        <f>VLOOKUP(F1172,Coding!K:L,2,FALSE)</f>
        <v>URM</v>
      </c>
      <c r="H1172" t="s">
        <v>272</v>
      </c>
      <c r="I1172" t="s">
        <v>273</v>
      </c>
      <c r="J1172" t="s">
        <v>21</v>
      </c>
      <c r="K1172" t="s">
        <v>122</v>
      </c>
      <c r="L1172">
        <v>3</v>
      </c>
      <c r="M1172" t="s">
        <v>85</v>
      </c>
      <c r="N1172" t="s">
        <v>123</v>
      </c>
      <c r="O1172" t="s">
        <v>126</v>
      </c>
    </row>
    <row r="1173" spans="1:15" x14ac:dyDescent="0.25">
      <c r="A1173">
        <v>1</v>
      </c>
      <c r="B1173">
        <v>2016</v>
      </c>
      <c r="C1173" t="s">
        <v>402</v>
      </c>
      <c r="D1173" t="s">
        <v>48</v>
      </c>
      <c r="E1173" t="s">
        <v>7</v>
      </c>
      <c r="F1173">
        <f>VLOOKUP(C1173,'Five Year Alumni Srvy 2016 Data'!C:F,4,FALSE)</f>
        <v>1</v>
      </c>
      <c r="G1173" t="str">
        <f>VLOOKUP(F1173,Coding!K:L,2,FALSE)</f>
        <v>URM</v>
      </c>
      <c r="H1173" t="s">
        <v>272</v>
      </c>
      <c r="I1173" t="s">
        <v>273</v>
      </c>
      <c r="J1173" t="s">
        <v>21</v>
      </c>
      <c r="K1173" t="s">
        <v>124</v>
      </c>
      <c r="L1173">
        <v>4</v>
      </c>
      <c r="M1173" t="s">
        <v>85</v>
      </c>
      <c r="N1173" t="s">
        <v>125</v>
      </c>
      <c r="O1173" t="s">
        <v>87</v>
      </c>
    </row>
    <row r="1174" spans="1:15" x14ac:dyDescent="0.25">
      <c r="A1174">
        <v>1</v>
      </c>
      <c r="B1174">
        <v>2016</v>
      </c>
      <c r="C1174" t="s">
        <v>402</v>
      </c>
      <c r="D1174" t="s">
        <v>48</v>
      </c>
      <c r="E1174" t="s">
        <v>7</v>
      </c>
      <c r="F1174">
        <f>VLOOKUP(C1174,'Five Year Alumni Srvy 2016 Data'!C:F,4,FALSE)</f>
        <v>1</v>
      </c>
      <c r="G1174" t="str">
        <f>VLOOKUP(F1174,Coding!K:L,2,FALSE)</f>
        <v>URM</v>
      </c>
      <c r="H1174" t="s">
        <v>272</v>
      </c>
      <c r="I1174" t="s">
        <v>273</v>
      </c>
      <c r="J1174" t="s">
        <v>21</v>
      </c>
      <c r="K1174" t="s">
        <v>127</v>
      </c>
      <c r="L1174">
        <v>3</v>
      </c>
      <c r="M1174" t="s">
        <v>85</v>
      </c>
      <c r="N1174" t="s">
        <v>128</v>
      </c>
      <c r="O1174" t="s">
        <v>126</v>
      </c>
    </row>
    <row r="1175" spans="1:15" x14ac:dyDescent="0.25">
      <c r="A1175">
        <v>1</v>
      </c>
      <c r="B1175">
        <v>2016</v>
      </c>
      <c r="C1175" t="s">
        <v>402</v>
      </c>
      <c r="D1175" t="s">
        <v>48</v>
      </c>
      <c r="E1175" t="s">
        <v>7</v>
      </c>
      <c r="F1175">
        <f>VLOOKUP(C1175,'Five Year Alumni Srvy 2016 Data'!C:F,4,FALSE)</f>
        <v>1</v>
      </c>
      <c r="G1175" t="str">
        <f>VLOOKUP(F1175,Coding!K:L,2,FALSE)</f>
        <v>URM</v>
      </c>
      <c r="H1175" t="s">
        <v>272</v>
      </c>
      <c r="I1175" t="s">
        <v>273</v>
      </c>
      <c r="J1175" t="s">
        <v>21</v>
      </c>
      <c r="K1175" t="s">
        <v>129</v>
      </c>
      <c r="L1175">
        <v>3</v>
      </c>
      <c r="M1175" t="s">
        <v>85</v>
      </c>
      <c r="N1175" t="s">
        <v>130</v>
      </c>
      <c r="O1175" t="s">
        <v>126</v>
      </c>
    </row>
    <row r="1176" spans="1:15" x14ac:dyDescent="0.25">
      <c r="A1176">
        <v>1</v>
      </c>
      <c r="B1176">
        <v>2016</v>
      </c>
      <c r="C1176" t="s">
        <v>402</v>
      </c>
      <c r="D1176" t="s">
        <v>48</v>
      </c>
      <c r="E1176" t="s">
        <v>7</v>
      </c>
      <c r="F1176">
        <f>VLOOKUP(C1176,'Five Year Alumni Srvy 2016 Data'!C:F,4,FALSE)</f>
        <v>1</v>
      </c>
      <c r="G1176" t="str">
        <f>VLOOKUP(F1176,Coding!K:L,2,FALSE)</f>
        <v>URM</v>
      </c>
      <c r="H1176" t="s">
        <v>272</v>
      </c>
      <c r="I1176" t="s">
        <v>273</v>
      </c>
      <c r="J1176" t="s">
        <v>21</v>
      </c>
      <c r="K1176" t="s">
        <v>131</v>
      </c>
      <c r="L1176">
        <v>3</v>
      </c>
      <c r="M1176" t="s">
        <v>85</v>
      </c>
      <c r="N1176" t="s">
        <v>132</v>
      </c>
      <c r="O1176" t="s">
        <v>126</v>
      </c>
    </row>
    <row r="1177" spans="1:15" x14ac:dyDescent="0.25">
      <c r="A1177">
        <v>1</v>
      </c>
      <c r="B1177">
        <v>2016</v>
      </c>
      <c r="C1177" t="s">
        <v>402</v>
      </c>
      <c r="D1177" t="s">
        <v>48</v>
      </c>
      <c r="E1177" t="s">
        <v>7</v>
      </c>
      <c r="F1177">
        <f>VLOOKUP(C1177,'Five Year Alumni Srvy 2016 Data'!C:F,4,FALSE)</f>
        <v>1</v>
      </c>
      <c r="G1177" t="str">
        <f>VLOOKUP(F1177,Coding!K:L,2,FALSE)</f>
        <v>URM</v>
      </c>
      <c r="H1177" t="s">
        <v>272</v>
      </c>
      <c r="I1177" t="s">
        <v>273</v>
      </c>
      <c r="J1177" t="s">
        <v>21</v>
      </c>
      <c r="K1177" t="s">
        <v>139</v>
      </c>
      <c r="L1177">
        <v>3</v>
      </c>
      <c r="M1177" t="s">
        <v>85</v>
      </c>
      <c r="N1177" t="s">
        <v>140</v>
      </c>
      <c r="O1177" t="s">
        <v>126</v>
      </c>
    </row>
    <row r="1178" spans="1:15" x14ac:dyDescent="0.25">
      <c r="A1178">
        <v>1</v>
      </c>
      <c r="B1178">
        <v>2016</v>
      </c>
      <c r="C1178" t="s">
        <v>402</v>
      </c>
      <c r="D1178" t="s">
        <v>48</v>
      </c>
      <c r="E1178" t="s">
        <v>7</v>
      </c>
      <c r="F1178">
        <f>VLOOKUP(C1178,'Five Year Alumni Srvy 2016 Data'!C:F,4,FALSE)</f>
        <v>1</v>
      </c>
      <c r="G1178" t="str">
        <f>VLOOKUP(F1178,Coding!K:L,2,FALSE)</f>
        <v>URM</v>
      </c>
      <c r="H1178" t="s">
        <v>272</v>
      </c>
      <c r="I1178" t="s">
        <v>273</v>
      </c>
      <c r="J1178" t="s">
        <v>21</v>
      </c>
      <c r="K1178" t="s">
        <v>141</v>
      </c>
      <c r="L1178">
        <v>3</v>
      </c>
      <c r="M1178" t="s">
        <v>85</v>
      </c>
      <c r="N1178" t="s">
        <v>142</v>
      </c>
      <c r="O1178" t="s">
        <v>126</v>
      </c>
    </row>
    <row r="1179" spans="1:15" x14ac:dyDescent="0.25">
      <c r="A1179">
        <v>1</v>
      </c>
      <c r="B1179">
        <v>2016</v>
      </c>
      <c r="C1179" t="s">
        <v>402</v>
      </c>
      <c r="D1179" t="s">
        <v>48</v>
      </c>
      <c r="E1179" t="s">
        <v>7</v>
      </c>
      <c r="F1179">
        <f>VLOOKUP(C1179,'Five Year Alumni Srvy 2016 Data'!C:F,4,FALSE)</f>
        <v>1</v>
      </c>
      <c r="G1179" t="str">
        <f>VLOOKUP(F1179,Coding!K:L,2,FALSE)</f>
        <v>URM</v>
      </c>
      <c r="H1179" t="s">
        <v>272</v>
      </c>
      <c r="I1179" t="s">
        <v>273</v>
      </c>
      <c r="J1179" t="s">
        <v>21</v>
      </c>
      <c r="K1179" t="s">
        <v>143</v>
      </c>
      <c r="L1179">
        <v>3</v>
      </c>
      <c r="M1179" t="s">
        <v>85</v>
      </c>
      <c r="N1179" t="s">
        <v>144</v>
      </c>
      <c r="O1179" t="s">
        <v>126</v>
      </c>
    </row>
    <row r="1180" spans="1:15" x14ac:dyDescent="0.25">
      <c r="A1180">
        <v>1</v>
      </c>
      <c r="B1180">
        <v>2016</v>
      </c>
      <c r="C1180" t="s">
        <v>405</v>
      </c>
      <c r="D1180" t="s">
        <v>264</v>
      </c>
      <c r="E1180" t="s">
        <v>7</v>
      </c>
      <c r="F1180">
        <f>VLOOKUP(C1180,'Five Year Alumni Srvy 2016 Data'!C:F,4,FALSE)</f>
        <v>1</v>
      </c>
      <c r="G1180" t="str">
        <f>VLOOKUP(F1180,Coding!K:L,2,FALSE)</f>
        <v>URM</v>
      </c>
      <c r="H1180" t="s">
        <v>270</v>
      </c>
      <c r="I1180" t="s">
        <v>270</v>
      </c>
      <c r="J1180" t="s">
        <v>21</v>
      </c>
      <c r="K1180" t="s">
        <v>84</v>
      </c>
      <c r="L1180">
        <v>3</v>
      </c>
      <c r="M1180" t="s">
        <v>85</v>
      </c>
      <c r="N1180" t="s">
        <v>86</v>
      </c>
      <c r="O1180" t="s">
        <v>126</v>
      </c>
    </row>
    <row r="1181" spans="1:15" x14ac:dyDescent="0.25">
      <c r="A1181">
        <v>1</v>
      </c>
      <c r="B1181">
        <v>2016</v>
      </c>
      <c r="C1181" t="s">
        <v>405</v>
      </c>
      <c r="D1181" t="s">
        <v>264</v>
      </c>
      <c r="E1181" t="s">
        <v>7</v>
      </c>
      <c r="F1181">
        <f>VLOOKUP(C1181,'Five Year Alumni Srvy 2016 Data'!C:F,4,FALSE)</f>
        <v>1</v>
      </c>
      <c r="G1181" t="str">
        <f>VLOOKUP(F1181,Coding!K:L,2,FALSE)</f>
        <v>URM</v>
      </c>
      <c r="H1181" t="s">
        <v>270</v>
      </c>
      <c r="I1181" t="s">
        <v>270</v>
      </c>
      <c r="J1181" t="s">
        <v>21</v>
      </c>
      <c r="K1181" t="s">
        <v>88</v>
      </c>
      <c r="L1181">
        <v>3</v>
      </c>
      <c r="M1181" t="s">
        <v>85</v>
      </c>
      <c r="N1181" t="s">
        <v>89</v>
      </c>
      <c r="O1181" t="s">
        <v>126</v>
      </c>
    </row>
    <row r="1182" spans="1:15" x14ac:dyDescent="0.25">
      <c r="A1182">
        <v>1</v>
      </c>
      <c r="B1182">
        <v>2016</v>
      </c>
      <c r="C1182" t="s">
        <v>405</v>
      </c>
      <c r="D1182" t="s">
        <v>264</v>
      </c>
      <c r="E1182" t="s">
        <v>7</v>
      </c>
      <c r="F1182">
        <f>VLOOKUP(C1182,'Five Year Alumni Srvy 2016 Data'!C:F,4,FALSE)</f>
        <v>1</v>
      </c>
      <c r="G1182" t="str">
        <f>VLOOKUP(F1182,Coding!K:L,2,FALSE)</f>
        <v>URM</v>
      </c>
      <c r="H1182" t="s">
        <v>270</v>
      </c>
      <c r="I1182" t="s">
        <v>270</v>
      </c>
      <c r="J1182" t="s">
        <v>21</v>
      </c>
      <c r="K1182" t="s">
        <v>98</v>
      </c>
      <c r="L1182">
        <v>3</v>
      </c>
      <c r="M1182" t="s">
        <v>85</v>
      </c>
      <c r="N1182" t="s">
        <v>99</v>
      </c>
      <c r="O1182" t="s">
        <v>126</v>
      </c>
    </row>
    <row r="1183" spans="1:15" x14ac:dyDescent="0.25">
      <c r="A1183">
        <v>1</v>
      </c>
      <c r="B1183">
        <v>2016</v>
      </c>
      <c r="C1183" t="s">
        <v>405</v>
      </c>
      <c r="D1183" t="s">
        <v>264</v>
      </c>
      <c r="E1183" t="s">
        <v>7</v>
      </c>
      <c r="F1183">
        <f>VLOOKUP(C1183,'Five Year Alumni Srvy 2016 Data'!C:F,4,FALSE)</f>
        <v>1</v>
      </c>
      <c r="G1183" t="str">
        <f>VLOOKUP(F1183,Coding!K:L,2,FALSE)</f>
        <v>URM</v>
      </c>
      <c r="H1183" t="s">
        <v>270</v>
      </c>
      <c r="I1183" t="s">
        <v>270</v>
      </c>
      <c r="J1183" t="s">
        <v>21</v>
      </c>
      <c r="K1183" t="s">
        <v>122</v>
      </c>
      <c r="L1183">
        <v>3</v>
      </c>
      <c r="M1183" t="s">
        <v>85</v>
      </c>
      <c r="N1183" t="s">
        <v>123</v>
      </c>
      <c r="O1183" t="s">
        <v>126</v>
      </c>
    </row>
    <row r="1184" spans="1:15" x14ac:dyDescent="0.25">
      <c r="A1184">
        <v>1</v>
      </c>
      <c r="B1184">
        <v>2016</v>
      </c>
      <c r="C1184" t="s">
        <v>405</v>
      </c>
      <c r="D1184" t="s">
        <v>264</v>
      </c>
      <c r="E1184" t="s">
        <v>7</v>
      </c>
      <c r="F1184">
        <f>VLOOKUP(C1184,'Five Year Alumni Srvy 2016 Data'!C:F,4,FALSE)</f>
        <v>1</v>
      </c>
      <c r="G1184" t="str">
        <f>VLOOKUP(F1184,Coding!K:L,2,FALSE)</f>
        <v>URM</v>
      </c>
      <c r="H1184" t="s">
        <v>270</v>
      </c>
      <c r="I1184" t="s">
        <v>270</v>
      </c>
      <c r="J1184" t="s">
        <v>21</v>
      </c>
      <c r="K1184" t="s">
        <v>124</v>
      </c>
      <c r="L1184">
        <v>3</v>
      </c>
      <c r="M1184" t="s">
        <v>85</v>
      </c>
      <c r="N1184" t="s">
        <v>125</v>
      </c>
      <c r="O1184" t="s">
        <v>126</v>
      </c>
    </row>
    <row r="1185" spans="1:15" x14ac:dyDescent="0.25">
      <c r="A1185">
        <v>1</v>
      </c>
      <c r="B1185">
        <v>2016</v>
      </c>
      <c r="C1185" t="s">
        <v>405</v>
      </c>
      <c r="D1185" t="s">
        <v>264</v>
      </c>
      <c r="E1185" t="s">
        <v>7</v>
      </c>
      <c r="F1185">
        <f>VLOOKUP(C1185,'Five Year Alumni Srvy 2016 Data'!C:F,4,FALSE)</f>
        <v>1</v>
      </c>
      <c r="G1185" t="str">
        <f>VLOOKUP(F1185,Coding!K:L,2,FALSE)</f>
        <v>URM</v>
      </c>
      <c r="H1185" t="s">
        <v>270</v>
      </c>
      <c r="I1185" t="s">
        <v>270</v>
      </c>
      <c r="J1185" t="s">
        <v>21</v>
      </c>
      <c r="K1185" t="s">
        <v>127</v>
      </c>
      <c r="L1185">
        <v>3</v>
      </c>
      <c r="M1185" t="s">
        <v>85</v>
      </c>
      <c r="N1185" t="s">
        <v>128</v>
      </c>
      <c r="O1185" t="s">
        <v>126</v>
      </c>
    </row>
    <row r="1186" spans="1:15" x14ac:dyDescent="0.25">
      <c r="A1186">
        <v>1</v>
      </c>
      <c r="B1186">
        <v>2016</v>
      </c>
      <c r="C1186" t="s">
        <v>405</v>
      </c>
      <c r="D1186" t="s">
        <v>264</v>
      </c>
      <c r="E1186" t="s">
        <v>7</v>
      </c>
      <c r="F1186">
        <f>VLOOKUP(C1186,'Five Year Alumni Srvy 2016 Data'!C:F,4,FALSE)</f>
        <v>1</v>
      </c>
      <c r="G1186" t="str">
        <f>VLOOKUP(F1186,Coding!K:L,2,FALSE)</f>
        <v>URM</v>
      </c>
      <c r="H1186" t="s">
        <v>270</v>
      </c>
      <c r="I1186" t="s">
        <v>270</v>
      </c>
      <c r="J1186" t="s">
        <v>21</v>
      </c>
      <c r="K1186" t="s">
        <v>129</v>
      </c>
      <c r="L1186">
        <v>3</v>
      </c>
      <c r="M1186" t="s">
        <v>85</v>
      </c>
      <c r="N1186" t="s">
        <v>130</v>
      </c>
      <c r="O1186" t="s">
        <v>126</v>
      </c>
    </row>
    <row r="1187" spans="1:15" x14ac:dyDescent="0.25">
      <c r="A1187">
        <v>1</v>
      </c>
      <c r="B1187">
        <v>2016</v>
      </c>
      <c r="C1187" t="s">
        <v>405</v>
      </c>
      <c r="D1187" t="s">
        <v>264</v>
      </c>
      <c r="E1187" t="s">
        <v>7</v>
      </c>
      <c r="F1187">
        <f>VLOOKUP(C1187,'Five Year Alumni Srvy 2016 Data'!C:F,4,FALSE)</f>
        <v>1</v>
      </c>
      <c r="G1187" t="str">
        <f>VLOOKUP(F1187,Coding!K:L,2,FALSE)</f>
        <v>URM</v>
      </c>
      <c r="H1187" t="s">
        <v>270</v>
      </c>
      <c r="I1187" t="s">
        <v>270</v>
      </c>
      <c r="J1187" t="s">
        <v>21</v>
      </c>
      <c r="K1187" t="s">
        <v>131</v>
      </c>
      <c r="L1187">
        <v>3</v>
      </c>
      <c r="M1187" t="s">
        <v>85</v>
      </c>
      <c r="N1187" t="s">
        <v>132</v>
      </c>
      <c r="O1187" t="s">
        <v>126</v>
      </c>
    </row>
    <row r="1188" spans="1:15" x14ac:dyDescent="0.25">
      <c r="A1188">
        <v>1</v>
      </c>
      <c r="B1188">
        <v>2016</v>
      </c>
      <c r="C1188" t="s">
        <v>405</v>
      </c>
      <c r="D1188" t="s">
        <v>264</v>
      </c>
      <c r="E1188" t="s">
        <v>7</v>
      </c>
      <c r="F1188">
        <f>VLOOKUP(C1188,'Five Year Alumni Srvy 2016 Data'!C:F,4,FALSE)</f>
        <v>1</v>
      </c>
      <c r="G1188" t="str">
        <f>VLOOKUP(F1188,Coding!K:L,2,FALSE)</f>
        <v>URM</v>
      </c>
      <c r="H1188" t="s">
        <v>270</v>
      </c>
      <c r="I1188" t="s">
        <v>270</v>
      </c>
      <c r="J1188" t="s">
        <v>21</v>
      </c>
      <c r="K1188" t="s">
        <v>139</v>
      </c>
      <c r="L1188">
        <v>3</v>
      </c>
      <c r="M1188" t="s">
        <v>85</v>
      </c>
      <c r="N1188" t="s">
        <v>140</v>
      </c>
      <c r="O1188" t="s">
        <v>126</v>
      </c>
    </row>
    <row r="1189" spans="1:15" x14ac:dyDescent="0.25">
      <c r="A1189">
        <v>1</v>
      </c>
      <c r="B1189">
        <v>2016</v>
      </c>
      <c r="C1189" t="s">
        <v>405</v>
      </c>
      <c r="D1189" t="s">
        <v>264</v>
      </c>
      <c r="E1189" t="s">
        <v>7</v>
      </c>
      <c r="F1189">
        <f>VLOOKUP(C1189,'Five Year Alumni Srvy 2016 Data'!C:F,4,FALSE)</f>
        <v>1</v>
      </c>
      <c r="G1189" t="str">
        <f>VLOOKUP(F1189,Coding!K:L,2,FALSE)</f>
        <v>URM</v>
      </c>
      <c r="H1189" t="s">
        <v>270</v>
      </c>
      <c r="I1189" t="s">
        <v>270</v>
      </c>
      <c r="J1189" t="s">
        <v>21</v>
      </c>
      <c r="K1189" t="s">
        <v>141</v>
      </c>
      <c r="L1189">
        <v>3</v>
      </c>
      <c r="M1189" t="s">
        <v>85</v>
      </c>
      <c r="N1189" t="s">
        <v>142</v>
      </c>
      <c r="O1189" t="s">
        <v>126</v>
      </c>
    </row>
    <row r="1190" spans="1:15" x14ac:dyDescent="0.25">
      <c r="A1190">
        <v>1</v>
      </c>
      <c r="B1190">
        <v>2016</v>
      </c>
      <c r="C1190" t="s">
        <v>405</v>
      </c>
      <c r="D1190" t="s">
        <v>264</v>
      </c>
      <c r="E1190" t="s">
        <v>7</v>
      </c>
      <c r="F1190">
        <f>VLOOKUP(C1190,'Five Year Alumni Srvy 2016 Data'!C:F,4,FALSE)</f>
        <v>1</v>
      </c>
      <c r="G1190" t="str">
        <f>VLOOKUP(F1190,Coding!K:L,2,FALSE)</f>
        <v>URM</v>
      </c>
      <c r="H1190" t="s">
        <v>270</v>
      </c>
      <c r="I1190" t="s">
        <v>270</v>
      </c>
      <c r="J1190" t="s">
        <v>21</v>
      </c>
      <c r="K1190" t="s">
        <v>143</v>
      </c>
      <c r="L1190">
        <v>3</v>
      </c>
      <c r="M1190" t="s">
        <v>85</v>
      </c>
      <c r="N1190" t="s">
        <v>144</v>
      </c>
      <c r="O1190" t="s">
        <v>126</v>
      </c>
    </row>
    <row r="1191" spans="1:15" x14ac:dyDescent="0.25">
      <c r="A1191">
        <v>1</v>
      </c>
      <c r="B1191">
        <v>2016</v>
      </c>
      <c r="C1191" t="s">
        <v>435</v>
      </c>
      <c r="D1191" t="s">
        <v>48</v>
      </c>
      <c r="E1191" t="s">
        <v>7</v>
      </c>
      <c r="F1191">
        <f>VLOOKUP(C1191,'Five Year Alumni Srvy 2016 Data'!C:F,4,FALSE)</f>
        <v>1</v>
      </c>
      <c r="G1191" t="str">
        <f>VLOOKUP(F1191,Coding!K:L,2,FALSE)</f>
        <v>URM</v>
      </c>
      <c r="H1191" t="s">
        <v>270</v>
      </c>
      <c r="I1191" t="s">
        <v>270</v>
      </c>
      <c r="J1191" t="s">
        <v>21</v>
      </c>
      <c r="K1191" t="s">
        <v>84</v>
      </c>
      <c r="L1191">
        <v>4</v>
      </c>
      <c r="M1191" t="s">
        <v>85</v>
      </c>
      <c r="N1191" t="s">
        <v>86</v>
      </c>
      <c r="O1191" t="s">
        <v>87</v>
      </c>
    </row>
    <row r="1192" spans="1:15" x14ac:dyDescent="0.25">
      <c r="A1192">
        <v>1</v>
      </c>
      <c r="B1192">
        <v>2016</v>
      </c>
      <c r="C1192" t="s">
        <v>435</v>
      </c>
      <c r="D1192" t="s">
        <v>48</v>
      </c>
      <c r="E1192" t="s">
        <v>7</v>
      </c>
      <c r="F1192">
        <f>VLOOKUP(C1192,'Five Year Alumni Srvy 2016 Data'!C:F,4,FALSE)</f>
        <v>1</v>
      </c>
      <c r="G1192" t="str">
        <f>VLOOKUP(F1192,Coding!K:L,2,FALSE)</f>
        <v>URM</v>
      </c>
      <c r="H1192" t="s">
        <v>270</v>
      </c>
      <c r="I1192" t="s">
        <v>270</v>
      </c>
      <c r="J1192" t="s">
        <v>21</v>
      </c>
      <c r="K1192" t="s">
        <v>88</v>
      </c>
      <c r="L1192">
        <v>4</v>
      </c>
      <c r="M1192" t="s">
        <v>85</v>
      </c>
      <c r="N1192" t="s">
        <v>89</v>
      </c>
      <c r="O1192" t="s">
        <v>87</v>
      </c>
    </row>
    <row r="1193" spans="1:15" x14ac:dyDescent="0.25">
      <c r="A1193">
        <v>1</v>
      </c>
      <c r="B1193">
        <v>2016</v>
      </c>
      <c r="C1193" t="s">
        <v>435</v>
      </c>
      <c r="D1193" t="s">
        <v>48</v>
      </c>
      <c r="E1193" t="s">
        <v>7</v>
      </c>
      <c r="F1193">
        <f>VLOOKUP(C1193,'Five Year Alumni Srvy 2016 Data'!C:F,4,FALSE)</f>
        <v>1</v>
      </c>
      <c r="G1193" t="str">
        <f>VLOOKUP(F1193,Coding!K:L,2,FALSE)</f>
        <v>URM</v>
      </c>
      <c r="H1193" t="s">
        <v>270</v>
      </c>
      <c r="I1193" t="s">
        <v>270</v>
      </c>
      <c r="J1193" t="s">
        <v>21</v>
      </c>
      <c r="K1193" t="s">
        <v>98</v>
      </c>
      <c r="L1193">
        <v>3</v>
      </c>
      <c r="M1193" t="s">
        <v>85</v>
      </c>
      <c r="N1193" t="s">
        <v>99</v>
      </c>
      <c r="O1193" t="s">
        <v>126</v>
      </c>
    </row>
    <row r="1194" spans="1:15" x14ac:dyDescent="0.25">
      <c r="A1194">
        <v>1</v>
      </c>
      <c r="B1194">
        <v>2016</v>
      </c>
      <c r="C1194" t="s">
        <v>435</v>
      </c>
      <c r="D1194" t="s">
        <v>48</v>
      </c>
      <c r="E1194" t="s">
        <v>7</v>
      </c>
      <c r="F1194">
        <f>VLOOKUP(C1194,'Five Year Alumni Srvy 2016 Data'!C:F,4,FALSE)</f>
        <v>1</v>
      </c>
      <c r="G1194" t="str">
        <f>VLOOKUP(F1194,Coding!K:L,2,FALSE)</f>
        <v>URM</v>
      </c>
      <c r="H1194" t="s">
        <v>270</v>
      </c>
      <c r="I1194" t="s">
        <v>270</v>
      </c>
      <c r="J1194" t="s">
        <v>21</v>
      </c>
      <c r="K1194" t="s">
        <v>122</v>
      </c>
      <c r="L1194">
        <v>4</v>
      </c>
      <c r="M1194" t="s">
        <v>85</v>
      </c>
      <c r="N1194" t="s">
        <v>123</v>
      </c>
      <c r="O1194" t="s">
        <v>87</v>
      </c>
    </row>
    <row r="1195" spans="1:15" x14ac:dyDescent="0.25">
      <c r="A1195">
        <v>1</v>
      </c>
      <c r="B1195">
        <v>2016</v>
      </c>
      <c r="C1195" t="s">
        <v>435</v>
      </c>
      <c r="D1195" t="s">
        <v>48</v>
      </c>
      <c r="E1195" t="s">
        <v>7</v>
      </c>
      <c r="F1195">
        <f>VLOOKUP(C1195,'Five Year Alumni Srvy 2016 Data'!C:F,4,FALSE)</f>
        <v>1</v>
      </c>
      <c r="G1195" t="str">
        <f>VLOOKUP(F1195,Coding!K:L,2,FALSE)</f>
        <v>URM</v>
      </c>
      <c r="H1195" t="s">
        <v>270</v>
      </c>
      <c r="I1195" t="s">
        <v>270</v>
      </c>
      <c r="J1195" t="s">
        <v>21</v>
      </c>
      <c r="K1195" t="s">
        <v>124</v>
      </c>
      <c r="L1195">
        <v>5</v>
      </c>
      <c r="M1195" t="s">
        <v>85</v>
      </c>
      <c r="N1195" t="s">
        <v>125</v>
      </c>
      <c r="O1195" t="s">
        <v>185</v>
      </c>
    </row>
    <row r="1196" spans="1:15" x14ac:dyDescent="0.25">
      <c r="A1196">
        <v>1</v>
      </c>
      <c r="B1196">
        <v>2016</v>
      </c>
      <c r="C1196" t="s">
        <v>435</v>
      </c>
      <c r="D1196" t="s">
        <v>48</v>
      </c>
      <c r="E1196" t="s">
        <v>7</v>
      </c>
      <c r="F1196">
        <f>VLOOKUP(C1196,'Five Year Alumni Srvy 2016 Data'!C:F,4,FALSE)</f>
        <v>1</v>
      </c>
      <c r="G1196" t="str">
        <f>VLOOKUP(F1196,Coding!K:L,2,FALSE)</f>
        <v>URM</v>
      </c>
      <c r="H1196" t="s">
        <v>270</v>
      </c>
      <c r="I1196" t="s">
        <v>270</v>
      </c>
      <c r="J1196" t="s">
        <v>21</v>
      </c>
      <c r="K1196" t="s">
        <v>127</v>
      </c>
      <c r="L1196">
        <v>3</v>
      </c>
      <c r="M1196" t="s">
        <v>85</v>
      </c>
      <c r="N1196" t="s">
        <v>128</v>
      </c>
      <c r="O1196" t="s">
        <v>126</v>
      </c>
    </row>
    <row r="1197" spans="1:15" x14ac:dyDescent="0.25">
      <c r="A1197">
        <v>1</v>
      </c>
      <c r="B1197">
        <v>2016</v>
      </c>
      <c r="C1197" t="s">
        <v>435</v>
      </c>
      <c r="D1197" t="s">
        <v>48</v>
      </c>
      <c r="E1197" t="s">
        <v>7</v>
      </c>
      <c r="F1197">
        <f>VLOOKUP(C1197,'Five Year Alumni Srvy 2016 Data'!C:F,4,FALSE)</f>
        <v>1</v>
      </c>
      <c r="G1197" t="str">
        <f>VLOOKUP(F1197,Coding!K:L,2,FALSE)</f>
        <v>URM</v>
      </c>
      <c r="H1197" t="s">
        <v>270</v>
      </c>
      <c r="I1197" t="s">
        <v>270</v>
      </c>
      <c r="J1197" t="s">
        <v>21</v>
      </c>
      <c r="K1197" t="s">
        <v>129</v>
      </c>
      <c r="L1197">
        <v>3</v>
      </c>
      <c r="M1197" t="s">
        <v>85</v>
      </c>
      <c r="N1197" t="s">
        <v>130</v>
      </c>
      <c r="O1197" t="s">
        <v>126</v>
      </c>
    </row>
    <row r="1198" spans="1:15" x14ac:dyDescent="0.25">
      <c r="A1198">
        <v>1</v>
      </c>
      <c r="B1198">
        <v>2016</v>
      </c>
      <c r="C1198" t="s">
        <v>435</v>
      </c>
      <c r="D1198" t="s">
        <v>48</v>
      </c>
      <c r="E1198" t="s">
        <v>7</v>
      </c>
      <c r="F1198">
        <f>VLOOKUP(C1198,'Five Year Alumni Srvy 2016 Data'!C:F,4,FALSE)</f>
        <v>1</v>
      </c>
      <c r="G1198" t="str">
        <f>VLOOKUP(F1198,Coding!K:L,2,FALSE)</f>
        <v>URM</v>
      </c>
      <c r="H1198" t="s">
        <v>270</v>
      </c>
      <c r="I1198" t="s">
        <v>270</v>
      </c>
      <c r="J1198" t="s">
        <v>21</v>
      </c>
      <c r="K1198" t="s">
        <v>131</v>
      </c>
      <c r="L1198">
        <v>4</v>
      </c>
      <c r="M1198" t="s">
        <v>85</v>
      </c>
      <c r="N1198" t="s">
        <v>132</v>
      </c>
      <c r="O1198" t="s">
        <v>87</v>
      </c>
    </row>
    <row r="1199" spans="1:15" x14ac:dyDescent="0.25">
      <c r="A1199">
        <v>1</v>
      </c>
      <c r="B1199">
        <v>2016</v>
      </c>
      <c r="C1199" t="s">
        <v>435</v>
      </c>
      <c r="D1199" t="s">
        <v>48</v>
      </c>
      <c r="E1199" t="s">
        <v>7</v>
      </c>
      <c r="F1199">
        <f>VLOOKUP(C1199,'Five Year Alumni Srvy 2016 Data'!C:F,4,FALSE)</f>
        <v>1</v>
      </c>
      <c r="G1199" t="str">
        <f>VLOOKUP(F1199,Coding!K:L,2,FALSE)</f>
        <v>URM</v>
      </c>
      <c r="H1199" t="s">
        <v>270</v>
      </c>
      <c r="I1199" t="s">
        <v>270</v>
      </c>
      <c r="J1199" t="s">
        <v>21</v>
      </c>
      <c r="K1199" t="s">
        <v>139</v>
      </c>
      <c r="L1199">
        <v>4</v>
      </c>
      <c r="M1199" t="s">
        <v>85</v>
      </c>
      <c r="N1199" t="s">
        <v>140</v>
      </c>
      <c r="O1199" t="s">
        <v>87</v>
      </c>
    </row>
    <row r="1200" spans="1:15" x14ac:dyDescent="0.25">
      <c r="A1200">
        <v>1</v>
      </c>
      <c r="B1200">
        <v>2016</v>
      </c>
      <c r="C1200" t="s">
        <v>435</v>
      </c>
      <c r="D1200" t="s">
        <v>48</v>
      </c>
      <c r="E1200" t="s">
        <v>7</v>
      </c>
      <c r="F1200">
        <f>VLOOKUP(C1200,'Five Year Alumni Srvy 2016 Data'!C:F,4,FALSE)</f>
        <v>1</v>
      </c>
      <c r="G1200" t="str">
        <f>VLOOKUP(F1200,Coding!K:L,2,FALSE)</f>
        <v>URM</v>
      </c>
      <c r="H1200" t="s">
        <v>270</v>
      </c>
      <c r="I1200" t="s">
        <v>270</v>
      </c>
      <c r="J1200" t="s">
        <v>21</v>
      </c>
      <c r="K1200" t="s">
        <v>141</v>
      </c>
      <c r="L1200">
        <v>3</v>
      </c>
      <c r="M1200" t="s">
        <v>85</v>
      </c>
      <c r="N1200" t="s">
        <v>142</v>
      </c>
      <c r="O1200" t="s">
        <v>126</v>
      </c>
    </row>
    <row r="1201" spans="1:15" x14ac:dyDescent="0.25">
      <c r="A1201">
        <v>1</v>
      </c>
      <c r="B1201">
        <v>2016</v>
      </c>
      <c r="C1201" t="s">
        <v>435</v>
      </c>
      <c r="D1201" t="s">
        <v>48</v>
      </c>
      <c r="E1201" t="s">
        <v>7</v>
      </c>
      <c r="F1201">
        <f>VLOOKUP(C1201,'Five Year Alumni Srvy 2016 Data'!C:F,4,FALSE)</f>
        <v>1</v>
      </c>
      <c r="G1201" t="str">
        <f>VLOOKUP(F1201,Coding!K:L,2,FALSE)</f>
        <v>URM</v>
      </c>
      <c r="H1201" t="s">
        <v>270</v>
      </c>
      <c r="I1201" t="s">
        <v>270</v>
      </c>
      <c r="J1201" t="s">
        <v>21</v>
      </c>
      <c r="K1201" t="s">
        <v>143</v>
      </c>
      <c r="L1201">
        <v>4</v>
      </c>
      <c r="M1201" t="s">
        <v>85</v>
      </c>
      <c r="N1201" t="s">
        <v>144</v>
      </c>
      <c r="O1201" t="s">
        <v>87</v>
      </c>
    </row>
    <row r="1202" spans="1:15" x14ac:dyDescent="0.25">
      <c r="A1202">
        <v>1</v>
      </c>
      <c r="B1202">
        <v>2016</v>
      </c>
      <c r="C1202" t="s">
        <v>441</v>
      </c>
      <c r="D1202" t="s">
        <v>48</v>
      </c>
      <c r="E1202" t="s">
        <v>7</v>
      </c>
      <c r="F1202">
        <f>VLOOKUP(C1202,'Five Year Alumni Srvy 2016 Data'!C:F,4,FALSE)</f>
        <v>1</v>
      </c>
      <c r="G1202" t="str">
        <f>VLOOKUP(F1202,Coding!K:L,2,FALSE)</f>
        <v>URM</v>
      </c>
      <c r="H1202" t="s">
        <v>252</v>
      </c>
      <c r="I1202" t="s">
        <v>206</v>
      </c>
      <c r="J1202" t="s">
        <v>15</v>
      </c>
      <c r="K1202" t="s">
        <v>84</v>
      </c>
      <c r="L1202">
        <v>4</v>
      </c>
      <c r="M1202" t="s">
        <v>85</v>
      </c>
      <c r="N1202" t="s">
        <v>86</v>
      </c>
      <c r="O1202" t="s">
        <v>87</v>
      </c>
    </row>
    <row r="1203" spans="1:15" x14ac:dyDescent="0.25">
      <c r="A1203">
        <v>1</v>
      </c>
      <c r="B1203">
        <v>2016</v>
      </c>
      <c r="C1203" t="s">
        <v>441</v>
      </c>
      <c r="D1203" t="s">
        <v>48</v>
      </c>
      <c r="E1203" t="s">
        <v>7</v>
      </c>
      <c r="F1203">
        <f>VLOOKUP(C1203,'Five Year Alumni Srvy 2016 Data'!C:F,4,FALSE)</f>
        <v>1</v>
      </c>
      <c r="G1203" t="str">
        <f>VLOOKUP(F1203,Coding!K:L,2,FALSE)</f>
        <v>URM</v>
      </c>
      <c r="H1203" t="s">
        <v>252</v>
      </c>
      <c r="I1203" t="s">
        <v>206</v>
      </c>
      <c r="J1203" t="s">
        <v>15</v>
      </c>
      <c r="K1203" t="s">
        <v>88</v>
      </c>
      <c r="L1203">
        <v>3</v>
      </c>
      <c r="M1203" t="s">
        <v>85</v>
      </c>
      <c r="N1203" t="s">
        <v>89</v>
      </c>
      <c r="O1203" t="s">
        <v>126</v>
      </c>
    </row>
    <row r="1204" spans="1:15" x14ac:dyDescent="0.25">
      <c r="A1204">
        <v>1</v>
      </c>
      <c r="B1204">
        <v>2016</v>
      </c>
      <c r="C1204" t="s">
        <v>441</v>
      </c>
      <c r="D1204" t="s">
        <v>48</v>
      </c>
      <c r="E1204" t="s">
        <v>7</v>
      </c>
      <c r="F1204">
        <f>VLOOKUP(C1204,'Five Year Alumni Srvy 2016 Data'!C:F,4,FALSE)</f>
        <v>1</v>
      </c>
      <c r="G1204" t="str">
        <f>VLOOKUP(F1204,Coding!K:L,2,FALSE)</f>
        <v>URM</v>
      </c>
      <c r="H1204" t="s">
        <v>252</v>
      </c>
      <c r="I1204" t="s">
        <v>206</v>
      </c>
      <c r="J1204" t="s">
        <v>15</v>
      </c>
      <c r="K1204" t="s">
        <v>98</v>
      </c>
      <c r="L1204">
        <v>2</v>
      </c>
      <c r="M1204" t="s">
        <v>85</v>
      </c>
      <c r="N1204" t="s">
        <v>99</v>
      </c>
      <c r="O1204" t="s">
        <v>176</v>
      </c>
    </row>
    <row r="1205" spans="1:15" x14ac:dyDescent="0.25">
      <c r="A1205">
        <v>1</v>
      </c>
      <c r="B1205">
        <v>2016</v>
      </c>
      <c r="C1205" t="s">
        <v>441</v>
      </c>
      <c r="D1205" t="s">
        <v>48</v>
      </c>
      <c r="E1205" t="s">
        <v>7</v>
      </c>
      <c r="F1205">
        <f>VLOOKUP(C1205,'Five Year Alumni Srvy 2016 Data'!C:F,4,FALSE)</f>
        <v>1</v>
      </c>
      <c r="G1205" t="str">
        <f>VLOOKUP(F1205,Coding!K:L,2,FALSE)</f>
        <v>URM</v>
      </c>
      <c r="H1205" t="s">
        <v>252</v>
      </c>
      <c r="I1205" t="s">
        <v>206</v>
      </c>
      <c r="J1205" t="s">
        <v>15</v>
      </c>
      <c r="K1205" t="s">
        <v>122</v>
      </c>
      <c r="L1205">
        <v>2</v>
      </c>
      <c r="M1205" t="s">
        <v>85</v>
      </c>
      <c r="N1205" t="s">
        <v>123</v>
      </c>
      <c r="O1205" t="s">
        <v>176</v>
      </c>
    </row>
    <row r="1206" spans="1:15" x14ac:dyDescent="0.25">
      <c r="A1206">
        <v>1</v>
      </c>
      <c r="B1206">
        <v>2016</v>
      </c>
      <c r="C1206" t="s">
        <v>441</v>
      </c>
      <c r="D1206" t="s">
        <v>48</v>
      </c>
      <c r="E1206" t="s">
        <v>7</v>
      </c>
      <c r="F1206">
        <f>VLOOKUP(C1206,'Five Year Alumni Srvy 2016 Data'!C:F,4,FALSE)</f>
        <v>1</v>
      </c>
      <c r="G1206" t="str">
        <f>VLOOKUP(F1206,Coding!K:L,2,FALSE)</f>
        <v>URM</v>
      </c>
      <c r="H1206" t="s">
        <v>252</v>
      </c>
      <c r="I1206" t="s">
        <v>206</v>
      </c>
      <c r="J1206" t="s">
        <v>15</v>
      </c>
      <c r="K1206" t="s">
        <v>124</v>
      </c>
      <c r="L1206">
        <v>1</v>
      </c>
      <c r="M1206" t="s">
        <v>85</v>
      </c>
      <c r="N1206" t="s">
        <v>125</v>
      </c>
      <c r="O1206" t="s">
        <v>200</v>
      </c>
    </row>
    <row r="1207" spans="1:15" x14ac:dyDescent="0.25">
      <c r="A1207">
        <v>1</v>
      </c>
      <c r="B1207">
        <v>2016</v>
      </c>
      <c r="C1207" t="s">
        <v>441</v>
      </c>
      <c r="D1207" t="s">
        <v>48</v>
      </c>
      <c r="E1207" t="s">
        <v>7</v>
      </c>
      <c r="F1207">
        <f>VLOOKUP(C1207,'Five Year Alumni Srvy 2016 Data'!C:F,4,FALSE)</f>
        <v>1</v>
      </c>
      <c r="G1207" t="str">
        <f>VLOOKUP(F1207,Coding!K:L,2,FALSE)</f>
        <v>URM</v>
      </c>
      <c r="H1207" t="s">
        <v>252</v>
      </c>
      <c r="I1207" t="s">
        <v>206</v>
      </c>
      <c r="J1207" t="s">
        <v>15</v>
      </c>
      <c r="K1207" t="s">
        <v>127</v>
      </c>
      <c r="L1207">
        <v>2</v>
      </c>
      <c r="M1207" t="s">
        <v>85</v>
      </c>
      <c r="N1207" t="s">
        <v>128</v>
      </c>
      <c r="O1207" t="s">
        <v>176</v>
      </c>
    </row>
    <row r="1208" spans="1:15" x14ac:dyDescent="0.25">
      <c r="A1208">
        <v>1</v>
      </c>
      <c r="B1208">
        <v>2016</v>
      </c>
      <c r="C1208" t="s">
        <v>441</v>
      </c>
      <c r="D1208" t="s">
        <v>48</v>
      </c>
      <c r="E1208" t="s">
        <v>7</v>
      </c>
      <c r="F1208">
        <f>VLOOKUP(C1208,'Five Year Alumni Srvy 2016 Data'!C:F,4,FALSE)</f>
        <v>1</v>
      </c>
      <c r="G1208" t="str">
        <f>VLOOKUP(F1208,Coding!K:L,2,FALSE)</f>
        <v>URM</v>
      </c>
      <c r="H1208" t="s">
        <v>252</v>
      </c>
      <c r="I1208" t="s">
        <v>206</v>
      </c>
      <c r="J1208" t="s">
        <v>15</v>
      </c>
      <c r="K1208" t="s">
        <v>129</v>
      </c>
      <c r="L1208">
        <v>2</v>
      </c>
      <c r="M1208" t="s">
        <v>85</v>
      </c>
      <c r="N1208" t="s">
        <v>130</v>
      </c>
      <c r="O1208" t="s">
        <v>176</v>
      </c>
    </row>
    <row r="1209" spans="1:15" x14ac:dyDescent="0.25">
      <c r="A1209">
        <v>1</v>
      </c>
      <c r="B1209">
        <v>2016</v>
      </c>
      <c r="C1209" t="s">
        <v>441</v>
      </c>
      <c r="D1209" t="s">
        <v>48</v>
      </c>
      <c r="E1209" t="s">
        <v>7</v>
      </c>
      <c r="F1209">
        <f>VLOOKUP(C1209,'Five Year Alumni Srvy 2016 Data'!C:F,4,FALSE)</f>
        <v>1</v>
      </c>
      <c r="G1209" t="str">
        <f>VLOOKUP(F1209,Coding!K:L,2,FALSE)</f>
        <v>URM</v>
      </c>
      <c r="H1209" t="s">
        <v>252</v>
      </c>
      <c r="I1209" t="s">
        <v>206</v>
      </c>
      <c r="J1209" t="s">
        <v>15</v>
      </c>
      <c r="K1209" t="s">
        <v>131</v>
      </c>
      <c r="L1209">
        <v>3</v>
      </c>
      <c r="M1209" t="s">
        <v>85</v>
      </c>
      <c r="N1209" t="s">
        <v>132</v>
      </c>
      <c r="O1209" t="s">
        <v>126</v>
      </c>
    </row>
    <row r="1210" spans="1:15" x14ac:dyDescent="0.25">
      <c r="A1210">
        <v>1</v>
      </c>
      <c r="B1210">
        <v>2016</v>
      </c>
      <c r="C1210" t="s">
        <v>441</v>
      </c>
      <c r="D1210" t="s">
        <v>48</v>
      </c>
      <c r="E1210" t="s">
        <v>7</v>
      </c>
      <c r="F1210">
        <f>VLOOKUP(C1210,'Five Year Alumni Srvy 2016 Data'!C:F,4,FALSE)</f>
        <v>1</v>
      </c>
      <c r="G1210" t="str">
        <f>VLOOKUP(F1210,Coding!K:L,2,FALSE)</f>
        <v>URM</v>
      </c>
      <c r="H1210" t="s">
        <v>252</v>
      </c>
      <c r="I1210" t="s">
        <v>206</v>
      </c>
      <c r="J1210" t="s">
        <v>15</v>
      </c>
      <c r="K1210" t="s">
        <v>139</v>
      </c>
      <c r="L1210">
        <v>3</v>
      </c>
      <c r="M1210" t="s">
        <v>85</v>
      </c>
      <c r="N1210" t="s">
        <v>140</v>
      </c>
      <c r="O1210" t="s">
        <v>126</v>
      </c>
    </row>
    <row r="1211" spans="1:15" x14ac:dyDescent="0.25">
      <c r="A1211">
        <v>1</v>
      </c>
      <c r="B1211">
        <v>2016</v>
      </c>
      <c r="C1211" t="s">
        <v>441</v>
      </c>
      <c r="D1211" t="s">
        <v>48</v>
      </c>
      <c r="E1211" t="s">
        <v>7</v>
      </c>
      <c r="F1211">
        <f>VLOOKUP(C1211,'Five Year Alumni Srvy 2016 Data'!C:F,4,FALSE)</f>
        <v>1</v>
      </c>
      <c r="G1211" t="str">
        <f>VLOOKUP(F1211,Coding!K:L,2,FALSE)</f>
        <v>URM</v>
      </c>
      <c r="H1211" t="s">
        <v>252</v>
      </c>
      <c r="I1211" t="s">
        <v>206</v>
      </c>
      <c r="J1211" t="s">
        <v>15</v>
      </c>
      <c r="K1211" t="s">
        <v>141</v>
      </c>
      <c r="L1211">
        <v>3</v>
      </c>
      <c r="M1211" t="s">
        <v>85</v>
      </c>
      <c r="N1211" t="s">
        <v>142</v>
      </c>
      <c r="O1211" t="s">
        <v>126</v>
      </c>
    </row>
    <row r="1212" spans="1:15" x14ac:dyDescent="0.25">
      <c r="A1212">
        <v>1</v>
      </c>
      <c r="B1212">
        <v>2016</v>
      </c>
      <c r="C1212" t="s">
        <v>441</v>
      </c>
      <c r="D1212" t="s">
        <v>48</v>
      </c>
      <c r="E1212" t="s">
        <v>7</v>
      </c>
      <c r="F1212">
        <f>VLOOKUP(C1212,'Five Year Alumni Srvy 2016 Data'!C:F,4,FALSE)</f>
        <v>1</v>
      </c>
      <c r="G1212" t="str">
        <f>VLOOKUP(F1212,Coding!K:L,2,FALSE)</f>
        <v>URM</v>
      </c>
      <c r="H1212" t="s">
        <v>252</v>
      </c>
      <c r="I1212" t="s">
        <v>206</v>
      </c>
      <c r="J1212" t="s">
        <v>15</v>
      </c>
      <c r="K1212" t="s">
        <v>143</v>
      </c>
      <c r="L1212">
        <v>3</v>
      </c>
      <c r="M1212" t="s">
        <v>85</v>
      </c>
      <c r="N1212" t="s">
        <v>144</v>
      </c>
      <c r="O1212" t="s">
        <v>126</v>
      </c>
    </row>
    <row r="1213" spans="1:15" x14ac:dyDescent="0.25">
      <c r="A1213">
        <v>1</v>
      </c>
      <c r="B1213">
        <v>2016</v>
      </c>
      <c r="C1213" t="s">
        <v>455</v>
      </c>
      <c r="D1213" t="s">
        <v>204</v>
      </c>
      <c r="E1213" t="s">
        <v>7</v>
      </c>
      <c r="F1213">
        <f>VLOOKUP(C1213,'Five Year Alumni Srvy 2016 Data'!C:F,4,FALSE)</f>
        <v>1</v>
      </c>
      <c r="G1213" t="str">
        <f>VLOOKUP(F1213,Coding!K:L,2,FALSE)</f>
        <v>URM</v>
      </c>
      <c r="H1213" t="s">
        <v>252</v>
      </c>
      <c r="I1213" t="s">
        <v>206</v>
      </c>
      <c r="J1213" t="s">
        <v>15</v>
      </c>
      <c r="K1213" t="s">
        <v>84</v>
      </c>
      <c r="L1213">
        <v>4</v>
      </c>
      <c r="M1213" t="s">
        <v>85</v>
      </c>
      <c r="N1213" t="s">
        <v>86</v>
      </c>
      <c r="O1213" t="s">
        <v>87</v>
      </c>
    </row>
    <row r="1214" spans="1:15" x14ac:dyDescent="0.25">
      <c r="A1214">
        <v>1</v>
      </c>
      <c r="B1214">
        <v>2016</v>
      </c>
      <c r="C1214" t="s">
        <v>455</v>
      </c>
      <c r="D1214" t="s">
        <v>204</v>
      </c>
      <c r="E1214" t="s">
        <v>7</v>
      </c>
      <c r="F1214">
        <f>VLOOKUP(C1214,'Five Year Alumni Srvy 2016 Data'!C:F,4,FALSE)</f>
        <v>1</v>
      </c>
      <c r="G1214" t="str">
        <f>VLOOKUP(F1214,Coding!K:L,2,FALSE)</f>
        <v>URM</v>
      </c>
      <c r="H1214" t="s">
        <v>252</v>
      </c>
      <c r="I1214" t="s">
        <v>206</v>
      </c>
      <c r="J1214" t="s">
        <v>15</v>
      </c>
      <c r="K1214" t="s">
        <v>88</v>
      </c>
      <c r="L1214">
        <v>3</v>
      </c>
      <c r="M1214" t="s">
        <v>85</v>
      </c>
      <c r="N1214" t="s">
        <v>89</v>
      </c>
      <c r="O1214" t="s">
        <v>126</v>
      </c>
    </row>
    <row r="1215" spans="1:15" x14ac:dyDescent="0.25">
      <c r="A1215">
        <v>1</v>
      </c>
      <c r="B1215">
        <v>2016</v>
      </c>
      <c r="C1215" t="s">
        <v>455</v>
      </c>
      <c r="D1215" t="s">
        <v>204</v>
      </c>
      <c r="E1215" t="s">
        <v>7</v>
      </c>
      <c r="F1215">
        <f>VLOOKUP(C1215,'Five Year Alumni Srvy 2016 Data'!C:F,4,FALSE)</f>
        <v>1</v>
      </c>
      <c r="G1215" t="str">
        <f>VLOOKUP(F1215,Coding!K:L,2,FALSE)</f>
        <v>URM</v>
      </c>
      <c r="H1215" t="s">
        <v>252</v>
      </c>
      <c r="I1215" t="s">
        <v>206</v>
      </c>
      <c r="J1215" t="s">
        <v>15</v>
      </c>
      <c r="K1215" t="s">
        <v>98</v>
      </c>
      <c r="L1215">
        <v>4</v>
      </c>
      <c r="M1215" t="s">
        <v>85</v>
      </c>
      <c r="N1215" t="s">
        <v>99</v>
      </c>
      <c r="O1215" t="s">
        <v>87</v>
      </c>
    </row>
    <row r="1216" spans="1:15" x14ac:dyDescent="0.25">
      <c r="A1216">
        <v>1</v>
      </c>
      <c r="B1216">
        <v>2016</v>
      </c>
      <c r="C1216" t="s">
        <v>455</v>
      </c>
      <c r="D1216" t="s">
        <v>204</v>
      </c>
      <c r="E1216" t="s">
        <v>7</v>
      </c>
      <c r="F1216">
        <f>VLOOKUP(C1216,'Five Year Alumni Srvy 2016 Data'!C:F,4,FALSE)</f>
        <v>1</v>
      </c>
      <c r="G1216" t="str">
        <f>VLOOKUP(F1216,Coding!K:L,2,FALSE)</f>
        <v>URM</v>
      </c>
      <c r="H1216" t="s">
        <v>252</v>
      </c>
      <c r="I1216" t="s">
        <v>206</v>
      </c>
      <c r="J1216" t="s">
        <v>15</v>
      </c>
      <c r="K1216" t="s">
        <v>122</v>
      </c>
      <c r="L1216">
        <v>4</v>
      </c>
      <c r="M1216" t="s">
        <v>85</v>
      </c>
      <c r="N1216" t="s">
        <v>123</v>
      </c>
      <c r="O1216" t="s">
        <v>87</v>
      </c>
    </row>
    <row r="1217" spans="1:15" x14ac:dyDescent="0.25">
      <c r="A1217">
        <v>1</v>
      </c>
      <c r="B1217">
        <v>2016</v>
      </c>
      <c r="C1217" t="s">
        <v>455</v>
      </c>
      <c r="D1217" t="s">
        <v>204</v>
      </c>
      <c r="E1217" t="s">
        <v>7</v>
      </c>
      <c r="F1217">
        <f>VLOOKUP(C1217,'Five Year Alumni Srvy 2016 Data'!C:F,4,FALSE)</f>
        <v>1</v>
      </c>
      <c r="G1217" t="str">
        <f>VLOOKUP(F1217,Coding!K:L,2,FALSE)</f>
        <v>URM</v>
      </c>
      <c r="H1217" t="s">
        <v>252</v>
      </c>
      <c r="I1217" t="s">
        <v>206</v>
      </c>
      <c r="J1217" t="s">
        <v>15</v>
      </c>
      <c r="K1217" t="s">
        <v>124</v>
      </c>
      <c r="L1217">
        <v>3</v>
      </c>
      <c r="M1217" t="s">
        <v>85</v>
      </c>
      <c r="N1217" t="s">
        <v>125</v>
      </c>
      <c r="O1217" t="s">
        <v>126</v>
      </c>
    </row>
    <row r="1218" spans="1:15" x14ac:dyDescent="0.25">
      <c r="A1218">
        <v>1</v>
      </c>
      <c r="B1218">
        <v>2016</v>
      </c>
      <c r="C1218" t="s">
        <v>455</v>
      </c>
      <c r="D1218" t="s">
        <v>204</v>
      </c>
      <c r="E1218" t="s">
        <v>7</v>
      </c>
      <c r="F1218">
        <f>VLOOKUP(C1218,'Five Year Alumni Srvy 2016 Data'!C:F,4,FALSE)</f>
        <v>1</v>
      </c>
      <c r="G1218" t="str">
        <f>VLOOKUP(F1218,Coding!K:L,2,FALSE)</f>
        <v>URM</v>
      </c>
      <c r="H1218" t="s">
        <v>252</v>
      </c>
      <c r="I1218" t="s">
        <v>206</v>
      </c>
      <c r="J1218" t="s">
        <v>15</v>
      </c>
      <c r="K1218" t="s">
        <v>127</v>
      </c>
      <c r="L1218">
        <v>4</v>
      </c>
      <c r="M1218" t="s">
        <v>85</v>
      </c>
      <c r="N1218" t="s">
        <v>128</v>
      </c>
      <c r="O1218" t="s">
        <v>87</v>
      </c>
    </row>
    <row r="1219" spans="1:15" x14ac:dyDescent="0.25">
      <c r="A1219">
        <v>1</v>
      </c>
      <c r="B1219">
        <v>2016</v>
      </c>
      <c r="C1219" t="s">
        <v>455</v>
      </c>
      <c r="D1219" t="s">
        <v>204</v>
      </c>
      <c r="E1219" t="s">
        <v>7</v>
      </c>
      <c r="F1219">
        <f>VLOOKUP(C1219,'Five Year Alumni Srvy 2016 Data'!C:F,4,FALSE)</f>
        <v>1</v>
      </c>
      <c r="G1219" t="str">
        <f>VLOOKUP(F1219,Coding!K:L,2,FALSE)</f>
        <v>URM</v>
      </c>
      <c r="H1219" t="s">
        <v>252</v>
      </c>
      <c r="I1219" t="s">
        <v>206</v>
      </c>
      <c r="J1219" t="s">
        <v>15</v>
      </c>
      <c r="K1219" t="s">
        <v>129</v>
      </c>
      <c r="L1219">
        <v>4</v>
      </c>
      <c r="M1219" t="s">
        <v>85</v>
      </c>
      <c r="N1219" t="s">
        <v>130</v>
      </c>
      <c r="O1219" t="s">
        <v>87</v>
      </c>
    </row>
    <row r="1220" spans="1:15" x14ac:dyDescent="0.25">
      <c r="A1220">
        <v>1</v>
      </c>
      <c r="B1220">
        <v>2016</v>
      </c>
      <c r="C1220" t="s">
        <v>455</v>
      </c>
      <c r="D1220" t="s">
        <v>204</v>
      </c>
      <c r="E1220" t="s">
        <v>7</v>
      </c>
      <c r="F1220">
        <f>VLOOKUP(C1220,'Five Year Alumni Srvy 2016 Data'!C:F,4,FALSE)</f>
        <v>1</v>
      </c>
      <c r="G1220" t="str">
        <f>VLOOKUP(F1220,Coding!K:L,2,FALSE)</f>
        <v>URM</v>
      </c>
      <c r="H1220" t="s">
        <v>252</v>
      </c>
      <c r="I1220" t="s">
        <v>206</v>
      </c>
      <c r="J1220" t="s">
        <v>15</v>
      </c>
      <c r="K1220" t="s">
        <v>131</v>
      </c>
      <c r="L1220">
        <v>4</v>
      </c>
      <c r="M1220" t="s">
        <v>85</v>
      </c>
      <c r="N1220" t="s">
        <v>132</v>
      </c>
      <c r="O1220" t="s">
        <v>87</v>
      </c>
    </row>
    <row r="1221" spans="1:15" x14ac:dyDescent="0.25">
      <c r="A1221">
        <v>1</v>
      </c>
      <c r="B1221">
        <v>2016</v>
      </c>
      <c r="C1221" t="s">
        <v>455</v>
      </c>
      <c r="D1221" t="s">
        <v>204</v>
      </c>
      <c r="E1221" t="s">
        <v>7</v>
      </c>
      <c r="F1221">
        <f>VLOOKUP(C1221,'Five Year Alumni Srvy 2016 Data'!C:F,4,FALSE)</f>
        <v>1</v>
      </c>
      <c r="G1221" t="str">
        <f>VLOOKUP(F1221,Coding!K:L,2,FALSE)</f>
        <v>URM</v>
      </c>
      <c r="H1221" t="s">
        <v>252</v>
      </c>
      <c r="I1221" t="s">
        <v>206</v>
      </c>
      <c r="J1221" t="s">
        <v>15</v>
      </c>
      <c r="K1221" t="s">
        <v>139</v>
      </c>
      <c r="L1221">
        <v>4</v>
      </c>
      <c r="M1221" t="s">
        <v>85</v>
      </c>
      <c r="N1221" t="s">
        <v>140</v>
      </c>
      <c r="O1221" t="s">
        <v>87</v>
      </c>
    </row>
    <row r="1222" spans="1:15" x14ac:dyDescent="0.25">
      <c r="A1222">
        <v>1</v>
      </c>
      <c r="B1222">
        <v>2016</v>
      </c>
      <c r="C1222" t="s">
        <v>455</v>
      </c>
      <c r="D1222" t="s">
        <v>204</v>
      </c>
      <c r="E1222" t="s">
        <v>7</v>
      </c>
      <c r="F1222">
        <f>VLOOKUP(C1222,'Five Year Alumni Srvy 2016 Data'!C:F,4,FALSE)</f>
        <v>1</v>
      </c>
      <c r="G1222" t="str">
        <f>VLOOKUP(F1222,Coding!K:L,2,FALSE)</f>
        <v>URM</v>
      </c>
      <c r="H1222" t="s">
        <v>252</v>
      </c>
      <c r="I1222" t="s">
        <v>206</v>
      </c>
      <c r="J1222" t="s">
        <v>15</v>
      </c>
      <c r="K1222" t="s">
        <v>141</v>
      </c>
      <c r="L1222">
        <v>4</v>
      </c>
      <c r="M1222" t="s">
        <v>85</v>
      </c>
      <c r="N1222" t="s">
        <v>142</v>
      </c>
      <c r="O1222" t="s">
        <v>87</v>
      </c>
    </row>
    <row r="1223" spans="1:15" x14ac:dyDescent="0.25">
      <c r="A1223">
        <v>1</v>
      </c>
      <c r="B1223">
        <v>2016</v>
      </c>
      <c r="C1223" t="s">
        <v>455</v>
      </c>
      <c r="D1223" t="s">
        <v>204</v>
      </c>
      <c r="E1223" t="s">
        <v>7</v>
      </c>
      <c r="F1223">
        <f>VLOOKUP(C1223,'Five Year Alumni Srvy 2016 Data'!C:F,4,FALSE)</f>
        <v>1</v>
      </c>
      <c r="G1223" t="str">
        <f>VLOOKUP(F1223,Coding!K:L,2,FALSE)</f>
        <v>URM</v>
      </c>
      <c r="H1223" t="s">
        <v>252</v>
      </c>
      <c r="I1223" t="s">
        <v>206</v>
      </c>
      <c r="J1223" t="s">
        <v>15</v>
      </c>
      <c r="K1223" t="s">
        <v>143</v>
      </c>
      <c r="L1223">
        <v>4</v>
      </c>
      <c r="M1223" t="s">
        <v>85</v>
      </c>
      <c r="N1223" t="s">
        <v>144</v>
      </c>
      <c r="O1223" t="s">
        <v>87</v>
      </c>
    </row>
    <row r="1224" spans="1:15" x14ac:dyDescent="0.25">
      <c r="A1224">
        <v>1</v>
      </c>
      <c r="B1224">
        <v>2016</v>
      </c>
      <c r="C1224" t="s">
        <v>460</v>
      </c>
      <c r="D1224" t="s">
        <v>169</v>
      </c>
      <c r="E1224" t="s">
        <v>7</v>
      </c>
      <c r="F1224">
        <f>VLOOKUP(C1224,'Five Year Alumni Srvy 2016 Data'!C:F,4,FALSE)</f>
        <v>1</v>
      </c>
      <c r="G1224" t="str">
        <f>VLOOKUP(F1224,Coding!K:L,2,FALSE)</f>
        <v>URM</v>
      </c>
      <c r="H1224" t="s">
        <v>235</v>
      </c>
      <c r="I1224" t="s">
        <v>236</v>
      </c>
      <c r="J1224" t="s">
        <v>15</v>
      </c>
      <c r="K1224" t="s">
        <v>84</v>
      </c>
      <c r="L1224">
        <v>2</v>
      </c>
      <c r="M1224" t="s">
        <v>85</v>
      </c>
      <c r="N1224" t="s">
        <v>86</v>
      </c>
      <c r="O1224" t="s">
        <v>176</v>
      </c>
    </row>
    <row r="1225" spans="1:15" x14ac:dyDescent="0.25">
      <c r="A1225">
        <v>1</v>
      </c>
      <c r="B1225">
        <v>2016</v>
      </c>
      <c r="C1225" t="s">
        <v>460</v>
      </c>
      <c r="D1225" t="s">
        <v>169</v>
      </c>
      <c r="E1225" t="s">
        <v>7</v>
      </c>
      <c r="F1225">
        <f>VLOOKUP(C1225,'Five Year Alumni Srvy 2016 Data'!C:F,4,FALSE)</f>
        <v>1</v>
      </c>
      <c r="G1225" t="str">
        <f>VLOOKUP(F1225,Coding!K:L,2,FALSE)</f>
        <v>URM</v>
      </c>
      <c r="H1225" t="s">
        <v>235</v>
      </c>
      <c r="I1225" t="s">
        <v>236</v>
      </c>
      <c r="J1225" t="s">
        <v>15</v>
      </c>
      <c r="K1225" t="s">
        <v>88</v>
      </c>
      <c r="L1225">
        <v>3</v>
      </c>
      <c r="M1225" t="s">
        <v>85</v>
      </c>
      <c r="N1225" t="s">
        <v>89</v>
      </c>
      <c r="O1225" t="s">
        <v>126</v>
      </c>
    </row>
    <row r="1226" spans="1:15" x14ac:dyDescent="0.25">
      <c r="A1226">
        <v>1</v>
      </c>
      <c r="B1226">
        <v>2016</v>
      </c>
      <c r="C1226" t="s">
        <v>460</v>
      </c>
      <c r="D1226" t="s">
        <v>169</v>
      </c>
      <c r="E1226" t="s">
        <v>7</v>
      </c>
      <c r="F1226">
        <f>VLOOKUP(C1226,'Five Year Alumni Srvy 2016 Data'!C:F,4,FALSE)</f>
        <v>1</v>
      </c>
      <c r="G1226" t="str">
        <f>VLOOKUP(F1226,Coding!K:L,2,FALSE)</f>
        <v>URM</v>
      </c>
      <c r="H1226" t="s">
        <v>235</v>
      </c>
      <c r="I1226" t="s">
        <v>236</v>
      </c>
      <c r="J1226" t="s">
        <v>15</v>
      </c>
      <c r="K1226" t="s">
        <v>98</v>
      </c>
      <c r="L1226">
        <v>3</v>
      </c>
      <c r="M1226" t="s">
        <v>85</v>
      </c>
      <c r="N1226" t="s">
        <v>99</v>
      </c>
      <c r="O1226" t="s">
        <v>126</v>
      </c>
    </row>
    <row r="1227" spans="1:15" x14ac:dyDescent="0.25">
      <c r="A1227">
        <v>1</v>
      </c>
      <c r="B1227">
        <v>2016</v>
      </c>
      <c r="C1227" t="s">
        <v>460</v>
      </c>
      <c r="D1227" t="s">
        <v>169</v>
      </c>
      <c r="E1227" t="s">
        <v>7</v>
      </c>
      <c r="F1227">
        <f>VLOOKUP(C1227,'Five Year Alumni Srvy 2016 Data'!C:F,4,FALSE)</f>
        <v>1</v>
      </c>
      <c r="G1227" t="str">
        <f>VLOOKUP(F1227,Coding!K:L,2,FALSE)</f>
        <v>URM</v>
      </c>
      <c r="H1227" t="s">
        <v>235</v>
      </c>
      <c r="I1227" t="s">
        <v>236</v>
      </c>
      <c r="J1227" t="s">
        <v>15</v>
      </c>
      <c r="K1227" t="s">
        <v>122</v>
      </c>
      <c r="L1227">
        <v>2</v>
      </c>
      <c r="M1227" t="s">
        <v>85</v>
      </c>
      <c r="N1227" t="s">
        <v>123</v>
      </c>
      <c r="O1227" t="s">
        <v>176</v>
      </c>
    </row>
    <row r="1228" spans="1:15" x14ac:dyDescent="0.25">
      <c r="A1228">
        <v>1</v>
      </c>
      <c r="B1228">
        <v>2016</v>
      </c>
      <c r="C1228" t="s">
        <v>460</v>
      </c>
      <c r="D1228" t="s">
        <v>169</v>
      </c>
      <c r="E1228" t="s">
        <v>7</v>
      </c>
      <c r="F1228">
        <f>VLOOKUP(C1228,'Five Year Alumni Srvy 2016 Data'!C:F,4,FALSE)</f>
        <v>1</v>
      </c>
      <c r="G1228" t="str">
        <f>VLOOKUP(F1228,Coding!K:L,2,FALSE)</f>
        <v>URM</v>
      </c>
      <c r="H1228" t="s">
        <v>235</v>
      </c>
      <c r="I1228" t="s">
        <v>236</v>
      </c>
      <c r="J1228" t="s">
        <v>15</v>
      </c>
      <c r="K1228" t="s">
        <v>124</v>
      </c>
      <c r="L1228">
        <v>1</v>
      </c>
      <c r="M1228" t="s">
        <v>85</v>
      </c>
      <c r="N1228" t="s">
        <v>125</v>
      </c>
      <c r="O1228" t="s">
        <v>200</v>
      </c>
    </row>
    <row r="1229" spans="1:15" x14ac:dyDescent="0.25">
      <c r="A1229">
        <v>1</v>
      </c>
      <c r="B1229">
        <v>2016</v>
      </c>
      <c r="C1229" t="s">
        <v>460</v>
      </c>
      <c r="D1229" t="s">
        <v>169</v>
      </c>
      <c r="E1229" t="s">
        <v>7</v>
      </c>
      <c r="F1229">
        <f>VLOOKUP(C1229,'Five Year Alumni Srvy 2016 Data'!C:F,4,FALSE)</f>
        <v>1</v>
      </c>
      <c r="G1229" t="str">
        <f>VLOOKUP(F1229,Coding!K:L,2,FALSE)</f>
        <v>URM</v>
      </c>
      <c r="H1229" t="s">
        <v>235</v>
      </c>
      <c r="I1229" t="s">
        <v>236</v>
      </c>
      <c r="J1229" t="s">
        <v>15</v>
      </c>
      <c r="K1229" t="s">
        <v>127</v>
      </c>
      <c r="L1229">
        <v>2</v>
      </c>
      <c r="M1229" t="s">
        <v>85</v>
      </c>
      <c r="N1229" t="s">
        <v>128</v>
      </c>
      <c r="O1229" t="s">
        <v>176</v>
      </c>
    </row>
    <row r="1230" spans="1:15" x14ac:dyDescent="0.25">
      <c r="A1230">
        <v>1</v>
      </c>
      <c r="B1230">
        <v>2016</v>
      </c>
      <c r="C1230" t="s">
        <v>460</v>
      </c>
      <c r="D1230" t="s">
        <v>169</v>
      </c>
      <c r="E1230" t="s">
        <v>7</v>
      </c>
      <c r="F1230">
        <f>VLOOKUP(C1230,'Five Year Alumni Srvy 2016 Data'!C:F,4,FALSE)</f>
        <v>1</v>
      </c>
      <c r="G1230" t="str">
        <f>VLOOKUP(F1230,Coding!K:L,2,FALSE)</f>
        <v>URM</v>
      </c>
      <c r="H1230" t="s">
        <v>235</v>
      </c>
      <c r="I1230" t="s">
        <v>236</v>
      </c>
      <c r="J1230" t="s">
        <v>15</v>
      </c>
      <c r="K1230" t="s">
        <v>129</v>
      </c>
      <c r="L1230">
        <v>3</v>
      </c>
      <c r="M1230" t="s">
        <v>85</v>
      </c>
      <c r="N1230" t="s">
        <v>130</v>
      </c>
      <c r="O1230" t="s">
        <v>126</v>
      </c>
    </row>
    <row r="1231" spans="1:15" x14ac:dyDescent="0.25">
      <c r="A1231">
        <v>1</v>
      </c>
      <c r="B1231">
        <v>2016</v>
      </c>
      <c r="C1231" t="s">
        <v>460</v>
      </c>
      <c r="D1231" t="s">
        <v>169</v>
      </c>
      <c r="E1231" t="s">
        <v>7</v>
      </c>
      <c r="F1231">
        <f>VLOOKUP(C1231,'Five Year Alumni Srvy 2016 Data'!C:F,4,FALSE)</f>
        <v>1</v>
      </c>
      <c r="G1231" t="str">
        <f>VLOOKUP(F1231,Coding!K:L,2,FALSE)</f>
        <v>URM</v>
      </c>
      <c r="H1231" t="s">
        <v>235</v>
      </c>
      <c r="I1231" t="s">
        <v>236</v>
      </c>
      <c r="J1231" t="s">
        <v>15</v>
      </c>
      <c r="K1231" t="s">
        <v>131</v>
      </c>
      <c r="L1231">
        <v>3</v>
      </c>
      <c r="M1231" t="s">
        <v>85</v>
      </c>
      <c r="N1231" t="s">
        <v>132</v>
      </c>
      <c r="O1231" t="s">
        <v>126</v>
      </c>
    </row>
    <row r="1232" spans="1:15" x14ac:dyDescent="0.25">
      <c r="A1232">
        <v>1</v>
      </c>
      <c r="B1232">
        <v>2016</v>
      </c>
      <c r="C1232" t="s">
        <v>460</v>
      </c>
      <c r="D1232" t="s">
        <v>169</v>
      </c>
      <c r="E1232" t="s">
        <v>7</v>
      </c>
      <c r="F1232">
        <f>VLOOKUP(C1232,'Five Year Alumni Srvy 2016 Data'!C:F,4,FALSE)</f>
        <v>1</v>
      </c>
      <c r="G1232" t="str">
        <f>VLOOKUP(F1232,Coding!K:L,2,FALSE)</f>
        <v>URM</v>
      </c>
      <c r="H1232" t="s">
        <v>235</v>
      </c>
      <c r="I1232" t="s">
        <v>236</v>
      </c>
      <c r="J1232" t="s">
        <v>15</v>
      </c>
      <c r="K1232" t="s">
        <v>139</v>
      </c>
      <c r="L1232">
        <v>3</v>
      </c>
      <c r="M1232" t="s">
        <v>85</v>
      </c>
      <c r="N1232" t="s">
        <v>140</v>
      </c>
      <c r="O1232" t="s">
        <v>126</v>
      </c>
    </row>
    <row r="1233" spans="1:15" x14ac:dyDescent="0.25">
      <c r="A1233">
        <v>1</v>
      </c>
      <c r="B1233">
        <v>2016</v>
      </c>
      <c r="C1233" t="s">
        <v>460</v>
      </c>
      <c r="D1233" t="s">
        <v>169</v>
      </c>
      <c r="E1233" t="s">
        <v>7</v>
      </c>
      <c r="F1233">
        <f>VLOOKUP(C1233,'Five Year Alumni Srvy 2016 Data'!C:F,4,FALSE)</f>
        <v>1</v>
      </c>
      <c r="G1233" t="str">
        <f>VLOOKUP(F1233,Coding!K:L,2,FALSE)</f>
        <v>URM</v>
      </c>
      <c r="H1233" t="s">
        <v>235</v>
      </c>
      <c r="I1233" t="s">
        <v>236</v>
      </c>
      <c r="J1233" t="s">
        <v>15</v>
      </c>
      <c r="K1233" t="s">
        <v>141</v>
      </c>
      <c r="L1233">
        <v>3</v>
      </c>
      <c r="M1233" t="s">
        <v>85</v>
      </c>
      <c r="N1233" t="s">
        <v>142</v>
      </c>
      <c r="O1233" t="s">
        <v>126</v>
      </c>
    </row>
    <row r="1234" spans="1:15" x14ac:dyDescent="0.25">
      <c r="A1234">
        <v>1</v>
      </c>
      <c r="B1234">
        <v>2016</v>
      </c>
      <c r="C1234" t="s">
        <v>460</v>
      </c>
      <c r="D1234" t="s">
        <v>169</v>
      </c>
      <c r="E1234" t="s">
        <v>7</v>
      </c>
      <c r="F1234">
        <f>VLOOKUP(C1234,'Five Year Alumni Srvy 2016 Data'!C:F,4,FALSE)</f>
        <v>1</v>
      </c>
      <c r="G1234" t="str">
        <f>VLOOKUP(F1234,Coding!K:L,2,FALSE)</f>
        <v>URM</v>
      </c>
      <c r="H1234" t="s">
        <v>235</v>
      </c>
      <c r="I1234" t="s">
        <v>236</v>
      </c>
      <c r="J1234" t="s">
        <v>15</v>
      </c>
      <c r="K1234" t="s">
        <v>143</v>
      </c>
      <c r="L1234">
        <v>2</v>
      </c>
      <c r="M1234" t="s">
        <v>85</v>
      </c>
      <c r="N1234" t="s">
        <v>144</v>
      </c>
      <c r="O1234" t="s">
        <v>176</v>
      </c>
    </row>
    <row r="1235" spans="1:15" x14ac:dyDescent="0.25">
      <c r="A1235">
        <v>1</v>
      </c>
      <c r="B1235">
        <v>2016</v>
      </c>
      <c r="C1235" t="s">
        <v>480</v>
      </c>
      <c r="D1235" t="s">
        <v>48</v>
      </c>
      <c r="E1235" t="s">
        <v>7</v>
      </c>
      <c r="F1235">
        <f>VLOOKUP(C1235,'Five Year Alumni Srvy 2016 Data'!C:F,4,FALSE)</f>
        <v>1</v>
      </c>
      <c r="G1235" t="str">
        <f>VLOOKUP(F1235,Coding!K:L,2,FALSE)</f>
        <v>URM</v>
      </c>
      <c r="H1235" t="s">
        <v>328</v>
      </c>
      <c r="I1235" t="s">
        <v>328</v>
      </c>
      <c r="J1235" t="s">
        <v>10</v>
      </c>
      <c r="K1235" t="s">
        <v>84</v>
      </c>
      <c r="L1235">
        <v>3</v>
      </c>
      <c r="M1235" t="s">
        <v>85</v>
      </c>
      <c r="N1235" t="s">
        <v>86</v>
      </c>
      <c r="O1235" t="s">
        <v>126</v>
      </c>
    </row>
    <row r="1236" spans="1:15" x14ac:dyDescent="0.25">
      <c r="A1236">
        <v>1</v>
      </c>
      <c r="B1236">
        <v>2016</v>
      </c>
      <c r="C1236" t="s">
        <v>480</v>
      </c>
      <c r="D1236" t="s">
        <v>48</v>
      </c>
      <c r="E1236" t="s">
        <v>7</v>
      </c>
      <c r="F1236">
        <f>VLOOKUP(C1236,'Five Year Alumni Srvy 2016 Data'!C:F,4,FALSE)</f>
        <v>1</v>
      </c>
      <c r="G1236" t="str">
        <f>VLOOKUP(F1236,Coding!K:L,2,FALSE)</f>
        <v>URM</v>
      </c>
      <c r="H1236" t="s">
        <v>328</v>
      </c>
      <c r="I1236" t="s">
        <v>328</v>
      </c>
      <c r="J1236" t="s">
        <v>10</v>
      </c>
      <c r="K1236" t="s">
        <v>88</v>
      </c>
      <c r="L1236">
        <v>3</v>
      </c>
      <c r="M1236" t="s">
        <v>85</v>
      </c>
      <c r="N1236" t="s">
        <v>89</v>
      </c>
      <c r="O1236" t="s">
        <v>126</v>
      </c>
    </row>
    <row r="1237" spans="1:15" x14ac:dyDescent="0.25">
      <c r="A1237">
        <v>1</v>
      </c>
      <c r="B1237">
        <v>2016</v>
      </c>
      <c r="C1237" t="s">
        <v>480</v>
      </c>
      <c r="D1237" t="s">
        <v>48</v>
      </c>
      <c r="E1237" t="s">
        <v>7</v>
      </c>
      <c r="F1237">
        <f>VLOOKUP(C1237,'Five Year Alumni Srvy 2016 Data'!C:F,4,FALSE)</f>
        <v>1</v>
      </c>
      <c r="G1237" t="str">
        <f>VLOOKUP(F1237,Coding!K:L,2,FALSE)</f>
        <v>URM</v>
      </c>
      <c r="H1237" t="s">
        <v>328</v>
      </c>
      <c r="I1237" t="s">
        <v>328</v>
      </c>
      <c r="J1237" t="s">
        <v>10</v>
      </c>
      <c r="K1237" t="s">
        <v>98</v>
      </c>
      <c r="L1237">
        <v>2</v>
      </c>
      <c r="M1237" t="s">
        <v>85</v>
      </c>
      <c r="N1237" t="s">
        <v>99</v>
      </c>
      <c r="O1237" t="s">
        <v>176</v>
      </c>
    </row>
    <row r="1238" spans="1:15" x14ac:dyDescent="0.25">
      <c r="A1238">
        <v>1</v>
      </c>
      <c r="B1238">
        <v>2016</v>
      </c>
      <c r="C1238" t="s">
        <v>480</v>
      </c>
      <c r="D1238" t="s">
        <v>48</v>
      </c>
      <c r="E1238" t="s">
        <v>7</v>
      </c>
      <c r="F1238">
        <f>VLOOKUP(C1238,'Five Year Alumni Srvy 2016 Data'!C:F,4,FALSE)</f>
        <v>1</v>
      </c>
      <c r="G1238" t="str">
        <f>VLOOKUP(F1238,Coding!K:L,2,FALSE)</f>
        <v>URM</v>
      </c>
      <c r="H1238" t="s">
        <v>328</v>
      </c>
      <c r="I1238" t="s">
        <v>328</v>
      </c>
      <c r="J1238" t="s">
        <v>10</v>
      </c>
      <c r="K1238" t="s">
        <v>122</v>
      </c>
      <c r="L1238">
        <v>3</v>
      </c>
      <c r="M1238" t="s">
        <v>85</v>
      </c>
      <c r="N1238" t="s">
        <v>123</v>
      </c>
      <c r="O1238" t="s">
        <v>126</v>
      </c>
    </row>
    <row r="1239" spans="1:15" x14ac:dyDescent="0.25">
      <c r="A1239">
        <v>1</v>
      </c>
      <c r="B1239">
        <v>2016</v>
      </c>
      <c r="C1239" t="s">
        <v>480</v>
      </c>
      <c r="D1239" t="s">
        <v>48</v>
      </c>
      <c r="E1239" t="s">
        <v>7</v>
      </c>
      <c r="F1239">
        <f>VLOOKUP(C1239,'Five Year Alumni Srvy 2016 Data'!C:F,4,FALSE)</f>
        <v>1</v>
      </c>
      <c r="G1239" t="str">
        <f>VLOOKUP(F1239,Coding!K:L,2,FALSE)</f>
        <v>URM</v>
      </c>
      <c r="H1239" t="s">
        <v>328</v>
      </c>
      <c r="I1239" t="s">
        <v>328</v>
      </c>
      <c r="J1239" t="s">
        <v>10</v>
      </c>
      <c r="K1239" t="s">
        <v>124</v>
      </c>
      <c r="L1239">
        <v>1</v>
      </c>
      <c r="M1239" t="s">
        <v>85</v>
      </c>
      <c r="N1239" t="s">
        <v>125</v>
      </c>
      <c r="O1239" t="s">
        <v>200</v>
      </c>
    </row>
    <row r="1240" spans="1:15" x14ac:dyDescent="0.25">
      <c r="A1240">
        <v>1</v>
      </c>
      <c r="B1240">
        <v>2016</v>
      </c>
      <c r="C1240" t="s">
        <v>480</v>
      </c>
      <c r="D1240" t="s">
        <v>48</v>
      </c>
      <c r="E1240" t="s">
        <v>7</v>
      </c>
      <c r="F1240">
        <f>VLOOKUP(C1240,'Five Year Alumni Srvy 2016 Data'!C:F,4,FALSE)</f>
        <v>1</v>
      </c>
      <c r="G1240" t="str">
        <f>VLOOKUP(F1240,Coding!K:L,2,FALSE)</f>
        <v>URM</v>
      </c>
      <c r="H1240" t="s">
        <v>328</v>
      </c>
      <c r="I1240" t="s">
        <v>328</v>
      </c>
      <c r="J1240" t="s">
        <v>10</v>
      </c>
      <c r="K1240" t="s">
        <v>127</v>
      </c>
      <c r="L1240">
        <v>3</v>
      </c>
      <c r="M1240" t="s">
        <v>85</v>
      </c>
      <c r="N1240" t="s">
        <v>128</v>
      </c>
      <c r="O1240" t="s">
        <v>126</v>
      </c>
    </row>
    <row r="1241" spans="1:15" x14ac:dyDescent="0.25">
      <c r="A1241">
        <v>1</v>
      </c>
      <c r="B1241">
        <v>2016</v>
      </c>
      <c r="C1241" t="s">
        <v>480</v>
      </c>
      <c r="D1241" t="s">
        <v>48</v>
      </c>
      <c r="E1241" t="s">
        <v>7</v>
      </c>
      <c r="F1241">
        <f>VLOOKUP(C1241,'Five Year Alumni Srvy 2016 Data'!C:F,4,FALSE)</f>
        <v>1</v>
      </c>
      <c r="G1241" t="str">
        <f>VLOOKUP(F1241,Coding!K:L,2,FALSE)</f>
        <v>URM</v>
      </c>
      <c r="H1241" t="s">
        <v>328</v>
      </c>
      <c r="I1241" t="s">
        <v>328</v>
      </c>
      <c r="J1241" t="s">
        <v>10</v>
      </c>
      <c r="K1241" t="s">
        <v>129</v>
      </c>
      <c r="L1241">
        <v>3</v>
      </c>
      <c r="M1241" t="s">
        <v>85</v>
      </c>
      <c r="N1241" t="s">
        <v>130</v>
      </c>
      <c r="O1241" t="s">
        <v>126</v>
      </c>
    </row>
    <row r="1242" spans="1:15" x14ac:dyDescent="0.25">
      <c r="A1242">
        <v>1</v>
      </c>
      <c r="B1242">
        <v>2016</v>
      </c>
      <c r="C1242" t="s">
        <v>480</v>
      </c>
      <c r="D1242" t="s">
        <v>48</v>
      </c>
      <c r="E1242" t="s">
        <v>7</v>
      </c>
      <c r="F1242">
        <f>VLOOKUP(C1242,'Five Year Alumni Srvy 2016 Data'!C:F,4,FALSE)</f>
        <v>1</v>
      </c>
      <c r="G1242" t="str">
        <f>VLOOKUP(F1242,Coding!K:L,2,FALSE)</f>
        <v>URM</v>
      </c>
      <c r="H1242" t="s">
        <v>328</v>
      </c>
      <c r="I1242" t="s">
        <v>328</v>
      </c>
      <c r="J1242" t="s">
        <v>10</v>
      </c>
      <c r="K1242" t="s">
        <v>131</v>
      </c>
      <c r="L1242">
        <v>3</v>
      </c>
      <c r="M1242" t="s">
        <v>85</v>
      </c>
      <c r="N1242" t="s">
        <v>132</v>
      </c>
      <c r="O1242" t="s">
        <v>126</v>
      </c>
    </row>
    <row r="1243" spans="1:15" x14ac:dyDescent="0.25">
      <c r="A1243">
        <v>1</v>
      </c>
      <c r="B1243">
        <v>2016</v>
      </c>
      <c r="C1243" t="s">
        <v>480</v>
      </c>
      <c r="D1243" t="s">
        <v>48</v>
      </c>
      <c r="E1243" t="s">
        <v>7</v>
      </c>
      <c r="F1243">
        <f>VLOOKUP(C1243,'Five Year Alumni Srvy 2016 Data'!C:F,4,FALSE)</f>
        <v>1</v>
      </c>
      <c r="G1243" t="str">
        <f>VLOOKUP(F1243,Coding!K:L,2,FALSE)</f>
        <v>URM</v>
      </c>
      <c r="H1243" t="s">
        <v>328</v>
      </c>
      <c r="I1243" t="s">
        <v>328</v>
      </c>
      <c r="J1243" t="s">
        <v>10</v>
      </c>
      <c r="K1243" t="s">
        <v>139</v>
      </c>
      <c r="L1243">
        <v>2</v>
      </c>
      <c r="M1243" t="s">
        <v>85</v>
      </c>
      <c r="N1243" t="s">
        <v>140</v>
      </c>
      <c r="O1243" t="s">
        <v>176</v>
      </c>
    </row>
    <row r="1244" spans="1:15" x14ac:dyDescent="0.25">
      <c r="A1244">
        <v>1</v>
      </c>
      <c r="B1244">
        <v>2016</v>
      </c>
      <c r="C1244" t="s">
        <v>480</v>
      </c>
      <c r="D1244" t="s">
        <v>48</v>
      </c>
      <c r="E1244" t="s">
        <v>7</v>
      </c>
      <c r="F1244">
        <f>VLOOKUP(C1244,'Five Year Alumni Srvy 2016 Data'!C:F,4,FALSE)</f>
        <v>1</v>
      </c>
      <c r="G1244" t="str">
        <f>VLOOKUP(F1244,Coding!K:L,2,FALSE)</f>
        <v>URM</v>
      </c>
      <c r="H1244" t="s">
        <v>328</v>
      </c>
      <c r="I1244" t="s">
        <v>328</v>
      </c>
      <c r="J1244" t="s">
        <v>10</v>
      </c>
      <c r="K1244" t="s">
        <v>141</v>
      </c>
      <c r="L1244">
        <v>3</v>
      </c>
      <c r="M1244" t="s">
        <v>85</v>
      </c>
      <c r="N1244" t="s">
        <v>142</v>
      </c>
      <c r="O1244" t="s">
        <v>126</v>
      </c>
    </row>
    <row r="1245" spans="1:15" x14ac:dyDescent="0.25">
      <c r="A1245">
        <v>1</v>
      </c>
      <c r="B1245">
        <v>2016</v>
      </c>
      <c r="C1245" t="s">
        <v>480</v>
      </c>
      <c r="D1245" t="s">
        <v>48</v>
      </c>
      <c r="E1245" t="s">
        <v>7</v>
      </c>
      <c r="F1245">
        <f>VLOOKUP(C1245,'Five Year Alumni Srvy 2016 Data'!C:F,4,FALSE)</f>
        <v>1</v>
      </c>
      <c r="G1245" t="str">
        <f>VLOOKUP(F1245,Coding!K:L,2,FALSE)</f>
        <v>URM</v>
      </c>
      <c r="H1245" t="s">
        <v>328</v>
      </c>
      <c r="I1245" t="s">
        <v>328</v>
      </c>
      <c r="J1245" t="s">
        <v>10</v>
      </c>
      <c r="K1245" t="s">
        <v>143</v>
      </c>
      <c r="L1245">
        <v>3</v>
      </c>
      <c r="M1245" t="s">
        <v>85</v>
      </c>
      <c r="N1245" t="s">
        <v>144</v>
      </c>
      <c r="O1245" t="s">
        <v>126</v>
      </c>
    </row>
    <row r="1246" spans="1:15" x14ac:dyDescent="0.25">
      <c r="A1246">
        <v>1</v>
      </c>
      <c r="B1246">
        <v>2016</v>
      </c>
      <c r="C1246" t="s">
        <v>488</v>
      </c>
      <c r="D1246" t="s">
        <v>169</v>
      </c>
      <c r="E1246" t="s">
        <v>7</v>
      </c>
      <c r="F1246">
        <f>VLOOKUP(C1246,'Five Year Alumni Srvy 2016 Data'!C:F,4,FALSE)</f>
        <v>1</v>
      </c>
      <c r="G1246" t="str">
        <f>VLOOKUP(F1246,Coding!K:L,2,FALSE)</f>
        <v>URM</v>
      </c>
      <c r="H1246" t="s">
        <v>489</v>
      </c>
      <c r="I1246" t="s">
        <v>409</v>
      </c>
      <c r="J1246" t="s">
        <v>19</v>
      </c>
      <c r="K1246" t="s">
        <v>84</v>
      </c>
      <c r="L1246">
        <v>4</v>
      </c>
      <c r="M1246" t="s">
        <v>85</v>
      </c>
      <c r="N1246" t="s">
        <v>86</v>
      </c>
      <c r="O1246" t="s">
        <v>87</v>
      </c>
    </row>
    <row r="1247" spans="1:15" x14ac:dyDescent="0.25">
      <c r="A1247">
        <v>1</v>
      </c>
      <c r="B1247">
        <v>2016</v>
      </c>
      <c r="C1247" t="s">
        <v>488</v>
      </c>
      <c r="D1247" t="s">
        <v>169</v>
      </c>
      <c r="E1247" t="s">
        <v>7</v>
      </c>
      <c r="F1247">
        <f>VLOOKUP(C1247,'Five Year Alumni Srvy 2016 Data'!C:F,4,FALSE)</f>
        <v>1</v>
      </c>
      <c r="G1247" t="str">
        <f>VLOOKUP(F1247,Coding!K:L,2,FALSE)</f>
        <v>URM</v>
      </c>
      <c r="H1247" t="s">
        <v>489</v>
      </c>
      <c r="I1247" t="s">
        <v>409</v>
      </c>
      <c r="J1247" t="s">
        <v>19</v>
      </c>
      <c r="K1247" t="s">
        <v>88</v>
      </c>
      <c r="L1247">
        <v>4</v>
      </c>
      <c r="M1247" t="s">
        <v>85</v>
      </c>
      <c r="N1247" t="s">
        <v>89</v>
      </c>
      <c r="O1247" t="s">
        <v>87</v>
      </c>
    </row>
    <row r="1248" spans="1:15" x14ac:dyDescent="0.25">
      <c r="A1248">
        <v>1</v>
      </c>
      <c r="B1248">
        <v>2016</v>
      </c>
      <c r="C1248" t="s">
        <v>488</v>
      </c>
      <c r="D1248" t="s">
        <v>169</v>
      </c>
      <c r="E1248" t="s">
        <v>7</v>
      </c>
      <c r="F1248">
        <f>VLOOKUP(C1248,'Five Year Alumni Srvy 2016 Data'!C:F,4,FALSE)</f>
        <v>1</v>
      </c>
      <c r="G1248" t="str">
        <f>VLOOKUP(F1248,Coding!K:L,2,FALSE)</f>
        <v>URM</v>
      </c>
      <c r="H1248" t="s">
        <v>489</v>
      </c>
      <c r="I1248" t="s">
        <v>409</v>
      </c>
      <c r="J1248" t="s">
        <v>19</v>
      </c>
      <c r="K1248" t="s">
        <v>98</v>
      </c>
      <c r="L1248">
        <v>4</v>
      </c>
      <c r="M1248" t="s">
        <v>85</v>
      </c>
      <c r="N1248" t="s">
        <v>99</v>
      </c>
      <c r="O1248" t="s">
        <v>87</v>
      </c>
    </row>
    <row r="1249" spans="1:15" x14ac:dyDescent="0.25">
      <c r="A1249">
        <v>1</v>
      </c>
      <c r="B1249">
        <v>2016</v>
      </c>
      <c r="C1249" t="s">
        <v>488</v>
      </c>
      <c r="D1249" t="s">
        <v>169</v>
      </c>
      <c r="E1249" t="s">
        <v>7</v>
      </c>
      <c r="F1249">
        <f>VLOOKUP(C1249,'Five Year Alumni Srvy 2016 Data'!C:F,4,FALSE)</f>
        <v>1</v>
      </c>
      <c r="G1249" t="str">
        <f>VLOOKUP(F1249,Coding!K:L,2,FALSE)</f>
        <v>URM</v>
      </c>
      <c r="H1249" t="s">
        <v>489</v>
      </c>
      <c r="I1249" t="s">
        <v>409</v>
      </c>
      <c r="J1249" t="s">
        <v>19</v>
      </c>
      <c r="K1249" t="s">
        <v>122</v>
      </c>
      <c r="L1249">
        <v>4</v>
      </c>
      <c r="M1249" t="s">
        <v>85</v>
      </c>
      <c r="N1249" t="s">
        <v>123</v>
      </c>
      <c r="O1249" t="s">
        <v>87</v>
      </c>
    </row>
    <row r="1250" spans="1:15" x14ac:dyDescent="0.25">
      <c r="A1250">
        <v>1</v>
      </c>
      <c r="B1250">
        <v>2016</v>
      </c>
      <c r="C1250" t="s">
        <v>488</v>
      </c>
      <c r="D1250" t="s">
        <v>169</v>
      </c>
      <c r="E1250" t="s">
        <v>7</v>
      </c>
      <c r="F1250">
        <f>VLOOKUP(C1250,'Five Year Alumni Srvy 2016 Data'!C:F,4,FALSE)</f>
        <v>1</v>
      </c>
      <c r="G1250" t="str">
        <f>VLOOKUP(F1250,Coding!K:L,2,FALSE)</f>
        <v>URM</v>
      </c>
      <c r="H1250" t="s">
        <v>489</v>
      </c>
      <c r="I1250" t="s">
        <v>409</v>
      </c>
      <c r="J1250" t="s">
        <v>19</v>
      </c>
      <c r="K1250" t="s">
        <v>124</v>
      </c>
      <c r="L1250">
        <v>2</v>
      </c>
      <c r="M1250" t="s">
        <v>85</v>
      </c>
      <c r="N1250" t="s">
        <v>125</v>
      </c>
      <c r="O1250" t="s">
        <v>176</v>
      </c>
    </row>
    <row r="1251" spans="1:15" x14ac:dyDescent="0.25">
      <c r="A1251">
        <v>1</v>
      </c>
      <c r="B1251">
        <v>2016</v>
      </c>
      <c r="C1251" t="s">
        <v>488</v>
      </c>
      <c r="D1251" t="s">
        <v>169</v>
      </c>
      <c r="E1251" t="s">
        <v>7</v>
      </c>
      <c r="F1251">
        <f>VLOOKUP(C1251,'Five Year Alumni Srvy 2016 Data'!C:F,4,FALSE)</f>
        <v>1</v>
      </c>
      <c r="G1251" t="str">
        <f>VLOOKUP(F1251,Coding!K:L,2,FALSE)</f>
        <v>URM</v>
      </c>
      <c r="H1251" t="s">
        <v>489</v>
      </c>
      <c r="I1251" t="s">
        <v>409</v>
      </c>
      <c r="J1251" t="s">
        <v>19</v>
      </c>
      <c r="K1251" t="s">
        <v>127</v>
      </c>
      <c r="L1251">
        <v>4</v>
      </c>
      <c r="M1251" t="s">
        <v>85</v>
      </c>
      <c r="N1251" t="s">
        <v>128</v>
      </c>
      <c r="O1251" t="s">
        <v>87</v>
      </c>
    </row>
    <row r="1252" spans="1:15" x14ac:dyDescent="0.25">
      <c r="A1252">
        <v>1</v>
      </c>
      <c r="B1252">
        <v>2016</v>
      </c>
      <c r="C1252" t="s">
        <v>488</v>
      </c>
      <c r="D1252" t="s">
        <v>169</v>
      </c>
      <c r="E1252" t="s">
        <v>7</v>
      </c>
      <c r="F1252">
        <f>VLOOKUP(C1252,'Five Year Alumni Srvy 2016 Data'!C:F,4,FALSE)</f>
        <v>1</v>
      </c>
      <c r="G1252" t="str">
        <f>VLOOKUP(F1252,Coding!K:L,2,FALSE)</f>
        <v>URM</v>
      </c>
      <c r="H1252" t="s">
        <v>489</v>
      </c>
      <c r="I1252" t="s">
        <v>409</v>
      </c>
      <c r="J1252" t="s">
        <v>19</v>
      </c>
      <c r="K1252" t="s">
        <v>129</v>
      </c>
      <c r="L1252">
        <v>4</v>
      </c>
      <c r="M1252" t="s">
        <v>85</v>
      </c>
      <c r="N1252" t="s">
        <v>130</v>
      </c>
      <c r="O1252" t="s">
        <v>87</v>
      </c>
    </row>
    <row r="1253" spans="1:15" x14ac:dyDescent="0.25">
      <c r="A1253">
        <v>1</v>
      </c>
      <c r="B1253">
        <v>2016</v>
      </c>
      <c r="C1253" t="s">
        <v>488</v>
      </c>
      <c r="D1253" t="s">
        <v>169</v>
      </c>
      <c r="E1253" t="s">
        <v>7</v>
      </c>
      <c r="F1253">
        <f>VLOOKUP(C1253,'Five Year Alumni Srvy 2016 Data'!C:F,4,FALSE)</f>
        <v>1</v>
      </c>
      <c r="G1253" t="str">
        <f>VLOOKUP(F1253,Coding!K:L,2,FALSE)</f>
        <v>URM</v>
      </c>
      <c r="H1253" t="s">
        <v>489</v>
      </c>
      <c r="I1253" t="s">
        <v>409</v>
      </c>
      <c r="J1253" t="s">
        <v>19</v>
      </c>
      <c r="K1253" t="s">
        <v>131</v>
      </c>
      <c r="L1253">
        <v>4</v>
      </c>
      <c r="M1253" t="s">
        <v>85</v>
      </c>
      <c r="N1253" t="s">
        <v>132</v>
      </c>
      <c r="O1253" t="s">
        <v>87</v>
      </c>
    </row>
    <row r="1254" spans="1:15" x14ac:dyDescent="0.25">
      <c r="A1254">
        <v>1</v>
      </c>
      <c r="B1254">
        <v>2016</v>
      </c>
      <c r="C1254" t="s">
        <v>488</v>
      </c>
      <c r="D1254" t="s">
        <v>169</v>
      </c>
      <c r="E1254" t="s">
        <v>7</v>
      </c>
      <c r="F1254">
        <f>VLOOKUP(C1254,'Five Year Alumni Srvy 2016 Data'!C:F,4,FALSE)</f>
        <v>1</v>
      </c>
      <c r="G1254" t="str">
        <f>VLOOKUP(F1254,Coding!K:L,2,FALSE)</f>
        <v>URM</v>
      </c>
      <c r="H1254" t="s">
        <v>489</v>
      </c>
      <c r="I1254" t="s">
        <v>409</v>
      </c>
      <c r="J1254" t="s">
        <v>19</v>
      </c>
      <c r="K1254" t="s">
        <v>139</v>
      </c>
      <c r="L1254">
        <v>3</v>
      </c>
      <c r="M1254" t="s">
        <v>85</v>
      </c>
      <c r="N1254" t="s">
        <v>140</v>
      </c>
      <c r="O1254" t="s">
        <v>126</v>
      </c>
    </row>
    <row r="1255" spans="1:15" x14ac:dyDescent="0.25">
      <c r="A1255">
        <v>1</v>
      </c>
      <c r="B1255">
        <v>2016</v>
      </c>
      <c r="C1255" t="s">
        <v>488</v>
      </c>
      <c r="D1255" t="s">
        <v>169</v>
      </c>
      <c r="E1255" t="s">
        <v>7</v>
      </c>
      <c r="F1255">
        <f>VLOOKUP(C1255,'Five Year Alumni Srvy 2016 Data'!C:F,4,FALSE)</f>
        <v>1</v>
      </c>
      <c r="G1255" t="str">
        <f>VLOOKUP(F1255,Coding!K:L,2,FALSE)</f>
        <v>URM</v>
      </c>
      <c r="H1255" t="s">
        <v>489</v>
      </c>
      <c r="I1255" t="s">
        <v>409</v>
      </c>
      <c r="J1255" t="s">
        <v>19</v>
      </c>
      <c r="K1255" t="s">
        <v>141</v>
      </c>
      <c r="L1255">
        <v>4</v>
      </c>
      <c r="M1255" t="s">
        <v>85</v>
      </c>
      <c r="N1255" t="s">
        <v>142</v>
      </c>
      <c r="O1255" t="s">
        <v>87</v>
      </c>
    </row>
    <row r="1256" spans="1:15" x14ac:dyDescent="0.25">
      <c r="A1256">
        <v>1</v>
      </c>
      <c r="B1256">
        <v>2016</v>
      </c>
      <c r="C1256" t="s">
        <v>488</v>
      </c>
      <c r="D1256" t="s">
        <v>169</v>
      </c>
      <c r="E1256" t="s">
        <v>7</v>
      </c>
      <c r="F1256">
        <f>VLOOKUP(C1256,'Five Year Alumni Srvy 2016 Data'!C:F,4,FALSE)</f>
        <v>1</v>
      </c>
      <c r="G1256" t="str">
        <f>VLOOKUP(F1256,Coding!K:L,2,FALSE)</f>
        <v>URM</v>
      </c>
      <c r="H1256" t="s">
        <v>489</v>
      </c>
      <c r="I1256" t="s">
        <v>409</v>
      </c>
      <c r="J1256" t="s">
        <v>19</v>
      </c>
      <c r="K1256" t="s">
        <v>143</v>
      </c>
      <c r="L1256">
        <v>4</v>
      </c>
      <c r="M1256" t="s">
        <v>85</v>
      </c>
      <c r="N1256" t="s">
        <v>144</v>
      </c>
      <c r="O1256" t="s">
        <v>87</v>
      </c>
    </row>
    <row r="1257" spans="1:15" x14ac:dyDescent="0.25">
      <c r="A1257">
        <v>1</v>
      </c>
      <c r="B1257">
        <v>2016</v>
      </c>
      <c r="C1257" t="s">
        <v>492</v>
      </c>
      <c r="D1257" t="s">
        <v>48</v>
      </c>
      <c r="E1257" t="s">
        <v>7</v>
      </c>
      <c r="F1257">
        <f>VLOOKUP(C1257,'Five Year Alumni Srvy 2016 Data'!C:F,4,FALSE)</f>
        <v>1</v>
      </c>
      <c r="G1257" t="str">
        <f>VLOOKUP(F1257,Coding!K:L,2,FALSE)</f>
        <v>URM</v>
      </c>
      <c r="H1257" t="s">
        <v>493</v>
      </c>
      <c r="I1257" t="s">
        <v>206</v>
      </c>
      <c r="J1257" t="s">
        <v>15</v>
      </c>
      <c r="K1257" t="s">
        <v>84</v>
      </c>
      <c r="L1257">
        <v>4</v>
      </c>
      <c r="M1257" t="s">
        <v>85</v>
      </c>
      <c r="N1257" t="s">
        <v>86</v>
      </c>
      <c r="O1257" t="s">
        <v>87</v>
      </c>
    </row>
    <row r="1258" spans="1:15" x14ac:dyDescent="0.25">
      <c r="A1258">
        <v>1</v>
      </c>
      <c r="B1258">
        <v>2016</v>
      </c>
      <c r="C1258" t="s">
        <v>492</v>
      </c>
      <c r="D1258" t="s">
        <v>48</v>
      </c>
      <c r="E1258" t="s">
        <v>7</v>
      </c>
      <c r="F1258">
        <f>VLOOKUP(C1258,'Five Year Alumni Srvy 2016 Data'!C:F,4,FALSE)</f>
        <v>1</v>
      </c>
      <c r="G1258" t="str">
        <f>VLOOKUP(F1258,Coding!K:L,2,FALSE)</f>
        <v>URM</v>
      </c>
      <c r="H1258" t="s">
        <v>493</v>
      </c>
      <c r="I1258" t="s">
        <v>206</v>
      </c>
      <c r="J1258" t="s">
        <v>15</v>
      </c>
      <c r="K1258" t="s">
        <v>88</v>
      </c>
      <c r="L1258">
        <v>3</v>
      </c>
      <c r="M1258" t="s">
        <v>85</v>
      </c>
      <c r="N1258" t="s">
        <v>89</v>
      </c>
      <c r="O1258" t="s">
        <v>126</v>
      </c>
    </row>
    <row r="1259" spans="1:15" x14ac:dyDescent="0.25">
      <c r="A1259">
        <v>1</v>
      </c>
      <c r="B1259">
        <v>2016</v>
      </c>
      <c r="C1259" t="s">
        <v>492</v>
      </c>
      <c r="D1259" t="s">
        <v>48</v>
      </c>
      <c r="E1259" t="s">
        <v>7</v>
      </c>
      <c r="F1259">
        <f>VLOOKUP(C1259,'Five Year Alumni Srvy 2016 Data'!C:F,4,FALSE)</f>
        <v>1</v>
      </c>
      <c r="G1259" t="str">
        <f>VLOOKUP(F1259,Coding!K:L,2,FALSE)</f>
        <v>URM</v>
      </c>
      <c r="H1259" t="s">
        <v>493</v>
      </c>
      <c r="I1259" t="s">
        <v>206</v>
      </c>
      <c r="J1259" t="s">
        <v>15</v>
      </c>
      <c r="K1259" t="s">
        <v>98</v>
      </c>
      <c r="L1259">
        <v>4</v>
      </c>
      <c r="M1259" t="s">
        <v>85</v>
      </c>
      <c r="N1259" t="s">
        <v>99</v>
      </c>
      <c r="O1259" t="s">
        <v>87</v>
      </c>
    </row>
    <row r="1260" spans="1:15" x14ac:dyDescent="0.25">
      <c r="A1260">
        <v>1</v>
      </c>
      <c r="B1260">
        <v>2016</v>
      </c>
      <c r="C1260" t="s">
        <v>492</v>
      </c>
      <c r="D1260" t="s">
        <v>48</v>
      </c>
      <c r="E1260" t="s">
        <v>7</v>
      </c>
      <c r="F1260">
        <f>VLOOKUP(C1260,'Five Year Alumni Srvy 2016 Data'!C:F,4,FALSE)</f>
        <v>1</v>
      </c>
      <c r="G1260" t="str">
        <f>VLOOKUP(F1260,Coding!K:L,2,FALSE)</f>
        <v>URM</v>
      </c>
      <c r="H1260" t="s">
        <v>493</v>
      </c>
      <c r="I1260" t="s">
        <v>206</v>
      </c>
      <c r="J1260" t="s">
        <v>15</v>
      </c>
      <c r="K1260" t="s">
        <v>122</v>
      </c>
      <c r="L1260">
        <v>4</v>
      </c>
      <c r="M1260" t="s">
        <v>85</v>
      </c>
      <c r="N1260" t="s">
        <v>123</v>
      </c>
      <c r="O1260" t="s">
        <v>87</v>
      </c>
    </row>
    <row r="1261" spans="1:15" x14ac:dyDescent="0.25">
      <c r="A1261">
        <v>1</v>
      </c>
      <c r="B1261">
        <v>2016</v>
      </c>
      <c r="C1261" t="s">
        <v>492</v>
      </c>
      <c r="D1261" t="s">
        <v>48</v>
      </c>
      <c r="E1261" t="s">
        <v>7</v>
      </c>
      <c r="F1261">
        <f>VLOOKUP(C1261,'Five Year Alumni Srvy 2016 Data'!C:F,4,FALSE)</f>
        <v>1</v>
      </c>
      <c r="G1261" t="str">
        <f>VLOOKUP(F1261,Coding!K:L,2,FALSE)</f>
        <v>URM</v>
      </c>
      <c r="H1261" t="s">
        <v>493</v>
      </c>
      <c r="I1261" t="s">
        <v>206</v>
      </c>
      <c r="J1261" t="s">
        <v>15</v>
      </c>
      <c r="K1261" t="s">
        <v>124</v>
      </c>
      <c r="L1261">
        <v>2</v>
      </c>
      <c r="M1261" t="s">
        <v>85</v>
      </c>
      <c r="N1261" t="s">
        <v>125</v>
      </c>
      <c r="O1261" t="s">
        <v>176</v>
      </c>
    </row>
    <row r="1262" spans="1:15" x14ac:dyDescent="0.25">
      <c r="A1262">
        <v>1</v>
      </c>
      <c r="B1262">
        <v>2016</v>
      </c>
      <c r="C1262" t="s">
        <v>492</v>
      </c>
      <c r="D1262" t="s">
        <v>48</v>
      </c>
      <c r="E1262" t="s">
        <v>7</v>
      </c>
      <c r="F1262">
        <f>VLOOKUP(C1262,'Five Year Alumni Srvy 2016 Data'!C:F,4,FALSE)</f>
        <v>1</v>
      </c>
      <c r="G1262" t="str">
        <f>VLOOKUP(F1262,Coding!K:L,2,FALSE)</f>
        <v>URM</v>
      </c>
      <c r="H1262" t="s">
        <v>493</v>
      </c>
      <c r="I1262" t="s">
        <v>206</v>
      </c>
      <c r="J1262" t="s">
        <v>15</v>
      </c>
      <c r="K1262" t="s">
        <v>127</v>
      </c>
      <c r="L1262">
        <v>3</v>
      </c>
      <c r="M1262" t="s">
        <v>85</v>
      </c>
      <c r="N1262" t="s">
        <v>128</v>
      </c>
      <c r="O1262" t="s">
        <v>126</v>
      </c>
    </row>
    <row r="1263" spans="1:15" x14ac:dyDescent="0.25">
      <c r="A1263">
        <v>1</v>
      </c>
      <c r="B1263">
        <v>2016</v>
      </c>
      <c r="C1263" t="s">
        <v>492</v>
      </c>
      <c r="D1263" t="s">
        <v>48</v>
      </c>
      <c r="E1263" t="s">
        <v>7</v>
      </c>
      <c r="F1263">
        <f>VLOOKUP(C1263,'Five Year Alumni Srvy 2016 Data'!C:F,4,FALSE)</f>
        <v>1</v>
      </c>
      <c r="G1263" t="str">
        <f>VLOOKUP(F1263,Coding!K:L,2,FALSE)</f>
        <v>URM</v>
      </c>
      <c r="H1263" t="s">
        <v>493</v>
      </c>
      <c r="I1263" t="s">
        <v>206</v>
      </c>
      <c r="J1263" t="s">
        <v>15</v>
      </c>
      <c r="K1263" t="s">
        <v>129</v>
      </c>
      <c r="L1263">
        <v>3</v>
      </c>
      <c r="M1263" t="s">
        <v>85</v>
      </c>
      <c r="N1263" t="s">
        <v>130</v>
      </c>
      <c r="O1263" t="s">
        <v>126</v>
      </c>
    </row>
    <row r="1264" spans="1:15" x14ac:dyDescent="0.25">
      <c r="A1264">
        <v>1</v>
      </c>
      <c r="B1264">
        <v>2016</v>
      </c>
      <c r="C1264" t="s">
        <v>492</v>
      </c>
      <c r="D1264" t="s">
        <v>48</v>
      </c>
      <c r="E1264" t="s">
        <v>7</v>
      </c>
      <c r="F1264">
        <f>VLOOKUP(C1264,'Five Year Alumni Srvy 2016 Data'!C:F,4,FALSE)</f>
        <v>1</v>
      </c>
      <c r="G1264" t="str">
        <f>VLOOKUP(F1264,Coding!K:L,2,FALSE)</f>
        <v>URM</v>
      </c>
      <c r="H1264" t="s">
        <v>493</v>
      </c>
      <c r="I1264" t="s">
        <v>206</v>
      </c>
      <c r="J1264" t="s">
        <v>15</v>
      </c>
      <c r="K1264" t="s">
        <v>131</v>
      </c>
      <c r="L1264">
        <v>3</v>
      </c>
      <c r="M1264" t="s">
        <v>85</v>
      </c>
      <c r="N1264" t="s">
        <v>132</v>
      </c>
      <c r="O1264" t="s">
        <v>126</v>
      </c>
    </row>
    <row r="1265" spans="1:15" x14ac:dyDescent="0.25">
      <c r="A1265">
        <v>1</v>
      </c>
      <c r="B1265">
        <v>2016</v>
      </c>
      <c r="C1265" t="s">
        <v>492</v>
      </c>
      <c r="D1265" t="s">
        <v>48</v>
      </c>
      <c r="E1265" t="s">
        <v>7</v>
      </c>
      <c r="F1265">
        <f>VLOOKUP(C1265,'Five Year Alumni Srvy 2016 Data'!C:F,4,FALSE)</f>
        <v>1</v>
      </c>
      <c r="G1265" t="str">
        <f>VLOOKUP(F1265,Coding!K:L,2,FALSE)</f>
        <v>URM</v>
      </c>
      <c r="H1265" t="s">
        <v>493</v>
      </c>
      <c r="I1265" t="s">
        <v>206</v>
      </c>
      <c r="J1265" t="s">
        <v>15</v>
      </c>
      <c r="K1265" t="s">
        <v>139</v>
      </c>
      <c r="L1265">
        <v>4</v>
      </c>
      <c r="M1265" t="s">
        <v>85</v>
      </c>
      <c r="N1265" t="s">
        <v>140</v>
      </c>
      <c r="O1265" t="s">
        <v>87</v>
      </c>
    </row>
    <row r="1266" spans="1:15" x14ac:dyDescent="0.25">
      <c r="A1266">
        <v>1</v>
      </c>
      <c r="B1266">
        <v>2016</v>
      </c>
      <c r="C1266" t="s">
        <v>492</v>
      </c>
      <c r="D1266" t="s">
        <v>48</v>
      </c>
      <c r="E1266" t="s">
        <v>7</v>
      </c>
      <c r="F1266">
        <f>VLOOKUP(C1266,'Five Year Alumni Srvy 2016 Data'!C:F,4,FALSE)</f>
        <v>1</v>
      </c>
      <c r="G1266" t="str">
        <f>VLOOKUP(F1266,Coding!K:L,2,FALSE)</f>
        <v>URM</v>
      </c>
      <c r="H1266" t="s">
        <v>493</v>
      </c>
      <c r="I1266" t="s">
        <v>206</v>
      </c>
      <c r="J1266" t="s">
        <v>15</v>
      </c>
      <c r="K1266" t="s">
        <v>141</v>
      </c>
      <c r="L1266">
        <v>4</v>
      </c>
      <c r="M1266" t="s">
        <v>85</v>
      </c>
      <c r="N1266" t="s">
        <v>142</v>
      </c>
      <c r="O1266" t="s">
        <v>87</v>
      </c>
    </row>
    <row r="1267" spans="1:15" x14ac:dyDescent="0.25">
      <c r="A1267">
        <v>1</v>
      </c>
      <c r="B1267">
        <v>2016</v>
      </c>
      <c r="C1267" t="s">
        <v>492</v>
      </c>
      <c r="D1267" t="s">
        <v>48</v>
      </c>
      <c r="E1267" t="s">
        <v>7</v>
      </c>
      <c r="F1267">
        <f>VLOOKUP(C1267,'Five Year Alumni Srvy 2016 Data'!C:F,4,FALSE)</f>
        <v>1</v>
      </c>
      <c r="G1267" t="str">
        <f>VLOOKUP(F1267,Coding!K:L,2,FALSE)</f>
        <v>URM</v>
      </c>
      <c r="H1267" t="s">
        <v>493</v>
      </c>
      <c r="I1267" t="s">
        <v>206</v>
      </c>
      <c r="J1267" t="s">
        <v>15</v>
      </c>
      <c r="K1267" t="s">
        <v>143</v>
      </c>
      <c r="L1267">
        <v>4</v>
      </c>
      <c r="M1267" t="s">
        <v>85</v>
      </c>
      <c r="N1267" t="s">
        <v>144</v>
      </c>
      <c r="O1267" t="s">
        <v>87</v>
      </c>
    </row>
    <row r="1268" spans="1:15" x14ac:dyDescent="0.25">
      <c r="A1268">
        <v>1</v>
      </c>
      <c r="B1268">
        <v>2016</v>
      </c>
      <c r="C1268" t="s">
        <v>496</v>
      </c>
      <c r="D1268" t="s">
        <v>48</v>
      </c>
      <c r="E1268" t="s">
        <v>7</v>
      </c>
      <c r="F1268">
        <f>VLOOKUP(C1268,'Five Year Alumni Srvy 2016 Data'!C:F,4,FALSE)</f>
        <v>1</v>
      </c>
      <c r="G1268" t="str">
        <f>VLOOKUP(F1268,Coding!K:L,2,FALSE)</f>
        <v>URM</v>
      </c>
      <c r="H1268" t="s">
        <v>497</v>
      </c>
      <c r="I1268" t="s">
        <v>399</v>
      </c>
      <c r="J1268" t="s">
        <v>19</v>
      </c>
      <c r="K1268" t="s">
        <v>84</v>
      </c>
      <c r="L1268">
        <v>3</v>
      </c>
      <c r="M1268" t="s">
        <v>85</v>
      </c>
      <c r="N1268" t="s">
        <v>86</v>
      </c>
      <c r="O1268" t="s">
        <v>126</v>
      </c>
    </row>
    <row r="1269" spans="1:15" x14ac:dyDescent="0.25">
      <c r="A1269">
        <v>1</v>
      </c>
      <c r="B1269">
        <v>2016</v>
      </c>
      <c r="C1269" t="s">
        <v>496</v>
      </c>
      <c r="D1269" t="s">
        <v>48</v>
      </c>
      <c r="E1269" t="s">
        <v>7</v>
      </c>
      <c r="F1269">
        <f>VLOOKUP(C1269,'Five Year Alumni Srvy 2016 Data'!C:F,4,FALSE)</f>
        <v>1</v>
      </c>
      <c r="G1269" t="str">
        <f>VLOOKUP(F1269,Coding!K:L,2,FALSE)</f>
        <v>URM</v>
      </c>
      <c r="H1269" t="s">
        <v>497</v>
      </c>
      <c r="I1269" t="s">
        <v>399</v>
      </c>
      <c r="J1269" t="s">
        <v>19</v>
      </c>
      <c r="K1269" t="s">
        <v>88</v>
      </c>
      <c r="L1269">
        <v>3</v>
      </c>
      <c r="M1269" t="s">
        <v>85</v>
      </c>
      <c r="N1269" t="s">
        <v>89</v>
      </c>
      <c r="O1269" t="s">
        <v>126</v>
      </c>
    </row>
    <row r="1270" spans="1:15" x14ac:dyDescent="0.25">
      <c r="A1270">
        <v>1</v>
      </c>
      <c r="B1270">
        <v>2016</v>
      </c>
      <c r="C1270" t="s">
        <v>496</v>
      </c>
      <c r="D1270" t="s">
        <v>48</v>
      </c>
      <c r="E1270" t="s">
        <v>7</v>
      </c>
      <c r="F1270">
        <f>VLOOKUP(C1270,'Five Year Alumni Srvy 2016 Data'!C:F,4,FALSE)</f>
        <v>1</v>
      </c>
      <c r="G1270" t="str">
        <f>VLOOKUP(F1270,Coding!K:L,2,FALSE)</f>
        <v>URM</v>
      </c>
      <c r="H1270" t="s">
        <v>497</v>
      </c>
      <c r="I1270" t="s">
        <v>399</v>
      </c>
      <c r="J1270" t="s">
        <v>19</v>
      </c>
      <c r="K1270" t="s">
        <v>98</v>
      </c>
      <c r="L1270">
        <v>4</v>
      </c>
      <c r="M1270" t="s">
        <v>85</v>
      </c>
      <c r="N1270" t="s">
        <v>99</v>
      </c>
      <c r="O1270" t="s">
        <v>87</v>
      </c>
    </row>
    <row r="1271" spans="1:15" x14ac:dyDescent="0.25">
      <c r="A1271">
        <v>1</v>
      </c>
      <c r="B1271">
        <v>2016</v>
      </c>
      <c r="C1271" t="s">
        <v>496</v>
      </c>
      <c r="D1271" t="s">
        <v>48</v>
      </c>
      <c r="E1271" t="s">
        <v>7</v>
      </c>
      <c r="F1271">
        <f>VLOOKUP(C1271,'Five Year Alumni Srvy 2016 Data'!C:F,4,FALSE)</f>
        <v>1</v>
      </c>
      <c r="G1271" t="str">
        <f>VLOOKUP(F1271,Coding!K:L,2,FALSE)</f>
        <v>URM</v>
      </c>
      <c r="H1271" t="s">
        <v>497</v>
      </c>
      <c r="I1271" t="s">
        <v>399</v>
      </c>
      <c r="J1271" t="s">
        <v>19</v>
      </c>
      <c r="K1271" t="s">
        <v>122</v>
      </c>
      <c r="L1271">
        <v>3</v>
      </c>
      <c r="M1271" t="s">
        <v>85</v>
      </c>
      <c r="N1271" t="s">
        <v>123</v>
      </c>
      <c r="O1271" t="s">
        <v>126</v>
      </c>
    </row>
    <row r="1272" spans="1:15" x14ac:dyDescent="0.25">
      <c r="A1272">
        <v>1</v>
      </c>
      <c r="B1272">
        <v>2016</v>
      </c>
      <c r="C1272" t="s">
        <v>496</v>
      </c>
      <c r="D1272" t="s">
        <v>48</v>
      </c>
      <c r="E1272" t="s">
        <v>7</v>
      </c>
      <c r="F1272">
        <f>VLOOKUP(C1272,'Five Year Alumni Srvy 2016 Data'!C:F,4,FALSE)</f>
        <v>1</v>
      </c>
      <c r="G1272" t="str">
        <f>VLOOKUP(F1272,Coding!K:L,2,FALSE)</f>
        <v>URM</v>
      </c>
      <c r="H1272" t="s">
        <v>497</v>
      </c>
      <c r="I1272" t="s">
        <v>399</v>
      </c>
      <c r="J1272" t="s">
        <v>19</v>
      </c>
      <c r="K1272" t="s">
        <v>124</v>
      </c>
      <c r="L1272">
        <v>4</v>
      </c>
      <c r="M1272" t="s">
        <v>85</v>
      </c>
      <c r="N1272" t="s">
        <v>125</v>
      </c>
      <c r="O1272" t="s">
        <v>87</v>
      </c>
    </row>
    <row r="1273" spans="1:15" x14ac:dyDescent="0.25">
      <c r="A1273">
        <v>1</v>
      </c>
      <c r="B1273">
        <v>2016</v>
      </c>
      <c r="C1273" t="s">
        <v>496</v>
      </c>
      <c r="D1273" t="s">
        <v>48</v>
      </c>
      <c r="E1273" t="s">
        <v>7</v>
      </c>
      <c r="F1273">
        <f>VLOOKUP(C1273,'Five Year Alumni Srvy 2016 Data'!C:F,4,FALSE)</f>
        <v>1</v>
      </c>
      <c r="G1273" t="str">
        <f>VLOOKUP(F1273,Coding!K:L,2,FALSE)</f>
        <v>URM</v>
      </c>
      <c r="H1273" t="s">
        <v>497</v>
      </c>
      <c r="I1273" t="s">
        <v>399</v>
      </c>
      <c r="J1273" t="s">
        <v>19</v>
      </c>
      <c r="K1273" t="s">
        <v>127</v>
      </c>
      <c r="L1273">
        <v>4</v>
      </c>
      <c r="M1273" t="s">
        <v>85</v>
      </c>
      <c r="N1273" t="s">
        <v>128</v>
      </c>
      <c r="O1273" t="s">
        <v>87</v>
      </c>
    </row>
    <row r="1274" spans="1:15" x14ac:dyDescent="0.25">
      <c r="A1274">
        <v>1</v>
      </c>
      <c r="B1274">
        <v>2016</v>
      </c>
      <c r="C1274" t="s">
        <v>496</v>
      </c>
      <c r="D1274" t="s">
        <v>48</v>
      </c>
      <c r="E1274" t="s">
        <v>7</v>
      </c>
      <c r="F1274">
        <f>VLOOKUP(C1274,'Five Year Alumni Srvy 2016 Data'!C:F,4,FALSE)</f>
        <v>1</v>
      </c>
      <c r="G1274" t="str">
        <f>VLOOKUP(F1274,Coding!K:L,2,FALSE)</f>
        <v>URM</v>
      </c>
      <c r="H1274" t="s">
        <v>497</v>
      </c>
      <c r="I1274" t="s">
        <v>399</v>
      </c>
      <c r="J1274" t="s">
        <v>19</v>
      </c>
      <c r="K1274" t="s">
        <v>129</v>
      </c>
      <c r="L1274">
        <v>3</v>
      </c>
      <c r="M1274" t="s">
        <v>85</v>
      </c>
      <c r="N1274" t="s">
        <v>130</v>
      </c>
      <c r="O1274" t="s">
        <v>126</v>
      </c>
    </row>
    <row r="1275" spans="1:15" x14ac:dyDescent="0.25">
      <c r="A1275">
        <v>1</v>
      </c>
      <c r="B1275">
        <v>2016</v>
      </c>
      <c r="C1275" t="s">
        <v>496</v>
      </c>
      <c r="D1275" t="s">
        <v>48</v>
      </c>
      <c r="E1275" t="s">
        <v>7</v>
      </c>
      <c r="F1275">
        <f>VLOOKUP(C1275,'Five Year Alumni Srvy 2016 Data'!C:F,4,FALSE)</f>
        <v>1</v>
      </c>
      <c r="G1275" t="str">
        <f>VLOOKUP(F1275,Coding!K:L,2,FALSE)</f>
        <v>URM</v>
      </c>
      <c r="H1275" t="s">
        <v>497</v>
      </c>
      <c r="I1275" t="s">
        <v>399</v>
      </c>
      <c r="J1275" t="s">
        <v>19</v>
      </c>
      <c r="K1275" t="s">
        <v>131</v>
      </c>
      <c r="L1275">
        <v>4</v>
      </c>
      <c r="M1275" t="s">
        <v>85</v>
      </c>
      <c r="N1275" t="s">
        <v>132</v>
      </c>
      <c r="O1275" t="s">
        <v>87</v>
      </c>
    </row>
    <row r="1276" spans="1:15" x14ac:dyDescent="0.25">
      <c r="A1276">
        <v>1</v>
      </c>
      <c r="B1276">
        <v>2016</v>
      </c>
      <c r="C1276" t="s">
        <v>496</v>
      </c>
      <c r="D1276" t="s">
        <v>48</v>
      </c>
      <c r="E1276" t="s">
        <v>7</v>
      </c>
      <c r="F1276">
        <f>VLOOKUP(C1276,'Five Year Alumni Srvy 2016 Data'!C:F,4,FALSE)</f>
        <v>1</v>
      </c>
      <c r="G1276" t="str">
        <f>VLOOKUP(F1276,Coding!K:L,2,FALSE)</f>
        <v>URM</v>
      </c>
      <c r="H1276" t="s">
        <v>497</v>
      </c>
      <c r="I1276" t="s">
        <v>399</v>
      </c>
      <c r="J1276" t="s">
        <v>19</v>
      </c>
      <c r="K1276" t="s">
        <v>139</v>
      </c>
      <c r="L1276">
        <v>4</v>
      </c>
      <c r="M1276" t="s">
        <v>85</v>
      </c>
      <c r="N1276" t="s">
        <v>140</v>
      </c>
      <c r="O1276" t="s">
        <v>87</v>
      </c>
    </row>
    <row r="1277" spans="1:15" x14ac:dyDescent="0.25">
      <c r="A1277">
        <v>1</v>
      </c>
      <c r="B1277">
        <v>2016</v>
      </c>
      <c r="C1277" t="s">
        <v>496</v>
      </c>
      <c r="D1277" t="s">
        <v>48</v>
      </c>
      <c r="E1277" t="s">
        <v>7</v>
      </c>
      <c r="F1277">
        <f>VLOOKUP(C1277,'Five Year Alumni Srvy 2016 Data'!C:F,4,FALSE)</f>
        <v>1</v>
      </c>
      <c r="G1277" t="str">
        <f>VLOOKUP(F1277,Coding!K:L,2,FALSE)</f>
        <v>URM</v>
      </c>
      <c r="H1277" t="s">
        <v>497</v>
      </c>
      <c r="I1277" t="s">
        <v>399</v>
      </c>
      <c r="J1277" t="s">
        <v>19</v>
      </c>
      <c r="K1277" t="s">
        <v>141</v>
      </c>
      <c r="L1277">
        <v>3</v>
      </c>
      <c r="M1277" t="s">
        <v>85</v>
      </c>
      <c r="N1277" t="s">
        <v>142</v>
      </c>
      <c r="O1277" t="s">
        <v>126</v>
      </c>
    </row>
    <row r="1278" spans="1:15" x14ac:dyDescent="0.25">
      <c r="A1278">
        <v>1</v>
      </c>
      <c r="B1278">
        <v>2016</v>
      </c>
      <c r="C1278" t="s">
        <v>496</v>
      </c>
      <c r="D1278" t="s">
        <v>48</v>
      </c>
      <c r="E1278" t="s">
        <v>7</v>
      </c>
      <c r="F1278">
        <f>VLOOKUP(C1278,'Five Year Alumni Srvy 2016 Data'!C:F,4,FALSE)</f>
        <v>1</v>
      </c>
      <c r="G1278" t="str">
        <f>VLOOKUP(F1278,Coding!K:L,2,FALSE)</f>
        <v>URM</v>
      </c>
      <c r="H1278" t="s">
        <v>497</v>
      </c>
      <c r="I1278" t="s">
        <v>399</v>
      </c>
      <c r="J1278" t="s">
        <v>19</v>
      </c>
      <c r="K1278" t="s">
        <v>143</v>
      </c>
      <c r="L1278">
        <v>3</v>
      </c>
      <c r="M1278" t="s">
        <v>85</v>
      </c>
      <c r="N1278" t="s">
        <v>144</v>
      </c>
      <c r="O1278" t="s">
        <v>126</v>
      </c>
    </row>
    <row r="1279" spans="1:15" x14ac:dyDescent="0.25">
      <c r="A1279" s="2">
        <v>1</v>
      </c>
      <c r="B1279" s="2">
        <v>2016</v>
      </c>
      <c r="C1279" t="s">
        <v>203</v>
      </c>
      <c r="D1279" t="s">
        <v>204</v>
      </c>
      <c r="E1279" t="s">
        <v>7</v>
      </c>
      <c r="F1279">
        <f>VLOOKUP(C1279,'Five Year Alumni Srvy 2016 Data'!C:F,4,FALSE)</f>
        <v>1</v>
      </c>
      <c r="G1279" t="str">
        <f>VLOOKUP(F1279,Coding!K:L,2,FALSE)</f>
        <v>URM</v>
      </c>
      <c r="H1279" t="s">
        <v>205</v>
      </c>
      <c r="I1279" t="s">
        <v>206</v>
      </c>
      <c r="J1279" t="s">
        <v>15</v>
      </c>
      <c r="K1279" t="s">
        <v>54</v>
      </c>
      <c r="L1279" s="2">
        <v>3</v>
      </c>
      <c r="M1279" t="s">
        <v>55</v>
      </c>
      <c r="N1279" t="s">
        <v>56</v>
      </c>
      <c r="O1279" t="s">
        <v>178</v>
      </c>
    </row>
    <row r="1280" spans="1:15" x14ac:dyDescent="0.25">
      <c r="A1280" s="2">
        <v>1</v>
      </c>
      <c r="B1280" s="2">
        <v>2016</v>
      </c>
      <c r="C1280" t="s">
        <v>203</v>
      </c>
      <c r="D1280" t="s">
        <v>204</v>
      </c>
      <c r="E1280" t="s">
        <v>7</v>
      </c>
      <c r="F1280">
        <f>VLOOKUP(C1280,'Five Year Alumni Srvy 2016 Data'!C:F,4,FALSE)</f>
        <v>1</v>
      </c>
      <c r="G1280" t="str">
        <f>VLOOKUP(F1280,Coding!K:L,2,FALSE)</f>
        <v>URM</v>
      </c>
      <c r="H1280" t="s">
        <v>205</v>
      </c>
      <c r="I1280" t="s">
        <v>206</v>
      </c>
      <c r="J1280" t="s">
        <v>15</v>
      </c>
      <c r="K1280" t="s">
        <v>58</v>
      </c>
      <c r="L1280" s="2">
        <v>4</v>
      </c>
      <c r="M1280" t="s">
        <v>55</v>
      </c>
      <c r="N1280" t="s">
        <v>59</v>
      </c>
      <c r="O1280" t="s">
        <v>57</v>
      </c>
    </row>
    <row r="1281" spans="1:15" x14ac:dyDescent="0.25">
      <c r="A1281" s="2">
        <v>1</v>
      </c>
      <c r="B1281" s="2">
        <v>2016</v>
      </c>
      <c r="C1281" t="s">
        <v>203</v>
      </c>
      <c r="D1281" t="s">
        <v>204</v>
      </c>
      <c r="E1281" t="s">
        <v>7</v>
      </c>
      <c r="F1281">
        <f>VLOOKUP(C1281,'Five Year Alumni Srvy 2016 Data'!C:F,4,FALSE)</f>
        <v>1</v>
      </c>
      <c r="G1281" t="str">
        <f>VLOOKUP(F1281,Coding!K:L,2,FALSE)</f>
        <v>URM</v>
      </c>
      <c r="H1281" t="s">
        <v>205</v>
      </c>
      <c r="I1281" t="s">
        <v>206</v>
      </c>
      <c r="J1281" t="s">
        <v>15</v>
      </c>
      <c r="K1281" t="s">
        <v>118</v>
      </c>
      <c r="L1281" s="2">
        <v>3</v>
      </c>
      <c r="M1281" t="s">
        <v>55</v>
      </c>
      <c r="N1281" t="s">
        <v>119</v>
      </c>
      <c r="O1281" t="s">
        <v>178</v>
      </c>
    </row>
    <row r="1282" spans="1:15" x14ac:dyDescent="0.25">
      <c r="A1282" s="2">
        <v>1</v>
      </c>
      <c r="B1282" s="2">
        <v>2016</v>
      </c>
      <c r="C1282" t="s">
        <v>203</v>
      </c>
      <c r="D1282" t="s">
        <v>204</v>
      </c>
      <c r="E1282" t="s">
        <v>7</v>
      </c>
      <c r="F1282">
        <f>VLOOKUP(C1282,'Five Year Alumni Srvy 2016 Data'!C:F,4,FALSE)</f>
        <v>1</v>
      </c>
      <c r="G1282" t="str">
        <f>VLOOKUP(F1282,Coding!K:L,2,FALSE)</f>
        <v>URM</v>
      </c>
      <c r="H1282" t="s">
        <v>205</v>
      </c>
      <c r="I1282" t="s">
        <v>206</v>
      </c>
      <c r="J1282" t="s">
        <v>15</v>
      </c>
      <c r="K1282" t="s">
        <v>135</v>
      </c>
      <c r="L1282" s="2">
        <v>3</v>
      </c>
      <c r="M1282" t="s">
        <v>55</v>
      </c>
      <c r="N1282" t="s">
        <v>136</v>
      </c>
      <c r="O1282" t="s">
        <v>178</v>
      </c>
    </row>
    <row r="1283" spans="1:15" x14ac:dyDescent="0.25">
      <c r="A1283" s="2">
        <v>1</v>
      </c>
      <c r="B1283" s="2">
        <v>2016</v>
      </c>
      <c r="C1283" t="s">
        <v>203</v>
      </c>
      <c r="D1283" t="s">
        <v>204</v>
      </c>
      <c r="E1283" t="s">
        <v>7</v>
      </c>
      <c r="F1283">
        <f>VLOOKUP(C1283,'Five Year Alumni Srvy 2016 Data'!C:F,4,FALSE)</f>
        <v>1</v>
      </c>
      <c r="G1283" t="str">
        <f>VLOOKUP(F1283,Coding!K:L,2,FALSE)</f>
        <v>URM</v>
      </c>
      <c r="H1283" t="s">
        <v>205</v>
      </c>
      <c r="I1283" t="s">
        <v>206</v>
      </c>
      <c r="J1283" t="s">
        <v>15</v>
      </c>
      <c r="K1283" t="s">
        <v>137</v>
      </c>
      <c r="L1283" s="2">
        <v>2</v>
      </c>
      <c r="M1283" t="s">
        <v>55</v>
      </c>
      <c r="N1283" t="s">
        <v>138</v>
      </c>
      <c r="O1283" t="s">
        <v>187</v>
      </c>
    </row>
    <row r="1284" spans="1:15" x14ac:dyDescent="0.25">
      <c r="A1284" s="2">
        <v>1</v>
      </c>
      <c r="B1284" s="2">
        <v>2016</v>
      </c>
      <c r="C1284" t="s">
        <v>203</v>
      </c>
      <c r="D1284" t="s">
        <v>204</v>
      </c>
      <c r="E1284" t="s">
        <v>7</v>
      </c>
      <c r="F1284">
        <f>VLOOKUP(C1284,'Five Year Alumni Srvy 2016 Data'!C:F,4,FALSE)</f>
        <v>1</v>
      </c>
      <c r="G1284" t="str">
        <f>VLOOKUP(F1284,Coding!K:L,2,FALSE)</f>
        <v>URM</v>
      </c>
      <c r="H1284" t="s">
        <v>205</v>
      </c>
      <c r="I1284" t="s">
        <v>206</v>
      </c>
      <c r="J1284" t="s">
        <v>15</v>
      </c>
      <c r="K1284" t="s">
        <v>145</v>
      </c>
      <c r="L1284" s="2">
        <v>3</v>
      </c>
      <c r="M1284" t="s">
        <v>55</v>
      </c>
      <c r="N1284" t="s">
        <v>146</v>
      </c>
      <c r="O1284" t="s">
        <v>178</v>
      </c>
    </row>
    <row r="1285" spans="1:15" x14ac:dyDescent="0.25">
      <c r="A1285" s="2">
        <v>1</v>
      </c>
      <c r="B1285" s="2">
        <v>2016</v>
      </c>
      <c r="C1285" t="s">
        <v>203</v>
      </c>
      <c r="D1285" t="s">
        <v>204</v>
      </c>
      <c r="E1285" t="s">
        <v>7</v>
      </c>
      <c r="F1285">
        <f>VLOOKUP(C1285,'Five Year Alumni Srvy 2016 Data'!C:F,4,FALSE)</f>
        <v>1</v>
      </c>
      <c r="G1285" t="str">
        <f>VLOOKUP(F1285,Coding!K:L,2,FALSE)</f>
        <v>URM</v>
      </c>
      <c r="H1285" t="s">
        <v>205</v>
      </c>
      <c r="I1285" t="s">
        <v>206</v>
      </c>
      <c r="J1285" t="s">
        <v>15</v>
      </c>
      <c r="K1285" t="s">
        <v>147</v>
      </c>
      <c r="L1285" s="2">
        <v>2</v>
      </c>
      <c r="M1285" t="s">
        <v>55</v>
      </c>
      <c r="N1285" t="s">
        <v>148</v>
      </c>
      <c r="O1285" t="s">
        <v>187</v>
      </c>
    </row>
    <row r="1286" spans="1:15" x14ac:dyDescent="0.25">
      <c r="A1286" s="2">
        <v>1</v>
      </c>
      <c r="B1286" s="2">
        <v>2016</v>
      </c>
      <c r="C1286" t="s">
        <v>203</v>
      </c>
      <c r="D1286" t="s">
        <v>204</v>
      </c>
      <c r="E1286" t="s">
        <v>7</v>
      </c>
      <c r="F1286">
        <f>VLOOKUP(C1286,'Five Year Alumni Srvy 2016 Data'!C:F,4,FALSE)</f>
        <v>1</v>
      </c>
      <c r="G1286" t="str">
        <f>VLOOKUP(F1286,Coding!K:L,2,FALSE)</f>
        <v>URM</v>
      </c>
      <c r="H1286" t="s">
        <v>205</v>
      </c>
      <c r="I1286" t="s">
        <v>206</v>
      </c>
      <c r="J1286" t="s">
        <v>15</v>
      </c>
      <c r="K1286" t="s">
        <v>149</v>
      </c>
      <c r="L1286" s="2">
        <v>4</v>
      </c>
      <c r="M1286" t="s">
        <v>55</v>
      </c>
      <c r="N1286" t="s">
        <v>150</v>
      </c>
      <c r="O1286" t="s">
        <v>57</v>
      </c>
    </row>
    <row r="1287" spans="1:15" x14ac:dyDescent="0.25">
      <c r="A1287" s="2">
        <v>1</v>
      </c>
      <c r="B1287" s="2">
        <v>2016</v>
      </c>
      <c r="C1287" t="s">
        <v>203</v>
      </c>
      <c r="D1287" t="s">
        <v>204</v>
      </c>
      <c r="E1287" t="s">
        <v>7</v>
      </c>
      <c r="F1287">
        <f>VLOOKUP(C1287,'Five Year Alumni Srvy 2016 Data'!C:F,4,FALSE)</f>
        <v>1</v>
      </c>
      <c r="G1287" t="str">
        <f>VLOOKUP(F1287,Coding!K:L,2,FALSE)</f>
        <v>URM</v>
      </c>
      <c r="H1287" t="s">
        <v>205</v>
      </c>
      <c r="I1287" t="s">
        <v>206</v>
      </c>
      <c r="J1287" t="s">
        <v>15</v>
      </c>
      <c r="K1287" t="s">
        <v>166</v>
      </c>
      <c r="L1287" s="2">
        <v>3</v>
      </c>
      <c r="M1287" t="s">
        <v>55</v>
      </c>
      <c r="N1287" t="s">
        <v>167</v>
      </c>
      <c r="O1287" t="s">
        <v>178</v>
      </c>
    </row>
    <row r="1288" spans="1:15" x14ac:dyDescent="0.25">
      <c r="A1288" s="2">
        <v>1</v>
      </c>
      <c r="B1288" s="2">
        <v>2016</v>
      </c>
      <c r="C1288" t="s">
        <v>214</v>
      </c>
      <c r="D1288" t="s">
        <v>204</v>
      </c>
      <c r="E1288" t="s">
        <v>7</v>
      </c>
      <c r="F1288">
        <f>VLOOKUP(C1288,'Five Year Alumni Srvy 2016 Data'!C:F,4,FALSE)</f>
        <v>1</v>
      </c>
      <c r="G1288" t="str">
        <f>VLOOKUP(F1288,Coding!K:L,2,FALSE)</f>
        <v>URM</v>
      </c>
      <c r="H1288" t="s">
        <v>215</v>
      </c>
      <c r="I1288" t="s">
        <v>215</v>
      </c>
      <c r="J1288" t="s">
        <v>21</v>
      </c>
      <c r="K1288" t="s">
        <v>54</v>
      </c>
      <c r="L1288" s="2">
        <v>4</v>
      </c>
      <c r="M1288" t="s">
        <v>55</v>
      </c>
      <c r="N1288" t="s">
        <v>56</v>
      </c>
      <c r="O1288" t="s">
        <v>57</v>
      </c>
    </row>
    <row r="1289" spans="1:15" x14ac:dyDescent="0.25">
      <c r="A1289" s="2">
        <v>1</v>
      </c>
      <c r="B1289" s="2">
        <v>2016</v>
      </c>
      <c r="C1289" t="s">
        <v>214</v>
      </c>
      <c r="D1289" t="s">
        <v>204</v>
      </c>
      <c r="E1289" t="s">
        <v>7</v>
      </c>
      <c r="F1289">
        <f>VLOOKUP(C1289,'Five Year Alumni Srvy 2016 Data'!C:F,4,FALSE)</f>
        <v>1</v>
      </c>
      <c r="G1289" t="str">
        <f>VLOOKUP(F1289,Coding!K:L,2,FALSE)</f>
        <v>URM</v>
      </c>
      <c r="H1289" t="s">
        <v>215</v>
      </c>
      <c r="I1289" t="s">
        <v>215</v>
      </c>
      <c r="J1289" t="s">
        <v>21</v>
      </c>
      <c r="K1289" t="s">
        <v>58</v>
      </c>
      <c r="L1289" s="2">
        <v>4</v>
      </c>
      <c r="M1289" t="s">
        <v>55</v>
      </c>
      <c r="N1289" t="s">
        <v>59</v>
      </c>
      <c r="O1289" t="s">
        <v>57</v>
      </c>
    </row>
    <row r="1290" spans="1:15" x14ac:dyDescent="0.25">
      <c r="A1290" s="2">
        <v>1</v>
      </c>
      <c r="B1290" s="2">
        <v>2016</v>
      </c>
      <c r="C1290" t="s">
        <v>214</v>
      </c>
      <c r="D1290" t="s">
        <v>204</v>
      </c>
      <c r="E1290" t="s">
        <v>7</v>
      </c>
      <c r="F1290">
        <f>VLOOKUP(C1290,'Five Year Alumni Srvy 2016 Data'!C:F,4,FALSE)</f>
        <v>1</v>
      </c>
      <c r="G1290" t="str">
        <f>VLOOKUP(F1290,Coding!K:L,2,FALSE)</f>
        <v>URM</v>
      </c>
      <c r="H1290" t="s">
        <v>215</v>
      </c>
      <c r="I1290" t="s">
        <v>215</v>
      </c>
      <c r="J1290" t="s">
        <v>21</v>
      </c>
      <c r="K1290" t="s">
        <v>118</v>
      </c>
      <c r="L1290" s="2">
        <v>4</v>
      </c>
      <c r="M1290" t="s">
        <v>55</v>
      </c>
      <c r="N1290" t="s">
        <v>119</v>
      </c>
      <c r="O1290" t="s">
        <v>57</v>
      </c>
    </row>
    <row r="1291" spans="1:15" x14ac:dyDescent="0.25">
      <c r="A1291" s="2">
        <v>1</v>
      </c>
      <c r="B1291" s="2">
        <v>2016</v>
      </c>
      <c r="C1291" t="s">
        <v>214</v>
      </c>
      <c r="D1291" t="s">
        <v>204</v>
      </c>
      <c r="E1291" t="s">
        <v>7</v>
      </c>
      <c r="F1291">
        <f>VLOOKUP(C1291,'Five Year Alumni Srvy 2016 Data'!C:F,4,FALSE)</f>
        <v>1</v>
      </c>
      <c r="G1291" t="str">
        <f>VLOOKUP(F1291,Coding!K:L,2,FALSE)</f>
        <v>URM</v>
      </c>
      <c r="H1291" t="s">
        <v>215</v>
      </c>
      <c r="I1291" t="s">
        <v>215</v>
      </c>
      <c r="J1291" t="s">
        <v>21</v>
      </c>
      <c r="K1291" t="s">
        <v>135</v>
      </c>
      <c r="L1291" s="2">
        <v>4</v>
      </c>
      <c r="M1291" t="s">
        <v>55</v>
      </c>
      <c r="N1291" t="s">
        <v>136</v>
      </c>
      <c r="O1291" t="s">
        <v>57</v>
      </c>
    </row>
    <row r="1292" spans="1:15" x14ac:dyDescent="0.25">
      <c r="A1292" s="2">
        <v>1</v>
      </c>
      <c r="B1292" s="2">
        <v>2016</v>
      </c>
      <c r="C1292" t="s">
        <v>214</v>
      </c>
      <c r="D1292" t="s">
        <v>204</v>
      </c>
      <c r="E1292" t="s">
        <v>7</v>
      </c>
      <c r="F1292">
        <f>VLOOKUP(C1292,'Five Year Alumni Srvy 2016 Data'!C:F,4,FALSE)</f>
        <v>1</v>
      </c>
      <c r="G1292" t="str">
        <f>VLOOKUP(F1292,Coding!K:L,2,FALSE)</f>
        <v>URM</v>
      </c>
      <c r="H1292" t="s">
        <v>215</v>
      </c>
      <c r="I1292" t="s">
        <v>215</v>
      </c>
      <c r="J1292" t="s">
        <v>21</v>
      </c>
      <c r="K1292" t="s">
        <v>137</v>
      </c>
      <c r="L1292" s="2">
        <v>4</v>
      </c>
      <c r="M1292" t="s">
        <v>55</v>
      </c>
      <c r="N1292" t="s">
        <v>138</v>
      </c>
      <c r="O1292" t="s">
        <v>57</v>
      </c>
    </row>
    <row r="1293" spans="1:15" x14ac:dyDescent="0.25">
      <c r="A1293" s="2">
        <v>1</v>
      </c>
      <c r="B1293" s="2">
        <v>2016</v>
      </c>
      <c r="C1293" t="s">
        <v>214</v>
      </c>
      <c r="D1293" t="s">
        <v>204</v>
      </c>
      <c r="E1293" t="s">
        <v>7</v>
      </c>
      <c r="F1293">
        <f>VLOOKUP(C1293,'Five Year Alumni Srvy 2016 Data'!C:F,4,FALSE)</f>
        <v>1</v>
      </c>
      <c r="G1293" t="str">
        <f>VLOOKUP(F1293,Coding!K:L,2,FALSE)</f>
        <v>URM</v>
      </c>
      <c r="H1293" t="s">
        <v>215</v>
      </c>
      <c r="I1293" t="s">
        <v>215</v>
      </c>
      <c r="J1293" t="s">
        <v>21</v>
      </c>
      <c r="K1293" t="s">
        <v>145</v>
      </c>
      <c r="L1293" s="2">
        <v>4</v>
      </c>
      <c r="M1293" t="s">
        <v>55</v>
      </c>
      <c r="N1293" t="s">
        <v>146</v>
      </c>
      <c r="O1293" t="s">
        <v>57</v>
      </c>
    </row>
    <row r="1294" spans="1:15" x14ac:dyDescent="0.25">
      <c r="A1294" s="2">
        <v>1</v>
      </c>
      <c r="B1294" s="2">
        <v>2016</v>
      </c>
      <c r="C1294" t="s">
        <v>214</v>
      </c>
      <c r="D1294" t="s">
        <v>204</v>
      </c>
      <c r="E1294" t="s">
        <v>7</v>
      </c>
      <c r="F1294">
        <f>VLOOKUP(C1294,'Five Year Alumni Srvy 2016 Data'!C:F,4,FALSE)</f>
        <v>1</v>
      </c>
      <c r="G1294" t="str">
        <f>VLOOKUP(F1294,Coding!K:L,2,FALSE)</f>
        <v>URM</v>
      </c>
      <c r="H1294" t="s">
        <v>215</v>
      </c>
      <c r="I1294" t="s">
        <v>215</v>
      </c>
      <c r="J1294" t="s">
        <v>21</v>
      </c>
      <c r="K1294" t="s">
        <v>147</v>
      </c>
      <c r="L1294" s="2">
        <v>4</v>
      </c>
      <c r="M1294" t="s">
        <v>55</v>
      </c>
      <c r="N1294" t="s">
        <v>148</v>
      </c>
      <c r="O1294" t="s">
        <v>57</v>
      </c>
    </row>
    <row r="1295" spans="1:15" x14ac:dyDescent="0.25">
      <c r="A1295" s="2">
        <v>1</v>
      </c>
      <c r="B1295" s="2">
        <v>2016</v>
      </c>
      <c r="C1295" t="s">
        <v>214</v>
      </c>
      <c r="D1295" t="s">
        <v>204</v>
      </c>
      <c r="E1295" t="s">
        <v>7</v>
      </c>
      <c r="F1295">
        <f>VLOOKUP(C1295,'Five Year Alumni Srvy 2016 Data'!C:F,4,FALSE)</f>
        <v>1</v>
      </c>
      <c r="G1295" t="str">
        <f>VLOOKUP(F1295,Coding!K:L,2,FALSE)</f>
        <v>URM</v>
      </c>
      <c r="H1295" t="s">
        <v>215</v>
      </c>
      <c r="I1295" t="s">
        <v>215</v>
      </c>
      <c r="J1295" t="s">
        <v>21</v>
      </c>
      <c r="K1295" t="s">
        <v>149</v>
      </c>
      <c r="L1295" s="2">
        <v>4</v>
      </c>
      <c r="M1295" t="s">
        <v>55</v>
      </c>
      <c r="N1295" t="s">
        <v>150</v>
      </c>
      <c r="O1295" t="s">
        <v>57</v>
      </c>
    </row>
    <row r="1296" spans="1:15" x14ac:dyDescent="0.25">
      <c r="A1296" s="2">
        <v>1</v>
      </c>
      <c r="B1296" s="2">
        <v>2016</v>
      </c>
      <c r="C1296" t="s">
        <v>214</v>
      </c>
      <c r="D1296" t="s">
        <v>204</v>
      </c>
      <c r="E1296" t="s">
        <v>7</v>
      </c>
      <c r="F1296">
        <f>VLOOKUP(C1296,'Five Year Alumni Srvy 2016 Data'!C:F,4,FALSE)</f>
        <v>1</v>
      </c>
      <c r="G1296" t="str">
        <f>VLOOKUP(F1296,Coding!K:L,2,FALSE)</f>
        <v>URM</v>
      </c>
      <c r="H1296" t="s">
        <v>215</v>
      </c>
      <c r="I1296" t="s">
        <v>215</v>
      </c>
      <c r="J1296" t="s">
        <v>21</v>
      </c>
      <c r="K1296" t="s">
        <v>166</v>
      </c>
      <c r="L1296" s="2">
        <v>4</v>
      </c>
      <c r="M1296" t="s">
        <v>55</v>
      </c>
      <c r="N1296" t="s">
        <v>167</v>
      </c>
      <c r="O1296" t="s">
        <v>57</v>
      </c>
    </row>
    <row r="1297" spans="1:15" x14ac:dyDescent="0.25">
      <c r="A1297" s="2">
        <v>1</v>
      </c>
      <c r="B1297" s="2">
        <v>2016</v>
      </c>
      <c r="C1297" t="s">
        <v>263</v>
      </c>
      <c r="D1297" t="s">
        <v>264</v>
      </c>
      <c r="E1297" t="s">
        <v>7</v>
      </c>
      <c r="F1297">
        <f>VLOOKUP(C1297,'Five Year Alumni Srvy 2016 Data'!C:F,4,FALSE)</f>
        <v>1</v>
      </c>
      <c r="G1297" t="str">
        <f>VLOOKUP(F1297,Coding!K:L,2,FALSE)</f>
        <v>URM</v>
      </c>
      <c r="H1297" t="s">
        <v>248</v>
      </c>
      <c r="I1297" t="s">
        <v>249</v>
      </c>
      <c r="J1297" t="s">
        <v>17</v>
      </c>
      <c r="K1297" t="s">
        <v>54</v>
      </c>
      <c r="L1297" s="2">
        <v>4</v>
      </c>
      <c r="M1297" t="s">
        <v>55</v>
      </c>
      <c r="N1297" t="s">
        <v>56</v>
      </c>
      <c r="O1297" t="s">
        <v>57</v>
      </c>
    </row>
    <row r="1298" spans="1:15" x14ac:dyDescent="0.25">
      <c r="A1298" s="2">
        <v>1</v>
      </c>
      <c r="B1298" s="2">
        <v>2016</v>
      </c>
      <c r="C1298" t="s">
        <v>263</v>
      </c>
      <c r="D1298" t="s">
        <v>264</v>
      </c>
      <c r="E1298" t="s">
        <v>7</v>
      </c>
      <c r="F1298">
        <f>VLOOKUP(C1298,'Five Year Alumni Srvy 2016 Data'!C:F,4,FALSE)</f>
        <v>1</v>
      </c>
      <c r="G1298" t="str">
        <f>VLOOKUP(F1298,Coding!K:L,2,FALSE)</f>
        <v>URM</v>
      </c>
      <c r="H1298" t="s">
        <v>248</v>
      </c>
      <c r="I1298" t="s">
        <v>249</v>
      </c>
      <c r="J1298" t="s">
        <v>17</v>
      </c>
      <c r="K1298" t="s">
        <v>58</v>
      </c>
      <c r="L1298" s="2">
        <v>3</v>
      </c>
      <c r="M1298" t="s">
        <v>55</v>
      </c>
      <c r="N1298" t="s">
        <v>59</v>
      </c>
      <c r="O1298" t="s">
        <v>178</v>
      </c>
    </row>
    <row r="1299" spans="1:15" x14ac:dyDescent="0.25">
      <c r="A1299" s="2">
        <v>1</v>
      </c>
      <c r="B1299" s="2">
        <v>2016</v>
      </c>
      <c r="C1299" t="s">
        <v>263</v>
      </c>
      <c r="D1299" t="s">
        <v>264</v>
      </c>
      <c r="E1299" t="s">
        <v>7</v>
      </c>
      <c r="F1299">
        <f>VLOOKUP(C1299,'Five Year Alumni Srvy 2016 Data'!C:F,4,FALSE)</f>
        <v>1</v>
      </c>
      <c r="G1299" t="str">
        <f>VLOOKUP(F1299,Coding!K:L,2,FALSE)</f>
        <v>URM</v>
      </c>
      <c r="H1299" t="s">
        <v>248</v>
      </c>
      <c r="I1299" t="s">
        <v>249</v>
      </c>
      <c r="J1299" t="s">
        <v>17</v>
      </c>
      <c r="K1299" t="s">
        <v>118</v>
      </c>
      <c r="L1299" s="2">
        <v>3</v>
      </c>
      <c r="M1299" t="s">
        <v>55</v>
      </c>
      <c r="N1299" t="s">
        <v>119</v>
      </c>
      <c r="O1299" t="s">
        <v>178</v>
      </c>
    </row>
    <row r="1300" spans="1:15" x14ac:dyDescent="0.25">
      <c r="A1300" s="2">
        <v>1</v>
      </c>
      <c r="B1300" s="2">
        <v>2016</v>
      </c>
      <c r="C1300" t="s">
        <v>263</v>
      </c>
      <c r="D1300" t="s">
        <v>264</v>
      </c>
      <c r="E1300" t="s">
        <v>7</v>
      </c>
      <c r="F1300">
        <f>VLOOKUP(C1300,'Five Year Alumni Srvy 2016 Data'!C:F,4,FALSE)</f>
        <v>1</v>
      </c>
      <c r="G1300" t="str">
        <f>VLOOKUP(F1300,Coding!K:L,2,FALSE)</f>
        <v>URM</v>
      </c>
      <c r="H1300" t="s">
        <v>248</v>
      </c>
      <c r="I1300" t="s">
        <v>249</v>
      </c>
      <c r="J1300" t="s">
        <v>17</v>
      </c>
      <c r="K1300" t="s">
        <v>135</v>
      </c>
      <c r="L1300" s="2">
        <v>3</v>
      </c>
      <c r="M1300" t="s">
        <v>55</v>
      </c>
      <c r="N1300" t="s">
        <v>136</v>
      </c>
      <c r="O1300" t="s">
        <v>178</v>
      </c>
    </row>
    <row r="1301" spans="1:15" x14ac:dyDescent="0.25">
      <c r="A1301" s="2">
        <v>1</v>
      </c>
      <c r="B1301" s="2">
        <v>2016</v>
      </c>
      <c r="C1301" t="s">
        <v>263</v>
      </c>
      <c r="D1301" t="s">
        <v>264</v>
      </c>
      <c r="E1301" t="s">
        <v>7</v>
      </c>
      <c r="F1301">
        <f>VLOOKUP(C1301,'Five Year Alumni Srvy 2016 Data'!C:F,4,FALSE)</f>
        <v>1</v>
      </c>
      <c r="G1301" t="str">
        <f>VLOOKUP(F1301,Coding!K:L,2,FALSE)</f>
        <v>URM</v>
      </c>
      <c r="H1301" t="s">
        <v>248</v>
      </c>
      <c r="I1301" t="s">
        <v>249</v>
      </c>
      <c r="J1301" t="s">
        <v>17</v>
      </c>
      <c r="K1301" t="s">
        <v>137</v>
      </c>
      <c r="L1301" s="2">
        <v>3</v>
      </c>
      <c r="M1301" t="s">
        <v>55</v>
      </c>
      <c r="N1301" t="s">
        <v>138</v>
      </c>
      <c r="O1301" t="s">
        <v>178</v>
      </c>
    </row>
    <row r="1302" spans="1:15" x14ac:dyDescent="0.25">
      <c r="A1302" s="2">
        <v>1</v>
      </c>
      <c r="B1302" s="2">
        <v>2016</v>
      </c>
      <c r="C1302" t="s">
        <v>263</v>
      </c>
      <c r="D1302" t="s">
        <v>264</v>
      </c>
      <c r="E1302" t="s">
        <v>7</v>
      </c>
      <c r="F1302">
        <f>VLOOKUP(C1302,'Five Year Alumni Srvy 2016 Data'!C:F,4,FALSE)</f>
        <v>1</v>
      </c>
      <c r="G1302" t="str">
        <f>VLOOKUP(F1302,Coding!K:L,2,FALSE)</f>
        <v>URM</v>
      </c>
      <c r="H1302" t="s">
        <v>248</v>
      </c>
      <c r="I1302" t="s">
        <v>249</v>
      </c>
      <c r="J1302" t="s">
        <v>17</v>
      </c>
      <c r="K1302" t="s">
        <v>145</v>
      </c>
      <c r="L1302" s="2">
        <v>3</v>
      </c>
      <c r="M1302" t="s">
        <v>55</v>
      </c>
      <c r="N1302" t="s">
        <v>146</v>
      </c>
      <c r="O1302" t="s">
        <v>178</v>
      </c>
    </row>
    <row r="1303" spans="1:15" x14ac:dyDescent="0.25">
      <c r="A1303" s="2">
        <v>1</v>
      </c>
      <c r="B1303" s="2">
        <v>2016</v>
      </c>
      <c r="C1303" t="s">
        <v>263</v>
      </c>
      <c r="D1303" t="s">
        <v>264</v>
      </c>
      <c r="E1303" t="s">
        <v>7</v>
      </c>
      <c r="F1303">
        <f>VLOOKUP(C1303,'Five Year Alumni Srvy 2016 Data'!C:F,4,FALSE)</f>
        <v>1</v>
      </c>
      <c r="G1303" t="str">
        <f>VLOOKUP(F1303,Coding!K:L,2,FALSE)</f>
        <v>URM</v>
      </c>
      <c r="H1303" t="s">
        <v>248</v>
      </c>
      <c r="I1303" t="s">
        <v>249</v>
      </c>
      <c r="J1303" t="s">
        <v>17</v>
      </c>
      <c r="K1303" t="s">
        <v>147</v>
      </c>
      <c r="L1303" s="2">
        <v>3</v>
      </c>
      <c r="M1303" t="s">
        <v>55</v>
      </c>
      <c r="N1303" t="s">
        <v>148</v>
      </c>
      <c r="O1303" t="s">
        <v>178</v>
      </c>
    </row>
    <row r="1304" spans="1:15" x14ac:dyDescent="0.25">
      <c r="A1304" s="2">
        <v>1</v>
      </c>
      <c r="B1304" s="2">
        <v>2016</v>
      </c>
      <c r="C1304" t="s">
        <v>263</v>
      </c>
      <c r="D1304" t="s">
        <v>264</v>
      </c>
      <c r="E1304" t="s">
        <v>7</v>
      </c>
      <c r="F1304">
        <f>VLOOKUP(C1304,'Five Year Alumni Srvy 2016 Data'!C:F,4,FALSE)</f>
        <v>1</v>
      </c>
      <c r="G1304" t="str">
        <f>VLOOKUP(F1304,Coding!K:L,2,FALSE)</f>
        <v>URM</v>
      </c>
      <c r="H1304" t="s">
        <v>248</v>
      </c>
      <c r="I1304" t="s">
        <v>249</v>
      </c>
      <c r="J1304" t="s">
        <v>17</v>
      </c>
      <c r="K1304" t="s">
        <v>149</v>
      </c>
      <c r="L1304" s="2">
        <v>3</v>
      </c>
      <c r="M1304" t="s">
        <v>55</v>
      </c>
      <c r="N1304" t="s">
        <v>150</v>
      </c>
      <c r="O1304" t="s">
        <v>178</v>
      </c>
    </row>
    <row r="1305" spans="1:15" x14ac:dyDescent="0.25">
      <c r="A1305" s="2">
        <v>1</v>
      </c>
      <c r="B1305" s="2">
        <v>2016</v>
      </c>
      <c r="C1305" t="s">
        <v>263</v>
      </c>
      <c r="D1305" t="s">
        <v>264</v>
      </c>
      <c r="E1305" t="s">
        <v>7</v>
      </c>
      <c r="F1305">
        <f>VLOOKUP(C1305,'Five Year Alumni Srvy 2016 Data'!C:F,4,FALSE)</f>
        <v>1</v>
      </c>
      <c r="G1305" t="str">
        <f>VLOOKUP(F1305,Coding!K:L,2,FALSE)</f>
        <v>URM</v>
      </c>
      <c r="H1305" t="s">
        <v>248</v>
      </c>
      <c r="I1305" t="s">
        <v>249</v>
      </c>
      <c r="J1305" t="s">
        <v>17</v>
      </c>
      <c r="K1305" t="s">
        <v>166</v>
      </c>
      <c r="L1305" s="2">
        <v>3</v>
      </c>
      <c r="M1305" t="s">
        <v>55</v>
      </c>
      <c r="N1305" t="s">
        <v>167</v>
      </c>
      <c r="O1305" t="s">
        <v>178</v>
      </c>
    </row>
    <row r="1306" spans="1:15" x14ac:dyDescent="0.25">
      <c r="A1306" s="2">
        <v>1</v>
      </c>
      <c r="B1306" s="2">
        <v>2016</v>
      </c>
      <c r="C1306" t="s">
        <v>269</v>
      </c>
      <c r="D1306" t="s">
        <v>48</v>
      </c>
      <c r="E1306" t="s">
        <v>7</v>
      </c>
      <c r="F1306">
        <f>VLOOKUP(C1306,'Five Year Alumni Srvy 2016 Data'!C:F,4,FALSE)</f>
        <v>1</v>
      </c>
      <c r="G1306" t="str">
        <f>VLOOKUP(F1306,Coding!K:L,2,FALSE)</f>
        <v>URM</v>
      </c>
      <c r="H1306" t="s">
        <v>270</v>
      </c>
      <c r="I1306" t="s">
        <v>270</v>
      </c>
      <c r="J1306" t="s">
        <v>21</v>
      </c>
      <c r="K1306" t="s">
        <v>54</v>
      </c>
      <c r="L1306" s="2">
        <v>3</v>
      </c>
      <c r="M1306" t="s">
        <v>55</v>
      </c>
      <c r="N1306" t="s">
        <v>56</v>
      </c>
      <c r="O1306" t="s">
        <v>178</v>
      </c>
    </row>
    <row r="1307" spans="1:15" x14ac:dyDescent="0.25">
      <c r="A1307" s="2">
        <v>1</v>
      </c>
      <c r="B1307" s="2">
        <v>2016</v>
      </c>
      <c r="C1307" t="s">
        <v>269</v>
      </c>
      <c r="D1307" t="s">
        <v>48</v>
      </c>
      <c r="E1307" t="s">
        <v>7</v>
      </c>
      <c r="F1307">
        <f>VLOOKUP(C1307,'Five Year Alumni Srvy 2016 Data'!C:F,4,FALSE)</f>
        <v>1</v>
      </c>
      <c r="G1307" t="str">
        <f>VLOOKUP(F1307,Coding!K:L,2,FALSE)</f>
        <v>URM</v>
      </c>
      <c r="H1307" t="s">
        <v>270</v>
      </c>
      <c r="I1307" t="s">
        <v>270</v>
      </c>
      <c r="J1307" t="s">
        <v>21</v>
      </c>
      <c r="K1307" t="s">
        <v>58</v>
      </c>
      <c r="L1307" s="2">
        <v>3</v>
      </c>
      <c r="M1307" t="s">
        <v>55</v>
      </c>
      <c r="N1307" t="s">
        <v>59</v>
      </c>
      <c r="O1307" t="s">
        <v>178</v>
      </c>
    </row>
    <row r="1308" spans="1:15" x14ac:dyDescent="0.25">
      <c r="A1308" s="2">
        <v>1</v>
      </c>
      <c r="B1308" s="2">
        <v>2016</v>
      </c>
      <c r="C1308" t="s">
        <v>269</v>
      </c>
      <c r="D1308" t="s">
        <v>48</v>
      </c>
      <c r="E1308" t="s">
        <v>7</v>
      </c>
      <c r="F1308">
        <f>VLOOKUP(C1308,'Five Year Alumni Srvy 2016 Data'!C:F,4,FALSE)</f>
        <v>1</v>
      </c>
      <c r="G1308" t="str">
        <f>VLOOKUP(F1308,Coding!K:L,2,FALSE)</f>
        <v>URM</v>
      </c>
      <c r="H1308" t="s">
        <v>270</v>
      </c>
      <c r="I1308" t="s">
        <v>270</v>
      </c>
      <c r="J1308" t="s">
        <v>21</v>
      </c>
      <c r="K1308" t="s">
        <v>118</v>
      </c>
      <c r="L1308" s="2">
        <v>2</v>
      </c>
      <c r="M1308" t="s">
        <v>55</v>
      </c>
      <c r="N1308" t="s">
        <v>119</v>
      </c>
      <c r="O1308" t="s">
        <v>187</v>
      </c>
    </row>
    <row r="1309" spans="1:15" x14ac:dyDescent="0.25">
      <c r="A1309" s="2">
        <v>1</v>
      </c>
      <c r="B1309" s="2">
        <v>2016</v>
      </c>
      <c r="C1309" t="s">
        <v>269</v>
      </c>
      <c r="D1309" t="s">
        <v>48</v>
      </c>
      <c r="E1309" t="s">
        <v>7</v>
      </c>
      <c r="F1309">
        <f>VLOOKUP(C1309,'Five Year Alumni Srvy 2016 Data'!C:F,4,FALSE)</f>
        <v>1</v>
      </c>
      <c r="G1309" t="str">
        <f>VLOOKUP(F1309,Coding!K:L,2,FALSE)</f>
        <v>URM</v>
      </c>
      <c r="H1309" t="s">
        <v>270</v>
      </c>
      <c r="I1309" t="s">
        <v>270</v>
      </c>
      <c r="J1309" t="s">
        <v>21</v>
      </c>
      <c r="K1309" t="s">
        <v>135</v>
      </c>
      <c r="L1309" s="2">
        <v>3</v>
      </c>
      <c r="M1309" t="s">
        <v>55</v>
      </c>
      <c r="N1309" t="s">
        <v>136</v>
      </c>
      <c r="O1309" t="s">
        <v>178</v>
      </c>
    </row>
    <row r="1310" spans="1:15" x14ac:dyDescent="0.25">
      <c r="A1310" s="2">
        <v>1</v>
      </c>
      <c r="B1310" s="2">
        <v>2016</v>
      </c>
      <c r="C1310" t="s">
        <v>269</v>
      </c>
      <c r="D1310" t="s">
        <v>48</v>
      </c>
      <c r="E1310" t="s">
        <v>7</v>
      </c>
      <c r="F1310">
        <f>VLOOKUP(C1310,'Five Year Alumni Srvy 2016 Data'!C:F,4,FALSE)</f>
        <v>1</v>
      </c>
      <c r="G1310" t="str">
        <f>VLOOKUP(F1310,Coding!K:L,2,FALSE)</f>
        <v>URM</v>
      </c>
      <c r="H1310" t="s">
        <v>270</v>
      </c>
      <c r="I1310" t="s">
        <v>270</v>
      </c>
      <c r="J1310" t="s">
        <v>21</v>
      </c>
      <c r="K1310" t="s">
        <v>137</v>
      </c>
      <c r="L1310" s="2">
        <v>3</v>
      </c>
      <c r="M1310" t="s">
        <v>55</v>
      </c>
      <c r="N1310" t="s">
        <v>138</v>
      </c>
      <c r="O1310" t="s">
        <v>178</v>
      </c>
    </row>
    <row r="1311" spans="1:15" x14ac:dyDescent="0.25">
      <c r="A1311" s="2">
        <v>1</v>
      </c>
      <c r="B1311" s="2">
        <v>2016</v>
      </c>
      <c r="C1311" t="s">
        <v>269</v>
      </c>
      <c r="D1311" t="s">
        <v>48</v>
      </c>
      <c r="E1311" t="s">
        <v>7</v>
      </c>
      <c r="F1311">
        <f>VLOOKUP(C1311,'Five Year Alumni Srvy 2016 Data'!C:F,4,FALSE)</f>
        <v>1</v>
      </c>
      <c r="G1311" t="str">
        <f>VLOOKUP(F1311,Coding!K:L,2,FALSE)</f>
        <v>URM</v>
      </c>
      <c r="H1311" t="s">
        <v>270</v>
      </c>
      <c r="I1311" t="s">
        <v>270</v>
      </c>
      <c r="J1311" t="s">
        <v>21</v>
      </c>
      <c r="K1311" t="s">
        <v>145</v>
      </c>
      <c r="L1311" s="2">
        <v>3</v>
      </c>
      <c r="M1311" t="s">
        <v>55</v>
      </c>
      <c r="N1311" t="s">
        <v>146</v>
      </c>
      <c r="O1311" t="s">
        <v>178</v>
      </c>
    </row>
    <row r="1312" spans="1:15" x14ac:dyDescent="0.25">
      <c r="A1312" s="2">
        <v>1</v>
      </c>
      <c r="B1312" s="2">
        <v>2016</v>
      </c>
      <c r="C1312" t="s">
        <v>269</v>
      </c>
      <c r="D1312" t="s">
        <v>48</v>
      </c>
      <c r="E1312" t="s">
        <v>7</v>
      </c>
      <c r="F1312">
        <f>VLOOKUP(C1312,'Five Year Alumni Srvy 2016 Data'!C:F,4,FALSE)</f>
        <v>1</v>
      </c>
      <c r="G1312" t="str">
        <f>VLOOKUP(F1312,Coding!K:L,2,FALSE)</f>
        <v>URM</v>
      </c>
      <c r="H1312" t="s">
        <v>270</v>
      </c>
      <c r="I1312" t="s">
        <v>270</v>
      </c>
      <c r="J1312" t="s">
        <v>21</v>
      </c>
      <c r="K1312" t="s">
        <v>147</v>
      </c>
      <c r="L1312" s="2">
        <v>3</v>
      </c>
      <c r="M1312" t="s">
        <v>55</v>
      </c>
      <c r="N1312" t="s">
        <v>148</v>
      </c>
      <c r="O1312" t="s">
        <v>178</v>
      </c>
    </row>
    <row r="1313" spans="1:15" x14ac:dyDescent="0.25">
      <c r="A1313" s="2">
        <v>1</v>
      </c>
      <c r="B1313" s="2">
        <v>2016</v>
      </c>
      <c r="C1313" t="s">
        <v>269</v>
      </c>
      <c r="D1313" t="s">
        <v>48</v>
      </c>
      <c r="E1313" t="s">
        <v>7</v>
      </c>
      <c r="F1313">
        <f>VLOOKUP(C1313,'Five Year Alumni Srvy 2016 Data'!C:F,4,FALSE)</f>
        <v>1</v>
      </c>
      <c r="G1313" t="str">
        <f>VLOOKUP(F1313,Coding!K:L,2,FALSE)</f>
        <v>URM</v>
      </c>
      <c r="H1313" t="s">
        <v>270</v>
      </c>
      <c r="I1313" t="s">
        <v>270</v>
      </c>
      <c r="J1313" t="s">
        <v>21</v>
      </c>
      <c r="K1313" t="s">
        <v>149</v>
      </c>
      <c r="L1313" s="2">
        <v>3</v>
      </c>
      <c r="M1313" t="s">
        <v>55</v>
      </c>
      <c r="N1313" t="s">
        <v>150</v>
      </c>
      <c r="O1313" t="s">
        <v>178</v>
      </c>
    </row>
    <row r="1314" spans="1:15" x14ac:dyDescent="0.25">
      <c r="A1314" s="2">
        <v>1</v>
      </c>
      <c r="B1314" s="2">
        <v>2016</v>
      </c>
      <c r="C1314" t="s">
        <v>269</v>
      </c>
      <c r="D1314" t="s">
        <v>48</v>
      </c>
      <c r="E1314" t="s">
        <v>7</v>
      </c>
      <c r="F1314">
        <f>VLOOKUP(C1314,'Five Year Alumni Srvy 2016 Data'!C:F,4,FALSE)</f>
        <v>1</v>
      </c>
      <c r="G1314" t="str">
        <f>VLOOKUP(F1314,Coding!K:L,2,FALSE)</f>
        <v>URM</v>
      </c>
      <c r="H1314" t="s">
        <v>270</v>
      </c>
      <c r="I1314" t="s">
        <v>270</v>
      </c>
      <c r="J1314" t="s">
        <v>21</v>
      </c>
      <c r="K1314" t="s">
        <v>166</v>
      </c>
      <c r="L1314" s="2">
        <v>3</v>
      </c>
      <c r="M1314" t="s">
        <v>55</v>
      </c>
      <c r="N1314" t="s">
        <v>167</v>
      </c>
      <c r="O1314" t="s">
        <v>178</v>
      </c>
    </row>
    <row r="1315" spans="1:15" x14ac:dyDescent="0.25">
      <c r="A1315" s="2">
        <v>1</v>
      </c>
      <c r="B1315" s="2">
        <v>2016</v>
      </c>
      <c r="C1315" t="s">
        <v>271</v>
      </c>
      <c r="D1315" t="s">
        <v>48</v>
      </c>
      <c r="E1315" t="s">
        <v>7</v>
      </c>
      <c r="F1315">
        <f>VLOOKUP(C1315,'Five Year Alumni Srvy 2016 Data'!C:F,4,FALSE)</f>
        <v>1</v>
      </c>
      <c r="G1315" t="str">
        <f>VLOOKUP(F1315,Coding!K:L,2,FALSE)</f>
        <v>URM</v>
      </c>
      <c r="H1315" t="s">
        <v>272</v>
      </c>
      <c r="I1315" t="s">
        <v>273</v>
      </c>
      <c r="J1315" t="s">
        <v>21</v>
      </c>
      <c r="K1315" t="s">
        <v>54</v>
      </c>
      <c r="L1315" s="2">
        <v>4</v>
      </c>
      <c r="M1315" t="s">
        <v>55</v>
      </c>
      <c r="N1315" t="s">
        <v>56</v>
      </c>
      <c r="O1315" t="s">
        <v>57</v>
      </c>
    </row>
    <row r="1316" spans="1:15" x14ac:dyDescent="0.25">
      <c r="A1316" s="2">
        <v>1</v>
      </c>
      <c r="B1316" s="2">
        <v>2016</v>
      </c>
      <c r="C1316" t="s">
        <v>271</v>
      </c>
      <c r="D1316" t="s">
        <v>48</v>
      </c>
      <c r="E1316" t="s">
        <v>7</v>
      </c>
      <c r="F1316">
        <f>VLOOKUP(C1316,'Five Year Alumni Srvy 2016 Data'!C:F,4,FALSE)</f>
        <v>1</v>
      </c>
      <c r="G1316" t="str">
        <f>VLOOKUP(F1316,Coding!K:L,2,FALSE)</f>
        <v>URM</v>
      </c>
      <c r="H1316" t="s">
        <v>272</v>
      </c>
      <c r="I1316" t="s">
        <v>273</v>
      </c>
      <c r="J1316" t="s">
        <v>21</v>
      </c>
      <c r="K1316" t="s">
        <v>58</v>
      </c>
      <c r="L1316" s="2">
        <v>4</v>
      </c>
      <c r="M1316" t="s">
        <v>55</v>
      </c>
      <c r="N1316" t="s">
        <v>59</v>
      </c>
      <c r="O1316" t="s">
        <v>57</v>
      </c>
    </row>
    <row r="1317" spans="1:15" x14ac:dyDescent="0.25">
      <c r="A1317" s="2">
        <v>1</v>
      </c>
      <c r="B1317" s="2">
        <v>2016</v>
      </c>
      <c r="C1317" t="s">
        <v>271</v>
      </c>
      <c r="D1317" t="s">
        <v>48</v>
      </c>
      <c r="E1317" t="s">
        <v>7</v>
      </c>
      <c r="F1317">
        <f>VLOOKUP(C1317,'Five Year Alumni Srvy 2016 Data'!C:F,4,FALSE)</f>
        <v>1</v>
      </c>
      <c r="G1317" t="str">
        <f>VLOOKUP(F1317,Coding!K:L,2,FALSE)</f>
        <v>URM</v>
      </c>
      <c r="H1317" t="s">
        <v>272</v>
      </c>
      <c r="I1317" t="s">
        <v>273</v>
      </c>
      <c r="J1317" t="s">
        <v>21</v>
      </c>
      <c r="K1317" t="s">
        <v>118</v>
      </c>
      <c r="L1317" s="2">
        <v>3</v>
      </c>
      <c r="M1317" t="s">
        <v>55</v>
      </c>
      <c r="N1317" t="s">
        <v>119</v>
      </c>
      <c r="O1317" t="s">
        <v>178</v>
      </c>
    </row>
    <row r="1318" spans="1:15" x14ac:dyDescent="0.25">
      <c r="A1318" s="2">
        <v>1</v>
      </c>
      <c r="B1318" s="2">
        <v>2016</v>
      </c>
      <c r="C1318" t="s">
        <v>271</v>
      </c>
      <c r="D1318" t="s">
        <v>48</v>
      </c>
      <c r="E1318" t="s">
        <v>7</v>
      </c>
      <c r="F1318">
        <f>VLOOKUP(C1318,'Five Year Alumni Srvy 2016 Data'!C:F,4,FALSE)</f>
        <v>1</v>
      </c>
      <c r="G1318" t="str">
        <f>VLOOKUP(F1318,Coding!K:L,2,FALSE)</f>
        <v>URM</v>
      </c>
      <c r="H1318" t="s">
        <v>272</v>
      </c>
      <c r="I1318" t="s">
        <v>273</v>
      </c>
      <c r="J1318" t="s">
        <v>21</v>
      </c>
      <c r="K1318" t="s">
        <v>135</v>
      </c>
      <c r="L1318" s="2">
        <v>4</v>
      </c>
      <c r="M1318" t="s">
        <v>55</v>
      </c>
      <c r="N1318" t="s">
        <v>136</v>
      </c>
      <c r="O1318" t="s">
        <v>57</v>
      </c>
    </row>
    <row r="1319" spans="1:15" x14ac:dyDescent="0.25">
      <c r="A1319" s="2">
        <v>1</v>
      </c>
      <c r="B1319" s="2">
        <v>2016</v>
      </c>
      <c r="C1319" t="s">
        <v>271</v>
      </c>
      <c r="D1319" t="s">
        <v>48</v>
      </c>
      <c r="E1319" t="s">
        <v>7</v>
      </c>
      <c r="F1319">
        <f>VLOOKUP(C1319,'Five Year Alumni Srvy 2016 Data'!C:F,4,FALSE)</f>
        <v>1</v>
      </c>
      <c r="G1319" t="str">
        <f>VLOOKUP(F1319,Coding!K:L,2,FALSE)</f>
        <v>URM</v>
      </c>
      <c r="H1319" t="s">
        <v>272</v>
      </c>
      <c r="I1319" t="s">
        <v>273</v>
      </c>
      <c r="J1319" t="s">
        <v>21</v>
      </c>
      <c r="K1319" t="s">
        <v>137</v>
      </c>
      <c r="L1319" s="2">
        <v>4</v>
      </c>
      <c r="M1319" t="s">
        <v>55</v>
      </c>
      <c r="N1319" t="s">
        <v>138</v>
      </c>
      <c r="O1319" t="s">
        <v>57</v>
      </c>
    </row>
    <row r="1320" spans="1:15" x14ac:dyDescent="0.25">
      <c r="A1320" s="2">
        <v>1</v>
      </c>
      <c r="B1320" s="2">
        <v>2016</v>
      </c>
      <c r="C1320" t="s">
        <v>271</v>
      </c>
      <c r="D1320" t="s">
        <v>48</v>
      </c>
      <c r="E1320" t="s">
        <v>7</v>
      </c>
      <c r="F1320">
        <f>VLOOKUP(C1320,'Five Year Alumni Srvy 2016 Data'!C:F,4,FALSE)</f>
        <v>1</v>
      </c>
      <c r="G1320" t="str">
        <f>VLOOKUP(F1320,Coding!K:L,2,FALSE)</f>
        <v>URM</v>
      </c>
      <c r="H1320" t="s">
        <v>272</v>
      </c>
      <c r="I1320" t="s">
        <v>273</v>
      </c>
      <c r="J1320" t="s">
        <v>21</v>
      </c>
      <c r="K1320" t="s">
        <v>145</v>
      </c>
      <c r="L1320" s="2">
        <v>4</v>
      </c>
      <c r="M1320" t="s">
        <v>55</v>
      </c>
      <c r="N1320" t="s">
        <v>146</v>
      </c>
      <c r="O1320" t="s">
        <v>57</v>
      </c>
    </row>
    <row r="1321" spans="1:15" x14ac:dyDescent="0.25">
      <c r="A1321" s="2">
        <v>1</v>
      </c>
      <c r="B1321" s="2">
        <v>2016</v>
      </c>
      <c r="C1321" t="s">
        <v>271</v>
      </c>
      <c r="D1321" t="s">
        <v>48</v>
      </c>
      <c r="E1321" t="s">
        <v>7</v>
      </c>
      <c r="F1321">
        <f>VLOOKUP(C1321,'Five Year Alumni Srvy 2016 Data'!C:F,4,FALSE)</f>
        <v>1</v>
      </c>
      <c r="G1321" t="str">
        <f>VLOOKUP(F1321,Coding!K:L,2,FALSE)</f>
        <v>URM</v>
      </c>
      <c r="H1321" t="s">
        <v>272</v>
      </c>
      <c r="I1321" t="s">
        <v>273</v>
      </c>
      <c r="J1321" t="s">
        <v>21</v>
      </c>
      <c r="K1321" t="s">
        <v>147</v>
      </c>
      <c r="L1321" s="2">
        <v>4</v>
      </c>
      <c r="M1321" t="s">
        <v>55</v>
      </c>
      <c r="N1321" t="s">
        <v>148</v>
      </c>
      <c r="O1321" t="s">
        <v>57</v>
      </c>
    </row>
    <row r="1322" spans="1:15" x14ac:dyDescent="0.25">
      <c r="A1322" s="2">
        <v>1</v>
      </c>
      <c r="B1322" s="2">
        <v>2016</v>
      </c>
      <c r="C1322" t="s">
        <v>271</v>
      </c>
      <c r="D1322" t="s">
        <v>48</v>
      </c>
      <c r="E1322" t="s">
        <v>7</v>
      </c>
      <c r="F1322">
        <f>VLOOKUP(C1322,'Five Year Alumni Srvy 2016 Data'!C:F,4,FALSE)</f>
        <v>1</v>
      </c>
      <c r="G1322" t="str">
        <f>VLOOKUP(F1322,Coding!K:L,2,FALSE)</f>
        <v>URM</v>
      </c>
      <c r="H1322" t="s">
        <v>272</v>
      </c>
      <c r="I1322" t="s">
        <v>273</v>
      </c>
      <c r="J1322" t="s">
        <v>21</v>
      </c>
      <c r="K1322" t="s">
        <v>149</v>
      </c>
      <c r="L1322" s="2">
        <v>4</v>
      </c>
      <c r="M1322" t="s">
        <v>55</v>
      </c>
      <c r="N1322" t="s">
        <v>150</v>
      </c>
      <c r="O1322" t="s">
        <v>57</v>
      </c>
    </row>
    <row r="1323" spans="1:15" x14ac:dyDescent="0.25">
      <c r="A1323" s="2">
        <v>1</v>
      </c>
      <c r="B1323" s="2">
        <v>2016</v>
      </c>
      <c r="C1323" t="s">
        <v>271</v>
      </c>
      <c r="D1323" t="s">
        <v>48</v>
      </c>
      <c r="E1323" t="s">
        <v>7</v>
      </c>
      <c r="F1323">
        <f>VLOOKUP(C1323,'Five Year Alumni Srvy 2016 Data'!C:F,4,FALSE)</f>
        <v>1</v>
      </c>
      <c r="G1323" t="str">
        <f>VLOOKUP(F1323,Coding!K:L,2,FALSE)</f>
        <v>URM</v>
      </c>
      <c r="H1323" t="s">
        <v>272</v>
      </c>
      <c r="I1323" t="s">
        <v>273</v>
      </c>
      <c r="J1323" t="s">
        <v>21</v>
      </c>
      <c r="K1323" t="s">
        <v>166</v>
      </c>
      <c r="L1323" s="2">
        <v>4</v>
      </c>
      <c r="M1323" t="s">
        <v>55</v>
      </c>
      <c r="N1323" t="s">
        <v>167</v>
      </c>
      <c r="O1323" t="s">
        <v>57</v>
      </c>
    </row>
    <row r="1324" spans="1:15" x14ac:dyDescent="0.25">
      <c r="A1324" s="2">
        <v>1</v>
      </c>
      <c r="B1324" s="2">
        <v>2016</v>
      </c>
      <c r="C1324" t="s">
        <v>312</v>
      </c>
      <c r="D1324" t="s">
        <v>169</v>
      </c>
      <c r="E1324" t="s">
        <v>7</v>
      </c>
      <c r="F1324">
        <f>VLOOKUP(C1324,'Five Year Alumni Srvy 2016 Data'!C:F,4,FALSE)</f>
        <v>1</v>
      </c>
      <c r="G1324" t="str">
        <f>VLOOKUP(F1324,Coding!K:L,2,FALSE)</f>
        <v>URM</v>
      </c>
      <c r="H1324" t="s">
        <v>270</v>
      </c>
      <c r="I1324" t="s">
        <v>270</v>
      </c>
      <c r="J1324" t="s">
        <v>21</v>
      </c>
      <c r="K1324" t="s">
        <v>54</v>
      </c>
      <c r="L1324" s="2">
        <v>3</v>
      </c>
      <c r="M1324" t="s">
        <v>55</v>
      </c>
      <c r="N1324" t="s">
        <v>56</v>
      </c>
      <c r="O1324" t="s">
        <v>178</v>
      </c>
    </row>
    <row r="1325" spans="1:15" x14ac:dyDescent="0.25">
      <c r="A1325" s="2">
        <v>1</v>
      </c>
      <c r="B1325" s="2">
        <v>2016</v>
      </c>
      <c r="C1325" t="s">
        <v>312</v>
      </c>
      <c r="D1325" t="s">
        <v>169</v>
      </c>
      <c r="E1325" t="s">
        <v>7</v>
      </c>
      <c r="F1325">
        <f>VLOOKUP(C1325,'Five Year Alumni Srvy 2016 Data'!C:F,4,FALSE)</f>
        <v>1</v>
      </c>
      <c r="G1325" t="str">
        <f>VLOOKUP(F1325,Coding!K:L,2,FALSE)</f>
        <v>URM</v>
      </c>
      <c r="H1325" t="s">
        <v>270</v>
      </c>
      <c r="I1325" t="s">
        <v>270</v>
      </c>
      <c r="J1325" t="s">
        <v>21</v>
      </c>
      <c r="K1325" t="s">
        <v>58</v>
      </c>
      <c r="L1325" s="2">
        <v>3</v>
      </c>
      <c r="M1325" t="s">
        <v>55</v>
      </c>
      <c r="N1325" t="s">
        <v>59</v>
      </c>
      <c r="O1325" t="s">
        <v>178</v>
      </c>
    </row>
    <row r="1326" spans="1:15" x14ac:dyDescent="0.25">
      <c r="A1326" s="2">
        <v>1</v>
      </c>
      <c r="B1326" s="2">
        <v>2016</v>
      </c>
      <c r="C1326" t="s">
        <v>312</v>
      </c>
      <c r="D1326" t="s">
        <v>169</v>
      </c>
      <c r="E1326" t="s">
        <v>7</v>
      </c>
      <c r="F1326">
        <f>VLOOKUP(C1326,'Five Year Alumni Srvy 2016 Data'!C:F,4,FALSE)</f>
        <v>1</v>
      </c>
      <c r="G1326" t="str">
        <f>VLOOKUP(F1326,Coding!K:L,2,FALSE)</f>
        <v>URM</v>
      </c>
      <c r="H1326" t="s">
        <v>270</v>
      </c>
      <c r="I1326" t="s">
        <v>270</v>
      </c>
      <c r="J1326" t="s">
        <v>21</v>
      </c>
      <c r="K1326" t="s">
        <v>118</v>
      </c>
      <c r="L1326" s="2">
        <v>3</v>
      </c>
      <c r="M1326" t="s">
        <v>55</v>
      </c>
      <c r="N1326" t="s">
        <v>119</v>
      </c>
      <c r="O1326" t="s">
        <v>178</v>
      </c>
    </row>
    <row r="1327" spans="1:15" x14ac:dyDescent="0.25">
      <c r="A1327" s="2">
        <v>1</v>
      </c>
      <c r="B1327" s="2">
        <v>2016</v>
      </c>
      <c r="C1327" t="s">
        <v>312</v>
      </c>
      <c r="D1327" t="s">
        <v>169</v>
      </c>
      <c r="E1327" t="s">
        <v>7</v>
      </c>
      <c r="F1327">
        <f>VLOOKUP(C1327,'Five Year Alumni Srvy 2016 Data'!C:F,4,FALSE)</f>
        <v>1</v>
      </c>
      <c r="G1327" t="str">
        <f>VLOOKUP(F1327,Coding!K:L,2,FALSE)</f>
        <v>URM</v>
      </c>
      <c r="H1327" t="s">
        <v>270</v>
      </c>
      <c r="I1327" t="s">
        <v>270</v>
      </c>
      <c r="J1327" t="s">
        <v>21</v>
      </c>
      <c r="K1327" t="s">
        <v>135</v>
      </c>
      <c r="L1327" s="2">
        <v>3</v>
      </c>
      <c r="M1327" t="s">
        <v>55</v>
      </c>
      <c r="N1327" t="s">
        <v>136</v>
      </c>
      <c r="O1327" t="s">
        <v>178</v>
      </c>
    </row>
    <row r="1328" spans="1:15" x14ac:dyDescent="0.25">
      <c r="A1328" s="2">
        <v>1</v>
      </c>
      <c r="B1328" s="2">
        <v>2016</v>
      </c>
      <c r="C1328" t="s">
        <v>312</v>
      </c>
      <c r="D1328" t="s">
        <v>169</v>
      </c>
      <c r="E1328" t="s">
        <v>7</v>
      </c>
      <c r="F1328">
        <f>VLOOKUP(C1328,'Five Year Alumni Srvy 2016 Data'!C:F,4,FALSE)</f>
        <v>1</v>
      </c>
      <c r="G1328" t="str">
        <f>VLOOKUP(F1328,Coding!K:L,2,FALSE)</f>
        <v>URM</v>
      </c>
      <c r="H1328" t="s">
        <v>270</v>
      </c>
      <c r="I1328" t="s">
        <v>270</v>
      </c>
      <c r="J1328" t="s">
        <v>21</v>
      </c>
      <c r="K1328" t="s">
        <v>137</v>
      </c>
      <c r="L1328" s="2">
        <v>3</v>
      </c>
      <c r="M1328" t="s">
        <v>55</v>
      </c>
      <c r="N1328" t="s">
        <v>138</v>
      </c>
      <c r="O1328" t="s">
        <v>178</v>
      </c>
    </row>
    <row r="1329" spans="1:15" x14ac:dyDescent="0.25">
      <c r="A1329" s="2">
        <v>1</v>
      </c>
      <c r="B1329" s="2">
        <v>2016</v>
      </c>
      <c r="C1329" t="s">
        <v>312</v>
      </c>
      <c r="D1329" t="s">
        <v>169</v>
      </c>
      <c r="E1329" t="s">
        <v>7</v>
      </c>
      <c r="F1329">
        <f>VLOOKUP(C1329,'Five Year Alumni Srvy 2016 Data'!C:F,4,FALSE)</f>
        <v>1</v>
      </c>
      <c r="G1329" t="str">
        <f>VLOOKUP(F1329,Coding!K:L,2,FALSE)</f>
        <v>URM</v>
      </c>
      <c r="H1329" t="s">
        <v>270</v>
      </c>
      <c r="I1329" t="s">
        <v>270</v>
      </c>
      <c r="J1329" t="s">
        <v>21</v>
      </c>
      <c r="K1329" t="s">
        <v>145</v>
      </c>
      <c r="L1329" s="2">
        <v>3</v>
      </c>
      <c r="M1329" t="s">
        <v>55</v>
      </c>
      <c r="N1329" t="s">
        <v>146</v>
      </c>
      <c r="O1329" t="s">
        <v>178</v>
      </c>
    </row>
    <row r="1330" spans="1:15" x14ac:dyDescent="0.25">
      <c r="A1330" s="2">
        <v>1</v>
      </c>
      <c r="B1330" s="2">
        <v>2016</v>
      </c>
      <c r="C1330" t="s">
        <v>312</v>
      </c>
      <c r="D1330" t="s">
        <v>169</v>
      </c>
      <c r="E1330" t="s">
        <v>7</v>
      </c>
      <c r="F1330">
        <f>VLOOKUP(C1330,'Five Year Alumni Srvy 2016 Data'!C:F,4,FALSE)</f>
        <v>1</v>
      </c>
      <c r="G1330" t="str">
        <f>VLOOKUP(F1330,Coding!K:L,2,FALSE)</f>
        <v>URM</v>
      </c>
      <c r="H1330" t="s">
        <v>270</v>
      </c>
      <c r="I1330" t="s">
        <v>270</v>
      </c>
      <c r="J1330" t="s">
        <v>21</v>
      </c>
      <c r="K1330" t="s">
        <v>147</v>
      </c>
      <c r="L1330" s="2">
        <v>3</v>
      </c>
      <c r="M1330" t="s">
        <v>55</v>
      </c>
      <c r="N1330" t="s">
        <v>148</v>
      </c>
      <c r="O1330" t="s">
        <v>178</v>
      </c>
    </row>
    <row r="1331" spans="1:15" x14ac:dyDescent="0.25">
      <c r="A1331" s="2">
        <v>1</v>
      </c>
      <c r="B1331" s="2">
        <v>2016</v>
      </c>
      <c r="C1331" t="s">
        <v>312</v>
      </c>
      <c r="D1331" t="s">
        <v>169</v>
      </c>
      <c r="E1331" t="s">
        <v>7</v>
      </c>
      <c r="F1331">
        <f>VLOOKUP(C1331,'Five Year Alumni Srvy 2016 Data'!C:F,4,FALSE)</f>
        <v>1</v>
      </c>
      <c r="G1331" t="str">
        <f>VLOOKUP(F1331,Coding!K:L,2,FALSE)</f>
        <v>URM</v>
      </c>
      <c r="H1331" t="s">
        <v>270</v>
      </c>
      <c r="I1331" t="s">
        <v>270</v>
      </c>
      <c r="J1331" t="s">
        <v>21</v>
      </c>
      <c r="K1331" t="s">
        <v>149</v>
      </c>
      <c r="L1331" s="2">
        <v>3</v>
      </c>
      <c r="M1331" t="s">
        <v>55</v>
      </c>
      <c r="N1331" t="s">
        <v>150</v>
      </c>
      <c r="O1331" t="s">
        <v>178</v>
      </c>
    </row>
    <row r="1332" spans="1:15" x14ac:dyDescent="0.25">
      <c r="A1332" s="2">
        <v>1</v>
      </c>
      <c r="B1332" s="2">
        <v>2016</v>
      </c>
      <c r="C1332" t="s">
        <v>312</v>
      </c>
      <c r="D1332" t="s">
        <v>169</v>
      </c>
      <c r="E1332" t="s">
        <v>7</v>
      </c>
      <c r="F1332">
        <f>VLOOKUP(C1332,'Five Year Alumni Srvy 2016 Data'!C:F,4,FALSE)</f>
        <v>1</v>
      </c>
      <c r="G1332" t="str">
        <f>VLOOKUP(F1332,Coding!K:L,2,FALSE)</f>
        <v>URM</v>
      </c>
      <c r="H1332" t="s">
        <v>270</v>
      </c>
      <c r="I1332" t="s">
        <v>270</v>
      </c>
      <c r="J1332" t="s">
        <v>21</v>
      </c>
      <c r="K1332" t="s">
        <v>166</v>
      </c>
      <c r="L1332" s="2">
        <v>3</v>
      </c>
      <c r="M1332" t="s">
        <v>55</v>
      </c>
      <c r="N1332" t="s">
        <v>167</v>
      </c>
      <c r="O1332" t="s">
        <v>178</v>
      </c>
    </row>
    <row r="1333" spans="1:15" x14ac:dyDescent="0.25">
      <c r="A1333" s="2">
        <v>1</v>
      </c>
      <c r="B1333" s="2">
        <v>2016</v>
      </c>
      <c r="C1333" t="s">
        <v>317</v>
      </c>
      <c r="D1333" t="s">
        <v>169</v>
      </c>
      <c r="E1333" t="s">
        <v>7</v>
      </c>
      <c r="F1333">
        <f>VLOOKUP(C1333,'Five Year Alumni Srvy 2016 Data'!C:F,4,FALSE)</f>
        <v>1</v>
      </c>
      <c r="G1333" t="str">
        <f>VLOOKUP(F1333,Coding!K:L,2,FALSE)</f>
        <v>URM</v>
      </c>
      <c r="H1333" t="s">
        <v>318</v>
      </c>
      <c r="I1333" t="s">
        <v>171</v>
      </c>
      <c r="J1333" t="s">
        <v>19</v>
      </c>
      <c r="K1333" t="s">
        <v>54</v>
      </c>
      <c r="L1333" s="2">
        <v>3</v>
      </c>
      <c r="M1333" t="s">
        <v>55</v>
      </c>
      <c r="N1333" t="s">
        <v>56</v>
      </c>
      <c r="O1333" t="s">
        <v>178</v>
      </c>
    </row>
    <row r="1334" spans="1:15" x14ac:dyDescent="0.25">
      <c r="A1334" s="2">
        <v>1</v>
      </c>
      <c r="B1334" s="2">
        <v>2016</v>
      </c>
      <c r="C1334" t="s">
        <v>317</v>
      </c>
      <c r="D1334" t="s">
        <v>169</v>
      </c>
      <c r="E1334" t="s">
        <v>7</v>
      </c>
      <c r="F1334">
        <f>VLOOKUP(C1334,'Five Year Alumni Srvy 2016 Data'!C:F,4,FALSE)</f>
        <v>1</v>
      </c>
      <c r="G1334" t="str">
        <f>VLOOKUP(F1334,Coding!K:L,2,FALSE)</f>
        <v>URM</v>
      </c>
      <c r="H1334" t="s">
        <v>318</v>
      </c>
      <c r="I1334" t="s">
        <v>171</v>
      </c>
      <c r="J1334" t="s">
        <v>19</v>
      </c>
      <c r="K1334" t="s">
        <v>58</v>
      </c>
      <c r="L1334" s="2">
        <v>4</v>
      </c>
      <c r="M1334" t="s">
        <v>55</v>
      </c>
      <c r="N1334" t="s">
        <v>59</v>
      </c>
      <c r="O1334" t="s">
        <v>57</v>
      </c>
    </row>
    <row r="1335" spans="1:15" x14ac:dyDescent="0.25">
      <c r="A1335" s="2">
        <v>1</v>
      </c>
      <c r="B1335" s="2">
        <v>2016</v>
      </c>
      <c r="C1335" t="s">
        <v>317</v>
      </c>
      <c r="D1335" t="s">
        <v>169</v>
      </c>
      <c r="E1335" t="s">
        <v>7</v>
      </c>
      <c r="F1335">
        <f>VLOOKUP(C1335,'Five Year Alumni Srvy 2016 Data'!C:F,4,FALSE)</f>
        <v>1</v>
      </c>
      <c r="G1335" t="str">
        <f>VLOOKUP(F1335,Coding!K:L,2,FALSE)</f>
        <v>URM</v>
      </c>
      <c r="H1335" t="s">
        <v>318</v>
      </c>
      <c r="I1335" t="s">
        <v>171</v>
      </c>
      <c r="J1335" t="s">
        <v>19</v>
      </c>
      <c r="K1335" t="s">
        <v>118</v>
      </c>
      <c r="L1335" s="2">
        <v>2</v>
      </c>
      <c r="M1335" t="s">
        <v>55</v>
      </c>
      <c r="N1335" t="s">
        <v>119</v>
      </c>
      <c r="O1335" t="s">
        <v>187</v>
      </c>
    </row>
    <row r="1336" spans="1:15" x14ac:dyDescent="0.25">
      <c r="A1336" s="2">
        <v>1</v>
      </c>
      <c r="B1336" s="2">
        <v>2016</v>
      </c>
      <c r="C1336" t="s">
        <v>317</v>
      </c>
      <c r="D1336" t="s">
        <v>169</v>
      </c>
      <c r="E1336" t="s">
        <v>7</v>
      </c>
      <c r="F1336">
        <f>VLOOKUP(C1336,'Five Year Alumni Srvy 2016 Data'!C:F,4,FALSE)</f>
        <v>1</v>
      </c>
      <c r="G1336" t="str">
        <f>VLOOKUP(F1336,Coding!K:L,2,FALSE)</f>
        <v>URM</v>
      </c>
      <c r="H1336" t="s">
        <v>318</v>
      </c>
      <c r="I1336" t="s">
        <v>171</v>
      </c>
      <c r="J1336" t="s">
        <v>19</v>
      </c>
      <c r="K1336" t="s">
        <v>135</v>
      </c>
      <c r="L1336" s="2">
        <v>4</v>
      </c>
      <c r="M1336" t="s">
        <v>55</v>
      </c>
      <c r="N1336" t="s">
        <v>136</v>
      </c>
      <c r="O1336" t="s">
        <v>57</v>
      </c>
    </row>
    <row r="1337" spans="1:15" x14ac:dyDescent="0.25">
      <c r="A1337" s="2">
        <v>1</v>
      </c>
      <c r="B1337" s="2">
        <v>2016</v>
      </c>
      <c r="C1337" t="s">
        <v>317</v>
      </c>
      <c r="D1337" t="s">
        <v>169</v>
      </c>
      <c r="E1337" t="s">
        <v>7</v>
      </c>
      <c r="F1337">
        <f>VLOOKUP(C1337,'Five Year Alumni Srvy 2016 Data'!C:F,4,FALSE)</f>
        <v>1</v>
      </c>
      <c r="G1337" t="str">
        <f>VLOOKUP(F1337,Coding!K:L,2,FALSE)</f>
        <v>URM</v>
      </c>
      <c r="H1337" t="s">
        <v>318</v>
      </c>
      <c r="I1337" t="s">
        <v>171</v>
      </c>
      <c r="J1337" t="s">
        <v>19</v>
      </c>
      <c r="K1337" t="s">
        <v>137</v>
      </c>
      <c r="L1337" s="2">
        <v>4</v>
      </c>
      <c r="M1337" t="s">
        <v>55</v>
      </c>
      <c r="N1337" t="s">
        <v>138</v>
      </c>
      <c r="O1337" t="s">
        <v>57</v>
      </c>
    </row>
    <row r="1338" spans="1:15" x14ac:dyDescent="0.25">
      <c r="A1338" s="2">
        <v>1</v>
      </c>
      <c r="B1338" s="2">
        <v>2016</v>
      </c>
      <c r="C1338" t="s">
        <v>317</v>
      </c>
      <c r="D1338" t="s">
        <v>169</v>
      </c>
      <c r="E1338" t="s">
        <v>7</v>
      </c>
      <c r="F1338">
        <f>VLOOKUP(C1338,'Five Year Alumni Srvy 2016 Data'!C:F,4,FALSE)</f>
        <v>1</v>
      </c>
      <c r="G1338" t="str">
        <f>VLOOKUP(F1338,Coding!K:L,2,FALSE)</f>
        <v>URM</v>
      </c>
      <c r="H1338" t="s">
        <v>318</v>
      </c>
      <c r="I1338" t="s">
        <v>171</v>
      </c>
      <c r="J1338" t="s">
        <v>19</v>
      </c>
      <c r="K1338" t="s">
        <v>145</v>
      </c>
      <c r="L1338" s="2">
        <v>4</v>
      </c>
      <c r="M1338" t="s">
        <v>55</v>
      </c>
      <c r="N1338" t="s">
        <v>146</v>
      </c>
      <c r="O1338" t="s">
        <v>57</v>
      </c>
    </row>
    <row r="1339" spans="1:15" x14ac:dyDescent="0.25">
      <c r="A1339" s="2">
        <v>1</v>
      </c>
      <c r="B1339" s="2">
        <v>2016</v>
      </c>
      <c r="C1339" t="s">
        <v>317</v>
      </c>
      <c r="D1339" t="s">
        <v>169</v>
      </c>
      <c r="E1339" t="s">
        <v>7</v>
      </c>
      <c r="F1339">
        <f>VLOOKUP(C1339,'Five Year Alumni Srvy 2016 Data'!C:F,4,FALSE)</f>
        <v>1</v>
      </c>
      <c r="G1339" t="str">
        <f>VLOOKUP(F1339,Coding!K:L,2,FALSE)</f>
        <v>URM</v>
      </c>
      <c r="H1339" t="s">
        <v>318</v>
      </c>
      <c r="I1339" t="s">
        <v>171</v>
      </c>
      <c r="J1339" t="s">
        <v>19</v>
      </c>
      <c r="K1339" t="s">
        <v>147</v>
      </c>
      <c r="L1339" s="2">
        <v>4</v>
      </c>
      <c r="M1339" t="s">
        <v>55</v>
      </c>
      <c r="N1339" t="s">
        <v>148</v>
      </c>
      <c r="O1339" t="s">
        <v>57</v>
      </c>
    </row>
    <row r="1340" spans="1:15" x14ac:dyDescent="0.25">
      <c r="A1340" s="2">
        <v>1</v>
      </c>
      <c r="B1340" s="2">
        <v>2016</v>
      </c>
      <c r="C1340" t="s">
        <v>317</v>
      </c>
      <c r="D1340" t="s">
        <v>169</v>
      </c>
      <c r="E1340" t="s">
        <v>7</v>
      </c>
      <c r="F1340">
        <f>VLOOKUP(C1340,'Five Year Alumni Srvy 2016 Data'!C:F,4,FALSE)</f>
        <v>1</v>
      </c>
      <c r="G1340" t="str">
        <f>VLOOKUP(F1340,Coding!K:L,2,FALSE)</f>
        <v>URM</v>
      </c>
      <c r="H1340" t="s">
        <v>318</v>
      </c>
      <c r="I1340" t="s">
        <v>171</v>
      </c>
      <c r="J1340" t="s">
        <v>19</v>
      </c>
      <c r="K1340" t="s">
        <v>149</v>
      </c>
      <c r="L1340" s="2">
        <v>3</v>
      </c>
      <c r="M1340" t="s">
        <v>55</v>
      </c>
      <c r="N1340" t="s">
        <v>150</v>
      </c>
      <c r="O1340" t="s">
        <v>178</v>
      </c>
    </row>
    <row r="1341" spans="1:15" x14ac:dyDescent="0.25">
      <c r="A1341" s="2">
        <v>1</v>
      </c>
      <c r="B1341" s="2">
        <v>2016</v>
      </c>
      <c r="C1341" t="s">
        <v>317</v>
      </c>
      <c r="D1341" t="s">
        <v>169</v>
      </c>
      <c r="E1341" t="s">
        <v>7</v>
      </c>
      <c r="F1341">
        <f>VLOOKUP(C1341,'Five Year Alumni Srvy 2016 Data'!C:F,4,FALSE)</f>
        <v>1</v>
      </c>
      <c r="G1341" t="str">
        <f>VLOOKUP(F1341,Coding!K:L,2,FALSE)</f>
        <v>URM</v>
      </c>
      <c r="H1341" t="s">
        <v>318</v>
      </c>
      <c r="I1341" t="s">
        <v>171</v>
      </c>
      <c r="J1341" t="s">
        <v>19</v>
      </c>
      <c r="K1341" t="s">
        <v>166</v>
      </c>
      <c r="L1341" s="2">
        <v>3</v>
      </c>
      <c r="M1341" t="s">
        <v>55</v>
      </c>
      <c r="N1341" t="s">
        <v>167</v>
      </c>
      <c r="O1341" t="s">
        <v>178</v>
      </c>
    </row>
    <row r="1342" spans="1:15" x14ac:dyDescent="0.25">
      <c r="A1342" s="2">
        <v>1</v>
      </c>
      <c r="B1342" s="2">
        <v>2016</v>
      </c>
      <c r="C1342" t="s">
        <v>325</v>
      </c>
      <c r="D1342" t="s">
        <v>204</v>
      </c>
      <c r="E1342" t="s">
        <v>7</v>
      </c>
      <c r="F1342">
        <f>VLOOKUP(C1342,'Five Year Alumni Srvy 2016 Data'!C:F,4,FALSE)</f>
        <v>1</v>
      </c>
      <c r="G1342" t="str">
        <f>VLOOKUP(F1342,Coding!K:L,2,FALSE)</f>
        <v>URM</v>
      </c>
      <c r="H1342" t="s">
        <v>252</v>
      </c>
      <c r="I1342" t="s">
        <v>206</v>
      </c>
      <c r="J1342" t="s">
        <v>15</v>
      </c>
      <c r="K1342" t="s">
        <v>54</v>
      </c>
      <c r="L1342" s="2">
        <v>2</v>
      </c>
      <c r="M1342" t="s">
        <v>55</v>
      </c>
      <c r="N1342" t="s">
        <v>56</v>
      </c>
      <c r="O1342" t="s">
        <v>187</v>
      </c>
    </row>
    <row r="1343" spans="1:15" x14ac:dyDescent="0.25">
      <c r="A1343" s="2">
        <v>1</v>
      </c>
      <c r="B1343" s="2">
        <v>2016</v>
      </c>
      <c r="C1343" t="s">
        <v>325</v>
      </c>
      <c r="D1343" t="s">
        <v>204</v>
      </c>
      <c r="E1343" t="s">
        <v>7</v>
      </c>
      <c r="F1343">
        <f>VLOOKUP(C1343,'Five Year Alumni Srvy 2016 Data'!C:F,4,FALSE)</f>
        <v>1</v>
      </c>
      <c r="G1343" t="str">
        <f>VLOOKUP(F1343,Coding!K:L,2,FALSE)</f>
        <v>URM</v>
      </c>
      <c r="H1343" t="s">
        <v>252</v>
      </c>
      <c r="I1343" t="s">
        <v>206</v>
      </c>
      <c r="J1343" t="s">
        <v>15</v>
      </c>
      <c r="K1343" t="s">
        <v>58</v>
      </c>
      <c r="L1343" s="2">
        <v>3</v>
      </c>
      <c r="M1343" t="s">
        <v>55</v>
      </c>
      <c r="N1343" t="s">
        <v>59</v>
      </c>
      <c r="O1343" t="s">
        <v>178</v>
      </c>
    </row>
    <row r="1344" spans="1:15" x14ac:dyDescent="0.25">
      <c r="A1344" s="2">
        <v>1</v>
      </c>
      <c r="B1344" s="2">
        <v>2016</v>
      </c>
      <c r="C1344" t="s">
        <v>325</v>
      </c>
      <c r="D1344" t="s">
        <v>204</v>
      </c>
      <c r="E1344" t="s">
        <v>7</v>
      </c>
      <c r="F1344">
        <f>VLOOKUP(C1344,'Five Year Alumni Srvy 2016 Data'!C:F,4,FALSE)</f>
        <v>1</v>
      </c>
      <c r="G1344" t="str">
        <f>VLOOKUP(F1344,Coding!K:L,2,FALSE)</f>
        <v>URM</v>
      </c>
      <c r="H1344" t="s">
        <v>252</v>
      </c>
      <c r="I1344" t="s">
        <v>206</v>
      </c>
      <c r="J1344" t="s">
        <v>15</v>
      </c>
      <c r="K1344" t="s">
        <v>118</v>
      </c>
      <c r="L1344" s="2">
        <v>1</v>
      </c>
      <c r="M1344" t="s">
        <v>55</v>
      </c>
      <c r="N1344" t="s">
        <v>119</v>
      </c>
      <c r="O1344" t="s">
        <v>282</v>
      </c>
    </row>
    <row r="1345" spans="1:15" x14ac:dyDescent="0.25">
      <c r="A1345" s="2">
        <v>1</v>
      </c>
      <c r="B1345" s="2">
        <v>2016</v>
      </c>
      <c r="C1345" t="s">
        <v>325</v>
      </c>
      <c r="D1345" t="s">
        <v>204</v>
      </c>
      <c r="E1345" t="s">
        <v>7</v>
      </c>
      <c r="F1345">
        <f>VLOOKUP(C1345,'Five Year Alumni Srvy 2016 Data'!C:F,4,FALSE)</f>
        <v>1</v>
      </c>
      <c r="G1345" t="str">
        <f>VLOOKUP(F1345,Coding!K:L,2,FALSE)</f>
        <v>URM</v>
      </c>
      <c r="H1345" t="s">
        <v>252</v>
      </c>
      <c r="I1345" t="s">
        <v>206</v>
      </c>
      <c r="J1345" t="s">
        <v>15</v>
      </c>
      <c r="K1345" t="s">
        <v>135</v>
      </c>
      <c r="L1345" s="2">
        <v>2</v>
      </c>
      <c r="M1345" t="s">
        <v>55</v>
      </c>
      <c r="N1345" t="s">
        <v>136</v>
      </c>
      <c r="O1345" t="s">
        <v>187</v>
      </c>
    </row>
    <row r="1346" spans="1:15" x14ac:dyDescent="0.25">
      <c r="A1346" s="2">
        <v>1</v>
      </c>
      <c r="B1346" s="2">
        <v>2016</v>
      </c>
      <c r="C1346" t="s">
        <v>325</v>
      </c>
      <c r="D1346" t="s">
        <v>204</v>
      </c>
      <c r="E1346" t="s">
        <v>7</v>
      </c>
      <c r="F1346">
        <f>VLOOKUP(C1346,'Five Year Alumni Srvy 2016 Data'!C:F,4,FALSE)</f>
        <v>1</v>
      </c>
      <c r="G1346" t="str">
        <f>VLOOKUP(F1346,Coding!K:L,2,FALSE)</f>
        <v>URM</v>
      </c>
      <c r="H1346" t="s">
        <v>252</v>
      </c>
      <c r="I1346" t="s">
        <v>206</v>
      </c>
      <c r="J1346" t="s">
        <v>15</v>
      </c>
      <c r="K1346" t="s">
        <v>137</v>
      </c>
      <c r="L1346" s="2">
        <v>2</v>
      </c>
      <c r="M1346" t="s">
        <v>55</v>
      </c>
      <c r="N1346" t="s">
        <v>138</v>
      </c>
      <c r="O1346" t="s">
        <v>187</v>
      </c>
    </row>
    <row r="1347" spans="1:15" x14ac:dyDescent="0.25">
      <c r="A1347" s="2">
        <v>1</v>
      </c>
      <c r="B1347" s="2">
        <v>2016</v>
      </c>
      <c r="C1347" t="s">
        <v>325</v>
      </c>
      <c r="D1347" t="s">
        <v>204</v>
      </c>
      <c r="E1347" t="s">
        <v>7</v>
      </c>
      <c r="F1347">
        <f>VLOOKUP(C1347,'Five Year Alumni Srvy 2016 Data'!C:F,4,FALSE)</f>
        <v>1</v>
      </c>
      <c r="G1347" t="str">
        <f>VLOOKUP(F1347,Coding!K:L,2,FALSE)</f>
        <v>URM</v>
      </c>
      <c r="H1347" t="s">
        <v>252</v>
      </c>
      <c r="I1347" t="s">
        <v>206</v>
      </c>
      <c r="J1347" t="s">
        <v>15</v>
      </c>
      <c r="K1347" t="s">
        <v>145</v>
      </c>
      <c r="L1347" s="2">
        <v>5</v>
      </c>
      <c r="M1347" t="s">
        <v>55</v>
      </c>
      <c r="N1347" t="s">
        <v>146</v>
      </c>
      <c r="O1347" t="s">
        <v>185</v>
      </c>
    </row>
    <row r="1348" spans="1:15" x14ac:dyDescent="0.25">
      <c r="A1348" s="2">
        <v>1</v>
      </c>
      <c r="B1348" s="2">
        <v>2016</v>
      </c>
      <c r="C1348" t="s">
        <v>325</v>
      </c>
      <c r="D1348" t="s">
        <v>204</v>
      </c>
      <c r="E1348" t="s">
        <v>7</v>
      </c>
      <c r="F1348">
        <f>VLOOKUP(C1348,'Five Year Alumni Srvy 2016 Data'!C:F,4,FALSE)</f>
        <v>1</v>
      </c>
      <c r="G1348" t="str">
        <f>VLOOKUP(F1348,Coding!K:L,2,FALSE)</f>
        <v>URM</v>
      </c>
      <c r="H1348" t="s">
        <v>252</v>
      </c>
      <c r="I1348" t="s">
        <v>206</v>
      </c>
      <c r="J1348" t="s">
        <v>15</v>
      </c>
      <c r="K1348" t="s">
        <v>147</v>
      </c>
      <c r="L1348" s="2">
        <v>5</v>
      </c>
      <c r="M1348" t="s">
        <v>55</v>
      </c>
      <c r="N1348" t="s">
        <v>148</v>
      </c>
      <c r="O1348" t="s">
        <v>185</v>
      </c>
    </row>
    <row r="1349" spans="1:15" x14ac:dyDescent="0.25">
      <c r="A1349" s="2">
        <v>1</v>
      </c>
      <c r="B1349" s="2">
        <v>2016</v>
      </c>
      <c r="C1349" t="s">
        <v>325</v>
      </c>
      <c r="D1349" t="s">
        <v>204</v>
      </c>
      <c r="E1349" t="s">
        <v>7</v>
      </c>
      <c r="F1349">
        <f>VLOOKUP(C1349,'Five Year Alumni Srvy 2016 Data'!C:F,4,FALSE)</f>
        <v>1</v>
      </c>
      <c r="G1349" t="str">
        <f>VLOOKUP(F1349,Coding!K:L,2,FALSE)</f>
        <v>URM</v>
      </c>
      <c r="H1349" t="s">
        <v>252</v>
      </c>
      <c r="I1349" t="s">
        <v>206</v>
      </c>
      <c r="J1349" t="s">
        <v>15</v>
      </c>
      <c r="K1349" t="s">
        <v>149</v>
      </c>
      <c r="L1349" s="2">
        <v>3</v>
      </c>
      <c r="M1349" t="s">
        <v>55</v>
      </c>
      <c r="N1349" t="s">
        <v>150</v>
      </c>
      <c r="O1349" t="s">
        <v>178</v>
      </c>
    </row>
    <row r="1350" spans="1:15" x14ac:dyDescent="0.25">
      <c r="A1350" s="2">
        <v>1</v>
      </c>
      <c r="B1350" s="2">
        <v>2016</v>
      </c>
      <c r="C1350" t="s">
        <v>325</v>
      </c>
      <c r="D1350" t="s">
        <v>204</v>
      </c>
      <c r="E1350" t="s">
        <v>7</v>
      </c>
      <c r="F1350">
        <f>VLOOKUP(C1350,'Five Year Alumni Srvy 2016 Data'!C:F,4,FALSE)</f>
        <v>1</v>
      </c>
      <c r="G1350" t="str">
        <f>VLOOKUP(F1350,Coding!K:L,2,FALSE)</f>
        <v>URM</v>
      </c>
      <c r="H1350" t="s">
        <v>252</v>
      </c>
      <c r="I1350" t="s">
        <v>206</v>
      </c>
      <c r="J1350" t="s">
        <v>15</v>
      </c>
      <c r="K1350" t="s">
        <v>166</v>
      </c>
      <c r="L1350" s="2">
        <v>4</v>
      </c>
      <c r="M1350" t="s">
        <v>55</v>
      </c>
      <c r="N1350" t="s">
        <v>167</v>
      </c>
      <c r="O1350" t="s">
        <v>57</v>
      </c>
    </row>
    <row r="1351" spans="1:15" x14ac:dyDescent="0.25">
      <c r="A1351" s="2">
        <v>1</v>
      </c>
      <c r="B1351" s="2">
        <v>2016</v>
      </c>
      <c r="C1351" t="s">
        <v>333</v>
      </c>
      <c r="D1351" t="s">
        <v>204</v>
      </c>
      <c r="E1351" t="s">
        <v>7</v>
      </c>
      <c r="F1351">
        <f>VLOOKUP(C1351,'Five Year Alumni Srvy 2016 Data'!C:F,4,FALSE)</f>
        <v>1</v>
      </c>
      <c r="G1351" t="str">
        <f>VLOOKUP(F1351,Coding!K:L,2,FALSE)</f>
        <v>URM</v>
      </c>
      <c r="H1351" t="s">
        <v>198</v>
      </c>
      <c r="I1351" t="s">
        <v>199</v>
      </c>
      <c r="J1351" t="s">
        <v>17</v>
      </c>
      <c r="K1351" t="s">
        <v>54</v>
      </c>
      <c r="L1351" s="2">
        <v>4</v>
      </c>
      <c r="M1351" t="s">
        <v>55</v>
      </c>
      <c r="N1351" t="s">
        <v>56</v>
      </c>
      <c r="O1351" t="s">
        <v>57</v>
      </c>
    </row>
    <row r="1352" spans="1:15" x14ac:dyDescent="0.25">
      <c r="A1352" s="2">
        <v>1</v>
      </c>
      <c r="B1352" s="2">
        <v>2016</v>
      </c>
      <c r="C1352" t="s">
        <v>333</v>
      </c>
      <c r="D1352" t="s">
        <v>204</v>
      </c>
      <c r="E1352" t="s">
        <v>7</v>
      </c>
      <c r="F1352">
        <f>VLOOKUP(C1352,'Five Year Alumni Srvy 2016 Data'!C:F,4,FALSE)</f>
        <v>1</v>
      </c>
      <c r="G1352" t="str">
        <f>VLOOKUP(F1352,Coding!K:L,2,FALSE)</f>
        <v>URM</v>
      </c>
      <c r="H1352" t="s">
        <v>198</v>
      </c>
      <c r="I1352" t="s">
        <v>199</v>
      </c>
      <c r="J1352" t="s">
        <v>17</v>
      </c>
      <c r="K1352" t="s">
        <v>58</v>
      </c>
      <c r="L1352" s="2">
        <v>3</v>
      </c>
      <c r="M1352" t="s">
        <v>55</v>
      </c>
      <c r="N1352" t="s">
        <v>59</v>
      </c>
      <c r="O1352" t="s">
        <v>178</v>
      </c>
    </row>
    <row r="1353" spans="1:15" x14ac:dyDescent="0.25">
      <c r="A1353" s="2">
        <v>1</v>
      </c>
      <c r="B1353" s="2">
        <v>2016</v>
      </c>
      <c r="C1353" t="s">
        <v>333</v>
      </c>
      <c r="D1353" t="s">
        <v>204</v>
      </c>
      <c r="E1353" t="s">
        <v>7</v>
      </c>
      <c r="F1353">
        <f>VLOOKUP(C1353,'Five Year Alumni Srvy 2016 Data'!C:F,4,FALSE)</f>
        <v>1</v>
      </c>
      <c r="G1353" t="str">
        <f>VLOOKUP(F1353,Coding!K:L,2,FALSE)</f>
        <v>URM</v>
      </c>
      <c r="H1353" t="s">
        <v>198</v>
      </c>
      <c r="I1353" t="s">
        <v>199</v>
      </c>
      <c r="J1353" t="s">
        <v>17</v>
      </c>
      <c r="K1353" t="s">
        <v>118</v>
      </c>
      <c r="L1353" s="2">
        <v>3</v>
      </c>
      <c r="M1353" t="s">
        <v>55</v>
      </c>
      <c r="N1353" t="s">
        <v>119</v>
      </c>
      <c r="O1353" t="s">
        <v>178</v>
      </c>
    </row>
    <row r="1354" spans="1:15" x14ac:dyDescent="0.25">
      <c r="A1354" s="2">
        <v>1</v>
      </c>
      <c r="B1354" s="2">
        <v>2016</v>
      </c>
      <c r="C1354" t="s">
        <v>333</v>
      </c>
      <c r="D1354" t="s">
        <v>204</v>
      </c>
      <c r="E1354" t="s">
        <v>7</v>
      </c>
      <c r="F1354">
        <f>VLOOKUP(C1354,'Five Year Alumni Srvy 2016 Data'!C:F,4,FALSE)</f>
        <v>1</v>
      </c>
      <c r="G1354" t="str">
        <f>VLOOKUP(F1354,Coding!K:L,2,FALSE)</f>
        <v>URM</v>
      </c>
      <c r="H1354" t="s">
        <v>198</v>
      </c>
      <c r="I1354" t="s">
        <v>199</v>
      </c>
      <c r="J1354" t="s">
        <v>17</v>
      </c>
      <c r="K1354" t="s">
        <v>135</v>
      </c>
      <c r="L1354" s="2">
        <v>3</v>
      </c>
      <c r="M1354" t="s">
        <v>55</v>
      </c>
      <c r="N1354" t="s">
        <v>136</v>
      </c>
      <c r="O1354" t="s">
        <v>178</v>
      </c>
    </row>
    <row r="1355" spans="1:15" x14ac:dyDescent="0.25">
      <c r="A1355" s="2">
        <v>1</v>
      </c>
      <c r="B1355" s="2">
        <v>2016</v>
      </c>
      <c r="C1355" t="s">
        <v>333</v>
      </c>
      <c r="D1355" t="s">
        <v>204</v>
      </c>
      <c r="E1355" t="s">
        <v>7</v>
      </c>
      <c r="F1355">
        <f>VLOOKUP(C1355,'Five Year Alumni Srvy 2016 Data'!C:F,4,FALSE)</f>
        <v>1</v>
      </c>
      <c r="G1355" t="str">
        <f>VLOOKUP(F1355,Coding!K:L,2,FALSE)</f>
        <v>URM</v>
      </c>
      <c r="H1355" t="s">
        <v>198</v>
      </c>
      <c r="I1355" t="s">
        <v>199</v>
      </c>
      <c r="J1355" t="s">
        <v>17</v>
      </c>
      <c r="K1355" t="s">
        <v>137</v>
      </c>
      <c r="L1355" s="2">
        <v>4</v>
      </c>
      <c r="M1355" t="s">
        <v>55</v>
      </c>
      <c r="N1355" t="s">
        <v>138</v>
      </c>
      <c r="O1355" t="s">
        <v>57</v>
      </c>
    </row>
    <row r="1356" spans="1:15" x14ac:dyDescent="0.25">
      <c r="A1356" s="2">
        <v>1</v>
      </c>
      <c r="B1356" s="2">
        <v>2016</v>
      </c>
      <c r="C1356" t="s">
        <v>333</v>
      </c>
      <c r="D1356" t="s">
        <v>204</v>
      </c>
      <c r="E1356" t="s">
        <v>7</v>
      </c>
      <c r="F1356">
        <f>VLOOKUP(C1356,'Five Year Alumni Srvy 2016 Data'!C:F,4,FALSE)</f>
        <v>1</v>
      </c>
      <c r="G1356" t="str">
        <f>VLOOKUP(F1356,Coding!K:L,2,FALSE)</f>
        <v>URM</v>
      </c>
      <c r="H1356" t="s">
        <v>198</v>
      </c>
      <c r="I1356" t="s">
        <v>199</v>
      </c>
      <c r="J1356" t="s">
        <v>17</v>
      </c>
      <c r="K1356" t="s">
        <v>145</v>
      </c>
      <c r="L1356" s="2">
        <v>3</v>
      </c>
      <c r="M1356" t="s">
        <v>55</v>
      </c>
      <c r="N1356" t="s">
        <v>146</v>
      </c>
      <c r="O1356" t="s">
        <v>178</v>
      </c>
    </row>
    <row r="1357" spans="1:15" x14ac:dyDescent="0.25">
      <c r="A1357" s="2">
        <v>1</v>
      </c>
      <c r="B1357" s="2">
        <v>2016</v>
      </c>
      <c r="C1357" t="s">
        <v>333</v>
      </c>
      <c r="D1357" t="s">
        <v>204</v>
      </c>
      <c r="E1357" t="s">
        <v>7</v>
      </c>
      <c r="F1357">
        <f>VLOOKUP(C1357,'Five Year Alumni Srvy 2016 Data'!C:F,4,FALSE)</f>
        <v>1</v>
      </c>
      <c r="G1357" t="str">
        <f>VLOOKUP(F1357,Coding!K:L,2,FALSE)</f>
        <v>URM</v>
      </c>
      <c r="H1357" t="s">
        <v>198</v>
      </c>
      <c r="I1357" t="s">
        <v>199</v>
      </c>
      <c r="J1357" t="s">
        <v>17</v>
      </c>
      <c r="K1357" t="s">
        <v>147</v>
      </c>
      <c r="L1357" s="2">
        <v>2</v>
      </c>
      <c r="M1357" t="s">
        <v>55</v>
      </c>
      <c r="N1357" t="s">
        <v>148</v>
      </c>
      <c r="O1357" t="s">
        <v>187</v>
      </c>
    </row>
    <row r="1358" spans="1:15" x14ac:dyDescent="0.25">
      <c r="A1358" s="2">
        <v>1</v>
      </c>
      <c r="B1358" s="2">
        <v>2016</v>
      </c>
      <c r="C1358" t="s">
        <v>333</v>
      </c>
      <c r="D1358" t="s">
        <v>204</v>
      </c>
      <c r="E1358" t="s">
        <v>7</v>
      </c>
      <c r="F1358">
        <f>VLOOKUP(C1358,'Five Year Alumni Srvy 2016 Data'!C:F,4,FALSE)</f>
        <v>1</v>
      </c>
      <c r="G1358" t="str">
        <f>VLOOKUP(F1358,Coding!K:L,2,FALSE)</f>
        <v>URM</v>
      </c>
      <c r="H1358" t="s">
        <v>198</v>
      </c>
      <c r="I1358" t="s">
        <v>199</v>
      </c>
      <c r="J1358" t="s">
        <v>17</v>
      </c>
      <c r="K1358" t="s">
        <v>149</v>
      </c>
      <c r="L1358" s="2">
        <v>3</v>
      </c>
      <c r="M1358" t="s">
        <v>55</v>
      </c>
      <c r="N1358" t="s">
        <v>150</v>
      </c>
      <c r="O1358" t="s">
        <v>178</v>
      </c>
    </row>
    <row r="1359" spans="1:15" x14ac:dyDescent="0.25">
      <c r="A1359" s="2">
        <v>1</v>
      </c>
      <c r="B1359" s="2">
        <v>2016</v>
      </c>
      <c r="C1359" t="s">
        <v>333</v>
      </c>
      <c r="D1359" t="s">
        <v>204</v>
      </c>
      <c r="E1359" t="s">
        <v>7</v>
      </c>
      <c r="F1359">
        <f>VLOOKUP(C1359,'Five Year Alumni Srvy 2016 Data'!C:F,4,FALSE)</f>
        <v>1</v>
      </c>
      <c r="G1359" t="str">
        <f>VLOOKUP(F1359,Coding!K:L,2,FALSE)</f>
        <v>URM</v>
      </c>
      <c r="H1359" t="s">
        <v>198</v>
      </c>
      <c r="I1359" t="s">
        <v>199</v>
      </c>
      <c r="J1359" t="s">
        <v>17</v>
      </c>
      <c r="K1359" t="s">
        <v>166</v>
      </c>
      <c r="L1359" s="2">
        <v>4</v>
      </c>
      <c r="M1359" t="s">
        <v>55</v>
      </c>
      <c r="N1359" t="s">
        <v>167</v>
      </c>
      <c r="O1359" t="s">
        <v>57</v>
      </c>
    </row>
    <row r="1360" spans="1:15" x14ac:dyDescent="0.25">
      <c r="A1360" s="2">
        <v>1</v>
      </c>
      <c r="B1360" s="2">
        <v>2016</v>
      </c>
      <c r="C1360" t="s">
        <v>341</v>
      </c>
      <c r="D1360" t="s">
        <v>48</v>
      </c>
      <c r="E1360" t="s">
        <v>7</v>
      </c>
      <c r="F1360">
        <f>VLOOKUP(C1360,'Five Year Alumni Srvy 2016 Data'!C:F,4,FALSE)</f>
        <v>1</v>
      </c>
      <c r="G1360" t="str">
        <f>VLOOKUP(F1360,Coding!K:L,2,FALSE)</f>
        <v>URM</v>
      </c>
      <c r="H1360" t="s">
        <v>342</v>
      </c>
      <c r="I1360" t="s">
        <v>342</v>
      </c>
      <c r="J1360" t="s">
        <v>19</v>
      </c>
      <c r="K1360" t="s">
        <v>54</v>
      </c>
      <c r="L1360" s="2">
        <v>4</v>
      </c>
      <c r="M1360" t="s">
        <v>55</v>
      </c>
      <c r="N1360" t="s">
        <v>56</v>
      </c>
      <c r="O1360" t="s">
        <v>57</v>
      </c>
    </row>
    <row r="1361" spans="1:15" x14ac:dyDescent="0.25">
      <c r="A1361" s="2">
        <v>1</v>
      </c>
      <c r="B1361" s="2">
        <v>2016</v>
      </c>
      <c r="C1361" t="s">
        <v>341</v>
      </c>
      <c r="D1361" t="s">
        <v>48</v>
      </c>
      <c r="E1361" t="s">
        <v>7</v>
      </c>
      <c r="F1361">
        <f>VLOOKUP(C1361,'Five Year Alumni Srvy 2016 Data'!C:F,4,FALSE)</f>
        <v>1</v>
      </c>
      <c r="G1361" t="str">
        <f>VLOOKUP(F1361,Coding!K:L,2,FALSE)</f>
        <v>URM</v>
      </c>
      <c r="H1361" t="s">
        <v>342</v>
      </c>
      <c r="I1361" t="s">
        <v>342</v>
      </c>
      <c r="J1361" t="s">
        <v>19</v>
      </c>
      <c r="K1361" t="s">
        <v>58</v>
      </c>
      <c r="L1361" s="2">
        <v>4</v>
      </c>
      <c r="M1361" t="s">
        <v>55</v>
      </c>
      <c r="N1361" t="s">
        <v>59</v>
      </c>
      <c r="O1361" t="s">
        <v>57</v>
      </c>
    </row>
    <row r="1362" spans="1:15" x14ac:dyDescent="0.25">
      <c r="A1362" s="2">
        <v>1</v>
      </c>
      <c r="B1362" s="2">
        <v>2016</v>
      </c>
      <c r="C1362" t="s">
        <v>341</v>
      </c>
      <c r="D1362" t="s">
        <v>48</v>
      </c>
      <c r="E1362" t="s">
        <v>7</v>
      </c>
      <c r="F1362">
        <f>VLOOKUP(C1362,'Five Year Alumni Srvy 2016 Data'!C:F,4,FALSE)</f>
        <v>1</v>
      </c>
      <c r="G1362" t="str">
        <f>VLOOKUP(F1362,Coding!K:L,2,FALSE)</f>
        <v>URM</v>
      </c>
      <c r="H1362" t="s">
        <v>342</v>
      </c>
      <c r="I1362" t="s">
        <v>342</v>
      </c>
      <c r="J1362" t="s">
        <v>19</v>
      </c>
      <c r="K1362" t="s">
        <v>118</v>
      </c>
      <c r="L1362" s="2">
        <v>4</v>
      </c>
      <c r="M1362" t="s">
        <v>55</v>
      </c>
      <c r="N1362" t="s">
        <v>119</v>
      </c>
      <c r="O1362" t="s">
        <v>57</v>
      </c>
    </row>
    <row r="1363" spans="1:15" x14ac:dyDescent="0.25">
      <c r="A1363" s="2">
        <v>1</v>
      </c>
      <c r="B1363" s="2">
        <v>2016</v>
      </c>
      <c r="C1363" t="s">
        <v>341</v>
      </c>
      <c r="D1363" t="s">
        <v>48</v>
      </c>
      <c r="E1363" t="s">
        <v>7</v>
      </c>
      <c r="F1363">
        <f>VLOOKUP(C1363,'Five Year Alumni Srvy 2016 Data'!C:F,4,FALSE)</f>
        <v>1</v>
      </c>
      <c r="G1363" t="str">
        <f>VLOOKUP(F1363,Coding!K:L,2,FALSE)</f>
        <v>URM</v>
      </c>
      <c r="H1363" t="s">
        <v>342</v>
      </c>
      <c r="I1363" t="s">
        <v>342</v>
      </c>
      <c r="J1363" t="s">
        <v>19</v>
      </c>
      <c r="K1363" t="s">
        <v>135</v>
      </c>
      <c r="L1363" s="2">
        <v>2</v>
      </c>
      <c r="M1363" t="s">
        <v>55</v>
      </c>
      <c r="N1363" t="s">
        <v>136</v>
      </c>
      <c r="O1363" t="s">
        <v>187</v>
      </c>
    </row>
    <row r="1364" spans="1:15" x14ac:dyDescent="0.25">
      <c r="A1364" s="2">
        <v>1</v>
      </c>
      <c r="B1364" s="2">
        <v>2016</v>
      </c>
      <c r="C1364" t="s">
        <v>341</v>
      </c>
      <c r="D1364" t="s">
        <v>48</v>
      </c>
      <c r="E1364" t="s">
        <v>7</v>
      </c>
      <c r="F1364">
        <f>VLOOKUP(C1364,'Five Year Alumni Srvy 2016 Data'!C:F,4,FALSE)</f>
        <v>1</v>
      </c>
      <c r="G1364" t="str">
        <f>VLOOKUP(F1364,Coding!K:L,2,FALSE)</f>
        <v>URM</v>
      </c>
      <c r="H1364" t="s">
        <v>342</v>
      </c>
      <c r="I1364" t="s">
        <v>342</v>
      </c>
      <c r="J1364" t="s">
        <v>19</v>
      </c>
      <c r="K1364" t="s">
        <v>137</v>
      </c>
      <c r="L1364" s="2">
        <v>3</v>
      </c>
      <c r="M1364" t="s">
        <v>55</v>
      </c>
      <c r="N1364" t="s">
        <v>138</v>
      </c>
      <c r="O1364" t="s">
        <v>178</v>
      </c>
    </row>
    <row r="1365" spans="1:15" x14ac:dyDescent="0.25">
      <c r="A1365" s="2">
        <v>1</v>
      </c>
      <c r="B1365" s="2">
        <v>2016</v>
      </c>
      <c r="C1365" t="s">
        <v>341</v>
      </c>
      <c r="D1365" t="s">
        <v>48</v>
      </c>
      <c r="E1365" t="s">
        <v>7</v>
      </c>
      <c r="F1365">
        <f>VLOOKUP(C1365,'Five Year Alumni Srvy 2016 Data'!C:F,4,FALSE)</f>
        <v>1</v>
      </c>
      <c r="G1365" t="str">
        <f>VLOOKUP(F1365,Coding!K:L,2,FALSE)</f>
        <v>URM</v>
      </c>
      <c r="H1365" t="s">
        <v>342</v>
      </c>
      <c r="I1365" t="s">
        <v>342</v>
      </c>
      <c r="J1365" t="s">
        <v>19</v>
      </c>
      <c r="K1365" t="s">
        <v>145</v>
      </c>
      <c r="L1365" s="2">
        <v>4</v>
      </c>
      <c r="M1365" t="s">
        <v>55</v>
      </c>
      <c r="N1365" t="s">
        <v>146</v>
      </c>
      <c r="O1365" t="s">
        <v>57</v>
      </c>
    </row>
    <row r="1366" spans="1:15" x14ac:dyDescent="0.25">
      <c r="A1366" s="2">
        <v>1</v>
      </c>
      <c r="B1366" s="2">
        <v>2016</v>
      </c>
      <c r="C1366" t="s">
        <v>341</v>
      </c>
      <c r="D1366" t="s">
        <v>48</v>
      </c>
      <c r="E1366" t="s">
        <v>7</v>
      </c>
      <c r="F1366">
        <f>VLOOKUP(C1366,'Five Year Alumni Srvy 2016 Data'!C:F,4,FALSE)</f>
        <v>1</v>
      </c>
      <c r="G1366" t="str">
        <f>VLOOKUP(F1366,Coding!K:L,2,FALSE)</f>
        <v>URM</v>
      </c>
      <c r="H1366" t="s">
        <v>342</v>
      </c>
      <c r="I1366" t="s">
        <v>342</v>
      </c>
      <c r="J1366" t="s">
        <v>19</v>
      </c>
      <c r="K1366" t="s">
        <v>147</v>
      </c>
      <c r="L1366" s="2">
        <v>4</v>
      </c>
      <c r="M1366" t="s">
        <v>55</v>
      </c>
      <c r="N1366" t="s">
        <v>148</v>
      </c>
      <c r="O1366" t="s">
        <v>57</v>
      </c>
    </row>
    <row r="1367" spans="1:15" x14ac:dyDescent="0.25">
      <c r="A1367" s="2">
        <v>1</v>
      </c>
      <c r="B1367" s="2">
        <v>2016</v>
      </c>
      <c r="C1367" t="s">
        <v>341</v>
      </c>
      <c r="D1367" t="s">
        <v>48</v>
      </c>
      <c r="E1367" t="s">
        <v>7</v>
      </c>
      <c r="F1367">
        <f>VLOOKUP(C1367,'Five Year Alumni Srvy 2016 Data'!C:F,4,FALSE)</f>
        <v>1</v>
      </c>
      <c r="G1367" t="str">
        <f>VLOOKUP(F1367,Coding!K:L,2,FALSE)</f>
        <v>URM</v>
      </c>
      <c r="H1367" t="s">
        <v>342</v>
      </c>
      <c r="I1367" t="s">
        <v>342</v>
      </c>
      <c r="J1367" t="s">
        <v>19</v>
      </c>
      <c r="K1367" t="s">
        <v>149</v>
      </c>
      <c r="L1367" s="2">
        <v>3</v>
      </c>
      <c r="M1367" t="s">
        <v>55</v>
      </c>
      <c r="N1367" t="s">
        <v>150</v>
      </c>
      <c r="O1367" t="s">
        <v>178</v>
      </c>
    </row>
    <row r="1368" spans="1:15" x14ac:dyDescent="0.25">
      <c r="A1368" s="2">
        <v>1</v>
      </c>
      <c r="B1368" s="2">
        <v>2016</v>
      </c>
      <c r="C1368" t="s">
        <v>341</v>
      </c>
      <c r="D1368" t="s">
        <v>48</v>
      </c>
      <c r="E1368" t="s">
        <v>7</v>
      </c>
      <c r="F1368">
        <f>VLOOKUP(C1368,'Five Year Alumni Srvy 2016 Data'!C:F,4,FALSE)</f>
        <v>1</v>
      </c>
      <c r="G1368" t="str">
        <f>VLOOKUP(F1368,Coding!K:L,2,FALSE)</f>
        <v>URM</v>
      </c>
      <c r="H1368" t="s">
        <v>342</v>
      </c>
      <c r="I1368" t="s">
        <v>342</v>
      </c>
      <c r="J1368" t="s">
        <v>19</v>
      </c>
      <c r="K1368" t="s">
        <v>166</v>
      </c>
      <c r="L1368" s="2">
        <v>2</v>
      </c>
      <c r="M1368" t="s">
        <v>55</v>
      </c>
      <c r="N1368" t="s">
        <v>167</v>
      </c>
      <c r="O1368" t="s">
        <v>187</v>
      </c>
    </row>
    <row r="1369" spans="1:15" x14ac:dyDescent="0.25">
      <c r="A1369" s="2">
        <v>1</v>
      </c>
      <c r="B1369" s="2">
        <v>2016</v>
      </c>
      <c r="C1369" t="s">
        <v>349</v>
      </c>
      <c r="D1369" t="s">
        <v>169</v>
      </c>
      <c r="E1369" t="s">
        <v>7</v>
      </c>
      <c r="F1369">
        <f>VLOOKUP(C1369,'Five Year Alumni Srvy 2016 Data'!C:F,4,FALSE)</f>
        <v>1</v>
      </c>
      <c r="G1369" t="str">
        <f>VLOOKUP(F1369,Coding!K:L,2,FALSE)</f>
        <v>URM</v>
      </c>
      <c r="H1369" t="s">
        <v>252</v>
      </c>
      <c r="I1369" t="s">
        <v>206</v>
      </c>
      <c r="J1369" t="s">
        <v>15</v>
      </c>
      <c r="K1369" t="s">
        <v>54</v>
      </c>
      <c r="L1369" s="2">
        <v>3</v>
      </c>
      <c r="M1369" t="s">
        <v>55</v>
      </c>
      <c r="N1369" t="s">
        <v>56</v>
      </c>
      <c r="O1369" t="s">
        <v>178</v>
      </c>
    </row>
    <row r="1370" spans="1:15" x14ac:dyDescent="0.25">
      <c r="A1370" s="2">
        <v>1</v>
      </c>
      <c r="B1370" s="2">
        <v>2016</v>
      </c>
      <c r="C1370" t="s">
        <v>349</v>
      </c>
      <c r="D1370" t="s">
        <v>169</v>
      </c>
      <c r="E1370" t="s">
        <v>7</v>
      </c>
      <c r="F1370">
        <f>VLOOKUP(C1370,'Five Year Alumni Srvy 2016 Data'!C:F,4,FALSE)</f>
        <v>1</v>
      </c>
      <c r="G1370" t="str">
        <f>VLOOKUP(F1370,Coding!K:L,2,FALSE)</f>
        <v>URM</v>
      </c>
      <c r="H1370" t="s">
        <v>252</v>
      </c>
      <c r="I1370" t="s">
        <v>206</v>
      </c>
      <c r="J1370" t="s">
        <v>15</v>
      </c>
      <c r="K1370" t="s">
        <v>58</v>
      </c>
      <c r="L1370" s="2">
        <v>4</v>
      </c>
      <c r="M1370" t="s">
        <v>55</v>
      </c>
      <c r="N1370" t="s">
        <v>59</v>
      </c>
      <c r="O1370" t="s">
        <v>57</v>
      </c>
    </row>
    <row r="1371" spans="1:15" x14ac:dyDescent="0.25">
      <c r="A1371" s="2">
        <v>1</v>
      </c>
      <c r="B1371" s="2">
        <v>2016</v>
      </c>
      <c r="C1371" t="s">
        <v>349</v>
      </c>
      <c r="D1371" t="s">
        <v>169</v>
      </c>
      <c r="E1371" t="s">
        <v>7</v>
      </c>
      <c r="F1371">
        <f>VLOOKUP(C1371,'Five Year Alumni Srvy 2016 Data'!C:F,4,FALSE)</f>
        <v>1</v>
      </c>
      <c r="G1371" t="str">
        <f>VLOOKUP(F1371,Coding!K:L,2,FALSE)</f>
        <v>URM</v>
      </c>
      <c r="H1371" t="s">
        <v>252</v>
      </c>
      <c r="I1371" t="s">
        <v>206</v>
      </c>
      <c r="J1371" t="s">
        <v>15</v>
      </c>
      <c r="K1371" t="s">
        <v>118</v>
      </c>
      <c r="L1371" s="2">
        <v>3</v>
      </c>
      <c r="M1371" t="s">
        <v>55</v>
      </c>
      <c r="N1371" t="s">
        <v>119</v>
      </c>
      <c r="O1371" t="s">
        <v>178</v>
      </c>
    </row>
    <row r="1372" spans="1:15" x14ac:dyDescent="0.25">
      <c r="A1372" s="2">
        <v>1</v>
      </c>
      <c r="B1372" s="2">
        <v>2016</v>
      </c>
      <c r="C1372" t="s">
        <v>349</v>
      </c>
      <c r="D1372" t="s">
        <v>169</v>
      </c>
      <c r="E1372" t="s">
        <v>7</v>
      </c>
      <c r="F1372">
        <f>VLOOKUP(C1372,'Five Year Alumni Srvy 2016 Data'!C:F,4,FALSE)</f>
        <v>1</v>
      </c>
      <c r="G1372" t="str">
        <f>VLOOKUP(F1372,Coding!K:L,2,FALSE)</f>
        <v>URM</v>
      </c>
      <c r="H1372" t="s">
        <v>252</v>
      </c>
      <c r="I1372" t="s">
        <v>206</v>
      </c>
      <c r="J1372" t="s">
        <v>15</v>
      </c>
      <c r="K1372" t="s">
        <v>135</v>
      </c>
      <c r="L1372" s="2">
        <v>3</v>
      </c>
      <c r="M1372" t="s">
        <v>55</v>
      </c>
      <c r="N1372" t="s">
        <v>136</v>
      </c>
      <c r="O1372" t="s">
        <v>178</v>
      </c>
    </row>
    <row r="1373" spans="1:15" x14ac:dyDescent="0.25">
      <c r="A1373" s="2">
        <v>1</v>
      </c>
      <c r="B1373" s="2">
        <v>2016</v>
      </c>
      <c r="C1373" t="s">
        <v>349</v>
      </c>
      <c r="D1373" t="s">
        <v>169</v>
      </c>
      <c r="E1373" t="s">
        <v>7</v>
      </c>
      <c r="F1373">
        <f>VLOOKUP(C1373,'Five Year Alumni Srvy 2016 Data'!C:F,4,FALSE)</f>
        <v>1</v>
      </c>
      <c r="G1373" t="str">
        <f>VLOOKUP(F1373,Coding!K:L,2,FALSE)</f>
        <v>URM</v>
      </c>
      <c r="H1373" t="s">
        <v>252</v>
      </c>
      <c r="I1373" t="s">
        <v>206</v>
      </c>
      <c r="J1373" t="s">
        <v>15</v>
      </c>
      <c r="K1373" t="s">
        <v>137</v>
      </c>
      <c r="L1373" s="2">
        <v>3</v>
      </c>
      <c r="M1373" t="s">
        <v>55</v>
      </c>
      <c r="N1373" t="s">
        <v>138</v>
      </c>
      <c r="O1373" t="s">
        <v>178</v>
      </c>
    </row>
    <row r="1374" spans="1:15" x14ac:dyDescent="0.25">
      <c r="A1374" s="2">
        <v>1</v>
      </c>
      <c r="B1374" s="2">
        <v>2016</v>
      </c>
      <c r="C1374" t="s">
        <v>349</v>
      </c>
      <c r="D1374" t="s">
        <v>169</v>
      </c>
      <c r="E1374" t="s">
        <v>7</v>
      </c>
      <c r="F1374">
        <f>VLOOKUP(C1374,'Five Year Alumni Srvy 2016 Data'!C:F,4,FALSE)</f>
        <v>1</v>
      </c>
      <c r="G1374" t="str">
        <f>VLOOKUP(F1374,Coding!K:L,2,FALSE)</f>
        <v>URM</v>
      </c>
      <c r="H1374" t="s">
        <v>252</v>
      </c>
      <c r="I1374" t="s">
        <v>206</v>
      </c>
      <c r="J1374" t="s">
        <v>15</v>
      </c>
      <c r="K1374" t="s">
        <v>145</v>
      </c>
      <c r="L1374" s="2">
        <v>4</v>
      </c>
      <c r="M1374" t="s">
        <v>55</v>
      </c>
      <c r="N1374" t="s">
        <v>146</v>
      </c>
      <c r="O1374" t="s">
        <v>57</v>
      </c>
    </row>
    <row r="1375" spans="1:15" x14ac:dyDescent="0.25">
      <c r="A1375" s="2">
        <v>1</v>
      </c>
      <c r="B1375" s="2">
        <v>2016</v>
      </c>
      <c r="C1375" t="s">
        <v>349</v>
      </c>
      <c r="D1375" t="s">
        <v>169</v>
      </c>
      <c r="E1375" t="s">
        <v>7</v>
      </c>
      <c r="F1375">
        <f>VLOOKUP(C1375,'Five Year Alumni Srvy 2016 Data'!C:F,4,FALSE)</f>
        <v>1</v>
      </c>
      <c r="G1375" t="str">
        <f>VLOOKUP(F1375,Coding!K:L,2,FALSE)</f>
        <v>URM</v>
      </c>
      <c r="H1375" t="s">
        <v>252</v>
      </c>
      <c r="I1375" t="s">
        <v>206</v>
      </c>
      <c r="J1375" t="s">
        <v>15</v>
      </c>
      <c r="K1375" t="s">
        <v>147</v>
      </c>
      <c r="L1375" s="2">
        <v>3</v>
      </c>
      <c r="M1375" t="s">
        <v>55</v>
      </c>
      <c r="N1375" t="s">
        <v>148</v>
      </c>
      <c r="O1375" t="s">
        <v>178</v>
      </c>
    </row>
    <row r="1376" spans="1:15" x14ac:dyDescent="0.25">
      <c r="A1376" s="2">
        <v>1</v>
      </c>
      <c r="B1376" s="2">
        <v>2016</v>
      </c>
      <c r="C1376" t="s">
        <v>349</v>
      </c>
      <c r="D1376" t="s">
        <v>169</v>
      </c>
      <c r="E1376" t="s">
        <v>7</v>
      </c>
      <c r="F1376">
        <f>VLOOKUP(C1376,'Five Year Alumni Srvy 2016 Data'!C:F,4,FALSE)</f>
        <v>1</v>
      </c>
      <c r="G1376" t="str">
        <f>VLOOKUP(F1376,Coding!K:L,2,FALSE)</f>
        <v>URM</v>
      </c>
      <c r="H1376" t="s">
        <v>252</v>
      </c>
      <c r="I1376" t="s">
        <v>206</v>
      </c>
      <c r="J1376" t="s">
        <v>15</v>
      </c>
      <c r="K1376" t="s">
        <v>149</v>
      </c>
      <c r="L1376" s="2">
        <v>3</v>
      </c>
      <c r="M1376" t="s">
        <v>55</v>
      </c>
      <c r="N1376" t="s">
        <v>150</v>
      </c>
      <c r="O1376" t="s">
        <v>178</v>
      </c>
    </row>
    <row r="1377" spans="1:15" x14ac:dyDescent="0.25">
      <c r="A1377" s="2">
        <v>1</v>
      </c>
      <c r="B1377" s="2">
        <v>2016</v>
      </c>
      <c r="C1377" t="s">
        <v>349</v>
      </c>
      <c r="D1377" t="s">
        <v>169</v>
      </c>
      <c r="E1377" t="s">
        <v>7</v>
      </c>
      <c r="F1377">
        <f>VLOOKUP(C1377,'Five Year Alumni Srvy 2016 Data'!C:F,4,FALSE)</f>
        <v>1</v>
      </c>
      <c r="G1377" t="str">
        <f>VLOOKUP(F1377,Coding!K:L,2,FALSE)</f>
        <v>URM</v>
      </c>
      <c r="H1377" t="s">
        <v>252</v>
      </c>
      <c r="I1377" t="s">
        <v>206</v>
      </c>
      <c r="J1377" t="s">
        <v>15</v>
      </c>
      <c r="K1377" t="s">
        <v>166</v>
      </c>
      <c r="L1377" s="2">
        <v>3</v>
      </c>
      <c r="M1377" t="s">
        <v>55</v>
      </c>
      <c r="N1377" t="s">
        <v>167</v>
      </c>
      <c r="O1377" t="s">
        <v>178</v>
      </c>
    </row>
    <row r="1378" spans="1:15" x14ac:dyDescent="0.25">
      <c r="A1378" s="2">
        <v>1</v>
      </c>
      <c r="B1378" s="2">
        <v>2016</v>
      </c>
      <c r="C1378" t="s">
        <v>350</v>
      </c>
      <c r="D1378" t="s">
        <v>169</v>
      </c>
      <c r="E1378" t="s">
        <v>7</v>
      </c>
      <c r="F1378">
        <f>VLOOKUP(C1378,'Five Year Alumni Srvy 2016 Data'!C:F,4,FALSE)</f>
        <v>1</v>
      </c>
      <c r="G1378" t="str">
        <f>VLOOKUP(F1378,Coding!K:L,2,FALSE)</f>
        <v>URM</v>
      </c>
      <c r="H1378" t="s">
        <v>272</v>
      </c>
      <c r="I1378" t="s">
        <v>273</v>
      </c>
      <c r="J1378" t="s">
        <v>21</v>
      </c>
      <c r="K1378" t="s">
        <v>54</v>
      </c>
      <c r="L1378" s="2">
        <v>3</v>
      </c>
      <c r="M1378" t="s">
        <v>55</v>
      </c>
      <c r="N1378" t="s">
        <v>56</v>
      </c>
      <c r="O1378" t="s">
        <v>178</v>
      </c>
    </row>
    <row r="1379" spans="1:15" x14ac:dyDescent="0.25">
      <c r="A1379" s="2">
        <v>1</v>
      </c>
      <c r="B1379" s="2">
        <v>2016</v>
      </c>
      <c r="C1379" t="s">
        <v>350</v>
      </c>
      <c r="D1379" t="s">
        <v>169</v>
      </c>
      <c r="E1379" t="s">
        <v>7</v>
      </c>
      <c r="F1379">
        <f>VLOOKUP(C1379,'Five Year Alumni Srvy 2016 Data'!C:F,4,FALSE)</f>
        <v>1</v>
      </c>
      <c r="G1379" t="str">
        <f>VLOOKUP(F1379,Coding!K:L,2,FALSE)</f>
        <v>URM</v>
      </c>
      <c r="H1379" t="s">
        <v>272</v>
      </c>
      <c r="I1379" t="s">
        <v>273</v>
      </c>
      <c r="J1379" t="s">
        <v>21</v>
      </c>
      <c r="K1379" t="s">
        <v>58</v>
      </c>
      <c r="L1379" s="2">
        <v>4</v>
      </c>
      <c r="M1379" t="s">
        <v>55</v>
      </c>
      <c r="N1379" t="s">
        <v>59</v>
      </c>
      <c r="O1379" t="s">
        <v>57</v>
      </c>
    </row>
    <row r="1380" spans="1:15" x14ac:dyDescent="0.25">
      <c r="A1380" s="2">
        <v>1</v>
      </c>
      <c r="B1380" s="2">
        <v>2016</v>
      </c>
      <c r="C1380" t="s">
        <v>350</v>
      </c>
      <c r="D1380" t="s">
        <v>169</v>
      </c>
      <c r="E1380" t="s">
        <v>7</v>
      </c>
      <c r="F1380">
        <f>VLOOKUP(C1380,'Five Year Alumni Srvy 2016 Data'!C:F,4,FALSE)</f>
        <v>1</v>
      </c>
      <c r="G1380" t="str">
        <f>VLOOKUP(F1380,Coding!K:L,2,FALSE)</f>
        <v>URM</v>
      </c>
      <c r="H1380" t="s">
        <v>272</v>
      </c>
      <c r="I1380" t="s">
        <v>273</v>
      </c>
      <c r="J1380" t="s">
        <v>21</v>
      </c>
      <c r="K1380" t="s">
        <v>118</v>
      </c>
      <c r="L1380" s="2">
        <v>3</v>
      </c>
      <c r="M1380" t="s">
        <v>55</v>
      </c>
      <c r="N1380" t="s">
        <v>119</v>
      </c>
      <c r="O1380" t="s">
        <v>178</v>
      </c>
    </row>
    <row r="1381" spans="1:15" x14ac:dyDescent="0.25">
      <c r="A1381" s="2">
        <v>1</v>
      </c>
      <c r="B1381" s="2">
        <v>2016</v>
      </c>
      <c r="C1381" t="s">
        <v>350</v>
      </c>
      <c r="D1381" t="s">
        <v>169</v>
      </c>
      <c r="E1381" t="s">
        <v>7</v>
      </c>
      <c r="F1381">
        <f>VLOOKUP(C1381,'Five Year Alumni Srvy 2016 Data'!C:F,4,FALSE)</f>
        <v>1</v>
      </c>
      <c r="G1381" t="str">
        <f>VLOOKUP(F1381,Coding!K:L,2,FALSE)</f>
        <v>URM</v>
      </c>
      <c r="H1381" t="s">
        <v>272</v>
      </c>
      <c r="I1381" t="s">
        <v>273</v>
      </c>
      <c r="J1381" t="s">
        <v>21</v>
      </c>
      <c r="K1381" t="s">
        <v>135</v>
      </c>
      <c r="L1381" s="2">
        <v>4</v>
      </c>
      <c r="M1381" t="s">
        <v>55</v>
      </c>
      <c r="N1381" t="s">
        <v>136</v>
      </c>
      <c r="O1381" t="s">
        <v>57</v>
      </c>
    </row>
    <row r="1382" spans="1:15" x14ac:dyDescent="0.25">
      <c r="A1382" s="2">
        <v>1</v>
      </c>
      <c r="B1382" s="2">
        <v>2016</v>
      </c>
      <c r="C1382" t="s">
        <v>350</v>
      </c>
      <c r="D1382" t="s">
        <v>169</v>
      </c>
      <c r="E1382" t="s">
        <v>7</v>
      </c>
      <c r="F1382">
        <f>VLOOKUP(C1382,'Five Year Alumni Srvy 2016 Data'!C:F,4,FALSE)</f>
        <v>1</v>
      </c>
      <c r="G1382" t="str">
        <f>VLOOKUP(F1382,Coding!K:L,2,FALSE)</f>
        <v>URM</v>
      </c>
      <c r="H1382" t="s">
        <v>272</v>
      </c>
      <c r="I1382" t="s">
        <v>273</v>
      </c>
      <c r="J1382" t="s">
        <v>21</v>
      </c>
      <c r="K1382" t="s">
        <v>137</v>
      </c>
      <c r="L1382" s="2">
        <v>4</v>
      </c>
      <c r="M1382" t="s">
        <v>55</v>
      </c>
      <c r="N1382" t="s">
        <v>138</v>
      </c>
      <c r="O1382" t="s">
        <v>57</v>
      </c>
    </row>
    <row r="1383" spans="1:15" x14ac:dyDescent="0.25">
      <c r="A1383" s="2">
        <v>1</v>
      </c>
      <c r="B1383" s="2">
        <v>2016</v>
      </c>
      <c r="C1383" t="s">
        <v>350</v>
      </c>
      <c r="D1383" t="s">
        <v>169</v>
      </c>
      <c r="E1383" t="s">
        <v>7</v>
      </c>
      <c r="F1383">
        <f>VLOOKUP(C1383,'Five Year Alumni Srvy 2016 Data'!C:F,4,FALSE)</f>
        <v>1</v>
      </c>
      <c r="G1383" t="str">
        <f>VLOOKUP(F1383,Coding!K:L,2,FALSE)</f>
        <v>URM</v>
      </c>
      <c r="H1383" t="s">
        <v>272</v>
      </c>
      <c r="I1383" t="s">
        <v>273</v>
      </c>
      <c r="J1383" t="s">
        <v>21</v>
      </c>
      <c r="K1383" t="s">
        <v>145</v>
      </c>
      <c r="L1383" s="2">
        <v>4</v>
      </c>
      <c r="M1383" t="s">
        <v>55</v>
      </c>
      <c r="N1383" t="s">
        <v>146</v>
      </c>
      <c r="O1383" t="s">
        <v>57</v>
      </c>
    </row>
    <row r="1384" spans="1:15" x14ac:dyDescent="0.25">
      <c r="A1384" s="2">
        <v>1</v>
      </c>
      <c r="B1384" s="2">
        <v>2016</v>
      </c>
      <c r="C1384" t="s">
        <v>350</v>
      </c>
      <c r="D1384" t="s">
        <v>169</v>
      </c>
      <c r="E1384" t="s">
        <v>7</v>
      </c>
      <c r="F1384">
        <f>VLOOKUP(C1384,'Five Year Alumni Srvy 2016 Data'!C:F,4,FALSE)</f>
        <v>1</v>
      </c>
      <c r="G1384" t="str">
        <f>VLOOKUP(F1384,Coding!K:L,2,FALSE)</f>
        <v>URM</v>
      </c>
      <c r="H1384" t="s">
        <v>272</v>
      </c>
      <c r="I1384" t="s">
        <v>273</v>
      </c>
      <c r="J1384" t="s">
        <v>21</v>
      </c>
      <c r="K1384" t="s">
        <v>147</v>
      </c>
      <c r="L1384" s="2">
        <v>3</v>
      </c>
      <c r="M1384" t="s">
        <v>55</v>
      </c>
      <c r="N1384" t="s">
        <v>148</v>
      </c>
      <c r="O1384" t="s">
        <v>178</v>
      </c>
    </row>
    <row r="1385" spans="1:15" x14ac:dyDescent="0.25">
      <c r="A1385" s="2">
        <v>1</v>
      </c>
      <c r="B1385" s="2">
        <v>2016</v>
      </c>
      <c r="C1385" t="s">
        <v>350</v>
      </c>
      <c r="D1385" t="s">
        <v>169</v>
      </c>
      <c r="E1385" t="s">
        <v>7</v>
      </c>
      <c r="F1385">
        <f>VLOOKUP(C1385,'Five Year Alumni Srvy 2016 Data'!C:F,4,FALSE)</f>
        <v>1</v>
      </c>
      <c r="G1385" t="str">
        <f>VLOOKUP(F1385,Coding!K:L,2,FALSE)</f>
        <v>URM</v>
      </c>
      <c r="H1385" t="s">
        <v>272</v>
      </c>
      <c r="I1385" t="s">
        <v>273</v>
      </c>
      <c r="J1385" t="s">
        <v>21</v>
      </c>
      <c r="K1385" t="s">
        <v>149</v>
      </c>
      <c r="L1385" s="2">
        <v>3</v>
      </c>
      <c r="M1385" t="s">
        <v>55</v>
      </c>
      <c r="N1385" t="s">
        <v>150</v>
      </c>
      <c r="O1385" t="s">
        <v>178</v>
      </c>
    </row>
    <row r="1386" spans="1:15" x14ac:dyDescent="0.25">
      <c r="A1386" s="2">
        <v>1</v>
      </c>
      <c r="B1386" s="2">
        <v>2016</v>
      </c>
      <c r="C1386" t="s">
        <v>350</v>
      </c>
      <c r="D1386" t="s">
        <v>169</v>
      </c>
      <c r="E1386" t="s">
        <v>7</v>
      </c>
      <c r="F1386">
        <f>VLOOKUP(C1386,'Five Year Alumni Srvy 2016 Data'!C:F,4,FALSE)</f>
        <v>1</v>
      </c>
      <c r="G1386" t="str">
        <f>VLOOKUP(F1386,Coding!K:L,2,FALSE)</f>
        <v>URM</v>
      </c>
      <c r="H1386" t="s">
        <v>272</v>
      </c>
      <c r="I1386" t="s">
        <v>273</v>
      </c>
      <c r="J1386" t="s">
        <v>21</v>
      </c>
      <c r="K1386" t="s">
        <v>166</v>
      </c>
      <c r="L1386" s="2">
        <v>3</v>
      </c>
      <c r="M1386" t="s">
        <v>55</v>
      </c>
      <c r="N1386" t="s">
        <v>167</v>
      </c>
      <c r="O1386" t="s">
        <v>178</v>
      </c>
    </row>
    <row r="1387" spans="1:15" x14ac:dyDescent="0.25">
      <c r="A1387" s="2">
        <v>1</v>
      </c>
      <c r="B1387" s="2">
        <v>2016</v>
      </c>
      <c r="C1387" t="s">
        <v>353</v>
      </c>
      <c r="D1387" t="s">
        <v>48</v>
      </c>
      <c r="E1387" t="s">
        <v>7</v>
      </c>
      <c r="F1387">
        <f>VLOOKUP(C1387,'Five Year Alumni Srvy 2016 Data'!C:F,4,FALSE)</f>
        <v>1</v>
      </c>
      <c r="G1387" t="str">
        <f>VLOOKUP(F1387,Coding!K:L,2,FALSE)</f>
        <v>URM</v>
      </c>
      <c r="H1387" t="s">
        <v>328</v>
      </c>
      <c r="I1387" t="s">
        <v>328</v>
      </c>
      <c r="J1387" t="s">
        <v>10</v>
      </c>
      <c r="K1387" t="s">
        <v>54</v>
      </c>
      <c r="L1387" s="2">
        <v>2</v>
      </c>
      <c r="M1387" t="s">
        <v>55</v>
      </c>
      <c r="N1387" t="s">
        <v>56</v>
      </c>
      <c r="O1387" t="s">
        <v>187</v>
      </c>
    </row>
    <row r="1388" spans="1:15" x14ac:dyDescent="0.25">
      <c r="A1388" s="2">
        <v>1</v>
      </c>
      <c r="B1388" s="2">
        <v>2016</v>
      </c>
      <c r="C1388" t="s">
        <v>353</v>
      </c>
      <c r="D1388" t="s">
        <v>48</v>
      </c>
      <c r="E1388" t="s">
        <v>7</v>
      </c>
      <c r="F1388">
        <f>VLOOKUP(C1388,'Five Year Alumni Srvy 2016 Data'!C:F,4,FALSE)</f>
        <v>1</v>
      </c>
      <c r="G1388" t="str">
        <f>VLOOKUP(F1388,Coding!K:L,2,FALSE)</f>
        <v>URM</v>
      </c>
      <c r="H1388" t="s">
        <v>328</v>
      </c>
      <c r="I1388" t="s">
        <v>328</v>
      </c>
      <c r="J1388" t="s">
        <v>10</v>
      </c>
      <c r="K1388" t="s">
        <v>58</v>
      </c>
      <c r="L1388" s="2">
        <v>3</v>
      </c>
      <c r="M1388" t="s">
        <v>55</v>
      </c>
      <c r="N1388" t="s">
        <v>59</v>
      </c>
      <c r="O1388" t="s">
        <v>178</v>
      </c>
    </row>
    <row r="1389" spans="1:15" x14ac:dyDescent="0.25">
      <c r="A1389" s="2">
        <v>1</v>
      </c>
      <c r="B1389" s="2">
        <v>2016</v>
      </c>
      <c r="C1389" t="s">
        <v>353</v>
      </c>
      <c r="D1389" t="s">
        <v>48</v>
      </c>
      <c r="E1389" t="s">
        <v>7</v>
      </c>
      <c r="F1389">
        <f>VLOOKUP(C1389,'Five Year Alumni Srvy 2016 Data'!C:F,4,FALSE)</f>
        <v>1</v>
      </c>
      <c r="G1389" t="str">
        <f>VLOOKUP(F1389,Coding!K:L,2,FALSE)</f>
        <v>URM</v>
      </c>
      <c r="H1389" t="s">
        <v>328</v>
      </c>
      <c r="I1389" t="s">
        <v>328</v>
      </c>
      <c r="J1389" t="s">
        <v>10</v>
      </c>
      <c r="K1389" t="s">
        <v>118</v>
      </c>
      <c r="L1389" s="2">
        <v>2</v>
      </c>
      <c r="M1389" t="s">
        <v>55</v>
      </c>
      <c r="N1389" t="s">
        <v>119</v>
      </c>
      <c r="O1389" t="s">
        <v>187</v>
      </c>
    </row>
    <row r="1390" spans="1:15" x14ac:dyDescent="0.25">
      <c r="A1390" s="2">
        <v>1</v>
      </c>
      <c r="B1390" s="2">
        <v>2016</v>
      </c>
      <c r="C1390" t="s">
        <v>353</v>
      </c>
      <c r="D1390" t="s">
        <v>48</v>
      </c>
      <c r="E1390" t="s">
        <v>7</v>
      </c>
      <c r="F1390">
        <f>VLOOKUP(C1390,'Five Year Alumni Srvy 2016 Data'!C:F,4,FALSE)</f>
        <v>1</v>
      </c>
      <c r="G1390" t="str">
        <f>VLOOKUP(F1390,Coding!K:L,2,FALSE)</f>
        <v>URM</v>
      </c>
      <c r="H1390" t="s">
        <v>328</v>
      </c>
      <c r="I1390" t="s">
        <v>328</v>
      </c>
      <c r="J1390" t="s">
        <v>10</v>
      </c>
      <c r="K1390" t="s">
        <v>135</v>
      </c>
      <c r="L1390" s="2">
        <v>3</v>
      </c>
      <c r="M1390" t="s">
        <v>55</v>
      </c>
      <c r="N1390" t="s">
        <v>136</v>
      </c>
      <c r="O1390" t="s">
        <v>178</v>
      </c>
    </row>
    <row r="1391" spans="1:15" x14ac:dyDescent="0.25">
      <c r="A1391" s="2">
        <v>1</v>
      </c>
      <c r="B1391" s="2">
        <v>2016</v>
      </c>
      <c r="C1391" t="s">
        <v>353</v>
      </c>
      <c r="D1391" t="s">
        <v>48</v>
      </c>
      <c r="E1391" t="s">
        <v>7</v>
      </c>
      <c r="F1391">
        <f>VLOOKUP(C1391,'Five Year Alumni Srvy 2016 Data'!C:F,4,FALSE)</f>
        <v>1</v>
      </c>
      <c r="G1391" t="str">
        <f>VLOOKUP(F1391,Coding!K:L,2,FALSE)</f>
        <v>URM</v>
      </c>
      <c r="H1391" t="s">
        <v>328</v>
      </c>
      <c r="I1391" t="s">
        <v>328</v>
      </c>
      <c r="J1391" t="s">
        <v>10</v>
      </c>
      <c r="K1391" t="s">
        <v>137</v>
      </c>
      <c r="L1391" s="2">
        <v>2</v>
      </c>
      <c r="M1391" t="s">
        <v>55</v>
      </c>
      <c r="N1391" t="s">
        <v>138</v>
      </c>
      <c r="O1391" t="s">
        <v>187</v>
      </c>
    </row>
    <row r="1392" spans="1:15" x14ac:dyDescent="0.25">
      <c r="A1392" s="2">
        <v>1</v>
      </c>
      <c r="B1392" s="2">
        <v>2016</v>
      </c>
      <c r="C1392" t="s">
        <v>353</v>
      </c>
      <c r="D1392" t="s">
        <v>48</v>
      </c>
      <c r="E1392" t="s">
        <v>7</v>
      </c>
      <c r="F1392">
        <f>VLOOKUP(C1392,'Five Year Alumni Srvy 2016 Data'!C:F,4,FALSE)</f>
        <v>1</v>
      </c>
      <c r="G1392" t="str">
        <f>VLOOKUP(F1392,Coding!K:L,2,FALSE)</f>
        <v>URM</v>
      </c>
      <c r="H1392" t="s">
        <v>328</v>
      </c>
      <c r="I1392" t="s">
        <v>328</v>
      </c>
      <c r="J1392" t="s">
        <v>10</v>
      </c>
      <c r="K1392" t="s">
        <v>145</v>
      </c>
      <c r="L1392" s="2">
        <v>3</v>
      </c>
      <c r="M1392" t="s">
        <v>55</v>
      </c>
      <c r="N1392" t="s">
        <v>146</v>
      </c>
      <c r="O1392" t="s">
        <v>178</v>
      </c>
    </row>
    <row r="1393" spans="1:15" x14ac:dyDescent="0.25">
      <c r="A1393" s="2">
        <v>1</v>
      </c>
      <c r="B1393" s="2">
        <v>2016</v>
      </c>
      <c r="C1393" t="s">
        <v>353</v>
      </c>
      <c r="D1393" t="s">
        <v>48</v>
      </c>
      <c r="E1393" t="s">
        <v>7</v>
      </c>
      <c r="F1393">
        <f>VLOOKUP(C1393,'Five Year Alumni Srvy 2016 Data'!C:F,4,FALSE)</f>
        <v>1</v>
      </c>
      <c r="G1393" t="str">
        <f>VLOOKUP(F1393,Coding!K:L,2,FALSE)</f>
        <v>URM</v>
      </c>
      <c r="H1393" t="s">
        <v>328</v>
      </c>
      <c r="I1393" t="s">
        <v>328</v>
      </c>
      <c r="J1393" t="s">
        <v>10</v>
      </c>
      <c r="K1393" t="s">
        <v>147</v>
      </c>
      <c r="L1393" s="2">
        <v>3</v>
      </c>
      <c r="M1393" t="s">
        <v>55</v>
      </c>
      <c r="N1393" t="s">
        <v>148</v>
      </c>
      <c r="O1393" t="s">
        <v>178</v>
      </c>
    </row>
    <row r="1394" spans="1:15" x14ac:dyDescent="0.25">
      <c r="A1394" s="2">
        <v>1</v>
      </c>
      <c r="B1394" s="2">
        <v>2016</v>
      </c>
      <c r="C1394" t="s">
        <v>353</v>
      </c>
      <c r="D1394" t="s">
        <v>48</v>
      </c>
      <c r="E1394" t="s">
        <v>7</v>
      </c>
      <c r="F1394">
        <f>VLOOKUP(C1394,'Five Year Alumni Srvy 2016 Data'!C:F,4,FALSE)</f>
        <v>1</v>
      </c>
      <c r="G1394" t="str">
        <f>VLOOKUP(F1394,Coding!K:L,2,FALSE)</f>
        <v>URM</v>
      </c>
      <c r="H1394" t="s">
        <v>328</v>
      </c>
      <c r="I1394" t="s">
        <v>328</v>
      </c>
      <c r="J1394" t="s">
        <v>10</v>
      </c>
      <c r="K1394" t="s">
        <v>149</v>
      </c>
      <c r="L1394" s="2">
        <v>3</v>
      </c>
      <c r="M1394" t="s">
        <v>55</v>
      </c>
      <c r="N1394" t="s">
        <v>150</v>
      </c>
      <c r="O1394" t="s">
        <v>178</v>
      </c>
    </row>
    <row r="1395" spans="1:15" x14ac:dyDescent="0.25">
      <c r="A1395" s="2">
        <v>1</v>
      </c>
      <c r="B1395" s="2">
        <v>2016</v>
      </c>
      <c r="C1395" t="s">
        <v>353</v>
      </c>
      <c r="D1395" t="s">
        <v>48</v>
      </c>
      <c r="E1395" t="s">
        <v>7</v>
      </c>
      <c r="F1395">
        <f>VLOOKUP(C1395,'Five Year Alumni Srvy 2016 Data'!C:F,4,FALSE)</f>
        <v>1</v>
      </c>
      <c r="G1395" t="str">
        <f>VLOOKUP(F1395,Coding!K:L,2,FALSE)</f>
        <v>URM</v>
      </c>
      <c r="H1395" t="s">
        <v>328</v>
      </c>
      <c r="I1395" t="s">
        <v>328</v>
      </c>
      <c r="J1395" t="s">
        <v>10</v>
      </c>
      <c r="K1395" t="s">
        <v>166</v>
      </c>
      <c r="L1395" s="2">
        <v>3</v>
      </c>
      <c r="M1395" t="s">
        <v>55</v>
      </c>
      <c r="N1395" t="s">
        <v>167</v>
      </c>
      <c r="O1395" t="s">
        <v>178</v>
      </c>
    </row>
    <row r="1396" spans="1:15" x14ac:dyDescent="0.25">
      <c r="A1396" s="2">
        <v>1</v>
      </c>
      <c r="B1396" s="2">
        <v>2016</v>
      </c>
      <c r="C1396" t="s">
        <v>354</v>
      </c>
      <c r="D1396" t="s">
        <v>48</v>
      </c>
      <c r="E1396" t="s">
        <v>7</v>
      </c>
      <c r="F1396">
        <f>VLOOKUP(C1396,'Five Year Alumni Srvy 2016 Data'!C:F,4,FALSE)</f>
        <v>1</v>
      </c>
      <c r="G1396" t="str">
        <f>VLOOKUP(F1396,Coding!K:L,2,FALSE)</f>
        <v>URM</v>
      </c>
      <c r="H1396" t="s">
        <v>270</v>
      </c>
      <c r="I1396" t="s">
        <v>270</v>
      </c>
      <c r="J1396" t="s">
        <v>21</v>
      </c>
      <c r="K1396" t="s">
        <v>54</v>
      </c>
      <c r="L1396" s="2">
        <v>3</v>
      </c>
      <c r="M1396" t="s">
        <v>55</v>
      </c>
      <c r="N1396" t="s">
        <v>56</v>
      </c>
      <c r="O1396" t="s">
        <v>178</v>
      </c>
    </row>
    <row r="1397" spans="1:15" x14ac:dyDescent="0.25">
      <c r="A1397" s="2">
        <v>1</v>
      </c>
      <c r="B1397" s="2">
        <v>2016</v>
      </c>
      <c r="C1397" t="s">
        <v>354</v>
      </c>
      <c r="D1397" t="s">
        <v>48</v>
      </c>
      <c r="E1397" t="s">
        <v>7</v>
      </c>
      <c r="F1397">
        <f>VLOOKUP(C1397,'Five Year Alumni Srvy 2016 Data'!C:F,4,FALSE)</f>
        <v>1</v>
      </c>
      <c r="G1397" t="str">
        <f>VLOOKUP(F1397,Coding!K:L,2,FALSE)</f>
        <v>URM</v>
      </c>
      <c r="H1397" t="s">
        <v>270</v>
      </c>
      <c r="I1397" t="s">
        <v>270</v>
      </c>
      <c r="J1397" t="s">
        <v>21</v>
      </c>
      <c r="K1397" t="s">
        <v>58</v>
      </c>
      <c r="L1397" s="2">
        <v>3</v>
      </c>
      <c r="M1397" t="s">
        <v>55</v>
      </c>
      <c r="N1397" t="s">
        <v>59</v>
      </c>
      <c r="O1397" t="s">
        <v>178</v>
      </c>
    </row>
    <row r="1398" spans="1:15" x14ac:dyDescent="0.25">
      <c r="A1398" s="2">
        <v>1</v>
      </c>
      <c r="B1398" s="2">
        <v>2016</v>
      </c>
      <c r="C1398" t="s">
        <v>354</v>
      </c>
      <c r="D1398" t="s">
        <v>48</v>
      </c>
      <c r="E1398" t="s">
        <v>7</v>
      </c>
      <c r="F1398">
        <f>VLOOKUP(C1398,'Five Year Alumni Srvy 2016 Data'!C:F,4,FALSE)</f>
        <v>1</v>
      </c>
      <c r="G1398" t="str">
        <f>VLOOKUP(F1398,Coding!K:L,2,FALSE)</f>
        <v>URM</v>
      </c>
      <c r="H1398" t="s">
        <v>270</v>
      </c>
      <c r="I1398" t="s">
        <v>270</v>
      </c>
      <c r="J1398" t="s">
        <v>21</v>
      </c>
      <c r="K1398" t="s">
        <v>118</v>
      </c>
      <c r="L1398" s="2">
        <v>3</v>
      </c>
      <c r="M1398" t="s">
        <v>55</v>
      </c>
      <c r="N1398" t="s">
        <v>119</v>
      </c>
      <c r="O1398" t="s">
        <v>178</v>
      </c>
    </row>
    <row r="1399" spans="1:15" x14ac:dyDescent="0.25">
      <c r="A1399" s="2">
        <v>1</v>
      </c>
      <c r="B1399" s="2">
        <v>2016</v>
      </c>
      <c r="C1399" t="s">
        <v>354</v>
      </c>
      <c r="D1399" t="s">
        <v>48</v>
      </c>
      <c r="E1399" t="s">
        <v>7</v>
      </c>
      <c r="F1399">
        <f>VLOOKUP(C1399,'Five Year Alumni Srvy 2016 Data'!C:F,4,FALSE)</f>
        <v>1</v>
      </c>
      <c r="G1399" t="str">
        <f>VLOOKUP(F1399,Coding!K:L,2,FALSE)</f>
        <v>URM</v>
      </c>
      <c r="H1399" t="s">
        <v>270</v>
      </c>
      <c r="I1399" t="s">
        <v>270</v>
      </c>
      <c r="J1399" t="s">
        <v>21</v>
      </c>
      <c r="K1399" t="s">
        <v>135</v>
      </c>
      <c r="L1399" s="2">
        <v>2</v>
      </c>
      <c r="M1399" t="s">
        <v>55</v>
      </c>
      <c r="N1399" t="s">
        <v>136</v>
      </c>
      <c r="O1399" t="s">
        <v>187</v>
      </c>
    </row>
    <row r="1400" spans="1:15" x14ac:dyDescent="0.25">
      <c r="A1400" s="2">
        <v>1</v>
      </c>
      <c r="B1400" s="2">
        <v>2016</v>
      </c>
      <c r="C1400" t="s">
        <v>354</v>
      </c>
      <c r="D1400" t="s">
        <v>48</v>
      </c>
      <c r="E1400" t="s">
        <v>7</v>
      </c>
      <c r="F1400">
        <f>VLOOKUP(C1400,'Five Year Alumni Srvy 2016 Data'!C:F,4,FALSE)</f>
        <v>1</v>
      </c>
      <c r="G1400" t="str">
        <f>VLOOKUP(F1400,Coding!K:L,2,FALSE)</f>
        <v>URM</v>
      </c>
      <c r="H1400" t="s">
        <v>270</v>
      </c>
      <c r="I1400" t="s">
        <v>270</v>
      </c>
      <c r="J1400" t="s">
        <v>21</v>
      </c>
      <c r="K1400" t="s">
        <v>137</v>
      </c>
      <c r="L1400" s="2">
        <v>5</v>
      </c>
      <c r="M1400" t="s">
        <v>55</v>
      </c>
      <c r="N1400" t="s">
        <v>138</v>
      </c>
      <c r="O1400" t="s">
        <v>185</v>
      </c>
    </row>
    <row r="1401" spans="1:15" x14ac:dyDescent="0.25">
      <c r="A1401" s="2">
        <v>1</v>
      </c>
      <c r="B1401" s="2">
        <v>2016</v>
      </c>
      <c r="C1401" t="s">
        <v>354</v>
      </c>
      <c r="D1401" t="s">
        <v>48</v>
      </c>
      <c r="E1401" t="s">
        <v>7</v>
      </c>
      <c r="F1401">
        <f>VLOOKUP(C1401,'Five Year Alumni Srvy 2016 Data'!C:F,4,FALSE)</f>
        <v>1</v>
      </c>
      <c r="G1401" t="str">
        <f>VLOOKUP(F1401,Coding!K:L,2,FALSE)</f>
        <v>URM</v>
      </c>
      <c r="H1401" t="s">
        <v>270</v>
      </c>
      <c r="I1401" t="s">
        <v>270</v>
      </c>
      <c r="J1401" t="s">
        <v>21</v>
      </c>
      <c r="K1401" t="s">
        <v>145</v>
      </c>
      <c r="L1401" s="2">
        <v>2</v>
      </c>
      <c r="M1401" t="s">
        <v>55</v>
      </c>
      <c r="N1401" t="s">
        <v>146</v>
      </c>
      <c r="O1401" t="s">
        <v>187</v>
      </c>
    </row>
    <row r="1402" spans="1:15" x14ac:dyDescent="0.25">
      <c r="A1402" s="2">
        <v>1</v>
      </c>
      <c r="B1402" s="2">
        <v>2016</v>
      </c>
      <c r="C1402" t="s">
        <v>354</v>
      </c>
      <c r="D1402" t="s">
        <v>48</v>
      </c>
      <c r="E1402" t="s">
        <v>7</v>
      </c>
      <c r="F1402">
        <f>VLOOKUP(C1402,'Five Year Alumni Srvy 2016 Data'!C:F,4,FALSE)</f>
        <v>1</v>
      </c>
      <c r="G1402" t="str">
        <f>VLOOKUP(F1402,Coding!K:L,2,FALSE)</f>
        <v>URM</v>
      </c>
      <c r="H1402" t="s">
        <v>270</v>
      </c>
      <c r="I1402" t="s">
        <v>270</v>
      </c>
      <c r="J1402" t="s">
        <v>21</v>
      </c>
      <c r="K1402" t="s">
        <v>147</v>
      </c>
      <c r="L1402" s="2">
        <v>2</v>
      </c>
      <c r="M1402" t="s">
        <v>55</v>
      </c>
      <c r="N1402" t="s">
        <v>148</v>
      </c>
      <c r="O1402" t="s">
        <v>187</v>
      </c>
    </row>
    <row r="1403" spans="1:15" x14ac:dyDescent="0.25">
      <c r="A1403" s="2">
        <v>1</v>
      </c>
      <c r="B1403" s="2">
        <v>2016</v>
      </c>
      <c r="C1403" t="s">
        <v>354</v>
      </c>
      <c r="D1403" t="s">
        <v>48</v>
      </c>
      <c r="E1403" t="s">
        <v>7</v>
      </c>
      <c r="F1403">
        <f>VLOOKUP(C1403,'Five Year Alumni Srvy 2016 Data'!C:F,4,FALSE)</f>
        <v>1</v>
      </c>
      <c r="G1403" t="str">
        <f>VLOOKUP(F1403,Coding!K:L,2,FALSE)</f>
        <v>URM</v>
      </c>
      <c r="H1403" t="s">
        <v>270</v>
      </c>
      <c r="I1403" t="s">
        <v>270</v>
      </c>
      <c r="J1403" t="s">
        <v>21</v>
      </c>
      <c r="K1403" t="s">
        <v>149</v>
      </c>
      <c r="L1403" s="2">
        <v>3</v>
      </c>
      <c r="M1403" t="s">
        <v>55</v>
      </c>
      <c r="N1403" t="s">
        <v>150</v>
      </c>
      <c r="O1403" t="s">
        <v>178</v>
      </c>
    </row>
    <row r="1404" spans="1:15" x14ac:dyDescent="0.25">
      <c r="A1404" s="2">
        <v>1</v>
      </c>
      <c r="B1404" s="2">
        <v>2016</v>
      </c>
      <c r="C1404" t="s">
        <v>354</v>
      </c>
      <c r="D1404" t="s">
        <v>48</v>
      </c>
      <c r="E1404" t="s">
        <v>7</v>
      </c>
      <c r="F1404">
        <f>VLOOKUP(C1404,'Five Year Alumni Srvy 2016 Data'!C:F,4,FALSE)</f>
        <v>1</v>
      </c>
      <c r="G1404" t="str">
        <f>VLOOKUP(F1404,Coding!K:L,2,FALSE)</f>
        <v>URM</v>
      </c>
      <c r="H1404" t="s">
        <v>270</v>
      </c>
      <c r="I1404" t="s">
        <v>270</v>
      </c>
      <c r="J1404" t="s">
        <v>21</v>
      </c>
      <c r="K1404" t="s">
        <v>166</v>
      </c>
      <c r="L1404" s="2">
        <v>3</v>
      </c>
      <c r="M1404" t="s">
        <v>55</v>
      </c>
      <c r="N1404" t="s">
        <v>167</v>
      </c>
      <c r="O1404" t="s">
        <v>178</v>
      </c>
    </row>
    <row r="1405" spans="1:15" x14ac:dyDescent="0.25">
      <c r="A1405" s="2">
        <v>1</v>
      </c>
      <c r="B1405" s="2">
        <v>2016</v>
      </c>
      <c r="C1405" t="s">
        <v>361</v>
      </c>
      <c r="D1405" t="s">
        <v>169</v>
      </c>
      <c r="E1405" t="s">
        <v>7</v>
      </c>
      <c r="F1405">
        <f>VLOOKUP(C1405,'Five Year Alumni Srvy 2016 Data'!C:F,4,FALSE)</f>
        <v>1</v>
      </c>
      <c r="G1405" t="str">
        <f>VLOOKUP(F1405,Coding!K:L,2,FALSE)</f>
        <v>URM</v>
      </c>
      <c r="H1405" t="s">
        <v>362</v>
      </c>
      <c r="I1405" t="s">
        <v>348</v>
      </c>
      <c r="J1405" t="s">
        <v>10</v>
      </c>
      <c r="K1405" t="s">
        <v>54</v>
      </c>
      <c r="L1405" s="2">
        <v>4</v>
      </c>
      <c r="M1405" t="s">
        <v>55</v>
      </c>
      <c r="N1405" t="s">
        <v>56</v>
      </c>
      <c r="O1405" t="s">
        <v>57</v>
      </c>
    </row>
    <row r="1406" spans="1:15" x14ac:dyDescent="0.25">
      <c r="A1406" s="2">
        <v>1</v>
      </c>
      <c r="B1406" s="2">
        <v>2016</v>
      </c>
      <c r="C1406" t="s">
        <v>361</v>
      </c>
      <c r="D1406" t="s">
        <v>169</v>
      </c>
      <c r="E1406" t="s">
        <v>7</v>
      </c>
      <c r="F1406">
        <f>VLOOKUP(C1406,'Five Year Alumni Srvy 2016 Data'!C:F,4,FALSE)</f>
        <v>1</v>
      </c>
      <c r="G1406" t="str">
        <f>VLOOKUP(F1406,Coding!K:L,2,FALSE)</f>
        <v>URM</v>
      </c>
      <c r="H1406" t="s">
        <v>362</v>
      </c>
      <c r="I1406" t="s">
        <v>348</v>
      </c>
      <c r="J1406" t="s">
        <v>10</v>
      </c>
      <c r="K1406" t="s">
        <v>58</v>
      </c>
      <c r="L1406" s="2">
        <v>4</v>
      </c>
      <c r="M1406" t="s">
        <v>55</v>
      </c>
      <c r="N1406" t="s">
        <v>59</v>
      </c>
      <c r="O1406" t="s">
        <v>57</v>
      </c>
    </row>
    <row r="1407" spans="1:15" x14ac:dyDescent="0.25">
      <c r="A1407" s="2">
        <v>1</v>
      </c>
      <c r="B1407" s="2">
        <v>2016</v>
      </c>
      <c r="C1407" t="s">
        <v>361</v>
      </c>
      <c r="D1407" t="s">
        <v>169</v>
      </c>
      <c r="E1407" t="s">
        <v>7</v>
      </c>
      <c r="F1407">
        <f>VLOOKUP(C1407,'Five Year Alumni Srvy 2016 Data'!C:F,4,FALSE)</f>
        <v>1</v>
      </c>
      <c r="G1407" t="str">
        <f>VLOOKUP(F1407,Coding!K:L,2,FALSE)</f>
        <v>URM</v>
      </c>
      <c r="H1407" t="s">
        <v>362</v>
      </c>
      <c r="I1407" t="s">
        <v>348</v>
      </c>
      <c r="J1407" t="s">
        <v>10</v>
      </c>
      <c r="K1407" t="s">
        <v>118</v>
      </c>
      <c r="L1407" s="2">
        <v>3</v>
      </c>
      <c r="M1407" t="s">
        <v>55</v>
      </c>
      <c r="N1407" t="s">
        <v>119</v>
      </c>
      <c r="O1407" t="s">
        <v>178</v>
      </c>
    </row>
    <row r="1408" spans="1:15" x14ac:dyDescent="0.25">
      <c r="A1408" s="2">
        <v>1</v>
      </c>
      <c r="B1408" s="2">
        <v>2016</v>
      </c>
      <c r="C1408" t="s">
        <v>361</v>
      </c>
      <c r="D1408" t="s">
        <v>169</v>
      </c>
      <c r="E1408" t="s">
        <v>7</v>
      </c>
      <c r="F1408">
        <f>VLOOKUP(C1408,'Five Year Alumni Srvy 2016 Data'!C:F,4,FALSE)</f>
        <v>1</v>
      </c>
      <c r="G1408" t="str">
        <f>VLOOKUP(F1408,Coding!K:L,2,FALSE)</f>
        <v>URM</v>
      </c>
      <c r="H1408" t="s">
        <v>362</v>
      </c>
      <c r="I1408" t="s">
        <v>348</v>
      </c>
      <c r="J1408" t="s">
        <v>10</v>
      </c>
      <c r="K1408" t="s">
        <v>135</v>
      </c>
      <c r="L1408" s="2">
        <v>3</v>
      </c>
      <c r="M1408" t="s">
        <v>55</v>
      </c>
      <c r="N1408" t="s">
        <v>136</v>
      </c>
      <c r="O1408" t="s">
        <v>178</v>
      </c>
    </row>
    <row r="1409" spans="1:15" x14ac:dyDescent="0.25">
      <c r="A1409" s="2">
        <v>1</v>
      </c>
      <c r="B1409" s="2">
        <v>2016</v>
      </c>
      <c r="C1409" t="s">
        <v>361</v>
      </c>
      <c r="D1409" t="s">
        <v>169</v>
      </c>
      <c r="E1409" t="s">
        <v>7</v>
      </c>
      <c r="F1409">
        <f>VLOOKUP(C1409,'Five Year Alumni Srvy 2016 Data'!C:F,4,FALSE)</f>
        <v>1</v>
      </c>
      <c r="G1409" t="str">
        <f>VLOOKUP(F1409,Coding!K:L,2,FALSE)</f>
        <v>URM</v>
      </c>
      <c r="H1409" t="s">
        <v>362</v>
      </c>
      <c r="I1409" t="s">
        <v>348</v>
      </c>
      <c r="J1409" t="s">
        <v>10</v>
      </c>
      <c r="K1409" t="s">
        <v>137</v>
      </c>
      <c r="L1409" s="2">
        <v>4</v>
      </c>
      <c r="M1409" t="s">
        <v>55</v>
      </c>
      <c r="N1409" t="s">
        <v>138</v>
      </c>
      <c r="O1409" t="s">
        <v>57</v>
      </c>
    </row>
    <row r="1410" spans="1:15" x14ac:dyDescent="0.25">
      <c r="A1410" s="2">
        <v>1</v>
      </c>
      <c r="B1410" s="2">
        <v>2016</v>
      </c>
      <c r="C1410" t="s">
        <v>361</v>
      </c>
      <c r="D1410" t="s">
        <v>169</v>
      </c>
      <c r="E1410" t="s">
        <v>7</v>
      </c>
      <c r="F1410">
        <f>VLOOKUP(C1410,'Five Year Alumni Srvy 2016 Data'!C:F,4,FALSE)</f>
        <v>1</v>
      </c>
      <c r="G1410" t="str">
        <f>VLOOKUP(F1410,Coding!K:L,2,FALSE)</f>
        <v>URM</v>
      </c>
      <c r="H1410" t="s">
        <v>362</v>
      </c>
      <c r="I1410" t="s">
        <v>348</v>
      </c>
      <c r="J1410" t="s">
        <v>10</v>
      </c>
      <c r="K1410" t="s">
        <v>145</v>
      </c>
      <c r="L1410" s="2">
        <v>4</v>
      </c>
      <c r="M1410" t="s">
        <v>55</v>
      </c>
      <c r="N1410" t="s">
        <v>146</v>
      </c>
      <c r="O1410" t="s">
        <v>57</v>
      </c>
    </row>
    <row r="1411" spans="1:15" x14ac:dyDescent="0.25">
      <c r="A1411" s="2">
        <v>1</v>
      </c>
      <c r="B1411" s="2">
        <v>2016</v>
      </c>
      <c r="C1411" t="s">
        <v>361</v>
      </c>
      <c r="D1411" t="s">
        <v>169</v>
      </c>
      <c r="E1411" t="s">
        <v>7</v>
      </c>
      <c r="F1411">
        <f>VLOOKUP(C1411,'Five Year Alumni Srvy 2016 Data'!C:F,4,FALSE)</f>
        <v>1</v>
      </c>
      <c r="G1411" t="str">
        <f>VLOOKUP(F1411,Coding!K:L,2,FALSE)</f>
        <v>URM</v>
      </c>
      <c r="H1411" t="s">
        <v>362</v>
      </c>
      <c r="I1411" t="s">
        <v>348</v>
      </c>
      <c r="J1411" t="s">
        <v>10</v>
      </c>
      <c r="K1411" t="s">
        <v>147</v>
      </c>
      <c r="L1411" s="2">
        <v>4</v>
      </c>
      <c r="M1411" t="s">
        <v>55</v>
      </c>
      <c r="N1411" t="s">
        <v>148</v>
      </c>
      <c r="O1411" t="s">
        <v>57</v>
      </c>
    </row>
    <row r="1412" spans="1:15" x14ac:dyDescent="0.25">
      <c r="A1412" s="2">
        <v>1</v>
      </c>
      <c r="B1412" s="2">
        <v>2016</v>
      </c>
      <c r="C1412" t="s">
        <v>361</v>
      </c>
      <c r="D1412" t="s">
        <v>169</v>
      </c>
      <c r="E1412" t="s">
        <v>7</v>
      </c>
      <c r="F1412">
        <f>VLOOKUP(C1412,'Five Year Alumni Srvy 2016 Data'!C:F,4,FALSE)</f>
        <v>1</v>
      </c>
      <c r="G1412" t="str">
        <f>VLOOKUP(F1412,Coding!K:L,2,FALSE)</f>
        <v>URM</v>
      </c>
      <c r="H1412" t="s">
        <v>362</v>
      </c>
      <c r="I1412" t="s">
        <v>348</v>
      </c>
      <c r="J1412" t="s">
        <v>10</v>
      </c>
      <c r="K1412" t="s">
        <v>149</v>
      </c>
      <c r="L1412" s="2">
        <v>5</v>
      </c>
      <c r="M1412" t="s">
        <v>55</v>
      </c>
      <c r="N1412" t="s">
        <v>150</v>
      </c>
      <c r="O1412" t="s">
        <v>185</v>
      </c>
    </row>
    <row r="1413" spans="1:15" x14ac:dyDescent="0.25">
      <c r="A1413" s="2">
        <v>1</v>
      </c>
      <c r="B1413" s="2">
        <v>2016</v>
      </c>
      <c r="C1413" t="s">
        <v>361</v>
      </c>
      <c r="D1413" t="s">
        <v>169</v>
      </c>
      <c r="E1413" t="s">
        <v>7</v>
      </c>
      <c r="F1413">
        <f>VLOOKUP(C1413,'Five Year Alumni Srvy 2016 Data'!C:F,4,FALSE)</f>
        <v>1</v>
      </c>
      <c r="G1413" t="str">
        <f>VLOOKUP(F1413,Coding!K:L,2,FALSE)</f>
        <v>URM</v>
      </c>
      <c r="H1413" t="s">
        <v>362</v>
      </c>
      <c r="I1413" t="s">
        <v>348</v>
      </c>
      <c r="J1413" t="s">
        <v>10</v>
      </c>
      <c r="K1413" t="s">
        <v>166</v>
      </c>
      <c r="L1413" s="2">
        <v>3</v>
      </c>
      <c r="M1413" t="s">
        <v>55</v>
      </c>
      <c r="N1413" t="s">
        <v>167</v>
      </c>
      <c r="O1413" t="s">
        <v>178</v>
      </c>
    </row>
    <row r="1414" spans="1:15" x14ac:dyDescent="0.25">
      <c r="A1414" s="2">
        <v>1</v>
      </c>
      <c r="B1414" s="2">
        <v>2016</v>
      </c>
      <c r="C1414" t="s">
        <v>372</v>
      </c>
      <c r="D1414" t="s">
        <v>204</v>
      </c>
      <c r="E1414" t="s">
        <v>7</v>
      </c>
      <c r="F1414">
        <f>VLOOKUP(C1414,'Five Year Alumni Srvy 2016 Data'!C:F,4,FALSE)</f>
        <v>1</v>
      </c>
      <c r="G1414" t="str">
        <f>VLOOKUP(F1414,Coding!K:L,2,FALSE)</f>
        <v>URM</v>
      </c>
      <c r="H1414" t="s">
        <v>289</v>
      </c>
      <c r="I1414" t="s">
        <v>290</v>
      </c>
      <c r="J1414" t="s">
        <v>17</v>
      </c>
      <c r="K1414" t="s">
        <v>54</v>
      </c>
      <c r="L1414" s="2">
        <v>2</v>
      </c>
      <c r="M1414" t="s">
        <v>55</v>
      </c>
      <c r="N1414" t="s">
        <v>56</v>
      </c>
      <c r="O1414" t="s">
        <v>187</v>
      </c>
    </row>
    <row r="1415" spans="1:15" x14ac:dyDescent="0.25">
      <c r="A1415" s="2">
        <v>1</v>
      </c>
      <c r="B1415" s="2">
        <v>2016</v>
      </c>
      <c r="C1415" t="s">
        <v>372</v>
      </c>
      <c r="D1415" t="s">
        <v>204</v>
      </c>
      <c r="E1415" t="s">
        <v>7</v>
      </c>
      <c r="F1415">
        <f>VLOOKUP(C1415,'Five Year Alumni Srvy 2016 Data'!C:F,4,FALSE)</f>
        <v>1</v>
      </c>
      <c r="G1415" t="str">
        <f>VLOOKUP(F1415,Coding!K:L,2,FALSE)</f>
        <v>URM</v>
      </c>
      <c r="H1415" t="s">
        <v>289</v>
      </c>
      <c r="I1415" t="s">
        <v>290</v>
      </c>
      <c r="J1415" t="s">
        <v>17</v>
      </c>
      <c r="K1415" t="s">
        <v>58</v>
      </c>
      <c r="L1415" s="2">
        <v>3</v>
      </c>
      <c r="M1415" t="s">
        <v>55</v>
      </c>
      <c r="N1415" t="s">
        <v>59</v>
      </c>
      <c r="O1415" t="s">
        <v>178</v>
      </c>
    </row>
    <row r="1416" spans="1:15" x14ac:dyDescent="0.25">
      <c r="A1416" s="2">
        <v>1</v>
      </c>
      <c r="B1416" s="2">
        <v>2016</v>
      </c>
      <c r="C1416" t="s">
        <v>372</v>
      </c>
      <c r="D1416" t="s">
        <v>204</v>
      </c>
      <c r="E1416" t="s">
        <v>7</v>
      </c>
      <c r="F1416">
        <f>VLOOKUP(C1416,'Five Year Alumni Srvy 2016 Data'!C:F,4,FALSE)</f>
        <v>1</v>
      </c>
      <c r="G1416" t="str">
        <f>VLOOKUP(F1416,Coding!K:L,2,FALSE)</f>
        <v>URM</v>
      </c>
      <c r="H1416" t="s">
        <v>289</v>
      </c>
      <c r="I1416" t="s">
        <v>290</v>
      </c>
      <c r="J1416" t="s">
        <v>17</v>
      </c>
      <c r="K1416" t="s">
        <v>118</v>
      </c>
      <c r="L1416" s="2">
        <v>2</v>
      </c>
      <c r="M1416" t="s">
        <v>55</v>
      </c>
      <c r="N1416" t="s">
        <v>119</v>
      </c>
      <c r="O1416" t="s">
        <v>187</v>
      </c>
    </row>
    <row r="1417" spans="1:15" x14ac:dyDescent="0.25">
      <c r="A1417" s="2">
        <v>1</v>
      </c>
      <c r="B1417" s="2">
        <v>2016</v>
      </c>
      <c r="C1417" t="s">
        <v>372</v>
      </c>
      <c r="D1417" t="s">
        <v>204</v>
      </c>
      <c r="E1417" t="s">
        <v>7</v>
      </c>
      <c r="F1417">
        <f>VLOOKUP(C1417,'Five Year Alumni Srvy 2016 Data'!C:F,4,FALSE)</f>
        <v>1</v>
      </c>
      <c r="G1417" t="str">
        <f>VLOOKUP(F1417,Coding!K:L,2,FALSE)</f>
        <v>URM</v>
      </c>
      <c r="H1417" t="s">
        <v>289</v>
      </c>
      <c r="I1417" t="s">
        <v>290</v>
      </c>
      <c r="J1417" t="s">
        <v>17</v>
      </c>
      <c r="K1417" t="s">
        <v>135</v>
      </c>
      <c r="L1417" s="2">
        <v>3</v>
      </c>
      <c r="M1417" t="s">
        <v>55</v>
      </c>
      <c r="N1417" t="s">
        <v>136</v>
      </c>
      <c r="O1417" t="s">
        <v>178</v>
      </c>
    </row>
    <row r="1418" spans="1:15" x14ac:dyDescent="0.25">
      <c r="A1418" s="2">
        <v>1</v>
      </c>
      <c r="B1418" s="2">
        <v>2016</v>
      </c>
      <c r="C1418" t="s">
        <v>372</v>
      </c>
      <c r="D1418" t="s">
        <v>204</v>
      </c>
      <c r="E1418" t="s">
        <v>7</v>
      </c>
      <c r="F1418">
        <f>VLOOKUP(C1418,'Five Year Alumni Srvy 2016 Data'!C:F,4,FALSE)</f>
        <v>1</v>
      </c>
      <c r="G1418" t="str">
        <f>VLOOKUP(F1418,Coding!K:L,2,FALSE)</f>
        <v>URM</v>
      </c>
      <c r="H1418" t="s">
        <v>289</v>
      </c>
      <c r="I1418" t="s">
        <v>290</v>
      </c>
      <c r="J1418" t="s">
        <v>17</v>
      </c>
      <c r="K1418" t="s">
        <v>137</v>
      </c>
      <c r="L1418" s="2">
        <v>3</v>
      </c>
      <c r="M1418" t="s">
        <v>55</v>
      </c>
      <c r="N1418" t="s">
        <v>138</v>
      </c>
      <c r="O1418" t="s">
        <v>178</v>
      </c>
    </row>
    <row r="1419" spans="1:15" x14ac:dyDescent="0.25">
      <c r="A1419" s="2">
        <v>1</v>
      </c>
      <c r="B1419" s="2">
        <v>2016</v>
      </c>
      <c r="C1419" t="s">
        <v>372</v>
      </c>
      <c r="D1419" t="s">
        <v>204</v>
      </c>
      <c r="E1419" t="s">
        <v>7</v>
      </c>
      <c r="F1419">
        <f>VLOOKUP(C1419,'Five Year Alumni Srvy 2016 Data'!C:F,4,FALSE)</f>
        <v>1</v>
      </c>
      <c r="G1419" t="str">
        <f>VLOOKUP(F1419,Coding!K:L,2,FALSE)</f>
        <v>URM</v>
      </c>
      <c r="H1419" t="s">
        <v>289</v>
      </c>
      <c r="I1419" t="s">
        <v>290</v>
      </c>
      <c r="J1419" t="s">
        <v>17</v>
      </c>
      <c r="K1419" t="s">
        <v>145</v>
      </c>
      <c r="L1419" s="2">
        <v>2</v>
      </c>
      <c r="M1419" t="s">
        <v>55</v>
      </c>
      <c r="N1419" t="s">
        <v>146</v>
      </c>
      <c r="O1419" t="s">
        <v>187</v>
      </c>
    </row>
    <row r="1420" spans="1:15" x14ac:dyDescent="0.25">
      <c r="A1420" s="2">
        <v>1</v>
      </c>
      <c r="B1420" s="2">
        <v>2016</v>
      </c>
      <c r="C1420" t="s">
        <v>372</v>
      </c>
      <c r="D1420" t="s">
        <v>204</v>
      </c>
      <c r="E1420" t="s">
        <v>7</v>
      </c>
      <c r="F1420">
        <f>VLOOKUP(C1420,'Five Year Alumni Srvy 2016 Data'!C:F,4,FALSE)</f>
        <v>1</v>
      </c>
      <c r="G1420" t="str">
        <f>VLOOKUP(F1420,Coding!K:L,2,FALSE)</f>
        <v>URM</v>
      </c>
      <c r="H1420" t="s">
        <v>289</v>
      </c>
      <c r="I1420" t="s">
        <v>290</v>
      </c>
      <c r="J1420" t="s">
        <v>17</v>
      </c>
      <c r="K1420" t="s">
        <v>147</v>
      </c>
      <c r="L1420" s="2">
        <v>3</v>
      </c>
      <c r="M1420" t="s">
        <v>55</v>
      </c>
      <c r="N1420" t="s">
        <v>148</v>
      </c>
      <c r="O1420" t="s">
        <v>178</v>
      </c>
    </row>
    <row r="1421" spans="1:15" x14ac:dyDescent="0.25">
      <c r="A1421" s="2">
        <v>1</v>
      </c>
      <c r="B1421" s="2">
        <v>2016</v>
      </c>
      <c r="C1421" t="s">
        <v>372</v>
      </c>
      <c r="D1421" t="s">
        <v>204</v>
      </c>
      <c r="E1421" t="s">
        <v>7</v>
      </c>
      <c r="F1421">
        <f>VLOOKUP(C1421,'Five Year Alumni Srvy 2016 Data'!C:F,4,FALSE)</f>
        <v>1</v>
      </c>
      <c r="G1421" t="str">
        <f>VLOOKUP(F1421,Coding!K:L,2,FALSE)</f>
        <v>URM</v>
      </c>
      <c r="H1421" t="s">
        <v>289</v>
      </c>
      <c r="I1421" t="s">
        <v>290</v>
      </c>
      <c r="J1421" t="s">
        <v>17</v>
      </c>
      <c r="K1421" t="s">
        <v>149</v>
      </c>
      <c r="L1421" s="2">
        <v>2</v>
      </c>
      <c r="M1421" t="s">
        <v>55</v>
      </c>
      <c r="N1421" t="s">
        <v>150</v>
      </c>
      <c r="O1421" t="s">
        <v>187</v>
      </c>
    </row>
    <row r="1422" spans="1:15" x14ac:dyDescent="0.25">
      <c r="A1422" s="2">
        <v>1</v>
      </c>
      <c r="B1422" s="2">
        <v>2016</v>
      </c>
      <c r="C1422" t="s">
        <v>372</v>
      </c>
      <c r="D1422" t="s">
        <v>204</v>
      </c>
      <c r="E1422" t="s">
        <v>7</v>
      </c>
      <c r="F1422">
        <f>VLOOKUP(C1422,'Five Year Alumni Srvy 2016 Data'!C:F,4,FALSE)</f>
        <v>1</v>
      </c>
      <c r="G1422" t="str">
        <f>VLOOKUP(F1422,Coding!K:L,2,FALSE)</f>
        <v>URM</v>
      </c>
      <c r="H1422" t="s">
        <v>289</v>
      </c>
      <c r="I1422" t="s">
        <v>290</v>
      </c>
      <c r="J1422" t="s">
        <v>17</v>
      </c>
      <c r="K1422" t="s">
        <v>166</v>
      </c>
      <c r="L1422" s="2">
        <v>2</v>
      </c>
      <c r="M1422" t="s">
        <v>55</v>
      </c>
      <c r="N1422" t="s">
        <v>167</v>
      </c>
      <c r="O1422" t="s">
        <v>187</v>
      </c>
    </row>
    <row r="1423" spans="1:15" x14ac:dyDescent="0.25">
      <c r="A1423" s="2">
        <v>1</v>
      </c>
      <c r="B1423" s="2">
        <v>2016</v>
      </c>
      <c r="C1423" t="s">
        <v>379</v>
      </c>
      <c r="D1423" t="s">
        <v>169</v>
      </c>
      <c r="E1423" t="s">
        <v>7</v>
      </c>
      <c r="F1423">
        <f>VLOOKUP(C1423,'Five Year Alumni Srvy 2016 Data'!C:F,4,FALSE)</f>
        <v>1</v>
      </c>
      <c r="G1423" t="str">
        <f>VLOOKUP(F1423,Coding!K:L,2,FALSE)</f>
        <v>URM</v>
      </c>
      <c r="H1423" t="s">
        <v>306</v>
      </c>
      <c r="I1423" t="s">
        <v>306</v>
      </c>
      <c r="J1423" t="s">
        <v>21</v>
      </c>
      <c r="K1423" t="s">
        <v>54</v>
      </c>
      <c r="L1423" s="2">
        <v>4</v>
      </c>
      <c r="M1423" t="s">
        <v>55</v>
      </c>
      <c r="N1423" t="s">
        <v>56</v>
      </c>
      <c r="O1423" t="s">
        <v>57</v>
      </c>
    </row>
    <row r="1424" spans="1:15" x14ac:dyDescent="0.25">
      <c r="A1424" s="2">
        <v>1</v>
      </c>
      <c r="B1424" s="2">
        <v>2016</v>
      </c>
      <c r="C1424" t="s">
        <v>379</v>
      </c>
      <c r="D1424" t="s">
        <v>169</v>
      </c>
      <c r="E1424" t="s">
        <v>7</v>
      </c>
      <c r="F1424">
        <f>VLOOKUP(C1424,'Five Year Alumni Srvy 2016 Data'!C:F,4,FALSE)</f>
        <v>1</v>
      </c>
      <c r="G1424" t="str">
        <f>VLOOKUP(F1424,Coding!K:L,2,FALSE)</f>
        <v>URM</v>
      </c>
      <c r="H1424" t="s">
        <v>306</v>
      </c>
      <c r="I1424" t="s">
        <v>306</v>
      </c>
      <c r="J1424" t="s">
        <v>21</v>
      </c>
      <c r="K1424" t="s">
        <v>58</v>
      </c>
      <c r="L1424" s="2">
        <v>4</v>
      </c>
      <c r="M1424" t="s">
        <v>55</v>
      </c>
      <c r="N1424" t="s">
        <v>59</v>
      </c>
      <c r="O1424" t="s">
        <v>57</v>
      </c>
    </row>
    <row r="1425" spans="1:15" x14ac:dyDescent="0.25">
      <c r="A1425" s="2">
        <v>1</v>
      </c>
      <c r="B1425" s="2">
        <v>2016</v>
      </c>
      <c r="C1425" t="s">
        <v>379</v>
      </c>
      <c r="D1425" t="s">
        <v>169</v>
      </c>
      <c r="E1425" t="s">
        <v>7</v>
      </c>
      <c r="F1425">
        <f>VLOOKUP(C1425,'Five Year Alumni Srvy 2016 Data'!C:F,4,FALSE)</f>
        <v>1</v>
      </c>
      <c r="G1425" t="str">
        <f>VLOOKUP(F1425,Coding!K:L,2,FALSE)</f>
        <v>URM</v>
      </c>
      <c r="H1425" t="s">
        <v>306</v>
      </c>
      <c r="I1425" t="s">
        <v>306</v>
      </c>
      <c r="J1425" t="s">
        <v>21</v>
      </c>
      <c r="K1425" t="s">
        <v>118</v>
      </c>
      <c r="L1425" s="2">
        <v>4</v>
      </c>
      <c r="M1425" t="s">
        <v>55</v>
      </c>
      <c r="N1425" t="s">
        <v>119</v>
      </c>
      <c r="O1425" t="s">
        <v>57</v>
      </c>
    </row>
    <row r="1426" spans="1:15" x14ac:dyDescent="0.25">
      <c r="A1426" s="2">
        <v>1</v>
      </c>
      <c r="B1426" s="2">
        <v>2016</v>
      </c>
      <c r="C1426" t="s">
        <v>379</v>
      </c>
      <c r="D1426" t="s">
        <v>169</v>
      </c>
      <c r="E1426" t="s">
        <v>7</v>
      </c>
      <c r="F1426">
        <f>VLOOKUP(C1426,'Five Year Alumni Srvy 2016 Data'!C:F,4,FALSE)</f>
        <v>1</v>
      </c>
      <c r="G1426" t="str">
        <f>VLOOKUP(F1426,Coding!K:L,2,FALSE)</f>
        <v>URM</v>
      </c>
      <c r="H1426" t="s">
        <v>306</v>
      </c>
      <c r="I1426" t="s">
        <v>306</v>
      </c>
      <c r="J1426" t="s">
        <v>21</v>
      </c>
      <c r="K1426" t="s">
        <v>135</v>
      </c>
      <c r="L1426" s="2">
        <v>4</v>
      </c>
      <c r="M1426" t="s">
        <v>55</v>
      </c>
      <c r="N1426" t="s">
        <v>136</v>
      </c>
      <c r="O1426" t="s">
        <v>57</v>
      </c>
    </row>
    <row r="1427" spans="1:15" x14ac:dyDescent="0.25">
      <c r="A1427" s="2">
        <v>1</v>
      </c>
      <c r="B1427" s="2">
        <v>2016</v>
      </c>
      <c r="C1427" t="s">
        <v>379</v>
      </c>
      <c r="D1427" t="s">
        <v>169</v>
      </c>
      <c r="E1427" t="s">
        <v>7</v>
      </c>
      <c r="F1427">
        <f>VLOOKUP(C1427,'Five Year Alumni Srvy 2016 Data'!C:F,4,FALSE)</f>
        <v>1</v>
      </c>
      <c r="G1427" t="str">
        <f>VLOOKUP(F1427,Coding!K:L,2,FALSE)</f>
        <v>URM</v>
      </c>
      <c r="H1427" t="s">
        <v>306</v>
      </c>
      <c r="I1427" t="s">
        <v>306</v>
      </c>
      <c r="J1427" t="s">
        <v>21</v>
      </c>
      <c r="K1427" t="s">
        <v>137</v>
      </c>
      <c r="L1427" s="2">
        <v>4</v>
      </c>
      <c r="M1427" t="s">
        <v>55</v>
      </c>
      <c r="N1427" t="s">
        <v>138</v>
      </c>
      <c r="O1427" t="s">
        <v>57</v>
      </c>
    </row>
    <row r="1428" spans="1:15" x14ac:dyDescent="0.25">
      <c r="A1428" s="2">
        <v>1</v>
      </c>
      <c r="B1428" s="2">
        <v>2016</v>
      </c>
      <c r="C1428" t="s">
        <v>379</v>
      </c>
      <c r="D1428" t="s">
        <v>169</v>
      </c>
      <c r="E1428" t="s">
        <v>7</v>
      </c>
      <c r="F1428">
        <f>VLOOKUP(C1428,'Five Year Alumni Srvy 2016 Data'!C:F,4,FALSE)</f>
        <v>1</v>
      </c>
      <c r="G1428" t="str">
        <f>VLOOKUP(F1428,Coding!K:L,2,FALSE)</f>
        <v>URM</v>
      </c>
      <c r="H1428" t="s">
        <v>306</v>
      </c>
      <c r="I1428" t="s">
        <v>306</v>
      </c>
      <c r="J1428" t="s">
        <v>21</v>
      </c>
      <c r="K1428" t="s">
        <v>145</v>
      </c>
      <c r="L1428" s="2">
        <v>4</v>
      </c>
      <c r="M1428" t="s">
        <v>55</v>
      </c>
      <c r="N1428" t="s">
        <v>146</v>
      </c>
      <c r="O1428" t="s">
        <v>57</v>
      </c>
    </row>
    <row r="1429" spans="1:15" x14ac:dyDescent="0.25">
      <c r="A1429" s="2">
        <v>1</v>
      </c>
      <c r="B1429" s="2">
        <v>2016</v>
      </c>
      <c r="C1429" t="s">
        <v>379</v>
      </c>
      <c r="D1429" t="s">
        <v>169</v>
      </c>
      <c r="E1429" t="s">
        <v>7</v>
      </c>
      <c r="F1429">
        <f>VLOOKUP(C1429,'Five Year Alumni Srvy 2016 Data'!C:F,4,FALSE)</f>
        <v>1</v>
      </c>
      <c r="G1429" t="str">
        <f>VLOOKUP(F1429,Coding!K:L,2,FALSE)</f>
        <v>URM</v>
      </c>
      <c r="H1429" t="s">
        <v>306</v>
      </c>
      <c r="I1429" t="s">
        <v>306</v>
      </c>
      <c r="J1429" t="s">
        <v>21</v>
      </c>
      <c r="K1429" t="s">
        <v>147</v>
      </c>
      <c r="L1429" s="2">
        <v>4</v>
      </c>
      <c r="M1429" t="s">
        <v>55</v>
      </c>
      <c r="N1429" t="s">
        <v>148</v>
      </c>
      <c r="O1429" t="s">
        <v>57</v>
      </c>
    </row>
    <row r="1430" spans="1:15" x14ac:dyDescent="0.25">
      <c r="A1430" s="2">
        <v>1</v>
      </c>
      <c r="B1430" s="2">
        <v>2016</v>
      </c>
      <c r="C1430" t="s">
        <v>379</v>
      </c>
      <c r="D1430" t="s">
        <v>169</v>
      </c>
      <c r="E1430" t="s">
        <v>7</v>
      </c>
      <c r="F1430">
        <f>VLOOKUP(C1430,'Five Year Alumni Srvy 2016 Data'!C:F,4,FALSE)</f>
        <v>1</v>
      </c>
      <c r="G1430" t="str">
        <f>VLOOKUP(F1430,Coding!K:L,2,FALSE)</f>
        <v>URM</v>
      </c>
      <c r="H1430" t="s">
        <v>306</v>
      </c>
      <c r="I1430" t="s">
        <v>306</v>
      </c>
      <c r="J1430" t="s">
        <v>21</v>
      </c>
      <c r="K1430" t="s">
        <v>149</v>
      </c>
      <c r="L1430" s="2">
        <v>3</v>
      </c>
      <c r="M1430" t="s">
        <v>55</v>
      </c>
      <c r="N1430" t="s">
        <v>150</v>
      </c>
      <c r="O1430" t="s">
        <v>178</v>
      </c>
    </row>
    <row r="1431" spans="1:15" x14ac:dyDescent="0.25">
      <c r="A1431" s="2">
        <v>1</v>
      </c>
      <c r="B1431" s="2">
        <v>2016</v>
      </c>
      <c r="C1431" t="s">
        <v>379</v>
      </c>
      <c r="D1431" t="s">
        <v>169</v>
      </c>
      <c r="E1431" t="s">
        <v>7</v>
      </c>
      <c r="F1431">
        <f>VLOOKUP(C1431,'Five Year Alumni Srvy 2016 Data'!C:F,4,FALSE)</f>
        <v>1</v>
      </c>
      <c r="G1431" t="str">
        <f>VLOOKUP(F1431,Coding!K:L,2,FALSE)</f>
        <v>URM</v>
      </c>
      <c r="H1431" t="s">
        <v>306</v>
      </c>
      <c r="I1431" t="s">
        <v>306</v>
      </c>
      <c r="J1431" t="s">
        <v>21</v>
      </c>
      <c r="K1431" t="s">
        <v>166</v>
      </c>
      <c r="L1431" s="2">
        <v>4</v>
      </c>
      <c r="M1431" t="s">
        <v>55</v>
      </c>
      <c r="N1431" t="s">
        <v>167</v>
      </c>
      <c r="O1431" t="s">
        <v>57</v>
      </c>
    </row>
    <row r="1432" spans="1:15" x14ac:dyDescent="0.25">
      <c r="A1432" s="2">
        <v>1</v>
      </c>
      <c r="B1432" s="2">
        <v>2016</v>
      </c>
      <c r="C1432" t="s">
        <v>402</v>
      </c>
      <c r="D1432" t="s">
        <v>48</v>
      </c>
      <c r="E1432" t="s">
        <v>7</v>
      </c>
      <c r="F1432">
        <f>VLOOKUP(C1432,'Five Year Alumni Srvy 2016 Data'!C:F,4,FALSE)</f>
        <v>1</v>
      </c>
      <c r="G1432" t="str">
        <f>VLOOKUP(F1432,Coding!K:L,2,FALSE)</f>
        <v>URM</v>
      </c>
      <c r="H1432" t="s">
        <v>272</v>
      </c>
      <c r="I1432" t="s">
        <v>273</v>
      </c>
      <c r="J1432" t="s">
        <v>21</v>
      </c>
      <c r="K1432" t="s">
        <v>54</v>
      </c>
      <c r="L1432" s="2">
        <v>3</v>
      </c>
      <c r="M1432" t="s">
        <v>55</v>
      </c>
      <c r="N1432" t="s">
        <v>56</v>
      </c>
      <c r="O1432" t="s">
        <v>178</v>
      </c>
    </row>
    <row r="1433" spans="1:15" x14ac:dyDescent="0.25">
      <c r="A1433" s="2">
        <v>1</v>
      </c>
      <c r="B1433" s="2">
        <v>2016</v>
      </c>
      <c r="C1433" t="s">
        <v>402</v>
      </c>
      <c r="D1433" t="s">
        <v>48</v>
      </c>
      <c r="E1433" t="s">
        <v>7</v>
      </c>
      <c r="F1433">
        <f>VLOOKUP(C1433,'Five Year Alumni Srvy 2016 Data'!C:F,4,FALSE)</f>
        <v>1</v>
      </c>
      <c r="G1433" t="str">
        <f>VLOOKUP(F1433,Coding!K:L,2,FALSE)</f>
        <v>URM</v>
      </c>
      <c r="H1433" t="s">
        <v>272</v>
      </c>
      <c r="I1433" t="s">
        <v>273</v>
      </c>
      <c r="J1433" t="s">
        <v>21</v>
      </c>
      <c r="K1433" t="s">
        <v>58</v>
      </c>
      <c r="L1433" s="2">
        <v>4</v>
      </c>
      <c r="M1433" t="s">
        <v>55</v>
      </c>
      <c r="N1433" t="s">
        <v>59</v>
      </c>
      <c r="O1433" t="s">
        <v>57</v>
      </c>
    </row>
    <row r="1434" spans="1:15" x14ac:dyDescent="0.25">
      <c r="A1434" s="2">
        <v>1</v>
      </c>
      <c r="B1434" s="2">
        <v>2016</v>
      </c>
      <c r="C1434" t="s">
        <v>402</v>
      </c>
      <c r="D1434" t="s">
        <v>48</v>
      </c>
      <c r="E1434" t="s">
        <v>7</v>
      </c>
      <c r="F1434">
        <f>VLOOKUP(C1434,'Five Year Alumni Srvy 2016 Data'!C:F,4,FALSE)</f>
        <v>1</v>
      </c>
      <c r="G1434" t="str">
        <f>VLOOKUP(F1434,Coding!K:L,2,FALSE)</f>
        <v>URM</v>
      </c>
      <c r="H1434" t="s">
        <v>272</v>
      </c>
      <c r="I1434" t="s">
        <v>273</v>
      </c>
      <c r="J1434" t="s">
        <v>21</v>
      </c>
      <c r="K1434" t="s">
        <v>118</v>
      </c>
      <c r="L1434" s="2">
        <v>3</v>
      </c>
      <c r="M1434" t="s">
        <v>55</v>
      </c>
      <c r="N1434" t="s">
        <v>119</v>
      </c>
      <c r="O1434" t="s">
        <v>178</v>
      </c>
    </row>
    <row r="1435" spans="1:15" x14ac:dyDescent="0.25">
      <c r="A1435" s="2">
        <v>1</v>
      </c>
      <c r="B1435" s="2">
        <v>2016</v>
      </c>
      <c r="C1435" t="s">
        <v>402</v>
      </c>
      <c r="D1435" t="s">
        <v>48</v>
      </c>
      <c r="E1435" t="s">
        <v>7</v>
      </c>
      <c r="F1435">
        <f>VLOOKUP(C1435,'Five Year Alumni Srvy 2016 Data'!C:F,4,FALSE)</f>
        <v>1</v>
      </c>
      <c r="G1435" t="str">
        <f>VLOOKUP(F1435,Coding!K:L,2,FALSE)</f>
        <v>URM</v>
      </c>
      <c r="H1435" t="s">
        <v>272</v>
      </c>
      <c r="I1435" t="s">
        <v>273</v>
      </c>
      <c r="J1435" t="s">
        <v>21</v>
      </c>
      <c r="K1435" t="s">
        <v>135</v>
      </c>
      <c r="L1435" s="2">
        <v>4</v>
      </c>
      <c r="M1435" t="s">
        <v>55</v>
      </c>
      <c r="N1435" t="s">
        <v>136</v>
      </c>
      <c r="O1435" t="s">
        <v>57</v>
      </c>
    </row>
    <row r="1436" spans="1:15" x14ac:dyDescent="0.25">
      <c r="A1436" s="2">
        <v>1</v>
      </c>
      <c r="B1436" s="2">
        <v>2016</v>
      </c>
      <c r="C1436" t="s">
        <v>402</v>
      </c>
      <c r="D1436" t="s">
        <v>48</v>
      </c>
      <c r="E1436" t="s">
        <v>7</v>
      </c>
      <c r="F1436">
        <f>VLOOKUP(C1436,'Five Year Alumni Srvy 2016 Data'!C:F,4,FALSE)</f>
        <v>1</v>
      </c>
      <c r="G1436" t="str">
        <f>VLOOKUP(F1436,Coding!K:L,2,FALSE)</f>
        <v>URM</v>
      </c>
      <c r="H1436" t="s">
        <v>272</v>
      </c>
      <c r="I1436" t="s">
        <v>273</v>
      </c>
      <c r="J1436" t="s">
        <v>21</v>
      </c>
      <c r="K1436" t="s">
        <v>137</v>
      </c>
      <c r="L1436" s="2">
        <v>3</v>
      </c>
      <c r="M1436" t="s">
        <v>55</v>
      </c>
      <c r="N1436" t="s">
        <v>138</v>
      </c>
      <c r="O1436" t="s">
        <v>178</v>
      </c>
    </row>
    <row r="1437" spans="1:15" x14ac:dyDescent="0.25">
      <c r="A1437" s="2">
        <v>1</v>
      </c>
      <c r="B1437" s="2">
        <v>2016</v>
      </c>
      <c r="C1437" t="s">
        <v>402</v>
      </c>
      <c r="D1437" t="s">
        <v>48</v>
      </c>
      <c r="E1437" t="s">
        <v>7</v>
      </c>
      <c r="F1437">
        <f>VLOOKUP(C1437,'Five Year Alumni Srvy 2016 Data'!C:F,4,FALSE)</f>
        <v>1</v>
      </c>
      <c r="G1437" t="str">
        <f>VLOOKUP(F1437,Coding!K:L,2,FALSE)</f>
        <v>URM</v>
      </c>
      <c r="H1437" t="s">
        <v>272</v>
      </c>
      <c r="I1437" t="s">
        <v>273</v>
      </c>
      <c r="J1437" t="s">
        <v>21</v>
      </c>
      <c r="K1437" t="s">
        <v>145</v>
      </c>
      <c r="L1437" s="2">
        <v>3</v>
      </c>
      <c r="M1437" t="s">
        <v>55</v>
      </c>
      <c r="N1437" t="s">
        <v>146</v>
      </c>
      <c r="O1437" t="s">
        <v>178</v>
      </c>
    </row>
    <row r="1438" spans="1:15" x14ac:dyDescent="0.25">
      <c r="A1438" s="2">
        <v>1</v>
      </c>
      <c r="B1438" s="2">
        <v>2016</v>
      </c>
      <c r="C1438" t="s">
        <v>402</v>
      </c>
      <c r="D1438" t="s">
        <v>48</v>
      </c>
      <c r="E1438" t="s">
        <v>7</v>
      </c>
      <c r="F1438">
        <f>VLOOKUP(C1438,'Five Year Alumni Srvy 2016 Data'!C:F,4,FALSE)</f>
        <v>1</v>
      </c>
      <c r="G1438" t="str">
        <f>VLOOKUP(F1438,Coding!K:L,2,FALSE)</f>
        <v>URM</v>
      </c>
      <c r="H1438" t="s">
        <v>272</v>
      </c>
      <c r="I1438" t="s">
        <v>273</v>
      </c>
      <c r="J1438" t="s">
        <v>21</v>
      </c>
      <c r="K1438" t="s">
        <v>147</v>
      </c>
      <c r="L1438" s="2">
        <v>3</v>
      </c>
      <c r="M1438" t="s">
        <v>55</v>
      </c>
      <c r="N1438" t="s">
        <v>148</v>
      </c>
      <c r="O1438" t="s">
        <v>178</v>
      </c>
    </row>
    <row r="1439" spans="1:15" x14ac:dyDescent="0.25">
      <c r="A1439" s="2">
        <v>1</v>
      </c>
      <c r="B1439" s="2">
        <v>2016</v>
      </c>
      <c r="C1439" t="s">
        <v>402</v>
      </c>
      <c r="D1439" t="s">
        <v>48</v>
      </c>
      <c r="E1439" t="s">
        <v>7</v>
      </c>
      <c r="F1439">
        <f>VLOOKUP(C1439,'Five Year Alumni Srvy 2016 Data'!C:F,4,FALSE)</f>
        <v>1</v>
      </c>
      <c r="G1439" t="str">
        <f>VLOOKUP(F1439,Coding!K:L,2,FALSE)</f>
        <v>URM</v>
      </c>
      <c r="H1439" t="s">
        <v>272</v>
      </c>
      <c r="I1439" t="s">
        <v>273</v>
      </c>
      <c r="J1439" t="s">
        <v>21</v>
      </c>
      <c r="K1439" t="s">
        <v>149</v>
      </c>
      <c r="L1439" s="2">
        <v>3</v>
      </c>
      <c r="M1439" t="s">
        <v>55</v>
      </c>
      <c r="N1439" t="s">
        <v>150</v>
      </c>
      <c r="O1439" t="s">
        <v>178</v>
      </c>
    </row>
    <row r="1440" spans="1:15" x14ac:dyDescent="0.25">
      <c r="A1440" s="2">
        <v>1</v>
      </c>
      <c r="B1440" s="2">
        <v>2016</v>
      </c>
      <c r="C1440" t="s">
        <v>402</v>
      </c>
      <c r="D1440" t="s">
        <v>48</v>
      </c>
      <c r="E1440" t="s">
        <v>7</v>
      </c>
      <c r="F1440">
        <f>VLOOKUP(C1440,'Five Year Alumni Srvy 2016 Data'!C:F,4,FALSE)</f>
        <v>1</v>
      </c>
      <c r="G1440" t="str">
        <f>VLOOKUP(F1440,Coding!K:L,2,FALSE)</f>
        <v>URM</v>
      </c>
      <c r="H1440" t="s">
        <v>272</v>
      </c>
      <c r="I1440" t="s">
        <v>273</v>
      </c>
      <c r="J1440" t="s">
        <v>21</v>
      </c>
      <c r="K1440" t="s">
        <v>166</v>
      </c>
      <c r="L1440" s="2">
        <v>4</v>
      </c>
      <c r="M1440" t="s">
        <v>55</v>
      </c>
      <c r="N1440" t="s">
        <v>167</v>
      </c>
      <c r="O1440" t="s">
        <v>57</v>
      </c>
    </row>
    <row r="1441" spans="1:15" x14ac:dyDescent="0.25">
      <c r="A1441" s="2">
        <v>1</v>
      </c>
      <c r="B1441" s="2">
        <v>2016</v>
      </c>
      <c r="C1441" t="s">
        <v>405</v>
      </c>
      <c r="D1441" t="s">
        <v>264</v>
      </c>
      <c r="E1441" t="s">
        <v>7</v>
      </c>
      <c r="F1441">
        <f>VLOOKUP(C1441,'Five Year Alumni Srvy 2016 Data'!C:F,4,FALSE)</f>
        <v>1</v>
      </c>
      <c r="G1441" t="str">
        <f>VLOOKUP(F1441,Coding!K:L,2,FALSE)</f>
        <v>URM</v>
      </c>
      <c r="H1441" t="s">
        <v>270</v>
      </c>
      <c r="I1441" t="s">
        <v>270</v>
      </c>
      <c r="J1441" t="s">
        <v>21</v>
      </c>
      <c r="K1441" t="s">
        <v>54</v>
      </c>
      <c r="L1441" s="2">
        <v>4</v>
      </c>
      <c r="M1441" t="s">
        <v>55</v>
      </c>
      <c r="N1441" t="s">
        <v>56</v>
      </c>
      <c r="O1441" t="s">
        <v>57</v>
      </c>
    </row>
    <row r="1442" spans="1:15" x14ac:dyDescent="0.25">
      <c r="A1442" s="2">
        <v>1</v>
      </c>
      <c r="B1442" s="2">
        <v>2016</v>
      </c>
      <c r="C1442" t="s">
        <v>405</v>
      </c>
      <c r="D1442" t="s">
        <v>264</v>
      </c>
      <c r="E1442" t="s">
        <v>7</v>
      </c>
      <c r="F1442">
        <f>VLOOKUP(C1442,'Five Year Alumni Srvy 2016 Data'!C:F,4,FALSE)</f>
        <v>1</v>
      </c>
      <c r="G1442" t="str">
        <f>VLOOKUP(F1442,Coding!K:L,2,FALSE)</f>
        <v>URM</v>
      </c>
      <c r="H1442" t="s">
        <v>270</v>
      </c>
      <c r="I1442" t="s">
        <v>270</v>
      </c>
      <c r="J1442" t="s">
        <v>21</v>
      </c>
      <c r="K1442" t="s">
        <v>58</v>
      </c>
      <c r="L1442" s="2">
        <v>4</v>
      </c>
      <c r="M1442" t="s">
        <v>55</v>
      </c>
      <c r="N1442" t="s">
        <v>59</v>
      </c>
      <c r="O1442" t="s">
        <v>57</v>
      </c>
    </row>
    <row r="1443" spans="1:15" x14ac:dyDescent="0.25">
      <c r="A1443" s="2">
        <v>1</v>
      </c>
      <c r="B1443" s="2">
        <v>2016</v>
      </c>
      <c r="C1443" t="s">
        <v>405</v>
      </c>
      <c r="D1443" t="s">
        <v>264</v>
      </c>
      <c r="E1443" t="s">
        <v>7</v>
      </c>
      <c r="F1443">
        <f>VLOOKUP(C1443,'Five Year Alumni Srvy 2016 Data'!C:F,4,FALSE)</f>
        <v>1</v>
      </c>
      <c r="G1443" t="str">
        <f>VLOOKUP(F1443,Coding!K:L,2,FALSE)</f>
        <v>URM</v>
      </c>
      <c r="H1443" t="s">
        <v>270</v>
      </c>
      <c r="I1443" t="s">
        <v>270</v>
      </c>
      <c r="J1443" t="s">
        <v>21</v>
      </c>
      <c r="K1443" t="s">
        <v>118</v>
      </c>
      <c r="L1443" s="2">
        <v>4</v>
      </c>
      <c r="M1443" t="s">
        <v>55</v>
      </c>
      <c r="N1443" t="s">
        <v>119</v>
      </c>
      <c r="O1443" t="s">
        <v>57</v>
      </c>
    </row>
    <row r="1444" spans="1:15" x14ac:dyDescent="0.25">
      <c r="A1444" s="2">
        <v>1</v>
      </c>
      <c r="B1444" s="2">
        <v>2016</v>
      </c>
      <c r="C1444" t="s">
        <v>405</v>
      </c>
      <c r="D1444" t="s">
        <v>264</v>
      </c>
      <c r="E1444" t="s">
        <v>7</v>
      </c>
      <c r="F1444">
        <f>VLOOKUP(C1444,'Five Year Alumni Srvy 2016 Data'!C:F,4,FALSE)</f>
        <v>1</v>
      </c>
      <c r="G1444" t="str">
        <f>VLOOKUP(F1444,Coding!K:L,2,FALSE)</f>
        <v>URM</v>
      </c>
      <c r="H1444" t="s">
        <v>270</v>
      </c>
      <c r="I1444" t="s">
        <v>270</v>
      </c>
      <c r="J1444" t="s">
        <v>21</v>
      </c>
      <c r="K1444" t="s">
        <v>135</v>
      </c>
      <c r="L1444" s="2">
        <v>4</v>
      </c>
      <c r="M1444" t="s">
        <v>55</v>
      </c>
      <c r="N1444" t="s">
        <v>136</v>
      </c>
      <c r="O1444" t="s">
        <v>57</v>
      </c>
    </row>
    <row r="1445" spans="1:15" x14ac:dyDescent="0.25">
      <c r="A1445" s="2">
        <v>1</v>
      </c>
      <c r="B1445" s="2">
        <v>2016</v>
      </c>
      <c r="C1445" t="s">
        <v>405</v>
      </c>
      <c r="D1445" t="s">
        <v>264</v>
      </c>
      <c r="E1445" t="s">
        <v>7</v>
      </c>
      <c r="F1445">
        <f>VLOOKUP(C1445,'Five Year Alumni Srvy 2016 Data'!C:F,4,FALSE)</f>
        <v>1</v>
      </c>
      <c r="G1445" t="str">
        <f>VLOOKUP(F1445,Coding!K:L,2,FALSE)</f>
        <v>URM</v>
      </c>
      <c r="H1445" t="s">
        <v>270</v>
      </c>
      <c r="I1445" t="s">
        <v>270</v>
      </c>
      <c r="J1445" t="s">
        <v>21</v>
      </c>
      <c r="K1445" t="s">
        <v>137</v>
      </c>
      <c r="L1445" s="2">
        <v>4</v>
      </c>
      <c r="M1445" t="s">
        <v>55</v>
      </c>
      <c r="N1445" t="s">
        <v>138</v>
      </c>
      <c r="O1445" t="s">
        <v>57</v>
      </c>
    </row>
    <row r="1446" spans="1:15" x14ac:dyDescent="0.25">
      <c r="A1446" s="2">
        <v>1</v>
      </c>
      <c r="B1446" s="2">
        <v>2016</v>
      </c>
      <c r="C1446" t="s">
        <v>405</v>
      </c>
      <c r="D1446" t="s">
        <v>264</v>
      </c>
      <c r="E1446" t="s">
        <v>7</v>
      </c>
      <c r="F1446">
        <f>VLOOKUP(C1446,'Five Year Alumni Srvy 2016 Data'!C:F,4,FALSE)</f>
        <v>1</v>
      </c>
      <c r="G1446" t="str">
        <f>VLOOKUP(F1446,Coding!K:L,2,FALSE)</f>
        <v>URM</v>
      </c>
      <c r="H1446" t="s">
        <v>270</v>
      </c>
      <c r="I1446" t="s">
        <v>270</v>
      </c>
      <c r="J1446" t="s">
        <v>21</v>
      </c>
      <c r="K1446" t="s">
        <v>145</v>
      </c>
      <c r="L1446" s="2">
        <v>4</v>
      </c>
      <c r="M1446" t="s">
        <v>55</v>
      </c>
      <c r="N1446" t="s">
        <v>146</v>
      </c>
      <c r="O1446" t="s">
        <v>57</v>
      </c>
    </row>
    <row r="1447" spans="1:15" x14ac:dyDescent="0.25">
      <c r="A1447" s="2">
        <v>1</v>
      </c>
      <c r="B1447" s="2">
        <v>2016</v>
      </c>
      <c r="C1447" t="s">
        <v>405</v>
      </c>
      <c r="D1447" t="s">
        <v>264</v>
      </c>
      <c r="E1447" t="s">
        <v>7</v>
      </c>
      <c r="F1447">
        <f>VLOOKUP(C1447,'Five Year Alumni Srvy 2016 Data'!C:F,4,FALSE)</f>
        <v>1</v>
      </c>
      <c r="G1447" t="str">
        <f>VLOOKUP(F1447,Coding!K:L,2,FALSE)</f>
        <v>URM</v>
      </c>
      <c r="H1447" t="s">
        <v>270</v>
      </c>
      <c r="I1447" t="s">
        <v>270</v>
      </c>
      <c r="J1447" t="s">
        <v>21</v>
      </c>
      <c r="K1447" t="s">
        <v>147</v>
      </c>
      <c r="L1447" s="2">
        <v>4</v>
      </c>
      <c r="M1447" t="s">
        <v>55</v>
      </c>
      <c r="N1447" t="s">
        <v>148</v>
      </c>
      <c r="O1447" t="s">
        <v>57</v>
      </c>
    </row>
    <row r="1448" spans="1:15" x14ac:dyDescent="0.25">
      <c r="A1448" s="2">
        <v>1</v>
      </c>
      <c r="B1448" s="2">
        <v>2016</v>
      </c>
      <c r="C1448" t="s">
        <v>405</v>
      </c>
      <c r="D1448" t="s">
        <v>264</v>
      </c>
      <c r="E1448" t="s">
        <v>7</v>
      </c>
      <c r="F1448">
        <f>VLOOKUP(C1448,'Five Year Alumni Srvy 2016 Data'!C:F,4,FALSE)</f>
        <v>1</v>
      </c>
      <c r="G1448" t="str">
        <f>VLOOKUP(F1448,Coding!K:L,2,FALSE)</f>
        <v>URM</v>
      </c>
      <c r="H1448" t="s">
        <v>270</v>
      </c>
      <c r="I1448" t="s">
        <v>270</v>
      </c>
      <c r="J1448" t="s">
        <v>21</v>
      </c>
      <c r="K1448" t="s">
        <v>149</v>
      </c>
      <c r="L1448" s="2">
        <v>4</v>
      </c>
      <c r="M1448" t="s">
        <v>55</v>
      </c>
      <c r="N1448" t="s">
        <v>150</v>
      </c>
      <c r="O1448" t="s">
        <v>57</v>
      </c>
    </row>
    <row r="1449" spans="1:15" x14ac:dyDescent="0.25">
      <c r="A1449" s="2">
        <v>1</v>
      </c>
      <c r="B1449" s="2">
        <v>2016</v>
      </c>
      <c r="C1449" t="s">
        <v>405</v>
      </c>
      <c r="D1449" t="s">
        <v>264</v>
      </c>
      <c r="E1449" t="s">
        <v>7</v>
      </c>
      <c r="F1449">
        <f>VLOOKUP(C1449,'Five Year Alumni Srvy 2016 Data'!C:F,4,FALSE)</f>
        <v>1</v>
      </c>
      <c r="G1449" t="str">
        <f>VLOOKUP(F1449,Coding!K:L,2,FALSE)</f>
        <v>URM</v>
      </c>
      <c r="H1449" t="s">
        <v>270</v>
      </c>
      <c r="I1449" t="s">
        <v>270</v>
      </c>
      <c r="J1449" t="s">
        <v>21</v>
      </c>
      <c r="K1449" t="s">
        <v>166</v>
      </c>
      <c r="L1449" s="2">
        <v>4</v>
      </c>
      <c r="M1449" t="s">
        <v>55</v>
      </c>
      <c r="N1449" t="s">
        <v>167</v>
      </c>
      <c r="O1449" t="s">
        <v>57</v>
      </c>
    </row>
    <row r="1450" spans="1:15" x14ac:dyDescent="0.25">
      <c r="A1450" s="2">
        <v>1</v>
      </c>
      <c r="B1450" s="2">
        <v>2016</v>
      </c>
      <c r="C1450" t="s">
        <v>435</v>
      </c>
      <c r="D1450" t="s">
        <v>48</v>
      </c>
      <c r="E1450" t="s">
        <v>7</v>
      </c>
      <c r="F1450">
        <f>VLOOKUP(C1450,'Five Year Alumni Srvy 2016 Data'!C:F,4,FALSE)</f>
        <v>1</v>
      </c>
      <c r="G1450" t="str">
        <f>VLOOKUP(F1450,Coding!K:L,2,FALSE)</f>
        <v>URM</v>
      </c>
      <c r="H1450" t="s">
        <v>270</v>
      </c>
      <c r="I1450" t="s">
        <v>270</v>
      </c>
      <c r="J1450" t="s">
        <v>21</v>
      </c>
      <c r="K1450" t="s">
        <v>54</v>
      </c>
      <c r="L1450" s="2">
        <v>4</v>
      </c>
      <c r="M1450" t="s">
        <v>55</v>
      </c>
      <c r="N1450" t="s">
        <v>56</v>
      </c>
      <c r="O1450" t="s">
        <v>57</v>
      </c>
    </row>
    <row r="1451" spans="1:15" x14ac:dyDescent="0.25">
      <c r="A1451" s="2">
        <v>1</v>
      </c>
      <c r="B1451" s="2">
        <v>2016</v>
      </c>
      <c r="C1451" t="s">
        <v>435</v>
      </c>
      <c r="D1451" t="s">
        <v>48</v>
      </c>
      <c r="E1451" t="s">
        <v>7</v>
      </c>
      <c r="F1451">
        <f>VLOOKUP(C1451,'Five Year Alumni Srvy 2016 Data'!C:F,4,FALSE)</f>
        <v>1</v>
      </c>
      <c r="G1451" t="str">
        <f>VLOOKUP(F1451,Coding!K:L,2,FALSE)</f>
        <v>URM</v>
      </c>
      <c r="H1451" t="s">
        <v>270</v>
      </c>
      <c r="I1451" t="s">
        <v>270</v>
      </c>
      <c r="J1451" t="s">
        <v>21</v>
      </c>
      <c r="K1451" t="s">
        <v>58</v>
      </c>
      <c r="L1451" s="2">
        <v>4</v>
      </c>
      <c r="M1451" t="s">
        <v>55</v>
      </c>
      <c r="N1451" t="s">
        <v>59</v>
      </c>
      <c r="O1451" t="s">
        <v>57</v>
      </c>
    </row>
    <row r="1452" spans="1:15" x14ac:dyDescent="0.25">
      <c r="A1452" s="2">
        <v>1</v>
      </c>
      <c r="B1452" s="2">
        <v>2016</v>
      </c>
      <c r="C1452" t="s">
        <v>435</v>
      </c>
      <c r="D1452" t="s">
        <v>48</v>
      </c>
      <c r="E1452" t="s">
        <v>7</v>
      </c>
      <c r="F1452">
        <f>VLOOKUP(C1452,'Five Year Alumni Srvy 2016 Data'!C:F,4,FALSE)</f>
        <v>1</v>
      </c>
      <c r="G1452" t="str">
        <f>VLOOKUP(F1452,Coding!K:L,2,FALSE)</f>
        <v>URM</v>
      </c>
      <c r="H1452" t="s">
        <v>270</v>
      </c>
      <c r="I1452" t="s">
        <v>270</v>
      </c>
      <c r="J1452" t="s">
        <v>21</v>
      </c>
      <c r="K1452" t="s">
        <v>118</v>
      </c>
      <c r="L1452" s="2">
        <v>2</v>
      </c>
      <c r="M1452" t="s">
        <v>55</v>
      </c>
      <c r="N1452" t="s">
        <v>119</v>
      </c>
      <c r="O1452" t="s">
        <v>187</v>
      </c>
    </row>
    <row r="1453" spans="1:15" x14ac:dyDescent="0.25">
      <c r="A1453" s="2">
        <v>1</v>
      </c>
      <c r="B1453" s="2">
        <v>2016</v>
      </c>
      <c r="C1453" t="s">
        <v>435</v>
      </c>
      <c r="D1453" t="s">
        <v>48</v>
      </c>
      <c r="E1453" t="s">
        <v>7</v>
      </c>
      <c r="F1453">
        <f>VLOOKUP(C1453,'Five Year Alumni Srvy 2016 Data'!C:F,4,FALSE)</f>
        <v>1</v>
      </c>
      <c r="G1453" t="str">
        <f>VLOOKUP(F1453,Coding!K:L,2,FALSE)</f>
        <v>URM</v>
      </c>
      <c r="H1453" t="s">
        <v>270</v>
      </c>
      <c r="I1453" t="s">
        <v>270</v>
      </c>
      <c r="J1453" t="s">
        <v>21</v>
      </c>
      <c r="K1453" t="s">
        <v>135</v>
      </c>
      <c r="L1453" s="2">
        <v>3</v>
      </c>
      <c r="M1453" t="s">
        <v>55</v>
      </c>
      <c r="N1453" t="s">
        <v>136</v>
      </c>
      <c r="O1453" t="s">
        <v>178</v>
      </c>
    </row>
    <row r="1454" spans="1:15" x14ac:dyDescent="0.25">
      <c r="A1454" s="2">
        <v>1</v>
      </c>
      <c r="B1454" s="2">
        <v>2016</v>
      </c>
      <c r="C1454" t="s">
        <v>435</v>
      </c>
      <c r="D1454" t="s">
        <v>48</v>
      </c>
      <c r="E1454" t="s">
        <v>7</v>
      </c>
      <c r="F1454">
        <f>VLOOKUP(C1454,'Five Year Alumni Srvy 2016 Data'!C:F,4,FALSE)</f>
        <v>1</v>
      </c>
      <c r="G1454" t="str">
        <f>VLOOKUP(F1454,Coding!K:L,2,FALSE)</f>
        <v>URM</v>
      </c>
      <c r="H1454" t="s">
        <v>270</v>
      </c>
      <c r="I1454" t="s">
        <v>270</v>
      </c>
      <c r="J1454" t="s">
        <v>21</v>
      </c>
      <c r="K1454" t="s">
        <v>137</v>
      </c>
      <c r="L1454" s="2">
        <v>4</v>
      </c>
      <c r="M1454" t="s">
        <v>55</v>
      </c>
      <c r="N1454" t="s">
        <v>138</v>
      </c>
      <c r="O1454" t="s">
        <v>57</v>
      </c>
    </row>
    <row r="1455" spans="1:15" x14ac:dyDescent="0.25">
      <c r="A1455" s="2">
        <v>1</v>
      </c>
      <c r="B1455" s="2">
        <v>2016</v>
      </c>
      <c r="C1455" t="s">
        <v>435</v>
      </c>
      <c r="D1455" t="s">
        <v>48</v>
      </c>
      <c r="E1455" t="s">
        <v>7</v>
      </c>
      <c r="F1455">
        <f>VLOOKUP(C1455,'Five Year Alumni Srvy 2016 Data'!C:F,4,FALSE)</f>
        <v>1</v>
      </c>
      <c r="G1455" t="str">
        <f>VLOOKUP(F1455,Coding!K:L,2,FALSE)</f>
        <v>URM</v>
      </c>
      <c r="H1455" t="s">
        <v>270</v>
      </c>
      <c r="I1455" t="s">
        <v>270</v>
      </c>
      <c r="J1455" t="s">
        <v>21</v>
      </c>
      <c r="K1455" t="s">
        <v>145</v>
      </c>
      <c r="L1455" s="2">
        <v>4</v>
      </c>
      <c r="M1455" t="s">
        <v>55</v>
      </c>
      <c r="N1455" t="s">
        <v>146</v>
      </c>
      <c r="O1455" t="s">
        <v>57</v>
      </c>
    </row>
    <row r="1456" spans="1:15" x14ac:dyDescent="0.25">
      <c r="A1456" s="2">
        <v>1</v>
      </c>
      <c r="B1456" s="2">
        <v>2016</v>
      </c>
      <c r="C1456" t="s">
        <v>435</v>
      </c>
      <c r="D1456" t="s">
        <v>48</v>
      </c>
      <c r="E1456" t="s">
        <v>7</v>
      </c>
      <c r="F1456">
        <f>VLOOKUP(C1456,'Five Year Alumni Srvy 2016 Data'!C:F,4,FALSE)</f>
        <v>1</v>
      </c>
      <c r="G1456" t="str">
        <f>VLOOKUP(F1456,Coding!K:L,2,FALSE)</f>
        <v>URM</v>
      </c>
      <c r="H1456" t="s">
        <v>270</v>
      </c>
      <c r="I1456" t="s">
        <v>270</v>
      </c>
      <c r="J1456" t="s">
        <v>21</v>
      </c>
      <c r="K1456" t="s">
        <v>147</v>
      </c>
      <c r="L1456" s="2">
        <v>4</v>
      </c>
      <c r="M1456" t="s">
        <v>55</v>
      </c>
      <c r="N1456" t="s">
        <v>148</v>
      </c>
      <c r="O1456" t="s">
        <v>57</v>
      </c>
    </row>
    <row r="1457" spans="1:15" x14ac:dyDescent="0.25">
      <c r="A1457" s="2">
        <v>1</v>
      </c>
      <c r="B1457" s="2">
        <v>2016</v>
      </c>
      <c r="C1457" t="s">
        <v>435</v>
      </c>
      <c r="D1457" t="s">
        <v>48</v>
      </c>
      <c r="E1457" t="s">
        <v>7</v>
      </c>
      <c r="F1457">
        <f>VLOOKUP(C1457,'Five Year Alumni Srvy 2016 Data'!C:F,4,FALSE)</f>
        <v>1</v>
      </c>
      <c r="G1457" t="str">
        <f>VLOOKUP(F1457,Coding!K:L,2,FALSE)</f>
        <v>URM</v>
      </c>
      <c r="H1457" t="s">
        <v>270</v>
      </c>
      <c r="I1457" t="s">
        <v>270</v>
      </c>
      <c r="J1457" t="s">
        <v>21</v>
      </c>
      <c r="K1457" t="s">
        <v>149</v>
      </c>
      <c r="L1457" s="2">
        <v>3</v>
      </c>
      <c r="M1457" t="s">
        <v>55</v>
      </c>
      <c r="N1457" t="s">
        <v>150</v>
      </c>
      <c r="O1457" t="s">
        <v>178</v>
      </c>
    </row>
    <row r="1458" spans="1:15" x14ac:dyDescent="0.25">
      <c r="A1458" s="2">
        <v>1</v>
      </c>
      <c r="B1458" s="2">
        <v>2016</v>
      </c>
      <c r="C1458" t="s">
        <v>435</v>
      </c>
      <c r="D1458" t="s">
        <v>48</v>
      </c>
      <c r="E1458" t="s">
        <v>7</v>
      </c>
      <c r="F1458">
        <f>VLOOKUP(C1458,'Five Year Alumni Srvy 2016 Data'!C:F,4,FALSE)</f>
        <v>1</v>
      </c>
      <c r="G1458" t="str">
        <f>VLOOKUP(F1458,Coding!K:L,2,FALSE)</f>
        <v>URM</v>
      </c>
      <c r="H1458" t="s">
        <v>270</v>
      </c>
      <c r="I1458" t="s">
        <v>270</v>
      </c>
      <c r="J1458" t="s">
        <v>21</v>
      </c>
      <c r="K1458" t="s">
        <v>166</v>
      </c>
      <c r="L1458" s="2">
        <v>4</v>
      </c>
      <c r="M1458" t="s">
        <v>55</v>
      </c>
      <c r="N1458" t="s">
        <v>167</v>
      </c>
      <c r="O1458" t="s">
        <v>57</v>
      </c>
    </row>
    <row r="1459" spans="1:15" x14ac:dyDescent="0.25">
      <c r="A1459" s="2">
        <v>1</v>
      </c>
      <c r="B1459" s="2">
        <v>2016</v>
      </c>
      <c r="C1459" t="s">
        <v>441</v>
      </c>
      <c r="D1459" t="s">
        <v>48</v>
      </c>
      <c r="E1459" t="s">
        <v>7</v>
      </c>
      <c r="F1459">
        <f>VLOOKUP(C1459,'Five Year Alumni Srvy 2016 Data'!C:F,4,FALSE)</f>
        <v>1</v>
      </c>
      <c r="G1459" t="str">
        <f>VLOOKUP(F1459,Coding!K:L,2,FALSE)</f>
        <v>URM</v>
      </c>
      <c r="H1459" t="s">
        <v>252</v>
      </c>
      <c r="I1459" t="s">
        <v>206</v>
      </c>
      <c r="J1459" t="s">
        <v>15</v>
      </c>
      <c r="K1459" t="s">
        <v>54</v>
      </c>
      <c r="L1459" s="2">
        <v>3</v>
      </c>
      <c r="M1459" t="s">
        <v>55</v>
      </c>
      <c r="N1459" t="s">
        <v>56</v>
      </c>
      <c r="O1459" t="s">
        <v>178</v>
      </c>
    </row>
    <row r="1460" spans="1:15" x14ac:dyDescent="0.25">
      <c r="A1460" s="2">
        <v>1</v>
      </c>
      <c r="B1460" s="2">
        <v>2016</v>
      </c>
      <c r="C1460" t="s">
        <v>441</v>
      </c>
      <c r="D1460" t="s">
        <v>48</v>
      </c>
      <c r="E1460" t="s">
        <v>7</v>
      </c>
      <c r="F1460">
        <f>VLOOKUP(C1460,'Five Year Alumni Srvy 2016 Data'!C:F,4,FALSE)</f>
        <v>1</v>
      </c>
      <c r="G1460" t="str">
        <f>VLOOKUP(F1460,Coding!K:L,2,FALSE)</f>
        <v>URM</v>
      </c>
      <c r="H1460" t="s">
        <v>252</v>
      </c>
      <c r="I1460" t="s">
        <v>206</v>
      </c>
      <c r="J1460" t="s">
        <v>15</v>
      </c>
      <c r="K1460" t="s">
        <v>58</v>
      </c>
      <c r="L1460" s="2">
        <v>3</v>
      </c>
      <c r="M1460" t="s">
        <v>55</v>
      </c>
      <c r="N1460" t="s">
        <v>59</v>
      </c>
      <c r="O1460" t="s">
        <v>178</v>
      </c>
    </row>
    <row r="1461" spans="1:15" x14ac:dyDescent="0.25">
      <c r="A1461" s="2">
        <v>1</v>
      </c>
      <c r="B1461" s="2">
        <v>2016</v>
      </c>
      <c r="C1461" t="s">
        <v>441</v>
      </c>
      <c r="D1461" t="s">
        <v>48</v>
      </c>
      <c r="E1461" t="s">
        <v>7</v>
      </c>
      <c r="F1461">
        <f>VLOOKUP(C1461,'Five Year Alumni Srvy 2016 Data'!C:F,4,FALSE)</f>
        <v>1</v>
      </c>
      <c r="G1461" t="str">
        <f>VLOOKUP(F1461,Coding!K:L,2,FALSE)</f>
        <v>URM</v>
      </c>
      <c r="H1461" t="s">
        <v>252</v>
      </c>
      <c r="I1461" t="s">
        <v>206</v>
      </c>
      <c r="J1461" t="s">
        <v>15</v>
      </c>
      <c r="K1461" t="s">
        <v>118</v>
      </c>
      <c r="L1461" s="2">
        <v>1</v>
      </c>
      <c r="M1461" t="s">
        <v>55</v>
      </c>
      <c r="N1461" t="s">
        <v>119</v>
      </c>
      <c r="O1461" t="s">
        <v>282</v>
      </c>
    </row>
    <row r="1462" spans="1:15" x14ac:dyDescent="0.25">
      <c r="A1462" s="2">
        <v>1</v>
      </c>
      <c r="B1462" s="2">
        <v>2016</v>
      </c>
      <c r="C1462" t="s">
        <v>441</v>
      </c>
      <c r="D1462" t="s">
        <v>48</v>
      </c>
      <c r="E1462" t="s">
        <v>7</v>
      </c>
      <c r="F1462">
        <f>VLOOKUP(C1462,'Five Year Alumni Srvy 2016 Data'!C:F,4,FALSE)</f>
        <v>1</v>
      </c>
      <c r="G1462" t="str">
        <f>VLOOKUP(F1462,Coding!K:L,2,FALSE)</f>
        <v>URM</v>
      </c>
      <c r="H1462" t="s">
        <v>252</v>
      </c>
      <c r="I1462" t="s">
        <v>206</v>
      </c>
      <c r="J1462" t="s">
        <v>15</v>
      </c>
      <c r="K1462" t="s">
        <v>135</v>
      </c>
      <c r="L1462" s="2">
        <v>3</v>
      </c>
      <c r="M1462" t="s">
        <v>55</v>
      </c>
      <c r="N1462" t="s">
        <v>136</v>
      </c>
      <c r="O1462" t="s">
        <v>178</v>
      </c>
    </row>
    <row r="1463" spans="1:15" x14ac:dyDescent="0.25">
      <c r="A1463" s="2">
        <v>1</v>
      </c>
      <c r="B1463" s="2">
        <v>2016</v>
      </c>
      <c r="C1463" t="s">
        <v>441</v>
      </c>
      <c r="D1463" t="s">
        <v>48</v>
      </c>
      <c r="E1463" t="s">
        <v>7</v>
      </c>
      <c r="F1463">
        <f>VLOOKUP(C1463,'Five Year Alumni Srvy 2016 Data'!C:F,4,FALSE)</f>
        <v>1</v>
      </c>
      <c r="G1463" t="str">
        <f>VLOOKUP(F1463,Coding!K:L,2,FALSE)</f>
        <v>URM</v>
      </c>
      <c r="H1463" t="s">
        <v>252</v>
      </c>
      <c r="I1463" t="s">
        <v>206</v>
      </c>
      <c r="J1463" t="s">
        <v>15</v>
      </c>
      <c r="K1463" t="s">
        <v>137</v>
      </c>
      <c r="L1463" s="2">
        <v>2</v>
      </c>
      <c r="M1463" t="s">
        <v>55</v>
      </c>
      <c r="N1463" t="s">
        <v>138</v>
      </c>
      <c r="O1463" t="s">
        <v>187</v>
      </c>
    </row>
    <row r="1464" spans="1:15" x14ac:dyDescent="0.25">
      <c r="A1464" s="2">
        <v>1</v>
      </c>
      <c r="B1464" s="2">
        <v>2016</v>
      </c>
      <c r="C1464" t="s">
        <v>441</v>
      </c>
      <c r="D1464" t="s">
        <v>48</v>
      </c>
      <c r="E1464" t="s">
        <v>7</v>
      </c>
      <c r="F1464">
        <f>VLOOKUP(C1464,'Five Year Alumni Srvy 2016 Data'!C:F,4,FALSE)</f>
        <v>1</v>
      </c>
      <c r="G1464" t="str">
        <f>VLOOKUP(F1464,Coding!K:L,2,FALSE)</f>
        <v>URM</v>
      </c>
      <c r="H1464" t="s">
        <v>252</v>
      </c>
      <c r="I1464" t="s">
        <v>206</v>
      </c>
      <c r="J1464" t="s">
        <v>15</v>
      </c>
      <c r="K1464" t="s">
        <v>145</v>
      </c>
      <c r="L1464" s="2">
        <v>3</v>
      </c>
      <c r="M1464" t="s">
        <v>55</v>
      </c>
      <c r="N1464" t="s">
        <v>146</v>
      </c>
      <c r="O1464" t="s">
        <v>178</v>
      </c>
    </row>
    <row r="1465" spans="1:15" x14ac:dyDescent="0.25">
      <c r="A1465" s="2">
        <v>1</v>
      </c>
      <c r="B1465" s="2">
        <v>2016</v>
      </c>
      <c r="C1465" t="s">
        <v>441</v>
      </c>
      <c r="D1465" t="s">
        <v>48</v>
      </c>
      <c r="E1465" t="s">
        <v>7</v>
      </c>
      <c r="F1465">
        <f>VLOOKUP(C1465,'Five Year Alumni Srvy 2016 Data'!C:F,4,FALSE)</f>
        <v>1</v>
      </c>
      <c r="G1465" t="str">
        <f>VLOOKUP(F1465,Coding!K:L,2,FALSE)</f>
        <v>URM</v>
      </c>
      <c r="H1465" t="s">
        <v>252</v>
      </c>
      <c r="I1465" t="s">
        <v>206</v>
      </c>
      <c r="J1465" t="s">
        <v>15</v>
      </c>
      <c r="K1465" t="s">
        <v>147</v>
      </c>
      <c r="L1465" s="2">
        <v>3</v>
      </c>
      <c r="M1465" t="s">
        <v>55</v>
      </c>
      <c r="N1465" t="s">
        <v>148</v>
      </c>
      <c r="O1465" t="s">
        <v>178</v>
      </c>
    </row>
    <row r="1466" spans="1:15" x14ac:dyDescent="0.25">
      <c r="A1466" s="2">
        <v>1</v>
      </c>
      <c r="B1466" s="2">
        <v>2016</v>
      </c>
      <c r="C1466" t="s">
        <v>441</v>
      </c>
      <c r="D1466" t="s">
        <v>48</v>
      </c>
      <c r="E1466" t="s">
        <v>7</v>
      </c>
      <c r="F1466">
        <f>VLOOKUP(C1466,'Five Year Alumni Srvy 2016 Data'!C:F,4,FALSE)</f>
        <v>1</v>
      </c>
      <c r="G1466" t="str">
        <f>VLOOKUP(F1466,Coding!K:L,2,FALSE)</f>
        <v>URM</v>
      </c>
      <c r="H1466" t="s">
        <v>252</v>
      </c>
      <c r="I1466" t="s">
        <v>206</v>
      </c>
      <c r="J1466" t="s">
        <v>15</v>
      </c>
      <c r="K1466" t="s">
        <v>149</v>
      </c>
      <c r="L1466" s="2">
        <v>2</v>
      </c>
      <c r="M1466" t="s">
        <v>55</v>
      </c>
      <c r="N1466" t="s">
        <v>150</v>
      </c>
      <c r="O1466" t="s">
        <v>187</v>
      </c>
    </row>
    <row r="1467" spans="1:15" x14ac:dyDescent="0.25">
      <c r="A1467" s="2">
        <v>1</v>
      </c>
      <c r="B1467" s="2">
        <v>2016</v>
      </c>
      <c r="C1467" t="s">
        <v>441</v>
      </c>
      <c r="D1467" t="s">
        <v>48</v>
      </c>
      <c r="E1467" t="s">
        <v>7</v>
      </c>
      <c r="F1467">
        <f>VLOOKUP(C1467,'Five Year Alumni Srvy 2016 Data'!C:F,4,FALSE)</f>
        <v>1</v>
      </c>
      <c r="G1467" t="str">
        <f>VLOOKUP(F1467,Coding!K:L,2,FALSE)</f>
        <v>URM</v>
      </c>
      <c r="H1467" t="s">
        <v>252</v>
      </c>
      <c r="I1467" t="s">
        <v>206</v>
      </c>
      <c r="J1467" t="s">
        <v>15</v>
      </c>
      <c r="K1467" t="s">
        <v>166</v>
      </c>
      <c r="L1467" s="2">
        <v>3</v>
      </c>
      <c r="M1467" t="s">
        <v>55</v>
      </c>
      <c r="N1467" t="s">
        <v>167</v>
      </c>
      <c r="O1467" t="s">
        <v>178</v>
      </c>
    </row>
    <row r="1468" spans="1:15" x14ac:dyDescent="0.25">
      <c r="A1468" s="2">
        <v>1</v>
      </c>
      <c r="B1468" s="2">
        <v>2016</v>
      </c>
      <c r="C1468" t="s">
        <v>455</v>
      </c>
      <c r="D1468" t="s">
        <v>204</v>
      </c>
      <c r="E1468" t="s">
        <v>7</v>
      </c>
      <c r="F1468">
        <f>VLOOKUP(C1468,'Five Year Alumni Srvy 2016 Data'!C:F,4,FALSE)</f>
        <v>1</v>
      </c>
      <c r="G1468" t="str">
        <f>VLOOKUP(F1468,Coding!K:L,2,FALSE)</f>
        <v>URM</v>
      </c>
      <c r="H1468" t="s">
        <v>252</v>
      </c>
      <c r="I1468" t="s">
        <v>206</v>
      </c>
      <c r="J1468" t="s">
        <v>15</v>
      </c>
      <c r="K1468" t="s">
        <v>54</v>
      </c>
      <c r="L1468" s="2">
        <v>4</v>
      </c>
      <c r="M1468" t="s">
        <v>55</v>
      </c>
      <c r="N1468" t="s">
        <v>56</v>
      </c>
      <c r="O1468" t="s">
        <v>57</v>
      </c>
    </row>
    <row r="1469" spans="1:15" x14ac:dyDescent="0.25">
      <c r="A1469" s="2">
        <v>1</v>
      </c>
      <c r="B1469" s="2">
        <v>2016</v>
      </c>
      <c r="C1469" t="s">
        <v>455</v>
      </c>
      <c r="D1469" t="s">
        <v>204</v>
      </c>
      <c r="E1469" t="s">
        <v>7</v>
      </c>
      <c r="F1469">
        <f>VLOOKUP(C1469,'Five Year Alumni Srvy 2016 Data'!C:F,4,FALSE)</f>
        <v>1</v>
      </c>
      <c r="G1469" t="str">
        <f>VLOOKUP(F1469,Coding!K:L,2,FALSE)</f>
        <v>URM</v>
      </c>
      <c r="H1469" t="s">
        <v>252</v>
      </c>
      <c r="I1469" t="s">
        <v>206</v>
      </c>
      <c r="J1469" t="s">
        <v>15</v>
      </c>
      <c r="K1469" t="s">
        <v>58</v>
      </c>
      <c r="L1469" s="2">
        <v>4</v>
      </c>
      <c r="M1469" t="s">
        <v>55</v>
      </c>
      <c r="N1469" t="s">
        <v>59</v>
      </c>
      <c r="O1469" t="s">
        <v>57</v>
      </c>
    </row>
    <row r="1470" spans="1:15" x14ac:dyDescent="0.25">
      <c r="A1470" s="2">
        <v>1</v>
      </c>
      <c r="B1470" s="2">
        <v>2016</v>
      </c>
      <c r="C1470" t="s">
        <v>455</v>
      </c>
      <c r="D1470" t="s">
        <v>204</v>
      </c>
      <c r="E1470" t="s">
        <v>7</v>
      </c>
      <c r="F1470">
        <f>VLOOKUP(C1470,'Five Year Alumni Srvy 2016 Data'!C:F,4,FALSE)</f>
        <v>1</v>
      </c>
      <c r="G1470" t="str">
        <f>VLOOKUP(F1470,Coding!K:L,2,FALSE)</f>
        <v>URM</v>
      </c>
      <c r="H1470" t="s">
        <v>252</v>
      </c>
      <c r="I1470" t="s">
        <v>206</v>
      </c>
      <c r="J1470" t="s">
        <v>15</v>
      </c>
      <c r="K1470" t="s">
        <v>118</v>
      </c>
      <c r="L1470" s="2">
        <v>3</v>
      </c>
      <c r="M1470" t="s">
        <v>55</v>
      </c>
      <c r="N1470" t="s">
        <v>119</v>
      </c>
      <c r="O1470" t="s">
        <v>178</v>
      </c>
    </row>
    <row r="1471" spans="1:15" x14ac:dyDescent="0.25">
      <c r="A1471" s="2">
        <v>1</v>
      </c>
      <c r="B1471" s="2">
        <v>2016</v>
      </c>
      <c r="C1471" t="s">
        <v>455</v>
      </c>
      <c r="D1471" t="s">
        <v>204</v>
      </c>
      <c r="E1471" t="s">
        <v>7</v>
      </c>
      <c r="F1471">
        <f>VLOOKUP(C1471,'Five Year Alumni Srvy 2016 Data'!C:F,4,FALSE)</f>
        <v>1</v>
      </c>
      <c r="G1471" t="str">
        <f>VLOOKUP(F1471,Coding!K:L,2,FALSE)</f>
        <v>URM</v>
      </c>
      <c r="H1471" t="s">
        <v>252</v>
      </c>
      <c r="I1471" t="s">
        <v>206</v>
      </c>
      <c r="J1471" t="s">
        <v>15</v>
      </c>
      <c r="K1471" t="s">
        <v>135</v>
      </c>
      <c r="L1471" s="2">
        <v>4</v>
      </c>
      <c r="M1471" t="s">
        <v>55</v>
      </c>
      <c r="N1471" t="s">
        <v>136</v>
      </c>
      <c r="O1471" t="s">
        <v>57</v>
      </c>
    </row>
    <row r="1472" spans="1:15" x14ac:dyDescent="0.25">
      <c r="A1472" s="2">
        <v>1</v>
      </c>
      <c r="B1472" s="2">
        <v>2016</v>
      </c>
      <c r="C1472" t="s">
        <v>455</v>
      </c>
      <c r="D1472" t="s">
        <v>204</v>
      </c>
      <c r="E1472" t="s">
        <v>7</v>
      </c>
      <c r="F1472">
        <f>VLOOKUP(C1472,'Five Year Alumni Srvy 2016 Data'!C:F,4,FALSE)</f>
        <v>1</v>
      </c>
      <c r="G1472" t="str">
        <f>VLOOKUP(F1472,Coding!K:L,2,FALSE)</f>
        <v>URM</v>
      </c>
      <c r="H1472" t="s">
        <v>252</v>
      </c>
      <c r="I1472" t="s">
        <v>206</v>
      </c>
      <c r="J1472" t="s">
        <v>15</v>
      </c>
      <c r="K1472" t="s">
        <v>137</v>
      </c>
      <c r="L1472" s="2">
        <v>4</v>
      </c>
      <c r="M1472" t="s">
        <v>55</v>
      </c>
      <c r="N1472" t="s">
        <v>138</v>
      </c>
      <c r="O1472" t="s">
        <v>57</v>
      </c>
    </row>
    <row r="1473" spans="1:15" x14ac:dyDescent="0.25">
      <c r="A1473" s="2">
        <v>1</v>
      </c>
      <c r="B1473" s="2">
        <v>2016</v>
      </c>
      <c r="C1473" t="s">
        <v>455</v>
      </c>
      <c r="D1473" t="s">
        <v>204</v>
      </c>
      <c r="E1473" t="s">
        <v>7</v>
      </c>
      <c r="F1473">
        <f>VLOOKUP(C1473,'Five Year Alumni Srvy 2016 Data'!C:F,4,FALSE)</f>
        <v>1</v>
      </c>
      <c r="G1473" t="str">
        <f>VLOOKUP(F1473,Coding!K:L,2,FALSE)</f>
        <v>URM</v>
      </c>
      <c r="H1473" t="s">
        <v>252</v>
      </c>
      <c r="I1473" t="s">
        <v>206</v>
      </c>
      <c r="J1473" t="s">
        <v>15</v>
      </c>
      <c r="K1473" t="s">
        <v>145</v>
      </c>
      <c r="L1473" s="2">
        <v>4</v>
      </c>
      <c r="M1473" t="s">
        <v>55</v>
      </c>
      <c r="N1473" t="s">
        <v>146</v>
      </c>
      <c r="O1473" t="s">
        <v>57</v>
      </c>
    </row>
    <row r="1474" spans="1:15" x14ac:dyDescent="0.25">
      <c r="A1474" s="2">
        <v>1</v>
      </c>
      <c r="B1474" s="2">
        <v>2016</v>
      </c>
      <c r="C1474" t="s">
        <v>455</v>
      </c>
      <c r="D1474" t="s">
        <v>204</v>
      </c>
      <c r="E1474" t="s">
        <v>7</v>
      </c>
      <c r="F1474">
        <f>VLOOKUP(C1474,'Five Year Alumni Srvy 2016 Data'!C:F,4,FALSE)</f>
        <v>1</v>
      </c>
      <c r="G1474" t="str">
        <f>VLOOKUP(F1474,Coding!K:L,2,FALSE)</f>
        <v>URM</v>
      </c>
      <c r="H1474" t="s">
        <v>252</v>
      </c>
      <c r="I1474" t="s">
        <v>206</v>
      </c>
      <c r="J1474" t="s">
        <v>15</v>
      </c>
      <c r="K1474" t="s">
        <v>147</v>
      </c>
      <c r="L1474" s="2">
        <v>4</v>
      </c>
      <c r="M1474" t="s">
        <v>55</v>
      </c>
      <c r="N1474" t="s">
        <v>148</v>
      </c>
      <c r="O1474" t="s">
        <v>57</v>
      </c>
    </row>
    <row r="1475" spans="1:15" x14ac:dyDescent="0.25">
      <c r="A1475" s="2">
        <v>1</v>
      </c>
      <c r="B1475" s="2">
        <v>2016</v>
      </c>
      <c r="C1475" t="s">
        <v>455</v>
      </c>
      <c r="D1475" t="s">
        <v>204</v>
      </c>
      <c r="E1475" t="s">
        <v>7</v>
      </c>
      <c r="F1475">
        <f>VLOOKUP(C1475,'Five Year Alumni Srvy 2016 Data'!C:F,4,FALSE)</f>
        <v>1</v>
      </c>
      <c r="G1475" t="str">
        <f>VLOOKUP(F1475,Coding!K:L,2,FALSE)</f>
        <v>URM</v>
      </c>
      <c r="H1475" t="s">
        <v>252</v>
      </c>
      <c r="I1475" t="s">
        <v>206</v>
      </c>
      <c r="J1475" t="s">
        <v>15</v>
      </c>
      <c r="K1475" t="s">
        <v>149</v>
      </c>
      <c r="L1475" s="2">
        <v>4</v>
      </c>
      <c r="M1475" t="s">
        <v>55</v>
      </c>
      <c r="N1475" t="s">
        <v>150</v>
      </c>
      <c r="O1475" t="s">
        <v>57</v>
      </c>
    </row>
    <row r="1476" spans="1:15" x14ac:dyDescent="0.25">
      <c r="A1476" s="2">
        <v>1</v>
      </c>
      <c r="B1476" s="2">
        <v>2016</v>
      </c>
      <c r="C1476" t="s">
        <v>455</v>
      </c>
      <c r="D1476" t="s">
        <v>204</v>
      </c>
      <c r="E1476" t="s">
        <v>7</v>
      </c>
      <c r="F1476">
        <f>VLOOKUP(C1476,'Five Year Alumni Srvy 2016 Data'!C:F,4,FALSE)</f>
        <v>1</v>
      </c>
      <c r="G1476" t="str">
        <f>VLOOKUP(F1476,Coding!K:L,2,FALSE)</f>
        <v>URM</v>
      </c>
      <c r="H1476" t="s">
        <v>252</v>
      </c>
      <c r="I1476" t="s">
        <v>206</v>
      </c>
      <c r="J1476" t="s">
        <v>15</v>
      </c>
      <c r="K1476" t="s">
        <v>166</v>
      </c>
      <c r="L1476" s="2">
        <v>4</v>
      </c>
      <c r="M1476" t="s">
        <v>55</v>
      </c>
      <c r="N1476" t="s">
        <v>167</v>
      </c>
      <c r="O1476" t="s">
        <v>57</v>
      </c>
    </row>
    <row r="1477" spans="1:15" x14ac:dyDescent="0.25">
      <c r="A1477" s="2">
        <v>1</v>
      </c>
      <c r="B1477" s="2">
        <v>2016</v>
      </c>
      <c r="C1477" t="s">
        <v>460</v>
      </c>
      <c r="D1477" t="s">
        <v>169</v>
      </c>
      <c r="E1477" t="s">
        <v>7</v>
      </c>
      <c r="F1477">
        <f>VLOOKUP(C1477,'Five Year Alumni Srvy 2016 Data'!C:F,4,FALSE)</f>
        <v>1</v>
      </c>
      <c r="G1477" t="str">
        <f>VLOOKUP(F1477,Coding!K:L,2,FALSE)</f>
        <v>URM</v>
      </c>
      <c r="H1477" t="s">
        <v>235</v>
      </c>
      <c r="I1477" t="s">
        <v>236</v>
      </c>
      <c r="J1477" t="s">
        <v>15</v>
      </c>
      <c r="K1477" t="s">
        <v>54</v>
      </c>
      <c r="L1477" s="2">
        <v>2</v>
      </c>
      <c r="M1477" t="s">
        <v>55</v>
      </c>
      <c r="N1477" t="s">
        <v>56</v>
      </c>
      <c r="O1477" t="s">
        <v>187</v>
      </c>
    </row>
    <row r="1478" spans="1:15" x14ac:dyDescent="0.25">
      <c r="A1478" s="2">
        <v>1</v>
      </c>
      <c r="B1478" s="2">
        <v>2016</v>
      </c>
      <c r="C1478" t="s">
        <v>460</v>
      </c>
      <c r="D1478" t="s">
        <v>169</v>
      </c>
      <c r="E1478" t="s">
        <v>7</v>
      </c>
      <c r="F1478">
        <f>VLOOKUP(C1478,'Five Year Alumni Srvy 2016 Data'!C:F,4,FALSE)</f>
        <v>1</v>
      </c>
      <c r="G1478" t="str">
        <f>VLOOKUP(F1478,Coding!K:L,2,FALSE)</f>
        <v>URM</v>
      </c>
      <c r="H1478" t="s">
        <v>235</v>
      </c>
      <c r="I1478" t="s">
        <v>236</v>
      </c>
      <c r="J1478" t="s">
        <v>15</v>
      </c>
      <c r="K1478" t="s">
        <v>58</v>
      </c>
      <c r="L1478" s="2">
        <v>4</v>
      </c>
      <c r="M1478" t="s">
        <v>55</v>
      </c>
      <c r="N1478" t="s">
        <v>59</v>
      </c>
      <c r="O1478" t="s">
        <v>57</v>
      </c>
    </row>
    <row r="1479" spans="1:15" x14ac:dyDescent="0.25">
      <c r="A1479" s="2">
        <v>1</v>
      </c>
      <c r="B1479" s="2">
        <v>2016</v>
      </c>
      <c r="C1479" t="s">
        <v>460</v>
      </c>
      <c r="D1479" t="s">
        <v>169</v>
      </c>
      <c r="E1479" t="s">
        <v>7</v>
      </c>
      <c r="F1479">
        <f>VLOOKUP(C1479,'Five Year Alumni Srvy 2016 Data'!C:F,4,FALSE)</f>
        <v>1</v>
      </c>
      <c r="G1479" t="str">
        <f>VLOOKUP(F1479,Coding!K:L,2,FALSE)</f>
        <v>URM</v>
      </c>
      <c r="H1479" t="s">
        <v>235</v>
      </c>
      <c r="I1479" t="s">
        <v>236</v>
      </c>
      <c r="J1479" t="s">
        <v>15</v>
      </c>
      <c r="K1479" t="s">
        <v>118</v>
      </c>
      <c r="L1479" s="2">
        <v>2</v>
      </c>
      <c r="M1479" t="s">
        <v>55</v>
      </c>
      <c r="N1479" t="s">
        <v>119</v>
      </c>
      <c r="O1479" t="s">
        <v>187</v>
      </c>
    </row>
    <row r="1480" spans="1:15" x14ac:dyDescent="0.25">
      <c r="A1480" s="2">
        <v>1</v>
      </c>
      <c r="B1480" s="2">
        <v>2016</v>
      </c>
      <c r="C1480" t="s">
        <v>460</v>
      </c>
      <c r="D1480" t="s">
        <v>169</v>
      </c>
      <c r="E1480" t="s">
        <v>7</v>
      </c>
      <c r="F1480">
        <f>VLOOKUP(C1480,'Five Year Alumni Srvy 2016 Data'!C:F,4,FALSE)</f>
        <v>1</v>
      </c>
      <c r="G1480" t="str">
        <f>VLOOKUP(F1480,Coding!K:L,2,FALSE)</f>
        <v>URM</v>
      </c>
      <c r="H1480" t="s">
        <v>235</v>
      </c>
      <c r="I1480" t="s">
        <v>236</v>
      </c>
      <c r="J1480" t="s">
        <v>15</v>
      </c>
      <c r="K1480" t="s">
        <v>135</v>
      </c>
      <c r="L1480" s="2">
        <v>3</v>
      </c>
      <c r="M1480" t="s">
        <v>55</v>
      </c>
      <c r="N1480" t="s">
        <v>136</v>
      </c>
      <c r="O1480" t="s">
        <v>178</v>
      </c>
    </row>
    <row r="1481" spans="1:15" x14ac:dyDescent="0.25">
      <c r="A1481" s="2">
        <v>1</v>
      </c>
      <c r="B1481" s="2">
        <v>2016</v>
      </c>
      <c r="C1481" t="s">
        <v>460</v>
      </c>
      <c r="D1481" t="s">
        <v>169</v>
      </c>
      <c r="E1481" t="s">
        <v>7</v>
      </c>
      <c r="F1481">
        <f>VLOOKUP(C1481,'Five Year Alumni Srvy 2016 Data'!C:F,4,FALSE)</f>
        <v>1</v>
      </c>
      <c r="G1481" t="str">
        <f>VLOOKUP(F1481,Coding!K:L,2,FALSE)</f>
        <v>URM</v>
      </c>
      <c r="H1481" t="s">
        <v>235</v>
      </c>
      <c r="I1481" t="s">
        <v>236</v>
      </c>
      <c r="J1481" t="s">
        <v>15</v>
      </c>
      <c r="K1481" t="s">
        <v>137</v>
      </c>
      <c r="L1481" s="2">
        <v>2</v>
      </c>
      <c r="M1481" t="s">
        <v>55</v>
      </c>
      <c r="N1481" t="s">
        <v>138</v>
      </c>
      <c r="O1481" t="s">
        <v>187</v>
      </c>
    </row>
    <row r="1482" spans="1:15" x14ac:dyDescent="0.25">
      <c r="A1482" s="2">
        <v>1</v>
      </c>
      <c r="B1482" s="2">
        <v>2016</v>
      </c>
      <c r="C1482" t="s">
        <v>460</v>
      </c>
      <c r="D1482" t="s">
        <v>169</v>
      </c>
      <c r="E1482" t="s">
        <v>7</v>
      </c>
      <c r="F1482">
        <f>VLOOKUP(C1482,'Five Year Alumni Srvy 2016 Data'!C:F,4,FALSE)</f>
        <v>1</v>
      </c>
      <c r="G1482" t="str">
        <f>VLOOKUP(F1482,Coding!K:L,2,FALSE)</f>
        <v>URM</v>
      </c>
      <c r="H1482" t="s">
        <v>235</v>
      </c>
      <c r="I1482" t="s">
        <v>236</v>
      </c>
      <c r="J1482" t="s">
        <v>15</v>
      </c>
      <c r="K1482" t="s">
        <v>145</v>
      </c>
      <c r="L1482" s="2">
        <v>2</v>
      </c>
      <c r="M1482" t="s">
        <v>55</v>
      </c>
      <c r="N1482" t="s">
        <v>146</v>
      </c>
      <c r="O1482" t="s">
        <v>187</v>
      </c>
    </row>
    <row r="1483" spans="1:15" x14ac:dyDescent="0.25">
      <c r="A1483" s="2">
        <v>1</v>
      </c>
      <c r="B1483" s="2">
        <v>2016</v>
      </c>
      <c r="C1483" t="s">
        <v>460</v>
      </c>
      <c r="D1483" t="s">
        <v>169</v>
      </c>
      <c r="E1483" t="s">
        <v>7</v>
      </c>
      <c r="F1483">
        <f>VLOOKUP(C1483,'Five Year Alumni Srvy 2016 Data'!C:F,4,FALSE)</f>
        <v>1</v>
      </c>
      <c r="G1483" t="str">
        <f>VLOOKUP(F1483,Coding!K:L,2,FALSE)</f>
        <v>URM</v>
      </c>
      <c r="H1483" t="s">
        <v>235</v>
      </c>
      <c r="I1483" t="s">
        <v>236</v>
      </c>
      <c r="J1483" t="s">
        <v>15</v>
      </c>
      <c r="K1483" t="s">
        <v>147</v>
      </c>
      <c r="L1483" s="2">
        <v>1</v>
      </c>
      <c r="M1483" t="s">
        <v>55</v>
      </c>
      <c r="N1483" t="s">
        <v>148</v>
      </c>
      <c r="O1483" t="s">
        <v>282</v>
      </c>
    </row>
    <row r="1484" spans="1:15" x14ac:dyDescent="0.25">
      <c r="A1484" s="2">
        <v>1</v>
      </c>
      <c r="B1484" s="2">
        <v>2016</v>
      </c>
      <c r="C1484" t="s">
        <v>460</v>
      </c>
      <c r="D1484" t="s">
        <v>169</v>
      </c>
      <c r="E1484" t="s">
        <v>7</v>
      </c>
      <c r="F1484">
        <f>VLOOKUP(C1484,'Five Year Alumni Srvy 2016 Data'!C:F,4,FALSE)</f>
        <v>1</v>
      </c>
      <c r="G1484" t="str">
        <f>VLOOKUP(F1484,Coding!K:L,2,FALSE)</f>
        <v>URM</v>
      </c>
      <c r="H1484" t="s">
        <v>235</v>
      </c>
      <c r="I1484" t="s">
        <v>236</v>
      </c>
      <c r="J1484" t="s">
        <v>15</v>
      </c>
      <c r="K1484" t="s">
        <v>149</v>
      </c>
      <c r="L1484" s="2">
        <v>3</v>
      </c>
      <c r="M1484" t="s">
        <v>55</v>
      </c>
      <c r="N1484" t="s">
        <v>150</v>
      </c>
      <c r="O1484" t="s">
        <v>178</v>
      </c>
    </row>
    <row r="1485" spans="1:15" x14ac:dyDescent="0.25">
      <c r="A1485" s="2">
        <v>1</v>
      </c>
      <c r="B1485" s="2">
        <v>2016</v>
      </c>
      <c r="C1485" t="s">
        <v>460</v>
      </c>
      <c r="D1485" t="s">
        <v>169</v>
      </c>
      <c r="E1485" t="s">
        <v>7</v>
      </c>
      <c r="F1485">
        <f>VLOOKUP(C1485,'Five Year Alumni Srvy 2016 Data'!C:F,4,FALSE)</f>
        <v>1</v>
      </c>
      <c r="G1485" t="str">
        <f>VLOOKUP(F1485,Coding!K:L,2,FALSE)</f>
        <v>URM</v>
      </c>
      <c r="H1485" t="s">
        <v>235</v>
      </c>
      <c r="I1485" t="s">
        <v>236</v>
      </c>
      <c r="J1485" t="s">
        <v>15</v>
      </c>
      <c r="K1485" t="s">
        <v>166</v>
      </c>
      <c r="L1485" s="2">
        <v>3</v>
      </c>
      <c r="M1485" t="s">
        <v>55</v>
      </c>
      <c r="N1485" t="s">
        <v>167</v>
      </c>
      <c r="O1485" t="s">
        <v>178</v>
      </c>
    </row>
    <row r="1486" spans="1:15" x14ac:dyDescent="0.25">
      <c r="A1486" s="2">
        <v>1</v>
      </c>
      <c r="B1486" s="2">
        <v>2016</v>
      </c>
      <c r="C1486" t="s">
        <v>480</v>
      </c>
      <c r="D1486" t="s">
        <v>48</v>
      </c>
      <c r="E1486" t="s">
        <v>7</v>
      </c>
      <c r="F1486">
        <f>VLOOKUP(C1486,'Five Year Alumni Srvy 2016 Data'!C:F,4,FALSE)</f>
        <v>1</v>
      </c>
      <c r="G1486" t="str">
        <f>VLOOKUP(F1486,Coding!K:L,2,FALSE)</f>
        <v>URM</v>
      </c>
      <c r="H1486" t="s">
        <v>328</v>
      </c>
      <c r="I1486" t="s">
        <v>328</v>
      </c>
      <c r="J1486" t="s">
        <v>10</v>
      </c>
      <c r="K1486" t="s">
        <v>54</v>
      </c>
      <c r="L1486" s="2">
        <v>4</v>
      </c>
      <c r="M1486" t="s">
        <v>55</v>
      </c>
      <c r="N1486" t="s">
        <v>56</v>
      </c>
      <c r="O1486" t="s">
        <v>57</v>
      </c>
    </row>
    <row r="1487" spans="1:15" x14ac:dyDescent="0.25">
      <c r="A1487" s="2">
        <v>1</v>
      </c>
      <c r="B1487" s="2">
        <v>2016</v>
      </c>
      <c r="C1487" t="s">
        <v>480</v>
      </c>
      <c r="D1487" t="s">
        <v>48</v>
      </c>
      <c r="E1487" t="s">
        <v>7</v>
      </c>
      <c r="F1487">
        <f>VLOOKUP(C1487,'Five Year Alumni Srvy 2016 Data'!C:F,4,FALSE)</f>
        <v>1</v>
      </c>
      <c r="G1487" t="str">
        <f>VLOOKUP(F1487,Coding!K:L,2,FALSE)</f>
        <v>URM</v>
      </c>
      <c r="H1487" t="s">
        <v>328</v>
      </c>
      <c r="I1487" t="s">
        <v>328</v>
      </c>
      <c r="J1487" t="s">
        <v>10</v>
      </c>
      <c r="K1487" t="s">
        <v>58</v>
      </c>
      <c r="L1487" s="2">
        <v>3</v>
      </c>
      <c r="M1487" t="s">
        <v>55</v>
      </c>
      <c r="N1487" t="s">
        <v>59</v>
      </c>
      <c r="O1487" t="s">
        <v>178</v>
      </c>
    </row>
    <row r="1488" spans="1:15" x14ac:dyDescent="0.25">
      <c r="A1488" s="2">
        <v>1</v>
      </c>
      <c r="B1488" s="2">
        <v>2016</v>
      </c>
      <c r="C1488" t="s">
        <v>480</v>
      </c>
      <c r="D1488" t="s">
        <v>48</v>
      </c>
      <c r="E1488" t="s">
        <v>7</v>
      </c>
      <c r="F1488">
        <f>VLOOKUP(C1488,'Five Year Alumni Srvy 2016 Data'!C:F,4,FALSE)</f>
        <v>1</v>
      </c>
      <c r="G1488" t="str">
        <f>VLOOKUP(F1488,Coding!K:L,2,FALSE)</f>
        <v>URM</v>
      </c>
      <c r="H1488" t="s">
        <v>328</v>
      </c>
      <c r="I1488" t="s">
        <v>328</v>
      </c>
      <c r="J1488" t="s">
        <v>10</v>
      </c>
      <c r="K1488" t="s">
        <v>118</v>
      </c>
      <c r="L1488" s="2">
        <v>1</v>
      </c>
      <c r="M1488" t="s">
        <v>55</v>
      </c>
      <c r="N1488" t="s">
        <v>119</v>
      </c>
      <c r="O1488" t="s">
        <v>282</v>
      </c>
    </row>
    <row r="1489" spans="1:15" x14ac:dyDescent="0.25">
      <c r="A1489" s="2">
        <v>1</v>
      </c>
      <c r="B1489" s="2">
        <v>2016</v>
      </c>
      <c r="C1489" t="s">
        <v>480</v>
      </c>
      <c r="D1489" t="s">
        <v>48</v>
      </c>
      <c r="E1489" t="s">
        <v>7</v>
      </c>
      <c r="F1489">
        <f>VLOOKUP(C1489,'Five Year Alumni Srvy 2016 Data'!C:F,4,FALSE)</f>
        <v>1</v>
      </c>
      <c r="G1489" t="str">
        <f>VLOOKUP(F1489,Coding!K:L,2,FALSE)</f>
        <v>URM</v>
      </c>
      <c r="H1489" t="s">
        <v>328</v>
      </c>
      <c r="I1489" t="s">
        <v>328</v>
      </c>
      <c r="J1489" t="s">
        <v>10</v>
      </c>
      <c r="K1489" t="s">
        <v>135</v>
      </c>
      <c r="L1489" s="2">
        <v>3</v>
      </c>
      <c r="M1489" t="s">
        <v>55</v>
      </c>
      <c r="N1489" t="s">
        <v>136</v>
      </c>
      <c r="O1489" t="s">
        <v>178</v>
      </c>
    </row>
    <row r="1490" spans="1:15" x14ac:dyDescent="0.25">
      <c r="A1490" s="2">
        <v>1</v>
      </c>
      <c r="B1490" s="2">
        <v>2016</v>
      </c>
      <c r="C1490" t="s">
        <v>480</v>
      </c>
      <c r="D1490" t="s">
        <v>48</v>
      </c>
      <c r="E1490" t="s">
        <v>7</v>
      </c>
      <c r="F1490">
        <f>VLOOKUP(C1490,'Five Year Alumni Srvy 2016 Data'!C:F,4,FALSE)</f>
        <v>1</v>
      </c>
      <c r="G1490" t="str">
        <f>VLOOKUP(F1490,Coding!K:L,2,FALSE)</f>
        <v>URM</v>
      </c>
      <c r="H1490" t="s">
        <v>328</v>
      </c>
      <c r="I1490" t="s">
        <v>328</v>
      </c>
      <c r="J1490" t="s">
        <v>10</v>
      </c>
      <c r="K1490" t="s">
        <v>137</v>
      </c>
      <c r="L1490" s="2">
        <v>3</v>
      </c>
      <c r="M1490" t="s">
        <v>55</v>
      </c>
      <c r="N1490" t="s">
        <v>138</v>
      </c>
      <c r="O1490" t="s">
        <v>178</v>
      </c>
    </row>
    <row r="1491" spans="1:15" x14ac:dyDescent="0.25">
      <c r="A1491" s="2">
        <v>1</v>
      </c>
      <c r="B1491" s="2">
        <v>2016</v>
      </c>
      <c r="C1491" t="s">
        <v>480</v>
      </c>
      <c r="D1491" t="s">
        <v>48</v>
      </c>
      <c r="E1491" t="s">
        <v>7</v>
      </c>
      <c r="F1491">
        <f>VLOOKUP(C1491,'Five Year Alumni Srvy 2016 Data'!C:F,4,FALSE)</f>
        <v>1</v>
      </c>
      <c r="G1491" t="str">
        <f>VLOOKUP(F1491,Coding!K:L,2,FALSE)</f>
        <v>URM</v>
      </c>
      <c r="H1491" t="s">
        <v>328</v>
      </c>
      <c r="I1491" t="s">
        <v>328</v>
      </c>
      <c r="J1491" t="s">
        <v>10</v>
      </c>
      <c r="K1491" t="s">
        <v>145</v>
      </c>
      <c r="L1491" s="2">
        <v>4</v>
      </c>
      <c r="M1491" t="s">
        <v>55</v>
      </c>
      <c r="N1491" t="s">
        <v>146</v>
      </c>
      <c r="O1491" t="s">
        <v>57</v>
      </c>
    </row>
    <row r="1492" spans="1:15" x14ac:dyDescent="0.25">
      <c r="A1492" s="2">
        <v>1</v>
      </c>
      <c r="B1492" s="2">
        <v>2016</v>
      </c>
      <c r="C1492" t="s">
        <v>480</v>
      </c>
      <c r="D1492" t="s">
        <v>48</v>
      </c>
      <c r="E1492" t="s">
        <v>7</v>
      </c>
      <c r="F1492">
        <f>VLOOKUP(C1492,'Five Year Alumni Srvy 2016 Data'!C:F,4,FALSE)</f>
        <v>1</v>
      </c>
      <c r="G1492" t="str">
        <f>VLOOKUP(F1492,Coding!K:L,2,FALSE)</f>
        <v>URM</v>
      </c>
      <c r="H1492" t="s">
        <v>328</v>
      </c>
      <c r="I1492" t="s">
        <v>328</v>
      </c>
      <c r="J1492" t="s">
        <v>10</v>
      </c>
      <c r="K1492" t="s">
        <v>147</v>
      </c>
      <c r="L1492" s="2">
        <v>3</v>
      </c>
      <c r="M1492" t="s">
        <v>55</v>
      </c>
      <c r="N1492" t="s">
        <v>148</v>
      </c>
      <c r="O1492" t="s">
        <v>178</v>
      </c>
    </row>
    <row r="1493" spans="1:15" x14ac:dyDescent="0.25">
      <c r="A1493" s="2">
        <v>1</v>
      </c>
      <c r="B1493" s="2">
        <v>2016</v>
      </c>
      <c r="C1493" t="s">
        <v>480</v>
      </c>
      <c r="D1493" t="s">
        <v>48</v>
      </c>
      <c r="E1493" t="s">
        <v>7</v>
      </c>
      <c r="F1493">
        <f>VLOOKUP(C1493,'Five Year Alumni Srvy 2016 Data'!C:F,4,FALSE)</f>
        <v>1</v>
      </c>
      <c r="G1493" t="str">
        <f>VLOOKUP(F1493,Coding!K:L,2,FALSE)</f>
        <v>URM</v>
      </c>
      <c r="H1493" t="s">
        <v>328</v>
      </c>
      <c r="I1493" t="s">
        <v>328</v>
      </c>
      <c r="J1493" t="s">
        <v>10</v>
      </c>
      <c r="K1493" t="s">
        <v>149</v>
      </c>
      <c r="L1493" s="2">
        <v>3</v>
      </c>
      <c r="M1493" t="s">
        <v>55</v>
      </c>
      <c r="N1493" t="s">
        <v>150</v>
      </c>
      <c r="O1493" t="s">
        <v>178</v>
      </c>
    </row>
    <row r="1494" spans="1:15" x14ac:dyDescent="0.25">
      <c r="A1494" s="2">
        <v>1</v>
      </c>
      <c r="B1494" s="2">
        <v>2016</v>
      </c>
      <c r="C1494" t="s">
        <v>480</v>
      </c>
      <c r="D1494" t="s">
        <v>48</v>
      </c>
      <c r="E1494" t="s">
        <v>7</v>
      </c>
      <c r="F1494">
        <f>VLOOKUP(C1494,'Five Year Alumni Srvy 2016 Data'!C:F,4,FALSE)</f>
        <v>1</v>
      </c>
      <c r="G1494" t="str">
        <f>VLOOKUP(F1494,Coding!K:L,2,FALSE)</f>
        <v>URM</v>
      </c>
      <c r="H1494" t="s">
        <v>328</v>
      </c>
      <c r="I1494" t="s">
        <v>328</v>
      </c>
      <c r="J1494" t="s">
        <v>10</v>
      </c>
      <c r="K1494" t="s">
        <v>166</v>
      </c>
      <c r="L1494" s="2">
        <v>3</v>
      </c>
      <c r="M1494" t="s">
        <v>55</v>
      </c>
      <c r="N1494" t="s">
        <v>167</v>
      </c>
      <c r="O1494" t="s">
        <v>178</v>
      </c>
    </row>
    <row r="1495" spans="1:15" x14ac:dyDescent="0.25">
      <c r="A1495" s="2">
        <v>1</v>
      </c>
      <c r="B1495" s="2">
        <v>2016</v>
      </c>
      <c r="C1495" t="s">
        <v>488</v>
      </c>
      <c r="D1495" t="s">
        <v>169</v>
      </c>
      <c r="E1495" t="s">
        <v>7</v>
      </c>
      <c r="F1495">
        <f>VLOOKUP(C1495,'Five Year Alumni Srvy 2016 Data'!C:F,4,FALSE)</f>
        <v>1</v>
      </c>
      <c r="G1495" t="str">
        <f>VLOOKUP(F1495,Coding!K:L,2,FALSE)</f>
        <v>URM</v>
      </c>
      <c r="H1495" t="s">
        <v>489</v>
      </c>
      <c r="I1495" t="s">
        <v>409</v>
      </c>
      <c r="J1495" t="s">
        <v>19</v>
      </c>
      <c r="K1495" t="s">
        <v>54</v>
      </c>
      <c r="L1495" s="2">
        <v>4</v>
      </c>
      <c r="M1495" t="s">
        <v>55</v>
      </c>
      <c r="N1495" t="s">
        <v>56</v>
      </c>
      <c r="O1495" t="s">
        <v>57</v>
      </c>
    </row>
    <row r="1496" spans="1:15" x14ac:dyDescent="0.25">
      <c r="A1496" s="2">
        <v>1</v>
      </c>
      <c r="B1496" s="2">
        <v>2016</v>
      </c>
      <c r="C1496" t="s">
        <v>488</v>
      </c>
      <c r="D1496" t="s">
        <v>169</v>
      </c>
      <c r="E1496" t="s">
        <v>7</v>
      </c>
      <c r="F1496">
        <f>VLOOKUP(C1496,'Five Year Alumni Srvy 2016 Data'!C:F,4,FALSE)</f>
        <v>1</v>
      </c>
      <c r="G1496" t="str">
        <f>VLOOKUP(F1496,Coding!K:L,2,FALSE)</f>
        <v>URM</v>
      </c>
      <c r="H1496" t="s">
        <v>489</v>
      </c>
      <c r="I1496" t="s">
        <v>409</v>
      </c>
      <c r="J1496" t="s">
        <v>19</v>
      </c>
      <c r="K1496" t="s">
        <v>58</v>
      </c>
      <c r="L1496" s="2">
        <v>4</v>
      </c>
      <c r="M1496" t="s">
        <v>55</v>
      </c>
      <c r="N1496" t="s">
        <v>59</v>
      </c>
      <c r="O1496" t="s">
        <v>57</v>
      </c>
    </row>
    <row r="1497" spans="1:15" x14ac:dyDescent="0.25">
      <c r="A1497" s="2">
        <v>1</v>
      </c>
      <c r="B1497" s="2">
        <v>2016</v>
      </c>
      <c r="C1497" t="s">
        <v>488</v>
      </c>
      <c r="D1497" t="s">
        <v>169</v>
      </c>
      <c r="E1497" t="s">
        <v>7</v>
      </c>
      <c r="F1497">
        <f>VLOOKUP(C1497,'Five Year Alumni Srvy 2016 Data'!C:F,4,FALSE)</f>
        <v>1</v>
      </c>
      <c r="G1497" t="str">
        <f>VLOOKUP(F1497,Coding!K:L,2,FALSE)</f>
        <v>URM</v>
      </c>
      <c r="H1497" t="s">
        <v>489</v>
      </c>
      <c r="I1497" t="s">
        <v>409</v>
      </c>
      <c r="J1497" t="s">
        <v>19</v>
      </c>
      <c r="K1497" t="s">
        <v>118</v>
      </c>
      <c r="L1497" s="2">
        <v>4</v>
      </c>
      <c r="M1497" t="s">
        <v>55</v>
      </c>
      <c r="N1497" t="s">
        <v>119</v>
      </c>
      <c r="O1497" t="s">
        <v>57</v>
      </c>
    </row>
    <row r="1498" spans="1:15" x14ac:dyDescent="0.25">
      <c r="A1498" s="2">
        <v>1</v>
      </c>
      <c r="B1498" s="2">
        <v>2016</v>
      </c>
      <c r="C1498" t="s">
        <v>488</v>
      </c>
      <c r="D1498" t="s">
        <v>169</v>
      </c>
      <c r="E1498" t="s">
        <v>7</v>
      </c>
      <c r="F1498">
        <f>VLOOKUP(C1498,'Five Year Alumni Srvy 2016 Data'!C:F,4,FALSE)</f>
        <v>1</v>
      </c>
      <c r="G1498" t="str">
        <f>VLOOKUP(F1498,Coding!K:L,2,FALSE)</f>
        <v>URM</v>
      </c>
      <c r="H1498" t="s">
        <v>489</v>
      </c>
      <c r="I1498" t="s">
        <v>409</v>
      </c>
      <c r="J1498" t="s">
        <v>19</v>
      </c>
      <c r="K1498" t="s">
        <v>135</v>
      </c>
      <c r="L1498" s="2">
        <v>4</v>
      </c>
      <c r="M1498" t="s">
        <v>55</v>
      </c>
      <c r="N1498" t="s">
        <v>136</v>
      </c>
      <c r="O1498" t="s">
        <v>57</v>
      </c>
    </row>
    <row r="1499" spans="1:15" x14ac:dyDescent="0.25">
      <c r="A1499" s="2">
        <v>1</v>
      </c>
      <c r="B1499" s="2">
        <v>2016</v>
      </c>
      <c r="C1499" t="s">
        <v>488</v>
      </c>
      <c r="D1499" t="s">
        <v>169</v>
      </c>
      <c r="E1499" t="s">
        <v>7</v>
      </c>
      <c r="F1499">
        <f>VLOOKUP(C1499,'Five Year Alumni Srvy 2016 Data'!C:F,4,FALSE)</f>
        <v>1</v>
      </c>
      <c r="G1499" t="str">
        <f>VLOOKUP(F1499,Coding!K:L,2,FALSE)</f>
        <v>URM</v>
      </c>
      <c r="H1499" t="s">
        <v>489</v>
      </c>
      <c r="I1499" t="s">
        <v>409</v>
      </c>
      <c r="J1499" t="s">
        <v>19</v>
      </c>
      <c r="K1499" t="s">
        <v>137</v>
      </c>
      <c r="L1499" s="2">
        <v>4</v>
      </c>
      <c r="M1499" t="s">
        <v>55</v>
      </c>
      <c r="N1499" t="s">
        <v>138</v>
      </c>
      <c r="O1499" t="s">
        <v>57</v>
      </c>
    </row>
    <row r="1500" spans="1:15" x14ac:dyDescent="0.25">
      <c r="A1500" s="2">
        <v>1</v>
      </c>
      <c r="B1500" s="2">
        <v>2016</v>
      </c>
      <c r="C1500" t="s">
        <v>488</v>
      </c>
      <c r="D1500" t="s">
        <v>169</v>
      </c>
      <c r="E1500" t="s">
        <v>7</v>
      </c>
      <c r="F1500">
        <f>VLOOKUP(C1500,'Five Year Alumni Srvy 2016 Data'!C:F,4,FALSE)</f>
        <v>1</v>
      </c>
      <c r="G1500" t="str">
        <f>VLOOKUP(F1500,Coding!K:L,2,FALSE)</f>
        <v>URM</v>
      </c>
      <c r="H1500" t="s">
        <v>489</v>
      </c>
      <c r="I1500" t="s">
        <v>409</v>
      </c>
      <c r="J1500" t="s">
        <v>19</v>
      </c>
      <c r="K1500" t="s">
        <v>145</v>
      </c>
      <c r="L1500" s="2">
        <v>4</v>
      </c>
      <c r="M1500" t="s">
        <v>55</v>
      </c>
      <c r="N1500" t="s">
        <v>146</v>
      </c>
      <c r="O1500" t="s">
        <v>57</v>
      </c>
    </row>
    <row r="1501" spans="1:15" x14ac:dyDescent="0.25">
      <c r="A1501" s="2">
        <v>1</v>
      </c>
      <c r="B1501" s="2">
        <v>2016</v>
      </c>
      <c r="C1501" t="s">
        <v>488</v>
      </c>
      <c r="D1501" t="s">
        <v>169</v>
      </c>
      <c r="E1501" t="s">
        <v>7</v>
      </c>
      <c r="F1501">
        <f>VLOOKUP(C1501,'Five Year Alumni Srvy 2016 Data'!C:F,4,FALSE)</f>
        <v>1</v>
      </c>
      <c r="G1501" t="str">
        <f>VLOOKUP(F1501,Coding!K:L,2,FALSE)</f>
        <v>URM</v>
      </c>
      <c r="H1501" t="s">
        <v>489</v>
      </c>
      <c r="I1501" t="s">
        <v>409</v>
      </c>
      <c r="J1501" t="s">
        <v>19</v>
      </c>
      <c r="K1501" t="s">
        <v>147</v>
      </c>
      <c r="L1501" s="2">
        <v>4</v>
      </c>
      <c r="M1501" t="s">
        <v>55</v>
      </c>
      <c r="N1501" t="s">
        <v>148</v>
      </c>
      <c r="O1501" t="s">
        <v>57</v>
      </c>
    </row>
    <row r="1502" spans="1:15" x14ac:dyDescent="0.25">
      <c r="A1502" s="2">
        <v>1</v>
      </c>
      <c r="B1502" s="2">
        <v>2016</v>
      </c>
      <c r="C1502" t="s">
        <v>488</v>
      </c>
      <c r="D1502" t="s">
        <v>169</v>
      </c>
      <c r="E1502" t="s">
        <v>7</v>
      </c>
      <c r="F1502">
        <f>VLOOKUP(C1502,'Five Year Alumni Srvy 2016 Data'!C:F,4,FALSE)</f>
        <v>1</v>
      </c>
      <c r="G1502" t="str">
        <f>VLOOKUP(F1502,Coding!K:L,2,FALSE)</f>
        <v>URM</v>
      </c>
      <c r="H1502" t="s">
        <v>489</v>
      </c>
      <c r="I1502" t="s">
        <v>409</v>
      </c>
      <c r="J1502" t="s">
        <v>19</v>
      </c>
      <c r="K1502" t="s">
        <v>149</v>
      </c>
      <c r="L1502" s="2">
        <v>4</v>
      </c>
      <c r="M1502" t="s">
        <v>55</v>
      </c>
      <c r="N1502" t="s">
        <v>150</v>
      </c>
      <c r="O1502" t="s">
        <v>57</v>
      </c>
    </row>
    <row r="1503" spans="1:15" x14ac:dyDescent="0.25">
      <c r="A1503" s="2">
        <v>1</v>
      </c>
      <c r="B1503" s="2">
        <v>2016</v>
      </c>
      <c r="C1503" t="s">
        <v>488</v>
      </c>
      <c r="D1503" t="s">
        <v>169</v>
      </c>
      <c r="E1503" t="s">
        <v>7</v>
      </c>
      <c r="F1503">
        <f>VLOOKUP(C1503,'Five Year Alumni Srvy 2016 Data'!C:F,4,FALSE)</f>
        <v>1</v>
      </c>
      <c r="G1503" t="str">
        <f>VLOOKUP(F1503,Coding!K:L,2,FALSE)</f>
        <v>URM</v>
      </c>
      <c r="H1503" t="s">
        <v>489</v>
      </c>
      <c r="I1503" t="s">
        <v>409</v>
      </c>
      <c r="J1503" t="s">
        <v>19</v>
      </c>
      <c r="K1503" t="s">
        <v>166</v>
      </c>
      <c r="L1503" s="2">
        <v>4</v>
      </c>
      <c r="M1503" t="s">
        <v>55</v>
      </c>
      <c r="N1503" t="s">
        <v>167</v>
      </c>
      <c r="O1503" t="s">
        <v>57</v>
      </c>
    </row>
    <row r="1504" spans="1:15" x14ac:dyDescent="0.25">
      <c r="A1504" s="2">
        <v>1</v>
      </c>
      <c r="B1504" s="2">
        <v>2016</v>
      </c>
      <c r="C1504" t="s">
        <v>492</v>
      </c>
      <c r="D1504" t="s">
        <v>48</v>
      </c>
      <c r="E1504" t="s">
        <v>7</v>
      </c>
      <c r="F1504">
        <f>VLOOKUP(C1504,'Five Year Alumni Srvy 2016 Data'!C:F,4,FALSE)</f>
        <v>1</v>
      </c>
      <c r="G1504" t="str">
        <f>VLOOKUP(F1504,Coding!K:L,2,FALSE)</f>
        <v>URM</v>
      </c>
      <c r="H1504" t="s">
        <v>493</v>
      </c>
      <c r="I1504" t="s">
        <v>206</v>
      </c>
      <c r="J1504" t="s">
        <v>15</v>
      </c>
      <c r="K1504" t="s">
        <v>54</v>
      </c>
      <c r="L1504" s="2">
        <v>3</v>
      </c>
      <c r="M1504" t="s">
        <v>55</v>
      </c>
      <c r="N1504" t="s">
        <v>56</v>
      </c>
      <c r="O1504" t="s">
        <v>178</v>
      </c>
    </row>
    <row r="1505" spans="1:15" x14ac:dyDescent="0.25">
      <c r="A1505" s="2">
        <v>1</v>
      </c>
      <c r="B1505" s="2">
        <v>2016</v>
      </c>
      <c r="C1505" t="s">
        <v>492</v>
      </c>
      <c r="D1505" t="s">
        <v>48</v>
      </c>
      <c r="E1505" t="s">
        <v>7</v>
      </c>
      <c r="F1505">
        <f>VLOOKUP(C1505,'Five Year Alumni Srvy 2016 Data'!C:F,4,FALSE)</f>
        <v>1</v>
      </c>
      <c r="G1505" t="str">
        <f>VLOOKUP(F1505,Coding!K:L,2,FALSE)</f>
        <v>URM</v>
      </c>
      <c r="H1505" t="s">
        <v>493</v>
      </c>
      <c r="I1505" t="s">
        <v>206</v>
      </c>
      <c r="J1505" t="s">
        <v>15</v>
      </c>
      <c r="K1505" t="s">
        <v>58</v>
      </c>
      <c r="L1505" s="2">
        <v>3</v>
      </c>
      <c r="M1505" t="s">
        <v>55</v>
      </c>
      <c r="N1505" t="s">
        <v>59</v>
      </c>
      <c r="O1505" t="s">
        <v>178</v>
      </c>
    </row>
    <row r="1506" spans="1:15" x14ac:dyDescent="0.25">
      <c r="A1506" s="2">
        <v>1</v>
      </c>
      <c r="B1506" s="2">
        <v>2016</v>
      </c>
      <c r="C1506" t="s">
        <v>492</v>
      </c>
      <c r="D1506" t="s">
        <v>48</v>
      </c>
      <c r="E1506" t="s">
        <v>7</v>
      </c>
      <c r="F1506">
        <f>VLOOKUP(C1506,'Five Year Alumni Srvy 2016 Data'!C:F,4,FALSE)</f>
        <v>1</v>
      </c>
      <c r="G1506" t="str">
        <f>VLOOKUP(F1506,Coding!K:L,2,FALSE)</f>
        <v>URM</v>
      </c>
      <c r="H1506" t="s">
        <v>493</v>
      </c>
      <c r="I1506" t="s">
        <v>206</v>
      </c>
      <c r="J1506" t="s">
        <v>15</v>
      </c>
      <c r="K1506" t="s">
        <v>118</v>
      </c>
      <c r="L1506" s="2">
        <v>4</v>
      </c>
      <c r="M1506" t="s">
        <v>55</v>
      </c>
      <c r="N1506" t="s">
        <v>119</v>
      </c>
      <c r="O1506" t="s">
        <v>57</v>
      </c>
    </row>
    <row r="1507" spans="1:15" x14ac:dyDescent="0.25">
      <c r="A1507" s="2">
        <v>1</v>
      </c>
      <c r="B1507" s="2">
        <v>2016</v>
      </c>
      <c r="C1507" t="s">
        <v>492</v>
      </c>
      <c r="D1507" t="s">
        <v>48</v>
      </c>
      <c r="E1507" t="s">
        <v>7</v>
      </c>
      <c r="F1507">
        <f>VLOOKUP(C1507,'Five Year Alumni Srvy 2016 Data'!C:F,4,FALSE)</f>
        <v>1</v>
      </c>
      <c r="G1507" t="str">
        <f>VLOOKUP(F1507,Coding!K:L,2,FALSE)</f>
        <v>URM</v>
      </c>
      <c r="H1507" t="s">
        <v>493</v>
      </c>
      <c r="I1507" t="s">
        <v>206</v>
      </c>
      <c r="J1507" t="s">
        <v>15</v>
      </c>
      <c r="K1507" t="s">
        <v>135</v>
      </c>
      <c r="L1507" s="2">
        <v>3</v>
      </c>
      <c r="M1507" t="s">
        <v>55</v>
      </c>
      <c r="N1507" t="s">
        <v>136</v>
      </c>
      <c r="O1507" t="s">
        <v>178</v>
      </c>
    </row>
    <row r="1508" spans="1:15" x14ac:dyDescent="0.25">
      <c r="A1508" s="2">
        <v>1</v>
      </c>
      <c r="B1508" s="2">
        <v>2016</v>
      </c>
      <c r="C1508" t="s">
        <v>492</v>
      </c>
      <c r="D1508" t="s">
        <v>48</v>
      </c>
      <c r="E1508" t="s">
        <v>7</v>
      </c>
      <c r="F1508">
        <f>VLOOKUP(C1508,'Five Year Alumni Srvy 2016 Data'!C:F,4,FALSE)</f>
        <v>1</v>
      </c>
      <c r="G1508" t="str">
        <f>VLOOKUP(F1508,Coding!K:L,2,FALSE)</f>
        <v>URM</v>
      </c>
      <c r="H1508" t="s">
        <v>493</v>
      </c>
      <c r="I1508" t="s">
        <v>206</v>
      </c>
      <c r="J1508" t="s">
        <v>15</v>
      </c>
      <c r="K1508" t="s">
        <v>137</v>
      </c>
      <c r="L1508" s="2">
        <v>4</v>
      </c>
      <c r="M1508" t="s">
        <v>55</v>
      </c>
      <c r="N1508" t="s">
        <v>138</v>
      </c>
      <c r="O1508" t="s">
        <v>57</v>
      </c>
    </row>
    <row r="1509" spans="1:15" x14ac:dyDescent="0.25">
      <c r="A1509" s="2">
        <v>1</v>
      </c>
      <c r="B1509" s="2">
        <v>2016</v>
      </c>
      <c r="C1509" t="s">
        <v>492</v>
      </c>
      <c r="D1509" t="s">
        <v>48</v>
      </c>
      <c r="E1509" t="s">
        <v>7</v>
      </c>
      <c r="F1509">
        <f>VLOOKUP(C1509,'Five Year Alumni Srvy 2016 Data'!C:F,4,FALSE)</f>
        <v>1</v>
      </c>
      <c r="G1509" t="str">
        <f>VLOOKUP(F1509,Coding!K:L,2,FALSE)</f>
        <v>URM</v>
      </c>
      <c r="H1509" t="s">
        <v>493</v>
      </c>
      <c r="I1509" t="s">
        <v>206</v>
      </c>
      <c r="J1509" t="s">
        <v>15</v>
      </c>
      <c r="K1509" t="s">
        <v>145</v>
      </c>
      <c r="L1509" s="2">
        <v>4</v>
      </c>
      <c r="M1509" t="s">
        <v>55</v>
      </c>
      <c r="N1509" t="s">
        <v>146</v>
      </c>
      <c r="O1509" t="s">
        <v>57</v>
      </c>
    </row>
    <row r="1510" spans="1:15" x14ac:dyDescent="0.25">
      <c r="A1510" s="2">
        <v>1</v>
      </c>
      <c r="B1510" s="2">
        <v>2016</v>
      </c>
      <c r="C1510" t="s">
        <v>492</v>
      </c>
      <c r="D1510" t="s">
        <v>48</v>
      </c>
      <c r="E1510" t="s">
        <v>7</v>
      </c>
      <c r="F1510">
        <f>VLOOKUP(C1510,'Five Year Alumni Srvy 2016 Data'!C:F,4,FALSE)</f>
        <v>1</v>
      </c>
      <c r="G1510" t="str">
        <f>VLOOKUP(F1510,Coding!K:L,2,FALSE)</f>
        <v>URM</v>
      </c>
      <c r="H1510" t="s">
        <v>493</v>
      </c>
      <c r="I1510" t="s">
        <v>206</v>
      </c>
      <c r="J1510" t="s">
        <v>15</v>
      </c>
      <c r="K1510" t="s">
        <v>147</v>
      </c>
      <c r="L1510" s="2">
        <v>4</v>
      </c>
      <c r="M1510" t="s">
        <v>55</v>
      </c>
      <c r="N1510" t="s">
        <v>148</v>
      </c>
      <c r="O1510" t="s">
        <v>57</v>
      </c>
    </row>
    <row r="1511" spans="1:15" x14ac:dyDescent="0.25">
      <c r="A1511" s="2">
        <v>1</v>
      </c>
      <c r="B1511" s="2">
        <v>2016</v>
      </c>
      <c r="C1511" t="s">
        <v>492</v>
      </c>
      <c r="D1511" t="s">
        <v>48</v>
      </c>
      <c r="E1511" t="s">
        <v>7</v>
      </c>
      <c r="F1511">
        <f>VLOOKUP(C1511,'Five Year Alumni Srvy 2016 Data'!C:F,4,FALSE)</f>
        <v>1</v>
      </c>
      <c r="G1511" t="str">
        <f>VLOOKUP(F1511,Coding!K:L,2,FALSE)</f>
        <v>URM</v>
      </c>
      <c r="H1511" t="s">
        <v>493</v>
      </c>
      <c r="I1511" t="s">
        <v>206</v>
      </c>
      <c r="J1511" t="s">
        <v>15</v>
      </c>
      <c r="K1511" t="s">
        <v>149</v>
      </c>
      <c r="L1511" s="2">
        <v>4</v>
      </c>
      <c r="M1511" t="s">
        <v>55</v>
      </c>
      <c r="N1511" t="s">
        <v>150</v>
      </c>
      <c r="O1511" t="s">
        <v>57</v>
      </c>
    </row>
    <row r="1512" spans="1:15" x14ac:dyDescent="0.25">
      <c r="A1512" s="2">
        <v>1</v>
      </c>
      <c r="B1512" s="2">
        <v>2016</v>
      </c>
      <c r="C1512" t="s">
        <v>492</v>
      </c>
      <c r="D1512" t="s">
        <v>48</v>
      </c>
      <c r="E1512" t="s">
        <v>7</v>
      </c>
      <c r="F1512">
        <f>VLOOKUP(C1512,'Five Year Alumni Srvy 2016 Data'!C:F,4,FALSE)</f>
        <v>1</v>
      </c>
      <c r="G1512" t="str">
        <f>VLOOKUP(F1512,Coding!K:L,2,FALSE)</f>
        <v>URM</v>
      </c>
      <c r="H1512" t="s">
        <v>493</v>
      </c>
      <c r="I1512" t="s">
        <v>206</v>
      </c>
      <c r="J1512" t="s">
        <v>15</v>
      </c>
      <c r="K1512" t="s">
        <v>166</v>
      </c>
      <c r="L1512" s="2">
        <v>4</v>
      </c>
      <c r="M1512" t="s">
        <v>55</v>
      </c>
      <c r="N1512" t="s">
        <v>167</v>
      </c>
      <c r="O1512" t="s">
        <v>57</v>
      </c>
    </row>
    <row r="1513" spans="1:15" x14ac:dyDescent="0.25">
      <c r="A1513" s="2">
        <v>1</v>
      </c>
      <c r="B1513" s="2">
        <v>2016</v>
      </c>
      <c r="C1513" t="s">
        <v>496</v>
      </c>
      <c r="D1513" t="s">
        <v>48</v>
      </c>
      <c r="E1513" t="s">
        <v>7</v>
      </c>
      <c r="F1513">
        <f>VLOOKUP(C1513,'Five Year Alumni Srvy 2016 Data'!C:F,4,FALSE)</f>
        <v>1</v>
      </c>
      <c r="G1513" t="str">
        <f>VLOOKUP(F1513,Coding!K:L,2,FALSE)</f>
        <v>URM</v>
      </c>
      <c r="H1513" t="s">
        <v>497</v>
      </c>
      <c r="I1513" t="s">
        <v>399</v>
      </c>
      <c r="J1513" t="s">
        <v>19</v>
      </c>
      <c r="K1513" t="s">
        <v>54</v>
      </c>
      <c r="L1513" s="3"/>
      <c r="M1513" t="s">
        <v>55</v>
      </c>
      <c r="N1513" t="s">
        <v>56</v>
      </c>
    </row>
    <row r="1514" spans="1:15" x14ac:dyDescent="0.25">
      <c r="A1514" s="2">
        <v>1</v>
      </c>
      <c r="B1514" s="2">
        <v>2016</v>
      </c>
      <c r="C1514" t="s">
        <v>496</v>
      </c>
      <c r="D1514" t="s">
        <v>48</v>
      </c>
      <c r="E1514" t="s">
        <v>7</v>
      </c>
      <c r="F1514">
        <f>VLOOKUP(C1514,'Five Year Alumni Srvy 2016 Data'!C:F,4,FALSE)</f>
        <v>1</v>
      </c>
      <c r="G1514" t="str">
        <f>VLOOKUP(F1514,Coding!K:L,2,FALSE)</f>
        <v>URM</v>
      </c>
      <c r="H1514" t="s">
        <v>497</v>
      </c>
      <c r="I1514" t="s">
        <v>399</v>
      </c>
      <c r="J1514" t="s">
        <v>19</v>
      </c>
      <c r="K1514" t="s">
        <v>58</v>
      </c>
      <c r="L1514" s="3"/>
      <c r="M1514" t="s">
        <v>55</v>
      </c>
      <c r="N1514" t="s">
        <v>59</v>
      </c>
    </row>
    <row r="1515" spans="1:15" x14ac:dyDescent="0.25">
      <c r="A1515" s="2">
        <v>1</v>
      </c>
      <c r="B1515" s="2">
        <v>2016</v>
      </c>
      <c r="C1515" t="s">
        <v>496</v>
      </c>
      <c r="D1515" t="s">
        <v>48</v>
      </c>
      <c r="E1515" t="s">
        <v>7</v>
      </c>
      <c r="F1515">
        <f>VLOOKUP(C1515,'Five Year Alumni Srvy 2016 Data'!C:F,4,FALSE)</f>
        <v>1</v>
      </c>
      <c r="G1515" t="str">
        <f>VLOOKUP(F1515,Coding!K:L,2,FALSE)</f>
        <v>URM</v>
      </c>
      <c r="H1515" t="s">
        <v>497</v>
      </c>
      <c r="I1515" t="s">
        <v>399</v>
      </c>
      <c r="J1515" t="s">
        <v>19</v>
      </c>
      <c r="K1515" t="s">
        <v>118</v>
      </c>
      <c r="L1515" s="3"/>
      <c r="M1515" t="s">
        <v>55</v>
      </c>
      <c r="N1515" t="s">
        <v>119</v>
      </c>
    </row>
    <row r="1516" spans="1:15" x14ac:dyDescent="0.25">
      <c r="A1516" s="2">
        <v>1</v>
      </c>
      <c r="B1516" s="2">
        <v>2016</v>
      </c>
      <c r="C1516" t="s">
        <v>496</v>
      </c>
      <c r="D1516" t="s">
        <v>48</v>
      </c>
      <c r="E1516" t="s">
        <v>7</v>
      </c>
      <c r="F1516">
        <f>VLOOKUP(C1516,'Five Year Alumni Srvy 2016 Data'!C:F,4,FALSE)</f>
        <v>1</v>
      </c>
      <c r="G1516" t="str">
        <f>VLOOKUP(F1516,Coding!K:L,2,FALSE)</f>
        <v>URM</v>
      </c>
      <c r="H1516" t="s">
        <v>497</v>
      </c>
      <c r="I1516" t="s">
        <v>399</v>
      </c>
      <c r="J1516" t="s">
        <v>19</v>
      </c>
      <c r="K1516" t="s">
        <v>135</v>
      </c>
      <c r="L1516" s="3"/>
      <c r="M1516" t="s">
        <v>55</v>
      </c>
      <c r="N1516" t="s">
        <v>136</v>
      </c>
    </row>
    <row r="1517" spans="1:15" x14ac:dyDescent="0.25">
      <c r="A1517" s="2">
        <v>1</v>
      </c>
      <c r="B1517" s="2">
        <v>2016</v>
      </c>
      <c r="C1517" t="s">
        <v>496</v>
      </c>
      <c r="D1517" t="s">
        <v>48</v>
      </c>
      <c r="E1517" t="s">
        <v>7</v>
      </c>
      <c r="F1517">
        <f>VLOOKUP(C1517,'Five Year Alumni Srvy 2016 Data'!C:F,4,FALSE)</f>
        <v>1</v>
      </c>
      <c r="G1517" t="str">
        <f>VLOOKUP(F1517,Coding!K:L,2,FALSE)</f>
        <v>URM</v>
      </c>
      <c r="H1517" t="s">
        <v>497</v>
      </c>
      <c r="I1517" t="s">
        <v>399</v>
      </c>
      <c r="J1517" t="s">
        <v>19</v>
      </c>
      <c r="K1517" t="s">
        <v>137</v>
      </c>
      <c r="L1517" s="3"/>
      <c r="M1517" t="s">
        <v>55</v>
      </c>
      <c r="N1517" t="s">
        <v>138</v>
      </c>
    </row>
    <row r="1518" spans="1:15" x14ac:dyDescent="0.25">
      <c r="A1518" s="2">
        <v>1</v>
      </c>
      <c r="B1518" s="2">
        <v>2016</v>
      </c>
      <c r="C1518" t="s">
        <v>496</v>
      </c>
      <c r="D1518" t="s">
        <v>48</v>
      </c>
      <c r="E1518" t="s">
        <v>7</v>
      </c>
      <c r="F1518">
        <f>VLOOKUP(C1518,'Five Year Alumni Srvy 2016 Data'!C:F,4,FALSE)</f>
        <v>1</v>
      </c>
      <c r="G1518" t="str">
        <f>VLOOKUP(F1518,Coding!K:L,2,FALSE)</f>
        <v>URM</v>
      </c>
      <c r="H1518" t="s">
        <v>497</v>
      </c>
      <c r="I1518" t="s">
        <v>399</v>
      </c>
      <c r="J1518" t="s">
        <v>19</v>
      </c>
      <c r="K1518" t="s">
        <v>145</v>
      </c>
      <c r="L1518" s="3"/>
      <c r="M1518" t="s">
        <v>55</v>
      </c>
      <c r="N1518" t="s">
        <v>146</v>
      </c>
    </row>
    <row r="1519" spans="1:15" x14ac:dyDescent="0.25">
      <c r="A1519" s="2">
        <v>1</v>
      </c>
      <c r="B1519" s="2">
        <v>2016</v>
      </c>
      <c r="C1519" t="s">
        <v>496</v>
      </c>
      <c r="D1519" t="s">
        <v>48</v>
      </c>
      <c r="E1519" t="s">
        <v>7</v>
      </c>
      <c r="F1519">
        <f>VLOOKUP(C1519,'Five Year Alumni Srvy 2016 Data'!C:F,4,FALSE)</f>
        <v>1</v>
      </c>
      <c r="G1519" t="str">
        <f>VLOOKUP(F1519,Coding!K:L,2,FALSE)</f>
        <v>URM</v>
      </c>
      <c r="H1519" t="s">
        <v>497</v>
      </c>
      <c r="I1519" t="s">
        <v>399</v>
      </c>
      <c r="J1519" t="s">
        <v>19</v>
      </c>
      <c r="K1519" t="s">
        <v>147</v>
      </c>
      <c r="L1519" s="3"/>
      <c r="M1519" t="s">
        <v>55</v>
      </c>
      <c r="N1519" t="s">
        <v>148</v>
      </c>
    </row>
    <row r="1520" spans="1:15" x14ac:dyDescent="0.25">
      <c r="A1520" s="2">
        <v>1</v>
      </c>
      <c r="B1520" s="2">
        <v>2016</v>
      </c>
      <c r="C1520" t="s">
        <v>496</v>
      </c>
      <c r="D1520" t="s">
        <v>48</v>
      </c>
      <c r="E1520" t="s">
        <v>7</v>
      </c>
      <c r="F1520">
        <f>VLOOKUP(C1520,'Five Year Alumni Srvy 2016 Data'!C:F,4,FALSE)</f>
        <v>1</v>
      </c>
      <c r="G1520" t="str">
        <f>VLOOKUP(F1520,Coding!K:L,2,FALSE)</f>
        <v>URM</v>
      </c>
      <c r="H1520" t="s">
        <v>497</v>
      </c>
      <c r="I1520" t="s">
        <v>399</v>
      </c>
      <c r="J1520" t="s">
        <v>19</v>
      </c>
      <c r="K1520" t="s">
        <v>149</v>
      </c>
      <c r="L1520" s="3"/>
      <c r="M1520" t="s">
        <v>55</v>
      </c>
      <c r="N1520" t="s">
        <v>150</v>
      </c>
    </row>
    <row r="1521" spans="1:15" x14ac:dyDescent="0.25">
      <c r="A1521" s="2">
        <v>1</v>
      </c>
      <c r="B1521" s="2">
        <v>2016</v>
      </c>
      <c r="C1521" t="s">
        <v>496</v>
      </c>
      <c r="D1521" t="s">
        <v>48</v>
      </c>
      <c r="E1521" t="s">
        <v>7</v>
      </c>
      <c r="F1521">
        <f>VLOOKUP(C1521,'Five Year Alumni Srvy 2016 Data'!C:F,4,FALSE)</f>
        <v>1</v>
      </c>
      <c r="G1521" t="str">
        <f>VLOOKUP(F1521,Coding!K:L,2,FALSE)</f>
        <v>URM</v>
      </c>
      <c r="H1521" t="s">
        <v>497</v>
      </c>
      <c r="I1521" t="s">
        <v>399</v>
      </c>
      <c r="J1521" t="s">
        <v>19</v>
      </c>
      <c r="K1521" t="s">
        <v>166</v>
      </c>
      <c r="L1521" s="3"/>
      <c r="M1521" t="s">
        <v>55</v>
      </c>
      <c r="N1521" t="s">
        <v>167</v>
      </c>
    </row>
    <row r="1522" spans="1:15" x14ac:dyDescent="0.25">
      <c r="A1522">
        <v>1</v>
      </c>
      <c r="B1522">
        <v>2016</v>
      </c>
      <c r="C1522" t="s">
        <v>47</v>
      </c>
      <c r="D1522" t="s">
        <v>48</v>
      </c>
      <c r="E1522" t="s">
        <v>12</v>
      </c>
      <c r="F1522">
        <f>VLOOKUP(C1522,'Five Year Alumni Srvy 2016 Data'!C:F,4,FALSE)</f>
        <v>0</v>
      </c>
      <c r="G1522" t="str">
        <f>VLOOKUP(F1522,Coding!K:L,2,FALSE)</f>
        <v>Non-URM</v>
      </c>
      <c r="H1522" t="s">
        <v>49</v>
      </c>
      <c r="I1522" t="s">
        <v>50</v>
      </c>
      <c r="J1522" t="s">
        <v>17</v>
      </c>
      <c r="K1522" t="s">
        <v>84</v>
      </c>
      <c r="L1522">
        <v>4</v>
      </c>
      <c r="M1522" t="s">
        <v>85</v>
      </c>
      <c r="N1522" t="s">
        <v>86</v>
      </c>
      <c r="O1522" t="s">
        <v>87</v>
      </c>
    </row>
    <row r="1523" spans="1:15" x14ac:dyDescent="0.25">
      <c r="A1523">
        <v>1</v>
      </c>
      <c r="B1523">
        <v>2016</v>
      </c>
      <c r="C1523" t="s">
        <v>47</v>
      </c>
      <c r="D1523" t="s">
        <v>48</v>
      </c>
      <c r="E1523" t="s">
        <v>12</v>
      </c>
      <c r="F1523">
        <f>VLOOKUP(C1523,'Five Year Alumni Srvy 2016 Data'!C:F,4,FALSE)</f>
        <v>0</v>
      </c>
      <c r="G1523" t="str">
        <f>VLOOKUP(F1523,Coding!K:L,2,FALSE)</f>
        <v>Non-URM</v>
      </c>
      <c r="H1523" t="s">
        <v>49</v>
      </c>
      <c r="I1523" t="s">
        <v>50</v>
      </c>
      <c r="J1523" t="s">
        <v>17</v>
      </c>
      <c r="K1523" t="s">
        <v>88</v>
      </c>
      <c r="L1523">
        <v>4</v>
      </c>
      <c r="M1523" t="s">
        <v>85</v>
      </c>
      <c r="N1523" t="s">
        <v>89</v>
      </c>
      <c r="O1523" t="s">
        <v>87</v>
      </c>
    </row>
    <row r="1524" spans="1:15" x14ac:dyDescent="0.25">
      <c r="A1524">
        <v>1</v>
      </c>
      <c r="B1524">
        <v>2016</v>
      </c>
      <c r="C1524" t="s">
        <v>47</v>
      </c>
      <c r="D1524" t="s">
        <v>48</v>
      </c>
      <c r="E1524" t="s">
        <v>12</v>
      </c>
      <c r="F1524">
        <f>VLOOKUP(C1524,'Five Year Alumni Srvy 2016 Data'!C:F,4,FALSE)</f>
        <v>0</v>
      </c>
      <c r="G1524" t="str">
        <f>VLOOKUP(F1524,Coding!K:L,2,FALSE)</f>
        <v>Non-URM</v>
      </c>
      <c r="H1524" t="s">
        <v>49</v>
      </c>
      <c r="I1524" t="s">
        <v>50</v>
      </c>
      <c r="J1524" t="s">
        <v>17</v>
      </c>
      <c r="K1524" t="s">
        <v>98</v>
      </c>
      <c r="L1524">
        <v>4</v>
      </c>
      <c r="M1524" t="s">
        <v>85</v>
      </c>
      <c r="N1524" t="s">
        <v>99</v>
      </c>
      <c r="O1524" t="s">
        <v>87</v>
      </c>
    </row>
    <row r="1525" spans="1:15" x14ac:dyDescent="0.25">
      <c r="A1525">
        <v>1</v>
      </c>
      <c r="B1525">
        <v>2016</v>
      </c>
      <c r="C1525" t="s">
        <v>47</v>
      </c>
      <c r="D1525" t="s">
        <v>48</v>
      </c>
      <c r="E1525" t="s">
        <v>12</v>
      </c>
      <c r="F1525">
        <f>VLOOKUP(C1525,'Five Year Alumni Srvy 2016 Data'!C:F,4,FALSE)</f>
        <v>0</v>
      </c>
      <c r="G1525" t="str">
        <f>VLOOKUP(F1525,Coding!K:L,2,FALSE)</f>
        <v>Non-URM</v>
      </c>
      <c r="H1525" t="s">
        <v>49</v>
      </c>
      <c r="I1525" t="s">
        <v>50</v>
      </c>
      <c r="J1525" t="s">
        <v>17</v>
      </c>
      <c r="K1525" t="s">
        <v>122</v>
      </c>
      <c r="L1525">
        <v>4</v>
      </c>
      <c r="M1525" t="s">
        <v>85</v>
      </c>
      <c r="N1525" t="s">
        <v>123</v>
      </c>
      <c r="O1525" t="s">
        <v>87</v>
      </c>
    </row>
    <row r="1526" spans="1:15" x14ac:dyDescent="0.25">
      <c r="A1526">
        <v>1</v>
      </c>
      <c r="B1526">
        <v>2016</v>
      </c>
      <c r="C1526" t="s">
        <v>47</v>
      </c>
      <c r="D1526" t="s">
        <v>48</v>
      </c>
      <c r="E1526" t="s">
        <v>12</v>
      </c>
      <c r="F1526">
        <f>VLOOKUP(C1526,'Five Year Alumni Srvy 2016 Data'!C:F,4,FALSE)</f>
        <v>0</v>
      </c>
      <c r="G1526" t="str">
        <f>VLOOKUP(F1526,Coding!K:L,2,FALSE)</f>
        <v>Non-URM</v>
      </c>
      <c r="H1526" t="s">
        <v>49</v>
      </c>
      <c r="I1526" t="s">
        <v>50</v>
      </c>
      <c r="J1526" t="s">
        <v>17</v>
      </c>
      <c r="K1526" t="s">
        <v>124</v>
      </c>
      <c r="L1526">
        <v>3</v>
      </c>
      <c r="M1526" t="s">
        <v>85</v>
      </c>
      <c r="N1526" t="s">
        <v>125</v>
      </c>
      <c r="O1526" t="s">
        <v>126</v>
      </c>
    </row>
    <row r="1527" spans="1:15" x14ac:dyDescent="0.25">
      <c r="A1527">
        <v>1</v>
      </c>
      <c r="B1527">
        <v>2016</v>
      </c>
      <c r="C1527" t="s">
        <v>47</v>
      </c>
      <c r="D1527" t="s">
        <v>48</v>
      </c>
      <c r="E1527" t="s">
        <v>12</v>
      </c>
      <c r="F1527">
        <f>VLOOKUP(C1527,'Five Year Alumni Srvy 2016 Data'!C:F,4,FALSE)</f>
        <v>0</v>
      </c>
      <c r="G1527" t="str">
        <f>VLOOKUP(F1527,Coding!K:L,2,FALSE)</f>
        <v>Non-URM</v>
      </c>
      <c r="H1527" t="s">
        <v>49</v>
      </c>
      <c r="I1527" t="s">
        <v>50</v>
      </c>
      <c r="J1527" t="s">
        <v>17</v>
      </c>
      <c r="K1527" t="s">
        <v>127</v>
      </c>
      <c r="L1527">
        <v>4</v>
      </c>
      <c r="M1527" t="s">
        <v>85</v>
      </c>
      <c r="N1527" t="s">
        <v>128</v>
      </c>
      <c r="O1527" t="s">
        <v>87</v>
      </c>
    </row>
    <row r="1528" spans="1:15" x14ac:dyDescent="0.25">
      <c r="A1528">
        <v>1</v>
      </c>
      <c r="B1528">
        <v>2016</v>
      </c>
      <c r="C1528" t="s">
        <v>47</v>
      </c>
      <c r="D1528" t="s">
        <v>48</v>
      </c>
      <c r="E1528" t="s">
        <v>12</v>
      </c>
      <c r="F1528">
        <f>VLOOKUP(C1528,'Five Year Alumni Srvy 2016 Data'!C:F,4,FALSE)</f>
        <v>0</v>
      </c>
      <c r="G1528" t="str">
        <f>VLOOKUP(F1528,Coding!K:L,2,FALSE)</f>
        <v>Non-URM</v>
      </c>
      <c r="H1528" t="s">
        <v>49</v>
      </c>
      <c r="I1528" t="s">
        <v>50</v>
      </c>
      <c r="J1528" t="s">
        <v>17</v>
      </c>
      <c r="K1528" t="s">
        <v>129</v>
      </c>
      <c r="L1528">
        <v>3</v>
      </c>
      <c r="M1528" t="s">
        <v>85</v>
      </c>
      <c r="N1528" t="s">
        <v>130</v>
      </c>
      <c r="O1528" t="s">
        <v>126</v>
      </c>
    </row>
    <row r="1529" spans="1:15" x14ac:dyDescent="0.25">
      <c r="A1529">
        <v>1</v>
      </c>
      <c r="B1529">
        <v>2016</v>
      </c>
      <c r="C1529" t="s">
        <v>47</v>
      </c>
      <c r="D1529" t="s">
        <v>48</v>
      </c>
      <c r="E1529" t="s">
        <v>12</v>
      </c>
      <c r="F1529">
        <f>VLOOKUP(C1529,'Five Year Alumni Srvy 2016 Data'!C:F,4,FALSE)</f>
        <v>0</v>
      </c>
      <c r="G1529" t="str">
        <f>VLOOKUP(F1529,Coding!K:L,2,FALSE)</f>
        <v>Non-URM</v>
      </c>
      <c r="H1529" t="s">
        <v>49</v>
      </c>
      <c r="I1529" t="s">
        <v>50</v>
      </c>
      <c r="J1529" t="s">
        <v>17</v>
      </c>
      <c r="K1529" t="s">
        <v>131</v>
      </c>
      <c r="L1529">
        <v>3</v>
      </c>
      <c r="M1529" t="s">
        <v>85</v>
      </c>
      <c r="N1529" t="s">
        <v>132</v>
      </c>
      <c r="O1529" t="s">
        <v>126</v>
      </c>
    </row>
    <row r="1530" spans="1:15" x14ac:dyDescent="0.25">
      <c r="A1530">
        <v>1</v>
      </c>
      <c r="B1530">
        <v>2016</v>
      </c>
      <c r="C1530" t="s">
        <v>47</v>
      </c>
      <c r="D1530" t="s">
        <v>48</v>
      </c>
      <c r="E1530" t="s">
        <v>12</v>
      </c>
      <c r="F1530">
        <f>VLOOKUP(C1530,'Five Year Alumni Srvy 2016 Data'!C:F,4,FALSE)</f>
        <v>0</v>
      </c>
      <c r="G1530" t="str">
        <f>VLOOKUP(F1530,Coding!K:L,2,FALSE)</f>
        <v>Non-URM</v>
      </c>
      <c r="H1530" t="s">
        <v>49</v>
      </c>
      <c r="I1530" t="s">
        <v>50</v>
      </c>
      <c r="J1530" t="s">
        <v>17</v>
      </c>
      <c r="K1530" t="s">
        <v>139</v>
      </c>
      <c r="L1530">
        <v>4</v>
      </c>
      <c r="M1530" t="s">
        <v>85</v>
      </c>
      <c r="N1530" t="s">
        <v>140</v>
      </c>
      <c r="O1530" t="s">
        <v>87</v>
      </c>
    </row>
    <row r="1531" spans="1:15" x14ac:dyDescent="0.25">
      <c r="A1531">
        <v>1</v>
      </c>
      <c r="B1531">
        <v>2016</v>
      </c>
      <c r="C1531" t="s">
        <v>47</v>
      </c>
      <c r="D1531" t="s">
        <v>48</v>
      </c>
      <c r="E1531" t="s">
        <v>12</v>
      </c>
      <c r="F1531">
        <f>VLOOKUP(C1531,'Five Year Alumni Srvy 2016 Data'!C:F,4,FALSE)</f>
        <v>0</v>
      </c>
      <c r="G1531" t="str">
        <f>VLOOKUP(F1531,Coding!K:L,2,FALSE)</f>
        <v>Non-URM</v>
      </c>
      <c r="H1531" t="s">
        <v>49</v>
      </c>
      <c r="I1531" t="s">
        <v>50</v>
      </c>
      <c r="J1531" t="s">
        <v>17</v>
      </c>
      <c r="K1531" t="s">
        <v>141</v>
      </c>
      <c r="L1531">
        <v>4</v>
      </c>
      <c r="M1531" t="s">
        <v>85</v>
      </c>
      <c r="N1531" t="s">
        <v>142</v>
      </c>
      <c r="O1531" t="s">
        <v>87</v>
      </c>
    </row>
    <row r="1532" spans="1:15" x14ac:dyDescent="0.25">
      <c r="A1532">
        <v>1</v>
      </c>
      <c r="B1532">
        <v>2016</v>
      </c>
      <c r="C1532" t="s">
        <v>47</v>
      </c>
      <c r="D1532" t="s">
        <v>48</v>
      </c>
      <c r="E1532" t="s">
        <v>12</v>
      </c>
      <c r="F1532">
        <f>VLOOKUP(C1532,'Five Year Alumni Srvy 2016 Data'!C:F,4,FALSE)</f>
        <v>0</v>
      </c>
      <c r="G1532" t="str">
        <f>VLOOKUP(F1532,Coding!K:L,2,FALSE)</f>
        <v>Non-URM</v>
      </c>
      <c r="H1532" t="s">
        <v>49</v>
      </c>
      <c r="I1532" t="s">
        <v>50</v>
      </c>
      <c r="J1532" t="s">
        <v>17</v>
      </c>
      <c r="K1532" t="s">
        <v>143</v>
      </c>
      <c r="L1532">
        <v>4</v>
      </c>
      <c r="M1532" t="s">
        <v>85</v>
      </c>
      <c r="N1532" t="s">
        <v>144</v>
      </c>
      <c r="O1532" t="s">
        <v>87</v>
      </c>
    </row>
    <row r="1533" spans="1:15" x14ac:dyDescent="0.25">
      <c r="A1533">
        <v>1</v>
      </c>
      <c r="B1533">
        <v>2016</v>
      </c>
      <c r="C1533" t="s">
        <v>168</v>
      </c>
      <c r="D1533" t="s">
        <v>169</v>
      </c>
      <c r="E1533" t="s">
        <v>12</v>
      </c>
      <c r="F1533">
        <f>VLOOKUP(C1533,'Five Year Alumni Srvy 2016 Data'!C:F,4,FALSE)</f>
        <v>0</v>
      </c>
      <c r="G1533" t="str">
        <f>VLOOKUP(F1533,Coding!K:L,2,FALSE)</f>
        <v>Non-URM</v>
      </c>
      <c r="H1533" t="s">
        <v>170</v>
      </c>
      <c r="I1533" t="s">
        <v>171</v>
      </c>
      <c r="J1533" t="s">
        <v>19</v>
      </c>
      <c r="K1533" t="s">
        <v>84</v>
      </c>
      <c r="L1533">
        <v>4</v>
      </c>
      <c r="M1533" t="s">
        <v>85</v>
      </c>
      <c r="N1533" t="s">
        <v>86</v>
      </c>
      <c r="O1533" t="s">
        <v>87</v>
      </c>
    </row>
    <row r="1534" spans="1:15" x14ac:dyDescent="0.25">
      <c r="A1534">
        <v>1</v>
      </c>
      <c r="B1534">
        <v>2016</v>
      </c>
      <c r="C1534" t="s">
        <v>168</v>
      </c>
      <c r="D1534" t="s">
        <v>169</v>
      </c>
      <c r="E1534" t="s">
        <v>12</v>
      </c>
      <c r="F1534">
        <f>VLOOKUP(C1534,'Five Year Alumni Srvy 2016 Data'!C:F,4,FALSE)</f>
        <v>0</v>
      </c>
      <c r="G1534" t="str">
        <f>VLOOKUP(F1534,Coding!K:L,2,FALSE)</f>
        <v>Non-URM</v>
      </c>
      <c r="H1534" t="s">
        <v>170</v>
      </c>
      <c r="I1534" t="s">
        <v>171</v>
      </c>
      <c r="J1534" t="s">
        <v>19</v>
      </c>
      <c r="K1534" t="s">
        <v>88</v>
      </c>
      <c r="L1534">
        <v>4</v>
      </c>
      <c r="M1534" t="s">
        <v>85</v>
      </c>
      <c r="N1534" t="s">
        <v>89</v>
      </c>
      <c r="O1534" t="s">
        <v>87</v>
      </c>
    </row>
    <row r="1535" spans="1:15" x14ac:dyDescent="0.25">
      <c r="A1535">
        <v>1</v>
      </c>
      <c r="B1535">
        <v>2016</v>
      </c>
      <c r="C1535" t="s">
        <v>168</v>
      </c>
      <c r="D1535" t="s">
        <v>169</v>
      </c>
      <c r="E1535" t="s">
        <v>12</v>
      </c>
      <c r="F1535">
        <f>VLOOKUP(C1535,'Five Year Alumni Srvy 2016 Data'!C:F,4,FALSE)</f>
        <v>0</v>
      </c>
      <c r="G1535" t="str">
        <f>VLOOKUP(F1535,Coding!K:L,2,FALSE)</f>
        <v>Non-URM</v>
      </c>
      <c r="H1535" t="s">
        <v>170</v>
      </c>
      <c r="I1535" t="s">
        <v>171</v>
      </c>
      <c r="J1535" t="s">
        <v>19</v>
      </c>
      <c r="K1535" t="s">
        <v>98</v>
      </c>
      <c r="L1535">
        <v>4</v>
      </c>
      <c r="M1535" t="s">
        <v>85</v>
      </c>
      <c r="N1535" t="s">
        <v>99</v>
      </c>
      <c r="O1535" t="s">
        <v>87</v>
      </c>
    </row>
    <row r="1536" spans="1:15" x14ac:dyDescent="0.25">
      <c r="A1536">
        <v>1</v>
      </c>
      <c r="B1536">
        <v>2016</v>
      </c>
      <c r="C1536" t="s">
        <v>168</v>
      </c>
      <c r="D1536" t="s">
        <v>169</v>
      </c>
      <c r="E1536" t="s">
        <v>12</v>
      </c>
      <c r="F1536">
        <f>VLOOKUP(C1536,'Five Year Alumni Srvy 2016 Data'!C:F,4,FALSE)</f>
        <v>0</v>
      </c>
      <c r="G1536" t="str">
        <f>VLOOKUP(F1536,Coding!K:L,2,FALSE)</f>
        <v>Non-URM</v>
      </c>
      <c r="H1536" t="s">
        <v>170</v>
      </c>
      <c r="I1536" t="s">
        <v>171</v>
      </c>
      <c r="J1536" t="s">
        <v>19</v>
      </c>
      <c r="K1536" t="s">
        <v>122</v>
      </c>
      <c r="L1536">
        <v>4</v>
      </c>
      <c r="M1536" t="s">
        <v>85</v>
      </c>
      <c r="N1536" t="s">
        <v>123</v>
      </c>
      <c r="O1536" t="s">
        <v>87</v>
      </c>
    </row>
    <row r="1537" spans="1:15" x14ac:dyDescent="0.25">
      <c r="A1537">
        <v>1</v>
      </c>
      <c r="B1537">
        <v>2016</v>
      </c>
      <c r="C1537" t="s">
        <v>168</v>
      </c>
      <c r="D1537" t="s">
        <v>169</v>
      </c>
      <c r="E1537" t="s">
        <v>12</v>
      </c>
      <c r="F1537">
        <f>VLOOKUP(C1537,'Five Year Alumni Srvy 2016 Data'!C:F,4,FALSE)</f>
        <v>0</v>
      </c>
      <c r="G1537" t="str">
        <f>VLOOKUP(F1537,Coding!K:L,2,FALSE)</f>
        <v>Non-URM</v>
      </c>
      <c r="H1537" t="s">
        <v>170</v>
      </c>
      <c r="I1537" t="s">
        <v>171</v>
      </c>
      <c r="J1537" t="s">
        <v>19</v>
      </c>
      <c r="K1537" t="s">
        <v>124</v>
      </c>
      <c r="L1537">
        <v>4</v>
      </c>
      <c r="M1537" t="s">
        <v>85</v>
      </c>
      <c r="N1537" t="s">
        <v>125</v>
      </c>
      <c r="O1537" t="s">
        <v>87</v>
      </c>
    </row>
    <row r="1538" spans="1:15" x14ac:dyDescent="0.25">
      <c r="A1538">
        <v>1</v>
      </c>
      <c r="B1538">
        <v>2016</v>
      </c>
      <c r="C1538" t="s">
        <v>168</v>
      </c>
      <c r="D1538" t="s">
        <v>169</v>
      </c>
      <c r="E1538" t="s">
        <v>12</v>
      </c>
      <c r="F1538">
        <f>VLOOKUP(C1538,'Five Year Alumni Srvy 2016 Data'!C:F,4,FALSE)</f>
        <v>0</v>
      </c>
      <c r="G1538" t="str">
        <f>VLOOKUP(F1538,Coding!K:L,2,FALSE)</f>
        <v>Non-URM</v>
      </c>
      <c r="H1538" t="s">
        <v>170</v>
      </c>
      <c r="I1538" t="s">
        <v>171</v>
      </c>
      <c r="J1538" t="s">
        <v>19</v>
      </c>
      <c r="K1538" t="s">
        <v>127</v>
      </c>
      <c r="L1538">
        <v>4</v>
      </c>
      <c r="M1538" t="s">
        <v>85</v>
      </c>
      <c r="N1538" t="s">
        <v>128</v>
      </c>
      <c r="O1538" t="s">
        <v>87</v>
      </c>
    </row>
    <row r="1539" spans="1:15" x14ac:dyDescent="0.25">
      <c r="A1539">
        <v>1</v>
      </c>
      <c r="B1539">
        <v>2016</v>
      </c>
      <c r="C1539" t="s">
        <v>168</v>
      </c>
      <c r="D1539" t="s">
        <v>169</v>
      </c>
      <c r="E1539" t="s">
        <v>12</v>
      </c>
      <c r="F1539">
        <f>VLOOKUP(C1539,'Five Year Alumni Srvy 2016 Data'!C:F,4,FALSE)</f>
        <v>0</v>
      </c>
      <c r="G1539" t="str">
        <f>VLOOKUP(F1539,Coding!K:L,2,FALSE)</f>
        <v>Non-URM</v>
      </c>
      <c r="H1539" t="s">
        <v>170</v>
      </c>
      <c r="I1539" t="s">
        <v>171</v>
      </c>
      <c r="J1539" t="s">
        <v>19</v>
      </c>
      <c r="K1539" t="s">
        <v>129</v>
      </c>
      <c r="L1539">
        <v>4</v>
      </c>
      <c r="M1539" t="s">
        <v>85</v>
      </c>
      <c r="N1539" t="s">
        <v>130</v>
      </c>
      <c r="O1539" t="s">
        <v>87</v>
      </c>
    </row>
    <row r="1540" spans="1:15" x14ac:dyDescent="0.25">
      <c r="A1540">
        <v>1</v>
      </c>
      <c r="B1540">
        <v>2016</v>
      </c>
      <c r="C1540" t="s">
        <v>168</v>
      </c>
      <c r="D1540" t="s">
        <v>169</v>
      </c>
      <c r="E1540" t="s">
        <v>12</v>
      </c>
      <c r="F1540">
        <f>VLOOKUP(C1540,'Five Year Alumni Srvy 2016 Data'!C:F,4,FALSE)</f>
        <v>0</v>
      </c>
      <c r="G1540" t="str">
        <f>VLOOKUP(F1540,Coding!K:L,2,FALSE)</f>
        <v>Non-URM</v>
      </c>
      <c r="H1540" t="s">
        <v>170</v>
      </c>
      <c r="I1540" t="s">
        <v>171</v>
      </c>
      <c r="J1540" t="s">
        <v>19</v>
      </c>
      <c r="K1540" t="s">
        <v>131</v>
      </c>
      <c r="L1540">
        <v>4</v>
      </c>
      <c r="M1540" t="s">
        <v>85</v>
      </c>
      <c r="N1540" t="s">
        <v>132</v>
      </c>
      <c r="O1540" t="s">
        <v>87</v>
      </c>
    </row>
    <row r="1541" spans="1:15" x14ac:dyDescent="0.25">
      <c r="A1541">
        <v>1</v>
      </c>
      <c r="B1541">
        <v>2016</v>
      </c>
      <c r="C1541" t="s">
        <v>168</v>
      </c>
      <c r="D1541" t="s">
        <v>169</v>
      </c>
      <c r="E1541" t="s">
        <v>12</v>
      </c>
      <c r="F1541">
        <f>VLOOKUP(C1541,'Five Year Alumni Srvy 2016 Data'!C:F,4,FALSE)</f>
        <v>0</v>
      </c>
      <c r="G1541" t="str">
        <f>VLOOKUP(F1541,Coding!K:L,2,FALSE)</f>
        <v>Non-URM</v>
      </c>
      <c r="H1541" t="s">
        <v>170</v>
      </c>
      <c r="I1541" t="s">
        <v>171</v>
      </c>
      <c r="J1541" t="s">
        <v>19</v>
      </c>
      <c r="K1541" t="s">
        <v>139</v>
      </c>
      <c r="L1541">
        <v>4</v>
      </c>
      <c r="M1541" t="s">
        <v>85</v>
      </c>
      <c r="N1541" t="s">
        <v>140</v>
      </c>
      <c r="O1541" t="s">
        <v>87</v>
      </c>
    </row>
    <row r="1542" spans="1:15" x14ac:dyDescent="0.25">
      <c r="A1542">
        <v>1</v>
      </c>
      <c r="B1542">
        <v>2016</v>
      </c>
      <c r="C1542" t="s">
        <v>168</v>
      </c>
      <c r="D1542" t="s">
        <v>169</v>
      </c>
      <c r="E1542" t="s">
        <v>12</v>
      </c>
      <c r="F1542">
        <f>VLOOKUP(C1542,'Five Year Alumni Srvy 2016 Data'!C:F,4,FALSE)</f>
        <v>0</v>
      </c>
      <c r="G1542" t="str">
        <f>VLOOKUP(F1542,Coding!K:L,2,FALSE)</f>
        <v>Non-URM</v>
      </c>
      <c r="H1542" t="s">
        <v>170</v>
      </c>
      <c r="I1542" t="s">
        <v>171</v>
      </c>
      <c r="J1542" t="s">
        <v>19</v>
      </c>
      <c r="K1542" t="s">
        <v>141</v>
      </c>
      <c r="L1542">
        <v>4</v>
      </c>
      <c r="M1542" t="s">
        <v>85</v>
      </c>
      <c r="N1542" t="s">
        <v>142</v>
      </c>
      <c r="O1542" t="s">
        <v>87</v>
      </c>
    </row>
    <row r="1543" spans="1:15" x14ac:dyDescent="0.25">
      <c r="A1543">
        <v>1</v>
      </c>
      <c r="B1543">
        <v>2016</v>
      </c>
      <c r="C1543" t="s">
        <v>168</v>
      </c>
      <c r="D1543" t="s">
        <v>169</v>
      </c>
      <c r="E1543" t="s">
        <v>12</v>
      </c>
      <c r="F1543">
        <f>VLOOKUP(C1543,'Five Year Alumni Srvy 2016 Data'!C:F,4,FALSE)</f>
        <v>0</v>
      </c>
      <c r="G1543" t="str">
        <f>VLOOKUP(F1543,Coding!K:L,2,FALSE)</f>
        <v>Non-URM</v>
      </c>
      <c r="H1543" t="s">
        <v>170</v>
      </c>
      <c r="I1543" t="s">
        <v>171</v>
      </c>
      <c r="J1543" t="s">
        <v>19</v>
      </c>
      <c r="K1543" t="s">
        <v>143</v>
      </c>
      <c r="L1543">
        <v>4</v>
      </c>
      <c r="M1543" t="s">
        <v>85</v>
      </c>
      <c r="N1543" t="s">
        <v>144</v>
      </c>
      <c r="O1543" t="s">
        <v>87</v>
      </c>
    </row>
    <row r="1544" spans="1:15" x14ac:dyDescent="0.25">
      <c r="A1544">
        <v>1</v>
      </c>
      <c r="B1544">
        <v>2016</v>
      </c>
      <c r="C1544" t="s">
        <v>189</v>
      </c>
      <c r="D1544" t="s">
        <v>48</v>
      </c>
      <c r="E1544" t="s">
        <v>12</v>
      </c>
      <c r="F1544">
        <f>VLOOKUP(C1544,'Five Year Alumni Srvy 2016 Data'!C:F,4,FALSE)</f>
        <v>0</v>
      </c>
      <c r="G1544" t="str">
        <f>VLOOKUP(F1544,Coding!K:L,2,FALSE)</f>
        <v>Non-URM</v>
      </c>
      <c r="H1544" t="s">
        <v>190</v>
      </c>
      <c r="I1544" t="s">
        <v>191</v>
      </c>
      <c r="J1544" t="s">
        <v>21</v>
      </c>
      <c r="K1544" t="s">
        <v>84</v>
      </c>
      <c r="L1544">
        <v>3</v>
      </c>
      <c r="M1544" t="s">
        <v>85</v>
      </c>
      <c r="N1544" t="s">
        <v>86</v>
      </c>
      <c r="O1544" t="s">
        <v>126</v>
      </c>
    </row>
    <row r="1545" spans="1:15" x14ac:dyDescent="0.25">
      <c r="A1545">
        <v>1</v>
      </c>
      <c r="B1545">
        <v>2016</v>
      </c>
      <c r="C1545" t="s">
        <v>189</v>
      </c>
      <c r="D1545" t="s">
        <v>48</v>
      </c>
      <c r="E1545" t="s">
        <v>12</v>
      </c>
      <c r="F1545">
        <f>VLOOKUP(C1545,'Five Year Alumni Srvy 2016 Data'!C:F,4,FALSE)</f>
        <v>0</v>
      </c>
      <c r="G1545" t="str">
        <f>VLOOKUP(F1545,Coding!K:L,2,FALSE)</f>
        <v>Non-URM</v>
      </c>
      <c r="H1545" t="s">
        <v>190</v>
      </c>
      <c r="I1545" t="s">
        <v>191</v>
      </c>
      <c r="J1545" t="s">
        <v>21</v>
      </c>
      <c r="K1545" t="s">
        <v>88</v>
      </c>
      <c r="L1545">
        <v>5</v>
      </c>
      <c r="M1545" t="s">
        <v>85</v>
      </c>
      <c r="N1545" t="s">
        <v>89</v>
      </c>
      <c r="O1545" t="s">
        <v>185</v>
      </c>
    </row>
    <row r="1546" spans="1:15" x14ac:dyDescent="0.25">
      <c r="A1546">
        <v>1</v>
      </c>
      <c r="B1546">
        <v>2016</v>
      </c>
      <c r="C1546" t="s">
        <v>189</v>
      </c>
      <c r="D1546" t="s">
        <v>48</v>
      </c>
      <c r="E1546" t="s">
        <v>12</v>
      </c>
      <c r="F1546">
        <f>VLOOKUP(C1546,'Five Year Alumni Srvy 2016 Data'!C:F,4,FALSE)</f>
        <v>0</v>
      </c>
      <c r="G1546" t="str">
        <f>VLOOKUP(F1546,Coding!K:L,2,FALSE)</f>
        <v>Non-URM</v>
      </c>
      <c r="H1546" t="s">
        <v>190</v>
      </c>
      <c r="I1546" t="s">
        <v>191</v>
      </c>
      <c r="J1546" t="s">
        <v>21</v>
      </c>
      <c r="K1546" t="s">
        <v>98</v>
      </c>
      <c r="L1546">
        <v>3</v>
      </c>
      <c r="M1546" t="s">
        <v>85</v>
      </c>
      <c r="N1546" t="s">
        <v>99</v>
      </c>
      <c r="O1546" t="s">
        <v>126</v>
      </c>
    </row>
    <row r="1547" spans="1:15" x14ac:dyDescent="0.25">
      <c r="A1547">
        <v>1</v>
      </c>
      <c r="B1547">
        <v>2016</v>
      </c>
      <c r="C1547" t="s">
        <v>189</v>
      </c>
      <c r="D1547" t="s">
        <v>48</v>
      </c>
      <c r="E1547" t="s">
        <v>12</v>
      </c>
      <c r="F1547">
        <f>VLOOKUP(C1547,'Five Year Alumni Srvy 2016 Data'!C:F,4,FALSE)</f>
        <v>0</v>
      </c>
      <c r="G1547" t="str">
        <f>VLOOKUP(F1547,Coding!K:L,2,FALSE)</f>
        <v>Non-URM</v>
      </c>
      <c r="H1547" t="s">
        <v>190</v>
      </c>
      <c r="I1547" t="s">
        <v>191</v>
      </c>
      <c r="J1547" t="s">
        <v>21</v>
      </c>
      <c r="K1547" t="s">
        <v>122</v>
      </c>
      <c r="L1547">
        <v>3</v>
      </c>
      <c r="M1547" t="s">
        <v>85</v>
      </c>
      <c r="N1547" t="s">
        <v>123</v>
      </c>
      <c r="O1547" t="s">
        <v>126</v>
      </c>
    </row>
    <row r="1548" spans="1:15" x14ac:dyDescent="0.25">
      <c r="A1548">
        <v>1</v>
      </c>
      <c r="B1548">
        <v>2016</v>
      </c>
      <c r="C1548" t="s">
        <v>189</v>
      </c>
      <c r="D1548" t="s">
        <v>48</v>
      </c>
      <c r="E1548" t="s">
        <v>12</v>
      </c>
      <c r="F1548">
        <f>VLOOKUP(C1548,'Five Year Alumni Srvy 2016 Data'!C:F,4,FALSE)</f>
        <v>0</v>
      </c>
      <c r="G1548" t="str">
        <f>VLOOKUP(F1548,Coding!K:L,2,FALSE)</f>
        <v>Non-URM</v>
      </c>
      <c r="H1548" t="s">
        <v>190</v>
      </c>
      <c r="I1548" t="s">
        <v>191</v>
      </c>
      <c r="J1548" t="s">
        <v>21</v>
      </c>
      <c r="K1548" t="s">
        <v>124</v>
      </c>
      <c r="L1548">
        <v>5</v>
      </c>
      <c r="M1548" t="s">
        <v>85</v>
      </c>
      <c r="N1548" t="s">
        <v>125</v>
      </c>
      <c r="O1548" t="s">
        <v>185</v>
      </c>
    </row>
    <row r="1549" spans="1:15" x14ac:dyDescent="0.25">
      <c r="A1549">
        <v>1</v>
      </c>
      <c r="B1549">
        <v>2016</v>
      </c>
      <c r="C1549" t="s">
        <v>189</v>
      </c>
      <c r="D1549" t="s">
        <v>48</v>
      </c>
      <c r="E1549" t="s">
        <v>12</v>
      </c>
      <c r="F1549">
        <f>VLOOKUP(C1549,'Five Year Alumni Srvy 2016 Data'!C:F,4,FALSE)</f>
        <v>0</v>
      </c>
      <c r="G1549" t="str">
        <f>VLOOKUP(F1549,Coding!K:L,2,FALSE)</f>
        <v>Non-URM</v>
      </c>
      <c r="H1549" t="s">
        <v>190</v>
      </c>
      <c r="I1549" t="s">
        <v>191</v>
      </c>
      <c r="J1549" t="s">
        <v>21</v>
      </c>
      <c r="K1549" t="s">
        <v>127</v>
      </c>
      <c r="L1549">
        <v>3</v>
      </c>
      <c r="M1549" t="s">
        <v>85</v>
      </c>
      <c r="N1549" t="s">
        <v>128</v>
      </c>
      <c r="O1549" t="s">
        <v>126</v>
      </c>
    </row>
    <row r="1550" spans="1:15" x14ac:dyDescent="0.25">
      <c r="A1550">
        <v>1</v>
      </c>
      <c r="B1550">
        <v>2016</v>
      </c>
      <c r="C1550" t="s">
        <v>189</v>
      </c>
      <c r="D1550" t="s">
        <v>48</v>
      </c>
      <c r="E1550" t="s">
        <v>12</v>
      </c>
      <c r="F1550">
        <f>VLOOKUP(C1550,'Five Year Alumni Srvy 2016 Data'!C:F,4,FALSE)</f>
        <v>0</v>
      </c>
      <c r="G1550" t="str">
        <f>VLOOKUP(F1550,Coding!K:L,2,FALSE)</f>
        <v>Non-URM</v>
      </c>
      <c r="H1550" t="s">
        <v>190</v>
      </c>
      <c r="I1550" t="s">
        <v>191</v>
      </c>
      <c r="J1550" t="s">
        <v>21</v>
      </c>
      <c r="K1550" t="s">
        <v>129</v>
      </c>
      <c r="L1550">
        <v>3</v>
      </c>
      <c r="M1550" t="s">
        <v>85</v>
      </c>
      <c r="N1550" t="s">
        <v>130</v>
      </c>
      <c r="O1550" t="s">
        <v>126</v>
      </c>
    </row>
    <row r="1551" spans="1:15" x14ac:dyDescent="0.25">
      <c r="A1551">
        <v>1</v>
      </c>
      <c r="B1551">
        <v>2016</v>
      </c>
      <c r="C1551" t="s">
        <v>189</v>
      </c>
      <c r="D1551" t="s">
        <v>48</v>
      </c>
      <c r="E1551" t="s">
        <v>12</v>
      </c>
      <c r="F1551">
        <f>VLOOKUP(C1551,'Five Year Alumni Srvy 2016 Data'!C:F,4,FALSE)</f>
        <v>0</v>
      </c>
      <c r="G1551" t="str">
        <f>VLOOKUP(F1551,Coding!K:L,2,FALSE)</f>
        <v>Non-URM</v>
      </c>
      <c r="H1551" t="s">
        <v>190</v>
      </c>
      <c r="I1551" t="s">
        <v>191</v>
      </c>
      <c r="J1551" t="s">
        <v>21</v>
      </c>
      <c r="K1551" t="s">
        <v>131</v>
      </c>
      <c r="L1551">
        <v>3</v>
      </c>
      <c r="M1551" t="s">
        <v>85</v>
      </c>
      <c r="N1551" t="s">
        <v>132</v>
      </c>
      <c r="O1551" t="s">
        <v>126</v>
      </c>
    </row>
    <row r="1552" spans="1:15" x14ac:dyDescent="0.25">
      <c r="A1552">
        <v>1</v>
      </c>
      <c r="B1552">
        <v>2016</v>
      </c>
      <c r="C1552" t="s">
        <v>189</v>
      </c>
      <c r="D1552" t="s">
        <v>48</v>
      </c>
      <c r="E1552" t="s">
        <v>12</v>
      </c>
      <c r="F1552">
        <f>VLOOKUP(C1552,'Five Year Alumni Srvy 2016 Data'!C:F,4,FALSE)</f>
        <v>0</v>
      </c>
      <c r="G1552" t="str">
        <f>VLOOKUP(F1552,Coding!K:L,2,FALSE)</f>
        <v>Non-URM</v>
      </c>
      <c r="H1552" t="s">
        <v>190</v>
      </c>
      <c r="I1552" t="s">
        <v>191</v>
      </c>
      <c r="J1552" t="s">
        <v>21</v>
      </c>
      <c r="K1552" t="s">
        <v>139</v>
      </c>
      <c r="L1552">
        <v>3</v>
      </c>
      <c r="M1552" t="s">
        <v>85</v>
      </c>
      <c r="N1552" t="s">
        <v>140</v>
      </c>
      <c r="O1552" t="s">
        <v>126</v>
      </c>
    </row>
    <row r="1553" spans="1:15" x14ac:dyDescent="0.25">
      <c r="A1553">
        <v>1</v>
      </c>
      <c r="B1553">
        <v>2016</v>
      </c>
      <c r="C1553" t="s">
        <v>189</v>
      </c>
      <c r="D1553" t="s">
        <v>48</v>
      </c>
      <c r="E1553" t="s">
        <v>12</v>
      </c>
      <c r="F1553">
        <f>VLOOKUP(C1553,'Five Year Alumni Srvy 2016 Data'!C:F,4,FALSE)</f>
        <v>0</v>
      </c>
      <c r="G1553" t="str">
        <f>VLOOKUP(F1553,Coding!K:L,2,FALSE)</f>
        <v>Non-URM</v>
      </c>
      <c r="H1553" t="s">
        <v>190</v>
      </c>
      <c r="I1553" t="s">
        <v>191</v>
      </c>
      <c r="J1553" t="s">
        <v>21</v>
      </c>
      <c r="K1553" t="s">
        <v>141</v>
      </c>
      <c r="L1553">
        <v>5</v>
      </c>
      <c r="M1553" t="s">
        <v>85</v>
      </c>
      <c r="N1553" t="s">
        <v>142</v>
      </c>
      <c r="O1553" t="s">
        <v>185</v>
      </c>
    </row>
    <row r="1554" spans="1:15" x14ac:dyDescent="0.25">
      <c r="A1554">
        <v>1</v>
      </c>
      <c r="B1554">
        <v>2016</v>
      </c>
      <c r="C1554" t="s">
        <v>189</v>
      </c>
      <c r="D1554" t="s">
        <v>48</v>
      </c>
      <c r="E1554" t="s">
        <v>12</v>
      </c>
      <c r="F1554">
        <f>VLOOKUP(C1554,'Five Year Alumni Srvy 2016 Data'!C:F,4,FALSE)</f>
        <v>0</v>
      </c>
      <c r="G1554" t="str">
        <f>VLOOKUP(F1554,Coding!K:L,2,FALSE)</f>
        <v>Non-URM</v>
      </c>
      <c r="H1554" t="s">
        <v>190</v>
      </c>
      <c r="I1554" t="s">
        <v>191</v>
      </c>
      <c r="J1554" t="s">
        <v>21</v>
      </c>
      <c r="K1554" t="s">
        <v>143</v>
      </c>
      <c r="L1554">
        <v>3</v>
      </c>
      <c r="M1554" t="s">
        <v>85</v>
      </c>
      <c r="N1554" t="s">
        <v>144</v>
      </c>
      <c r="O1554" t="s">
        <v>126</v>
      </c>
    </row>
    <row r="1555" spans="1:15" x14ac:dyDescent="0.25">
      <c r="A1555">
        <v>1</v>
      </c>
      <c r="B1555">
        <v>2016</v>
      </c>
      <c r="C1555" t="s">
        <v>194</v>
      </c>
      <c r="D1555" t="s">
        <v>48</v>
      </c>
      <c r="E1555" t="s">
        <v>12</v>
      </c>
      <c r="F1555">
        <f>VLOOKUP(C1555,'Five Year Alumni Srvy 2016 Data'!C:F,4,FALSE)</f>
        <v>0</v>
      </c>
      <c r="G1555" t="str">
        <f>VLOOKUP(F1555,Coding!K:L,2,FALSE)</f>
        <v>Non-URM</v>
      </c>
      <c r="H1555" t="s">
        <v>195</v>
      </c>
      <c r="I1555" t="s">
        <v>196</v>
      </c>
      <c r="J1555" t="s">
        <v>10</v>
      </c>
      <c r="K1555" t="s">
        <v>84</v>
      </c>
      <c r="L1555">
        <v>5</v>
      </c>
      <c r="M1555" t="s">
        <v>85</v>
      </c>
      <c r="N1555" t="s">
        <v>86</v>
      </c>
      <c r="O1555" t="s">
        <v>185</v>
      </c>
    </row>
    <row r="1556" spans="1:15" x14ac:dyDescent="0.25">
      <c r="A1556">
        <v>1</v>
      </c>
      <c r="B1556">
        <v>2016</v>
      </c>
      <c r="C1556" t="s">
        <v>194</v>
      </c>
      <c r="D1556" t="s">
        <v>48</v>
      </c>
      <c r="E1556" t="s">
        <v>12</v>
      </c>
      <c r="F1556">
        <f>VLOOKUP(C1556,'Five Year Alumni Srvy 2016 Data'!C:F,4,FALSE)</f>
        <v>0</v>
      </c>
      <c r="G1556" t="str">
        <f>VLOOKUP(F1556,Coding!K:L,2,FALSE)</f>
        <v>Non-URM</v>
      </c>
      <c r="H1556" t="s">
        <v>195</v>
      </c>
      <c r="I1556" t="s">
        <v>196</v>
      </c>
      <c r="J1556" t="s">
        <v>10</v>
      </c>
      <c r="K1556" t="s">
        <v>88</v>
      </c>
      <c r="L1556">
        <v>5</v>
      </c>
      <c r="M1556" t="s">
        <v>85</v>
      </c>
      <c r="N1556" t="s">
        <v>89</v>
      </c>
      <c r="O1556" t="s">
        <v>185</v>
      </c>
    </row>
    <row r="1557" spans="1:15" x14ac:dyDescent="0.25">
      <c r="A1557">
        <v>1</v>
      </c>
      <c r="B1557">
        <v>2016</v>
      </c>
      <c r="C1557" t="s">
        <v>194</v>
      </c>
      <c r="D1557" t="s">
        <v>48</v>
      </c>
      <c r="E1557" t="s">
        <v>12</v>
      </c>
      <c r="F1557">
        <f>VLOOKUP(C1557,'Five Year Alumni Srvy 2016 Data'!C:F,4,FALSE)</f>
        <v>0</v>
      </c>
      <c r="G1557" t="str">
        <f>VLOOKUP(F1557,Coding!K:L,2,FALSE)</f>
        <v>Non-URM</v>
      </c>
      <c r="H1557" t="s">
        <v>195</v>
      </c>
      <c r="I1557" t="s">
        <v>196</v>
      </c>
      <c r="J1557" t="s">
        <v>10</v>
      </c>
      <c r="K1557" t="s">
        <v>98</v>
      </c>
      <c r="L1557">
        <v>5</v>
      </c>
      <c r="M1557" t="s">
        <v>85</v>
      </c>
      <c r="N1557" t="s">
        <v>99</v>
      </c>
      <c r="O1557" t="s">
        <v>185</v>
      </c>
    </row>
    <row r="1558" spans="1:15" x14ac:dyDescent="0.25">
      <c r="A1558">
        <v>1</v>
      </c>
      <c r="B1558">
        <v>2016</v>
      </c>
      <c r="C1558" t="s">
        <v>194</v>
      </c>
      <c r="D1558" t="s">
        <v>48</v>
      </c>
      <c r="E1558" t="s">
        <v>12</v>
      </c>
      <c r="F1558">
        <f>VLOOKUP(C1558,'Five Year Alumni Srvy 2016 Data'!C:F,4,FALSE)</f>
        <v>0</v>
      </c>
      <c r="G1558" t="str">
        <f>VLOOKUP(F1558,Coding!K:L,2,FALSE)</f>
        <v>Non-URM</v>
      </c>
      <c r="H1558" t="s">
        <v>195</v>
      </c>
      <c r="I1558" t="s">
        <v>196</v>
      </c>
      <c r="J1558" t="s">
        <v>10</v>
      </c>
      <c r="K1558" t="s">
        <v>122</v>
      </c>
      <c r="L1558">
        <v>5</v>
      </c>
      <c r="M1558" t="s">
        <v>85</v>
      </c>
      <c r="N1558" t="s">
        <v>123</v>
      </c>
      <c r="O1558" t="s">
        <v>185</v>
      </c>
    </row>
    <row r="1559" spans="1:15" x14ac:dyDescent="0.25">
      <c r="A1559">
        <v>1</v>
      </c>
      <c r="B1559">
        <v>2016</v>
      </c>
      <c r="C1559" t="s">
        <v>194</v>
      </c>
      <c r="D1559" t="s">
        <v>48</v>
      </c>
      <c r="E1559" t="s">
        <v>12</v>
      </c>
      <c r="F1559">
        <f>VLOOKUP(C1559,'Five Year Alumni Srvy 2016 Data'!C:F,4,FALSE)</f>
        <v>0</v>
      </c>
      <c r="G1559" t="str">
        <f>VLOOKUP(F1559,Coding!K:L,2,FALSE)</f>
        <v>Non-URM</v>
      </c>
      <c r="H1559" t="s">
        <v>195</v>
      </c>
      <c r="I1559" t="s">
        <v>196</v>
      </c>
      <c r="J1559" t="s">
        <v>10</v>
      </c>
      <c r="K1559" t="s">
        <v>124</v>
      </c>
      <c r="L1559">
        <v>5</v>
      </c>
      <c r="M1559" t="s">
        <v>85</v>
      </c>
      <c r="N1559" t="s">
        <v>125</v>
      </c>
      <c r="O1559" t="s">
        <v>185</v>
      </c>
    </row>
    <row r="1560" spans="1:15" x14ac:dyDescent="0.25">
      <c r="A1560">
        <v>1</v>
      </c>
      <c r="B1560">
        <v>2016</v>
      </c>
      <c r="C1560" t="s">
        <v>194</v>
      </c>
      <c r="D1560" t="s">
        <v>48</v>
      </c>
      <c r="E1560" t="s">
        <v>12</v>
      </c>
      <c r="F1560">
        <f>VLOOKUP(C1560,'Five Year Alumni Srvy 2016 Data'!C:F,4,FALSE)</f>
        <v>0</v>
      </c>
      <c r="G1560" t="str">
        <f>VLOOKUP(F1560,Coding!K:L,2,FALSE)</f>
        <v>Non-URM</v>
      </c>
      <c r="H1560" t="s">
        <v>195</v>
      </c>
      <c r="I1560" t="s">
        <v>196</v>
      </c>
      <c r="J1560" t="s">
        <v>10</v>
      </c>
      <c r="K1560" t="s">
        <v>127</v>
      </c>
      <c r="L1560">
        <v>5</v>
      </c>
      <c r="M1560" t="s">
        <v>85</v>
      </c>
      <c r="N1560" t="s">
        <v>128</v>
      </c>
      <c r="O1560" t="s">
        <v>185</v>
      </c>
    </row>
    <row r="1561" spans="1:15" x14ac:dyDescent="0.25">
      <c r="A1561">
        <v>1</v>
      </c>
      <c r="B1561">
        <v>2016</v>
      </c>
      <c r="C1561" t="s">
        <v>194</v>
      </c>
      <c r="D1561" t="s">
        <v>48</v>
      </c>
      <c r="E1561" t="s">
        <v>12</v>
      </c>
      <c r="F1561">
        <f>VLOOKUP(C1561,'Five Year Alumni Srvy 2016 Data'!C:F,4,FALSE)</f>
        <v>0</v>
      </c>
      <c r="G1561" t="str">
        <f>VLOOKUP(F1561,Coding!K:L,2,FALSE)</f>
        <v>Non-URM</v>
      </c>
      <c r="H1561" t="s">
        <v>195</v>
      </c>
      <c r="I1561" t="s">
        <v>196</v>
      </c>
      <c r="J1561" t="s">
        <v>10</v>
      </c>
      <c r="K1561" t="s">
        <v>129</v>
      </c>
      <c r="L1561">
        <v>5</v>
      </c>
      <c r="M1561" t="s">
        <v>85</v>
      </c>
      <c r="N1561" t="s">
        <v>130</v>
      </c>
      <c r="O1561" t="s">
        <v>185</v>
      </c>
    </row>
    <row r="1562" spans="1:15" x14ac:dyDescent="0.25">
      <c r="A1562">
        <v>1</v>
      </c>
      <c r="B1562">
        <v>2016</v>
      </c>
      <c r="C1562" t="s">
        <v>194</v>
      </c>
      <c r="D1562" t="s">
        <v>48</v>
      </c>
      <c r="E1562" t="s">
        <v>12</v>
      </c>
      <c r="F1562">
        <f>VLOOKUP(C1562,'Five Year Alumni Srvy 2016 Data'!C:F,4,FALSE)</f>
        <v>0</v>
      </c>
      <c r="G1562" t="str">
        <f>VLOOKUP(F1562,Coding!K:L,2,FALSE)</f>
        <v>Non-URM</v>
      </c>
      <c r="H1562" t="s">
        <v>195</v>
      </c>
      <c r="I1562" t="s">
        <v>196</v>
      </c>
      <c r="J1562" t="s">
        <v>10</v>
      </c>
      <c r="K1562" t="s">
        <v>131</v>
      </c>
      <c r="L1562">
        <v>5</v>
      </c>
      <c r="M1562" t="s">
        <v>85</v>
      </c>
      <c r="N1562" t="s">
        <v>132</v>
      </c>
      <c r="O1562" t="s">
        <v>185</v>
      </c>
    </row>
    <row r="1563" spans="1:15" x14ac:dyDescent="0.25">
      <c r="A1563">
        <v>1</v>
      </c>
      <c r="B1563">
        <v>2016</v>
      </c>
      <c r="C1563" t="s">
        <v>194</v>
      </c>
      <c r="D1563" t="s">
        <v>48</v>
      </c>
      <c r="E1563" t="s">
        <v>12</v>
      </c>
      <c r="F1563">
        <f>VLOOKUP(C1563,'Five Year Alumni Srvy 2016 Data'!C:F,4,FALSE)</f>
        <v>0</v>
      </c>
      <c r="G1563" t="str">
        <f>VLOOKUP(F1563,Coding!K:L,2,FALSE)</f>
        <v>Non-URM</v>
      </c>
      <c r="H1563" t="s">
        <v>195</v>
      </c>
      <c r="I1563" t="s">
        <v>196</v>
      </c>
      <c r="J1563" t="s">
        <v>10</v>
      </c>
      <c r="K1563" t="s">
        <v>139</v>
      </c>
      <c r="L1563">
        <v>5</v>
      </c>
      <c r="M1563" t="s">
        <v>85</v>
      </c>
      <c r="N1563" t="s">
        <v>140</v>
      </c>
      <c r="O1563" t="s">
        <v>185</v>
      </c>
    </row>
    <row r="1564" spans="1:15" x14ac:dyDescent="0.25">
      <c r="A1564">
        <v>1</v>
      </c>
      <c r="B1564">
        <v>2016</v>
      </c>
      <c r="C1564" t="s">
        <v>194</v>
      </c>
      <c r="D1564" t="s">
        <v>48</v>
      </c>
      <c r="E1564" t="s">
        <v>12</v>
      </c>
      <c r="F1564">
        <f>VLOOKUP(C1564,'Five Year Alumni Srvy 2016 Data'!C:F,4,FALSE)</f>
        <v>0</v>
      </c>
      <c r="G1564" t="str">
        <f>VLOOKUP(F1564,Coding!K:L,2,FALSE)</f>
        <v>Non-URM</v>
      </c>
      <c r="H1564" t="s">
        <v>195</v>
      </c>
      <c r="I1564" t="s">
        <v>196</v>
      </c>
      <c r="J1564" t="s">
        <v>10</v>
      </c>
      <c r="K1564" t="s">
        <v>141</v>
      </c>
      <c r="L1564">
        <v>5</v>
      </c>
      <c r="M1564" t="s">
        <v>85</v>
      </c>
      <c r="N1564" t="s">
        <v>142</v>
      </c>
      <c r="O1564" t="s">
        <v>185</v>
      </c>
    </row>
    <row r="1565" spans="1:15" x14ac:dyDescent="0.25">
      <c r="A1565">
        <v>1</v>
      </c>
      <c r="B1565">
        <v>2016</v>
      </c>
      <c r="C1565" t="s">
        <v>194</v>
      </c>
      <c r="D1565" t="s">
        <v>48</v>
      </c>
      <c r="E1565" t="s">
        <v>12</v>
      </c>
      <c r="F1565">
        <f>VLOOKUP(C1565,'Five Year Alumni Srvy 2016 Data'!C:F,4,FALSE)</f>
        <v>0</v>
      </c>
      <c r="G1565" t="str">
        <f>VLOOKUP(F1565,Coding!K:L,2,FALSE)</f>
        <v>Non-URM</v>
      </c>
      <c r="H1565" t="s">
        <v>195</v>
      </c>
      <c r="I1565" t="s">
        <v>196</v>
      </c>
      <c r="J1565" t="s">
        <v>10</v>
      </c>
      <c r="K1565" t="s">
        <v>143</v>
      </c>
      <c r="L1565">
        <v>5</v>
      </c>
      <c r="M1565" t="s">
        <v>85</v>
      </c>
      <c r="N1565" t="s">
        <v>144</v>
      </c>
      <c r="O1565" t="s">
        <v>185</v>
      </c>
    </row>
    <row r="1566" spans="1:15" x14ac:dyDescent="0.25">
      <c r="A1566">
        <v>1</v>
      </c>
      <c r="B1566">
        <v>2016</v>
      </c>
      <c r="C1566" t="s">
        <v>218</v>
      </c>
      <c r="D1566" t="s">
        <v>48</v>
      </c>
      <c r="E1566" t="s">
        <v>12</v>
      </c>
      <c r="F1566">
        <f>VLOOKUP(C1566,'Five Year Alumni Srvy 2016 Data'!C:F,4,FALSE)</f>
        <v>0</v>
      </c>
      <c r="G1566" t="str">
        <f>VLOOKUP(F1566,Coding!K:L,2,FALSE)</f>
        <v>Non-URM</v>
      </c>
      <c r="H1566" t="s">
        <v>219</v>
      </c>
      <c r="I1566" t="s">
        <v>220</v>
      </c>
      <c r="J1566" t="s">
        <v>19</v>
      </c>
      <c r="K1566" t="s">
        <v>84</v>
      </c>
      <c r="L1566">
        <v>4</v>
      </c>
      <c r="M1566" t="s">
        <v>85</v>
      </c>
      <c r="N1566" t="s">
        <v>86</v>
      </c>
      <c r="O1566" t="s">
        <v>87</v>
      </c>
    </row>
    <row r="1567" spans="1:15" x14ac:dyDescent="0.25">
      <c r="A1567">
        <v>1</v>
      </c>
      <c r="B1567">
        <v>2016</v>
      </c>
      <c r="C1567" t="s">
        <v>218</v>
      </c>
      <c r="D1567" t="s">
        <v>48</v>
      </c>
      <c r="E1567" t="s">
        <v>12</v>
      </c>
      <c r="F1567">
        <f>VLOOKUP(C1567,'Five Year Alumni Srvy 2016 Data'!C:F,4,FALSE)</f>
        <v>0</v>
      </c>
      <c r="G1567" t="str">
        <f>VLOOKUP(F1567,Coding!K:L,2,FALSE)</f>
        <v>Non-URM</v>
      </c>
      <c r="H1567" t="s">
        <v>219</v>
      </c>
      <c r="I1567" t="s">
        <v>220</v>
      </c>
      <c r="J1567" t="s">
        <v>19</v>
      </c>
      <c r="K1567" t="s">
        <v>88</v>
      </c>
      <c r="L1567">
        <v>4</v>
      </c>
      <c r="M1567" t="s">
        <v>85</v>
      </c>
      <c r="N1567" t="s">
        <v>89</v>
      </c>
      <c r="O1567" t="s">
        <v>87</v>
      </c>
    </row>
    <row r="1568" spans="1:15" x14ac:dyDescent="0.25">
      <c r="A1568">
        <v>1</v>
      </c>
      <c r="B1568">
        <v>2016</v>
      </c>
      <c r="C1568" t="s">
        <v>218</v>
      </c>
      <c r="D1568" t="s">
        <v>48</v>
      </c>
      <c r="E1568" t="s">
        <v>12</v>
      </c>
      <c r="F1568">
        <f>VLOOKUP(C1568,'Five Year Alumni Srvy 2016 Data'!C:F,4,FALSE)</f>
        <v>0</v>
      </c>
      <c r="G1568" t="str">
        <f>VLOOKUP(F1568,Coding!K:L,2,FALSE)</f>
        <v>Non-URM</v>
      </c>
      <c r="H1568" t="s">
        <v>219</v>
      </c>
      <c r="I1568" t="s">
        <v>220</v>
      </c>
      <c r="J1568" t="s">
        <v>19</v>
      </c>
      <c r="K1568" t="s">
        <v>98</v>
      </c>
      <c r="L1568">
        <v>4</v>
      </c>
      <c r="M1568" t="s">
        <v>85</v>
      </c>
      <c r="N1568" t="s">
        <v>99</v>
      </c>
      <c r="O1568" t="s">
        <v>87</v>
      </c>
    </row>
    <row r="1569" spans="1:15" x14ac:dyDescent="0.25">
      <c r="A1569">
        <v>1</v>
      </c>
      <c r="B1569">
        <v>2016</v>
      </c>
      <c r="C1569" t="s">
        <v>218</v>
      </c>
      <c r="D1569" t="s">
        <v>48</v>
      </c>
      <c r="E1569" t="s">
        <v>12</v>
      </c>
      <c r="F1569">
        <f>VLOOKUP(C1569,'Five Year Alumni Srvy 2016 Data'!C:F,4,FALSE)</f>
        <v>0</v>
      </c>
      <c r="G1569" t="str">
        <f>VLOOKUP(F1569,Coding!K:L,2,FALSE)</f>
        <v>Non-URM</v>
      </c>
      <c r="H1569" t="s">
        <v>219</v>
      </c>
      <c r="I1569" t="s">
        <v>220</v>
      </c>
      <c r="J1569" t="s">
        <v>19</v>
      </c>
      <c r="K1569" t="s">
        <v>122</v>
      </c>
      <c r="L1569">
        <v>3</v>
      </c>
      <c r="M1569" t="s">
        <v>85</v>
      </c>
      <c r="N1569" t="s">
        <v>123</v>
      </c>
      <c r="O1569" t="s">
        <v>126</v>
      </c>
    </row>
    <row r="1570" spans="1:15" x14ac:dyDescent="0.25">
      <c r="A1570">
        <v>1</v>
      </c>
      <c r="B1570">
        <v>2016</v>
      </c>
      <c r="C1570" t="s">
        <v>218</v>
      </c>
      <c r="D1570" t="s">
        <v>48</v>
      </c>
      <c r="E1570" t="s">
        <v>12</v>
      </c>
      <c r="F1570">
        <f>VLOOKUP(C1570,'Five Year Alumni Srvy 2016 Data'!C:F,4,FALSE)</f>
        <v>0</v>
      </c>
      <c r="G1570" t="str">
        <f>VLOOKUP(F1570,Coding!K:L,2,FALSE)</f>
        <v>Non-URM</v>
      </c>
      <c r="H1570" t="s">
        <v>219</v>
      </c>
      <c r="I1570" t="s">
        <v>220</v>
      </c>
      <c r="J1570" t="s">
        <v>19</v>
      </c>
      <c r="K1570" t="s">
        <v>124</v>
      </c>
      <c r="L1570">
        <v>3</v>
      </c>
      <c r="M1570" t="s">
        <v>85</v>
      </c>
      <c r="N1570" t="s">
        <v>125</v>
      </c>
      <c r="O1570" t="s">
        <v>126</v>
      </c>
    </row>
    <row r="1571" spans="1:15" x14ac:dyDescent="0.25">
      <c r="A1571">
        <v>1</v>
      </c>
      <c r="B1571">
        <v>2016</v>
      </c>
      <c r="C1571" t="s">
        <v>218</v>
      </c>
      <c r="D1571" t="s">
        <v>48</v>
      </c>
      <c r="E1571" t="s">
        <v>12</v>
      </c>
      <c r="F1571">
        <f>VLOOKUP(C1571,'Five Year Alumni Srvy 2016 Data'!C:F,4,FALSE)</f>
        <v>0</v>
      </c>
      <c r="G1571" t="str">
        <f>VLOOKUP(F1571,Coding!K:L,2,FALSE)</f>
        <v>Non-URM</v>
      </c>
      <c r="H1571" t="s">
        <v>219</v>
      </c>
      <c r="I1571" t="s">
        <v>220</v>
      </c>
      <c r="J1571" t="s">
        <v>19</v>
      </c>
      <c r="K1571" t="s">
        <v>127</v>
      </c>
      <c r="L1571">
        <v>4</v>
      </c>
      <c r="M1571" t="s">
        <v>85</v>
      </c>
      <c r="N1571" t="s">
        <v>128</v>
      </c>
      <c r="O1571" t="s">
        <v>87</v>
      </c>
    </row>
    <row r="1572" spans="1:15" x14ac:dyDescent="0.25">
      <c r="A1572">
        <v>1</v>
      </c>
      <c r="B1572">
        <v>2016</v>
      </c>
      <c r="C1572" t="s">
        <v>218</v>
      </c>
      <c r="D1572" t="s">
        <v>48</v>
      </c>
      <c r="E1572" t="s">
        <v>12</v>
      </c>
      <c r="F1572">
        <f>VLOOKUP(C1572,'Five Year Alumni Srvy 2016 Data'!C:F,4,FALSE)</f>
        <v>0</v>
      </c>
      <c r="G1572" t="str">
        <f>VLOOKUP(F1572,Coding!K:L,2,FALSE)</f>
        <v>Non-URM</v>
      </c>
      <c r="H1572" t="s">
        <v>219</v>
      </c>
      <c r="I1572" t="s">
        <v>220</v>
      </c>
      <c r="J1572" t="s">
        <v>19</v>
      </c>
      <c r="K1572" t="s">
        <v>129</v>
      </c>
      <c r="L1572">
        <v>4</v>
      </c>
      <c r="M1572" t="s">
        <v>85</v>
      </c>
      <c r="N1572" t="s">
        <v>130</v>
      </c>
      <c r="O1572" t="s">
        <v>87</v>
      </c>
    </row>
    <row r="1573" spans="1:15" x14ac:dyDescent="0.25">
      <c r="A1573">
        <v>1</v>
      </c>
      <c r="B1573">
        <v>2016</v>
      </c>
      <c r="C1573" t="s">
        <v>218</v>
      </c>
      <c r="D1573" t="s">
        <v>48</v>
      </c>
      <c r="E1573" t="s">
        <v>12</v>
      </c>
      <c r="F1573">
        <f>VLOOKUP(C1573,'Five Year Alumni Srvy 2016 Data'!C:F,4,FALSE)</f>
        <v>0</v>
      </c>
      <c r="G1573" t="str">
        <f>VLOOKUP(F1573,Coding!K:L,2,FALSE)</f>
        <v>Non-URM</v>
      </c>
      <c r="H1573" t="s">
        <v>219</v>
      </c>
      <c r="I1573" t="s">
        <v>220</v>
      </c>
      <c r="J1573" t="s">
        <v>19</v>
      </c>
      <c r="K1573" t="s">
        <v>131</v>
      </c>
      <c r="L1573">
        <v>4</v>
      </c>
      <c r="M1573" t="s">
        <v>85</v>
      </c>
      <c r="N1573" t="s">
        <v>132</v>
      </c>
      <c r="O1573" t="s">
        <v>87</v>
      </c>
    </row>
    <row r="1574" spans="1:15" x14ac:dyDescent="0.25">
      <c r="A1574">
        <v>1</v>
      </c>
      <c r="B1574">
        <v>2016</v>
      </c>
      <c r="C1574" t="s">
        <v>218</v>
      </c>
      <c r="D1574" t="s">
        <v>48</v>
      </c>
      <c r="E1574" t="s">
        <v>12</v>
      </c>
      <c r="F1574">
        <f>VLOOKUP(C1574,'Five Year Alumni Srvy 2016 Data'!C:F,4,FALSE)</f>
        <v>0</v>
      </c>
      <c r="G1574" t="str">
        <f>VLOOKUP(F1574,Coding!K:L,2,FALSE)</f>
        <v>Non-URM</v>
      </c>
      <c r="H1574" t="s">
        <v>219</v>
      </c>
      <c r="I1574" t="s">
        <v>220</v>
      </c>
      <c r="J1574" t="s">
        <v>19</v>
      </c>
      <c r="K1574" t="s">
        <v>139</v>
      </c>
      <c r="L1574">
        <v>4</v>
      </c>
      <c r="M1574" t="s">
        <v>85</v>
      </c>
      <c r="N1574" t="s">
        <v>140</v>
      </c>
      <c r="O1574" t="s">
        <v>87</v>
      </c>
    </row>
    <row r="1575" spans="1:15" x14ac:dyDescent="0.25">
      <c r="A1575">
        <v>1</v>
      </c>
      <c r="B1575">
        <v>2016</v>
      </c>
      <c r="C1575" t="s">
        <v>218</v>
      </c>
      <c r="D1575" t="s">
        <v>48</v>
      </c>
      <c r="E1575" t="s">
        <v>12</v>
      </c>
      <c r="F1575">
        <f>VLOOKUP(C1575,'Five Year Alumni Srvy 2016 Data'!C:F,4,FALSE)</f>
        <v>0</v>
      </c>
      <c r="G1575" t="str">
        <f>VLOOKUP(F1575,Coding!K:L,2,FALSE)</f>
        <v>Non-URM</v>
      </c>
      <c r="H1575" t="s">
        <v>219</v>
      </c>
      <c r="I1575" t="s">
        <v>220</v>
      </c>
      <c r="J1575" t="s">
        <v>19</v>
      </c>
      <c r="K1575" t="s">
        <v>141</v>
      </c>
      <c r="L1575">
        <v>5</v>
      </c>
      <c r="M1575" t="s">
        <v>85</v>
      </c>
      <c r="N1575" t="s">
        <v>142</v>
      </c>
      <c r="O1575" t="s">
        <v>185</v>
      </c>
    </row>
    <row r="1576" spans="1:15" x14ac:dyDescent="0.25">
      <c r="A1576">
        <v>1</v>
      </c>
      <c r="B1576">
        <v>2016</v>
      </c>
      <c r="C1576" t="s">
        <v>218</v>
      </c>
      <c r="D1576" t="s">
        <v>48</v>
      </c>
      <c r="E1576" t="s">
        <v>12</v>
      </c>
      <c r="F1576">
        <f>VLOOKUP(C1576,'Five Year Alumni Srvy 2016 Data'!C:F,4,FALSE)</f>
        <v>0</v>
      </c>
      <c r="G1576" t="str">
        <f>VLOOKUP(F1576,Coding!K:L,2,FALSE)</f>
        <v>Non-URM</v>
      </c>
      <c r="H1576" t="s">
        <v>219</v>
      </c>
      <c r="I1576" t="s">
        <v>220</v>
      </c>
      <c r="J1576" t="s">
        <v>19</v>
      </c>
      <c r="K1576" t="s">
        <v>143</v>
      </c>
      <c r="L1576">
        <v>3</v>
      </c>
      <c r="M1576" t="s">
        <v>85</v>
      </c>
      <c r="N1576" t="s">
        <v>144</v>
      </c>
      <c r="O1576" t="s">
        <v>126</v>
      </c>
    </row>
    <row r="1577" spans="1:15" x14ac:dyDescent="0.25">
      <c r="A1577">
        <v>1</v>
      </c>
      <c r="B1577">
        <v>2016</v>
      </c>
      <c r="C1577" t="s">
        <v>227</v>
      </c>
      <c r="D1577" t="s">
        <v>48</v>
      </c>
      <c r="E1577" t="s">
        <v>12</v>
      </c>
      <c r="F1577">
        <f>VLOOKUP(C1577,'Five Year Alumni Srvy 2016 Data'!C:F,4,FALSE)</f>
        <v>0</v>
      </c>
      <c r="G1577" t="str">
        <f>VLOOKUP(F1577,Coding!K:L,2,FALSE)</f>
        <v>Non-URM</v>
      </c>
      <c r="H1577" t="s">
        <v>228</v>
      </c>
      <c r="I1577" t="s">
        <v>229</v>
      </c>
      <c r="J1577" t="s">
        <v>21</v>
      </c>
      <c r="K1577" t="s">
        <v>84</v>
      </c>
      <c r="L1577">
        <v>4</v>
      </c>
      <c r="M1577" t="s">
        <v>85</v>
      </c>
      <c r="N1577" t="s">
        <v>86</v>
      </c>
      <c r="O1577" t="s">
        <v>87</v>
      </c>
    </row>
    <row r="1578" spans="1:15" x14ac:dyDescent="0.25">
      <c r="A1578">
        <v>1</v>
      </c>
      <c r="B1578">
        <v>2016</v>
      </c>
      <c r="C1578" t="s">
        <v>227</v>
      </c>
      <c r="D1578" t="s">
        <v>48</v>
      </c>
      <c r="E1578" t="s">
        <v>12</v>
      </c>
      <c r="F1578">
        <f>VLOOKUP(C1578,'Five Year Alumni Srvy 2016 Data'!C:F,4,FALSE)</f>
        <v>0</v>
      </c>
      <c r="G1578" t="str">
        <f>VLOOKUP(F1578,Coding!K:L,2,FALSE)</f>
        <v>Non-URM</v>
      </c>
      <c r="H1578" t="s">
        <v>228</v>
      </c>
      <c r="I1578" t="s">
        <v>229</v>
      </c>
      <c r="J1578" t="s">
        <v>21</v>
      </c>
      <c r="K1578" t="s">
        <v>88</v>
      </c>
      <c r="L1578">
        <v>4</v>
      </c>
      <c r="M1578" t="s">
        <v>85</v>
      </c>
      <c r="N1578" t="s">
        <v>89</v>
      </c>
      <c r="O1578" t="s">
        <v>87</v>
      </c>
    </row>
    <row r="1579" spans="1:15" x14ac:dyDescent="0.25">
      <c r="A1579">
        <v>1</v>
      </c>
      <c r="B1579">
        <v>2016</v>
      </c>
      <c r="C1579" t="s">
        <v>227</v>
      </c>
      <c r="D1579" t="s">
        <v>48</v>
      </c>
      <c r="E1579" t="s">
        <v>12</v>
      </c>
      <c r="F1579">
        <f>VLOOKUP(C1579,'Five Year Alumni Srvy 2016 Data'!C:F,4,FALSE)</f>
        <v>0</v>
      </c>
      <c r="G1579" t="str">
        <f>VLOOKUP(F1579,Coding!K:L,2,FALSE)</f>
        <v>Non-URM</v>
      </c>
      <c r="H1579" t="s">
        <v>228</v>
      </c>
      <c r="I1579" t="s">
        <v>229</v>
      </c>
      <c r="J1579" t="s">
        <v>21</v>
      </c>
      <c r="K1579" t="s">
        <v>98</v>
      </c>
      <c r="L1579">
        <v>3</v>
      </c>
      <c r="M1579" t="s">
        <v>85</v>
      </c>
      <c r="N1579" t="s">
        <v>99</v>
      </c>
      <c r="O1579" t="s">
        <v>126</v>
      </c>
    </row>
    <row r="1580" spans="1:15" x14ac:dyDescent="0.25">
      <c r="A1580">
        <v>1</v>
      </c>
      <c r="B1580">
        <v>2016</v>
      </c>
      <c r="C1580" t="s">
        <v>227</v>
      </c>
      <c r="D1580" t="s">
        <v>48</v>
      </c>
      <c r="E1580" t="s">
        <v>12</v>
      </c>
      <c r="F1580">
        <f>VLOOKUP(C1580,'Five Year Alumni Srvy 2016 Data'!C:F,4,FALSE)</f>
        <v>0</v>
      </c>
      <c r="G1580" t="str">
        <f>VLOOKUP(F1580,Coding!K:L,2,FALSE)</f>
        <v>Non-URM</v>
      </c>
      <c r="H1580" t="s">
        <v>228</v>
      </c>
      <c r="I1580" t="s">
        <v>229</v>
      </c>
      <c r="J1580" t="s">
        <v>21</v>
      </c>
      <c r="K1580" t="s">
        <v>122</v>
      </c>
      <c r="L1580">
        <v>4</v>
      </c>
      <c r="M1580" t="s">
        <v>85</v>
      </c>
      <c r="N1580" t="s">
        <v>123</v>
      </c>
      <c r="O1580" t="s">
        <v>87</v>
      </c>
    </row>
    <row r="1581" spans="1:15" x14ac:dyDescent="0.25">
      <c r="A1581">
        <v>1</v>
      </c>
      <c r="B1581">
        <v>2016</v>
      </c>
      <c r="C1581" t="s">
        <v>227</v>
      </c>
      <c r="D1581" t="s">
        <v>48</v>
      </c>
      <c r="E1581" t="s">
        <v>12</v>
      </c>
      <c r="F1581">
        <f>VLOOKUP(C1581,'Five Year Alumni Srvy 2016 Data'!C:F,4,FALSE)</f>
        <v>0</v>
      </c>
      <c r="G1581" t="str">
        <f>VLOOKUP(F1581,Coding!K:L,2,FALSE)</f>
        <v>Non-URM</v>
      </c>
      <c r="H1581" t="s">
        <v>228</v>
      </c>
      <c r="I1581" t="s">
        <v>229</v>
      </c>
      <c r="J1581" t="s">
        <v>21</v>
      </c>
      <c r="K1581" t="s">
        <v>124</v>
      </c>
      <c r="L1581">
        <v>3</v>
      </c>
      <c r="M1581" t="s">
        <v>85</v>
      </c>
      <c r="N1581" t="s">
        <v>125</v>
      </c>
      <c r="O1581" t="s">
        <v>126</v>
      </c>
    </row>
    <row r="1582" spans="1:15" x14ac:dyDescent="0.25">
      <c r="A1582">
        <v>1</v>
      </c>
      <c r="B1582">
        <v>2016</v>
      </c>
      <c r="C1582" t="s">
        <v>227</v>
      </c>
      <c r="D1582" t="s">
        <v>48</v>
      </c>
      <c r="E1582" t="s">
        <v>12</v>
      </c>
      <c r="F1582">
        <f>VLOOKUP(C1582,'Five Year Alumni Srvy 2016 Data'!C:F,4,FALSE)</f>
        <v>0</v>
      </c>
      <c r="G1582" t="str">
        <f>VLOOKUP(F1582,Coding!K:L,2,FALSE)</f>
        <v>Non-URM</v>
      </c>
      <c r="H1582" t="s">
        <v>228</v>
      </c>
      <c r="I1582" t="s">
        <v>229</v>
      </c>
      <c r="J1582" t="s">
        <v>21</v>
      </c>
      <c r="K1582" t="s">
        <v>127</v>
      </c>
      <c r="L1582">
        <v>3</v>
      </c>
      <c r="M1582" t="s">
        <v>85</v>
      </c>
      <c r="N1582" t="s">
        <v>128</v>
      </c>
      <c r="O1582" t="s">
        <v>126</v>
      </c>
    </row>
    <row r="1583" spans="1:15" x14ac:dyDescent="0.25">
      <c r="A1583">
        <v>1</v>
      </c>
      <c r="B1583">
        <v>2016</v>
      </c>
      <c r="C1583" t="s">
        <v>227</v>
      </c>
      <c r="D1583" t="s">
        <v>48</v>
      </c>
      <c r="E1583" t="s">
        <v>12</v>
      </c>
      <c r="F1583">
        <f>VLOOKUP(C1583,'Five Year Alumni Srvy 2016 Data'!C:F,4,FALSE)</f>
        <v>0</v>
      </c>
      <c r="G1583" t="str">
        <f>VLOOKUP(F1583,Coding!K:L,2,FALSE)</f>
        <v>Non-URM</v>
      </c>
      <c r="H1583" t="s">
        <v>228</v>
      </c>
      <c r="I1583" t="s">
        <v>229</v>
      </c>
      <c r="J1583" t="s">
        <v>21</v>
      </c>
      <c r="K1583" t="s">
        <v>129</v>
      </c>
      <c r="L1583">
        <v>3</v>
      </c>
      <c r="M1583" t="s">
        <v>85</v>
      </c>
      <c r="N1583" t="s">
        <v>130</v>
      </c>
      <c r="O1583" t="s">
        <v>126</v>
      </c>
    </row>
    <row r="1584" spans="1:15" x14ac:dyDescent="0.25">
      <c r="A1584">
        <v>1</v>
      </c>
      <c r="B1584">
        <v>2016</v>
      </c>
      <c r="C1584" t="s">
        <v>227</v>
      </c>
      <c r="D1584" t="s">
        <v>48</v>
      </c>
      <c r="E1584" t="s">
        <v>12</v>
      </c>
      <c r="F1584">
        <f>VLOOKUP(C1584,'Five Year Alumni Srvy 2016 Data'!C:F,4,FALSE)</f>
        <v>0</v>
      </c>
      <c r="G1584" t="str">
        <f>VLOOKUP(F1584,Coding!K:L,2,FALSE)</f>
        <v>Non-URM</v>
      </c>
      <c r="H1584" t="s">
        <v>228</v>
      </c>
      <c r="I1584" t="s">
        <v>229</v>
      </c>
      <c r="J1584" t="s">
        <v>21</v>
      </c>
      <c r="K1584" t="s">
        <v>131</v>
      </c>
      <c r="L1584">
        <v>3</v>
      </c>
      <c r="M1584" t="s">
        <v>85</v>
      </c>
      <c r="N1584" t="s">
        <v>132</v>
      </c>
      <c r="O1584" t="s">
        <v>126</v>
      </c>
    </row>
    <row r="1585" spans="1:15" x14ac:dyDescent="0.25">
      <c r="A1585">
        <v>1</v>
      </c>
      <c r="B1585">
        <v>2016</v>
      </c>
      <c r="C1585" t="s">
        <v>227</v>
      </c>
      <c r="D1585" t="s">
        <v>48</v>
      </c>
      <c r="E1585" t="s">
        <v>12</v>
      </c>
      <c r="F1585">
        <f>VLOOKUP(C1585,'Five Year Alumni Srvy 2016 Data'!C:F,4,FALSE)</f>
        <v>0</v>
      </c>
      <c r="G1585" t="str">
        <f>VLOOKUP(F1585,Coding!K:L,2,FALSE)</f>
        <v>Non-URM</v>
      </c>
      <c r="H1585" t="s">
        <v>228</v>
      </c>
      <c r="I1585" t="s">
        <v>229</v>
      </c>
      <c r="J1585" t="s">
        <v>21</v>
      </c>
      <c r="K1585" t="s">
        <v>139</v>
      </c>
      <c r="L1585">
        <v>4</v>
      </c>
      <c r="M1585" t="s">
        <v>85</v>
      </c>
      <c r="N1585" t="s">
        <v>140</v>
      </c>
      <c r="O1585" t="s">
        <v>87</v>
      </c>
    </row>
    <row r="1586" spans="1:15" x14ac:dyDescent="0.25">
      <c r="A1586">
        <v>1</v>
      </c>
      <c r="B1586">
        <v>2016</v>
      </c>
      <c r="C1586" t="s">
        <v>227</v>
      </c>
      <c r="D1586" t="s">
        <v>48</v>
      </c>
      <c r="E1586" t="s">
        <v>12</v>
      </c>
      <c r="F1586">
        <f>VLOOKUP(C1586,'Five Year Alumni Srvy 2016 Data'!C:F,4,FALSE)</f>
        <v>0</v>
      </c>
      <c r="G1586" t="str">
        <f>VLOOKUP(F1586,Coding!K:L,2,FALSE)</f>
        <v>Non-URM</v>
      </c>
      <c r="H1586" t="s">
        <v>228</v>
      </c>
      <c r="I1586" t="s">
        <v>229</v>
      </c>
      <c r="J1586" t="s">
        <v>21</v>
      </c>
      <c r="K1586" t="s">
        <v>141</v>
      </c>
      <c r="L1586">
        <v>3</v>
      </c>
      <c r="M1586" t="s">
        <v>85</v>
      </c>
      <c r="N1586" t="s">
        <v>142</v>
      </c>
      <c r="O1586" t="s">
        <v>126</v>
      </c>
    </row>
    <row r="1587" spans="1:15" x14ac:dyDescent="0.25">
      <c r="A1587">
        <v>1</v>
      </c>
      <c r="B1587">
        <v>2016</v>
      </c>
      <c r="C1587" t="s">
        <v>227</v>
      </c>
      <c r="D1587" t="s">
        <v>48</v>
      </c>
      <c r="E1587" t="s">
        <v>12</v>
      </c>
      <c r="F1587">
        <f>VLOOKUP(C1587,'Five Year Alumni Srvy 2016 Data'!C:F,4,FALSE)</f>
        <v>0</v>
      </c>
      <c r="G1587" t="str">
        <f>VLOOKUP(F1587,Coding!K:L,2,FALSE)</f>
        <v>Non-URM</v>
      </c>
      <c r="H1587" t="s">
        <v>228</v>
      </c>
      <c r="I1587" t="s">
        <v>229</v>
      </c>
      <c r="J1587" t="s">
        <v>21</v>
      </c>
      <c r="K1587" t="s">
        <v>143</v>
      </c>
      <c r="L1587">
        <v>3</v>
      </c>
      <c r="M1587" t="s">
        <v>85</v>
      </c>
      <c r="N1587" t="s">
        <v>144</v>
      </c>
      <c r="O1587" t="s">
        <v>126</v>
      </c>
    </row>
    <row r="1588" spans="1:15" x14ac:dyDescent="0.25">
      <c r="A1588">
        <v>1</v>
      </c>
      <c r="B1588">
        <v>2016</v>
      </c>
      <c r="C1588" t="s">
        <v>232</v>
      </c>
      <c r="D1588" t="s">
        <v>48</v>
      </c>
      <c r="E1588" t="s">
        <v>12</v>
      </c>
      <c r="F1588">
        <f>VLOOKUP(C1588,'Five Year Alumni Srvy 2016 Data'!C:F,4,FALSE)</f>
        <v>0</v>
      </c>
      <c r="G1588" t="str">
        <f>VLOOKUP(F1588,Coding!K:L,2,FALSE)</f>
        <v>Non-URM</v>
      </c>
      <c r="H1588" t="s">
        <v>233</v>
      </c>
      <c r="I1588" t="s">
        <v>182</v>
      </c>
      <c r="J1588" t="s">
        <v>21</v>
      </c>
      <c r="K1588" t="s">
        <v>84</v>
      </c>
      <c r="L1588">
        <v>4</v>
      </c>
      <c r="M1588" t="s">
        <v>85</v>
      </c>
      <c r="N1588" t="s">
        <v>86</v>
      </c>
      <c r="O1588" t="s">
        <v>87</v>
      </c>
    </row>
    <row r="1589" spans="1:15" x14ac:dyDescent="0.25">
      <c r="A1589">
        <v>1</v>
      </c>
      <c r="B1589">
        <v>2016</v>
      </c>
      <c r="C1589" t="s">
        <v>232</v>
      </c>
      <c r="D1589" t="s">
        <v>48</v>
      </c>
      <c r="E1589" t="s">
        <v>12</v>
      </c>
      <c r="F1589">
        <f>VLOOKUP(C1589,'Five Year Alumni Srvy 2016 Data'!C:F,4,FALSE)</f>
        <v>0</v>
      </c>
      <c r="G1589" t="str">
        <f>VLOOKUP(F1589,Coding!K:L,2,FALSE)</f>
        <v>Non-URM</v>
      </c>
      <c r="H1589" t="s">
        <v>233</v>
      </c>
      <c r="I1589" t="s">
        <v>182</v>
      </c>
      <c r="J1589" t="s">
        <v>21</v>
      </c>
      <c r="K1589" t="s">
        <v>88</v>
      </c>
      <c r="L1589">
        <v>3</v>
      </c>
      <c r="M1589" t="s">
        <v>85</v>
      </c>
      <c r="N1589" t="s">
        <v>89</v>
      </c>
      <c r="O1589" t="s">
        <v>126</v>
      </c>
    </row>
    <row r="1590" spans="1:15" x14ac:dyDescent="0.25">
      <c r="A1590">
        <v>1</v>
      </c>
      <c r="B1590">
        <v>2016</v>
      </c>
      <c r="C1590" t="s">
        <v>232</v>
      </c>
      <c r="D1590" t="s">
        <v>48</v>
      </c>
      <c r="E1590" t="s">
        <v>12</v>
      </c>
      <c r="F1590">
        <f>VLOOKUP(C1590,'Five Year Alumni Srvy 2016 Data'!C:F,4,FALSE)</f>
        <v>0</v>
      </c>
      <c r="G1590" t="str">
        <f>VLOOKUP(F1590,Coding!K:L,2,FALSE)</f>
        <v>Non-URM</v>
      </c>
      <c r="H1590" t="s">
        <v>233</v>
      </c>
      <c r="I1590" t="s">
        <v>182</v>
      </c>
      <c r="J1590" t="s">
        <v>21</v>
      </c>
      <c r="K1590" t="s">
        <v>98</v>
      </c>
      <c r="L1590">
        <v>5</v>
      </c>
      <c r="M1590" t="s">
        <v>85</v>
      </c>
      <c r="N1590" t="s">
        <v>99</v>
      </c>
      <c r="O1590" t="s">
        <v>185</v>
      </c>
    </row>
    <row r="1591" spans="1:15" x14ac:dyDescent="0.25">
      <c r="A1591">
        <v>1</v>
      </c>
      <c r="B1591">
        <v>2016</v>
      </c>
      <c r="C1591" t="s">
        <v>232</v>
      </c>
      <c r="D1591" t="s">
        <v>48</v>
      </c>
      <c r="E1591" t="s">
        <v>12</v>
      </c>
      <c r="F1591">
        <f>VLOOKUP(C1591,'Five Year Alumni Srvy 2016 Data'!C:F,4,FALSE)</f>
        <v>0</v>
      </c>
      <c r="G1591" t="str">
        <f>VLOOKUP(F1591,Coding!K:L,2,FALSE)</f>
        <v>Non-URM</v>
      </c>
      <c r="H1591" t="s">
        <v>233</v>
      </c>
      <c r="I1591" t="s">
        <v>182</v>
      </c>
      <c r="J1591" t="s">
        <v>21</v>
      </c>
      <c r="K1591" t="s">
        <v>122</v>
      </c>
      <c r="L1591">
        <v>4</v>
      </c>
      <c r="M1591" t="s">
        <v>85</v>
      </c>
      <c r="N1591" t="s">
        <v>123</v>
      </c>
      <c r="O1591" t="s">
        <v>87</v>
      </c>
    </row>
    <row r="1592" spans="1:15" x14ac:dyDescent="0.25">
      <c r="A1592">
        <v>1</v>
      </c>
      <c r="B1592">
        <v>2016</v>
      </c>
      <c r="C1592" t="s">
        <v>232</v>
      </c>
      <c r="D1592" t="s">
        <v>48</v>
      </c>
      <c r="E1592" t="s">
        <v>12</v>
      </c>
      <c r="F1592">
        <f>VLOOKUP(C1592,'Five Year Alumni Srvy 2016 Data'!C:F,4,FALSE)</f>
        <v>0</v>
      </c>
      <c r="G1592" t="str">
        <f>VLOOKUP(F1592,Coding!K:L,2,FALSE)</f>
        <v>Non-URM</v>
      </c>
      <c r="H1592" t="s">
        <v>233</v>
      </c>
      <c r="I1592" t="s">
        <v>182</v>
      </c>
      <c r="J1592" t="s">
        <v>21</v>
      </c>
      <c r="K1592" t="s">
        <v>124</v>
      </c>
      <c r="L1592">
        <v>1</v>
      </c>
      <c r="M1592" t="s">
        <v>85</v>
      </c>
      <c r="N1592" t="s">
        <v>125</v>
      </c>
      <c r="O1592" t="s">
        <v>200</v>
      </c>
    </row>
    <row r="1593" spans="1:15" x14ac:dyDescent="0.25">
      <c r="A1593">
        <v>1</v>
      </c>
      <c r="B1593">
        <v>2016</v>
      </c>
      <c r="C1593" t="s">
        <v>232</v>
      </c>
      <c r="D1593" t="s">
        <v>48</v>
      </c>
      <c r="E1593" t="s">
        <v>12</v>
      </c>
      <c r="F1593">
        <f>VLOOKUP(C1593,'Five Year Alumni Srvy 2016 Data'!C:F,4,FALSE)</f>
        <v>0</v>
      </c>
      <c r="G1593" t="str">
        <f>VLOOKUP(F1593,Coding!K:L,2,FALSE)</f>
        <v>Non-URM</v>
      </c>
      <c r="H1593" t="s">
        <v>233</v>
      </c>
      <c r="I1593" t="s">
        <v>182</v>
      </c>
      <c r="J1593" t="s">
        <v>21</v>
      </c>
      <c r="K1593" t="s">
        <v>127</v>
      </c>
      <c r="L1593">
        <v>4</v>
      </c>
      <c r="M1593" t="s">
        <v>85</v>
      </c>
      <c r="N1593" t="s">
        <v>128</v>
      </c>
      <c r="O1593" t="s">
        <v>87</v>
      </c>
    </row>
    <row r="1594" spans="1:15" x14ac:dyDescent="0.25">
      <c r="A1594">
        <v>1</v>
      </c>
      <c r="B1594">
        <v>2016</v>
      </c>
      <c r="C1594" t="s">
        <v>232</v>
      </c>
      <c r="D1594" t="s">
        <v>48</v>
      </c>
      <c r="E1594" t="s">
        <v>12</v>
      </c>
      <c r="F1594">
        <f>VLOOKUP(C1594,'Five Year Alumni Srvy 2016 Data'!C:F,4,FALSE)</f>
        <v>0</v>
      </c>
      <c r="G1594" t="str">
        <f>VLOOKUP(F1594,Coding!K:L,2,FALSE)</f>
        <v>Non-URM</v>
      </c>
      <c r="H1594" t="s">
        <v>233</v>
      </c>
      <c r="I1594" t="s">
        <v>182</v>
      </c>
      <c r="J1594" t="s">
        <v>21</v>
      </c>
      <c r="K1594" t="s">
        <v>129</v>
      </c>
      <c r="L1594">
        <v>4</v>
      </c>
      <c r="M1594" t="s">
        <v>85</v>
      </c>
      <c r="N1594" t="s">
        <v>130</v>
      </c>
      <c r="O1594" t="s">
        <v>87</v>
      </c>
    </row>
    <row r="1595" spans="1:15" x14ac:dyDescent="0.25">
      <c r="A1595">
        <v>1</v>
      </c>
      <c r="B1595">
        <v>2016</v>
      </c>
      <c r="C1595" t="s">
        <v>232</v>
      </c>
      <c r="D1595" t="s">
        <v>48</v>
      </c>
      <c r="E1595" t="s">
        <v>12</v>
      </c>
      <c r="F1595">
        <f>VLOOKUP(C1595,'Five Year Alumni Srvy 2016 Data'!C:F,4,FALSE)</f>
        <v>0</v>
      </c>
      <c r="G1595" t="str">
        <f>VLOOKUP(F1595,Coding!K:L,2,FALSE)</f>
        <v>Non-URM</v>
      </c>
      <c r="H1595" t="s">
        <v>233</v>
      </c>
      <c r="I1595" t="s">
        <v>182</v>
      </c>
      <c r="J1595" t="s">
        <v>21</v>
      </c>
      <c r="K1595" t="s">
        <v>131</v>
      </c>
      <c r="L1595">
        <v>4</v>
      </c>
      <c r="M1595" t="s">
        <v>85</v>
      </c>
      <c r="N1595" t="s">
        <v>132</v>
      </c>
      <c r="O1595" t="s">
        <v>87</v>
      </c>
    </row>
    <row r="1596" spans="1:15" x14ac:dyDescent="0.25">
      <c r="A1596">
        <v>1</v>
      </c>
      <c r="B1596">
        <v>2016</v>
      </c>
      <c r="C1596" t="s">
        <v>232</v>
      </c>
      <c r="D1596" t="s">
        <v>48</v>
      </c>
      <c r="E1596" t="s">
        <v>12</v>
      </c>
      <c r="F1596">
        <f>VLOOKUP(C1596,'Five Year Alumni Srvy 2016 Data'!C:F,4,FALSE)</f>
        <v>0</v>
      </c>
      <c r="G1596" t="str">
        <f>VLOOKUP(F1596,Coding!K:L,2,FALSE)</f>
        <v>Non-URM</v>
      </c>
      <c r="H1596" t="s">
        <v>233</v>
      </c>
      <c r="I1596" t="s">
        <v>182</v>
      </c>
      <c r="J1596" t="s">
        <v>21</v>
      </c>
      <c r="K1596" t="s">
        <v>139</v>
      </c>
      <c r="L1596">
        <v>4</v>
      </c>
      <c r="M1596" t="s">
        <v>85</v>
      </c>
      <c r="N1596" t="s">
        <v>140</v>
      </c>
      <c r="O1596" t="s">
        <v>87</v>
      </c>
    </row>
    <row r="1597" spans="1:15" x14ac:dyDescent="0.25">
      <c r="A1597">
        <v>1</v>
      </c>
      <c r="B1597">
        <v>2016</v>
      </c>
      <c r="C1597" t="s">
        <v>232</v>
      </c>
      <c r="D1597" t="s">
        <v>48</v>
      </c>
      <c r="E1597" t="s">
        <v>12</v>
      </c>
      <c r="F1597">
        <f>VLOOKUP(C1597,'Five Year Alumni Srvy 2016 Data'!C:F,4,FALSE)</f>
        <v>0</v>
      </c>
      <c r="G1597" t="str">
        <f>VLOOKUP(F1597,Coding!K:L,2,FALSE)</f>
        <v>Non-URM</v>
      </c>
      <c r="H1597" t="s">
        <v>233</v>
      </c>
      <c r="I1597" t="s">
        <v>182</v>
      </c>
      <c r="J1597" t="s">
        <v>21</v>
      </c>
      <c r="K1597" t="s">
        <v>141</v>
      </c>
      <c r="L1597">
        <v>5</v>
      </c>
      <c r="M1597" t="s">
        <v>85</v>
      </c>
      <c r="N1597" t="s">
        <v>142</v>
      </c>
      <c r="O1597" t="s">
        <v>185</v>
      </c>
    </row>
    <row r="1598" spans="1:15" x14ac:dyDescent="0.25">
      <c r="A1598">
        <v>1</v>
      </c>
      <c r="B1598">
        <v>2016</v>
      </c>
      <c r="C1598" t="s">
        <v>232</v>
      </c>
      <c r="D1598" t="s">
        <v>48</v>
      </c>
      <c r="E1598" t="s">
        <v>12</v>
      </c>
      <c r="F1598">
        <f>VLOOKUP(C1598,'Five Year Alumni Srvy 2016 Data'!C:F,4,FALSE)</f>
        <v>0</v>
      </c>
      <c r="G1598" t="str">
        <f>VLOOKUP(F1598,Coding!K:L,2,FALSE)</f>
        <v>Non-URM</v>
      </c>
      <c r="H1598" t="s">
        <v>233</v>
      </c>
      <c r="I1598" t="s">
        <v>182</v>
      </c>
      <c r="J1598" t="s">
        <v>21</v>
      </c>
      <c r="K1598" t="s">
        <v>143</v>
      </c>
      <c r="L1598">
        <v>4</v>
      </c>
      <c r="M1598" t="s">
        <v>85</v>
      </c>
      <c r="N1598" t="s">
        <v>144</v>
      </c>
      <c r="O1598" t="s">
        <v>87</v>
      </c>
    </row>
    <row r="1599" spans="1:15" x14ac:dyDescent="0.25">
      <c r="A1599">
        <v>1</v>
      </c>
      <c r="B1599">
        <v>2016</v>
      </c>
      <c r="C1599" t="s">
        <v>234</v>
      </c>
      <c r="D1599" t="s">
        <v>48</v>
      </c>
      <c r="E1599" t="s">
        <v>12</v>
      </c>
      <c r="F1599">
        <f>VLOOKUP(C1599,'Five Year Alumni Srvy 2016 Data'!C:F,4,FALSE)</f>
        <v>0</v>
      </c>
      <c r="G1599" t="str">
        <f>VLOOKUP(F1599,Coding!K:L,2,FALSE)</f>
        <v>Non-URM</v>
      </c>
      <c r="H1599" t="s">
        <v>235</v>
      </c>
      <c r="I1599" t="s">
        <v>236</v>
      </c>
      <c r="J1599" t="s">
        <v>15</v>
      </c>
      <c r="K1599" t="s">
        <v>84</v>
      </c>
      <c r="L1599">
        <v>3</v>
      </c>
      <c r="M1599" t="s">
        <v>85</v>
      </c>
      <c r="N1599" t="s">
        <v>86</v>
      </c>
      <c r="O1599" t="s">
        <v>126</v>
      </c>
    </row>
    <row r="1600" spans="1:15" x14ac:dyDescent="0.25">
      <c r="A1600">
        <v>1</v>
      </c>
      <c r="B1600">
        <v>2016</v>
      </c>
      <c r="C1600" t="s">
        <v>234</v>
      </c>
      <c r="D1600" t="s">
        <v>48</v>
      </c>
      <c r="E1600" t="s">
        <v>12</v>
      </c>
      <c r="F1600">
        <f>VLOOKUP(C1600,'Five Year Alumni Srvy 2016 Data'!C:F,4,FALSE)</f>
        <v>0</v>
      </c>
      <c r="G1600" t="str">
        <f>VLOOKUP(F1600,Coding!K:L,2,FALSE)</f>
        <v>Non-URM</v>
      </c>
      <c r="H1600" t="s">
        <v>235</v>
      </c>
      <c r="I1600" t="s">
        <v>236</v>
      </c>
      <c r="J1600" t="s">
        <v>15</v>
      </c>
      <c r="K1600" t="s">
        <v>88</v>
      </c>
      <c r="L1600">
        <v>3</v>
      </c>
      <c r="M1600" t="s">
        <v>85</v>
      </c>
      <c r="N1600" t="s">
        <v>89</v>
      </c>
      <c r="O1600" t="s">
        <v>126</v>
      </c>
    </row>
    <row r="1601" spans="1:15" x14ac:dyDescent="0.25">
      <c r="A1601">
        <v>1</v>
      </c>
      <c r="B1601">
        <v>2016</v>
      </c>
      <c r="C1601" t="s">
        <v>234</v>
      </c>
      <c r="D1601" t="s">
        <v>48</v>
      </c>
      <c r="E1601" t="s">
        <v>12</v>
      </c>
      <c r="F1601">
        <f>VLOOKUP(C1601,'Five Year Alumni Srvy 2016 Data'!C:F,4,FALSE)</f>
        <v>0</v>
      </c>
      <c r="G1601" t="str">
        <f>VLOOKUP(F1601,Coding!K:L,2,FALSE)</f>
        <v>Non-URM</v>
      </c>
      <c r="H1601" t="s">
        <v>235</v>
      </c>
      <c r="I1601" t="s">
        <v>236</v>
      </c>
      <c r="J1601" t="s">
        <v>15</v>
      </c>
      <c r="K1601" t="s">
        <v>98</v>
      </c>
      <c r="L1601">
        <v>3</v>
      </c>
      <c r="M1601" t="s">
        <v>85</v>
      </c>
      <c r="N1601" t="s">
        <v>99</v>
      </c>
      <c r="O1601" t="s">
        <v>126</v>
      </c>
    </row>
    <row r="1602" spans="1:15" x14ac:dyDescent="0.25">
      <c r="A1602">
        <v>1</v>
      </c>
      <c r="B1602">
        <v>2016</v>
      </c>
      <c r="C1602" t="s">
        <v>234</v>
      </c>
      <c r="D1602" t="s">
        <v>48</v>
      </c>
      <c r="E1602" t="s">
        <v>12</v>
      </c>
      <c r="F1602">
        <f>VLOOKUP(C1602,'Five Year Alumni Srvy 2016 Data'!C:F,4,FALSE)</f>
        <v>0</v>
      </c>
      <c r="G1602" t="str">
        <f>VLOOKUP(F1602,Coding!K:L,2,FALSE)</f>
        <v>Non-URM</v>
      </c>
      <c r="H1602" t="s">
        <v>235</v>
      </c>
      <c r="I1602" t="s">
        <v>236</v>
      </c>
      <c r="J1602" t="s">
        <v>15</v>
      </c>
      <c r="K1602" t="s">
        <v>122</v>
      </c>
      <c r="L1602">
        <v>3</v>
      </c>
      <c r="M1602" t="s">
        <v>85</v>
      </c>
      <c r="N1602" t="s">
        <v>123</v>
      </c>
      <c r="O1602" t="s">
        <v>126</v>
      </c>
    </row>
    <row r="1603" spans="1:15" x14ac:dyDescent="0.25">
      <c r="A1603">
        <v>1</v>
      </c>
      <c r="B1603">
        <v>2016</v>
      </c>
      <c r="C1603" t="s">
        <v>234</v>
      </c>
      <c r="D1603" t="s">
        <v>48</v>
      </c>
      <c r="E1603" t="s">
        <v>12</v>
      </c>
      <c r="F1603">
        <f>VLOOKUP(C1603,'Five Year Alumni Srvy 2016 Data'!C:F,4,FALSE)</f>
        <v>0</v>
      </c>
      <c r="G1603" t="str">
        <f>VLOOKUP(F1603,Coding!K:L,2,FALSE)</f>
        <v>Non-URM</v>
      </c>
      <c r="H1603" t="s">
        <v>235</v>
      </c>
      <c r="I1603" t="s">
        <v>236</v>
      </c>
      <c r="J1603" t="s">
        <v>15</v>
      </c>
      <c r="K1603" t="s">
        <v>124</v>
      </c>
      <c r="L1603">
        <v>5</v>
      </c>
      <c r="M1603" t="s">
        <v>85</v>
      </c>
      <c r="N1603" t="s">
        <v>125</v>
      </c>
      <c r="O1603" t="s">
        <v>185</v>
      </c>
    </row>
    <row r="1604" spans="1:15" x14ac:dyDescent="0.25">
      <c r="A1604">
        <v>1</v>
      </c>
      <c r="B1604">
        <v>2016</v>
      </c>
      <c r="C1604" t="s">
        <v>234</v>
      </c>
      <c r="D1604" t="s">
        <v>48</v>
      </c>
      <c r="E1604" t="s">
        <v>12</v>
      </c>
      <c r="F1604">
        <f>VLOOKUP(C1604,'Five Year Alumni Srvy 2016 Data'!C:F,4,FALSE)</f>
        <v>0</v>
      </c>
      <c r="G1604" t="str">
        <f>VLOOKUP(F1604,Coding!K:L,2,FALSE)</f>
        <v>Non-URM</v>
      </c>
      <c r="H1604" t="s">
        <v>235</v>
      </c>
      <c r="I1604" t="s">
        <v>236</v>
      </c>
      <c r="J1604" t="s">
        <v>15</v>
      </c>
      <c r="K1604" t="s">
        <v>127</v>
      </c>
      <c r="L1604">
        <v>2</v>
      </c>
      <c r="M1604" t="s">
        <v>85</v>
      </c>
      <c r="N1604" t="s">
        <v>128</v>
      </c>
      <c r="O1604" t="s">
        <v>176</v>
      </c>
    </row>
    <row r="1605" spans="1:15" x14ac:dyDescent="0.25">
      <c r="A1605">
        <v>1</v>
      </c>
      <c r="B1605">
        <v>2016</v>
      </c>
      <c r="C1605" t="s">
        <v>234</v>
      </c>
      <c r="D1605" t="s">
        <v>48</v>
      </c>
      <c r="E1605" t="s">
        <v>12</v>
      </c>
      <c r="F1605">
        <f>VLOOKUP(C1605,'Five Year Alumni Srvy 2016 Data'!C:F,4,FALSE)</f>
        <v>0</v>
      </c>
      <c r="G1605" t="str">
        <f>VLOOKUP(F1605,Coding!K:L,2,FALSE)</f>
        <v>Non-URM</v>
      </c>
      <c r="H1605" t="s">
        <v>235</v>
      </c>
      <c r="I1605" t="s">
        <v>236</v>
      </c>
      <c r="J1605" t="s">
        <v>15</v>
      </c>
      <c r="K1605" t="s">
        <v>129</v>
      </c>
      <c r="L1605">
        <v>5</v>
      </c>
      <c r="M1605" t="s">
        <v>85</v>
      </c>
      <c r="N1605" t="s">
        <v>130</v>
      </c>
      <c r="O1605" t="s">
        <v>185</v>
      </c>
    </row>
    <row r="1606" spans="1:15" x14ac:dyDescent="0.25">
      <c r="A1606">
        <v>1</v>
      </c>
      <c r="B1606">
        <v>2016</v>
      </c>
      <c r="C1606" t="s">
        <v>234</v>
      </c>
      <c r="D1606" t="s">
        <v>48</v>
      </c>
      <c r="E1606" t="s">
        <v>12</v>
      </c>
      <c r="F1606">
        <f>VLOOKUP(C1606,'Five Year Alumni Srvy 2016 Data'!C:F,4,FALSE)</f>
        <v>0</v>
      </c>
      <c r="G1606" t="str">
        <f>VLOOKUP(F1606,Coding!K:L,2,FALSE)</f>
        <v>Non-URM</v>
      </c>
      <c r="H1606" t="s">
        <v>235</v>
      </c>
      <c r="I1606" t="s">
        <v>236</v>
      </c>
      <c r="J1606" t="s">
        <v>15</v>
      </c>
      <c r="K1606" t="s">
        <v>131</v>
      </c>
      <c r="L1606">
        <v>3</v>
      </c>
      <c r="M1606" t="s">
        <v>85</v>
      </c>
      <c r="N1606" t="s">
        <v>132</v>
      </c>
      <c r="O1606" t="s">
        <v>126</v>
      </c>
    </row>
    <row r="1607" spans="1:15" x14ac:dyDescent="0.25">
      <c r="A1607">
        <v>1</v>
      </c>
      <c r="B1607">
        <v>2016</v>
      </c>
      <c r="C1607" t="s">
        <v>234</v>
      </c>
      <c r="D1607" t="s">
        <v>48</v>
      </c>
      <c r="E1607" t="s">
        <v>12</v>
      </c>
      <c r="F1607">
        <f>VLOOKUP(C1607,'Five Year Alumni Srvy 2016 Data'!C:F,4,FALSE)</f>
        <v>0</v>
      </c>
      <c r="G1607" t="str">
        <f>VLOOKUP(F1607,Coding!K:L,2,FALSE)</f>
        <v>Non-URM</v>
      </c>
      <c r="H1607" t="s">
        <v>235</v>
      </c>
      <c r="I1607" t="s">
        <v>236</v>
      </c>
      <c r="J1607" t="s">
        <v>15</v>
      </c>
      <c r="K1607" t="s">
        <v>139</v>
      </c>
      <c r="L1607">
        <v>3</v>
      </c>
      <c r="M1607" t="s">
        <v>85</v>
      </c>
      <c r="N1607" t="s">
        <v>140</v>
      </c>
      <c r="O1607" t="s">
        <v>126</v>
      </c>
    </row>
    <row r="1608" spans="1:15" x14ac:dyDescent="0.25">
      <c r="A1608">
        <v>1</v>
      </c>
      <c r="B1608">
        <v>2016</v>
      </c>
      <c r="C1608" t="s">
        <v>234</v>
      </c>
      <c r="D1608" t="s">
        <v>48</v>
      </c>
      <c r="E1608" t="s">
        <v>12</v>
      </c>
      <c r="F1608">
        <f>VLOOKUP(C1608,'Five Year Alumni Srvy 2016 Data'!C:F,4,FALSE)</f>
        <v>0</v>
      </c>
      <c r="G1608" t="str">
        <f>VLOOKUP(F1608,Coding!K:L,2,FALSE)</f>
        <v>Non-URM</v>
      </c>
      <c r="H1608" t="s">
        <v>235</v>
      </c>
      <c r="I1608" t="s">
        <v>236</v>
      </c>
      <c r="J1608" t="s">
        <v>15</v>
      </c>
      <c r="K1608" t="s">
        <v>141</v>
      </c>
      <c r="L1608">
        <v>5</v>
      </c>
      <c r="M1608" t="s">
        <v>85</v>
      </c>
      <c r="N1608" t="s">
        <v>142</v>
      </c>
      <c r="O1608" t="s">
        <v>185</v>
      </c>
    </row>
    <row r="1609" spans="1:15" x14ac:dyDescent="0.25">
      <c r="A1609">
        <v>1</v>
      </c>
      <c r="B1609">
        <v>2016</v>
      </c>
      <c r="C1609" t="s">
        <v>234</v>
      </c>
      <c r="D1609" t="s">
        <v>48</v>
      </c>
      <c r="E1609" t="s">
        <v>12</v>
      </c>
      <c r="F1609">
        <f>VLOOKUP(C1609,'Five Year Alumni Srvy 2016 Data'!C:F,4,FALSE)</f>
        <v>0</v>
      </c>
      <c r="G1609" t="str">
        <f>VLOOKUP(F1609,Coding!K:L,2,FALSE)</f>
        <v>Non-URM</v>
      </c>
      <c r="H1609" t="s">
        <v>235</v>
      </c>
      <c r="I1609" t="s">
        <v>236</v>
      </c>
      <c r="J1609" t="s">
        <v>15</v>
      </c>
      <c r="K1609" t="s">
        <v>143</v>
      </c>
      <c r="L1609">
        <v>5</v>
      </c>
      <c r="M1609" t="s">
        <v>85</v>
      </c>
      <c r="N1609" t="s">
        <v>144</v>
      </c>
      <c r="O1609" t="s">
        <v>185</v>
      </c>
    </row>
    <row r="1610" spans="1:15" x14ac:dyDescent="0.25">
      <c r="A1610">
        <v>1</v>
      </c>
      <c r="B1610">
        <v>2016</v>
      </c>
      <c r="C1610" t="s">
        <v>237</v>
      </c>
      <c r="D1610" t="s">
        <v>48</v>
      </c>
      <c r="E1610" t="s">
        <v>12</v>
      </c>
      <c r="F1610">
        <f>VLOOKUP(C1610,'Five Year Alumni Srvy 2016 Data'!C:F,4,FALSE)</f>
        <v>0</v>
      </c>
      <c r="G1610" t="str">
        <f>VLOOKUP(F1610,Coding!K:L,2,FALSE)</f>
        <v>Non-URM</v>
      </c>
      <c r="H1610" t="s">
        <v>238</v>
      </c>
      <c r="I1610" t="s">
        <v>225</v>
      </c>
      <c r="J1610" t="s">
        <v>19</v>
      </c>
      <c r="K1610" t="s">
        <v>84</v>
      </c>
      <c r="L1610">
        <v>4</v>
      </c>
      <c r="M1610" t="s">
        <v>85</v>
      </c>
      <c r="N1610" t="s">
        <v>86</v>
      </c>
      <c r="O1610" t="s">
        <v>87</v>
      </c>
    </row>
    <row r="1611" spans="1:15" x14ac:dyDescent="0.25">
      <c r="A1611">
        <v>1</v>
      </c>
      <c r="B1611">
        <v>2016</v>
      </c>
      <c r="C1611" t="s">
        <v>237</v>
      </c>
      <c r="D1611" t="s">
        <v>48</v>
      </c>
      <c r="E1611" t="s">
        <v>12</v>
      </c>
      <c r="F1611">
        <f>VLOOKUP(C1611,'Five Year Alumni Srvy 2016 Data'!C:F,4,FALSE)</f>
        <v>0</v>
      </c>
      <c r="G1611" t="str">
        <f>VLOOKUP(F1611,Coding!K:L,2,FALSE)</f>
        <v>Non-URM</v>
      </c>
      <c r="H1611" t="s">
        <v>238</v>
      </c>
      <c r="I1611" t="s">
        <v>225</v>
      </c>
      <c r="J1611" t="s">
        <v>19</v>
      </c>
      <c r="K1611" t="s">
        <v>88</v>
      </c>
      <c r="L1611">
        <v>4</v>
      </c>
      <c r="M1611" t="s">
        <v>85</v>
      </c>
      <c r="N1611" t="s">
        <v>89</v>
      </c>
      <c r="O1611" t="s">
        <v>87</v>
      </c>
    </row>
    <row r="1612" spans="1:15" x14ac:dyDescent="0.25">
      <c r="A1612">
        <v>1</v>
      </c>
      <c r="B1612">
        <v>2016</v>
      </c>
      <c r="C1612" t="s">
        <v>237</v>
      </c>
      <c r="D1612" t="s">
        <v>48</v>
      </c>
      <c r="E1612" t="s">
        <v>12</v>
      </c>
      <c r="F1612">
        <f>VLOOKUP(C1612,'Five Year Alumni Srvy 2016 Data'!C:F,4,FALSE)</f>
        <v>0</v>
      </c>
      <c r="G1612" t="str">
        <f>VLOOKUP(F1612,Coding!K:L,2,FALSE)</f>
        <v>Non-URM</v>
      </c>
      <c r="H1612" t="s">
        <v>238</v>
      </c>
      <c r="I1612" t="s">
        <v>225</v>
      </c>
      <c r="J1612" t="s">
        <v>19</v>
      </c>
      <c r="K1612" t="s">
        <v>98</v>
      </c>
      <c r="L1612">
        <v>4</v>
      </c>
      <c r="M1612" t="s">
        <v>85</v>
      </c>
      <c r="N1612" t="s">
        <v>99</v>
      </c>
      <c r="O1612" t="s">
        <v>87</v>
      </c>
    </row>
    <row r="1613" spans="1:15" x14ac:dyDescent="0.25">
      <c r="A1613">
        <v>1</v>
      </c>
      <c r="B1613">
        <v>2016</v>
      </c>
      <c r="C1613" t="s">
        <v>237</v>
      </c>
      <c r="D1613" t="s">
        <v>48</v>
      </c>
      <c r="E1613" t="s">
        <v>12</v>
      </c>
      <c r="F1613">
        <f>VLOOKUP(C1613,'Five Year Alumni Srvy 2016 Data'!C:F,4,FALSE)</f>
        <v>0</v>
      </c>
      <c r="G1613" t="str">
        <f>VLOOKUP(F1613,Coding!K:L,2,FALSE)</f>
        <v>Non-URM</v>
      </c>
      <c r="H1613" t="s">
        <v>238</v>
      </c>
      <c r="I1613" t="s">
        <v>225</v>
      </c>
      <c r="J1613" t="s">
        <v>19</v>
      </c>
      <c r="K1613" t="s">
        <v>122</v>
      </c>
      <c r="L1613">
        <v>4</v>
      </c>
      <c r="M1613" t="s">
        <v>85</v>
      </c>
      <c r="N1613" t="s">
        <v>123</v>
      </c>
      <c r="O1613" t="s">
        <v>87</v>
      </c>
    </row>
    <row r="1614" spans="1:15" x14ac:dyDescent="0.25">
      <c r="A1614">
        <v>1</v>
      </c>
      <c r="B1614">
        <v>2016</v>
      </c>
      <c r="C1614" t="s">
        <v>237</v>
      </c>
      <c r="D1614" t="s">
        <v>48</v>
      </c>
      <c r="E1614" t="s">
        <v>12</v>
      </c>
      <c r="F1614">
        <f>VLOOKUP(C1614,'Five Year Alumni Srvy 2016 Data'!C:F,4,FALSE)</f>
        <v>0</v>
      </c>
      <c r="G1614" t="str">
        <f>VLOOKUP(F1614,Coding!K:L,2,FALSE)</f>
        <v>Non-URM</v>
      </c>
      <c r="H1614" t="s">
        <v>238</v>
      </c>
      <c r="I1614" t="s">
        <v>225</v>
      </c>
      <c r="J1614" t="s">
        <v>19</v>
      </c>
      <c r="K1614" t="s">
        <v>124</v>
      </c>
      <c r="L1614">
        <v>3</v>
      </c>
      <c r="M1614" t="s">
        <v>85</v>
      </c>
      <c r="N1614" t="s">
        <v>125</v>
      </c>
      <c r="O1614" t="s">
        <v>126</v>
      </c>
    </row>
    <row r="1615" spans="1:15" x14ac:dyDescent="0.25">
      <c r="A1615">
        <v>1</v>
      </c>
      <c r="B1615">
        <v>2016</v>
      </c>
      <c r="C1615" t="s">
        <v>237</v>
      </c>
      <c r="D1615" t="s">
        <v>48</v>
      </c>
      <c r="E1615" t="s">
        <v>12</v>
      </c>
      <c r="F1615">
        <f>VLOOKUP(C1615,'Five Year Alumni Srvy 2016 Data'!C:F,4,FALSE)</f>
        <v>0</v>
      </c>
      <c r="G1615" t="str">
        <f>VLOOKUP(F1615,Coding!K:L,2,FALSE)</f>
        <v>Non-URM</v>
      </c>
      <c r="H1615" t="s">
        <v>238</v>
      </c>
      <c r="I1615" t="s">
        <v>225</v>
      </c>
      <c r="J1615" t="s">
        <v>19</v>
      </c>
      <c r="K1615" t="s">
        <v>127</v>
      </c>
      <c r="L1615">
        <v>4</v>
      </c>
      <c r="M1615" t="s">
        <v>85</v>
      </c>
      <c r="N1615" t="s">
        <v>128</v>
      </c>
      <c r="O1615" t="s">
        <v>87</v>
      </c>
    </row>
    <row r="1616" spans="1:15" x14ac:dyDescent="0.25">
      <c r="A1616">
        <v>1</v>
      </c>
      <c r="B1616">
        <v>2016</v>
      </c>
      <c r="C1616" t="s">
        <v>237</v>
      </c>
      <c r="D1616" t="s">
        <v>48</v>
      </c>
      <c r="E1616" t="s">
        <v>12</v>
      </c>
      <c r="F1616">
        <f>VLOOKUP(C1616,'Five Year Alumni Srvy 2016 Data'!C:F,4,FALSE)</f>
        <v>0</v>
      </c>
      <c r="G1616" t="str">
        <f>VLOOKUP(F1616,Coding!K:L,2,FALSE)</f>
        <v>Non-URM</v>
      </c>
      <c r="H1616" t="s">
        <v>238</v>
      </c>
      <c r="I1616" t="s">
        <v>225</v>
      </c>
      <c r="J1616" t="s">
        <v>19</v>
      </c>
      <c r="K1616" t="s">
        <v>129</v>
      </c>
      <c r="L1616">
        <v>4</v>
      </c>
      <c r="M1616" t="s">
        <v>85</v>
      </c>
      <c r="N1616" t="s">
        <v>130</v>
      </c>
      <c r="O1616" t="s">
        <v>87</v>
      </c>
    </row>
    <row r="1617" spans="1:15" x14ac:dyDescent="0.25">
      <c r="A1617">
        <v>1</v>
      </c>
      <c r="B1617">
        <v>2016</v>
      </c>
      <c r="C1617" t="s">
        <v>237</v>
      </c>
      <c r="D1617" t="s">
        <v>48</v>
      </c>
      <c r="E1617" t="s">
        <v>12</v>
      </c>
      <c r="F1617">
        <f>VLOOKUP(C1617,'Five Year Alumni Srvy 2016 Data'!C:F,4,FALSE)</f>
        <v>0</v>
      </c>
      <c r="G1617" t="str">
        <f>VLOOKUP(F1617,Coding!K:L,2,FALSE)</f>
        <v>Non-URM</v>
      </c>
      <c r="H1617" t="s">
        <v>238</v>
      </c>
      <c r="I1617" t="s">
        <v>225</v>
      </c>
      <c r="J1617" t="s">
        <v>19</v>
      </c>
      <c r="K1617" t="s">
        <v>131</v>
      </c>
      <c r="L1617">
        <v>4</v>
      </c>
      <c r="M1617" t="s">
        <v>85</v>
      </c>
      <c r="N1617" t="s">
        <v>132</v>
      </c>
      <c r="O1617" t="s">
        <v>87</v>
      </c>
    </row>
    <row r="1618" spans="1:15" x14ac:dyDescent="0.25">
      <c r="A1618">
        <v>1</v>
      </c>
      <c r="B1618">
        <v>2016</v>
      </c>
      <c r="C1618" t="s">
        <v>237</v>
      </c>
      <c r="D1618" t="s">
        <v>48</v>
      </c>
      <c r="E1618" t="s">
        <v>12</v>
      </c>
      <c r="F1618">
        <f>VLOOKUP(C1618,'Five Year Alumni Srvy 2016 Data'!C:F,4,FALSE)</f>
        <v>0</v>
      </c>
      <c r="G1618" t="str">
        <f>VLOOKUP(F1618,Coding!K:L,2,FALSE)</f>
        <v>Non-URM</v>
      </c>
      <c r="H1618" t="s">
        <v>238</v>
      </c>
      <c r="I1618" t="s">
        <v>225</v>
      </c>
      <c r="J1618" t="s">
        <v>19</v>
      </c>
      <c r="K1618" t="s">
        <v>139</v>
      </c>
      <c r="L1618">
        <v>4</v>
      </c>
      <c r="M1618" t="s">
        <v>85</v>
      </c>
      <c r="N1618" t="s">
        <v>140</v>
      </c>
      <c r="O1618" t="s">
        <v>87</v>
      </c>
    </row>
    <row r="1619" spans="1:15" x14ac:dyDescent="0.25">
      <c r="A1619">
        <v>1</v>
      </c>
      <c r="B1619">
        <v>2016</v>
      </c>
      <c r="C1619" t="s">
        <v>237</v>
      </c>
      <c r="D1619" t="s">
        <v>48</v>
      </c>
      <c r="E1619" t="s">
        <v>12</v>
      </c>
      <c r="F1619">
        <f>VLOOKUP(C1619,'Five Year Alumni Srvy 2016 Data'!C:F,4,FALSE)</f>
        <v>0</v>
      </c>
      <c r="G1619" t="str">
        <f>VLOOKUP(F1619,Coding!K:L,2,FALSE)</f>
        <v>Non-URM</v>
      </c>
      <c r="H1619" t="s">
        <v>238</v>
      </c>
      <c r="I1619" t="s">
        <v>225</v>
      </c>
      <c r="J1619" t="s">
        <v>19</v>
      </c>
      <c r="K1619" t="s">
        <v>141</v>
      </c>
      <c r="L1619">
        <v>5</v>
      </c>
      <c r="M1619" t="s">
        <v>85</v>
      </c>
      <c r="N1619" t="s">
        <v>142</v>
      </c>
      <c r="O1619" t="s">
        <v>185</v>
      </c>
    </row>
    <row r="1620" spans="1:15" x14ac:dyDescent="0.25">
      <c r="A1620">
        <v>1</v>
      </c>
      <c r="B1620">
        <v>2016</v>
      </c>
      <c r="C1620" t="s">
        <v>237</v>
      </c>
      <c r="D1620" t="s">
        <v>48</v>
      </c>
      <c r="E1620" t="s">
        <v>12</v>
      </c>
      <c r="F1620">
        <f>VLOOKUP(C1620,'Five Year Alumni Srvy 2016 Data'!C:F,4,FALSE)</f>
        <v>0</v>
      </c>
      <c r="G1620" t="str">
        <f>VLOOKUP(F1620,Coding!K:L,2,FALSE)</f>
        <v>Non-URM</v>
      </c>
      <c r="H1620" t="s">
        <v>238</v>
      </c>
      <c r="I1620" t="s">
        <v>225</v>
      </c>
      <c r="J1620" t="s">
        <v>19</v>
      </c>
      <c r="K1620" t="s">
        <v>143</v>
      </c>
      <c r="L1620">
        <v>4</v>
      </c>
      <c r="M1620" t="s">
        <v>85</v>
      </c>
      <c r="N1620" t="s">
        <v>144</v>
      </c>
      <c r="O1620" t="s">
        <v>87</v>
      </c>
    </row>
    <row r="1621" spans="1:15" x14ac:dyDescent="0.25">
      <c r="A1621">
        <v>1</v>
      </c>
      <c r="B1621">
        <v>2016</v>
      </c>
      <c r="C1621" t="s">
        <v>244</v>
      </c>
      <c r="D1621" t="s">
        <v>48</v>
      </c>
      <c r="E1621" t="s">
        <v>12</v>
      </c>
      <c r="F1621">
        <f>VLOOKUP(C1621,'Five Year Alumni Srvy 2016 Data'!C:F,4,FALSE)</f>
        <v>0</v>
      </c>
      <c r="G1621" t="str">
        <f>VLOOKUP(F1621,Coding!K:L,2,FALSE)</f>
        <v>Non-URM</v>
      </c>
      <c r="H1621" t="s">
        <v>245</v>
      </c>
      <c r="I1621" t="s">
        <v>245</v>
      </c>
      <c r="J1621" t="s">
        <v>17</v>
      </c>
      <c r="K1621" t="s">
        <v>84</v>
      </c>
      <c r="L1621">
        <v>4</v>
      </c>
      <c r="M1621" t="s">
        <v>85</v>
      </c>
      <c r="N1621" t="s">
        <v>86</v>
      </c>
      <c r="O1621" t="s">
        <v>87</v>
      </c>
    </row>
    <row r="1622" spans="1:15" x14ac:dyDescent="0.25">
      <c r="A1622">
        <v>1</v>
      </c>
      <c r="B1622">
        <v>2016</v>
      </c>
      <c r="C1622" t="s">
        <v>244</v>
      </c>
      <c r="D1622" t="s">
        <v>48</v>
      </c>
      <c r="E1622" t="s">
        <v>12</v>
      </c>
      <c r="F1622">
        <f>VLOOKUP(C1622,'Five Year Alumni Srvy 2016 Data'!C:F,4,FALSE)</f>
        <v>0</v>
      </c>
      <c r="G1622" t="str">
        <f>VLOOKUP(F1622,Coding!K:L,2,FALSE)</f>
        <v>Non-URM</v>
      </c>
      <c r="H1622" t="s">
        <v>245</v>
      </c>
      <c r="I1622" t="s">
        <v>245</v>
      </c>
      <c r="J1622" t="s">
        <v>17</v>
      </c>
      <c r="K1622" t="s">
        <v>88</v>
      </c>
      <c r="L1622">
        <v>4</v>
      </c>
      <c r="M1622" t="s">
        <v>85</v>
      </c>
      <c r="N1622" t="s">
        <v>89</v>
      </c>
      <c r="O1622" t="s">
        <v>87</v>
      </c>
    </row>
    <row r="1623" spans="1:15" x14ac:dyDescent="0.25">
      <c r="A1623">
        <v>1</v>
      </c>
      <c r="B1623">
        <v>2016</v>
      </c>
      <c r="C1623" t="s">
        <v>244</v>
      </c>
      <c r="D1623" t="s">
        <v>48</v>
      </c>
      <c r="E1623" t="s">
        <v>12</v>
      </c>
      <c r="F1623">
        <f>VLOOKUP(C1623,'Five Year Alumni Srvy 2016 Data'!C:F,4,FALSE)</f>
        <v>0</v>
      </c>
      <c r="G1623" t="str">
        <f>VLOOKUP(F1623,Coding!K:L,2,FALSE)</f>
        <v>Non-URM</v>
      </c>
      <c r="H1623" t="s">
        <v>245</v>
      </c>
      <c r="I1623" t="s">
        <v>245</v>
      </c>
      <c r="J1623" t="s">
        <v>17</v>
      </c>
      <c r="K1623" t="s">
        <v>98</v>
      </c>
      <c r="L1623">
        <v>3</v>
      </c>
      <c r="M1623" t="s">
        <v>85</v>
      </c>
      <c r="N1623" t="s">
        <v>99</v>
      </c>
      <c r="O1623" t="s">
        <v>126</v>
      </c>
    </row>
    <row r="1624" spans="1:15" x14ac:dyDescent="0.25">
      <c r="A1624">
        <v>1</v>
      </c>
      <c r="B1624">
        <v>2016</v>
      </c>
      <c r="C1624" t="s">
        <v>244</v>
      </c>
      <c r="D1624" t="s">
        <v>48</v>
      </c>
      <c r="E1624" t="s">
        <v>12</v>
      </c>
      <c r="F1624">
        <f>VLOOKUP(C1624,'Five Year Alumni Srvy 2016 Data'!C:F,4,FALSE)</f>
        <v>0</v>
      </c>
      <c r="G1624" t="str">
        <f>VLOOKUP(F1624,Coding!K:L,2,FALSE)</f>
        <v>Non-URM</v>
      </c>
      <c r="H1624" t="s">
        <v>245</v>
      </c>
      <c r="I1624" t="s">
        <v>245</v>
      </c>
      <c r="J1624" t="s">
        <v>17</v>
      </c>
      <c r="K1624" t="s">
        <v>122</v>
      </c>
      <c r="L1624">
        <v>4</v>
      </c>
      <c r="M1624" t="s">
        <v>85</v>
      </c>
      <c r="N1624" t="s">
        <v>123</v>
      </c>
      <c r="O1624" t="s">
        <v>87</v>
      </c>
    </row>
    <row r="1625" spans="1:15" x14ac:dyDescent="0.25">
      <c r="A1625">
        <v>1</v>
      </c>
      <c r="B1625">
        <v>2016</v>
      </c>
      <c r="C1625" t="s">
        <v>244</v>
      </c>
      <c r="D1625" t="s">
        <v>48</v>
      </c>
      <c r="E1625" t="s">
        <v>12</v>
      </c>
      <c r="F1625">
        <f>VLOOKUP(C1625,'Five Year Alumni Srvy 2016 Data'!C:F,4,FALSE)</f>
        <v>0</v>
      </c>
      <c r="G1625" t="str">
        <f>VLOOKUP(F1625,Coding!K:L,2,FALSE)</f>
        <v>Non-URM</v>
      </c>
      <c r="H1625" t="s">
        <v>245</v>
      </c>
      <c r="I1625" t="s">
        <v>245</v>
      </c>
      <c r="J1625" t="s">
        <v>17</v>
      </c>
      <c r="K1625" t="s">
        <v>124</v>
      </c>
      <c r="L1625">
        <v>3</v>
      </c>
      <c r="M1625" t="s">
        <v>85</v>
      </c>
      <c r="N1625" t="s">
        <v>125</v>
      </c>
      <c r="O1625" t="s">
        <v>126</v>
      </c>
    </row>
    <row r="1626" spans="1:15" x14ac:dyDescent="0.25">
      <c r="A1626">
        <v>1</v>
      </c>
      <c r="B1626">
        <v>2016</v>
      </c>
      <c r="C1626" t="s">
        <v>244</v>
      </c>
      <c r="D1626" t="s">
        <v>48</v>
      </c>
      <c r="E1626" t="s">
        <v>12</v>
      </c>
      <c r="F1626">
        <f>VLOOKUP(C1626,'Five Year Alumni Srvy 2016 Data'!C:F,4,FALSE)</f>
        <v>0</v>
      </c>
      <c r="G1626" t="str">
        <f>VLOOKUP(F1626,Coding!K:L,2,FALSE)</f>
        <v>Non-URM</v>
      </c>
      <c r="H1626" t="s">
        <v>245</v>
      </c>
      <c r="I1626" t="s">
        <v>245</v>
      </c>
      <c r="J1626" t="s">
        <v>17</v>
      </c>
      <c r="K1626" t="s">
        <v>127</v>
      </c>
      <c r="L1626">
        <v>4</v>
      </c>
      <c r="M1626" t="s">
        <v>85</v>
      </c>
      <c r="N1626" t="s">
        <v>128</v>
      </c>
      <c r="O1626" t="s">
        <v>87</v>
      </c>
    </row>
    <row r="1627" spans="1:15" x14ac:dyDescent="0.25">
      <c r="A1627">
        <v>1</v>
      </c>
      <c r="B1627">
        <v>2016</v>
      </c>
      <c r="C1627" t="s">
        <v>244</v>
      </c>
      <c r="D1627" t="s">
        <v>48</v>
      </c>
      <c r="E1627" t="s">
        <v>12</v>
      </c>
      <c r="F1627">
        <f>VLOOKUP(C1627,'Five Year Alumni Srvy 2016 Data'!C:F,4,FALSE)</f>
        <v>0</v>
      </c>
      <c r="G1627" t="str">
        <f>VLOOKUP(F1627,Coding!K:L,2,FALSE)</f>
        <v>Non-URM</v>
      </c>
      <c r="H1627" t="s">
        <v>245</v>
      </c>
      <c r="I1627" t="s">
        <v>245</v>
      </c>
      <c r="J1627" t="s">
        <v>17</v>
      </c>
      <c r="K1627" t="s">
        <v>129</v>
      </c>
      <c r="L1627">
        <v>4</v>
      </c>
      <c r="M1627" t="s">
        <v>85</v>
      </c>
      <c r="N1627" t="s">
        <v>130</v>
      </c>
      <c r="O1627" t="s">
        <v>87</v>
      </c>
    </row>
    <row r="1628" spans="1:15" x14ac:dyDescent="0.25">
      <c r="A1628">
        <v>1</v>
      </c>
      <c r="B1628">
        <v>2016</v>
      </c>
      <c r="C1628" t="s">
        <v>244</v>
      </c>
      <c r="D1628" t="s">
        <v>48</v>
      </c>
      <c r="E1628" t="s">
        <v>12</v>
      </c>
      <c r="F1628">
        <f>VLOOKUP(C1628,'Five Year Alumni Srvy 2016 Data'!C:F,4,FALSE)</f>
        <v>0</v>
      </c>
      <c r="G1628" t="str">
        <f>VLOOKUP(F1628,Coding!K:L,2,FALSE)</f>
        <v>Non-URM</v>
      </c>
      <c r="H1628" t="s">
        <v>245</v>
      </c>
      <c r="I1628" t="s">
        <v>245</v>
      </c>
      <c r="J1628" t="s">
        <v>17</v>
      </c>
      <c r="K1628" t="s">
        <v>131</v>
      </c>
      <c r="L1628">
        <v>4</v>
      </c>
      <c r="M1628" t="s">
        <v>85</v>
      </c>
      <c r="N1628" t="s">
        <v>132</v>
      </c>
      <c r="O1628" t="s">
        <v>87</v>
      </c>
    </row>
    <row r="1629" spans="1:15" x14ac:dyDescent="0.25">
      <c r="A1629">
        <v>1</v>
      </c>
      <c r="B1629">
        <v>2016</v>
      </c>
      <c r="C1629" t="s">
        <v>244</v>
      </c>
      <c r="D1629" t="s">
        <v>48</v>
      </c>
      <c r="E1629" t="s">
        <v>12</v>
      </c>
      <c r="F1629">
        <f>VLOOKUP(C1629,'Five Year Alumni Srvy 2016 Data'!C:F,4,FALSE)</f>
        <v>0</v>
      </c>
      <c r="G1629" t="str">
        <f>VLOOKUP(F1629,Coding!K:L,2,FALSE)</f>
        <v>Non-URM</v>
      </c>
      <c r="H1629" t="s">
        <v>245</v>
      </c>
      <c r="I1629" t="s">
        <v>245</v>
      </c>
      <c r="J1629" t="s">
        <v>17</v>
      </c>
      <c r="K1629" t="s">
        <v>139</v>
      </c>
      <c r="L1629">
        <v>4</v>
      </c>
      <c r="M1629" t="s">
        <v>85</v>
      </c>
      <c r="N1629" t="s">
        <v>140</v>
      </c>
      <c r="O1629" t="s">
        <v>87</v>
      </c>
    </row>
    <row r="1630" spans="1:15" x14ac:dyDescent="0.25">
      <c r="A1630">
        <v>1</v>
      </c>
      <c r="B1630">
        <v>2016</v>
      </c>
      <c r="C1630" t="s">
        <v>244</v>
      </c>
      <c r="D1630" t="s">
        <v>48</v>
      </c>
      <c r="E1630" t="s">
        <v>12</v>
      </c>
      <c r="F1630">
        <f>VLOOKUP(C1630,'Five Year Alumni Srvy 2016 Data'!C:F,4,FALSE)</f>
        <v>0</v>
      </c>
      <c r="G1630" t="str">
        <f>VLOOKUP(F1630,Coding!K:L,2,FALSE)</f>
        <v>Non-URM</v>
      </c>
      <c r="H1630" t="s">
        <v>245</v>
      </c>
      <c r="I1630" t="s">
        <v>245</v>
      </c>
      <c r="J1630" t="s">
        <v>17</v>
      </c>
      <c r="K1630" t="s">
        <v>141</v>
      </c>
      <c r="L1630">
        <v>5</v>
      </c>
      <c r="M1630" t="s">
        <v>85</v>
      </c>
      <c r="N1630" t="s">
        <v>142</v>
      </c>
      <c r="O1630" t="s">
        <v>185</v>
      </c>
    </row>
    <row r="1631" spans="1:15" x14ac:dyDescent="0.25">
      <c r="A1631">
        <v>1</v>
      </c>
      <c r="B1631">
        <v>2016</v>
      </c>
      <c r="C1631" t="s">
        <v>244</v>
      </c>
      <c r="D1631" t="s">
        <v>48</v>
      </c>
      <c r="E1631" t="s">
        <v>12</v>
      </c>
      <c r="F1631">
        <f>VLOOKUP(C1631,'Five Year Alumni Srvy 2016 Data'!C:F,4,FALSE)</f>
        <v>0</v>
      </c>
      <c r="G1631" t="str">
        <f>VLOOKUP(F1631,Coding!K:L,2,FALSE)</f>
        <v>Non-URM</v>
      </c>
      <c r="H1631" t="s">
        <v>245</v>
      </c>
      <c r="I1631" t="s">
        <v>245</v>
      </c>
      <c r="J1631" t="s">
        <v>17</v>
      </c>
      <c r="K1631" t="s">
        <v>143</v>
      </c>
      <c r="L1631">
        <v>4</v>
      </c>
      <c r="M1631" t="s">
        <v>85</v>
      </c>
      <c r="N1631" t="s">
        <v>144</v>
      </c>
      <c r="O1631" t="s">
        <v>87</v>
      </c>
    </row>
    <row r="1632" spans="1:15" x14ac:dyDescent="0.25">
      <c r="A1632">
        <v>1</v>
      </c>
      <c r="B1632">
        <v>2016</v>
      </c>
      <c r="C1632" t="s">
        <v>246</v>
      </c>
      <c r="D1632" t="s">
        <v>48</v>
      </c>
      <c r="E1632" t="s">
        <v>12</v>
      </c>
      <c r="F1632">
        <f>VLOOKUP(C1632,'Five Year Alumni Srvy 2016 Data'!C:F,4,FALSE)</f>
        <v>0</v>
      </c>
      <c r="G1632" t="str">
        <f>VLOOKUP(F1632,Coding!K:L,2,FALSE)</f>
        <v>Non-URM</v>
      </c>
      <c r="H1632" t="s">
        <v>49</v>
      </c>
      <c r="I1632" t="s">
        <v>50</v>
      </c>
      <c r="J1632" t="s">
        <v>17</v>
      </c>
      <c r="K1632" t="s">
        <v>84</v>
      </c>
      <c r="L1632">
        <v>4</v>
      </c>
      <c r="M1632" t="s">
        <v>85</v>
      </c>
      <c r="N1632" t="s">
        <v>86</v>
      </c>
      <c r="O1632" t="s">
        <v>87</v>
      </c>
    </row>
    <row r="1633" spans="1:15" x14ac:dyDescent="0.25">
      <c r="A1633">
        <v>1</v>
      </c>
      <c r="B1633">
        <v>2016</v>
      </c>
      <c r="C1633" t="s">
        <v>246</v>
      </c>
      <c r="D1633" t="s">
        <v>48</v>
      </c>
      <c r="E1633" t="s">
        <v>12</v>
      </c>
      <c r="F1633">
        <f>VLOOKUP(C1633,'Five Year Alumni Srvy 2016 Data'!C:F,4,FALSE)</f>
        <v>0</v>
      </c>
      <c r="G1633" t="str">
        <f>VLOOKUP(F1633,Coding!K:L,2,FALSE)</f>
        <v>Non-URM</v>
      </c>
      <c r="H1633" t="s">
        <v>49</v>
      </c>
      <c r="I1633" t="s">
        <v>50</v>
      </c>
      <c r="J1633" t="s">
        <v>17</v>
      </c>
      <c r="K1633" t="s">
        <v>88</v>
      </c>
      <c r="L1633">
        <v>4</v>
      </c>
      <c r="M1633" t="s">
        <v>85</v>
      </c>
      <c r="N1633" t="s">
        <v>89</v>
      </c>
      <c r="O1633" t="s">
        <v>87</v>
      </c>
    </row>
    <row r="1634" spans="1:15" x14ac:dyDescent="0.25">
      <c r="A1634">
        <v>1</v>
      </c>
      <c r="B1634">
        <v>2016</v>
      </c>
      <c r="C1634" t="s">
        <v>246</v>
      </c>
      <c r="D1634" t="s">
        <v>48</v>
      </c>
      <c r="E1634" t="s">
        <v>12</v>
      </c>
      <c r="F1634">
        <f>VLOOKUP(C1634,'Five Year Alumni Srvy 2016 Data'!C:F,4,FALSE)</f>
        <v>0</v>
      </c>
      <c r="G1634" t="str">
        <f>VLOOKUP(F1634,Coding!K:L,2,FALSE)</f>
        <v>Non-URM</v>
      </c>
      <c r="H1634" t="s">
        <v>49</v>
      </c>
      <c r="I1634" t="s">
        <v>50</v>
      </c>
      <c r="J1634" t="s">
        <v>17</v>
      </c>
      <c r="K1634" t="s">
        <v>98</v>
      </c>
      <c r="L1634">
        <v>5</v>
      </c>
      <c r="M1634" t="s">
        <v>85</v>
      </c>
      <c r="N1634" t="s">
        <v>99</v>
      </c>
      <c r="O1634" t="s">
        <v>185</v>
      </c>
    </row>
    <row r="1635" spans="1:15" x14ac:dyDescent="0.25">
      <c r="A1635">
        <v>1</v>
      </c>
      <c r="B1635">
        <v>2016</v>
      </c>
      <c r="C1635" t="s">
        <v>246</v>
      </c>
      <c r="D1635" t="s">
        <v>48</v>
      </c>
      <c r="E1635" t="s">
        <v>12</v>
      </c>
      <c r="F1635">
        <f>VLOOKUP(C1635,'Five Year Alumni Srvy 2016 Data'!C:F,4,FALSE)</f>
        <v>0</v>
      </c>
      <c r="G1635" t="str">
        <f>VLOOKUP(F1635,Coding!K:L,2,FALSE)</f>
        <v>Non-URM</v>
      </c>
      <c r="H1635" t="s">
        <v>49</v>
      </c>
      <c r="I1635" t="s">
        <v>50</v>
      </c>
      <c r="J1635" t="s">
        <v>17</v>
      </c>
      <c r="K1635" t="s">
        <v>122</v>
      </c>
      <c r="L1635">
        <v>4</v>
      </c>
      <c r="M1635" t="s">
        <v>85</v>
      </c>
      <c r="N1635" t="s">
        <v>123</v>
      </c>
      <c r="O1635" t="s">
        <v>87</v>
      </c>
    </row>
    <row r="1636" spans="1:15" x14ac:dyDescent="0.25">
      <c r="A1636">
        <v>1</v>
      </c>
      <c r="B1636">
        <v>2016</v>
      </c>
      <c r="C1636" t="s">
        <v>246</v>
      </c>
      <c r="D1636" t="s">
        <v>48</v>
      </c>
      <c r="E1636" t="s">
        <v>12</v>
      </c>
      <c r="F1636">
        <f>VLOOKUP(C1636,'Five Year Alumni Srvy 2016 Data'!C:F,4,FALSE)</f>
        <v>0</v>
      </c>
      <c r="G1636" t="str">
        <f>VLOOKUP(F1636,Coding!K:L,2,FALSE)</f>
        <v>Non-URM</v>
      </c>
      <c r="H1636" t="s">
        <v>49</v>
      </c>
      <c r="I1636" t="s">
        <v>50</v>
      </c>
      <c r="J1636" t="s">
        <v>17</v>
      </c>
      <c r="K1636" t="s">
        <v>124</v>
      </c>
      <c r="L1636">
        <v>4</v>
      </c>
      <c r="M1636" t="s">
        <v>85</v>
      </c>
      <c r="N1636" t="s">
        <v>125</v>
      </c>
      <c r="O1636" t="s">
        <v>87</v>
      </c>
    </row>
    <row r="1637" spans="1:15" x14ac:dyDescent="0.25">
      <c r="A1637">
        <v>1</v>
      </c>
      <c r="B1637">
        <v>2016</v>
      </c>
      <c r="C1637" t="s">
        <v>246</v>
      </c>
      <c r="D1637" t="s">
        <v>48</v>
      </c>
      <c r="E1637" t="s">
        <v>12</v>
      </c>
      <c r="F1637">
        <f>VLOOKUP(C1637,'Five Year Alumni Srvy 2016 Data'!C:F,4,FALSE)</f>
        <v>0</v>
      </c>
      <c r="G1637" t="str">
        <f>VLOOKUP(F1637,Coding!K:L,2,FALSE)</f>
        <v>Non-URM</v>
      </c>
      <c r="H1637" t="s">
        <v>49</v>
      </c>
      <c r="I1637" t="s">
        <v>50</v>
      </c>
      <c r="J1637" t="s">
        <v>17</v>
      </c>
      <c r="K1637" t="s">
        <v>127</v>
      </c>
      <c r="L1637">
        <v>4</v>
      </c>
      <c r="M1637" t="s">
        <v>85</v>
      </c>
      <c r="N1637" t="s">
        <v>128</v>
      </c>
      <c r="O1637" t="s">
        <v>87</v>
      </c>
    </row>
    <row r="1638" spans="1:15" x14ac:dyDescent="0.25">
      <c r="A1638">
        <v>1</v>
      </c>
      <c r="B1638">
        <v>2016</v>
      </c>
      <c r="C1638" t="s">
        <v>246</v>
      </c>
      <c r="D1638" t="s">
        <v>48</v>
      </c>
      <c r="E1638" t="s">
        <v>12</v>
      </c>
      <c r="F1638">
        <f>VLOOKUP(C1638,'Five Year Alumni Srvy 2016 Data'!C:F,4,FALSE)</f>
        <v>0</v>
      </c>
      <c r="G1638" t="str">
        <f>VLOOKUP(F1638,Coding!K:L,2,FALSE)</f>
        <v>Non-URM</v>
      </c>
      <c r="H1638" t="s">
        <v>49</v>
      </c>
      <c r="I1638" t="s">
        <v>50</v>
      </c>
      <c r="J1638" t="s">
        <v>17</v>
      </c>
      <c r="K1638" t="s">
        <v>129</v>
      </c>
      <c r="L1638">
        <v>5</v>
      </c>
      <c r="M1638" t="s">
        <v>85</v>
      </c>
      <c r="N1638" t="s">
        <v>130</v>
      </c>
      <c r="O1638" t="s">
        <v>185</v>
      </c>
    </row>
    <row r="1639" spans="1:15" x14ac:dyDescent="0.25">
      <c r="A1639">
        <v>1</v>
      </c>
      <c r="B1639">
        <v>2016</v>
      </c>
      <c r="C1639" t="s">
        <v>246</v>
      </c>
      <c r="D1639" t="s">
        <v>48</v>
      </c>
      <c r="E1639" t="s">
        <v>12</v>
      </c>
      <c r="F1639">
        <f>VLOOKUP(C1639,'Five Year Alumni Srvy 2016 Data'!C:F,4,FALSE)</f>
        <v>0</v>
      </c>
      <c r="G1639" t="str">
        <f>VLOOKUP(F1639,Coding!K:L,2,FALSE)</f>
        <v>Non-URM</v>
      </c>
      <c r="H1639" t="s">
        <v>49</v>
      </c>
      <c r="I1639" t="s">
        <v>50</v>
      </c>
      <c r="J1639" t="s">
        <v>17</v>
      </c>
      <c r="K1639" t="s">
        <v>131</v>
      </c>
      <c r="L1639">
        <v>4</v>
      </c>
      <c r="M1639" t="s">
        <v>85</v>
      </c>
      <c r="N1639" t="s">
        <v>132</v>
      </c>
      <c r="O1639" t="s">
        <v>87</v>
      </c>
    </row>
    <row r="1640" spans="1:15" x14ac:dyDescent="0.25">
      <c r="A1640">
        <v>1</v>
      </c>
      <c r="B1640">
        <v>2016</v>
      </c>
      <c r="C1640" t="s">
        <v>246</v>
      </c>
      <c r="D1640" t="s">
        <v>48</v>
      </c>
      <c r="E1640" t="s">
        <v>12</v>
      </c>
      <c r="F1640">
        <f>VLOOKUP(C1640,'Five Year Alumni Srvy 2016 Data'!C:F,4,FALSE)</f>
        <v>0</v>
      </c>
      <c r="G1640" t="str">
        <f>VLOOKUP(F1640,Coding!K:L,2,FALSE)</f>
        <v>Non-URM</v>
      </c>
      <c r="H1640" t="s">
        <v>49</v>
      </c>
      <c r="I1640" t="s">
        <v>50</v>
      </c>
      <c r="J1640" t="s">
        <v>17</v>
      </c>
      <c r="K1640" t="s">
        <v>139</v>
      </c>
      <c r="L1640">
        <v>4</v>
      </c>
      <c r="M1640" t="s">
        <v>85</v>
      </c>
      <c r="N1640" t="s">
        <v>140</v>
      </c>
      <c r="O1640" t="s">
        <v>87</v>
      </c>
    </row>
    <row r="1641" spans="1:15" x14ac:dyDescent="0.25">
      <c r="A1641">
        <v>1</v>
      </c>
      <c r="B1641">
        <v>2016</v>
      </c>
      <c r="C1641" t="s">
        <v>246</v>
      </c>
      <c r="D1641" t="s">
        <v>48</v>
      </c>
      <c r="E1641" t="s">
        <v>12</v>
      </c>
      <c r="F1641">
        <f>VLOOKUP(C1641,'Five Year Alumni Srvy 2016 Data'!C:F,4,FALSE)</f>
        <v>0</v>
      </c>
      <c r="G1641" t="str">
        <f>VLOOKUP(F1641,Coding!K:L,2,FALSE)</f>
        <v>Non-URM</v>
      </c>
      <c r="H1641" t="s">
        <v>49</v>
      </c>
      <c r="I1641" t="s">
        <v>50</v>
      </c>
      <c r="J1641" t="s">
        <v>17</v>
      </c>
      <c r="K1641" t="s">
        <v>141</v>
      </c>
      <c r="L1641">
        <v>5</v>
      </c>
      <c r="M1641" t="s">
        <v>85</v>
      </c>
      <c r="N1641" t="s">
        <v>142</v>
      </c>
      <c r="O1641" t="s">
        <v>185</v>
      </c>
    </row>
    <row r="1642" spans="1:15" x14ac:dyDescent="0.25">
      <c r="A1642">
        <v>1</v>
      </c>
      <c r="B1642">
        <v>2016</v>
      </c>
      <c r="C1642" t="s">
        <v>246</v>
      </c>
      <c r="D1642" t="s">
        <v>48</v>
      </c>
      <c r="E1642" t="s">
        <v>12</v>
      </c>
      <c r="F1642">
        <f>VLOOKUP(C1642,'Five Year Alumni Srvy 2016 Data'!C:F,4,FALSE)</f>
        <v>0</v>
      </c>
      <c r="G1642" t="str">
        <f>VLOOKUP(F1642,Coding!K:L,2,FALSE)</f>
        <v>Non-URM</v>
      </c>
      <c r="H1642" t="s">
        <v>49</v>
      </c>
      <c r="I1642" t="s">
        <v>50</v>
      </c>
      <c r="J1642" t="s">
        <v>17</v>
      </c>
      <c r="K1642" t="s">
        <v>143</v>
      </c>
      <c r="L1642">
        <v>4</v>
      </c>
      <c r="M1642" t="s">
        <v>85</v>
      </c>
      <c r="N1642" t="s">
        <v>144</v>
      </c>
      <c r="O1642" t="s">
        <v>87</v>
      </c>
    </row>
    <row r="1643" spans="1:15" x14ac:dyDescent="0.25">
      <c r="A1643">
        <v>1</v>
      </c>
      <c r="B1643">
        <v>2016</v>
      </c>
      <c r="C1643" t="s">
        <v>251</v>
      </c>
      <c r="D1643" t="s">
        <v>48</v>
      </c>
      <c r="E1643" t="s">
        <v>12</v>
      </c>
      <c r="F1643">
        <f>VLOOKUP(C1643,'Five Year Alumni Srvy 2016 Data'!C:F,4,FALSE)</f>
        <v>0</v>
      </c>
      <c r="G1643" t="str">
        <f>VLOOKUP(F1643,Coding!K:L,2,FALSE)</f>
        <v>Non-URM</v>
      </c>
      <c r="H1643" t="s">
        <v>252</v>
      </c>
      <c r="I1643" t="s">
        <v>206</v>
      </c>
      <c r="J1643" t="s">
        <v>15</v>
      </c>
      <c r="K1643" t="s">
        <v>84</v>
      </c>
      <c r="L1643">
        <v>4</v>
      </c>
      <c r="M1643" t="s">
        <v>85</v>
      </c>
      <c r="N1643" t="s">
        <v>86</v>
      </c>
      <c r="O1643" t="s">
        <v>87</v>
      </c>
    </row>
    <row r="1644" spans="1:15" x14ac:dyDescent="0.25">
      <c r="A1644">
        <v>1</v>
      </c>
      <c r="B1644">
        <v>2016</v>
      </c>
      <c r="C1644" t="s">
        <v>251</v>
      </c>
      <c r="D1644" t="s">
        <v>48</v>
      </c>
      <c r="E1644" t="s">
        <v>12</v>
      </c>
      <c r="F1644">
        <f>VLOOKUP(C1644,'Five Year Alumni Srvy 2016 Data'!C:F,4,FALSE)</f>
        <v>0</v>
      </c>
      <c r="G1644" t="str">
        <f>VLOOKUP(F1644,Coding!K:L,2,FALSE)</f>
        <v>Non-URM</v>
      </c>
      <c r="H1644" t="s">
        <v>252</v>
      </c>
      <c r="I1644" t="s">
        <v>206</v>
      </c>
      <c r="J1644" t="s">
        <v>15</v>
      </c>
      <c r="K1644" t="s">
        <v>88</v>
      </c>
      <c r="L1644">
        <v>3</v>
      </c>
      <c r="M1644" t="s">
        <v>85</v>
      </c>
      <c r="N1644" t="s">
        <v>89</v>
      </c>
      <c r="O1644" t="s">
        <v>126</v>
      </c>
    </row>
    <row r="1645" spans="1:15" x14ac:dyDescent="0.25">
      <c r="A1645">
        <v>1</v>
      </c>
      <c r="B1645">
        <v>2016</v>
      </c>
      <c r="C1645" t="s">
        <v>251</v>
      </c>
      <c r="D1645" t="s">
        <v>48</v>
      </c>
      <c r="E1645" t="s">
        <v>12</v>
      </c>
      <c r="F1645">
        <f>VLOOKUP(C1645,'Five Year Alumni Srvy 2016 Data'!C:F,4,FALSE)</f>
        <v>0</v>
      </c>
      <c r="G1645" t="str">
        <f>VLOOKUP(F1645,Coding!K:L,2,FALSE)</f>
        <v>Non-URM</v>
      </c>
      <c r="H1645" t="s">
        <v>252</v>
      </c>
      <c r="I1645" t="s">
        <v>206</v>
      </c>
      <c r="J1645" t="s">
        <v>15</v>
      </c>
      <c r="K1645" t="s">
        <v>98</v>
      </c>
      <c r="L1645">
        <v>4</v>
      </c>
      <c r="M1645" t="s">
        <v>85</v>
      </c>
      <c r="N1645" t="s">
        <v>99</v>
      </c>
      <c r="O1645" t="s">
        <v>87</v>
      </c>
    </row>
    <row r="1646" spans="1:15" x14ac:dyDescent="0.25">
      <c r="A1646">
        <v>1</v>
      </c>
      <c r="B1646">
        <v>2016</v>
      </c>
      <c r="C1646" t="s">
        <v>251</v>
      </c>
      <c r="D1646" t="s">
        <v>48</v>
      </c>
      <c r="E1646" t="s">
        <v>12</v>
      </c>
      <c r="F1646">
        <f>VLOOKUP(C1646,'Five Year Alumni Srvy 2016 Data'!C:F,4,FALSE)</f>
        <v>0</v>
      </c>
      <c r="G1646" t="str">
        <f>VLOOKUP(F1646,Coding!K:L,2,FALSE)</f>
        <v>Non-URM</v>
      </c>
      <c r="H1646" t="s">
        <v>252</v>
      </c>
      <c r="I1646" t="s">
        <v>206</v>
      </c>
      <c r="J1646" t="s">
        <v>15</v>
      </c>
      <c r="K1646" t="s">
        <v>122</v>
      </c>
      <c r="L1646">
        <v>3</v>
      </c>
      <c r="M1646" t="s">
        <v>85</v>
      </c>
      <c r="N1646" t="s">
        <v>123</v>
      </c>
      <c r="O1646" t="s">
        <v>126</v>
      </c>
    </row>
    <row r="1647" spans="1:15" x14ac:dyDescent="0.25">
      <c r="A1647">
        <v>1</v>
      </c>
      <c r="B1647">
        <v>2016</v>
      </c>
      <c r="C1647" t="s">
        <v>251</v>
      </c>
      <c r="D1647" t="s">
        <v>48</v>
      </c>
      <c r="E1647" t="s">
        <v>12</v>
      </c>
      <c r="F1647">
        <f>VLOOKUP(C1647,'Five Year Alumni Srvy 2016 Data'!C:F,4,FALSE)</f>
        <v>0</v>
      </c>
      <c r="G1647" t="str">
        <f>VLOOKUP(F1647,Coding!K:L,2,FALSE)</f>
        <v>Non-URM</v>
      </c>
      <c r="H1647" t="s">
        <v>252</v>
      </c>
      <c r="I1647" t="s">
        <v>206</v>
      </c>
      <c r="J1647" t="s">
        <v>15</v>
      </c>
      <c r="K1647" t="s">
        <v>124</v>
      </c>
      <c r="L1647">
        <v>3</v>
      </c>
      <c r="M1647" t="s">
        <v>85</v>
      </c>
      <c r="N1647" t="s">
        <v>125</v>
      </c>
      <c r="O1647" t="s">
        <v>126</v>
      </c>
    </row>
    <row r="1648" spans="1:15" x14ac:dyDescent="0.25">
      <c r="A1648">
        <v>1</v>
      </c>
      <c r="B1648">
        <v>2016</v>
      </c>
      <c r="C1648" t="s">
        <v>251</v>
      </c>
      <c r="D1648" t="s">
        <v>48</v>
      </c>
      <c r="E1648" t="s">
        <v>12</v>
      </c>
      <c r="F1648">
        <f>VLOOKUP(C1648,'Five Year Alumni Srvy 2016 Data'!C:F,4,FALSE)</f>
        <v>0</v>
      </c>
      <c r="G1648" t="str">
        <f>VLOOKUP(F1648,Coding!K:L,2,FALSE)</f>
        <v>Non-URM</v>
      </c>
      <c r="H1648" t="s">
        <v>252</v>
      </c>
      <c r="I1648" t="s">
        <v>206</v>
      </c>
      <c r="J1648" t="s">
        <v>15</v>
      </c>
      <c r="K1648" t="s">
        <v>127</v>
      </c>
      <c r="L1648">
        <v>4</v>
      </c>
      <c r="M1648" t="s">
        <v>85</v>
      </c>
      <c r="N1648" t="s">
        <v>128</v>
      </c>
      <c r="O1648" t="s">
        <v>87</v>
      </c>
    </row>
    <row r="1649" spans="1:15" x14ac:dyDescent="0.25">
      <c r="A1649">
        <v>1</v>
      </c>
      <c r="B1649">
        <v>2016</v>
      </c>
      <c r="C1649" t="s">
        <v>251</v>
      </c>
      <c r="D1649" t="s">
        <v>48</v>
      </c>
      <c r="E1649" t="s">
        <v>12</v>
      </c>
      <c r="F1649">
        <f>VLOOKUP(C1649,'Five Year Alumni Srvy 2016 Data'!C:F,4,FALSE)</f>
        <v>0</v>
      </c>
      <c r="G1649" t="str">
        <f>VLOOKUP(F1649,Coding!K:L,2,FALSE)</f>
        <v>Non-URM</v>
      </c>
      <c r="H1649" t="s">
        <v>252</v>
      </c>
      <c r="I1649" t="s">
        <v>206</v>
      </c>
      <c r="J1649" t="s">
        <v>15</v>
      </c>
      <c r="K1649" t="s">
        <v>129</v>
      </c>
      <c r="L1649">
        <v>4</v>
      </c>
      <c r="M1649" t="s">
        <v>85</v>
      </c>
      <c r="N1649" t="s">
        <v>130</v>
      </c>
      <c r="O1649" t="s">
        <v>87</v>
      </c>
    </row>
    <row r="1650" spans="1:15" x14ac:dyDescent="0.25">
      <c r="A1650">
        <v>1</v>
      </c>
      <c r="B1650">
        <v>2016</v>
      </c>
      <c r="C1650" t="s">
        <v>251</v>
      </c>
      <c r="D1650" t="s">
        <v>48</v>
      </c>
      <c r="E1650" t="s">
        <v>12</v>
      </c>
      <c r="F1650">
        <f>VLOOKUP(C1650,'Five Year Alumni Srvy 2016 Data'!C:F,4,FALSE)</f>
        <v>0</v>
      </c>
      <c r="G1650" t="str">
        <f>VLOOKUP(F1650,Coding!K:L,2,FALSE)</f>
        <v>Non-URM</v>
      </c>
      <c r="H1650" t="s">
        <v>252</v>
      </c>
      <c r="I1650" t="s">
        <v>206</v>
      </c>
      <c r="J1650" t="s">
        <v>15</v>
      </c>
      <c r="K1650" t="s">
        <v>131</v>
      </c>
      <c r="L1650">
        <v>2</v>
      </c>
      <c r="M1650" t="s">
        <v>85</v>
      </c>
      <c r="N1650" t="s">
        <v>132</v>
      </c>
      <c r="O1650" t="s">
        <v>176</v>
      </c>
    </row>
    <row r="1651" spans="1:15" x14ac:dyDescent="0.25">
      <c r="A1651">
        <v>1</v>
      </c>
      <c r="B1651">
        <v>2016</v>
      </c>
      <c r="C1651" t="s">
        <v>251</v>
      </c>
      <c r="D1651" t="s">
        <v>48</v>
      </c>
      <c r="E1651" t="s">
        <v>12</v>
      </c>
      <c r="F1651">
        <f>VLOOKUP(C1651,'Five Year Alumni Srvy 2016 Data'!C:F,4,FALSE)</f>
        <v>0</v>
      </c>
      <c r="G1651" t="str">
        <f>VLOOKUP(F1651,Coding!K:L,2,FALSE)</f>
        <v>Non-URM</v>
      </c>
      <c r="H1651" t="s">
        <v>252</v>
      </c>
      <c r="I1651" t="s">
        <v>206</v>
      </c>
      <c r="J1651" t="s">
        <v>15</v>
      </c>
      <c r="K1651" t="s">
        <v>139</v>
      </c>
      <c r="L1651">
        <v>4</v>
      </c>
      <c r="M1651" t="s">
        <v>85</v>
      </c>
      <c r="N1651" t="s">
        <v>140</v>
      </c>
      <c r="O1651" t="s">
        <v>87</v>
      </c>
    </row>
    <row r="1652" spans="1:15" x14ac:dyDescent="0.25">
      <c r="A1652">
        <v>1</v>
      </c>
      <c r="B1652">
        <v>2016</v>
      </c>
      <c r="C1652" t="s">
        <v>251</v>
      </c>
      <c r="D1652" t="s">
        <v>48</v>
      </c>
      <c r="E1652" t="s">
        <v>12</v>
      </c>
      <c r="F1652">
        <f>VLOOKUP(C1652,'Five Year Alumni Srvy 2016 Data'!C:F,4,FALSE)</f>
        <v>0</v>
      </c>
      <c r="G1652" t="str">
        <f>VLOOKUP(F1652,Coding!K:L,2,FALSE)</f>
        <v>Non-URM</v>
      </c>
      <c r="H1652" t="s">
        <v>252</v>
      </c>
      <c r="I1652" t="s">
        <v>206</v>
      </c>
      <c r="J1652" t="s">
        <v>15</v>
      </c>
      <c r="K1652" t="s">
        <v>141</v>
      </c>
      <c r="L1652">
        <v>4</v>
      </c>
      <c r="M1652" t="s">
        <v>85</v>
      </c>
      <c r="N1652" t="s">
        <v>142</v>
      </c>
      <c r="O1652" t="s">
        <v>87</v>
      </c>
    </row>
    <row r="1653" spans="1:15" x14ac:dyDescent="0.25">
      <c r="A1653">
        <v>1</v>
      </c>
      <c r="B1653">
        <v>2016</v>
      </c>
      <c r="C1653" t="s">
        <v>251</v>
      </c>
      <c r="D1653" t="s">
        <v>48</v>
      </c>
      <c r="E1653" t="s">
        <v>12</v>
      </c>
      <c r="F1653">
        <f>VLOOKUP(C1653,'Five Year Alumni Srvy 2016 Data'!C:F,4,FALSE)</f>
        <v>0</v>
      </c>
      <c r="G1653" t="str">
        <f>VLOOKUP(F1653,Coding!K:L,2,FALSE)</f>
        <v>Non-URM</v>
      </c>
      <c r="H1653" t="s">
        <v>252</v>
      </c>
      <c r="I1653" t="s">
        <v>206</v>
      </c>
      <c r="J1653" t="s">
        <v>15</v>
      </c>
      <c r="K1653" t="s">
        <v>143</v>
      </c>
      <c r="L1653">
        <v>4</v>
      </c>
      <c r="M1653" t="s">
        <v>85</v>
      </c>
      <c r="N1653" t="s">
        <v>144</v>
      </c>
      <c r="O1653" t="s">
        <v>87</v>
      </c>
    </row>
    <row r="1654" spans="1:15" x14ac:dyDescent="0.25">
      <c r="A1654">
        <v>1</v>
      </c>
      <c r="B1654">
        <v>2016</v>
      </c>
      <c r="C1654" t="s">
        <v>253</v>
      </c>
      <c r="D1654" t="s">
        <v>48</v>
      </c>
      <c r="E1654" t="s">
        <v>12</v>
      </c>
      <c r="F1654">
        <f>VLOOKUP(C1654,'Five Year Alumni Srvy 2016 Data'!C:F,4,FALSE)</f>
        <v>0</v>
      </c>
      <c r="G1654" t="str">
        <f>VLOOKUP(F1654,Coding!K:L,2,FALSE)</f>
        <v>Non-URM</v>
      </c>
      <c r="H1654" t="s">
        <v>254</v>
      </c>
      <c r="I1654" t="s">
        <v>206</v>
      </c>
      <c r="J1654" t="s">
        <v>15</v>
      </c>
      <c r="K1654" t="s">
        <v>84</v>
      </c>
      <c r="L1654">
        <v>4</v>
      </c>
      <c r="M1654" t="s">
        <v>85</v>
      </c>
      <c r="N1654" t="s">
        <v>86</v>
      </c>
      <c r="O1654" t="s">
        <v>87</v>
      </c>
    </row>
    <row r="1655" spans="1:15" x14ac:dyDescent="0.25">
      <c r="A1655">
        <v>1</v>
      </c>
      <c r="B1655">
        <v>2016</v>
      </c>
      <c r="C1655" t="s">
        <v>253</v>
      </c>
      <c r="D1655" t="s">
        <v>48</v>
      </c>
      <c r="E1655" t="s">
        <v>12</v>
      </c>
      <c r="F1655">
        <f>VLOOKUP(C1655,'Five Year Alumni Srvy 2016 Data'!C:F,4,FALSE)</f>
        <v>0</v>
      </c>
      <c r="G1655" t="str">
        <f>VLOOKUP(F1655,Coding!K:L,2,FALSE)</f>
        <v>Non-URM</v>
      </c>
      <c r="H1655" t="s">
        <v>254</v>
      </c>
      <c r="I1655" t="s">
        <v>206</v>
      </c>
      <c r="J1655" t="s">
        <v>15</v>
      </c>
      <c r="K1655" t="s">
        <v>88</v>
      </c>
      <c r="L1655">
        <v>4</v>
      </c>
      <c r="M1655" t="s">
        <v>85</v>
      </c>
      <c r="N1655" t="s">
        <v>89</v>
      </c>
      <c r="O1655" t="s">
        <v>87</v>
      </c>
    </row>
    <row r="1656" spans="1:15" x14ac:dyDescent="0.25">
      <c r="A1656">
        <v>1</v>
      </c>
      <c r="B1656">
        <v>2016</v>
      </c>
      <c r="C1656" t="s">
        <v>253</v>
      </c>
      <c r="D1656" t="s">
        <v>48</v>
      </c>
      <c r="E1656" t="s">
        <v>12</v>
      </c>
      <c r="F1656">
        <f>VLOOKUP(C1656,'Five Year Alumni Srvy 2016 Data'!C:F,4,FALSE)</f>
        <v>0</v>
      </c>
      <c r="G1656" t="str">
        <f>VLOOKUP(F1656,Coding!K:L,2,FALSE)</f>
        <v>Non-URM</v>
      </c>
      <c r="H1656" t="s">
        <v>254</v>
      </c>
      <c r="I1656" t="s">
        <v>206</v>
      </c>
      <c r="J1656" t="s">
        <v>15</v>
      </c>
      <c r="K1656" t="s">
        <v>98</v>
      </c>
      <c r="L1656">
        <v>5</v>
      </c>
      <c r="M1656" t="s">
        <v>85</v>
      </c>
      <c r="N1656" t="s">
        <v>99</v>
      </c>
      <c r="O1656" t="s">
        <v>185</v>
      </c>
    </row>
    <row r="1657" spans="1:15" x14ac:dyDescent="0.25">
      <c r="A1657">
        <v>1</v>
      </c>
      <c r="B1657">
        <v>2016</v>
      </c>
      <c r="C1657" t="s">
        <v>253</v>
      </c>
      <c r="D1657" t="s">
        <v>48</v>
      </c>
      <c r="E1657" t="s">
        <v>12</v>
      </c>
      <c r="F1657">
        <f>VLOOKUP(C1657,'Five Year Alumni Srvy 2016 Data'!C:F,4,FALSE)</f>
        <v>0</v>
      </c>
      <c r="G1657" t="str">
        <f>VLOOKUP(F1657,Coding!K:L,2,FALSE)</f>
        <v>Non-URM</v>
      </c>
      <c r="H1657" t="s">
        <v>254</v>
      </c>
      <c r="I1657" t="s">
        <v>206</v>
      </c>
      <c r="J1657" t="s">
        <v>15</v>
      </c>
      <c r="K1657" t="s">
        <v>122</v>
      </c>
      <c r="L1657">
        <v>4</v>
      </c>
      <c r="M1657" t="s">
        <v>85</v>
      </c>
      <c r="N1657" t="s">
        <v>123</v>
      </c>
      <c r="O1657" t="s">
        <v>87</v>
      </c>
    </row>
    <row r="1658" spans="1:15" x14ac:dyDescent="0.25">
      <c r="A1658">
        <v>1</v>
      </c>
      <c r="B1658">
        <v>2016</v>
      </c>
      <c r="C1658" t="s">
        <v>253</v>
      </c>
      <c r="D1658" t="s">
        <v>48</v>
      </c>
      <c r="E1658" t="s">
        <v>12</v>
      </c>
      <c r="F1658">
        <f>VLOOKUP(C1658,'Five Year Alumni Srvy 2016 Data'!C:F,4,FALSE)</f>
        <v>0</v>
      </c>
      <c r="G1658" t="str">
        <f>VLOOKUP(F1658,Coding!K:L,2,FALSE)</f>
        <v>Non-URM</v>
      </c>
      <c r="H1658" t="s">
        <v>254</v>
      </c>
      <c r="I1658" t="s">
        <v>206</v>
      </c>
      <c r="J1658" t="s">
        <v>15</v>
      </c>
      <c r="K1658" t="s">
        <v>124</v>
      </c>
      <c r="L1658">
        <v>2</v>
      </c>
      <c r="M1658" t="s">
        <v>85</v>
      </c>
      <c r="N1658" t="s">
        <v>125</v>
      </c>
      <c r="O1658" t="s">
        <v>176</v>
      </c>
    </row>
    <row r="1659" spans="1:15" x14ac:dyDescent="0.25">
      <c r="A1659">
        <v>1</v>
      </c>
      <c r="B1659">
        <v>2016</v>
      </c>
      <c r="C1659" t="s">
        <v>253</v>
      </c>
      <c r="D1659" t="s">
        <v>48</v>
      </c>
      <c r="E1659" t="s">
        <v>12</v>
      </c>
      <c r="F1659">
        <f>VLOOKUP(C1659,'Five Year Alumni Srvy 2016 Data'!C:F,4,FALSE)</f>
        <v>0</v>
      </c>
      <c r="G1659" t="str">
        <f>VLOOKUP(F1659,Coding!K:L,2,FALSE)</f>
        <v>Non-URM</v>
      </c>
      <c r="H1659" t="s">
        <v>254</v>
      </c>
      <c r="I1659" t="s">
        <v>206</v>
      </c>
      <c r="J1659" t="s">
        <v>15</v>
      </c>
      <c r="K1659" t="s">
        <v>127</v>
      </c>
      <c r="L1659">
        <v>3</v>
      </c>
      <c r="M1659" t="s">
        <v>85</v>
      </c>
      <c r="N1659" t="s">
        <v>128</v>
      </c>
      <c r="O1659" t="s">
        <v>126</v>
      </c>
    </row>
    <row r="1660" spans="1:15" x14ac:dyDescent="0.25">
      <c r="A1660">
        <v>1</v>
      </c>
      <c r="B1660">
        <v>2016</v>
      </c>
      <c r="C1660" t="s">
        <v>253</v>
      </c>
      <c r="D1660" t="s">
        <v>48</v>
      </c>
      <c r="E1660" t="s">
        <v>12</v>
      </c>
      <c r="F1660">
        <f>VLOOKUP(C1660,'Five Year Alumni Srvy 2016 Data'!C:F,4,FALSE)</f>
        <v>0</v>
      </c>
      <c r="G1660" t="str">
        <f>VLOOKUP(F1660,Coding!K:L,2,FALSE)</f>
        <v>Non-URM</v>
      </c>
      <c r="H1660" t="s">
        <v>254</v>
      </c>
      <c r="I1660" t="s">
        <v>206</v>
      </c>
      <c r="J1660" t="s">
        <v>15</v>
      </c>
      <c r="K1660" t="s">
        <v>129</v>
      </c>
      <c r="L1660">
        <v>3</v>
      </c>
      <c r="M1660" t="s">
        <v>85</v>
      </c>
      <c r="N1660" t="s">
        <v>130</v>
      </c>
      <c r="O1660" t="s">
        <v>126</v>
      </c>
    </row>
    <row r="1661" spans="1:15" x14ac:dyDescent="0.25">
      <c r="A1661">
        <v>1</v>
      </c>
      <c r="B1661">
        <v>2016</v>
      </c>
      <c r="C1661" t="s">
        <v>253</v>
      </c>
      <c r="D1661" t="s">
        <v>48</v>
      </c>
      <c r="E1661" t="s">
        <v>12</v>
      </c>
      <c r="F1661">
        <f>VLOOKUP(C1661,'Five Year Alumni Srvy 2016 Data'!C:F,4,FALSE)</f>
        <v>0</v>
      </c>
      <c r="G1661" t="str">
        <f>VLOOKUP(F1661,Coding!K:L,2,FALSE)</f>
        <v>Non-URM</v>
      </c>
      <c r="H1661" t="s">
        <v>254</v>
      </c>
      <c r="I1661" t="s">
        <v>206</v>
      </c>
      <c r="J1661" t="s">
        <v>15</v>
      </c>
      <c r="K1661" t="s">
        <v>131</v>
      </c>
      <c r="L1661">
        <v>3</v>
      </c>
      <c r="M1661" t="s">
        <v>85</v>
      </c>
      <c r="N1661" t="s">
        <v>132</v>
      </c>
      <c r="O1661" t="s">
        <v>126</v>
      </c>
    </row>
    <row r="1662" spans="1:15" x14ac:dyDescent="0.25">
      <c r="A1662">
        <v>1</v>
      </c>
      <c r="B1662">
        <v>2016</v>
      </c>
      <c r="C1662" t="s">
        <v>253</v>
      </c>
      <c r="D1662" t="s">
        <v>48</v>
      </c>
      <c r="E1662" t="s">
        <v>12</v>
      </c>
      <c r="F1662">
        <f>VLOOKUP(C1662,'Five Year Alumni Srvy 2016 Data'!C:F,4,FALSE)</f>
        <v>0</v>
      </c>
      <c r="G1662" t="str">
        <f>VLOOKUP(F1662,Coding!K:L,2,FALSE)</f>
        <v>Non-URM</v>
      </c>
      <c r="H1662" t="s">
        <v>254</v>
      </c>
      <c r="I1662" t="s">
        <v>206</v>
      </c>
      <c r="J1662" t="s">
        <v>15</v>
      </c>
      <c r="K1662" t="s">
        <v>139</v>
      </c>
      <c r="L1662">
        <v>3</v>
      </c>
      <c r="M1662" t="s">
        <v>85</v>
      </c>
      <c r="N1662" t="s">
        <v>140</v>
      </c>
      <c r="O1662" t="s">
        <v>126</v>
      </c>
    </row>
    <row r="1663" spans="1:15" x14ac:dyDescent="0.25">
      <c r="A1663">
        <v>1</v>
      </c>
      <c r="B1663">
        <v>2016</v>
      </c>
      <c r="C1663" t="s">
        <v>253</v>
      </c>
      <c r="D1663" t="s">
        <v>48</v>
      </c>
      <c r="E1663" t="s">
        <v>12</v>
      </c>
      <c r="F1663">
        <f>VLOOKUP(C1663,'Five Year Alumni Srvy 2016 Data'!C:F,4,FALSE)</f>
        <v>0</v>
      </c>
      <c r="G1663" t="str">
        <f>VLOOKUP(F1663,Coding!K:L,2,FALSE)</f>
        <v>Non-URM</v>
      </c>
      <c r="H1663" t="s">
        <v>254</v>
      </c>
      <c r="I1663" t="s">
        <v>206</v>
      </c>
      <c r="J1663" t="s">
        <v>15</v>
      </c>
      <c r="K1663" t="s">
        <v>141</v>
      </c>
      <c r="L1663">
        <v>5</v>
      </c>
      <c r="M1663" t="s">
        <v>85</v>
      </c>
      <c r="N1663" t="s">
        <v>142</v>
      </c>
      <c r="O1663" t="s">
        <v>185</v>
      </c>
    </row>
    <row r="1664" spans="1:15" x14ac:dyDescent="0.25">
      <c r="A1664">
        <v>1</v>
      </c>
      <c r="B1664">
        <v>2016</v>
      </c>
      <c r="C1664" t="s">
        <v>253</v>
      </c>
      <c r="D1664" t="s">
        <v>48</v>
      </c>
      <c r="E1664" t="s">
        <v>12</v>
      </c>
      <c r="F1664">
        <f>VLOOKUP(C1664,'Five Year Alumni Srvy 2016 Data'!C:F,4,FALSE)</f>
        <v>0</v>
      </c>
      <c r="G1664" t="str">
        <f>VLOOKUP(F1664,Coding!K:L,2,FALSE)</f>
        <v>Non-URM</v>
      </c>
      <c r="H1664" t="s">
        <v>254</v>
      </c>
      <c r="I1664" t="s">
        <v>206</v>
      </c>
      <c r="J1664" t="s">
        <v>15</v>
      </c>
      <c r="K1664" t="s">
        <v>143</v>
      </c>
      <c r="L1664">
        <v>3</v>
      </c>
      <c r="M1664" t="s">
        <v>85</v>
      </c>
      <c r="N1664" t="s">
        <v>144</v>
      </c>
      <c r="O1664" t="s">
        <v>126</v>
      </c>
    </row>
    <row r="1665" spans="1:15" x14ac:dyDescent="0.25">
      <c r="A1665">
        <v>1</v>
      </c>
      <c r="B1665">
        <v>2016</v>
      </c>
      <c r="C1665" t="s">
        <v>257</v>
      </c>
      <c r="D1665" t="s">
        <v>204</v>
      </c>
      <c r="E1665" t="s">
        <v>12</v>
      </c>
      <c r="F1665">
        <f>VLOOKUP(C1665,'Five Year Alumni Srvy 2016 Data'!C:F,4,FALSE)</f>
        <v>0</v>
      </c>
      <c r="G1665" t="str">
        <f>VLOOKUP(F1665,Coding!K:L,2,FALSE)</f>
        <v>Non-URM</v>
      </c>
      <c r="H1665" t="s">
        <v>258</v>
      </c>
      <c r="I1665" t="s">
        <v>258</v>
      </c>
      <c r="J1665" t="s">
        <v>17</v>
      </c>
      <c r="K1665" t="s">
        <v>84</v>
      </c>
      <c r="L1665">
        <v>3</v>
      </c>
      <c r="M1665" t="s">
        <v>85</v>
      </c>
      <c r="N1665" t="s">
        <v>86</v>
      </c>
      <c r="O1665" t="s">
        <v>126</v>
      </c>
    </row>
    <row r="1666" spans="1:15" x14ac:dyDescent="0.25">
      <c r="A1666">
        <v>1</v>
      </c>
      <c r="B1666">
        <v>2016</v>
      </c>
      <c r="C1666" t="s">
        <v>257</v>
      </c>
      <c r="D1666" t="s">
        <v>204</v>
      </c>
      <c r="E1666" t="s">
        <v>12</v>
      </c>
      <c r="F1666">
        <f>VLOOKUP(C1666,'Five Year Alumni Srvy 2016 Data'!C:F,4,FALSE)</f>
        <v>0</v>
      </c>
      <c r="G1666" t="str">
        <f>VLOOKUP(F1666,Coding!K:L,2,FALSE)</f>
        <v>Non-URM</v>
      </c>
      <c r="H1666" t="s">
        <v>258</v>
      </c>
      <c r="I1666" t="s">
        <v>258</v>
      </c>
      <c r="J1666" t="s">
        <v>17</v>
      </c>
      <c r="K1666" t="s">
        <v>88</v>
      </c>
      <c r="L1666">
        <v>2</v>
      </c>
      <c r="M1666" t="s">
        <v>85</v>
      </c>
      <c r="N1666" t="s">
        <v>89</v>
      </c>
      <c r="O1666" t="s">
        <v>176</v>
      </c>
    </row>
    <row r="1667" spans="1:15" x14ac:dyDescent="0.25">
      <c r="A1667">
        <v>1</v>
      </c>
      <c r="B1667">
        <v>2016</v>
      </c>
      <c r="C1667" t="s">
        <v>257</v>
      </c>
      <c r="D1667" t="s">
        <v>204</v>
      </c>
      <c r="E1667" t="s">
        <v>12</v>
      </c>
      <c r="F1667">
        <f>VLOOKUP(C1667,'Five Year Alumni Srvy 2016 Data'!C:F,4,FALSE)</f>
        <v>0</v>
      </c>
      <c r="G1667" t="str">
        <f>VLOOKUP(F1667,Coding!K:L,2,FALSE)</f>
        <v>Non-URM</v>
      </c>
      <c r="H1667" t="s">
        <v>258</v>
      </c>
      <c r="I1667" t="s">
        <v>258</v>
      </c>
      <c r="J1667" t="s">
        <v>17</v>
      </c>
      <c r="K1667" t="s">
        <v>98</v>
      </c>
      <c r="L1667">
        <v>5</v>
      </c>
      <c r="M1667" t="s">
        <v>85</v>
      </c>
      <c r="N1667" t="s">
        <v>99</v>
      </c>
      <c r="O1667" t="s">
        <v>185</v>
      </c>
    </row>
    <row r="1668" spans="1:15" x14ac:dyDescent="0.25">
      <c r="A1668">
        <v>1</v>
      </c>
      <c r="B1668">
        <v>2016</v>
      </c>
      <c r="C1668" t="s">
        <v>257</v>
      </c>
      <c r="D1668" t="s">
        <v>204</v>
      </c>
      <c r="E1668" t="s">
        <v>12</v>
      </c>
      <c r="F1668">
        <f>VLOOKUP(C1668,'Five Year Alumni Srvy 2016 Data'!C:F,4,FALSE)</f>
        <v>0</v>
      </c>
      <c r="G1668" t="str">
        <f>VLOOKUP(F1668,Coding!K:L,2,FALSE)</f>
        <v>Non-URM</v>
      </c>
      <c r="H1668" t="s">
        <v>258</v>
      </c>
      <c r="I1668" t="s">
        <v>258</v>
      </c>
      <c r="J1668" t="s">
        <v>17</v>
      </c>
      <c r="K1668" t="s">
        <v>122</v>
      </c>
      <c r="L1668">
        <v>3</v>
      </c>
      <c r="M1668" t="s">
        <v>85</v>
      </c>
      <c r="N1668" t="s">
        <v>123</v>
      </c>
      <c r="O1668" t="s">
        <v>126</v>
      </c>
    </row>
    <row r="1669" spans="1:15" x14ac:dyDescent="0.25">
      <c r="A1669">
        <v>1</v>
      </c>
      <c r="B1669">
        <v>2016</v>
      </c>
      <c r="C1669" t="s">
        <v>257</v>
      </c>
      <c r="D1669" t="s">
        <v>204</v>
      </c>
      <c r="E1669" t="s">
        <v>12</v>
      </c>
      <c r="F1669">
        <f>VLOOKUP(C1669,'Five Year Alumni Srvy 2016 Data'!C:F,4,FALSE)</f>
        <v>0</v>
      </c>
      <c r="G1669" t="str">
        <f>VLOOKUP(F1669,Coding!K:L,2,FALSE)</f>
        <v>Non-URM</v>
      </c>
      <c r="H1669" t="s">
        <v>258</v>
      </c>
      <c r="I1669" t="s">
        <v>258</v>
      </c>
      <c r="J1669" t="s">
        <v>17</v>
      </c>
      <c r="K1669" t="s">
        <v>124</v>
      </c>
      <c r="L1669">
        <v>5</v>
      </c>
      <c r="M1669" t="s">
        <v>85</v>
      </c>
      <c r="N1669" t="s">
        <v>125</v>
      </c>
      <c r="O1669" t="s">
        <v>185</v>
      </c>
    </row>
    <row r="1670" spans="1:15" x14ac:dyDescent="0.25">
      <c r="A1670">
        <v>1</v>
      </c>
      <c r="B1670">
        <v>2016</v>
      </c>
      <c r="C1670" t="s">
        <v>257</v>
      </c>
      <c r="D1670" t="s">
        <v>204</v>
      </c>
      <c r="E1670" t="s">
        <v>12</v>
      </c>
      <c r="F1670">
        <f>VLOOKUP(C1670,'Five Year Alumni Srvy 2016 Data'!C:F,4,FALSE)</f>
        <v>0</v>
      </c>
      <c r="G1670" t="str">
        <f>VLOOKUP(F1670,Coding!K:L,2,FALSE)</f>
        <v>Non-URM</v>
      </c>
      <c r="H1670" t="s">
        <v>258</v>
      </c>
      <c r="I1670" t="s">
        <v>258</v>
      </c>
      <c r="J1670" t="s">
        <v>17</v>
      </c>
      <c r="K1670" t="s">
        <v>127</v>
      </c>
      <c r="L1670">
        <v>3</v>
      </c>
      <c r="M1670" t="s">
        <v>85</v>
      </c>
      <c r="N1670" t="s">
        <v>128</v>
      </c>
      <c r="O1670" t="s">
        <v>126</v>
      </c>
    </row>
    <row r="1671" spans="1:15" x14ac:dyDescent="0.25">
      <c r="A1671">
        <v>1</v>
      </c>
      <c r="B1671">
        <v>2016</v>
      </c>
      <c r="C1671" t="s">
        <v>257</v>
      </c>
      <c r="D1671" t="s">
        <v>204</v>
      </c>
      <c r="E1671" t="s">
        <v>12</v>
      </c>
      <c r="F1671">
        <f>VLOOKUP(C1671,'Five Year Alumni Srvy 2016 Data'!C:F,4,FALSE)</f>
        <v>0</v>
      </c>
      <c r="G1671" t="str">
        <f>VLOOKUP(F1671,Coding!K:L,2,FALSE)</f>
        <v>Non-URM</v>
      </c>
      <c r="H1671" t="s">
        <v>258</v>
      </c>
      <c r="I1671" t="s">
        <v>258</v>
      </c>
      <c r="J1671" t="s">
        <v>17</v>
      </c>
      <c r="K1671" t="s">
        <v>129</v>
      </c>
      <c r="L1671">
        <v>3</v>
      </c>
      <c r="M1671" t="s">
        <v>85</v>
      </c>
      <c r="N1671" t="s">
        <v>130</v>
      </c>
      <c r="O1671" t="s">
        <v>126</v>
      </c>
    </row>
    <row r="1672" spans="1:15" x14ac:dyDescent="0.25">
      <c r="A1672">
        <v>1</v>
      </c>
      <c r="B1672">
        <v>2016</v>
      </c>
      <c r="C1672" t="s">
        <v>257</v>
      </c>
      <c r="D1672" t="s">
        <v>204</v>
      </c>
      <c r="E1672" t="s">
        <v>12</v>
      </c>
      <c r="F1672">
        <f>VLOOKUP(C1672,'Five Year Alumni Srvy 2016 Data'!C:F,4,FALSE)</f>
        <v>0</v>
      </c>
      <c r="G1672" t="str">
        <f>VLOOKUP(F1672,Coding!K:L,2,FALSE)</f>
        <v>Non-URM</v>
      </c>
      <c r="H1672" t="s">
        <v>258</v>
      </c>
      <c r="I1672" t="s">
        <v>258</v>
      </c>
      <c r="J1672" t="s">
        <v>17</v>
      </c>
      <c r="K1672" t="s">
        <v>131</v>
      </c>
      <c r="L1672">
        <v>3</v>
      </c>
      <c r="M1672" t="s">
        <v>85</v>
      </c>
      <c r="N1672" t="s">
        <v>132</v>
      </c>
      <c r="O1672" t="s">
        <v>126</v>
      </c>
    </row>
    <row r="1673" spans="1:15" x14ac:dyDescent="0.25">
      <c r="A1673">
        <v>1</v>
      </c>
      <c r="B1673">
        <v>2016</v>
      </c>
      <c r="C1673" t="s">
        <v>257</v>
      </c>
      <c r="D1673" t="s">
        <v>204</v>
      </c>
      <c r="E1673" t="s">
        <v>12</v>
      </c>
      <c r="F1673">
        <f>VLOOKUP(C1673,'Five Year Alumni Srvy 2016 Data'!C:F,4,FALSE)</f>
        <v>0</v>
      </c>
      <c r="G1673" t="str">
        <f>VLOOKUP(F1673,Coding!K:L,2,FALSE)</f>
        <v>Non-URM</v>
      </c>
      <c r="H1673" t="s">
        <v>258</v>
      </c>
      <c r="I1673" t="s">
        <v>258</v>
      </c>
      <c r="J1673" t="s">
        <v>17</v>
      </c>
      <c r="K1673" t="s">
        <v>139</v>
      </c>
      <c r="L1673">
        <v>3</v>
      </c>
      <c r="M1673" t="s">
        <v>85</v>
      </c>
      <c r="N1673" t="s">
        <v>140</v>
      </c>
      <c r="O1673" t="s">
        <v>126</v>
      </c>
    </row>
    <row r="1674" spans="1:15" x14ac:dyDescent="0.25">
      <c r="A1674">
        <v>1</v>
      </c>
      <c r="B1674">
        <v>2016</v>
      </c>
      <c r="C1674" t="s">
        <v>257</v>
      </c>
      <c r="D1674" t="s">
        <v>204</v>
      </c>
      <c r="E1674" t="s">
        <v>12</v>
      </c>
      <c r="F1674">
        <f>VLOOKUP(C1674,'Five Year Alumni Srvy 2016 Data'!C:F,4,FALSE)</f>
        <v>0</v>
      </c>
      <c r="G1674" t="str">
        <f>VLOOKUP(F1674,Coding!K:L,2,FALSE)</f>
        <v>Non-URM</v>
      </c>
      <c r="H1674" t="s">
        <v>258</v>
      </c>
      <c r="I1674" t="s">
        <v>258</v>
      </c>
      <c r="J1674" t="s">
        <v>17</v>
      </c>
      <c r="K1674" t="s">
        <v>141</v>
      </c>
      <c r="L1674">
        <v>5</v>
      </c>
      <c r="M1674" t="s">
        <v>85</v>
      </c>
      <c r="N1674" t="s">
        <v>142</v>
      </c>
      <c r="O1674" t="s">
        <v>185</v>
      </c>
    </row>
    <row r="1675" spans="1:15" x14ac:dyDescent="0.25">
      <c r="A1675">
        <v>1</v>
      </c>
      <c r="B1675">
        <v>2016</v>
      </c>
      <c r="C1675" t="s">
        <v>257</v>
      </c>
      <c r="D1675" t="s">
        <v>204</v>
      </c>
      <c r="E1675" t="s">
        <v>12</v>
      </c>
      <c r="F1675">
        <f>VLOOKUP(C1675,'Five Year Alumni Srvy 2016 Data'!C:F,4,FALSE)</f>
        <v>0</v>
      </c>
      <c r="G1675" t="str">
        <f>VLOOKUP(F1675,Coding!K:L,2,FALSE)</f>
        <v>Non-URM</v>
      </c>
      <c r="H1675" t="s">
        <v>258</v>
      </c>
      <c r="I1675" t="s">
        <v>258</v>
      </c>
      <c r="J1675" t="s">
        <v>17</v>
      </c>
      <c r="K1675" t="s">
        <v>143</v>
      </c>
      <c r="L1675">
        <v>2</v>
      </c>
      <c r="M1675" t="s">
        <v>85</v>
      </c>
      <c r="N1675" t="s">
        <v>144</v>
      </c>
      <c r="O1675" t="s">
        <v>176</v>
      </c>
    </row>
    <row r="1676" spans="1:15" x14ac:dyDescent="0.25">
      <c r="A1676">
        <v>1</v>
      </c>
      <c r="B1676">
        <v>2016</v>
      </c>
      <c r="C1676" t="s">
        <v>259</v>
      </c>
      <c r="D1676" t="s">
        <v>169</v>
      </c>
      <c r="E1676" t="s">
        <v>12</v>
      </c>
      <c r="F1676">
        <f>VLOOKUP(C1676,'Five Year Alumni Srvy 2016 Data'!C:F,4,FALSE)</f>
        <v>0</v>
      </c>
      <c r="G1676" t="str">
        <f>VLOOKUP(F1676,Coding!K:L,2,FALSE)</f>
        <v>Non-URM</v>
      </c>
      <c r="H1676" t="s">
        <v>260</v>
      </c>
      <c r="I1676" t="s">
        <v>261</v>
      </c>
      <c r="J1676" t="s">
        <v>10</v>
      </c>
      <c r="K1676" t="s">
        <v>84</v>
      </c>
      <c r="L1676">
        <v>3</v>
      </c>
      <c r="M1676" t="s">
        <v>85</v>
      </c>
      <c r="N1676" t="s">
        <v>86</v>
      </c>
      <c r="O1676" t="s">
        <v>126</v>
      </c>
    </row>
    <row r="1677" spans="1:15" x14ac:dyDescent="0.25">
      <c r="A1677">
        <v>1</v>
      </c>
      <c r="B1677">
        <v>2016</v>
      </c>
      <c r="C1677" t="s">
        <v>259</v>
      </c>
      <c r="D1677" t="s">
        <v>169</v>
      </c>
      <c r="E1677" t="s">
        <v>12</v>
      </c>
      <c r="F1677">
        <f>VLOOKUP(C1677,'Five Year Alumni Srvy 2016 Data'!C:F,4,FALSE)</f>
        <v>0</v>
      </c>
      <c r="G1677" t="str">
        <f>VLOOKUP(F1677,Coding!K:L,2,FALSE)</f>
        <v>Non-URM</v>
      </c>
      <c r="H1677" t="s">
        <v>260</v>
      </c>
      <c r="I1677" t="s">
        <v>261</v>
      </c>
      <c r="J1677" t="s">
        <v>10</v>
      </c>
      <c r="K1677" t="s">
        <v>88</v>
      </c>
      <c r="L1677">
        <v>3</v>
      </c>
      <c r="M1677" t="s">
        <v>85</v>
      </c>
      <c r="N1677" t="s">
        <v>89</v>
      </c>
      <c r="O1677" t="s">
        <v>126</v>
      </c>
    </row>
    <row r="1678" spans="1:15" x14ac:dyDescent="0.25">
      <c r="A1678">
        <v>1</v>
      </c>
      <c r="B1678">
        <v>2016</v>
      </c>
      <c r="C1678" t="s">
        <v>259</v>
      </c>
      <c r="D1678" t="s">
        <v>169</v>
      </c>
      <c r="E1678" t="s">
        <v>12</v>
      </c>
      <c r="F1678">
        <f>VLOOKUP(C1678,'Five Year Alumni Srvy 2016 Data'!C:F,4,FALSE)</f>
        <v>0</v>
      </c>
      <c r="G1678" t="str">
        <f>VLOOKUP(F1678,Coding!K:L,2,FALSE)</f>
        <v>Non-URM</v>
      </c>
      <c r="H1678" t="s">
        <v>260</v>
      </c>
      <c r="I1678" t="s">
        <v>261</v>
      </c>
      <c r="J1678" t="s">
        <v>10</v>
      </c>
      <c r="K1678" t="s">
        <v>98</v>
      </c>
      <c r="L1678">
        <v>2</v>
      </c>
      <c r="M1678" t="s">
        <v>85</v>
      </c>
      <c r="N1678" t="s">
        <v>99</v>
      </c>
      <c r="O1678" t="s">
        <v>176</v>
      </c>
    </row>
    <row r="1679" spans="1:15" x14ac:dyDescent="0.25">
      <c r="A1679">
        <v>1</v>
      </c>
      <c r="B1679">
        <v>2016</v>
      </c>
      <c r="C1679" t="s">
        <v>259</v>
      </c>
      <c r="D1679" t="s">
        <v>169</v>
      </c>
      <c r="E1679" t="s">
        <v>12</v>
      </c>
      <c r="F1679">
        <f>VLOOKUP(C1679,'Five Year Alumni Srvy 2016 Data'!C:F,4,FALSE)</f>
        <v>0</v>
      </c>
      <c r="G1679" t="str">
        <f>VLOOKUP(F1679,Coding!K:L,2,FALSE)</f>
        <v>Non-URM</v>
      </c>
      <c r="H1679" t="s">
        <v>260</v>
      </c>
      <c r="I1679" t="s">
        <v>261</v>
      </c>
      <c r="J1679" t="s">
        <v>10</v>
      </c>
      <c r="K1679" t="s">
        <v>122</v>
      </c>
      <c r="L1679">
        <v>2</v>
      </c>
      <c r="M1679" t="s">
        <v>85</v>
      </c>
      <c r="N1679" t="s">
        <v>123</v>
      </c>
      <c r="O1679" t="s">
        <v>176</v>
      </c>
    </row>
    <row r="1680" spans="1:15" x14ac:dyDescent="0.25">
      <c r="A1680">
        <v>1</v>
      </c>
      <c r="B1680">
        <v>2016</v>
      </c>
      <c r="C1680" t="s">
        <v>259</v>
      </c>
      <c r="D1680" t="s">
        <v>169</v>
      </c>
      <c r="E1680" t="s">
        <v>12</v>
      </c>
      <c r="F1680">
        <f>VLOOKUP(C1680,'Five Year Alumni Srvy 2016 Data'!C:F,4,FALSE)</f>
        <v>0</v>
      </c>
      <c r="G1680" t="str">
        <f>VLOOKUP(F1680,Coding!K:L,2,FALSE)</f>
        <v>Non-URM</v>
      </c>
      <c r="H1680" t="s">
        <v>260</v>
      </c>
      <c r="I1680" t="s">
        <v>261</v>
      </c>
      <c r="J1680" t="s">
        <v>10</v>
      </c>
      <c r="K1680" t="s">
        <v>124</v>
      </c>
      <c r="L1680">
        <v>1</v>
      </c>
      <c r="M1680" t="s">
        <v>85</v>
      </c>
      <c r="N1680" t="s">
        <v>125</v>
      </c>
      <c r="O1680" t="s">
        <v>200</v>
      </c>
    </row>
    <row r="1681" spans="1:15" x14ac:dyDescent="0.25">
      <c r="A1681">
        <v>1</v>
      </c>
      <c r="B1681">
        <v>2016</v>
      </c>
      <c r="C1681" t="s">
        <v>259</v>
      </c>
      <c r="D1681" t="s">
        <v>169</v>
      </c>
      <c r="E1681" t="s">
        <v>12</v>
      </c>
      <c r="F1681">
        <f>VLOOKUP(C1681,'Five Year Alumni Srvy 2016 Data'!C:F,4,FALSE)</f>
        <v>0</v>
      </c>
      <c r="G1681" t="str">
        <f>VLOOKUP(F1681,Coding!K:L,2,FALSE)</f>
        <v>Non-URM</v>
      </c>
      <c r="H1681" t="s">
        <v>260</v>
      </c>
      <c r="I1681" t="s">
        <v>261</v>
      </c>
      <c r="J1681" t="s">
        <v>10</v>
      </c>
      <c r="K1681" t="s">
        <v>127</v>
      </c>
      <c r="L1681">
        <v>2</v>
      </c>
      <c r="M1681" t="s">
        <v>85</v>
      </c>
      <c r="N1681" t="s">
        <v>128</v>
      </c>
      <c r="O1681" t="s">
        <v>176</v>
      </c>
    </row>
    <row r="1682" spans="1:15" x14ac:dyDescent="0.25">
      <c r="A1682">
        <v>1</v>
      </c>
      <c r="B1682">
        <v>2016</v>
      </c>
      <c r="C1682" t="s">
        <v>259</v>
      </c>
      <c r="D1682" t="s">
        <v>169</v>
      </c>
      <c r="E1682" t="s">
        <v>12</v>
      </c>
      <c r="F1682">
        <f>VLOOKUP(C1682,'Five Year Alumni Srvy 2016 Data'!C:F,4,FALSE)</f>
        <v>0</v>
      </c>
      <c r="G1682" t="str">
        <f>VLOOKUP(F1682,Coding!K:L,2,FALSE)</f>
        <v>Non-URM</v>
      </c>
      <c r="H1682" t="s">
        <v>260</v>
      </c>
      <c r="I1682" t="s">
        <v>261</v>
      </c>
      <c r="J1682" t="s">
        <v>10</v>
      </c>
      <c r="K1682" t="s">
        <v>129</v>
      </c>
      <c r="L1682">
        <v>3</v>
      </c>
      <c r="M1682" t="s">
        <v>85</v>
      </c>
      <c r="N1682" t="s">
        <v>130</v>
      </c>
      <c r="O1682" t="s">
        <v>126</v>
      </c>
    </row>
    <row r="1683" spans="1:15" x14ac:dyDescent="0.25">
      <c r="A1683">
        <v>1</v>
      </c>
      <c r="B1683">
        <v>2016</v>
      </c>
      <c r="C1683" t="s">
        <v>259</v>
      </c>
      <c r="D1683" t="s">
        <v>169</v>
      </c>
      <c r="E1683" t="s">
        <v>12</v>
      </c>
      <c r="F1683">
        <f>VLOOKUP(C1683,'Five Year Alumni Srvy 2016 Data'!C:F,4,FALSE)</f>
        <v>0</v>
      </c>
      <c r="G1683" t="str">
        <f>VLOOKUP(F1683,Coding!K:L,2,FALSE)</f>
        <v>Non-URM</v>
      </c>
      <c r="H1683" t="s">
        <v>260</v>
      </c>
      <c r="I1683" t="s">
        <v>261</v>
      </c>
      <c r="J1683" t="s">
        <v>10</v>
      </c>
      <c r="K1683" t="s">
        <v>131</v>
      </c>
      <c r="L1683">
        <v>3</v>
      </c>
      <c r="M1683" t="s">
        <v>85</v>
      </c>
      <c r="N1683" t="s">
        <v>132</v>
      </c>
      <c r="O1683" t="s">
        <v>126</v>
      </c>
    </row>
    <row r="1684" spans="1:15" x14ac:dyDescent="0.25">
      <c r="A1684">
        <v>1</v>
      </c>
      <c r="B1684">
        <v>2016</v>
      </c>
      <c r="C1684" t="s">
        <v>259</v>
      </c>
      <c r="D1684" t="s">
        <v>169</v>
      </c>
      <c r="E1684" t="s">
        <v>12</v>
      </c>
      <c r="F1684">
        <f>VLOOKUP(C1684,'Five Year Alumni Srvy 2016 Data'!C:F,4,FALSE)</f>
        <v>0</v>
      </c>
      <c r="G1684" t="str">
        <f>VLOOKUP(F1684,Coding!K:L,2,FALSE)</f>
        <v>Non-URM</v>
      </c>
      <c r="H1684" t="s">
        <v>260</v>
      </c>
      <c r="I1684" t="s">
        <v>261</v>
      </c>
      <c r="J1684" t="s">
        <v>10</v>
      </c>
      <c r="K1684" t="s">
        <v>139</v>
      </c>
      <c r="L1684">
        <v>3</v>
      </c>
      <c r="M1684" t="s">
        <v>85</v>
      </c>
      <c r="N1684" t="s">
        <v>140</v>
      </c>
      <c r="O1684" t="s">
        <v>126</v>
      </c>
    </row>
    <row r="1685" spans="1:15" x14ac:dyDescent="0.25">
      <c r="A1685">
        <v>1</v>
      </c>
      <c r="B1685">
        <v>2016</v>
      </c>
      <c r="C1685" t="s">
        <v>259</v>
      </c>
      <c r="D1685" t="s">
        <v>169</v>
      </c>
      <c r="E1685" t="s">
        <v>12</v>
      </c>
      <c r="F1685">
        <f>VLOOKUP(C1685,'Five Year Alumni Srvy 2016 Data'!C:F,4,FALSE)</f>
        <v>0</v>
      </c>
      <c r="G1685" t="str">
        <f>VLOOKUP(F1685,Coding!K:L,2,FALSE)</f>
        <v>Non-URM</v>
      </c>
      <c r="H1685" t="s">
        <v>260</v>
      </c>
      <c r="I1685" t="s">
        <v>261</v>
      </c>
      <c r="J1685" t="s">
        <v>10</v>
      </c>
      <c r="K1685" t="s">
        <v>141</v>
      </c>
      <c r="L1685">
        <v>3</v>
      </c>
      <c r="M1685" t="s">
        <v>85</v>
      </c>
      <c r="N1685" t="s">
        <v>142</v>
      </c>
      <c r="O1685" t="s">
        <v>126</v>
      </c>
    </row>
    <row r="1686" spans="1:15" x14ac:dyDescent="0.25">
      <c r="A1686">
        <v>1</v>
      </c>
      <c r="B1686">
        <v>2016</v>
      </c>
      <c r="C1686" t="s">
        <v>259</v>
      </c>
      <c r="D1686" t="s">
        <v>169</v>
      </c>
      <c r="E1686" t="s">
        <v>12</v>
      </c>
      <c r="F1686">
        <f>VLOOKUP(C1686,'Five Year Alumni Srvy 2016 Data'!C:F,4,FALSE)</f>
        <v>0</v>
      </c>
      <c r="G1686" t="str">
        <f>VLOOKUP(F1686,Coding!K:L,2,FALSE)</f>
        <v>Non-URM</v>
      </c>
      <c r="H1686" t="s">
        <v>260</v>
      </c>
      <c r="I1686" t="s">
        <v>261</v>
      </c>
      <c r="J1686" t="s">
        <v>10</v>
      </c>
      <c r="K1686" t="s">
        <v>143</v>
      </c>
      <c r="L1686">
        <v>3</v>
      </c>
      <c r="M1686" t="s">
        <v>85</v>
      </c>
      <c r="N1686" t="s">
        <v>144</v>
      </c>
      <c r="O1686" t="s">
        <v>126</v>
      </c>
    </row>
    <row r="1687" spans="1:15" x14ac:dyDescent="0.25">
      <c r="A1687">
        <v>1</v>
      </c>
      <c r="B1687">
        <v>2016</v>
      </c>
      <c r="C1687" t="s">
        <v>265</v>
      </c>
      <c r="D1687" t="s">
        <v>169</v>
      </c>
      <c r="E1687" t="s">
        <v>12</v>
      </c>
      <c r="F1687">
        <f>VLOOKUP(C1687,'Five Year Alumni Srvy 2016 Data'!C:F,4,FALSE)</f>
        <v>0</v>
      </c>
      <c r="G1687" t="str">
        <f>VLOOKUP(F1687,Coding!K:L,2,FALSE)</f>
        <v>Non-URM</v>
      </c>
      <c r="H1687" t="s">
        <v>266</v>
      </c>
      <c r="I1687" t="s">
        <v>267</v>
      </c>
      <c r="J1687" t="s">
        <v>10</v>
      </c>
      <c r="K1687" t="s">
        <v>84</v>
      </c>
      <c r="L1687">
        <v>4</v>
      </c>
      <c r="M1687" t="s">
        <v>85</v>
      </c>
      <c r="N1687" t="s">
        <v>86</v>
      </c>
      <c r="O1687" t="s">
        <v>87</v>
      </c>
    </row>
    <row r="1688" spans="1:15" x14ac:dyDescent="0.25">
      <c r="A1688">
        <v>1</v>
      </c>
      <c r="B1688">
        <v>2016</v>
      </c>
      <c r="C1688" t="s">
        <v>265</v>
      </c>
      <c r="D1688" t="s">
        <v>169</v>
      </c>
      <c r="E1688" t="s">
        <v>12</v>
      </c>
      <c r="F1688">
        <f>VLOOKUP(C1688,'Five Year Alumni Srvy 2016 Data'!C:F,4,FALSE)</f>
        <v>0</v>
      </c>
      <c r="G1688" t="str">
        <f>VLOOKUP(F1688,Coding!K:L,2,FALSE)</f>
        <v>Non-URM</v>
      </c>
      <c r="H1688" t="s">
        <v>266</v>
      </c>
      <c r="I1688" t="s">
        <v>267</v>
      </c>
      <c r="J1688" t="s">
        <v>10</v>
      </c>
      <c r="K1688" t="s">
        <v>88</v>
      </c>
      <c r="L1688">
        <v>4</v>
      </c>
      <c r="M1688" t="s">
        <v>85</v>
      </c>
      <c r="N1688" t="s">
        <v>89</v>
      </c>
      <c r="O1688" t="s">
        <v>87</v>
      </c>
    </row>
    <row r="1689" spans="1:15" x14ac:dyDescent="0.25">
      <c r="A1689">
        <v>1</v>
      </c>
      <c r="B1689">
        <v>2016</v>
      </c>
      <c r="C1689" t="s">
        <v>265</v>
      </c>
      <c r="D1689" t="s">
        <v>169</v>
      </c>
      <c r="E1689" t="s">
        <v>12</v>
      </c>
      <c r="F1689">
        <f>VLOOKUP(C1689,'Five Year Alumni Srvy 2016 Data'!C:F,4,FALSE)</f>
        <v>0</v>
      </c>
      <c r="G1689" t="str">
        <f>VLOOKUP(F1689,Coding!K:L,2,FALSE)</f>
        <v>Non-URM</v>
      </c>
      <c r="H1689" t="s">
        <v>266</v>
      </c>
      <c r="I1689" t="s">
        <v>267</v>
      </c>
      <c r="J1689" t="s">
        <v>10</v>
      </c>
      <c r="K1689" t="s">
        <v>98</v>
      </c>
      <c r="L1689">
        <v>4</v>
      </c>
      <c r="M1689" t="s">
        <v>85</v>
      </c>
      <c r="N1689" t="s">
        <v>99</v>
      </c>
      <c r="O1689" t="s">
        <v>87</v>
      </c>
    </row>
    <row r="1690" spans="1:15" x14ac:dyDescent="0.25">
      <c r="A1690">
        <v>1</v>
      </c>
      <c r="B1690">
        <v>2016</v>
      </c>
      <c r="C1690" t="s">
        <v>265</v>
      </c>
      <c r="D1690" t="s">
        <v>169</v>
      </c>
      <c r="E1690" t="s">
        <v>12</v>
      </c>
      <c r="F1690">
        <f>VLOOKUP(C1690,'Five Year Alumni Srvy 2016 Data'!C:F,4,FALSE)</f>
        <v>0</v>
      </c>
      <c r="G1690" t="str">
        <f>VLOOKUP(F1690,Coding!K:L,2,FALSE)</f>
        <v>Non-URM</v>
      </c>
      <c r="H1690" t="s">
        <v>266</v>
      </c>
      <c r="I1690" t="s">
        <v>267</v>
      </c>
      <c r="J1690" t="s">
        <v>10</v>
      </c>
      <c r="K1690" t="s">
        <v>122</v>
      </c>
      <c r="L1690">
        <v>4</v>
      </c>
      <c r="M1690" t="s">
        <v>85</v>
      </c>
      <c r="N1690" t="s">
        <v>123</v>
      </c>
      <c r="O1690" t="s">
        <v>87</v>
      </c>
    </row>
    <row r="1691" spans="1:15" x14ac:dyDescent="0.25">
      <c r="A1691">
        <v>1</v>
      </c>
      <c r="B1691">
        <v>2016</v>
      </c>
      <c r="C1691" t="s">
        <v>265</v>
      </c>
      <c r="D1691" t="s">
        <v>169</v>
      </c>
      <c r="E1691" t="s">
        <v>12</v>
      </c>
      <c r="F1691">
        <f>VLOOKUP(C1691,'Five Year Alumni Srvy 2016 Data'!C:F,4,FALSE)</f>
        <v>0</v>
      </c>
      <c r="G1691" t="str">
        <f>VLOOKUP(F1691,Coding!K:L,2,FALSE)</f>
        <v>Non-URM</v>
      </c>
      <c r="H1691" t="s">
        <v>266</v>
      </c>
      <c r="I1691" t="s">
        <v>267</v>
      </c>
      <c r="J1691" t="s">
        <v>10</v>
      </c>
      <c r="K1691" t="s">
        <v>124</v>
      </c>
      <c r="L1691">
        <v>4</v>
      </c>
      <c r="M1691" t="s">
        <v>85</v>
      </c>
      <c r="N1691" t="s">
        <v>125</v>
      </c>
      <c r="O1691" t="s">
        <v>87</v>
      </c>
    </row>
    <row r="1692" spans="1:15" x14ac:dyDescent="0.25">
      <c r="A1692">
        <v>1</v>
      </c>
      <c r="B1692">
        <v>2016</v>
      </c>
      <c r="C1692" t="s">
        <v>265</v>
      </c>
      <c r="D1692" t="s">
        <v>169</v>
      </c>
      <c r="E1692" t="s">
        <v>12</v>
      </c>
      <c r="F1692">
        <f>VLOOKUP(C1692,'Five Year Alumni Srvy 2016 Data'!C:F,4,FALSE)</f>
        <v>0</v>
      </c>
      <c r="G1692" t="str">
        <f>VLOOKUP(F1692,Coding!K:L,2,FALSE)</f>
        <v>Non-URM</v>
      </c>
      <c r="H1692" t="s">
        <v>266</v>
      </c>
      <c r="I1692" t="s">
        <v>267</v>
      </c>
      <c r="J1692" t="s">
        <v>10</v>
      </c>
      <c r="K1692" t="s">
        <v>127</v>
      </c>
      <c r="L1692">
        <v>4</v>
      </c>
      <c r="M1692" t="s">
        <v>85</v>
      </c>
      <c r="N1692" t="s">
        <v>128</v>
      </c>
      <c r="O1692" t="s">
        <v>87</v>
      </c>
    </row>
    <row r="1693" spans="1:15" x14ac:dyDescent="0.25">
      <c r="A1693">
        <v>1</v>
      </c>
      <c r="B1693">
        <v>2016</v>
      </c>
      <c r="C1693" t="s">
        <v>265</v>
      </c>
      <c r="D1693" t="s">
        <v>169</v>
      </c>
      <c r="E1693" t="s">
        <v>12</v>
      </c>
      <c r="F1693">
        <f>VLOOKUP(C1693,'Five Year Alumni Srvy 2016 Data'!C:F,4,FALSE)</f>
        <v>0</v>
      </c>
      <c r="G1693" t="str">
        <f>VLOOKUP(F1693,Coding!K:L,2,FALSE)</f>
        <v>Non-URM</v>
      </c>
      <c r="H1693" t="s">
        <v>266</v>
      </c>
      <c r="I1693" t="s">
        <v>267</v>
      </c>
      <c r="J1693" t="s">
        <v>10</v>
      </c>
      <c r="K1693" t="s">
        <v>129</v>
      </c>
      <c r="L1693">
        <v>4</v>
      </c>
      <c r="M1693" t="s">
        <v>85</v>
      </c>
      <c r="N1693" t="s">
        <v>130</v>
      </c>
      <c r="O1693" t="s">
        <v>87</v>
      </c>
    </row>
    <row r="1694" spans="1:15" x14ac:dyDescent="0.25">
      <c r="A1694">
        <v>1</v>
      </c>
      <c r="B1694">
        <v>2016</v>
      </c>
      <c r="C1694" t="s">
        <v>265</v>
      </c>
      <c r="D1694" t="s">
        <v>169</v>
      </c>
      <c r="E1694" t="s">
        <v>12</v>
      </c>
      <c r="F1694">
        <f>VLOOKUP(C1694,'Five Year Alumni Srvy 2016 Data'!C:F,4,FALSE)</f>
        <v>0</v>
      </c>
      <c r="G1694" t="str">
        <f>VLOOKUP(F1694,Coding!K:L,2,FALSE)</f>
        <v>Non-URM</v>
      </c>
      <c r="H1694" t="s">
        <v>266</v>
      </c>
      <c r="I1694" t="s">
        <v>267</v>
      </c>
      <c r="J1694" t="s">
        <v>10</v>
      </c>
      <c r="K1694" t="s">
        <v>131</v>
      </c>
      <c r="L1694">
        <v>4</v>
      </c>
      <c r="M1694" t="s">
        <v>85</v>
      </c>
      <c r="N1694" t="s">
        <v>132</v>
      </c>
      <c r="O1694" t="s">
        <v>87</v>
      </c>
    </row>
    <row r="1695" spans="1:15" x14ac:dyDescent="0.25">
      <c r="A1695">
        <v>1</v>
      </c>
      <c r="B1695">
        <v>2016</v>
      </c>
      <c r="C1695" t="s">
        <v>265</v>
      </c>
      <c r="D1695" t="s">
        <v>169</v>
      </c>
      <c r="E1695" t="s">
        <v>12</v>
      </c>
      <c r="F1695">
        <f>VLOOKUP(C1695,'Five Year Alumni Srvy 2016 Data'!C:F,4,FALSE)</f>
        <v>0</v>
      </c>
      <c r="G1695" t="str">
        <f>VLOOKUP(F1695,Coding!K:L,2,FALSE)</f>
        <v>Non-URM</v>
      </c>
      <c r="H1695" t="s">
        <v>266</v>
      </c>
      <c r="I1695" t="s">
        <v>267</v>
      </c>
      <c r="J1695" t="s">
        <v>10</v>
      </c>
      <c r="K1695" t="s">
        <v>139</v>
      </c>
      <c r="L1695">
        <v>4</v>
      </c>
      <c r="M1695" t="s">
        <v>85</v>
      </c>
      <c r="N1695" t="s">
        <v>140</v>
      </c>
      <c r="O1695" t="s">
        <v>87</v>
      </c>
    </row>
    <row r="1696" spans="1:15" x14ac:dyDescent="0.25">
      <c r="A1696">
        <v>1</v>
      </c>
      <c r="B1696">
        <v>2016</v>
      </c>
      <c r="C1696" t="s">
        <v>265</v>
      </c>
      <c r="D1696" t="s">
        <v>169</v>
      </c>
      <c r="E1696" t="s">
        <v>12</v>
      </c>
      <c r="F1696">
        <f>VLOOKUP(C1696,'Five Year Alumni Srvy 2016 Data'!C:F,4,FALSE)</f>
        <v>0</v>
      </c>
      <c r="G1696" t="str">
        <f>VLOOKUP(F1696,Coding!K:L,2,FALSE)</f>
        <v>Non-URM</v>
      </c>
      <c r="H1696" t="s">
        <v>266</v>
      </c>
      <c r="I1696" t="s">
        <v>267</v>
      </c>
      <c r="J1696" t="s">
        <v>10</v>
      </c>
      <c r="K1696" t="s">
        <v>141</v>
      </c>
      <c r="L1696">
        <v>3</v>
      </c>
      <c r="M1696" t="s">
        <v>85</v>
      </c>
      <c r="N1696" t="s">
        <v>142</v>
      </c>
      <c r="O1696" t="s">
        <v>126</v>
      </c>
    </row>
    <row r="1697" spans="1:15" x14ac:dyDescent="0.25">
      <c r="A1697">
        <v>1</v>
      </c>
      <c r="B1697">
        <v>2016</v>
      </c>
      <c r="C1697" t="s">
        <v>265</v>
      </c>
      <c r="D1697" t="s">
        <v>169</v>
      </c>
      <c r="E1697" t="s">
        <v>12</v>
      </c>
      <c r="F1697">
        <f>VLOOKUP(C1697,'Five Year Alumni Srvy 2016 Data'!C:F,4,FALSE)</f>
        <v>0</v>
      </c>
      <c r="G1697" t="str">
        <f>VLOOKUP(F1697,Coding!K:L,2,FALSE)</f>
        <v>Non-URM</v>
      </c>
      <c r="H1697" t="s">
        <v>266</v>
      </c>
      <c r="I1697" t="s">
        <v>267</v>
      </c>
      <c r="J1697" t="s">
        <v>10</v>
      </c>
      <c r="K1697" t="s">
        <v>143</v>
      </c>
      <c r="L1697">
        <v>4</v>
      </c>
      <c r="M1697" t="s">
        <v>85</v>
      </c>
      <c r="N1697" t="s">
        <v>144</v>
      </c>
      <c r="O1697" t="s">
        <v>87</v>
      </c>
    </row>
    <row r="1698" spans="1:15" x14ac:dyDescent="0.25">
      <c r="A1698">
        <v>1</v>
      </c>
      <c r="B1698">
        <v>2016</v>
      </c>
      <c r="C1698" t="s">
        <v>276</v>
      </c>
      <c r="D1698" t="s">
        <v>48</v>
      </c>
      <c r="E1698" t="s">
        <v>12</v>
      </c>
      <c r="F1698">
        <f>VLOOKUP(C1698,'Five Year Alumni Srvy 2016 Data'!C:F,4,FALSE)</f>
        <v>0</v>
      </c>
      <c r="G1698" t="str">
        <f>VLOOKUP(F1698,Coding!K:L,2,FALSE)</f>
        <v>Non-URM</v>
      </c>
      <c r="H1698" t="s">
        <v>277</v>
      </c>
      <c r="I1698" t="s">
        <v>278</v>
      </c>
      <c r="J1698" t="s">
        <v>17</v>
      </c>
      <c r="K1698" t="s">
        <v>84</v>
      </c>
      <c r="L1698">
        <v>2</v>
      </c>
      <c r="M1698" t="s">
        <v>85</v>
      </c>
      <c r="N1698" t="s">
        <v>86</v>
      </c>
      <c r="O1698" t="s">
        <v>176</v>
      </c>
    </row>
    <row r="1699" spans="1:15" x14ac:dyDescent="0.25">
      <c r="A1699">
        <v>1</v>
      </c>
      <c r="B1699">
        <v>2016</v>
      </c>
      <c r="C1699" t="s">
        <v>276</v>
      </c>
      <c r="D1699" t="s">
        <v>48</v>
      </c>
      <c r="E1699" t="s">
        <v>12</v>
      </c>
      <c r="F1699">
        <f>VLOOKUP(C1699,'Five Year Alumni Srvy 2016 Data'!C:F,4,FALSE)</f>
        <v>0</v>
      </c>
      <c r="G1699" t="str">
        <f>VLOOKUP(F1699,Coding!K:L,2,FALSE)</f>
        <v>Non-URM</v>
      </c>
      <c r="H1699" t="s">
        <v>277</v>
      </c>
      <c r="I1699" t="s">
        <v>278</v>
      </c>
      <c r="J1699" t="s">
        <v>17</v>
      </c>
      <c r="K1699" t="s">
        <v>88</v>
      </c>
      <c r="L1699">
        <v>3</v>
      </c>
      <c r="M1699" t="s">
        <v>85</v>
      </c>
      <c r="N1699" t="s">
        <v>89</v>
      </c>
      <c r="O1699" t="s">
        <v>126</v>
      </c>
    </row>
    <row r="1700" spans="1:15" x14ac:dyDescent="0.25">
      <c r="A1700">
        <v>1</v>
      </c>
      <c r="B1700">
        <v>2016</v>
      </c>
      <c r="C1700" t="s">
        <v>276</v>
      </c>
      <c r="D1700" t="s">
        <v>48</v>
      </c>
      <c r="E1700" t="s">
        <v>12</v>
      </c>
      <c r="F1700">
        <f>VLOOKUP(C1700,'Five Year Alumni Srvy 2016 Data'!C:F,4,FALSE)</f>
        <v>0</v>
      </c>
      <c r="G1700" t="str">
        <f>VLOOKUP(F1700,Coding!K:L,2,FALSE)</f>
        <v>Non-URM</v>
      </c>
      <c r="H1700" t="s">
        <v>277</v>
      </c>
      <c r="I1700" t="s">
        <v>278</v>
      </c>
      <c r="J1700" t="s">
        <v>17</v>
      </c>
      <c r="K1700" t="s">
        <v>98</v>
      </c>
      <c r="L1700">
        <v>3</v>
      </c>
      <c r="M1700" t="s">
        <v>85</v>
      </c>
      <c r="N1700" t="s">
        <v>99</v>
      </c>
      <c r="O1700" t="s">
        <v>126</v>
      </c>
    </row>
    <row r="1701" spans="1:15" x14ac:dyDescent="0.25">
      <c r="A1701">
        <v>1</v>
      </c>
      <c r="B1701">
        <v>2016</v>
      </c>
      <c r="C1701" t="s">
        <v>276</v>
      </c>
      <c r="D1701" t="s">
        <v>48</v>
      </c>
      <c r="E1701" t="s">
        <v>12</v>
      </c>
      <c r="F1701">
        <f>VLOOKUP(C1701,'Five Year Alumni Srvy 2016 Data'!C:F,4,FALSE)</f>
        <v>0</v>
      </c>
      <c r="G1701" t="str">
        <f>VLOOKUP(F1701,Coding!K:L,2,FALSE)</f>
        <v>Non-URM</v>
      </c>
      <c r="H1701" t="s">
        <v>277</v>
      </c>
      <c r="I1701" t="s">
        <v>278</v>
      </c>
      <c r="J1701" t="s">
        <v>17</v>
      </c>
      <c r="K1701" t="s">
        <v>122</v>
      </c>
      <c r="L1701">
        <v>3</v>
      </c>
      <c r="M1701" t="s">
        <v>85</v>
      </c>
      <c r="N1701" t="s">
        <v>123</v>
      </c>
      <c r="O1701" t="s">
        <v>126</v>
      </c>
    </row>
    <row r="1702" spans="1:15" x14ac:dyDescent="0.25">
      <c r="A1702">
        <v>1</v>
      </c>
      <c r="B1702">
        <v>2016</v>
      </c>
      <c r="C1702" t="s">
        <v>276</v>
      </c>
      <c r="D1702" t="s">
        <v>48</v>
      </c>
      <c r="E1702" t="s">
        <v>12</v>
      </c>
      <c r="F1702">
        <f>VLOOKUP(C1702,'Five Year Alumni Srvy 2016 Data'!C:F,4,FALSE)</f>
        <v>0</v>
      </c>
      <c r="G1702" t="str">
        <f>VLOOKUP(F1702,Coding!K:L,2,FALSE)</f>
        <v>Non-URM</v>
      </c>
      <c r="H1702" t="s">
        <v>277</v>
      </c>
      <c r="I1702" t="s">
        <v>278</v>
      </c>
      <c r="J1702" t="s">
        <v>17</v>
      </c>
      <c r="K1702" t="s">
        <v>124</v>
      </c>
      <c r="L1702">
        <v>3</v>
      </c>
      <c r="M1702" t="s">
        <v>85</v>
      </c>
      <c r="N1702" t="s">
        <v>125</v>
      </c>
      <c r="O1702" t="s">
        <v>126</v>
      </c>
    </row>
    <row r="1703" spans="1:15" x14ac:dyDescent="0.25">
      <c r="A1703">
        <v>1</v>
      </c>
      <c r="B1703">
        <v>2016</v>
      </c>
      <c r="C1703" t="s">
        <v>276</v>
      </c>
      <c r="D1703" t="s">
        <v>48</v>
      </c>
      <c r="E1703" t="s">
        <v>12</v>
      </c>
      <c r="F1703">
        <f>VLOOKUP(C1703,'Five Year Alumni Srvy 2016 Data'!C:F,4,FALSE)</f>
        <v>0</v>
      </c>
      <c r="G1703" t="str">
        <f>VLOOKUP(F1703,Coding!K:L,2,FALSE)</f>
        <v>Non-URM</v>
      </c>
      <c r="H1703" t="s">
        <v>277</v>
      </c>
      <c r="I1703" t="s">
        <v>278</v>
      </c>
      <c r="J1703" t="s">
        <v>17</v>
      </c>
      <c r="K1703" t="s">
        <v>127</v>
      </c>
      <c r="L1703">
        <v>5</v>
      </c>
      <c r="M1703" t="s">
        <v>85</v>
      </c>
      <c r="N1703" t="s">
        <v>128</v>
      </c>
      <c r="O1703" t="s">
        <v>185</v>
      </c>
    </row>
    <row r="1704" spans="1:15" x14ac:dyDescent="0.25">
      <c r="A1704">
        <v>1</v>
      </c>
      <c r="B1704">
        <v>2016</v>
      </c>
      <c r="C1704" t="s">
        <v>276</v>
      </c>
      <c r="D1704" t="s">
        <v>48</v>
      </c>
      <c r="E1704" t="s">
        <v>12</v>
      </c>
      <c r="F1704">
        <f>VLOOKUP(C1704,'Five Year Alumni Srvy 2016 Data'!C:F,4,FALSE)</f>
        <v>0</v>
      </c>
      <c r="G1704" t="str">
        <f>VLOOKUP(F1704,Coding!K:L,2,FALSE)</f>
        <v>Non-URM</v>
      </c>
      <c r="H1704" t="s">
        <v>277</v>
      </c>
      <c r="I1704" t="s">
        <v>278</v>
      </c>
      <c r="J1704" t="s">
        <v>17</v>
      </c>
      <c r="K1704" t="s">
        <v>129</v>
      </c>
      <c r="L1704">
        <v>3</v>
      </c>
      <c r="M1704" t="s">
        <v>85</v>
      </c>
      <c r="N1704" t="s">
        <v>130</v>
      </c>
      <c r="O1704" t="s">
        <v>126</v>
      </c>
    </row>
    <row r="1705" spans="1:15" x14ac:dyDescent="0.25">
      <c r="A1705">
        <v>1</v>
      </c>
      <c r="B1705">
        <v>2016</v>
      </c>
      <c r="C1705" t="s">
        <v>276</v>
      </c>
      <c r="D1705" t="s">
        <v>48</v>
      </c>
      <c r="E1705" t="s">
        <v>12</v>
      </c>
      <c r="F1705">
        <f>VLOOKUP(C1705,'Five Year Alumni Srvy 2016 Data'!C:F,4,FALSE)</f>
        <v>0</v>
      </c>
      <c r="G1705" t="str">
        <f>VLOOKUP(F1705,Coding!K:L,2,FALSE)</f>
        <v>Non-URM</v>
      </c>
      <c r="H1705" t="s">
        <v>277</v>
      </c>
      <c r="I1705" t="s">
        <v>278</v>
      </c>
      <c r="J1705" t="s">
        <v>17</v>
      </c>
      <c r="K1705" t="s">
        <v>131</v>
      </c>
      <c r="L1705">
        <v>3</v>
      </c>
      <c r="M1705" t="s">
        <v>85</v>
      </c>
      <c r="N1705" t="s">
        <v>132</v>
      </c>
      <c r="O1705" t="s">
        <v>126</v>
      </c>
    </row>
    <row r="1706" spans="1:15" x14ac:dyDescent="0.25">
      <c r="A1706">
        <v>1</v>
      </c>
      <c r="B1706">
        <v>2016</v>
      </c>
      <c r="C1706" t="s">
        <v>276</v>
      </c>
      <c r="D1706" t="s">
        <v>48</v>
      </c>
      <c r="E1706" t="s">
        <v>12</v>
      </c>
      <c r="F1706">
        <f>VLOOKUP(C1706,'Five Year Alumni Srvy 2016 Data'!C:F,4,FALSE)</f>
        <v>0</v>
      </c>
      <c r="G1706" t="str">
        <f>VLOOKUP(F1706,Coding!K:L,2,FALSE)</f>
        <v>Non-URM</v>
      </c>
      <c r="H1706" t="s">
        <v>277</v>
      </c>
      <c r="I1706" t="s">
        <v>278</v>
      </c>
      <c r="J1706" t="s">
        <v>17</v>
      </c>
      <c r="K1706" t="s">
        <v>139</v>
      </c>
      <c r="L1706">
        <v>5</v>
      </c>
      <c r="M1706" t="s">
        <v>85</v>
      </c>
      <c r="N1706" t="s">
        <v>140</v>
      </c>
      <c r="O1706" t="s">
        <v>185</v>
      </c>
    </row>
    <row r="1707" spans="1:15" x14ac:dyDescent="0.25">
      <c r="A1707">
        <v>1</v>
      </c>
      <c r="B1707">
        <v>2016</v>
      </c>
      <c r="C1707" t="s">
        <v>276</v>
      </c>
      <c r="D1707" t="s">
        <v>48</v>
      </c>
      <c r="E1707" t="s">
        <v>12</v>
      </c>
      <c r="F1707">
        <f>VLOOKUP(C1707,'Five Year Alumni Srvy 2016 Data'!C:F,4,FALSE)</f>
        <v>0</v>
      </c>
      <c r="G1707" t="str">
        <f>VLOOKUP(F1707,Coding!K:L,2,FALSE)</f>
        <v>Non-URM</v>
      </c>
      <c r="H1707" t="s">
        <v>277</v>
      </c>
      <c r="I1707" t="s">
        <v>278</v>
      </c>
      <c r="J1707" t="s">
        <v>17</v>
      </c>
      <c r="K1707" t="s">
        <v>141</v>
      </c>
      <c r="L1707">
        <v>5</v>
      </c>
      <c r="M1707" t="s">
        <v>85</v>
      </c>
      <c r="N1707" t="s">
        <v>142</v>
      </c>
      <c r="O1707" t="s">
        <v>185</v>
      </c>
    </row>
    <row r="1708" spans="1:15" x14ac:dyDescent="0.25">
      <c r="A1708">
        <v>1</v>
      </c>
      <c r="B1708">
        <v>2016</v>
      </c>
      <c r="C1708" t="s">
        <v>276</v>
      </c>
      <c r="D1708" t="s">
        <v>48</v>
      </c>
      <c r="E1708" t="s">
        <v>12</v>
      </c>
      <c r="F1708">
        <f>VLOOKUP(C1708,'Five Year Alumni Srvy 2016 Data'!C:F,4,FALSE)</f>
        <v>0</v>
      </c>
      <c r="G1708" t="str">
        <f>VLOOKUP(F1708,Coding!K:L,2,FALSE)</f>
        <v>Non-URM</v>
      </c>
      <c r="H1708" t="s">
        <v>277</v>
      </c>
      <c r="I1708" t="s">
        <v>278</v>
      </c>
      <c r="J1708" t="s">
        <v>17</v>
      </c>
      <c r="K1708" t="s">
        <v>143</v>
      </c>
      <c r="L1708">
        <v>3</v>
      </c>
      <c r="M1708" t="s">
        <v>85</v>
      </c>
      <c r="N1708" t="s">
        <v>144</v>
      </c>
      <c r="O1708" t="s">
        <v>126</v>
      </c>
    </row>
    <row r="1709" spans="1:15" x14ac:dyDescent="0.25">
      <c r="A1709">
        <v>1</v>
      </c>
      <c r="B1709">
        <v>2016</v>
      </c>
      <c r="C1709" t="s">
        <v>295</v>
      </c>
      <c r="D1709" t="s">
        <v>48</v>
      </c>
      <c r="E1709" t="s">
        <v>12</v>
      </c>
      <c r="F1709">
        <f>VLOOKUP(C1709,'Five Year Alumni Srvy 2016 Data'!C:F,4,FALSE)</f>
        <v>0</v>
      </c>
      <c r="G1709" t="str">
        <f>VLOOKUP(F1709,Coding!K:L,2,FALSE)</f>
        <v>Non-URM</v>
      </c>
      <c r="H1709" t="s">
        <v>182</v>
      </c>
      <c r="I1709" t="s">
        <v>182</v>
      </c>
      <c r="J1709" t="s">
        <v>21</v>
      </c>
      <c r="K1709" t="s">
        <v>84</v>
      </c>
      <c r="L1709">
        <v>3</v>
      </c>
      <c r="M1709" t="s">
        <v>85</v>
      </c>
      <c r="N1709" t="s">
        <v>86</v>
      </c>
      <c r="O1709" t="s">
        <v>126</v>
      </c>
    </row>
    <row r="1710" spans="1:15" x14ac:dyDescent="0.25">
      <c r="A1710">
        <v>1</v>
      </c>
      <c r="B1710">
        <v>2016</v>
      </c>
      <c r="C1710" t="s">
        <v>295</v>
      </c>
      <c r="D1710" t="s">
        <v>48</v>
      </c>
      <c r="E1710" t="s">
        <v>12</v>
      </c>
      <c r="F1710">
        <f>VLOOKUP(C1710,'Five Year Alumni Srvy 2016 Data'!C:F,4,FALSE)</f>
        <v>0</v>
      </c>
      <c r="G1710" t="str">
        <f>VLOOKUP(F1710,Coding!K:L,2,FALSE)</f>
        <v>Non-URM</v>
      </c>
      <c r="H1710" t="s">
        <v>182</v>
      </c>
      <c r="I1710" t="s">
        <v>182</v>
      </c>
      <c r="J1710" t="s">
        <v>21</v>
      </c>
      <c r="K1710" t="s">
        <v>88</v>
      </c>
      <c r="L1710">
        <v>3</v>
      </c>
      <c r="M1710" t="s">
        <v>85</v>
      </c>
      <c r="N1710" t="s">
        <v>89</v>
      </c>
      <c r="O1710" t="s">
        <v>126</v>
      </c>
    </row>
    <row r="1711" spans="1:15" x14ac:dyDescent="0.25">
      <c r="A1711">
        <v>1</v>
      </c>
      <c r="B1711">
        <v>2016</v>
      </c>
      <c r="C1711" t="s">
        <v>295</v>
      </c>
      <c r="D1711" t="s">
        <v>48</v>
      </c>
      <c r="E1711" t="s">
        <v>12</v>
      </c>
      <c r="F1711">
        <f>VLOOKUP(C1711,'Five Year Alumni Srvy 2016 Data'!C:F,4,FALSE)</f>
        <v>0</v>
      </c>
      <c r="G1711" t="str">
        <f>VLOOKUP(F1711,Coding!K:L,2,FALSE)</f>
        <v>Non-URM</v>
      </c>
      <c r="H1711" t="s">
        <v>182</v>
      </c>
      <c r="I1711" t="s">
        <v>182</v>
      </c>
      <c r="J1711" t="s">
        <v>21</v>
      </c>
      <c r="K1711" t="s">
        <v>98</v>
      </c>
      <c r="L1711">
        <v>3</v>
      </c>
      <c r="M1711" t="s">
        <v>85</v>
      </c>
      <c r="N1711" t="s">
        <v>99</v>
      </c>
      <c r="O1711" t="s">
        <v>126</v>
      </c>
    </row>
    <row r="1712" spans="1:15" x14ac:dyDescent="0.25">
      <c r="A1712">
        <v>1</v>
      </c>
      <c r="B1712">
        <v>2016</v>
      </c>
      <c r="C1712" t="s">
        <v>295</v>
      </c>
      <c r="D1712" t="s">
        <v>48</v>
      </c>
      <c r="E1712" t="s">
        <v>12</v>
      </c>
      <c r="F1712">
        <f>VLOOKUP(C1712,'Five Year Alumni Srvy 2016 Data'!C:F,4,FALSE)</f>
        <v>0</v>
      </c>
      <c r="G1712" t="str">
        <f>VLOOKUP(F1712,Coding!K:L,2,FALSE)</f>
        <v>Non-URM</v>
      </c>
      <c r="H1712" t="s">
        <v>182</v>
      </c>
      <c r="I1712" t="s">
        <v>182</v>
      </c>
      <c r="J1712" t="s">
        <v>21</v>
      </c>
      <c r="K1712" t="s">
        <v>122</v>
      </c>
      <c r="L1712">
        <v>3</v>
      </c>
      <c r="M1712" t="s">
        <v>85</v>
      </c>
      <c r="N1712" t="s">
        <v>123</v>
      </c>
      <c r="O1712" t="s">
        <v>126</v>
      </c>
    </row>
    <row r="1713" spans="1:15" x14ac:dyDescent="0.25">
      <c r="A1713">
        <v>1</v>
      </c>
      <c r="B1713">
        <v>2016</v>
      </c>
      <c r="C1713" t="s">
        <v>295</v>
      </c>
      <c r="D1713" t="s">
        <v>48</v>
      </c>
      <c r="E1713" t="s">
        <v>12</v>
      </c>
      <c r="F1713">
        <f>VLOOKUP(C1713,'Five Year Alumni Srvy 2016 Data'!C:F,4,FALSE)</f>
        <v>0</v>
      </c>
      <c r="G1713" t="str">
        <f>VLOOKUP(F1713,Coding!K:L,2,FALSE)</f>
        <v>Non-URM</v>
      </c>
      <c r="H1713" t="s">
        <v>182</v>
      </c>
      <c r="I1713" t="s">
        <v>182</v>
      </c>
      <c r="J1713" t="s">
        <v>21</v>
      </c>
      <c r="K1713" t="s">
        <v>124</v>
      </c>
      <c r="L1713">
        <v>3</v>
      </c>
      <c r="M1713" t="s">
        <v>85</v>
      </c>
      <c r="N1713" t="s">
        <v>125</v>
      </c>
      <c r="O1713" t="s">
        <v>126</v>
      </c>
    </row>
    <row r="1714" spans="1:15" x14ac:dyDescent="0.25">
      <c r="A1714">
        <v>1</v>
      </c>
      <c r="B1714">
        <v>2016</v>
      </c>
      <c r="C1714" t="s">
        <v>295</v>
      </c>
      <c r="D1714" t="s">
        <v>48</v>
      </c>
      <c r="E1714" t="s">
        <v>12</v>
      </c>
      <c r="F1714">
        <f>VLOOKUP(C1714,'Five Year Alumni Srvy 2016 Data'!C:F,4,FALSE)</f>
        <v>0</v>
      </c>
      <c r="G1714" t="str">
        <f>VLOOKUP(F1714,Coding!K:L,2,FALSE)</f>
        <v>Non-URM</v>
      </c>
      <c r="H1714" t="s">
        <v>182</v>
      </c>
      <c r="I1714" t="s">
        <v>182</v>
      </c>
      <c r="J1714" t="s">
        <v>21</v>
      </c>
      <c r="K1714" t="s">
        <v>127</v>
      </c>
      <c r="L1714">
        <v>3</v>
      </c>
      <c r="M1714" t="s">
        <v>85</v>
      </c>
      <c r="N1714" t="s">
        <v>128</v>
      </c>
      <c r="O1714" t="s">
        <v>126</v>
      </c>
    </row>
    <row r="1715" spans="1:15" x14ac:dyDescent="0.25">
      <c r="A1715">
        <v>1</v>
      </c>
      <c r="B1715">
        <v>2016</v>
      </c>
      <c r="C1715" t="s">
        <v>295</v>
      </c>
      <c r="D1715" t="s">
        <v>48</v>
      </c>
      <c r="E1715" t="s">
        <v>12</v>
      </c>
      <c r="F1715">
        <f>VLOOKUP(C1715,'Five Year Alumni Srvy 2016 Data'!C:F,4,FALSE)</f>
        <v>0</v>
      </c>
      <c r="G1715" t="str">
        <f>VLOOKUP(F1715,Coding!K:L,2,FALSE)</f>
        <v>Non-URM</v>
      </c>
      <c r="H1715" t="s">
        <v>182</v>
      </c>
      <c r="I1715" t="s">
        <v>182</v>
      </c>
      <c r="J1715" t="s">
        <v>21</v>
      </c>
      <c r="K1715" t="s">
        <v>129</v>
      </c>
      <c r="L1715">
        <v>3</v>
      </c>
      <c r="M1715" t="s">
        <v>85</v>
      </c>
      <c r="N1715" t="s">
        <v>130</v>
      </c>
      <c r="O1715" t="s">
        <v>126</v>
      </c>
    </row>
    <row r="1716" spans="1:15" x14ac:dyDescent="0.25">
      <c r="A1716">
        <v>1</v>
      </c>
      <c r="B1716">
        <v>2016</v>
      </c>
      <c r="C1716" t="s">
        <v>295</v>
      </c>
      <c r="D1716" t="s">
        <v>48</v>
      </c>
      <c r="E1716" t="s">
        <v>12</v>
      </c>
      <c r="F1716">
        <f>VLOOKUP(C1716,'Five Year Alumni Srvy 2016 Data'!C:F,4,FALSE)</f>
        <v>0</v>
      </c>
      <c r="G1716" t="str">
        <f>VLOOKUP(F1716,Coding!K:L,2,FALSE)</f>
        <v>Non-URM</v>
      </c>
      <c r="H1716" t="s">
        <v>182</v>
      </c>
      <c r="I1716" t="s">
        <v>182</v>
      </c>
      <c r="J1716" t="s">
        <v>21</v>
      </c>
      <c r="K1716" t="s">
        <v>131</v>
      </c>
      <c r="L1716">
        <v>3</v>
      </c>
      <c r="M1716" t="s">
        <v>85</v>
      </c>
      <c r="N1716" t="s">
        <v>132</v>
      </c>
      <c r="O1716" t="s">
        <v>126</v>
      </c>
    </row>
    <row r="1717" spans="1:15" x14ac:dyDescent="0.25">
      <c r="A1717">
        <v>1</v>
      </c>
      <c r="B1717">
        <v>2016</v>
      </c>
      <c r="C1717" t="s">
        <v>295</v>
      </c>
      <c r="D1717" t="s">
        <v>48</v>
      </c>
      <c r="E1717" t="s">
        <v>12</v>
      </c>
      <c r="F1717">
        <f>VLOOKUP(C1717,'Five Year Alumni Srvy 2016 Data'!C:F,4,FALSE)</f>
        <v>0</v>
      </c>
      <c r="G1717" t="str">
        <f>VLOOKUP(F1717,Coding!K:L,2,FALSE)</f>
        <v>Non-URM</v>
      </c>
      <c r="H1717" t="s">
        <v>182</v>
      </c>
      <c r="I1717" t="s">
        <v>182</v>
      </c>
      <c r="J1717" t="s">
        <v>21</v>
      </c>
      <c r="K1717" t="s">
        <v>139</v>
      </c>
      <c r="L1717">
        <v>3</v>
      </c>
      <c r="M1717" t="s">
        <v>85</v>
      </c>
      <c r="N1717" t="s">
        <v>140</v>
      </c>
      <c r="O1717" t="s">
        <v>126</v>
      </c>
    </row>
    <row r="1718" spans="1:15" x14ac:dyDescent="0.25">
      <c r="A1718">
        <v>1</v>
      </c>
      <c r="B1718">
        <v>2016</v>
      </c>
      <c r="C1718" t="s">
        <v>295</v>
      </c>
      <c r="D1718" t="s">
        <v>48</v>
      </c>
      <c r="E1718" t="s">
        <v>12</v>
      </c>
      <c r="F1718">
        <f>VLOOKUP(C1718,'Five Year Alumni Srvy 2016 Data'!C:F,4,FALSE)</f>
        <v>0</v>
      </c>
      <c r="G1718" t="str">
        <f>VLOOKUP(F1718,Coding!K:L,2,FALSE)</f>
        <v>Non-URM</v>
      </c>
      <c r="H1718" t="s">
        <v>182</v>
      </c>
      <c r="I1718" t="s">
        <v>182</v>
      </c>
      <c r="J1718" t="s">
        <v>21</v>
      </c>
      <c r="K1718" t="s">
        <v>141</v>
      </c>
      <c r="L1718">
        <v>3</v>
      </c>
      <c r="M1718" t="s">
        <v>85</v>
      </c>
      <c r="N1718" t="s">
        <v>142</v>
      </c>
      <c r="O1718" t="s">
        <v>126</v>
      </c>
    </row>
    <row r="1719" spans="1:15" x14ac:dyDescent="0.25">
      <c r="A1719">
        <v>1</v>
      </c>
      <c r="B1719">
        <v>2016</v>
      </c>
      <c r="C1719" t="s">
        <v>295</v>
      </c>
      <c r="D1719" t="s">
        <v>48</v>
      </c>
      <c r="E1719" t="s">
        <v>12</v>
      </c>
      <c r="F1719">
        <f>VLOOKUP(C1719,'Five Year Alumni Srvy 2016 Data'!C:F,4,FALSE)</f>
        <v>0</v>
      </c>
      <c r="G1719" t="str">
        <f>VLOOKUP(F1719,Coding!K:L,2,FALSE)</f>
        <v>Non-URM</v>
      </c>
      <c r="H1719" t="s">
        <v>182</v>
      </c>
      <c r="I1719" t="s">
        <v>182</v>
      </c>
      <c r="J1719" t="s">
        <v>21</v>
      </c>
      <c r="K1719" t="s">
        <v>143</v>
      </c>
      <c r="L1719">
        <v>4</v>
      </c>
      <c r="M1719" t="s">
        <v>85</v>
      </c>
      <c r="N1719" t="s">
        <v>144</v>
      </c>
      <c r="O1719" t="s">
        <v>87</v>
      </c>
    </row>
    <row r="1720" spans="1:15" x14ac:dyDescent="0.25">
      <c r="A1720" s="2">
        <v>1</v>
      </c>
      <c r="B1720" s="2">
        <v>2016</v>
      </c>
      <c r="C1720" t="s">
        <v>397</v>
      </c>
      <c r="D1720" t="s">
        <v>169</v>
      </c>
      <c r="E1720" t="s">
        <v>12</v>
      </c>
      <c r="F1720">
        <f>VLOOKUP(C1720,'Five Year Alumni Srvy 2016 Data'!C:F,4,FALSE)</f>
        <v>1</v>
      </c>
      <c r="G1720" t="str">
        <f>VLOOKUP(F1720,Coding!K:L,2,FALSE)</f>
        <v>URM</v>
      </c>
      <c r="H1720" t="s">
        <v>398</v>
      </c>
      <c r="I1720" t="s">
        <v>399</v>
      </c>
      <c r="J1720" t="s">
        <v>19</v>
      </c>
      <c r="K1720" t="s">
        <v>135</v>
      </c>
      <c r="L1720" s="2">
        <v>2</v>
      </c>
      <c r="M1720" t="s">
        <v>55</v>
      </c>
      <c r="N1720" t="s">
        <v>136</v>
      </c>
      <c r="O1720" t="s">
        <v>187</v>
      </c>
    </row>
    <row r="1721" spans="1:15" x14ac:dyDescent="0.25">
      <c r="A1721" s="2">
        <v>1</v>
      </c>
      <c r="B1721" s="2">
        <v>2016</v>
      </c>
      <c r="C1721" t="s">
        <v>397</v>
      </c>
      <c r="D1721" t="s">
        <v>169</v>
      </c>
      <c r="E1721" t="s">
        <v>12</v>
      </c>
      <c r="F1721">
        <f>VLOOKUP(C1721,'Five Year Alumni Srvy 2016 Data'!C:F,4,FALSE)</f>
        <v>1</v>
      </c>
      <c r="G1721" t="str">
        <f>VLOOKUP(F1721,Coding!K:L,2,FALSE)</f>
        <v>URM</v>
      </c>
      <c r="H1721" t="s">
        <v>398</v>
      </c>
      <c r="I1721" t="s">
        <v>399</v>
      </c>
      <c r="J1721" t="s">
        <v>19</v>
      </c>
      <c r="K1721" t="s">
        <v>137</v>
      </c>
      <c r="L1721" s="2">
        <v>4</v>
      </c>
      <c r="M1721" t="s">
        <v>55</v>
      </c>
      <c r="N1721" t="s">
        <v>138</v>
      </c>
      <c r="O1721" t="s">
        <v>57</v>
      </c>
    </row>
    <row r="1722" spans="1:15" x14ac:dyDescent="0.25">
      <c r="A1722" s="2">
        <v>1</v>
      </c>
      <c r="B1722" s="2">
        <v>2016</v>
      </c>
      <c r="C1722" t="s">
        <v>397</v>
      </c>
      <c r="D1722" t="s">
        <v>169</v>
      </c>
      <c r="E1722" t="s">
        <v>12</v>
      </c>
      <c r="F1722">
        <f>VLOOKUP(C1722,'Five Year Alumni Srvy 2016 Data'!C:F,4,FALSE)</f>
        <v>1</v>
      </c>
      <c r="G1722" t="str">
        <f>VLOOKUP(F1722,Coding!K:L,2,FALSE)</f>
        <v>URM</v>
      </c>
      <c r="H1722" t="s">
        <v>398</v>
      </c>
      <c r="I1722" t="s">
        <v>399</v>
      </c>
      <c r="J1722" t="s">
        <v>19</v>
      </c>
      <c r="K1722" t="s">
        <v>145</v>
      </c>
      <c r="L1722" s="2">
        <v>4</v>
      </c>
      <c r="M1722" t="s">
        <v>55</v>
      </c>
      <c r="N1722" t="s">
        <v>146</v>
      </c>
      <c r="O1722" t="s">
        <v>57</v>
      </c>
    </row>
    <row r="1723" spans="1:15" x14ac:dyDescent="0.25">
      <c r="A1723" s="2">
        <v>1</v>
      </c>
      <c r="B1723" s="2">
        <v>2016</v>
      </c>
      <c r="C1723" t="s">
        <v>397</v>
      </c>
      <c r="D1723" t="s">
        <v>169</v>
      </c>
      <c r="E1723" t="s">
        <v>12</v>
      </c>
      <c r="F1723">
        <f>VLOOKUP(C1723,'Five Year Alumni Srvy 2016 Data'!C:F,4,FALSE)</f>
        <v>1</v>
      </c>
      <c r="G1723" t="str">
        <f>VLOOKUP(F1723,Coding!K:L,2,FALSE)</f>
        <v>URM</v>
      </c>
      <c r="H1723" t="s">
        <v>398</v>
      </c>
      <c r="I1723" t="s">
        <v>399</v>
      </c>
      <c r="J1723" t="s">
        <v>19</v>
      </c>
      <c r="K1723" t="s">
        <v>147</v>
      </c>
      <c r="L1723" s="2">
        <v>4</v>
      </c>
      <c r="M1723" t="s">
        <v>55</v>
      </c>
      <c r="N1723" t="s">
        <v>148</v>
      </c>
      <c r="O1723" t="s">
        <v>57</v>
      </c>
    </row>
    <row r="1724" spans="1:15" x14ac:dyDescent="0.25">
      <c r="A1724" s="2">
        <v>1</v>
      </c>
      <c r="B1724" s="2">
        <v>2016</v>
      </c>
      <c r="C1724" t="s">
        <v>397</v>
      </c>
      <c r="D1724" t="s">
        <v>169</v>
      </c>
      <c r="E1724" t="s">
        <v>12</v>
      </c>
      <c r="F1724">
        <f>VLOOKUP(C1724,'Five Year Alumni Srvy 2016 Data'!C:F,4,FALSE)</f>
        <v>1</v>
      </c>
      <c r="G1724" t="str">
        <f>VLOOKUP(F1724,Coding!K:L,2,FALSE)</f>
        <v>URM</v>
      </c>
      <c r="H1724" t="s">
        <v>398</v>
      </c>
      <c r="I1724" t="s">
        <v>399</v>
      </c>
      <c r="J1724" t="s">
        <v>19</v>
      </c>
      <c r="K1724" t="s">
        <v>149</v>
      </c>
      <c r="L1724" s="2">
        <v>4</v>
      </c>
      <c r="M1724" t="s">
        <v>55</v>
      </c>
      <c r="N1724" t="s">
        <v>150</v>
      </c>
      <c r="O1724" t="s">
        <v>57</v>
      </c>
    </row>
    <row r="1725" spans="1:15" x14ac:dyDescent="0.25">
      <c r="A1725" s="2">
        <v>1</v>
      </c>
      <c r="B1725" s="2">
        <v>2016</v>
      </c>
      <c r="C1725" t="s">
        <v>397</v>
      </c>
      <c r="D1725" t="s">
        <v>169</v>
      </c>
      <c r="E1725" t="s">
        <v>12</v>
      </c>
      <c r="F1725">
        <f>VLOOKUP(C1725,'Five Year Alumni Srvy 2016 Data'!C:F,4,FALSE)</f>
        <v>1</v>
      </c>
      <c r="G1725" t="str">
        <f>VLOOKUP(F1725,Coding!K:L,2,FALSE)</f>
        <v>URM</v>
      </c>
      <c r="H1725" t="s">
        <v>398</v>
      </c>
      <c r="I1725" t="s">
        <v>399</v>
      </c>
      <c r="J1725" t="s">
        <v>19</v>
      </c>
      <c r="K1725" t="s">
        <v>166</v>
      </c>
      <c r="L1725" s="2">
        <v>2</v>
      </c>
      <c r="M1725" t="s">
        <v>55</v>
      </c>
      <c r="N1725" t="s">
        <v>167</v>
      </c>
      <c r="O1725" t="s">
        <v>187</v>
      </c>
    </row>
    <row r="1726" spans="1:15" x14ac:dyDescent="0.25">
      <c r="A1726" s="2">
        <v>1</v>
      </c>
      <c r="B1726" s="2">
        <v>2016</v>
      </c>
      <c r="C1726" t="s">
        <v>397</v>
      </c>
      <c r="D1726" t="s">
        <v>169</v>
      </c>
      <c r="E1726" s="2" t="s">
        <v>12</v>
      </c>
      <c r="F1726">
        <f>VLOOKUP(C1726,'Five Year Alumni Srvy 2016 Data'!C:F,4,FALSE)</f>
        <v>1</v>
      </c>
      <c r="G1726" t="str">
        <f>VLOOKUP(F1726,Coding!K:L,2,FALSE)</f>
        <v>URM</v>
      </c>
      <c r="H1726" t="s">
        <v>398</v>
      </c>
      <c r="I1726" t="s">
        <v>399</v>
      </c>
      <c r="J1726" t="s">
        <v>19</v>
      </c>
      <c r="K1726" t="s">
        <v>64</v>
      </c>
      <c r="L1726" s="2">
        <v>3</v>
      </c>
      <c r="M1726" t="s">
        <v>65</v>
      </c>
      <c r="N1726" t="s">
        <v>66</v>
      </c>
      <c r="O1726" t="s">
        <v>67</v>
      </c>
    </row>
    <row r="1727" spans="1:15" x14ac:dyDescent="0.25">
      <c r="A1727" s="2">
        <v>1</v>
      </c>
      <c r="B1727" s="2">
        <v>2016</v>
      </c>
      <c r="C1727" t="s">
        <v>397</v>
      </c>
      <c r="D1727" t="s">
        <v>169</v>
      </c>
      <c r="E1727" s="2" t="s">
        <v>12</v>
      </c>
      <c r="F1727">
        <f>VLOOKUP(C1727,'Five Year Alumni Srvy 2016 Data'!C:F,4,FALSE)</f>
        <v>1</v>
      </c>
      <c r="G1727" t="str">
        <f>VLOOKUP(F1727,Coding!K:L,2,FALSE)</f>
        <v>URM</v>
      </c>
      <c r="H1727" t="s">
        <v>398</v>
      </c>
      <c r="I1727" t="s">
        <v>399</v>
      </c>
      <c r="J1727" t="s">
        <v>19</v>
      </c>
      <c r="K1727" t="s">
        <v>68</v>
      </c>
      <c r="L1727" s="2">
        <v>1</v>
      </c>
      <c r="M1727" t="s">
        <v>65</v>
      </c>
      <c r="N1727" t="s">
        <v>69</v>
      </c>
      <c r="O1727" t="s">
        <v>230</v>
      </c>
    </row>
    <row r="1728" spans="1:15" x14ac:dyDescent="0.25">
      <c r="A1728" s="2">
        <v>1</v>
      </c>
      <c r="B1728" s="2">
        <v>2016</v>
      </c>
      <c r="C1728" t="s">
        <v>397</v>
      </c>
      <c r="D1728" t="s">
        <v>169</v>
      </c>
      <c r="E1728" s="2" t="s">
        <v>12</v>
      </c>
      <c r="F1728">
        <f>VLOOKUP(C1728,'Five Year Alumni Srvy 2016 Data'!C:F,4,FALSE)</f>
        <v>1</v>
      </c>
      <c r="G1728" t="str">
        <f>VLOOKUP(F1728,Coding!K:L,2,FALSE)</f>
        <v>URM</v>
      </c>
      <c r="H1728" t="s">
        <v>398</v>
      </c>
      <c r="I1728" t="s">
        <v>399</v>
      </c>
      <c r="J1728" t="s">
        <v>19</v>
      </c>
      <c r="K1728" t="s">
        <v>70</v>
      </c>
      <c r="L1728" s="2">
        <v>3</v>
      </c>
      <c r="M1728" t="s">
        <v>65</v>
      </c>
      <c r="N1728" t="s">
        <v>71</v>
      </c>
      <c r="O1728" t="s">
        <v>67</v>
      </c>
    </row>
    <row r="1729" spans="1:15" x14ac:dyDescent="0.25">
      <c r="A1729" s="2">
        <v>1</v>
      </c>
      <c r="B1729" s="2">
        <v>2016</v>
      </c>
      <c r="C1729" t="s">
        <v>397</v>
      </c>
      <c r="D1729" t="s">
        <v>169</v>
      </c>
      <c r="E1729" s="2" t="s">
        <v>12</v>
      </c>
      <c r="F1729">
        <f>VLOOKUP(C1729,'Five Year Alumni Srvy 2016 Data'!C:F,4,FALSE)</f>
        <v>1</v>
      </c>
      <c r="G1729" t="str">
        <f>VLOOKUP(F1729,Coding!K:L,2,FALSE)</f>
        <v>URM</v>
      </c>
      <c r="H1729" t="s">
        <v>398</v>
      </c>
      <c r="I1729" t="s">
        <v>399</v>
      </c>
      <c r="J1729" t="s">
        <v>19</v>
      </c>
      <c r="K1729" t="s">
        <v>116</v>
      </c>
      <c r="L1729" s="2">
        <v>1</v>
      </c>
      <c r="M1729" t="s">
        <v>65</v>
      </c>
      <c r="N1729" t="s">
        <v>117</v>
      </c>
      <c r="O1729" t="s">
        <v>230</v>
      </c>
    </row>
    <row r="1730" spans="1:15" x14ac:dyDescent="0.25">
      <c r="A1730" s="2">
        <v>1</v>
      </c>
      <c r="B1730" s="2">
        <v>2016</v>
      </c>
      <c r="C1730" t="s">
        <v>397</v>
      </c>
      <c r="D1730" t="s">
        <v>169</v>
      </c>
      <c r="E1730" s="2" t="s">
        <v>12</v>
      </c>
      <c r="F1730">
        <f>VLOOKUP(C1730,'Five Year Alumni Srvy 2016 Data'!C:F,4,FALSE)</f>
        <v>1</v>
      </c>
      <c r="G1730" t="str">
        <f>VLOOKUP(F1730,Coding!K:L,2,FALSE)</f>
        <v>URM</v>
      </c>
      <c r="H1730" t="s">
        <v>398</v>
      </c>
      <c r="I1730" t="s">
        <v>399</v>
      </c>
      <c r="J1730" t="s">
        <v>19</v>
      </c>
      <c r="K1730" t="s">
        <v>120</v>
      </c>
      <c r="L1730" s="2">
        <v>1</v>
      </c>
      <c r="M1730" t="s">
        <v>65</v>
      </c>
      <c r="N1730" t="s">
        <v>121</v>
      </c>
      <c r="O1730" t="s">
        <v>230</v>
      </c>
    </row>
    <row r="1731" spans="1:15" x14ac:dyDescent="0.25">
      <c r="A1731">
        <v>1</v>
      </c>
      <c r="B1731">
        <v>2016</v>
      </c>
      <c r="C1731" t="s">
        <v>303</v>
      </c>
      <c r="D1731" t="s">
        <v>204</v>
      </c>
      <c r="E1731" t="s">
        <v>12</v>
      </c>
      <c r="F1731">
        <f>VLOOKUP(C1731,'Five Year Alumni Srvy 2016 Data'!C:F,4,FALSE)</f>
        <v>0</v>
      </c>
      <c r="G1731" t="str">
        <f>VLOOKUP(F1731,Coding!K:L,2,FALSE)</f>
        <v>Non-URM</v>
      </c>
      <c r="H1731" t="s">
        <v>304</v>
      </c>
      <c r="I1731" t="s">
        <v>267</v>
      </c>
      <c r="J1731" t="s">
        <v>10</v>
      </c>
      <c r="K1731" t="s">
        <v>84</v>
      </c>
      <c r="L1731">
        <v>4</v>
      </c>
      <c r="M1731" t="s">
        <v>85</v>
      </c>
      <c r="N1731" t="s">
        <v>86</v>
      </c>
      <c r="O1731" t="s">
        <v>87</v>
      </c>
    </row>
    <row r="1732" spans="1:15" x14ac:dyDescent="0.25">
      <c r="A1732">
        <v>1</v>
      </c>
      <c r="B1732">
        <v>2016</v>
      </c>
      <c r="C1732" t="s">
        <v>303</v>
      </c>
      <c r="D1732" t="s">
        <v>204</v>
      </c>
      <c r="E1732" t="s">
        <v>12</v>
      </c>
      <c r="F1732">
        <f>VLOOKUP(C1732,'Five Year Alumni Srvy 2016 Data'!C:F,4,FALSE)</f>
        <v>0</v>
      </c>
      <c r="G1732" t="str">
        <f>VLOOKUP(F1732,Coding!K:L,2,FALSE)</f>
        <v>Non-URM</v>
      </c>
      <c r="H1732" t="s">
        <v>304</v>
      </c>
      <c r="I1732" t="s">
        <v>267</v>
      </c>
      <c r="J1732" t="s">
        <v>10</v>
      </c>
      <c r="K1732" t="s">
        <v>88</v>
      </c>
      <c r="L1732">
        <v>3</v>
      </c>
      <c r="M1732" t="s">
        <v>85</v>
      </c>
      <c r="N1732" t="s">
        <v>89</v>
      </c>
      <c r="O1732" t="s">
        <v>126</v>
      </c>
    </row>
    <row r="1733" spans="1:15" x14ac:dyDescent="0.25">
      <c r="A1733">
        <v>1</v>
      </c>
      <c r="B1733">
        <v>2016</v>
      </c>
      <c r="C1733" t="s">
        <v>303</v>
      </c>
      <c r="D1733" t="s">
        <v>204</v>
      </c>
      <c r="E1733" t="s">
        <v>12</v>
      </c>
      <c r="F1733">
        <f>VLOOKUP(C1733,'Five Year Alumni Srvy 2016 Data'!C:F,4,FALSE)</f>
        <v>0</v>
      </c>
      <c r="G1733" t="str">
        <f>VLOOKUP(F1733,Coding!K:L,2,FALSE)</f>
        <v>Non-URM</v>
      </c>
      <c r="H1733" t="s">
        <v>304</v>
      </c>
      <c r="I1733" t="s">
        <v>267</v>
      </c>
      <c r="J1733" t="s">
        <v>10</v>
      </c>
      <c r="K1733" t="s">
        <v>98</v>
      </c>
      <c r="L1733">
        <v>5</v>
      </c>
      <c r="M1733" t="s">
        <v>85</v>
      </c>
      <c r="N1733" t="s">
        <v>99</v>
      </c>
      <c r="O1733" t="s">
        <v>185</v>
      </c>
    </row>
    <row r="1734" spans="1:15" x14ac:dyDescent="0.25">
      <c r="A1734">
        <v>1</v>
      </c>
      <c r="B1734">
        <v>2016</v>
      </c>
      <c r="C1734" t="s">
        <v>303</v>
      </c>
      <c r="D1734" t="s">
        <v>204</v>
      </c>
      <c r="E1734" t="s">
        <v>12</v>
      </c>
      <c r="F1734">
        <f>VLOOKUP(C1734,'Five Year Alumni Srvy 2016 Data'!C:F,4,FALSE)</f>
        <v>0</v>
      </c>
      <c r="G1734" t="str">
        <f>VLOOKUP(F1734,Coding!K:L,2,FALSE)</f>
        <v>Non-URM</v>
      </c>
      <c r="H1734" t="s">
        <v>304</v>
      </c>
      <c r="I1734" t="s">
        <v>267</v>
      </c>
      <c r="J1734" t="s">
        <v>10</v>
      </c>
      <c r="K1734" t="s">
        <v>122</v>
      </c>
      <c r="L1734">
        <v>4</v>
      </c>
      <c r="M1734" t="s">
        <v>85</v>
      </c>
      <c r="N1734" t="s">
        <v>123</v>
      </c>
      <c r="O1734" t="s">
        <v>87</v>
      </c>
    </row>
    <row r="1735" spans="1:15" x14ac:dyDescent="0.25">
      <c r="A1735">
        <v>1</v>
      </c>
      <c r="B1735">
        <v>2016</v>
      </c>
      <c r="C1735" t="s">
        <v>303</v>
      </c>
      <c r="D1735" t="s">
        <v>204</v>
      </c>
      <c r="E1735" t="s">
        <v>12</v>
      </c>
      <c r="F1735">
        <f>VLOOKUP(C1735,'Five Year Alumni Srvy 2016 Data'!C:F,4,FALSE)</f>
        <v>0</v>
      </c>
      <c r="G1735" t="str">
        <f>VLOOKUP(F1735,Coding!K:L,2,FALSE)</f>
        <v>Non-URM</v>
      </c>
      <c r="H1735" t="s">
        <v>304</v>
      </c>
      <c r="I1735" t="s">
        <v>267</v>
      </c>
      <c r="J1735" t="s">
        <v>10</v>
      </c>
      <c r="K1735" t="s">
        <v>124</v>
      </c>
      <c r="L1735">
        <v>2</v>
      </c>
      <c r="M1735" t="s">
        <v>85</v>
      </c>
      <c r="N1735" t="s">
        <v>125</v>
      </c>
      <c r="O1735" t="s">
        <v>176</v>
      </c>
    </row>
    <row r="1736" spans="1:15" x14ac:dyDescent="0.25">
      <c r="A1736">
        <v>1</v>
      </c>
      <c r="B1736">
        <v>2016</v>
      </c>
      <c r="C1736" t="s">
        <v>303</v>
      </c>
      <c r="D1736" t="s">
        <v>204</v>
      </c>
      <c r="E1736" t="s">
        <v>12</v>
      </c>
      <c r="F1736">
        <f>VLOOKUP(C1736,'Five Year Alumni Srvy 2016 Data'!C:F,4,FALSE)</f>
        <v>0</v>
      </c>
      <c r="G1736" t="str">
        <f>VLOOKUP(F1736,Coding!K:L,2,FALSE)</f>
        <v>Non-URM</v>
      </c>
      <c r="H1736" t="s">
        <v>304</v>
      </c>
      <c r="I1736" t="s">
        <v>267</v>
      </c>
      <c r="J1736" t="s">
        <v>10</v>
      </c>
      <c r="K1736" t="s">
        <v>127</v>
      </c>
      <c r="L1736">
        <v>4</v>
      </c>
      <c r="M1736" t="s">
        <v>85</v>
      </c>
      <c r="N1736" t="s">
        <v>128</v>
      </c>
      <c r="O1736" t="s">
        <v>87</v>
      </c>
    </row>
    <row r="1737" spans="1:15" x14ac:dyDescent="0.25">
      <c r="A1737">
        <v>1</v>
      </c>
      <c r="B1737">
        <v>2016</v>
      </c>
      <c r="C1737" t="s">
        <v>303</v>
      </c>
      <c r="D1737" t="s">
        <v>204</v>
      </c>
      <c r="E1737" t="s">
        <v>12</v>
      </c>
      <c r="F1737">
        <f>VLOOKUP(C1737,'Five Year Alumni Srvy 2016 Data'!C:F,4,FALSE)</f>
        <v>0</v>
      </c>
      <c r="G1737" t="str">
        <f>VLOOKUP(F1737,Coding!K:L,2,FALSE)</f>
        <v>Non-URM</v>
      </c>
      <c r="H1737" t="s">
        <v>304</v>
      </c>
      <c r="I1737" t="s">
        <v>267</v>
      </c>
      <c r="J1737" t="s">
        <v>10</v>
      </c>
      <c r="K1737" t="s">
        <v>129</v>
      </c>
      <c r="L1737">
        <v>2</v>
      </c>
      <c r="M1737" t="s">
        <v>85</v>
      </c>
      <c r="N1737" t="s">
        <v>130</v>
      </c>
      <c r="O1737" t="s">
        <v>176</v>
      </c>
    </row>
    <row r="1738" spans="1:15" x14ac:dyDescent="0.25">
      <c r="A1738">
        <v>1</v>
      </c>
      <c r="B1738">
        <v>2016</v>
      </c>
      <c r="C1738" t="s">
        <v>303</v>
      </c>
      <c r="D1738" t="s">
        <v>204</v>
      </c>
      <c r="E1738" t="s">
        <v>12</v>
      </c>
      <c r="F1738">
        <f>VLOOKUP(C1738,'Five Year Alumni Srvy 2016 Data'!C:F,4,FALSE)</f>
        <v>0</v>
      </c>
      <c r="G1738" t="str">
        <f>VLOOKUP(F1738,Coding!K:L,2,FALSE)</f>
        <v>Non-URM</v>
      </c>
      <c r="H1738" t="s">
        <v>304</v>
      </c>
      <c r="I1738" t="s">
        <v>267</v>
      </c>
      <c r="J1738" t="s">
        <v>10</v>
      </c>
      <c r="K1738" t="s">
        <v>131</v>
      </c>
      <c r="L1738">
        <v>5</v>
      </c>
      <c r="M1738" t="s">
        <v>85</v>
      </c>
      <c r="N1738" t="s">
        <v>132</v>
      </c>
      <c r="O1738" t="s">
        <v>185</v>
      </c>
    </row>
    <row r="1739" spans="1:15" x14ac:dyDescent="0.25">
      <c r="A1739">
        <v>1</v>
      </c>
      <c r="B1739">
        <v>2016</v>
      </c>
      <c r="C1739" t="s">
        <v>303</v>
      </c>
      <c r="D1739" t="s">
        <v>204</v>
      </c>
      <c r="E1739" t="s">
        <v>12</v>
      </c>
      <c r="F1739">
        <f>VLOOKUP(C1739,'Five Year Alumni Srvy 2016 Data'!C:F,4,FALSE)</f>
        <v>0</v>
      </c>
      <c r="G1739" t="str">
        <f>VLOOKUP(F1739,Coding!K:L,2,FALSE)</f>
        <v>Non-URM</v>
      </c>
      <c r="H1739" t="s">
        <v>304</v>
      </c>
      <c r="I1739" t="s">
        <v>267</v>
      </c>
      <c r="J1739" t="s">
        <v>10</v>
      </c>
      <c r="K1739" t="s">
        <v>139</v>
      </c>
      <c r="L1739">
        <v>3</v>
      </c>
      <c r="M1739" t="s">
        <v>85</v>
      </c>
      <c r="N1739" t="s">
        <v>140</v>
      </c>
      <c r="O1739" t="s">
        <v>126</v>
      </c>
    </row>
    <row r="1740" spans="1:15" x14ac:dyDescent="0.25">
      <c r="A1740">
        <v>1</v>
      </c>
      <c r="B1740">
        <v>2016</v>
      </c>
      <c r="C1740" t="s">
        <v>303</v>
      </c>
      <c r="D1740" t="s">
        <v>204</v>
      </c>
      <c r="E1740" t="s">
        <v>12</v>
      </c>
      <c r="F1740">
        <f>VLOOKUP(C1740,'Five Year Alumni Srvy 2016 Data'!C:F,4,FALSE)</f>
        <v>0</v>
      </c>
      <c r="G1740" t="str">
        <f>VLOOKUP(F1740,Coding!K:L,2,FALSE)</f>
        <v>Non-URM</v>
      </c>
      <c r="H1740" t="s">
        <v>304</v>
      </c>
      <c r="I1740" t="s">
        <v>267</v>
      </c>
      <c r="J1740" t="s">
        <v>10</v>
      </c>
      <c r="K1740" t="s">
        <v>141</v>
      </c>
      <c r="L1740">
        <v>3</v>
      </c>
      <c r="M1740" t="s">
        <v>85</v>
      </c>
      <c r="N1740" t="s">
        <v>142</v>
      </c>
      <c r="O1740" t="s">
        <v>126</v>
      </c>
    </row>
    <row r="1741" spans="1:15" x14ac:dyDescent="0.25">
      <c r="A1741">
        <v>1</v>
      </c>
      <c r="B1741">
        <v>2016</v>
      </c>
      <c r="C1741" t="s">
        <v>303</v>
      </c>
      <c r="D1741" t="s">
        <v>204</v>
      </c>
      <c r="E1741" t="s">
        <v>12</v>
      </c>
      <c r="F1741">
        <f>VLOOKUP(C1741,'Five Year Alumni Srvy 2016 Data'!C:F,4,FALSE)</f>
        <v>0</v>
      </c>
      <c r="G1741" t="str">
        <f>VLOOKUP(F1741,Coding!K:L,2,FALSE)</f>
        <v>Non-URM</v>
      </c>
      <c r="H1741" t="s">
        <v>304</v>
      </c>
      <c r="I1741" t="s">
        <v>267</v>
      </c>
      <c r="J1741" t="s">
        <v>10</v>
      </c>
      <c r="K1741" t="s">
        <v>143</v>
      </c>
      <c r="L1741">
        <v>3</v>
      </c>
      <c r="M1741" t="s">
        <v>85</v>
      </c>
      <c r="N1741" t="s">
        <v>144</v>
      </c>
      <c r="O1741" t="s">
        <v>126</v>
      </c>
    </row>
    <row r="1742" spans="1:15" x14ac:dyDescent="0.25">
      <c r="A1742">
        <v>1</v>
      </c>
      <c r="B1742">
        <v>2016</v>
      </c>
      <c r="C1742" t="s">
        <v>311</v>
      </c>
      <c r="D1742" t="s">
        <v>48</v>
      </c>
      <c r="E1742" t="s">
        <v>12</v>
      </c>
      <c r="F1742">
        <f>VLOOKUP(C1742,'Five Year Alumni Srvy 2016 Data'!C:F,4,FALSE)</f>
        <v>0</v>
      </c>
      <c r="G1742" t="str">
        <f>VLOOKUP(F1742,Coding!K:L,2,FALSE)</f>
        <v>Non-URM</v>
      </c>
      <c r="H1742" t="s">
        <v>258</v>
      </c>
      <c r="I1742" t="s">
        <v>258</v>
      </c>
      <c r="J1742" t="s">
        <v>17</v>
      </c>
      <c r="K1742" t="s">
        <v>84</v>
      </c>
      <c r="L1742">
        <v>4</v>
      </c>
      <c r="M1742" t="s">
        <v>85</v>
      </c>
      <c r="N1742" t="s">
        <v>86</v>
      </c>
      <c r="O1742" t="s">
        <v>87</v>
      </c>
    </row>
    <row r="1743" spans="1:15" x14ac:dyDescent="0.25">
      <c r="A1743">
        <v>1</v>
      </c>
      <c r="B1743">
        <v>2016</v>
      </c>
      <c r="C1743" t="s">
        <v>311</v>
      </c>
      <c r="D1743" t="s">
        <v>48</v>
      </c>
      <c r="E1743" t="s">
        <v>12</v>
      </c>
      <c r="F1743">
        <f>VLOOKUP(C1743,'Five Year Alumni Srvy 2016 Data'!C:F,4,FALSE)</f>
        <v>0</v>
      </c>
      <c r="G1743" t="str">
        <f>VLOOKUP(F1743,Coding!K:L,2,FALSE)</f>
        <v>Non-URM</v>
      </c>
      <c r="H1743" t="s">
        <v>258</v>
      </c>
      <c r="I1743" t="s">
        <v>258</v>
      </c>
      <c r="J1743" t="s">
        <v>17</v>
      </c>
      <c r="K1743" t="s">
        <v>88</v>
      </c>
      <c r="L1743">
        <v>5</v>
      </c>
      <c r="M1743" t="s">
        <v>85</v>
      </c>
      <c r="N1743" t="s">
        <v>89</v>
      </c>
      <c r="O1743" t="s">
        <v>185</v>
      </c>
    </row>
    <row r="1744" spans="1:15" x14ac:dyDescent="0.25">
      <c r="A1744">
        <v>1</v>
      </c>
      <c r="B1744">
        <v>2016</v>
      </c>
      <c r="C1744" t="s">
        <v>311</v>
      </c>
      <c r="D1744" t="s">
        <v>48</v>
      </c>
      <c r="E1744" t="s">
        <v>12</v>
      </c>
      <c r="F1744">
        <f>VLOOKUP(C1744,'Five Year Alumni Srvy 2016 Data'!C:F,4,FALSE)</f>
        <v>0</v>
      </c>
      <c r="G1744" t="str">
        <f>VLOOKUP(F1744,Coding!K:L,2,FALSE)</f>
        <v>Non-URM</v>
      </c>
      <c r="H1744" t="s">
        <v>258</v>
      </c>
      <c r="I1744" t="s">
        <v>258</v>
      </c>
      <c r="J1744" t="s">
        <v>17</v>
      </c>
      <c r="K1744" t="s">
        <v>98</v>
      </c>
      <c r="L1744">
        <v>5</v>
      </c>
      <c r="M1744" t="s">
        <v>85</v>
      </c>
      <c r="N1744" t="s">
        <v>99</v>
      </c>
      <c r="O1744" t="s">
        <v>185</v>
      </c>
    </row>
    <row r="1745" spans="1:15" x14ac:dyDescent="0.25">
      <c r="A1745">
        <v>1</v>
      </c>
      <c r="B1745">
        <v>2016</v>
      </c>
      <c r="C1745" t="s">
        <v>311</v>
      </c>
      <c r="D1745" t="s">
        <v>48</v>
      </c>
      <c r="E1745" t="s">
        <v>12</v>
      </c>
      <c r="F1745">
        <f>VLOOKUP(C1745,'Five Year Alumni Srvy 2016 Data'!C:F,4,FALSE)</f>
        <v>0</v>
      </c>
      <c r="G1745" t="str">
        <f>VLOOKUP(F1745,Coding!K:L,2,FALSE)</f>
        <v>Non-URM</v>
      </c>
      <c r="H1745" t="s">
        <v>258</v>
      </c>
      <c r="I1745" t="s">
        <v>258</v>
      </c>
      <c r="J1745" t="s">
        <v>17</v>
      </c>
      <c r="K1745" t="s">
        <v>122</v>
      </c>
      <c r="L1745">
        <v>4</v>
      </c>
      <c r="M1745" t="s">
        <v>85</v>
      </c>
      <c r="N1745" t="s">
        <v>123</v>
      </c>
      <c r="O1745" t="s">
        <v>87</v>
      </c>
    </row>
    <row r="1746" spans="1:15" x14ac:dyDescent="0.25">
      <c r="A1746">
        <v>1</v>
      </c>
      <c r="B1746">
        <v>2016</v>
      </c>
      <c r="C1746" t="s">
        <v>311</v>
      </c>
      <c r="D1746" t="s">
        <v>48</v>
      </c>
      <c r="E1746" t="s">
        <v>12</v>
      </c>
      <c r="F1746">
        <f>VLOOKUP(C1746,'Five Year Alumni Srvy 2016 Data'!C:F,4,FALSE)</f>
        <v>0</v>
      </c>
      <c r="G1746" t="str">
        <f>VLOOKUP(F1746,Coding!K:L,2,FALSE)</f>
        <v>Non-URM</v>
      </c>
      <c r="H1746" t="s">
        <v>258</v>
      </c>
      <c r="I1746" t="s">
        <v>258</v>
      </c>
      <c r="J1746" t="s">
        <v>17</v>
      </c>
      <c r="K1746" t="s">
        <v>124</v>
      </c>
      <c r="L1746">
        <v>5</v>
      </c>
      <c r="M1746" t="s">
        <v>85</v>
      </c>
      <c r="N1746" t="s">
        <v>125</v>
      </c>
      <c r="O1746" t="s">
        <v>185</v>
      </c>
    </row>
    <row r="1747" spans="1:15" x14ac:dyDescent="0.25">
      <c r="A1747">
        <v>1</v>
      </c>
      <c r="B1747">
        <v>2016</v>
      </c>
      <c r="C1747" t="s">
        <v>311</v>
      </c>
      <c r="D1747" t="s">
        <v>48</v>
      </c>
      <c r="E1747" t="s">
        <v>12</v>
      </c>
      <c r="F1747">
        <f>VLOOKUP(C1747,'Five Year Alumni Srvy 2016 Data'!C:F,4,FALSE)</f>
        <v>0</v>
      </c>
      <c r="G1747" t="str">
        <f>VLOOKUP(F1747,Coding!K:L,2,FALSE)</f>
        <v>Non-URM</v>
      </c>
      <c r="H1747" t="s">
        <v>258</v>
      </c>
      <c r="I1747" t="s">
        <v>258</v>
      </c>
      <c r="J1747" t="s">
        <v>17</v>
      </c>
      <c r="K1747" t="s">
        <v>127</v>
      </c>
      <c r="L1747">
        <v>5</v>
      </c>
      <c r="M1747" t="s">
        <v>85</v>
      </c>
      <c r="N1747" t="s">
        <v>128</v>
      </c>
      <c r="O1747" t="s">
        <v>185</v>
      </c>
    </row>
    <row r="1748" spans="1:15" x14ac:dyDescent="0.25">
      <c r="A1748">
        <v>1</v>
      </c>
      <c r="B1748">
        <v>2016</v>
      </c>
      <c r="C1748" t="s">
        <v>311</v>
      </c>
      <c r="D1748" t="s">
        <v>48</v>
      </c>
      <c r="E1748" t="s">
        <v>12</v>
      </c>
      <c r="F1748">
        <f>VLOOKUP(C1748,'Five Year Alumni Srvy 2016 Data'!C:F,4,FALSE)</f>
        <v>0</v>
      </c>
      <c r="G1748" t="str">
        <f>VLOOKUP(F1748,Coding!K:L,2,FALSE)</f>
        <v>Non-URM</v>
      </c>
      <c r="H1748" t="s">
        <v>258</v>
      </c>
      <c r="I1748" t="s">
        <v>258</v>
      </c>
      <c r="J1748" t="s">
        <v>17</v>
      </c>
      <c r="K1748" t="s">
        <v>129</v>
      </c>
      <c r="L1748">
        <v>5</v>
      </c>
      <c r="M1748" t="s">
        <v>85</v>
      </c>
      <c r="N1748" t="s">
        <v>130</v>
      </c>
      <c r="O1748" t="s">
        <v>185</v>
      </c>
    </row>
    <row r="1749" spans="1:15" x14ac:dyDescent="0.25">
      <c r="A1749">
        <v>1</v>
      </c>
      <c r="B1749">
        <v>2016</v>
      </c>
      <c r="C1749" t="s">
        <v>311</v>
      </c>
      <c r="D1749" t="s">
        <v>48</v>
      </c>
      <c r="E1749" t="s">
        <v>12</v>
      </c>
      <c r="F1749">
        <f>VLOOKUP(C1749,'Five Year Alumni Srvy 2016 Data'!C:F,4,FALSE)</f>
        <v>0</v>
      </c>
      <c r="G1749" t="str">
        <f>VLOOKUP(F1749,Coding!K:L,2,FALSE)</f>
        <v>Non-URM</v>
      </c>
      <c r="H1749" t="s">
        <v>258</v>
      </c>
      <c r="I1749" t="s">
        <v>258</v>
      </c>
      <c r="J1749" t="s">
        <v>17</v>
      </c>
      <c r="K1749" t="s">
        <v>131</v>
      </c>
      <c r="L1749">
        <v>5</v>
      </c>
      <c r="M1749" t="s">
        <v>85</v>
      </c>
      <c r="N1749" t="s">
        <v>132</v>
      </c>
      <c r="O1749" t="s">
        <v>185</v>
      </c>
    </row>
    <row r="1750" spans="1:15" x14ac:dyDescent="0.25">
      <c r="A1750">
        <v>1</v>
      </c>
      <c r="B1750">
        <v>2016</v>
      </c>
      <c r="C1750" t="s">
        <v>311</v>
      </c>
      <c r="D1750" t="s">
        <v>48</v>
      </c>
      <c r="E1750" t="s">
        <v>12</v>
      </c>
      <c r="F1750">
        <f>VLOOKUP(C1750,'Five Year Alumni Srvy 2016 Data'!C:F,4,FALSE)</f>
        <v>0</v>
      </c>
      <c r="G1750" t="str">
        <f>VLOOKUP(F1750,Coding!K:L,2,FALSE)</f>
        <v>Non-URM</v>
      </c>
      <c r="H1750" t="s">
        <v>258</v>
      </c>
      <c r="I1750" t="s">
        <v>258</v>
      </c>
      <c r="J1750" t="s">
        <v>17</v>
      </c>
      <c r="K1750" t="s">
        <v>139</v>
      </c>
      <c r="L1750">
        <v>2</v>
      </c>
      <c r="M1750" t="s">
        <v>85</v>
      </c>
      <c r="N1750" t="s">
        <v>140</v>
      </c>
      <c r="O1750" t="s">
        <v>176</v>
      </c>
    </row>
    <row r="1751" spans="1:15" x14ac:dyDescent="0.25">
      <c r="A1751">
        <v>1</v>
      </c>
      <c r="B1751">
        <v>2016</v>
      </c>
      <c r="C1751" t="s">
        <v>311</v>
      </c>
      <c r="D1751" t="s">
        <v>48</v>
      </c>
      <c r="E1751" t="s">
        <v>12</v>
      </c>
      <c r="F1751">
        <f>VLOOKUP(C1751,'Five Year Alumni Srvy 2016 Data'!C:F,4,FALSE)</f>
        <v>0</v>
      </c>
      <c r="G1751" t="str">
        <f>VLOOKUP(F1751,Coding!K:L,2,FALSE)</f>
        <v>Non-URM</v>
      </c>
      <c r="H1751" t="s">
        <v>258</v>
      </c>
      <c r="I1751" t="s">
        <v>258</v>
      </c>
      <c r="J1751" t="s">
        <v>17</v>
      </c>
      <c r="K1751" t="s">
        <v>141</v>
      </c>
      <c r="L1751">
        <v>5</v>
      </c>
      <c r="M1751" t="s">
        <v>85</v>
      </c>
      <c r="N1751" t="s">
        <v>142</v>
      </c>
      <c r="O1751" t="s">
        <v>185</v>
      </c>
    </row>
    <row r="1752" spans="1:15" x14ac:dyDescent="0.25">
      <c r="A1752">
        <v>1</v>
      </c>
      <c r="B1752">
        <v>2016</v>
      </c>
      <c r="C1752" t="s">
        <v>311</v>
      </c>
      <c r="D1752" t="s">
        <v>48</v>
      </c>
      <c r="E1752" t="s">
        <v>12</v>
      </c>
      <c r="F1752">
        <f>VLOOKUP(C1752,'Five Year Alumni Srvy 2016 Data'!C:F,4,FALSE)</f>
        <v>0</v>
      </c>
      <c r="G1752" t="str">
        <f>VLOOKUP(F1752,Coding!K:L,2,FALSE)</f>
        <v>Non-URM</v>
      </c>
      <c r="H1752" t="s">
        <v>258</v>
      </c>
      <c r="I1752" t="s">
        <v>258</v>
      </c>
      <c r="J1752" t="s">
        <v>17</v>
      </c>
      <c r="K1752" t="s">
        <v>143</v>
      </c>
      <c r="L1752">
        <v>5</v>
      </c>
      <c r="M1752" t="s">
        <v>85</v>
      </c>
      <c r="N1752" t="s">
        <v>144</v>
      </c>
      <c r="O1752" t="s">
        <v>185</v>
      </c>
    </row>
    <row r="1753" spans="1:15" x14ac:dyDescent="0.25">
      <c r="A1753">
        <v>1</v>
      </c>
      <c r="B1753">
        <v>2016</v>
      </c>
      <c r="C1753" t="s">
        <v>315</v>
      </c>
      <c r="D1753" t="s">
        <v>48</v>
      </c>
      <c r="E1753" t="s">
        <v>12</v>
      </c>
      <c r="F1753">
        <f>VLOOKUP(C1753,'Five Year Alumni Srvy 2016 Data'!C:F,4,FALSE)</f>
        <v>0</v>
      </c>
      <c r="G1753" t="str">
        <f>VLOOKUP(F1753,Coding!K:L,2,FALSE)</f>
        <v>Non-URM</v>
      </c>
      <c r="H1753" t="s">
        <v>316</v>
      </c>
      <c r="I1753" t="s">
        <v>261</v>
      </c>
      <c r="J1753" t="s">
        <v>10</v>
      </c>
      <c r="K1753" t="s">
        <v>84</v>
      </c>
      <c r="L1753">
        <v>3</v>
      </c>
      <c r="M1753" t="s">
        <v>85</v>
      </c>
      <c r="N1753" t="s">
        <v>86</v>
      </c>
      <c r="O1753" t="s">
        <v>126</v>
      </c>
    </row>
    <row r="1754" spans="1:15" x14ac:dyDescent="0.25">
      <c r="A1754">
        <v>1</v>
      </c>
      <c r="B1754">
        <v>2016</v>
      </c>
      <c r="C1754" t="s">
        <v>315</v>
      </c>
      <c r="D1754" t="s">
        <v>48</v>
      </c>
      <c r="E1754" t="s">
        <v>12</v>
      </c>
      <c r="F1754">
        <f>VLOOKUP(C1754,'Five Year Alumni Srvy 2016 Data'!C:F,4,FALSE)</f>
        <v>0</v>
      </c>
      <c r="G1754" t="str">
        <f>VLOOKUP(F1754,Coding!K:L,2,FALSE)</f>
        <v>Non-URM</v>
      </c>
      <c r="H1754" t="s">
        <v>316</v>
      </c>
      <c r="I1754" t="s">
        <v>261</v>
      </c>
      <c r="J1754" t="s">
        <v>10</v>
      </c>
      <c r="K1754" t="s">
        <v>88</v>
      </c>
      <c r="L1754">
        <v>3</v>
      </c>
      <c r="M1754" t="s">
        <v>85</v>
      </c>
      <c r="N1754" t="s">
        <v>89</v>
      </c>
      <c r="O1754" t="s">
        <v>126</v>
      </c>
    </row>
    <row r="1755" spans="1:15" x14ac:dyDescent="0.25">
      <c r="A1755">
        <v>1</v>
      </c>
      <c r="B1755">
        <v>2016</v>
      </c>
      <c r="C1755" t="s">
        <v>315</v>
      </c>
      <c r="D1755" t="s">
        <v>48</v>
      </c>
      <c r="E1755" t="s">
        <v>12</v>
      </c>
      <c r="F1755">
        <f>VLOOKUP(C1755,'Five Year Alumni Srvy 2016 Data'!C:F,4,FALSE)</f>
        <v>0</v>
      </c>
      <c r="G1755" t="str">
        <f>VLOOKUP(F1755,Coding!K:L,2,FALSE)</f>
        <v>Non-URM</v>
      </c>
      <c r="H1755" t="s">
        <v>316</v>
      </c>
      <c r="I1755" t="s">
        <v>261</v>
      </c>
      <c r="J1755" t="s">
        <v>10</v>
      </c>
      <c r="K1755" t="s">
        <v>98</v>
      </c>
      <c r="L1755">
        <v>1</v>
      </c>
      <c r="M1755" t="s">
        <v>85</v>
      </c>
      <c r="N1755" t="s">
        <v>99</v>
      </c>
      <c r="O1755" t="s">
        <v>200</v>
      </c>
    </row>
    <row r="1756" spans="1:15" x14ac:dyDescent="0.25">
      <c r="A1756">
        <v>1</v>
      </c>
      <c r="B1756">
        <v>2016</v>
      </c>
      <c r="C1756" t="s">
        <v>315</v>
      </c>
      <c r="D1756" t="s">
        <v>48</v>
      </c>
      <c r="E1756" t="s">
        <v>12</v>
      </c>
      <c r="F1756">
        <f>VLOOKUP(C1756,'Five Year Alumni Srvy 2016 Data'!C:F,4,FALSE)</f>
        <v>0</v>
      </c>
      <c r="G1756" t="str">
        <f>VLOOKUP(F1756,Coding!K:L,2,FALSE)</f>
        <v>Non-URM</v>
      </c>
      <c r="H1756" t="s">
        <v>316</v>
      </c>
      <c r="I1756" t="s">
        <v>261</v>
      </c>
      <c r="J1756" t="s">
        <v>10</v>
      </c>
      <c r="K1756" t="s">
        <v>122</v>
      </c>
      <c r="L1756">
        <v>3</v>
      </c>
      <c r="M1756" t="s">
        <v>85</v>
      </c>
      <c r="N1756" t="s">
        <v>123</v>
      </c>
      <c r="O1756" t="s">
        <v>126</v>
      </c>
    </row>
    <row r="1757" spans="1:15" x14ac:dyDescent="0.25">
      <c r="A1757">
        <v>1</v>
      </c>
      <c r="B1757">
        <v>2016</v>
      </c>
      <c r="C1757" t="s">
        <v>315</v>
      </c>
      <c r="D1757" t="s">
        <v>48</v>
      </c>
      <c r="E1757" t="s">
        <v>12</v>
      </c>
      <c r="F1757">
        <f>VLOOKUP(C1757,'Five Year Alumni Srvy 2016 Data'!C:F,4,FALSE)</f>
        <v>0</v>
      </c>
      <c r="G1757" t="str">
        <f>VLOOKUP(F1757,Coding!K:L,2,FALSE)</f>
        <v>Non-URM</v>
      </c>
      <c r="H1757" t="s">
        <v>316</v>
      </c>
      <c r="I1757" t="s">
        <v>261</v>
      </c>
      <c r="J1757" t="s">
        <v>10</v>
      </c>
      <c r="K1757" t="s">
        <v>124</v>
      </c>
      <c r="L1757">
        <v>2</v>
      </c>
      <c r="M1757" t="s">
        <v>85</v>
      </c>
      <c r="N1757" t="s">
        <v>125</v>
      </c>
      <c r="O1757" t="s">
        <v>176</v>
      </c>
    </row>
    <row r="1758" spans="1:15" x14ac:dyDescent="0.25">
      <c r="A1758">
        <v>1</v>
      </c>
      <c r="B1758">
        <v>2016</v>
      </c>
      <c r="C1758" t="s">
        <v>315</v>
      </c>
      <c r="D1758" t="s">
        <v>48</v>
      </c>
      <c r="E1758" t="s">
        <v>12</v>
      </c>
      <c r="F1758">
        <f>VLOOKUP(C1758,'Five Year Alumni Srvy 2016 Data'!C:F,4,FALSE)</f>
        <v>0</v>
      </c>
      <c r="G1758" t="str">
        <f>VLOOKUP(F1758,Coding!K:L,2,FALSE)</f>
        <v>Non-URM</v>
      </c>
      <c r="H1758" t="s">
        <v>316</v>
      </c>
      <c r="I1758" t="s">
        <v>261</v>
      </c>
      <c r="J1758" t="s">
        <v>10</v>
      </c>
      <c r="K1758" t="s">
        <v>127</v>
      </c>
      <c r="L1758">
        <v>3</v>
      </c>
      <c r="M1758" t="s">
        <v>85</v>
      </c>
      <c r="N1758" t="s">
        <v>128</v>
      </c>
      <c r="O1758" t="s">
        <v>126</v>
      </c>
    </row>
    <row r="1759" spans="1:15" x14ac:dyDescent="0.25">
      <c r="A1759">
        <v>1</v>
      </c>
      <c r="B1759">
        <v>2016</v>
      </c>
      <c r="C1759" t="s">
        <v>315</v>
      </c>
      <c r="D1759" t="s">
        <v>48</v>
      </c>
      <c r="E1759" t="s">
        <v>12</v>
      </c>
      <c r="F1759">
        <f>VLOOKUP(C1759,'Five Year Alumni Srvy 2016 Data'!C:F,4,FALSE)</f>
        <v>0</v>
      </c>
      <c r="G1759" t="str">
        <f>VLOOKUP(F1759,Coding!K:L,2,FALSE)</f>
        <v>Non-URM</v>
      </c>
      <c r="H1759" t="s">
        <v>316</v>
      </c>
      <c r="I1759" t="s">
        <v>261</v>
      </c>
      <c r="J1759" t="s">
        <v>10</v>
      </c>
      <c r="K1759" t="s">
        <v>129</v>
      </c>
      <c r="L1759">
        <v>2</v>
      </c>
      <c r="M1759" t="s">
        <v>85</v>
      </c>
      <c r="N1759" t="s">
        <v>130</v>
      </c>
      <c r="O1759" t="s">
        <v>176</v>
      </c>
    </row>
    <row r="1760" spans="1:15" x14ac:dyDescent="0.25">
      <c r="A1760">
        <v>1</v>
      </c>
      <c r="B1760">
        <v>2016</v>
      </c>
      <c r="C1760" t="s">
        <v>315</v>
      </c>
      <c r="D1760" t="s">
        <v>48</v>
      </c>
      <c r="E1760" t="s">
        <v>12</v>
      </c>
      <c r="F1760">
        <f>VLOOKUP(C1760,'Five Year Alumni Srvy 2016 Data'!C:F,4,FALSE)</f>
        <v>0</v>
      </c>
      <c r="G1760" t="str">
        <f>VLOOKUP(F1760,Coding!K:L,2,FALSE)</f>
        <v>Non-URM</v>
      </c>
      <c r="H1760" t="s">
        <v>316</v>
      </c>
      <c r="I1760" t="s">
        <v>261</v>
      </c>
      <c r="J1760" t="s">
        <v>10</v>
      </c>
      <c r="K1760" t="s">
        <v>131</v>
      </c>
      <c r="L1760">
        <v>3</v>
      </c>
      <c r="M1760" t="s">
        <v>85</v>
      </c>
      <c r="N1760" t="s">
        <v>132</v>
      </c>
      <c r="O1760" t="s">
        <v>126</v>
      </c>
    </row>
    <row r="1761" spans="1:15" x14ac:dyDescent="0.25">
      <c r="A1761">
        <v>1</v>
      </c>
      <c r="B1761">
        <v>2016</v>
      </c>
      <c r="C1761" t="s">
        <v>315</v>
      </c>
      <c r="D1761" t="s">
        <v>48</v>
      </c>
      <c r="E1761" t="s">
        <v>12</v>
      </c>
      <c r="F1761">
        <f>VLOOKUP(C1761,'Five Year Alumni Srvy 2016 Data'!C:F,4,FALSE)</f>
        <v>0</v>
      </c>
      <c r="G1761" t="str">
        <f>VLOOKUP(F1761,Coding!K:L,2,FALSE)</f>
        <v>Non-URM</v>
      </c>
      <c r="H1761" t="s">
        <v>316</v>
      </c>
      <c r="I1761" t="s">
        <v>261</v>
      </c>
      <c r="J1761" t="s">
        <v>10</v>
      </c>
      <c r="K1761" t="s">
        <v>139</v>
      </c>
      <c r="L1761">
        <v>3</v>
      </c>
      <c r="M1761" t="s">
        <v>85</v>
      </c>
      <c r="N1761" t="s">
        <v>140</v>
      </c>
      <c r="O1761" t="s">
        <v>126</v>
      </c>
    </row>
    <row r="1762" spans="1:15" x14ac:dyDescent="0.25">
      <c r="A1762">
        <v>1</v>
      </c>
      <c r="B1762">
        <v>2016</v>
      </c>
      <c r="C1762" t="s">
        <v>315</v>
      </c>
      <c r="D1762" t="s">
        <v>48</v>
      </c>
      <c r="E1762" t="s">
        <v>12</v>
      </c>
      <c r="F1762">
        <f>VLOOKUP(C1762,'Five Year Alumni Srvy 2016 Data'!C:F,4,FALSE)</f>
        <v>0</v>
      </c>
      <c r="G1762" t="str">
        <f>VLOOKUP(F1762,Coding!K:L,2,FALSE)</f>
        <v>Non-URM</v>
      </c>
      <c r="H1762" t="s">
        <v>316</v>
      </c>
      <c r="I1762" t="s">
        <v>261</v>
      </c>
      <c r="J1762" t="s">
        <v>10</v>
      </c>
      <c r="K1762" t="s">
        <v>141</v>
      </c>
      <c r="L1762">
        <v>3</v>
      </c>
      <c r="M1762" t="s">
        <v>85</v>
      </c>
      <c r="N1762" t="s">
        <v>142</v>
      </c>
      <c r="O1762" t="s">
        <v>126</v>
      </c>
    </row>
    <row r="1763" spans="1:15" x14ac:dyDescent="0.25">
      <c r="A1763">
        <v>1</v>
      </c>
      <c r="B1763">
        <v>2016</v>
      </c>
      <c r="C1763" t="s">
        <v>315</v>
      </c>
      <c r="D1763" t="s">
        <v>48</v>
      </c>
      <c r="E1763" t="s">
        <v>12</v>
      </c>
      <c r="F1763">
        <f>VLOOKUP(C1763,'Five Year Alumni Srvy 2016 Data'!C:F,4,FALSE)</f>
        <v>0</v>
      </c>
      <c r="G1763" t="str">
        <f>VLOOKUP(F1763,Coding!K:L,2,FALSE)</f>
        <v>Non-URM</v>
      </c>
      <c r="H1763" t="s">
        <v>316</v>
      </c>
      <c r="I1763" t="s">
        <v>261</v>
      </c>
      <c r="J1763" t="s">
        <v>10</v>
      </c>
      <c r="K1763" t="s">
        <v>143</v>
      </c>
      <c r="L1763">
        <v>3</v>
      </c>
      <c r="M1763" t="s">
        <v>85</v>
      </c>
      <c r="N1763" t="s">
        <v>144</v>
      </c>
      <c r="O1763" t="s">
        <v>126</v>
      </c>
    </row>
    <row r="1764" spans="1:15" x14ac:dyDescent="0.25">
      <c r="A1764">
        <v>1</v>
      </c>
      <c r="B1764">
        <v>2016</v>
      </c>
      <c r="C1764" t="s">
        <v>320</v>
      </c>
      <c r="D1764" t="s">
        <v>48</v>
      </c>
      <c r="E1764" t="s">
        <v>12</v>
      </c>
      <c r="F1764">
        <f>VLOOKUP(C1764,'Five Year Alumni Srvy 2016 Data'!C:F,4,FALSE)</f>
        <v>0</v>
      </c>
      <c r="G1764" t="str">
        <f>VLOOKUP(F1764,Coding!K:L,2,FALSE)</f>
        <v>Non-URM</v>
      </c>
      <c r="H1764" t="s">
        <v>321</v>
      </c>
      <c r="I1764" t="s">
        <v>322</v>
      </c>
      <c r="J1764" t="s">
        <v>15</v>
      </c>
      <c r="K1764" t="s">
        <v>84</v>
      </c>
      <c r="L1764">
        <v>4</v>
      </c>
      <c r="M1764" t="s">
        <v>85</v>
      </c>
      <c r="N1764" t="s">
        <v>86</v>
      </c>
      <c r="O1764" t="s">
        <v>87</v>
      </c>
    </row>
    <row r="1765" spans="1:15" x14ac:dyDescent="0.25">
      <c r="A1765">
        <v>1</v>
      </c>
      <c r="B1765">
        <v>2016</v>
      </c>
      <c r="C1765" t="s">
        <v>320</v>
      </c>
      <c r="D1765" t="s">
        <v>48</v>
      </c>
      <c r="E1765" t="s">
        <v>12</v>
      </c>
      <c r="F1765">
        <f>VLOOKUP(C1765,'Five Year Alumni Srvy 2016 Data'!C:F,4,FALSE)</f>
        <v>0</v>
      </c>
      <c r="G1765" t="str">
        <f>VLOOKUP(F1765,Coding!K:L,2,FALSE)</f>
        <v>Non-URM</v>
      </c>
      <c r="H1765" t="s">
        <v>321</v>
      </c>
      <c r="I1765" t="s">
        <v>322</v>
      </c>
      <c r="J1765" t="s">
        <v>15</v>
      </c>
      <c r="K1765" t="s">
        <v>88</v>
      </c>
      <c r="L1765">
        <v>3</v>
      </c>
      <c r="M1765" t="s">
        <v>85</v>
      </c>
      <c r="N1765" t="s">
        <v>89</v>
      </c>
      <c r="O1765" t="s">
        <v>126</v>
      </c>
    </row>
    <row r="1766" spans="1:15" x14ac:dyDescent="0.25">
      <c r="A1766">
        <v>1</v>
      </c>
      <c r="B1766">
        <v>2016</v>
      </c>
      <c r="C1766" t="s">
        <v>320</v>
      </c>
      <c r="D1766" t="s">
        <v>48</v>
      </c>
      <c r="E1766" t="s">
        <v>12</v>
      </c>
      <c r="F1766">
        <f>VLOOKUP(C1766,'Five Year Alumni Srvy 2016 Data'!C:F,4,FALSE)</f>
        <v>0</v>
      </c>
      <c r="G1766" t="str">
        <f>VLOOKUP(F1766,Coding!K:L,2,FALSE)</f>
        <v>Non-URM</v>
      </c>
      <c r="H1766" t="s">
        <v>321</v>
      </c>
      <c r="I1766" t="s">
        <v>322</v>
      </c>
      <c r="J1766" t="s">
        <v>15</v>
      </c>
      <c r="K1766" t="s">
        <v>98</v>
      </c>
      <c r="L1766">
        <v>4</v>
      </c>
      <c r="M1766" t="s">
        <v>85</v>
      </c>
      <c r="N1766" t="s">
        <v>99</v>
      </c>
      <c r="O1766" t="s">
        <v>87</v>
      </c>
    </row>
    <row r="1767" spans="1:15" x14ac:dyDescent="0.25">
      <c r="A1767">
        <v>1</v>
      </c>
      <c r="B1767">
        <v>2016</v>
      </c>
      <c r="C1767" t="s">
        <v>320</v>
      </c>
      <c r="D1767" t="s">
        <v>48</v>
      </c>
      <c r="E1767" t="s">
        <v>12</v>
      </c>
      <c r="F1767">
        <f>VLOOKUP(C1767,'Five Year Alumni Srvy 2016 Data'!C:F,4,FALSE)</f>
        <v>0</v>
      </c>
      <c r="G1767" t="str">
        <f>VLOOKUP(F1767,Coding!K:L,2,FALSE)</f>
        <v>Non-URM</v>
      </c>
      <c r="H1767" t="s">
        <v>321</v>
      </c>
      <c r="I1767" t="s">
        <v>322</v>
      </c>
      <c r="J1767" t="s">
        <v>15</v>
      </c>
      <c r="K1767" t="s">
        <v>122</v>
      </c>
      <c r="L1767">
        <v>3</v>
      </c>
      <c r="M1767" t="s">
        <v>85</v>
      </c>
      <c r="N1767" t="s">
        <v>123</v>
      </c>
      <c r="O1767" t="s">
        <v>126</v>
      </c>
    </row>
    <row r="1768" spans="1:15" x14ac:dyDescent="0.25">
      <c r="A1768">
        <v>1</v>
      </c>
      <c r="B1768">
        <v>2016</v>
      </c>
      <c r="C1768" t="s">
        <v>320</v>
      </c>
      <c r="D1768" t="s">
        <v>48</v>
      </c>
      <c r="E1768" t="s">
        <v>12</v>
      </c>
      <c r="F1768">
        <f>VLOOKUP(C1768,'Five Year Alumni Srvy 2016 Data'!C:F,4,FALSE)</f>
        <v>0</v>
      </c>
      <c r="G1768" t="str">
        <f>VLOOKUP(F1768,Coding!K:L,2,FALSE)</f>
        <v>Non-URM</v>
      </c>
      <c r="H1768" t="s">
        <v>321</v>
      </c>
      <c r="I1768" t="s">
        <v>322</v>
      </c>
      <c r="J1768" t="s">
        <v>15</v>
      </c>
      <c r="K1768" t="s">
        <v>124</v>
      </c>
      <c r="L1768">
        <v>3</v>
      </c>
      <c r="M1768" t="s">
        <v>85</v>
      </c>
      <c r="N1768" t="s">
        <v>125</v>
      </c>
      <c r="O1768" t="s">
        <v>126</v>
      </c>
    </row>
    <row r="1769" spans="1:15" x14ac:dyDescent="0.25">
      <c r="A1769">
        <v>1</v>
      </c>
      <c r="B1769">
        <v>2016</v>
      </c>
      <c r="C1769" t="s">
        <v>320</v>
      </c>
      <c r="D1769" t="s">
        <v>48</v>
      </c>
      <c r="E1769" t="s">
        <v>12</v>
      </c>
      <c r="F1769">
        <f>VLOOKUP(C1769,'Five Year Alumni Srvy 2016 Data'!C:F,4,FALSE)</f>
        <v>0</v>
      </c>
      <c r="G1769" t="str">
        <f>VLOOKUP(F1769,Coding!K:L,2,FALSE)</f>
        <v>Non-URM</v>
      </c>
      <c r="H1769" t="s">
        <v>321</v>
      </c>
      <c r="I1769" t="s">
        <v>322</v>
      </c>
      <c r="J1769" t="s">
        <v>15</v>
      </c>
      <c r="K1769" t="s">
        <v>127</v>
      </c>
      <c r="L1769">
        <v>4</v>
      </c>
      <c r="M1769" t="s">
        <v>85</v>
      </c>
      <c r="N1769" t="s">
        <v>128</v>
      </c>
      <c r="O1769" t="s">
        <v>87</v>
      </c>
    </row>
    <row r="1770" spans="1:15" x14ac:dyDescent="0.25">
      <c r="A1770">
        <v>1</v>
      </c>
      <c r="B1770">
        <v>2016</v>
      </c>
      <c r="C1770" t="s">
        <v>320</v>
      </c>
      <c r="D1770" t="s">
        <v>48</v>
      </c>
      <c r="E1770" t="s">
        <v>12</v>
      </c>
      <c r="F1770">
        <f>VLOOKUP(C1770,'Five Year Alumni Srvy 2016 Data'!C:F,4,FALSE)</f>
        <v>0</v>
      </c>
      <c r="G1770" t="str">
        <f>VLOOKUP(F1770,Coding!K:L,2,FALSE)</f>
        <v>Non-URM</v>
      </c>
      <c r="H1770" t="s">
        <v>321</v>
      </c>
      <c r="I1770" t="s">
        <v>322</v>
      </c>
      <c r="J1770" t="s">
        <v>15</v>
      </c>
      <c r="K1770" t="s">
        <v>129</v>
      </c>
      <c r="L1770">
        <v>4</v>
      </c>
      <c r="M1770" t="s">
        <v>85</v>
      </c>
      <c r="N1770" t="s">
        <v>130</v>
      </c>
      <c r="O1770" t="s">
        <v>87</v>
      </c>
    </row>
    <row r="1771" spans="1:15" x14ac:dyDescent="0.25">
      <c r="A1771">
        <v>1</v>
      </c>
      <c r="B1771">
        <v>2016</v>
      </c>
      <c r="C1771" t="s">
        <v>320</v>
      </c>
      <c r="D1771" t="s">
        <v>48</v>
      </c>
      <c r="E1771" t="s">
        <v>12</v>
      </c>
      <c r="F1771">
        <f>VLOOKUP(C1771,'Five Year Alumni Srvy 2016 Data'!C:F,4,FALSE)</f>
        <v>0</v>
      </c>
      <c r="G1771" t="str">
        <f>VLOOKUP(F1771,Coding!K:L,2,FALSE)</f>
        <v>Non-URM</v>
      </c>
      <c r="H1771" t="s">
        <v>321</v>
      </c>
      <c r="I1771" t="s">
        <v>322</v>
      </c>
      <c r="J1771" t="s">
        <v>15</v>
      </c>
      <c r="K1771" t="s">
        <v>131</v>
      </c>
      <c r="L1771">
        <v>3</v>
      </c>
      <c r="M1771" t="s">
        <v>85</v>
      </c>
      <c r="N1771" t="s">
        <v>132</v>
      </c>
      <c r="O1771" t="s">
        <v>126</v>
      </c>
    </row>
    <row r="1772" spans="1:15" x14ac:dyDescent="0.25">
      <c r="A1772">
        <v>1</v>
      </c>
      <c r="B1772">
        <v>2016</v>
      </c>
      <c r="C1772" t="s">
        <v>320</v>
      </c>
      <c r="D1772" t="s">
        <v>48</v>
      </c>
      <c r="E1772" t="s">
        <v>12</v>
      </c>
      <c r="F1772">
        <f>VLOOKUP(C1772,'Five Year Alumni Srvy 2016 Data'!C:F,4,FALSE)</f>
        <v>0</v>
      </c>
      <c r="G1772" t="str">
        <f>VLOOKUP(F1772,Coding!K:L,2,FALSE)</f>
        <v>Non-URM</v>
      </c>
      <c r="H1772" t="s">
        <v>321</v>
      </c>
      <c r="I1772" t="s">
        <v>322</v>
      </c>
      <c r="J1772" t="s">
        <v>15</v>
      </c>
      <c r="K1772" t="s">
        <v>139</v>
      </c>
      <c r="L1772">
        <v>4</v>
      </c>
      <c r="M1772" t="s">
        <v>85</v>
      </c>
      <c r="N1772" t="s">
        <v>140</v>
      </c>
      <c r="O1772" t="s">
        <v>87</v>
      </c>
    </row>
    <row r="1773" spans="1:15" x14ac:dyDescent="0.25">
      <c r="A1773">
        <v>1</v>
      </c>
      <c r="B1773">
        <v>2016</v>
      </c>
      <c r="C1773" t="s">
        <v>320</v>
      </c>
      <c r="D1773" t="s">
        <v>48</v>
      </c>
      <c r="E1773" t="s">
        <v>12</v>
      </c>
      <c r="F1773">
        <f>VLOOKUP(C1773,'Five Year Alumni Srvy 2016 Data'!C:F,4,FALSE)</f>
        <v>0</v>
      </c>
      <c r="G1773" t="str">
        <f>VLOOKUP(F1773,Coding!K:L,2,FALSE)</f>
        <v>Non-URM</v>
      </c>
      <c r="H1773" t="s">
        <v>321</v>
      </c>
      <c r="I1773" t="s">
        <v>322</v>
      </c>
      <c r="J1773" t="s">
        <v>15</v>
      </c>
      <c r="K1773" t="s">
        <v>141</v>
      </c>
      <c r="L1773">
        <v>3</v>
      </c>
      <c r="M1773" t="s">
        <v>85</v>
      </c>
      <c r="N1773" t="s">
        <v>142</v>
      </c>
      <c r="O1773" t="s">
        <v>126</v>
      </c>
    </row>
    <row r="1774" spans="1:15" x14ac:dyDescent="0.25">
      <c r="A1774">
        <v>1</v>
      </c>
      <c r="B1774">
        <v>2016</v>
      </c>
      <c r="C1774" t="s">
        <v>320</v>
      </c>
      <c r="D1774" t="s">
        <v>48</v>
      </c>
      <c r="E1774" t="s">
        <v>12</v>
      </c>
      <c r="F1774">
        <f>VLOOKUP(C1774,'Five Year Alumni Srvy 2016 Data'!C:F,4,FALSE)</f>
        <v>0</v>
      </c>
      <c r="G1774" t="str">
        <f>VLOOKUP(F1774,Coding!K:L,2,FALSE)</f>
        <v>Non-URM</v>
      </c>
      <c r="H1774" t="s">
        <v>321</v>
      </c>
      <c r="I1774" t="s">
        <v>322</v>
      </c>
      <c r="J1774" t="s">
        <v>15</v>
      </c>
      <c r="K1774" t="s">
        <v>143</v>
      </c>
      <c r="L1774">
        <v>3</v>
      </c>
      <c r="M1774" t="s">
        <v>85</v>
      </c>
      <c r="N1774" t="s">
        <v>144</v>
      </c>
      <c r="O1774" t="s">
        <v>126</v>
      </c>
    </row>
    <row r="1775" spans="1:15" x14ac:dyDescent="0.25">
      <c r="A1775">
        <v>1</v>
      </c>
      <c r="B1775">
        <v>2016</v>
      </c>
      <c r="C1775" t="s">
        <v>324</v>
      </c>
      <c r="D1775" t="s">
        <v>204</v>
      </c>
      <c r="E1775" t="s">
        <v>12</v>
      </c>
      <c r="F1775">
        <f>VLOOKUP(C1775,'Five Year Alumni Srvy 2016 Data'!C:F,4,FALSE)</f>
        <v>0</v>
      </c>
      <c r="G1775" t="str">
        <f>VLOOKUP(F1775,Coding!K:L,2,FALSE)</f>
        <v>Non-URM</v>
      </c>
      <c r="H1775" t="s">
        <v>298</v>
      </c>
      <c r="I1775" t="s">
        <v>298</v>
      </c>
      <c r="J1775" t="s">
        <v>21</v>
      </c>
      <c r="K1775" t="s">
        <v>84</v>
      </c>
      <c r="L1775">
        <v>4</v>
      </c>
      <c r="M1775" t="s">
        <v>85</v>
      </c>
      <c r="N1775" t="s">
        <v>86</v>
      </c>
      <c r="O1775" t="s">
        <v>87</v>
      </c>
    </row>
    <row r="1776" spans="1:15" x14ac:dyDescent="0.25">
      <c r="A1776">
        <v>1</v>
      </c>
      <c r="B1776">
        <v>2016</v>
      </c>
      <c r="C1776" t="s">
        <v>324</v>
      </c>
      <c r="D1776" t="s">
        <v>204</v>
      </c>
      <c r="E1776" t="s">
        <v>12</v>
      </c>
      <c r="F1776">
        <f>VLOOKUP(C1776,'Five Year Alumni Srvy 2016 Data'!C:F,4,FALSE)</f>
        <v>0</v>
      </c>
      <c r="G1776" t="str">
        <f>VLOOKUP(F1776,Coding!K:L,2,FALSE)</f>
        <v>Non-URM</v>
      </c>
      <c r="H1776" t="s">
        <v>298</v>
      </c>
      <c r="I1776" t="s">
        <v>298</v>
      </c>
      <c r="J1776" t="s">
        <v>21</v>
      </c>
      <c r="K1776" t="s">
        <v>88</v>
      </c>
      <c r="L1776">
        <v>3</v>
      </c>
      <c r="M1776" t="s">
        <v>85</v>
      </c>
      <c r="N1776" t="s">
        <v>89</v>
      </c>
      <c r="O1776" t="s">
        <v>126</v>
      </c>
    </row>
    <row r="1777" spans="1:15" x14ac:dyDescent="0.25">
      <c r="A1777">
        <v>1</v>
      </c>
      <c r="B1777">
        <v>2016</v>
      </c>
      <c r="C1777" t="s">
        <v>324</v>
      </c>
      <c r="D1777" t="s">
        <v>204</v>
      </c>
      <c r="E1777" t="s">
        <v>12</v>
      </c>
      <c r="F1777">
        <f>VLOOKUP(C1777,'Five Year Alumni Srvy 2016 Data'!C:F,4,FALSE)</f>
        <v>0</v>
      </c>
      <c r="G1777" t="str">
        <f>VLOOKUP(F1777,Coding!K:L,2,FALSE)</f>
        <v>Non-URM</v>
      </c>
      <c r="H1777" t="s">
        <v>298</v>
      </c>
      <c r="I1777" t="s">
        <v>298</v>
      </c>
      <c r="J1777" t="s">
        <v>21</v>
      </c>
      <c r="K1777" t="s">
        <v>98</v>
      </c>
      <c r="L1777">
        <v>3</v>
      </c>
      <c r="M1777" t="s">
        <v>85</v>
      </c>
      <c r="N1777" t="s">
        <v>99</v>
      </c>
      <c r="O1777" t="s">
        <v>126</v>
      </c>
    </row>
    <row r="1778" spans="1:15" x14ac:dyDescent="0.25">
      <c r="A1778">
        <v>1</v>
      </c>
      <c r="B1778">
        <v>2016</v>
      </c>
      <c r="C1778" t="s">
        <v>324</v>
      </c>
      <c r="D1778" t="s">
        <v>204</v>
      </c>
      <c r="E1778" t="s">
        <v>12</v>
      </c>
      <c r="F1778">
        <f>VLOOKUP(C1778,'Five Year Alumni Srvy 2016 Data'!C:F,4,FALSE)</f>
        <v>0</v>
      </c>
      <c r="G1778" t="str">
        <f>VLOOKUP(F1778,Coding!K:L,2,FALSE)</f>
        <v>Non-URM</v>
      </c>
      <c r="H1778" t="s">
        <v>298</v>
      </c>
      <c r="I1778" t="s">
        <v>298</v>
      </c>
      <c r="J1778" t="s">
        <v>21</v>
      </c>
      <c r="K1778" t="s">
        <v>122</v>
      </c>
      <c r="L1778">
        <v>4</v>
      </c>
      <c r="M1778" t="s">
        <v>85</v>
      </c>
      <c r="N1778" t="s">
        <v>123</v>
      </c>
      <c r="O1778" t="s">
        <v>87</v>
      </c>
    </row>
    <row r="1779" spans="1:15" x14ac:dyDescent="0.25">
      <c r="A1779">
        <v>1</v>
      </c>
      <c r="B1779">
        <v>2016</v>
      </c>
      <c r="C1779" t="s">
        <v>324</v>
      </c>
      <c r="D1779" t="s">
        <v>204</v>
      </c>
      <c r="E1779" t="s">
        <v>12</v>
      </c>
      <c r="F1779">
        <f>VLOOKUP(C1779,'Five Year Alumni Srvy 2016 Data'!C:F,4,FALSE)</f>
        <v>0</v>
      </c>
      <c r="G1779" t="str">
        <f>VLOOKUP(F1779,Coding!K:L,2,FALSE)</f>
        <v>Non-URM</v>
      </c>
      <c r="H1779" t="s">
        <v>298</v>
      </c>
      <c r="I1779" t="s">
        <v>298</v>
      </c>
      <c r="J1779" t="s">
        <v>21</v>
      </c>
      <c r="K1779" t="s">
        <v>124</v>
      </c>
      <c r="L1779">
        <v>3</v>
      </c>
      <c r="M1779" t="s">
        <v>85</v>
      </c>
      <c r="N1779" t="s">
        <v>125</v>
      </c>
      <c r="O1779" t="s">
        <v>126</v>
      </c>
    </row>
    <row r="1780" spans="1:15" x14ac:dyDescent="0.25">
      <c r="A1780">
        <v>1</v>
      </c>
      <c r="B1780">
        <v>2016</v>
      </c>
      <c r="C1780" t="s">
        <v>324</v>
      </c>
      <c r="D1780" t="s">
        <v>204</v>
      </c>
      <c r="E1780" t="s">
        <v>12</v>
      </c>
      <c r="F1780">
        <f>VLOOKUP(C1780,'Five Year Alumni Srvy 2016 Data'!C:F,4,FALSE)</f>
        <v>0</v>
      </c>
      <c r="G1780" t="str">
        <f>VLOOKUP(F1780,Coding!K:L,2,FALSE)</f>
        <v>Non-URM</v>
      </c>
      <c r="H1780" t="s">
        <v>298</v>
      </c>
      <c r="I1780" t="s">
        <v>298</v>
      </c>
      <c r="J1780" t="s">
        <v>21</v>
      </c>
      <c r="K1780" t="s">
        <v>127</v>
      </c>
      <c r="L1780">
        <v>4</v>
      </c>
      <c r="M1780" t="s">
        <v>85</v>
      </c>
      <c r="N1780" t="s">
        <v>128</v>
      </c>
      <c r="O1780" t="s">
        <v>87</v>
      </c>
    </row>
    <row r="1781" spans="1:15" x14ac:dyDescent="0.25">
      <c r="A1781">
        <v>1</v>
      </c>
      <c r="B1781">
        <v>2016</v>
      </c>
      <c r="C1781" t="s">
        <v>324</v>
      </c>
      <c r="D1781" t="s">
        <v>204</v>
      </c>
      <c r="E1781" t="s">
        <v>12</v>
      </c>
      <c r="F1781">
        <f>VLOOKUP(C1781,'Five Year Alumni Srvy 2016 Data'!C:F,4,FALSE)</f>
        <v>0</v>
      </c>
      <c r="G1781" t="str">
        <f>VLOOKUP(F1781,Coding!K:L,2,FALSE)</f>
        <v>Non-URM</v>
      </c>
      <c r="H1781" t="s">
        <v>298</v>
      </c>
      <c r="I1781" t="s">
        <v>298</v>
      </c>
      <c r="J1781" t="s">
        <v>21</v>
      </c>
      <c r="K1781" t="s">
        <v>129</v>
      </c>
      <c r="L1781">
        <v>3</v>
      </c>
      <c r="M1781" t="s">
        <v>85</v>
      </c>
      <c r="N1781" t="s">
        <v>130</v>
      </c>
      <c r="O1781" t="s">
        <v>126</v>
      </c>
    </row>
    <row r="1782" spans="1:15" x14ac:dyDescent="0.25">
      <c r="A1782">
        <v>1</v>
      </c>
      <c r="B1782">
        <v>2016</v>
      </c>
      <c r="C1782" t="s">
        <v>324</v>
      </c>
      <c r="D1782" t="s">
        <v>204</v>
      </c>
      <c r="E1782" t="s">
        <v>12</v>
      </c>
      <c r="F1782">
        <f>VLOOKUP(C1782,'Five Year Alumni Srvy 2016 Data'!C:F,4,FALSE)</f>
        <v>0</v>
      </c>
      <c r="G1782" t="str">
        <f>VLOOKUP(F1782,Coding!K:L,2,FALSE)</f>
        <v>Non-URM</v>
      </c>
      <c r="H1782" t="s">
        <v>298</v>
      </c>
      <c r="I1782" t="s">
        <v>298</v>
      </c>
      <c r="J1782" t="s">
        <v>21</v>
      </c>
      <c r="K1782" t="s">
        <v>131</v>
      </c>
      <c r="L1782">
        <v>4</v>
      </c>
      <c r="M1782" t="s">
        <v>85</v>
      </c>
      <c r="N1782" t="s">
        <v>132</v>
      </c>
      <c r="O1782" t="s">
        <v>87</v>
      </c>
    </row>
    <row r="1783" spans="1:15" x14ac:dyDescent="0.25">
      <c r="A1783">
        <v>1</v>
      </c>
      <c r="B1783">
        <v>2016</v>
      </c>
      <c r="C1783" t="s">
        <v>324</v>
      </c>
      <c r="D1783" t="s">
        <v>204</v>
      </c>
      <c r="E1783" t="s">
        <v>12</v>
      </c>
      <c r="F1783">
        <f>VLOOKUP(C1783,'Five Year Alumni Srvy 2016 Data'!C:F,4,FALSE)</f>
        <v>0</v>
      </c>
      <c r="G1783" t="str">
        <f>VLOOKUP(F1783,Coding!K:L,2,FALSE)</f>
        <v>Non-URM</v>
      </c>
      <c r="H1783" t="s">
        <v>298</v>
      </c>
      <c r="I1783" t="s">
        <v>298</v>
      </c>
      <c r="J1783" t="s">
        <v>21</v>
      </c>
      <c r="K1783" t="s">
        <v>139</v>
      </c>
      <c r="L1783">
        <v>3</v>
      </c>
      <c r="M1783" t="s">
        <v>85</v>
      </c>
      <c r="N1783" t="s">
        <v>140</v>
      </c>
      <c r="O1783" t="s">
        <v>126</v>
      </c>
    </row>
    <row r="1784" spans="1:15" x14ac:dyDescent="0.25">
      <c r="A1784">
        <v>1</v>
      </c>
      <c r="B1784">
        <v>2016</v>
      </c>
      <c r="C1784" t="s">
        <v>324</v>
      </c>
      <c r="D1784" t="s">
        <v>204</v>
      </c>
      <c r="E1784" t="s">
        <v>12</v>
      </c>
      <c r="F1784">
        <f>VLOOKUP(C1784,'Five Year Alumni Srvy 2016 Data'!C:F,4,FALSE)</f>
        <v>0</v>
      </c>
      <c r="G1784" t="str">
        <f>VLOOKUP(F1784,Coding!K:L,2,FALSE)</f>
        <v>Non-URM</v>
      </c>
      <c r="H1784" t="s">
        <v>298</v>
      </c>
      <c r="I1784" t="s">
        <v>298</v>
      </c>
      <c r="J1784" t="s">
        <v>21</v>
      </c>
      <c r="K1784" t="s">
        <v>141</v>
      </c>
      <c r="L1784">
        <v>3</v>
      </c>
      <c r="M1784" t="s">
        <v>85</v>
      </c>
      <c r="N1784" t="s">
        <v>142</v>
      </c>
      <c r="O1784" t="s">
        <v>126</v>
      </c>
    </row>
    <row r="1785" spans="1:15" x14ac:dyDescent="0.25">
      <c r="A1785">
        <v>1</v>
      </c>
      <c r="B1785">
        <v>2016</v>
      </c>
      <c r="C1785" t="s">
        <v>324</v>
      </c>
      <c r="D1785" t="s">
        <v>204</v>
      </c>
      <c r="E1785" t="s">
        <v>12</v>
      </c>
      <c r="F1785">
        <f>VLOOKUP(C1785,'Five Year Alumni Srvy 2016 Data'!C:F,4,FALSE)</f>
        <v>0</v>
      </c>
      <c r="G1785" t="str">
        <f>VLOOKUP(F1785,Coding!K:L,2,FALSE)</f>
        <v>Non-URM</v>
      </c>
      <c r="H1785" t="s">
        <v>298</v>
      </c>
      <c r="I1785" t="s">
        <v>298</v>
      </c>
      <c r="J1785" t="s">
        <v>21</v>
      </c>
      <c r="K1785" t="s">
        <v>143</v>
      </c>
      <c r="L1785">
        <v>3</v>
      </c>
      <c r="M1785" t="s">
        <v>85</v>
      </c>
      <c r="N1785" t="s">
        <v>144</v>
      </c>
      <c r="O1785" t="s">
        <v>126</v>
      </c>
    </row>
    <row r="1786" spans="1:15" x14ac:dyDescent="0.25">
      <c r="A1786">
        <v>1</v>
      </c>
      <c r="B1786">
        <v>2016</v>
      </c>
      <c r="C1786" t="s">
        <v>332</v>
      </c>
      <c r="D1786" t="s">
        <v>169</v>
      </c>
      <c r="E1786" t="s">
        <v>12</v>
      </c>
      <c r="F1786">
        <f>VLOOKUP(C1786,'Five Year Alumni Srvy 2016 Data'!C:F,4,FALSE)</f>
        <v>0</v>
      </c>
      <c r="G1786" t="str">
        <f>VLOOKUP(F1786,Coding!K:L,2,FALSE)</f>
        <v>Non-URM</v>
      </c>
      <c r="H1786" t="s">
        <v>182</v>
      </c>
      <c r="I1786" t="s">
        <v>182</v>
      </c>
      <c r="J1786" t="s">
        <v>21</v>
      </c>
      <c r="K1786" t="s">
        <v>84</v>
      </c>
      <c r="L1786">
        <v>4</v>
      </c>
      <c r="M1786" t="s">
        <v>85</v>
      </c>
      <c r="N1786" t="s">
        <v>86</v>
      </c>
      <c r="O1786" t="s">
        <v>87</v>
      </c>
    </row>
    <row r="1787" spans="1:15" x14ac:dyDescent="0.25">
      <c r="A1787">
        <v>1</v>
      </c>
      <c r="B1787">
        <v>2016</v>
      </c>
      <c r="C1787" t="s">
        <v>332</v>
      </c>
      <c r="D1787" t="s">
        <v>169</v>
      </c>
      <c r="E1787" t="s">
        <v>12</v>
      </c>
      <c r="F1787">
        <f>VLOOKUP(C1787,'Five Year Alumni Srvy 2016 Data'!C:F,4,FALSE)</f>
        <v>0</v>
      </c>
      <c r="G1787" t="str">
        <f>VLOOKUP(F1787,Coding!K:L,2,FALSE)</f>
        <v>Non-URM</v>
      </c>
      <c r="H1787" t="s">
        <v>182</v>
      </c>
      <c r="I1787" t="s">
        <v>182</v>
      </c>
      <c r="J1787" t="s">
        <v>21</v>
      </c>
      <c r="K1787" t="s">
        <v>88</v>
      </c>
      <c r="L1787">
        <v>3</v>
      </c>
      <c r="M1787" t="s">
        <v>85</v>
      </c>
      <c r="N1787" t="s">
        <v>89</v>
      </c>
      <c r="O1787" t="s">
        <v>126</v>
      </c>
    </row>
    <row r="1788" spans="1:15" x14ac:dyDescent="0.25">
      <c r="A1788">
        <v>1</v>
      </c>
      <c r="B1788">
        <v>2016</v>
      </c>
      <c r="C1788" t="s">
        <v>332</v>
      </c>
      <c r="D1788" t="s">
        <v>169</v>
      </c>
      <c r="E1788" t="s">
        <v>12</v>
      </c>
      <c r="F1788">
        <f>VLOOKUP(C1788,'Five Year Alumni Srvy 2016 Data'!C:F,4,FALSE)</f>
        <v>0</v>
      </c>
      <c r="G1788" t="str">
        <f>VLOOKUP(F1788,Coding!K:L,2,FALSE)</f>
        <v>Non-URM</v>
      </c>
      <c r="H1788" t="s">
        <v>182</v>
      </c>
      <c r="I1788" t="s">
        <v>182</v>
      </c>
      <c r="J1788" t="s">
        <v>21</v>
      </c>
      <c r="K1788" t="s">
        <v>98</v>
      </c>
      <c r="L1788">
        <v>3</v>
      </c>
      <c r="M1788" t="s">
        <v>85</v>
      </c>
      <c r="N1788" t="s">
        <v>99</v>
      </c>
      <c r="O1788" t="s">
        <v>126</v>
      </c>
    </row>
    <row r="1789" spans="1:15" x14ac:dyDescent="0.25">
      <c r="A1789">
        <v>1</v>
      </c>
      <c r="B1789">
        <v>2016</v>
      </c>
      <c r="C1789" t="s">
        <v>332</v>
      </c>
      <c r="D1789" t="s">
        <v>169</v>
      </c>
      <c r="E1789" t="s">
        <v>12</v>
      </c>
      <c r="F1789">
        <f>VLOOKUP(C1789,'Five Year Alumni Srvy 2016 Data'!C:F,4,FALSE)</f>
        <v>0</v>
      </c>
      <c r="G1789" t="str">
        <f>VLOOKUP(F1789,Coding!K:L,2,FALSE)</f>
        <v>Non-URM</v>
      </c>
      <c r="H1789" t="s">
        <v>182</v>
      </c>
      <c r="I1789" t="s">
        <v>182</v>
      </c>
      <c r="J1789" t="s">
        <v>21</v>
      </c>
      <c r="K1789" t="s">
        <v>122</v>
      </c>
      <c r="L1789">
        <v>3</v>
      </c>
      <c r="M1789" t="s">
        <v>85</v>
      </c>
      <c r="N1789" t="s">
        <v>123</v>
      </c>
      <c r="O1789" t="s">
        <v>126</v>
      </c>
    </row>
    <row r="1790" spans="1:15" x14ac:dyDescent="0.25">
      <c r="A1790">
        <v>1</v>
      </c>
      <c r="B1790">
        <v>2016</v>
      </c>
      <c r="C1790" t="s">
        <v>332</v>
      </c>
      <c r="D1790" t="s">
        <v>169</v>
      </c>
      <c r="E1790" t="s">
        <v>12</v>
      </c>
      <c r="F1790">
        <f>VLOOKUP(C1790,'Five Year Alumni Srvy 2016 Data'!C:F,4,FALSE)</f>
        <v>0</v>
      </c>
      <c r="G1790" t="str">
        <f>VLOOKUP(F1790,Coding!K:L,2,FALSE)</f>
        <v>Non-URM</v>
      </c>
      <c r="H1790" t="s">
        <v>182</v>
      </c>
      <c r="I1790" t="s">
        <v>182</v>
      </c>
      <c r="J1790" t="s">
        <v>21</v>
      </c>
      <c r="K1790" t="s">
        <v>124</v>
      </c>
      <c r="L1790">
        <v>2</v>
      </c>
      <c r="M1790" t="s">
        <v>85</v>
      </c>
      <c r="N1790" t="s">
        <v>125</v>
      </c>
      <c r="O1790" t="s">
        <v>176</v>
      </c>
    </row>
    <row r="1791" spans="1:15" x14ac:dyDescent="0.25">
      <c r="A1791">
        <v>1</v>
      </c>
      <c r="B1791">
        <v>2016</v>
      </c>
      <c r="C1791" t="s">
        <v>332</v>
      </c>
      <c r="D1791" t="s">
        <v>169</v>
      </c>
      <c r="E1791" t="s">
        <v>12</v>
      </c>
      <c r="F1791">
        <f>VLOOKUP(C1791,'Five Year Alumni Srvy 2016 Data'!C:F,4,FALSE)</f>
        <v>0</v>
      </c>
      <c r="G1791" t="str">
        <f>VLOOKUP(F1791,Coding!K:L,2,FALSE)</f>
        <v>Non-URM</v>
      </c>
      <c r="H1791" t="s">
        <v>182</v>
      </c>
      <c r="I1791" t="s">
        <v>182</v>
      </c>
      <c r="J1791" t="s">
        <v>21</v>
      </c>
      <c r="K1791" t="s">
        <v>127</v>
      </c>
      <c r="L1791">
        <v>2</v>
      </c>
      <c r="M1791" t="s">
        <v>85</v>
      </c>
      <c r="N1791" t="s">
        <v>128</v>
      </c>
      <c r="O1791" t="s">
        <v>176</v>
      </c>
    </row>
    <row r="1792" spans="1:15" x14ac:dyDescent="0.25">
      <c r="A1792">
        <v>1</v>
      </c>
      <c r="B1792">
        <v>2016</v>
      </c>
      <c r="C1792" t="s">
        <v>332</v>
      </c>
      <c r="D1792" t="s">
        <v>169</v>
      </c>
      <c r="E1792" t="s">
        <v>12</v>
      </c>
      <c r="F1792">
        <f>VLOOKUP(C1792,'Five Year Alumni Srvy 2016 Data'!C:F,4,FALSE)</f>
        <v>0</v>
      </c>
      <c r="G1792" t="str">
        <f>VLOOKUP(F1792,Coding!K:L,2,FALSE)</f>
        <v>Non-URM</v>
      </c>
      <c r="H1792" t="s">
        <v>182</v>
      </c>
      <c r="I1792" t="s">
        <v>182</v>
      </c>
      <c r="J1792" t="s">
        <v>21</v>
      </c>
      <c r="K1792" t="s">
        <v>129</v>
      </c>
      <c r="L1792">
        <v>3</v>
      </c>
      <c r="M1792" t="s">
        <v>85</v>
      </c>
      <c r="N1792" t="s">
        <v>130</v>
      </c>
      <c r="O1792" t="s">
        <v>126</v>
      </c>
    </row>
    <row r="1793" spans="1:15" x14ac:dyDescent="0.25">
      <c r="A1793">
        <v>1</v>
      </c>
      <c r="B1793">
        <v>2016</v>
      </c>
      <c r="C1793" t="s">
        <v>332</v>
      </c>
      <c r="D1793" t="s">
        <v>169</v>
      </c>
      <c r="E1793" t="s">
        <v>12</v>
      </c>
      <c r="F1793">
        <f>VLOOKUP(C1793,'Five Year Alumni Srvy 2016 Data'!C:F,4,FALSE)</f>
        <v>0</v>
      </c>
      <c r="G1793" t="str">
        <f>VLOOKUP(F1793,Coding!K:L,2,FALSE)</f>
        <v>Non-URM</v>
      </c>
      <c r="H1793" t="s">
        <v>182</v>
      </c>
      <c r="I1793" t="s">
        <v>182</v>
      </c>
      <c r="J1793" t="s">
        <v>21</v>
      </c>
      <c r="K1793" t="s">
        <v>131</v>
      </c>
      <c r="L1793">
        <v>2</v>
      </c>
      <c r="M1793" t="s">
        <v>85</v>
      </c>
      <c r="N1793" t="s">
        <v>132</v>
      </c>
      <c r="O1793" t="s">
        <v>176</v>
      </c>
    </row>
    <row r="1794" spans="1:15" x14ac:dyDescent="0.25">
      <c r="A1794">
        <v>1</v>
      </c>
      <c r="B1794">
        <v>2016</v>
      </c>
      <c r="C1794" t="s">
        <v>332</v>
      </c>
      <c r="D1794" t="s">
        <v>169</v>
      </c>
      <c r="E1794" t="s">
        <v>12</v>
      </c>
      <c r="F1794">
        <f>VLOOKUP(C1794,'Five Year Alumni Srvy 2016 Data'!C:F,4,FALSE)</f>
        <v>0</v>
      </c>
      <c r="G1794" t="str">
        <f>VLOOKUP(F1794,Coding!K:L,2,FALSE)</f>
        <v>Non-URM</v>
      </c>
      <c r="H1794" t="s">
        <v>182</v>
      </c>
      <c r="I1794" t="s">
        <v>182</v>
      </c>
      <c r="J1794" t="s">
        <v>21</v>
      </c>
      <c r="K1794" t="s">
        <v>139</v>
      </c>
      <c r="L1794">
        <v>3</v>
      </c>
      <c r="M1794" t="s">
        <v>85</v>
      </c>
      <c r="N1794" t="s">
        <v>140</v>
      </c>
      <c r="O1794" t="s">
        <v>126</v>
      </c>
    </row>
    <row r="1795" spans="1:15" x14ac:dyDescent="0.25">
      <c r="A1795">
        <v>1</v>
      </c>
      <c r="B1795">
        <v>2016</v>
      </c>
      <c r="C1795" t="s">
        <v>332</v>
      </c>
      <c r="D1795" t="s">
        <v>169</v>
      </c>
      <c r="E1795" t="s">
        <v>12</v>
      </c>
      <c r="F1795">
        <f>VLOOKUP(C1795,'Five Year Alumni Srvy 2016 Data'!C:F,4,FALSE)</f>
        <v>0</v>
      </c>
      <c r="G1795" t="str">
        <f>VLOOKUP(F1795,Coding!K:L,2,FALSE)</f>
        <v>Non-URM</v>
      </c>
      <c r="H1795" t="s">
        <v>182</v>
      </c>
      <c r="I1795" t="s">
        <v>182</v>
      </c>
      <c r="J1795" t="s">
        <v>21</v>
      </c>
      <c r="K1795" t="s">
        <v>141</v>
      </c>
      <c r="L1795">
        <v>3</v>
      </c>
      <c r="M1795" t="s">
        <v>85</v>
      </c>
      <c r="N1795" t="s">
        <v>142</v>
      </c>
      <c r="O1795" t="s">
        <v>126</v>
      </c>
    </row>
    <row r="1796" spans="1:15" x14ac:dyDescent="0.25">
      <c r="A1796">
        <v>1</v>
      </c>
      <c r="B1796">
        <v>2016</v>
      </c>
      <c r="C1796" t="s">
        <v>332</v>
      </c>
      <c r="D1796" t="s">
        <v>169</v>
      </c>
      <c r="E1796" t="s">
        <v>12</v>
      </c>
      <c r="F1796">
        <f>VLOOKUP(C1796,'Five Year Alumni Srvy 2016 Data'!C:F,4,FALSE)</f>
        <v>0</v>
      </c>
      <c r="G1796" t="str">
        <f>VLOOKUP(F1796,Coding!K:L,2,FALSE)</f>
        <v>Non-URM</v>
      </c>
      <c r="H1796" t="s">
        <v>182</v>
      </c>
      <c r="I1796" t="s">
        <v>182</v>
      </c>
      <c r="J1796" t="s">
        <v>21</v>
      </c>
      <c r="K1796" t="s">
        <v>143</v>
      </c>
      <c r="L1796">
        <v>3</v>
      </c>
      <c r="M1796" t="s">
        <v>85</v>
      </c>
      <c r="N1796" t="s">
        <v>144</v>
      </c>
      <c r="O1796" t="s">
        <v>126</v>
      </c>
    </row>
    <row r="1797" spans="1:15" x14ac:dyDescent="0.25">
      <c r="A1797">
        <v>1</v>
      </c>
      <c r="B1797">
        <v>2016</v>
      </c>
      <c r="C1797" t="s">
        <v>358</v>
      </c>
      <c r="D1797" t="s">
        <v>264</v>
      </c>
      <c r="E1797" t="s">
        <v>12</v>
      </c>
      <c r="F1797">
        <f>VLOOKUP(C1797,'Five Year Alumni Srvy 2016 Data'!C:F,4,FALSE)</f>
        <v>0</v>
      </c>
      <c r="G1797" t="str">
        <f>VLOOKUP(F1797,Coding!K:L,2,FALSE)</f>
        <v>Non-URM</v>
      </c>
      <c r="H1797" t="s">
        <v>190</v>
      </c>
      <c r="I1797" t="s">
        <v>191</v>
      </c>
      <c r="J1797" t="s">
        <v>21</v>
      </c>
      <c r="K1797" t="s">
        <v>84</v>
      </c>
      <c r="L1797">
        <v>4</v>
      </c>
      <c r="M1797" t="s">
        <v>85</v>
      </c>
      <c r="N1797" t="s">
        <v>86</v>
      </c>
      <c r="O1797" t="s">
        <v>87</v>
      </c>
    </row>
    <row r="1798" spans="1:15" x14ac:dyDescent="0.25">
      <c r="A1798">
        <v>1</v>
      </c>
      <c r="B1798">
        <v>2016</v>
      </c>
      <c r="C1798" t="s">
        <v>358</v>
      </c>
      <c r="D1798" t="s">
        <v>264</v>
      </c>
      <c r="E1798" t="s">
        <v>12</v>
      </c>
      <c r="F1798">
        <f>VLOOKUP(C1798,'Five Year Alumni Srvy 2016 Data'!C:F,4,FALSE)</f>
        <v>0</v>
      </c>
      <c r="G1798" t="str">
        <f>VLOOKUP(F1798,Coding!K:L,2,FALSE)</f>
        <v>Non-URM</v>
      </c>
      <c r="H1798" t="s">
        <v>190</v>
      </c>
      <c r="I1798" t="s">
        <v>191</v>
      </c>
      <c r="J1798" t="s">
        <v>21</v>
      </c>
      <c r="K1798" t="s">
        <v>88</v>
      </c>
      <c r="L1798">
        <v>5</v>
      </c>
      <c r="M1798" t="s">
        <v>85</v>
      </c>
      <c r="N1798" t="s">
        <v>89</v>
      </c>
      <c r="O1798" t="s">
        <v>185</v>
      </c>
    </row>
    <row r="1799" spans="1:15" x14ac:dyDescent="0.25">
      <c r="A1799">
        <v>1</v>
      </c>
      <c r="B1799">
        <v>2016</v>
      </c>
      <c r="C1799" t="s">
        <v>358</v>
      </c>
      <c r="D1799" t="s">
        <v>264</v>
      </c>
      <c r="E1799" t="s">
        <v>12</v>
      </c>
      <c r="F1799">
        <f>VLOOKUP(C1799,'Five Year Alumni Srvy 2016 Data'!C:F,4,FALSE)</f>
        <v>0</v>
      </c>
      <c r="G1799" t="str">
        <f>VLOOKUP(F1799,Coding!K:L,2,FALSE)</f>
        <v>Non-URM</v>
      </c>
      <c r="H1799" t="s">
        <v>190</v>
      </c>
      <c r="I1799" t="s">
        <v>191</v>
      </c>
      <c r="J1799" t="s">
        <v>21</v>
      </c>
      <c r="K1799" t="s">
        <v>98</v>
      </c>
      <c r="L1799">
        <v>4</v>
      </c>
      <c r="M1799" t="s">
        <v>85</v>
      </c>
      <c r="N1799" t="s">
        <v>99</v>
      </c>
      <c r="O1799" t="s">
        <v>87</v>
      </c>
    </row>
    <row r="1800" spans="1:15" x14ac:dyDescent="0.25">
      <c r="A1800">
        <v>1</v>
      </c>
      <c r="B1800">
        <v>2016</v>
      </c>
      <c r="C1800" t="s">
        <v>358</v>
      </c>
      <c r="D1800" t="s">
        <v>264</v>
      </c>
      <c r="E1800" t="s">
        <v>12</v>
      </c>
      <c r="F1800">
        <f>VLOOKUP(C1800,'Five Year Alumni Srvy 2016 Data'!C:F,4,FALSE)</f>
        <v>0</v>
      </c>
      <c r="G1800" t="str">
        <f>VLOOKUP(F1800,Coding!K:L,2,FALSE)</f>
        <v>Non-URM</v>
      </c>
      <c r="H1800" t="s">
        <v>190</v>
      </c>
      <c r="I1800" t="s">
        <v>191</v>
      </c>
      <c r="J1800" t="s">
        <v>21</v>
      </c>
      <c r="K1800" t="s">
        <v>122</v>
      </c>
      <c r="L1800">
        <v>2</v>
      </c>
      <c r="M1800" t="s">
        <v>85</v>
      </c>
      <c r="N1800" t="s">
        <v>123</v>
      </c>
      <c r="O1800" t="s">
        <v>176</v>
      </c>
    </row>
    <row r="1801" spans="1:15" x14ac:dyDescent="0.25">
      <c r="A1801">
        <v>1</v>
      </c>
      <c r="B1801">
        <v>2016</v>
      </c>
      <c r="C1801" t="s">
        <v>358</v>
      </c>
      <c r="D1801" t="s">
        <v>264</v>
      </c>
      <c r="E1801" t="s">
        <v>12</v>
      </c>
      <c r="F1801">
        <f>VLOOKUP(C1801,'Five Year Alumni Srvy 2016 Data'!C:F,4,FALSE)</f>
        <v>0</v>
      </c>
      <c r="G1801" t="str">
        <f>VLOOKUP(F1801,Coding!K:L,2,FALSE)</f>
        <v>Non-URM</v>
      </c>
      <c r="H1801" t="s">
        <v>190</v>
      </c>
      <c r="I1801" t="s">
        <v>191</v>
      </c>
      <c r="J1801" t="s">
        <v>21</v>
      </c>
      <c r="K1801" t="s">
        <v>124</v>
      </c>
      <c r="L1801">
        <v>5</v>
      </c>
      <c r="M1801" t="s">
        <v>85</v>
      </c>
      <c r="N1801" t="s">
        <v>125</v>
      </c>
      <c r="O1801" t="s">
        <v>185</v>
      </c>
    </row>
    <row r="1802" spans="1:15" x14ac:dyDescent="0.25">
      <c r="A1802">
        <v>1</v>
      </c>
      <c r="B1802">
        <v>2016</v>
      </c>
      <c r="C1802" t="s">
        <v>358</v>
      </c>
      <c r="D1802" t="s">
        <v>264</v>
      </c>
      <c r="E1802" t="s">
        <v>12</v>
      </c>
      <c r="F1802">
        <f>VLOOKUP(C1802,'Five Year Alumni Srvy 2016 Data'!C:F,4,FALSE)</f>
        <v>0</v>
      </c>
      <c r="G1802" t="str">
        <f>VLOOKUP(F1802,Coding!K:L,2,FALSE)</f>
        <v>Non-URM</v>
      </c>
      <c r="H1802" t="s">
        <v>190</v>
      </c>
      <c r="I1802" t="s">
        <v>191</v>
      </c>
      <c r="J1802" t="s">
        <v>21</v>
      </c>
      <c r="K1802" t="s">
        <v>127</v>
      </c>
      <c r="L1802">
        <v>4</v>
      </c>
      <c r="M1802" t="s">
        <v>85</v>
      </c>
      <c r="N1802" t="s">
        <v>128</v>
      </c>
      <c r="O1802" t="s">
        <v>87</v>
      </c>
    </row>
    <row r="1803" spans="1:15" x14ac:dyDescent="0.25">
      <c r="A1803">
        <v>1</v>
      </c>
      <c r="B1803">
        <v>2016</v>
      </c>
      <c r="C1803" t="s">
        <v>358</v>
      </c>
      <c r="D1803" t="s">
        <v>264</v>
      </c>
      <c r="E1803" t="s">
        <v>12</v>
      </c>
      <c r="F1803">
        <f>VLOOKUP(C1803,'Five Year Alumni Srvy 2016 Data'!C:F,4,FALSE)</f>
        <v>0</v>
      </c>
      <c r="G1803" t="str">
        <f>VLOOKUP(F1803,Coding!K:L,2,FALSE)</f>
        <v>Non-URM</v>
      </c>
      <c r="H1803" t="s">
        <v>190</v>
      </c>
      <c r="I1803" t="s">
        <v>191</v>
      </c>
      <c r="J1803" t="s">
        <v>21</v>
      </c>
      <c r="K1803" t="s">
        <v>129</v>
      </c>
      <c r="L1803">
        <v>4</v>
      </c>
      <c r="M1803" t="s">
        <v>85</v>
      </c>
      <c r="N1803" t="s">
        <v>130</v>
      </c>
      <c r="O1803" t="s">
        <v>87</v>
      </c>
    </row>
    <row r="1804" spans="1:15" x14ac:dyDescent="0.25">
      <c r="A1804">
        <v>1</v>
      </c>
      <c r="B1804">
        <v>2016</v>
      </c>
      <c r="C1804" t="s">
        <v>358</v>
      </c>
      <c r="D1804" t="s">
        <v>264</v>
      </c>
      <c r="E1804" t="s">
        <v>12</v>
      </c>
      <c r="F1804">
        <f>VLOOKUP(C1804,'Five Year Alumni Srvy 2016 Data'!C:F,4,FALSE)</f>
        <v>0</v>
      </c>
      <c r="G1804" t="str">
        <f>VLOOKUP(F1804,Coding!K:L,2,FALSE)</f>
        <v>Non-URM</v>
      </c>
      <c r="H1804" t="s">
        <v>190</v>
      </c>
      <c r="I1804" t="s">
        <v>191</v>
      </c>
      <c r="J1804" t="s">
        <v>21</v>
      </c>
      <c r="K1804" t="s">
        <v>131</v>
      </c>
      <c r="L1804">
        <v>5</v>
      </c>
      <c r="M1804" t="s">
        <v>85</v>
      </c>
      <c r="N1804" t="s">
        <v>132</v>
      </c>
      <c r="O1804" t="s">
        <v>185</v>
      </c>
    </row>
    <row r="1805" spans="1:15" x14ac:dyDescent="0.25">
      <c r="A1805">
        <v>1</v>
      </c>
      <c r="B1805">
        <v>2016</v>
      </c>
      <c r="C1805" t="s">
        <v>358</v>
      </c>
      <c r="D1805" t="s">
        <v>264</v>
      </c>
      <c r="E1805" t="s">
        <v>12</v>
      </c>
      <c r="F1805">
        <f>VLOOKUP(C1805,'Five Year Alumni Srvy 2016 Data'!C:F,4,FALSE)</f>
        <v>0</v>
      </c>
      <c r="G1805" t="str">
        <f>VLOOKUP(F1805,Coding!K:L,2,FALSE)</f>
        <v>Non-URM</v>
      </c>
      <c r="H1805" t="s">
        <v>190</v>
      </c>
      <c r="I1805" t="s">
        <v>191</v>
      </c>
      <c r="J1805" t="s">
        <v>21</v>
      </c>
      <c r="K1805" t="s">
        <v>139</v>
      </c>
      <c r="L1805">
        <v>4</v>
      </c>
      <c r="M1805" t="s">
        <v>85</v>
      </c>
      <c r="N1805" t="s">
        <v>140</v>
      </c>
      <c r="O1805" t="s">
        <v>87</v>
      </c>
    </row>
    <row r="1806" spans="1:15" x14ac:dyDescent="0.25">
      <c r="A1806">
        <v>1</v>
      </c>
      <c r="B1806">
        <v>2016</v>
      </c>
      <c r="C1806" t="s">
        <v>358</v>
      </c>
      <c r="D1806" t="s">
        <v>264</v>
      </c>
      <c r="E1806" t="s">
        <v>12</v>
      </c>
      <c r="F1806">
        <f>VLOOKUP(C1806,'Five Year Alumni Srvy 2016 Data'!C:F,4,FALSE)</f>
        <v>0</v>
      </c>
      <c r="G1806" t="str">
        <f>VLOOKUP(F1806,Coding!K:L,2,FALSE)</f>
        <v>Non-URM</v>
      </c>
      <c r="H1806" t="s">
        <v>190</v>
      </c>
      <c r="I1806" t="s">
        <v>191</v>
      </c>
      <c r="J1806" t="s">
        <v>21</v>
      </c>
      <c r="K1806" t="s">
        <v>141</v>
      </c>
      <c r="L1806">
        <v>4</v>
      </c>
      <c r="M1806" t="s">
        <v>85</v>
      </c>
      <c r="N1806" t="s">
        <v>142</v>
      </c>
      <c r="O1806" t="s">
        <v>87</v>
      </c>
    </row>
    <row r="1807" spans="1:15" x14ac:dyDescent="0.25">
      <c r="A1807">
        <v>1</v>
      </c>
      <c r="B1807">
        <v>2016</v>
      </c>
      <c r="C1807" t="s">
        <v>358</v>
      </c>
      <c r="D1807" t="s">
        <v>264</v>
      </c>
      <c r="E1807" t="s">
        <v>12</v>
      </c>
      <c r="F1807">
        <f>VLOOKUP(C1807,'Five Year Alumni Srvy 2016 Data'!C:F,4,FALSE)</f>
        <v>0</v>
      </c>
      <c r="G1807" t="str">
        <f>VLOOKUP(F1807,Coding!K:L,2,FALSE)</f>
        <v>Non-URM</v>
      </c>
      <c r="H1807" t="s">
        <v>190</v>
      </c>
      <c r="I1807" t="s">
        <v>191</v>
      </c>
      <c r="J1807" t="s">
        <v>21</v>
      </c>
      <c r="K1807" t="s">
        <v>143</v>
      </c>
      <c r="L1807">
        <v>4</v>
      </c>
      <c r="M1807" t="s">
        <v>85</v>
      </c>
      <c r="N1807" t="s">
        <v>144</v>
      </c>
      <c r="O1807" t="s">
        <v>87</v>
      </c>
    </row>
    <row r="1808" spans="1:15" x14ac:dyDescent="0.25">
      <c r="A1808">
        <v>1</v>
      </c>
      <c r="B1808">
        <v>2016</v>
      </c>
      <c r="C1808" t="s">
        <v>363</v>
      </c>
      <c r="D1808" t="s">
        <v>264</v>
      </c>
      <c r="E1808" t="s">
        <v>12</v>
      </c>
      <c r="F1808">
        <f>VLOOKUP(C1808,'Five Year Alumni Srvy 2016 Data'!C:F,4,FALSE)</f>
        <v>0</v>
      </c>
      <c r="G1808" t="str">
        <f>VLOOKUP(F1808,Coding!K:L,2,FALSE)</f>
        <v>Non-URM</v>
      </c>
      <c r="H1808" t="s">
        <v>304</v>
      </c>
      <c r="I1808" t="s">
        <v>267</v>
      </c>
      <c r="J1808" t="s">
        <v>10</v>
      </c>
      <c r="K1808" t="s">
        <v>84</v>
      </c>
      <c r="L1808">
        <v>3</v>
      </c>
      <c r="M1808" t="s">
        <v>85</v>
      </c>
      <c r="N1808" t="s">
        <v>86</v>
      </c>
      <c r="O1808" t="s">
        <v>126</v>
      </c>
    </row>
    <row r="1809" spans="1:15" x14ac:dyDescent="0.25">
      <c r="A1809">
        <v>1</v>
      </c>
      <c r="B1809">
        <v>2016</v>
      </c>
      <c r="C1809" t="s">
        <v>363</v>
      </c>
      <c r="D1809" t="s">
        <v>264</v>
      </c>
      <c r="E1809" t="s">
        <v>12</v>
      </c>
      <c r="F1809">
        <f>VLOOKUP(C1809,'Five Year Alumni Srvy 2016 Data'!C:F,4,FALSE)</f>
        <v>0</v>
      </c>
      <c r="G1809" t="str">
        <f>VLOOKUP(F1809,Coding!K:L,2,FALSE)</f>
        <v>Non-URM</v>
      </c>
      <c r="H1809" t="s">
        <v>304</v>
      </c>
      <c r="I1809" t="s">
        <v>267</v>
      </c>
      <c r="J1809" t="s">
        <v>10</v>
      </c>
      <c r="K1809" t="s">
        <v>88</v>
      </c>
      <c r="L1809">
        <v>3</v>
      </c>
      <c r="M1809" t="s">
        <v>85</v>
      </c>
      <c r="N1809" t="s">
        <v>89</v>
      </c>
      <c r="O1809" t="s">
        <v>126</v>
      </c>
    </row>
    <row r="1810" spans="1:15" x14ac:dyDescent="0.25">
      <c r="A1810">
        <v>1</v>
      </c>
      <c r="B1810">
        <v>2016</v>
      </c>
      <c r="C1810" t="s">
        <v>363</v>
      </c>
      <c r="D1810" t="s">
        <v>264</v>
      </c>
      <c r="E1810" t="s">
        <v>12</v>
      </c>
      <c r="F1810">
        <f>VLOOKUP(C1810,'Five Year Alumni Srvy 2016 Data'!C:F,4,FALSE)</f>
        <v>0</v>
      </c>
      <c r="G1810" t="str">
        <f>VLOOKUP(F1810,Coding!K:L,2,FALSE)</f>
        <v>Non-URM</v>
      </c>
      <c r="H1810" t="s">
        <v>304</v>
      </c>
      <c r="I1810" t="s">
        <v>267</v>
      </c>
      <c r="J1810" t="s">
        <v>10</v>
      </c>
      <c r="K1810" t="s">
        <v>98</v>
      </c>
      <c r="L1810">
        <v>5</v>
      </c>
      <c r="M1810" t="s">
        <v>85</v>
      </c>
      <c r="N1810" t="s">
        <v>99</v>
      </c>
      <c r="O1810" t="s">
        <v>185</v>
      </c>
    </row>
    <row r="1811" spans="1:15" x14ac:dyDescent="0.25">
      <c r="A1811">
        <v>1</v>
      </c>
      <c r="B1811">
        <v>2016</v>
      </c>
      <c r="C1811" t="s">
        <v>363</v>
      </c>
      <c r="D1811" t="s">
        <v>264</v>
      </c>
      <c r="E1811" t="s">
        <v>12</v>
      </c>
      <c r="F1811">
        <f>VLOOKUP(C1811,'Five Year Alumni Srvy 2016 Data'!C:F,4,FALSE)</f>
        <v>0</v>
      </c>
      <c r="G1811" t="str">
        <f>VLOOKUP(F1811,Coding!K:L,2,FALSE)</f>
        <v>Non-URM</v>
      </c>
      <c r="H1811" t="s">
        <v>304</v>
      </c>
      <c r="I1811" t="s">
        <v>267</v>
      </c>
      <c r="J1811" t="s">
        <v>10</v>
      </c>
      <c r="K1811" t="s">
        <v>122</v>
      </c>
      <c r="L1811">
        <v>3</v>
      </c>
      <c r="M1811" t="s">
        <v>85</v>
      </c>
      <c r="N1811" t="s">
        <v>123</v>
      </c>
      <c r="O1811" t="s">
        <v>126</v>
      </c>
    </row>
    <row r="1812" spans="1:15" x14ac:dyDescent="0.25">
      <c r="A1812">
        <v>1</v>
      </c>
      <c r="B1812">
        <v>2016</v>
      </c>
      <c r="C1812" t="s">
        <v>363</v>
      </c>
      <c r="D1812" t="s">
        <v>264</v>
      </c>
      <c r="E1812" t="s">
        <v>12</v>
      </c>
      <c r="F1812">
        <f>VLOOKUP(C1812,'Five Year Alumni Srvy 2016 Data'!C:F,4,FALSE)</f>
        <v>0</v>
      </c>
      <c r="G1812" t="str">
        <f>VLOOKUP(F1812,Coding!K:L,2,FALSE)</f>
        <v>Non-URM</v>
      </c>
      <c r="H1812" t="s">
        <v>304</v>
      </c>
      <c r="I1812" t="s">
        <v>267</v>
      </c>
      <c r="J1812" t="s">
        <v>10</v>
      </c>
      <c r="K1812" t="s">
        <v>124</v>
      </c>
      <c r="L1812">
        <v>5</v>
      </c>
      <c r="M1812" t="s">
        <v>85</v>
      </c>
      <c r="N1812" t="s">
        <v>125</v>
      </c>
      <c r="O1812" t="s">
        <v>185</v>
      </c>
    </row>
    <row r="1813" spans="1:15" x14ac:dyDescent="0.25">
      <c r="A1813">
        <v>1</v>
      </c>
      <c r="B1813">
        <v>2016</v>
      </c>
      <c r="C1813" t="s">
        <v>363</v>
      </c>
      <c r="D1813" t="s">
        <v>264</v>
      </c>
      <c r="E1813" t="s">
        <v>12</v>
      </c>
      <c r="F1813">
        <f>VLOOKUP(C1813,'Five Year Alumni Srvy 2016 Data'!C:F,4,FALSE)</f>
        <v>0</v>
      </c>
      <c r="G1813" t="str">
        <f>VLOOKUP(F1813,Coding!K:L,2,FALSE)</f>
        <v>Non-URM</v>
      </c>
      <c r="H1813" t="s">
        <v>304</v>
      </c>
      <c r="I1813" t="s">
        <v>267</v>
      </c>
      <c r="J1813" t="s">
        <v>10</v>
      </c>
      <c r="K1813" t="s">
        <v>127</v>
      </c>
      <c r="L1813">
        <v>4</v>
      </c>
      <c r="M1813" t="s">
        <v>85</v>
      </c>
      <c r="N1813" t="s">
        <v>128</v>
      </c>
      <c r="O1813" t="s">
        <v>87</v>
      </c>
    </row>
    <row r="1814" spans="1:15" x14ac:dyDescent="0.25">
      <c r="A1814">
        <v>1</v>
      </c>
      <c r="B1814">
        <v>2016</v>
      </c>
      <c r="C1814" t="s">
        <v>363</v>
      </c>
      <c r="D1814" t="s">
        <v>264</v>
      </c>
      <c r="E1814" t="s">
        <v>12</v>
      </c>
      <c r="F1814">
        <f>VLOOKUP(C1814,'Five Year Alumni Srvy 2016 Data'!C:F,4,FALSE)</f>
        <v>0</v>
      </c>
      <c r="G1814" t="str">
        <f>VLOOKUP(F1814,Coding!K:L,2,FALSE)</f>
        <v>Non-URM</v>
      </c>
      <c r="H1814" t="s">
        <v>304</v>
      </c>
      <c r="I1814" t="s">
        <v>267</v>
      </c>
      <c r="J1814" t="s">
        <v>10</v>
      </c>
      <c r="K1814" t="s">
        <v>129</v>
      </c>
      <c r="L1814">
        <v>4</v>
      </c>
      <c r="M1814" t="s">
        <v>85</v>
      </c>
      <c r="N1814" t="s">
        <v>130</v>
      </c>
      <c r="O1814" t="s">
        <v>87</v>
      </c>
    </row>
    <row r="1815" spans="1:15" x14ac:dyDescent="0.25">
      <c r="A1815">
        <v>1</v>
      </c>
      <c r="B1815">
        <v>2016</v>
      </c>
      <c r="C1815" t="s">
        <v>363</v>
      </c>
      <c r="D1815" t="s">
        <v>264</v>
      </c>
      <c r="E1815" t="s">
        <v>12</v>
      </c>
      <c r="F1815">
        <f>VLOOKUP(C1815,'Five Year Alumni Srvy 2016 Data'!C:F,4,FALSE)</f>
        <v>0</v>
      </c>
      <c r="G1815" t="str">
        <f>VLOOKUP(F1815,Coding!K:L,2,FALSE)</f>
        <v>Non-URM</v>
      </c>
      <c r="H1815" t="s">
        <v>304</v>
      </c>
      <c r="I1815" t="s">
        <v>267</v>
      </c>
      <c r="J1815" t="s">
        <v>10</v>
      </c>
      <c r="K1815" t="s">
        <v>131</v>
      </c>
      <c r="L1815">
        <v>4</v>
      </c>
      <c r="M1815" t="s">
        <v>85</v>
      </c>
      <c r="N1815" t="s">
        <v>132</v>
      </c>
      <c r="O1815" t="s">
        <v>87</v>
      </c>
    </row>
    <row r="1816" spans="1:15" x14ac:dyDescent="0.25">
      <c r="A1816">
        <v>1</v>
      </c>
      <c r="B1816">
        <v>2016</v>
      </c>
      <c r="C1816" t="s">
        <v>363</v>
      </c>
      <c r="D1816" t="s">
        <v>264</v>
      </c>
      <c r="E1816" t="s">
        <v>12</v>
      </c>
      <c r="F1816">
        <f>VLOOKUP(C1816,'Five Year Alumni Srvy 2016 Data'!C:F,4,FALSE)</f>
        <v>0</v>
      </c>
      <c r="G1816" t="str">
        <f>VLOOKUP(F1816,Coding!K:L,2,FALSE)</f>
        <v>Non-URM</v>
      </c>
      <c r="H1816" t="s">
        <v>304</v>
      </c>
      <c r="I1816" t="s">
        <v>267</v>
      </c>
      <c r="J1816" t="s">
        <v>10</v>
      </c>
      <c r="K1816" t="s">
        <v>139</v>
      </c>
      <c r="L1816">
        <v>4</v>
      </c>
      <c r="M1816" t="s">
        <v>85</v>
      </c>
      <c r="N1816" t="s">
        <v>140</v>
      </c>
      <c r="O1816" t="s">
        <v>87</v>
      </c>
    </row>
    <row r="1817" spans="1:15" x14ac:dyDescent="0.25">
      <c r="A1817">
        <v>1</v>
      </c>
      <c r="B1817">
        <v>2016</v>
      </c>
      <c r="C1817" t="s">
        <v>363</v>
      </c>
      <c r="D1817" t="s">
        <v>264</v>
      </c>
      <c r="E1817" t="s">
        <v>12</v>
      </c>
      <c r="F1817">
        <f>VLOOKUP(C1817,'Five Year Alumni Srvy 2016 Data'!C:F,4,FALSE)</f>
        <v>0</v>
      </c>
      <c r="G1817" t="str">
        <f>VLOOKUP(F1817,Coding!K:L,2,FALSE)</f>
        <v>Non-URM</v>
      </c>
      <c r="H1817" t="s">
        <v>304</v>
      </c>
      <c r="I1817" t="s">
        <v>267</v>
      </c>
      <c r="J1817" t="s">
        <v>10</v>
      </c>
      <c r="K1817" t="s">
        <v>141</v>
      </c>
      <c r="L1817">
        <v>5</v>
      </c>
      <c r="M1817" t="s">
        <v>85</v>
      </c>
      <c r="N1817" t="s">
        <v>142</v>
      </c>
      <c r="O1817" t="s">
        <v>185</v>
      </c>
    </row>
    <row r="1818" spans="1:15" x14ac:dyDescent="0.25">
      <c r="A1818">
        <v>1</v>
      </c>
      <c r="B1818">
        <v>2016</v>
      </c>
      <c r="C1818" t="s">
        <v>363</v>
      </c>
      <c r="D1818" t="s">
        <v>264</v>
      </c>
      <c r="E1818" t="s">
        <v>12</v>
      </c>
      <c r="F1818">
        <f>VLOOKUP(C1818,'Five Year Alumni Srvy 2016 Data'!C:F,4,FALSE)</f>
        <v>0</v>
      </c>
      <c r="G1818" t="str">
        <f>VLOOKUP(F1818,Coding!K:L,2,FALSE)</f>
        <v>Non-URM</v>
      </c>
      <c r="H1818" t="s">
        <v>304</v>
      </c>
      <c r="I1818" t="s">
        <v>267</v>
      </c>
      <c r="J1818" t="s">
        <v>10</v>
      </c>
      <c r="K1818" t="s">
        <v>143</v>
      </c>
      <c r="L1818">
        <v>4</v>
      </c>
      <c r="M1818" t="s">
        <v>85</v>
      </c>
      <c r="N1818" t="s">
        <v>144</v>
      </c>
      <c r="O1818" t="s">
        <v>87</v>
      </c>
    </row>
    <row r="1819" spans="1:15" x14ac:dyDescent="0.25">
      <c r="A1819">
        <v>1</v>
      </c>
      <c r="B1819">
        <v>2016</v>
      </c>
      <c r="C1819" t="s">
        <v>365</v>
      </c>
      <c r="D1819" t="s">
        <v>48</v>
      </c>
      <c r="E1819" t="s">
        <v>12</v>
      </c>
      <c r="F1819">
        <f>VLOOKUP(C1819,'Five Year Alumni Srvy 2016 Data'!C:F,4,FALSE)</f>
        <v>0</v>
      </c>
      <c r="G1819" t="str">
        <f>VLOOKUP(F1819,Coding!K:L,2,FALSE)</f>
        <v>Non-URM</v>
      </c>
      <c r="H1819" t="s">
        <v>270</v>
      </c>
      <c r="I1819" t="s">
        <v>270</v>
      </c>
      <c r="J1819" t="s">
        <v>21</v>
      </c>
      <c r="K1819" t="s">
        <v>84</v>
      </c>
      <c r="L1819">
        <v>4</v>
      </c>
      <c r="M1819" t="s">
        <v>85</v>
      </c>
      <c r="N1819" t="s">
        <v>86</v>
      </c>
      <c r="O1819" t="s">
        <v>87</v>
      </c>
    </row>
    <row r="1820" spans="1:15" x14ac:dyDescent="0.25">
      <c r="A1820">
        <v>1</v>
      </c>
      <c r="B1820">
        <v>2016</v>
      </c>
      <c r="C1820" t="s">
        <v>365</v>
      </c>
      <c r="D1820" t="s">
        <v>48</v>
      </c>
      <c r="E1820" t="s">
        <v>12</v>
      </c>
      <c r="F1820">
        <f>VLOOKUP(C1820,'Five Year Alumni Srvy 2016 Data'!C:F,4,FALSE)</f>
        <v>0</v>
      </c>
      <c r="G1820" t="str">
        <f>VLOOKUP(F1820,Coding!K:L,2,FALSE)</f>
        <v>Non-URM</v>
      </c>
      <c r="H1820" t="s">
        <v>270</v>
      </c>
      <c r="I1820" t="s">
        <v>270</v>
      </c>
      <c r="J1820" t="s">
        <v>21</v>
      </c>
      <c r="K1820" t="s">
        <v>88</v>
      </c>
      <c r="L1820">
        <v>4</v>
      </c>
      <c r="M1820" t="s">
        <v>85</v>
      </c>
      <c r="N1820" t="s">
        <v>89</v>
      </c>
      <c r="O1820" t="s">
        <v>87</v>
      </c>
    </row>
    <row r="1821" spans="1:15" x14ac:dyDescent="0.25">
      <c r="A1821">
        <v>1</v>
      </c>
      <c r="B1821">
        <v>2016</v>
      </c>
      <c r="C1821" t="s">
        <v>365</v>
      </c>
      <c r="D1821" t="s">
        <v>48</v>
      </c>
      <c r="E1821" t="s">
        <v>12</v>
      </c>
      <c r="F1821">
        <f>VLOOKUP(C1821,'Five Year Alumni Srvy 2016 Data'!C:F,4,FALSE)</f>
        <v>0</v>
      </c>
      <c r="G1821" t="str">
        <f>VLOOKUP(F1821,Coding!K:L,2,FALSE)</f>
        <v>Non-URM</v>
      </c>
      <c r="H1821" t="s">
        <v>270</v>
      </c>
      <c r="I1821" t="s">
        <v>270</v>
      </c>
      <c r="J1821" t="s">
        <v>21</v>
      </c>
      <c r="K1821" t="s">
        <v>98</v>
      </c>
      <c r="L1821">
        <v>4</v>
      </c>
      <c r="M1821" t="s">
        <v>85</v>
      </c>
      <c r="N1821" t="s">
        <v>99</v>
      </c>
      <c r="O1821" t="s">
        <v>87</v>
      </c>
    </row>
    <row r="1822" spans="1:15" x14ac:dyDescent="0.25">
      <c r="A1822">
        <v>1</v>
      </c>
      <c r="B1822">
        <v>2016</v>
      </c>
      <c r="C1822" t="s">
        <v>365</v>
      </c>
      <c r="D1822" t="s">
        <v>48</v>
      </c>
      <c r="E1822" t="s">
        <v>12</v>
      </c>
      <c r="F1822">
        <f>VLOOKUP(C1822,'Five Year Alumni Srvy 2016 Data'!C:F,4,FALSE)</f>
        <v>0</v>
      </c>
      <c r="G1822" t="str">
        <f>VLOOKUP(F1822,Coding!K:L,2,FALSE)</f>
        <v>Non-URM</v>
      </c>
      <c r="H1822" t="s">
        <v>270</v>
      </c>
      <c r="I1822" t="s">
        <v>270</v>
      </c>
      <c r="J1822" t="s">
        <v>21</v>
      </c>
      <c r="K1822" t="s">
        <v>122</v>
      </c>
      <c r="L1822">
        <v>4</v>
      </c>
      <c r="M1822" t="s">
        <v>85</v>
      </c>
      <c r="N1822" t="s">
        <v>123</v>
      </c>
      <c r="O1822" t="s">
        <v>87</v>
      </c>
    </row>
    <row r="1823" spans="1:15" x14ac:dyDescent="0.25">
      <c r="A1823">
        <v>1</v>
      </c>
      <c r="B1823">
        <v>2016</v>
      </c>
      <c r="C1823" t="s">
        <v>365</v>
      </c>
      <c r="D1823" t="s">
        <v>48</v>
      </c>
      <c r="E1823" t="s">
        <v>12</v>
      </c>
      <c r="F1823">
        <f>VLOOKUP(C1823,'Five Year Alumni Srvy 2016 Data'!C:F,4,FALSE)</f>
        <v>0</v>
      </c>
      <c r="G1823" t="str">
        <f>VLOOKUP(F1823,Coding!K:L,2,FALSE)</f>
        <v>Non-URM</v>
      </c>
      <c r="H1823" t="s">
        <v>270</v>
      </c>
      <c r="I1823" t="s">
        <v>270</v>
      </c>
      <c r="J1823" t="s">
        <v>21</v>
      </c>
      <c r="K1823" t="s">
        <v>124</v>
      </c>
      <c r="L1823">
        <v>4</v>
      </c>
      <c r="M1823" t="s">
        <v>85</v>
      </c>
      <c r="N1823" t="s">
        <v>125</v>
      </c>
      <c r="O1823" t="s">
        <v>87</v>
      </c>
    </row>
    <row r="1824" spans="1:15" x14ac:dyDescent="0.25">
      <c r="A1824">
        <v>1</v>
      </c>
      <c r="B1824">
        <v>2016</v>
      </c>
      <c r="C1824" t="s">
        <v>365</v>
      </c>
      <c r="D1824" t="s">
        <v>48</v>
      </c>
      <c r="E1824" t="s">
        <v>12</v>
      </c>
      <c r="F1824">
        <f>VLOOKUP(C1824,'Five Year Alumni Srvy 2016 Data'!C:F,4,FALSE)</f>
        <v>0</v>
      </c>
      <c r="G1824" t="str">
        <f>VLOOKUP(F1824,Coding!K:L,2,FALSE)</f>
        <v>Non-URM</v>
      </c>
      <c r="H1824" t="s">
        <v>270</v>
      </c>
      <c r="I1824" t="s">
        <v>270</v>
      </c>
      <c r="J1824" t="s">
        <v>21</v>
      </c>
      <c r="K1824" t="s">
        <v>127</v>
      </c>
      <c r="L1824">
        <v>4</v>
      </c>
      <c r="M1824" t="s">
        <v>85</v>
      </c>
      <c r="N1824" t="s">
        <v>128</v>
      </c>
      <c r="O1824" t="s">
        <v>87</v>
      </c>
    </row>
    <row r="1825" spans="1:15" x14ac:dyDescent="0.25">
      <c r="A1825">
        <v>1</v>
      </c>
      <c r="B1825">
        <v>2016</v>
      </c>
      <c r="C1825" t="s">
        <v>365</v>
      </c>
      <c r="D1825" t="s">
        <v>48</v>
      </c>
      <c r="E1825" t="s">
        <v>12</v>
      </c>
      <c r="F1825">
        <f>VLOOKUP(C1825,'Five Year Alumni Srvy 2016 Data'!C:F,4,FALSE)</f>
        <v>0</v>
      </c>
      <c r="G1825" t="str">
        <f>VLOOKUP(F1825,Coding!K:L,2,FALSE)</f>
        <v>Non-URM</v>
      </c>
      <c r="H1825" t="s">
        <v>270</v>
      </c>
      <c r="I1825" t="s">
        <v>270</v>
      </c>
      <c r="J1825" t="s">
        <v>21</v>
      </c>
      <c r="K1825" t="s">
        <v>129</v>
      </c>
      <c r="L1825">
        <v>4</v>
      </c>
      <c r="M1825" t="s">
        <v>85</v>
      </c>
      <c r="N1825" t="s">
        <v>130</v>
      </c>
      <c r="O1825" t="s">
        <v>87</v>
      </c>
    </row>
    <row r="1826" spans="1:15" x14ac:dyDescent="0.25">
      <c r="A1826">
        <v>1</v>
      </c>
      <c r="B1826">
        <v>2016</v>
      </c>
      <c r="C1826" t="s">
        <v>365</v>
      </c>
      <c r="D1826" t="s">
        <v>48</v>
      </c>
      <c r="E1826" t="s">
        <v>12</v>
      </c>
      <c r="F1826">
        <f>VLOOKUP(C1826,'Five Year Alumni Srvy 2016 Data'!C:F,4,FALSE)</f>
        <v>0</v>
      </c>
      <c r="G1826" t="str">
        <f>VLOOKUP(F1826,Coding!K:L,2,FALSE)</f>
        <v>Non-URM</v>
      </c>
      <c r="H1826" t="s">
        <v>270</v>
      </c>
      <c r="I1826" t="s">
        <v>270</v>
      </c>
      <c r="J1826" t="s">
        <v>21</v>
      </c>
      <c r="K1826" t="s">
        <v>131</v>
      </c>
      <c r="L1826">
        <v>4</v>
      </c>
      <c r="M1826" t="s">
        <v>85</v>
      </c>
      <c r="N1826" t="s">
        <v>132</v>
      </c>
      <c r="O1826" t="s">
        <v>87</v>
      </c>
    </row>
    <row r="1827" spans="1:15" x14ac:dyDescent="0.25">
      <c r="A1827">
        <v>1</v>
      </c>
      <c r="B1827">
        <v>2016</v>
      </c>
      <c r="C1827" t="s">
        <v>365</v>
      </c>
      <c r="D1827" t="s">
        <v>48</v>
      </c>
      <c r="E1827" t="s">
        <v>12</v>
      </c>
      <c r="F1827">
        <f>VLOOKUP(C1827,'Five Year Alumni Srvy 2016 Data'!C:F,4,FALSE)</f>
        <v>0</v>
      </c>
      <c r="G1827" t="str">
        <f>VLOOKUP(F1827,Coding!K:L,2,FALSE)</f>
        <v>Non-URM</v>
      </c>
      <c r="H1827" t="s">
        <v>270</v>
      </c>
      <c r="I1827" t="s">
        <v>270</v>
      </c>
      <c r="J1827" t="s">
        <v>21</v>
      </c>
      <c r="K1827" t="s">
        <v>139</v>
      </c>
      <c r="L1827">
        <v>4</v>
      </c>
      <c r="M1827" t="s">
        <v>85</v>
      </c>
      <c r="N1827" t="s">
        <v>140</v>
      </c>
      <c r="O1827" t="s">
        <v>87</v>
      </c>
    </row>
    <row r="1828" spans="1:15" x14ac:dyDescent="0.25">
      <c r="A1828">
        <v>1</v>
      </c>
      <c r="B1828">
        <v>2016</v>
      </c>
      <c r="C1828" t="s">
        <v>365</v>
      </c>
      <c r="D1828" t="s">
        <v>48</v>
      </c>
      <c r="E1828" t="s">
        <v>12</v>
      </c>
      <c r="F1828">
        <f>VLOOKUP(C1828,'Five Year Alumni Srvy 2016 Data'!C:F,4,FALSE)</f>
        <v>0</v>
      </c>
      <c r="G1828" t="str">
        <f>VLOOKUP(F1828,Coding!K:L,2,FALSE)</f>
        <v>Non-URM</v>
      </c>
      <c r="H1828" t="s">
        <v>270</v>
      </c>
      <c r="I1828" t="s">
        <v>270</v>
      </c>
      <c r="J1828" t="s">
        <v>21</v>
      </c>
      <c r="K1828" t="s">
        <v>141</v>
      </c>
      <c r="L1828">
        <v>4</v>
      </c>
      <c r="M1828" t="s">
        <v>85</v>
      </c>
      <c r="N1828" t="s">
        <v>142</v>
      </c>
      <c r="O1828" t="s">
        <v>87</v>
      </c>
    </row>
    <row r="1829" spans="1:15" x14ac:dyDescent="0.25">
      <c r="A1829">
        <v>1</v>
      </c>
      <c r="B1829">
        <v>2016</v>
      </c>
      <c r="C1829" t="s">
        <v>365</v>
      </c>
      <c r="D1829" t="s">
        <v>48</v>
      </c>
      <c r="E1829" t="s">
        <v>12</v>
      </c>
      <c r="F1829">
        <f>VLOOKUP(C1829,'Five Year Alumni Srvy 2016 Data'!C:F,4,FALSE)</f>
        <v>0</v>
      </c>
      <c r="G1829" t="str">
        <f>VLOOKUP(F1829,Coding!K:L,2,FALSE)</f>
        <v>Non-URM</v>
      </c>
      <c r="H1829" t="s">
        <v>270</v>
      </c>
      <c r="I1829" t="s">
        <v>270</v>
      </c>
      <c r="J1829" t="s">
        <v>21</v>
      </c>
      <c r="K1829" t="s">
        <v>143</v>
      </c>
      <c r="L1829">
        <v>4</v>
      </c>
      <c r="M1829" t="s">
        <v>85</v>
      </c>
      <c r="N1829" t="s">
        <v>144</v>
      </c>
      <c r="O1829" t="s">
        <v>87</v>
      </c>
    </row>
    <row r="1830" spans="1:15" x14ac:dyDescent="0.25">
      <c r="A1830">
        <v>1</v>
      </c>
      <c r="B1830">
        <v>2016</v>
      </c>
      <c r="C1830" t="s">
        <v>366</v>
      </c>
      <c r="D1830" t="s">
        <v>48</v>
      </c>
      <c r="E1830" t="s">
        <v>12</v>
      </c>
      <c r="F1830">
        <f>VLOOKUP(C1830,'Five Year Alumni Srvy 2016 Data'!C:F,4,FALSE)</f>
        <v>0</v>
      </c>
      <c r="G1830" t="str">
        <f>VLOOKUP(F1830,Coding!K:L,2,FALSE)</f>
        <v>Non-URM</v>
      </c>
      <c r="H1830" t="s">
        <v>339</v>
      </c>
      <c r="I1830" t="s">
        <v>339</v>
      </c>
      <c r="J1830" t="s">
        <v>15</v>
      </c>
      <c r="K1830" t="s">
        <v>84</v>
      </c>
      <c r="L1830">
        <v>3</v>
      </c>
      <c r="M1830" t="s">
        <v>85</v>
      </c>
      <c r="N1830" t="s">
        <v>86</v>
      </c>
      <c r="O1830" t="s">
        <v>126</v>
      </c>
    </row>
    <row r="1831" spans="1:15" x14ac:dyDescent="0.25">
      <c r="A1831">
        <v>1</v>
      </c>
      <c r="B1831">
        <v>2016</v>
      </c>
      <c r="C1831" t="s">
        <v>366</v>
      </c>
      <c r="D1831" t="s">
        <v>48</v>
      </c>
      <c r="E1831" t="s">
        <v>12</v>
      </c>
      <c r="F1831">
        <f>VLOOKUP(C1831,'Five Year Alumni Srvy 2016 Data'!C:F,4,FALSE)</f>
        <v>0</v>
      </c>
      <c r="G1831" t="str">
        <f>VLOOKUP(F1831,Coding!K:L,2,FALSE)</f>
        <v>Non-URM</v>
      </c>
      <c r="H1831" t="s">
        <v>339</v>
      </c>
      <c r="I1831" t="s">
        <v>339</v>
      </c>
      <c r="J1831" t="s">
        <v>15</v>
      </c>
      <c r="K1831" t="s">
        <v>88</v>
      </c>
      <c r="L1831">
        <v>3</v>
      </c>
      <c r="M1831" t="s">
        <v>85</v>
      </c>
      <c r="N1831" t="s">
        <v>89</v>
      </c>
      <c r="O1831" t="s">
        <v>126</v>
      </c>
    </row>
    <row r="1832" spans="1:15" x14ac:dyDescent="0.25">
      <c r="A1832">
        <v>1</v>
      </c>
      <c r="B1832">
        <v>2016</v>
      </c>
      <c r="C1832" t="s">
        <v>366</v>
      </c>
      <c r="D1832" t="s">
        <v>48</v>
      </c>
      <c r="E1832" t="s">
        <v>12</v>
      </c>
      <c r="F1832">
        <f>VLOOKUP(C1832,'Five Year Alumni Srvy 2016 Data'!C:F,4,FALSE)</f>
        <v>0</v>
      </c>
      <c r="G1832" t="str">
        <f>VLOOKUP(F1832,Coding!K:L,2,FALSE)</f>
        <v>Non-URM</v>
      </c>
      <c r="H1832" t="s">
        <v>339</v>
      </c>
      <c r="I1832" t="s">
        <v>339</v>
      </c>
      <c r="J1832" t="s">
        <v>15</v>
      </c>
      <c r="K1832" t="s">
        <v>98</v>
      </c>
      <c r="L1832">
        <v>3</v>
      </c>
      <c r="M1832" t="s">
        <v>85</v>
      </c>
      <c r="N1832" t="s">
        <v>99</v>
      </c>
      <c r="O1832" t="s">
        <v>126</v>
      </c>
    </row>
    <row r="1833" spans="1:15" x14ac:dyDescent="0.25">
      <c r="A1833">
        <v>1</v>
      </c>
      <c r="B1833">
        <v>2016</v>
      </c>
      <c r="C1833" t="s">
        <v>366</v>
      </c>
      <c r="D1833" t="s">
        <v>48</v>
      </c>
      <c r="E1833" t="s">
        <v>12</v>
      </c>
      <c r="F1833">
        <f>VLOOKUP(C1833,'Five Year Alumni Srvy 2016 Data'!C:F,4,FALSE)</f>
        <v>0</v>
      </c>
      <c r="G1833" t="str">
        <f>VLOOKUP(F1833,Coding!K:L,2,FALSE)</f>
        <v>Non-URM</v>
      </c>
      <c r="H1833" t="s">
        <v>339</v>
      </c>
      <c r="I1833" t="s">
        <v>339</v>
      </c>
      <c r="J1833" t="s">
        <v>15</v>
      </c>
      <c r="K1833" t="s">
        <v>122</v>
      </c>
      <c r="L1833">
        <v>3</v>
      </c>
      <c r="M1833" t="s">
        <v>85</v>
      </c>
      <c r="N1833" t="s">
        <v>123</v>
      </c>
      <c r="O1833" t="s">
        <v>126</v>
      </c>
    </row>
    <row r="1834" spans="1:15" x14ac:dyDescent="0.25">
      <c r="A1834">
        <v>1</v>
      </c>
      <c r="B1834">
        <v>2016</v>
      </c>
      <c r="C1834" t="s">
        <v>366</v>
      </c>
      <c r="D1834" t="s">
        <v>48</v>
      </c>
      <c r="E1834" t="s">
        <v>12</v>
      </c>
      <c r="F1834">
        <f>VLOOKUP(C1834,'Five Year Alumni Srvy 2016 Data'!C:F,4,FALSE)</f>
        <v>0</v>
      </c>
      <c r="G1834" t="str">
        <f>VLOOKUP(F1834,Coding!K:L,2,FALSE)</f>
        <v>Non-URM</v>
      </c>
      <c r="H1834" t="s">
        <v>339</v>
      </c>
      <c r="I1834" t="s">
        <v>339</v>
      </c>
      <c r="J1834" t="s">
        <v>15</v>
      </c>
      <c r="K1834" t="s">
        <v>124</v>
      </c>
      <c r="L1834">
        <v>2</v>
      </c>
      <c r="M1834" t="s">
        <v>85</v>
      </c>
      <c r="N1834" t="s">
        <v>125</v>
      </c>
      <c r="O1834" t="s">
        <v>176</v>
      </c>
    </row>
    <row r="1835" spans="1:15" x14ac:dyDescent="0.25">
      <c r="A1835">
        <v>1</v>
      </c>
      <c r="B1835">
        <v>2016</v>
      </c>
      <c r="C1835" t="s">
        <v>366</v>
      </c>
      <c r="D1835" t="s">
        <v>48</v>
      </c>
      <c r="E1835" t="s">
        <v>12</v>
      </c>
      <c r="F1835">
        <f>VLOOKUP(C1835,'Five Year Alumni Srvy 2016 Data'!C:F,4,FALSE)</f>
        <v>0</v>
      </c>
      <c r="G1835" t="str">
        <f>VLOOKUP(F1835,Coding!K:L,2,FALSE)</f>
        <v>Non-URM</v>
      </c>
      <c r="H1835" t="s">
        <v>339</v>
      </c>
      <c r="I1835" t="s">
        <v>339</v>
      </c>
      <c r="J1835" t="s">
        <v>15</v>
      </c>
      <c r="K1835" t="s">
        <v>127</v>
      </c>
      <c r="L1835">
        <v>2</v>
      </c>
      <c r="M1835" t="s">
        <v>85</v>
      </c>
      <c r="N1835" t="s">
        <v>128</v>
      </c>
      <c r="O1835" t="s">
        <v>176</v>
      </c>
    </row>
    <row r="1836" spans="1:15" x14ac:dyDescent="0.25">
      <c r="A1836">
        <v>1</v>
      </c>
      <c r="B1836">
        <v>2016</v>
      </c>
      <c r="C1836" t="s">
        <v>366</v>
      </c>
      <c r="D1836" t="s">
        <v>48</v>
      </c>
      <c r="E1836" t="s">
        <v>12</v>
      </c>
      <c r="F1836">
        <f>VLOOKUP(C1836,'Five Year Alumni Srvy 2016 Data'!C:F,4,FALSE)</f>
        <v>0</v>
      </c>
      <c r="G1836" t="str">
        <f>VLOOKUP(F1836,Coding!K:L,2,FALSE)</f>
        <v>Non-URM</v>
      </c>
      <c r="H1836" t="s">
        <v>339</v>
      </c>
      <c r="I1836" t="s">
        <v>339</v>
      </c>
      <c r="J1836" t="s">
        <v>15</v>
      </c>
      <c r="K1836" t="s">
        <v>129</v>
      </c>
      <c r="L1836">
        <v>2</v>
      </c>
      <c r="M1836" t="s">
        <v>85</v>
      </c>
      <c r="N1836" t="s">
        <v>130</v>
      </c>
      <c r="O1836" t="s">
        <v>176</v>
      </c>
    </row>
    <row r="1837" spans="1:15" x14ac:dyDescent="0.25">
      <c r="A1837">
        <v>1</v>
      </c>
      <c r="B1837">
        <v>2016</v>
      </c>
      <c r="C1837" t="s">
        <v>366</v>
      </c>
      <c r="D1837" t="s">
        <v>48</v>
      </c>
      <c r="E1837" t="s">
        <v>12</v>
      </c>
      <c r="F1837">
        <f>VLOOKUP(C1837,'Five Year Alumni Srvy 2016 Data'!C:F,4,FALSE)</f>
        <v>0</v>
      </c>
      <c r="G1837" t="str">
        <f>VLOOKUP(F1837,Coding!K:L,2,FALSE)</f>
        <v>Non-URM</v>
      </c>
      <c r="H1837" t="s">
        <v>339</v>
      </c>
      <c r="I1837" t="s">
        <v>339</v>
      </c>
      <c r="J1837" t="s">
        <v>15</v>
      </c>
      <c r="K1837" t="s">
        <v>131</v>
      </c>
      <c r="L1837">
        <v>2</v>
      </c>
      <c r="M1837" t="s">
        <v>85</v>
      </c>
      <c r="N1837" t="s">
        <v>132</v>
      </c>
      <c r="O1837" t="s">
        <v>176</v>
      </c>
    </row>
    <row r="1838" spans="1:15" x14ac:dyDescent="0.25">
      <c r="A1838">
        <v>1</v>
      </c>
      <c r="B1838">
        <v>2016</v>
      </c>
      <c r="C1838" t="s">
        <v>366</v>
      </c>
      <c r="D1838" t="s">
        <v>48</v>
      </c>
      <c r="E1838" t="s">
        <v>12</v>
      </c>
      <c r="F1838">
        <f>VLOOKUP(C1838,'Five Year Alumni Srvy 2016 Data'!C:F,4,FALSE)</f>
        <v>0</v>
      </c>
      <c r="G1838" t="str">
        <f>VLOOKUP(F1838,Coding!K:L,2,FALSE)</f>
        <v>Non-URM</v>
      </c>
      <c r="H1838" t="s">
        <v>339</v>
      </c>
      <c r="I1838" t="s">
        <v>339</v>
      </c>
      <c r="J1838" t="s">
        <v>15</v>
      </c>
      <c r="K1838" t="s">
        <v>139</v>
      </c>
      <c r="L1838">
        <v>3</v>
      </c>
      <c r="M1838" t="s">
        <v>85</v>
      </c>
      <c r="N1838" t="s">
        <v>140</v>
      </c>
      <c r="O1838" t="s">
        <v>126</v>
      </c>
    </row>
    <row r="1839" spans="1:15" x14ac:dyDescent="0.25">
      <c r="A1839">
        <v>1</v>
      </c>
      <c r="B1839">
        <v>2016</v>
      </c>
      <c r="C1839" t="s">
        <v>366</v>
      </c>
      <c r="D1839" t="s">
        <v>48</v>
      </c>
      <c r="E1839" t="s">
        <v>12</v>
      </c>
      <c r="F1839">
        <f>VLOOKUP(C1839,'Five Year Alumni Srvy 2016 Data'!C:F,4,FALSE)</f>
        <v>0</v>
      </c>
      <c r="G1839" t="str">
        <f>VLOOKUP(F1839,Coding!K:L,2,FALSE)</f>
        <v>Non-URM</v>
      </c>
      <c r="H1839" t="s">
        <v>339</v>
      </c>
      <c r="I1839" t="s">
        <v>339</v>
      </c>
      <c r="J1839" t="s">
        <v>15</v>
      </c>
      <c r="K1839" t="s">
        <v>141</v>
      </c>
      <c r="L1839">
        <v>3</v>
      </c>
      <c r="M1839" t="s">
        <v>85</v>
      </c>
      <c r="N1839" t="s">
        <v>142</v>
      </c>
      <c r="O1839" t="s">
        <v>126</v>
      </c>
    </row>
    <row r="1840" spans="1:15" x14ac:dyDescent="0.25">
      <c r="A1840">
        <v>1</v>
      </c>
      <c r="B1840">
        <v>2016</v>
      </c>
      <c r="C1840" t="s">
        <v>366</v>
      </c>
      <c r="D1840" t="s">
        <v>48</v>
      </c>
      <c r="E1840" t="s">
        <v>12</v>
      </c>
      <c r="F1840">
        <f>VLOOKUP(C1840,'Five Year Alumni Srvy 2016 Data'!C:F,4,FALSE)</f>
        <v>0</v>
      </c>
      <c r="G1840" t="str">
        <f>VLOOKUP(F1840,Coding!K:L,2,FALSE)</f>
        <v>Non-URM</v>
      </c>
      <c r="H1840" t="s">
        <v>339</v>
      </c>
      <c r="I1840" t="s">
        <v>339</v>
      </c>
      <c r="J1840" t="s">
        <v>15</v>
      </c>
      <c r="K1840" t="s">
        <v>143</v>
      </c>
      <c r="L1840">
        <v>3</v>
      </c>
      <c r="M1840" t="s">
        <v>85</v>
      </c>
      <c r="N1840" t="s">
        <v>144</v>
      </c>
      <c r="O1840" t="s">
        <v>126</v>
      </c>
    </row>
    <row r="1841" spans="1:15" x14ac:dyDescent="0.25">
      <c r="A1841">
        <v>1</v>
      </c>
      <c r="B1841">
        <v>2016</v>
      </c>
      <c r="C1841" t="s">
        <v>369</v>
      </c>
      <c r="D1841" t="s">
        <v>48</v>
      </c>
      <c r="E1841" t="s">
        <v>12</v>
      </c>
      <c r="F1841">
        <f>VLOOKUP(C1841,'Five Year Alumni Srvy 2016 Data'!C:F,4,FALSE)</f>
        <v>0</v>
      </c>
      <c r="G1841" t="str">
        <f>VLOOKUP(F1841,Coding!K:L,2,FALSE)</f>
        <v>Non-URM</v>
      </c>
      <c r="H1841" t="s">
        <v>215</v>
      </c>
      <c r="I1841" t="s">
        <v>215</v>
      </c>
      <c r="J1841" t="s">
        <v>21</v>
      </c>
      <c r="K1841" t="s">
        <v>84</v>
      </c>
      <c r="L1841">
        <v>3</v>
      </c>
      <c r="M1841" t="s">
        <v>85</v>
      </c>
      <c r="N1841" t="s">
        <v>86</v>
      </c>
      <c r="O1841" t="s">
        <v>126</v>
      </c>
    </row>
    <row r="1842" spans="1:15" x14ac:dyDescent="0.25">
      <c r="A1842">
        <v>1</v>
      </c>
      <c r="B1842">
        <v>2016</v>
      </c>
      <c r="C1842" t="s">
        <v>369</v>
      </c>
      <c r="D1842" t="s">
        <v>48</v>
      </c>
      <c r="E1842" t="s">
        <v>12</v>
      </c>
      <c r="F1842">
        <f>VLOOKUP(C1842,'Five Year Alumni Srvy 2016 Data'!C:F,4,FALSE)</f>
        <v>0</v>
      </c>
      <c r="G1842" t="str">
        <f>VLOOKUP(F1842,Coding!K:L,2,FALSE)</f>
        <v>Non-URM</v>
      </c>
      <c r="H1842" t="s">
        <v>215</v>
      </c>
      <c r="I1842" t="s">
        <v>215</v>
      </c>
      <c r="J1842" t="s">
        <v>21</v>
      </c>
      <c r="K1842" t="s">
        <v>88</v>
      </c>
      <c r="L1842">
        <v>2</v>
      </c>
      <c r="M1842" t="s">
        <v>85</v>
      </c>
      <c r="N1842" t="s">
        <v>89</v>
      </c>
      <c r="O1842" t="s">
        <v>176</v>
      </c>
    </row>
    <row r="1843" spans="1:15" x14ac:dyDescent="0.25">
      <c r="A1843">
        <v>1</v>
      </c>
      <c r="B1843">
        <v>2016</v>
      </c>
      <c r="C1843" t="s">
        <v>369</v>
      </c>
      <c r="D1843" t="s">
        <v>48</v>
      </c>
      <c r="E1843" t="s">
        <v>12</v>
      </c>
      <c r="F1843">
        <f>VLOOKUP(C1843,'Five Year Alumni Srvy 2016 Data'!C:F,4,FALSE)</f>
        <v>0</v>
      </c>
      <c r="G1843" t="str">
        <f>VLOOKUP(F1843,Coding!K:L,2,FALSE)</f>
        <v>Non-URM</v>
      </c>
      <c r="H1843" t="s">
        <v>215</v>
      </c>
      <c r="I1843" t="s">
        <v>215</v>
      </c>
      <c r="J1843" t="s">
        <v>21</v>
      </c>
      <c r="K1843" t="s">
        <v>98</v>
      </c>
      <c r="L1843">
        <v>3</v>
      </c>
      <c r="M1843" t="s">
        <v>85</v>
      </c>
      <c r="N1843" t="s">
        <v>99</v>
      </c>
      <c r="O1843" t="s">
        <v>126</v>
      </c>
    </row>
    <row r="1844" spans="1:15" x14ac:dyDescent="0.25">
      <c r="A1844">
        <v>1</v>
      </c>
      <c r="B1844">
        <v>2016</v>
      </c>
      <c r="C1844" t="s">
        <v>369</v>
      </c>
      <c r="D1844" t="s">
        <v>48</v>
      </c>
      <c r="E1844" t="s">
        <v>12</v>
      </c>
      <c r="F1844">
        <f>VLOOKUP(C1844,'Five Year Alumni Srvy 2016 Data'!C:F,4,FALSE)</f>
        <v>0</v>
      </c>
      <c r="G1844" t="str">
        <f>VLOOKUP(F1844,Coding!K:L,2,FALSE)</f>
        <v>Non-URM</v>
      </c>
      <c r="H1844" t="s">
        <v>215</v>
      </c>
      <c r="I1844" t="s">
        <v>215</v>
      </c>
      <c r="J1844" t="s">
        <v>21</v>
      </c>
      <c r="K1844" t="s">
        <v>122</v>
      </c>
      <c r="L1844">
        <v>3</v>
      </c>
      <c r="M1844" t="s">
        <v>85</v>
      </c>
      <c r="N1844" t="s">
        <v>123</v>
      </c>
      <c r="O1844" t="s">
        <v>126</v>
      </c>
    </row>
    <row r="1845" spans="1:15" x14ac:dyDescent="0.25">
      <c r="A1845">
        <v>1</v>
      </c>
      <c r="B1845">
        <v>2016</v>
      </c>
      <c r="C1845" t="s">
        <v>369</v>
      </c>
      <c r="D1845" t="s">
        <v>48</v>
      </c>
      <c r="E1845" t="s">
        <v>12</v>
      </c>
      <c r="F1845">
        <f>VLOOKUP(C1845,'Five Year Alumni Srvy 2016 Data'!C:F,4,FALSE)</f>
        <v>0</v>
      </c>
      <c r="G1845" t="str">
        <f>VLOOKUP(F1845,Coding!K:L,2,FALSE)</f>
        <v>Non-URM</v>
      </c>
      <c r="H1845" t="s">
        <v>215</v>
      </c>
      <c r="I1845" t="s">
        <v>215</v>
      </c>
      <c r="J1845" t="s">
        <v>21</v>
      </c>
      <c r="K1845" t="s">
        <v>124</v>
      </c>
      <c r="L1845">
        <v>2</v>
      </c>
      <c r="M1845" t="s">
        <v>85</v>
      </c>
      <c r="N1845" t="s">
        <v>125</v>
      </c>
      <c r="O1845" t="s">
        <v>176</v>
      </c>
    </row>
    <row r="1846" spans="1:15" x14ac:dyDescent="0.25">
      <c r="A1846">
        <v>1</v>
      </c>
      <c r="B1846">
        <v>2016</v>
      </c>
      <c r="C1846" t="s">
        <v>369</v>
      </c>
      <c r="D1846" t="s">
        <v>48</v>
      </c>
      <c r="E1846" t="s">
        <v>12</v>
      </c>
      <c r="F1846">
        <f>VLOOKUP(C1846,'Five Year Alumni Srvy 2016 Data'!C:F,4,FALSE)</f>
        <v>0</v>
      </c>
      <c r="G1846" t="str">
        <f>VLOOKUP(F1846,Coding!K:L,2,FALSE)</f>
        <v>Non-URM</v>
      </c>
      <c r="H1846" t="s">
        <v>215</v>
      </c>
      <c r="I1846" t="s">
        <v>215</v>
      </c>
      <c r="J1846" t="s">
        <v>21</v>
      </c>
      <c r="K1846" t="s">
        <v>127</v>
      </c>
      <c r="L1846">
        <v>3</v>
      </c>
      <c r="M1846" t="s">
        <v>85</v>
      </c>
      <c r="N1846" t="s">
        <v>128</v>
      </c>
      <c r="O1846" t="s">
        <v>126</v>
      </c>
    </row>
    <row r="1847" spans="1:15" x14ac:dyDescent="0.25">
      <c r="A1847">
        <v>1</v>
      </c>
      <c r="B1847">
        <v>2016</v>
      </c>
      <c r="C1847" t="s">
        <v>369</v>
      </c>
      <c r="D1847" t="s">
        <v>48</v>
      </c>
      <c r="E1847" t="s">
        <v>12</v>
      </c>
      <c r="F1847">
        <f>VLOOKUP(C1847,'Five Year Alumni Srvy 2016 Data'!C:F,4,FALSE)</f>
        <v>0</v>
      </c>
      <c r="G1847" t="str">
        <f>VLOOKUP(F1847,Coding!K:L,2,FALSE)</f>
        <v>Non-URM</v>
      </c>
      <c r="H1847" t="s">
        <v>215</v>
      </c>
      <c r="I1847" t="s">
        <v>215</v>
      </c>
      <c r="J1847" t="s">
        <v>21</v>
      </c>
      <c r="K1847" t="s">
        <v>129</v>
      </c>
      <c r="L1847">
        <v>2</v>
      </c>
      <c r="M1847" t="s">
        <v>85</v>
      </c>
      <c r="N1847" t="s">
        <v>130</v>
      </c>
      <c r="O1847" t="s">
        <v>176</v>
      </c>
    </row>
    <row r="1848" spans="1:15" x14ac:dyDescent="0.25">
      <c r="A1848">
        <v>1</v>
      </c>
      <c r="B1848">
        <v>2016</v>
      </c>
      <c r="C1848" t="s">
        <v>369</v>
      </c>
      <c r="D1848" t="s">
        <v>48</v>
      </c>
      <c r="E1848" t="s">
        <v>12</v>
      </c>
      <c r="F1848">
        <f>VLOOKUP(C1848,'Five Year Alumni Srvy 2016 Data'!C:F,4,FALSE)</f>
        <v>0</v>
      </c>
      <c r="G1848" t="str">
        <f>VLOOKUP(F1848,Coding!K:L,2,FALSE)</f>
        <v>Non-URM</v>
      </c>
      <c r="H1848" t="s">
        <v>215</v>
      </c>
      <c r="I1848" t="s">
        <v>215</v>
      </c>
      <c r="J1848" t="s">
        <v>21</v>
      </c>
      <c r="K1848" t="s">
        <v>131</v>
      </c>
      <c r="L1848">
        <v>3</v>
      </c>
      <c r="M1848" t="s">
        <v>85</v>
      </c>
      <c r="N1848" t="s">
        <v>132</v>
      </c>
      <c r="O1848" t="s">
        <v>126</v>
      </c>
    </row>
    <row r="1849" spans="1:15" x14ac:dyDescent="0.25">
      <c r="A1849">
        <v>1</v>
      </c>
      <c r="B1849">
        <v>2016</v>
      </c>
      <c r="C1849" t="s">
        <v>369</v>
      </c>
      <c r="D1849" t="s">
        <v>48</v>
      </c>
      <c r="E1849" t="s">
        <v>12</v>
      </c>
      <c r="F1849">
        <f>VLOOKUP(C1849,'Five Year Alumni Srvy 2016 Data'!C:F,4,FALSE)</f>
        <v>0</v>
      </c>
      <c r="G1849" t="str">
        <f>VLOOKUP(F1849,Coding!K:L,2,FALSE)</f>
        <v>Non-URM</v>
      </c>
      <c r="H1849" t="s">
        <v>215</v>
      </c>
      <c r="I1849" t="s">
        <v>215</v>
      </c>
      <c r="J1849" t="s">
        <v>21</v>
      </c>
      <c r="K1849" t="s">
        <v>139</v>
      </c>
      <c r="L1849">
        <v>3</v>
      </c>
      <c r="M1849" t="s">
        <v>85</v>
      </c>
      <c r="N1849" t="s">
        <v>140</v>
      </c>
      <c r="O1849" t="s">
        <v>126</v>
      </c>
    </row>
    <row r="1850" spans="1:15" x14ac:dyDescent="0.25">
      <c r="A1850">
        <v>1</v>
      </c>
      <c r="B1850">
        <v>2016</v>
      </c>
      <c r="C1850" t="s">
        <v>369</v>
      </c>
      <c r="D1850" t="s">
        <v>48</v>
      </c>
      <c r="E1850" t="s">
        <v>12</v>
      </c>
      <c r="F1850">
        <f>VLOOKUP(C1850,'Five Year Alumni Srvy 2016 Data'!C:F,4,FALSE)</f>
        <v>0</v>
      </c>
      <c r="G1850" t="str">
        <f>VLOOKUP(F1850,Coding!K:L,2,FALSE)</f>
        <v>Non-URM</v>
      </c>
      <c r="H1850" t="s">
        <v>215</v>
      </c>
      <c r="I1850" t="s">
        <v>215</v>
      </c>
      <c r="J1850" t="s">
        <v>21</v>
      </c>
      <c r="K1850" t="s">
        <v>141</v>
      </c>
      <c r="L1850">
        <v>2</v>
      </c>
      <c r="M1850" t="s">
        <v>85</v>
      </c>
      <c r="N1850" t="s">
        <v>142</v>
      </c>
      <c r="O1850" t="s">
        <v>176</v>
      </c>
    </row>
    <row r="1851" spans="1:15" x14ac:dyDescent="0.25">
      <c r="A1851">
        <v>1</v>
      </c>
      <c r="B1851">
        <v>2016</v>
      </c>
      <c r="C1851" t="s">
        <v>369</v>
      </c>
      <c r="D1851" t="s">
        <v>48</v>
      </c>
      <c r="E1851" t="s">
        <v>12</v>
      </c>
      <c r="F1851">
        <f>VLOOKUP(C1851,'Five Year Alumni Srvy 2016 Data'!C:F,4,FALSE)</f>
        <v>0</v>
      </c>
      <c r="G1851" t="str">
        <f>VLOOKUP(F1851,Coding!K:L,2,FALSE)</f>
        <v>Non-URM</v>
      </c>
      <c r="H1851" t="s">
        <v>215</v>
      </c>
      <c r="I1851" t="s">
        <v>215</v>
      </c>
      <c r="J1851" t="s">
        <v>21</v>
      </c>
      <c r="K1851" t="s">
        <v>143</v>
      </c>
      <c r="L1851">
        <v>3</v>
      </c>
      <c r="M1851" t="s">
        <v>85</v>
      </c>
      <c r="N1851" t="s">
        <v>144</v>
      </c>
      <c r="O1851" t="s">
        <v>126</v>
      </c>
    </row>
    <row r="1852" spans="1:15" x14ac:dyDescent="0.25">
      <c r="A1852">
        <v>1</v>
      </c>
      <c r="B1852">
        <v>2016</v>
      </c>
      <c r="C1852" t="s">
        <v>373</v>
      </c>
      <c r="D1852" t="s">
        <v>48</v>
      </c>
      <c r="E1852" t="s">
        <v>12</v>
      </c>
      <c r="F1852">
        <f>VLOOKUP(C1852,'Five Year Alumni Srvy 2016 Data'!C:F,4,FALSE)</f>
        <v>0</v>
      </c>
      <c r="G1852" t="str">
        <f>VLOOKUP(F1852,Coding!K:L,2,FALSE)</f>
        <v>Non-URM</v>
      </c>
      <c r="H1852" t="s">
        <v>235</v>
      </c>
      <c r="I1852" t="s">
        <v>236</v>
      </c>
      <c r="J1852" t="s">
        <v>15</v>
      </c>
      <c r="K1852" t="s">
        <v>84</v>
      </c>
      <c r="L1852">
        <v>3</v>
      </c>
      <c r="M1852" t="s">
        <v>85</v>
      </c>
      <c r="N1852" t="s">
        <v>86</v>
      </c>
      <c r="O1852" t="s">
        <v>126</v>
      </c>
    </row>
    <row r="1853" spans="1:15" x14ac:dyDescent="0.25">
      <c r="A1853">
        <v>1</v>
      </c>
      <c r="B1853">
        <v>2016</v>
      </c>
      <c r="C1853" t="s">
        <v>373</v>
      </c>
      <c r="D1853" t="s">
        <v>48</v>
      </c>
      <c r="E1853" t="s">
        <v>12</v>
      </c>
      <c r="F1853">
        <f>VLOOKUP(C1853,'Five Year Alumni Srvy 2016 Data'!C:F,4,FALSE)</f>
        <v>0</v>
      </c>
      <c r="G1853" t="str">
        <f>VLOOKUP(F1853,Coding!K:L,2,FALSE)</f>
        <v>Non-URM</v>
      </c>
      <c r="H1853" t="s">
        <v>235</v>
      </c>
      <c r="I1853" t="s">
        <v>236</v>
      </c>
      <c r="J1853" t="s">
        <v>15</v>
      </c>
      <c r="K1853" t="s">
        <v>88</v>
      </c>
      <c r="L1853">
        <v>3</v>
      </c>
      <c r="M1853" t="s">
        <v>85</v>
      </c>
      <c r="N1853" t="s">
        <v>89</v>
      </c>
      <c r="O1853" t="s">
        <v>126</v>
      </c>
    </row>
    <row r="1854" spans="1:15" x14ac:dyDescent="0.25">
      <c r="A1854">
        <v>1</v>
      </c>
      <c r="B1854">
        <v>2016</v>
      </c>
      <c r="C1854" t="s">
        <v>373</v>
      </c>
      <c r="D1854" t="s">
        <v>48</v>
      </c>
      <c r="E1854" t="s">
        <v>12</v>
      </c>
      <c r="F1854">
        <f>VLOOKUP(C1854,'Five Year Alumni Srvy 2016 Data'!C:F,4,FALSE)</f>
        <v>0</v>
      </c>
      <c r="G1854" t="str">
        <f>VLOOKUP(F1854,Coding!K:L,2,FALSE)</f>
        <v>Non-URM</v>
      </c>
      <c r="H1854" t="s">
        <v>235</v>
      </c>
      <c r="I1854" t="s">
        <v>236</v>
      </c>
      <c r="J1854" t="s">
        <v>15</v>
      </c>
      <c r="K1854" t="s">
        <v>98</v>
      </c>
      <c r="L1854">
        <v>4</v>
      </c>
      <c r="M1854" t="s">
        <v>85</v>
      </c>
      <c r="N1854" t="s">
        <v>99</v>
      </c>
      <c r="O1854" t="s">
        <v>87</v>
      </c>
    </row>
    <row r="1855" spans="1:15" x14ac:dyDescent="0.25">
      <c r="A1855">
        <v>1</v>
      </c>
      <c r="B1855">
        <v>2016</v>
      </c>
      <c r="C1855" t="s">
        <v>373</v>
      </c>
      <c r="D1855" t="s">
        <v>48</v>
      </c>
      <c r="E1855" t="s">
        <v>12</v>
      </c>
      <c r="F1855">
        <f>VLOOKUP(C1855,'Five Year Alumni Srvy 2016 Data'!C:F,4,FALSE)</f>
        <v>0</v>
      </c>
      <c r="G1855" t="str">
        <f>VLOOKUP(F1855,Coding!K:L,2,FALSE)</f>
        <v>Non-URM</v>
      </c>
      <c r="H1855" t="s">
        <v>235</v>
      </c>
      <c r="I1855" t="s">
        <v>236</v>
      </c>
      <c r="J1855" t="s">
        <v>15</v>
      </c>
      <c r="K1855" t="s">
        <v>122</v>
      </c>
      <c r="L1855">
        <v>2</v>
      </c>
      <c r="M1855" t="s">
        <v>85</v>
      </c>
      <c r="N1855" t="s">
        <v>123</v>
      </c>
      <c r="O1855" t="s">
        <v>176</v>
      </c>
    </row>
    <row r="1856" spans="1:15" x14ac:dyDescent="0.25">
      <c r="A1856">
        <v>1</v>
      </c>
      <c r="B1856">
        <v>2016</v>
      </c>
      <c r="C1856" t="s">
        <v>373</v>
      </c>
      <c r="D1856" t="s">
        <v>48</v>
      </c>
      <c r="E1856" t="s">
        <v>12</v>
      </c>
      <c r="F1856">
        <f>VLOOKUP(C1856,'Five Year Alumni Srvy 2016 Data'!C:F,4,FALSE)</f>
        <v>0</v>
      </c>
      <c r="G1856" t="str">
        <f>VLOOKUP(F1856,Coding!K:L,2,FALSE)</f>
        <v>Non-URM</v>
      </c>
      <c r="H1856" t="s">
        <v>235</v>
      </c>
      <c r="I1856" t="s">
        <v>236</v>
      </c>
      <c r="J1856" t="s">
        <v>15</v>
      </c>
      <c r="K1856" t="s">
        <v>124</v>
      </c>
      <c r="L1856">
        <v>3</v>
      </c>
      <c r="M1856" t="s">
        <v>85</v>
      </c>
      <c r="N1856" t="s">
        <v>125</v>
      </c>
      <c r="O1856" t="s">
        <v>126</v>
      </c>
    </row>
    <row r="1857" spans="1:15" x14ac:dyDescent="0.25">
      <c r="A1857">
        <v>1</v>
      </c>
      <c r="B1857">
        <v>2016</v>
      </c>
      <c r="C1857" t="s">
        <v>373</v>
      </c>
      <c r="D1857" t="s">
        <v>48</v>
      </c>
      <c r="E1857" t="s">
        <v>12</v>
      </c>
      <c r="F1857">
        <f>VLOOKUP(C1857,'Five Year Alumni Srvy 2016 Data'!C:F,4,FALSE)</f>
        <v>0</v>
      </c>
      <c r="G1857" t="str">
        <f>VLOOKUP(F1857,Coding!K:L,2,FALSE)</f>
        <v>Non-URM</v>
      </c>
      <c r="H1857" t="s">
        <v>235</v>
      </c>
      <c r="I1857" t="s">
        <v>236</v>
      </c>
      <c r="J1857" t="s">
        <v>15</v>
      </c>
      <c r="K1857" t="s">
        <v>127</v>
      </c>
      <c r="L1857">
        <v>3</v>
      </c>
      <c r="M1857" t="s">
        <v>85</v>
      </c>
      <c r="N1857" t="s">
        <v>128</v>
      </c>
      <c r="O1857" t="s">
        <v>126</v>
      </c>
    </row>
    <row r="1858" spans="1:15" x14ac:dyDescent="0.25">
      <c r="A1858">
        <v>1</v>
      </c>
      <c r="B1858">
        <v>2016</v>
      </c>
      <c r="C1858" t="s">
        <v>373</v>
      </c>
      <c r="D1858" t="s">
        <v>48</v>
      </c>
      <c r="E1858" t="s">
        <v>12</v>
      </c>
      <c r="F1858">
        <f>VLOOKUP(C1858,'Five Year Alumni Srvy 2016 Data'!C:F,4,FALSE)</f>
        <v>0</v>
      </c>
      <c r="G1858" t="str">
        <f>VLOOKUP(F1858,Coding!K:L,2,FALSE)</f>
        <v>Non-URM</v>
      </c>
      <c r="H1858" t="s">
        <v>235</v>
      </c>
      <c r="I1858" t="s">
        <v>236</v>
      </c>
      <c r="J1858" t="s">
        <v>15</v>
      </c>
      <c r="K1858" t="s">
        <v>129</v>
      </c>
      <c r="L1858">
        <v>3</v>
      </c>
      <c r="M1858" t="s">
        <v>85</v>
      </c>
      <c r="N1858" t="s">
        <v>130</v>
      </c>
      <c r="O1858" t="s">
        <v>126</v>
      </c>
    </row>
    <row r="1859" spans="1:15" x14ac:dyDescent="0.25">
      <c r="A1859">
        <v>1</v>
      </c>
      <c r="B1859">
        <v>2016</v>
      </c>
      <c r="C1859" t="s">
        <v>373</v>
      </c>
      <c r="D1859" t="s">
        <v>48</v>
      </c>
      <c r="E1859" t="s">
        <v>12</v>
      </c>
      <c r="F1859">
        <f>VLOOKUP(C1859,'Five Year Alumni Srvy 2016 Data'!C:F,4,FALSE)</f>
        <v>0</v>
      </c>
      <c r="G1859" t="str">
        <f>VLOOKUP(F1859,Coding!K:L,2,FALSE)</f>
        <v>Non-URM</v>
      </c>
      <c r="H1859" t="s">
        <v>235</v>
      </c>
      <c r="I1859" t="s">
        <v>236</v>
      </c>
      <c r="J1859" t="s">
        <v>15</v>
      </c>
      <c r="K1859" t="s">
        <v>131</v>
      </c>
      <c r="L1859">
        <v>3</v>
      </c>
      <c r="M1859" t="s">
        <v>85</v>
      </c>
      <c r="N1859" t="s">
        <v>132</v>
      </c>
      <c r="O1859" t="s">
        <v>126</v>
      </c>
    </row>
    <row r="1860" spans="1:15" x14ac:dyDescent="0.25">
      <c r="A1860">
        <v>1</v>
      </c>
      <c r="B1860">
        <v>2016</v>
      </c>
      <c r="C1860" t="s">
        <v>373</v>
      </c>
      <c r="D1860" t="s">
        <v>48</v>
      </c>
      <c r="E1860" t="s">
        <v>12</v>
      </c>
      <c r="F1860">
        <f>VLOOKUP(C1860,'Five Year Alumni Srvy 2016 Data'!C:F,4,FALSE)</f>
        <v>0</v>
      </c>
      <c r="G1860" t="str">
        <f>VLOOKUP(F1860,Coding!K:L,2,FALSE)</f>
        <v>Non-URM</v>
      </c>
      <c r="H1860" t="s">
        <v>235</v>
      </c>
      <c r="I1860" t="s">
        <v>236</v>
      </c>
      <c r="J1860" t="s">
        <v>15</v>
      </c>
      <c r="K1860" t="s">
        <v>139</v>
      </c>
      <c r="L1860">
        <v>4</v>
      </c>
      <c r="M1860" t="s">
        <v>85</v>
      </c>
      <c r="N1860" t="s">
        <v>140</v>
      </c>
      <c r="O1860" t="s">
        <v>87</v>
      </c>
    </row>
    <row r="1861" spans="1:15" x14ac:dyDescent="0.25">
      <c r="A1861">
        <v>1</v>
      </c>
      <c r="B1861">
        <v>2016</v>
      </c>
      <c r="C1861" t="s">
        <v>373</v>
      </c>
      <c r="D1861" t="s">
        <v>48</v>
      </c>
      <c r="E1861" t="s">
        <v>12</v>
      </c>
      <c r="F1861">
        <f>VLOOKUP(C1861,'Five Year Alumni Srvy 2016 Data'!C:F,4,FALSE)</f>
        <v>0</v>
      </c>
      <c r="G1861" t="str">
        <f>VLOOKUP(F1861,Coding!K:L,2,FALSE)</f>
        <v>Non-URM</v>
      </c>
      <c r="H1861" t="s">
        <v>235</v>
      </c>
      <c r="I1861" t="s">
        <v>236</v>
      </c>
      <c r="J1861" t="s">
        <v>15</v>
      </c>
      <c r="K1861" t="s">
        <v>141</v>
      </c>
      <c r="L1861">
        <v>4</v>
      </c>
      <c r="M1861" t="s">
        <v>85</v>
      </c>
      <c r="N1861" t="s">
        <v>142</v>
      </c>
      <c r="O1861" t="s">
        <v>87</v>
      </c>
    </row>
    <row r="1862" spans="1:15" x14ac:dyDescent="0.25">
      <c r="A1862">
        <v>1</v>
      </c>
      <c r="B1862">
        <v>2016</v>
      </c>
      <c r="C1862" t="s">
        <v>373</v>
      </c>
      <c r="D1862" t="s">
        <v>48</v>
      </c>
      <c r="E1862" t="s">
        <v>12</v>
      </c>
      <c r="F1862">
        <f>VLOOKUP(C1862,'Five Year Alumni Srvy 2016 Data'!C:F,4,FALSE)</f>
        <v>0</v>
      </c>
      <c r="G1862" t="str">
        <f>VLOOKUP(F1862,Coding!K:L,2,FALSE)</f>
        <v>Non-URM</v>
      </c>
      <c r="H1862" t="s">
        <v>235</v>
      </c>
      <c r="I1862" t="s">
        <v>236</v>
      </c>
      <c r="J1862" t="s">
        <v>15</v>
      </c>
      <c r="K1862" t="s">
        <v>143</v>
      </c>
      <c r="L1862">
        <v>4</v>
      </c>
      <c r="M1862" t="s">
        <v>85</v>
      </c>
      <c r="N1862" t="s">
        <v>144</v>
      </c>
      <c r="O1862" t="s">
        <v>87</v>
      </c>
    </row>
    <row r="1863" spans="1:15" x14ac:dyDescent="0.25">
      <c r="A1863" s="2">
        <v>1</v>
      </c>
      <c r="B1863" s="2">
        <v>2016</v>
      </c>
      <c r="C1863" t="s">
        <v>380</v>
      </c>
      <c r="E1863" s="2" t="s">
        <v>12</v>
      </c>
      <c r="F1863">
        <f>VLOOKUP(C1863,'Five Year Alumni Srvy 2016 Data'!C:F,4,FALSE)</f>
        <v>1</v>
      </c>
      <c r="G1863" t="str">
        <f>VLOOKUP(F1863,Coding!K:L,2,FALSE)</f>
        <v>URM</v>
      </c>
      <c r="H1863" t="s">
        <v>182</v>
      </c>
      <c r="I1863" t="s">
        <v>182</v>
      </c>
      <c r="J1863" t="s">
        <v>21</v>
      </c>
      <c r="K1863" t="s">
        <v>64</v>
      </c>
      <c r="L1863" s="2">
        <v>3</v>
      </c>
      <c r="M1863" t="s">
        <v>65</v>
      </c>
      <c r="N1863" t="s">
        <v>66</v>
      </c>
      <c r="O1863" t="s">
        <v>67</v>
      </c>
    </row>
    <row r="1864" spans="1:15" x14ac:dyDescent="0.25">
      <c r="A1864" s="2">
        <v>1</v>
      </c>
      <c r="B1864" s="2">
        <v>2016</v>
      </c>
      <c r="C1864" t="s">
        <v>380</v>
      </c>
      <c r="E1864" s="2" t="s">
        <v>12</v>
      </c>
      <c r="F1864">
        <f>VLOOKUP(C1864,'Five Year Alumni Srvy 2016 Data'!C:F,4,FALSE)</f>
        <v>1</v>
      </c>
      <c r="G1864" t="str">
        <f>VLOOKUP(F1864,Coding!K:L,2,FALSE)</f>
        <v>URM</v>
      </c>
      <c r="H1864" t="s">
        <v>182</v>
      </c>
      <c r="I1864" t="s">
        <v>182</v>
      </c>
      <c r="J1864" t="s">
        <v>21</v>
      </c>
      <c r="K1864" t="s">
        <v>68</v>
      </c>
      <c r="L1864" s="2">
        <v>2</v>
      </c>
      <c r="M1864" t="s">
        <v>65</v>
      </c>
      <c r="N1864" t="s">
        <v>69</v>
      </c>
      <c r="O1864" t="s">
        <v>186</v>
      </c>
    </row>
    <row r="1865" spans="1:15" x14ac:dyDescent="0.25">
      <c r="A1865" s="2">
        <v>1</v>
      </c>
      <c r="B1865" s="2">
        <v>2016</v>
      </c>
      <c r="C1865" t="s">
        <v>380</v>
      </c>
      <c r="E1865" s="2" t="s">
        <v>12</v>
      </c>
      <c r="F1865">
        <f>VLOOKUP(C1865,'Five Year Alumni Srvy 2016 Data'!C:F,4,FALSE)</f>
        <v>1</v>
      </c>
      <c r="G1865" t="str">
        <f>VLOOKUP(F1865,Coding!K:L,2,FALSE)</f>
        <v>URM</v>
      </c>
      <c r="H1865" t="s">
        <v>182</v>
      </c>
      <c r="I1865" t="s">
        <v>182</v>
      </c>
      <c r="J1865" t="s">
        <v>21</v>
      </c>
      <c r="K1865" t="s">
        <v>70</v>
      </c>
      <c r="L1865" s="2">
        <v>3</v>
      </c>
      <c r="M1865" t="s">
        <v>65</v>
      </c>
      <c r="N1865" t="s">
        <v>71</v>
      </c>
      <c r="O1865" t="s">
        <v>67</v>
      </c>
    </row>
    <row r="1866" spans="1:15" x14ac:dyDescent="0.25">
      <c r="A1866" s="2">
        <v>1</v>
      </c>
      <c r="B1866" s="2">
        <v>2016</v>
      </c>
      <c r="C1866" t="s">
        <v>380</v>
      </c>
      <c r="E1866" s="2" t="s">
        <v>12</v>
      </c>
      <c r="F1866">
        <f>VLOOKUP(C1866,'Five Year Alumni Srvy 2016 Data'!C:F,4,FALSE)</f>
        <v>1</v>
      </c>
      <c r="G1866" t="str">
        <f>VLOOKUP(F1866,Coding!K:L,2,FALSE)</f>
        <v>URM</v>
      </c>
      <c r="H1866" t="s">
        <v>182</v>
      </c>
      <c r="I1866" t="s">
        <v>182</v>
      </c>
      <c r="J1866" t="s">
        <v>21</v>
      </c>
      <c r="K1866" t="s">
        <v>116</v>
      </c>
      <c r="L1866" s="2">
        <v>2</v>
      </c>
      <c r="M1866" t="s">
        <v>65</v>
      </c>
      <c r="N1866" t="s">
        <v>117</v>
      </c>
      <c r="O1866" t="s">
        <v>186</v>
      </c>
    </row>
    <row r="1867" spans="1:15" x14ac:dyDescent="0.25">
      <c r="A1867" s="2">
        <v>1</v>
      </c>
      <c r="B1867" s="2">
        <v>2016</v>
      </c>
      <c r="C1867" t="s">
        <v>380</v>
      </c>
      <c r="E1867" s="2" t="s">
        <v>12</v>
      </c>
      <c r="F1867">
        <f>VLOOKUP(C1867,'Five Year Alumni Srvy 2016 Data'!C:F,4,FALSE)</f>
        <v>1</v>
      </c>
      <c r="G1867" t="str">
        <f>VLOOKUP(F1867,Coding!K:L,2,FALSE)</f>
        <v>URM</v>
      </c>
      <c r="H1867" t="s">
        <v>182</v>
      </c>
      <c r="I1867" t="s">
        <v>182</v>
      </c>
      <c r="J1867" t="s">
        <v>21</v>
      </c>
      <c r="K1867" t="s">
        <v>120</v>
      </c>
      <c r="L1867" s="2">
        <v>4</v>
      </c>
      <c r="M1867" t="s">
        <v>65</v>
      </c>
      <c r="N1867" t="s">
        <v>121</v>
      </c>
      <c r="O1867" t="s">
        <v>185</v>
      </c>
    </row>
    <row r="1868" spans="1:15" x14ac:dyDescent="0.25">
      <c r="A1868" s="2">
        <v>1</v>
      </c>
      <c r="B1868" s="2">
        <v>2016</v>
      </c>
      <c r="C1868" t="s">
        <v>380</v>
      </c>
      <c r="E1868" s="2" t="s">
        <v>12</v>
      </c>
      <c r="F1868">
        <f>VLOOKUP(C1868,'Five Year Alumni Srvy 2016 Data'!C:F,4,FALSE)</f>
        <v>1</v>
      </c>
      <c r="G1868" t="str">
        <f>VLOOKUP(F1868,Coding!K:L,2,FALSE)</f>
        <v>URM</v>
      </c>
      <c r="H1868" t="s">
        <v>182</v>
      </c>
      <c r="I1868" t="s">
        <v>182</v>
      </c>
      <c r="J1868" t="s">
        <v>21</v>
      </c>
      <c r="K1868" t="s">
        <v>163</v>
      </c>
      <c r="L1868" s="2">
        <v>1</v>
      </c>
      <c r="M1868" t="s">
        <v>52</v>
      </c>
      <c r="N1868" t="s">
        <v>164</v>
      </c>
      <c r="O1868" t="s">
        <v>165</v>
      </c>
    </row>
    <row r="1869" spans="1:15" x14ac:dyDescent="0.25">
      <c r="A1869">
        <v>1</v>
      </c>
      <c r="B1869">
        <v>2016</v>
      </c>
      <c r="C1869" t="s">
        <v>377</v>
      </c>
      <c r="E1869" t="s">
        <v>12</v>
      </c>
      <c r="F1869">
        <f>VLOOKUP(C1869,'Five Year Alumni Srvy 2016 Data'!C:F,4,FALSE)</f>
        <v>0</v>
      </c>
      <c r="G1869" t="str">
        <f>VLOOKUP(F1869,Coding!K:L,2,FALSE)</f>
        <v>Non-URM</v>
      </c>
      <c r="H1869" t="s">
        <v>427</v>
      </c>
      <c r="I1869" t="s">
        <v>267</v>
      </c>
      <c r="J1869" t="s">
        <v>10</v>
      </c>
      <c r="K1869" t="s">
        <v>84</v>
      </c>
      <c r="L1869">
        <v>3</v>
      </c>
      <c r="M1869" t="s">
        <v>85</v>
      </c>
      <c r="N1869" t="s">
        <v>86</v>
      </c>
      <c r="O1869" t="s">
        <v>126</v>
      </c>
    </row>
    <row r="1870" spans="1:15" x14ac:dyDescent="0.25">
      <c r="A1870">
        <v>1</v>
      </c>
      <c r="B1870">
        <v>2016</v>
      </c>
      <c r="C1870" t="s">
        <v>377</v>
      </c>
      <c r="E1870" t="s">
        <v>12</v>
      </c>
      <c r="F1870">
        <f>VLOOKUP(C1870,'Five Year Alumni Srvy 2016 Data'!C:F,4,FALSE)</f>
        <v>0</v>
      </c>
      <c r="G1870" t="str">
        <f>VLOOKUP(F1870,Coding!K:L,2,FALSE)</f>
        <v>Non-URM</v>
      </c>
      <c r="H1870" t="s">
        <v>427</v>
      </c>
      <c r="I1870" t="s">
        <v>267</v>
      </c>
      <c r="J1870" t="s">
        <v>10</v>
      </c>
      <c r="K1870" t="s">
        <v>88</v>
      </c>
      <c r="L1870">
        <v>3</v>
      </c>
      <c r="M1870" t="s">
        <v>85</v>
      </c>
      <c r="N1870" t="s">
        <v>89</v>
      </c>
      <c r="O1870" t="s">
        <v>126</v>
      </c>
    </row>
    <row r="1871" spans="1:15" x14ac:dyDescent="0.25">
      <c r="A1871">
        <v>1</v>
      </c>
      <c r="B1871">
        <v>2016</v>
      </c>
      <c r="C1871" t="s">
        <v>377</v>
      </c>
      <c r="E1871" t="s">
        <v>12</v>
      </c>
      <c r="F1871">
        <f>VLOOKUP(C1871,'Five Year Alumni Srvy 2016 Data'!C:F,4,FALSE)</f>
        <v>0</v>
      </c>
      <c r="G1871" t="str">
        <f>VLOOKUP(F1871,Coding!K:L,2,FALSE)</f>
        <v>Non-URM</v>
      </c>
      <c r="H1871" t="s">
        <v>427</v>
      </c>
      <c r="I1871" t="s">
        <v>267</v>
      </c>
      <c r="J1871" t="s">
        <v>10</v>
      </c>
      <c r="K1871" t="s">
        <v>98</v>
      </c>
      <c r="L1871">
        <v>5</v>
      </c>
      <c r="M1871" t="s">
        <v>85</v>
      </c>
      <c r="N1871" t="s">
        <v>99</v>
      </c>
      <c r="O1871" t="s">
        <v>185</v>
      </c>
    </row>
    <row r="1872" spans="1:15" x14ac:dyDescent="0.25">
      <c r="A1872">
        <v>1</v>
      </c>
      <c r="B1872">
        <v>2016</v>
      </c>
      <c r="C1872" t="s">
        <v>377</v>
      </c>
      <c r="E1872" t="s">
        <v>12</v>
      </c>
      <c r="F1872">
        <f>VLOOKUP(C1872,'Five Year Alumni Srvy 2016 Data'!C:F,4,FALSE)</f>
        <v>0</v>
      </c>
      <c r="G1872" t="str">
        <f>VLOOKUP(F1872,Coding!K:L,2,FALSE)</f>
        <v>Non-URM</v>
      </c>
      <c r="H1872" t="s">
        <v>427</v>
      </c>
      <c r="I1872" t="s">
        <v>267</v>
      </c>
      <c r="J1872" t="s">
        <v>10</v>
      </c>
      <c r="K1872" t="s">
        <v>122</v>
      </c>
      <c r="L1872">
        <v>1</v>
      </c>
      <c r="M1872" t="s">
        <v>85</v>
      </c>
      <c r="N1872" t="s">
        <v>123</v>
      </c>
      <c r="O1872" t="s">
        <v>200</v>
      </c>
    </row>
    <row r="1873" spans="1:15" x14ac:dyDescent="0.25">
      <c r="A1873">
        <v>1</v>
      </c>
      <c r="B1873">
        <v>2016</v>
      </c>
      <c r="C1873" t="s">
        <v>377</v>
      </c>
      <c r="E1873" t="s">
        <v>12</v>
      </c>
      <c r="F1873">
        <f>VLOOKUP(C1873,'Five Year Alumni Srvy 2016 Data'!C:F,4,FALSE)</f>
        <v>0</v>
      </c>
      <c r="G1873" t="str">
        <f>VLOOKUP(F1873,Coding!K:L,2,FALSE)</f>
        <v>Non-URM</v>
      </c>
      <c r="H1873" t="s">
        <v>427</v>
      </c>
      <c r="I1873" t="s">
        <v>267</v>
      </c>
      <c r="J1873" t="s">
        <v>10</v>
      </c>
      <c r="K1873" t="s">
        <v>124</v>
      </c>
      <c r="L1873">
        <v>1</v>
      </c>
      <c r="M1873" t="s">
        <v>85</v>
      </c>
      <c r="N1873" t="s">
        <v>125</v>
      </c>
      <c r="O1873" t="s">
        <v>200</v>
      </c>
    </row>
    <row r="1874" spans="1:15" x14ac:dyDescent="0.25">
      <c r="A1874">
        <v>1</v>
      </c>
      <c r="B1874">
        <v>2016</v>
      </c>
      <c r="C1874" t="s">
        <v>378</v>
      </c>
      <c r="D1874" t="s">
        <v>204</v>
      </c>
      <c r="E1874" t="s">
        <v>12</v>
      </c>
      <c r="F1874">
        <f>VLOOKUP(C1874,'Five Year Alumni Srvy 2016 Data'!C:F,4,FALSE)</f>
        <v>0</v>
      </c>
      <c r="G1874" t="str">
        <f>VLOOKUP(F1874,Coding!K:L,2,FALSE)</f>
        <v>Non-URM</v>
      </c>
      <c r="H1874" t="s">
        <v>258</v>
      </c>
      <c r="I1874" t="s">
        <v>258</v>
      </c>
      <c r="J1874" t="s">
        <v>17</v>
      </c>
      <c r="K1874" t="s">
        <v>84</v>
      </c>
      <c r="L1874">
        <v>4</v>
      </c>
      <c r="M1874" t="s">
        <v>85</v>
      </c>
      <c r="N1874" t="s">
        <v>86</v>
      </c>
      <c r="O1874" t="s">
        <v>87</v>
      </c>
    </row>
    <row r="1875" spans="1:15" x14ac:dyDescent="0.25">
      <c r="A1875">
        <v>1</v>
      </c>
      <c r="B1875">
        <v>2016</v>
      </c>
      <c r="C1875" t="s">
        <v>378</v>
      </c>
      <c r="D1875" t="s">
        <v>204</v>
      </c>
      <c r="E1875" t="s">
        <v>12</v>
      </c>
      <c r="F1875">
        <f>VLOOKUP(C1875,'Five Year Alumni Srvy 2016 Data'!C:F,4,FALSE)</f>
        <v>0</v>
      </c>
      <c r="G1875" t="str">
        <f>VLOOKUP(F1875,Coding!K:L,2,FALSE)</f>
        <v>Non-URM</v>
      </c>
      <c r="H1875" t="s">
        <v>258</v>
      </c>
      <c r="I1875" t="s">
        <v>258</v>
      </c>
      <c r="J1875" t="s">
        <v>17</v>
      </c>
      <c r="K1875" t="s">
        <v>88</v>
      </c>
      <c r="L1875">
        <v>5</v>
      </c>
      <c r="M1875" t="s">
        <v>85</v>
      </c>
      <c r="N1875" t="s">
        <v>89</v>
      </c>
      <c r="O1875" t="s">
        <v>185</v>
      </c>
    </row>
    <row r="1876" spans="1:15" x14ac:dyDescent="0.25">
      <c r="A1876">
        <v>1</v>
      </c>
      <c r="B1876">
        <v>2016</v>
      </c>
      <c r="C1876" t="s">
        <v>378</v>
      </c>
      <c r="D1876" t="s">
        <v>204</v>
      </c>
      <c r="E1876" t="s">
        <v>12</v>
      </c>
      <c r="F1876">
        <f>VLOOKUP(C1876,'Five Year Alumni Srvy 2016 Data'!C:F,4,FALSE)</f>
        <v>0</v>
      </c>
      <c r="G1876" t="str">
        <f>VLOOKUP(F1876,Coding!K:L,2,FALSE)</f>
        <v>Non-URM</v>
      </c>
      <c r="H1876" t="s">
        <v>258</v>
      </c>
      <c r="I1876" t="s">
        <v>258</v>
      </c>
      <c r="J1876" t="s">
        <v>17</v>
      </c>
      <c r="K1876" t="s">
        <v>98</v>
      </c>
      <c r="L1876">
        <v>3</v>
      </c>
      <c r="M1876" t="s">
        <v>85</v>
      </c>
      <c r="N1876" t="s">
        <v>99</v>
      </c>
      <c r="O1876" t="s">
        <v>126</v>
      </c>
    </row>
    <row r="1877" spans="1:15" x14ac:dyDescent="0.25">
      <c r="A1877">
        <v>1</v>
      </c>
      <c r="B1877">
        <v>2016</v>
      </c>
      <c r="C1877" t="s">
        <v>378</v>
      </c>
      <c r="D1877" t="s">
        <v>204</v>
      </c>
      <c r="E1877" t="s">
        <v>12</v>
      </c>
      <c r="F1877">
        <f>VLOOKUP(C1877,'Five Year Alumni Srvy 2016 Data'!C:F,4,FALSE)</f>
        <v>0</v>
      </c>
      <c r="G1877" t="str">
        <f>VLOOKUP(F1877,Coding!K:L,2,FALSE)</f>
        <v>Non-URM</v>
      </c>
      <c r="H1877" t="s">
        <v>258</v>
      </c>
      <c r="I1877" t="s">
        <v>258</v>
      </c>
      <c r="J1877" t="s">
        <v>17</v>
      </c>
      <c r="K1877" t="s">
        <v>122</v>
      </c>
      <c r="L1877">
        <v>4</v>
      </c>
      <c r="M1877" t="s">
        <v>85</v>
      </c>
      <c r="N1877" t="s">
        <v>123</v>
      </c>
      <c r="O1877" t="s">
        <v>87</v>
      </c>
    </row>
    <row r="1878" spans="1:15" x14ac:dyDescent="0.25">
      <c r="A1878">
        <v>1</v>
      </c>
      <c r="B1878">
        <v>2016</v>
      </c>
      <c r="C1878" t="s">
        <v>378</v>
      </c>
      <c r="D1878" t="s">
        <v>204</v>
      </c>
      <c r="E1878" t="s">
        <v>12</v>
      </c>
      <c r="F1878">
        <f>VLOOKUP(C1878,'Five Year Alumni Srvy 2016 Data'!C:F,4,FALSE)</f>
        <v>0</v>
      </c>
      <c r="G1878" t="str">
        <f>VLOOKUP(F1878,Coding!K:L,2,FALSE)</f>
        <v>Non-URM</v>
      </c>
      <c r="H1878" t="s">
        <v>258</v>
      </c>
      <c r="I1878" t="s">
        <v>258</v>
      </c>
      <c r="J1878" t="s">
        <v>17</v>
      </c>
      <c r="K1878" t="s">
        <v>124</v>
      </c>
      <c r="L1878">
        <v>3</v>
      </c>
      <c r="M1878" t="s">
        <v>85</v>
      </c>
      <c r="N1878" t="s">
        <v>125</v>
      </c>
      <c r="O1878" t="s">
        <v>126</v>
      </c>
    </row>
    <row r="1879" spans="1:15" x14ac:dyDescent="0.25">
      <c r="A1879">
        <v>1</v>
      </c>
      <c r="B1879">
        <v>2016</v>
      </c>
      <c r="C1879" t="s">
        <v>378</v>
      </c>
      <c r="D1879" t="s">
        <v>204</v>
      </c>
      <c r="E1879" t="s">
        <v>12</v>
      </c>
      <c r="F1879">
        <f>VLOOKUP(C1879,'Five Year Alumni Srvy 2016 Data'!C:F,4,FALSE)</f>
        <v>0</v>
      </c>
      <c r="G1879" t="str">
        <f>VLOOKUP(F1879,Coding!K:L,2,FALSE)</f>
        <v>Non-URM</v>
      </c>
      <c r="H1879" t="s">
        <v>258</v>
      </c>
      <c r="I1879" t="s">
        <v>258</v>
      </c>
      <c r="J1879" t="s">
        <v>17</v>
      </c>
      <c r="K1879" t="s">
        <v>127</v>
      </c>
      <c r="L1879">
        <v>4</v>
      </c>
      <c r="M1879" t="s">
        <v>85</v>
      </c>
      <c r="N1879" t="s">
        <v>128</v>
      </c>
      <c r="O1879" t="s">
        <v>87</v>
      </c>
    </row>
    <row r="1880" spans="1:15" x14ac:dyDescent="0.25">
      <c r="A1880">
        <v>1</v>
      </c>
      <c r="B1880">
        <v>2016</v>
      </c>
      <c r="C1880" t="s">
        <v>378</v>
      </c>
      <c r="D1880" t="s">
        <v>204</v>
      </c>
      <c r="E1880" t="s">
        <v>12</v>
      </c>
      <c r="F1880">
        <f>VLOOKUP(C1880,'Five Year Alumni Srvy 2016 Data'!C:F,4,FALSE)</f>
        <v>0</v>
      </c>
      <c r="G1880" t="str">
        <f>VLOOKUP(F1880,Coding!K:L,2,FALSE)</f>
        <v>Non-URM</v>
      </c>
      <c r="H1880" t="s">
        <v>258</v>
      </c>
      <c r="I1880" t="s">
        <v>258</v>
      </c>
      <c r="J1880" t="s">
        <v>17</v>
      </c>
      <c r="K1880" t="s">
        <v>129</v>
      </c>
      <c r="L1880">
        <v>4</v>
      </c>
      <c r="M1880" t="s">
        <v>85</v>
      </c>
      <c r="N1880" t="s">
        <v>130</v>
      </c>
      <c r="O1880" t="s">
        <v>87</v>
      </c>
    </row>
    <row r="1881" spans="1:15" x14ac:dyDescent="0.25">
      <c r="A1881">
        <v>1</v>
      </c>
      <c r="B1881">
        <v>2016</v>
      </c>
      <c r="C1881" t="s">
        <v>378</v>
      </c>
      <c r="D1881" t="s">
        <v>204</v>
      </c>
      <c r="E1881" t="s">
        <v>12</v>
      </c>
      <c r="F1881">
        <f>VLOOKUP(C1881,'Five Year Alumni Srvy 2016 Data'!C:F,4,FALSE)</f>
        <v>0</v>
      </c>
      <c r="G1881" t="str">
        <f>VLOOKUP(F1881,Coding!K:L,2,FALSE)</f>
        <v>Non-URM</v>
      </c>
      <c r="H1881" t="s">
        <v>258</v>
      </c>
      <c r="I1881" t="s">
        <v>258</v>
      </c>
      <c r="J1881" t="s">
        <v>17</v>
      </c>
      <c r="K1881" t="s">
        <v>131</v>
      </c>
      <c r="L1881">
        <v>4</v>
      </c>
      <c r="M1881" t="s">
        <v>85</v>
      </c>
      <c r="N1881" t="s">
        <v>132</v>
      </c>
      <c r="O1881" t="s">
        <v>87</v>
      </c>
    </row>
    <row r="1882" spans="1:15" x14ac:dyDescent="0.25">
      <c r="A1882">
        <v>1</v>
      </c>
      <c r="B1882">
        <v>2016</v>
      </c>
      <c r="C1882" t="s">
        <v>378</v>
      </c>
      <c r="D1882" t="s">
        <v>204</v>
      </c>
      <c r="E1882" t="s">
        <v>12</v>
      </c>
      <c r="F1882">
        <f>VLOOKUP(C1882,'Five Year Alumni Srvy 2016 Data'!C:F,4,FALSE)</f>
        <v>0</v>
      </c>
      <c r="G1882" t="str">
        <f>VLOOKUP(F1882,Coding!K:L,2,FALSE)</f>
        <v>Non-URM</v>
      </c>
      <c r="H1882" t="s">
        <v>258</v>
      </c>
      <c r="I1882" t="s">
        <v>258</v>
      </c>
      <c r="J1882" t="s">
        <v>17</v>
      </c>
      <c r="K1882" t="s">
        <v>139</v>
      </c>
      <c r="L1882">
        <v>3</v>
      </c>
      <c r="M1882" t="s">
        <v>85</v>
      </c>
      <c r="N1882" t="s">
        <v>140</v>
      </c>
      <c r="O1882" t="s">
        <v>126</v>
      </c>
    </row>
    <row r="1883" spans="1:15" x14ac:dyDescent="0.25">
      <c r="A1883">
        <v>1</v>
      </c>
      <c r="B1883">
        <v>2016</v>
      </c>
      <c r="C1883" t="s">
        <v>378</v>
      </c>
      <c r="D1883" t="s">
        <v>204</v>
      </c>
      <c r="E1883" t="s">
        <v>12</v>
      </c>
      <c r="F1883">
        <f>VLOOKUP(C1883,'Five Year Alumni Srvy 2016 Data'!C:F,4,FALSE)</f>
        <v>0</v>
      </c>
      <c r="G1883" t="str">
        <f>VLOOKUP(F1883,Coding!K:L,2,FALSE)</f>
        <v>Non-URM</v>
      </c>
      <c r="H1883" t="s">
        <v>258</v>
      </c>
      <c r="I1883" t="s">
        <v>258</v>
      </c>
      <c r="J1883" t="s">
        <v>17</v>
      </c>
      <c r="K1883" t="s">
        <v>141</v>
      </c>
      <c r="L1883">
        <v>5</v>
      </c>
      <c r="M1883" t="s">
        <v>85</v>
      </c>
      <c r="N1883" t="s">
        <v>142</v>
      </c>
      <c r="O1883" t="s">
        <v>185</v>
      </c>
    </row>
    <row r="1884" spans="1:15" x14ac:dyDescent="0.25">
      <c r="A1884">
        <v>1</v>
      </c>
      <c r="B1884">
        <v>2016</v>
      </c>
      <c r="C1884" t="s">
        <v>378</v>
      </c>
      <c r="D1884" t="s">
        <v>204</v>
      </c>
      <c r="E1884" t="s">
        <v>12</v>
      </c>
      <c r="F1884">
        <f>VLOOKUP(C1884,'Five Year Alumni Srvy 2016 Data'!C:F,4,FALSE)</f>
        <v>0</v>
      </c>
      <c r="G1884" t="str">
        <f>VLOOKUP(F1884,Coding!K:L,2,FALSE)</f>
        <v>Non-URM</v>
      </c>
      <c r="H1884" t="s">
        <v>258</v>
      </c>
      <c r="I1884" t="s">
        <v>258</v>
      </c>
      <c r="J1884" t="s">
        <v>17</v>
      </c>
      <c r="K1884" t="s">
        <v>143</v>
      </c>
      <c r="L1884">
        <v>4</v>
      </c>
      <c r="M1884" t="s">
        <v>85</v>
      </c>
      <c r="N1884" t="s">
        <v>144</v>
      </c>
      <c r="O1884" t="s">
        <v>87</v>
      </c>
    </row>
    <row r="1885" spans="1:15" x14ac:dyDescent="0.25">
      <c r="A1885">
        <v>1</v>
      </c>
      <c r="B1885">
        <v>2016</v>
      </c>
      <c r="C1885" t="s">
        <v>381</v>
      </c>
      <c r="D1885" t="s">
        <v>48</v>
      </c>
      <c r="E1885" t="s">
        <v>12</v>
      </c>
      <c r="F1885">
        <f>VLOOKUP(C1885,'Five Year Alumni Srvy 2016 Data'!C:F,4,FALSE)</f>
        <v>0</v>
      </c>
      <c r="G1885" t="str">
        <f>VLOOKUP(F1885,Coding!K:L,2,FALSE)</f>
        <v>Non-URM</v>
      </c>
      <c r="H1885" t="s">
        <v>382</v>
      </c>
      <c r="I1885" t="s">
        <v>328</v>
      </c>
      <c r="J1885" t="s">
        <v>10</v>
      </c>
      <c r="K1885" t="s">
        <v>84</v>
      </c>
      <c r="L1885">
        <v>3</v>
      </c>
      <c r="M1885" t="s">
        <v>85</v>
      </c>
      <c r="N1885" t="s">
        <v>86</v>
      </c>
      <c r="O1885" t="s">
        <v>126</v>
      </c>
    </row>
    <row r="1886" spans="1:15" x14ac:dyDescent="0.25">
      <c r="A1886">
        <v>1</v>
      </c>
      <c r="B1886">
        <v>2016</v>
      </c>
      <c r="C1886" t="s">
        <v>381</v>
      </c>
      <c r="D1886" t="s">
        <v>48</v>
      </c>
      <c r="E1886" t="s">
        <v>12</v>
      </c>
      <c r="F1886">
        <f>VLOOKUP(C1886,'Five Year Alumni Srvy 2016 Data'!C:F,4,FALSE)</f>
        <v>0</v>
      </c>
      <c r="G1886" t="str">
        <f>VLOOKUP(F1886,Coding!K:L,2,FALSE)</f>
        <v>Non-URM</v>
      </c>
      <c r="H1886" t="s">
        <v>382</v>
      </c>
      <c r="I1886" t="s">
        <v>328</v>
      </c>
      <c r="J1886" t="s">
        <v>10</v>
      </c>
      <c r="K1886" t="s">
        <v>88</v>
      </c>
      <c r="L1886">
        <v>3</v>
      </c>
      <c r="M1886" t="s">
        <v>85</v>
      </c>
      <c r="N1886" t="s">
        <v>89</v>
      </c>
      <c r="O1886" t="s">
        <v>126</v>
      </c>
    </row>
    <row r="1887" spans="1:15" x14ac:dyDescent="0.25">
      <c r="A1887">
        <v>1</v>
      </c>
      <c r="B1887">
        <v>2016</v>
      </c>
      <c r="C1887" t="s">
        <v>381</v>
      </c>
      <c r="D1887" t="s">
        <v>48</v>
      </c>
      <c r="E1887" t="s">
        <v>12</v>
      </c>
      <c r="F1887">
        <f>VLOOKUP(C1887,'Five Year Alumni Srvy 2016 Data'!C:F,4,FALSE)</f>
        <v>0</v>
      </c>
      <c r="G1887" t="str">
        <f>VLOOKUP(F1887,Coding!K:L,2,FALSE)</f>
        <v>Non-URM</v>
      </c>
      <c r="H1887" t="s">
        <v>382</v>
      </c>
      <c r="I1887" t="s">
        <v>328</v>
      </c>
      <c r="J1887" t="s">
        <v>10</v>
      </c>
      <c r="K1887" t="s">
        <v>98</v>
      </c>
      <c r="L1887">
        <v>2</v>
      </c>
      <c r="M1887" t="s">
        <v>85</v>
      </c>
      <c r="N1887" t="s">
        <v>99</v>
      </c>
      <c r="O1887" t="s">
        <v>176</v>
      </c>
    </row>
    <row r="1888" spans="1:15" x14ac:dyDescent="0.25">
      <c r="A1888">
        <v>1</v>
      </c>
      <c r="B1888">
        <v>2016</v>
      </c>
      <c r="C1888" t="s">
        <v>381</v>
      </c>
      <c r="D1888" t="s">
        <v>48</v>
      </c>
      <c r="E1888" t="s">
        <v>12</v>
      </c>
      <c r="F1888">
        <f>VLOOKUP(C1888,'Five Year Alumni Srvy 2016 Data'!C:F,4,FALSE)</f>
        <v>0</v>
      </c>
      <c r="G1888" t="str">
        <f>VLOOKUP(F1888,Coding!K:L,2,FALSE)</f>
        <v>Non-URM</v>
      </c>
      <c r="H1888" t="s">
        <v>382</v>
      </c>
      <c r="I1888" t="s">
        <v>328</v>
      </c>
      <c r="J1888" t="s">
        <v>10</v>
      </c>
      <c r="K1888" t="s">
        <v>122</v>
      </c>
      <c r="L1888">
        <v>2</v>
      </c>
      <c r="M1888" t="s">
        <v>85</v>
      </c>
      <c r="N1888" t="s">
        <v>123</v>
      </c>
      <c r="O1888" t="s">
        <v>176</v>
      </c>
    </row>
    <row r="1889" spans="1:15" x14ac:dyDescent="0.25">
      <c r="A1889">
        <v>1</v>
      </c>
      <c r="B1889">
        <v>2016</v>
      </c>
      <c r="C1889" t="s">
        <v>381</v>
      </c>
      <c r="D1889" t="s">
        <v>48</v>
      </c>
      <c r="E1889" t="s">
        <v>12</v>
      </c>
      <c r="F1889">
        <f>VLOOKUP(C1889,'Five Year Alumni Srvy 2016 Data'!C:F,4,FALSE)</f>
        <v>0</v>
      </c>
      <c r="G1889" t="str">
        <f>VLOOKUP(F1889,Coding!K:L,2,FALSE)</f>
        <v>Non-URM</v>
      </c>
      <c r="H1889" t="s">
        <v>382</v>
      </c>
      <c r="I1889" t="s">
        <v>328</v>
      </c>
      <c r="J1889" t="s">
        <v>10</v>
      </c>
      <c r="K1889" t="s">
        <v>124</v>
      </c>
      <c r="L1889">
        <v>3</v>
      </c>
      <c r="M1889" t="s">
        <v>85</v>
      </c>
      <c r="N1889" t="s">
        <v>125</v>
      </c>
      <c r="O1889" t="s">
        <v>126</v>
      </c>
    </row>
    <row r="1890" spans="1:15" x14ac:dyDescent="0.25">
      <c r="A1890">
        <v>1</v>
      </c>
      <c r="B1890">
        <v>2016</v>
      </c>
      <c r="C1890" t="s">
        <v>381</v>
      </c>
      <c r="D1890" t="s">
        <v>48</v>
      </c>
      <c r="E1890" t="s">
        <v>12</v>
      </c>
      <c r="F1890">
        <f>VLOOKUP(C1890,'Five Year Alumni Srvy 2016 Data'!C:F,4,FALSE)</f>
        <v>0</v>
      </c>
      <c r="G1890" t="str">
        <f>VLOOKUP(F1890,Coding!K:L,2,FALSE)</f>
        <v>Non-URM</v>
      </c>
      <c r="H1890" t="s">
        <v>382</v>
      </c>
      <c r="I1890" t="s">
        <v>328</v>
      </c>
      <c r="J1890" t="s">
        <v>10</v>
      </c>
      <c r="K1890" t="s">
        <v>127</v>
      </c>
      <c r="L1890">
        <v>3</v>
      </c>
      <c r="M1890" t="s">
        <v>85</v>
      </c>
      <c r="N1890" t="s">
        <v>128</v>
      </c>
      <c r="O1890" t="s">
        <v>126</v>
      </c>
    </row>
    <row r="1891" spans="1:15" x14ac:dyDescent="0.25">
      <c r="A1891">
        <v>1</v>
      </c>
      <c r="B1891">
        <v>2016</v>
      </c>
      <c r="C1891" t="s">
        <v>381</v>
      </c>
      <c r="D1891" t="s">
        <v>48</v>
      </c>
      <c r="E1891" t="s">
        <v>12</v>
      </c>
      <c r="F1891">
        <f>VLOOKUP(C1891,'Five Year Alumni Srvy 2016 Data'!C:F,4,FALSE)</f>
        <v>0</v>
      </c>
      <c r="G1891" t="str">
        <f>VLOOKUP(F1891,Coding!K:L,2,FALSE)</f>
        <v>Non-URM</v>
      </c>
      <c r="H1891" t="s">
        <v>382</v>
      </c>
      <c r="I1891" t="s">
        <v>328</v>
      </c>
      <c r="J1891" t="s">
        <v>10</v>
      </c>
      <c r="K1891" t="s">
        <v>129</v>
      </c>
      <c r="L1891">
        <v>3</v>
      </c>
      <c r="M1891" t="s">
        <v>85</v>
      </c>
      <c r="N1891" t="s">
        <v>130</v>
      </c>
      <c r="O1891" t="s">
        <v>126</v>
      </c>
    </row>
    <row r="1892" spans="1:15" x14ac:dyDescent="0.25">
      <c r="A1892">
        <v>1</v>
      </c>
      <c r="B1892">
        <v>2016</v>
      </c>
      <c r="C1892" t="s">
        <v>381</v>
      </c>
      <c r="D1892" t="s">
        <v>48</v>
      </c>
      <c r="E1892" t="s">
        <v>12</v>
      </c>
      <c r="F1892">
        <f>VLOOKUP(C1892,'Five Year Alumni Srvy 2016 Data'!C:F,4,FALSE)</f>
        <v>0</v>
      </c>
      <c r="G1892" t="str">
        <f>VLOOKUP(F1892,Coding!K:L,2,FALSE)</f>
        <v>Non-URM</v>
      </c>
      <c r="H1892" t="s">
        <v>382</v>
      </c>
      <c r="I1892" t="s">
        <v>328</v>
      </c>
      <c r="J1892" t="s">
        <v>10</v>
      </c>
      <c r="K1892" t="s">
        <v>131</v>
      </c>
      <c r="L1892">
        <v>3</v>
      </c>
      <c r="M1892" t="s">
        <v>85</v>
      </c>
      <c r="N1892" t="s">
        <v>132</v>
      </c>
      <c r="O1892" t="s">
        <v>126</v>
      </c>
    </row>
    <row r="1893" spans="1:15" x14ac:dyDescent="0.25">
      <c r="A1893">
        <v>1</v>
      </c>
      <c r="B1893">
        <v>2016</v>
      </c>
      <c r="C1893" t="s">
        <v>381</v>
      </c>
      <c r="D1893" t="s">
        <v>48</v>
      </c>
      <c r="E1893" t="s">
        <v>12</v>
      </c>
      <c r="F1893">
        <f>VLOOKUP(C1893,'Five Year Alumni Srvy 2016 Data'!C:F,4,FALSE)</f>
        <v>0</v>
      </c>
      <c r="G1893" t="str">
        <f>VLOOKUP(F1893,Coding!K:L,2,FALSE)</f>
        <v>Non-URM</v>
      </c>
      <c r="H1893" t="s">
        <v>382</v>
      </c>
      <c r="I1893" t="s">
        <v>328</v>
      </c>
      <c r="J1893" t="s">
        <v>10</v>
      </c>
      <c r="K1893" t="s">
        <v>139</v>
      </c>
      <c r="L1893">
        <v>3</v>
      </c>
      <c r="M1893" t="s">
        <v>85</v>
      </c>
      <c r="N1893" t="s">
        <v>140</v>
      </c>
      <c r="O1893" t="s">
        <v>126</v>
      </c>
    </row>
    <row r="1894" spans="1:15" x14ac:dyDescent="0.25">
      <c r="A1894">
        <v>1</v>
      </c>
      <c r="B1894">
        <v>2016</v>
      </c>
      <c r="C1894" t="s">
        <v>381</v>
      </c>
      <c r="D1894" t="s">
        <v>48</v>
      </c>
      <c r="E1894" t="s">
        <v>12</v>
      </c>
      <c r="F1894">
        <f>VLOOKUP(C1894,'Five Year Alumni Srvy 2016 Data'!C:F,4,FALSE)</f>
        <v>0</v>
      </c>
      <c r="G1894" t="str">
        <f>VLOOKUP(F1894,Coding!K:L,2,FALSE)</f>
        <v>Non-URM</v>
      </c>
      <c r="H1894" t="s">
        <v>382</v>
      </c>
      <c r="I1894" t="s">
        <v>328</v>
      </c>
      <c r="J1894" t="s">
        <v>10</v>
      </c>
      <c r="K1894" t="s">
        <v>141</v>
      </c>
      <c r="L1894">
        <v>3</v>
      </c>
      <c r="M1894" t="s">
        <v>85</v>
      </c>
      <c r="N1894" t="s">
        <v>142</v>
      </c>
      <c r="O1894" t="s">
        <v>126</v>
      </c>
    </row>
    <row r="1895" spans="1:15" x14ac:dyDescent="0.25">
      <c r="A1895">
        <v>1</v>
      </c>
      <c r="B1895">
        <v>2016</v>
      </c>
      <c r="C1895" t="s">
        <v>381</v>
      </c>
      <c r="D1895" t="s">
        <v>48</v>
      </c>
      <c r="E1895" t="s">
        <v>12</v>
      </c>
      <c r="F1895">
        <f>VLOOKUP(C1895,'Five Year Alumni Srvy 2016 Data'!C:F,4,FALSE)</f>
        <v>0</v>
      </c>
      <c r="G1895" t="str">
        <f>VLOOKUP(F1895,Coding!K:L,2,FALSE)</f>
        <v>Non-URM</v>
      </c>
      <c r="H1895" t="s">
        <v>382</v>
      </c>
      <c r="I1895" t="s">
        <v>328</v>
      </c>
      <c r="J1895" t="s">
        <v>10</v>
      </c>
      <c r="K1895" t="s">
        <v>143</v>
      </c>
      <c r="L1895">
        <v>3</v>
      </c>
      <c r="M1895" t="s">
        <v>85</v>
      </c>
      <c r="N1895" t="s">
        <v>144</v>
      </c>
      <c r="O1895" t="s">
        <v>126</v>
      </c>
    </row>
    <row r="1896" spans="1:15" x14ac:dyDescent="0.25">
      <c r="A1896">
        <v>1</v>
      </c>
      <c r="B1896">
        <v>2016</v>
      </c>
      <c r="C1896" t="s">
        <v>383</v>
      </c>
      <c r="D1896" t="s">
        <v>204</v>
      </c>
      <c r="E1896" t="s">
        <v>12</v>
      </c>
      <c r="F1896">
        <f>VLOOKUP(C1896,'Five Year Alumni Srvy 2016 Data'!C:F,4,FALSE)</f>
        <v>0</v>
      </c>
      <c r="G1896" t="str">
        <f>VLOOKUP(F1896,Coding!K:L,2,FALSE)</f>
        <v>Non-URM</v>
      </c>
      <c r="H1896" t="s">
        <v>384</v>
      </c>
      <c r="I1896" t="s">
        <v>182</v>
      </c>
      <c r="J1896" t="s">
        <v>21</v>
      </c>
      <c r="K1896" t="s">
        <v>84</v>
      </c>
      <c r="L1896">
        <v>3</v>
      </c>
      <c r="M1896" t="s">
        <v>85</v>
      </c>
      <c r="N1896" t="s">
        <v>86</v>
      </c>
      <c r="O1896" t="s">
        <v>126</v>
      </c>
    </row>
    <row r="1897" spans="1:15" x14ac:dyDescent="0.25">
      <c r="A1897">
        <v>1</v>
      </c>
      <c r="B1897">
        <v>2016</v>
      </c>
      <c r="C1897" t="s">
        <v>383</v>
      </c>
      <c r="D1897" t="s">
        <v>204</v>
      </c>
      <c r="E1897" t="s">
        <v>12</v>
      </c>
      <c r="F1897">
        <f>VLOOKUP(C1897,'Five Year Alumni Srvy 2016 Data'!C:F,4,FALSE)</f>
        <v>0</v>
      </c>
      <c r="G1897" t="str">
        <f>VLOOKUP(F1897,Coding!K:L,2,FALSE)</f>
        <v>Non-URM</v>
      </c>
      <c r="H1897" t="s">
        <v>384</v>
      </c>
      <c r="I1897" t="s">
        <v>182</v>
      </c>
      <c r="J1897" t="s">
        <v>21</v>
      </c>
      <c r="K1897" t="s">
        <v>88</v>
      </c>
      <c r="L1897">
        <v>3</v>
      </c>
      <c r="M1897" t="s">
        <v>85</v>
      </c>
      <c r="N1897" t="s">
        <v>89</v>
      </c>
      <c r="O1897" t="s">
        <v>126</v>
      </c>
    </row>
    <row r="1898" spans="1:15" x14ac:dyDescent="0.25">
      <c r="A1898">
        <v>1</v>
      </c>
      <c r="B1898">
        <v>2016</v>
      </c>
      <c r="C1898" t="s">
        <v>383</v>
      </c>
      <c r="D1898" t="s">
        <v>204</v>
      </c>
      <c r="E1898" t="s">
        <v>12</v>
      </c>
      <c r="F1898">
        <f>VLOOKUP(C1898,'Five Year Alumni Srvy 2016 Data'!C:F,4,FALSE)</f>
        <v>0</v>
      </c>
      <c r="G1898" t="str">
        <f>VLOOKUP(F1898,Coding!K:L,2,FALSE)</f>
        <v>Non-URM</v>
      </c>
      <c r="H1898" t="s">
        <v>384</v>
      </c>
      <c r="I1898" t="s">
        <v>182</v>
      </c>
      <c r="J1898" t="s">
        <v>21</v>
      </c>
      <c r="K1898" t="s">
        <v>98</v>
      </c>
      <c r="L1898">
        <v>2</v>
      </c>
      <c r="M1898" t="s">
        <v>85</v>
      </c>
      <c r="N1898" t="s">
        <v>99</v>
      </c>
      <c r="O1898" t="s">
        <v>176</v>
      </c>
    </row>
    <row r="1899" spans="1:15" x14ac:dyDescent="0.25">
      <c r="A1899">
        <v>1</v>
      </c>
      <c r="B1899">
        <v>2016</v>
      </c>
      <c r="C1899" t="s">
        <v>383</v>
      </c>
      <c r="D1899" t="s">
        <v>204</v>
      </c>
      <c r="E1899" t="s">
        <v>12</v>
      </c>
      <c r="F1899">
        <f>VLOOKUP(C1899,'Five Year Alumni Srvy 2016 Data'!C:F,4,FALSE)</f>
        <v>0</v>
      </c>
      <c r="G1899" t="str">
        <f>VLOOKUP(F1899,Coding!K:L,2,FALSE)</f>
        <v>Non-URM</v>
      </c>
      <c r="H1899" t="s">
        <v>384</v>
      </c>
      <c r="I1899" t="s">
        <v>182</v>
      </c>
      <c r="J1899" t="s">
        <v>21</v>
      </c>
      <c r="K1899" t="s">
        <v>122</v>
      </c>
      <c r="L1899">
        <v>3</v>
      </c>
      <c r="M1899" t="s">
        <v>85</v>
      </c>
      <c r="N1899" t="s">
        <v>123</v>
      </c>
      <c r="O1899" t="s">
        <v>126</v>
      </c>
    </row>
    <row r="1900" spans="1:15" x14ac:dyDescent="0.25">
      <c r="A1900">
        <v>1</v>
      </c>
      <c r="B1900">
        <v>2016</v>
      </c>
      <c r="C1900" t="s">
        <v>383</v>
      </c>
      <c r="D1900" t="s">
        <v>204</v>
      </c>
      <c r="E1900" t="s">
        <v>12</v>
      </c>
      <c r="F1900">
        <f>VLOOKUP(C1900,'Five Year Alumni Srvy 2016 Data'!C:F,4,FALSE)</f>
        <v>0</v>
      </c>
      <c r="G1900" t="str">
        <f>VLOOKUP(F1900,Coding!K:L,2,FALSE)</f>
        <v>Non-URM</v>
      </c>
      <c r="H1900" t="s">
        <v>384</v>
      </c>
      <c r="I1900" t="s">
        <v>182</v>
      </c>
      <c r="J1900" t="s">
        <v>21</v>
      </c>
      <c r="K1900" t="s">
        <v>124</v>
      </c>
      <c r="L1900">
        <v>2</v>
      </c>
      <c r="M1900" t="s">
        <v>85</v>
      </c>
      <c r="N1900" t="s">
        <v>125</v>
      </c>
      <c r="O1900" t="s">
        <v>176</v>
      </c>
    </row>
    <row r="1901" spans="1:15" x14ac:dyDescent="0.25">
      <c r="A1901">
        <v>1</v>
      </c>
      <c r="B1901">
        <v>2016</v>
      </c>
      <c r="C1901" t="s">
        <v>383</v>
      </c>
      <c r="D1901" t="s">
        <v>204</v>
      </c>
      <c r="E1901" t="s">
        <v>12</v>
      </c>
      <c r="F1901">
        <f>VLOOKUP(C1901,'Five Year Alumni Srvy 2016 Data'!C:F,4,FALSE)</f>
        <v>0</v>
      </c>
      <c r="G1901" t="str">
        <f>VLOOKUP(F1901,Coding!K:L,2,FALSE)</f>
        <v>Non-URM</v>
      </c>
      <c r="H1901" t="s">
        <v>384</v>
      </c>
      <c r="I1901" t="s">
        <v>182</v>
      </c>
      <c r="J1901" t="s">
        <v>21</v>
      </c>
      <c r="K1901" t="s">
        <v>127</v>
      </c>
      <c r="L1901">
        <v>3</v>
      </c>
      <c r="M1901" t="s">
        <v>85</v>
      </c>
      <c r="N1901" t="s">
        <v>128</v>
      </c>
      <c r="O1901" t="s">
        <v>126</v>
      </c>
    </row>
    <row r="1902" spans="1:15" x14ac:dyDescent="0.25">
      <c r="A1902">
        <v>1</v>
      </c>
      <c r="B1902">
        <v>2016</v>
      </c>
      <c r="C1902" t="s">
        <v>383</v>
      </c>
      <c r="D1902" t="s">
        <v>204</v>
      </c>
      <c r="E1902" t="s">
        <v>12</v>
      </c>
      <c r="F1902">
        <f>VLOOKUP(C1902,'Five Year Alumni Srvy 2016 Data'!C:F,4,FALSE)</f>
        <v>0</v>
      </c>
      <c r="G1902" t="str">
        <f>VLOOKUP(F1902,Coding!K:L,2,FALSE)</f>
        <v>Non-URM</v>
      </c>
      <c r="H1902" t="s">
        <v>384</v>
      </c>
      <c r="I1902" t="s">
        <v>182</v>
      </c>
      <c r="J1902" t="s">
        <v>21</v>
      </c>
      <c r="K1902" t="s">
        <v>129</v>
      </c>
      <c r="L1902">
        <v>3</v>
      </c>
      <c r="M1902" t="s">
        <v>85</v>
      </c>
      <c r="N1902" t="s">
        <v>130</v>
      </c>
      <c r="O1902" t="s">
        <v>126</v>
      </c>
    </row>
    <row r="1903" spans="1:15" x14ac:dyDescent="0.25">
      <c r="A1903">
        <v>1</v>
      </c>
      <c r="B1903">
        <v>2016</v>
      </c>
      <c r="C1903" t="s">
        <v>383</v>
      </c>
      <c r="D1903" t="s">
        <v>204</v>
      </c>
      <c r="E1903" t="s">
        <v>12</v>
      </c>
      <c r="F1903">
        <f>VLOOKUP(C1903,'Five Year Alumni Srvy 2016 Data'!C:F,4,FALSE)</f>
        <v>0</v>
      </c>
      <c r="G1903" t="str">
        <f>VLOOKUP(F1903,Coding!K:L,2,FALSE)</f>
        <v>Non-URM</v>
      </c>
      <c r="H1903" t="s">
        <v>384</v>
      </c>
      <c r="I1903" t="s">
        <v>182</v>
      </c>
      <c r="J1903" t="s">
        <v>21</v>
      </c>
      <c r="K1903" t="s">
        <v>131</v>
      </c>
      <c r="L1903">
        <v>3</v>
      </c>
      <c r="M1903" t="s">
        <v>85</v>
      </c>
      <c r="N1903" t="s">
        <v>132</v>
      </c>
      <c r="O1903" t="s">
        <v>126</v>
      </c>
    </row>
    <row r="1904" spans="1:15" x14ac:dyDescent="0.25">
      <c r="A1904">
        <v>1</v>
      </c>
      <c r="B1904">
        <v>2016</v>
      </c>
      <c r="C1904" t="s">
        <v>383</v>
      </c>
      <c r="D1904" t="s">
        <v>204</v>
      </c>
      <c r="E1904" t="s">
        <v>12</v>
      </c>
      <c r="F1904">
        <f>VLOOKUP(C1904,'Five Year Alumni Srvy 2016 Data'!C:F,4,FALSE)</f>
        <v>0</v>
      </c>
      <c r="G1904" t="str">
        <f>VLOOKUP(F1904,Coding!K:L,2,FALSE)</f>
        <v>Non-URM</v>
      </c>
      <c r="H1904" t="s">
        <v>384</v>
      </c>
      <c r="I1904" t="s">
        <v>182</v>
      </c>
      <c r="J1904" t="s">
        <v>21</v>
      </c>
      <c r="K1904" t="s">
        <v>139</v>
      </c>
      <c r="L1904">
        <v>2</v>
      </c>
      <c r="M1904" t="s">
        <v>85</v>
      </c>
      <c r="N1904" t="s">
        <v>140</v>
      </c>
      <c r="O1904" t="s">
        <v>176</v>
      </c>
    </row>
    <row r="1905" spans="1:15" x14ac:dyDescent="0.25">
      <c r="A1905">
        <v>1</v>
      </c>
      <c r="B1905">
        <v>2016</v>
      </c>
      <c r="C1905" t="s">
        <v>383</v>
      </c>
      <c r="D1905" t="s">
        <v>204</v>
      </c>
      <c r="E1905" t="s">
        <v>12</v>
      </c>
      <c r="F1905">
        <f>VLOOKUP(C1905,'Five Year Alumni Srvy 2016 Data'!C:F,4,FALSE)</f>
        <v>0</v>
      </c>
      <c r="G1905" t="str">
        <f>VLOOKUP(F1905,Coding!K:L,2,FALSE)</f>
        <v>Non-URM</v>
      </c>
      <c r="H1905" t="s">
        <v>384</v>
      </c>
      <c r="I1905" t="s">
        <v>182</v>
      </c>
      <c r="J1905" t="s">
        <v>21</v>
      </c>
      <c r="K1905" t="s">
        <v>141</v>
      </c>
      <c r="L1905">
        <v>2</v>
      </c>
      <c r="M1905" t="s">
        <v>85</v>
      </c>
      <c r="N1905" t="s">
        <v>142</v>
      </c>
      <c r="O1905" t="s">
        <v>176</v>
      </c>
    </row>
    <row r="1906" spans="1:15" x14ac:dyDescent="0.25">
      <c r="A1906">
        <v>1</v>
      </c>
      <c r="B1906">
        <v>2016</v>
      </c>
      <c r="C1906" t="s">
        <v>383</v>
      </c>
      <c r="D1906" t="s">
        <v>204</v>
      </c>
      <c r="E1906" t="s">
        <v>12</v>
      </c>
      <c r="F1906">
        <f>VLOOKUP(C1906,'Five Year Alumni Srvy 2016 Data'!C:F,4,FALSE)</f>
        <v>0</v>
      </c>
      <c r="G1906" t="str">
        <f>VLOOKUP(F1906,Coding!K:L,2,FALSE)</f>
        <v>Non-URM</v>
      </c>
      <c r="H1906" t="s">
        <v>384</v>
      </c>
      <c r="I1906" t="s">
        <v>182</v>
      </c>
      <c r="J1906" t="s">
        <v>21</v>
      </c>
      <c r="K1906" t="s">
        <v>143</v>
      </c>
      <c r="L1906">
        <v>3</v>
      </c>
      <c r="M1906" t="s">
        <v>85</v>
      </c>
      <c r="N1906" t="s">
        <v>144</v>
      </c>
      <c r="O1906" t="s">
        <v>126</v>
      </c>
    </row>
    <row r="1907" spans="1:15" x14ac:dyDescent="0.25">
      <c r="A1907">
        <v>1</v>
      </c>
      <c r="B1907">
        <v>2016</v>
      </c>
      <c r="C1907" t="s">
        <v>388</v>
      </c>
      <c r="D1907" t="s">
        <v>169</v>
      </c>
      <c r="E1907" t="s">
        <v>12</v>
      </c>
      <c r="F1907">
        <f>VLOOKUP(C1907,'Five Year Alumni Srvy 2016 Data'!C:F,4,FALSE)</f>
        <v>0</v>
      </c>
      <c r="G1907" t="str">
        <f>VLOOKUP(F1907,Coding!K:L,2,FALSE)</f>
        <v>Non-URM</v>
      </c>
      <c r="H1907" t="s">
        <v>389</v>
      </c>
      <c r="I1907" t="s">
        <v>390</v>
      </c>
      <c r="J1907" t="s">
        <v>21</v>
      </c>
      <c r="K1907" t="s">
        <v>84</v>
      </c>
      <c r="L1907">
        <v>3</v>
      </c>
      <c r="M1907" t="s">
        <v>85</v>
      </c>
      <c r="N1907" t="s">
        <v>86</v>
      </c>
      <c r="O1907" t="s">
        <v>126</v>
      </c>
    </row>
    <row r="1908" spans="1:15" x14ac:dyDescent="0.25">
      <c r="A1908">
        <v>1</v>
      </c>
      <c r="B1908">
        <v>2016</v>
      </c>
      <c r="C1908" t="s">
        <v>388</v>
      </c>
      <c r="D1908" t="s">
        <v>169</v>
      </c>
      <c r="E1908" t="s">
        <v>12</v>
      </c>
      <c r="F1908">
        <f>VLOOKUP(C1908,'Five Year Alumni Srvy 2016 Data'!C:F,4,FALSE)</f>
        <v>0</v>
      </c>
      <c r="G1908" t="str">
        <f>VLOOKUP(F1908,Coding!K:L,2,FALSE)</f>
        <v>Non-URM</v>
      </c>
      <c r="H1908" t="s">
        <v>389</v>
      </c>
      <c r="I1908" t="s">
        <v>390</v>
      </c>
      <c r="J1908" t="s">
        <v>21</v>
      </c>
      <c r="K1908" t="s">
        <v>88</v>
      </c>
      <c r="L1908">
        <v>3</v>
      </c>
      <c r="M1908" t="s">
        <v>85</v>
      </c>
      <c r="N1908" t="s">
        <v>89</v>
      </c>
      <c r="O1908" t="s">
        <v>126</v>
      </c>
    </row>
    <row r="1909" spans="1:15" x14ac:dyDescent="0.25">
      <c r="A1909">
        <v>1</v>
      </c>
      <c r="B1909">
        <v>2016</v>
      </c>
      <c r="C1909" t="s">
        <v>388</v>
      </c>
      <c r="D1909" t="s">
        <v>169</v>
      </c>
      <c r="E1909" t="s">
        <v>12</v>
      </c>
      <c r="F1909">
        <f>VLOOKUP(C1909,'Five Year Alumni Srvy 2016 Data'!C:F,4,FALSE)</f>
        <v>0</v>
      </c>
      <c r="G1909" t="str">
        <f>VLOOKUP(F1909,Coding!K:L,2,FALSE)</f>
        <v>Non-URM</v>
      </c>
      <c r="H1909" t="s">
        <v>389</v>
      </c>
      <c r="I1909" t="s">
        <v>390</v>
      </c>
      <c r="J1909" t="s">
        <v>21</v>
      </c>
      <c r="K1909" t="s">
        <v>98</v>
      </c>
      <c r="L1909">
        <v>4</v>
      </c>
      <c r="M1909" t="s">
        <v>85</v>
      </c>
      <c r="N1909" t="s">
        <v>99</v>
      </c>
      <c r="O1909" t="s">
        <v>87</v>
      </c>
    </row>
    <row r="1910" spans="1:15" x14ac:dyDescent="0.25">
      <c r="A1910">
        <v>1</v>
      </c>
      <c r="B1910">
        <v>2016</v>
      </c>
      <c r="C1910" t="s">
        <v>388</v>
      </c>
      <c r="D1910" t="s">
        <v>169</v>
      </c>
      <c r="E1910" t="s">
        <v>12</v>
      </c>
      <c r="F1910">
        <f>VLOOKUP(C1910,'Five Year Alumni Srvy 2016 Data'!C:F,4,FALSE)</f>
        <v>0</v>
      </c>
      <c r="G1910" t="str">
        <f>VLOOKUP(F1910,Coding!K:L,2,FALSE)</f>
        <v>Non-URM</v>
      </c>
      <c r="H1910" t="s">
        <v>389</v>
      </c>
      <c r="I1910" t="s">
        <v>390</v>
      </c>
      <c r="J1910" t="s">
        <v>21</v>
      </c>
      <c r="K1910" t="s">
        <v>122</v>
      </c>
      <c r="L1910">
        <v>1</v>
      </c>
      <c r="M1910" t="s">
        <v>85</v>
      </c>
      <c r="N1910" t="s">
        <v>123</v>
      </c>
      <c r="O1910" t="s">
        <v>200</v>
      </c>
    </row>
    <row r="1911" spans="1:15" x14ac:dyDescent="0.25">
      <c r="A1911">
        <v>1</v>
      </c>
      <c r="B1911">
        <v>2016</v>
      </c>
      <c r="C1911" t="s">
        <v>388</v>
      </c>
      <c r="D1911" t="s">
        <v>169</v>
      </c>
      <c r="E1911" t="s">
        <v>12</v>
      </c>
      <c r="F1911">
        <f>VLOOKUP(C1911,'Five Year Alumni Srvy 2016 Data'!C:F,4,FALSE)</f>
        <v>0</v>
      </c>
      <c r="G1911" t="str">
        <f>VLOOKUP(F1911,Coding!K:L,2,FALSE)</f>
        <v>Non-URM</v>
      </c>
      <c r="H1911" t="s">
        <v>389</v>
      </c>
      <c r="I1911" t="s">
        <v>390</v>
      </c>
      <c r="J1911" t="s">
        <v>21</v>
      </c>
      <c r="K1911" t="s">
        <v>124</v>
      </c>
      <c r="L1911">
        <v>1</v>
      </c>
      <c r="M1911" t="s">
        <v>85</v>
      </c>
      <c r="N1911" t="s">
        <v>125</v>
      </c>
      <c r="O1911" t="s">
        <v>200</v>
      </c>
    </row>
    <row r="1912" spans="1:15" x14ac:dyDescent="0.25">
      <c r="A1912">
        <v>1</v>
      </c>
      <c r="B1912">
        <v>2016</v>
      </c>
      <c r="C1912" t="s">
        <v>388</v>
      </c>
      <c r="D1912" t="s">
        <v>169</v>
      </c>
      <c r="E1912" t="s">
        <v>12</v>
      </c>
      <c r="F1912">
        <f>VLOOKUP(C1912,'Five Year Alumni Srvy 2016 Data'!C:F,4,FALSE)</f>
        <v>0</v>
      </c>
      <c r="G1912" t="str">
        <f>VLOOKUP(F1912,Coding!K:L,2,FALSE)</f>
        <v>Non-URM</v>
      </c>
      <c r="H1912" t="s">
        <v>389</v>
      </c>
      <c r="I1912" t="s">
        <v>390</v>
      </c>
      <c r="J1912" t="s">
        <v>21</v>
      </c>
      <c r="K1912" t="s">
        <v>127</v>
      </c>
      <c r="L1912">
        <v>2</v>
      </c>
      <c r="M1912" t="s">
        <v>85</v>
      </c>
      <c r="N1912" t="s">
        <v>128</v>
      </c>
      <c r="O1912" t="s">
        <v>176</v>
      </c>
    </row>
    <row r="1913" spans="1:15" x14ac:dyDescent="0.25">
      <c r="A1913">
        <v>1</v>
      </c>
      <c r="B1913">
        <v>2016</v>
      </c>
      <c r="C1913" t="s">
        <v>388</v>
      </c>
      <c r="D1913" t="s">
        <v>169</v>
      </c>
      <c r="E1913" t="s">
        <v>12</v>
      </c>
      <c r="F1913">
        <f>VLOOKUP(C1913,'Five Year Alumni Srvy 2016 Data'!C:F,4,FALSE)</f>
        <v>0</v>
      </c>
      <c r="G1913" t="str">
        <f>VLOOKUP(F1913,Coding!K:L,2,FALSE)</f>
        <v>Non-URM</v>
      </c>
      <c r="H1913" t="s">
        <v>389</v>
      </c>
      <c r="I1913" t="s">
        <v>390</v>
      </c>
      <c r="J1913" t="s">
        <v>21</v>
      </c>
      <c r="K1913" t="s">
        <v>129</v>
      </c>
      <c r="L1913">
        <v>2</v>
      </c>
      <c r="M1913" t="s">
        <v>85</v>
      </c>
      <c r="N1913" t="s">
        <v>130</v>
      </c>
      <c r="O1913" t="s">
        <v>176</v>
      </c>
    </row>
    <row r="1914" spans="1:15" x14ac:dyDescent="0.25">
      <c r="A1914">
        <v>1</v>
      </c>
      <c r="B1914">
        <v>2016</v>
      </c>
      <c r="C1914" t="s">
        <v>388</v>
      </c>
      <c r="D1914" t="s">
        <v>169</v>
      </c>
      <c r="E1914" t="s">
        <v>12</v>
      </c>
      <c r="F1914">
        <f>VLOOKUP(C1914,'Five Year Alumni Srvy 2016 Data'!C:F,4,FALSE)</f>
        <v>0</v>
      </c>
      <c r="G1914" t="str">
        <f>VLOOKUP(F1914,Coding!K:L,2,FALSE)</f>
        <v>Non-URM</v>
      </c>
      <c r="H1914" t="s">
        <v>389</v>
      </c>
      <c r="I1914" t="s">
        <v>390</v>
      </c>
      <c r="J1914" t="s">
        <v>21</v>
      </c>
      <c r="K1914" t="s">
        <v>131</v>
      </c>
      <c r="L1914">
        <v>4</v>
      </c>
      <c r="M1914" t="s">
        <v>85</v>
      </c>
      <c r="N1914" t="s">
        <v>132</v>
      </c>
      <c r="O1914" t="s">
        <v>87</v>
      </c>
    </row>
    <row r="1915" spans="1:15" x14ac:dyDescent="0.25">
      <c r="A1915">
        <v>1</v>
      </c>
      <c r="B1915">
        <v>2016</v>
      </c>
      <c r="C1915" t="s">
        <v>388</v>
      </c>
      <c r="D1915" t="s">
        <v>169</v>
      </c>
      <c r="E1915" t="s">
        <v>12</v>
      </c>
      <c r="F1915">
        <f>VLOOKUP(C1915,'Five Year Alumni Srvy 2016 Data'!C:F,4,FALSE)</f>
        <v>0</v>
      </c>
      <c r="G1915" t="str">
        <f>VLOOKUP(F1915,Coding!K:L,2,FALSE)</f>
        <v>Non-URM</v>
      </c>
      <c r="H1915" t="s">
        <v>389</v>
      </c>
      <c r="I1915" t="s">
        <v>390</v>
      </c>
      <c r="J1915" t="s">
        <v>21</v>
      </c>
      <c r="K1915" t="s">
        <v>139</v>
      </c>
      <c r="L1915">
        <v>2</v>
      </c>
      <c r="M1915" t="s">
        <v>85</v>
      </c>
      <c r="N1915" t="s">
        <v>140</v>
      </c>
      <c r="O1915" t="s">
        <v>176</v>
      </c>
    </row>
    <row r="1916" spans="1:15" x14ac:dyDescent="0.25">
      <c r="A1916">
        <v>1</v>
      </c>
      <c r="B1916">
        <v>2016</v>
      </c>
      <c r="C1916" t="s">
        <v>388</v>
      </c>
      <c r="D1916" t="s">
        <v>169</v>
      </c>
      <c r="E1916" t="s">
        <v>12</v>
      </c>
      <c r="F1916">
        <f>VLOOKUP(C1916,'Five Year Alumni Srvy 2016 Data'!C:F,4,FALSE)</f>
        <v>0</v>
      </c>
      <c r="G1916" t="str">
        <f>VLOOKUP(F1916,Coding!K:L,2,FALSE)</f>
        <v>Non-URM</v>
      </c>
      <c r="H1916" t="s">
        <v>389</v>
      </c>
      <c r="I1916" t="s">
        <v>390</v>
      </c>
      <c r="J1916" t="s">
        <v>21</v>
      </c>
      <c r="K1916" t="s">
        <v>141</v>
      </c>
      <c r="L1916">
        <v>3</v>
      </c>
      <c r="M1916" t="s">
        <v>85</v>
      </c>
      <c r="N1916" t="s">
        <v>142</v>
      </c>
      <c r="O1916" t="s">
        <v>126</v>
      </c>
    </row>
    <row r="1917" spans="1:15" x14ac:dyDescent="0.25">
      <c r="A1917">
        <v>1</v>
      </c>
      <c r="B1917">
        <v>2016</v>
      </c>
      <c r="C1917" t="s">
        <v>388</v>
      </c>
      <c r="D1917" t="s">
        <v>169</v>
      </c>
      <c r="E1917" t="s">
        <v>12</v>
      </c>
      <c r="F1917">
        <f>VLOOKUP(C1917,'Five Year Alumni Srvy 2016 Data'!C:F,4,FALSE)</f>
        <v>0</v>
      </c>
      <c r="G1917" t="str">
        <f>VLOOKUP(F1917,Coding!K:L,2,FALSE)</f>
        <v>Non-URM</v>
      </c>
      <c r="H1917" t="s">
        <v>389</v>
      </c>
      <c r="I1917" t="s">
        <v>390</v>
      </c>
      <c r="J1917" t="s">
        <v>21</v>
      </c>
      <c r="K1917" t="s">
        <v>143</v>
      </c>
      <c r="L1917">
        <v>2</v>
      </c>
      <c r="M1917" t="s">
        <v>85</v>
      </c>
      <c r="N1917" t="s">
        <v>144</v>
      </c>
      <c r="O1917" t="s">
        <v>176</v>
      </c>
    </row>
    <row r="1918" spans="1:15" x14ac:dyDescent="0.25">
      <c r="A1918">
        <v>1</v>
      </c>
      <c r="B1918">
        <v>2016</v>
      </c>
      <c r="C1918" t="s">
        <v>394</v>
      </c>
      <c r="D1918" t="s">
        <v>264</v>
      </c>
      <c r="E1918" t="s">
        <v>12</v>
      </c>
      <c r="F1918">
        <f>VLOOKUP(C1918,'Five Year Alumni Srvy 2016 Data'!C:F,4,FALSE)</f>
        <v>0</v>
      </c>
      <c r="G1918" t="str">
        <f>VLOOKUP(F1918,Coding!K:L,2,FALSE)</f>
        <v>Non-URM</v>
      </c>
      <c r="H1918" t="s">
        <v>252</v>
      </c>
      <c r="I1918" t="s">
        <v>206</v>
      </c>
      <c r="J1918" t="s">
        <v>15</v>
      </c>
      <c r="K1918" t="s">
        <v>84</v>
      </c>
      <c r="L1918">
        <v>4</v>
      </c>
      <c r="M1918" t="s">
        <v>85</v>
      </c>
      <c r="N1918" t="s">
        <v>86</v>
      </c>
      <c r="O1918" t="s">
        <v>87</v>
      </c>
    </row>
    <row r="1919" spans="1:15" x14ac:dyDescent="0.25">
      <c r="A1919">
        <v>1</v>
      </c>
      <c r="B1919">
        <v>2016</v>
      </c>
      <c r="C1919" t="s">
        <v>394</v>
      </c>
      <c r="D1919" t="s">
        <v>264</v>
      </c>
      <c r="E1919" t="s">
        <v>12</v>
      </c>
      <c r="F1919">
        <f>VLOOKUP(C1919,'Five Year Alumni Srvy 2016 Data'!C:F,4,FALSE)</f>
        <v>0</v>
      </c>
      <c r="G1919" t="str">
        <f>VLOOKUP(F1919,Coding!K:L,2,FALSE)</f>
        <v>Non-URM</v>
      </c>
      <c r="H1919" t="s">
        <v>252</v>
      </c>
      <c r="I1919" t="s">
        <v>206</v>
      </c>
      <c r="J1919" t="s">
        <v>15</v>
      </c>
      <c r="K1919" t="s">
        <v>88</v>
      </c>
      <c r="L1919">
        <v>3</v>
      </c>
      <c r="M1919" t="s">
        <v>85</v>
      </c>
      <c r="N1919" t="s">
        <v>89</v>
      </c>
      <c r="O1919" t="s">
        <v>126</v>
      </c>
    </row>
    <row r="1920" spans="1:15" x14ac:dyDescent="0.25">
      <c r="A1920">
        <v>1</v>
      </c>
      <c r="B1920">
        <v>2016</v>
      </c>
      <c r="C1920" t="s">
        <v>394</v>
      </c>
      <c r="D1920" t="s">
        <v>264</v>
      </c>
      <c r="E1920" t="s">
        <v>12</v>
      </c>
      <c r="F1920">
        <f>VLOOKUP(C1920,'Five Year Alumni Srvy 2016 Data'!C:F,4,FALSE)</f>
        <v>0</v>
      </c>
      <c r="G1920" t="str">
        <f>VLOOKUP(F1920,Coding!K:L,2,FALSE)</f>
        <v>Non-URM</v>
      </c>
      <c r="H1920" t="s">
        <v>252</v>
      </c>
      <c r="I1920" t="s">
        <v>206</v>
      </c>
      <c r="J1920" t="s">
        <v>15</v>
      </c>
      <c r="K1920" t="s">
        <v>98</v>
      </c>
      <c r="L1920">
        <v>3</v>
      </c>
      <c r="M1920" t="s">
        <v>85</v>
      </c>
      <c r="N1920" t="s">
        <v>99</v>
      </c>
      <c r="O1920" t="s">
        <v>126</v>
      </c>
    </row>
    <row r="1921" spans="1:15" x14ac:dyDescent="0.25">
      <c r="A1921">
        <v>1</v>
      </c>
      <c r="B1921">
        <v>2016</v>
      </c>
      <c r="C1921" t="s">
        <v>394</v>
      </c>
      <c r="D1921" t="s">
        <v>264</v>
      </c>
      <c r="E1921" t="s">
        <v>12</v>
      </c>
      <c r="F1921">
        <f>VLOOKUP(C1921,'Five Year Alumni Srvy 2016 Data'!C:F,4,FALSE)</f>
        <v>0</v>
      </c>
      <c r="G1921" t="str">
        <f>VLOOKUP(F1921,Coding!K:L,2,FALSE)</f>
        <v>Non-URM</v>
      </c>
      <c r="H1921" t="s">
        <v>252</v>
      </c>
      <c r="I1921" t="s">
        <v>206</v>
      </c>
      <c r="J1921" t="s">
        <v>15</v>
      </c>
      <c r="K1921" t="s">
        <v>122</v>
      </c>
      <c r="L1921">
        <v>3</v>
      </c>
      <c r="M1921" t="s">
        <v>85</v>
      </c>
      <c r="N1921" t="s">
        <v>123</v>
      </c>
      <c r="O1921" t="s">
        <v>126</v>
      </c>
    </row>
    <row r="1922" spans="1:15" x14ac:dyDescent="0.25">
      <c r="A1922">
        <v>1</v>
      </c>
      <c r="B1922">
        <v>2016</v>
      </c>
      <c r="C1922" t="s">
        <v>394</v>
      </c>
      <c r="D1922" t="s">
        <v>264</v>
      </c>
      <c r="E1922" t="s">
        <v>12</v>
      </c>
      <c r="F1922">
        <f>VLOOKUP(C1922,'Five Year Alumni Srvy 2016 Data'!C:F,4,FALSE)</f>
        <v>0</v>
      </c>
      <c r="G1922" t="str">
        <f>VLOOKUP(F1922,Coding!K:L,2,FALSE)</f>
        <v>Non-URM</v>
      </c>
      <c r="H1922" t="s">
        <v>252</v>
      </c>
      <c r="I1922" t="s">
        <v>206</v>
      </c>
      <c r="J1922" t="s">
        <v>15</v>
      </c>
      <c r="K1922" t="s">
        <v>124</v>
      </c>
      <c r="L1922">
        <v>3</v>
      </c>
      <c r="M1922" t="s">
        <v>85</v>
      </c>
      <c r="N1922" t="s">
        <v>125</v>
      </c>
      <c r="O1922" t="s">
        <v>126</v>
      </c>
    </row>
    <row r="1923" spans="1:15" x14ac:dyDescent="0.25">
      <c r="A1923">
        <v>1</v>
      </c>
      <c r="B1923">
        <v>2016</v>
      </c>
      <c r="C1923" t="s">
        <v>394</v>
      </c>
      <c r="D1923" t="s">
        <v>264</v>
      </c>
      <c r="E1923" t="s">
        <v>12</v>
      </c>
      <c r="F1923">
        <f>VLOOKUP(C1923,'Five Year Alumni Srvy 2016 Data'!C:F,4,FALSE)</f>
        <v>0</v>
      </c>
      <c r="G1923" t="str">
        <f>VLOOKUP(F1923,Coding!K:L,2,FALSE)</f>
        <v>Non-URM</v>
      </c>
      <c r="H1923" t="s">
        <v>252</v>
      </c>
      <c r="I1923" t="s">
        <v>206</v>
      </c>
      <c r="J1923" t="s">
        <v>15</v>
      </c>
      <c r="K1923" t="s">
        <v>127</v>
      </c>
      <c r="L1923">
        <v>4</v>
      </c>
      <c r="M1923" t="s">
        <v>85</v>
      </c>
      <c r="N1923" t="s">
        <v>128</v>
      </c>
      <c r="O1923" t="s">
        <v>87</v>
      </c>
    </row>
    <row r="1924" spans="1:15" x14ac:dyDescent="0.25">
      <c r="A1924">
        <v>1</v>
      </c>
      <c r="B1924">
        <v>2016</v>
      </c>
      <c r="C1924" t="s">
        <v>394</v>
      </c>
      <c r="D1924" t="s">
        <v>264</v>
      </c>
      <c r="E1924" t="s">
        <v>12</v>
      </c>
      <c r="F1924">
        <f>VLOOKUP(C1924,'Five Year Alumni Srvy 2016 Data'!C:F,4,FALSE)</f>
        <v>0</v>
      </c>
      <c r="G1924" t="str">
        <f>VLOOKUP(F1924,Coding!K:L,2,FALSE)</f>
        <v>Non-URM</v>
      </c>
      <c r="H1924" t="s">
        <v>252</v>
      </c>
      <c r="I1924" t="s">
        <v>206</v>
      </c>
      <c r="J1924" t="s">
        <v>15</v>
      </c>
      <c r="K1924" t="s">
        <v>129</v>
      </c>
      <c r="L1924">
        <v>4</v>
      </c>
      <c r="M1924" t="s">
        <v>85</v>
      </c>
      <c r="N1924" t="s">
        <v>130</v>
      </c>
      <c r="O1924" t="s">
        <v>87</v>
      </c>
    </row>
    <row r="1925" spans="1:15" x14ac:dyDescent="0.25">
      <c r="A1925">
        <v>1</v>
      </c>
      <c r="B1925">
        <v>2016</v>
      </c>
      <c r="C1925" t="s">
        <v>394</v>
      </c>
      <c r="D1925" t="s">
        <v>264</v>
      </c>
      <c r="E1925" t="s">
        <v>12</v>
      </c>
      <c r="F1925">
        <f>VLOOKUP(C1925,'Five Year Alumni Srvy 2016 Data'!C:F,4,FALSE)</f>
        <v>0</v>
      </c>
      <c r="G1925" t="str">
        <f>VLOOKUP(F1925,Coding!K:L,2,FALSE)</f>
        <v>Non-URM</v>
      </c>
      <c r="H1925" t="s">
        <v>252</v>
      </c>
      <c r="I1925" t="s">
        <v>206</v>
      </c>
      <c r="J1925" t="s">
        <v>15</v>
      </c>
      <c r="K1925" t="s">
        <v>131</v>
      </c>
      <c r="L1925">
        <v>4</v>
      </c>
      <c r="M1925" t="s">
        <v>85</v>
      </c>
      <c r="N1925" t="s">
        <v>132</v>
      </c>
      <c r="O1925" t="s">
        <v>87</v>
      </c>
    </row>
    <row r="1926" spans="1:15" x14ac:dyDescent="0.25">
      <c r="A1926">
        <v>1</v>
      </c>
      <c r="B1926">
        <v>2016</v>
      </c>
      <c r="C1926" t="s">
        <v>394</v>
      </c>
      <c r="D1926" t="s">
        <v>264</v>
      </c>
      <c r="E1926" t="s">
        <v>12</v>
      </c>
      <c r="F1926">
        <f>VLOOKUP(C1926,'Five Year Alumni Srvy 2016 Data'!C:F,4,FALSE)</f>
        <v>0</v>
      </c>
      <c r="G1926" t="str">
        <f>VLOOKUP(F1926,Coding!K:L,2,FALSE)</f>
        <v>Non-URM</v>
      </c>
      <c r="H1926" t="s">
        <v>252</v>
      </c>
      <c r="I1926" t="s">
        <v>206</v>
      </c>
      <c r="J1926" t="s">
        <v>15</v>
      </c>
      <c r="K1926" t="s">
        <v>139</v>
      </c>
      <c r="L1926">
        <v>3</v>
      </c>
      <c r="M1926" t="s">
        <v>85</v>
      </c>
      <c r="N1926" t="s">
        <v>140</v>
      </c>
      <c r="O1926" t="s">
        <v>126</v>
      </c>
    </row>
    <row r="1927" spans="1:15" x14ac:dyDescent="0.25">
      <c r="A1927">
        <v>1</v>
      </c>
      <c r="B1927">
        <v>2016</v>
      </c>
      <c r="C1927" t="s">
        <v>394</v>
      </c>
      <c r="D1927" t="s">
        <v>264</v>
      </c>
      <c r="E1927" t="s">
        <v>12</v>
      </c>
      <c r="F1927">
        <f>VLOOKUP(C1927,'Five Year Alumni Srvy 2016 Data'!C:F,4,FALSE)</f>
        <v>0</v>
      </c>
      <c r="G1927" t="str">
        <f>VLOOKUP(F1927,Coding!K:L,2,FALSE)</f>
        <v>Non-URM</v>
      </c>
      <c r="H1927" t="s">
        <v>252</v>
      </c>
      <c r="I1927" t="s">
        <v>206</v>
      </c>
      <c r="J1927" t="s">
        <v>15</v>
      </c>
      <c r="K1927" t="s">
        <v>141</v>
      </c>
      <c r="L1927">
        <v>3</v>
      </c>
      <c r="M1927" t="s">
        <v>85</v>
      </c>
      <c r="N1927" t="s">
        <v>142</v>
      </c>
      <c r="O1927" t="s">
        <v>126</v>
      </c>
    </row>
    <row r="1928" spans="1:15" x14ac:dyDescent="0.25">
      <c r="A1928">
        <v>1</v>
      </c>
      <c r="B1928">
        <v>2016</v>
      </c>
      <c r="C1928" t="s">
        <v>394</v>
      </c>
      <c r="D1928" t="s">
        <v>264</v>
      </c>
      <c r="E1928" t="s">
        <v>12</v>
      </c>
      <c r="F1928">
        <f>VLOOKUP(C1928,'Five Year Alumni Srvy 2016 Data'!C:F,4,FALSE)</f>
        <v>0</v>
      </c>
      <c r="G1928" t="str">
        <f>VLOOKUP(F1928,Coding!K:L,2,FALSE)</f>
        <v>Non-URM</v>
      </c>
      <c r="H1928" t="s">
        <v>252</v>
      </c>
      <c r="I1928" t="s">
        <v>206</v>
      </c>
      <c r="J1928" t="s">
        <v>15</v>
      </c>
      <c r="K1928" t="s">
        <v>143</v>
      </c>
      <c r="L1928">
        <v>3</v>
      </c>
      <c r="M1928" t="s">
        <v>85</v>
      </c>
      <c r="N1928" t="s">
        <v>144</v>
      </c>
      <c r="O1928" t="s">
        <v>126</v>
      </c>
    </row>
    <row r="1929" spans="1:15" x14ac:dyDescent="0.25">
      <c r="A1929">
        <v>1</v>
      </c>
      <c r="B1929">
        <v>2016</v>
      </c>
      <c r="C1929" t="s">
        <v>396</v>
      </c>
      <c r="D1929" t="s">
        <v>48</v>
      </c>
      <c r="E1929" t="s">
        <v>12</v>
      </c>
      <c r="F1929">
        <f>VLOOKUP(C1929,'Five Year Alumni Srvy 2016 Data'!C:F,4,FALSE)</f>
        <v>0</v>
      </c>
      <c r="G1929" t="str">
        <f>VLOOKUP(F1929,Coding!K:L,2,FALSE)</f>
        <v>Non-URM</v>
      </c>
      <c r="H1929" t="s">
        <v>318</v>
      </c>
      <c r="I1929" t="s">
        <v>171</v>
      </c>
      <c r="J1929" t="s">
        <v>19</v>
      </c>
      <c r="K1929" t="s">
        <v>84</v>
      </c>
      <c r="L1929">
        <v>4</v>
      </c>
      <c r="M1929" t="s">
        <v>85</v>
      </c>
      <c r="N1929" t="s">
        <v>86</v>
      </c>
      <c r="O1929" t="s">
        <v>87</v>
      </c>
    </row>
    <row r="1930" spans="1:15" x14ac:dyDescent="0.25">
      <c r="A1930">
        <v>1</v>
      </c>
      <c r="B1930">
        <v>2016</v>
      </c>
      <c r="C1930" t="s">
        <v>396</v>
      </c>
      <c r="D1930" t="s">
        <v>48</v>
      </c>
      <c r="E1930" t="s">
        <v>12</v>
      </c>
      <c r="F1930">
        <f>VLOOKUP(C1930,'Five Year Alumni Srvy 2016 Data'!C:F,4,FALSE)</f>
        <v>0</v>
      </c>
      <c r="G1930" t="str">
        <f>VLOOKUP(F1930,Coding!K:L,2,FALSE)</f>
        <v>Non-URM</v>
      </c>
      <c r="H1930" t="s">
        <v>318</v>
      </c>
      <c r="I1930" t="s">
        <v>171</v>
      </c>
      <c r="J1930" t="s">
        <v>19</v>
      </c>
      <c r="K1930" t="s">
        <v>88</v>
      </c>
      <c r="L1930">
        <v>4</v>
      </c>
      <c r="M1930" t="s">
        <v>85</v>
      </c>
      <c r="N1930" t="s">
        <v>89</v>
      </c>
      <c r="O1930" t="s">
        <v>87</v>
      </c>
    </row>
    <row r="1931" spans="1:15" x14ac:dyDescent="0.25">
      <c r="A1931">
        <v>1</v>
      </c>
      <c r="B1931">
        <v>2016</v>
      </c>
      <c r="C1931" t="s">
        <v>396</v>
      </c>
      <c r="D1931" t="s">
        <v>48</v>
      </c>
      <c r="E1931" t="s">
        <v>12</v>
      </c>
      <c r="F1931">
        <f>VLOOKUP(C1931,'Five Year Alumni Srvy 2016 Data'!C:F,4,FALSE)</f>
        <v>0</v>
      </c>
      <c r="G1931" t="str">
        <f>VLOOKUP(F1931,Coding!K:L,2,FALSE)</f>
        <v>Non-URM</v>
      </c>
      <c r="H1931" t="s">
        <v>318</v>
      </c>
      <c r="I1931" t="s">
        <v>171</v>
      </c>
      <c r="J1931" t="s">
        <v>19</v>
      </c>
      <c r="K1931" t="s">
        <v>98</v>
      </c>
      <c r="L1931">
        <v>4</v>
      </c>
      <c r="M1931" t="s">
        <v>85</v>
      </c>
      <c r="N1931" t="s">
        <v>99</v>
      </c>
      <c r="O1931" t="s">
        <v>87</v>
      </c>
    </row>
    <row r="1932" spans="1:15" x14ac:dyDescent="0.25">
      <c r="A1932">
        <v>1</v>
      </c>
      <c r="B1932">
        <v>2016</v>
      </c>
      <c r="C1932" t="s">
        <v>396</v>
      </c>
      <c r="D1932" t="s">
        <v>48</v>
      </c>
      <c r="E1932" t="s">
        <v>12</v>
      </c>
      <c r="F1932">
        <f>VLOOKUP(C1932,'Five Year Alumni Srvy 2016 Data'!C:F,4,FALSE)</f>
        <v>0</v>
      </c>
      <c r="G1932" t="str">
        <f>VLOOKUP(F1932,Coding!K:L,2,FALSE)</f>
        <v>Non-URM</v>
      </c>
      <c r="H1932" t="s">
        <v>318</v>
      </c>
      <c r="I1932" t="s">
        <v>171</v>
      </c>
      <c r="J1932" t="s">
        <v>19</v>
      </c>
      <c r="K1932" t="s">
        <v>122</v>
      </c>
      <c r="L1932">
        <v>4</v>
      </c>
      <c r="M1932" t="s">
        <v>85</v>
      </c>
      <c r="N1932" t="s">
        <v>123</v>
      </c>
      <c r="O1932" t="s">
        <v>87</v>
      </c>
    </row>
    <row r="1933" spans="1:15" x14ac:dyDescent="0.25">
      <c r="A1933">
        <v>1</v>
      </c>
      <c r="B1933">
        <v>2016</v>
      </c>
      <c r="C1933" t="s">
        <v>396</v>
      </c>
      <c r="D1933" t="s">
        <v>48</v>
      </c>
      <c r="E1933" t="s">
        <v>12</v>
      </c>
      <c r="F1933">
        <f>VLOOKUP(C1933,'Five Year Alumni Srvy 2016 Data'!C:F,4,FALSE)</f>
        <v>0</v>
      </c>
      <c r="G1933" t="str">
        <f>VLOOKUP(F1933,Coding!K:L,2,FALSE)</f>
        <v>Non-URM</v>
      </c>
      <c r="H1933" t="s">
        <v>318</v>
      </c>
      <c r="I1933" t="s">
        <v>171</v>
      </c>
      <c r="J1933" t="s">
        <v>19</v>
      </c>
      <c r="K1933" t="s">
        <v>124</v>
      </c>
      <c r="L1933">
        <v>4</v>
      </c>
      <c r="M1933" t="s">
        <v>85</v>
      </c>
      <c r="N1933" t="s">
        <v>125</v>
      </c>
      <c r="O1933" t="s">
        <v>87</v>
      </c>
    </row>
    <row r="1934" spans="1:15" x14ac:dyDescent="0.25">
      <c r="A1934">
        <v>1</v>
      </c>
      <c r="B1934">
        <v>2016</v>
      </c>
      <c r="C1934" t="s">
        <v>396</v>
      </c>
      <c r="D1934" t="s">
        <v>48</v>
      </c>
      <c r="E1934" t="s">
        <v>12</v>
      </c>
      <c r="F1934">
        <f>VLOOKUP(C1934,'Five Year Alumni Srvy 2016 Data'!C:F,4,FALSE)</f>
        <v>0</v>
      </c>
      <c r="G1934" t="str">
        <f>VLOOKUP(F1934,Coding!K:L,2,FALSE)</f>
        <v>Non-URM</v>
      </c>
      <c r="H1934" t="s">
        <v>318</v>
      </c>
      <c r="I1934" t="s">
        <v>171</v>
      </c>
      <c r="J1934" t="s">
        <v>19</v>
      </c>
      <c r="K1934" t="s">
        <v>127</v>
      </c>
      <c r="L1934">
        <v>4</v>
      </c>
      <c r="M1934" t="s">
        <v>85</v>
      </c>
      <c r="N1934" t="s">
        <v>128</v>
      </c>
      <c r="O1934" t="s">
        <v>87</v>
      </c>
    </row>
    <row r="1935" spans="1:15" x14ac:dyDescent="0.25">
      <c r="A1935">
        <v>1</v>
      </c>
      <c r="B1935">
        <v>2016</v>
      </c>
      <c r="C1935" t="s">
        <v>396</v>
      </c>
      <c r="D1935" t="s">
        <v>48</v>
      </c>
      <c r="E1935" t="s">
        <v>12</v>
      </c>
      <c r="F1935">
        <f>VLOOKUP(C1935,'Five Year Alumni Srvy 2016 Data'!C:F,4,FALSE)</f>
        <v>0</v>
      </c>
      <c r="G1935" t="str">
        <f>VLOOKUP(F1935,Coding!K:L,2,FALSE)</f>
        <v>Non-URM</v>
      </c>
      <c r="H1935" t="s">
        <v>318</v>
      </c>
      <c r="I1935" t="s">
        <v>171</v>
      </c>
      <c r="J1935" t="s">
        <v>19</v>
      </c>
      <c r="K1935" t="s">
        <v>129</v>
      </c>
      <c r="L1935">
        <v>4</v>
      </c>
      <c r="M1935" t="s">
        <v>85</v>
      </c>
      <c r="N1935" t="s">
        <v>130</v>
      </c>
      <c r="O1935" t="s">
        <v>87</v>
      </c>
    </row>
    <row r="1936" spans="1:15" x14ac:dyDescent="0.25">
      <c r="A1936">
        <v>1</v>
      </c>
      <c r="B1936">
        <v>2016</v>
      </c>
      <c r="C1936" t="s">
        <v>396</v>
      </c>
      <c r="D1936" t="s">
        <v>48</v>
      </c>
      <c r="E1936" t="s">
        <v>12</v>
      </c>
      <c r="F1936">
        <f>VLOOKUP(C1936,'Five Year Alumni Srvy 2016 Data'!C:F,4,FALSE)</f>
        <v>0</v>
      </c>
      <c r="G1936" t="str">
        <f>VLOOKUP(F1936,Coding!K:L,2,FALSE)</f>
        <v>Non-URM</v>
      </c>
      <c r="H1936" t="s">
        <v>318</v>
      </c>
      <c r="I1936" t="s">
        <v>171</v>
      </c>
      <c r="J1936" t="s">
        <v>19</v>
      </c>
      <c r="K1936" t="s">
        <v>131</v>
      </c>
      <c r="L1936">
        <v>4</v>
      </c>
      <c r="M1936" t="s">
        <v>85</v>
      </c>
      <c r="N1936" t="s">
        <v>132</v>
      </c>
      <c r="O1936" t="s">
        <v>87</v>
      </c>
    </row>
    <row r="1937" spans="1:15" x14ac:dyDescent="0.25">
      <c r="A1937">
        <v>1</v>
      </c>
      <c r="B1937">
        <v>2016</v>
      </c>
      <c r="C1937" t="s">
        <v>396</v>
      </c>
      <c r="D1937" t="s">
        <v>48</v>
      </c>
      <c r="E1937" t="s">
        <v>12</v>
      </c>
      <c r="F1937">
        <f>VLOOKUP(C1937,'Five Year Alumni Srvy 2016 Data'!C:F,4,FALSE)</f>
        <v>0</v>
      </c>
      <c r="G1937" t="str">
        <f>VLOOKUP(F1937,Coding!K:L,2,FALSE)</f>
        <v>Non-URM</v>
      </c>
      <c r="H1937" t="s">
        <v>318</v>
      </c>
      <c r="I1937" t="s">
        <v>171</v>
      </c>
      <c r="J1937" t="s">
        <v>19</v>
      </c>
      <c r="K1937" t="s">
        <v>139</v>
      </c>
      <c r="L1937">
        <v>4</v>
      </c>
      <c r="M1937" t="s">
        <v>85</v>
      </c>
      <c r="N1937" t="s">
        <v>140</v>
      </c>
      <c r="O1937" t="s">
        <v>87</v>
      </c>
    </row>
    <row r="1938" spans="1:15" x14ac:dyDescent="0.25">
      <c r="A1938">
        <v>1</v>
      </c>
      <c r="B1938">
        <v>2016</v>
      </c>
      <c r="C1938" t="s">
        <v>396</v>
      </c>
      <c r="D1938" t="s">
        <v>48</v>
      </c>
      <c r="E1938" t="s">
        <v>12</v>
      </c>
      <c r="F1938">
        <f>VLOOKUP(C1938,'Five Year Alumni Srvy 2016 Data'!C:F,4,FALSE)</f>
        <v>0</v>
      </c>
      <c r="G1938" t="str">
        <f>VLOOKUP(F1938,Coding!K:L,2,FALSE)</f>
        <v>Non-URM</v>
      </c>
      <c r="H1938" t="s">
        <v>318</v>
      </c>
      <c r="I1938" t="s">
        <v>171</v>
      </c>
      <c r="J1938" t="s">
        <v>19</v>
      </c>
      <c r="K1938" t="s">
        <v>141</v>
      </c>
      <c r="L1938">
        <v>4</v>
      </c>
      <c r="M1938" t="s">
        <v>85</v>
      </c>
      <c r="N1938" t="s">
        <v>142</v>
      </c>
      <c r="O1938" t="s">
        <v>87</v>
      </c>
    </row>
    <row r="1939" spans="1:15" x14ac:dyDescent="0.25">
      <c r="A1939">
        <v>1</v>
      </c>
      <c r="B1939">
        <v>2016</v>
      </c>
      <c r="C1939" t="s">
        <v>396</v>
      </c>
      <c r="D1939" t="s">
        <v>48</v>
      </c>
      <c r="E1939" t="s">
        <v>12</v>
      </c>
      <c r="F1939">
        <f>VLOOKUP(C1939,'Five Year Alumni Srvy 2016 Data'!C:F,4,FALSE)</f>
        <v>0</v>
      </c>
      <c r="G1939" t="str">
        <f>VLOOKUP(F1939,Coding!K:L,2,FALSE)</f>
        <v>Non-URM</v>
      </c>
      <c r="H1939" t="s">
        <v>318</v>
      </c>
      <c r="I1939" t="s">
        <v>171</v>
      </c>
      <c r="J1939" t="s">
        <v>19</v>
      </c>
      <c r="K1939" t="s">
        <v>143</v>
      </c>
      <c r="L1939">
        <v>4</v>
      </c>
      <c r="M1939" t="s">
        <v>85</v>
      </c>
      <c r="N1939" t="s">
        <v>144</v>
      </c>
      <c r="O1939" t="s">
        <v>87</v>
      </c>
    </row>
    <row r="1940" spans="1:15" x14ac:dyDescent="0.25">
      <c r="A1940">
        <v>1</v>
      </c>
      <c r="B1940">
        <v>2016</v>
      </c>
      <c r="C1940" t="s">
        <v>404</v>
      </c>
      <c r="D1940" t="s">
        <v>204</v>
      </c>
      <c r="E1940" t="s">
        <v>12</v>
      </c>
      <c r="F1940">
        <f>VLOOKUP(C1940,'Five Year Alumni Srvy 2016 Data'!C:F,4,FALSE)</f>
        <v>0</v>
      </c>
      <c r="G1940" t="str">
        <f>VLOOKUP(F1940,Coding!K:L,2,FALSE)</f>
        <v>Non-URM</v>
      </c>
      <c r="H1940" t="s">
        <v>284</v>
      </c>
      <c r="I1940" t="s">
        <v>261</v>
      </c>
      <c r="J1940" t="s">
        <v>10</v>
      </c>
      <c r="K1940" t="s">
        <v>84</v>
      </c>
      <c r="L1940">
        <v>2</v>
      </c>
      <c r="M1940" t="s">
        <v>85</v>
      </c>
      <c r="N1940" t="s">
        <v>86</v>
      </c>
      <c r="O1940" t="s">
        <v>176</v>
      </c>
    </row>
    <row r="1941" spans="1:15" x14ac:dyDescent="0.25">
      <c r="A1941">
        <v>1</v>
      </c>
      <c r="B1941">
        <v>2016</v>
      </c>
      <c r="C1941" t="s">
        <v>404</v>
      </c>
      <c r="D1941" t="s">
        <v>204</v>
      </c>
      <c r="E1941" t="s">
        <v>12</v>
      </c>
      <c r="F1941">
        <f>VLOOKUP(C1941,'Five Year Alumni Srvy 2016 Data'!C:F,4,FALSE)</f>
        <v>0</v>
      </c>
      <c r="G1941" t="str">
        <f>VLOOKUP(F1941,Coding!K:L,2,FALSE)</f>
        <v>Non-URM</v>
      </c>
      <c r="H1941" t="s">
        <v>284</v>
      </c>
      <c r="I1941" t="s">
        <v>261</v>
      </c>
      <c r="J1941" t="s">
        <v>10</v>
      </c>
      <c r="K1941" t="s">
        <v>88</v>
      </c>
      <c r="L1941">
        <v>3</v>
      </c>
      <c r="M1941" t="s">
        <v>85</v>
      </c>
      <c r="N1941" t="s">
        <v>89</v>
      </c>
      <c r="O1941" t="s">
        <v>126</v>
      </c>
    </row>
    <row r="1942" spans="1:15" x14ac:dyDescent="0.25">
      <c r="A1942">
        <v>1</v>
      </c>
      <c r="B1942">
        <v>2016</v>
      </c>
      <c r="C1942" t="s">
        <v>404</v>
      </c>
      <c r="D1942" t="s">
        <v>204</v>
      </c>
      <c r="E1942" t="s">
        <v>12</v>
      </c>
      <c r="F1942">
        <f>VLOOKUP(C1942,'Five Year Alumni Srvy 2016 Data'!C:F,4,FALSE)</f>
        <v>0</v>
      </c>
      <c r="G1942" t="str">
        <f>VLOOKUP(F1942,Coding!K:L,2,FALSE)</f>
        <v>Non-URM</v>
      </c>
      <c r="H1942" t="s">
        <v>284</v>
      </c>
      <c r="I1942" t="s">
        <v>261</v>
      </c>
      <c r="J1942" t="s">
        <v>10</v>
      </c>
      <c r="K1942" t="s">
        <v>98</v>
      </c>
      <c r="L1942">
        <v>4</v>
      </c>
      <c r="M1942" t="s">
        <v>85</v>
      </c>
      <c r="N1942" t="s">
        <v>99</v>
      </c>
      <c r="O1942" t="s">
        <v>87</v>
      </c>
    </row>
    <row r="1943" spans="1:15" x14ac:dyDescent="0.25">
      <c r="A1943">
        <v>1</v>
      </c>
      <c r="B1943">
        <v>2016</v>
      </c>
      <c r="C1943" t="s">
        <v>404</v>
      </c>
      <c r="D1943" t="s">
        <v>204</v>
      </c>
      <c r="E1943" t="s">
        <v>12</v>
      </c>
      <c r="F1943">
        <f>VLOOKUP(C1943,'Five Year Alumni Srvy 2016 Data'!C:F,4,FALSE)</f>
        <v>0</v>
      </c>
      <c r="G1943" t="str">
        <f>VLOOKUP(F1943,Coding!K:L,2,FALSE)</f>
        <v>Non-URM</v>
      </c>
      <c r="H1943" t="s">
        <v>284</v>
      </c>
      <c r="I1943" t="s">
        <v>261</v>
      </c>
      <c r="J1943" t="s">
        <v>10</v>
      </c>
      <c r="K1943" t="s">
        <v>122</v>
      </c>
      <c r="L1943">
        <v>2</v>
      </c>
      <c r="M1943" t="s">
        <v>85</v>
      </c>
      <c r="N1943" t="s">
        <v>123</v>
      </c>
      <c r="O1943" t="s">
        <v>176</v>
      </c>
    </row>
    <row r="1944" spans="1:15" x14ac:dyDescent="0.25">
      <c r="A1944">
        <v>1</v>
      </c>
      <c r="B1944">
        <v>2016</v>
      </c>
      <c r="C1944" t="s">
        <v>404</v>
      </c>
      <c r="D1944" t="s">
        <v>204</v>
      </c>
      <c r="E1944" t="s">
        <v>12</v>
      </c>
      <c r="F1944">
        <f>VLOOKUP(C1944,'Five Year Alumni Srvy 2016 Data'!C:F,4,FALSE)</f>
        <v>0</v>
      </c>
      <c r="G1944" t="str">
        <f>VLOOKUP(F1944,Coding!K:L,2,FALSE)</f>
        <v>Non-URM</v>
      </c>
      <c r="H1944" t="s">
        <v>284</v>
      </c>
      <c r="I1944" t="s">
        <v>261</v>
      </c>
      <c r="J1944" t="s">
        <v>10</v>
      </c>
      <c r="K1944" t="s">
        <v>124</v>
      </c>
      <c r="L1944">
        <v>2</v>
      </c>
      <c r="M1944" t="s">
        <v>85</v>
      </c>
      <c r="N1944" t="s">
        <v>125</v>
      </c>
      <c r="O1944" t="s">
        <v>176</v>
      </c>
    </row>
    <row r="1945" spans="1:15" x14ac:dyDescent="0.25">
      <c r="A1945">
        <v>1</v>
      </c>
      <c r="B1945">
        <v>2016</v>
      </c>
      <c r="C1945" t="s">
        <v>404</v>
      </c>
      <c r="D1945" t="s">
        <v>204</v>
      </c>
      <c r="E1945" t="s">
        <v>12</v>
      </c>
      <c r="F1945">
        <f>VLOOKUP(C1945,'Five Year Alumni Srvy 2016 Data'!C:F,4,FALSE)</f>
        <v>0</v>
      </c>
      <c r="G1945" t="str">
        <f>VLOOKUP(F1945,Coding!K:L,2,FALSE)</f>
        <v>Non-URM</v>
      </c>
      <c r="H1945" t="s">
        <v>284</v>
      </c>
      <c r="I1945" t="s">
        <v>261</v>
      </c>
      <c r="J1945" t="s">
        <v>10</v>
      </c>
      <c r="K1945" t="s">
        <v>127</v>
      </c>
      <c r="L1945">
        <v>3</v>
      </c>
      <c r="M1945" t="s">
        <v>85</v>
      </c>
      <c r="N1945" t="s">
        <v>128</v>
      </c>
      <c r="O1945" t="s">
        <v>126</v>
      </c>
    </row>
    <row r="1946" spans="1:15" x14ac:dyDescent="0.25">
      <c r="A1946">
        <v>1</v>
      </c>
      <c r="B1946">
        <v>2016</v>
      </c>
      <c r="C1946" t="s">
        <v>404</v>
      </c>
      <c r="D1946" t="s">
        <v>204</v>
      </c>
      <c r="E1946" t="s">
        <v>12</v>
      </c>
      <c r="F1946">
        <f>VLOOKUP(C1946,'Five Year Alumni Srvy 2016 Data'!C:F,4,FALSE)</f>
        <v>0</v>
      </c>
      <c r="G1946" t="str">
        <f>VLOOKUP(F1946,Coding!K:L,2,FALSE)</f>
        <v>Non-URM</v>
      </c>
      <c r="H1946" t="s">
        <v>284</v>
      </c>
      <c r="I1946" t="s">
        <v>261</v>
      </c>
      <c r="J1946" t="s">
        <v>10</v>
      </c>
      <c r="K1946" t="s">
        <v>129</v>
      </c>
      <c r="L1946">
        <v>5</v>
      </c>
      <c r="M1946" t="s">
        <v>85</v>
      </c>
      <c r="N1946" t="s">
        <v>130</v>
      </c>
      <c r="O1946" t="s">
        <v>185</v>
      </c>
    </row>
    <row r="1947" spans="1:15" x14ac:dyDescent="0.25">
      <c r="A1947">
        <v>1</v>
      </c>
      <c r="B1947">
        <v>2016</v>
      </c>
      <c r="C1947" t="s">
        <v>404</v>
      </c>
      <c r="D1947" t="s">
        <v>204</v>
      </c>
      <c r="E1947" t="s">
        <v>12</v>
      </c>
      <c r="F1947">
        <f>VLOOKUP(C1947,'Five Year Alumni Srvy 2016 Data'!C:F,4,FALSE)</f>
        <v>0</v>
      </c>
      <c r="G1947" t="str">
        <f>VLOOKUP(F1947,Coding!K:L,2,FALSE)</f>
        <v>Non-URM</v>
      </c>
      <c r="H1947" t="s">
        <v>284</v>
      </c>
      <c r="I1947" t="s">
        <v>261</v>
      </c>
      <c r="J1947" t="s">
        <v>10</v>
      </c>
      <c r="K1947" t="s">
        <v>131</v>
      </c>
      <c r="L1947">
        <v>3</v>
      </c>
      <c r="M1947" t="s">
        <v>85</v>
      </c>
      <c r="N1947" t="s">
        <v>132</v>
      </c>
      <c r="O1947" t="s">
        <v>126</v>
      </c>
    </row>
    <row r="1948" spans="1:15" x14ac:dyDescent="0.25">
      <c r="A1948">
        <v>1</v>
      </c>
      <c r="B1948">
        <v>2016</v>
      </c>
      <c r="C1948" t="s">
        <v>404</v>
      </c>
      <c r="D1948" t="s">
        <v>204</v>
      </c>
      <c r="E1948" t="s">
        <v>12</v>
      </c>
      <c r="F1948">
        <f>VLOOKUP(C1948,'Five Year Alumni Srvy 2016 Data'!C:F,4,FALSE)</f>
        <v>0</v>
      </c>
      <c r="G1948" t="str">
        <f>VLOOKUP(F1948,Coding!K:L,2,FALSE)</f>
        <v>Non-URM</v>
      </c>
      <c r="H1948" t="s">
        <v>284</v>
      </c>
      <c r="I1948" t="s">
        <v>261</v>
      </c>
      <c r="J1948" t="s">
        <v>10</v>
      </c>
      <c r="K1948" t="s">
        <v>139</v>
      </c>
      <c r="L1948">
        <v>3</v>
      </c>
      <c r="M1948" t="s">
        <v>85</v>
      </c>
      <c r="N1948" t="s">
        <v>140</v>
      </c>
      <c r="O1948" t="s">
        <v>126</v>
      </c>
    </row>
    <row r="1949" spans="1:15" x14ac:dyDescent="0.25">
      <c r="A1949">
        <v>1</v>
      </c>
      <c r="B1949">
        <v>2016</v>
      </c>
      <c r="C1949" t="s">
        <v>404</v>
      </c>
      <c r="D1949" t="s">
        <v>204</v>
      </c>
      <c r="E1949" t="s">
        <v>12</v>
      </c>
      <c r="F1949">
        <f>VLOOKUP(C1949,'Five Year Alumni Srvy 2016 Data'!C:F,4,FALSE)</f>
        <v>0</v>
      </c>
      <c r="G1949" t="str">
        <f>VLOOKUP(F1949,Coding!K:L,2,FALSE)</f>
        <v>Non-URM</v>
      </c>
      <c r="H1949" t="s">
        <v>284</v>
      </c>
      <c r="I1949" t="s">
        <v>261</v>
      </c>
      <c r="J1949" t="s">
        <v>10</v>
      </c>
      <c r="K1949" t="s">
        <v>141</v>
      </c>
      <c r="L1949">
        <v>2</v>
      </c>
      <c r="M1949" t="s">
        <v>85</v>
      </c>
      <c r="N1949" t="s">
        <v>142</v>
      </c>
      <c r="O1949" t="s">
        <v>176</v>
      </c>
    </row>
    <row r="1950" spans="1:15" x14ac:dyDescent="0.25">
      <c r="A1950">
        <v>1</v>
      </c>
      <c r="B1950">
        <v>2016</v>
      </c>
      <c r="C1950" t="s">
        <v>404</v>
      </c>
      <c r="D1950" t="s">
        <v>204</v>
      </c>
      <c r="E1950" t="s">
        <v>12</v>
      </c>
      <c r="F1950">
        <f>VLOOKUP(C1950,'Five Year Alumni Srvy 2016 Data'!C:F,4,FALSE)</f>
        <v>0</v>
      </c>
      <c r="G1950" t="str">
        <f>VLOOKUP(F1950,Coding!K:L,2,FALSE)</f>
        <v>Non-URM</v>
      </c>
      <c r="H1950" t="s">
        <v>284</v>
      </c>
      <c r="I1950" t="s">
        <v>261</v>
      </c>
      <c r="J1950" t="s">
        <v>10</v>
      </c>
      <c r="K1950" t="s">
        <v>143</v>
      </c>
      <c r="L1950">
        <v>2</v>
      </c>
      <c r="M1950" t="s">
        <v>85</v>
      </c>
      <c r="N1950" t="s">
        <v>144</v>
      </c>
      <c r="O1950" t="s">
        <v>176</v>
      </c>
    </row>
    <row r="1951" spans="1:15" x14ac:dyDescent="0.25">
      <c r="A1951">
        <v>1</v>
      </c>
      <c r="B1951">
        <v>2016</v>
      </c>
      <c r="C1951" t="s">
        <v>417</v>
      </c>
      <c r="D1951" t="s">
        <v>204</v>
      </c>
      <c r="E1951" t="s">
        <v>12</v>
      </c>
      <c r="F1951">
        <f>VLOOKUP(C1951,'Five Year Alumni Srvy 2016 Data'!C:F,4,FALSE)</f>
        <v>0</v>
      </c>
      <c r="G1951" t="str">
        <f>VLOOKUP(F1951,Coding!K:L,2,FALSE)</f>
        <v>Non-URM</v>
      </c>
      <c r="H1951" t="s">
        <v>418</v>
      </c>
      <c r="I1951" t="s">
        <v>342</v>
      </c>
      <c r="J1951" t="s">
        <v>19</v>
      </c>
      <c r="K1951" t="s">
        <v>84</v>
      </c>
      <c r="L1951">
        <v>3</v>
      </c>
      <c r="M1951" t="s">
        <v>85</v>
      </c>
      <c r="N1951" t="s">
        <v>86</v>
      </c>
      <c r="O1951" t="s">
        <v>126</v>
      </c>
    </row>
    <row r="1952" spans="1:15" x14ac:dyDescent="0.25">
      <c r="A1952">
        <v>1</v>
      </c>
      <c r="B1952">
        <v>2016</v>
      </c>
      <c r="C1952" t="s">
        <v>417</v>
      </c>
      <c r="D1952" t="s">
        <v>204</v>
      </c>
      <c r="E1952" t="s">
        <v>12</v>
      </c>
      <c r="F1952">
        <f>VLOOKUP(C1952,'Five Year Alumni Srvy 2016 Data'!C:F,4,FALSE)</f>
        <v>0</v>
      </c>
      <c r="G1952" t="str">
        <f>VLOOKUP(F1952,Coding!K:L,2,FALSE)</f>
        <v>Non-URM</v>
      </c>
      <c r="H1952" t="s">
        <v>418</v>
      </c>
      <c r="I1952" t="s">
        <v>342</v>
      </c>
      <c r="J1952" t="s">
        <v>19</v>
      </c>
      <c r="K1952" t="s">
        <v>88</v>
      </c>
      <c r="L1952">
        <v>3</v>
      </c>
      <c r="M1952" t="s">
        <v>85</v>
      </c>
      <c r="N1952" t="s">
        <v>89</v>
      </c>
      <c r="O1952" t="s">
        <v>126</v>
      </c>
    </row>
    <row r="1953" spans="1:15" x14ac:dyDescent="0.25">
      <c r="A1953">
        <v>1</v>
      </c>
      <c r="B1953">
        <v>2016</v>
      </c>
      <c r="C1953" t="s">
        <v>417</v>
      </c>
      <c r="D1953" t="s">
        <v>204</v>
      </c>
      <c r="E1953" t="s">
        <v>12</v>
      </c>
      <c r="F1953">
        <f>VLOOKUP(C1953,'Five Year Alumni Srvy 2016 Data'!C:F,4,FALSE)</f>
        <v>0</v>
      </c>
      <c r="G1953" t="str">
        <f>VLOOKUP(F1953,Coding!K:L,2,FALSE)</f>
        <v>Non-URM</v>
      </c>
      <c r="H1953" t="s">
        <v>418</v>
      </c>
      <c r="I1953" t="s">
        <v>342</v>
      </c>
      <c r="J1953" t="s">
        <v>19</v>
      </c>
      <c r="K1953" t="s">
        <v>98</v>
      </c>
      <c r="L1953">
        <v>3</v>
      </c>
      <c r="M1953" t="s">
        <v>85</v>
      </c>
      <c r="N1953" t="s">
        <v>99</v>
      </c>
      <c r="O1953" t="s">
        <v>126</v>
      </c>
    </row>
    <row r="1954" spans="1:15" x14ac:dyDescent="0.25">
      <c r="A1954">
        <v>1</v>
      </c>
      <c r="B1954">
        <v>2016</v>
      </c>
      <c r="C1954" t="s">
        <v>417</v>
      </c>
      <c r="D1954" t="s">
        <v>204</v>
      </c>
      <c r="E1954" t="s">
        <v>12</v>
      </c>
      <c r="F1954">
        <f>VLOOKUP(C1954,'Five Year Alumni Srvy 2016 Data'!C:F,4,FALSE)</f>
        <v>0</v>
      </c>
      <c r="G1954" t="str">
        <f>VLOOKUP(F1954,Coding!K:L,2,FALSE)</f>
        <v>Non-URM</v>
      </c>
      <c r="H1954" t="s">
        <v>418</v>
      </c>
      <c r="I1954" t="s">
        <v>342</v>
      </c>
      <c r="J1954" t="s">
        <v>19</v>
      </c>
      <c r="K1954" t="s">
        <v>122</v>
      </c>
      <c r="L1954">
        <v>1</v>
      </c>
      <c r="M1954" t="s">
        <v>85</v>
      </c>
      <c r="N1954" t="s">
        <v>123</v>
      </c>
      <c r="O1954" t="s">
        <v>200</v>
      </c>
    </row>
    <row r="1955" spans="1:15" x14ac:dyDescent="0.25">
      <c r="A1955">
        <v>1</v>
      </c>
      <c r="B1955">
        <v>2016</v>
      </c>
      <c r="C1955" t="s">
        <v>417</v>
      </c>
      <c r="D1955" t="s">
        <v>204</v>
      </c>
      <c r="E1955" t="s">
        <v>12</v>
      </c>
      <c r="F1955">
        <f>VLOOKUP(C1955,'Five Year Alumni Srvy 2016 Data'!C:F,4,FALSE)</f>
        <v>0</v>
      </c>
      <c r="G1955" t="str">
        <f>VLOOKUP(F1955,Coding!K:L,2,FALSE)</f>
        <v>Non-URM</v>
      </c>
      <c r="H1955" t="s">
        <v>418</v>
      </c>
      <c r="I1955" t="s">
        <v>342</v>
      </c>
      <c r="J1955" t="s">
        <v>19</v>
      </c>
      <c r="K1955" t="s">
        <v>124</v>
      </c>
      <c r="L1955">
        <v>2</v>
      </c>
      <c r="M1955" t="s">
        <v>85</v>
      </c>
      <c r="N1955" t="s">
        <v>125</v>
      </c>
      <c r="O1955" t="s">
        <v>176</v>
      </c>
    </row>
    <row r="1956" spans="1:15" x14ac:dyDescent="0.25">
      <c r="A1956">
        <v>1</v>
      </c>
      <c r="B1956">
        <v>2016</v>
      </c>
      <c r="C1956" t="s">
        <v>417</v>
      </c>
      <c r="D1956" t="s">
        <v>204</v>
      </c>
      <c r="E1956" t="s">
        <v>12</v>
      </c>
      <c r="F1956">
        <f>VLOOKUP(C1956,'Five Year Alumni Srvy 2016 Data'!C:F,4,FALSE)</f>
        <v>0</v>
      </c>
      <c r="G1956" t="str">
        <f>VLOOKUP(F1956,Coding!K:L,2,FALSE)</f>
        <v>Non-URM</v>
      </c>
      <c r="H1956" t="s">
        <v>418</v>
      </c>
      <c r="I1956" t="s">
        <v>342</v>
      </c>
      <c r="J1956" t="s">
        <v>19</v>
      </c>
      <c r="K1956" t="s">
        <v>127</v>
      </c>
      <c r="L1956">
        <v>2</v>
      </c>
      <c r="M1956" t="s">
        <v>85</v>
      </c>
      <c r="N1956" t="s">
        <v>128</v>
      </c>
      <c r="O1956" t="s">
        <v>176</v>
      </c>
    </row>
    <row r="1957" spans="1:15" x14ac:dyDescent="0.25">
      <c r="A1957">
        <v>1</v>
      </c>
      <c r="B1957">
        <v>2016</v>
      </c>
      <c r="C1957" t="s">
        <v>417</v>
      </c>
      <c r="D1957" t="s">
        <v>204</v>
      </c>
      <c r="E1957" t="s">
        <v>12</v>
      </c>
      <c r="F1957">
        <f>VLOOKUP(C1957,'Five Year Alumni Srvy 2016 Data'!C:F,4,FALSE)</f>
        <v>0</v>
      </c>
      <c r="G1957" t="str">
        <f>VLOOKUP(F1957,Coding!K:L,2,FALSE)</f>
        <v>Non-URM</v>
      </c>
      <c r="H1957" t="s">
        <v>418</v>
      </c>
      <c r="I1957" t="s">
        <v>342</v>
      </c>
      <c r="J1957" t="s">
        <v>19</v>
      </c>
      <c r="K1957" t="s">
        <v>129</v>
      </c>
      <c r="L1957">
        <v>2</v>
      </c>
      <c r="M1957" t="s">
        <v>85</v>
      </c>
      <c r="N1957" t="s">
        <v>130</v>
      </c>
      <c r="O1957" t="s">
        <v>176</v>
      </c>
    </row>
    <row r="1958" spans="1:15" x14ac:dyDescent="0.25">
      <c r="A1958">
        <v>1</v>
      </c>
      <c r="B1958">
        <v>2016</v>
      </c>
      <c r="C1958" t="s">
        <v>417</v>
      </c>
      <c r="D1958" t="s">
        <v>204</v>
      </c>
      <c r="E1958" t="s">
        <v>12</v>
      </c>
      <c r="F1958">
        <f>VLOOKUP(C1958,'Five Year Alumni Srvy 2016 Data'!C:F,4,FALSE)</f>
        <v>0</v>
      </c>
      <c r="G1958" t="str">
        <f>VLOOKUP(F1958,Coding!K:L,2,FALSE)</f>
        <v>Non-URM</v>
      </c>
      <c r="H1958" t="s">
        <v>418</v>
      </c>
      <c r="I1958" t="s">
        <v>342</v>
      </c>
      <c r="J1958" t="s">
        <v>19</v>
      </c>
      <c r="K1958" t="s">
        <v>131</v>
      </c>
      <c r="L1958">
        <v>3</v>
      </c>
      <c r="M1958" t="s">
        <v>85</v>
      </c>
      <c r="N1958" t="s">
        <v>132</v>
      </c>
      <c r="O1958" t="s">
        <v>126</v>
      </c>
    </row>
    <row r="1959" spans="1:15" x14ac:dyDescent="0.25">
      <c r="A1959">
        <v>1</v>
      </c>
      <c r="B1959">
        <v>2016</v>
      </c>
      <c r="C1959" t="s">
        <v>417</v>
      </c>
      <c r="D1959" t="s">
        <v>204</v>
      </c>
      <c r="E1959" t="s">
        <v>12</v>
      </c>
      <c r="F1959">
        <f>VLOOKUP(C1959,'Five Year Alumni Srvy 2016 Data'!C:F,4,FALSE)</f>
        <v>0</v>
      </c>
      <c r="G1959" t="str">
        <f>VLOOKUP(F1959,Coding!K:L,2,FALSE)</f>
        <v>Non-URM</v>
      </c>
      <c r="H1959" t="s">
        <v>418</v>
      </c>
      <c r="I1959" t="s">
        <v>342</v>
      </c>
      <c r="J1959" t="s">
        <v>19</v>
      </c>
      <c r="K1959" t="s">
        <v>139</v>
      </c>
      <c r="L1959">
        <v>3</v>
      </c>
      <c r="M1959" t="s">
        <v>85</v>
      </c>
      <c r="N1959" t="s">
        <v>140</v>
      </c>
      <c r="O1959" t="s">
        <v>126</v>
      </c>
    </row>
    <row r="1960" spans="1:15" x14ac:dyDescent="0.25">
      <c r="A1960">
        <v>1</v>
      </c>
      <c r="B1960">
        <v>2016</v>
      </c>
      <c r="C1960" t="s">
        <v>417</v>
      </c>
      <c r="D1960" t="s">
        <v>204</v>
      </c>
      <c r="E1960" t="s">
        <v>12</v>
      </c>
      <c r="F1960">
        <f>VLOOKUP(C1960,'Five Year Alumni Srvy 2016 Data'!C:F,4,FALSE)</f>
        <v>0</v>
      </c>
      <c r="G1960" t="str">
        <f>VLOOKUP(F1960,Coding!K:L,2,FALSE)</f>
        <v>Non-URM</v>
      </c>
      <c r="H1960" t="s">
        <v>418</v>
      </c>
      <c r="I1960" t="s">
        <v>342</v>
      </c>
      <c r="J1960" t="s">
        <v>19</v>
      </c>
      <c r="K1960" t="s">
        <v>141</v>
      </c>
      <c r="L1960">
        <v>5</v>
      </c>
      <c r="M1960" t="s">
        <v>85</v>
      </c>
      <c r="N1960" t="s">
        <v>142</v>
      </c>
      <c r="O1960" t="s">
        <v>185</v>
      </c>
    </row>
    <row r="1961" spans="1:15" x14ac:dyDescent="0.25">
      <c r="A1961">
        <v>1</v>
      </c>
      <c r="B1961">
        <v>2016</v>
      </c>
      <c r="C1961" t="s">
        <v>417</v>
      </c>
      <c r="D1961" t="s">
        <v>204</v>
      </c>
      <c r="E1961" t="s">
        <v>12</v>
      </c>
      <c r="F1961">
        <f>VLOOKUP(C1961,'Five Year Alumni Srvy 2016 Data'!C:F,4,FALSE)</f>
        <v>0</v>
      </c>
      <c r="G1961" t="str">
        <f>VLOOKUP(F1961,Coding!K:L,2,FALSE)</f>
        <v>Non-URM</v>
      </c>
      <c r="H1961" t="s">
        <v>418</v>
      </c>
      <c r="I1961" t="s">
        <v>342</v>
      </c>
      <c r="J1961" t="s">
        <v>19</v>
      </c>
      <c r="K1961" t="s">
        <v>143</v>
      </c>
      <c r="L1961">
        <v>3</v>
      </c>
      <c r="M1961" t="s">
        <v>85</v>
      </c>
      <c r="N1961" t="s">
        <v>144</v>
      </c>
      <c r="O1961" t="s">
        <v>126</v>
      </c>
    </row>
    <row r="1962" spans="1:15" x14ac:dyDescent="0.25">
      <c r="A1962">
        <v>1</v>
      </c>
      <c r="B1962">
        <v>2016</v>
      </c>
      <c r="C1962" t="s">
        <v>422</v>
      </c>
      <c r="D1962" t="s">
        <v>48</v>
      </c>
      <c r="E1962" t="s">
        <v>12</v>
      </c>
      <c r="F1962">
        <f>VLOOKUP(C1962,'Five Year Alumni Srvy 2016 Data'!C:F,4,FALSE)</f>
        <v>0</v>
      </c>
      <c r="G1962" t="str">
        <f>VLOOKUP(F1962,Coding!K:L,2,FALSE)</f>
        <v>Non-URM</v>
      </c>
      <c r="H1962" t="s">
        <v>241</v>
      </c>
      <c r="I1962" t="s">
        <v>242</v>
      </c>
      <c r="J1962" t="s">
        <v>21</v>
      </c>
      <c r="K1962" t="s">
        <v>84</v>
      </c>
      <c r="L1962">
        <v>3</v>
      </c>
      <c r="M1962" t="s">
        <v>85</v>
      </c>
      <c r="N1962" t="s">
        <v>86</v>
      </c>
      <c r="O1962" t="s">
        <v>126</v>
      </c>
    </row>
    <row r="1963" spans="1:15" x14ac:dyDescent="0.25">
      <c r="A1963">
        <v>1</v>
      </c>
      <c r="B1963">
        <v>2016</v>
      </c>
      <c r="C1963" t="s">
        <v>422</v>
      </c>
      <c r="D1963" t="s">
        <v>48</v>
      </c>
      <c r="E1963" t="s">
        <v>12</v>
      </c>
      <c r="F1963">
        <f>VLOOKUP(C1963,'Five Year Alumni Srvy 2016 Data'!C:F,4,FALSE)</f>
        <v>0</v>
      </c>
      <c r="G1963" t="str">
        <f>VLOOKUP(F1963,Coding!K:L,2,FALSE)</f>
        <v>Non-URM</v>
      </c>
      <c r="H1963" t="s">
        <v>241</v>
      </c>
      <c r="I1963" t="s">
        <v>242</v>
      </c>
      <c r="J1963" t="s">
        <v>21</v>
      </c>
      <c r="K1963" t="s">
        <v>88</v>
      </c>
      <c r="L1963">
        <v>3</v>
      </c>
      <c r="M1963" t="s">
        <v>85</v>
      </c>
      <c r="N1963" t="s">
        <v>89</v>
      </c>
      <c r="O1963" t="s">
        <v>126</v>
      </c>
    </row>
    <row r="1964" spans="1:15" x14ac:dyDescent="0.25">
      <c r="A1964">
        <v>1</v>
      </c>
      <c r="B1964">
        <v>2016</v>
      </c>
      <c r="C1964" t="s">
        <v>422</v>
      </c>
      <c r="D1964" t="s">
        <v>48</v>
      </c>
      <c r="E1964" t="s">
        <v>12</v>
      </c>
      <c r="F1964">
        <f>VLOOKUP(C1964,'Five Year Alumni Srvy 2016 Data'!C:F,4,FALSE)</f>
        <v>0</v>
      </c>
      <c r="G1964" t="str">
        <f>VLOOKUP(F1964,Coding!K:L,2,FALSE)</f>
        <v>Non-URM</v>
      </c>
      <c r="H1964" t="s">
        <v>241</v>
      </c>
      <c r="I1964" t="s">
        <v>242</v>
      </c>
      <c r="J1964" t="s">
        <v>21</v>
      </c>
      <c r="K1964" t="s">
        <v>98</v>
      </c>
      <c r="L1964">
        <v>3</v>
      </c>
      <c r="M1964" t="s">
        <v>85</v>
      </c>
      <c r="N1964" t="s">
        <v>99</v>
      </c>
      <c r="O1964" t="s">
        <v>126</v>
      </c>
    </row>
    <row r="1965" spans="1:15" x14ac:dyDescent="0.25">
      <c r="A1965">
        <v>1</v>
      </c>
      <c r="B1965">
        <v>2016</v>
      </c>
      <c r="C1965" t="s">
        <v>422</v>
      </c>
      <c r="D1965" t="s">
        <v>48</v>
      </c>
      <c r="E1965" t="s">
        <v>12</v>
      </c>
      <c r="F1965">
        <f>VLOOKUP(C1965,'Five Year Alumni Srvy 2016 Data'!C:F,4,FALSE)</f>
        <v>0</v>
      </c>
      <c r="G1965" t="str">
        <f>VLOOKUP(F1965,Coding!K:L,2,FALSE)</f>
        <v>Non-URM</v>
      </c>
      <c r="H1965" t="s">
        <v>241</v>
      </c>
      <c r="I1965" t="s">
        <v>242</v>
      </c>
      <c r="J1965" t="s">
        <v>21</v>
      </c>
      <c r="K1965" t="s">
        <v>122</v>
      </c>
      <c r="L1965">
        <v>2</v>
      </c>
      <c r="M1965" t="s">
        <v>85</v>
      </c>
      <c r="N1965" t="s">
        <v>123</v>
      </c>
      <c r="O1965" t="s">
        <v>176</v>
      </c>
    </row>
    <row r="1966" spans="1:15" x14ac:dyDescent="0.25">
      <c r="A1966">
        <v>1</v>
      </c>
      <c r="B1966">
        <v>2016</v>
      </c>
      <c r="C1966" t="s">
        <v>422</v>
      </c>
      <c r="D1966" t="s">
        <v>48</v>
      </c>
      <c r="E1966" t="s">
        <v>12</v>
      </c>
      <c r="F1966">
        <f>VLOOKUP(C1966,'Five Year Alumni Srvy 2016 Data'!C:F,4,FALSE)</f>
        <v>0</v>
      </c>
      <c r="G1966" t="str">
        <f>VLOOKUP(F1966,Coding!K:L,2,FALSE)</f>
        <v>Non-URM</v>
      </c>
      <c r="H1966" t="s">
        <v>241</v>
      </c>
      <c r="I1966" t="s">
        <v>242</v>
      </c>
      <c r="J1966" t="s">
        <v>21</v>
      </c>
      <c r="K1966" t="s">
        <v>124</v>
      </c>
      <c r="L1966">
        <v>2</v>
      </c>
      <c r="M1966" t="s">
        <v>85</v>
      </c>
      <c r="N1966" t="s">
        <v>125</v>
      </c>
      <c r="O1966" t="s">
        <v>176</v>
      </c>
    </row>
    <row r="1967" spans="1:15" x14ac:dyDescent="0.25">
      <c r="A1967">
        <v>1</v>
      </c>
      <c r="B1967">
        <v>2016</v>
      </c>
      <c r="C1967" t="s">
        <v>422</v>
      </c>
      <c r="D1967" t="s">
        <v>48</v>
      </c>
      <c r="E1967" t="s">
        <v>12</v>
      </c>
      <c r="F1967">
        <f>VLOOKUP(C1967,'Five Year Alumni Srvy 2016 Data'!C:F,4,FALSE)</f>
        <v>0</v>
      </c>
      <c r="G1967" t="str">
        <f>VLOOKUP(F1967,Coding!K:L,2,FALSE)</f>
        <v>Non-URM</v>
      </c>
      <c r="H1967" t="s">
        <v>241</v>
      </c>
      <c r="I1967" t="s">
        <v>242</v>
      </c>
      <c r="J1967" t="s">
        <v>21</v>
      </c>
      <c r="K1967" t="s">
        <v>127</v>
      </c>
      <c r="L1967">
        <v>3</v>
      </c>
      <c r="M1967" t="s">
        <v>85</v>
      </c>
      <c r="N1967" t="s">
        <v>128</v>
      </c>
      <c r="O1967" t="s">
        <v>126</v>
      </c>
    </row>
    <row r="1968" spans="1:15" x14ac:dyDescent="0.25">
      <c r="A1968">
        <v>1</v>
      </c>
      <c r="B1968">
        <v>2016</v>
      </c>
      <c r="C1968" t="s">
        <v>422</v>
      </c>
      <c r="D1968" t="s">
        <v>48</v>
      </c>
      <c r="E1968" t="s">
        <v>12</v>
      </c>
      <c r="F1968">
        <f>VLOOKUP(C1968,'Five Year Alumni Srvy 2016 Data'!C:F,4,FALSE)</f>
        <v>0</v>
      </c>
      <c r="G1968" t="str">
        <f>VLOOKUP(F1968,Coding!K:L,2,FALSE)</f>
        <v>Non-URM</v>
      </c>
      <c r="H1968" t="s">
        <v>241</v>
      </c>
      <c r="I1968" t="s">
        <v>242</v>
      </c>
      <c r="J1968" t="s">
        <v>21</v>
      </c>
      <c r="K1968" t="s">
        <v>129</v>
      </c>
      <c r="L1968">
        <v>2</v>
      </c>
      <c r="M1968" t="s">
        <v>85</v>
      </c>
      <c r="N1968" t="s">
        <v>130</v>
      </c>
      <c r="O1968" t="s">
        <v>176</v>
      </c>
    </row>
    <row r="1969" spans="1:15" x14ac:dyDescent="0.25">
      <c r="A1969">
        <v>1</v>
      </c>
      <c r="B1969">
        <v>2016</v>
      </c>
      <c r="C1969" t="s">
        <v>422</v>
      </c>
      <c r="D1969" t="s">
        <v>48</v>
      </c>
      <c r="E1969" t="s">
        <v>12</v>
      </c>
      <c r="F1969">
        <f>VLOOKUP(C1969,'Five Year Alumni Srvy 2016 Data'!C:F,4,FALSE)</f>
        <v>0</v>
      </c>
      <c r="G1969" t="str">
        <f>VLOOKUP(F1969,Coding!K:L,2,FALSE)</f>
        <v>Non-URM</v>
      </c>
      <c r="H1969" t="s">
        <v>241</v>
      </c>
      <c r="I1969" t="s">
        <v>242</v>
      </c>
      <c r="J1969" t="s">
        <v>21</v>
      </c>
      <c r="K1969" t="s">
        <v>131</v>
      </c>
      <c r="L1969">
        <v>3</v>
      </c>
      <c r="M1969" t="s">
        <v>85</v>
      </c>
      <c r="N1969" t="s">
        <v>132</v>
      </c>
      <c r="O1969" t="s">
        <v>126</v>
      </c>
    </row>
    <row r="1970" spans="1:15" x14ac:dyDescent="0.25">
      <c r="A1970">
        <v>1</v>
      </c>
      <c r="B1970">
        <v>2016</v>
      </c>
      <c r="C1970" t="s">
        <v>422</v>
      </c>
      <c r="D1970" t="s">
        <v>48</v>
      </c>
      <c r="E1970" t="s">
        <v>12</v>
      </c>
      <c r="F1970">
        <f>VLOOKUP(C1970,'Five Year Alumni Srvy 2016 Data'!C:F,4,FALSE)</f>
        <v>0</v>
      </c>
      <c r="G1970" t="str">
        <f>VLOOKUP(F1970,Coding!K:L,2,FALSE)</f>
        <v>Non-URM</v>
      </c>
      <c r="H1970" t="s">
        <v>241</v>
      </c>
      <c r="I1970" t="s">
        <v>242</v>
      </c>
      <c r="J1970" t="s">
        <v>21</v>
      </c>
      <c r="K1970" t="s">
        <v>139</v>
      </c>
      <c r="L1970">
        <v>3</v>
      </c>
      <c r="M1970" t="s">
        <v>85</v>
      </c>
      <c r="N1970" t="s">
        <v>140</v>
      </c>
      <c r="O1970" t="s">
        <v>126</v>
      </c>
    </row>
    <row r="1971" spans="1:15" x14ac:dyDescent="0.25">
      <c r="A1971">
        <v>1</v>
      </c>
      <c r="B1971">
        <v>2016</v>
      </c>
      <c r="C1971" t="s">
        <v>422</v>
      </c>
      <c r="D1971" t="s">
        <v>48</v>
      </c>
      <c r="E1971" t="s">
        <v>12</v>
      </c>
      <c r="F1971">
        <f>VLOOKUP(C1971,'Five Year Alumni Srvy 2016 Data'!C:F,4,FALSE)</f>
        <v>0</v>
      </c>
      <c r="G1971" t="str">
        <f>VLOOKUP(F1971,Coding!K:L,2,FALSE)</f>
        <v>Non-URM</v>
      </c>
      <c r="H1971" t="s">
        <v>241</v>
      </c>
      <c r="I1971" t="s">
        <v>242</v>
      </c>
      <c r="J1971" t="s">
        <v>21</v>
      </c>
      <c r="K1971" t="s">
        <v>141</v>
      </c>
      <c r="L1971">
        <v>3</v>
      </c>
      <c r="M1971" t="s">
        <v>85</v>
      </c>
      <c r="N1971" t="s">
        <v>142</v>
      </c>
      <c r="O1971" t="s">
        <v>126</v>
      </c>
    </row>
    <row r="1972" spans="1:15" x14ac:dyDescent="0.25">
      <c r="A1972">
        <v>1</v>
      </c>
      <c r="B1972">
        <v>2016</v>
      </c>
      <c r="C1972" t="s">
        <v>422</v>
      </c>
      <c r="D1972" t="s">
        <v>48</v>
      </c>
      <c r="E1972" t="s">
        <v>12</v>
      </c>
      <c r="F1972">
        <f>VLOOKUP(C1972,'Five Year Alumni Srvy 2016 Data'!C:F,4,FALSE)</f>
        <v>0</v>
      </c>
      <c r="G1972" t="str">
        <f>VLOOKUP(F1972,Coding!K:L,2,FALSE)</f>
        <v>Non-URM</v>
      </c>
      <c r="H1972" t="s">
        <v>241</v>
      </c>
      <c r="I1972" t="s">
        <v>242</v>
      </c>
      <c r="J1972" t="s">
        <v>21</v>
      </c>
      <c r="K1972" t="s">
        <v>143</v>
      </c>
      <c r="L1972">
        <v>3</v>
      </c>
      <c r="M1972" t="s">
        <v>85</v>
      </c>
      <c r="N1972" t="s">
        <v>144</v>
      </c>
      <c r="O1972" t="s">
        <v>126</v>
      </c>
    </row>
    <row r="1973" spans="1:15" x14ac:dyDescent="0.25">
      <c r="A1973">
        <v>1</v>
      </c>
      <c r="B1973">
        <v>2016</v>
      </c>
      <c r="C1973" t="s">
        <v>424</v>
      </c>
      <c r="D1973" t="s">
        <v>204</v>
      </c>
      <c r="E1973" t="s">
        <v>12</v>
      </c>
      <c r="F1973">
        <f>VLOOKUP(C1973,'Five Year Alumni Srvy 2016 Data'!C:F,4,FALSE)</f>
        <v>0</v>
      </c>
      <c r="G1973" t="str">
        <f>VLOOKUP(F1973,Coding!K:L,2,FALSE)</f>
        <v>Non-URM</v>
      </c>
      <c r="H1973" t="s">
        <v>425</v>
      </c>
      <c r="I1973" t="s">
        <v>267</v>
      </c>
      <c r="J1973" t="s">
        <v>10</v>
      </c>
      <c r="K1973" t="s">
        <v>84</v>
      </c>
      <c r="L1973">
        <v>3</v>
      </c>
      <c r="M1973" t="s">
        <v>85</v>
      </c>
      <c r="N1973" t="s">
        <v>86</v>
      </c>
      <c r="O1973" t="s">
        <v>126</v>
      </c>
    </row>
    <row r="1974" spans="1:15" x14ac:dyDescent="0.25">
      <c r="A1974">
        <v>1</v>
      </c>
      <c r="B1974">
        <v>2016</v>
      </c>
      <c r="C1974" t="s">
        <v>424</v>
      </c>
      <c r="D1974" t="s">
        <v>204</v>
      </c>
      <c r="E1974" t="s">
        <v>12</v>
      </c>
      <c r="F1974">
        <f>VLOOKUP(C1974,'Five Year Alumni Srvy 2016 Data'!C:F,4,FALSE)</f>
        <v>0</v>
      </c>
      <c r="G1974" t="str">
        <f>VLOOKUP(F1974,Coding!K:L,2,FALSE)</f>
        <v>Non-URM</v>
      </c>
      <c r="H1974" t="s">
        <v>425</v>
      </c>
      <c r="I1974" t="s">
        <v>267</v>
      </c>
      <c r="J1974" t="s">
        <v>10</v>
      </c>
      <c r="K1974" t="s">
        <v>88</v>
      </c>
      <c r="L1974">
        <v>3</v>
      </c>
      <c r="M1974" t="s">
        <v>85</v>
      </c>
      <c r="N1974" t="s">
        <v>89</v>
      </c>
      <c r="O1974" t="s">
        <v>126</v>
      </c>
    </row>
    <row r="1975" spans="1:15" x14ac:dyDescent="0.25">
      <c r="A1975">
        <v>1</v>
      </c>
      <c r="B1975">
        <v>2016</v>
      </c>
      <c r="C1975" t="s">
        <v>424</v>
      </c>
      <c r="D1975" t="s">
        <v>204</v>
      </c>
      <c r="E1975" t="s">
        <v>12</v>
      </c>
      <c r="F1975">
        <f>VLOOKUP(C1975,'Five Year Alumni Srvy 2016 Data'!C:F,4,FALSE)</f>
        <v>0</v>
      </c>
      <c r="G1975" t="str">
        <f>VLOOKUP(F1975,Coding!K:L,2,FALSE)</f>
        <v>Non-URM</v>
      </c>
      <c r="H1975" t="s">
        <v>425</v>
      </c>
      <c r="I1975" t="s">
        <v>267</v>
      </c>
      <c r="J1975" t="s">
        <v>10</v>
      </c>
      <c r="K1975" t="s">
        <v>98</v>
      </c>
      <c r="L1975">
        <v>4</v>
      </c>
      <c r="M1975" t="s">
        <v>85</v>
      </c>
      <c r="N1975" t="s">
        <v>99</v>
      </c>
      <c r="O1975" t="s">
        <v>87</v>
      </c>
    </row>
    <row r="1976" spans="1:15" x14ac:dyDescent="0.25">
      <c r="A1976">
        <v>1</v>
      </c>
      <c r="B1976">
        <v>2016</v>
      </c>
      <c r="C1976" t="s">
        <v>424</v>
      </c>
      <c r="D1976" t="s">
        <v>204</v>
      </c>
      <c r="E1976" t="s">
        <v>12</v>
      </c>
      <c r="F1976">
        <f>VLOOKUP(C1976,'Five Year Alumni Srvy 2016 Data'!C:F,4,FALSE)</f>
        <v>0</v>
      </c>
      <c r="G1976" t="str">
        <f>VLOOKUP(F1976,Coding!K:L,2,FALSE)</f>
        <v>Non-URM</v>
      </c>
      <c r="H1976" t="s">
        <v>425</v>
      </c>
      <c r="I1976" t="s">
        <v>267</v>
      </c>
      <c r="J1976" t="s">
        <v>10</v>
      </c>
      <c r="K1976" t="s">
        <v>122</v>
      </c>
      <c r="L1976">
        <v>3</v>
      </c>
      <c r="M1976" t="s">
        <v>85</v>
      </c>
      <c r="N1976" t="s">
        <v>123</v>
      </c>
      <c r="O1976" t="s">
        <v>126</v>
      </c>
    </row>
    <row r="1977" spans="1:15" x14ac:dyDescent="0.25">
      <c r="A1977">
        <v>1</v>
      </c>
      <c r="B1977">
        <v>2016</v>
      </c>
      <c r="C1977" t="s">
        <v>424</v>
      </c>
      <c r="D1977" t="s">
        <v>204</v>
      </c>
      <c r="E1977" t="s">
        <v>12</v>
      </c>
      <c r="F1977">
        <f>VLOOKUP(C1977,'Five Year Alumni Srvy 2016 Data'!C:F,4,FALSE)</f>
        <v>0</v>
      </c>
      <c r="G1977" t="str">
        <f>VLOOKUP(F1977,Coding!K:L,2,FALSE)</f>
        <v>Non-URM</v>
      </c>
      <c r="H1977" t="s">
        <v>425</v>
      </c>
      <c r="I1977" t="s">
        <v>267</v>
      </c>
      <c r="J1977" t="s">
        <v>10</v>
      </c>
      <c r="K1977" t="s">
        <v>124</v>
      </c>
      <c r="L1977">
        <v>5</v>
      </c>
      <c r="M1977" t="s">
        <v>85</v>
      </c>
      <c r="N1977" t="s">
        <v>125</v>
      </c>
      <c r="O1977" t="s">
        <v>185</v>
      </c>
    </row>
    <row r="1978" spans="1:15" x14ac:dyDescent="0.25">
      <c r="A1978">
        <v>1</v>
      </c>
      <c r="B1978">
        <v>2016</v>
      </c>
      <c r="C1978" t="s">
        <v>424</v>
      </c>
      <c r="D1978" t="s">
        <v>204</v>
      </c>
      <c r="E1978" t="s">
        <v>12</v>
      </c>
      <c r="F1978">
        <f>VLOOKUP(C1978,'Five Year Alumni Srvy 2016 Data'!C:F,4,FALSE)</f>
        <v>0</v>
      </c>
      <c r="G1978" t="str">
        <f>VLOOKUP(F1978,Coding!K:L,2,FALSE)</f>
        <v>Non-URM</v>
      </c>
      <c r="H1978" t="s">
        <v>425</v>
      </c>
      <c r="I1978" t="s">
        <v>267</v>
      </c>
      <c r="J1978" t="s">
        <v>10</v>
      </c>
      <c r="K1978" t="s">
        <v>127</v>
      </c>
      <c r="L1978">
        <v>3</v>
      </c>
      <c r="M1978" t="s">
        <v>85</v>
      </c>
      <c r="N1978" t="s">
        <v>128</v>
      </c>
      <c r="O1978" t="s">
        <v>126</v>
      </c>
    </row>
    <row r="1979" spans="1:15" x14ac:dyDescent="0.25">
      <c r="A1979">
        <v>1</v>
      </c>
      <c r="B1979">
        <v>2016</v>
      </c>
      <c r="C1979" t="s">
        <v>424</v>
      </c>
      <c r="D1979" t="s">
        <v>204</v>
      </c>
      <c r="E1979" t="s">
        <v>12</v>
      </c>
      <c r="F1979">
        <f>VLOOKUP(C1979,'Five Year Alumni Srvy 2016 Data'!C:F,4,FALSE)</f>
        <v>0</v>
      </c>
      <c r="G1979" t="str">
        <f>VLOOKUP(F1979,Coding!K:L,2,FALSE)</f>
        <v>Non-URM</v>
      </c>
      <c r="H1979" t="s">
        <v>425</v>
      </c>
      <c r="I1979" t="s">
        <v>267</v>
      </c>
      <c r="J1979" t="s">
        <v>10</v>
      </c>
      <c r="K1979" t="s">
        <v>129</v>
      </c>
      <c r="L1979">
        <v>3</v>
      </c>
      <c r="M1979" t="s">
        <v>85</v>
      </c>
      <c r="N1979" t="s">
        <v>130</v>
      </c>
      <c r="O1979" t="s">
        <v>126</v>
      </c>
    </row>
    <row r="1980" spans="1:15" x14ac:dyDescent="0.25">
      <c r="A1980">
        <v>1</v>
      </c>
      <c r="B1980">
        <v>2016</v>
      </c>
      <c r="C1980" t="s">
        <v>424</v>
      </c>
      <c r="D1980" t="s">
        <v>204</v>
      </c>
      <c r="E1980" t="s">
        <v>12</v>
      </c>
      <c r="F1980">
        <f>VLOOKUP(C1980,'Five Year Alumni Srvy 2016 Data'!C:F,4,FALSE)</f>
        <v>0</v>
      </c>
      <c r="G1980" t="str">
        <f>VLOOKUP(F1980,Coding!K:L,2,FALSE)</f>
        <v>Non-URM</v>
      </c>
      <c r="H1980" t="s">
        <v>425</v>
      </c>
      <c r="I1980" t="s">
        <v>267</v>
      </c>
      <c r="J1980" t="s">
        <v>10</v>
      </c>
      <c r="K1980" t="s">
        <v>131</v>
      </c>
      <c r="L1980">
        <v>3</v>
      </c>
      <c r="M1980" t="s">
        <v>85</v>
      </c>
      <c r="N1980" t="s">
        <v>132</v>
      </c>
      <c r="O1980" t="s">
        <v>126</v>
      </c>
    </row>
    <row r="1981" spans="1:15" x14ac:dyDescent="0.25">
      <c r="A1981">
        <v>1</v>
      </c>
      <c r="B1981">
        <v>2016</v>
      </c>
      <c r="C1981" t="s">
        <v>424</v>
      </c>
      <c r="D1981" t="s">
        <v>204</v>
      </c>
      <c r="E1981" t="s">
        <v>12</v>
      </c>
      <c r="F1981">
        <f>VLOOKUP(C1981,'Five Year Alumni Srvy 2016 Data'!C:F,4,FALSE)</f>
        <v>0</v>
      </c>
      <c r="G1981" t="str">
        <f>VLOOKUP(F1981,Coding!K:L,2,FALSE)</f>
        <v>Non-URM</v>
      </c>
      <c r="H1981" t="s">
        <v>425</v>
      </c>
      <c r="I1981" t="s">
        <v>267</v>
      </c>
      <c r="J1981" t="s">
        <v>10</v>
      </c>
      <c r="K1981" t="s">
        <v>139</v>
      </c>
      <c r="L1981">
        <v>4</v>
      </c>
      <c r="M1981" t="s">
        <v>85</v>
      </c>
      <c r="N1981" t="s">
        <v>140</v>
      </c>
      <c r="O1981" t="s">
        <v>87</v>
      </c>
    </row>
    <row r="1982" spans="1:15" x14ac:dyDescent="0.25">
      <c r="A1982">
        <v>1</v>
      </c>
      <c r="B1982">
        <v>2016</v>
      </c>
      <c r="C1982" t="s">
        <v>424</v>
      </c>
      <c r="D1982" t="s">
        <v>204</v>
      </c>
      <c r="E1982" t="s">
        <v>12</v>
      </c>
      <c r="F1982">
        <f>VLOOKUP(C1982,'Five Year Alumni Srvy 2016 Data'!C:F,4,FALSE)</f>
        <v>0</v>
      </c>
      <c r="G1982" t="str">
        <f>VLOOKUP(F1982,Coding!K:L,2,FALSE)</f>
        <v>Non-URM</v>
      </c>
      <c r="H1982" t="s">
        <v>425</v>
      </c>
      <c r="I1982" t="s">
        <v>267</v>
      </c>
      <c r="J1982" t="s">
        <v>10</v>
      </c>
      <c r="K1982" t="s">
        <v>141</v>
      </c>
      <c r="L1982">
        <v>3</v>
      </c>
      <c r="M1982" t="s">
        <v>85</v>
      </c>
      <c r="N1982" t="s">
        <v>142</v>
      </c>
      <c r="O1982" t="s">
        <v>126</v>
      </c>
    </row>
    <row r="1983" spans="1:15" x14ac:dyDescent="0.25">
      <c r="A1983">
        <v>1</v>
      </c>
      <c r="B1983">
        <v>2016</v>
      </c>
      <c r="C1983" t="s">
        <v>424</v>
      </c>
      <c r="D1983" t="s">
        <v>204</v>
      </c>
      <c r="E1983" t="s">
        <v>12</v>
      </c>
      <c r="F1983">
        <f>VLOOKUP(C1983,'Five Year Alumni Srvy 2016 Data'!C:F,4,FALSE)</f>
        <v>0</v>
      </c>
      <c r="G1983" t="str">
        <f>VLOOKUP(F1983,Coding!K:L,2,FALSE)</f>
        <v>Non-URM</v>
      </c>
      <c r="H1983" t="s">
        <v>425</v>
      </c>
      <c r="I1983" t="s">
        <v>267</v>
      </c>
      <c r="J1983" t="s">
        <v>10</v>
      </c>
      <c r="K1983" t="s">
        <v>143</v>
      </c>
      <c r="L1983">
        <v>4</v>
      </c>
      <c r="M1983" t="s">
        <v>85</v>
      </c>
      <c r="N1983" t="s">
        <v>144</v>
      </c>
      <c r="O1983" t="s">
        <v>87</v>
      </c>
    </row>
    <row r="1984" spans="1:15" x14ac:dyDescent="0.25">
      <c r="A1984">
        <v>1</v>
      </c>
      <c r="B1984">
        <v>2016</v>
      </c>
      <c r="C1984" t="s">
        <v>438</v>
      </c>
      <c r="D1984" t="s">
        <v>48</v>
      </c>
      <c r="E1984" t="s">
        <v>12</v>
      </c>
      <c r="F1984">
        <f>VLOOKUP(C1984,'Five Year Alumni Srvy 2016 Data'!C:F,4,FALSE)</f>
        <v>0</v>
      </c>
      <c r="G1984" t="str">
        <f>VLOOKUP(F1984,Coding!K:L,2,FALSE)</f>
        <v>Non-URM</v>
      </c>
      <c r="H1984" t="s">
        <v>182</v>
      </c>
      <c r="I1984" t="s">
        <v>182</v>
      </c>
      <c r="J1984" t="s">
        <v>21</v>
      </c>
      <c r="K1984" t="s">
        <v>84</v>
      </c>
      <c r="L1984">
        <v>4</v>
      </c>
      <c r="M1984" t="s">
        <v>85</v>
      </c>
      <c r="N1984" t="s">
        <v>86</v>
      </c>
      <c r="O1984" t="s">
        <v>87</v>
      </c>
    </row>
    <row r="1985" spans="1:15" x14ac:dyDescent="0.25">
      <c r="A1985">
        <v>1</v>
      </c>
      <c r="B1985">
        <v>2016</v>
      </c>
      <c r="C1985" t="s">
        <v>438</v>
      </c>
      <c r="D1985" t="s">
        <v>48</v>
      </c>
      <c r="E1985" t="s">
        <v>12</v>
      </c>
      <c r="F1985">
        <f>VLOOKUP(C1985,'Five Year Alumni Srvy 2016 Data'!C:F,4,FALSE)</f>
        <v>0</v>
      </c>
      <c r="G1985" t="str">
        <f>VLOOKUP(F1985,Coding!K:L,2,FALSE)</f>
        <v>Non-URM</v>
      </c>
      <c r="H1985" t="s">
        <v>182</v>
      </c>
      <c r="I1985" t="s">
        <v>182</v>
      </c>
      <c r="J1985" t="s">
        <v>21</v>
      </c>
      <c r="K1985" t="s">
        <v>88</v>
      </c>
      <c r="L1985">
        <v>3</v>
      </c>
      <c r="M1985" t="s">
        <v>85</v>
      </c>
      <c r="N1985" t="s">
        <v>89</v>
      </c>
      <c r="O1985" t="s">
        <v>126</v>
      </c>
    </row>
    <row r="1986" spans="1:15" x14ac:dyDescent="0.25">
      <c r="A1986">
        <v>1</v>
      </c>
      <c r="B1986">
        <v>2016</v>
      </c>
      <c r="C1986" t="s">
        <v>438</v>
      </c>
      <c r="D1986" t="s">
        <v>48</v>
      </c>
      <c r="E1986" t="s">
        <v>12</v>
      </c>
      <c r="F1986">
        <f>VLOOKUP(C1986,'Five Year Alumni Srvy 2016 Data'!C:F,4,FALSE)</f>
        <v>0</v>
      </c>
      <c r="G1986" t="str">
        <f>VLOOKUP(F1986,Coding!K:L,2,FALSE)</f>
        <v>Non-URM</v>
      </c>
      <c r="H1986" t="s">
        <v>182</v>
      </c>
      <c r="I1986" t="s">
        <v>182</v>
      </c>
      <c r="J1986" t="s">
        <v>21</v>
      </c>
      <c r="K1986" t="s">
        <v>98</v>
      </c>
      <c r="L1986">
        <v>4</v>
      </c>
      <c r="M1986" t="s">
        <v>85</v>
      </c>
      <c r="N1986" t="s">
        <v>99</v>
      </c>
      <c r="O1986" t="s">
        <v>87</v>
      </c>
    </row>
    <row r="1987" spans="1:15" x14ac:dyDescent="0.25">
      <c r="A1987">
        <v>1</v>
      </c>
      <c r="B1987">
        <v>2016</v>
      </c>
      <c r="C1987" t="s">
        <v>438</v>
      </c>
      <c r="D1987" t="s">
        <v>48</v>
      </c>
      <c r="E1987" t="s">
        <v>12</v>
      </c>
      <c r="F1987">
        <f>VLOOKUP(C1987,'Five Year Alumni Srvy 2016 Data'!C:F,4,FALSE)</f>
        <v>0</v>
      </c>
      <c r="G1987" t="str">
        <f>VLOOKUP(F1987,Coding!K:L,2,FALSE)</f>
        <v>Non-URM</v>
      </c>
      <c r="H1987" t="s">
        <v>182</v>
      </c>
      <c r="I1987" t="s">
        <v>182</v>
      </c>
      <c r="J1987" t="s">
        <v>21</v>
      </c>
      <c r="K1987" t="s">
        <v>122</v>
      </c>
      <c r="L1987">
        <v>4</v>
      </c>
      <c r="M1987" t="s">
        <v>85</v>
      </c>
      <c r="N1987" t="s">
        <v>123</v>
      </c>
      <c r="O1987" t="s">
        <v>87</v>
      </c>
    </row>
    <row r="1988" spans="1:15" x14ac:dyDescent="0.25">
      <c r="A1988">
        <v>1</v>
      </c>
      <c r="B1988">
        <v>2016</v>
      </c>
      <c r="C1988" t="s">
        <v>438</v>
      </c>
      <c r="D1988" t="s">
        <v>48</v>
      </c>
      <c r="E1988" t="s">
        <v>12</v>
      </c>
      <c r="F1988">
        <f>VLOOKUP(C1988,'Five Year Alumni Srvy 2016 Data'!C:F,4,FALSE)</f>
        <v>0</v>
      </c>
      <c r="G1988" t="str">
        <f>VLOOKUP(F1988,Coding!K:L,2,FALSE)</f>
        <v>Non-URM</v>
      </c>
      <c r="H1988" t="s">
        <v>182</v>
      </c>
      <c r="I1988" t="s">
        <v>182</v>
      </c>
      <c r="J1988" t="s">
        <v>21</v>
      </c>
      <c r="K1988" t="s">
        <v>124</v>
      </c>
      <c r="L1988">
        <v>5</v>
      </c>
      <c r="M1988" t="s">
        <v>85</v>
      </c>
      <c r="N1988" t="s">
        <v>125</v>
      </c>
      <c r="O1988" t="s">
        <v>185</v>
      </c>
    </row>
    <row r="1989" spans="1:15" x14ac:dyDescent="0.25">
      <c r="A1989">
        <v>1</v>
      </c>
      <c r="B1989">
        <v>2016</v>
      </c>
      <c r="C1989" t="s">
        <v>438</v>
      </c>
      <c r="D1989" t="s">
        <v>48</v>
      </c>
      <c r="E1989" t="s">
        <v>12</v>
      </c>
      <c r="F1989">
        <f>VLOOKUP(C1989,'Five Year Alumni Srvy 2016 Data'!C:F,4,FALSE)</f>
        <v>0</v>
      </c>
      <c r="G1989" t="str">
        <f>VLOOKUP(F1989,Coding!K:L,2,FALSE)</f>
        <v>Non-URM</v>
      </c>
      <c r="H1989" t="s">
        <v>182</v>
      </c>
      <c r="I1989" t="s">
        <v>182</v>
      </c>
      <c r="J1989" t="s">
        <v>21</v>
      </c>
      <c r="K1989" t="s">
        <v>127</v>
      </c>
      <c r="L1989">
        <v>4</v>
      </c>
      <c r="M1989" t="s">
        <v>85</v>
      </c>
      <c r="N1989" t="s">
        <v>128</v>
      </c>
      <c r="O1989" t="s">
        <v>87</v>
      </c>
    </row>
    <row r="1990" spans="1:15" x14ac:dyDescent="0.25">
      <c r="A1990">
        <v>1</v>
      </c>
      <c r="B1990">
        <v>2016</v>
      </c>
      <c r="C1990" t="s">
        <v>438</v>
      </c>
      <c r="D1990" t="s">
        <v>48</v>
      </c>
      <c r="E1990" t="s">
        <v>12</v>
      </c>
      <c r="F1990">
        <f>VLOOKUP(C1990,'Five Year Alumni Srvy 2016 Data'!C:F,4,FALSE)</f>
        <v>0</v>
      </c>
      <c r="G1990" t="str">
        <f>VLOOKUP(F1990,Coding!K:L,2,FALSE)</f>
        <v>Non-URM</v>
      </c>
      <c r="H1990" t="s">
        <v>182</v>
      </c>
      <c r="I1990" t="s">
        <v>182</v>
      </c>
      <c r="J1990" t="s">
        <v>21</v>
      </c>
      <c r="K1990" t="s">
        <v>129</v>
      </c>
      <c r="L1990">
        <v>3</v>
      </c>
      <c r="M1990" t="s">
        <v>85</v>
      </c>
      <c r="N1990" t="s">
        <v>130</v>
      </c>
      <c r="O1990" t="s">
        <v>126</v>
      </c>
    </row>
    <row r="1991" spans="1:15" x14ac:dyDescent="0.25">
      <c r="A1991">
        <v>1</v>
      </c>
      <c r="B1991">
        <v>2016</v>
      </c>
      <c r="C1991" t="s">
        <v>438</v>
      </c>
      <c r="D1991" t="s">
        <v>48</v>
      </c>
      <c r="E1991" t="s">
        <v>12</v>
      </c>
      <c r="F1991">
        <f>VLOOKUP(C1991,'Five Year Alumni Srvy 2016 Data'!C:F,4,FALSE)</f>
        <v>0</v>
      </c>
      <c r="G1991" t="str">
        <f>VLOOKUP(F1991,Coding!K:L,2,FALSE)</f>
        <v>Non-URM</v>
      </c>
      <c r="H1991" t="s">
        <v>182</v>
      </c>
      <c r="I1991" t="s">
        <v>182</v>
      </c>
      <c r="J1991" t="s">
        <v>21</v>
      </c>
      <c r="K1991" t="s">
        <v>131</v>
      </c>
      <c r="L1991">
        <v>4</v>
      </c>
      <c r="M1991" t="s">
        <v>85</v>
      </c>
      <c r="N1991" t="s">
        <v>132</v>
      </c>
      <c r="O1991" t="s">
        <v>87</v>
      </c>
    </row>
    <row r="1992" spans="1:15" x14ac:dyDescent="0.25">
      <c r="A1992">
        <v>1</v>
      </c>
      <c r="B1992">
        <v>2016</v>
      </c>
      <c r="C1992" t="s">
        <v>438</v>
      </c>
      <c r="D1992" t="s">
        <v>48</v>
      </c>
      <c r="E1992" t="s">
        <v>12</v>
      </c>
      <c r="F1992">
        <f>VLOOKUP(C1992,'Five Year Alumni Srvy 2016 Data'!C:F,4,FALSE)</f>
        <v>0</v>
      </c>
      <c r="G1992" t="str">
        <f>VLOOKUP(F1992,Coding!K:L,2,FALSE)</f>
        <v>Non-URM</v>
      </c>
      <c r="H1992" t="s">
        <v>182</v>
      </c>
      <c r="I1992" t="s">
        <v>182</v>
      </c>
      <c r="J1992" t="s">
        <v>21</v>
      </c>
      <c r="K1992" t="s">
        <v>139</v>
      </c>
      <c r="L1992">
        <v>4</v>
      </c>
      <c r="M1992" t="s">
        <v>85</v>
      </c>
      <c r="N1992" t="s">
        <v>140</v>
      </c>
      <c r="O1992" t="s">
        <v>87</v>
      </c>
    </row>
    <row r="1993" spans="1:15" x14ac:dyDescent="0.25">
      <c r="A1993">
        <v>1</v>
      </c>
      <c r="B1993">
        <v>2016</v>
      </c>
      <c r="C1993" t="s">
        <v>438</v>
      </c>
      <c r="D1993" t="s">
        <v>48</v>
      </c>
      <c r="E1993" t="s">
        <v>12</v>
      </c>
      <c r="F1993">
        <f>VLOOKUP(C1993,'Five Year Alumni Srvy 2016 Data'!C:F,4,FALSE)</f>
        <v>0</v>
      </c>
      <c r="G1993" t="str">
        <f>VLOOKUP(F1993,Coding!K:L,2,FALSE)</f>
        <v>Non-URM</v>
      </c>
      <c r="H1993" t="s">
        <v>182</v>
      </c>
      <c r="I1993" t="s">
        <v>182</v>
      </c>
      <c r="J1993" t="s">
        <v>21</v>
      </c>
      <c r="K1993" t="s">
        <v>141</v>
      </c>
      <c r="L1993">
        <v>3</v>
      </c>
      <c r="M1993" t="s">
        <v>85</v>
      </c>
      <c r="N1993" t="s">
        <v>142</v>
      </c>
      <c r="O1993" t="s">
        <v>126</v>
      </c>
    </row>
    <row r="1994" spans="1:15" x14ac:dyDescent="0.25">
      <c r="A1994">
        <v>1</v>
      </c>
      <c r="B1994">
        <v>2016</v>
      </c>
      <c r="C1994" t="s">
        <v>438</v>
      </c>
      <c r="D1994" t="s">
        <v>48</v>
      </c>
      <c r="E1994" t="s">
        <v>12</v>
      </c>
      <c r="F1994">
        <f>VLOOKUP(C1994,'Five Year Alumni Srvy 2016 Data'!C:F,4,FALSE)</f>
        <v>0</v>
      </c>
      <c r="G1994" t="str">
        <f>VLOOKUP(F1994,Coding!K:L,2,FALSE)</f>
        <v>Non-URM</v>
      </c>
      <c r="H1994" t="s">
        <v>182</v>
      </c>
      <c r="I1994" t="s">
        <v>182</v>
      </c>
      <c r="J1994" t="s">
        <v>21</v>
      </c>
      <c r="K1994" t="s">
        <v>143</v>
      </c>
      <c r="L1994">
        <v>4</v>
      </c>
      <c r="M1994" t="s">
        <v>85</v>
      </c>
      <c r="N1994" t="s">
        <v>144</v>
      </c>
      <c r="O1994" t="s">
        <v>87</v>
      </c>
    </row>
    <row r="1995" spans="1:15" x14ac:dyDescent="0.25">
      <c r="A1995">
        <v>1</v>
      </c>
      <c r="B1995">
        <v>2016</v>
      </c>
      <c r="C1995" t="s">
        <v>443</v>
      </c>
      <c r="D1995" t="s">
        <v>264</v>
      </c>
      <c r="E1995" t="s">
        <v>12</v>
      </c>
      <c r="F1995">
        <f>VLOOKUP(C1995,'Five Year Alumni Srvy 2016 Data'!C:F,4,FALSE)</f>
        <v>0</v>
      </c>
      <c r="G1995" t="str">
        <f>VLOOKUP(F1995,Coding!K:L,2,FALSE)</f>
        <v>Non-URM</v>
      </c>
      <c r="H1995" t="s">
        <v>444</v>
      </c>
      <c r="I1995" t="s">
        <v>401</v>
      </c>
      <c r="J1995" t="s">
        <v>19</v>
      </c>
      <c r="K1995" t="s">
        <v>84</v>
      </c>
      <c r="L1995">
        <v>4</v>
      </c>
      <c r="M1995" t="s">
        <v>85</v>
      </c>
      <c r="N1995" t="s">
        <v>86</v>
      </c>
      <c r="O1995" t="s">
        <v>87</v>
      </c>
    </row>
    <row r="1996" spans="1:15" x14ac:dyDescent="0.25">
      <c r="A1996">
        <v>1</v>
      </c>
      <c r="B1996">
        <v>2016</v>
      </c>
      <c r="C1996" t="s">
        <v>443</v>
      </c>
      <c r="D1996" t="s">
        <v>264</v>
      </c>
      <c r="E1996" t="s">
        <v>12</v>
      </c>
      <c r="F1996">
        <f>VLOOKUP(C1996,'Five Year Alumni Srvy 2016 Data'!C:F,4,FALSE)</f>
        <v>0</v>
      </c>
      <c r="G1996" t="str">
        <f>VLOOKUP(F1996,Coding!K:L,2,FALSE)</f>
        <v>Non-URM</v>
      </c>
      <c r="H1996" t="s">
        <v>444</v>
      </c>
      <c r="I1996" t="s">
        <v>401</v>
      </c>
      <c r="J1996" t="s">
        <v>19</v>
      </c>
      <c r="K1996" t="s">
        <v>88</v>
      </c>
      <c r="L1996">
        <v>3</v>
      </c>
      <c r="M1996" t="s">
        <v>85</v>
      </c>
      <c r="N1996" t="s">
        <v>89</v>
      </c>
      <c r="O1996" t="s">
        <v>126</v>
      </c>
    </row>
    <row r="1997" spans="1:15" x14ac:dyDescent="0.25">
      <c r="A1997">
        <v>1</v>
      </c>
      <c r="B1997">
        <v>2016</v>
      </c>
      <c r="C1997" t="s">
        <v>443</v>
      </c>
      <c r="D1997" t="s">
        <v>264</v>
      </c>
      <c r="E1997" t="s">
        <v>12</v>
      </c>
      <c r="F1997">
        <f>VLOOKUP(C1997,'Five Year Alumni Srvy 2016 Data'!C:F,4,FALSE)</f>
        <v>0</v>
      </c>
      <c r="G1997" t="str">
        <f>VLOOKUP(F1997,Coding!K:L,2,FALSE)</f>
        <v>Non-URM</v>
      </c>
      <c r="H1997" t="s">
        <v>444</v>
      </c>
      <c r="I1997" t="s">
        <v>401</v>
      </c>
      <c r="J1997" t="s">
        <v>19</v>
      </c>
      <c r="K1997" t="s">
        <v>98</v>
      </c>
      <c r="L1997">
        <v>5</v>
      </c>
      <c r="M1997" t="s">
        <v>85</v>
      </c>
      <c r="N1997" t="s">
        <v>99</v>
      </c>
      <c r="O1997" t="s">
        <v>185</v>
      </c>
    </row>
    <row r="1998" spans="1:15" x14ac:dyDescent="0.25">
      <c r="A1998">
        <v>1</v>
      </c>
      <c r="B1998">
        <v>2016</v>
      </c>
      <c r="C1998" t="s">
        <v>443</v>
      </c>
      <c r="D1998" t="s">
        <v>264</v>
      </c>
      <c r="E1998" t="s">
        <v>12</v>
      </c>
      <c r="F1998">
        <f>VLOOKUP(C1998,'Five Year Alumni Srvy 2016 Data'!C:F,4,FALSE)</f>
        <v>0</v>
      </c>
      <c r="G1998" t="str">
        <f>VLOOKUP(F1998,Coding!K:L,2,FALSE)</f>
        <v>Non-URM</v>
      </c>
      <c r="H1998" t="s">
        <v>444</v>
      </c>
      <c r="I1998" t="s">
        <v>401</v>
      </c>
      <c r="J1998" t="s">
        <v>19</v>
      </c>
      <c r="K1998" t="s">
        <v>122</v>
      </c>
      <c r="L1998">
        <v>4</v>
      </c>
      <c r="M1998" t="s">
        <v>85</v>
      </c>
      <c r="N1998" t="s">
        <v>123</v>
      </c>
      <c r="O1998" t="s">
        <v>87</v>
      </c>
    </row>
    <row r="1999" spans="1:15" x14ac:dyDescent="0.25">
      <c r="A1999">
        <v>1</v>
      </c>
      <c r="B1999">
        <v>2016</v>
      </c>
      <c r="C1999" t="s">
        <v>443</v>
      </c>
      <c r="D1999" t="s">
        <v>264</v>
      </c>
      <c r="E1999" t="s">
        <v>12</v>
      </c>
      <c r="F1999">
        <f>VLOOKUP(C1999,'Five Year Alumni Srvy 2016 Data'!C:F,4,FALSE)</f>
        <v>0</v>
      </c>
      <c r="G1999" t="str">
        <f>VLOOKUP(F1999,Coding!K:L,2,FALSE)</f>
        <v>Non-URM</v>
      </c>
      <c r="H1999" t="s">
        <v>444</v>
      </c>
      <c r="I1999" t="s">
        <v>401</v>
      </c>
      <c r="J1999" t="s">
        <v>19</v>
      </c>
      <c r="K1999" t="s">
        <v>124</v>
      </c>
      <c r="L1999">
        <v>4</v>
      </c>
      <c r="M1999" t="s">
        <v>85</v>
      </c>
      <c r="N1999" t="s">
        <v>125</v>
      </c>
      <c r="O1999" t="s">
        <v>87</v>
      </c>
    </row>
    <row r="2000" spans="1:15" x14ac:dyDescent="0.25">
      <c r="A2000">
        <v>1</v>
      </c>
      <c r="B2000">
        <v>2016</v>
      </c>
      <c r="C2000" t="s">
        <v>443</v>
      </c>
      <c r="D2000" t="s">
        <v>264</v>
      </c>
      <c r="E2000" t="s">
        <v>12</v>
      </c>
      <c r="F2000">
        <f>VLOOKUP(C2000,'Five Year Alumni Srvy 2016 Data'!C:F,4,FALSE)</f>
        <v>0</v>
      </c>
      <c r="G2000" t="str">
        <f>VLOOKUP(F2000,Coding!K:L,2,FALSE)</f>
        <v>Non-URM</v>
      </c>
      <c r="H2000" t="s">
        <v>444</v>
      </c>
      <c r="I2000" t="s">
        <v>401</v>
      </c>
      <c r="J2000" t="s">
        <v>19</v>
      </c>
      <c r="K2000" t="s">
        <v>127</v>
      </c>
      <c r="L2000">
        <v>4</v>
      </c>
      <c r="M2000" t="s">
        <v>85</v>
      </c>
      <c r="N2000" t="s">
        <v>128</v>
      </c>
      <c r="O2000" t="s">
        <v>87</v>
      </c>
    </row>
    <row r="2001" spans="1:15" x14ac:dyDescent="0.25">
      <c r="A2001">
        <v>1</v>
      </c>
      <c r="B2001">
        <v>2016</v>
      </c>
      <c r="C2001" t="s">
        <v>443</v>
      </c>
      <c r="D2001" t="s">
        <v>264</v>
      </c>
      <c r="E2001" t="s">
        <v>12</v>
      </c>
      <c r="F2001">
        <f>VLOOKUP(C2001,'Five Year Alumni Srvy 2016 Data'!C:F,4,FALSE)</f>
        <v>0</v>
      </c>
      <c r="G2001" t="str">
        <f>VLOOKUP(F2001,Coding!K:L,2,FALSE)</f>
        <v>Non-URM</v>
      </c>
      <c r="H2001" t="s">
        <v>444</v>
      </c>
      <c r="I2001" t="s">
        <v>401</v>
      </c>
      <c r="J2001" t="s">
        <v>19</v>
      </c>
      <c r="K2001" t="s">
        <v>129</v>
      </c>
      <c r="L2001">
        <v>4</v>
      </c>
      <c r="M2001" t="s">
        <v>85</v>
      </c>
      <c r="N2001" t="s">
        <v>130</v>
      </c>
      <c r="O2001" t="s">
        <v>87</v>
      </c>
    </row>
    <row r="2002" spans="1:15" x14ac:dyDescent="0.25">
      <c r="A2002">
        <v>1</v>
      </c>
      <c r="B2002">
        <v>2016</v>
      </c>
      <c r="C2002" t="s">
        <v>443</v>
      </c>
      <c r="D2002" t="s">
        <v>264</v>
      </c>
      <c r="E2002" t="s">
        <v>12</v>
      </c>
      <c r="F2002">
        <f>VLOOKUP(C2002,'Five Year Alumni Srvy 2016 Data'!C:F,4,FALSE)</f>
        <v>0</v>
      </c>
      <c r="G2002" t="str">
        <f>VLOOKUP(F2002,Coding!K:L,2,FALSE)</f>
        <v>Non-URM</v>
      </c>
      <c r="H2002" t="s">
        <v>444</v>
      </c>
      <c r="I2002" t="s">
        <v>401</v>
      </c>
      <c r="J2002" t="s">
        <v>19</v>
      </c>
      <c r="K2002" t="s">
        <v>131</v>
      </c>
      <c r="L2002">
        <v>4</v>
      </c>
      <c r="M2002" t="s">
        <v>85</v>
      </c>
      <c r="N2002" t="s">
        <v>132</v>
      </c>
      <c r="O2002" t="s">
        <v>87</v>
      </c>
    </row>
    <row r="2003" spans="1:15" x14ac:dyDescent="0.25">
      <c r="A2003">
        <v>1</v>
      </c>
      <c r="B2003">
        <v>2016</v>
      </c>
      <c r="C2003" t="s">
        <v>443</v>
      </c>
      <c r="D2003" t="s">
        <v>264</v>
      </c>
      <c r="E2003" t="s">
        <v>12</v>
      </c>
      <c r="F2003">
        <f>VLOOKUP(C2003,'Five Year Alumni Srvy 2016 Data'!C:F,4,FALSE)</f>
        <v>0</v>
      </c>
      <c r="G2003" t="str">
        <f>VLOOKUP(F2003,Coding!K:L,2,FALSE)</f>
        <v>Non-URM</v>
      </c>
      <c r="H2003" t="s">
        <v>444</v>
      </c>
      <c r="I2003" t="s">
        <v>401</v>
      </c>
      <c r="J2003" t="s">
        <v>19</v>
      </c>
      <c r="K2003" t="s">
        <v>139</v>
      </c>
      <c r="L2003">
        <v>4</v>
      </c>
      <c r="M2003" t="s">
        <v>85</v>
      </c>
      <c r="N2003" t="s">
        <v>140</v>
      </c>
      <c r="O2003" t="s">
        <v>87</v>
      </c>
    </row>
    <row r="2004" spans="1:15" x14ac:dyDescent="0.25">
      <c r="A2004">
        <v>1</v>
      </c>
      <c r="B2004">
        <v>2016</v>
      </c>
      <c r="C2004" t="s">
        <v>443</v>
      </c>
      <c r="D2004" t="s">
        <v>264</v>
      </c>
      <c r="E2004" t="s">
        <v>12</v>
      </c>
      <c r="F2004">
        <f>VLOOKUP(C2004,'Five Year Alumni Srvy 2016 Data'!C:F,4,FALSE)</f>
        <v>0</v>
      </c>
      <c r="G2004" t="str">
        <f>VLOOKUP(F2004,Coding!K:L,2,FALSE)</f>
        <v>Non-URM</v>
      </c>
      <c r="H2004" t="s">
        <v>444</v>
      </c>
      <c r="I2004" t="s">
        <v>401</v>
      </c>
      <c r="J2004" t="s">
        <v>19</v>
      </c>
      <c r="K2004" t="s">
        <v>141</v>
      </c>
      <c r="L2004">
        <v>2</v>
      </c>
      <c r="M2004" t="s">
        <v>85</v>
      </c>
      <c r="N2004" t="s">
        <v>142</v>
      </c>
      <c r="O2004" t="s">
        <v>176</v>
      </c>
    </row>
    <row r="2005" spans="1:15" x14ac:dyDescent="0.25">
      <c r="A2005">
        <v>1</v>
      </c>
      <c r="B2005">
        <v>2016</v>
      </c>
      <c r="C2005" t="s">
        <v>443</v>
      </c>
      <c r="D2005" t="s">
        <v>264</v>
      </c>
      <c r="E2005" t="s">
        <v>12</v>
      </c>
      <c r="F2005">
        <f>VLOOKUP(C2005,'Five Year Alumni Srvy 2016 Data'!C:F,4,FALSE)</f>
        <v>0</v>
      </c>
      <c r="G2005" t="str">
        <f>VLOOKUP(F2005,Coding!K:L,2,FALSE)</f>
        <v>Non-URM</v>
      </c>
      <c r="H2005" t="s">
        <v>444</v>
      </c>
      <c r="I2005" t="s">
        <v>401</v>
      </c>
      <c r="J2005" t="s">
        <v>19</v>
      </c>
      <c r="K2005" t="s">
        <v>143</v>
      </c>
      <c r="L2005">
        <v>4</v>
      </c>
      <c r="M2005" t="s">
        <v>85</v>
      </c>
      <c r="N2005" t="s">
        <v>144</v>
      </c>
      <c r="O2005" t="s">
        <v>87</v>
      </c>
    </row>
    <row r="2006" spans="1:15" x14ac:dyDescent="0.25">
      <c r="A2006">
        <v>1</v>
      </c>
      <c r="B2006">
        <v>2016</v>
      </c>
      <c r="C2006" t="s">
        <v>450</v>
      </c>
      <c r="D2006" t="s">
        <v>169</v>
      </c>
      <c r="E2006" t="s">
        <v>12</v>
      </c>
      <c r="F2006">
        <f>VLOOKUP(C2006,'Five Year Alumni Srvy 2016 Data'!C:F,4,FALSE)</f>
        <v>0</v>
      </c>
      <c r="G2006" t="str">
        <f>VLOOKUP(F2006,Coding!K:L,2,FALSE)</f>
        <v>Non-URM</v>
      </c>
      <c r="H2006" t="s">
        <v>451</v>
      </c>
      <c r="I2006" t="s">
        <v>452</v>
      </c>
      <c r="J2006" t="s">
        <v>21</v>
      </c>
      <c r="K2006" t="s">
        <v>84</v>
      </c>
      <c r="L2006">
        <v>4</v>
      </c>
      <c r="M2006" t="s">
        <v>85</v>
      </c>
      <c r="N2006" t="s">
        <v>86</v>
      </c>
      <c r="O2006" t="s">
        <v>87</v>
      </c>
    </row>
    <row r="2007" spans="1:15" x14ac:dyDescent="0.25">
      <c r="A2007">
        <v>1</v>
      </c>
      <c r="B2007">
        <v>2016</v>
      </c>
      <c r="C2007" t="s">
        <v>450</v>
      </c>
      <c r="D2007" t="s">
        <v>169</v>
      </c>
      <c r="E2007" t="s">
        <v>12</v>
      </c>
      <c r="F2007">
        <f>VLOOKUP(C2007,'Five Year Alumni Srvy 2016 Data'!C:F,4,FALSE)</f>
        <v>0</v>
      </c>
      <c r="G2007" t="str">
        <f>VLOOKUP(F2007,Coding!K:L,2,FALSE)</f>
        <v>Non-URM</v>
      </c>
      <c r="H2007" t="s">
        <v>451</v>
      </c>
      <c r="I2007" t="s">
        <v>452</v>
      </c>
      <c r="J2007" t="s">
        <v>21</v>
      </c>
      <c r="K2007" t="s">
        <v>88</v>
      </c>
      <c r="L2007">
        <v>3</v>
      </c>
      <c r="M2007" t="s">
        <v>85</v>
      </c>
      <c r="N2007" t="s">
        <v>89</v>
      </c>
      <c r="O2007" t="s">
        <v>126</v>
      </c>
    </row>
    <row r="2008" spans="1:15" x14ac:dyDescent="0.25">
      <c r="A2008">
        <v>1</v>
      </c>
      <c r="B2008">
        <v>2016</v>
      </c>
      <c r="C2008" t="s">
        <v>450</v>
      </c>
      <c r="D2008" t="s">
        <v>169</v>
      </c>
      <c r="E2008" t="s">
        <v>12</v>
      </c>
      <c r="F2008">
        <f>VLOOKUP(C2008,'Five Year Alumni Srvy 2016 Data'!C:F,4,FALSE)</f>
        <v>0</v>
      </c>
      <c r="G2008" t="str">
        <f>VLOOKUP(F2008,Coding!K:L,2,FALSE)</f>
        <v>Non-URM</v>
      </c>
      <c r="H2008" t="s">
        <v>451</v>
      </c>
      <c r="I2008" t="s">
        <v>452</v>
      </c>
      <c r="J2008" t="s">
        <v>21</v>
      </c>
      <c r="K2008" t="s">
        <v>98</v>
      </c>
      <c r="L2008">
        <v>3</v>
      </c>
      <c r="M2008" t="s">
        <v>85</v>
      </c>
      <c r="N2008" t="s">
        <v>99</v>
      </c>
      <c r="O2008" t="s">
        <v>126</v>
      </c>
    </row>
    <row r="2009" spans="1:15" x14ac:dyDescent="0.25">
      <c r="A2009">
        <v>1</v>
      </c>
      <c r="B2009">
        <v>2016</v>
      </c>
      <c r="C2009" t="s">
        <v>450</v>
      </c>
      <c r="D2009" t="s">
        <v>169</v>
      </c>
      <c r="E2009" t="s">
        <v>12</v>
      </c>
      <c r="F2009">
        <f>VLOOKUP(C2009,'Five Year Alumni Srvy 2016 Data'!C:F,4,FALSE)</f>
        <v>0</v>
      </c>
      <c r="G2009" t="str">
        <f>VLOOKUP(F2009,Coding!K:L,2,FALSE)</f>
        <v>Non-URM</v>
      </c>
      <c r="H2009" t="s">
        <v>451</v>
      </c>
      <c r="I2009" t="s">
        <v>452</v>
      </c>
      <c r="J2009" t="s">
        <v>21</v>
      </c>
      <c r="K2009" t="s">
        <v>122</v>
      </c>
      <c r="L2009">
        <v>3</v>
      </c>
      <c r="M2009" t="s">
        <v>85</v>
      </c>
      <c r="N2009" t="s">
        <v>123</v>
      </c>
      <c r="O2009" t="s">
        <v>126</v>
      </c>
    </row>
    <row r="2010" spans="1:15" x14ac:dyDescent="0.25">
      <c r="A2010">
        <v>1</v>
      </c>
      <c r="B2010">
        <v>2016</v>
      </c>
      <c r="C2010" t="s">
        <v>450</v>
      </c>
      <c r="D2010" t="s">
        <v>169</v>
      </c>
      <c r="E2010" t="s">
        <v>12</v>
      </c>
      <c r="F2010">
        <f>VLOOKUP(C2010,'Five Year Alumni Srvy 2016 Data'!C:F,4,FALSE)</f>
        <v>0</v>
      </c>
      <c r="G2010" t="str">
        <f>VLOOKUP(F2010,Coding!K:L,2,FALSE)</f>
        <v>Non-URM</v>
      </c>
      <c r="H2010" t="s">
        <v>451</v>
      </c>
      <c r="I2010" t="s">
        <v>452</v>
      </c>
      <c r="J2010" t="s">
        <v>21</v>
      </c>
      <c r="K2010" t="s">
        <v>124</v>
      </c>
      <c r="L2010">
        <v>2</v>
      </c>
      <c r="M2010" t="s">
        <v>85</v>
      </c>
      <c r="N2010" t="s">
        <v>125</v>
      </c>
      <c r="O2010" t="s">
        <v>176</v>
      </c>
    </row>
    <row r="2011" spans="1:15" x14ac:dyDescent="0.25">
      <c r="A2011">
        <v>1</v>
      </c>
      <c r="B2011">
        <v>2016</v>
      </c>
      <c r="C2011" t="s">
        <v>450</v>
      </c>
      <c r="D2011" t="s">
        <v>169</v>
      </c>
      <c r="E2011" t="s">
        <v>12</v>
      </c>
      <c r="F2011">
        <f>VLOOKUP(C2011,'Five Year Alumni Srvy 2016 Data'!C:F,4,FALSE)</f>
        <v>0</v>
      </c>
      <c r="G2011" t="str">
        <f>VLOOKUP(F2011,Coding!K:L,2,FALSE)</f>
        <v>Non-URM</v>
      </c>
      <c r="H2011" t="s">
        <v>451</v>
      </c>
      <c r="I2011" t="s">
        <v>452</v>
      </c>
      <c r="J2011" t="s">
        <v>21</v>
      </c>
      <c r="K2011" t="s">
        <v>127</v>
      </c>
      <c r="L2011">
        <v>3</v>
      </c>
      <c r="M2011" t="s">
        <v>85</v>
      </c>
      <c r="N2011" t="s">
        <v>128</v>
      </c>
      <c r="O2011" t="s">
        <v>126</v>
      </c>
    </row>
    <row r="2012" spans="1:15" x14ac:dyDescent="0.25">
      <c r="A2012">
        <v>1</v>
      </c>
      <c r="B2012">
        <v>2016</v>
      </c>
      <c r="C2012" t="s">
        <v>450</v>
      </c>
      <c r="D2012" t="s">
        <v>169</v>
      </c>
      <c r="E2012" t="s">
        <v>12</v>
      </c>
      <c r="F2012">
        <f>VLOOKUP(C2012,'Five Year Alumni Srvy 2016 Data'!C:F,4,FALSE)</f>
        <v>0</v>
      </c>
      <c r="G2012" t="str">
        <f>VLOOKUP(F2012,Coding!K:L,2,FALSE)</f>
        <v>Non-URM</v>
      </c>
      <c r="H2012" t="s">
        <v>451</v>
      </c>
      <c r="I2012" t="s">
        <v>452</v>
      </c>
      <c r="J2012" t="s">
        <v>21</v>
      </c>
      <c r="K2012" t="s">
        <v>129</v>
      </c>
      <c r="L2012">
        <v>3</v>
      </c>
      <c r="M2012" t="s">
        <v>85</v>
      </c>
      <c r="N2012" t="s">
        <v>130</v>
      </c>
      <c r="O2012" t="s">
        <v>126</v>
      </c>
    </row>
    <row r="2013" spans="1:15" x14ac:dyDescent="0.25">
      <c r="A2013">
        <v>1</v>
      </c>
      <c r="B2013">
        <v>2016</v>
      </c>
      <c r="C2013" t="s">
        <v>450</v>
      </c>
      <c r="D2013" t="s">
        <v>169</v>
      </c>
      <c r="E2013" t="s">
        <v>12</v>
      </c>
      <c r="F2013">
        <f>VLOOKUP(C2013,'Five Year Alumni Srvy 2016 Data'!C:F,4,FALSE)</f>
        <v>0</v>
      </c>
      <c r="G2013" t="str">
        <f>VLOOKUP(F2013,Coding!K:L,2,FALSE)</f>
        <v>Non-URM</v>
      </c>
      <c r="H2013" t="s">
        <v>451</v>
      </c>
      <c r="I2013" t="s">
        <v>452</v>
      </c>
      <c r="J2013" t="s">
        <v>21</v>
      </c>
      <c r="K2013" t="s">
        <v>131</v>
      </c>
      <c r="L2013">
        <v>3</v>
      </c>
      <c r="M2013" t="s">
        <v>85</v>
      </c>
      <c r="N2013" t="s">
        <v>132</v>
      </c>
      <c r="O2013" t="s">
        <v>126</v>
      </c>
    </row>
    <row r="2014" spans="1:15" x14ac:dyDescent="0.25">
      <c r="A2014">
        <v>1</v>
      </c>
      <c r="B2014">
        <v>2016</v>
      </c>
      <c r="C2014" t="s">
        <v>450</v>
      </c>
      <c r="D2014" t="s">
        <v>169</v>
      </c>
      <c r="E2014" t="s">
        <v>12</v>
      </c>
      <c r="F2014">
        <f>VLOOKUP(C2014,'Five Year Alumni Srvy 2016 Data'!C:F,4,FALSE)</f>
        <v>0</v>
      </c>
      <c r="G2014" t="str">
        <f>VLOOKUP(F2014,Coding!K:L,2,FALSE)</f>
        <v>Non-URM</v>
      </c>
      <c r="H2014" t="s">
        <v>451</v>
      </c>
      <c r="I2014" t="s">
        <v>452</v>
      </c>
      <c r="J2014" t="s">
        <v>21</v>
      </c>
      <c r="K2014" t="s">
        <v>139</v>
      </c>
      <c r="L2014">
        <v>4</v>
      </c>
      <c r="M2014" t="s">
        <v>85</v>
      </c>
      <c r="N2014" t="s">
        <v>140</v>
      </c>
      <c r="O2014" t="s">
        <v>87</v>
      </c>
    </row>
    <row r="2015" spans="1:15" x14ac:dyDescent="0.25">
      <c r="A2015">
        <v>1</v>
      </c>
      <c r="B2015">
        <v>2016</v>
      </c>
      <c r="C2015" t="s">
        <v>450</v>
      </c>
      <c r="D2015" t="s">
        <v>169</v>
      </c>
      <c r="E2015" t="s">
        <v>12</v>
      </c>
      <c r="F2015">
        <f>VLOOKUP(C2015,'Five Year Alumni Srvy 2016 Data'!C:F,4,FALSE)</f>
        <v>0</v>
      </c>
      <c r="G2015" t="str">
        <f>VLOOKUP(F2015,Coding!K:L,2,FALSE)</f>
        <v>Non-URM</v>
      </c>
      <c r="H2015" t="s">
        <v>451</v>
      </c>
      <c r="I2015" t="s">
        <v>452</v>
      </c>
      <c r="J2015" t="s">
        <v>21</v>
      </c>
      <c r="K2015" t="s">
        <v>141</v>
      </c>
      <c r="L2015">
        <v>3</v>
      </c>
      <c r="M2015" t="s">
        <v>85</v>
      </c>
      <c r="N2015" t="s">
        <v>142</v>
      </c>
      <c r="O2015" t="s">
        <v>126</v>
      </c>
    </row>
    <row r="2016" spans="1:15" x14ac:dyDescent="0.25">
      <c r="A2016">
        <v>1</v>
      </c>
      <c r="B2016">
        <v>2016</v>
      </c>
      <c r="C2016" t="s">
        <v>450</v>
      </c>
      <c r="D2016" t="s">
        <v>169</v>
      </c>
      <c r="E2016" t="s">
        <v>12</v>
      </c>
      <c r="F2016">
        <f>VLOOKUP(C2016,'Five Year Alumni Srvy 2016 Data'!C:F,4,FALSE)</f>
        <v>0</v>
      </c>
      <c r="G2016" t="str">
        <f>VLOOKUP(F2016,Coding!K:L,2,FALSE)</f>
        <v>Non-URM</v>
      </c>
      <c r="H2016" t="s">
        <v>451</v>
      </c>
      <c r="I2016" t="s">
        <v>452</v>
      </c>
      <c r="J2016" t="s">
        <v>21</v>
      </c>
      <c r="K2016" t="s">
        <v>143</v>
      </c>
      <c r="L2016">
        <v>3</v>
      </c>
      <c r="M2016" t="s">
        <v>85</v>
      </c>
      <c r="N2016" t="s">
        <v>144</v>
      </c>
      <c r="O2016" t="s">
        <v>126</v>
      </c>
    </row>
    <row r="2017" spans="1:15" x14ac:dyDescent="0.25">
      <c r="A2017">
        <v>1</v>
      </c>
      <c r="B2017">
        <v>2016</v>
      </c>
      <c r="C2017" t="s">
        <v>453</v>
      </c>
      <c r="D2017" t="s">
        <v>169</v>
      </c>
      <c r="E2017" t="s">
        <v>12</v>
      </c>
      <c r="F2017">
        <f>VLOOKUP(C2017,'Five Year Alumni Srvy 2016 Data'!C:F,4,FALSE)</f>
        <v>0</v>
      </c>
      <c r="G2017" t="str">
        <f>VLOOKUP(F2017,Coding!K:L,2,FALSE)</f>
        <v>Non-URM</v>
      </c>
      <c r="H2017" t="s">
        <v>454</v>
      </c>
      <c r="I2017" t="s">
        <v>206</v>
      </c>
      <c r="J2017" t="s">
        <v>15</v>
      </c>
      <c r="K2017" t="s">
        <v>84</v>
      </c>
      <c r="L2017">
        <v>4</v>
      </c>
      <c r="M2017" t="s">
        <v>85</v>
      </c>
      <c r="N2017" t="s">
        <v>86</v>
      </c>
      <c r="O2017" t="s">
        <v>87</v>
      </c>
    </row>
    <row r="2018" spans="1:15" x14ac:dyDescent="0.25">
      <c r="A2018">
        <v>1</v>
      </c>
      <c r="B2018">
        <v>2016</v>
      </c>
      <c r="C2018" t="s">
        <v>453</v>
      </c>
      <c r="D2018" t="s">
        <v>169</v>
      </c>
      <c r="E2018" t="s">
        <v>12</v>
      </c>
      <c r="F2018">
        <f>VLOOKUP(C2018,'Five Year Alumni Srvy 2016 Data'!C:F,4,FALSE)</f>
        <v>0</v>
      </c>
      <c r="G2018" t="str">
        <f>VLOOKUP(F2018,Coding!K:L,2,FALSE)</f>
        <v>Non-URM</v>
      </c>
      <c r="H2018" t="s">
        <v>454</v>
      </c>
      <c r="I2018" t="s">
        <v>206</v>
      </c>
      <c r="J2018" t="s">
        <v>15</v>
      </c>
      <c r="K2018" t="s">
        <v>88</v>
      </c>
      <c r="L2018">
        <v>3</v>
      </c>
      <c r="M2018" t="s">
        <v>85</v>
      </c>
      <c r="N2018" t="s">
        <v>89</v>
      </c>
      <c r="O2018" t="s">
        <v>126</v>
      </c>
    </row>
    <row r="2019" spans="1:15" x14ac:dyDescent="0.25">
      <c r="A2019">
        <v>1</v>
      </c>
      <c r="B2019">
        <v>2016</v>
      </c>
      <c r="C2019" t="s">
        <v>453</v>
      </c>
      <c r="D2019" t="s">
        <v>169</v>
      </c>
      <c r="E2019" t="s">
        <v>12</v>
      </c>
      <c r="F2019">
        <f>VLOOKUP(C2019,'Five Year Alumni Srvy 2016 Data'!C:F,4,FALSE)</f>
        <v>0</v>
      </c>
      <c r="G2019" t="str">
        <f>VLOOKUP(F2019,Coding!K:L,2,FALSE)</f>
        <v>Non-URM</v>
      </c>
      <c r="H2019" t="s">
        <v>454</v>
      </c>
      <c r="I2019" t="s">
        <v>206</v>
      </c>
      <c r="J2019" t="s">
        <v>15</v>
      </c>
      <c r="K2019" t="s">
        <v>98</v>
      </c>
      <c r="L2019">
        <v>5</v>
      </c>
      <c r="M2019" t="s">
        <v>85</v>
      </c>
      <c r="N2019" t="s">
        <v>99</v>
      </c>
      <c r="O2019" t="s">
        <v>185</v>
      </c>
    </row>
    <row r="2020" spans="1:15" x14ac:dyDescent="0.25">
      <c r="A2020">
        <v>1</v>
      </c>
      <c r="B2020">
        <v>2016</v>
      </c>
      <c r="C2020" t="s">
        <v>453</v>
      </c>
      <c r="D2020" t="s">
        <v>169</v>
      </c>
      <c r="E2020" t="s">
        <v>12</v>
      </c>
      <c r="F2020">
        <f>VLOOKUP(C2020,'Five Year Alumni Srvy 2016 Data'!C:F,4,FALSE)</f>
        <v>0</v>
      </c>
      <c r="G2020" t="str">
        <f>VLOOKUP(F2020,Coding!K:L,2,FALSE)</f>
        <v>Non-URM</v>
      </c>
      <c r="H2020" t="s">
        <v>454</v>
      </c>
      <c r="I2020" t="s">
        <v>206</v>
      </c>
      <c r="J2020" t="s">
        <v>15</v>
      </c>
      <c r="K2020" t="s">
        <v>122</v>
      </c>
      <c r="L2020">
        <v>3</v>
      </c>
      <c r="M2020" t="s">
        <v>85</v>
      </c>
      <c r="N2020" t="s">
        <v>123</v>
      </c>
      <c r="O2020" t="s">
        <v>126</v>
      </c>
    </row>
    <row r="2021" spans="1:15" x14ac:dyDescent="0.25">
      <c r="A2021">
        <v>1</v>
      </c>
      <c r="B2021">
        <v>2016</v>
      </c>
      <c r="C2021" t="s">
        <v>453</v>
      </c>
      <c r="D2021" t="s">
        <v>169</v>
      </c>
      <c r="E2021" t="s">
        <v>12</v>
      </c>
      <c r="F2021">
        <f>VLOOKUP(C2021,'Five Year Alumni Srvy 2016 Data'!C:F,4,FALSE)</f>
        <v>0</v>
      </c>
      <c r="G2021" t="str">
        <f>VLOOKUP(F2021,Coding!K:L,2,FALSE)</f>
        <v>Non-URM</v>
      </c>
      <c r="H2021" t="s">
        <v>454</v>
      </c>
      <c r="I2021" t="s">
        <v>206</v>
      </c>
      <c r="J2021" t="s">
        <v>15</v>
      </c>
      <c r="K2021" t="s">
        <v>124</v>
      </c>
      <c r="L2021">
        <v>1</v>
      </c>
      <c r="M2021" t="s">
        <v>85</v>
      </c>
      <c r="N2021" t="s">
        <v>125</v>
      </c>
      <c r="O2021" t="s">
        <v>200</v>
      </c>
    </row>
    <row r="2022" spans="1:15" x14ac:dyDescent="0.25">
      <c r="A2022">
        <v>1</v>
      </c>
      <c r="B2022">
        <v>2016</v>
      </c>
      <c r="C2022" t="s">
        <v>453</v>
      </c>
      <c r="D2022" t="s">
        <v>169</v>
      </c>
      <c r="E2022" t="s">
        <v>12</v>
      </c>
      <c r="F2022">
        <f>VLOOKUP(C2022,'Five Year Alumni Srvy 2016 Data'!C:F,4,FALSE)</f>
        <v>0</v>
      </c>
      <c r="G2022" t="str">
        <f>VLOOKUP(F2022,Coding!K:L,2,FALSE)</f>
        <v>Non-URM</v>
      </c>
      <c r="H2022" t="s">
        <v>454</v>
      </c>
      <c r="I2022" t="s">
        <v>206</v>
      </c>
      <c r="J2022" t="s">
        <v>15</v>
      </c>
      <c r="K2022" t="s">
        <v>127</v>
      </c>
      <c r="L2022">
        <v>4</v>
      </c>
      <c r="M2022" t="s">
        <v>85</v>
      </c>
      <c r="N2022" t="s">
        <v>128</v>
      </c>
      <c r="O2022" t="s">
        <v>87</v>
      </c>
    </row>
    <row r="2023" spans="1:15" x14ac:dyDescent="0.25">
      <c r="A2023">
        <v>1</v>
      </c>
      <c r="B2023">
        <v>2016</v>
      </c>
      <c r="C2023" t="s">
        <v>453</v>
      </c>
      <c r="D2023" t="s">
        <v>169</v>
      </c>
      <c r="E2023" t="s">
        <v>12</v>
      </c>
      <c r="F2023">
        <f>VLOOKUP(C2023,'Five Year Alumni Srvy 2016 Data'!C:F,4,FALSE)</f>
        <v>0</v>
      </c>
      <c r="G2023" t="str">
        <f>VLOOKUP(F2023,Coding!K:L,2,FALSE)</f>
        <v>Non-URM</v>
      </c>
      <c r="H2023" t="s">
        <v>454</v>
      </c>
      <c r="I2023" t="s">
        <v>206</v>
      </c>
      <c r="J2023" t="s">
        <v>15</v>
      </c>
      <c r="K2023" t="s">
        <v>129</v>
      </c>
      <c r="L2023">
        <v>3</v>
      </c>
      <c r="M2023" t="s">
        <v>85</v>
      </c>
      <c r="N2023" t="s">
        <v>130</v>
      </c>
      <c r="O2023" t="s">
        <v>126</v>
      </c>
    </row>
    <row r="2024" spans="1:15" x14ac:dyDescent="0.25">
      <c r="A2024">
        <v>1</v>
      </c>
      <c r="B2024">
        <v>2016</v>
      </c>
      <c r="C2024" t="s">
        <v>453</v>
      </c>
      <c r="D2024" t="s">
        <v>169</v>
      </c>
      <c r="E2024" t="s">
        <v>12</v>
      </c>
      <c r="F2024">
        <f>VLOOKUP(C2024,'Five Year Alumni Srvy 2016 Data'!C:F,4,FALSE)</f>
        <v>0</v>
      </c>
      <c r="G2024" t="str">
        <f>VLOOKUP(F2024,Coding!K:L,2,FALSE)</f>
        <v>Non-URM</v>
      </c>
      <c r="H2024" t="s">
        <v>454</v>
      </c>
      <c r="I2024" t="s">
        <v>206</v>
      </c>
      <c r="J2024" t="s">
        <v>15</v>
      </c>
      <c r="K2024" t="s">
        <v>131</v>
      </c>
      <c r="L2024">
        <v>4</v>
      </c>
      <c r="M2024" t="s">
        <v>85</v>
      </c>
      <c r="N2024" t="s">
        <v>132</v>
      </c>
      <c r="O2024" t="s">
        <v>87</v>
      </c>
    </row>
    <row r="2025" spans="1:15" x14ac:dyDescent="0.25">
      <c r="A2025">
        <v>1</v>
      </c>
      <c r="B2025">
        <v>2016</v>
      </c>
      <c r="C2025" t="s">
        <v>453</v>
      </c>
      <c r="D2025" t="s">
        <v>169</v>
      </c>
      <c r="E2025" t="s">
        <v>12</v>
      </c>
      <c r="F2025">
        <f>VLOOKUP(C2025,'Five Year Alumni Srvy 2016 Data'!C:F,4,FALSE)</f>
        <v>0</v>
      </c>
      <c r="G2025" t="str">
        <f>VLOOKUP(F2025,Coding!K:L,2,FALSE)</f>
        <v>Non-URM</v>
      </c>
      <c r="H2025" t="s">
        <v>454</v>
      </c>
      <c r="I2025" t="s">
        <v>206</v>
      </c>
      <c r="J2025" t="s">
        <v>15</v>
      </c>
      <c r="K2025" t="s">
        <v>139</v>
      </c>
      <c r="L2025">
        <v>4</v>
      </c>
      <c r="M2025" t="s">
        <v>85</v>
      </c>
      <c r="N2025" t="s">
        <v>140</v>
      </c>
      <c r="O2025" t="s">
        <v>87</v>
      </c>
    </row>
    <row r="2026" spans="1:15" x14ac:dyDescent="0.25">
      <c r="A2026">
        <v>1</v>
      </c>
      <c r="B2026">
        <v>2016</v>
      </c>
      <c r="C2026" t="s">
        <v>453</v>
      </c>
      <c r="D2026" t="s">
        <v>169</v>
      </c>
      <c r="E2026" t="s">
        <v>12</v>
      </c>
      <c r="F2026">
        <f>VLOOKUP(C2026,'Five Year Alumni Srvy 2016 Data'!C:F,4,FALSE)</f>
        <v>0</v>
      </c>
      <c r="G2026" t="str">
        <f>VLOOKUP(F2026,Coding!K:L,2,FALSE)</f>
        <v>Non-URM</v>
      </c>
      <c r="H2026" t="s">
        <v>454</v>
      </c>
      <c r="I2026" t="s">
        <v>206</v>
      </c>
      <c r="J2026" t="s">
        <v>15</v>
      </c>
      <c r="K2026" t="s">
        <v>141</v>
      </c>
      <c r="L2026">
        <v>5</v>
      </c>
      <c r="M2026" t="s">
        <v>85</v>
      </c>
      <c r="N2026" t="s">
        <v>142</v>
      </c>
      <c r="O2026" t="s">
        <v>185</v>
      </c>
    </row>
    <row r="2027" spans="1:15" x14ac:dyDescent="0.25">
      <c r="A2027">
        <v>1</v>
      </c>
      <c r="B2027">
        <v>2016</v>
      </c>
      <c r="C2027" t="s">
        <v>453</v>
      </c>
      <c r="D2027" t="s">
        <v>169</v>
      </c>
      <c r="E2027" t="s">
        <v>12</v>
      </c>
      <c r="F2027">
        <f>VLOOKUP(C2027,'Five Year Alumni Srvy 2016 Data'!C:F,4,FALSE)</f>
        <v>0</v>
      </c>
      <c r="G2027" t="str">
        <f>VLOOKUP(F2027,Coding!K:L,2,FALSE)</f>
        <v>Non-URM</v>
      </c>
      <c r="H2027" t="s">
        <v>454</v>
      </c>
      <c r="I2027" t="s">
        <v>206</v>
      </c>
      <c r="J2027" t="s">
        <v>15</v>
      </c>
      <c r="K2027" t="s">
        <v>143</v>
      </c>
      <c r="L2027">
        <v>3</v>
      </c>
      <c r="M2027" t="s">
        <v>85</v>
      </c>
      <c r="N2027" t="s">
        <v>144</v>
      </c>
      <c r="O2027" t="s">
        <v>126</v>
      </c>
    </row>
    <row r="2028" spans="1:15" x14ac:dyDescent="0.25">
      <c r="A2028">
        <v>1</v>
      </c>
      <c r="B2028">
        <v>2016</v>
      </c>
      <c r="C2028" t="s">
        <v>462</v>
      </c>
      <c r="D2028" t="s">
        <v>48</v>
      </c>
      <c r="E2028" t="s">
        <v>12</v>
      </c>
      <c r="F2028">
        <f>VLOOKUP(C2028,'Five Year Alumni Srvy 2016 Data'!C:F,4,FALSE)</f>
        <v>0</v>
      </c>
      <c r="G2028" t="str">
        <f>VLOOKUP(F2028,Coding!K:L,2,FALSE)</f>
        <v>Non-URM</v>
      </c>
      <c r="H2028" t="s">
        <v>215</v>
      </c>
      <c r="I2028" t="s">
        <v>215</v>
      </c>
      <c r="J2028" t="s">
        <v>21</v>
      </c>
      <c r="K2028" t="s">
        <v>84</v>
      </c>
      <c r="L2028">
        <v>3</v>
      </c>
      <c r="M2028" t="s">
        <v>85</v>
      </c>
      <c r="N2028" t="s">
        <v>86</v>
      </c>
      <c r="O2028" t="s">
        <v>126</v>
      </c>
    </row>
    <row r="2029" spans="1:15" x14ac:dyDescent="0.25">
      <c r="A2029">
        <v>1</v>
      </c>
      <c r="B2029">
        <v>2016</v>
      </c>
      <c r="C2029" t="s">
        <v>462</v>
      </c>
      <c r="D2029" t="s">
        <v>48</v>
      </c>
      <c r="E2029" t="s">
        <v>12</v>
      </c>
      <c r="F2029">
        <f>VLOOKUP(C2029,'Five Year Alumni Srvy 2016 Data'!C:F,4,FALSE)</f>
        <v>0</v>
      </c>
      <c r="G2029" t="str">
        <f>VLOOKUP(F2029,Coding!K:L,2,FALSE)</f>
        <v>Non-URM</v>
      </c>
      <c r="H2029" t="s">
        <v>215</v>
      </c>
      <c r="I2029" t="s">
        <v>215</v>
      </c>
      <c r="J2029" t="s">
        <v>21</v>
      </c>
      <c r="K2029" t="s">
        <v>88</v>
      </c>
      <c r="L2029">
        <v>2</v>
      </c>
      <c r="M2029" t="s">
        <v>85</v>
      </c>
      <c r="N2029" t="s">
        <v>89</v>
      </c>
      <c r="O2029" t="s">
        <v>176</v>
      </c>
    </row>
    <row r="2030" spans="1:15" x14ac:dyDescent="0.25">
      <c r="A2030">
        <v>1</v>
      </c>
      <c r="B2030">
        <v>2016</v>
      </c>
      <c r="C2030" t="s">
        <v>462</v>
      </c>
      <c r="D2030" t="s">
        <v>48</v>
      </c>
      <c r="E2030" t="s">
        <v>12</v>
      </c>
      <c r="F2030">
        <f>VLOOKUP(C2030,'Five Year Alumni Srvy 2016 Data'!C:F,4,FALSE)</f>
        <v>0</v>
      </c>
      <c r="G2030" t="str">
        <f>VLOOKUP(F2030,Coding!K:L,2,FALSE)</f>
        <v>Non-URM</v>
      </c>
      <c r="H2030" t="s">
        <v>215</v>
      </c>
      <c r="I2030" t="s">
        <v>215</v>
      </c>
      <c r="J2030" t="s">
        <v>21</v>
      </c>
      <c r="K2030" t="s">
        <v>98</v>
      </c>
      <c r="L2030">
        <v>3</v>
      </c>
      <c r="M2030" t="s">
        <v>85</v>
      </c>
      <c r="N2030" t="s">
        <v>99</v>
      </c>
      <c r="O2030" t="s">
        <v>126</v>
      </c>
    </row>
    <row r="2031" spans="1:15" x14ac:dyDescent="0.25">
      <c r="A2031">
        <v>1</v>
      </c>
      <c r="B2031">
        <v>2016</v>
      </c>
      <c r="C2031" t="s">
        <v>462</v>
      </c>
      <c r="D2031" t="s">
        <v>48</v>
      </c>
      <c r="E2031" t="s">
        <v>12</v>
      </c>
      <c r="F2031">
        <f>VLOOKUP(C2031,'Five Year Alumni Srvy 2016 Data'!C:F,4,FALSE)</f>
        <v>0</v>
      </c>
      <c r="G2031" t="str">
        <f>VLOOKUP(F2031,Coding!K:L,2,FALSE)</f>
        <v>Non-URM</v>
      </c>
      <c r="H2031" t="s">
        <v>215</v>
      </c>
      <c r="I2031" t="s">
        <v>215</v>
      </c>
      <c r="J2031" t="s">
        <v>21</v>
      </c>
      <c r="K2031" t="s">
        <v>122</v>
      </c>
      <c r="L2031">
        <v>3</v>
      </c>
      <c r="M2031" t="s">
        <v>85</v>
      </c>
      <c r="N2031" t="s">
        <v>123</v>
      </c>
      <c r="O2031" t="s">
        <v>126</v>
      </c>
    </row>
    <row r="2032" spans="1:15" x14ac:dyDescent="0.25">
      <c r="A2032">
        <v>1</v>
      </c>
      <c r="B2032">
        <v>2016</v>
      </c>
      <c r="C2032" t="s">
        <v>462</v>
      </c>
      <c r="D2032" t="s">
        <v>48</v>
      </c>
      <c r="E2032" t="s">
        <v>12</v>
      </c>
      <c r="F2032">
        <f>VLOOKUP(C2032,'Five Year Alumni Srvy 2016 Data'!C:F,4,FALSE)</f>
        <v>0</v>
      </c>
      <c r="G2032" t="str">
        <f>VLOOKUP(F2032,Coding!K:L,2,FALSE)</f>
        <v>Non-URM</v>
      </c>
      <c r="H2032" t="s">
        <v>215</v>
      </c>
      <c r="I2032" t="s">
        <v>215</v>
      </c>
      <c r="J2032" t="s">
        <v>21</v>
      </c>
      <c r="K2032" t="s">
        <v>124</v>
      </c>
      <c r="L2032">
        <v>2</v>
      </c>
      <c r="M2032" t="s">
        <v>85</v>
      </c>
      <c r="N2032" t="s">
        <v>125</v>
      </c>
      <c r="O2032" t="s">
        <v>176</v>
      </c>
    </row>
    <row r="2033" spans="1:15" x14ac:dyDescent="0.25">
      <c r="A2033">
        <v>1</v>
      </c>
      <c r="B2033">
        <v>2016</v>
      </c>
      <c r="C2033" t="s">
        <v>462</v>
      </c>
      <c r="D2033" t="s">
        <v>48</v>
      </c>
      <c r="E2033" t="s">
        <v>12</v>
      </c>
      <c r="F2033">
        <f>VLOOKUP(C2033,'Five Year Alumni Srvy 2016 Data'!C:F,4,FALSE)</f>
        <v>0</v>
      </c>
      <c r="G2033" t="str">
        <f>VLOOKUP(F2033,Coding!K:L,2,FALSE)</f>
        <v>Non-URM</v>
      </c>
      <c r="H2033" t="s">
        <v>215</v>
      </c>
      <c r="I2033" t="s">
        <v>215</v>
      </c>
      <c r="J2033" t="s">
        <v>21</v>
      </c>
      <c r="K2033" t="s">
        <v>127</v>
      </c>
      <c r="L2033">
        <v>2</v>
      </c>
      <c r="M2033" t="s">
        <v>85</v>
      </c>
      <c r="N2033" t="s">
        <v>128</v>
      </c>
      <c r="O2033" t="s">
        <v>176</v>
      </c>
    </row>
    <row r="2034" spans="1:15" x14ac:dyDescent="0.25">
      <c r="A2034">
        <v>1</v>
      </c>
      <c r="B2034">
        <v>2016</v>
      </c>
      <c r="C2034" t="s">
        <v>462</v>
      </c>
      <c r="D2034" t="s">
        <v>48</v>
      </c>
      <c r="E2034" t="s">
        <v>12</v>
      </c>
      <c r="F2034">
        <f>VLOOKUP(C2034,'Five Year Alumni Srvy 2016 Data'!C:F,4,FALSE)</f>
        <v>0</v>
      </c>
      <c r="G2034" t="str">
        <f>VLOOKUP(F2034,Coding!K:L,2,FALSE)</f>
        <v>Non-URM</v>
      </c>
      <c r="H2034" t="s">
        <v>215</v>
      </c>
      <c r="I2034" t="s">
        <v>215</v>
      </c>
      <c r="J2034" t="s">
        <v>21</v>
      </c>
      <c r="K2034" t="s">
        <v>129</v>
      </c>
      <c r="L2034">
        <v>2</v>
      </c>
      <c r="M2034" t="s">
        <v>85</v>
      </c>
      <c r="N2034" t="s">
        <v>130</v>
      </c>
      <c r="O2034" t="s">
        <v>176</v>
      </c>
    </row>
    <row r="2035" spans="1:15" x14ac:dyDescent="0.25">
      <c r="A2035">
        <v>1</v>
      </c>
      <c r="B2035">
        <v>2016</v>
      </c>
      <c r="C2035" t="s">
        <v>462</v>
      </c>
      <c r="D2035" t="s">
        <v>48</v>
      </c>
      <c r="E2035" t="s">
        <v>12</v>
      </c>
      <c r="F2035">
        <f>VLOOKUP(C2035,'Five Year Alumni Srvy 2016 Data'!C:F,4,FALSE)</f>
        <v>0</v>
      </c>
      <c r="G2035" t="str">
        <f>VLOOKUP(F2035,Coding!K:L,2,FALSE)</f>
        <v>Non-URM</v>
      </c>
      <c r="H2035" t="s">
        <v>215</v>
      </c>
      <c r="I2035" t="s">
        <v>215</v>
      </c>
      <c r="J2035" t="s">
        <v>21</v>
      </c>
      <c r="K2035" t="s">
        <v>131</v>
      </c>
      <c r="L2035">
        <v>3</v>
      </c>
      <c r="M2035" t="s">
        <v>85</v>
      </c>
      <c r="N2035" t="s">
        <v>132</v>
      </c>
      <c r="O2035" t="s">
        <v>126</v>
      </c>
    </row>
    <row r="2036" spans="1:15" x14ac:dyDescent="0.25">
      <c r="A2036">
        <v>1</v>
      </c>
      <c r="B2036">
        <v>2016</v>
      </c>
      <c r="C2036" t="s">
        <v>462</v>
      </c>
      <c r="D2036" t="s">
        <v>48</v>
      </c>
      <c r="E2036" t="s">
        <v>12</v>
      </c>
      <c r="F2036">
        <f>VLOOKUP(C2036,'Five Year Alumni Srvy 2016 Data'!C:F,4,FALSE)</f>
        <v>0</v>
      </c>
      <c r="G2036" t="str">
        <f>VLOOKUP(F2036,Coding!K:L,2,FALSE)</f>
        <v>Non-URM</v>
      </c>
      <c r="H2036" t="s">
        <v>215</v>
      </c>
      <c r="I2036" t="s">
        <v>215</v>
      </c>
      <c r="J2036" t="s">
        <v>21</v>
      </c>
      <c r="K2036" t="s">
        <v>139</v>
      </c>
      <c r="L2036">
        <v>4</v>
      </c>
      <c r="M2036" t="s">
        <v>85</v>
      </c>
      <c r="N2036" t="s">
        <v>140</v>
      </c>
      <c r="O2036" t="s">
        <v>87</v>
      </c>
    </row>
    <row r="2037" spans="1:15" x14ac:dyDescent="0.25">
      <c r="A2037">
        <v>1</v>
      </c>
      <c r="B2037">
        <v>2016</v>
      </c>
      <c r="C2037" t="s">
        <v>462</v>
      </c>
      <c r="D2037" t="s">
        <v>48</v>
      </c>
      <c r="E2037" t="s">
        <v>12</v>
      </c>
      <c r="F2037">
        <f>VLOOKUP(C2037,'Five Year Alumni Srvy 2016 Data'!C:F,4,FALSE)</f>
        <v>0</v>
      </c>
      <c r="G2037" t="str">
        <f>VLOOKUP(F2037,Coding!K:L,2,FALSE)</f>
        <v>Non-URM</v>
      </c>
      <c r="H2037" t="s">
        <v>215</v>
      </c>
      <c r="I2037" t="s">
        <v>215</v>
      </c>
      <c r="J2037" t="s">
        <v>21</v>
      </c>
      <c r="K2037" t="s">
        <v>141</v>
      </c>
      <c r="L2037">
        <v>2</v>
      </c>
      <c r="M2037" t="s">
        <v>85</v>
      </c>
      <c r="N2037" t="s">
        <v>142</v>
      </c>
      <c r="O2037" t="s">
        <v>176</v>
      </c>
    </row>
    <row r="2038" spans="1:15" x14ac:dyDescent="0.25">
      <c r="A2038">
        <v>1</v>
      </c>
      <c r="B2038">
        <v>2016</v>
      </c>
      <c r="C2038" t="s">
        <v>462</v>
      </c>
      <c r="D2038" t="s">
        <v>48</v>
      </c>
      <c r="E2038" t="s">
        <v>12</v>
      </c>
      <c r="F2038">
        <f>VLOOKUP(C2038,'Five Year Alumni Srvy 2016 Data'!C:F,4,FALSE)</f>
        <v>0</v>
      </c>
      <c r="G2038" t="str">
        <f>VLOOKUP(F2038,Coding!K:L,2,FALSE)</f>
        <v>Non-URM</v>
      </c>
      <c r="H2038" t="s">
        <v>215</v>
      </c>
      <c r="I2038" t="s">
        <v>215</v>
      </c>
      <c r="J2038" t="s">
        <v>21</v>
      </c>
      <c r="K2038" t="s">
        <v>143</v>
      </c>
      <c r="L2038">
        <v>3</v>
      </c>
      <c r="M2038" t="s">
        <v>85</v>
      </c>
      <c r="N2038" t="s">
        <v>144</v>
      </c>
      <c r="O2038" t="s">
        <v>126</v>
      </c>
    </row>
    <row r="2039" spans="1:15" x14ac:dyDescent="0.25">
      <c r="A2039">
        <v>1</v>
      </c>
      <c r="B2039">
        <v>2016</v>
      </c>
      <c r="C2039" t="s">
        <v>463</v>
      </c>
      <c r="D2039" t="s">
        <v>204</v>
      </c>
      <c r="E2039" t="s">
        <v>12</v>
      </c>
      <c r="F2039">
        <f>VLOOKUP(C2039,'Five Year Alumni Srvy 2016 Data'!C:F,4,FALSE)</f>
        <v>0</v>
      </c>
      <c r="G2039" t="str">
        <f>VLOOKUP(F2039,Coding!K:L,2,FALSE)</f>
        <v>Non-URM</v>
      </c>
      <c r="H2039" t="s">
        <v>427</v>
      </c>
      <c r="I2039" t="s">
        <v>267</v>
      </c>
      <c r="J2039" t="s">
        <v>10</v>
      </c>
      <c r="K2039" t="s">
        <v>84</v>
      </c>
      <c r="L2039">
        <v>4</v>
      </c>
      <c r="M2039" t="s">
        <v>85</v>
      </c>
      <c r="N2039" t="s">
        <v>86</v>
      </c>
      <c r="O2039" t="s">
        <v>87</v>
      </c>
    </row>
    <row r="2040" spans="1:15" x14ac:dyDescent="0.25">
      <c r="A2040">
        <v>1</v>
      </c>
      <c r="B2040">
        <v>2016</v>
      </c>
      <c r="C2040" t="s">
        <v>463</v>
      </c>
      <c r="D2040" t="s">
        <v>204</v>
      </c>
      <c r="E2040" t="s">
        <v>12</v>
      </c>
      <c r="F2040">
        <f>VLOOKUP(C2040,'Five Year Alumni Srvy 2016 Data'!C:F,4,FALSE)</f>
        <v>0</v>
      </c>
      <c r="G2040" t="str">
        <f>VLOOKUP(F2040,Coding!K:L,2,FALSE)</f>
        <v>Non-URM</v>
      </c>
      <c r="H2040" t="s">
        <v>427</v>
      </c>
      <c r="I2040" t="s">
        <v>267</v>
      </c>
      <c r="J2040" t="s">
        <v>10</v>
      </c>
      <c r="K2040" t="s">
        <v>88</v>
      </c>
      <c r="L2040">
        <v>3</v>
      </c>
      <c r="M2040" t="s">
        <v>85</v>
      </c>
      <c r="N2040" t="s">
        <v>89</v>
      </c>
      <c r="O2040" t="s">
        <v>126</v>
      </c>
    </row>
    <row r="2041" spans="1:15" x14ac:dyDescent="0.25">
      <c r="A2041">
        <v>1</v>
      </c>
      <c r="B2041">
        <v>2016</v>
      </c>
      <c r="C2041" t="s">
        <v>463</v>
      </c>
      <c r="D2041" t="s">
        <v>204</v>
      </c>
      <c r="E2041" t="s">
        <v>12</v>
      </c>
      <c r="F2041">
        <f>VLOOKUP(C2041,'Five Year Alumni Srvy 2016 Data'!C:F,4,FALSE)</f>
        <v>0</v>
      </c>
      <c r="G2041" t="str">
        <f>VLOOKUP(F2041,Coding!K:L,2,FALSE)</f>
        <v>Non-URM</v>
      </c>
      <c r="H2041" t="s">
        <v>427</v>
      </c>
      <c r="I2041" t="s">
        <v>267</v>
      </c>
      <c r="J2041" t="s">
        <v>10</v>
      </c>
      <c r="K2041" t="s">
        <v>98</v>
      </c>
      <c r="L2041">
        <v>3</v>
      </c>
      <c r="M2041" t="s">
        <v>85</v>
      </c>
      <c r="N2041" t="s">
        <v>99</v>
      </c>
      <c r="O2041" t="s">
        <v>126</v>
      </c>
    </row>
    <row r="2042" spans="1:15" x14ac:dyDescent="0.25">
      <c r="A2042">
        <v>1</v>
      </c>
      <c r="B2042">
        <v>2016</v>
      </c>
      <c r="C2042" t="s">
        <v>463</v>
      </c>
      <c r="D2042" t="s">
        <v>204</v>
      </c>
      <c r="E2042" t="s">
        <v>12</v>
      </c>
      <c r="F2042">
        <f>VLOOKUP(C2042,'Five Year Alumni Srvy 2016 Data'!C:F,4,FALSE)</f>
        <v>0</v>
      </c>
      <c r="G2042" t="str">
        <f>VLOOKUP(F2042,Coding!K:L,2,FALSE)</f>
        <v>Non-URM</v>
      </c>
      <c r="H2042" t="s">
        <v>427</v>
      </c>
      <c r="I2042" t="s">
        <v>267</v>
      </c>
      <c r="J2042" t="s">
        <v>10</v>
      </c>
      <c r="K2042" t="s">
        <v>122</v>
      </c>
      <c r="L2042">
        <v>4</v>
      </c>
      <c r="M2042" t="s">
        <v>85</v>
      </c>
      <c r="N2042" t="s">
        <v>123</v>
      </c>
      <c r="O2042" t="s">
        <v>87</v>
      </c>
    </row>
    <row r="2043" spans="1:15" x14ac:dyDescent="0.25">
      <c r="A2043">
        <v>1</v>
      </c>
      <c r="B2043">
        <v>2016</v>
      </c>
      <c r="C2043" t="s">
        <v>463</v>
      </c>
      <c r="D2043" t="s">
        <v>204</v>
      </c>
      <c r="E2043" t="s">
        <v>12</v>
      </c>
      <c r="F2043">
        <f>VLOOKUP(C2043,'Five Year Alumni Srvy 2016 Data'!C:F,4,FALSE)</f>
        <v>0</v>
      </c>
      <c r="G2043" t="str">
        <f>VLOOKUP(F2043,Coding!K:L,2,FALSE)</f>
        <v>Non-URM</v>
      </c>
      <c r="H2043" t="s">
        <v>427</v>
      </c>
      <c r="I2043" t="s">
        <v>267</v>
      </c>
      <c r="J2043" t="s">
        <v>10</v>
      </c>
      <c r="K2043" t="s">
        <v>124</v>
      </c>
      <c r="L2043">
        <v>4</v>
      </c>
      <c r="M2043" t="s">
        <v>85</v>
      </c>
      <c r="N2043" t="s">
        <v>125</v>
      </c>
      <c r="O2043" t="s">
        <v>87</v>
      </c>
    </row>
    <row r="2044" spans="1:15" x14ac:dyDescent="0.25">
      <c r="A2044">
        <v>1</v>
      </c>
      <c r="B2044">
        <v>2016</v>
      </c>
      <c r="C2044" t="s">
        <v>463</v>
      </c>
      <c r="D2044" t="s">
        <v>204</v>
      </c>
      <c r="E2044" t="s">
        <v>12</v>
      </c>
      <c r="F2044">
        <f>VLOOKUP(C2044,'Five Year Alumni Srvy 2016 Data'!C:F,4,FALSE)</f>
        <v>0</v>
      </c>
      <c r="G2044" t="str">
        <f>VLOOKUP(F2044,Coding!K:L,2,FALSE)</f>
        <v>Non-URM</v>
      </c>
      <c r="H2044" t="s">
        <v>427</v>
      </c>
      <c r="I2044" t="s">
        <v>267</v>
      </c>
      <c r="J2044" t="s">
        <v>10</v>
      </c>
      <c r="K2044" t="s">
        <v>127</v>
      </c>
      <c r="L2044">
        <v>4</v>
      </c>
      <c r="M2044" t="s">
        <v>85</v>
      </c>
      <c r="N2044" t="s">
        <v>128</v>
      </c>
      <c r="O2044" t="s">
        <v>87</v>
      </c>
    </row>
    <row r="2045" spans="1:15" x14ac:dyDescent="0.25">
      <c r="A2045">
        <v>1</v>
      </c>
      <c r="B2045">
        <v>2016</v>
      </c>
      <c r="C2045" t="s">
        <v>463</v>
      </c>
      <c r="D2045" t="s">
        <v>204</v>
      </c>
      <c r="E2045" t="s">
        <v>12</v>
      </c>
      <c r="F2045">
        <f>VLOOKUP(C2045,'Five Year Alumni Srvy 2016 Data'!C:F,4,FALSE)</f>
        <v>0</v>
      </c>
      <c r="G2045" t="str">
        <f>VLOOKUP(F2045,Coding!K:L,2,FALSE)</f>
        <v>Non-URM</v>
      </c>
      <c r="H2045" t="s">
        <v>427</v>
      </c>
      <c r="I2045" t="s">
        <v>267</v>
      </c>
      <c r="J2045" t="s">
        <v>10</v>
      </c>
      <c r="K2045" t="s">
        <v>129</v>
      </c>
      <c r="L2045">
        <v>4</v>
      </c>
      <c r="M2045" t="s">
        <v>85</v>
      </c>
      <c r="N2045" t="s">
        <v>130</v>
      </c>
      <c r="O2045" t="s">
        <v>87</v>
      </c>
    </row>
    <row r="2046" spans="1:15" x14ac:dyDescent="0.25">
      <c r="A2046">
        <v>1</v>
      </c>
      <c r="B2046">
        <v>2016</v>
      </c>
      <c r="C2046" t="s">
        <v>463</v>
      </c>
      <c r="D2046" t="s">
        <v>204</v>
      </c>
      <c r="E2046" t="s">
        <v>12</v>
      </c>
      <c r="F2046">
        <f>VLOOKUP(C2046,'Five Year Alumni Srvy 2016 Data'!C:F,4,FALSE)</f>
        <v>0</v>
      </c>
      <c r="G2046" t="str">
        <f>VLOOKUP(F2046,Coding!K:L,2,FALSE)</f>
        <v>Non-URM</v>
      </c>
      <c r="H2046" t="s">
        <v>427</v>
      </c>
      <c r="I2046" t="s">
        <v>267</v>
      </c>
      <c r="J2046" t="s">
        <v>10</v>
      </c>
      <c r="K2046" t="s">
        <v>131</v>
      </c>
      <c r="L2046">
        <v>3</v>
      </c>
      <c r="M2046" t="s">
        <v>85</v>
      </c>
      <c r="N2046" t="s">
        <v>132</v>
      </c>
      <c r="O2046" t="s">
        <v>126</v>
      </c>
    </row>
    <row r="2047" spans="1:15" x14ac:dyDescent="0.25">
      <c r="A2047">
        <v>1</v>
      </c>
      <c r="B2047">
        <v>2016</v>
      </c>
      <c r="C2047" t="s">
        <v>463</v>
      </c>
      <c r="D2047" t="s">
        <v>204</v>
      </c>
      <c r="E2047" t="s">
        <v>12</v>
      </c>
      <c r="F2047">
        <f>VLOOKUP(C2047,'Five Year Alumni Srvy 2016 Data'!C:F,4,FALSE)</f>
        <v>0</v>
      </c>
      <c r="G2047" t="str">
        <f>VLOOKUP(F2047,Coding!K:L,2,FALSE)</f>
        <v>Non-URM</v>
      </c>
      <c r="H2047" t="s">
        <v>427</v>
      </c>
      <c r="I2047" t="s">
        <v>267</v>
      </c>
      <c r="J2047" t="s">
        <v>10</v>
      </c>
      <c r="K2047" t="s">
        <v>139</v>
      </c>
      <c r="L2047">
        <v>4</v>
      </c>
      <c r="M2047" t="s">
        <v>85</v>
      </c>
      <c r="N2047" t="s">
        <v>140</v>
      </c>
      <c r="O2047" t="s">
        <v>87</v>
      </c>
    </row>
    <row r="2048" spans="1:15" x14ac:dyDescent="0.25">
      <c r="A2048">
        <v>1</v>
      </c>
      <c r="B2048">
        <v>2016</v>
      </c>
      <c r="C2048" t="s">
        <v>463</v>
      </c>
      <c r="D2048" t="s">
        <v>204</v>
      </c>
      <c r="E2048" t="s">
        <v>12</v>
      </c>
      <c r="F2048">
        <f>VLOOKUP(C2048,'Five Year Alumni Srvy 2016 Data'!C:F,4,FALSE)</f>
        <v>0</v>
      </c>
      <c r="G2048" t="str">
        <f>VLOOKUP(F2048,Coding!K:L,2,FALSE)</f>
        <v>Non-URM</v>
      </c>
      <c r="H2048" t="s">
        <v>427</v>
      </c>
      <c r="I2048" t="s">
        <v>267</v>
      </c>
      <c r="J2048" t="s">
        <v>10</v>
      </c>
      <c r="K2048" t="s">
        <v>141</v>
      </c>
      <c r="L2048">
        <v>4</v>
      </c>
      <c r="M2048" t="s">
        <v>85</v>
      </c>
      <c r="N2048" t="s">
        <v>142</v>
      </c>
      <c r="O2048" t="s">
        <v>87</v>
      </c>
    </row>
    <row r="2049" spans="1:15" x14ac:dyDescent="0.25">
      <c r="A2049">
        <v>1</v>
      </c>
      <c r="B2049">
        <v>2016</v>
      </c>
      <c r="C2049" t="s">
        <v>463</v>
      </c>
      <c r="D2049" t="s">
        <v>204</v>
      </c>
      <c r="E2049" t="s">
        <v>12</v>
      </c>
      <c r="F2049">
        <f>VLOOKUP(C2049,'Five Year Alumni Srvy 2016 Data'!C:F,4,FALSE)</f>
        <v>0</v>
      </c>
      <c r="G2049" t="str">
        <f>VLOOKUP(F2049,Coding!K:L,2,FALSE)</f>
        <v>Non-URM</v>
      </c>
      <c r="H2049" t="s">
        <v>427</v>
      </c>
      <c r="I2049" t="s">
        <v>267</v>
      </c>
      <c r="J2049" t="s">
        <v>10</v>
      </c>
      <c r="K2049" t="s">
        <v>143</v>
      </c>
      <c r="L2049">
        <v>4</v>
      </c>
      <c r="M2049" t="s">
        <v>85</v>
      </c>
      <c r="N2049" t="s">
        <v>144</v>
      </c>
      <c r="O2049" t="s">
        <v>87</v>
      </c>
    </row>
    <row r="2050" spans="1:15" x14ac:dyDescent="0.25">
      <c r="A2050">
        <v>1</v>
      </c>
      <c r="B2050">
        <v>2016</v>
      </c>
      <c r="C2050" t="s">
        <v>464</v>
      </c>
      <c r="D2050" t="s">
        <v>48</v>
      </c>
      <c r="E2050" t="s">
        <v>12</v>
      </c>
      <c r="F2050">
        <f>VLOOKUP(C2050,'Five Year Alumni Srvy 2016 Data'!C:F,4,FALSE)</f>
        <v>0</v>
      </c>
      <c r="G2050" t="str">
        <f>VLOOKUP(F2050,Coding!K:L,2,FALSE)</f>
        <v>Non-URM</v>
      </c>
      <c r="H2050" t="s">
        <v>465</v>
      </c>
      <c r="I2050" t="s">
        <v>466</v>
      </c>
      <c r="J2050" t="s">
        <v>10</v>
      </c>
      <c r="K2050" t="s">
        <v>84</v>
      </c>
      <c r="L2050">
        <v>4</v>
      </c>
      <c r="M2050" t="s">
        <v>85</v>
      </c>
      <c r="N2050" t="s">
        <v>86</v>
      </c>
      <c r="O2050" t="s">
        <v>87</v>
      </c>
    </row>
    <row r="2051" spans="1:15" x14ac:dyDescent="0.25">
      <c r="A2051">
        <v>1</v>
      </c>
      <c r="B2051">
        <v>2016</v>
      </c>
      <c r="C2051" t="s">
        <v>464</v>
      </c>
      <c r="D2051" t="s">
        <v>48</v>
      </c>
      <c r="E2051" t="s">
        <v>12</v>
      </c>
      <c r="F2051">
        <f>VLOOKUP(C2051,'Five Year Alumni Srvy 2016 Data'!C:F,4,FALSE)</f>
        <v>0</v>
      </c>
      <c r="G2051" t="str">
        <f>VLOOKUP(F2051,Coding!K:L,2,FALSE)</f>
        <v>Non-URM</v>
      </c>
      <c r="H2051" t="s">
        <v>465</v>
      </c>
      <c r="I2051" t="s">
        <v>466</v>
      </c>
      <c r="J2051" t="s">
        <v>10</v>
      </c>
      <c r="K2051" t="s">
        <v>88</v>
      </c>
      <c r="L2051">
        <v>3</v>
      </c>
      <c r="M2051" t="s">
        <v>85</v>
      </c>
      <c r="N2051" t="s">
        <v>89</v>
      </c>
      <c r="O2051" t="s">
        <v>126</v>
      </c>
    </row>
    <row r="2052" spans="1:15" x14ac:dyDescent="0.25">
      <c r="A2052">
        <v>1</v>
      </c>
      <c r="B2052">
        <v>2016</v>
      </c>
      <c r="C2052" t="s">
        <v>464</v>
      </c>
      <c r="D2052" t="s">
        <v>48</v>
      </c>
      <c r="E2052" t="s">
        <v>12</v>
      </c>
      <c r="F2052">
        <f>VLOOKUP(C2052,'Five Year Alumni Srvy 2016 Data'!C:F,4,FALSE)</f>
        <v>0</v>
      </c>
      <c r="G2052" t="str">
        <f>VLOOKUP(F2052,Coding!K:L,2,FALSE)</f>
        <v>Non-URM</v>
      </c>
      <c r="H2052" t="s">
        <v>465</v>
      </c>
      <c r="I2052" t="s">
        <v>466</v>
      </c>
      <c r="J2052" t="s">
        <v>10</v>
      </c>
      <c r="K2052" t="s">
        <v>98</v>
      </c>
      <c r="L2052">
        <v>4</v>
      </c>
      <c r="M2052" t="s">
        <v>85</v>
      </c>
      <c r="N2052" t="s">
        <v>99</v>
      </c>
      <c r="O2052" t="s">
        <v>87</v>
      </c>
    </row>
    <row r="2053" spans="1:15" x14ac:dyDescent="0.25">
      <c r="A2053">
        <v>1</v>
      </c>
      <c r="B2053">
        <v>2016</v>
      </c>
      <c r="C2053" t="s">
        <v>464</v>
      </c>
      <c r="D2053" t="s">
        <v>48</v>
      </c>
      <c r="E2053" t="s">
        <v>12</v>
      </c>
      <c r="F2053">
        <f>VLOOKUP(C2053,'Five Year Alumni Srvy 2016 Data'!C:F,4,FALSE)</f>
        <v>0</v>
      </c>
      <c r="G2053" t="str">
        <f>VLOOKUP(F2053,Coding!K:L,2,FALSE)</f>
        <v>Non-URM</v>
      </c>
      <c r="H2053" t="s">
        <v>465</v>
      </c>
      <c r="I2053" t="s">
        <v>466</v>
      </c>
      <c r="J2053" t="s">
        <v>10</v>
      </c>
      <c r="K2053" t="s">
        <v>122</v>
      </c>
      <c r="L2053">
        <v>3</v>
      </c>
      <c r="M2053" t="s">
        <v>85</v>
      </c>
      <c r="N2053" t="s">
        <v>123</v>
      </c>
      <c r="O2053" t="s">
        <v>126</v>
      </c>
    </row>
    <row r="2054" spans="1:15" x14ac:dyDescent="0.25">
      <c r="A2054">
        <v>1</v>
      </c>
      <c r="B2054">
        <v>2016</v>
      </c>
      <c r="C2054" t="s">
        <v>464</v>
      </c>
      <c r="D2054" t="s">
        <v>48</v>
      </c>
      <c r="E2054" t="s">
        <v>12</v>
      </c>
      <c r="F2054">
        <f>VLOOKUP(C2054,'Five Year Alumni Srvy 2016 Data'!C:F,4,FALSE)</f>
        <v>0</v>
      </c>
      <c r="G2054" t="str">
        <f>VLOOKUP(F2054,Coding!K:L,2,FALSE)</f>
        <v>Non-URM</v>
      </c>
      <c r="H2054" t="s">
        <v>465</v>
      </c>
      <c r="I2054" t="s">
        <v>466</v>
      </c>
      <c r="J2054" t="s">
        <v>10</v>
      </c>
      <c r="K2054" t="s">
        <v>124</v>
      </c>
      <c r="L2054">
        <v>2</v>
      </c>
      <c r="M2054" t="s">
        <v>85</v>
      </c>
      <c r="N2054" t="s">
        <v>125</v>
      </c>
      <c r="O2054" t="s">
        <v>176</v>
      </c>
    </row>
    <row r="2055" spans="1:15" x14ac:dyDescent="0.25">
      <c r="A2055">
        <v>1</v>
      </c>
      <c r="B2055">
        <v>2016</v>
      </c>
      <c r="C2055" t="s">
        <v>464</v>
      </c>
      <c r="D2055" t="s">
        <v>48</v>
      </c>
      <c r="E2055" t="s">
        <v>12</v>
      </c>
      <c r="F2055">
        <f>VLOOKUP(C2055,'Five Year Alumni Srvy 2016 Data'!C:F,4,FALSE)</f>
        <v>0</v>
      </c>
      <c r="G2055" t="str">
        <f>VLOOKUP(F2055,Coding!K:L,2,FALSE)</f>
        <v>Non-URM</v>
      </c>
      <c r="H2055" t="s">
        <v>465</v>
      </c>
      <c r="I2055" t="s">
        <v>466</v>
      </c>
      <c r="J2055" t="s">
        <v>10</v>
      </c>
      <c r="K2055" t="s">
        <v>127</v>
      </c>
      <c r="L2055">
        <v>4</v>
      </c>
      <c r="M2055" t="s">
        <v>85</v>
      </c>
      <c r="N2055" t="s">
        <v>128</v>
      </c>
      <c r="O2055" t="s">
        <v>87</v>
      </c>
    </row>
    <row r="2056" spans="1:15" x14ac:dyDescent="0.25">
      <c r="A2056">
        <v>1</v>
      </c>
      <c r="B2056">
        <v>2016</v>
      </c>
      <c r="C2056" t="s">
        <v>464</v>
      </c>
      <c r="D2056" t="s">
        <v>48</v>
      </c>
      <c r="E2056" t="s">
        <v>12</v>
      </c>
      <c r="F2056">
        <f>VLOOKUP(C2056,'Five Year Alumni Srvy 2016 Data'!C:F,4,FALSE)</f>
        <v>0</v>
      </c>
      <c r="G2056" t="str">
        <f>VLOOKUP(F2056,Coding!K:L,2,FALSE)</f>
        <v>Non-URM</v>
      </c>
      <c r="H2056" t="s">
        <v>465</v>
      </c>
      <c r="I2056" t="s">
        <v>466</v>
      </c>
      <c r="J2056" t="s">
        <v>10</v>
      </c>
      <c r="K2056" t="s">
        <v>129</v>
      </c>
      <c r="L2056">
        <v>3</v>
      </c>
      <c r="M2056" t="s">
        <v>85</v>
      </c>
      <c r="N2056" t="s">
        <v>130</v>
      </c>
      <c r="O2056" t="s">
        <v>126</v>
      </c>
    </row>
    <row r="2057" spans="1:15" x14ac:dyDescent="0.25">
      <c r="A2057">
        <v>1</v>
      </c>
      <c r="B2057">
        <v>2016</v>
      </c>
      <c r="C2057" t="s">
        <v>464</v>
      </c>
      <c r="D2057" t="s">
        <v>48</v>
      </c>
      <c r="E2057" t="s">
        <v>12</v>
      </c>
      <c r="F2057">
        <f>VLOOKUP(C2057,'Five Year Alumni Srvy 2016 Data'!C:F,4,FALSE)</f>
        <v>0</v>
      </c>
      <c r="G2057" t="str">
        <f>VLOOKUP(F2057,Coding!K:L,2,FALSE)</f>
        <v>Non-URM</v>
      </c>
      <c r="H2057" t="s">
        <v>465</v>
      </c>
      <c r="I2057" t="s">
        <v>466</v>
      </c>
      <c r="J2057" t="s">
        <v>10</v>
      </c>
      <c r="K2057" t="s">
        <v>131</v>
      </c>
      <c r="L2057">
        <v>4</v>
      </c>
      <c r="M2057" t="s">
        <v>85</v>
      </c>
      <c r="N2057" t="s">
        <v>132</v>
      </c>
      <c r="O2057" t="s">
        <v>87</v>
      </c>
    </row>
    <row r="2058" spans="1:15" x14ac:dyDescent="0.25">
      <c r="A2058">
        <v>1</v>
      </c>
      <c r="B2058">
        <v>2016</v>
      </c>
      <c r="C2058" t="s">
        <v>464</v>
      </c>
      <c r="D2058" t="s">
        <v>48</v>
      </c>
      <c r="E2058" t="s">
        <v>12</v>
      </c>
      <c r="F2058">
        <f>VLOOKUP(C2058,'Five Year Alumni Srvy 2016 Data'!C:F,4,FALSE)</f>
        <v>0</v>
      </c>
      <c r="G2058" t="str">
        <f>VLOOKUP(F2058,Coding!K:L,2,FALSE)</f>
        <v>Non-URM</v>
      </c>
      <c r="H2058" t="s">
        <v>465</v>
      </c>
      <c r="I2058" t="s">
        <v>466</v>
      </c>
      <c r="J2058" t="s">
        <v>10</v>
      </c>
      <c r="K2058" t="s">
        <v>139</v>
      </c>
      <c r="L2058">
        <v>3</v>
      </c>
      <c r="M2058" t="s">
        <v>85</v>
      </c>
      <c r="N2058" t="s">
        <v>140</v>
      </c>
      <c r="O2058" t="s">
        <v>126</v>
      </c>
    </row>
    <row r="2059" spans="1:15" x14ac:dyDescent="0.25">
      <c r="A2059">
        <v>1</v>
      </c>
      <c r="B2059">
        <v>2016</v>
      </c>
      <c r="C2059" t="s">
        <v>464</v>
      </c>
      <c r="D2059" t="s">
        <v>48</v>
      </c>
      <c r="E2059" t="s">
        <v>12</v>
      </c>
      <c r="F2059">
        <f>VLOOKUP(C2059,'Five Year Alumni Srvy 2016 Data'!C:F,4,FALSE)</f>
        <v>0</v>
      </c>
      <c r="G2059" t="str">
        <f>VLOOKUP(F2059,Coding!K:L,2,FALSE)</f>
        <v>Non-URM</v>
      </c>
      <c r="H2059" t="s">
        <v>465</v>
      </c>
      <c r="I2059" t="s">
        <v>466</v>
      </c>
      <c r="J2059" t="s">
        <v>10</v>
      </c>
      <c r="K2059" t="s">
        <v>141</v>
      </c>
      <c r="L2059">
        <v>3</v>
      </c>
      <c r="M2059" t="s">
        <v>85</v>
      </c>
      <c r="N2059" t="s">
        <v>142</v>
      </c>
      <c r="O2059" t="s">
        <v>126</v>
      </c>
    </row>
    <row r="2060" spans="1:15" x14ac:dyDescent="0.25">
      <c r="A2060">
        <v>1</v>
      </c>
      <c r="B2060">
        <v>2016</v>
      </c>
      <c r="C2060" t="s">
        <v>464</v>
      </c>
      <c r="D2060" t="s">
        <v>48</v>
      </c>
      <c r="E2060" t="s">
        <v>12</v>
      </c>
      <c r="F2060">
        <f>VLOOKUP(C2060,'Five Year Alumni Srvy 2016 Data'!C:F,4,FALSE)</f>
        <v>0</v>
      </c>
      <c r="G2060" t="str">
        <f>VLOOKUP(F2060,Coding!K:L,2,FALSE)</f>
        <v>Non-URM</v>
      </c>
      <c r="H2060" t="s">
        <v>465</v>
      </c>
      <c r="I2060" t="s">
        <v>466</v>
      </c>
      <c r="J2060" t="s">
        <v>10</v>
      </c>
      <c r="K2060" t="s">
        <v>143</v>
      </c>
      <c r="L2060">
        <v>4</v>
      </c>
      <c r="M2060" t="s">
        <v>85</v>
      </c>
      <c r="N2060" t="s">
        <v>144</v>
      </c>
      <c r="O2060" t="s">
        <v>87</v>
      </c>
    </row>
    <row r="2061" spans="1:15" x14ac:dyDescent="0.25">
      <c r="A2061">
        <v>1</v>
      </c>
      <c r="B2061">
        <v>2016</v>
      </c>
      <c r="C2061" t="s">
        <v>468</v>
      </c>
      <c r="D2061" t="s">
        <v>169</v>
      </c>
      <c r="E2061" t="s">
        <v>12</v>
      </c>
      <c r="F2061">
        <f>VLOOKUP(C2061,'Five Year Alumni Srvy 2016 Data'!C:F,4,FALSE)</f>
        <v>0</v>
      </c>
      <c r="G2061" t="str">
        <f>VLOOKUP(F2061,Coding!K:L,2,FALSE)</f>
        <v>Non-URM</v>
      </c>
      <c r="H2061" t="s">
        <v>469</v>
      </c>
      <c r="I2061" t="s">
        <v>342</v>
      </c>
      <c r="J2061" t="s">
        <v>19</v>
      </c>
      <c r="K2061" t="s">
        <v>84</v>
      </c>
      <c r="L2061">
        <v>4</v>
      </c>
      <c r="M2061" t="s">
        <v>85</v>
      </c>
      <c r="N2061" t="s">
        <v>86</v>
      </c>
      <c r="O2061" t="s">
        <v>87</v>
      </c>
    </row>
    <row r="2062" spans="1:15" x14ac:dyDescent="0.25">
      <c r="A2062">
        <v>1</v>
      </c>
      <c r="B2062">
        <v>2016</v>
      </c>
      <c r="C2062" t="s">
        <v>468</v>
      </c>
      <c r="D2062" t="s">
        <v>169</v>
      </c>
      <c r="E2062" t="s">
        <v>12</v>
      </c>
      <c r="F2062">
        <f>VLOOKUP(C2062,'Five Year Alumni Srvy 2016 Data'!C:F,4,FALSE)</f>
        <v>0</v>
      </c>
      <c r="G2062" t="str">
        <f>VLOOKUP(F2062,Coding!K:L,2,FALSE)</f>
        <v>Non-URM</v>
      </c>
      <c r="H2062" t="s">
        <v>469</v>
      </c>
      <c r="I2062" t="s">
        <v>342</v>
      </c>
      <c r="J2062" t="s">
        <v>19</v>
      </c>
      <c r="K2062" t="s">
        <v>88</v>
      </c>
      <c r="L2062">
        <v>4</v>
      </c>
      <c r="M2062" t="s">
        <v>85</v>
      </c>
      <c r="N2062" t="s">
        <v>89</v>
      </c>
      <c r="O2062" t="s">
        <v>87</v>
      </c>
    </row>
    <row r="2063" spans="1:15" x14ac:dyDescent="0.25">
      <c r="A2063">
        <v>1</v>
      </c>
      <c r="B2063">
        <v>2016</v>
      </c>
      <c r="C2063" t="s">
        <v>468</v>
      </c>
      <c r="D2063" t="s">
        <v>169</v>
      </c>
      <c r="E2063" t="s">
        <v>12</v>
      </c>
      <c r="F2063">
        <f>VLOOKUP(C2063,'Five Year Alumni Srvy 2016 Data'!C:F,4,FALSE)</f>
        <v>0</v>
      </c>
      <c r="G2063" t="str">
        <f>VLOOKUP(F2063,Coding!K:L,2,FALSE)</f>
        <v>Non-URM</v>
      </c>
      <c r="H2063" t="s">
        <v>469</v>
      </c>
      <c r="I2063" t="s">
        <v>342</v>
      </c>
      <c r="J2063" t="s">
        <v>19</v>
      </c>
      <c r="K2063" t="s">
        <v>98</v>
      </c>
      <c r="L2063">
        <v>4</v>
      </c>
      <c r="M2063" t="s">
        <v>85</v>
      </c>
      <c r="N2063" t="s">
        <v>99</v>
      </c>
      <c r="O2063" t="s">
        <v>87</v>
      </c>
    </row>
    <row r="2064" spans="1:15" x14ac:dyDescent="0.25">
      <c r="A2064">
        <v>1</v>
      </c>
      <c r="B2064">
        <v>2016</v>
      </c>
      <c r="C2064" t="s">
        <v>468</v>
      </c>
      <c r="D2064" t="s">
        <v>169</v>
      </c>
      <c r="E2064" t="s">
        <v>12</v>
      </c>
      <c r="F2064">
        <f>VLOOKUP(C2064,'Five Year Alumni Srvy 2016 Data'!C:F,4,FALSE)</f>
        <v>0</v>
      </c>
      <c r="G2064" t="str">
        <f>VLOOKUP(F2064,Coding!K:L,2,FALSE)</f>
        <v>Non-URM</v>
      </c>
      <c r="H2064" t="s">
        <v>469</v>
      </c>
      <c r="I2064" t="s">
        <v>342</v>
      </c>
      <c r="J2064" t="s">
        <v>19</v>
      </c>
      <c r="K2064" t="s">
        <v>122</v>
      </c>
      <c r="L2064">
        <v>4</v>
      </c>
      <c r="M2064" t="s">
        <v>85</v>
      </c>
      <c r="N2064" t="s">
        <v>123</v>
      </c>
      <c r="O2064" t="s">
        <v>87</v>
      </c>
    </row>
    <row r="2065" spans="1:15" x14ac:dyDescent="0.25">
      <c r="A2065">
        <v>1</v>
      </c>
      <c r="B2065">
        <v>2016</v>
      </c>
      <c r="C2065" t="s">
        <v>468</v>
      </c>
      <c r="D2065" t="s">
        <v>169</v>
      </c>
      <c r="E2065" t="s">
        <v>12</v>
      </c>
      <c r="F2065">
        <f>VLOOKUP(C2065,'Five Year Alumni Srvy 2016 Data'!C:F,4,FALSE)</f>
        <v>0</v>
      </c>
      <c r="G2065" t="str">
        <f>VLOOKUP(F2065,Coding!K:L,2,FALSE)</f>
        <v>Non-URM</v>
      </c>
      <c r="H2065" t="s">
        <v>469</v>
      </c>
      <c r="I2065" t="s">
        <v>342</v>
      </c>
      <c r="J2065" t="s">
        <v>19</v>
      </c>
      <c r="K2065" t="s">
        <v>124</v>
      </c>
      <c r="L2065">
        <v>4</v>
      </c>
      <c r="M2065" t="s">
        <v>85</v>
      </c>
      <c r="N2065" t="s">
        <v>125</v>
      </c>
      <c r="O2065" t="s">
        <v>87</v>
      </c>
    </row>
    <row r="2066" spans="1:15" x14ac:dyDescent="0.25">
      <c r="A2066">
        <v>1</v>
      </c>
      <c r="B2066">
        <v>2016</v>
      </c>
      <c r="C2066" t="s">
        <v>468</v>
      </c>
      <c r="D2066" t="s">
        <v>169</v>
      </c>
      <c r="E2066" t="s">
        <v>12</v>
      </c>
      <c r="F2066">
        <f>VLOOKUP(C2066,'Five Year Alumni Srvy 2016 Data'!C:F,4,FALSE)</f>
        <v>0</v>
      </c>
      <c r="G2066" t="str">
        <f>VLOOKUP(F2066,Coding!K:L,2,FALSE)</f>
        <v>Non-URM</v>
      </c>
      <c r="H2066" t="s">
        <v>469</v>
      </c>
      <c r="I2066" t="s">
        <v>342</v>
      </c>
      <c r="J2066" t="s">
        <v>19</v>
      </c>
      <c r="K2066" t="s">
        <v>127</v>
      </c>
      <c r="L2066">
        <v>3</v>
      </c>
      <c r="M2066" t="s">
        <v>85</v>
      </c>
      <c r="N2066" t="s">
        <v>128</v>
      </c>
      <c r="O2066" t="s">
        <v>126</v>
      </c>
    </row>
    <row r="2067" spans="1:15" x14ac:dyDescent="0.25">
      <c r="A2067">
        <v>1</v>
      </c>
      <c r="B2067">
        <v>2016</v>
      </c>
      <c r="C2067" t="s">
        <v>468</v>
      </c>
      <c r="D2067" t="s">
        <v>169</v>
      </c>
      <c r="E2067" t="s">
        <v>12</v>
      </c>
      <c r="F2067">
        <f>VLOOKUP(C2067,'Five Year Alumni Srvy 2016 Data'!C:F,4,FALSE)</f>
        <v>0</v>
      </c>
      <c r="G2067" t="str">
        <f>VLOOKUP(F2067,Coding!K:L,2,FALSE)</f>
        <v>Non-URM</v>
      </c>
      <c r="H2067" t="s">
        <v>469</v>
      </c>
      <c r="I2067" t="s">
        <v>342</v>
      </c>
      <c r="J2067" t="s">
        <v>19</v>
      </c>
      <c r="K2067" t="s">
        <v>129</v>
      </c>
      <c r="L2067">
        <v>4</v>
      </c>
      <c r="M2067" t="s">
        <v>85</v>
      </c>
      <c r="N2067" t="s">
        <v>130</v>
      </c>
      <c r="O2067" t="s">
        <v>87</v>
      </c>
    </row>
    <row r="2068" spans="1:15" x14ac:dyDescent="0.25">
      <c r="A2068">
        <v>1</v>
      </c>
      <c r="B2068">
        <v>2016</v>
      </c>
      <c r="C2068" t="s">
        <v>468</v>
      </c>
      <c r="D2068" t="s">
        <v>169</v>
      </c>
      <c r="E2068" t="s">
        <v>12</v>
      </c>
      <c r="F2068">
        <f>VLOOKUP(C2068,'Five Year Alumni Srvy 2016 Data'!C:F,4,FALSE)</f>
        <v>0</v>
      </c>
      <c r="G2068" t="str">
        <f>VLOOKUP(F2068,Coding!K:L,2,FALSE)</f>
        <v>Non-URM</v>
      </c>
      <c r="H2068" t="s">
        <v>469</v>
      </c>
      <c r="I2068" t="s">
        <v>342</v>
      </c>
      <c r="J2068" t="s">
        <v>19</v>
      </c>
      <c r="K2068" t="s">
        <v>131</v>
      </c>
      <c r="L2068">
        <v>4</v>
      </c>
      <c r="M2068" t="s">
        <v>85</v>
      </c>
      <c r="N2068" t="s">
        <v>132</v>
      </c>
      <c r="O2068" t="s">
        <v>87</v>
      </c>
    </row>
    <row r="2069" spans="1:15" x14ac:dyDescent="0.25">
      <c r="A2069">
        <v>1</v>
      </c>
      <c r="B2069">
        <v>2016</v>
      </c>
      <c r="C2069" t="s">
        <v>468</v>
      </c>
      <c r="D2069" t="s">
        <v>169</v>
      </c>
      <c r="E2069" t="s">
        <v>12</v>
      </c>
      <c r="F2069">
        <f>VLOOKUP(C2069,'Five Year Alumni Srvy 2016 Data'!C:F,4,FALSE)</f>
        <v>0</v>
      </c>
      <c r="G2069" t="str">
        <f>VLOOKUP(F2069,Coding!K:L,2,FALSE)</f>
        <v>Non-URM</v>
      </c>
      <c r="H2069" t="s">
        <v>469</v>
      </c>
      <c r="I2069" t="s">
        <v>342</v>
      </c>
      <c r="J2069" t="s">
        <v>19</v>
      </c>
      <c r="K2069" t="s">
        <v>139</v>
      </c>
      <c r="L2069">
        <v>4</v>
      </c>
      <c r="M2069" t="s">
        <v>85</v>
      </c>
      <c r="N2069" t="s">
        <v>140</v>
      </c>
      <c r="O2069" t="s">
        <v>87</v>
      </c>
    </row>
    <row r="2070" spans="1:15" x14ac:dyDescent="0.25">
      <c r="A2070">
        <v>1</v>
      </c>
      <c r="B2070">
        <v>2016</v>
      </c>
      <c r="C2070" t="s">
        <v>468</v>
      </c>
      <c r="D2070" t="s">
        <v>169</v>
      </c>
      <c r="E2070" t="s">
        <v>12</v>
      </c>
      <c r="F2070">
        <f>VLOOKUP(C2070,'Five Year Alumni Srvy 2016 Data'!C:F,4,FALSE)</f>
        <v>0</v>
      </c>
      <c r="G2070" t="str">
        <f>VLOOKUP(F2070,Coding!K:L,2,FALSE)</f>
        <v>Non-URM</v>
      </c>
      <c r="H2070" t="s">
        <v>469</v>
      </c>
      <c r="I2070" t="s">
        <v>342</v>
      </c>
      <c r="J2070" t="s">
        <v>19</v>
      </c>
      <c r="K2070" t="s">
        <v>141</v>
      </c>
      <c r="L2070">
        <v>4</v>
      </c>
      <c r="M2070" t="s">
        <v>85</v>
      </c>
      <c r="N2070" t="s">
        <v>142</v>
      </c>
      <c r="O2070" t="s">
        <v>87</v>
      </c>
    </row>
    <row r="2071" spans="1:15" x14ac:dyDescent="0.25">
      <c r="A2071">
        <v>1</v>
      </c>
      <c r="B2071">
        <v>2016</v>
      </c>
      <c r="C2071" t="s">
        <v>468</v>
      </c>
      <c r="D2071" t="s">
        <v>169</v>
      </c>
      <c r="E2071" t="s">
        <v>12</v>
      </c>
      <c r="F2071">
        <f>VLOOKUP(C2071,'Five Year Alumni Srvy 2016 Data'!C:F,4,FALSE)</f>
        <v>0</v>
      </c>
      <c r="G2071" t="str">
        <f>VLOOKUP(F2071,Coding!K:L,2,FALSE)</f>
        <v>Non-URM</v>
      </c>
      <c r="H2071" t="s">
        <v>469</v>
      </c>
      <c r="I2071" t="s">
        <v>342</v>
      </c>
      <c r="J2071" t="s">
        <v>19</v>
      </c>
      <c r="K2071" t="s">
        <v>143</v>
      </c>
      <c r="L2071">
        <v>4</v>
      </c>
      <c r="M2071" t="s">
        <v>85</v>
      </c>
      <c r="N2071" t="s">
        <v>144</v>
      </c>
      <c r="O2071" t="s">
        <v>87</v>
      </c>
    </row>
    <row r="2072" spans="1:15" x14ac:dyDescent="0.25">
      <c r="A2072">
        <v>1</v>
      </c>
      <c r="B2072">
        <v>2016</v>
      </c>
      <c r="C2072" t="s">
        <v>474</v>
      </c>
      <c r="D2072" t="s">
        <v>264</v>
      </c>
      <c r="E2072" t="s">
        <v>12</v>
      </c>
      <c r="F2072">
        <f>VLOOKUP(C2072,'Five Year Alumni Srvy 2016 Data'!C:F,4,FALSE)</f>
        <v>0</v>
      </c>
      <c r="G2072" t="str">
        <f>VLOOKUP(F2072,Coding!K:L,2,FALSE)</f>
        <v>Non-URM</v>
      </c>
      <c r="H2072" t="s">
        <v>182</v>
      </c>
      <c r="I2072" t="s">
        <v>182</v>
      </c>
      <c r="J2072" t="s">
        <v>21</v>
      </c>
      <c r="K2072" t="s">
        <v>84</v>
      </c>
      <c r="L2072">
        <v>4</v>
      </c>
      <c r="M2072" t="s">
        <v>85</v>
      </c>
      <c r="N2072" t="s">
        <v>86</v>
      </c>
      <c r="O2072" t="s">
        <v>87</v>
      </c>
    </row>
    <row r="2073" spans="1:15" x14ac:dyDescent="0.25">
      <c r="A2073">
        <v>1</v>
      </c>
      <c r="B2073">
        <v>2016</v>
      </c>
      <c r="C2073" t="s">
        <v>474</v>
      </c>
      <c r="D2073" t="s">
        <v>264</v>
      </c>
      <c r="E2073" t="s">
        <v>12</v>
      </c>
      <c r="F2073">
        <f>VLOOKUP(C2073,'Five Year Alumni Srvy 2016 Data'!C:F,4,FALSE)</f>
        <v>0</v>
      </c>
      <c r="G2073" t="str">
        <f>VLOOKUP(F2073,Coding!K:L,2,FALSE)</f>
        <v>Non-URM</v>
      </c>
      <c r="H2073" t="s">
        <v>182</v>
      </c>
      <c r="I2073" t="s">
        <v>182</v>
      </c>
      <c r="J2073" t="s">
        <v>21</v>
      </c>
      <c r="K2073" t="s">
        <v>88</v>
      </c>
      <c r="L2073">
        <v>4</v>
      </c>
      <c r="M2073" t="s">
        <v>85</v>
      </c>
      <c r="N2073" t="s">
        <v>89</v>
      </c>
      <c r="O2073" t="s">
        <v>87</v>
      </c>
    </row>
    <row r="2074" spans="1:15" x14ac:dyDescent="0.25">
      <c r="A2074">
        <v>1</v>
      </c>
      <c r="B2074">
        <v>2016</v>
      </c>
      <c r="C2074" t="s">
        <v>474</v>
      </c>
      <c r="D2074" t="s">
        <v>264</v>
      </c>
      <c r="E2074" t="s">
        <v>12</v>
      </c>
      <c r="F2074">
        <f>VLOOKUP(C2074,'Five Year Alumni Srvy 2016 Data'!C:F,4,FALSE)</f>
        <v>0</v>
      </c>
      <c r="G2074" t="str">
        <f>VLOOKUP(F2074,Coding!K:L,2,FALSE)</f>
        <v>Non-URM</v>
      </c>
      <c r="H2074" t="s">
        <v>182</v>
      </c>
      <c r="I2074" t="s">
        <v>182</v>
      </c>
      <c r="J2074" t="s">
        <v>21</v>
      </c>
      <c r="K2074" t="s">
        <v>98</v>
      </c>
      <c r="L2074">
        <v>3</v>
      </c>
      <c r="M2074" t="s">
        <v>85</v>
      </c>
      <c r="N2074" t="s">
        <v>99</v>
      </c>
      <c r="O2074" t="s">
        <v>126</v>
      </c>
    </row>
    <row r="2075" spans="1:15" x14ac:dyDescent="0.25">
      <c r="A2075">
        <v>1</v>
      </c>
      <c r="B2075">
        <v>2016</v>
      </c>
      <c r="C2075" t="s">
        <v>474</v>
      </c>
      <c r="D2075" t="s">
        <v>264</v>
      </c>
      <c r="E2075" t="s">
        <v>12</v>
      </c>
      <c r="F2075">
        <f>VLOOKUP(C2075,'Five Year Alumni Srvy 2016 Data'!C:F,4,FALSE)</f>
        <v>0</v>
      </c>
      <c r="G2075" t="str">
        <f>VLOOKUP(F2075,Coding!K:L,2,FALSE)</f>
        <v>Non-URM</v>
      </c>
      <c r="H2075" t="s">
        <v>182</v>
      </c>
      <c r="I2075" t="s">
        <v>182</v>
      </c>
      <c r="J2075" t="s">
        <v>21</v>
      </c>
      <c r="K2075" t="s">
        <v>122</v>
      </c>
      <c r="L2075">
        <v>4</v>
      </c>
      <c r="M2075" t="s">
        <v>85</v>
      </c>
      <c r="N2075" t="s">
        <v>123</v>
      </c>
      <c r="O2075" t="s">
        <v>87</v>
      </c>
    </row>
    <row r="2076" spans="1:15" x14ac:dyDescent="0.25">
      <c r="A2076">
        <v>1</v>
      </c>
      <c r="B2076">
        <v>2016</v>
      </c>
      <c r="C2076" t="s">
        <v>474</v>
      </c>
      <c r="D2076" t="s">
        <v>264</v>
      </c>
      <c r="E2076" t="s">
        <v>12</v>
      </c>
      <c r="F2076">
        <f>VLOOKUP(C2076,'Five Year Alumni Srvy 2016 Data'!C:F,4,FALSE)</f>
        <v>0</v>
      </c>
      <c r="G2076" t="str">
        <f>VLOOKUP(F2076,Coding!K:L,2,FALSE)</f>
        <v>Non-URM</v>
      </c>
      <c r="H2076" t="s">
        <v>182</v>
      </c>
      <c r="I2076" t="s">
        <v>182</v>
      </c>
      <c r="J2076" t="s">
        <v>21</v>
      </c>
      <c r="K2076" t="s">
        <v>124</v>
      </c>
      <c r="L2076">
        <v>2</v>
      </c>
      <c r="M2076" t="s">
        <v>85</v>
      </c>
      <c r="N2076" t="s">
        <v>125</v>
      </c>
      <c r="O2076" t="s">
        <v>176</v>
      </c>
    </row>
    <row r="2077" spans="1:15" x14ac:dyDescent="0.25">
      <c r="A2077">
        <v>1</v>
      </c>
      <c r="B2077">
        <v>2016</v>
      </c>
      <c r="C2077" t="s">
        <v>474</v>
      </c>
      <c r="D2077" t="s">
        <v>264</v>
      </c>
      <c r="E2077" t="s">
        <v>12</v>
      </c>
      <c r="F2077">
        <f>VLOOKUP(C2077,'Five Year Alumni Srvy 2016 Data'!C:F,4,FALSE)</f>
        <v>0</v>
      </c>
      <c r="G2077" t="str">
        <f>VLOOKUP(F2077,Coding!K:L,2,FALSE)</f>
        <v>Non-URM</v>
      </c>
      <c r="H2077" t="s">
        <v>182</v>
      </c>
      <c r="I2077" t="s">
        <v>182</v>
      </c>
      <c r="J2077" t="s">
        <v>21</v>
      </c>
      <c r="K2077" t="s">
        <v>127</v>
      </c>
      <c r="L2077">
        <v>3</v>
      </c>
      <c r="M2077" t="s">
        <v>85</v>
      </c>
      <c r="N2077" t="s">
        <v>128</v>
      </c>
      <c r="O2077" t="s">
        <v>126</v>
      </c>
    </row>
    <row r="2078" spans="1:15" x14ac:dyDescent="0.25">
      <c r="A2078">
        <v>1</v>
      </c>
      <c r="B2078">
        <v>2016</v>
      </c>
      <c r="C2078" t="s">
        <v>474</v>
      </c>
      <c r="D2078" t="s">
        <v>264</v>
      </c>
      <c r="E2078" t="s">
        <v>12</v>
      </c>
      <c r="F2078">
        <f>VLOOKUP(C2078,'Five Year Alumni Srvy 2016 Data'!C:F,4,FALSE)</f>
        <v>0</v>
      </c>
      <c r="G2078" t="str">
        <f>VLOOKUP(F2078,Coding!K:L,2,FALSE)</f>
        <v>Non-URM</v>
      </c>
      <c r="H2078" t="s">
        <v>182</v>
      </c>
      <c r="I2078" t="s">
        <v>182</v>
      </c>
      <c r="J2078" t="s">
        <v>21</v>
      </c>
      <c r="K2078" t="s">
        <v>129</v>
      </c>
      <c r="L2078">
        <v>3</v>
      </c>
      <c r="M2078" t="s">
        <v>85</v>
      </c>
      <c r="N2078" t="s">
        <v>130</v>
      </c>
      <c r="O2078" t="s">
        <v>126</v>
      </c>
    </row>
    <row r="2079" spans="1:15" x14ac:dyDescent="0.25">
      <c r="A2079">
        <v>1</v>
      </c>
      <c r="B2079">
        <v>2016</v>
      </c>
      <c r="C2079" t="s">
        <v>474</v>
      </c>
      <c r="D2079" t="s">
        <v>264</v>
      </c>
      <c r="E2079" t="s">
        <v>12</v>
      </c>
      <c r="F2079">
        <f>VLOOKUP(C2079,'Five Year Alumni Srvy 2016 Data'!C:F,4,FALSE)</f>
        <v>0</v>
      </c>
      <c r="G2079" t="str">
        <f>VLOOKUP(F2079,Coding!K:L,2,FALSE)</f>
        <v>Non-URM</v>
      </c>
      <c r="H2079" t="s">
        <v>182</v>
      </c>
      <c r="I2079" t="s">
        <v>182</v>
      </c>
      <c r="J2079" t="s">
        <v>21</v>
      </c>
      <c r="K2079" t="s">
        <v>131</v>
      </c>
      <c r="L2079">
        <v>3</v>
      </c>
      <c r="M2079" t="s">
        <v>85</v>
      </c>
      <c r="N2079" t="s">
        <v>132</v>
      </c>
      <c r="O2079" t="s">
        <v>126</v>
      </c>
    </row>
    <row r="2080" spans="1:15" x14ac:dyDescent="0.25">
      <c r="A2080">
        <v>1</v>
      </c>
      <c r="B2080">
        <v>2016</v>
      </c>
      <c r="C2080" t="s">
        <v>474</v>
      </c>
      <c r="D2080" t="s">
        <v>264</v>
      </c>
      <c r="E2080" t="s">
        <v>12</v>
      </c>
      <c r="F2080">
        <f>VLOOKUP(C2080,'Five Year Alumni Srvy 2016 Data'!C:F,4,FALSE)</f>
        <v>0</v>
      </c>
      <c r="G2080" t="str">
        <f>VLOOKUP(F2080,Coding!K:L,2,FALSE)</f>
        <v>Non-URM</v>
      </c>
      <c r="H2080" t="s">
        <v>182</v>
      </c>
      <c r="I2080" t="s">
        <v>182</v>
      </c>
      <c r="J2080" t="s">
        <v>21</v>
      </c>
      <c r="K2080" t="s">
        <v>139</v>
      </c>
      <c r="L2080">
        <v>3</v>
      </c>
      <c r="M2080" t="s">
        <v>85</v>
      </c>
      <c r="N2080" t="s">
        <v>140</v>
      </c>
      <c r="O2080" t="s">
        <v>126</v>
      </c>
    </row>
    <row r="2081" spans="1:15" x14ac:dyDescent="0.25">
      <c r="A2081">
        <v>1</v>
      </c>
      <c r="B2081">
        <v>2016</v>
      </c>
      <c r="C2081" t="s">
        <v>474</v>
      </c>
      <c r="D2081" t="s">
        <v>264</v>
      </c>
      <c r="E2081" t="s">
        <v>12</v>
      </c>
      <c r="F2081">
        <f>VLOOKUP(C2081,'Five Year Alumni Srvy 2016 Data'!C:F,4,FALSE)</f>
        <v>0</v>
      </c>
      <c r="G2081" t="str">
        <f>VLOOKUP(F2081,Coding!K:L,2,FALSE)</f>
        <v>Non-URM</v>
      </c>
      <c r="H2081" t="s">
        <v>182</v>
      </c>
      <c r="I2081" t="s">
        <v>182</v>
      </c>
      <c r="J2081" t="s">
        <v>21</v>
      </c>
      <c r="K2081" t="s">
        <v>141</v>
      </c>
      <c r="L2081">
        <v>5</v>
      </c>
      <c r="M2081" t="s">
        <v>85</v>
      </c>
      <c r="N2081" t="s">
        <v>142</v>
      </c>
      <c r="O2081" t="s">
        <v>185</v>
      </c>
    </row>
    <row r="2082" spans="1:15" x14ac:dyDescent="0.25">
      <c r="A2082">
        <v>1</v>
      </c>
      <c r="B2082">
        <v>2016</v>
      </c>
      <c r="C2082" t="s">
        <v>474</v>
      </c>
      <c r="D2082" t="s">
        <v>264</v>
      </c>
      <c r="E2082" t="s">
        <v>12</v>
      </c>
      <c r="F2082">
        <f>VLOOKUP(C2082,'Five Year Alumni Srvy 2016 Data'!C:F,4,FALSE)</f>
        <v>0</v>
      </c>
      <c r="G2082" t="str">
        <f>VLOOKUP(F2082,Coding!K:L,2,FALSE)</f>
        <v>Non-URM</v>
      </c>
      <c r="H2082" t="s">
        <v>182</v>
      </c>
      <c r="I2082" t="s">
        <v>182</v>
      </c>
      <c r="J2082" t="s">
        <v>21</v>
      </c>
      <c r="K2082" t="s">
        <v>143</v>
      </c>
      <c r="L2082">
        <v>3</v>
      </c>
      <c r="M2082" t="s">
        <v>85</v>
      </c>
      <c r="N2082" t="s">
        <v>144</v>
      </c>
      <c r="O2082" t="s">
        <v>126</v>
      </c>
    </row>
    <row r="2083" spans="1:15" x14ac:dyDescent="0.25">
      <c r="A2083">
        <v>1</v>
      </c>
      <c r="B2083">
        <v>2016</v>
      </c>
      <c r="C2083" t="s">
        <v>475</v>
      </c>
      <c r="D2083" t="s">
        <v>169</v>
      </c>
      <c r="E2083" t="s">
        <v>12</v>
      </c>
      <c r="F2083">
        <f>VLOOKUP(C2083,'Five Year Alumni Srvy 2016 Data'!C:F,4,FALSE)</f>
        <v>0</v>
      </c>
      <c r="G2083" t="str">
        <f>VLOOKUP(F2083,Coding!K:L,2,FALSE)</f>
        <v>Non-URM</v>
      </c>
      <c r="H2083" t="s">
        <v>389</v>
      </c>
      <c r="I2083" t="s">
        <v>390</v>
      </c>
      <c r="J2083" t="s">
        <v>21</v>
      </c>
      <c r="K2083" t="s">
        <v>84</v>
      </c>
      <c r="L2083">
        <v>4</v>
      </c>
      <c r="M2083" t="s">
        <v>85</v>
      </c>
      <c r="N2083" t="s">
        <v>86</v>
      </c>
      <c r="O2083" t="s">
        <v>87</v>
      </c>
    </row>
    <row r="2084" spans="1:15" x14ac:dyDescent="0.25">
      <c r="A2084">
        <v>1</v>
      </c>
      <c r="B2084">
        <v>2016</v>
      </c>
      <c r="C2084" t="s">
        <v>475</v>
      </c>
      <c r="D2084" t="s">
        <v>169</v>
      </c>
      <c r="E2084" t="s">
        <v>12</v>
      </c>
      <c r="F2084">
        <f>VLOOKUP(C2084,'Five Year Alumni Srvy 2016 Data'!C:F,4,FALSE)</f>
        <v>0</v>
      </c>
      <c r="G2084" t="str">
        <f>VLOOKUP(F2084,Coding!K:L,2,FALSE)</f>
        <v>Non-URM</v>
      </c>
      <c r="H2084" t="s">
        <v>389</v>
      </c>
      <c r="I2084" t="s">
        <v>390</v>
      </c>
      <c r="J2084" t="s">
        <v>21</v>
      </c>
      <c r="K2084" t="s">
        <v>88</v>
      </c>
      <c r="L2084">
        <v>3</v>
      </c>
      <c r="M2084" t="s">
        <v>85</v>
      </c>
      <c r="N2084" t="s">
        <v>89</v>
      </c>
      <c r="O2084" t="s">
        <v>126</v>
      </c>
    </row>
    <row r="2085" spans="1:15" x14ac:dyDescent="0.25">
      <c r="A2085">
        <v>1</v>
      </c>
      <c r="B2085">
        <v>2016</v>
      </c>
      <c r="C2085" t="s">
        <v>475</v>
      </c>
      <c r="D2085" t="s">
        <v>169</v>
      </c>
      <c r="E2085" t="s">
        <v>12</v>
      </c>
      <c r="F2085">
        <f>VLOOKUP(C2085,'Five Year Alumni Srvy 2016 Data'!C:F,4,FALSE)</f>
        <v>0</v>
      </c>
      <c r="G2085" t="str">
        <f>VLOOKUP(F2085,Coding!K:L,2,FALSE)</f>
        <v>Non-URM</v>
      </c>
      <c r="H2085" t="s">
        <v>389</v>
      </c>
      <c r="I2085" t="s">
        <v>390</v>
      </c>
      <c r="J2085" t="s">
        <v>21</v>
      </c>
      <c r="K2085" t="s">
        <v>98</v>
      </c>
      <c r="L2085">
        <v>5</v>
      </c>
      <c r="M2085" t="s">
        <v>85</v>
      </c>
      <c r="N2085" t="s">
        <v>99</v>
      </c>
      <c r="O2085" t="s">
        <v>185</v>
      </c>
    </row>
    <row r="2086" spans="1:15" x14ac:dyDescent="0.25">
      <c r="A2086">
        <v>1</v>
      </c>
      <c r="B2086">
        <v>2016</v>
      </c>
      <c r="C2086" t="s">
        <v>475</v>
      </c>
      <c r="D2086" t="s">
        <v>169</v>
      </c>
      <c r="E2086" t="s">
        <v>12</v>
      </c>
      <c r="F2086">
        <f>VLOOKUP(C2086,'Five Year Alumni Srvy 2016 Data'!C:F,4,FALSE)</f>
        <v>0</v>
      </c>
      <c r="G2086" t="str">
        <f>VLOOKUP(F2086,Coding!K:L,2,FALSE)</f>
        <v>Non-URM</v>
      </c>
      <c r="H2086" t="s">
        <v>389</v>
      </c>
      <c r="I2086" t="s">
        <v>390</v>
      </c>
      <c r="J2086" t="s">
        <v>21</v>
      </c>
      <c r="K2086" t="s">
        <v>122</v>
      </c>
      <c r="L2086">
        <v>3</v>
      </c>
      <c r="M2086" t="s">
        <v>85</v>
      </c>
      <c r="N2086" t="s">
        <v>123</v>
      </c>
      <c r="O2086" t="s">
        <v>126</v>
      </c>
    </row>
    <row r="2087" spans="1:15" x14ac:dyDescent="0.25">
      <c r="A2087">
        <v>1</v>
      </c>
      <c r="B2087">
        <v>2016</v>
      </c>
      <c r="C2087" t="s">
        <v>475</v>
      </c>
      <c r="D2087" t="s">
        <v>169</v>
      </c>
      <c r="E2087" t="s">
        <v>12</v>
      </c>
      <c r="F2087">
        <f>VLOOKUP(C2087,'Five Year Alumni Srvy 2016 Data'!C:F,4,FALSE)</f>
        <v>0</v>
      </c>
      <c r="G2087" t="str">
        <f>VLOOKUP(F2087,Coding!K:L,2,FALSE)</f>
        <v>Non-URM</v>
      </c>
      <c r="H2087" t="s">
        <v>389</v>
      </c>
      <c r="I2087" t="s">
        <v>390</v>
      </c>
      <c r="J2087" t="s">
        <v>21</v>
      </c>
      <c r="K2087" t="s">
        <v>124</v>
      </c>
      <c r="L2087">
        <v>5</v>
      </c>
      <c r="M2087" t="s">
        <v>85</v>
      </c>
      <c r="N2087" t="s">
        <v>125</v>
      </c>
      <c r="O2087" t="s">
        <v>185</v>
      </c>
    </row>
    <row r="2088" spans="1:15" x14ac:dyDescent="0.25">
      <c r="A2088">
        <v>1</v>
      </c>
      <c r="B2088">
        <v>2016</v>
      </c>
      <c r="C2088" t="s">
        <v>475</v>
      </c>
      <c r="D2088" t="s">
        <v>169</v>
      </c>
      <c r="E2088" t="s">
        <v>12</v>
      </c>
      <c r="F2088">
        <f>VLOOKUP(C2088,'Five Year Alumni Srvy 2016 Data'!C:F,4,FALSE)</f>
        <v>0</v>
      </c>
      <c r="G2088" t="str">
        <f>VLOOKUP(F2088,Coding!K:L,2,FALSE)</f>
        <v>Non-URM</v>
      </c>
      <c r="H2088" t="s">
        <v>389</v>
      </c>
      <c r="I2088" t="s">
        <v>390</v>
      </c>
      <c r="J2088" t="s">
        <v>21</v>
      </c>
      <c r="K2088" t="s">
        <v>127</v>
      </c>
      <c r="L2088">
        <v>4</v>
      </c>
      <c r="M2088" t="s">
        <v>85</v>
      </c>
      <c r="N2088" t="s">
        <v>128</v>
      </c>
      <c r="O2088" t="s">
        <v>87</v>
      </c>
    </row>
    <row r="2089" spans="1:15" x14ac:dyDescent="0.25">
      <c r="A2089">
        <v>1</v>
      </c>
      <c r="B2089">
        <v>2016</v>
      </c>
      <c r="C2089" t="s">
        <v>475</v>
      </c>
      <c r="D2089" t="s">
        <v>169</v>
      </c>
      <c r="E2089" t="s">
        <v>12</v>
      </c>
      <c r="F2089">
        <f>VLOOKUP(C2089,'Five Year Alumni Srvy 2016 Data'!C:F,4,FALSE)</f>
        <v>0</v>
      </c>
      <c r="G2089" t="str">
        <f>VLOOKUP(F2089,Coding!K:L,2,FALSE)</f>
        <v>Non-URM</v>
      </c>
      <c r="H2089" t="s">
        <v>389</v>
      </c>
      <c r="I2089" t="s">
        <v>390</v>
      </c>
      <c r="J2089" t="s">
        <v>21</v>
      </c>
      <c r="K2089" t="s">
        <v>129</v>
      </c>
      <c r="L2089">
        <v>3</v>
      </c>
      <c r="M2089" t="s">
        <v>85</v>
      </c>
      <c r="N2089" t="s">
        <v>130</v>
      </c>
      <c r="O2089" t="s">
        <v>126</v>
      </c>
    </row>
    <row r="2090" spans="1:15" x14ac:dyDescent="0.25">
      <c r="A2090">
        <v>1</v>
      </c>
      <c r="B2090">
        <v>2016</v>
      </c>
      <c r="C2090" t="s">
        <v>475</v>
      </c>
      <c r="D2090" t="s">
        <v>169</v>
      </c>
      <c r="E2090" t="s">
        <v>12</v>
      </c>
      <c r="F2090">
        <f>VLOOKUP(C2090,'Five Year Alumni Srvy 2016 Data'!C:F,4,FALSE)</f>
        <v>0</v>
      </c>
      <c r="G2090" t="str">
        <f>VLOOKUP(F2090,Coding!K:L,2,FALSE)</f>
        <v>Non-URM</v>
      </c>
      <c r="H2090" t="s">
        <v>389</v>
      </c>
      <c r="I2090" t="s">
        <v>390</v>
      </c>
      <c r="J2090" t="s">
        <v>21</v>
      </c>
      <c r="K2090" t="s">
        <v>131</v>
      </c>
      <c r="L2090">
        <v>3</v>
      </c>
      <c r="M2090" t="s">
        <v>85</v>
      </c>
      <c r="N2090" t="s">
        <v>132</v>
      </c>
      <c r="O2090" t="s">
        <v>126</v>
      </c>
    </row>
    <row r="2091" spans="1:15" x14ac:dyDescent="0.25">
      <c r="A2091">
        <v>1</v>
      </c>
      <c r="B2091">
        <v>2016</v>
      </c>
      <c r="C2091" t="s">
        <v>475</v>
      </c>
      <c r="D2091" t="s">
        <v>169</v>
      </c>
      <c r="E2091" t="s">
        <v>12</v>
      </c>
      <c r="F2091">
        <f>VLOOKUP(C2091,'Five Year Alumni Srvy 2016 Data'!C:F,4,FALSE)</f>
        <v>0</v>
      </c>
      <c r="G2091" t="str">
        <f>VLOOKUP(F2091,Coding!K:L,2,FALSE)</f>
        <v>Non-URM</v>
      </c>
      <c r="H2091" t="s">
        <v>389</v>
      </c>
      <c r="I2091" t="s">
        <v>390</v>
      </c>
      <c r="J2091" t="s">
        <v>21</v>
      </c>
      <c r="K2091" t="s">
        <v>139</v>
      </c>
      <c r="L2091">
        <v>3</v>
      </c>
      <c r="M2091" t="s">
        <v>85</v>
      </c>
      <c r="N2091" t="s">
        <v>140</v>
      </c>
      <c r="O2091" t="s">
        <v>126</v>
      </c>
    </row>
    <row r="2092" spans="1:15" x14ac:dyDescent="0.25">
      <c r="A2092">
        <v>1</v>
      </c>
      <c r="B2092">
        <v>2016</v>
      </c>
      <c r="C2092" t="s">
        <v>475</v>
      </c>
      <c r="D2092" t="s">
        <v>169</v>
      </c>
      <c r="E2092" t="s">
        <v>12</v>
      </c>
      <c r="F2092">
        <f>VLOOKUP(C2092,'Five Year Alumni Srvy 2016 Data'!C:F,4,FALSE)</f>
        <v>0</v>
      </c>
      <c r="G2092" t="str">
        <f>VLOOKUP(F2092,Coding!K:L,2,FALSE)</f>
        <v>Non-URM</v>
      </c>
      <c r="H2092" t="s">
        <v>389</v>
      </c>
      <c r="I2092" t="s">
        <v>390</v>
      </c>
      <c r="J2092" t="s">
        <v>21</v>
      </c>
      <c r="K2092" t="s">
        <v>141</v>
      </c>
      <c r="L2092">
        <v>3</v>
      </c>
      <c r="M2092" t="s">
        <v>85</v>
      </c>
      <c r="N2092" t="s">
        <v>142</v>
      </c>
      <c r="O2092" t="s">
        <v>126</v>
      </c>
    </row>
    <row r="2093" spans="1:15" x14ac:dyDescent="0.25">
      <c r="A2093">
        <v>1</v>
      </c>
      <c r="B2093">
        <v>2016</v>
      </c>
      <c r="C2093" t="s">
        <v>475</v>
      </c>
      <c r="D2093" t="s">
        <v>169</v>
      </c>
      <c r="E2093" t="s">
        <v>12</v>
      </c>
      <c r="F2093">
        <f>VLOOKUP(C2093,'Five Year Alumni Srvy 2016 Data'!C:F,4,FALSE)</f>
        <v>0</v>
      </c>
      <c r="G2093" t="str">
        <f>VLOOKUP(F2093,Coding!K:L,2,FALSE)</f>
        <v>Non-URM</v>
      </c>
      <c r="H2093" t="s">
        <v>389</v>
      </c>
      <c r="I2093" t="s">
        <v>390</v>
      </c>
      <c r="J2093" t="s">
        <v>21</v>
      </c>
      <c r="K2093" t="s">
        <v>143</v>
      </c>
      <c r="L2093">
        <v>3</v>
      </c>
      <c r="M2093" t="s">
        <v>85</v>
      </c>
      <c r="N2093" t="s">
        <v>144</v>
      </c>
      <c r="O2093" t="s">
        <v>126</v>
      </c>
    </row>
    <row r="2094" spans="1:15" x14ac:dyDescent="0.25">
      <c r="A2094">
        <v>1</v>
      </c>
      <c r="B2094">
        <v>2016</v>
      </c>
      <c r="C2094" t="s">
        <v>477</v>
      </c>
      <c r="D2094" t="s">
        <v>48</v>
      </c>
      <c r="E2094" t="s">
        <v>12</v>
      </c>
      <c r="F2094">
        <f>VLOOKUP(C2094,'Five Year Alumni Srvy 2016 Data'!C:F,4,FALSE)</f>
        <v>0</v>
      </c>
      <c r="G2094" t="str">
        <f>VLOOKUP(F2094,Coding!K:L,2,FALSE)</f>
        <v>Non-URM</v>
      </c>
      <c r="H2094" t="s">
        <v>432</v>
      </c>
      <c r="I2094" t="s">
        <v>433</v>
      </c>
      <c r="J2094" t="s">
        <v>15</v>
      </c>
      <c r="K2094" t="s">
        <v>84</v>
      </c>
      <c r="L2094">
        <v>3</v>
      </c>
      <c r="M2094" t="s">
        <v>85</v>
      </c>
      <c r="N2094" t="s">
        <v>86</v>
      </c>
      <c r="O2094" t="s">
        <v>126</v>
      </c>
    </row>
    <row r="2095" spans="1:15" x14ac:dyDescent="0.25">
      <c r="A2095">
        <v>1</v>
      </c>
      <c r="B2095">
        <v>2016</v>
      </c>
      <c r="C2095" t="s">
        <v>477</v>
      </c>
      <c r="D2095" t="s">
        <v>48</v>
      </c>
      <c r="E2095" t="s">
        <v>12</v>
      </c>
      <c r="F2095">
        <f>VLOOKUP(C2095,'Five Year Alumni Srvy 2016 Data'!C:F,4,FALSE)</f>
        <v>0</v>
      </c>
      <c r="G2095" t="str">
        <f>VLOOKUP(F2095,Coding!K:L,2,FALSE)</f>
        <v>Non-URM</v>
      </c>
      <c r="H2095" t="s">
        <v>432</v>
      </c>
      <c r="I2095" t="s">
        <v>433</v>
      </c>
      <c r="J2095" t="s">
        <v>15</v>
      </c>
      <c r="K2095" t="s">
        <v>88</v>
      </c>
      <c r="L2095">
        <v>3</v>
      </c>
      <c r="M2095" t="s">
        <v>85</v>
      </c>
      <c r="N2095" t="s">
        <v>89</v>
      </c>
      <c r="O2095" t="s">
        <v>126</v>
      </c>
    </row>
    <row r="2096" spans="1:15" x14ac:dyDescent="0.25">
      <c r="A2096">
        <v>1</v>
      </c>
      <c r="B2096">
        <v>2016</v>
      </c>
      <c r="C2096" t="s">
        <v>477</v>
      </c>
      <c r="D2096" t="s">
        <v>48</v>
      </c>
      <c r="E2096" t="s">
        <v>12</v>
      </c>
      <c r="F2096">
        <f>VLOOKUP(C2096,'Five Year Alumni Srvy 2016 Data'!C:F,4,FALSE)</f>
        <v>0</v>
      </c>
      <c r="G2096" t="str">
        <f>VLOOKUP(F2096,Coding!K:L,2,FALSE)</f>
        <v>Non-URM</v>
      </c>
      <c r="H2096" t="s">
        <v>432</v>
      </c>
      <c r="I2096" t="s">
        <v>433</v>
      </c>
      <c r="J2096" t="s">
        <v>15</v>
      </c>
      <c r="K2096" t="s">
        <v>98</v>
      </c>
      <c r="L2096">
        <v>3</v>
      </c>
      <c r="M2096" t="s">
        <v>85</v>
      </c>
      <c r="N2096" t="s">
        <v>99</v>
      </c>
      <c r="O2096" t="s">
        <v>126</v>
      </c>
    </row>
    <row r="2097" spans="1:15" x14ac:dyDescent="0.25">
      <c r="A2097">
        <v>1</v>
      </c>
      <c r="B2097">
        <v>2016</v>
      </c>
      <c r="C2097" t="s">
        <v>477</v>
      </c>
      <c r="D2097" t="s">
        <v>48</v>
      </c>
      <c r="E2097" t="s">
        <v>12</v>
      </c>
      <c r="F2097">
        <f>VLOOKUP(C2097,'Five Year Alumni Srvy 2016 Data'!C:F,4,FALSE)</f>
        <v>0</v>
      </c>
      <c r="G2097" t="str">
        <f>VLOOKUP(F2097,Coding!K:L,2,FALSE)</f>
        <v>Non-URM</v>
      </c>
      <c r="H2097" t="s">
        <v>432</v>
      </c>
      <c r="I2097" t="s">
        <v>433</v>
      </c>
      <c r="J2097" t="s">
        <v>15</v>
      </c>
      <c r="K2097" t="s">
        <v>122</v>
      </c>
      <c r="L2097">
        <v>4</v>
      </c>
      <c r="M2097" t="s">
        <v>85</v>
      </c>
      <c r="N2097" t="s">
        <v>123</v>
      </c>
      <c r="O2097" t="s">
        <v>87</v>
      </c>
    </row>
    <row r="2098" spans="1:15" x14ac:dyDescent="0.25">
      <c r="A2098">
        <v>1</v>
      </c>
      <c r="B2098">
        <v>2016</v>
      </c>
      <c r="C2098" t="s">
        <v>477</v>
      </c>
      <c r="D2098" t="s">
        <v>48</v>
      </c>
      <c r="E2098" t="s">
        <v>12</v>
      </c>
      <c r="F2098">
        <f>VLOOKUP(C2098,'Five Year Alumni Srvy 2016 Data'!C:F,4,FALSE)</f>
        <v>0</v>
      </c>
      <c r="G2098" t="str">
        <f>VLOOKUP(F2098,Coding!K:L,2,FALSE)</f>
        <v>Non-URM</v>
      </c>
      <c r="H2098" t="s">
        <v>432</v>
      </c>
      <c r="I2098" t="s">
        <v>433</v>
      </c>
      <c r="J2098" t="s">
        <v>15</v>
      </c>
      <c r="K2098" t="s">
        <v>124</v>
      </c>
      <c r="L2098">
        <v>4</v>
      </c>
      <c r="M2098" t="s">
        <v>85</v>
      </c>
      <c r="N2098" t="s">
        <v>125</v>
      </c>
      <c r="O2098" t="s">
        <v>87</v>
      </c>
    </row>
    <row r="2099" spans="1:15" x14ac:dyDescent="0.25">
      <c r="A2099">
        <v>1</v>
      </c>
      <c r="B2099">
        <v>2016</v>
      </c>
      <c r="C2099" t="s">
        <v>477</v>
      </c>
      <c r="D2099" t="s">
        <v>48</v>
      </c>
      <c r="E2099" t="s">
        <v>12</v>
      </c>
      <c r="F2099">
        <f>VLOOKUP(C2099,'Five Year Alumni Srvy 2016 Data'!C:F,4,FALSE)</f>
        <v>0</v>
      </c>
      <c r="G2099" t="str">
        <f>VLOOKUP(F2099,Coding!K:L,2,FALSE)</f>
        <v>Non-URM</v>
      </c>
      <c r="H2099" t="s">
        <v>432</v>
      </c>
      <c r="I2099" t="s">
        <v>433</v>
      </c>
      <c r="J2099" t="s">
        <v>15</v>
      </c>
      <c r="K2099" t="s">
        <v>127</v>
      </c>
      <c r="L2099">
        <v>3</v>
      </c>
      <c r="M2099" t="s">
        <v>85</v>
      </c>
      <c r="N2099" t="s">
        <v>128</v>
      </c>
      <c r="O2099" t="s">
        <v>126</v>
      </c>
    </row>
    <row r="2100" spans="1:15" x14ac:dyDescent="0.25">
      <c r="A2100">
        <v>1</v>
      </c>
      <c r="B2100">
        <v>2016</v>
      </c>
      <c r="C2100" t="s">
        <v>477</v>
      </c>
      <c r="D2100" t="s">
        <v>48</v>
      </c>
      <c r="E2100" t="s">
        <v>12</v>
      </c>
      <c r="F2100">
        <f>VLOOKUP(C2100,'Five Year Alumni Srvy 2016 Data'!C:F,4,FALSE)</f>
        <v>0</v>
      </c>
      <c r="G2100" t="str">
        <f>VLOOKUP(F2100,Coding!K:L,2,FALSE)</f>
        <v>Non-URM</v>
      </c>
      <c r="H2100" t="s">
        <v>432</v>
      </c>
      <c r="I2100" t="s">
        <v>433</v>
      </c>
      <c r="J2100" t="s">
        <v>15</v>
      </c>
      <c r="K2100" t="s">
        <v>129</v>
      </c>
      <c r="L2100">
        <v>3</v>
      </c>
      <c r="M2100" t="s">
        <v>85</v>
      </c>
      <c r="N2100" t="s">
        <v>130</v>
      </c>
      <c r="O2100" t="s">
        <v>126</v>
      </c>
    </row>
    <row r="2101" spans="1:15" x14ac:dyDescent="0.25">
      <c r="A2101">
        <v>1</v>
      </c>
      <c r="B2101">
        <v>2016</v>
      </c>
      <c r="C2101" t="s">
        <v>477</v>
      </c>
      <c r="D2101" t="s">
        <v>48</v>
      </c>
      <c r="E2101" t="s">
        <v>12</v>
      </c>
      <c r="F2101">
        <f>VLOOKUP(C2101,'Five Year Alumni Srvy 2016 Data'!C:F,4,FALSE)</f>
        <v>0</v>
      </c>
      <c r="G2101" t="str">
        <f>VLOOKUP(F2101,Coding!K:L,2,FALSE)</f>
        <v>Non-URM</v>
      </c>
      <c r="H2101" t="s">
        <v>432</v>
      </c>
      <c r="I2101" t="s">
        <v>433</v>
      </c>
      <c r="J2101" t="s">
        <v>15</v>
      </c>
      <c r="K2101" t="s">
        <v>131</v>
      </c>
      <c r="L2101">
        <v>3</v>
      </c>
      <c r="M2101" t="s">
        <v>85</v>
      </c>
      <c r="N2101" t="s">
        <v>132</v>
      </c>
      <c r="O2101" t="s">
        <v>126</v>
      </c>
    </row>
    <row r="2102" spans="1:15" x14ac:dyDescent="0.25">
      <c r="A2102">
        <v>1</v>
      </c>
      <c r="B2102">
        <v>2016</v>
      </c>
      <c r="C2102" t="s">
        <v>477</v>
      </c>
      <c r="D2102" t="s">
        <v>48</v>
      </c>
      <c r="E2102" t="s">
        <v>12</v>
      </c>
      <c r="F2102">
        <f>VLOOKUP(C2102,'Five Year Alumni Srvy 2016 Data'!C:F,4,FALSE)</f>
        <v>0</v>
      </c>
      <c r="G2102" t="str">
        <f>VLOOKUP(F2102,Coding!K:L,2,FALSE)</f>
        <v>Non-URM</v>
      </c>
      <c r="H2102" t="s">
        <v>432</v>
      </c>
      <c r="I2102" t="s">
        <v>433</v>
      </c>
      <c r="J2102" t="s">
        <v>15</v>
      </c>
      <c r="K2102" t="s">
        <v>139</v>
      </c>
      <c r="L2102">
        <v>3</v>
      </c>
      <c r="M2102" t="s">
        <v>85</v>
      </c>
      <c r="N2102" t="s">
        <v>140</v>
      </c>
      <c r="O2102" t="s">
        <v>126</v>
      </c>
    </row>
    <row r="2103" spans="1:15" x14ac:dyDescent="0.25">
      <c r="A2103">
        <v>1</v>
      </c>
      <c r="B2103">
        <v>2016</v>
      </c>
      <c r="C2103" t="s">
        <v>477</v>
      </c>
      <c r="D2103" t="s">
        <v>48</v>
      </c>
      <c r="E2103" t="s">
        <v>12</v>
      </c>
      <c r="F2103">
        <f>VLOOKUP(C2103,'Five Year Alumni Srvy 2016 Data'!C:F,4,FALSE)</f>
        <v>0</v>
      </c>
      <c r="G2103" t="str">
        <f>VLOOKUP(F2103,Coding!K:L,2,FALSE)</f>
        <v>Non-URM</v>
      </c>
      <c r="H2103" t="s">
        <v>432</v>
      </c>
      <c r="I2103" t="s">
        <v>433</v>
      </c>
      <c r="J2103" t="s">
        <v>15</v>
      </c>
      <c r="K2103" t="s">
        <v>141</v>
      </c>
      <c r="L2103">
        <v>2</v>
      </c>
      <c r="M2103" t="s">
        <v>85</v>
      </c>
      <c r="N2103" t="s">
        <v>142</v>
      </c>
      <c r="O2103" t="s">
        <v>176</v>
      </c>
    </row>
    <row r="2104" spans="1:15" x14ac:dyDescent="0.25">
      <c r="A2104">
        <v>1</v>
      </c>
      <c r="B2104">
        <v>2016</v>
      </c>
      <c r="C2104" t="s">
        <v>477</v>
      </c>
      <c r="D2104" t="s">
        <v>48</v>
      </c>
      <c r="E2104" t="s">
        <v>12</v>
      </c>
      <c r="F2104">
        <f>VLOOKUP(C2104,'Five Year Alumni Srvy 2016 Data'!C:F,4,FALSE)</f>
        <v>0</v>
      </c>
      <c r="G2104" t="str">
        <f>VLOOKUP(F2104,Coding!K:L,2,FALSE)</f>
        <v>Non-URM</v>
      </c>
      <c r="H2104" t="s">
        <v>432</v>
      </c>
      <c r="I2104" t="s">
        <v>433</v>
      </c>
      <c r="J2104" t="s">
        <v>15</v>
      </c>
      <c r="K2104" t="s">
        <v>143</v>
      </c>
      <c r="L2104">
        <v>3</v>
      </c>
      <c r="M2104" t="s">
        <v>85</v>
      </c>
      <c r="N2104" t="s">
        <v>144</v>
      </c>
      <c r="O2104" t="s">
        <v>126</v>
      </c>
    </row>
    <row r="2105" spans="1:15" x14ac:dyDescent="0.25">
      <c r="A2105">
        <v>1</v>
      </c>
      <c r="B2105">
        <v>2016</v>
      </c>
      <c r="C2105" t="s">
        <v>479</v>
      </c>
      <c r="D2105" t="s">
        <v>48</v>
      </c>
      <c r="E2105" t="s">
        <v>12</v>
      </c>
      <c r="F2105">
        <f>VLOOKUP(C2105,'Five Year Alumni Srvy 2016 Data'!C:F,4,FALSE)</f>
        <v>0</v>
      </c>
      <c r="G2105" t="str">
        <f>VLOOKUP(F2105,Coding!K:L,2,FALSE)</f>
        <v>Non-URM</v>
      </c>
      <c r="H2105" t="s">
        <v>252</v>
      </c>
      <c r="I2105" t="s">
        <v>206</v>
      </c>
      <c r="J2105" t="s">
        <v>15</v>
      </c>
      <c r="K2105" t="s">
        <v>84</v>
      </c>
      <c r="L2105">
        <v>3</v>
      </c>
      <c r="M2105" t="s">
        <v>85</v>
      </c>
      <c r="N2105" t="s">
        <v>86</v>
      </c>
      <c r="O2105" t="s">
        <v>126</v>
      </c>
    </row>
    <row r="2106" spans="1:15" x14ac:dyDescent="0.25">
      <c r="A2106">
        <v>1</v>
      </c>
      <c r="B2106">
        <v>2016</v>
      </c>
      <c r="C2106" t="s">
        <v>479</v>
      </c>
      <c r="D2106" t="s">
        <v>48</v>
      </c>
      <c r="E2106" t="s">
        <v>12</v>
      </c>
      <c r="F2106">
        <f>VLOOKUP(C2106,'Five Year Alumni Srvy 2016 Data'!C:F,4,FALSE)</f>
        <v>0</v>
      </c>
      <c r="G2106" t="str">
        <f>VLOOKUP(F2106,Coding!K:L,2,FALSE)</f>
        <v>Non-URM</v>
      </c>
      <c r="H2106" t="s">
        <v>252</v>
      </c>
      <c r="I2106" t="s">
        <v>206</v>
      </c>
      <c r="J2106" t="s">
        <v>15</v>
      </c>
      <c r="K2106" t="s">
        <v>88</v>
      </c>
      <c r="L2106">
        <v>3</v>
      </c>
      <c r="M2106" t="s">
        <v>85</v>
      </c>
      <c r="N2106" t="s">
        <v>89</v>
      </c>
      <c r="O2106" t="s">
        <v>126</v>
      </c>
    </row>
    <row r="2107" spans="1:15" x14ac:dyDescent="0.25">
      <c r="A2107">
        <v>1</v>
      </c>
      <c r="B2107">
        <v>2016</v>
      </c>
      <c r="C2107" t="s">
        <v>479</v>
      </c>
      <c r="D2107" t="s">
        <v>48</v>
      </c>
      <c r="E2107" t="s">
        <v>12</v>
      </c>
      <c r="F2107">
        <f>VLOOKUP(C2107,'Five Year Alumni Srvy 2016 Data'!C:F,4,FALSE)</f>
        <v>0</v>
      </c>
      <c r="G2107" t="str">
        <f>VLOOKUP(F2107,Coding!K:L,2,FALSE)</f>
        <v>Non-URM</v>
      </c>
      <c r="H2107" t="s">
        <v>252</v>
      </c>
      <c r="I2107" t="s">
        <v>206</v>
      </c>
      <c r="J2107" t="s">
        <v>15</v>
      </c>
      <c r="K2107" t="s">
        <v>98</v>
      </c>
      <c r="L2107">
        <v>3</v>
      </c>
      <c r="M2107" t="s">
        <v>85</v>
      </c>
      <c r="N2107" t="s">
        <v>99</v>
      </c>
      <c r="O2107" t="s">
        <v>126</v>
      </c>
    </row>
    <row r="2108" spans="1:15" x14ac:dyDescent="0.25">
      <c r="A2108">
        <v>1</v>
      </c>
      <c r="B2108">
        <v>2016</v>
      </c>
      <c r="C2108" t="s">
        <v>479</v>
      </c>
      <c r="D2108" t="s">
        <v>48</v>
      </c>
      <c r="E2108" t="s">
        <v>12</v>
      </c>
      <c r="F2108">
        <f>VLOOKUP(C2108,'Five Year Alumni Srvy 2016 Data'!C:F,4,FALSE)</f>
        <v>0</v>
      </c>
      <c r="G2108" t="str">
        <f>VLOOKUP(F2108,Coding!K:L,2,FALSE)</f>
        <v>Non-URM</v>
      </c>
      <c r="H2108" t="s">
        <v>252</v>
      </c>
      <c r="I2108" t="s">
        <v>206</v>
      </c>
      <c r="J2108" t="s">
        <v>15</v>
      </c>
      <c r="K2108" t="s">
        <v>122</v>
      </c>
      <c r="L2108">
        <v>3</v>
      </c>
      <c r="M2108" t="s">
        <v>85</v>
      </c>
      <c r="N2108" t="s">
        <v>123</v>
      </c>
      <c r="O2108" t="s">
        <v>126</v>
      </c>
    </row>
    <row r="2109" spans="1:15" x14ac:dyDescent="0.25">
      <c r="A2109">
        <v>1</v>
      </c>
      <c r="B2109">
        <v>2016</v>
      </c>
      <c r="C2109" t="s">
        <v>479</v>
      </c>
      <c r="D2109" t="s">
        <v>48</v>
      </c>
      <c r="E2109" t="s">
        <v>12</v>
      </c>
      <c r="F2109">
        <f>VLOOKUP(C2109,'Five Year Alumni Srvy 2016 Data'!C:F,4,FALSE)</f>
        <v>0</v>
      </c>
      <c r="G2109" t="str">
        <f>VLOOKUP(F2109,Coding!K:L,2,FALSE)</f>
        <v>Non-URM</v>
      </c>
      <c r="H2109" t="s">
        <v>252</v>
      </c>
      <c r="I2109" t="s">
        <v>206</v>
      </c>
      <c r="J2109" t="s">
        <v>15</v>
      </c>
      <c r="K2109" t="s">
        <v>124</v>
      </c>
      <c r="L2109">
        <v>3</v>
      </c>
      <c r="M2109" t="s">
        <v>85</v>
      </c>
      <c r="N2109" t="s">
        <v>125</v>
      </c>
      <c r="O2109" t="s">
        <v>126</v>
      </c>
    </row>
    <row r="2110" spans="1:15" x14ac:dyDescent="0.25">
      <c r="A2110">
        <v>1</v>
      </c>
      <c r="B2110">
        <v>2016</v>
      </c>
      <c r="C2110" t="s">
        <v>479</v>
      </c>
      <c r="D2110" t="s">
        <v>48</v>
      </c>
      <c r="E2110" t="s">
        <v>12</v>
      </c>
      <c r="F2110">
        <f>VLOOKUP(C2110,'Five Year Alumni Srvy 2016 Data'!C:F,4,FALSE)</f>
        <v>0</v>
      </c>
      <c r="G2110" t="str">
        <f>VLOOKUP(F2110,Coding!K:L,2,FALSE)</f>
        <v>Non-URM</v>
      </c>
      <c r="H2110" t="s">
        <v>252</v>
      </c>
      <c r="I2110" t="s">
        <v>206</v>
      </c>
      <c r="J2110" t="s">
        <v>15</v>
      </c>
      <c r="K2110" t="s">
        <v>127</v>
      </c>
      <c r="L2110">
        <v>3</v>
      </c>
      <c r="M2110" t="s">
        <v>85</v>
      </c>
      <c r="N2110" t="s">
        <v>128</v>
      </c>
      <c r="O2110" t="s">
        <v>126</v>
      </c>
    </row>
    <row r="2111" spans="1:15" x14ac:dyDescent="0.25">
      <c r="A2111">
        <v>1</v>
      </c>
      <c r="B2111">
        <v>2016</v>
      </c>
      <c r="C2111" t="s">
        <v>479</v>
      </c>
      <c r="D2111" t="s">
        <v>48</v>
      </c>
      <c r="E2111" t="s">
        <v>12</v>
      </c>
      <c r="F2111">
        <f>VLOOKUP(C2111,'Five Year Alumni Srvy 2016 Data'!C:F,4,FALSE)</f>
        <v>0</v>
      </c>
      <c r="G2111" t="str">
        <f>VLOOKUP(F2111,Coding!K:L,2,FALSE)</f>
        <v>Non-URM</v>
      </c>
      <c r="H2111" t="s">
        <v>252</v>
      </c>
      <c r="I2111" t="s">
        <v>206</v>
      </c>
      <c r="J2111" t="s">
        <v>15</v>
      </c>
      <c r="K2111" t="s">
        <v>129</v>
      </c>
      <c r="L2111">
        <v>3</v>
      </c>
      <c r="M2111" t="s">
        <v>85</v>
      </c>
      <c r="N2111" t="s">
        <v>130</v>
      </c>
      <c r="O2111" t="s">
        <v>126</v>
      </c>
    </row>
    <row r="2112" spans="1:15" x14ac:dyDescent="0.25">
      <c r="A2112">
        <v>1</v>
      </c>
      <c r="B2112">
        <v>2016</v>
      </c>
      <c r="C2112" t="s">
        <v>479</v>
      </c>
      <c r="D2112" t="s">
        <v>48</v>
      </c>
      <c r="E2112" t="s">
        <v>12</v>
      </c>
      <c r="F2112">
        <f>VLOOKUP(C2112,'Five Year Alumni Srvy 2016 Data'!C:F,4,FALSE)</f>
        <v>0</v>
      </c>
      <c r="G2112" t="str">
        <f>VLOOKUP(F2112,Coding!K:L,2,FALSE)</f>
        <v>Non-URM</v>
      </c>
      <c r="H2112" t="s">
        <v>252</v>
      </c>
      <c r="I2112" t="s">
        <v>206</v>
      </c>
      <c r="J2112" t="s">
        <v>15</v>
      </c>
      <c r="K2112" t="s">
        <v>131</v>
      </c>
      <c r="L2112">
        <v>3</v>
      </c>
      <c r="M2112" t="s">
        <v>85</v>
      </c>
      <c r="N2112" t="s">
        <v>132</v>
      </c>
      <c r="O2112" t="s">
        <v>126</v>
      </c>
    </row>
    <row r="2113" spans="1:15" x14ac:dyDescent="0.25">
      <c r="A2113">
        <v>1</v>
      </c>
      <c r="B2113">
        <v>2016</v>
      </c>
      <c r="C2113" t="s">
        <v>479</v>
      </c>
      <c r="D2113" t="s">
        <v>48</v>
      </c>
      <c r="E2113" t="s">
        <v>12</v>
      </c>
      <c r="F2113">
        <f>VLOOKUP(C2113,'Five Year Alumni Srvy 2016 Data'!C:F,4,FALSE)</f>
        <v>0</v>
      </c>
      <c r="G2113" t="str">
        <f>VLOOKUP(F2113,Coding!K:L,2,FALSE)</f>
        <v>Non-URM</v>
      </c>
      <c r="H2113" t="s">
        <v>252</v>
      </c>
      <c r="I2113" t="s">
        <v>206</v>
      </c>
      <c r="J2113" t="s">
        <v>15</v>
      </c>
      <c r="K2113" t="s">
        <v>139</v>
      </c>
      <c r="L2113">
        <v>3</v>
      </c>
      <c r="M2113" t="s">
        <v>85</v>
      </c>
      <c r="N2113" t="s">
        <v>140</v>
      </c>
      <c r="O2113" t="s">
        <v>126</v>
      </c>
    </row>
    <row r="2114" spans="1:15" x14ac:dyDescent="0.25">
      <c r="A2114">
        <v>1</v>
      </c>
      <c r="B2114">
        <v>2016</v>
      </c>
      <c r="C2114" t="s">
        <v>479</v>
      </c>
      <c r="D2114" t="s">
        <v>48</v>
      </c>
      <c r="E2114" t="s">
        <v>12</v>
      </c>
      <c r="F2114">
        <f>VLOOKUP(C2114,'Five Year Alumni Srvy 2016 Data'!C:F,4,FALSE)</f>
        <v>0</v>
      </c>
      <c r="G2114" t="str">
        <f>VLOOKUP(F2114,Coding!K:L,2,FALSE)</f>
        <v>Non-URM</v>
      </c>
      <c r="H2114" t="s">
        <v>252</v>
      </c>
      <c r="I2114" t="s">
        <v>206</v>
      </c>
      <c r="J2114" t="s">
        <v>15</v>
      </c>
      <c r="K2114" t="s">
        <v>141</v>
      </c>
      <c r="L2114">
        <v>3</v>
      </c>
      <c r="M2114" t="s">
        <v>85</v>
      </c>
      <c r="N2114" t="s">
        <v>142</v>
      </c>
      <c r="O2114" t="s">
        <v>126</v>
      </c>
    </row>
    <row r="2115" spans="1:15" x14ac:dyDescent="0.25">
      <c r="A2115">
        <v>1</v>
      </c>
      <c r="B2115">
        <v>2016</v>
      </c>
      <c r="C2115" t="s">
        <v>479</v>
      </c>
      <c r="D2115" t="s">
        <v>48</v>
      </c>
      <c r="E2115" t="s">
        <v>12</v>
      </c>
      <c r="F2115">
        <f>VLOOKUP(C2115,'Five Year Alumni Srvy 2016 Data'!C:F,4,FALSE)</f>
        <v>0</v>
      </c>
      <c r="G2115" t="str">
        <f>VLOOKUP(F2115,Coding!K:L,2,FALSE)</f>
        <v>Non-URM</v>
      </c>
      <c r="H2115" t="s">
        <v>252</v>
      </c>
      <c r="I2115" t="s">
        <v>206</v>
      </c>
      <c r="J2115" t="s">
        <v>15</v>
      </c>
      <c r="K2115" t="s">
        <v>143</v>
      </c>
      <c r="L2115">
        <v>3</v>
      </c>
      <c r="M2115" t="s">
        <v>85</v>
      </c>
      <c r="N2115" t="s">
        <v>144</v>
      </c>
      <c r="O2115" t="s">
        <v>126</v>
      </c>
    </row>
    <row r="2116" spans="1:15" x14ac:dyDescent="0.25">
      <c r="A2116">
        <v>1</v>
      </c>
      <c r="B2116">
        <v>2016</v>
      </c>
      <c r="C2116" t="s">
        <v>485</v>
      </c>
      <c r="D2116" t="s">
        <v>48</v>
      </c>
      <c r="E2116" t="s">
        <v>12</v>
      </c>
      <c r="F2116">
        <f>VLOOKUP(C2116,'Five Year Alumni Srvy 2016 Data'!C:F,4,FALSE)</f>
        <v>0</v>
      </c>
      <c r="G2116" t="str">
        <f>VLOOKUP(F2116,Coding!K:L,2,FALSE)</f>
        <v>Non-URM</v>
      </c>
      <c r="H2116" t="s">
        <v>298</v>
      </c>
      <c r="I2116" t="s">
        <v>298</v>
      </c>
      <c r="J2116" t="s">
        <v>21</v>
      </c>
      <c r="K2116" t="s">
        <v>84</v>
      </c>
      <c r="L2116">
        <v>2</v>
      </c>
      <c r="M2116" t="s">
        <v>85</v>
      </c>
      <c r="N2116" t="s">
        <v>86</v>
      </c>
      <c r="O2116" t="s">
        <v>176</v>
      </c>
    </row>
    <row r="2117" spans="1:15" x14ac:dyDescent="0.25">
      <c r="A2117">
        <v>1</v>
      </c>
      <c r="B2117">
        <v>2016</v>
      </c>
      <c r="C2117" t="s">
        <v>485</v>
      </c>
      <c r="D2117" t="s">
        <v>48</v>
      </c>
      <c r="E2117" t="s">
        <v>12</v>
      </c>
      <c r="F2117">
        <f>VLOOKUP(C2117,'Five Year Alumni Srvy 2016 Data'!C:F,4,FALSE)</f>
        <v>0</v>
      </c>
      <c r="G2117" t="str">
        <f>VLOOKUP(F2117,Coding!K:L,2,FALSE)</f>
        <v>Non-URM</v>
      </c>
      <c r="H2117" t="s">
        <v>298</v>
      </c>
      <c r="I2117" t="s">
        <v>298</v>
      </c>
      <c r="J2117" t="s">
        <v>21</v>
      </c>
      <c r="K2117" t="s">
        <v>88</v>
      </c>
      <c r="L2117">
        <v>2</v>
      </c>
      <c r="M2117" t="s">
        <v>85</v>
      </c>
      <c r="N2117" t="s">
        <v>89</v>
      </c>
      <c r="O2117" t="s">
        <v>176</v>
      </c>
    </row>
    <row r="2118" spans="1:15" x14ac:dyDescent="0.25">
      <c r="A2118">
        <v>1</v>
      </c>
      <c r="B2118">
        <v>2016</v>
      </c>
      <c r="C2118" t="s">
        <v>485</v>
      </c>
      <c r="D2118" t="s">
        <v>48</v>
      </c>
      <c r="E2118" t="s">
        <v>12</v>
      </c>
      <c r="F2118">
        <f>VLOOKUP(C2118,'Five Year Alumni Srvy 2016 Data'!C:F,4,FALSE)</f>
        <v>0</v>
      </c>
      <c r="G2118" t="str">
        <f>VLOOKUP(F2118,Coding!K:L,2,FALSE)</f>
        <v>Non-URM</v>
      </c>
      <c r="H2118" t="s">
        <v>298</v>
      </c>
      <c r="I2118" t="s">
        <v>298</v>
      </c>
      <c r="J2118" t="s">
        <v>21</v>
      </c>
      <c r="K2118" t="s">
        <v>98</v>
      </c>
      <c r="L2118">
        <v>5</v>
      </c>
      <c r="M2118" t="s">
        <v>85</v>
      </c>
      <c r="N2118" t="s">
        <v>99</v>
      </c>
      <c r="O2118" t="s">
        <v>185</v>
      </c>
    </row>
    <row r="2119" spans="1:15" x14ac:dyDescent="0.25">
      <c r="A2119">
        <v>1</v>
      </c>
      <c r="B2119">
        <v>2016</v>
      </c>
      <c r="C2119" t="s">
        <v>485</v>
      </c>
      <c r="D2119" t="s">
        <v>48</v>
      </c>
      <c r="E2119" t="s">
        <v>12</v>
      </c>
      <c r="F2119">
        <f>VLOOKUP(C2119,'Five Year Alumni Srvy 2016 Data'!C:F,4,FALSE)</f>
        <v>0</v>
      </c>
      <c r="G2119" t="str">
        <f>VLOOKUP(F2119,Coding!K:L,2,FALSE)</f>
        <v>Non-URM</v>
      </c>
      <c r="H2119" t="s">
        <v>298</v>
      </c>
      <c r="I2119" t="s">
        <v>298</v>
      </c>
      <c r="J2119" t="s">
        <v>21</v>
      </c>
      <c r="K2119" t="s">
        <v>122</v>
      </c>
      <c r="L2119">
        <v>1</v>
      </c>
      <c r="M2119" t="s">
        <v>85</v>
      </c>
      <c r="N2119" t="s">
        <v>123</v>
      </c>
      <c r="O2119" t="s">
        <v>200</v>
      </c>
    </row>
    <row r="2120" spans="1:15" x14ac:dyDescent="0.25">
      <c r="A2120">
        <v>1</v>
      </c>
      <c r="B2120">
        <v>2016</v>
      </c>
      <c r="C2120" t="s">
        <v>485</v>
      </c>
      <c r="D2120" t="s">
        <v>48</v>
      </c>
      <c r="E2120" t="s">
        <v>12</v>
      </c>
      <c r="F2120">
        <f>VLOOKUP(C2120,'Five Year Alumni Srvy 2016 Data'!C:F,4,FALSE)</f>
        <v>0</v>
      </c>
      <c r="G2120" t="str">
        <f>VLOOKUP(F2120,Coding!K:L,2,FALSE)</f>
        <v>Non-URM</v>
      </c>
      <c r="H2120" t="s">
        <v>298</v>
      </c>
      <c r="I2120" t="s">
        <v>298</v>
      </c>
      <c r="J2120" t="s">
        <v>21</v>
      </c>
      <c r="K2120" t="s">
        <v>124</v>
      </c>
      <c r="L2120">
        <v>1</v>
      </c>
      <c r="M2120" t="s">
        <v>85</v>
      </c>
      <c r="N2120" t="s">
        <v>125</v>
      </c>
      <c r="O2120" t="s">
        <v>200</v>
      </c>
    </row>
    <row r="2121" spans="1:15" x14ac:dyDescent="0.25">
      <c r="A2121">
        <v>1</v>
      </c>
      <c r="B2121">
        <v>2016</v>
      </c>
      <c r="C2121" t="s">
        <v>485</v>
      </c>
      <c r="D2121" t="s">
        <v>48</v>
      </c>
      <c r="E2121" t="s">
        <v>12</v>
      </c>
      <c r="F2121">
        <f>VLOOKUP(C2121,'Five Year Alumni Srvy 2016 Data'!C:F,4,FALSE)</f>
        <v>0</v>
      </c>
      <c r="G2121" t="str">
        <f>VLOOKUP(F2121,Coding!K:L,2,FALSE)</f>
        <v>Non-URM</v>
      </c>
      <c r="H2121" t="s">
        <v>298</v>
      </c>
      <c r="I2121" t="s">
        <v>298</v>
      </c>
      <c r="J2121" t="s">
        <v>21</v>
      </c>
      <c r="K2121" t="s">
        <v>127</v>
      </c>
      <c r="L2121">
        <v>5</v>
      </c>
      <c r="M2121" t="s">
        <v>85</v>
      </c>
      <c r="N2121" t="s">
        <v>128</v>
      </c>
      <c r="O2121" t="s">
        <v>185</v>
      </c>
    </row>
    <row r="2122" spans="1:15" x14ac:dyDescent="0.25">
      <c r="A2122">
        <v>1</v>
      </c>
      <c r="B2122">
        <v>2016</v>
      </c>
      <c r="C2122" t="s">
        <v>485</v>
      </c>
      <c r="D2122" t="s">
        <v>48</v>
      </c>
      <c r="E2122" t="s">
        <v>12</v>
      </c>
      <c r="F2122">
        <f>VLOOKUP(C2122,'Five Year Alumni Srvy 2016 Data'!C:F,4,FALSE)</f>
        <v>0</v>
      </c>
      <c r="G2122" t="str">
        <f>VLOOKUP(F2122,Coding!K:L,2,FALSE)</f>
        <v>Non-URM</v>
      </c>
      <c r="H2122" t="s">
        <v>298</v>
      </c>
      <c r="I2122" t="s">
        <v>298</v>
      </c>
      <c r="J2122" t="s">
        <v>21</v>
      </c>
      <c r="K2122" t="s">
        <v>129</v>
      </c>
      <c r="L2122">
        <v>5</v>
      </c>
      <c r="M2122" t="s">
        <v>85</v>
      </c>
      <c r="N2122" t="s">
        <v>130</v>
      </c>
      <c r="O2122" t="s">
        <v>185</v>
      </c>
    </row>
    <row r="2123" spans="1:15" x14ac:dyDescent="0.25">
      <c r="A2123">
        <v>1</v>
      </c>
      <c r="B2123">
        <v>2016</v>
      </c>
      <c r="C2123" t="s">
        <v>485</v>
      </c>
      <c r="D2123" t="s">
        <v>48</v>
      </c>
      <c r="E2123" t="s">
        <v>12</v>
      </c>
      <c r="F2123">
        <f>VLOOKUP(C2123,'Five Year Alumni Srvy 2016 Data'!C:F,4,FALSE)</f>
        <v>0</v>
      </c>
      <c r="G2123" t="str">
        <f>VLOOKUP(F2123,Coding!K:L,2,FALSE)</f>
        <v>Non-URM</v>
      </c>
      <c r="H2123" t="s">
        <v>298</v>
      </c>
      <c r="I2123" t="s">
        <v>298</v>
      </c>
      <c r="J2123" t="s">
        <v>21</v>
      </c>
      <c r="K2123" t="s">
        <v>131</v>
      </c>
      <c r="L2123">
        <v>5</v>
      </c>
      <c r="M2123" t="s">
        <v>85</v>
      </c>
      <c r="N2123" t="s">
        <v>132</v>
      </c>
      <c r="O2123" t="s">
        <v>185</v>
      </c>
    </row>
    <row r="2124" spans="1:15" x14ac:dyDescent="0.25">
      <c r="A2124">
        <v>1</v>
      </c>
      <c r="B2124">
        <v>2016</v>
      </c>
      <c r="C2124" t="s">
        <v>485</v>
      </c>
      <c r="D2124" t="s">
        <v>48</v>
      </c>
      <c r="E2124" t="s">
        <v>12</v>
      </c>
      <c r="F2124">
        <f>VLOOKUP(C2124,'Five Year Alumni Srvy 2016 Data'!C:F,4,FALSE)</f>
        <v>0</v>
      </c>
      <c r="G2124" t="str">
        <f>VLOOKUP(F2124,Coding!K:L,2,FALSE)</f>
        <v>Non-URM</v>
      </c>
      <c r="H2124" t="s">
        <v>298</v>
      </c>
      <c r="I2124" t="s">
        <v>298</v>
      </c>
      <c r="J2124" t="s">
        <v>21</v>
      </c>
      <c r="K2124" t="s">
        <v>139</v>
      </c>
      <c r="L2124">
        <v>3</v>
      </c>
      <c r="M2124" t="s">
        <v>85</v>
      </c>
      <c r="N2124" t="s">
        <v>140</v>
      </c>
      <c r="O2124" t="s">
        <v>126</v>
      </c>
    </row>
    <row r="2125" spans="1:15" x14ac:dyDescent="0.25">
      <c r="A2125">
        <v>1</v>
      </c>
      <c r="B2125">
        <v>2016</v>
      </c>
      <c r="C2125" t="s">
        <v>485</v>
      </c>
      <c r="D2125" t="s">
        <v>48</v>
      </c>
      <c r="E2125" t="s">
        <v>12</v>
      </c>
      <c r="F2125">
        <f>VLOOKUP(C2125,'Five Year Alumni Srvy 2016 Data'!C:F,4,FALSE)</f>
        <v>0</v>
      </c>
      <c r="G2125" t="str">
        <f>VLOOKUP(F2125,Coding!K:L,2,FALSE)</f>
        <v>Non-URM</v>
      </c>
      <c r="H2125" t="s">
        <v>298</v>
      </c>
      <c r="I2125" t="s">
        <v>298</v>
      </c>
      <c r="J2125" t="s">
        <v>21</v>
      </c>
      <c r="K2125" t="s">
        <v>141</v>
      </c>
      <c r="L2125">
        <v>2</v>
      </c>
      <c r="M2125" t="s">
        <v>85</v>
      </c>
      <c r="N2125" t="s">
        <v>142</v>
      </c>
      <c r="O2125" t="s">
        <v>176</v>
      </c>
    </row>
    <row r="2126" spans="1:15" x14ac:dyDescent="0.25">
      <c r="A2126">
        <v>1</v>
      </c>
      <c r="B2126">
        <v>2016</v>
      </c>
      <c r="C2126" t="s">
        <v>485</v>
      </c>
      <c r="D2126" t="s">
        <v>48</v>
      </c>
      <c r="E2126" t="s">
        <v>12</v>
      </c>
      <c r="F2126">
        <f>VLOOKUP(C2126,'Five Year Alumni Srvy 2016 Data'!C:F,4,FALSE)</f>
        <v>0</v>
      </c>
      <c r="G2126" t="str">
        <f>VLOOKUP(F2126,Coding!K:L,2,FALSE)</f>
        <v>Non-URM</v>
      </c>
      <c r="H2126" t="s">
        <v>298</v>
      </c>
      <c r="I2126" t="s">
        <v>298</v>
      </c>
      <c r="J2126" t="s">
        <v>21</v>
      </c>
      <c r="K2126" t="s">
        <v>143</v>
      </c>
      <c r="L2126">
        <v>1</v>
      </c>
      <c r="M2126" t="s">
        <v>85</v>
      </c>
      <c r="N2126" t="s">
        <v>144</v>
      </c>
      <c r="O2126" t="s">
        <v>200</v>
      </c>
    </row>
    <row r="2127" spans="1:15" x14ac:dyDescent="0.25">
      <c r="A2127" s="2">
        <v>1</v>
      </c>
      <c r="B2127" s="2">
        <v>2016</v>
      </c>
      <c r="C2127" t="s">
        <v>47</v>
      </c>
      <c r="D2127" t="s">
        <v>48</v>
      </c>
      <c r="E2127" t="s">
        <v>12</v>
      </c>
      <c r="F2127">
        <f>VLOOKUP(C2127,'Five Year Alumni Srvy 2016 Data'!C:F,4,FALSE)</f>
        <v>0</v>
      </c>
      <c r="G2127" t="str">
        <f>VLOOKUP(F2127,Coding!K:L,2,FALSE)</f>
        <v>Non-URM</v>
      </c>
      <c r="H2127" t="s">
        <v>49</v>
      </c>
      <c r="I2127" t="s">
        <v>50</v>
      </c>
      <c r="J2127" t="s">
        <v>17</v>
      </c>
      <c r="K2127" t="s">
        <v>54</v>
      </c>
      <c r="L2127" s="2">
        <v>4</v>
      </c>
      <c r="M2127" t="s">
        <v>55</v>
      </c>
      <c r="N2127" t="s">
        <v>56</v>
      </c>
      <c r="O2127" t="s">
        <v>57</v>
      </c>
    </row>
    <row r="2128" spans="1:15" x14ac:dyDescent="0.25">
      <c r="A2128" s="2">
        <v>1</v>
      </c>
      <c r="B2128" s="2">
        <v>2016</v>
      </c>
      <c r="C2128" t="s">
        <v>47</v>
      </c>
      <c r="D2128" t="s">
        <v>48</v>
      </c>
      <c r="E2128" t="s">
        <v>12</v>
      </c>
      <c r="F2128">
        <f>VLOOKUP(C2128,'Five Year Alumni Srvy 2016 Data'!C:F,4,FALSE)</f>
        <v>0</v>
      </c>
      <c r="G2128" t="str">
        <f>VLOOKUP(F2128,Coding!K:L,2,FALSE)</f>
        <v>Non-URM</v>
      </c>
      <c r="H2128" t="s">
        <v>49</v>
      </c>
      <c r="I2128" t="s">
        <v>50</v>
      </c>
      <c r="J2128" t="s">
        <v>17</v>
      </c>
      <c r="K2128" t="s">
        <v>58</v>
      </c>
      <c r="L2128" s="2">
        <v>4</v>
      </c>
      <c r="M2128" t="s">
        <v>55</v>
      </c>
      <c r="N2128" t="s">
        <v>59</v>
      </c>
      <c r="O2128" t="s">
        <v>57</v>
      </c>
    </row>
    <row r="2129" spans="1:15" x14ac:dyDescent="0.25">
      <c r="A2129" s="2">
        <v>1</v>
      </c>
      <c r="B2129" s="2">
        <v>2016</v>
      </c>
      <c r="C2129" t="s">
        <v>47</v>
      </c>
      <c r="D2129" t="s">
        <v>48</v>
      </c>
      <c r="E2129" t="s">
        <v>12</v>
      </c>
      <c r="F2129">
        <f>VLOOKUP(C2129,'Five Year Alumni Srvy 2016 Data'!C:F,4,FALSE)</f>
        <v>0</v>
      </c>
      <c r="G2129" t="str">
        <f>VLOOKUP(F2129,Coding!K:L,2,FALSE)</f>
        <v>Non-URM</v>
      </c>
      <c r="H2129" t="s">
        <v>49</v>
      </c>
      <c r="I2129" t="s">
        <v>50</v>
      </c>
      <c r="J2129" t="s">
        <v>17</v>
      </c>
      <c r="K2129" t="s">
        <v>118</v>
      </c>
      <c r="L2129" s="2">
        <v>4</v>
      </c>
      <c r="M2129" t="s">
        <v>55</v>
      </c>
      <c r="N2129" t="s">
        <v>119</v>
      </c>
      <c r="O2129" t="s">
        <v>57</v>
      </c>
    </row>
    <row r="2130" spans="1:15" x14ac:dyDescent="0.25">
      <c r="A2130" s="2">
        <v>1</v>
      </c>
      <c r="B2130" s="2">
        <v>2016</v>
      </c>
      <c r="C2130" t="s">
        <v>47</v>
      </c>
      <c r="D2130" t="s">
        <v>48</v>
      </c>
      <c r="E2130" t="s">
        <v>12</v>
      </c>
      <c r="F2130">
        <f>VLOOKUP(C2130,'Five Year Alumni Srvy 2016 Data'!C:F,4,FALSE)</f>
        <v>0</v>
      </c>
      <c r="G2130" t="str">
        <f>VLOOKUP(F2130,Coding!K:L,2,FALSE)</f>
        <v>Non-URM</v>
      </c>
      <c r="H2130" t="s">
        <v>49</v>
      </c>
      <c r="I2130" t="s">
        <v>50</v>
      </c>
      <c r="J2130" t="s">
        <v>17</v>
      </c>
      <c r="K2130" t="s">
        <v>135</v>
      </c>
      <c r="L2130" s="2">
        <v>4</v>
      </c>
      <c r="M2130" t="s">
        <v>55</v>
      </c>
      <c r="N2130" t="s">
        <v>136</v>
      </c>
      <c r="O2130" t="s">
        <v>57</v>
      </c>
    </row>
    <row r="2131" spans="1:15" x14ac:dyDescent="0.25">
      <c r="A2131" s="2">
        <v>1</v>
      </c>
      <c r="B2131" s="2">
        <v>2016</v>
      </c>
      <c r="C2131" t="s">
        <v>47</v>
      </c>
      <c r="D2131" t="s">
        <v>48</v>
      </c>
      <c r="E2131" t="s">
        <v>12</v>
      </c>
      <c r="F2131">
        <f>VLOOKUP(C2131,'Five Year Alumni Srvy 2016 Data'!C:F,4,FALSE)</f>
        <v>0</v>
      </c>
      <c r="G2131" t="str">
        <f>VLOOKUP(F2131,Coding!K:L,2,FALSE)</f>
        <v>Non-URM</v>
      </c>
      <c r="H2131" t="s">
        <v>49</v>
      </c>
      <c r="I2131" t="s">
        <v>50</v>
      </c>
      <c r="J2131" t="s">
        <v>17</v>
      </c>
      <c r="K2131" t="s">
        <v>137</v>
      </c>
      <c r="L2131" s="2">
        <v>4</v>
      </c>
      <c r="M2131" t="s">
        <v>55</v>
      </c>
      <c r="N2131" t="s">
        <v>138</v>
      </c>
      <c r="O2131" t="s">
        <v>57</v>
      </c>
    </row>
    <row r="2132" spans="1:15" x14ac:dyDescent="0.25">
      <c r="A2132" s="2">
        <v>1</v>
      </c>
      <c r="B2132" s="2">
        <v>2016</v>
      </c>
      <c r="C2132" t="s">
        <v>47</v>
      </c>
      <c r="D2132" t="s">
        <v>48</v>
      </c>
      <c r="E2132" t="s">
        <v>12</v>
      </c>
      <c r="F2132">
        <f>VLOOKUP(C2132,'Five Year Alumni Srvy 2016 Data'!C:F,4,FALSE)</f>
        <v>0</v>
      </c>
      <c r="G2132" t="str">
        <f>VLOOKUP(F2132,Coding!K:L,2,FALSE)</f>
        <v>Non-URM</v>
      </c>
      <c r="H2132" t="s">
        <v>49</v>
      </c>
      <c r="I2132" t="s">
        <v>50</v>
      </c>
      <c r="J2132" t="s">
        <v>17</v>
      </c>
      <c r="K2132" t="s">
        <v>145</v>
      </c>
      <c r="L2132" s="2">
        <v>4</v>
      </c>
      <c r="M2132" t="s">
        <v>55</v>
      </c>
      <c r="N2132" t="s">
        <v>146</v>
      </c>
      <c r="O2132" t="s">
        <v>57</v>
      </c>
    </row>
    <row r="2133" spans="1:15" x14ac:dyDescent="0.25">
      <c r="A2133" s="2">
        <v>1</v>
      </c>
      <c r="B2133" s="2">
        <v>2016</v>
      </c>
      <c r="C2133" t="s">
        <v>47</v>
      </c>
      <c r="D2133" t="s">
        <v>48</v>
      </c>
      <c r="E2133" t="s">
        <v>12</v>
      </c>
      <c r="F2133">
        <f>VLOOKUP(C2133,'Five Year Alumni Srvy 2016 Data'!C:F,4,FALSE)</f>
        <v>0</v>
      </c>
      <c r="G2133" t="str">
        <f>VLOOKUP(F2133,Coding!K:L,2,FALSE)</f>
        <v>Non-URM</v>
      </c>
      <c r="H2133" t="s">
        <v>49</v>
      </c>
      <c r="I2133" t="s">
        <v>50</v>
      </c>
      <c r="J2133" t="s">
        <v>17</v>
      </c>
      <c r="K2133" t="s">
        <v>147</v>
      </c>
      <c r="L2133" s="2">
        <v>4</v>
      </c>
      <c r="M2133" t="s">
        <v>55</v>
      </c>
      <c r="N2133" t="s">
        <v>148</v>
      </c>
      <c r="O2133" t="s">
        <v>57</v>
      </c>
    </row>
    <row r="2134" spans="1:15" x14ac:dyDescent="0.25">
      <c r="A2134" s="2">
        <v>1</v>
      </c>
      <c r="B2134" s="2">
        <v>2016</v>
      </c>
      <c r="C2134" t="s">
        <v>47</v>
      </c>
      <c r="D2134" t="s">
        <v>48</v>
      </c>
      <c r="E2134" t="s">
        <v>12</v>
      </c>
      <c r="F2134">
        <f>VLOOKUP(C2134,'Five Year Alumni Srvy 2016 Data'!C:F,4,FALSE)</f>
        <v>0</v>
      </c>
      <c r="G2134" t="str">
        <f>VLOOKUP(F2134,Coding!K:L,2,FALSE)</f>
        <v>Non-URM</v>
      </c>
      <c r="H2134" t="s">
        <v>49</v>
      </c>
      <c r="I2134" t="s">
        <v>50</v>
      </c>
      <c r="J2134" t="s">
        <v>17</v>
      </c>
      <c r="K2134" t="s">
        <v>149</v>
      </c>
      <c r="L2134" s="2">
        <v>4</v>
      </c>
      <c r="M2134" t="s">
        <v>55</v>
      </c>
      <c r="N2134" t="s">
        <v>150</v>
      </c>
      <c r="O2134" t="s">
        <v>57</v>
      </c>
    </row>
    <row r="2135" spans="1:15" x14ac:dyDescent="0.25">
      <c r="A2135" s="2">
        <v>1</v>
      </c>
      <c r="B2135" s="2">
        <v>2016</v>
      </c>
      <c r="C2135" t="s">
        <v>47</v>
      </c>
      <c r="D2135" t="s">
        <v>48</v>
      </c>
      <c r="E2135" t="s">
        <v>12</v>
      </c>
      <c r="F2135">
        <f>VLOOKUP(C2135,'Five Year Alumni Srvy 2016 Data'!C:F,4,FALSE)</f>
        <v>0</v>
      </c>
      <c r="G2135" t="str">
        <f>VLOOKUP(F2135,Coding!K:L,2,FALSE)</f>
        <v>Non-URM</v>
      </c>
      <c r="H2135" t="s">
        <v>49</v>
      </c>
      <c r="I2135" t="s">
        <v>50</v>
      </c>
      <c r="J2135" t="s">
        <v>17</v>
      </c>
      <c r="K2135" t="s">
        <v>166</v>
      </c>
      <c r="L2135" s="2">
        <v>4</v>
      </c>
      <c r="M2135" t="s">
        <v>55</v>
      </c>
      <c r="N2135" t="s">
        <v>167</v>
      </c>
      <c r="O2135" t="s">
        <v>57</v>
      </c>
    </row>
    <row r="2136" spans="1:15" x14ac:dyDescent="0.25">
      <c r="A2136" s="2">
        <v>1</v>
      </c>
      <c r="B2136" s="2">
        <v>2016</v>
      </c>
      <c r="C2136" t="s">
        <v>168</v>
      </c>
      <c r="D2136" t="s">
        <v>169</v>
      </c>
      <c r="E2136" t="s">
        <v>12</v>
      </c>
      <c r="F2136">
        <f>VLOOKUP(C2136,'Five Year Alumni Srvy 2016 Data'!C:F,4,FALSE)</f>
        <v>0</v>
      </c>
      <c r="G2136" t="str">
        <f>VLOOKUP(F2136,Coding!K:L,2,FALSE)</f>
        <v>Non-URM</v>
      </c>
      <c r="H2136" t="s">
        <v>170</v>
      </c>
      <c r="I2136" t="s">
        <v>171</v>
      </c>
      <c r="J2136" t="s">
        <v>19</v>
      </c>
      <c r="K2136" t="s">
        <v>54</v>
      </c>
      <c r="L2136" s="2">
        <v>4</v>
      </c>
      <c r="M2136" t="s">
        <v>55</v>
      </c>
      <c r="N2136" t="s">
        <v>56</v>
      </c>
      <c r="O2136" t="s">
        <v>57</v>
      </c>
    </row>
    <row r="2137" spans="1:15" x14ac:dyDescent="0.25">
      <c r="A2137" s="2">
        <v>1</v>
      </c>
      <c r="B2137" s="2">
        <v>2016</v>
      </c>
      <c r="C2137" t="s">
        <v>168</v>
      </c>
      <c r="D2137" t="s">
        <v>169</v>
      </c>
      <c r="E2137" t="s">
        <v>12</v>
      </c>
      <c r="F2137">
        <f>VLOOKUP(C2137,'Five Year Alumni Srvy 2016 Data'!C:F,4,FALSE)</f>
        <v>0</v>
      </c>
      <c r="G2137" t="str">
        <f>VLOOKUP(F2137,Coding!K:L,2,FALSE)</f>
        <v>Non-URM</v>
      </c>
      <c r="H2137" t="s">
        <v>170</v>
      </c>
      <c r="I2137" t="s">
        <v>171</v>
      </c>
      <c r="J2137" t="s">
        <v>19</v>
      </c>
      <c r="K2137" t="s">
        <v>58</v>
      </c>
      <c r="L2137" s="2">
        <v>4</v>
      </c>
      <c r="M2137" t="s">
        <v>55</v>
      </c>
      <c r="N2137" t="s">
        <v>59</v>
      </c>
      <c r="O2137" t="s">
        <v>57</v>
      </c>
    </row>
    <row r="2138" spans="1:15" x14ac:dyDescent="0.25">
      <c r="A2138" s="2">
        <v>1</v>
      </c>
      <c r="B2138" s="2">
        <v>2016</v>
      </c>
      <c r="C2138" t="s">
        <v>168</v>
      </c>
      <c r="D2138" t="s">
        <v>169</v>
      </c>
      <c r="E2138" t="s">
        <v>12</v>
      </c>
      <c r="F2138">
        <f>VLOOKUP(C2138,'Five Year Alumni Srvy 2016 Data'!C:F,4,FALSE)</f>
        <v>0</v>
      </c>
      <c r="G2138" t="str">
        <f>VLOOKUP(F2138,Coding!K:L,2,FALSE)</f>
        <v>Non-URM</v>
      </c>
      <c r="H2138" t="s">
        <v>170</v>
      </c>
      <c r="I2138" t="s">
        <v>171</v>
      </c>
      <c r="J2138" t="s">
        <v>19</v>
      </c>
      <c r="K2138" t="s">
        <v>118</v>
      </c>
      <c r="L2138" s="2">
        <v>4</v>
      </c>
      <c r="M2138" t="s">
        <v>55</v>
      </c>
      <c r="N2138" t="s">
        <v>119</v>
      </c>
      <c r="O2138" t="s">
        <v>57</v>
      </c>
    </row>
    <row r="2139" spans="1:15" x14ac:dyDescent="0.25">
      <c r="A2139" s="2">
        <v>1</v>
      </c>
      <c r="B2139" s="2">
        <v>2016</v>
      </c>
      <c r="C2139" t="s">
        <v>168</v>
      </c>
      <c r="D2139" t="s">
        <v>169</v>
      </c>
      <c r="E2139" t="s">
        <v>12</v>
      </c>
      <c r="F2139">
        <f>VLOOKUP(C2139,'Five Year Alumni Srvy 2016 Data'!C:F,4,FALSE)</f>
        <v>0</v>
      </c>
      <c r="G2139" t="str">
        <f>VLOOKUP(F2139,Coding!K:L,2,FALSE)</f>
        <v>Non-URM</v>
      </c>
      <c r="H2139" t="s">
        <v>170</v>
      </c>
      <c r="I2139" t="s">
        <v>171</v>
      </c>
      <c r="J2139" t="s">
        <v>19</v>
      </c>
      <c r="K2139" t="s">
        <v>135</v>
      </c>
      <c r="L2139" s="2">
        <v>3</v>
      </c>
      <c r="M2139" t="s">
        <v>55</v>
      </c>
      <c r="N2139" t="s">
        <v>136</v>
      </c>
      <c r="O2139" t="s">
        <v>178</v>
      </c>
    </row>
    <row r="2140" spans="1:15" x14ac:dyDescent="0.25">
      <c r="A2140" s="2">
        <v>1</v>
      </c>
      <c r="B2140" s="2">
        <v>2016</v>
      </c>
      <c r="C2140" t="s">
        <v>168</v>
      </c>
      <c r="D2140" t="s">
        <v>169</v>
      </c>
      <c r="E2140" t="s">
        <v>12</v>
      </c>
      <c r="F2140">
        <f>VLOOKUP(C2140,'Five Year Alumni Srvy 2016 Data'!C:F,4,FALSE)</f>
        <v>0</v>
      </c>
      <c r="G2140" t="str">
        <f>VLOOKUP(F2140,Coding!K:L,2,FALSE)</f>
        <v>Non-URM</v>
      </c>
      <c r="H2140" t="s">
        <v>170</v>
      </c>
      <c r="I2140" t="s">
        <v>171</v>
      </c>
      <c r="J2140" t="s">
        <v>19</v>
      </c>
      <c r="K2140" t="s">
        <v>137</v>
      </c>
      <c r="L2140" s="2">
        <v>4</v>
      </c>
      <c r="M2140" t="s">
        <v>55</v>
      </c>
      <c r="N2140" t="s">
        <v>138</v>
      </c>
      <c r="O2140" t="s">
        <v>57</v>
      </c>
    </row>
    <row r="2141" spans="1:15" x14ac:dyDescent="0.25">
      <c r="A2141" s="2">
        <v>1</v>
      </c>
      <c r="B2141" s="2">
        <v>2016</v>
      </c>
      <c r="C2141" t="s">
        <v>168</v>
      </c>
      <c r="D2141" t="s">
        <v>169</v>
      </c>
      <c r="E2141" t="s">
        <v>12</v>
      </c>
      <c r="F2141">
        <f>VLOOKUP(C2141,'Five Year Alumni Srvy 2016 Data'!C:F,4,FALSE)</f>
        <v>0</v>
      </c>
      <c r="G2141" t="str">
        <f>VLOOKUP(F2141,Coding!K:L,2,FALSE)</f>
        <v>Non-URM</v>
      </c>
      <c r="H2141" t="s">
        <v>170</v>
      </c>
      <c r="I2141" t="s">
        <v>171</v>
      </c>
      <c r="J2141" t="s">
        <v>19</v>
      </c>
      <c r="K2141" t="s">
        <v>145</v>
      </c>
      <c r="L2141" s="2">
        <v>4</v>
      </c>
      <c r="M2141" t="s">
        <v>55</v>
      </c>
      <c r="N2141" t="s">
        <v>146</v>
      </c>
      <c r="O2141" t="s">
        <v>57</v>
      </c>
    </row>
    <row r="2142" spans="1:15" x14ac:dyDescent="0.25">
      <c r="A2142" s="2">
        <v>1</v>
      </c>
      <c r="B2142" s="2">
        <v>2016</v>
      </c>
      <c r="C2142" t="s">
        <v>168</v>
      </c>
      <c r="D2142" t="s">
        <v>169</v>
      </c>
      <c r="E2142" t="s">
        <v>12</v>
      </c>
      <c r="F2142">
        <f>VLOOKUP(C2142,'Five Year Alumni Srvy 2016 Data'!C:F,4,FALSE)</f>
        <v>0</v>
      </c>
      <c r="G2142" t="str">
        <f>VLOOKUP(F2142,Coding!K:L,2,FALSE)</f>
        <v>Non-URM</v>
      </c>
      <c r="H2142" t="s">
        <v>170</v>
      </c>
      <c r="I2142" t="s">
        <v>171</v>
      </c>
      <c r="J2142" t="s">
        <v>19</v>
      </c>
      <c r="K2142" t="s">
        <v>147</v>
      </c>
      <c r="L2142" s="2">
        <v>4</v>
      </c>
      <c r="M2142" t="s">
        <v>55</v>
      </c>
      <c r="N2142" t="s">
        <v>148</v>
      </c>
      <c r="O2142" t="s">
        <v>57</v>
      </c>
    </row>
    <row r="2143" spans="1:15" x14ac:dyDescent="0.25">
      <c r="A2143" s="2">
        <v>1</v>
      </c>
      <c r="B2143" s="2">
        <v>2016</v>
      </c>
      <c r="C2143" t="s">
        <v>168</v>
      </c>
      <c r="D2143" t="s">
        <v>169</v>
      </c>
      <c r="E2143" t="s">
        <v>12</v>
      </c>
      <c r="F2143">
        <f>VLOOKUP(C2143,'Five Year Alumni Srvy 2016 Data'!C:F,4,FALSE)</f>
        <v>0</v>
      </c>
      <c r="G2143" t="str">
        <f>VLOOKUP(F2143,Coding!K:L,2,FALSE)</f>
        <v>Non-URM</v>
      </c>
      <c r="H2143" t="s">
        <v>170</v>
      </c>
      <c r="I2143" t="s">
        <v>171</v>
      </c>
      <c r="J2143" t="s">
        <v>19</v>
      </c>
      <c r="K2143" t="s">
        <v>149</v>
      </c>
      <c r="L2143" s="2">
        <v>3</v>
      </c>
      <c r="M2143" t="s">
        <v>55</v>
      </c>
      <c r="N2143" t="s">
        <v>150</v>
      </c>
      <c r="O2143" t="s">
        <v>178</v>
      </c>
    </row>
    <row r="2144" spans="1:15" x14ac:dyDescent="0.25">
      <c r="A2144" s="2">
        <v>1</v>
      </c>
      <c r="B2144" s="2">
        <v>2016</v>
      </c>
      <c r="C2144" t="s">
        <v>168</v>
      </c>
      <c r="D2144" t="s">
        <v>169</v>
      </c>
      <c r="E2144" t="s">
        <v>12</v>
      </c>
      <c r="F2144">
        <f>VLOOKUP(C2144,'Five Year Alumni Srvy 2016 Data'!C:F,4,FALSE)</f>
        <v>0</v>
      </c>
      <c r="G2144" t="str">
        <f>VLOOKUP(F2144,Coding!K:L,2,FALSE)</f>
        <v>Non-URM</v>
      </c>
      <c r="H2144" t="s">
        <v>170</v>
      </c>
      <c r="I2144" t="s">
        <v>171</v>
      </c>
      <c r="J2144" t="s">
        <v>19</v>
      </c>
      <c r="K2144" t="s">
        <v>166</v>
      </c>
      <c r="L2144" s="2">
        <v>3</v>
      </c>
      <c r="M2144" t="s">
        <v>55</v>
      </c>
      <c r="N2144" t="s">
        <v>167</v>
      </c>
      <c r="O2144" t="s">
        <v>178</v>
      </c>
    </row>
    <row r="2145" spans="1:15" x14ac:dyDescent="0.25">
      <c r="A2145" s="2">
        <v>1</v>
      </c>
      <c r="B2145" s="2">
        <v>2016</v>
      </c>
      <c r="C2145" t="s">
        <v>189</v>
      </c>
      <c r="D2145" t="s">
        <v>48</v>
      </c>
      <c r="E2145" t="s">
        <v>12</v>
      </c>
      <c r="F2145">
        <f>VLOOKUP(C2145,'Five Year Alumni Srvy 2016 Data'!C:F,4,FALSE)</f>
        <v>0</v>
      </c>
      <c r="G2145" t="str">
        <f>VLOOKUP(F2145,Coding!K:L,2,FALSE)</f>
        <v>Non-URM</v>
      </c>
      <c r="H2145" t="s">
        <v>190</v>
      </c>
      <c r="I2145" t="s">
        <v>191</v>
      </c>
      <c r="J2145" t="s">
        <v>21</v>
      </c>
      <c r="K2145" t="s">
        <v>54</v>
      </c>
      <c r="L2145" s="2">
        <v>3</v>
      </c>
      <c r="M2145" t="s">
        <v>55</v>
      </c>
      <c r="N2145" t="s">
        <v>56</v>
      </c>
      <c r="O2145" t="s">
        <v>178</v>
      </c>
    </row>
    <row r="2146" spans="1:15" x14ac:dyDescent="0.25">
      <c r="A2146" s="2">
        <v>1</v>
      </c>
      <c r="B2146" s="2">
        <v>2016</v>
      </c>
      <c r="C2146" t="s">
        <v>189</v>
      </c>
      <c r="D2146" t="s">
        <v>48</v>
      </c>
      <c r="E2146" t="s">
        <v>12</v>
      </c>
      <c r="F2146">
        <f>VLOOKUP(C2146,'Five Year Alumni Srvy 2016 Data'!C:F,4,FALSE)</f>
        <v>0</v>
      </c>
      <c r="G2146" t="str">
        <f>VLOOKUP(F2146,Coding!K:L,2,FALSE)</f>
        <v>Non-URM</v>
      </c>
      <c r="H2146" t="s">
        <v>190</v>
      </c>
      <c r="I2146" t="s">
        <v>191</v>
      </c>
      <c r="J2146" t="s">
        <v>21</v>
      </c>
      <c r="K2146" t="s">
        <v>58</v>
      </c>
      <c r="L2146" s="2">
        <v>4</v>
      </c>
      <c r="M2146" t="s">
        <v>55</v>
      </c>
      <c r="N2146" t="s">
        <v>59</v>
      </c>
      <c r="O2146" t="s">
        <v>57</v>
      </c>
    </row>
    <row r="2147" spans="1:15" x14ac:dyDescent="0.25">
      <c r="A2147" s="2">
        <v>1</v>
      </c>
      <c r="B2147" s="2">
        <v>2016</v>
      </c>
      <c r="C2147" t="s">
        <v>189</v>
      </c>
      <c r="D2147" t="s">
        <v>48</v>
      </c>
      <c r="E2147" t="s">
        <v>12</v>
      </c>
      <c r="F2147">
        <f>VLOOKUP(C2147,'Five Year Alumni Srvy 2016 Data'!C:F,4,FALSE)</f>
        <v>0</v>
      </c>
      <c r="G2147" t="str">
        <f>VLOOKUP(F2147,Coding!K:L,2,FALSE)</f>
        <v>Non-URM</v>
      </c>
      <c r="H2147" t="s">
        <v>190</v>
      </c>
      <c r="I2147" t="s">
        <v>191</v>
      </c>
      <c r="J2147" t="s">
        <v>21</v>
      </c>
      <c r="K2147" t="s">
        <v>118</v>
      </c>
      <c r="L2147" s="2">
        <v>3</v>
      </c>
      <c r="M2147" t="s">
        <v>55</v>
      </c>
      <c r="N2147" t="s">
        <v>119</v>
      </c>
      <c r="O2147" t="s">
        <v>178</v>
      </c>
    </row>
    <row r="2148" spans="1:15" x14ac:dyDescent="0.25">
      <c r="A2148" s="2">
        <v>1</v>
      </c>
      <c r="B2148" s="2">
        <v>2016</v>
      </c>
      <c r="C2148" t="s">
        <v>189</v>
      </c>
      <c r="D2148" t="s">
        <v>48</v>
      </c>
      <c r="E2148" t="s">
        <v>12</v>
      </c>
      <c r="F2148">
        <f>VLOOKUP(C2148,'Five Year Alumni Srvy 2016 Data'!C:F,4,FALSE)</f>
        <v>0</v>
      </c>
      <c r="G2148" t="str">
        <f>VLOOKUP(F2148,Coding!K:L,2,FALSE)</f>
        <v>Non-URM</v>
      </c>
      <c r="H2148" t="s">
        <v>190</v>
      </c>
      <c r="I2148" t="s">
        <v>191</v>
      </c>
      <c r="J2148" t="s">
        <v>21</v>
      </c>
      <c r="K2148" t="s">
        <v>135</v>
      </c>
      <c r="L2148" s="2">
        <v>3</v>
      </c>
      <c r="M2148" t="s">
        <v>55</v>
      </c>
      <c r="N2148" t="s">
        <v>136</v>
      </c>
      <c r="O2148" t="s">
        <v>178</v>
      </c>
    </row>
    <row r="2149" spans="1:15" x14ac:dyDescent="0.25">
      <c r="A2149" s="2">
        <v>1</v>
      </c>
      <c r="B2149" s="2">
        <v>2016</v>
      </c>
      <c r="C2149" t="s">
        <v>189</v>
      </c>
      <c r="D2149" t="s">
        <v>48</v>
      </c>
      <c r="E2149" t="s">
        <v>12</v>
      </c>
      <c r="F2149">
        <f>VLOOKUP(C2149,'Five Year Alumni Srvy 2016 Data'!C:F,4,FALSE)</f>
        <v>0</v>
      </c>
      <c r="G2149" t="str">
        <f>VLOOKUP(F2149,Coding!K:L,2,FALSE)</f>
        <v>Non-URM</v>
      </c>
      <c r="H2149" t="s">
        <v>190</v>
      </c>
      <c r="I2149" t="s">
        <v>191</v>
      </c>
      <c r="J2149" t="s">
        <v>21</v>
      </c>
      <c r="K2149" t="s">
        <v>137</v>
      </c>
      <c r="L2149" s="2">
        <v>3</v>
      </c>
      <c r="M2149" t="s">
        <v>55</v>
      </c>
      <c r="N2149" t="s">
        <v>138</v>
      </c>
      <c r="O2149" t="s">
        <v>178</v>
      </c>
    </row>
    <row r="2150" spans="1:15" x14ac:dyDescent="0.25">
      <c r="A2150" s="2">
        <v>1</v>
      </c>
      <c r="B2150" s="2">
        <v>2016</v>
      </c>
      <c r="C2150" t="s">
        <v>189</v>
      </c>
      <c r="D2150" t="s">
        <v>48</v>
      </c>
      <c r="E2150" t="s">
        <v>12</v>
      </c>
      <c r="F2150">
        <f>VLOOKUP(C2150,'Five Year Alumni Srvy 2016 Data'!C:F,4,FALSE)</f>
        <v>0</v>
      </c>
      <c r="G2150" t="str">
        <f>VLOOKUP(F2150,Coding!K:L,2,FALSE)</f>
        <v>Non-URM</v>
      </c>
      <c r="H2150" t="s">
        <v>190</v>
      </c>
      <c r="I2150" t="s">
        <v>191</v>
      </c>
      <c r="J2150" t="s">
        <v>21</v>
      </c>
      <c r="K2150" t="s">
        <v>145</v>
      </c>
      <c r="L2150" s="2">
        <v>3</v>
      </c>
      <c r="M2150" t="s">
        <v>55</v>
      </c>
      <c r="N2150" t="s">
        <v>146</v>
      </c>
      <c r="O2150" t="s">
        <v>178</v>
      </c>
    </row>
    <row r="2151" spans="1:15" x14ac:dyDescent="0.25">
      <c r="A2151" s="2">
        <v>1</v>
      </c>
      <c r="B2151" s="2">
        <v>2016</v>
      </c>
      <c r="C2151" t="s">
        <v>189</v>
      </c>
      <c r="D2151" t="s">
        <v>48</v>
      </c>
      <c r="E2151" t="s">
        <v>12</v>
      </c>
      <c r="F2151">
        <f>VLOOKUP(C2151,'Five Year Alumni Srvy 2016 Data'!C:F,4,FALSE)</f>
        <v>0</v>
      </c>
      <c r="G2151" t="str">
        <f>VLOOKUP(F2151,Coding!K:L,2,FALSE)</f>
        <v>Non-URM</v>
      </c>
      <c r="H2151" t="s">
        <v>190</v>
      </c>
      <c r="I2151" t="s">
        <v>191</v>
      </c>
      <c r="J2151" t="s">
        <v>21</v>
      </c>
      <c r="K2151" t="s">
        <v>147</v>
      </c>
      <c r="L2151" s="2">
        <v>2</v>
      </c>
      <c r="M2151" t="s">
        <v>55</v>
      </c>
      <c r="N2151" t="s">
        <v>148</v>
      </c>
      <c r="O2151" t="s">
        <v>187</v>
      </c>
    </row>
    <row r="2152" spans="1:15" x14ac:dyDescent="0.25">
      <c r="A2152" s="2">
        <v>1</v>
      </c>
      <c r="B2152" s="2">
        <v>2016</v>
      </c>
      <c r="C2152" t="s">
        <v>189</v>
      </c>
      <c r="D2152" t="s">
        <v>48</v>
      </c>
      <c r="E2152" t="s">
        <v>12</v>
      </c>
      <c r="F2152">
        <f>VLOOKUP(C2152,'Five Year Alumni Srvy 2016 Data'!C:F,4,FALSE)</f>
        <v>0</v>
      </c>
      <c r="G2152" t="str">
        <f>VLOOKUP(F2152,Coding!K:L,2,FALSE)</f>
        <v>Non-URM</v>
      </c>
      <c r="H2152" t="s">
        <v>190</v>
      </c>
      <c r="I2152" t="s">
        <v>191</v>
      </c>
      <c r="J2152" t="s">
        <v>21</v>
      </c>
      <c r="K2152" t="s">
        <v>149</v>
      </c>
      <c r="L2152" s="2">
        <v>5</v>
      </c>
      <c r="M2152" t="s">
        <v>55</v>
      </c>
      <c r="N2152" t="s">
        <v>150</v>
      </c>
      <c r="O2152" t="s">
        <v>185</v>
      </c>
    </row>
    <row r="2153" spans="1:15" x14ac:dyDescent="0.25">
      <c r="A2153" s="2">
        <v>1</v>
      </c>
      <c r="B2153" s="2">
        <v>2016</v>
      </c>
      <c r="C2153" t="s">
        <v>189</v>
      </c>
      <c r="D2153" t="s">
        <v>48</v>
      </c>
      <c r="E2153" t="s">
        <v>12</v>
      </c>
      <c r="F2153">
        <f>VLOOKUP(C2153,'Five Year Alumni Srvy 2016 Data'!C:F,4,FALSE)</f>
        <v>0</v>
      </c>
      <c r="G2153" t="str">
        <f>VLOOKUP(F2153,Coding!K:L,2,FALSE)</f>
        <v>Non-URM</v>
      </c>
      <c r="H2153" t="s">
        <v>190</v>
      </c>
      <c r="I2153" t="s">
        <v>191</v>
      </c>
      <c r="J2153" t="s">
        <v>21</v>
      </c>
      <c r="K2153" t="s">
        <v>166</v>
      </c>
      <c r="L2153" s="2">
        <v>3</v>
      </c>
      <c r="M2153" t="s">
        <v>55</v>
      </c>
      <c r="N2153" t="s">
        <v>167</v>
      </c>
      <c r="O2153" t="s">
        <v>178</v>
      </c>
    </row>
    <row r="2154" spans="1:15" x14ac:dyDescent="0.25">
      <c r="A2154" s="2">
        <v>1</v>
      </c>
      <c r="B2154" s="2">
        <v>2016</v>
      </c>
      <c r="C2154" t="s">
        <v>194</v>
      </c>
      <c r="D2154" t="s">
        <v>48</v>
      </c>
      <c r="E2154" t="s">
        <v>12</v>
      </c>
      <c r="F2154">
        <f>VLOOKUP(C2154,'Five Year Alumni Srvy 2016 Data'!C:F,4,FALSE)</f>
        <v>0</v>
      </c>
      <c r="G2154" t="str">
        <f>VLOOKUP(F2154,Coding!K:L,2,FALSE)</f>
        <v>Non-URM</v>
      </c>
      <c r="H2154" t="s">
        <v>195</v>
      </c>
      <c r="I2154" t="s">
        <v>196</v>
      </c>
      <c r="J2154" t="s">
        <v>10</v>
      </c>
      <c r="K2154" t="s">
        <v>54</v>
      </c>
      <c r="L2154" s="3"/>
      <c r="M2154" t="s">
        <v>55</v>
      </c>
      <c r="N2154" t="s">
        <v>56</v>
      </c>
    </row>
    <row r="2155" spans="1:15" x14ac:dyDescent="0.25">
      <c r="A2155" s="2">
        <v>1</v>
      </c>
      <c r="B2155" s="2">
        <v>2016</v>
      </c>
      <c r="C2155" t="s">
        <v>194</v>
      </c>
      <c r="D2155" t="s">
        <v>48</v>
      </c>
      <c r="E2155" t="s">
        <v>12</v>
      </c>
      <c r="F2155">
        <f>VLOOKUP(C2155,'Five Year Alumni Srvy 2016 Data'!C:F,4,FALSE)</f>
        <v>0</v>
      </c>
      <c r="G2155" t="str">
        <f>VLOOKUP(F2155,Coding!K:L,2,FALSE)</f>
        <v>Non-URM</v>
      </c>
      <c r="H2155" t="s">
        <v>195</v>
      </c>
      <c r="I2155" t="s">
        <v>196</v>
      </c>
      <c r="J2155" t="s">
        <v>10</v>
      </c>
      <c r="K2155" t="s">
        <v>58</v>
      </c>
      <c r="L2155" s="3"/>
      <c r="M2155" t="s">
        <v>55</v>
      </c>
      <c r="N2155" t="s">
        <v>59</v>
      </c>
    </row>
    <row r="2156" spans="1:15" x14ac:dyDescent="0.25">
      <c r="A2156" s="2">
        <v>1</v>
      </c>
      <c r="B2156" s="2">
        <v>2016</v>
      </c>
      <c r="C2156" t="s">
        <v>194</v>
      </c>
      <c r="D2156" t="s">
        <v>48</v>
      </c>
      <c r="E2156" t="s">
        <v>12</v>
      </c>
      <c r="F2156">
        <f>VLOOKUP(C2156,'Five Year Alumni Srvy 2016 Data'!C:F,4,FALSE)</f>
        <v>0</v>
      </c>
      <c r="G2156" t="str">
        <f>VLOOKUP(F2156,Coding!K:L,2,FALSE)</f>
        <v>Non-URM</v>
      </c>
      <c r="H2156" t="s">
        <v>195</v>
      </c>
      <c r="I2156" t="s">
        <v>196</v>
      </c>
      <c r="J2156" t="s">
        <v>10</v>
      </c>
      <c r="K2156" t="s">
        <v>118</v>
      </c>
      <c r="L2156" s="3"/>
      <c r="M2156" t="s">
        <v>55</v>
      </c>
      <c r="N2156" t="s">
        <v>119</v>
      </c>
    </row>
    <row r="2157" spans="1:15" x14ac:dyDescent="0.25">
      <c r="A2157" s="2">
        <v>1</v>
      </c>
      <c r="B2157" s="2">
        <v>2016</v>
      </c>
      <c r="C2157" t="s">
        <v>194</v>
      </c>
      <c r="D2157" t="s">
        <v>48</v>
      </c>
      <c r="E2157" t="s">
        <v>12</v>
      </c>
      <c r="F2157">
        <f>VLOOKUP(C2157,'Five Year Alumni Srvy 2016 Data'!C:F,4,FALSE)</f>
        <v>0</v>
      </c>
      <c r="G2157" t="str">
        <f>VLOOKUP(F2157,Coding!K:L,2,FALSE)</f>
        <v>Non-URM</v>
      </c>
      <c r="H2157" t="s">
        <v>195</v>
      </c>
      <c r="I2157" t="s">
        <v>196</v>
      </c>
      <c r="J2157" t="s">
        <v>10</v>
      </c>
      <c r="K2157" t="s">
        <v>135</v>
      </c>
      <c r="L2157" s="3"/>
      <c r="M2157" t="s">
        <v>55</v>
      </c>
      <c r="N2157" t="s">
        <v>136</v>
      </c>
    </row>
    <row r="2158" spans="1:15" x14ac:dyDescent="0.25">
      <c r="A2158" s="2">
        <v>1</v>
      </c>
      <c r="B2158" s="2">
        <v>2016</v>
      </c>
      <c r="C2158" t="s">
        <v>194</v>
      </c>
      <c r="D2158" t="s">
        <v>48</v>
      </c>
      <c r="E2158" t="s">
        <v>12</v>
      </c>
      <c r="F2158">
        <f>VLOOKUP(C2158,'Five Year Alumni Srvy 2016 Data'!C:F,4,FALSE)</f>
        <v>0</v>
      </c>
      <c r="G2158" t="str">
        <f>VLOOKUP(F2158,Coding!K:L,2,FALSE)</f>
        <v>Non-URM</v>
      </c>
      <c r="H2158" t="s">
        <v>195</v>
      </c>
      <c r="I2158" t="s">
        <v>196</v>
      </c>
      <c r="J2158" t="s">
        <v>10</v>
      </c>
      <c r="K2158" t="s">
        <v>137</v>
      </c>
      <c r="L2158" s="3"/>
      <c r="M2158" t="s">
        <v>55</v>
      </c>
      <c r="N2158" t="s">
        <v>138</v>
      </c>
    </row>
    <row r="2159" spans="1:15" x14ac:dyDescent="0.25">
      <c r="A2159" s="2">
        <v>1</v>
      </c>
      <c r="B2159" s="2">
        <v>2016</v>
      </c>
      <c r="C2159" t="s">
        <v>194</v>
      </c>
      <c r="D2159" t="s">
        <v>48</v>
      </c>
      <c r="E2159" t="s">
        <v>12</v>
      </c>
      <c r="F2159">
        <f>VLOOKUP(C2159,'Five Year Alumni Srvy 2016 Data'!C:F,4,FALSE)</f>
        <v>0</v>
      </c>
      <c r="G2159" t="str">
        <f>VLOOKUP(F2159,Coding!K:L,2,FALSE)</f>
        <v>Non-URM</v>
      </c>
      <c r="H2159" t="s">
        <v>195</v>
      </c>
      <c r="I2159" t="s">
        <v>196</v>
      </c>
      <c r="J2159" t="s">
        <v>10</v>
      </c>
      <c r="K2159" t="s">
        <v>145</v>
      </c>
      <c r="L2159" s="3"/>
      <c r="M2159" t="s">
        <v>55</v>
      </c>
      <c r="N2159" t="s">
        <v>146</v>
      </c>
    </row>
    <row r="2160" spans="1:15" x14ac:dyDescent="0.25">
      <c r="A2160" s="2">
        <v>1</v>
      </c>
      <c r="B2160" s="2">
        <v>2016</v>
      </c>
      <c r="C2160" t="s">
        <v>194</v>
      </c>
      <c r="D2160" t="s">
        <v>48</v>
      </c>
      <c r="E2160" t="s">
        <v>12</v>
      </c>
      <c r="F2160">
        <f>VLOOKUP(C2160,'Five Year Alumni Srvy 2016 Data'!C:F,4,FALSE)</f>
        <v>0</v>
      </c>
      <c r="G2160" t="str">
        <f>VLOOKUP(F2160,Coding!K:L,2,FALSE)</f>
        <v>Non-URM</v>
      </c>
      <c r="H2160" t="s">
        <v>195</v>
      </c>
      <c r="I2160" t="s">
        <v>196</v>
      </c>
      <c r="J2160" t="s">
        <v>10</v>
      </c>
      <c r="K2160" t="s">
        <v>147</v>
      </c>
      <c r="L2160" s="3"/>
      <c r="M2160" t="s">
        <v>55</v>
      </c>
      <c r="N2160" t="s">
        <v>148</v>
      </c>
    </row>
    <row r="2161" spans="1:15" x14ac:dyDescent="0.25">
      <c r="A2161" s="2">
        <v>1</v>
      </c>
      <c r="B2161" s="2">
        <v>2016</v>
      </c>
      <c r="C2161" t="s">
        <v>194</v>
      </c>
      <c r="D2161" t="s">
        <v>48</v>
      </c>
      <c r="E2161" t="s">
        <v>12</v>
      </c>
      <c r="F2161">
        <f>VLOOKUP(C2161,'Five Year Alumni Srvy 2016 Data'!C:F,4,FALSE)</f>
        <v>0</v>
      </c>
      <c r="G2161" t="str">
        <f>VLOOKUP(F2161,Coding!K:L,2,FALSE)</f>
        <v>Non-URM</v>
      </c>
      <c r="H2161" t="s">
        <v>195</v>
      </c>
      <c r="I2161" t="s">
        <v>196</v>
      </c>
      <c r="J2161" t="s">
        <v>10</v>
      </c>
      <c r="K2161" t="s">
        <v>149</v>
      </c>
      <c r="L2161" s="3"/>
      <c r="M2161" t="s">
        <v>55</v>
      </c>
      <c r="N2161" t="s">
        <v>150</v>
      </c>
    </row>
    <row r="2162" spans="1:15" x14ac:dyDescent="0.25">
      <c r="A2162" s="2">
        <v>1</v>
      </c>
      <c r="B2162" s="2">
        <v>2016</v>
      </c>
      <c r="C2162" t="s">
        <v>194</v>
      </c>
      <c r="D2162" t="s">
        <v>48</v>
      </c>
      <c r="E2162" t="s">
        <v>12</v>
      </c>
      <c r="F2162">
        <f>VLOOKUP(C2162,'Five Year Alumni Srvy 2016 Data'!C:F,4,FALSE)</f>
        <v>0</v>
      </c>
      <c r="G2162" t="str">
        <f>VLOOKUP(F2162,Coding!K:L,2,FALSE)</f>
        <v>Non-URM</v>
      </c>
      <c r="H2162" t="s">
        <v>195</v>
      </c>
      <c r="I2162" t="s">
        <v>196</v>
      </c>
      <c r="J2162" t="s">
        <v>10</v>
      </c>
      <c r="K2162" t="s">
        <v>166</v>
      </c>
      <c r="L2162" s="3"/>
      <c r="M2162" t="s">
        <v>55</v>
      </c>
      <c r="N2162" t="s">
        <v>167</v>
      </c>
    </row>
    <row r="2163" spans="1:15" x14ac:dyDescent="0.25">
      <c r="A2163" s="2">
        <v>1</v>
      </c>
      <c r="B2163" s="2">
        <v>2016</v>
      </c>
      <c r="C2163" t="s">
        <v>218</v>
      </c>
      <c r="D2163" t="s">
        <v>48</v>
      </c>
      <c r="E2163" t="s">
        <v>12</v>
      </c>
      <c r="F2163">
        <f>VLOOKUP(C2163,'Five Year Alumni Srvy 2016 Data'!C:F,4,FALSE)</f>
        <v>0</v>
      </c>
      <c r="G2163" t="str">
        <f>VLOOKUP(F2163,Coding!K:L,2,FALSE)</f>
        <v>Non-URM</v>
      </c>
      <c r="H2163" t="s">
        <v>219</v>
      </c>
      <c r="I2163" t="s">
        <v>220</v>
      </c>
      <c r="J2163" t="s">
        <v>19</v>
      </c>
      <c r="K2163" t="s">
        <v>54</v>
      </c>
      <c r="L2163" s="2">
        <v>5</v>
      </c>
      <c r="M2163" t="s">
        <v>55</v>
      </c>
      <c r="N2163" t="s">
        <v>56</v>
      </c>
      <c r="O2163" t="s">
        <v>185</v>
      </c>
    </row>
    <row r="2164" spans="1:15" x14ac:dyDescent="0.25">
      <c r="A2164" s="2">
        <v>1</v>
      </c>
      <c r="B2164" s="2">
        <v>2016</v>
      </c>
      <c r="C2164" t="s">
        <v>218</v>
      </c>
      <c r="D2164" t="s">
        <v>48</v>
      </c>
      <c r="E2164" t="s">
        <v>12</v>
      </c>
      <c r="F2164">
        <f>VLOOKUP(C2164,'Five Year Alumni Srvy 2016 Data'!C:F,4,FALSE)</f>
        <v>0</v>
      </c>
      <c r="G2164" t="str">
        <f>VLOOKUP(F2164,Coding!K:L,2,FALSE)</f>
        <v>Non-URM</v>
      </c>
      <c r="H2164" t="s">
        <v>219</v>
      </c>
      <c r="I2164" t="s">
        <v>220</v>
      </c>
      <c r="J2164" t="s">
        <v>19</v>
      </c>
      <c r="K2164" t="s">
        <v>58</v>
      </c>
      <c r="L2164" s="2">
        <v>5</v>
      </c>
      <c r="M2164" t="s">
        <v>55</v>
      </c>
      <c r="N2164" t="s">
        <v>59</v>
      </c>
      <c r="O2164" t="s">
        <v>185</v>
      </c>
    </row>
    <row r="2165" spans="1:15" x14ac:dyDescent="0.25">
      <c r="A2165" s="2">
        <v>1</v>
      </c>
      <c r="B2165" s="2">
        <v>2016</v>
      </c>
      <c r="C2165" t="s">
        <v>218</v>
      </c>
      <c r="D2165" t="s">
        <v>48</v>
      </c>
      <c r="E2165" t="s">
        <v>12</v>
      </c>
      <c r="F2165">
        <f>VLOOKUP(C2165,'Five Year Alumni Srvy 2016 Data'!C:F,4,FALSE)</f>
        <v>0</v>
      </c>
      <c r="G2165" t="str">
        <f>VLOOKUP(F2165,Coding!K:L,2,FALSE)</f>
        <v>Non-URM</v>
      </c>
      <c r="H2165" t="s">
        <v>219</v>
      </c>
      <c r="I2165" t="s">
        <v>220</v>
      </c>
      <c r="J2165" t="s">
        <v>19</v>
      </c>
      <c r="K2165" t="s">
        <v>118</v>
      </c>
      <c r="L2165" s="2">
        <v>3</v>
      </c>
      <c r="M2165" t="s">
        <v>55</v>
      </c>
      <c r="N2165" t="s">
        <v>119</v>
      </c>
      <c r="O2165" t="s">
        <v>178</v>
      </c>
    </row>
    <row r="2166" spans="1:15" x14ac:dyDescent="0.25">
      <c r="A2166" s="2">
        <v>1</v>
      </c>
      <c r="B2166" s="2">
        <v>2016</v>
      </c>
      <c r="C2166" t="s">
        <v>218</v>
      </c>
      <c r="D2166" t="s">
        <v>48</v>
      </c>
      <c r="E2166" t="s">
        <v>12</v>
      </c>
      <c r="F2166">
        <f>VLOOKUP(C2166,'Five Year Alumni Srvy 2016 Data'!C:F,4,FALSE)</f>
        <v>0</v>
      </c>
      <c r="G2166" t="str">
        <f>VLOOKUP(F2166,Coding!K:L,2,FALSE)</f>
        <v>Non-URM</v>
      </c>
      <c r="H2166" t="s">
        <v>219</v>
      </c>
      <c r="I2166" t="s">
        <v>220</v>
      </c>
      <c r="J2166" t="s">
        <v>19</v>
      </c>
      <c r="K2166" t="s">
        <v>135</v>
      </c>
      <c r="L2166" s="2">
        <v>5</v>
      </c>
      <c r="M2166" t="s">
        <v>55</v>
      </c>
      <c r="N2166" t="s">
        <v>136</v>
      </c>
      <c r="O2166" t="s">
        <v>185</v>
      </c>
    </row>
    <row r="2167" spans="1:15" x14ac:dyDescent="0.25">
      <c r="A2167" s="2">
        <v>1</v>
      </c>
      <c r="B2167" s="2">
        <v>2016</v>
      </c>
      <c r="C2167" t="s">
        <v>218</v>
      </c>
      <c r="D2167" t="s">
        <v>48</v>
      </c>
      <c r="E2167" t="s">
        <v>12</v>
      </c>
      <c r="F2167">
        <f>VLOOKUP(C2167,'Five Year Alumni Srvy 2016 Data'!C:F,4,FALSE)</f>
        <v>0</v>
      </c>
      <c r="G2167" t="str">
        <f>VLOOKUP(F2167,Coding!K:L,2,FALSE)</f>
        <v>Non-URM</v>
      </c>
      <c r="H2167" t="s">
        <v>219</v>
      </c>
      <c r="I2167" t="s">
        <v>220</v>
      </c>
      <c r="J2167" t="s">
        <v>19</v>
      </c>
      <c r="K2167" t="s">
        <v>137</v>
      </c>
      <c r="L2167" s="2">
        <v>5</v>
      </c>
      <c r="M2167" t="s">
        <v>55</v>
      </c>
      <c r="N2167" t="s">
        <v>138</v>
      </c>
      <c r="O2167" t="s">
        <v>185</v>
      </c>
    </row>
    <row r="2168" spans="1:15" x14ac:dyDescent="0.25">
      <c r="A2168" s="2">
        <v>1</v>
      </c>
      <c r="B2168" s="2">
        <v>2016</v>
      </c>
      <c r="C2168" t="s">
        <v>218</v>
      </c>
      <c r="D2168" t="s">
        <v>48</v>
      </c>
      <c r="E2168" t="s">
        <v>12</v>
      </c>
      <c r="F2168">
        <f>VLOOKUP(C2168,'Five Year Alumni Srvy 2016 Data'!C:F,4,FALSE)</f>
        <v>0</v>
      </c>
      <c r="G2168" t="str">
        <f>VLOOKUP(F2168,Coding!K:L,2,FALSE)</f>
        <v>Non-URM</v>
      </c>
      <c r="H2168" t="s">
        <v>219</v>
      </c>
      <c r="I2168" t="s">
        <v>220</v>
      </c>
      <c r="J2168" t="s">
        <v>19</v>
      </c>
      <c r="K2168" t="s">
        <v>145</v>
      </c>
      <c r="L2168" s="2">
        <v>5</v>
      </c>
      <c r="M2168" t="s">
        <v>55</v>
      </c>
      <c r="N2168" t="s">
        <v>146</v>
      </c>
      <c r="O2168" t="s">
        <v>185</v>
      </c>
    </row>
    <row r="2169" spans="1:15" x14ac:dyDescent="0.25">
      <c r="A2169" s="2">
        <v>1</v>
      </c>
      <c r="B2169" s="2">
        <v>2016</v>
      </c>
      <c r="C2169" t="s">
        <v>218</v>
      </c>
      <c r="D2169" t="s">
        <v>48</v>
      </c>
      <c r="E2169" t="s">
        <v>12</v>
      </c>
      <c r="F2169">
        <f>VLOOKUP(C2169,'Five Year Alumni Srvy 2016 Data'!C:F,4,FALSE)</f>
        <v>0</v>
      </c>
      <c r="G2169" t="str">
        <f>VLOOKUP(F2169,Coding!K:L,2,FALSE)</f>
        <v>Non-URM</v>
      </c>
      <c r="H2169" t="s">
        <v>219</v>
      </c>
      <c r="I2169" t="s">
        <v>220</v>
      </c>
      <c r="J2169" t="s">
        <v>19</v>
      </c>
      <c r="K2169" t="s">
        <v>147</v>
      </c>
      <c r="L2169" s="2">
        <v>5</v>
      </c>
      <c r="M2169" t="s">
        <v>55</v>
      </c>
      <c r="N2169" t="s">
        <v>148</v>
      </c>
      <c r="O2169" t="s">
        <v>185</v>
      </c>
    </row>
    <row r="2170" spans="1:15" x14ac:dyDescent="0.25">
      <c r="A2170" s="2">
        <v>1</v>
      </c>
      <c r="B2170" s="2">
        <v>2016</v>
      </c>
      <c r="C2170" t="s">
        <v>218</v>
      </c>
      <c r="D2170" t="s">
        <v>48</v>
      </c>
      <c r="E2170" t="s">
        <v>12</v>
      </c>
      <c r="F2170">
        <f>VLOOKUP(C2170,'Five Year Alumni Srvy 2016 Data'!C:F,4,FALSE)</f>
        <v>0</v>
      </c>
      <c r="G2170" t="str">
        <f>VLOOKUP(F2170,Coding!K:L,2,FALSE)</f>
        <v>Non-URM</v>
      </c>
      <c r="H2170" t="s">
        <v>219</v>
      </c>
      <c r="I2170" t="s">
        <v>220</v>
      </c>
      <c r="J2170" t="s">
        <v>19</v>
      </c>
      <c r="K2170" t="s">
        <v>149</v>
      </c>
      <c r="L2170" s="2">
        <v>5</v>
      </c>
      <c r="M2170" t="s">
        <v>55</v>
      </c>
      <c r="N2170" t="s">
        <v>150</v>
      </c>
      <c r="O2170" t="s">
        <v>185</v>
      </c>
    </row>
    <row r="2171" spans="1:15" x14ac:dyDescent="0.25">
      <c r="A2171" s="2">
        <v>1</v>
      </c>
      <c r="B2171" s="2">
        <v>2016</v>
      </c>
      <c r="C2171" t="s">
        <v>218</v>
      </c>
      <c r="D2171" t="s">
        <v>48</v>
      </c>
      <c r="E2171" t="s">
        <v>12</v>
      </c>
      <c r="F2171">
        <f>VLOOKUP(C2171,'Five Year Alumni Srvy 2016 Data'!C:F,4,FALSE)</f>
        <v>0</v>
      </c>
      <c r="G2171" t="str">
        <f>VLOOKUP(F2171,Coding!K:L,2,FALSE)</f>
        <v>Non-URM</v>
      </c>
      <c r="H2171" t="s">
        <v>219</v>
      </c>
      <c r="I2171" t="s">
        <v>220</v>
      </c>
      <c r="J2171" t="s">
        <v>19</v>
      </c>
      <c r="K2171" t="s">
        <v>166</v>
      </c>
      <c r="L2171" s="2">
        <v>5</v>
      </c>
      <c r="M2171" t="s">
        <v>55</v>
      </c>
      <c r="N2171" t="s">
        <v>167</v>
      </c>
      <c r="O2171" t="s">
        <v>185</v>
      </c>
    </row>
    <row r="2172" spans="1:15" x14ac:dyDescent="0.25">
      <c r="A2172" s="2">
        <v>1</v>
      </c>
      <c r="B2172" s="2">
        <v>2016</v>
      </c>
      <c r="C2172" t="s">
        <v>227</v>
      </c>
      <c r="D2172" t="s">
        <v>48</v>
      </c>
      <c r="E2172" t="s">
        <v>12</v>
      </c>
      <c r="F2172">
        <f>VLOOKUP(C2172,'Five Year Alumni Srvy 2016 Data'!C:F,4,FALSE)</f>
        <v>0</v>
      </c>
      <c r="G2172" t="str">
        <f>VLOOKUP(F2172,Coding!K:L,2,FALSE)</f>
        <v>Non-URM</v>
      </c>
      <c r="H2172" t="s">
        <v>228</v>
      </c>
      <c r="I2172" t="s">
        <v>229</v>
      </c>
      <c r="J2172" t="s">
        <v>21</v>
      </c>
      <c r="K2172" t="s">
        <v>54</v>
      </c>
      <c r="L2172" s="2">
        <v>3</v>
      </c>
      <c r="M2172" t="s">
        <v>55</v>
      </c>
      <c r="N2172" t="s">
        <v>56</v>
      </c>
      <c r="O2172" t="s">
        <v>178</v>
      </c>
    </row>
    <row r="2173" spans="1:15" x14ac:dyDescent="0.25">
      <c r="A2173" s="2">
        <v>1</v>
      </c>
      <c r="B2173" s="2">
        <v>2016</v>
      </c>
      <c r="C2173" t="s">
        <v>227</v>
      </c>
      <c r="D2173" t="s">
        <v>48</v>
      </c>
      <c r="E2173" t="s">
        <v>12</v>
      </c>
      <c r="F2173">
        <f>VLOOKUP(C2173,'Five Year Alumni Srvy 2016 Data'!C:F,4,FALSE)</f>
        <v>0</v>
      </c>
      <c r="G2173" t="str">
        <f>VLOOKUP(F2173,Coding!K:L,2,FALSE)</f>
        <v>Non-URM</v>
      </c>
      <c r="H2173" t="s">
        <v>228</v>
      </c>
      <c r="I2173" t="s">
        <v>229</v>
      </c>
      <c r="J2173" t="s">
        <v>21</v>
      </c>
      <c r="K2173" t="s">
        <v>58</v>
      </c>
      <c r="L2173" s="2">
        <v>4</v>
      </c>
      <c r="M2173" t="s">
        <v>55</v>
      </c>
      <c r="N2173" t="s">
        <v>59</v>
      </c>
      <c r="O2173" t="s">
        <v>57</v>
      </c>
    </row>
    <row r="2174" spans="1:15" x14ac:dyDescent="0.25">
      <c r="A2174" s="2">
        <v>1</v>
      </c>
      <c r="B2174" s="2">
        <v>2016</v>
      </c>
      <c r="C2174" t="s">
        <v>227</v>
      </c>
      <c r="D2174" t="s">
        <v>48</v>
      </c>
      <c r="E2174" t="s">
        <v>12</v>
      </c>
      <c r="F2174">
        <f>VLOOKUP(C2174,'Five Year Alumni Srvy 2016 Data'!C:F,4,FALSE)</f>
        <v>0</v>
      </c>
      <c r="G2174" t="str">
        <f>VLOOKUP(F2174,Coding!K:L,2,FALSE)</f>
        <v>Non-URM</v>
      </c>
      <c r="H2174" t="s">
        <v>228</v>
      </c>
      <c r="I2174" t="s">
        <v>229</v>
      </c>
      <c r="J2174" t="s">
        <v>21</v>
      </c>
      <c r="K2174" t="s">
        <v>118</v>
      </c>
      <c r="L2174" s="2">
        <v>3</v>
      </c>
      <c r="M2174" t="s">
        <v>55</v>
      </c>
      <c r="N2174" t="s">
        <v>119</v>
      </c>
      <c r="O2174" t="s">
        <v>178</v>
      </c>
    </row>
    <row r="2175" spans="1:15" x14ac:dyDescent="0.25">
      <c r="A2175" s="2">
        <v>1</v>
      </c>
      <c r="B2175" s="2">
        <v>2016</v>
      </c>
      <c r="C2175" t="s">
        <v>227</v>
      </c>
      <c r="D2175" t="s">
        <v>48</v>
      </c>
      <c r="E2175" t="s">
        <v>12</v>
      </c>
      <c r="F2175">
        <f>VLOOKUP(C2175,'Five Year Alumni Srvy 2016 Data'!C:F,4,FALSE)</f>
        <v>0</v>
      </c>
      <c r="G2175" t="str">
        <f>VLOOKUP(F2175,Coding!K:L,2,FALSE)</f>
        <v>Non-URM</v>
      </c>
      <c r="H2175" t="s">
        <v>228</v>
      </c>
      <c r="I2175" t="s">
        <v>229</v>
      </c>
      <c r="J2175" t="s">
        <v>21</v>
      </c>
      <c r="K2175" t="s">
        <v>135</v>
      </c>
      <c r="L2175" s="2">
        <v>3</v>
      </c>
      <c r="M2175" t="s">
        <v>55</v>
      </c>
      <c r="N2175" t="s">
        <v>136</v>
      </c>
      <c r="O2175" t="s">
        <v>178</v>
      </c>
    </row>
    <row r="2176" spans="1:15" x14ac:dyDescent="0.25">
      <c r="A2176" s="2">
        <v>1</v>
      </c>
      <c r="B2176" s="2">
        <v>2016</v>
      </c>
      <c r="C2176" t="s">
        <v>227</v>
      </c>
      <c r="D2176" t="s">
        <v>48</v>
      </c>
      <c r="E2176" t="s">
        <v>12</v>
      </c>
      <c r="F2176">
        <f>VLOOKUP(C2176,'Five Year Alumni Srvy 2016 Data'!C:F,4,FALSE)</f>
        <v>0</v>
      </c>
      <c r="G2176" t="str">
        <f>VLOOKUP(F2176,Coding!K:L,2,FALSE)</f>
        <v>Non-URM</v>
      </c>
      <c r="H2176" t="s">
        <v>228</v>
      </c>
      <c r="I2176" t="s">
        <v>229</v>
      </c>
      <c r="J2176" t="s">
        <v>21</v>
      </c>
      <c r="K2176" t="s">
        <v>137</v>
      </c>
      <c r="L2176" s="2">
        <v>3</v>
      </c>
      <c r="M2176" t="s">
        <v>55</v>
      </c>
      <c r="N2176" t="s">
        <v>138</v>
      </c>
      <c r="O2176" t="s">
        <v>178</v>
      </c>
    </row>
    <row r="2177" spans="1:15" x14ac:dyDescent="0.25">
      <c r="A2177" s="2">
        <v>1</v>
      </c>
      <c r="B2177" s="2">
        <v>2016</v>
      </c>
      <c r="C2177" t="s">
        <v>227</v>
      </c>
      <c r="D2177" t="s">
        <v>48</v>
      </c>
      <c r="E2177" t="s">
        <v>12</v>
      </c>
      <c r="F2177">
        <f>VLOOKUP(C2177,'Five Year Alumni Srvy 2016 Data'!C:F,4,FALSE)</f>
        <v>0</v>
      </c>
      <c r="G2177" t="str">
        <f>VLOOKUP(F2177,Coding!K:L,2,FALSE)</f>
        <v>Non-URM</v>
      </c>
      <c r="H2177" t="s">
        <v>228</v>
      </c>
      <c r="I2177" t="s">
        <v>229</v>
      </c>
      <c r="J2177" t="s">
        <v>21</v>
      </c>
      <c r="K2177" t="s">
        <v>145</v>
      </c>
      <c r="L2177" s="2">
        <v>3</v>
      </c>
      <c r="M2177" t="s">
        <v>55</v>
      </c>
      <c r="N2177" t="s">
        <v>146</v>
      </c>
      <c r="O2177" t="s">
        <v>178</v>
      </c>
    </row>
    <row r="2178" spans="1:15" x14ac:dyDescent="0.25">
      <c r="A2178" s="2">
        <v>1</v>
      </c>
      <c r="B2178" s="2">
        <v>2016</v>
      </c>
      <c r="C2178" t="s">
        <v>227</v>
      </c>
      <c r="D2178" t="s">
        <v>48</v>
      </c>
      <c r="E2178" t="s">
        <v>12</v>
      </c>
      <c r="F2178">
        <f>VLOOKUP(C2178,'Five Year Alumni Srvy 2016 Data'!C:F,4,FALSE)</f>
        <v>0</v>
      </c>
      <c r="G2178" t="str">
        <f>VLOOKUP(F2178,Coding!K:L,2,FALSE)</f>
        <v>Non-URM</v>
      </c>
      <c r="H2178" t="s">
        <v>228</v>
      </c>
      <c r="I2178" t="s">
        <v>229</v>
      </c>
      <c r="J2178" t="s">
        <v>21</v>
      </c>
      <c r="K2178" t="s">
        <v>147</v>
      </c>
      <c r="L2178" s="2">
        <v>3</v>
      </c>
      <c r="M2178" t="s">
        <v>55</v>
      </c>
      <c r="N2178" t="s">
        <v>148</v>
      </c>
      <c r="O2178" t="s">
        <v>178</v>
      </c>
    </row>
    <row r="2179" spans="1:15" x14ac:dyDescent="0.25">
      <c r="A2179" s="2">
        <v>1</v>
      </c>
      <c r="B2179" s="2">
        <v>2016</v>
      </c>
      <c r="C2179" t="s">
        <v>227</v>
      </c>
      <c r="D2179" t="s">
        <v>48</v>
      </c>
      <c r="E2179" t="s">
        <v>12</v>
      </c>
      <c r="F2179">
        <f>VLOOKUP(C2179,'Five Year Alumni Srvy 2016 Data'!C:F,4,FALSE)</f>
        <v>0</v>
      </c>
      <c r="G2179" t="str">
        <f>VLOOKUP(F2179,Coding!K:L,2,FALSE)</f>
        <v>Non-URM</v>
      </c>
      <c r="H2179" t="s">
        <v>228</v>
      </c>
      <c r="I2179" t="s">
        <v>229</v>
      </c>
      <c r="J2179" t="s">
        <v>21</v>
      </c>
      <c r="K2179" t="s">
        <v>149</v>
      </c>
      <c r="L2179" s="2">
        <v>3</v>
      </c>
      <c r="M2179" t="s">
        <v>55</v>
      </c>
      <c r="N2179" t="s">
        <v>150</v>
      </c>
      <c r="O2179" t="s">
        <v>178</v>
      </c>
    </row>
    <row r="2180" spans="1:15" x14ac:dyDescent="0.25">
      <c r="A2180" s="2">
        <v>1</v>
      </c>
      <c r="B2180" s="2">
        <v>2016</v>
      </c>
      <c r="C2180" t="s">
        <v>227</v>
      </c>
      <c r="D2180" t="s">
        <v>48</v>
      </c>
      <c r="E2180" t="s">
        <v>12</v>
      </c>
      <c r="F2180">
        <f>VLOOKUP(C2180,'Five Year Alumni Srvy 2016 Data'!C:F,4,FALSE)</f>
        <v>0</v>
      </c>
      <c r="G2180" t="str">
        <f>VLOOKUP(F2180,Coding!K:L,2,FALSE)</f>
        <v>Non-URM</v>
      </c>
      <c r="H2180" t="s">
        <v>228</v>
      </c>
      <c r="I2180" t="s">
        <v>229</v>
      </c>
      <c r="J2180" t="s">
        <v>21</v>
      </c>
      <c r="K2180" t="s">
        <v>166</v>
      </c>
      <c r="L2180" s="2">
        <v>3</v>
      </c>
      <c r="M2180" t="s">
        <v>55</v>
      </c>
      <c r="N2180" t="s">
        <v>167</v>
      </c>
      <c r="O2180" t="s">
        <v>178</v>
      </c>
    </row>
    <row r="2181" spans="1:15" x14ac:dyDescent="0.25">
      <c r="A2181" s="2">
        <v>1</v>
      </c>
      <c r="B2181" s="2">
        <v>2016</v>
      </c>
      <c r="C2181" t="s">
        <v>232</v>
      </c>
      <c r="D2181" t="s">
        <v>48</v>
      </c>
      <c r="E2181" t="s">
        <v>12</v>
      </c>
      <c r="F2181">
        <f>VLOOKUP(C2181,'Five Year Alumni Srvy 2016 Data'!C:F,4,FALSE)</f>
        <v>0</v>
      </c>
      <c r="G2181" t="str">
        <f>VLOOKUP(F2181,Coding!K:L,2,FALSE)</f>
        <v>Non-URM</v>
      </c>
      <c r="H2181" t="s">
        <v>233</v>
      </c>
      <c r="I2181" t="s">
        <v>182</v>
      </c>
      <c r="J2181" t="s">
        <v>21</v>
      </c>
      <c r="K2181" t="s">
        <v>54</v>
      </c>
      <c r="L2181" s="2">
        <v>4</v>
      </c>
      <c r="M2181" t="s">
        <v>55</v>
      </c>
      <c r="N2181" t="s">
        <v>56</v>
      </c>
      <c r="O2181" t="s">
        <v>57</v>
      </c>
    </row>
    <row r="2182" spans="1:15" x14ac:dyDescent="0.25">
      <c r="A2182" s="2">
        <v>1</v>
      </c>
      <c r="B2182" s="2">
        <v>2016</v>
      </c>
      <c r="C2182" t="s">
        <v>232</v>
      </c>
      <c r="D2182" t="s">
        <v>48</v>
      </c>
      <c r="E2182" t="s">
        <v>12</v>
      </c>
      <c r="F2182">
        <f>VLOOKUP(C2182,'Five Year Alumni Srvy 2016 Data'!C:F,4,FALSE)</f>
        <v>0</v>
      </c>
      <c r="G2182" t="str">
        <f>VLOOKUP(F2182,Coding!K:L,2,FALSE)</f>
        <v>Non-URM</v>
      </c>
      <c r="H2182" t="s">
        <v>233</v>
      </c>
      <c r="I2182" t="s">
        <v>182</v>
      </c>
      <c r="J2182" t="s">
        <v>21</v>
      </c>
      <c r="K2182" t="s">
        <v>58</v>
      </c>
      <c r="L2182" s="2">
        <v>4</v>
      </c>
      <c r="M2182" t="s">
        <v>55</v>
      </c>
      <c r="N2182" t="s">
        <v>59</v>
      </c>
      <c r="O2182" t="s">
        <v>57</v>
      </c>
    </row>
    <row r="2183" spans="1:15" x14ac:dyDescent="0.25">
      <c r="A2183" s="2">
        <v>1</v>
      </c>
      <c r="B2183" s="2">
        <v>2016</v>
      </c>
      <c r="C2183" t="s">
        <v>232</v>
      </c>
      <c r="D2183" t="s">
        <v>48</v>
      </c>
      <c r="E2183" t="s">
        <v>12</v>
      </c>
      <c r="F2183">
        <f>VLOOKUP(C2183,'Five Year Alumni Srvy 2016 Data'!C:F,4,FALSE)</f>
        <v>0</v>
      </c>
      <c r="G2183" t="str">
        <f>VLOOKUP(F2183,Coding!K:L,2,FALSE)</f>
        <v>Non-URM</v>
      </c>
      <c r="H2183" t="s">
        <v>233</v>
      </c>
      <c r="I2183" t="s">
        <v>182</v>
      </c>
      <c r="J2183" t="s">
        <v>21</v>
      </c>
      <c r="K2183" t="s">
        <v>118</v>
      </c>
      <c r="L2183" s="2">
        <v>4</v>
      </c>
      <c r="M2183" t="s">
        <v>55</v>
      </c>
      <c r="N2183" t="s">
        <v>119</v>
      </c>
      <c r="O2183" t="s">
        <v>57</v>
      </c>
    </row>
    <row r="2184" spans="1:15" x14ac:dyDescent="0.25">
      <c r="A2184" s="2">
        <v>1</v>
      </c>
      <c r="B2184" s="2">
        <v>2016</v>
      </c>
      <c r="C2184" t="s">
        <v>232</v>
      </c>
      <c r="D2184" t="s">
        <v>48</v>
      </c>
      <c r="E2184" t="s">
        <v>12</v>
      </c>
      <c r="F2184">
        <f>VLOOKUP(C2184,'Five Year Alumni Srvy 2016 Data'!C:F,4,FALSE)</f>
        <v>0</v>
      </c>
      <c r="G2184" t="str">
        <f>VLOOKUP(F2184,Coding!K:L,2,FALSE)</f>
        <v>Non-URM</v>
      </c>
      <c r="H2184" t="s">
        <v>233</v>
      </c>
      <c r="I2184" t="s">
        <v>182</v>
      </c>
      <c r="J2184" t="s">
        <v>21</v>
      </c>
      <c r="K2184" t="s">
        <v>135</v>
      </c>
      <c r="L2184" s="2">
        <v>4</v>
      </c>
      <c r="M2184" t="s">
        <v>55</v>
      </c>
      <c r="N2184" t="s">
        <v>136</v>
      </c>
      <c r="O2184" t="s">
        <v>57</v>
      </c>
    </row>
    <row r="2185" spans="1:15" x14ac:dyDescent="0.25">
      <c r="A2185" s="2">
        <v>1</v>
      </c>
      <c r="B2185" s="2">
        <v>2016</v>
      </c>
      <c r="C2185" t="s">
        <v>232</v>
      </c>
      <c r="D2185" t="s">
        <v>48</v>
      </c>
      <c r="E2185" t="s">
        <v>12</v>
      </c>
      <c r="F2185">
        <f>VLOOKUP(C2185,'Five Year Alumni Srvy 2016 Data'!C:F,4,FALSE)</f>
        <v>0</v>
      </c>
      <c r="G2185" t="str">
        <f>VLOOKUP(F2185,Coding!K:L,2,FALSE)</f>
        <v>Non-URM</v>
      </c>
      <c r="H2185" t="s">
        <v>233</v>
      </c>
      <c r="I2185" t="s">
        <v>182</v>
      </c>
      <c r="J2185" t="s">
        <v>21</v>
      </c>
      <c r="K2185" t="s">
        <v>137</v>
      </c>
      <c r="L2185" s="2">
        <v>4</v>
      </c>
      <c r="M2185" t="s">
        <v>55</v>
      </c>
      <c r="N2185" t="s">
        <v>138</v>
      </c>
      <c r="O2185" t="s">
        <v>57</v>
      </c>
    </row>
    <row r="2186" spans="1:15" x14ac:dyDescent="0.25">
      <c r="A2186" s="2">
        <v>1</v>
      </c>
      <c r="B2186" s="2">
        <v>2016</v>
      </c>
      <c r="C2186" t="s">
        <v>232</v>
      </c>
      <c r="D2186" t="s">
        <v>48</v>
      </c>
      <c r="E2186" t="s">
        <v>12</v>
      </c>
      <c r="F2186">
        <f>VLOOKUP(C2186,'Five Year Alumni Srvy 2016 Data'!C:F,4,FALSE)</f>
        <v>0</v>
      </c>
      <c r="G2186" t="str">
        <f>VLOOKUP(F2186,Coding!K:L,2,FALSE)</f>
        <v>Non-URM</v>
      </c>
      <c r="H2186" t="s">
        <v>233</v>
      </c>
      <c r="I2186" t="s">
        <v>182</v>
      </c>
      <c r="J2186" t="s">
        <v>21</v>
      </c>
      <c r="K2186" t="s">
        <v>145</v>
      </c>
      <c r="L2186" s="2">
        <v>5</v>
      </c>
      <c r="M2186" t="s">
        <v>55</v>
      </c>
      <c r="N2186" t="s">
        <v>146</v>
      </c>
      <c r="O2186" t="s">
        <v>185</v>
      </c>
    </row>
    <row r="2187" spans="1:15" x14ac:dyDescent="0.25">
      <c r="A2187" s="2">
        <v>1</v>
      </c>
      <c r="B2187" s="2">
        <v>2016</v>
      </c>
      <c r="C2187" t="s">
        <v>232</v>
      </c>
      <c r="D2187" t="s">
        <v>48</v>
      </c>
      <c r="E2187" t="s">
        <v>12</v>
      </c>
      <c r="F2187">
        <f>VLOOKUP(C2187,'Five Year Alumni Srvy 2016 Data'!C:F,4,FALSE)</f>
        <v>0</v>
      </c>
      <c r="G2187" t="str">
        <f>VLOOKUP(F2187,Coding!K:L,2,FALSE)</f>
        <v>Non-URM</v>
      </c>
      <c r="H2187" t="s">
        <v>233</v>
      </c>
      <c r="I2187" t="s">
        <v>182</v>
      </c>
      <c r="J2187" t="s">
        <v>21</v>
      </c>
      <c r="K2187" t="s">
        <v>147</v>
      </c>
      <c r="L2187" s="2">
        <v>5</v>
      </c>
      <c r="M2187" t="s">
        <v>55</v>
      </c>
      <c r="N2187" t="s">
        <v>148</v>
      </c>
      <c r="O2187" t="s">
        <v>185</v>
      </c>
    </row>
    <row r="2188" spans="1:15" x14ac:dyDescent="0.25">
      <c r="A2188" s="2">
        <v>1</v>
      </c>
      <c r="B2188" s="2">
        <v>2016</v>
      </c>
      <c r="C2188" t="s">
        <v>232</v>
      </c>
      <c r="D2188" t="s">
        <v>48</v>
      </c>
      <c r="E2188" t="s">
        <v>12</v>
      </c>
      <c r="F2188">
        <f>VLOOKUP(C2188,'Five Year Alumni Srvy 2016 Data'!C:F,4,FALSE)</f>
        <v>0</v>
      </c>
      <c r="G2188" t="str">
        <f>VLOOKUP(F2188,Coding!K:L,2,FALSE)</f>
        <v>Non-URM</v>
      </c>
      <c r="H2188" t="s">
        <v>233</v>
      </c>
      <c r="I2188" t="s">
        <v>182</v>
      </c>
      <c r="J2188" t="s">
        <v>21</v>
      </c>
      <c r="K2188" t="s">
        <v>149</v>
      </c>
      <c r="L2188" s="2">
        <v>4</v>
      </c>
      <c r="M2188" t="s">
        <v>55</v>
      </c>
      <c r="N2188" t="s">
        <v>150</v>
      </c>
      <c r="O2188" t="s">
        <v>57</v>
      </c>
    </row>
    <row r="2189" spans="1:15" x14ac:dyDescent="0.25">
      <c r="A2189" s="2">
        <v>1</v>
      </c>
      <c r="B2189" s="2">
        <v>2016</v>
      </c>
      <c r="C2189" t="s">
        <v>232</v>
      </c>
      <c r="D2189" t="s">
        <v>48</v>
      </c>
      <c r="E2189" t="s">
        <v>12</v>
      </c>
      <c r="F2189">
        <f>VLOOKUP(C2189,'Five Year Alumni Srvy 2016 Data'!C:F,4,FALSE)</f>
        <v>0</v>
      </c>
      <c r="G2189" t="str">
        <f>VLOOKUP(F2189,Coding!K:L,2,FALSE)</f>
        <v>Non-URM</v>
      </c>
      <c r="H2189" t="s">
        <v>233</v>
      </c>
      <c r="I2189" t="s">
        <v>182</v>
      </c>
      <c r="J2189" t="s">
        <v>21</v>
      </c>
      <c r="K2189" t="s">
        <v>166</v>
      </c>
      <c r="L2189" s="2">
        <v>4</v>
      </c>
      <c r="M2189" t="s">
        <v>55</v>
      </c>
      <c r="N2189" t="s">
        <v>167</v>
      </c>
      <c r="O2189" t="s">
        <v>57</v>
      </c>
    </row>
    <row r="2190" spans="1:15" x14ac:dyDescent="0.25">
      <c r="A2190" s="2">
        <v>1</v>
      </c>
      <c r="B2190" s="2">
        <v>2016</v>
      </c>
      <c r="C2190" t="s">
        <v>234</v>
      </c>
      <c r="D2190" t="s">
        <v>48</v>
      </c>
      <c r="E2190" t="s">
        <v>12</v>
      </c>
      <c r="F2190">
        <f>VLOOKUP(C2190,'Five Year Alumni Srvy 2016 Data'!C:F,4,FALSE)</f>
        <v>0</v>
      </c>
      <c r="G2190" t="str">
        <f>VLOOKUP(F2190,Coding!K:L,2,FALSE)</f>
        <v>Non-URM</v>
      </c>
      <c r="H2190" t="s">
        <v>235</v>
      </c>
      <c r="I2190" t="s">
        <v>236</v>
      </c>
      <c r="J2190" t="s">
        <v>15</v>
      </c>
      <c r="K2190" t="s">
        <v>54</v>
      </c>
      <c r="L2190" s="2">
        <v>5</v>
      </c>
      <c r="M2190" t="s">
        <v>55</v>
      </c>
      <c r="N2190" t="s">
        <v>56</v>
      </c>
      <c r="O2190" t="s">
        <v>185</v>
      </c>
    </row>
    <row r="2191" spans="1:15" x14ac:dyDescent="0.25">
      <c r="A2191" s="2">
        <v>1</v>
      </c>
      <c r="B2191" s="2">
        <v>2016</v>
      </c>
      <c r="C2191" t="s">
        <v>234</v>
      </c>
      <c r="D2191" t="s">
        <v>48</v>
      </c>
      <c r="E2191" t="s">
        <v>12</v>
      </c>
      <c r="F2191">
        <f>VLOOKUP(C2191,'Five Year Alumni Srvy 2016 Data'!C:F,4,FALSE)</f>
        <v>0</v>
      </c>
      <c r="G2191" t="str">
        <f>VLOOKUP(F2191,Coding!K:L,2,FALSE)</f>
        <v>Non-URM</v>
      </c>
      <c r="H2191" t="s">
        <v>235</v>
      </c>
      <c r="I2191" t="s">
        <v>236</v>
      </c>
      <c r="J2191" t="s">
        <v>15</v>
      </c>
      <c r="K2191" t="s">
        <v>58</v>
      </c>
      <c r="L2191" s="2">
        <v>5</v>
      </c>
      <c r="M2191" t="s">
        <v>55</v>
      </c>
      <c r="N2191" t="s">
        <v>59</v>
      </c>
      <c r="O2191" t="s">
        <v>185</v>
      </c>
    </row>
    <row r="2192" spans="1:15" x14ac:dyDescent="0.25">
      <c r="A2192" s="2">
        <v>1</v>
      </c>
      <c r="B2192" s="2">
        <v>2016</v>
      </c>
      <c r="C2192" t="s">
        <v>234</v>
      </c>
      <c r="D2192" t="s">
        <v>48</v>
      </c>
      <c r="E2192" t="s">
        <v>12</v>
      </c>
      <c r="F2192">
        <f>VLOOKUP(C2192,'Five Year Alumni Srvy 2016 Data'!C:F,4,FALSE)</f>
        <v>0</v>
      </c>
      <c r="G2192" t="str">
        <f>VLOOKUP(F2192,Coding!K:L,2,FALSE)</f>
        <v>Non-URM</v>
      </c>
      <c r="H2192" t="s">
        <v>235</v>
      </c>
      <c r="I2192" t="s">
        <v>236</v>
      </c>
      <c r="J2192" t="s">
        <v>15</v>
      </c>
      <c r="K2192" t="s">
        <v>118</v>
      </c>
      <c r="L2192" s="2">
        <v>5</v>
      </c>
      <c r="M2192" t="s">
        <v>55</v>
      </c>
      <c r="N2192" t="s">
        <v>119</v>
      </c>
      <c r="O2192" t="s">
        <v>185</v>
      </c>
    </row>
    <row r="2193" spans="1:15" x14ac:dyDescent="0.25">
      <c r="A2193" s="2">
        <v>1</v>
      </c>
      <c r="B2193" s="2">
        <v>2016</v>
      </c>
      <c r="C2193" t="s">
        <v>234</v>
      </c>
      <c r="D2193" t="s">
        <v>48</v>
      </c>
      <c r="E2193" t="s">
        <v>12</v>
      </c>
      <c r="F2193">
        <f>VLOOKUP(C2193,'Five Year Alumni Srvy 2016 Data'!C:F,4,FALSE)</f>
        <v>0</v>
      </c>
      <c r="G2193" t="str">
        <f>VLOOKUP(F2193,Coding!K:L,2,FALSE)</f>
        <v>Non-URM</v>
      </c>
      <c r="H2193" t="s">
        <v>235</v>
      </c>
      <c r="I2193" t="s">
        <v>236</v>
      </c>
      <c r="J2193" t="s">
        <v>15</v>
      </c>
      <c r="K2193" t="s">
        <v>135</v>
      </c>
      <c r="L2193" s="2">
        <v>5</v>
      </c>
      <c r="M2193" t="s">
        <v>55</v>
      </c>
      <c r="N2193" t="s">
        <v>136</v>
      </c>
      <c r="O2193" t="s">
        <v>185</v>
      </c>
    </row>
    <row r="2194" spans="1:15" x14ac:dyDescent="0.25">
      <c r="A2194" s="2">
        <v>1</v>
      </c>
      <c r="B2194" s="2">
        <v>2016</v>
      </c>
      <c r="C2194" t="s">
        <v>234</v>
      </c>
      <c r="D2194" t="s">
        <v>48</v>
      </c>
      <c r="E2194" t="s">
        <v>12</v>
      </c>
      <c r="F2194">
        <f>VLOOKUP(C2194,'Five Year Alumni Srvy 2016 Data'!C:F,4,FALSE)</f>
        <v>0</v>
      </c>
      <c r="G2194" t="str">
        <f>VLOOKUP(F2194,Coding!K:L,2,FALSE)</f>
        <v>Non-URM</v>
      </c>
      <c r="H2194" t="s">
        <v>235</v>
      </c>
      <c r="I2194" t="s">
        <v>236</v>
      </c>
      <c r="J2194" t="s">
        <v>15</v>
      </c>
      <c r="K2194" t="s">
        <v>137</v>
      </c>
      <c r="L2194" s="2">
        <v>5</v>
      </c>
      <c r="M2194" t="s">
        <v>55</v>
      </c>
      <c r="N2194" t="s">
        <v>138</v>
      </c>
      <c r="O2194" t="s">
        <v>185</v>
      </c>
    </row>
    <row r="2195" spans="1:15" x14ac:dyDescent="0.25">
      <c r="A2195" s="2">
        <v>1</v>
      </c>
      <c r="B2195" s="2">
        <v>2016</v>
      </c>
      <c r="C2195" t="s">
        <v>234</v>
      </c>
      <c r="D2195" t="s">
        <v>48</v>
      </c>
      <c r="E2195" t="s">
        <v>12</v>
      </c>
      <c r="F2195">
        <f>VLOOKUP(C2195,'Five Year Alumni Srvy 2016 Data'!C:F,4,FALSE)</f>
        <v>0</v>
      </c>
      <c r="G2195" t="str">
        <f>VLOOKUP(F2195,Coding!K:L,2,FALSE)</f>
        <v>Non-URM</v>
      </c>
      <c r="H2195" t="s">
        <v>235</v>
      </c>
      <c r="I2195" t="s">
        <v>236</v>
      </c>
      <c r="J2195" t="s">
        <v>15</v>
      </c>
      <c r="K2195" t="s">
        <v>145</v>
      </c>
      <c r="L2195" s="2">
        <v>5</v>
      </c>
      <c r="M2195" t="s">
        <v>55</v>
      </c>
      <c r="N2195" t="s">
        <v>146</v>
      </c>
      <c r="O2195" t="s">
        <v>185</v>
      </c>
    </row>
    <row r="2196" spans="1:15" x14ac:dyDescent="0.25">
      <c r="A2196" s="2">
        <v>1</v>
      </c>
      <c r="B2196" s="2">
        <v>2016</v>
      </c>
      <c r="C2196" t="s">
        <v>234</v>
      </c>
      <c r="D2196" t="s">
        <v>48</v>
      </c>
      <c r="E2196" t="s">
        <v>12</v>
      </c>
      <c r="F2196">
        <f>VLOOKUP(C2196,'Five Year Alumni Srvy 2016 Data'!C:F,4,FALSE)</f>
        <v>0</v>
      </c>
      <c r="G2196" t="str">
        <f>VLOOKUP(F2196,Coding!K:L,2,FALSE)</f>
        <v>Non-URM</v>
      </c>
      <c r="H2196" t="s">
        <v>235</v>
      </c>
      <c r="I2196" t="s">
        <v>236</v>
      </c>
      <c r="J2196" t="s">
        <v>15</v>
      </c>
      <c r="K2196" t="s">
        <v>147</v>
      </c>
      <c r="L2196" s="2">
        <v>5</v>
      </c>
      <c r="M2196" t="s">
        <v>55</v>
      </c>
      <c r="N2196" t="s">
        <v>148</v>
      </c>
      <c r="O2196" t="s">
        <v>185</v>
      </c>
    </row>
    <row r="2197" spans="1:15" x14ac:dyDescent="0.25">
      <c r="A2197" s="2">
        <v>1</v>
      </c>
      <c r="B2197" s="2">
        <v>2016</v>
      </c>
      <c r="C2197" t="s">
        <v>234</v>
      </c>
      <c r="D2197" t="s">
        <v>48</v>
      </c>
      <c r="E2197" t="s">
        <v>12</v>
      </c>
      <c r="F2197">
        <f>VLOOKUP(C2197,'Five Year Alumni Srvy 2016 Data'!C:F,4,FALSE)</f>
        <v>0</v>
      </c>
      <c r="G2197" t="str">
        <f>VLOOKUP(F2197,Coding!K:L,2,FALSE)</f>
        <v>Non-URM</v>
      </c>
      <c r="H2197" t="s">
        <v>235</v>
      </c>
      <c r="I2197" t="s">
        <v>236</v>
      </c>
      <c r="J2197" t="s">
        <v>15</v>
      </c>
      <c r="K2197" t="s">
        <v>149</v>
      </c>
      <c r="L2197" s="2">
        <v>5</v>
      </c>
      <c r="M2197" t="s">
        <v>55</v>
      </c>
      <c r="N2197" t="s">
        <v>150</v>
      </c>
      <c r="O2197" t="s">
        <v>185</v>
      </c>
    </row>
    <row r="2198" spans="1:15" x14ac:dyDescent="0.25">
      <c r="A2198" s="2">
        <v>1</v>
      </c>
      <c r="B2198" s="2">
        <v>2016</v>
      </c>
      <c r="C2198" t="s">
        <v>234</v>
      </c>
      <c r="D2198" t="s">
        <v>48</v>
      </c>
      <c r="E2198" t="s">
        <v>12</v>
      </c>
      <c r="F2198">
        <f>VLOOKUP(C2198,'Five Year Alumni Srvy 2016 Data'!C:F,4,FALSE)</f>
        <v>0</v>
      </c>
      <c r="G2198" t="str">
        <f>VLOOKUP(F2198,Coding!K:L,2,FALSE)</f>
        <v>Non-URM</v>
      </c>
      <c r="H2198" t="s">
        <v>235</v>
      </c>
      <c r="I2198" t="s">
        <v>236</v>
      </c>
      <c r="J2198" t="s">
        <v>15</v>
      </c>
      <c r="K2198" t="s">
        <v>166</v>
      </c>
      <c r="L2198" s="2">
        <v>5</v>
      </c>
      <c r="M2198" t="s">
        <v>55</v>
      </c>
      <c r="N2198" t="s">
        <v>167</v>
      </c>
      <c r="O2198" t="s">
        <v>185</v>
      </c>
    </row>
    <row r="2199" spans="1:15" x14ac:dyDescent="0.25">
      <c r="A2199" s="2">
        <v>1</v>
      </c>
      <c r="B2199" s="2">
        <v>2016</v>
      </c>
      <c r="C2199" t="s">
        <v>237</v>
      </c>
      <c r="D2199" t="s">
        <v>48</v>
      </c>
      <c r="E2199" t="s">
        <v>12</v>
      </c>
      <c r="F2199">
        <f>VLOOKUP(C2199,'Five Year Alumni Srvy 2016 Data'!C:F,4,FALSE)</f>
        <v>0</v>
      </c>
      <c r="G2199" t="str">
        <f>VLOOKUP(F2199,Coding!K:L,2,FALSE)</f>
        <v>Non-URM</v>
      </c>
      <c r="H2199" t="s">
        <v>238</v>
      </c>
      <c r="I2199" t="s">
        <v>225</v>
      </c>
      <c r="J2199" t="s">
        <v>19</v>
      </c>
      <c r="K2199" t="s">
        <v>54</v>
      </c>
      <c r="L2199" s="2">
        <v>4</v>
      </c>
      <c r="M2199" t="s">
        <v>55</v>
      </c>
      <c r="N2199" t="s">
        <v>56</v>
      </c>
      <c r="O2199" t="s">
        <v>57</v>
      </c>
    </row>
    <row r="2200" spans="1:15" x14ac:dyDescent="0.25">
      <c r="A2200" s="2">
        <v>1</v>
      </c>
      <c r="B2200" s="2">
        <v>2016</v>
      </c>
      <c r="C2200" t="s">
        <v>237</v>
      </c>
      <c r="D2200" t="s">
        <v>48</v>
      </c>
      <c r="E2200" t="s">
        <v>12</v>
      </c>
      <c r="F2200">
        <f>VLOOKUP(C2200,'Five Year Alumni Srvy 2016 Data'!C:F,4,FALSE)</f>
        <v>0</v>
      </c>
      <c r="G2200" t="str">
        <f>VLOOKUP(F2200,Coding!K:L,2,FALSE)</f>
        <v>Non-URM</v>
      </c>
      <c r="H2200" t="s">
        <v>238</v>
      </c>
      <c r="I2200" t="s">
        <v>225</v>
      </c>
      <c r="J2200" t="s">
        <v>19</v>
      </c>
      <c r="K2200" t="s">
        <v>58</v>
      </c>
      <c r="L2200" s="2">
        <v>3</v>
      </c>
      <c r="M2200" t="s">
        <v>55</v>
      </c>
      <c r="N2200" t="s">
        <v>59</v>
      </c>
      <c r="O2200" t="s">
        <v>178</v>
      </c>
    </row>
    <row r="2201" spans="1:15" x14ac:dyDescent="0.25">
      <c r="A2201" s="2">
        <v>1</v>
      </c>
      <c r="B2201" s="2">
        <v>2016</v>
      </c>
      <c r="C2201" t="s">
        <v>237</v>
      </c>
      <c r="D2201" t="s">
        <v>48</v>
      </c>
      <c r="E2201" t="s">
        <v>12</v>
      </c>
      <c r="F2201">
        <f>VLOOKUP(C2201,'Five Year Alumni Srvy 2016 Data'!C:F,4,FALSE)</f>
        <v>0</v>
      </c>
      <c r="G2201" t="str">
        <f>VLOOKUP(F2201,Coding!K:L,2,FALSE)</f>
        <v>Non-URM</v>
      </c>
      <c r="H2201" t="s">
        <v>238</v>
      </c>
      <c r="I2201" t="s">
        <v>225</v>
      </c>
      <c r="J2201" t="s">
        <v>19</v>
      </c>
      <c r="K2201" t="s">
        <v>118</v>
      </c>
      <c r="L2201" s="2">
        <v>4</v>
      </c>
      <c r="M2201" t="s">
        <v>55</v>
      </c>
      <c r="N2201" t="s">
        <v>119</v>
      </c>
      <c r="O2201" t="s">
        <v>57</v>
      </c>
    </row>
    <row r="2202" spans="1:15" x14ac:dyDescent="0.25">
      <c r="A2202" s="2">
        <v>1</v>
      </c>
      <c r="B2202" s="2">
        <v>2016</v>
      </c>
      <c r="C2202" t="s">
        <v>237</v>
      </c>
      <c r="D2202" t="s">
        <v>48</v>
      </c>
      <c r="E2202" t="s">
        <v>12</v>
      </c>
      <c r="F2202">
        <f>VLOOKUP(C2202,'Five Year Alumni Srvy 2016 Data'!C:F,4,FALSE)</f>
        <v>0</v>
      </c>
      <c r="G2202" t="str">
        <f>VLOOKUP(F2202,Coding!K:L,2,FALSE)</f>
        <v>Non-URM</v>
      </c>
      <c r="H2202" t="s">
        <v>238</v>
      </c>
      <c r="I2202" t="s">
        <v>225</v>
      </c>
      <c r="J2202" t="s">
        <v>19</v>
      </c>
      <c r="K2202" t="s">
        <v>135</v>
      </c>
      <c r="L2202" s="2">
        <v>5</v>
      </c>
      <c r="M2202" t="s">
        <v>55</v>
      </c>
      <c r="N2202" t="s">
        <v>136</v>
      </c>
      <c r="O2202" t="s">
        <v>185</v>
      </c>
    </row>
    <row r="2203" spans="1:15" x14ac:dyDescent="0.25">
      <c r="A2203" s="2">
        <v>1</v>
      </c>
      <c r="B2203" s="2">
        <v>2016</v>
      </c>
      <c r="C2203" t="s">
        <v>237</v>
      </c>
      <c r="D2203" t="s">
        <v>48</v>
      </c>
      <c r="E2203" t="s">
        <v>12</v>
      </c>
      <c r="F2203">
        <f>VLOOKUP(C2203,'Five Year Alumni Srvy 2016 Data'!C:F,4,FALSE)</f>
        <v>0</v>
      </c>
      <c r="G2203" t="str">
        <f>VLOOKUP(F2203,Coding!K:L,2,FALSE)</f>
        <v>Non-URM</v>
      </c>
      <c r="H2203" t="s">
        <v>238</v>
      </c>
      <c r="I2203" t="s">
        <v>225</v>
      </c>
      <c r="J2203" t="s">
        <v>19</v>
      </c>
      <c r="K2203" t="s">
        <v>137</v>
      </c>
      <c r="L2203" s="2">
        <v>4</v>
      </c>
      <c r="M2203" t="s">
        <v>55</v>
      </c>
      <c r="N2203" t="s">
        <v>138</v>
      </c>
      <c r="O2203" t="s">
        <v>57</v>
      </c>
    </row>
    <row r="2204" spans="1:15" x14ac:dyDescent="0.25">
      <c r="A2204" s="2">
        <v>1</v>
      </c>
      <c r="B2204" s="2">
        <v>2016</v>
      </c>
      <c r="C2204" t="s">
        <v>237</v>
      </c>
      <c r="D2204" t="s">
        <v>48</v>
      </c>
      <c r="E2204" t="s">
        <v>12</v>
      </c>
      <c r="F2204">
        <f>VLOOKUP(C2204,'Five Year Alumni Srvy 2016 Data'!C:F,4,FALSE)</f>
        <v>0</v>
      </c>
      <c r="G2204" t="str">
        <f>VLOOKUP(F2204,Coding!K:L,2,FALSE)</f>
        <v>Non-URM</v>
      </c>
      <c r="H2204" t="s">
        <v>238</v>
      </c>
      <c r="I2204" t="s">
        <v>225</v>
      </c>
      <c r="J2204" t="s">
        <v>19</v>
      </c>
      <c r="K2204" t="s">
        <v>145</v>
      </c>
      <c r="L2204" s="2">
        <v>3</v>
      </c>
      <c r="M2204" t="s">
        <v>55</v>
      </c>
      <c r="N2204" t="s">
        <v>146</v>
      </c>
      <c r="O2204" t="s">
        <v>178</v>
      </c>
    </row>
    <row r="2205" spans="1:15" x14ac:dyDescent="0.25">
      <c r="A2205" s="2">
        <v>1</v>
      </c>
      <c r="B2205" s="2">
        <v>2016</v>
      </c>
      <c r="C2205" t="s">
        <v>237</v>
      </c>
      <c r="D2205" t="s">
        <v>48</v>
      </c>
      <c r="E2205" t="s">
        <v>12</v>
      </c>
      <c r="F2205">
        <f>VLOOKUP(C2205,'Five Year Alumni Srvy 2016 Data'!C:F,4,FALSE)</f>
        <v>0</v>
      </c>
      <c r="G2205" t="str">
        <f>VLOOKUP(F2205,Coding!K:L,2,FALSE)</f>
        <v>Non-URM</v>
      </c>
      <c r="H2205" t="s">
        <v>238</v>
      </c>
      <c r="I2205" t="s">
        <v>225</v>
      </c>
      <c r="J2205" t="s">
        <v>19</v>
      </c>
      <c r="K2205" t="s">
        <v>147</v>
      </c>
      <c r="L2205" s="2">
        <v>3</v>
      </c>
      <c r="M2205" t="s">
        <v>55</v>
      </c>
      <c r="N2205" t="s">
        <v>148</v>
      </c>
      <c r="O2205" t="s">
        <v>178</v>
      </c>
    </row>
    <row r="2206" spans="1:15" x14ac:dyDescent="0.25">
      <c r="A2206" s="2">
        <v>1</v>
      </c>
      <c r="B2206" s="2">
        <v>2016</v>
      </c>
      <c r="C2206" t="s">
        <v>237</v>
      </c>
      <c r="D2206" t="s">
        <v>48</v>
      </c>
      <c r="E2206" t="s">
        <v>12</v>
      </c>
      <c r="F2206">
        <f>VLOOKUP(C2206,'Five Year Alumni Srvy 2016 Data'!C:F,4,FALSE)</f>
        <v>0</v>
      </c>
      <c r="G2206" t="str">
        <f>VLOOKUP(F2206,Coding!K:L,2,FALSE)</f>
        <v>Non-URM</v>
      </c>
      <c r="H2206" t="s">
        <v>238</v>
      </c>
      <c r="I2206" t="s">
        <v>225</v>
      </c>
      <c r="J2206" t="s">
        <v>19</v>
      </c>
      <c r="K2206" t="s">
        <v>149</v>
      </c>
      <c r="L2206" s="2">
        <v>3</v>
      </c>
      <c r="M2206" t="s">
        <v>55</v>
      </c>
      <c r="N2206" t="s">
        <v>150</v>
      </c>
      <c r="O2206" t="s">
        <v>178</v>
      </c>
    </row>
    <row r="2207" spans="1:15" x14ac:dyDescent="0.25">
      <c r="A2207" s="2">
        <v>1</v>
      </c>
      <c r="B2207" s="2">
        <v>2016</v>
      </c>
      <c r="C2207" t="s">
        <v>237</v>
      </c>
      <c r="D2207" t="s">
        <v>48</v>
      </c>
      <c r="E2207" t="s">
        <v>12</v>
      </c>
      <c r="F2207">
        <f>VLOOKUP(C2207,'Five Year Alumni Srvy 2016 Data'!C:F,4,FALSE)</f>
        <v>0</v>
      </c>
      <c r="G2207" t="str">
        <f>VLOOKUP(F2207,Coding!K:L,2,FALSE)</f>
        <v>Non-URM</v>
      </c>
      <c r="H2207" t="s">
        <v>238</v>
      </c>
      <c r="I2207" t="s">
        <v>225</v>
      </c>
      <c r="J2207" t="s">
        <v>19</v>
      </c>
      <c r="K2207" t="s">
        <v>166</v>
      </c>
      <c r="L2207" s="2">
        <v>5</v>
      </c>
      <c r="M2207" t="s">
        <v>55</v>
      </c>
      <c r="N2207" t="s">
        <v>167</v>
      </c>
      <c r="O2207" t="s">
        <v>185</v>
      </c>
    </row>
    <row r="2208" spans="1:15" x14ac:dyDescent="0.25">
      <c r="A2208" s="2">
        <v>1</v>
      </c>
      <c r="B2208" s="2">
        <v>2016</v>
      </c>
      <c r="C2208" t="s">
        <v>244</v>
      </c>
      <c r="D2208" t="s">
        <v>48</v>
      </c>
      <c r="E2208" t="s">
        <v>12</v>
      </c>
      <c r="F2208">
        <f>VLOOKUP(C2208,'Five Year Alumni Srvy 2016 Data'!C:F,4,FALSE)</f>
        <v>0</v>
      </c>
      <c r="G2208" t="str">
        <f>VLOOKUP(F2208,Coding!K:L,2,FALSE)</f>
        <v>Non-URM</v>
      </c>
      <c r="H2208" t="s">
        <v>245</v>
      </c>
      <c r="I2208" t="s">
        <v>245</v>
      </c>
      <c r="J2208" t="s">
        <v>17</v>
      </c>
      <c r="K2208" t="s">
        <v>54</v>
      </c>
      <c r="L2208" s="2">
        <v>4</v>
      </c>
      <c r="M2208" t="s">
        <v>55</v>
      </c>
      <c r="N2208" t="s">
        <v>56</v>
      </c>
      <c r="O2208" t="s">
        <v>57</v>
      </c>
    </row>
    <row r="2209" spans="1:15" x14ac:dyDescent="0.25">
      <c r="A2209" s="2">
        <v>1</v>
      </c>
      <c r="B2209" s="2">
        <v>2016</v>
      </c>
      <c r="C2209" t="s">
        <v>244</v>
      </c>
      <c r="D2209" t="s">
        <v>48</v>
      </c>
      <c r="E2209" t="s">
        <v>12</v>
      </c>
      <c r="F2209">
        <f>VLOOKUP(C2209,'Five Year Alumni Srvy 2016 Data'!C:F,4,FALSE)</f>
        <v>0</v>
      </c>
      <c r="G2209" t="str">
        <f>VLOOKUP(F2209,Coding!K:L,2,FALSE)</f>
        <v>Non-URM</v>
      </c>
      <c r="H2209" t="s">
        <v>245</v>
      </c>
      <c r="I2209" t="s">
        <v>245</v>
      </c>
      <c r="J2209" t="s">
        <v>17</v>
      </c>
      <c r="K2209" t="s">
        <v>58</v>
      </c>
      <c r="L2209" s="2">
        <v>4</v>
      </c>
      <c r="M2209" t="s">
        <v>55</v>
      </c>
      <c r="N2209" t="s">
        <v>59</v>
      </c>
      <c r="O2209" t="s">
        <v>57</v>
      </c>
    </row>
    <row r="2210" spans="1:15" x14ac:dyDescent="0.25">
      <c r="A2210" s="2">
        <v>1</v>
      </c>
      <c r="B2210" s="2">
        <v>2016</v>
      </c>
      <c r="C2210" t="s">
        <v>244</v>
      </c>
      <c r="D2210" t="s">
        <v>48</v>
      </c>
      <c r="E2210" t="s">
        <v>12</v>
      </c>
      <c r="F2210">
        <f>VLOOKUP(C2210,'Five Year Alumni Srvy 2016 Data'!C:F,4,FALSE)</f>
        <v>0</v>
      </c>
      <c r="G2210" t="str">
        <f>VLOOKUP(F2210,Coding!K:L,2,FALSE)</f>
        <v>Non-URM</v>
      </c>
      <c r="H2210" t="s">
        <v>245</v>
      </c>
      <c r="I2210" t="s">
        <v>245</v>
      </c>
      <c r="J2210" t="s">
        <v>17</v>
      </c>
      <c r="K2210" t="s">
        <v>118</v>
      </c>
      <c r="L2210" s="2">
        <v>5</v>
      </c>
      <c r="M2210" t="s">
        <v>55</v>
      </c>
      <c r="N2210" t="s">
        <v>119</v>
      </c>
      <c r="O2210" t="s">
        <v>185</v>
      </c>
    </row>
    <row r="2211" spans="1:15" x14ac:dyDescent="0.25">
      <c r="A2211" s="2">
        <v>1</v>
      </c>
      <c r="B2211" s="2">
        <v>2016</v>
      </c>
      <c r="C2211" t="s">
        <v>244</v>
      </c>
      <c r="D2211" t="s">
        <v>48</v>
      </c>
      <c r="E2211" t="s">
        <v>12</v>
      </c>
      <c r="F2211">
        <f>VLOOKUP(C2211,'Five Year Alumni Srvy 2016 Data'!C:F,4,FALSE)</f>
        <v>0</v>
      </c>
      <c r="G2211" t="str">
        <f>VLOOKUP(F2211,Coding!K:L,2,FALSE)</f>
        <v>Non-URM</v>
      </c>
      <c r="H2211" t="s">
        <v>245</v>
      </c>
      <c r="I2211" t="s">
        <v>245</v>
      </c>
      <c r="J2211" t="s">
        <v>17</v>
      </c>
      <c r="K2211" t="s">
        <v>135</v>
      </c>
      <c r="L2211" s="2">
        <v>3</v>
      </c>
      <c r="M2211" t="s">
        <v>55</v>
      </c>
      <c r="N2211" t="s">
        <v>136</v>
      </c>
      <c r="O2211" t="s">
        <v>178</v>
      </c>
    </row>
    <row r="2212" spans="1:15" x14ac:dyDescent="0.25">
      <c r="A2212" s="2">
        <v>1</v>
      </c>
      <c r="B2212" s="2">
        <v>2016</v>
      </c>
      <c r="C2212" t="s">
        <v>244</v>
      </c>
      <c r="D2212" t="s">
        <v>48</v>
      </c>
      <c r="E2212" t="s">
        <v>12</v>
      </c>
      <c r="F2212">
        <f>VLOOKUP(C2212,'Five Year Alumni Srvy 2016 Data'!C:F,4,FALSE)</f>
        <v>0</v>
      </c>
      <c r="G2212" t="str">
        <f>VLOOKUP(F2212,Coding!K:L,2,FALSE)</f>
        <v>Non-URM</v>
      </c>
      <c r="H2212" t="s">
        <v>245</v>
      </c>
      <c r="I2212" t="s">
        <v>245</v>
      </c>
      <c r="J2212" t="s">
        <v>17</v>
      </c>
      <c r="K2212" t="s">
        <v>137</v>
      </c>
      <c r="L2212" s="2">
        <v>4</v>
      </c>
      <c r="M2212" t="s">
        <v>55</v>
      </c>
      <c r="N2212" t="s">
        <v>138</v>
      </c>
      <c r="O2212" t="s">
        <v>57</v>
      </c>
    </row>
    <row r="2213" spans="1:15" x14ac:dyDescent="0.25">
      <c r="A2213" s="2">
        <v>1</v>
      </c>
      <c r="B2213" s="2">
        <v>2016</v>
      </c>
      <c r="C2213" t="s">
        <v>244</v>
      </c>
      <c r="D2213" t="s">
        <v>48</v>
      </c>
      <c r="E2213" t="s">
        <v>12</v>
      </c>
      <c r="F2213">
        <f>VLOOKUP(C2213,'Five Year Alumni Srvy 2016 Data'!C:F,4,FALSE)</f>
        <v>0</v>
      </c>
      <c r="G2213" t="str">
        <f>VLOOKUP(F2213,Coding!K:L,2,FALSE)</f>
        <v>Non-URM</v>
      </c>
      <c r="H2213" t="s">
        <v>245</v>
      </c>
      <c r="I2213" t="s">
        <v>245</v>
      </c>
      <c r="J2213" t="s">
        <v>17</v>
      </c>
      <c r="K2213" t="s">
        <v>145</v>
      </c>
      <c r="L2213" s="2">
        <v>3</v>
      </c>
      <c r="M2213" t="s">
        <v>55</v>
      </c>
      <c r="N2213" t="s">
        <v>146</v>
      </c>
      <c r="O2213" t="s">
        <v>178</v>
      </c>
    </row>
    <row r="2214" spans="1:15" x14ac:dyDescent="0.25">
      <c r="A2214" s="2">
        <v>1</v>
      </c>
      <c r="B2214" s="2">
        <v>2016</v>
      </c>
      <c r="C2214" t="s">
        <v>244</v>
      </c>
      <c r="D2214" t="s">
        <v>48</v>
      </c>
      <c r="E2214" t="s">
        <v>12</v>
      </c>
      <c r="F2214">
        <f>VLOOKUP(C2214,'Five Year Alumni Srvy 2016 Data'!C:F,4,FALSE)</f>
        <v>0</v>
      </c>
      <c r="G2214" t="str">
        <f>VLOOKUP(F2214,Coding!K:L,2,FALSE)</f>
        <v>Non-URM</v>
      </c>
      <c r="H2214" t="s">
        <v>245</v>
      </c>
      <c r="I2214" t="s">
        <v>245</v>
      </c>
      <c r="J2214" t="s">
        <v>17</v>
      </c>
      <c r="K2214" t="s">
        <v>147</v>
      </c>
      <c r="L2214" s="2">
        <v>3</v>
      </c>
      <c r="M2214" t="s">
        <v>55</v>
      </c>
      <c r="N2214" t="s">
        <v>148</v>
      </c>
      <c r="O2214" t="s">
        <v>178</v>
      </c>
    </row>
    <row r="2215" spans="1:15" x14ac:dyDescent="0.25">
      <c r="A2215" s="2">
        <v>1</v>
      </c>
      <c r="B2215" s="2">
        <v>2016</v>
      </c>
      <c r="C2215" t="s">
        <v>244</v>
      </c>
      <c r="D2215" t="s">
        <v>48</v>
      </c>
      <c r="E2215" t="s">
        <v>12</v>
      </c>
      <c r="F2215">
        <f>VLOOKUP(C2215,'Five Year Alumni Srvy 2016 Data'!C:F,4,FALSE)</f>
        <v>0</v>
      </c>
      <c r="G2215" t="str">
        <f>VLOOKUP(F2215,Coding!K:L,2,FALSE)</f>
        <v>Non-URM</v>
      </c>
      <c r="H2215" t="s">
        <v>245</v>
      </c>
      <c r="I2215" t="s">
        <v>245</v>
      </c>
      <c r="J2215" t="s">
        <v>17</v>
      </c>
      <c r="K2215" t="s">
        <v>149</v>
      </c>
      <c r="L2215" s="2">
        <v>3</v>
      </c>
      <c r="M2215" t="s">
        <v>55</v>
      </c>
      <c r="N2215" t="s">
        <v>150</v>
      </c>
      <c r="O2215" t="s">
        <v>178</v>
      </c>
    </row>
    <row r="2216" spans="1:15" x14ac:dyDescent="0.25">
      <c r="A2216" s="2">
        <v>1</v>
      </c>
      <c r="B2216" s="2">
        <v>2016</v>
      </c>
      <c r="C2216" t="s">
        <v>244</v>
      </c>
      <c r="D2216" t="s">
        <v>48</v>
      </c>
      <c r="E2216" t="s">
        <v>12</v>
      </c>
      <c r="F2216">
        <f>VLOOKUP(C2216,'Five Year Alumni Srvy 2016 Data'!C:F,4,FALSE)</f>
        <v>0</v>
      </c>
      <c r="G2216" t="str">
        <f>VLOOKUP(F2216,Coding!K:L,2,FALSE)</f>
        <v>Non-URM</v>
      </c>
      <c r="H2216" t="s">
        <v>245</v>
      </c>
      <c r="I2216" t="s">
        <v>245</v>
      </c>
      <c r="J2216" t="s">
        <v>17</v>
      </c>
      <c r="K2216" t="s">
        <v>166</v>
      </c>
      <c r="L2216" s="2">
        <v>4</v>
      </c>
      <c r="M2216" t="s">
        <v>55</v>
      </c>
      <c r="N2216" t="s">
        <v>167</v>
      </c>
      <c r="O2216" t="s">
        <v>57</v>
      </c>
    </row>
    <row r="2217" spans="1:15" x14ac:dyDescent="0.25">
      <c r="A2217" s="2">
        <v>1</v>
      </c>
      <c r="B2217" s="2">
        <v>2016</v>
      </c>
      <c r="C2217" t="s">
        <v>246</v>
      </c>
      <c r="D2217" t="s">
        <v>48</v>
      </c>
      <c r="E2217" t="s">
        <v>12</v>
      </c>
      <c r="F2217">
        <f>VLOOKUP(C2217,'Five Year Alumni Srvy 2016 Data'!C:F,4,FALSE)</f>
        <v>0</v>
      </c>
      <c r="G2217" t="str">
        <f>VLOOKUP(F2217,Coding!K:L,2,FALSE)</f>
        <v>Non-URM</v>
      </c>
      <c r="H2217" t="s">
        <v>49</v>
      </c>
      <c r="I2217" t="s">
        <v>50</v>
      </c>
      <c r="J2217" t="s">
        <v>17</v>
      </c>
      <c r="K2217" t="s">
        <v>54</v>
      </c>
      <c r="L2217" s="2">
        <v>4</v>
      </c>
      <c r="M2217" t="s">
        <v>55</v>
      </c>
      <c r="N2217" t="s">
        <v>56</v>
      </c>
      <c r="O2217" t="s">
        <v>57</v>
      </c>
    </row>
    <row r="2218" spans="1:15" x14ac:dyDescent="0.25">
      <c r="A2218" s="2">
        <v>1</v>
      </c>
      <c r="B2218" s="2">
        <v>2016</v>
      </c>
      <c r="C2218" t="s">
        <v>246</v>
      </c>
      <c r="D2218" t="s">
        <v>48</v>
      </c>
      <c r="E2218" t="s">
        <v>12</v>
      </c>
      <c r="F2218">
        <f>VLOOKUP(C2218,'Five Year Alumni Srvy 2016 Data'!C:F,4,FALSE)</f>
        <v>0</v>
      </c>
      <c r="G2218" t="str">
        <f>VLOOKUP(F2218,Coding!K:L,2,FALSE)</f>
        <v>Non-URM</v>
      </c>
      <c r="H2218" t="s">
        <v>49</v>
      </c>
      <c r="I2218" t="s">
        <v>50</v>
      </c>
      <c r="J2218" t="s">
        <v>17</v>
      </c>
      <c r="K2218" t="s">
        <v>58</v>
      </c>
      <c r="L2218" s="2">
        <v>4</v>
      </c>
      <c r="M2218" t="s">
        <v>55</v>
      </c>
      <c r="N2218" t="s">
        <v>59</v>
      </c>
      <c r="O2218" t="s">
        <v>57</v>
      </c>
    </row>
    <row r="2219" spans="1:15" x14ac:dyDescent="0.25">
      <c r="A2219" s="2">
        <v>1</v>
      </c>
      <c r="B2219" s="2">
        <v>2016</v>
      </c>
      <c r="C2219" t="s">
        <v>246</v>
      </c>
      <c r="D2219" t="s">
        <v>48</v>
      </c>
      <c r="E2219" t="s">
        <v>12</v>
      </c>
      <c r="F2219">
        <f>VLOOKUP(C2219,'Five Year Alumni Srvy 2016 Data'!C:F,4,FALSE)</f>
        <v>0</v>
      </c>
      <c r="G2219" t="str">
        <f>VLOOKUP(F2219,Coding!K:L,2,FALSE)</f>
        <v>Non-URM</v>
      </c>
      <c r="H2219" t="s">
        <v>49</v>
      </c>
      <c r="I2219" t="s">
        <v>50</v>
      </c>
      <c r="J2219" t="s">
        <v>17</v>
      </c>
      <c r="K2219" t="s">
        <v>118</v>
      </c>
      <c r="L2219" s="2">
        <v>4</v>
      </c>
      <c r="M2219" t="s">
        <v>55</v>
      </c>
      <c r="N2219" t="s">
        <v>119</v>
      </c>
      <c r="O2219" t="s">
        <v>57</v>
      </c>
    </row>
    <row r="2220" spans="1:15" x14ac:dyDescent="0.25">
      <c r="A2220" s="2">
        <v>1</v>
      </c>
      <c r="B2220" s="2">
        <v>2016</v>
      </c>
      <c r="C2220" t="s">
        <v>246</v>
      </c>
      <c r="D2220" t="s">
        <v>48</v>
      </c>
      <c r="E2220" t="s">
        <v>12</v>
      </c>
      <c r="F2220">
        <f>VLOOKUP(C2220,'Five Year Alumni Srvy 2016 Data'!C:F,4,FALSE)</f>
        <v>0</v>
      </c>
      <c r="G2220" t="str">
        <f>VLOOKUP(F2220,Coding!K:L,2,FALSE)</f>
        <v>Non-URM</v>
      </c>
      <c r="H2220" t="s">
        <v>49</v>
      </c>
      <c r="I2220" t="s">
        <v>50</v>
      </c>
      <c r="J2220" t="s">
        <v>17</v>
      </c>
      <c r="K2220" t="s">
        <v>135</v>
      </c>
      <c r="L2220" s="2">
        <v>4</v>
      </c>
      <c r="M2220" t="s">
        <v>55</v>
      </c>
      <c r="N2220" t="s">
        <v>136</v>
      </c>
      <c r="O2220" t="s">
        <v>57</v>
      </c>
    </row>
    <row r="2221" spans="1:15" x14ac:dyDescent="0.25">
      <c r="A2221" s="2">
        <v>1</v>
      </c>
      <c r="B2221" s="2">
        <v>2016</v>
      </c>
      <c r="C2221" t="s">
        <v>246</v>
      </c>
      <c r="D2221" t="s">
        <v>48</v>
      </c>
      <c r="E2221" t="s">
        <v>12</v>
      </c>
      <c r="F2221">
        <f>VLOOKUP(C2221,'Five Year Alumni Srvy 2016 Data'!C:F,4,FALSE)</f>
        <v>0</v>
      </c>
      <c r="G2221" t="str">
        <f>VLOOKUP(F2221,Coding!K:L,2,FALSE)</f>
        <v>Non-URM</v>
      </c>
      <c r="H2221" t="s">
        <v>49</v>
      </c>
      <c r="I2221" t="s">
        <v>50</v>
      </c>
      <c r="J2221" t="s">
        <v>17</v>
      </c>
      <c r="K2221" t="s">
        <v>137</v>
      </c>
      <c r="L2221" s="2">
        <v>5</v>
      </c>
      <c r="M2221" t="s">
        <v>55</v>
      </c>
      <c r="N2221" t="s">
        <v>138</v>
      </c>
      <c r="O2221" t="s">
        <v>185</v>
      </c>
    </row>
    <row r="2222" spans="1:15" x14ac:dyDescent="0.25">
      <c r="A2222" s="2">
        <v>1</v>
      </c>
      <c r="B2222" s="2">
        <v>2016</v>
      </c>
      <c r="C2222" t="s">
        <v>246</v>
      </c>
      <c r="D2222" t="s">
        <v>48</v>
      </c>
      <c r="E2222" t="s">
        <v>12</v>
      </c>
      <c r="F2222">
        <f>VLOOKUP(C2222,'Five Year Alumni Srvy 2016 Data'!C:F,4,FALSE)</f>
        <v>0</v>
      </c>
      <c r="G2222" t="str">
        <f>VLOOKUP(F2222,Coding!K:L,2,FALSE)</f>
        <v>Non-URM</v>
      </c>
      <c r="H2222" t="s">
        <v>49</v>
      </c>
      <c r="I2222" t="s">
        <v>50</v>
      </c>
      <c r="J2222" t="s">
        <v>17</v>
      </c>
      <c r="K2222" t="s">
        <v>145</v>
      </c>
      <c r="L2222" s="2">
        <v>4</v>
      </c>
      <c r="M2222" t="s">
        <v>55</v>
      </c>
      <c r="N2222" t="s">
        <v>146</v>
      </c>
      <c r="O2222" t="s">
        <v>57</v>
      </c>
    </row>
    <row r="2223" spans="1:15" x14ac:dyDescent="0.25">
      <c r="A2223" s="2">
        <v>1</v>
      </c>
      <c r="B2223" s="2">
        <v>2016</v>
      </c>
      <c r="C2223" t="s">
        <v>246</v>
      </c>
      <c r="D2223" t="s">
        <v>48</v>
      </c>
      <c r="E2223" t="s">
        <v>12</v>
      </c>
      <c r="F2223">
        <f>VLOOKUP(C2223,'Five Year Alumni Srvy 2016 Data'!C:F,4,FALSE)</f>
        <v>0</v>
      </c>
      <c r="G2223" t="str">
        <f>VLOOKUP(F2223,Coding!K:L,2,FALSE)</f>
        <v>Non-URM</v>
      </c>
      <c r="H2223" t="s">
        <v>49</v>
      </c>
      <c r="I2223" t="s">
        <v>50</v>
      </c>
      <c r="J2223" t="s">
        <v>17</v>
      </c>
      <c r="K2223" t="s">
        <v>147</v>
      </c>
      <c r="L2223" s="2">
        <v>4</v>
      </c>
      <c r="M2223" t="s">
        <v>55</v>
      </c>
      <c r="N2223" t="s">
        <v>148</v>
      </c>
      <c r="O2223" t="s">
        <v>57</v>
      </c>
    </row>
    <row r="2224" spans="1:15" x14ac:dyDescent="0.25">
      <c r="A2224" s="2">
        <v>1</v>
      </c>
      <c r="B2224" s="2">
        <v>2016</v>
      </c>
      <c r="C2224" t="s">
        <v>246</v>
      </c>
      <c r="D2224" t="s">
        <v>48</v>
      </c>
      <c r="E2224" t="s">
        <v>12</v>
      </c>
      <c r="F2224">
        <f>VLOOKUP(C2224,'Five Year Alumni Srvy 2016 Data'!C:F,4,FALSE)</f>
        <v>0</v>
      </c>
      <c r="G2224" t="str">
        <f>VLOOKUP(F2224,Coding!K:L,2,FALSE)</f>
        <v>Non-URM</v>
      </c>
      <c r="H2224" t="s">
        <v>49</v>
      </c>
      <c r="I2224" t="s">
        <v>50</v>
      </c>
      <c r="J2224" t="s">
        <v>17</v>
      </c>
      <c r="K2224" t="s">
        <v>149</v>
      </c>
      <c r="L2224" s="2">
        <v>3</v>
      </c>
      <c r="M2224" t="s">
        <v>55</v>
      </c>
      <c r="N2224" t="s">
        <v>150</v>
      </c>
      <c r="O2224" t="s">
        <v>178</v>
      </c>
    </row>
    <row r="2225" spans="1:15" x14ac:dyDescent="0.25">
      <c r="A2225" s="2">
        <v>1</v>
      </c>
      <c r="B2225" s="2">
        <v>2016</v>
      </c>
      <c r="C2225" t="s">
        <v>246</v>
      </c>
      <c r="D2225" t="s">
        <v>48</v>
      </c>
      <c r="E2225" t="s">
        <v>12</v>
      </c>
      <c r="F2225">
        <f>VLOOKUP(C2225,'Five Year Alumni Srvy 2016 Data'!C:F,4,FALSE)</f>
        <v>0</v>
      </c>
      <c r="G2225" t="str">
        <f>VLOOKUP(F2225,Coding!K:L,2,FALSE)</f>
        <v>Non-URM</v>
      </c>
      <c r="H2225" t="s">
        <v>49</v>
      </c>
      <c r="I2225" t="s">
        <v>50</v>
      </c>
      <c r="J2225" t="s">
        <v>17</v>
      </c>
      <c r="K2225" t="s">
        <v>166</v>
      </c>
      <c r="L2225" s="2">
        <v>4</v>
      </c>
      <c r="M2225" t="s">
        <v>55</v>
      </c>
      <c r="N2225" t="s">
        <v>167</v>
      </c>
      <c r="O2225" t="s">
        <v>57</v>
      </c>
    </row>
    <row r="2226" spans="1:15" x14ac:dyDescent="0.25">
      <c r="A2226" s="2">
        <v>1</v>
      </c>
      <c r="B2226" s="2">
        <v>2016</v>
      </c>
      <c r="C2226" t="s">
        <v>251</v>
      </c>
      <c r="D2226" t="s">
        <v>48</v>
      </c>
      <c r="E2226" t="s">
        <v>12</v>
      </c>
      <c r="F2226">
        <f>VLOOKUP(C2226,'Five Year Alumni Srvy 2016 Data'!C:F,4,FALSE)</f>
        <v>0</v>
      </c>
      <c r="G2226" t="str">
        <f>VLOOKUP(F2226,Coding!K:L,2,FALSE)</f>
        <v>Non-URM</v>
      </c>
      <c r="H2226" t="s">
        <v>252</v>
      </c>
      <c r="I2226" t="s">
        <v>206</v>
      </c>
      <c r="J2226" t="s">
        <v>15</v>
      </c>
      <c r="K2226" t="s">
        <v>54</v>
      </c>
      <c r="L2226" s="2">
        <v>3</v>
      </c>
      <c r="M2226" t="s">
        <v>55</v>
      </c>
      <c r="N2226" t="s">
        <v>56</v>
      </c>
      <c r="O2226" t="s">
        <v>178</v>
      </c>
    </row>
    <row r="2227" spans="1:15" x14ac:dyDescent="0.25">
      <c r="A2227" s="2">
        <v>1</v>
      </c>
      <c r="B2227" s="2">
        <v>2016</v>
      </c>
      <c r="C2227" t="s">
        <v>251</v>
      </c>
      <c r="D2227" t="s">
        <v>48</v>
      </c>
      <c r="E2227" t="s">
        <v>12</v>
      </c>
      <c r="F2227">
        <f>VLOOKUP(C2227,'Five Year Alumni Srvy 2016 Data'!C:F,4,FALSE)</f>
        <v>0</v>
      </c>
      <c r="G2227" t="str">
        <f>VLOOKUP(F2227,Coding!K:L,2,FALSE)</f>
        <v>Non-URM</v>
      </c>
      <c r="H2227" t="s">
        <v>252</v>
      </c>
      <c r="I2227" t="s">
        <v>206</v>
      </c>
      <c r="J2227" t="s">
        <v>15</v>
      </c>
      <c r="K2227" t="s">
        <v>58</v>
      </c>
      <c r="L2227" s="2">
        <v>4</v>
      </c>
      <c r="M2227" t="s">
        <v>55</v>
      </c>
      <c r="N2227" t="s">
        <v>59</v>
      </c>
      <c r="O2227" t="s">
        <v>57</v>
      </c>
    </row>
    <row r="2228" spans="1:15" x14ac:dyDescent="0.25">
      <c r="A2228" s="2">
        <v>1</v>
      </c>
      <c r="B2228" s="2">
        <v>2016</v>
      </c>
      <c r="C2228" t="s">
        <v>251</v>
      </c>
      <c r="D2228" t="s">
        <v>48</v>
      </c>
      <c r="E2228" t="s">
        <v>12</v>
      </c>
      <c r="F2228">
        <f>VLOOKUP(C2228,'Five Year Alumni Srvy 2016 Data'!C:F,4,FALSE)</f>
        <v>0</v>
      </c>
      <c r="G2228" t="str">
        <f>VLOOKUP(F2228,Coding!K:L,2,FALSE)</f>
        <v>Non-URM</v>
      </c>
      <c r="H2228" t="s">
        <v>252</v>
      </c>
      <c r="I2228" t="s">
        <v>206</v>
      </c>
      <c r="J2228" t="s">
        <v>15</v>
      </c>
      <c r="K2228" t="s">
        <v>118</v>
      </c>
      <c r="L2228" s="2">
        <v>3</v>
      </c>
      <c r="M2228" t="s">
        <v>55</v>
      </c>
      <c r="N2228" t="s">
        <v>119</v>
      </c>
      <c r="O2228" t="s">
        <v>178</v>
      </c>
    </row>
    <row r="2229" spans="1:15" x14ac:dyDescent="0.25">
      <c r="A2229" s="2">
        <v>1</v>
      </c>
      <c r="B2229" s="2">
        <v>2016</v>
      </c>
      <c r="C2229" t="s">
        <v>251</v>
      </c>
      <c r="D2229" t="s">
        <v>48</v>
      </c>
      <c r="E2229" t="s">
        <v>12</v>
      </c>
      <c r="F2229">
        <f>VLOOKUP(C2229,'Five Year Alumni Srvy 2016 Data'!C:F,4,FALSE)</f>
        <v>0</v>
      </c>
      <c r="G2229" t="str">
        <f>VLOOKUP(F2229,Coding!K:L,2,FALSE)</f>
        <v>Non-URM</v>
      </c>
      <c r="H2229" t="s">
        <v>252</v>
      </c>
      <c r="I2229" t="s">
        <v>206</v>
      </c>
      <c r="J2229" t="s">
        <v>15</v>
      </c>
      <c r="K2229" t="s">
        <v>135</v>
      </c>
      <c r="L2229" s="2">
        <v>3</v>
      </c>
      <c r="M2229" t="s">
        <v>55</v>
      </c>
      <c r="N2229" t="s">
        <v>136</v>
      </c>
      <c r="O2229" t="s">
        <v>178</v>
      </c>
    </row>
    <row r="2230" spans="1:15" x14ac:dyDescent="0.25">
      <c r="A2230" s="2">
        <v>1</v>
      </c>
      <c r="B2230" s="2">
        <v>2016</v>
      </c>
      <c r="C2230" t="s">
        <v>251</v>
      </c>
      <c r="D2230" t="s">
        <v>48</v>
      </c>
      <c r="E2230" t="s">
        <v>12</v>
      </c>
      <c r="F2230">
        <f>VLOOKUP(C2230,'Five Year Alumni Srvy 2016 Data'!C:F,4,FALSE)</f>
        <v>0</v>
      </c>
      <c r="G2230" t="str">
        <f>VLOOKUP(F2230,Coding!K:L,2,FALSE)</f>
        <v>Non-URM</v>
      </c>
      <c r="H2230" t="s">
        <v>252</v>
      </c>
      <c r="I2230" t="s">
        <v>206</v>
      </c>
      <c r="J2230" t="s">
        <v>15</v>
      </c>
      <c r="K2230" t="s">
        <v>137</v>
      </c>
      <c r="L2230" s="2">
        <v>5</v>
      </c>
      <c r="M2230" t="s">
        <v>55</v>
      </c>
      <c r="N2230" t="s">
        <v>138</v>
      </c>
      <c r="O2230" t="s">
        <v>185</v>
      </c>
    </row>
    <row r="2231" spans="1:15" x14ac:dyDescent="0.25">
      <c r="A2231" s="2">
        <v>1</v>
      </c>
      <c r="B2231" s="2">
        <v>2016</v>
      </c>
      <c r="C2231" t="s">
        <v>251</v>
      </c>
      <c r="D2231" t="s">
        <v>48</v>
      </c>
      <c r="E2231" t="s">
        <v>12</v>
      </c>
      <c r="F2231">
        <f>VLOOKUP(C2231,'Five Year Alumni Srvy 2016 Data'!C:F,4,FALSE)</f>
        <v>0</v>
      </c>
      <c r="G2231" t="str">
        <f>VLOOKUP(F2231,Coding!K:L,2,FALSE)</f>
        <v>Non-URM</v>
      </c>
      <c r="H2231" t="s">
        <v>252</v>
      </c>
      <c r="I2231" t="s">
        <v>206</v>
      </c>
      <c r="J2231" t="s">
        <v>15</v>
      </c>
      <c r="K2231" t="s">
        <v>145</v>
      </c>
      <c r="L2231" s="2">
        <v>3</v>
      </c>
      <c r="M2231" t="s">
        <v>55</v>
      </c>
      <c r="N2231" t="s">
        <v>146</v>
      </c>
      <c r="O2231" t="s">
        <v>178</v>
      </c>
    </row>
    <row r="2232" spans="1:15" x14ac:dyDescent="0.25">
      <c r="A2232" s="2">
        <v>1</v>
      </c>
      <c r="B2232" s="2">
        <v>2016</v>
      </c>
      <c r="C2232" t="s">
        <v>251</v>
      </c>
      <c r="D2232" t="s">
        <v>48</v>
      </c>
      <c r="E2232" t="s">
        <v>12</v>
      </c>
      <c r="F2232">
        <f>VLOOKUP(C2232,'Five Year Alumni Srvy 2016 Data'!C:F,4,FALSE)</f>
        <v>0</v>
      </c>
      <c r="G2232" t="str">
        <f>VLOOKUP(F2232,Coding!K:L,2,FALSE)</f>
        <v>Non-URM</v>
      </c>
      <c r="H2232" t="s">
        <v>252</v>
      </c>
      <c r="I2232" t="s">
        <v>206</v>
      </c>
      <c r="J2232" t="s">
        <v>15</v>
      </c>
      <c r="K2232" t="s">
        <v>147</v>
      </c>
      <c r="L2232" s="2">
        <v>5</v>
      </c>
      <c r="M2232" t="s">
        <v>55</v>
      </c>
      <c r="N2232" t="s">
        <v>148</v>
      </c>
      <c r="O2232" t="s">
        <v>185</v>
      </c>
    </row>
    <row r="2233" spans="1:15" x14ac:dyDescent="0.25">
      <c r="A2233" s="2">
        <v>1</v>
      </c>
      <c r="B2233" s="2">
        <v>2016</v>
      </c>
      <c r="C2233" t="s">
        <v>251</v>
      </c>
      <c r="D2233" t="s">
        <v>48</v>
      </c>
      <c r="E2233" t="s">
        <v>12</v>
      </c>
      <c r="F2233">
        <f>VLOOKUP(C2233,'Five Year Alumni Srvy 2016 Data'!C:F,4,FALSE)</f>
        <v>0</v>
      </c>
      <c r="G2233" t="str">
        <f>VLOOKUP(F2233,Coding!K:L,2,FALSE)</f>
        <v>Non-URM</v>
      </c>
      <c r="H2233" t="s">
        <v>252</v>
      </c>
      <c r="I2233" t="s">
        <v>206</v>
      </c>
      <c r="J2233" t="s">
        <v>15</v>
      </c>
      <c r="K2233" t="s">
        <v>149</v>
      </c>
      <c r="L2233" s="2">
        <v>3</v>
      </c>
      <c r="M2233" t="s">
        <v>55</v>
      </c>
      <c r="N2233" t="s">
        <v>150</v>
      </c>
      <c r="O2233" t="s">
        <v>178</v>
      </c>
    </row>
    <row r="2234" spans="1:15" x14ac:dyDescent="0.25">
      <c r="A2234" s="2">
        <v>1</v>
      </c>
      <c r="B2234" s="2">
        <v>2016</v>
      </c>
      <c r="C2234" t="s">
        <v>251</v>
      </c>
      <c r="D2234" t="s">
        <v>48</v>
      </c>
      <c r="E2234" t="s">
        <v>12</v>
      </c>
      <c r="F2234">
        <f>VLOOKUP(C2234,'Five Year Alumni Srvy 2016 Data'!C:F,4,FALSE)</f>
        <v>0</v>
      </c>
      <c r="G2234" t="str">
        <f>VLOOKUP(F2234,Coding!K:L,2,FALSE)</f>
        <v>Non-URM</v>
      </c>
      <c r="H2234" t="s">
        <v>252</v>
      </c>
      <c r="I2234" t="s">
        <v>206</v>
      </c>
      <c r="J2234" t="s">
        <v>15</v>
      </c>
      <c r="K2234" t="s">
        <v>166</v>
      </c>
      <c r="L2234" s="2">
        <v>3</v>
      </c>
      <c r="M2234" t="s">
        <v>55</v>
      </c>
      <c r="N2234" t="s">
        <v>167</v>
      </c>
      <c r="O2234" t="s">
        <v>178</v>
      </c>
    </row>
    <row r="2235" spans="1:15" x14ac:dyDescent="0.25">
      <c r="A2235" s="2">
        <v>1</v>
      </c>
      <c r="B2235" s="2">
        <v>2016</v>
      </c>
      <c r="C2235" t="s">
        <v>253</v>
      </c>
      <c r="D2235" t="s">
        <v>48</v>
      </c>
      <c r="E2235" t="s">
        <v>12</v>
      </c>
      <c r="F2235">
        <f>VLOOKUP(C2235,'Five Year Alumni Srvy 2016 Data'!C:F,4,FALSE)</f>
        <v>0</v>
      </c>
      <c r="G2235" t="str">
        <f>VLOOKUP(F2235,Coding!K:L,2,FALSE)</f>
        <v>Non-URM</v>
      </c>
      <c r="H2235" t="s">
        <v>254</v>
      </c>
      <c r="I2235" t="s">
        <v>206</v>
      </c>
      <c r="J2235" t="s">
        <v>15</v>
      </c>
      <c r="K2235" t="s">
        <v>54</v>
      </c>
      <c r="L2235" s="2">
        <v>2</v>
      </c>
      <c r="M2235" t="s">
        <v>55</v>
      </c>
      <c r="N2235" t="s">
        <v>56</v>
      </c>
      <c r="O2235" t="s">
        <v>187</v>
      </c>
    </row>
    <row r="2236" spans="1:15" x14ac:dyDescent="0.25">
      <c r="A2236" s="2">
        <v>1</v>
      </c>
      <c r="B2236" s="2">
        <v>2016</v>
      </c>
      <c r="C2236" t="s">
        <v>253</v>
      </c>
      <c r="D2236" t="s">
        <v>48</v>
      </c>
      <c r="E2236" t="s">
        <v>12</v>
      </c>
      <c r="F2236">
        <f>VLOOKUP(C2236,'Five Year Alumni Srvy 2016 Data'!C:F,4,FALSE)</f>
        <v>0</v>
      </c>
      <c r="G2236" t="str">
        <f>VLOOKUP(F2236,Coding!K:L,2,FALSE)</f>
        <v>Non-URM</v>
      </c>
      <c r="H2236" t="s">
        <v>254</v>
      </c>
      <c r="I2236" t="s">
        <v>206</v>
      </c>
      <c r="J2236" t="s">
        <v>15</v>
      </c>
      <c r="K2236" t="s">
        <v>58</v>
      </c>
      <c r="L2236" s="2">
        <v>3</v>
      </c>
      <c r="M2236" t="s">
        <v>55</v>
      </c>
      <c r="N2236" t="s">
        <v>59</v>
      </c>
      <c r="O2236" t="s">
        <v>178</v>
      </c>
    </row>
    <row r="2237" spans="1:15" x14ac:dyDescent="0.25">
      <c r="A2237" s="2">
        <v>1</v>
      </c>
      <c r="B2237" s="2">
        <v>2016</v>
      </c>
      <c r="C2237" t="s">
        <v>253</v>
      </c>
      <c r="D2237" t="s">
        <v>48</v>
      </c>
      <c r="E2237" t="s">
        <v>12</v>
      </c>
      <c r="F2237">
        <f>VLOOKUP(C2237,'Five Year Alumni Srvy 2016 Data'!C:F,4,FALSE)</f>
        <v>0</v>
      </c>
      <c r="G2237" t="str">
        <f>VLOOKUP(F2237,Coding!K:L,2,FALSE)</f>
        <v>Non-URM</v>
      </c>
      <c r="H2237" t="s">
        <v>254</v>
      </c>
      <c r="I2237" t="s">
        <v>206</v>
      </c>
      <c r="J2237" t="s">
        <v>15</v>
      </c>
      <c r="K2237" t="s">
        <v>118</v>
      </c>
      <c r="L2237" s="2">
        <v>2</v>
      </c>
      <c r="M2237" t="s">
        <v>55</v>
      </c>
      <c r="N2237" t="s">
        <v>119</v>
      </c>
      <c r="O2237" t="s">
        <v>187</v>
      </c>
    </row>
    <row r="2238" spans="1:15" x14ac:dyDescent="0.25">
      <c r="A2238" s="2">
        <v>1</v>
      </c>
      <c r="B2238" s="2">
        <v>2016</v>
      </c>
      <c r="C2238" t="s">
        <v>253</v>
      </c>
      <c r="D2238" t="s">
        <v>48</v>
      </c>
      <c r="E2238" t="s">
        <v>12</v>
      </c>
      <c r="F2238">
        <f>VLOOKUP(C2238,'Five Year Alumni Srvy 2016 Data'!C:F,4,FALSE)</f>
        <v>0</v>
      </c>
      <c r="G2238" t="str">
        <f>VLOOKUP(F2238,Coding!K:L,2,FALSE)</f>
        <v>Non-URM</v>
      </c>
      <c r="H2238" t="s">
        <v>254</v>
      </c>
      <c r="I2238" t="s">
        <v>206</v>
      </c>
      <c r="J2238" t="s">
        <v>15</v>
      </c>
      <c r="K2238" t="s">
        <v>135</v>
      </c>
      <c r="L2238" s="2">
        <v>3</v>
      </c>
      <c r="M2238" t="s">
        <v>55</v>
      </c>
      <c r="N2238" t="s">
        <v>136</v>
      </c>
      <c r="O2238" t="s">
        <v>178</v>
      </c>
    </row>
    <row r="2239" spans="1:15" x14ac:dyDescent="0.25">
      <c r="A2239" s="2">
        <v>1</v>
      </c>
      <c r="B2239" s="2">
        <v>2016</v>
      </c>
      <c r="C2239" t="s">
        <v>253</v>
      </c>
      <c r="D2239" t="s">
        <v>48</v>
      </c>
      <c r="E2239" t="s">
        <v>12</v>
      </c>
      <c r="F2239">
        <f>VLOOKUP(C2239,'Five Year Alumni Srvy 2016 Data'!C:F,4,FALSE)</f>
        <v>0</v>
      </c>
      <c r="G2239" t="str">
        <f>VLOOKUP(F2239,Coding!K:L,2,FALSE)</f>
        <v>Non-URM</v>
      </c>
      <c r="H2239" t="s">
        <v>254</v>
      </c>
      <c r="I2239" t="s">
        <v>206</v>
      </c>
      <c r="J2239" t="s">
        <v>15</v>
      </c>
      <c r="K2239" t="s">
        <v>137</v>
      </c>
      <c r="L2239" s="2">
        <v>5</v>
      </c>
      <c r="M2239" t="s">
        <v>55</v>
      </c>
      <c r="N2239" t="s">
        <v>138</v>
      </c>
      <c r="O2239" t="s">
        <v>185</v>
      </c>
    </row>
    <row r="2240" spans="1:15" x14ac:dyDescent="0.25">
      <c r="A2240" s="2">
        <v>1</v>
      </c>
      <c r="B2240" s="2">
        <v>2016</v>
      </c>
      <c r="C2240" t="s">
        <v>253</v>
      </c>
      <c r="D2240" t="s">
        <v>48</v>
      </c>
      <c r="E2240" t="s">
        <v>12</v>
      </c>
      <c r="F2240">
        <f>VLOOKUP(C2240,'Five Year Alumni Srvy 2016 Data'!C:F,4,FALSE)</f>
        <v>0</v>
      </c>
      <c r="G2240" t="str">
        <f>VLOOKUP(F2240,Coding!K:L,2,FALSE)</f>
        <v>Non-URM</v>
      </c>
      <c r="H2240" t="s">
        <v>254</v>
      </c>
      <c r="I2240" t="s">
        <v>206</v>
      </c>
      <c r="J2240" t="s">
        <v>15</v>
      </c>
      <c r="K2240" t="s">
        <v>145</v>
      </c>
      <c r="L2240" s="2">
        <v>3</v>
      </c>
      <c r="M2240" t="s">
        <v>55</v>
      </c>
      <c r="N2240" t="s">
        <v>146</v>
      </c>
      <c r="O2240" t="s">
        <v>178</v>
      </c>
    </row>
    <row r="2241" spans="1:15" x14ac:dyDescent="0.25">
      <c r="A2241" s="2">
        <v>1</v>
      </c>
      <c r="B2241" s="2">
        <v>2016</v>
      </c>
      <c r="C2241" t="s">
        <v>253</v>
      </c>
      <c r="D2241" t="s">
        <v>48</v>
      </c>
      <c r="E2241" t="s">
        <v>12</v>
      </c>
      <c r="F2241">
        <f>VLOOKUP(C2241,'Five Year Alumni Srvy 2016 Data'!C:F,4,FALSE)</f>
        <v>0</v>
      </c>
      <c r="G2241" t="str">
        <f>VLOOKUP(F2241,Coding!K:L,2,FALSE)</f>
        <v>Non-URM</v>
      </c>
      <c r="H2241" t="s">
        <v>254</v>
      </c>
      <c r="I2241" t="s">
        <v>206</v>
      </c>
      <c r="J2241" t="s">
        <v>15</v>
      </c>
      <c r="K2241" t="s">
        <v>147</v>
      </c>
      <c r="L2241" s="2">
        <v>3</v>
      </c>
      <c r="M2241" t="s">
        <v>55</v>
      </c>
      <c r="N2241" t="s">
        <v>148</v>
      </c>
      <c r="O2241" t="s">
        <v>178</v>
      </c>
    </row>
    <row r="2242" spans="1:15" x14ac:dyDescent="0.25">
      <c r="A2242" s="2">
        <v>1</v>
      </c>
      <c r="B2242" s="2">
        <v>2016</v>
      </c>
      <c r="C2242" t="s">
        <v>253</v>
      </c>
      <c r="D2242" t="s">
        <v>48</v>
      </c>
      <c r="E2242" t="s">
        <v>12</v>
      </c>
      <c r="F2242">
        <f>VLOOKUP(C2242,'Five Year Alumni Srvy 2016 Data'!C:F,4,FALSE)</f>
        <v>0</v>
      </c>
      <c r="G2242" t="str">
        <f>VLOOKUP(F2242,Coding!K:L,2,FALSE)</f>
        <v>Non-URM</v>
      </c>
      <c r="H2242" t="s">
        <v>254</v>
      </c>
      <c r="I2242" t="s">
        <v>206</v>
      </c>
      <c r="J2242" t="s">
        <v>15</v>
      </c>
      <c r="K2242" t="s">
        <v>149</v>
      </c>
      <c r="L2242" s="2">
        <v>5</v>
      </c>
      <c r="M2242" t="s">
        <v>55</v>
      </c>
      <c r="N2242" t="s">
        <v>150</v>
      </c>
      <c r="O2242" t="s">
        <v>185</v>
      </c>
    </row>
    <row r="2243" spans="1:15" x14ac:dyDescent="0.25">
      <c r="A2243" s="2">
        <v>1</v>
      </c>
      <c r="B2243" s="2">
        <v>2016</v>
      </c>
      <c r="C2243" t="s">
        <v>253</v>
      </c>
      <c r="D2243" t="s">
        <v>48</v>
      </c>
      <c r="E2243" t="s">
        <v>12</v>
      </c>
      <c r="F2243">
        <f>VLOOKUP(C2243,'Five Year Alumni Srvy 2016 Data'!C:F,4,FALSE)</f>
        <v>0</v>
      </c>
      <c r="G2243" t="str">
        <f>VLOOKUP(F2243,Coding!K:L,2,FALSE)</f>
        <v>Non-URM</v>
      </c>
      <c r="H2243" t="s">
        <v>254</v>
      </c>
      <c r="I2243" t="s">
        <v>206</v>
      </c>
      <c r="J2243" t="s">
        <v>15</v>
      </c>
      <c r="K2243" t="s">
        <v>166</v>
      </c>
      <c r="L2243" s="2">
        <v>3</v>
      </c>
      <c r="M2243" t="s">
        <v>55</v>
      </c>
      <c r="N2243" t="s">
        <v>167</v>
      </c>
      <c r="O2243" t="s">
        <v>178</v>
      </c>
    </row>
    <row r="2244" spans="1:15" x14ac:dyDescent="0.25">
      <c r="A2244" s="2">
        <v>1</v>
      </c>
      <c r="B2244" s="2">
        <v>2016</v>
      </c>
      <c r="C2244" t="s">
        <v>257</v>
      </c>
      <c r="D2244" t="s">
        <v>204</v>
      </c>
      <c r="E2244" t="s">
        <v>12</v>
      </c>
      <c r="F2244">
        <f>VLOOKUP(C2244,'Five Year Alumni Srvy 2016 Data'!C:F,4,FALSE)</f>
        <v>0</v>
      </c>
      <c r="G2244" t="str">
        <f>VLOOKUP(F2244,Coding!K:L,2,FALSE)</f>
        <v>Non-URM</v>
      </c>
      <c r="H2244" t="s">
        <v>258</v>
      </c>
      <c r="I2244" t="s">
        <v>258</v>
      </c>
      <c r="J2244" t="s">
        <v>17</v>
      </c>
      <c r="K2244" t="s">
        <v>54</v>
      </c>
      <c r="L2244" s="2">
        <v>3</v>
      </c>
      <c r="M2244" t="s">
        <v>55</v>
      </c>
      <c r="N2244" t="s">
        <v>56</v>
      </c>
      <c r="O2244" t="s">
        <v>178</v>
      </c>
    </row>
    <row r="2245" spans="1:15" x14ac:dyDescent="0.25">
      <c r="A2245" s="2">
        <v>1</v>
      </c>
      <c r="B2245" s="2">
        <v>2016</v>
      </c>
      <c r="C2245" t="s">
        <v>257</v>
      </c>
      <c r="D2245" t="s">
        <v>204</v>
      </c>
      <c r="E2245" t="s">
        <v>12</v>
      </c>
      <c r="F2245">
        <f>VLOOKUP(C2245,'Five Year Alumni Srvy 2016 Data'!C:F,4,FALSE)</f>
        <v>0</v>
      </c>
      <c r="G2245" t="str">
        <f>VLOOKUP(F2245,Coding!K:L,2,FALSE)</f>
        <v>Non-URM</v>
      </c>
      <c r="H2245" t="s">
        <v>258</v>
      </c>
      <c r="I2245" t="s">
        <v>258</v>
      </c>
      <c r="J2245" t="s">
        <v>17</v>
      </c>
      <c r="K2245" t="s">
        <v>58</v>
      </c>
      <c r="L2245" s="2">
        <v>3</v>
      </c>
      <c r="M2245" t="s">
        <v>55</v>
      </c>
      <c r="N2245" t="s">
        <v>59</v>
      </c>
      <c r="O2245" t="s">
        <v>178</v>
      </c>
    </row>
    <row r="2246" spans="1:15" x14ac:dyDescent="0.25">
      <c r="A2246" s="2">
        <v>1</v>
      </c>
      <c r="B2246" s="2">
        <v>2016</v>
      </c>
      <c r="C2246" t="s">
        <v>257</v>
      </c>
      <c r="D2246" t="s">
        <v>204</v>
      </c>
      <c r="E2246" t="s">
        <v>12</v>
      </c>
      <c r="F2246">
        <f>VLOOKUP(C2246,'Five Year Alumni Srvy 2016 Data'!C:F,4,FALSE)</f>
        <v>0</v>
      </c>
      <c r="G2246" t="str">
        <f>VLOOKUP(F2246,Coding!K:L,2,FALSE)</f>
        <v>Non-URM</v>
      </c>
      <c r="H2246" t="s">
        <v>258</v>
      </c>
      <c r="I2246" t="s">
        <v>258</v>
      </c>
      <c r="J2246" t="s">
        <v>17</v>
      </c>
      <c r="K2246" t="s">
        <v>118</v>
      </c>
      <c r="L2246" s="2">
        <v>3</v>
      </c>
      <c r="M2246" t="s">
        <v>55</v>
      </c>
      <c r="N2246" t="s">
        <v>119</v>
      </c>
      <c r="O2246" t="s">
        <v>178</v>
      </c>
    </row>
    <row r="2247" spans="1:15" x14ac:dyDescent="0.25">
      <c r="A2247" s="2">
        <v>1</v>
      </c>
      <c r="B2247" s="2">
        <v>2016</v>
      </c>
      <c r="C2247" t="s">
        <v>257</v>
      </c>
      <c r="D2247" t="s">
        <v>204</v>
      </c>
      <c r="E2247" t="s">
        <v>12</v>
      </c>
      <c r="F2247">
        <f>VLOOKUP(C2247,'Five Year Alumni Srvy 2016 Data'!C:F,4,FALSE)</f>
        <v>0</v>
      </c>
      <c r="G2247" t="str">
        <f>VLOOKUP(F2247,Coding!K:L,2,FALSE)</f>
        <v>Non-URM</v>
      </c>
      <c r="H2247" t="s">
        <v>258</v>
      </c>
      <c r="I2247" t="s">
        <v>258</v>
      </c>
      <c r="J2247" t="s">
        <v>17</v>
      </c>
      <c r="K2247" t="s">
        <v>135</v>
      </c>
      <c r="L2247" s="2">
        <v>3</v>
      </c>
      <c r="M2247" t="s">
        <v>55</v>
      </c>
      <c r="N2247" t="s">
        <v>136</v>
      </c>
      <c r="O2247" t="s">
        <v>178</v>
      </c>
    </row>
    <row r="2248" spans="1:15" x14ac:dyDescent="0.25">
      <c r="A2248" s="2">
        <v>1</v>
      </c>
      <c r="B2248" s="2">
        <v>2016</v>
      </c>
      <c r="C2248" t="s">
        <v>257</v>
      </c>
      <c r="D2248" t="s">
        <v>204</v>
      </c>
      <c r="E2248" t="s">
        <v>12</v>
      </c>
      <c r="F2248">
        <f>VLOOKUP(C2248,'Five Year Alumni Srvy 2016 Data'!C:F,4,FALSE)</f>
        <v>0</v>
      </c>
      <c r="G2248" t="str">
        <f>VLOOKUP(F2248,Coding!K:L,2,FALSE)</f>
        <v>Non-URM</v>
      </c>
      <c r="H2248" t="s">
        <v>258</v>
      </c>
      <c r="I2248" t="s">
        <v>258</v>
      </c>
      <c r="J2248" t="s">
        <v>17</v>
      </c>
      <c r="K2248" t="s">
        <v>137</v>
      </c>
      <c r="L2248" s="2">
        <v>3</v>
      </c>
      <c r="M2248" t="s">
        <v>55</v>
      </c>
      <c r="N2248" t="s">
        <v>138</v>
      </c>
      <c r="O2248" t="s">
        <v>178</v>
      </c>
    </row>
    <row r="2249" spans="1:15" x14ac:dyDescent="0.25">
      <c r="A2249" s="2">
        <v>1</v>
      </c>
      <c r="B2249" s="2">
        <v>2016</v>
      </c>
      <c r="C2249" t="s">
        <v>257</v>
      </c>
      <c r="D2249" t="s">
        <v>204</v>
      </c>
      <c r="E2249" t="s">
        <v>12</v>
      </c>
      <c r="F2249">
        <f>VLOOKUP(C2249,'Five Year Alumni Srvy 2016 Data'!C:F,4,FALSE)</f>
        <v>0</v>
      </c>
      <c r="G2249" t="str">
        <f>VLOOKUP(F2249,Coding!K:L,2,FALSE)</f>
        <v>Non-URM</v>
      </c>
      <c r="H2249" t="s">
        <v>258</v>
      </c>
      <c r="I2249" t="s">
        <v>258</v>
      </c>
      <c r="J2249" t="s">
        <v>17</v>
      </c>
      <c r="K2249" t="s">
        <v>145</v>
      </c>
      <c r="L2249" s="2">
        <v>3</v>
      </c>
      <c r="M2249" t="s">
        <v>55</v>
      </c>
      <c r="N2249" t="s">
        <v>146</v>
      </c>
      <c r="O2249" t="s">
        <v>178</v>
      </c>
    </row>
    <row r="2250" spans="1:15" x14ac:dyDescent="0.25">
      <c r="A2250" s="2">
        <v>1</v>
      </c>
      <c r="B2250" s="2">
        <v>2016</v>
      </c>
      <c r="C2250" t="s">
        <v>257</v>
      </c>
      <c r="D2250" t="s">
        <v>204</v>
      </c>
      <c r="E2250" t="s">
        <v>12</v>
      </c>
      <c r="F2250">
        <f>VLOOKUP(C2250,'Five Year Alumni Srvy 2016 Data'!C:F,4,FALSE)</f>
        <v>0</v>
      </c>
      <c r="G2250" t="str">
        <f>VLOOKUP(F2250,Coding!K:L,2,FALSE)</f>
        <v>Non-URM</v>
      </c>
      <c r="H2250" t="s">
        <v>258</v>
      </c>
      <c r="I2250" t="s">
        <v>258</v>
      </c>
      <c r="J2250" t="s">
        <v>17</v>
      </c>
      <c r="K2250" t="s">
        <v>147</v>
      </c>
      <c r="L2250" s="2">
        <v>5</v>
      </c>
      <c r="M2250" t="s">
        <v>55</v>
      </c>
      <c r="N2250" t="s">
        <v>148</v>
      </c>
      <c r="O2250" t="s">
        <v>185</v>
      </c>
    </row>
    <row r="2251" spans="1:15" x14ac:dyDescent="0.25">
      <c r="A2251" s="2">
        <v>1</v>
      </c>
      <c r="B2251" s="2">
        <v>2016</v>
      </c>
      <c r="C2251" t="s">
        <v>257</v>
      </c>
      <c r="D2251" t="s">
        <v>204</v>
      </c>
      <c r="E2251" t="s">
        <v>12</v>
      </c>
      <c r="F2251">
        <f>VLOOKUP(C2251,'Five Year Alumni Srvy 2016 Data'!C:F,4,FALSE)</f>
        <v>0</v>
      </c>
      <c r="G2251" t="str">
        <f>VLOOKUP(F2251,Coding!K:L,2,FALSE)</f>
        <v>Non-URM</v>
      </c>
      <c r="H2251" t="s">
        <v>258</v>
      </c>
      <c r="I2251" t="s">
        <v>258</v>
      </c>
      <c r="J2251" t="s">
        <v>17</v>
      </c>
      <c r="K2251" t="s">
        <v>149</v>
      </c>
      <c r="L2251" s="2">
        <v>5</v>
      </c>
      <c r="M2251" t="s">
        <v>55</v>
      </c>
      <c r="N2251" t="s">
        <v>150</v>
      </c>
      <c r="O2251" t="s">
        <v>185</v>
      </c>
    </row>
    <row r="2252" spans="1:15" x14ac:dyDescent="0.25">
      <c r="A2252" s="2">
        <v>1</v>
      </c>
      <c r="B2252" s="2">
        <v>2016</v>
      </c>
      <c r="C2252" t="s">
        <v>257</v>
      </c>
      <c r="D2252" t="s">
        <v>204</v>
      </c>
      <c r="E2252" t="s">
        <v>12</v>
      </c>
      <c r="F2252">
        <f>VLOOKUP(C2252,'Five Year Alumni Srvy 2016 Data'!C:F,4,FALSE)</f>
        <v>0</v>
      </c>
      <c r="G2252" t="str">
        <f>VLOOKUP(F2252,Coding!K:L,2,FALSE)</f>
        <v>Non-URM</v>
      </c>
      <c r="H2252" t="s">
        <v>258</v>
      </c>
      <c r="I2252" t="s">
        <v>258</v>
      </c>
      <c r="J2252" t="s">
        <v>17</v>
      </c>
      <c r="K2252" t="s">
        <v>166</v>
      </c>
      <c r="L2252" s="2">
        <v>3</v>
      </c>
      <c r="M2252" t="s">
        <v>55</v>
      </c>
      <c r="N2252" t="s">
        <v>167</v>
      </c>
      <c r="O2252" t="s">
        <v>178</v>
      </c>
    </row>
    <row r="2253" spans="1:15" x14ac:dyDescent="0.25">
      <c r="A2253" s="2">
        <v>1</v>
      </c>
      <c r="B2253" s="2">
        <v>2016</v>
      </c>
      <c r="C2253" t="s">
        <v>259</v>
      </c>
      <c r="D2253" t="s">
        <v>169</v>
      </c>
      <c r="E2253" t="s">
        <v>12</v>
      </c>
      <c r="F2253">
        <f>VLOOKUP(C2253,'Five Year Alumni Srvy 2016 Data'!C:F,4,FALSE)</f>
        <v>0</v>
      </c>
      <c r="G2253" t="str">
        <f>VLOOKUP(F2253,Coding!K:L,2,FALSE)</f>
        <v>Non-URM</v>
      </c>
      <c r="H2253" t="s">
        <v>260</v>
      </c>
      <c r="I2253" t="s">
        <v>261</v>
      </c>
      <c r="J2253" t="s">
        <v>10</v>
      </c>
      <c r="K2253" t="s">
        <v>54</v>
      </c>
      <c r="L2253" s="2">
        <v>3</v>
      </c>
      <c r="M2253" t="s">
        <v>55</v>
      </c>
      <c r="N2253" t="s">
        <v>56</v>
      </c>
      <c r="O2253" t="s">
        <v>178</v>
      </c>
    </row>
    <row r="2254" spans="1:15" x14ac:dyDescent="0.25">
      <c r="A2254" s="2">
        <v>1</v>
      </c>
      <c r="B2254" s="2">
        <v>2016</v>
      </c>
      <c r="C2254" t="s">
        <v>259</v>
      </c>
      <c r="D2254" t="s">
        <v>169</v>
      </c>
      <c r="E2254" t="s">
        <v>12</v>
      </c>
      <c r="F2254">
        <f>VLOOKUP(C2254,'Five Year Alumni Srvy 2016 Data'!C:F,4,FALSE)</f>
        <v>0</v>
      </c>
      <c r="G2254" t="str">
        <f>VLOOKUP(F2254,Coding!K:L,2,FALSE)</f>
        <v>Non-URM</v>
      </c>
      <c r="H2254" t="s">
        <v>260</v>
      </c>
      <c r="I2254" t="s">
        <v>261</v>
      </c>
      <c r="J2254" t="s">
        <v>10</v>
      </c>
      <c r="K2254" t="s">
        <v>58</v>
      </c>
      <c r="L2254" s="2">
        <v>2</v>
      </c>
      <c r="M2254" t="s">
        <v>55</v>
      </c>
      <c r="N2254" t="s">
        <v>59</v>
      </c>
      <c r="O2254" t="s">
        <v>187</v>
      </c>
    </row>
    <row r="2255" spans="1:15" x14ac:dyDescent="0.25">
      <c r="A2255" s="2">
        <v>1</v>
      </c>
      <c r="B2255" s="2">
        <v>2016</v>
      </c>
      <c r="C2255" t="s">
        <v>259</v>
      </c>
      <c r="D2255" t="s">
        <v>169</v>
      </c>
      <c r="E2255" t="s">
        <v>12</v>
      </c>
      <c r="F2255">
        <f>VLOOKUP(C2255,'Five Year Alumni Srvy 2016 Data'!C:F,4,FALSE)</f>
        <v>0</v>
      </c>
      <c r="G2255" t="str">
        <f>VLOOKUP(F2255,Coding!K:L,2,FALSE)</f>
        <v>Non-URM</v>
      </c>
      <c r="H2255" t="s">
        <v>260</v>
      </c>
      <c r="I2255" t="s">
        <v>261</v>
      </c>
      <c r="J2255" t="s">
        <v>10</v>
      </c>
      <c r="K2255" t="s">
        <v>118</v>
      </c>
      <c r="L2255" s="2">
        <v>2</v>
      </c>
      <c r="M2255" t="s">
        <v>55</v>
      </c>
      <c r="N2255" t="s">
        <v>119</v>
      </c>
      <c r="O2255" t="s">
        <v>187</v>
      </c>
    </row>
    <row r="2256" spans="1:15" x14ac:dyDescent="0.25">
      <c r="A2256" s="2">
        <v>1</v>
      </c>
      <c r="B2256" s="2">
        <v>2016</v>
      </c>
      <c r="C2256" t="s">
        <v>259</v>
      </c>
      <c r="D2256" t="s">
        <v>169</v>
      </c>
      <c r="E2256" t="s">
        <v>12</v>
      </c>
      <c r="F2256">
        <f>VLOOKUP(C2256,'Five Year Alumni Srvy 2016 Data'!C:F,4,FALSE)</f>
        <v>0</v>
      </c>
      <c r="G2256" t="str">
        <f>VLOOKUP(F2256,Coding!K:L,2,FALSE)</f>
        <v>Non-URM</v>
      </c>
      <c r="H2256" t="s">
        <v>260</v>
      </c>
      <c r="I2256" t="s">
        <v>261</v>
      </c>
      <c r="J2256" t="s">
        <v>10</v>
      </c>
      <c r="K2256" t="s">
        <v>135</v>
      </c>
      <c r="L2256" s="2">
        <v>3</v>
      </c>
      <c r="M2256" t="s">
        <v>55</v>
      </c>
      <c r="N2256" t="s">
        <v>136</v>
      </c>
      <c r="O2256" t="s">
        <v>178</v>
      </c>
    </row>
    <row r="2257" spans="1:15" x14ac:dyDescent="0.25">
      <c r="A2257" s="2">
        <v>1</v>
      </c>
      <c r="B2257" s="2">
        <v>2016</v>
      </c>
      <c r="C2257" t="s">
        <v>259</v>
      </c>
      <c r="D2257" t="s">
        <v>169</v>
      </c>
      <c r="E2257" t="s">
        <v>12</v>
      </c>
      <c r="F2257">
        <f>VLOOKUP(C2257,'Five Year Alumni Srvy 2016 Data'!C:F,4,FALSE)</f>
        <v>0</v>
      </c>
      <c r="G2257" t="str">
        <f>VLOOKUP(F2257,Coding!K:L,2,FALSE)</f>
        <v>Non-URM</v>
      </c>
      <c r="H2257" t="s">
        <v>260</v>
      </c>
      <c r="I2257" t="s">
        <v>261</v>
      </c>
      <c r="J2257" t="s">
        <v>10</v>
      </c>
      <c r="K2257" t="s">
        <v>137</v>
      </c>
      <c r="L2257" s="2">
        <v>3</v>
      </c>
      <c r="M2257" t="s">
        <v>55</v>
      </c>
      <c r="N2257" t="s">
        <v>138</v>
      </c>
      <c r="O2257" t="s">
        <v>178</v>
      </c>
    </row>
    <row r="2258" spans="1:15" x14ac:dyDescent="0.25">
      <c r="A2258" s="2">
        <v>1</v>
      </c>
      <c r="B2258" s="2">
        <v>2016</v>
      </c>
      <c r="C2258" t="s">
        <v>259</v>
      </c>
      <c r="D2258" t="s">
        <v>169</v>
      </c>
      <c r="E2258" t="s">
        <v>12</v>
      </c>
      <c r="F2258">
        <f>VLOOKUP(C2258,'Five Year Alumni Srvy 2016 Data'!C:F,4,FALSE)</f>
        <v>0</v>
      </c>
      <c r="G2258" t="str">
        <f>VLOOKUP(F2258,Coding!K:L,2,FALSE)</f>
        <v>Non-URM</v>
      </c>
      <c r="H2258" t="s">
        <v>260</v>
      </c>
      <c r="I2258" t="s">
        <v>261</v>
      </c>
      <c r="J2258" t="s">
        <v>10</v>
      </c>
      <c r="K2258" t="s">
        <v>145</v>
      </c>
      <c r="L2258" s="2">
        <v>3</v>
      </c>
      <c r="M2258" t="s">
        <v>55</v>
      </c>
      <c r="N2258" t="s">
        <v>146</v>
      </c>
      <c r="O2258" t="s">
        <v>178</v>
      </c>
    </row>
    <row r="2259" spans="1:15" x14ac:dyDescent="0.25">
      <c r="A2259" s="2">
        <v>1</v>
      </c>
      <c r="B2259" s="2">
        <v>2016</v>
      </c>
      <c r="C2259" t="s">
        <v>259</v>
      </c>
      <c r="D2259" t="s">
        <v>169</v>
      </c>
      <c r="E2259" t="s">
        <v>12</v>
      </c>
      <c r="F2259">
        <f>VLOOKUP(C2259,'Five Year Alumni Srvy 2016 Data'!C:F,4,FALSE)</f>
        <v>0</v>
      </c>
      <c r="G2259" t="str">
        <f>VLOOKUP(F2259,Coding!K:L,2,FALSE)</f>
        <v>Non-URM</v>
      </c>
      <c r="H2259" t="s">
        <v>260</v>
      </c>
      <c r="I2259" t="s">
        <v>261</v>
      </c>
      <c r="J2259" t="s">
        <v>10</v>
      </c>
      <c r="K2259" t="s">
        <v>147</v>
      </c>
      <c r="L2259" s="2">
        <v>2</v>
      </c>
      <c r="M2259" t="s">
        <v>55</v>
      </c>
      <c r="N2259" t="s">
        <v>148</v>
      </c>
      <c r="O2259" t="s">
        <v>187</v>
      </c>
    </row>
    <row r="2260" spans="1:15" x14ac:dyDescent="0.25">
      <c r="A2260" s="2">
        <v>1</v>
      </c>
      <c r="B2260" s="2">
        <v>2016</v>
      </c>
      <c r="C2260" t="s">
        <v>259</v>
      </c>
      <c r="D2260" t="s">
        <v>169</v>
      </c>
      <c r="E2260" t="s">
        <v>12</v>
      </c>
      <c r="F2260">
        <f>VLOOKUP(C2260,'Five Year Alumni Srvy 2016 Data'!C:F,4,FALSE)</f>
        <v>0</v>
      </c>
      <c r="G2260" t="str">
        <f>VLOOKUP(F2260,Coding!K:L,2,FALSE)</f>
        <v>Non-URM</v>
      </c>
      <c r="H2260" t="s">
        <v>260</v>
      </c>
      <c r="I2260" t="s">
        <v>261</v>
      </c>
      <c r="J2260" t="s">
        <v>10</v>
      </c>
      <c r="K2260" t="s">
        <v>149</v>
      </c>
      <c r="L2260" s="2">
        <v>2</v>
      </c>
      <c r="M2260" t="s">
        <v>55</v>
      </c>
      <c r="N2260" t="s">
        <v>150</v>
      </c>
      <c r="O2260" t="s">
        <v>187</v>
      </c>
    </row>
    <row r="2261" spans="1:15" x14ac:dyDescent="0.25">
      <c r="A2261" s="2">
        <v>1</v>
      </c>
      <c r="B2261" s="2">
        <v>2016</v>
      </c>
      <c r="C2261" t="s">
        <v>259</v>
      </c>
      <c r="D2261" t="s">
        <v>169</v>
      </c>
      <c r="E2261" t="s">
        <v>12</v>
      </c>
      <c r="F2261">
        <f>VLOOKUP(C2261,'Five Year Alumni Srvy 2016 Data'!C:F,4,FALSE)</f>
        <v>0</v>
      </c>
      <c r="G2261" t="str">
        <f>VLOOKUP(F2261,Coding!K:L,2,FALSE)</f>
        <v>Non-URM</v>
      </c>
      <c r="H2261" t="s">
        <v>260</v>
      </c>
      <c r="I2261" t="s">
        <v>261</v>
      </c>
      <c r="J2261" t="s">
        <v>10</v>
      </c>
      <c r="K2261" t="s">
        <v>166</v>
      </c>
      <c r="L2261" s="2">
        <v>2</v>
      </c>
      <c r="M2261" t="s">
        <v>55</v>
      </c>
      <c r="N2261" t="s">
        <v>167</v>
      </c>
      <c r="O2261" t="s">
        <v>187</v>
      </c>
    </row>
    <row r="2262" spans="1:15" x14ac:dyDescent="0.25">
      <c r="A2262" s="2">
        <v>1</v>
      </c>
      <c r="B2262" s="2">
        <v>2016</v>
      </c>
      <c r="C2262" t="s">
        <v>265</v>
      </c>
      <c r="D2262" t="s">
        <v>169</v>
      </c>
      <c r="E2262" t="s">
        <v>12</v>
      </c>
      <c r="F2262">
        <f>VLOOKUP(C2262,'Five Year Alumni Srvy 2016 Data'!C:F,4,FALSE)</f>
        <v>0</v>
      </c>
      <c r="G2262" t="str">
        <f>VLOOKUP(F2262,Coding!K:L,2,FALSE)</f>
        <v>Non-URM</v>
      </c>
      <c r="H2262" t="s">
        <v>266</v>
      </c>
      <c r="I2262" t="s">
        <v>267</v>
      </c>
      <c r="J2262" t="s">
        <v>10</v>
      </c>
      <c r="K2262" t="s">
        <v>54</v>
      </c>
      <c r="L2262" s="2">
        <v>4</v>
      </c>
      <c r="M2262" t="s">
        <v>55</v>
      </c>
      <c r="N2262" t="s">
        <v>56</v>
      </c>
      <c r="O2262" t="s">
        <v>57</v>
      </c>
    </row>
    <row r="2263" spans="1:15" x14ac:dyDescent="0.25">
      <c r="A2263" s="2">
        <v>1</v>
      </c>
      <c r="B2263" s="2">
        <v>2016</v>
      </c>
      <c r="C2263" t="s">
        <v>265</v>
      </c>
      <c r="D2263" t="s">
        <v>169</v>
      </c>
      <c r="E2263" t="s">
        <v>12</v>
      </c>
      <c r="F2263">
        <f>VLOOKUP(C2263,'Five Year Alumni Srvy 2016 Data'!C:F,4,FALSE)</f>
        <v>0</v>
      </c>
      <c r="G2263" t="str">
        <f>VLOOKUP(F2263,Coding!K:L,2,FALSE)</f>
        <v>Non-URM</v>
      </c>
      <c r="H2263" t="s">
        <v>266</v>
      </c>
      <c r="I2263" t="s">
        <v>267</v>
      </c>
      <c r="J2263" t="s">
        <v>10</v>
      </c>
      <c r="K2263" t="s">
        <v>58</v>
      </c>
      <c r="L2263" s="2">
        <v>4</v>
      </c>
      <c r="M2263" t="s">
        <v>55</v>
      </c>
      <c r="N2263" t="s">
        <v>59</v>
      </c>
      <c r="O2263" t="s">
        <v>57</v>
      </c>
    </row>
    <row r="2264" spans="1:15" x14ac:dyDescent="0.25">
      <c r="A2264" s="2">
        <v>1</v>
      </c>
      <c r="B2264" s="2">
        <v>2016</v>
      </c>
      <c r="C2264" t="s">
        <v>265</v>
      </c>
      <c r="D2264" t="s">
        <v>169</v>
      </c>
      <c r="E2264" t="s">
        <v>12</v>
      </c>
      <c r="F2264">
        <f>VLOOKUP(C2264,'Five Year Alumni Srvy 2016 Data'!C:F,4,FALSE)</f>
        <v>0</v>
      </c>
      <c r="G2264" t="str">
        <f>VLOOKUP(F2264,Coding!K:L,2,FALSE)</f>
        <v>Non-URM</v>
      </c>
      <c r="H2264" t="s">
        <v>266</v>
      </c>
      <c r="I2264" t="s">
        <v>267</v>
      </c>
      <c r="J2264" t="s">
        <v>10</v>
      </c>
      <c r="K2264" t="s">
        <v>118</v>
      </c>
      <c r="L2264" s="2">
        <v>4</v>
      </c>
      <c r="M2264" t="s">
        <v>55</v>
      </c>
      <c r="N2264" t="s">
        <v>119</v>
      </c>
      <c r="O2264" t="s">
        <v>57</v>
      </c>
    </row>
    <row r="2265" spans="1:15" x14ac:dyDescent="0.25">
      <c r="A2265" s="2">
        <v>1</v>
      </c>
      <c r="B2265" s="2">
        <v>2016</v>
      </c>
      <c r="C2265" t="s">
        <v>265</v>
      </c>
      <c r="D2265" t="s">
        <v>169</v>
      </c>
      <c r="E2265" t="s">
        <v>12</v>
      </c>
      <c r="F2265">
        <f>VLOOKUP(C2265,'Five Year Alumni Srvy 2016 Data'!C:F,4,FALSE)</f>
        <v>0</v>
      </c>
      <c r="G2265" t="str">
        <f>VLOOKUP(F2265,Coding!K:L,2,FALSE)</f>
        <v>Non-URM</v>
      </c>
      <c r="H2265" t="s">
        <v>266</v>
      </c>
      <c r="I2265" t="s">
        <v>267</v>
      </c>
      <c r="J2265" t="s">
        <v>10</v>
      </c>
      <c r="K2265" t="s">
        <v>135</v>
      </c>
      <c r="L2265" s="2">
        <v>4</v>
      </c>
      <c r="M2265" t="s">
        <v>55</v>
      </c>
      <c r="N2265" t="s">
        <v>136</v>
      </c>
      <c r="O2265" t="s">
        <v>57</v>
      </c>
    </row>
    <row r="2266" spans="1:15" x14ac:dyDescent="0.25">
      <c r="A2266" s="2">
        <v>1</v>
      </c>
      <c r="B2266" s="2">
        <v>2016</v>
      </c>
      <c r="C2266" t="s">
        <v>265</v>
      </c>
      <c r="D2266" t="s">
        <v>169</v>
      </c>
      <c r="E2266" t="s">
        <v>12</v>
      </c>
      <c r="F2266">
        <f>VLOOKUP(C2266,'Five Year Alumni Srvy 2016 Data'!C:F,4,FALSE)</f>
        <v>0</v>
      </c>
      <c r="G2266" t="str">
        <f>VLOOKUP(F2266,Coding!K:L,2,FALSE)</f>
        <v>Non-URM</v>
      </c>
      <c r="H2266" t="s">
        <v>266</v>
      </c>
      <c r="I2266" t="s">
        <v>267</v>
      </c>
      <c r="J2266" t="s">
        <v>10</v>
      </c>
      <c r="K2266" t="s">
        <v>137</v>
      </c>
      <c r="L2266" s="2">
        <v>4</v>
      </c>
      <c r="M2266" t="s">
        <v>55</v>
      </c>
      <c r="N2266" t="s">
        <v>138</v>
      </c>
      <c r="O2266" t="s">
        <v>57</v>
      </c>
    </row>
    <row r="2267" spans="1:15" x14ac:dyDescent="0.25">
      <c r="A2267" s="2">
        <v>1</v>
      </c>
      <c r="B2267" s="2">
        <v>2016</v>
      </c>
      <c r="C2267" t="s">
        <v>265</v>
      </c>
      <c r="D2267" t="s">
        <v>169</v>
      </c>
      <c r="E2267" t="s">
        <v>12</v>
      </c>
      <c r="F2267">
        <f>VLOOKUP(C2267,'Five Year Alumni Srvy 2016 Data'!C:F,4,FALSE)</f>
        <v>0</v>
      </c>
      <c r="G2267" t="str">
        <f>VLOOKUP(F2267,Coding!K:L,2,FALSE)</f>
        <v>Non-URM</v>
      </c>
      <c r="H2267" t="s">
        <v>266</v>
      </c>
      <c r="I2267" t="s">
        <v>267</v>
      </c>
      <c r="J2267" t="s">
        <v>10</v>
      </c>
      <c r="K2267" t="s">
        <v>145</v>
      </c>
      <c r="L2267" s="2">
        <v>4</v>
      </c>
      <c r="M2267" t="s">
        <v>55</v>
      </c>
      <c r="N2267" t="s">
        <v>146</v>
      </c>
      <c r="O2267" t="s">
        <v>57</v>
      </c>
    </row>
    <row r="2268" spans="1:15" x14ac:dyDescent="0.25">
      <c r="A2268" s="2">
        <v>1</v>
      </c>
      <c r="B2268" s="2">
        <v>2016</v>
      </c>
      <c r="C2268" t="s">
        <v>265</v>
      </c>
      <c r="D2268" t="s">
        <v>169</v>
      </c>
      <c r="E2268" t="s">
        <v>12</v>
      </c>
      <c r="F2268">
        <f>VLOOKUP(C2268,'Five Year Alumni Srvy 2016 Data'!C:F,4,FALSE)</f>
        <v>0</v>
      </c>
      <c r="G2268" t="str">
        <f>VLOOKUP(F2268,Coding!K:L,2,FALSE)</f>
        <v>Non-URM</v>
      </c>
      <c r="H2268" t="s">
        <v>266</v>
      </c>
      <c r="I2268" t="s">
        <v>267</v>
      </c>
      <c r="J2268" t="s">
        <v>10</v>
      </c>
      <c r="K2268" t="s">
        <v>147</v>
      </c>
      <c r="L2268" s="2">
        <v>4</v>
      </c>
      <c r="M2268" t="s">
        <v>55</v>
      </c>
      <c r="N2268" t="s">
        <v>148</v>
      </c>
      <c r="O2268" t="s">
        <v>57</v>
      </c>
    </row>
    <row r="2269" spans="1:15" x14ac:dyDescent="0.25">
      <c r="A2269" s="2">
        <v>1</v>
      </c>
      <c r="B2269" s="2">
        <v>2016</v>
      </c>
      <c r="C2269" t="s">
        <v>265</v>
      </c>
      <c r="D2269" t="s">
        <v>169</v>
      </c>
      <c r="E2269" t="s">
        <v>12</v>
      </c>
      <c r="F2269">
        <f>VLOOKUP(C2269,'Five Year Alumni Srvy 2016 Data'!C:F,4,FALSE)</f>
        <v>0</v>
      </c>
      <c r="G2269" t="str">
        <f>VLOOKUP(F2269,Coding!K:L,2,FALSE)</f>
        <v>Non-URM</v>
      </c>
      <c r="H2269" t="s">
        <v>266</v>
      </c>
      <c r="I2269" t="s">
        <v>267</v>
      </c>
      <c r="J2269" t="s">
        <v>10</v>
      </c>
      <c r="K2269" t="s">
        <v>149</v>
      </c>
      <c r="L2269" s="2">
        <v>3</v>
      </c>
      <c r="M2269" t="s">
        <v>55</v>
      </c>
      <c r="N2269" t="s">
        <v>150</v>
      </c>
      <c r="O2269" t="s">
        <v>178</v>
      </c>
    </row>
    <row r="2270" spans="1:15" x14ac:dyDescent="0.25">
      <c r="A2270" s="2">
        <v>1</v>
      </c>
      <c r="B2270" s="2">
        <v>2016</v>
      </c>
      <c r="C2270" t="s">
        <v>265</v>
      </c>
      <c r="D2270" t="s">
        <v>169</v>
      </c>
      <c r="E2270" t="s">
        <v>12</v>
      </c>
      <c r="F2270">
        <f>VLOOKUP(C2270,'Five Year Alumni Srvy 2016 Data'!C:F,4,FALSE)</f>
        <v>0</v>
      </c>
      <c r="G2270" t="str">
        <f>VLOOKUP(F2270,Coding!K:L,2,FALSE)</f>
        <v>Non-URM</v>
      </c>
      <c r="H2270" t="s">
        <v>266</v>
      </c>
      <c r="I2270" t="s">
        <v>267</v>
      </c>
      <c r="J2270" t="s">
        <v>10</v>
      </c>
      <c r="K2270" t="s">
        <v>166</v>
      </c>
      <c r="L2270" s="2">
        <v>4</v>
      </c>
      <c r="M2270" t="s">
        <v>55</v>
      </c>
      <c r="N2270" t="s">
        <v>167</v>
      </c>
      <c r="O2270" t="s">
        <v>57</v>
      </c>
    </row>
    <row r="2271" spans="1:15" x14ac:dyDescent="0.25">
      <c r="A2271" s="2">
        <v>1</v>
      </c>
      <c r="B2271" s="2">
        <v>2016</v>
      </c>
      <c r="C2271" t="s">
        <v>276</v>
      </c>
      <c r="D2271" t="s">
        <v>48</v>
      </c>
      <c r="E2271" t="s">
        <v>12</v>
      </c>
      <c r="F2271">
        <f>VLOOKUP(C2271,'Five Year Alumni Srvy 2016 Data'!C:F,4,FALSE)</f>
        <v>0</v>
      </c>
      <c r="G2271" t="str">
        <f>VLOOKUP(F2271,Coding!K:L,2,FALSE)</f>
        <v>Non-URM</v>
      </c>
      <c r="H2271" t="s">
        <v>277</v>
      </c>
      <c r="I2271" t="s">
        <v>278</v>
      </c>
      <c r="J2271" t="s">
        <v>17</v>
      </c>
      <c r="K2271" t="s">
        <v>54</v>
      </c>
      <c r="L2271" s="2">
        <v>3</v>
      </c>
      <c r="M2271" t="s">
        <v>55</v>
      </c>
      <c r="N2271" t="s">
        <v>56</v>
      </c>
      <c r="O2271" t="s">
        <v>178</v>
      </c>
    </row>
    <row r="2272" spans="1:15" x14ac:dyDescent="0.25">
      <c r="A2272" s="2">
        <v>1</v>
      </c>
      <c r="B2272" s="2">
        <v>2016</v>
      </c>
      <c r="C2272" t="s">
        <v>276</v>
      </c>
      <c r="D2272" t="s">
        <v>48</v>
      </c>
      <c r="E2272" t="s">
        <v>12</v>
      </c>
      <c r="F2272">
        <f>VLOOKUP(C2272,'Five Year Alumni Srvy 2016 Data'!C:F,4,FALSE)</f>
        <v>0</v>
      </c>
      <c r="G2272" t="str">
        <f>VLOOKUP(F2272,Coding!K:L,2,FALSE)</f>
        <v>Non-URM</v>
      </c>
      <c r="H2272" t="s">
        <v>277</v>
      </c>
      <c r="I2272" t="s">
        <v>278</v>
      </c>
      <c r="J2272" t="s">
        <v>17</v>
      </c>
      <c r="K2272" t="s">
        <v>58</v>
      </c>
      <c r="L2272" s="2">
        <v>4</v>
      </c>
      <c r="M2272" t="s">
        <v>55</v>
      </c>
      <c r="N2272" t="s">
        <v>59</v>
      </c>
      <c r="O2272" t="s">
        <v>57</v>
      </c>
    </row>
    <row r="2273" spans="1:15" x14ac:dyDescent="0.25">
      <c r="A2273" s="2">
        <v>1</v>
      </c>
      <c r="B2273" s="2">
        <v>2016</v>
      </c>
      <c r="C2273" t="s">
        <v>276</v>
      </c>
      <c r="D2273" t="s">
        <v>48</v>
      </c>
      <c r="E2273" t="s">
        <v>12</v>
      </c>
      <c r="F2273">
        <f>VLOOKUP(C2273,'Five Year Alumni Srvy 2016 Data'!C:F,4,FALSE)</f>
        <v>0</v>
      </c>
      <c r="G2273" t="str">
        <f>VLOOKUP(F2273,Coding!K:L,2,FALSE)</f>
        <v>Non-URM</v>
      </c>
      <c r="H2273" t="s">
        <v>277</v>
      </c>
      <c r="I2273" t="s">
        <v>278</v>
      </c>
      <c r="J2273" t="s">
        <v>17</v>
      </c>
      <c r="K2273" t="s">
        <v>118</v>
      </c>
      <c r="L2273" s="2">
        <v>3</v>
      </c>
      <c r="M2273" t="s">
        <v>55</v>
      </c>
      <c r="N2273" t="s">
        <v>119</v>
      </c>
      <c r="O2273" t="s">
        <v>178</v>
      </c>
    </row>
    <row r="2274" spans="1:15" x14ac:dyDescent="0.25">
      <c r="A2274" s="2">
        <v>1</v>
      </c>
      <c r="B2274" s="2">
        <v>2016</v>
      </c>
      <c r="C2274" t="s">
        <v>276</v>
      </c>
      <c r="D2274" t="s">
        <v>48</v>
      </c>
      <c r="E2274" t="s">
        <v>12</v>
      </c>
      <c r="F2274">
        <f>VLOOKUP(C2274,'Five Year Alumni Srvy 2016 Data'!C:F,4,FALSE)</f>
        <v>0</v>
      </c>
      <c r="G2274" t="str">
        <f>VLOOKUP(F2274,Coding!K:L,2,FALSE)</f>
        <v>Non-URM</v>
      </c>
      <c r="H2274" t="s">
        <v>277</v>
      </c>
      <c r="I2274" t="s">
        <v>278</v>
      </c>
      <c r="J2274" t="s">
        <v>17</v>
      </c>
      <c r="K2274" t="s">
        <v>135</v>
      </c>
      <c r="L2274" s="2">
        <v>4</v>
      </c>
      <c r="M2274" t="s">
        <v>55</v>
      </c>
      <c r="N2274" t="s">
        <v>136</v>
      </c>
      <c r="O2274" t="s">
        <v>57</v>
      </c>
    </row>
    <row r="2275" spans="1:15" x14ac:dyDescent="0.25">
      <c r="A2275" s="2">
        <v>1</v>
      </c>
      <c r="B2275" s="2">
        <v>2016</v>
      </c>
      <c r="C2275" t="s">
        <v>276</v>
      </c>
      <c r="D2275" t="s">
        <v>48</v>
      </c>
      <c r="E2275" t="s">
        <v>12</v>
      </c>
      <c r="F2275">
        <f>VLOOKUP(C2275,'Five Year Alumni Srvy 2016 Data'!C:F,4,FALSE)</f>
        <v>0</v>
      </c>
      <c r="G2275" t="str">
        <f>VLOOKUP(F2275,Coding!K:L,2,FALSE)</f>
        <v>Non-URM</v>
      </c>
      <c r="H2275" t="s">
        <v>277</v>
      </c>
      <c r="I2275" t="s">
        <v>278</v>
      </c>
      <c r="J2275" t="s">
        <v>17</v>
      </c>
      <c r="K2275" t="s">
        <v>137</v>
      </c>
      <c r="L2275" s="2">
        <v>3</v>
      </c>
      <c r="M2275" t="s">
        <v>55</v>
      </c>
      <c r="N2275" t="s">
        <v>138</v>
      </c>
      <c r="O2275" t="s">
        <v>178</v>
      </c>
    </row>
    <row r="2276" spans="1:15" x14ac:dyDescent="0.25">
      <c r="A2276" s="2">
        <v>1</v>
      </c>
      <c r="B2276" s="2">
        <v>2016</v>
      </c>
      <c r="C2276" t="s">
        <v>276</v>
      </c>
      <c r="D2276" t="s">
        <v>48</v>
      </c>
      <c r="E2276" t="s">
        <v>12</v>
      </c>
      <c r="F2276">
        <f>VLOOKUP(C2276,'Five Year Alumni Srvy 2016 Data'!C:F,4,FALSE)</f>
        <v>0</v>
      </c>
      <c r="G2276" t="str">
        <f>VLOOKUP(F2276,Coding!K:L,2,FALSE)</f>
        <v>Non-URM</v>
      </c>
      <c r="H2276" t="s">
        <v>277</v>
      </c>
      <c r="I2276" t="s">
        <v>278</v>
      </c>
      <c r="J2276" t="s">
        <v>17</v>
      </c>
      <c r="K2276" t="s">
        <v>145</v>
      </c>
      <c r="L2276" s="2">
        <v>3</v>
      </c>
      <c r="M2276" t="s">
        <v>55</v>
      </c>
      <c r="N2276" t="s">
        <v>146</v>
      </c>
      <c r="O2276" t="s">
        <v>178</v>
      </c>
    </row>
    <row r="2277" spans="1:15" x14ac:dyDescent="0.25">
      <c r="A2277" s="2">
        <v>1</v>
      </c>
      <c r="B2277" s="2">
        <v>2016</v>
      </c>
      <c r="C2277" t="s">
        <v>276</v>
      </c>
      <c r="D2277" t="s">
        <v>48</v>
      </c>
      <c r="E2277" t="s">
        <v>12</v>
      </c>
      <c r="F2277">
        <f>VLOOKUP(C2277,'Five Year Alumni Srvy 2016 Data'!C:F,4,FALSE)</f>
        <v>0</v>
      </c>
      <c r="G2277" t="str">
        <f>VLOOKUP(F2277,Coding!K:L,2,FALSE)</f>
        <v>Non-URM</v>
      </c>
      <c r="H2277" t="s">
        <v>277</v>
      </c>
      <c r="I2277" t="s">
        <v>278</v>
      </c>
      <c r="J2277" t="s">
        <v>17</v>
      </c>
      <c r="K2277" t="s">
        <v>147</v>
      </c>
      <c r="L2277" s="2">
        <v>3</v>
      </c>
      <c r="M2277" t="s">
        <v>55</v>
      </c>
      <c r="N2277" t="s">
        <v>148</v>
      </c>
      <c r="O2277" t="s">
        <v>178</v>
      </c>
    </row>
    <row r="2278" spans="1:15" x14ac:dyDescent="0.25">
      <c r="A2278" s="2">
        <v>1</v>
      </c>
      <c r="B2278" s="2">
        <v>2016</v>
      </c>
      <c r="C2278" t="s">
        <v>276</v>
      </c>
      <c r="D2278" t="s">
        <v>48</v>
      </c>
      <c r="E2278" t="s">
        <v>12</v>
      </c>
      <c r="F2278">
        <f>VLOOKUP(C2278,'Five Year Alumni Srvy 2016 Data'!C:F,4,FALSE)</f>
        <v>0</v>
      </c>
      <c r="G2278" t="str">
        <f>VLOOKUP(F2278,Coding!K:L,2,FALSE)</f>
        <v>Non-URM</v>
      </c>
      <c r="H2278" t="s">
        <v>277</v>
      </c>
      <c r="I2278" t="s">
        <v>278</v>
      </c>
      <c r="J2278" t="s">
        <v>17</v>
      </c>
      <c r="K2278" t="s">
        <v>149</v>
      </c>
      <c r="L2278" s="2">
        <v>5</v>
      </c>
      <c r="M2278" t="s">
        <v>55</v>
      </c>
      <c r="N2278" t="s">
        <v>150</v>
      </c>
      <c r="O2278" t="s">
        <v>185</v>
      </c>
    </row>
    <row r="2279" spans="1:15" x14ac:dyDescent="0.25">
      <c r="A2279" s="2">
        <v>1</v>
      </c>
      <c r="B2279" s="2">
        <v>2016</v>
      </c>
      <c r="C2279" t="s">
        <v>276</v>
      </c>
      <c r="D2279" t="s">
        <v>48</v>
      </c>
      <c r="E2279" t="s">
        <v>12</v>
      </c>
      <c r="F2279">
        <f>VLOOKUP(C2279,'Five Year Alumni Srvy 2016 Data'!C:F,4,FALSE)</f>
        <v>0</v>
      </c>
      <c r="G2279" t="str">
        <f>VLOOKUP(F2279,Coding!K:L,2,FALSE)</f>
        <v>Non-URM</v>
      </c>
      <c r="H2279" t="s">
        <v>277</v>
      </c>
      <c r="I2279" t="s">
        <v>278</v>
      </c>
      <c r="J2279" t="s">
        <v>17</v>
      </c>
      <c r="K2279" t="s">
        <v>166</v>
      </c>
      <c r="L2279" s="2">
        <v>4</v>
      </c>
      <c r="M2279" t="s">
        <v>55</v>
      </c>
      <c r="N2279" t="s">
        <v>167</v>
      </c>
      <c r="O2279" t="s">
        <v>57</v>
      </c>
    </row>
    <row r="2280" spans="1:15" x14ac:dyDescent="0.25">
      <c r="A2280" s="2">
        <v>1</v>
      </c>
      <c r="B2280" s="2">
        <v>2016</v>
      </c>
      <c r="C2280" t="s">
        <v>295</v>
      </c>
      <c r="D2280" t="s">
        <v>48</v>
      </c>
      <c r="E2280" t="s">
        <v>12</v>
      </c>
      <c r="F2280">
        <f>VLOOKUP(C2280,'Five Year Alumni Srvy 2016 Data'!C:F,4,FALSE)</f>
        <v>0</v>
      </c>
      <c r="G2280" t="str">
        <f>VLOOKUP(F2280,Coding!K:L,2,FALSE)</f>
        <v>Non-URM</v>
      </c>
      <c r="H2280" t="s">
        <v>182</v>
      </c>
      <c r="I2280" t="s">
        <v>182</v>
      </c>
      <c r="J2280" t="s">
        <v>21</v>
      </c>
      <c r="K2280" t="s">
        <v>54</v>
      </c>
      <c r="L2280" s="2">
        <v>3</v>
      </c>
      <c r="M2280" t="s">
        <v>55</v>
      </c>
      <c r="N2280" t="s">
        <v>56</v>
      </c>
      <c r="O2280" t="s">
        <v>178</v>
      </c>
    </row>
    <row r="2281" spans="1:15" x14ac:dyDescent="0.25">
      <c r="A2281" s="2">
        <v>1</v>
      </c>
      <c r="B2281" s="2">
        <v>2016</v>
      </c>
      <c r="C2281" t="s">
        <v>295</v>
      </c>
      <c r="D2281" t="s">
        <v>48</v>
      </c>
      <c r="E2281" t="s">
        <v>12</v>
      </c>
      <c r="F2281">
        <f>VLOOKUP(C2281,'Five Year Alumni Srvy 2016 Data'!C:F,4,FALSE)</f>
        <v>0</v>
      </c>
      <c r="G2281" t="str">
        <f>VLOOKUP(F2281,Coding!K:L,2,FALSE)</f>
        <v>Non-URM</v>
      </c>
      <c r="H2281" t="s">
        <v>182</v>
      </c>
      <c r="I2281" t="s">
        <v>182</v>
      </c>
      <c r="J2281" t="s">
        <v>21</v>
      </c>
      <c r="K2281" t="s">
        <v>58</v>
      </c>
      <c r="L2281" s="2">
        <v>3</v>
      </c>
      <c r="M2281" t="s">
        <v>55</v>
      </c>
      <c r="N2281" t="s">
        <v>59</v>
      </c>
      <c r="O2281" t="s">
        <v>178</v>
      </c>
    </row>
    <row r="2282" spans="1:15" x14ac:dyDescent="0.25">
      <c r="A2282" s="2">
        <v>1</v>
      </c>
      <c r="B2282" s="2">
        <v>2016</v>
      </c>
      <c r="C2282" t="s">
        <v>295</v>
      </c>
      <c r="D2282" t="s">
        <v>48</v>
      </c>
      <c r="E2282" t="s">
        <v>12</v>
      </c>
      <c r="F2282">
        <f>VLOOKUP(C2282,'Five Year Alumni Srvy 2016 Data'!C:F,4,FALSE)</f>
        <v>0</v>
      </c>
      <c r="G2282" t="str">
        <f>VLOOKUP(F2282,Coding!K:L,2,FALSE)</f>
        <v>Non-URM</v>
      </c>
      <c r="H2282" t="s">
        <v>182</v>
      </c>
      <c r="I2282" t="s">
        <v>182</v>
      </c>
      <c r="J2282" t="s">
        <v>21</v>
      </c>
      <c r="K2282" t="s">
        <v>118</v>
      </c>
      <c r="L2282" s="2">
        <v>3</v>
      </c>
      <c r="M2282" t="s">
        <v>55</v>
      </c>
      <c r="N2282" t="s">
        <v>119</v>
      </c>
      <c r="O2282" t="s">
        <v>178</v>
      </c>
    </row>
    <row r="2283" spans="1:15" x14ac:dyDescent="0.25">
      <c r="A2283" s="2">
        <v>1</v>
      </c>
      <c r="B2283" s="2">
        <v>2016</v>
      </c>
      <c r="C2283" t="s">
        <v>295</v>
      </c>
      <c r="D2283" t="s">
        <v>48</v>
      </c>
      <c r="E2283" t="s">
        <v>12</v>
      </c>
      <c r="F2283">
        <f>VLOOKUP(C2283,'Five Year Alumni Srvy 2016 Data'!C:F,4,FALSE)</f>
        <v>0</v>
      </c>
      <c r="G2283" t="str">
        <f>VLOOKUP(F2283,Coding!K:L,2,FALSE)</f>
        <v>Non-URM</v>
      </c>
      <c r="H2283" t="s">
        <v>182</v>
      </c>
      <c r="I2283" t="s">
        <v>182</v>
      </c>
      <c r="J2283" t="s">
        <v>21</v>
      </c>
      <c r="K2283" t="s">
        <v>135</v>
      </c>
      <c r="L2283" s="2">
        <v>3</v>
      </c>
      <c r="M2283" t="s">
        <v>55</v>
      </c>
      <c r="N2283" t="s">
        <v>136</v>
      </c>
      <c r="O2283" t="s">
        <v>178</v>
      </c>
    </row>
    <row r="2284" spans="1:15" x14ac:dyDescent="0.25">
      <c r="A2284" s="2">
        <v>1</v>
      </c>
      <c r="B2284" s="2">
        <v>2016</v>
      </c>
      <c r="C2284" t="s">
        <v>295</v>
      </c>
      <c r="D2284" t="s">
        <v>48</v>
      </c>
      <c r="E2284" t="s">
        <v>12</v>
      </c>
      <c r="F2284">
        <f>VLOOKUP(C2284,'Five Year Alumni Srvy 2016 Data'!C:F,4,FALSE)</f>
        <v>0</v>
      </c>
      <c r="G2284" t="str">
        <f>VLOOKUP(F2284,Coding!K:L,2,FALSE)</f>
        <v>Non-URM</v>
      </c>
      <c r="H2284" t="s">
        <v>182</v>
      </c>
      <c r="I2284" t="s">
        <v>182</v>
      </c>
      <c r="J2284" t="s">
        <v>21</v>
      </c>
      <c r="K2284" t="s">
        <v>137</v>
      </c>
      <c r="L2284" s="2">
        <v>3</v>
      </c>
      <c r="M2284" t="s">
        <v>55</v>
      </c>
      <c r="N2284" t="s">
        <v>138</v>
      </c>
      <c r="O2284" t="s">
        <v>178</v>
      </c>
    </row>
    <row r="2285" spans="1:15" x14ac:dyDescent="0.25">
      <c r="A2285" s="2">
        <v>1</v>
      </c>
      <c r="B2285" s="2">
        <v>2016</v>
      </c>
      <c r="C2285" t="s">
        <v>295</v>
      </c>
      <c r="D2285" t="s">
        <v>48</v>
      </c>
      <c r="E2285" t="s">
        <v>12</v>
      </c>
      <c r="F2285">
        <f>VLOOKUP(C2285,'Five Year Alumni Srvy 2016 Data'!C:F,4,FALSE)</f>
        <v>0</v>
      </c>
      <c r="G2285" t="str">
        <f>VLOOKUP(F2285,Coding!K:L,2,FALSE)</f>
        <v>Non-URM</v>
      </c>
      <c r="H2285" t="s">
        <v>182</v>
      </c>
      <c r="I2285" t="s">
        <v>182</v>
      </c>
      <c r="J2285" t="s">
        <v>21</v>
      </c>
      <c r="K2285" t="s">
        <v>145</v>
      </c>
      <c r="L2285" s="2">
        <v>3</v>
      </c>
      <c r="M2285" t="s">
        <v>55</v>
      </c>
      <c r="N2285" t="s">
        <v>146</v>
      </c>
      <c r="O2285" t="s">
        <v>178</v>
      </c>
    </row>
    <row r="2286" spans="1:15" x14ac:dyDescent="0.25">
      <c r="A2286" s="2">
        <v>1</v>
      </c>
      <c r="B2286" s="2">
        <v>2016</v>
      </c>
      <c r="C2286" t="s">
        <v>295</v>
      </c>
      <c r="D2286" t="s">
        <v>48</v>
      </c>
      <c r="E2286" t="s">
        <v>12</v>
      </c>
      <c r="F2286">
        <f>VLOOKUP(C2286,'Five Year Alumni Srvy 2016 Data'!C:F,4,FALSE)</f>
        <v>0</v>
      </c>
      <c r="G2286" t="str">
        <f>VLOOKUP(F2286,Coding!K:L,2,FALSE)</f>
        <v>Non-URM</v>
      </c>
      <c r="H2286" t="s">
        <v>182</v>
      </c>
      <c r="I2286" t="s">
        <v>182</v>
      </c>
      <c r="J2286" t="s">
        <v>21</v>
      </c>
      <c r="K2286" t="s">
        <v>147</v>
      </c>
      <c r="L2286" s="2">
        <v>3</v>
      </c>
      <c r="M2286" t="s">
        <v>55</v>
      </c>
      <c r="N2286" t="s">
        <v>148</v>
      </c>
      <c r="O2286" t="s">
        <v>178</v>
      </c>
    </row>
    <row r="2287" spans="1:15" x14ac:dyDescent="0.25">
      <c r="A2287" s="2">
        <v>1</v>
      </c>
      <c r="B2287" s="2">
        <v>2016</v>
      </c>
      <c r="C2287" t="s">
        <v>295</v>
      </c>
      <c r="D2287" t="s">
        <v>48</v>
      </c>
      <c r="E2287" t="s">
        <v>12</v>
      </c>
      <c r="F2287">
        <f>VLOOKUP(C2287,'Five Year Alumni Srvy 2016 Data'!C:F,4,FALSE)</f>
        <v>0</v>
      </c>
      <c r="G2287" t="str">
        <f>VLOOKUP(F2287,Coding!K:L,2,FALSE)</f>
        <v>Non-URM</v>
      </c>
      <c r="H2287" t="s">
        <v>182</v>
      </c>
      <c r="I2287" t="s">
        <v>182</v>
      </c>
      <c r="J2287" t="s">
        <v>21</v>
      </c>
      <c r="K2287" t="s">
        <v>149</v>
      </c>
      <c r="L2287" s="2">
        <v>5</v>
      </c>
      <c r="M2287" t="s">
        <v>55</v>
      </c>
      <c r="N2287" t="s">
        <v>150</v>
      </c>
      <c r="O2287" t="s">
        <v>185</v>
      </c>
    </row>
    <row r="2288" spans="1:15" x14ac:dyDescent="0.25">
      <c r="A2288" s="2">
        <v>1</v>
      </c>
      <c r="B2288" s="2">
        <v>2016</v>
      </c>
      <c r="C2288" t="s">
        <v>295</v>
      </c>
      <c r="D2288" t="s">
        <v>48</v>
      </c>
      <c r="E2288" t="s">
        <v>12</v>
      </c>
      <c r="F2288">
        <f>VLOOKUP(C2288,'Five Year Alumni Srvy 2016 Data'!C:F,4,FALSE)</f>
        <v>0</v>
      </c>
      <c r="G2288" t="str">
        <f>VLOOKUP(F2288,Coding!K:L,2,FALSE)</f>
        <v>Non-URM</v>
      </c>
      <c r="H2288" t="s">
        <v>182</v>
      </c>
      <c r="I2288" t="s">
        <v>182</v>
      </c>
      <c r="J2288" t="s">
        <v>21</v>
      </c>
      <c r="K2288" t="s">
        <v>166</v>
      </c>
      <c r="L2288" s="2">
        <v>4</v>
      </c>
      <c r="M2288" t="s">
        <v>55</v>
      </c>
      <c r="N2288" t="s">
        <v>167</v>
      </c>
      <c r="O2288" t="s">
        <v>57</v>
      </c>
    </row>
    <row r="2289" spans="1:15" x14ac:dyDescent="0.25">
      <c r="A2289" s="2">
        <v>1</v>
      </c>
      <c r="B2289" s="2">
        <v>2016</v>
      </c>
      <c r="C2289" t="s">
        <v>397</v>
      </c>
      <c r="D2289" t="s">
        <v>169</v>
      </c>
      <c r="E2289" s="2" t="s">
        <v>12</v>
      </c>
      <c r="F2289">
        <f>VLOOKUP(C2289,'Five Year Alumni Srvy 2016 Data'!C:F,4,FALSE)</f>
        <v>1</v>
      </c>
      <c r="G2289" t="str">
        <f>VLOOKUP(F2289,Coding!K:L,2,FALSE)</f>
        <v>URM</v>
      </c>
      <c r="H2289" t="s">
        <v>398</v>
      </c>
      <c r="I2289" t="s">
        <v>399</v>
      </c>
      <c r="J2289" t="s">
        <v>19</v>
      </c>
      <c r="K2289" t="s">
        <v>163</v>
      </c>
      <c r="L2289" s="2">
        <v>1</v>
      </c>
      <c r="M2289" t="s">
        <v>52</v>
      </c>
      <c r="N2289" t="s">
        <v>164</v>
      </c>
      <c r="O2289" t="s">
        <v>165</v>
      </c>
    </row>
    <row r="2290" spans="1:15" x14ac:dyDescent="0.25">
      <c r="A2290">
        <v>1</v>
      </c>
      <c r="B2290">
        <v>2016</v>
      </c>
      <c r="C2290" t="s">
        <v>302</v>
      </c>
      <c r="D2290" t="s">
        <v>204</v>
      </c>
      <c r="E2290" t="s">
        <v>12</v>
      </c>
      <c r="F2290">
        <f>VLOOKUP(C2290,'Five Year Alumni Srvy 2016 Data'!C:F,4,FALSE)</f>
        <v>0</v>
      </c>
      <c r="G2290" t="str">
        <f>VLOOKUP(F2290,Coding!K:L,2,FALSE)</f>
        <v>Non-URM</v>
      </c>
      <c r="H2290" t="s">
        <v>198</v>
      </c>
      <c r="I2290" t="s">
        <v>199</v>
      </c>
      <c r="J2290" t="s">
        <v>17</v>
      </c>
      <c r="K2290" t="s">
        <v>84</v>
      </c>
      <c r="L2290">
        <v>4</v>
      </c>
      <c r="M2290" t="s">
        <v>85</v>
      </c>
      <c r="N2290" t="s">
        <v>86</v>
      </c>
      <c r="O2290" t="s">
        <v>87</v>
      </c>
    </row>
    <row r="2291" spans="1:15" x14ac:dyDescent="0.25">
      <c r="A2291">
        <v>1</v>
      </c>
      <c r="B2291">
        <v>2016</v>
      </c>
      <c r="C2291" t="s">
        <v>302</v>
      </c>
      <c r="D2291" t="s">
        <v>204</v>
      </c>
      <c r="E2291" t="s">
        <v>12</v>
      </c>
      <c r="F2291">
        <f>VLOOKUP(C2291,'Five Year Alumni Srvy 2016 Data'!C:F,4,FALSE)</f>
        <v>0</v>
      </c>
      <c r="G2291" t="str">
        <f>VLOOKUP(F2291,Coding!K:L,2,FALSE)</f>
        <v>Non-URM</v>
      </c>
      <c r="H2291" t="s">
        <v>198</v>
      </c>
      <c r="I2291" t="s">
        <v>199</v>
      </c>
      <c r="J2291" t="s">
        <v>17</v>
      </c>
      <c r="K2291" t="s">
        <v>88</v>
      </c>
      <c r="L2291">
        <v>5</v>
      </c>
      <c r="M2291" t="s">
        <v>85</v>
      </c>
      <c r="N2291" t="s">
        <v>89</v>
      </c>
      <c r="O2291" t="s">
        <v>185</v>
      </c>
    </row>
    <row r="2292" spans="1:15" x14ac:dyDescent="0.25">
      <c r="A2292">
        <v>1</v>
      </c>
      <c r="B2292">
        <v>2016</v>
      </c>
      <c r="C2292" t="s">
        <v>302</v>
      </c>
      <c r="D2292" t="s">
        <v>204</v>
      </c>
      <c r="E2292" t="s">
        <v>12</v>
      </c>
      <c r="F2292">
        <f>VLOOKUP(C2292,'Five Year Alumni Srvy 2016 Data'!C:F,4,FALSE)</f>
        <v>0</v>
      </c>
      <c r="G2292" t="str">
        <f>VLOOKUP(F2292,Coding!K:L,2,FALSE)</f>
        <v>Non-URM</v>
      </c>
      <c r="H2292" t="s">
        <v>198</v>
      </c>
      <c r="I2292" t="s">
        <v>199</v>
      </c>
      <c r="J2292" t="s">
        <v>17</v>
      </c>
      <c r="K2292" t="s">
        <v>98</v>
      </c>
      <c r="L2292">
        <v>4</v>
      </c>
      <c r="M2292" t="s">
        <v>85</v>
      </c>
      <c r="N2292" t="s">
        <v>99</v>
      </c>
      <c r="O2292" t="s">
        <v>87</v>
      </c>
    </row>
    <row r="2293" spans="1:15" x14ac:dyDescent="0.25">
      <c r="A2293">
        <v>1</v>
      </c>
      <c r="B2293">
        <v>2016</v>
      </c>
      <c r="C2293" t="s">
        <v>302</v>
      </c>
      <c r="D2293" t="s">
        <v>204</v>
      </c>
      <c r="E2293" t="s">
        <v>12</v>
      </c>
      <c r="F2293">
        <f>VLOOKUP(C2293,'Five Year Alumni Srvy 2016 Data'!C:F,4,FALSE)</f>
        <v>0</v>
      </c>
      <c r="G2293" t="str">
        <f>VLOOKUP(F2293,Coding!K:L,2,FALSE)</f>
        <v>Non-URM</v>
      </c>
      <c r="H2293" t="s">
        <v>198</v>
      </c>
      <c r="I2293" t="s">
        <v>199</v>
      </c>
      <c r="J2293" t="s">
        <v>17</v>
      </c>
      <c r="K2293" t="s">
        <v>122</v>
      </c>
      <c r="L2293">
        <v>4</v>
      </c>
      <c r="M2293" t="s">
        <v>85</v>
      </c>
      <c r="N2293" t="s">
        <v>123</v>
      </c>
      <c r="O2293" t="s">
        <v>87</v>
      </c>
    </row>
    <row r="2294" spans="1:15" x14ac:dyDescent="0.25">
      <c r="A2294">
        <v>1</v>
      </c>
      <c r="B2294">
        <v>2016</v>
      </c>
      <c r="C2294" t="s">
        <v>302</v>
      </c>
      <c r="D2294" t="s">
        <v>204</v>
      </c>
      <c r="E2294" t="s">
        <v>12</v>
      </c>
      <c r="F2294">
        <f>VLOOKUP(C2294,'Five Year Alumni Srvy 2016 Data'!C:F,4,FALSE)</f>
        <v>0</v>
      </c>
      <c r="G2294" t="str">
        <f>VLOOKUP(F2294,Coding!K:L,2,FALSE)</f>
        <v>Non-URM</v>
      </c>
      <c r="H2294" t="s">
        <v>198</v>
      </c>
      <c r="I2294" t="s">
        <v>199</v>
      </c>
      <c r="J2294" t="s">
        <v>17</v>
      </c>
      <c r="K2294" t="s">
        <v>124</v>
      </c>
      <c r="L2294">
        <v>3</v>
      </c>
      <c r="M2294" t="s">
        <v>85</v>
      </c>
      <c r="N2294" t="s">
        <v>125</v>
      </c>
      <c r="O2294" t="s">
        <v>126</v>
      </c>
    </row>
    <row r="2295" spans="1:15" x14ac:dyDescent="0.25">
      <c r="A2295">
        <v>1</v>
      </c>
      <c r="B2295">
        <v>2016</v>
      </c>
      <c r="C2295" t="s">
        <v>302</v>
      </c>
      <c r="D2295" t="s">
        <v>204</v>
      </c>
      <c r="E2295" t="s">
        <v>12</v>
      </c>
      <c r="F2295">
        <f>VLOOKUP(C2295,'Five Year Alumni Srvy 2016 Data'!C:F,4,FALSE)</f>
        <v>0</v>
      </c>
      <c r="G2295" t="str">
        <f>VLOOKUP(F2295,Coding!K:L,2,FALSE)</f>
        <v>Non-URM</v>
      </c>
      <c r="H2295" t="s">
        <v>198</v>
      </c>
      <c r="I2295" t="s">
        <v>199</v>
      </c>
      <c r="J2295" t="s">
        <v>17</v>
      </c>
      <c r="K2295" t="s">
        <v>127</v>
      </c>
      <c r="L2295">
        <v>4</v>
      </c>
      <c r="M2295" t="s">
        <v>85</v>
      </c>
      <c r="N2295" t="s">
        <v>128</v>
      </c>
      <c r="O2295" t="s">
        <v>87</v>
      </c>
    </row>
    <row r="2296" spans="1:15" x14ac:dyDescent="0.25">
      <c r="A2296">
        <v>1</v>
      </c>
      <c r="B2296">
        <v>2016</v>
      </c>
      <c r="C2296" t="s">
        <v>302</v>
      </c>
      <c r="D2296" t="s">
        <v>204</v>
      </c>
      <c r="E2296" t="s">
        <v>12</v>
      </c>
      <c r="F2296">
        <f>VLOOKUP(C2296,'Five Year Alumni Srvy 2016 Data'!C:F,4,FALSE)</f>
        <v>0</v>
      </c>
      <c r="G2296" t="str">
        <f>VLOOKUP(F2296,Coding!K:L,2,FALSE)</f>
        <v>Non-URM</v>
      </c>
      <c r="H2296" t="s">
        <v>198</v>
      </c>
      <c r="I2296" t="s">
        <v>199</v>
      </c>
      <c r="J2296" t="s">
        <v>17</v>
      </c>
      <c r="K2296" t="s">
        <v>129</v>
      </c>
      <c r="L2296">
        <v>4</v>
      </c>
      <c r="M2296" t="s">
        <v>85</v>
      </c>
      <c r="N2296" t="s">
        <v>130</v>
      </c>
      <c r="O2296" t="s">
        <v>87</v>
      </c>
    </row>
    <row r="2297" spans="1:15" x14ac:dyDescent="0.25">
      <c r="A2297">
        <v>1</v>
      </c>
      <c r="B2297">
        <v>2016</v>
      </c>
      <c r="C2297" t="s">
        <v>302</v>
      </c>
      <c r="D2297" t="s">
        <v>204</v>
      </c>
      <c r="E2297" t="s">
        <v>12</v>
      </c>
      <c r="F2297">
        <f>VLOOKUP(C2297,'Five Year Alumni Srvy 2016 Data'!C:F,4,FALSE)</f>
        <v>0</v>
      </c>
      <c r="G2297" t="str">
        <f>VLOOKUP(F2297,Coding!K:L,2,FALSE)</f>
        <v>Non-URM</v>
      </c>
      <c r="H2297" t="s">
        <v>198</v>
      </c>
      <c r="I2297" t="s">
        <v>199</v>
      </c>
      <c r="J2297" t="s">
        <v>17</v>
      </c>
      <c r="K2297" t="s">
        <v>131</v>
      </c>
      <c r="L2297">
        <v>4</v>
      </c>
      <c r="M2297" t="s">
        <v>85</v>
      </c>
      <c r="N2297" t="s">
        <v>132</v>
      </c>
      <c r="O2297" t="s">
        <v>87</v>
      </c>
    </row>
    <row r="2298" spans="1:15" x14ac:dyDescent="0.25">
      <c r="A2298" s="2">
        <v>1</v>
      </c>
      <c r="B2298" s="2">
        <v>2016</v>
      </c>
      <c r="C2298" t="s">
        <v>303</v>
      </c>
      <c r="D2298" t="s">
        <v>204</v>
      </c>
      <c r="E2298" t="s">
        <v>12</v>
      </c>
      <c r="F2298">
        <f>VLOOKUP(C2298,'Five Year Alumni Srvy 2016 Data'!C:F,4,FALSE)</f>
        <v>0</v>
      </c>
      <c r="G2298" t="str">
        <f>VLOOKUP(F2298,Coding!K:L,2,FALSE)</f>
        <v>Non-URM</v>
      </c>
      <c r="H2298" t="s">
        <v>304</v>
      </c>
      <c r="I2298" t="s">
        <v>267</v>
      </c>
      <c r="J2298" t="s">
        <v>10</v>
      </c>
      <c r="K2298" t="s">
        <v>54</v>
      </c>
      <c r="L2298" s="2">
        <v>3</v>
      </c>
      <c r="M2298" t="s">
        <v>55</v>
      </c>
      <c r="N2298" t="s">
        <v>56</v>
      </c>
      <c r="O2298" t="s">
        <v>178</v>
      </c>
    </row>
    <row r="2299" spans="1:15" x14ac:dyDescent="0.25">
      <c r="A2299" s="2">
        <v>1</v>
      </c>
      <c r="B2299" s="2">
        <v>2016</v>
      </c>
      <c r="C2299" t="s">
        <v>303</v>
      </c>
      <c r="D2299" t="s">
        <v>204</v>
      </c>
      <c r="E2299" t="s">
        <v>12</v>
      </c>
      <c r="F2299">
        <f>VLOOKUP(C2299,'Five Year Alumni Srvy 2016 Data'!C:F,4,FALSE)</f>
        <v>0</v>
      </c>
      <c r="G2299" t="str">
        <f>VLOOKUP(F2299,Coding!K:L,2,FALSE)</f>
        <v>Non-URM</v>
      </c>
      <c r="H2299" t="s">
        <v>304</v>
      </c>
      <c r="I2299" t="s">
        <v>267</v>
      </c>
      <c r="J2299" t="s">
        <v>10</v>
      </c>
      <c r="K2299" t="s">
        <v>58</v>
      </c>
      <c r="L2299" s="2">
        <v>4</v>
      </c>
      <c r="M2299" t="s">
        <v>55</v>
      </c>
      <c r="N2299" t="s">
        <v>59</v>
      </c>
      <c r="O2299" t="s">
        <v>57</v>
      </c>
    </row>
    <row r="2300" spans="1:15" x14ac:dyDescent="0.25">
      <c r="A2300" s="2">
        <v>1</v>
      </c>
      <c r="B2300" s="2">
        <v>2016</v>
      </c>
      <c r="C2300" t="s">
        <v>303</v>
      </c>
      <c r="D2300" t="s">
        <v>204</v>
      </c>
      <c r="E2300" t="s">
        <v>12</v>
      </c>
      <c r="F2300">
        <f>VLOOKUP(C2300,'Five Year Alumni Srvy 2016 Data'!C:F,4,FALSE)</f>
        <v>0</v>
      </c>
      <c r="G2300" t="str">
        <f>VLOOKUP(F2300,Coding!K:L,2,FALSE)</f>
        <v>Non-URM</v>
      </c>
      <c r="H2300" t="s">
        <v>304</v>
      </c>
      <c r="I2300" t="s">
        <v>267</v>
      </c>
      <c r="J2300" t="s">
        <v>10</v>
      </c>
      <c r="K2300" t="s">
        <v>118</v>
      </c>
      <c r="L2300" s="2">
        <v>4</v>
      </c>
      <c r="M2300" t="s">
        <v>55</v>
      </c>
      <c r="N2300" t="s">
        <v>119</v>
      </c>
      <c r="O2300" t="s">
        <v>57</v>
      </c>
    </row>
    <row r="2301" spans="1:15" x14ac:dyDescent="0.25">
      <c r="A2301" s="2">
        <v>1</v>
      </c>
      <c r="B2301" s="2">
        <v>2016</v>
      </c>
      <c r="C2301" t="s">
        <v>303</v>
      </c>
      <c r="D2301" t="s">
        <v>204</v>
      </c>
      <c r="E2301" t="s">
        <v>12</v>
      </c>
      <c r="F2301">
        <f>VLOOKUP(C2301,'Five Year Alumni Srvy 2016 Data'!C:F,4,FALSE)</f>
        <v>0</v>
      </c>
      <c r="G2301" t="str">
        <f>VLOOKUP(F2301,Coding!K:L,2,FALSE)</f>
        <v>Non-URM</v>
      </c>
      <c r="H2301" t="s">
        <v>304</v>
      </c>
      <c r="I2301" t="s">
        <v>267</v>
      </c>
      <c r="J2301" t="s">
        <v>10</v>
      </c>
      <c r="K2301" t="s">
        <v>135</v>
      </c>
      <c r="L2301" s="2">
        <v>4</v>
      </c>
      <c r="M2301" t="s">
        <v>55</v>
      </c>
      <c r="N2301" t="s">
        <v>136</v>
      </c>
      <c r="O2301" t="s">
        <v>57</v>
      </c>
    </row>
    <row r="2302" spans="1:15" x14ac:dyDescent="0.25">
      <c r="A2302" s="2">
        <v>1</v>
      </c>
      <c r="B2302" s="2">
        <v>2016</v>
      </c>
      <c r="C2302" t="s">
        <v>303</v>
      </c>
      <c r="D2302" t="s">
        <v>204</v>
      </c>
      <c r="E2302" t="s">
        <v>12</v>
      </c>
      <c r="F2302">
        <f>VLOOKUP(C2302,'Five Year Alumni Srvy 2016 Data'!C:F,4,FALSE)</f>
        <v>0</v>
      </c>
      <c r="G2302" t="str">
        <f>VLOOKUP(F2302,Coding!K:L,2,FALSE)</f>
        <v>Non-URM</v>
      </c>
      <c r="H2302" t="s">
        <v>304</v>
      </c>
      <c r="I2302" t="s">
        <v>267</v>
      </c>
      <c r="J2302" t="s">
        <v>10</v>
      </c>
      <c r="K2302" t="s">
        <v>137</v>
      </c>
      <c r="L2302" s="2">
        <v>4</v>
      </c>
      <c r="M2302" t="s">
        <v>55</v>
      </c>
      <c r="N2302" t="s">
        <v>138</v>
      </c>
      <c r="O2302" t="s">
        <v>57</v>
      </c>
    </row>
    <row r="2303" spans="1:15" x14ac:dyDescent="0.25">
      <c r="A2303" s="2">
        <v>1</v>
      </c>
      <c r="B2303" s="2">
        <v>2016</v>
      </c>
      <c r="C2303" t="s">
        <v>303</v>
      </c>
      <c r="D2303" t="s">
        <v>204</v>
      </c>
      <c r="E2303" t="s">
        <v>12</v>
      </c>
      <c r="F2303">
        <f>VLOOKUP(C2303,'Five Year Alumni Srvy 2016 Data'!C:F,4,FALSE)</f>
        <v>0</v>
      </c>
      <c r="G2303" t="str">
        <f>VLOOKUP(F2303,Coding!K:L,2,FALSE)</f>
        <v>Non-URM</v>
      </c>
      <c r="H2303" t="s">
        <v>304</v>
      </c>
      <c r="I2303" t="s">
        <v>267</v>
      </c>
      <c r="J2303" t="s">
        <v>10</v>
      </c>
      <c r="K2303" t="s">
        <v>145</v>
      </c>
      <c r="L2303" s="2">
        <v>3</v>
      </c>
      <c r="M2303" t="s">
        <v>55</v>
      </c>
      <c r="N2303" t="s">
        <v>146</v>
      </c>
      <c r="O2303" t="s">
        <v>178</v>
      </c>
    </row>
    <row r="2304" spans="1:15" x14ac:dyDescent="0.25">
      <c r="A2304" s="2">
        <v>1</v>
      </c>
      <c r="B2304" s="2">
        <v>2016</v>
      </c>
      <c r="C2304" t="s">
        <v>303</v>
      </c>
      <c r="D2304" t="s">
        <v>204</v>
      </c>
      <c r="E2304" t="s">
        <v>12</v>
      </c>
      <c r="F2304">
        <f>VLOOKUP(C2304,'Five Year Alumni Srvy 2016 Data'!C:F,4,FALSE)</f>
        <v>0</v>
      </c>
      <c r="G2304" t="str">
        <f>VLOOKUP(F2304,Coding!K:L,2,FALSE)</f>
        <v>Non-URM</v>
      </c>
      <c r="H2304" t="s">
        <v>304</v>
      </c>
      <c r="I2304" t="s">
        <v>267</v>
      </c>
      <c r="J2304" t="s">
        <v>10</v>
      </c>
      <c r="K2304" t="s">
        <v>147</v>
      </c>
      <c r="L2304" s="2">
        <v>3</v>
      </c>
      <c r="M2304" t="s">
        <v>55</v>
      </c>
      <c r="N2304" t="s">
        <v>148</v>
      </c>
      <c r="O2304" t="s">
        <v>178</v>
      </c>
    </row>
    <row r="2305" spans="1:15" x14ac:dyDescent="0.25">
      <c r="A2305" s="2">
        <v>1</v>
      </c>
      <c r="B2305" s="2">
        <v>2016</v>
      </c>
      <c r="C2305" t="s">
        <v>303</v>
      </c>
      <c r="D2305" t="s">
        <v>204</v>
      </c>
      <c r="E2305" t="s">
        <v>12</v>
      </c>
      <c r="F2305">
        <f>VLOOKUP(C2305,'Five Year Alumni Srvy 2016 Data'!C:F,4,FALSE)</f>
        <v>0</v>
      </c>
      <c r="G2305" t="str">
        <f>VLOOKUP(F2305,Coding!K:L,2,FALSE)</f>
        <v>Non-URM</v>
      </c>
      <c r="H2305" t="s">
        <v>304</v>
      </c>
      <c r="I2305" t="s">
        <v>267</v>
      </c>
      <c r="J2305" t="s">
        <v>10</v>
      </c>
      <c r="K2305" t="s">
        <v>149</v>
      </c>
      <c r="L2305" s="2">
        <v>3</v>
      </c>
      <c r="M2305" t="s">
        <v>55</v>
      </c>
      <c r="N2305" t="s">
        <v>150</v>
      </c>
      <c r="O2305" t="s">
        <v>178</v>
      </c>
    </row>
    <row r="2306" spans="1:15" x14ac:dyDescent="0.25">
      <c r="A2306" s="2">
        <v>1</v>
      </c>
      <c r="B2306" s="2">
        <v>2016</v>
      </c>
      <c r="C2306" t="s">
        <v>303</v>
      </c>
      <c r="D2306" t="s">
        <v>204</v>
      </c>
      <c r="E2306" t="s">
        <v>12</v>
      </c>
      <c r="F2306">
        <f>VLOOKUP(C2306,'Five Year Alumni Srvy 2016 Data'!C:F,4,FALSE)</f>
        <v>0</v>
      </c>
      <c r="G2306" t="str">
        <f>VLOOKUP(F2306,Coding!K:L,2,FALSE)</f>
        <v>Non-URM</v>
      </c>
      <c r="H2306" t="s">
        <v>304</v>
      </c>
      <c r="I2306" t="s">
        <v>267</v>
      </c>
      <c r="J2306" t="s">
        <v>10</v>
      </c>
      <c r="K2306" t="s">
        <v>166</v>
      </c>
      <c r="L2306" s="2">
        <v>4</v>
      </c>
      <c r="M2306" t="s">
        <v>55</v>
      </c>
      <c r="N2306" t="s">
        <v>167</v>
      </c>
      <c r="O2306" t="s">
        <v>57</v>
      </c>
    </row>
    <row r="2307" spans="1:15" x14ac:dyDescent="0.25">
      <c r="A2307" s="2">
        <v>1</v>
      </c>
      <c r="B2307" s="2">
        <v>2016</v>
      </c>
      <c r="C2307" t="s">
        <v>311</v>
      </c>
      <c r="D2307" t="s">
        <v>48</v>
      </c>
      <c r="E2307" t="s">
        <v>12</v>
      </c>
      <c r="F2307">
        <f>VLOOKUP(C2307,'Five Year Alumni Srvy 2016 Data'!C:F,4,FALSE)</f>
        <v>0</v>
      </c>
      <c r="G2307" t="str">
        <f>VLOOKUP(F2307,Coding!K:L,2,FALSE)</f>
        <v>Non-URM</v>
      </c>
      <c r="H2307" t="s">
        <v>258</v>
      </c>
      <c r="I2307" t="s">
        <v>258</v>
      </c>
      <c r="J2307" t="s">
        <v>17</v>
      </c>
      <c r="K2307" t="s">
        <v>54</v>
      </c>
      <c r="L2307" s="2">
        <v>5</v>
      </c>
      <c r="M2307" t="s">
        <v>55</v>
      </c>
      <c r="N2307" t="s">
        <v>56</v>
      </c>
      <c r="O2307" t="s">
        <v>185</v>
      </c>
    </row>
    <row r="2308" spans="1:15" x14ac:dyDescent="0.25">
      <c r="A2308" s="2">
        <v>1</v>
      </c>
      <c r="B2308" s="2">
        <v>2016</v>
      </c>
      <c r="C2308" t="s">
        <v>311</v>
      </c>
      <c r="D2308" t="s">
        <v>48</v>
      </c>
      <c r="E2308" t="s">
        <v>12</v>
      </c>
      <c r="F2308">
        <f>VLOOKUP(C2308,'Five Year Alumni Srvy 2016 Data'!C:F,4,FALSE)</f>
        <v>0</v>
      </c>
      <c r="G2308" t="str">
        <f>VLOOKUP(F2308,Coding!K:L,2,FALSE)</f>
        <v>Non-URM</v>
      </c>
      <c r="H2308" t="s">
        <v>258</v>
      </c>
      <c r="I2308" t="s">
        <v>258</v>
      </c>
      <c r="J2308" t="s">
        <v>17</v>
      </c>
      <c r="K2308" t="s">
        <v>58</v>
      </c>
      <c r="L2308" s="2">
        <v>4</v>
      </c>
      <c r="M2308" t="s">
        <v>55</v>
      </c>
      <c r="N2308" t="s">
        <v>59</v>
      </c>
      <c r="O2308" t="s">
        <v>57</v>
      </c>
    </row>
    <row r="2309" spans="1:15" x14ac:dyDescent="0.25">
      <c r="A2309" s="2">
        <v>1</v>
      </c>
      <c r="B2309" s="2">
        <v>2016</v>
      </c>
      <c r="C2309" t="s">
        <v>311</v>
      </c>
      <c r="D2309" t="s">
        <v>48</v>
      </c>
      <c r="E2309" t="s">
        <v>12</v>
      </c>
      <c r="F2309">
        <f>VLOOKUP(C2309,'Five Year Alumni Srvy 2016 Data'!C:F,4,FALSE)</f>
        <v>0</v>
      </c>
      <c r="G2309" t="str">
        <f>VLOOKUP(F2309,Coding!K:L,2,FALSE)</f>
        <v>Non-URM</v>
      </c>
      <c r="H2309" t="s">
        <v>258</v>
      </c>
      <c r="I2309" t="s">
        <v>258</v>
      </c>
      <c r="J2309" t="s">
        <v>17</v>
      </c>
      <c r="K2309" t="s">
        <v>118</v>
      </c>
      <c r="L2309" s="2">
        <v>3</v>
      </c>
      <c r="M2309" t="s">
        <v>55</v>
      </c>
      <c r="N2309" t="s">
        <v>119</v>
      </c>
      <c r="O2309" t="s">
        <v>178</v>
      </c>
    </row>
    <row r="2310" spans="1:15" x14ac:dyDescent="0.25">
      <c r="A2310" s="2">
        <v>1</v>
      </c>
      <c r="B2310" s="2">
        <v>2016</v>
      </c>
      <c r="C2310" t="s">
        <v>311</v>
      </c>
      <c r="D2310" t="s">
        <v>48</v>
      </c>
      <c r="E2310" t="s">
        <v>12</v>
      </c>
      <c r="F2310">
        <f>VLOOKUP(C2310,'Five Year Alumni Srvy 2016 Data'!C:F,4,FALSE)</f>
        <v>0</v>
      </c>
      <c r="G2310" t="str">
        <f>VLOOKUP(F2310,Coding!K:L,2,FALSE)</f>
        <v>Non-URM</v>
      </c>
      <c r="H2310" t="s">
        <v>258</v>
      </c>
      <c r="I2310" t="s">
        <v>258</v>
      </c>
      <c r="J2310" t="s">
        <v>17</v>
      </c>
      <c r="K2310" t="s">
        <v>135</v>
      </c>
      <c r="L2310" s="2">
        <v>4</v>
      </c>
      <c r="M2310" t="s">
        <v>55</v>
      </c>
      <c r="N2310" t="s">
        <v>136</v>
      </c>
      <c r="O2310" t="s">
        <v>57</v>
      </c>
    </row>
    <row r="2311" spans="1:15" x14ac:dyDescent="0.25">
      <c r="A2311" s="2">
        <v>1</v>
      </c>
      <c r="B2311" s="2">
        <v>2016</v>
      </c>
      <c r="C2311" t="s">
        <v>311</v>
      </c>
      <c r="D2311" t="s">
        <v>48</v>
      </c>
      <c r="E2311" t="s">
        <v>12</v>
      </c>
      <c r="F2311">
        <f>VLOOKUP(C2311,'Five Year Alumni Srvy 2016 Data'!C:F,4,FALSE)</f>
        <v>0</v>
      </c>
      <c r="G2311" t="str">
        <f>VLOOKUP(F2311,Coding!K:L,2,FALSE)</f>
        <v>Non-URM</v>
      </c>
      <c r="H2311" t="s">
        <v>258</v>
      </c>
      <c r="I2311" t="s">
        <v>258</v>
      </c>
      <c r="J2311" t="s">
        <v>17</v>
      </c>
      <c r="K2311" t="s">
        <v>137</v>
      </c>
      <c r="L2311" s="2">
        <v>5</v>
      </c>
      <c r="M2311" t="s">
        <v>55</v>
      </c>
      <c r="N2311" t="s">
        <v>138</v>
      </c>
      <c r="O2311" t="s">
        <v>185</v>
      </c>
    </row>
    <row r="2312" spans="1:15" x14ac:dyDescent="0.25">
      <c r="A2312" s="2">
        <v>1</v>
      </c>
      <c r="B2312" s="2">
        <v>2016</v>
      </c>
      <c r="C2312" t="s">
        <v>311</v>
      </c>
      <c r="D2312" t="s">
        <v>48</v>
      </c>
      <c r="E2312" t="s">
        <v>12</v>
      </c>
      <c r="F2312">
        <f>VLOOKUP(C2312,'Five Year Alumni Srvy 2016 Data'!C:F,4,FALSE)</f>
        <v>0</v>
      </c>
      <c r="G2312" t="str">
        <f>VLOOKUP(F2312,Coding!K:L,2,FALSE)</f>
        <v>Non-URM</v>
      </c>
      <c r="H2312" t="s">
        <v>258</v>
      </c>
      <c r="I2312" t="s">
        <v>258</v>
      </c>
      <c r="J2312" t="s">
        <v>17</v>
      </c>
      <c r="K2312" t="s">
        <v>145</v>
      </c>
      <c r="L2312" s="2">
        <v>5</v>
      </c>
      <c r="M2312" t="s">
        <v>55</v>
      </c>
      <c r="N2312" t="s">
        <v>146</v>
      </c>
      <c r="O2312" t="s">
        <v>185</v>
      </c>
    </row>
    <row r="2313" spans="1:15" x14ac:dyDescent="0.25">
      <c r="A2313" s="2">
        <v>1</v>
      </c>
      <c r="B2313" s="2">
        <v>2016</v>
      </c>
      <c r="C2313" t="s">
        <v>311</v>
      </c>
      <c r="D2313" t="s">
        <v>48</v>
      </c>
      <c r="E2313" t="s">
        <v>12</v>
      </c>
      <c r="F2313">
        <f>VLOOKUP(C2313,'Five Year Alumni Srvy 2016 Data'!C:F,4,FALSE)</f>
        <v>0</v>
      </c>
      <c r="G2313" t="str">
        <f>VLOOKUP(F2313,Coding!K:L,2,FALSE)</f>
        <v>Non-URM</v>
      </c>
      <c r="H2313" t="s">
        <v>258</v>
      </c>
      <c r="I2313" t="s">
        <v>258</v>
      </c>
      <c r="J2313" t="s">
        <v>17</v>
      </c>
      <c r="K2313" t="s">
        <v>147</v>
      </c>
      <c r="L2313" s="2">
        <v>5</v>
      </c>
      <c r="M2313" t="s">
        <v>55</v>
      </c>
      <c r="N2313" t="s">
        <v>148</v>
      </c>
      <c r="O2313" t="s">
        <v>185</v>
      </c>
    </row>
    <row r="2314" spans="1:15" x14ac:dyDescent="0.25">
      <c r="A2314" s="2">
        <v>1</v>
      </c>
      <c r="B2314" s="2">
        <v>2016</v>
      </c>
      <c r="C2314" t="s">
        <v>311</v>
      </c>
      <c r="D2314" t="s">
        <v>48</v>
      </c>
      <c r="E2314" t="s">
        <v>12</v>
      </c>
      <c r="F2314">
        <f>VLOOKUP(C2314,'Five Year Alumni Srvy 2016 Data'!C:F,4,FALSE)</f>
        <v>0</v>
      </c>
      <c r="G2314" t="str">
        <f>VLOOKUP(F2314,Coding!K:L,2,FALSE)</f>
        <v>Non-URM</v>
      </c>
      <c r="H2314" t="s">
        <v>258</v>
      </c>
      <c r="I2314" t="s">
        <v>258</v>
      </c>
      <c r="J2314" t="s">
        <v>17</v>
      </c>
      <c r="K2314" t="s">
        <v>149</v>
      </c>
      <c r="L2314" s="2">
        <v>5</v>
      </c>
      <c r="M2314" t="s">
        <v>55</v>
      </c>
      <c r="N2314" t="s">
        <v>150</v>
      </c>
      <c r="O2314" t="s">
        <v>185</v>
      </c>
    </row>
    <row r="2315" spans="1:15" x14ac:dyDescent="0.25">
      <c r="A2315" s="2">
        <v>1</v>
      </c>
      <c r="B2315" s="2">
        <v>2016</v>
      </c>
      <c r="C2315" t="s">
        <v>311</v>
      </c>
      <c r="D2315" t="s">
        <v>48</v>
      </c>
      <c r="E2315" t="s">
        <v>12</v>
      </c>
      <c r="F2315">
        <f>VLOOKUP(C2315,'Five Year Alumni Srvy 2016 Data'!C:F,4,FALSE)</f>
        <v>0</v>
      </c>
      <c r="G2315" t="str">
        <f>VLOOKUP(F2315,Coding!K:L,2,FALSE)</f>
        <v>Non-URM</v>
      </c>
      <c r="H2315" t="s">
        <v>258</v>
      </c>
      <c r="I2315" t="s">
        <v>258</v>
      </c>
      <c r="J2315" t="s">
        <v>17</v>
      </c>
      <c r="K2315" t="s">
        <v>166</v>
      </c>
      <c r="L2315" s="2">
        <v>3</v>
      </c>
      <c r="M2315" t="s">
        <v>55</v>
      </c>
      <c r="N2315" t="s">
        <v>167</v>
      </c>
      <c r="O2315" t="s">
        <v>178</v>
      </c>
    </row>
    <row r="2316" spans="1:15" x14ac:dyDescent="0.25">
      <c r="A2316" s="2">
        <v>1</v>
      </c>
      <c r="B2316" s="2">
        <v>2016</v>
      </c>
      <c r="C2316" t="s">
        <v>315</v>
      </c>
      <c r="D2316" t="s">
        <v>48</v>
      </c>
      <c r="E2316" t="s">
        <v>12</v>
      </c>
      <c r="F2316">
        <f>VLOOKUP(C2316,'Five Year Alumni Srvy 2016 Data'!C:F,4,FALSE)</f>
        <v>0</v>
      </c>
      <c r="G2316" t="str">
        <f>VLOOKUP(F2316,Coding!K:L,2,FALSE)</f>
        <v>Non-URM</v>
      </c>
      <c r="H2316" t="s">
        <v>316</v>
      </c>
      <c r="I2316" t="s">
        <v>261</v>
      </c>
      <c r="J2316" t="s">
        <v>10</v>
      </c>
      <c r="K2316" t="s">
        <v>54</v>
      </c>
      <c r="L2316" s="2">
        <v>1</v>
      </c>
      <c r="M2316" t="s">
        <v>55</v>
      </c>
      <c r="N2316" t="s">
        <v>56</v>
      </c>
      <c r="O2316" t="s">
        <v>282</v>
      </c>
    </row>
    <row r="2317" spans="1:15" x14ac:dyDescent="0.25">
      <c r="A2317" s="2">
        <v>1</v>
      </c>
      <c r="B2317" s="2">
        <v>2016</v>
      </c>
      <c r="C2317" t="s">
        <v>315</v>
      </c>
      <c r="D2317" t="s">
        <v>48</v>
      </c>
      <c r="E2317" t="s">
        <v>12</v>
      </c>
      <c r="F2317">
        <f>VLOOKUP(C2317,'Five Year Alumni Srvy 2016 Data'!C:F,4,FALSE)</f>
        <v>0</v>
      </c>
      <c r="G2317" t="str">
        <f>VLOOKUP(F2317,Coding!K:L,2,FALSE)</f>
        <v>Non-URM</v>
      </c>
      <c r="H2317" t="s">
        <v>316</v>
      </c>
      <c r="I2317" t="s">
        <v>261</v>
      </c>
      <c r="J2317" t="s">
        <v>10</v>
      </c>
      <c r="K2317" t="s">
        <v>58</v>
      </c>
      <c r="L2317" s="2">
        <v>2</v>
      </c>
      <c r="M2317" t="s">
        <v>55</v>
      </c>
      <c r="N2317" t="s">
        <v>59</v>
      </c>
      <c r="O2317" t="s">
        <v>187</v>
      </c>
    </row>
    <row r="2318" spans="1:15" x14ac:dyDescent="0.25">
      <c r="A2318" s="2">
        <v>1</v>
      </c>
      <c r="B2318" s="2">
        <v>2016</v>
      </c>
      <c r="C2318" t="s">
        <v>315</v>
      </c>
      <c r="D2318" t="s">
        <v>48</v>
      </c>
      <c r="E2318" t="s">
        <v>12</v>
      </c>
      <c r="F2318">
        <f>VLOOKUP(C2318,'Five Year Alumni Srvy 2016 Data'!C:F,4,FALSE)</f>
        <v>0</v>
      </c>
      <c r="G2318" t="str">
        <f>VLOOKUP(F2318,Coding!K:L,2,FALSE)</f>
        <v>Non-URM</v>
      </c>
      <c r="H2318" t="s">
        <v>316</v>
      </c>
      <c r="I2318" t="s">
        <v>261</v>
      </c>
      <c r="J2318" t="s">
        <v>10</v>
      </c>
      <c r="K2318" t="s">
        <v>118</v>
      </c>
      <c r="L2318" s="2">
        <v>3</v>
      </c>
      <c r="M2318" t="s">
        <v>55</v>
      </c>
      <c r="N2318" t="s">
        <v>119</v>
      </c>
      <c r="O2318" t="s">
        <v>178</v>
      </c>
    </row>
    <row r="2319" spans="1:15" x14ac:dyDescent="0.25">
      <c r="A2319" s="2">
        <v>1</v>
      </c>
      <c r="B2319" s="2">
        <v>2016</v>
      </c>
      <c r="C2319" t="s">
        <v>315</v>
      </c>
      <c r="D2319" t="s">
        <v>48</v>
      </c>
      <c r="E2319" t="s">
        <v>12</v>
      </c>
      <c r="F2319">
        <f>VLOOKUP(C2319,'Five Year Alumni Srvy 2016 Data'!C:F,4,FALSE)</f>
        <v>0</v>
      </c>
      <c r="G2319" t="str">
        <f>VLOOKUP(F2319,Coding!K:L,2,FALSE)</f>
        <v>Non-URM</v>
      </c>
      <c r="H2319" t="s">
        <v>316</v>
      </c>
      <c r="I2319" t="s">
        <v>261</v>
      </c>
      <c r="J2319" t="s">
        <v>10</v>
      </c>
      <c r="K2319" t="s">
        <v>135</v>
      </c>
      <c r="L2319" s="2">
        <v>2</v>
      </c>
      <c r="M2319" t="s">
        <v>55</v>
      </c>
      <c r="N2319" t="s">
        <v>136</v>
      </c>
      <c r="O2319" t="s">
        <v>187</v>
      </c>
    </row>
    <row r="2320" spans="1:15" x14ac:dyDescent="0.25">
      <c r="A2320" s="2">
        <v>1</v>
      </c>
      <c r="B2320" s="2">
        <v>2016</v>
      </c>
      <c r="C2320" t="s">
        <v>315</v>
      </c>
      <c r="D2320" t="s">
        <v>48</v>
      </c>
      <c r="E2320" t="s">
        <v>12</v>
      </c>
      <c r="F2320">
        <f>VLOOKUP(C2320,'Five Year Alumni Srvy 2016 Data'!C:F,4,FALSE)</f>
        <v>0</v>
      </c>
      <c r="G2320" t="str">
        <f>VLOOKUP(F2320,Coding!K:L,2,FALSE)</f>
        <v>Non-URM</v>
      </c>
      <c r="H2320" t="s">
        <v>316</v>
      </c>
      <c r="I2320" t="s">
        <v>261</v>
      </c>
      <c r="J2320" t="s">
        <v>10</v>
      </c>
      <c r="K2320" t="s">
        <v>137</v>
      </c>
      <c r="L2320" s="2">
        <v>3</v>
      </c>
      <c r="M2320" t="s">
        <v>55</v>
      </c>
      <c r="N2320" t="s">
        <v>138</v>
      </c>
      <c r="O2320" t="s">
        <v>178</v>
      </c>
    </row>
    <row r="2321" spans="1:15" x14ac:dyDescent="0.25">
      <c r="A2321" s="2">
        <v>1</v>
      </c>
      <c r="B2321" s="2">
        <v>2016</v>
      </c>
      <c r="C2321" t="s">
        <v>315</v>
      </c>
      <c r="D2321" t="s">
        <v>48</v>
      </c>
      <c r="E2321" t="s">
        <v>12</v>
      </c>
      <c r="F2321">
        <f>VLOOKUP(C2321,'Five Year Alumni Srvy 2016 Data'!C:F,4,FALSE)</f>
        <v>0</v>
      </c>
      <c r="G2321" t="str">
        <f>VLOOKUP(F2321,Coding!K:L,2,FALSE)</f>
        <v>Non-URM</v>
      </c>
      <c r="H2321" t="s">
        <v>316</v>
      </c>
      <c r="I2321" t="s">
        <v>261</v>
      </c>
      <c r="J2321" t="s">
        <v>10</v>
      </c>
      <c r="K2321" t="s">
        <v>145</v>
      </c>
      <c r="L2321" s="2">
        <v>3</v>
      </c>
      <c r="M2321" t="s">
        <v>55</v>
      </c>
      <c r="N2321" t="s">
        <v>146</v>
      </c>
      <c r="O2321" t="s">
        <v>178</v>
      </c>
    </row>
    <row r="2322" spans="1:15" x14ac:dyDescent="0.25">
      <c r="A2322" s="2">
        <v>1</v>
      </c>
      <c r="B2322" s="2">
        <v>2016</v>
      </c>
      <c r="C2322" t="s">
        <v>315</v>
      </c>
      <c r="D2322" t="s">
        <v>48</v>
      </c>
      <c r="E2322" t="s">
        <v>12</v>
      </c>
      <c r="F2322">
        <f>VLOOKUP(C2322,'Five Year Alumni Srvy 2016 Data'!C:F,4,FALSE)</f>
        <v>0</v>
      </c>
      <c r="G2322" t="str">
        <f>VLOOKUP(F2322,Coding!K:L,2,FALSE)</f>
        <v>Non-URM</v>
      </c>
      <c r="H2322" t="s">
        <v>316</v>
      </c>
      <c r="I2322" t="s">
        <v>261</v>
      </c>
      <c r="J2322" t="s">
        <v>10</v>
      </c>
      <c r="K2322" t="s">
        <v>147</v>
      </c>
      <c r="L2322" s="2">
        <v>3</v>
      </c>
      <c r="M2322" t="s">
        <v>55</v>
      </c>
      <c r="N2322" t="s">
        <v>148</v>
      </c>
      <c r="O2322" t="s">
        <v>178</v>
      </c>
    </row>
    <row r="2323" spans="1:15" x14ac:dyDescent="0.25">
      <c r="A2323" s="2">
        <v>1</v>
      </c>
      <c r="B2323" s="2">
        <v>2016</v>
      </c>
      <c r="C2323" t="s">
        <v>315</v>
      </c>
      <c r="D2323" t="s">
        <v>48</v>
      </c>
      <c r="E2323" t="s">
        <v>12</v>
      </c>
      <c r="F2323">
        <f>VLOOKUP(C2323,'Five Year Alumni Srvy 2016 Data'!C:F,4,FALSE)</f>
        <v>0</v>
      </c>
      <c r="G2323" t="str">
        <f>VLOOKUP(F2323,Coding!K:L,2,FALSE)</f>
        <v>Non-URM</v>
      </c>
      <c r="H2323" t="s">
        <v>316</v>
      </c>
      <c r="I2323" t="s">
        <v>261</v>
      </c>
      <c r="J2323" t="s">
        <v>10</v>
      </c>
      <c r="K2323" t="s">
        <v>149</v>
      </c>
      <c r="L2323" s="2">
        <v>5</v>
      </c>
      <c r="M2323" t="s">
        <v>55</v>
      </c>
      <c r="N2323" t="s">
        <v>150</v>
      </c>
      <c r="O2323" t="s">
        <v>185</v>
      </c>
    </row>
    <row r="2324" spans="1:15" x14ac:dyDescent="0.25">
      <c r="A2324" s="2">
        <v>1</v>
      </c>
      <c r="B2324" s="2">
        <v>2016</v>
      </c>
      <c r="C2324" t="s">
        <v>315</v>
      </c>
      <c r="D2324" t="s">
        <v>48</v>
      </c>
      <c r="E2324" t="s">
        <v>12</v>
      </c>
      <c r="F2324">
        <f>VLOOKUP(C2324,'Five Year Alumni Srvy 2016 Data'!C:F,4,FALSE)</f>
        <v>0</v>
      </c>
      <c r="G2324" t="str">
        <f>VLOOKUP(F2324,Coding!K:L,2,FALSE)</f>
        <v>Non-URM</v>
      </c>
      <c r="H2324" t="s">
        <v>316</v>
      </c>
      <c r="I2324" t="s">
        <v>261</v>
      </c>
      <c r="J2324" t="s">
        <v>10</v>
      </c>
      <c r="K2324" t="s">
        <v>166</v>
      </c>
      <c r="L2324" s="2">
        <v>1</v>
      </c>
      <c r="M2324" t="s">
        <v>55</v>
      </c>
      <c r="N2324" t="s">
        <v>167</v>
      </c>
      <c r="O2324" t="s">
        <v>282</v>
      </c>
    </row>
    <row r="2325" spans="1:15" x14ac:dyDescent="0.25">
      <c r="A2325" s="2">
        <v>1</v>
      </c>
      <c r="B2325" s="2">
        <v>2016</v>
      </c>
      <c r="C2325" t="s">
        <v>320</v>
      </c>
      <c r="D2325" t="s">
        <v>48</v>
      </c>
      <c r="E2325" t="s">
        <v>12</v>
      </c>
      <c r="F2325">
        <f>VLOOKUP(C2325,'Five Year Alumni Srvy 2016 Data'!C:F,4,FALSE)</f>
        <v>0</v>
      </c>
      <c r="G2325" t="str">
        <f>VLOOKUP(F2325,Coding!K:L,2,FALSE)</f>
        <v>Non-URM</v>
      </c>
      <c r="H2325" t="s">
        <v>321</v>
      </c>
      <c r="I2325" t="s">
        <v>322</v>
      </c>
      <c r="J2325" t="s">
        <v>15</v>
      </c>
      <c r="K2325" t="s">
        <v>54</v>
      </c>
      <c r="L2325" s="2">
        <v>3</v>
      </c>
      <c r="M2325" t="s">
        <v>55</v>
      </c>
      <c r="N2325" t="s">
        <v>56</v>
      </c>
      <c r="O2325" t="s">
        <v>178</v>
      </c>
    </row>
    <row r="2326" spans="1:15" x14ac:dyDescent="0.25">
      <c r="A2326" s="2">
        <v>1</v>
      </c>
      <c r="B2326" s="2">
        <v>2016</v>
      </c>
      <c r="C2326" t="s">
        <v>320</v>
      </c>
      <c r="D2326" t="s">
        <v>48</v>
      </c>
      <c r="E2326" t="s">
        <v>12</v>
      </c>
      <c r="F2326">
        <f>VLOOKUP(C2326,'Five Year Alumni Srvy 2016 Data'!C:F,4,FALSE)</f>
        <v>0</v>
      </c>
      <c r="G2326" t="str">
        <f>VLOOKUP(F2326,Coding!K:L,2,FALSE)</f>
        <v>Non-URM</v>
      </c>
      <c r="H2326" t="s">
        <v>321</v>
      </c>
      <c r="I2326" t="s">
        <v>322</v>
      </c>
      <c r="J2326" t="s">
        <v>15</v>
      </c>
      <c r="K2326" t="s">
        <v>58</v>
      </c>
      <c r="L2326" s="2">
        <v>3</v>
      </c>
      <c r="M2326" t="s">
        <v>55</v>
      </c>
      <c r="N2326" t="s">
        <v>59</v>
      </c>
      <c r="O2326" t="s">
        <v>178</v>
      </c>
    </row>
    <row r="2327" spans="1:15" x14ac:dyDescent="0.25">
      <c r="A2327" s="2">
        <v>1</v>
      </c>
      <c r="B2327" s="2">
        <v>2016</v>
      </c>
      <c r="C2327" t="s">
        <v>320</v>
      </c>
      <c r="D2327" t="s">
        <v>48</v>
      </c>
      <c r="E2327" t="s">
        <v>12</v>
      </c>
      <c r="F2327">
        <f>VLOOKUP(C2327,'Five Year Alumni Srvy 2016 Data'!C:F,4,FALSE)</f>
        <v>0</v>
      </c>
      <c r="G2327" t="str">
        <f>VLOOKUP(F2327,Coding!K:L,2,FALSE)</f>
        <v>Non-URM</v>
      </c>
      <c r="H2327" t="s">
        <v>321</v>
      </c>
      <c r="I2327" t="s">
        <v>322</v>
      </c>
      <c r="J2327" t="s">
        <v>15</v>
      </c>
      <c r="K2327" t="s">
        <v>118</v>
      </c>
      <c r="L2327" s="2">
        <v>4</v>
      </c>
      <c r="M2327" t="s">
        <v>55</v>
      </c>
      <c r="N2327" t="s">
        <v>119</v>
      </c>
      <c r="O2327" t="s">
        <v>57</v>
      </c>
    </row>
    <row r="2328" spans="1:15" x14ac:dyDescent="0.25">
      <c r="A2328" s="2">
        <v>1</v>
      </c>
      <c r="B2328" s="2">
        <v>2016</v>
      </c>
      <c r="C2328" t="s">
        <v>320</v>
      </c>
      <c r="D2328" t="s">
        <v>48</v>
      </c>
      <c r="E2328" t="s">
        <v>12</v>
      </c>
      <c r="F2328">
        <f>VLOOKUP(C2328,'Five Year Alumni Srvy 2016 Data'!C:F,4,FALSE)</f>
        <v>0</v>
      </c>
      <c r="G2328" t="str">
        <f>VLOOKUP(F2328,Coding!K:L,2,FALSE)</f>
        <v>Non-URM</v>
      </c>
      <c r="H2328" t="s">
        <v>321</v>
      </c>
      <c r="I2328" t="s">
        <v>322</v>
      </c>
      <c r="J2328" t="s">
        <v>15</v>
      </c>
      <c r="K2328" t="s">
        <v>135</v>
      </c>
      <c r="L2328" s="2">
        <v>3</v>
      </c>
      <c r="M2328" t="s">
        <v>55</v>
      </c>
      <c r="N2328" t="s">
        <v>136</v>
      </c>
      <c r="O2328" t="s">
        <v>178</v>
      </c>
    </row>
    <row r="2329" spans="1:15" x14ac:dyDescent="0.25">
      <c r="A2329" s="2">
        <v>1</v>
      </c>
      <c r="B2329" s="2">
        <v>2016</v>
      </c>
      <c r="C2329" t="s">
        <v>320</v>
      </c>
      <c r="D2329" t="s">
        <v>48</v>
      </c>
      <c r="E2329" t="s">
        <v>12</v>
      </c>
      <c r="F2329">
        <f>VLOOKUP(C2329,'Five Year Alumni Srvy 2016 Data'!C:F,4,FALSE)</f>
        <v>0</v>
      </c>
      <c r="G2329" t="str">
        <f>VLOOKUP(F2329,Coding!K:L,2,FALSE)</f>
        <v>Non-URM</v>
      </c>
      <c r="H2329" t="s">
        <v>321</v>
      </c>
      <c r="I2329" t="s">
        <v>322</v>
      </c>
      <c r="J2329" t="s">
        <v>15</v>
      </c>
      <c r="K2329" t="s">
        <v>137</v>
      </c>
      <c r="L2329" s="2">
        <v>3</v>
      </c>
      <c r="M2329" t="s">
        <v>55</v>
      </c>
      <c r="N2329" t="s">
        <v>138</v>
      </c>
      <c r="O2329" t="s">
        <v>178</v>
      </c>
    </row>
    <row r="2330" spans="1:15" x14ac:dyDescent="0.25">
      <c r="A2330" s="2">
        <v>1</v>
      </c>
      <c r="B2330" s="2">
        <v>2016</v>
      </c>
      <c r="C2330" t="s">
        <v>320</v>
      </c>
      <c r="D2330" t="s">
        <v>48</v>
      </c>
      <c r="E2330" t="s">
        <v>12</v>
      </c>
      <c r="F2330">
        <f>VLOOKUP(C2330,'Five Year Alumni Srvy 2016 Data'!C:F,4,FALSE)</f>
        <v>0</v>
      </c>
      <c r="G2330" t="str">
        <f>VLOOKUP(F2330,Coding!K:L,2,FALSE)</f>
        <v>Non-URM</v>
      </c>
      <c r="H2330" t="s">
        <v>321</v>
      </c>
      <c r="I2330" t="s">
        <v>322</v>
      </c>
      <c r="J2330" t="s">
        <v>15</v>
      </c>
      <c r="K2330" t="s">
        <v>145</v>
      </c>
      <c r="L2330" s="2">
        <v>4</v>
      </c>
      <c r="M2330" t="s">
        <v>55</v>
      </c>
      <c r="N2330" t="s">
        <v>146</v>
      </c>
      <c r="O2330" t="s">
        <v>57</v>
      </c>
    </row>
    <row r="2331" spans="1:15" x14ac:dyDescent="0.25">
      <c r="A2331" s="2">
        <v>1</v>
      </c>
      <c r="B2331" s="2">
        <v>2016</v>
      </c>
      <c r="C2331" t="s">
        <v>320</v>
      </c>
      <c r="D2331" t="s">
        <v>48</v>
      </c>
      <c r="E2331" t="s">
        <v>12</v>
      </c>
      <c r="F2331">
        <f>VLOOKUP(C2331,'Five Year Alumni Srvy 2016 Data'!C:F,4,FALSE)</f>
        <v>0</v>
      </c>
      <c r="G2331" t="str">
        <f>VLOOKUP(F2331,Coding!K:L,2,FALSE)</f>
        <v>Non-URM</v>
      </c>
      <c r="H2331" t="s">
        <v>321</v>
      </c>
      <c r="I2331" t="s">
        <v>322</v>
      </c>
      <c r="J2331" t="s">
        <v>15</v>
      </c>
      <c r="K2331" t="s">
        <v>147</v>
      </c>
      <c r="L2331" s="2">
        <v>4</v>
      </c>
      <c r="M2331" t="s">
        <v>55</v>
      </c>
      <c r="N2331" t="s">
        <v>148</v>
      </c>
      <c r="O2331" t="s">
        <v>57</v>
      </c>
    </row>
    <row r="2332" spans="1:15" x14ac:dyDescent="0.25">
      <c r="A2332" s="2">
        <v>1</v>
      </c>
      <c r="B2332" s="2">
        <v>2016</v>
      </c>
      <c r="C2332" t="s">
        <v>320</v>
      </c>
      <c r="D2332" t="s">
        <v>48</v>
      </c>
      <c r="E2332" t="s">
        <v>12</v>
      </c>
      <c r="F2332">
        <f>VLOOKUP(C2332,'Five Year Alumni Srvy 2016 Data'!C:F,4,FALSE)</f>
        <v>0</v>
      </c>
      <c r="G2332" t="str">
        <f>VLOOKUP(F2332,Coding!K:L,2,FALSE)</f>
        <v>Non-URM</v>
      </c>
      <c r="H2332" t="s">
        <v>321</v>
      </c>
      <c r="I2332" t="s">
        <v>322</v>
      </c>
      <c r="J2332" t="s">
        <v>15</v>
      </c>
      <c r="K2332" t="s">
        <v>149</v>
      </c>
      <c r="L2332" s="2">
        <v>4</v>
      </c>
      <c r="M2332" t="s">
        <v>55</v>
      </c>
      <c r="N2332" t="s">
        <v>150</v>
      </c>
      <c r="O2332" t="s">
        <v>57</v>
      </c>
    </row>
    <row r="2333" spans="1:15" x14ac:dyDescent="0.25">
      <c r="A2333" s="2">
        <v>1</v>
      </c>
      <c r="B2333" s="2">
        <v>2016</v>
      </c>
      <c r="C2333" t="s">
        <v>320</v>
      </c>
      <c r="D2333" t="s">
        <v>48</v>
      </c>
      <c r="E2333" t="s">
        <v>12</v>
      </c>
      <c r="F2333">
        <f>VLOOKUP(C2333,'Five Year Alumni Srvy 2016 Data'!C:F,4,FALSE)</f>
        <v>0</v>
      </c>
      <c r="G2333" t="str">
        <f>VLOOKUP(F2333,Coding!K:L,2,FALSE)</f>
        <v>Non-URM</v>
      </c>
      <c r="H2333" t="s">
        <v>321</v>
      </c>
      <c r="I2333" t="s">
        <v>322</v>
      </c>
      <c r="J2333" t="s">
        <v>15</v>
      </c>
      <c r="K2333" t="s">
        <v>166</v>
      </c>
      <c r="L2333" s="2">
        <v>3</v>
      </c>
      <c r="M2333" t="s">
        <v>55</v>
      </c>
      <c r="N2333" t="s">
        <v>167</v>
      </c>
      <c r="O2333" t="s">
        <v>178</v>
      </c>
    </row>
    <row r="2334" spans="1:15" x14ac:dyDescent="0.25">
      <c r="A2334" s="2">
        <v>1</v>
      </c>
      <c r="B2334" s="2">
        <v>2016</v>
      </c>
      <c r="C2334" t="s">
        <v>324</v>
      </c>
      <c r="D2334" t="s">
        <v>204</v>
      </c>
      <c r="E2334" t="s">
        <v>12</v>
      </c>
      <c r="F2334">
        <f>VLOOKUP(C2334,'Five Year Alumni Srvy 2016 Data'!C:F,4,FALSE)</f>
        <v>0</v>
      </c>
      <c r="G2334" t="str">
        <f>VLOOKUP(F2334,Coding!K:L,2,FALSE)</f>
        <v>Non-URM</v>
      </c>
      <c r="H2334" t="s">
        <v>298</v>
      </c>
      <c r="I2334" t="s">
        <v>298</v>
      </c>
      <c r="J2334" t="s">
        <v>21</v>
      </c>
      <c r="K2334" t="s">
        <v>54</v>
      </c>
      <c r="L2334" s="2">
        <v>4</v>
      </c>
      <c r="M2334" t="s">
        <v>55</v>
      </c>
      <c r="N2334" t="s">
        <v>56</v>
      </c>
      <c r="O2334" t="s">
        <v>57</v>
      </c>
    </row>
    <row r="2335" spans="1:15" x14ac:dyDescent="0.25">
      <c r="A2335" s="2">
        <v>1</v>
      </c>
      <c r="B2335" s="2">
        <v>2016</v>
      </c>
      <c r="C2335" t="s">
        <v>324</v>
      </c>
      <c r="D2335" t="s">
        <v>204</v>
      </c>
      <c r="E2335" t="s">
        <v>12</v>
      </c>
      <c r="F2335">
        <f>VLOOKUP(C2335,'Five Year Alumni Srvy 2016 Data'!C:F,4,FALSE)</f>
        <v>0</v>
      </c>
      <c r="G2335" t="str">
        <f>VLOOKUP(F2335,Coding!K:L,2,FALSE)</f>
        <v>Non-URM</v>
      </c>
      <c r="H2335" t="s">
        <v>298</v>
      </c>
      <c r="I2335" t="s">
        <v>298</v>
      </c>
      <c r="J2335" t="s">
        <v>21</v>
      </c>
      <c r="K2335" t="s">
        <v>58</v>
      </c>
      <c r="L2335" s="2">
        <v>4</v>
      </c>
      <c r="M2335" t="s">
        <v>55</v>
      </c>
      <c r="N2335" t="s">
        <v>59</v>
      </c>
      <c r="O2335" t="s">
        <v>57</v>
      </c>
    </row>
    <row r="2336" spans="1:15" x14ac:dyDescent="0.25">
      <c r="A2336" s="2">
        <v>1</v>
      </c>
      <c r="B2336" s="2">
        <v>2016</v>
      </c>
      <c r="C2336" t="s">
        <v>324</v>
      </c>
      <c r="D2336" t="s">
        <v>204</v>
      </c>
      <c r="E2336" t="s">
        <v>12</v>
      </c>
      <c r="F2336">
        <f>VLOOKUP(C2336,'Five Year Alumni Srvy 2016 Data'!C:F,4,FALSE)</f>
        <v>0</v>
      </c>
      <c r="G2336" t="str">
        <f>VLOOKUP(F2336,Coding!K:L,2,FALSE)</f>
        <v>Non-URM</v>
      </c>
      <c r="H2336" t="s">
        <v>298</v>
      </c>
      <c r="I2336" t="s">
        <v>298</v>
      </c>
      <c r="J2336" t="s">
        <v>21</v>
      </c>
      <c r="K2336" t="s">
        <v>118</v>
      </c>
      <c r="L2336" s="2">
        <v>3</v>
      </c>
      <c r="M2336" t="s">
        <v>55</v>
      </c>
      <c r="N2336" t="s">
        <v>119</v>
      </c>
      <c r="O2336" t="s">
        <v>178</v>
      </c>
    </row>
    <row r="2337" spans="1:15" x14ac:dyDescent="0.25">
      <c r="A2337" s="2">
        <v>1</v>
      </c>
      <c r="B2337" s="2">
        <v>2016</v>
      </c>
      <c r="C2337" t="s">
        <v>324</v>
      </c>
      <c r="D2337" t="s">
        <v>204</v>
      </c>
      <c r="E2337" t="s">
        <v>12</v>
      </c>
      <c r="F2337">
        <f>VLOOKUP(C2337,'Five Year Alumni Srvy 2016 Data'!C:F,4,FALSE)</f>
        <v>0</v>
      </c>
      <c r="G2337" t="str">
        <f>VLOOKUP(F2337,Coding!K:L,2,FALSE)</f>
        <v>Non-URM</v>
      </c>
      <c r="H2337" t="s">
        <v>298</v>
      </c>
      <c r="I2337" t="s">
        <v>298</v>
      </c>
      <c r="J2337" t="s">
        <v>21</v>
      </c>
      <c r="K2337" t="s">
        <v>135</v>
      </c>
      <c r="L2337" s="2">
        <v>3</v>
      </c>
      <c r="M2337" t="s">
        <v>55</v>
      </c>
      <c r="N2337" t="s">
        <v>136</v>
      </c>
      <c r="O2337" t="s">
        <v>178</v>
      </c>
    </row>
    <row r="2338" spans="1:15" x14ac:dyDescent="0.25">
      <c r="A2338" s="2">
        <v>1</v>
      </c>
      <c r="B2338" s="2">
        <v>2016</v>
      </c>
      <c r="C2338" t="s">
        <v>324</v>
      </c>
      <c r="D2338" t="s">
        <v>204</v>
      </c>
      <c r="E2338" t="s">
        <v>12</v>
      </c>
      <c r="F2338">
        <f>VLOOKUP(C2338,'Five Year Alumni Srvy 2016 Data'!C:F,4,FALSE)</f>
        <v>0</v>
      </c>
      <c r="G2338" t="str">
        <f>VLOOKUP(F2338,Coding!K:L,2,FALSE)</f>
        <v>Non-URM</v>
      </c>
      <c r="H2338" t="s">
        <v>298</v>
      </c>
      <c r="I2338" t="s">
        <v>298</v>
      </c>
      <c r="J2338" t="s">
        <v>21</v>
      </c>
      <c r="K2338" t="s">
        <v>137</v>
      </c>
      <c r="L2338" s="2">
        <v>4</v>
      </c>
      <c r="M2338" t="s">
        <v>55</v>
      </c>
      <c r="N2338" t="s">
        <v>138</v>
      </c>
      <c r="O2338" t="s">
        <v>57</v>
      </c>
    </row>
    <row r="2339" spans="1:15" x14ac:dyDescent="0.25">
      <c r="A2339" s="2">
        <v>1</v>
      </c>
      <c r="B2339" s="2">
        <v>2016</v>
      </c>
      <c r="C2339" t="s">
        <v>324</v>
      </c>
      <c r="D2339" t="s">
        <v>204</v>
      </c>
      <c r="E2339" t="s">
        <v>12</v>
      </c>
      <c r="F2339">
        <f>VLOOKUP(C2339,'Five Year Alumni Srvy 2016 Data'!C:F,4,FALSE)</f>
        <v>0</v>
      </c>
      <c r="G2339" t="str">
        <f>VLOOKUP(F2339,Coding!K:L,2,FALSE)</f>
        <v>Non-URM</v>
      </c>
      <c r="H2339" t="s">
        <v>298</v>
      </c>
      <c r="I2339" t="s">
        <v>298</v>
      </c>
      <c r="J2339" t="s">
        <v>21</v>
      </c>
      <c r="K2339" t="s">
        <v>145</v>
      </c>
      <c r="L2339" s="2">
        <v>3</v>
      </c>
      <c r="M2339" t="s">
        <v>55</v>
      </c>
      <c r="N2339" t="s">
        <v>146</v>
      </c>
      <c r="O2339" t="s">
        <v>178</v>
      </c>
    </row>
    <row r="2340" spans="1:15" x14ac:dyDescent="0.25">
      <c r="A2340" s="2">
        <v>1</v>
      </c>
      <c r="B2340" s="2">
        <v>2016</v>
      </c>
      <c r="C2340" t="s">
        <v>324</v>
      </c>
      <c r="D2340" t="s">
        <v>204</v>
      </c>
      <c r="E2340" t="s">
        <v>12</v>
      </c>
      <c r="F2340">
        <f>VLOOKUP(C2340,'Five Year Alumni Srvy 2016 Data'!C:F,4,FALSE)</f>
        <v>0</v>
      </c>
      <c r="G2340" t="str">
        <f>VLOOKUP(F2340,Coding!K:L,2,FALSE)</f>
        <v>Non-URM</v>
      </c>
      <c r="H2340" t="s">
        <v>298</v>
      </c>
      <c r="I2340" t="s">
        <v>298</v>
      </c>
      <c r="J2340" t="s">
        <v>21</v>
      </c>
      <c r="K2340" t="s">
        <v>147</v>
      </c>
      <c r="L2340" s="2">
        <v>3</v>
      </c>
      <c r="M2340" t="s">
        <v>55</v>
      </c>
      <c r="N2340" t="s">
        <v>148</v>
      </c>
      <c r="O2340" t="s">
        <v>178</v>
      </c>
    </row>
    <row r="2341" spans="1:15" x14ac:dyDescent="0.25">
      <c r="A2341" s="2">
        <v>1</v>
      </c>
      <c r="B2341" s="2">
        <v>2016</v>
      </c>
      <c r="C2341" t="s">
        <v>324</v>
      </c>
      <c r="D2341" t="s">
        <v>204</v>
      </c>
      <c r="E2341" t="s">
        <v>12</v>
      </c>
      <c r="F2341">
        <f>VLOOKUP(C2341,'Five Year Alumni Srvy 2016 Data'!C:F,4,FALSE)</f>
        <v>0</v>
      </c>
      <c r="G2341" t="str">
        <f>VLOOKUP(F2341,Coding!K:L,2,FALSE)</f>
        <v>Non-URM</v>
      </c>
      <c r="H2341" t="s">
        <v>298</v>
      </c>
      <c r="I2341" t="s">
        <v>298</v>
      </c>
      <c r="J2341" t="s">
        <v>21</v>
      </c>
      <c r="K2341" t="s">
        <v>149</v>
      </c>
      <c r="L2341" s="2">
        <v>3</v>
      </c>
      <c r="M2341" t="s">
        <v>55</v>
      </c>
      <c r="N2341" t="s">
        <v>150</v>
      </c>
      <c r="O2341" t="s">
        <v>178</v>
      </c>
    </row>
    <row r="2342" spans="1:15" x14ac:dyDescent="0.25">
      <c r="A2342" s="2">
        <v>1</v>
      </c>
      <c r="B2342" s="2">
        <v>2016</v>
      </c>
      <c r="C2342" t="s">
        <v>324</v>
      </c>
      <c r="D2342" t="s">
        <v>204</v>
      </c>
      <c r="E2342" t="s">
        <v>12</v>
      </c>
      <c r="F2342">
        <f>VLOOKUP(C2342,'Five Year Alumni Srvy 2016 Data'!C:F,4,FALSE)</f>
        <v>0</v>
      </c>
      <c r="G2342" t="str">
        <f>VLOOKUP(F2342,Coding!K:L,2,FALSE)</f>
        <v>Non-URM</v>
      </c>
      <c r="H2342" t="s">
        <v>298</v>
      </c>
      <c r="I2342" t="s">
        <v>298</v>
      </c>
      <c r="J2342" t="s">
        <v>21</v>
      </c>
      <c r="K2342" t="s">
        <v>166</v>
      </c>
      <c r="L2342" s="2">
        <v>4</v>
      </c>
      <c r="M2342" t="s">
        <v>55</v>
      </c>
      <c r="N2342" t="s">
        <v>167</v>
      </c>
      <c r="O2342" t="s">
        <v>57</v>
      </c>
    </row>
    <row r="2343" spans="1:15" x14ac:dyDescent="0.25">
      <c r="A2343" s="2">
        <v>1</v>
      </c>
      <c r="B2343" s="2">
        <v>2016</v>
      </c>
      <c r="C2343" t="s">
        <v>332</v>
      </c>
      <c r="D2343" t="s">
        <v>169</v>
      </c>
      <c r="E2343" t="s">
        <v>12</v>
      </c>
      <c r="F2343">
        <f>VLOOKUP(C2343,'Five Year Alumni Srvy 2016 Data'!C:F,4,FALSE)</f>
        <v>0</v>
      </c>
      <c r="G2343" t="str">
        <f>VLOOKUP(F2343,Coding!K:L,2,FALSE)</f>
        <v>Non-URM</v>
      </c>
      <c r="H2343" t="s">
        <v>182</v>
      </c>
      <c r="I2343" t="s">
        <v>182</v>
      </c>
      <c r="J2343" t="s">
        <v>21</v>
      </c>
      <c r="K2343" t="s">
        <v>54</v>
      </c>
      <c r="L2343" s="2">
        <v>4</v>
      </c>
      <c r="M2343" t="s">
        <v>55</v>
      </c>
      <c r="N2343" t="s">
        <v>56</v>
      </c>
      <c r="O2343" t="s">
        <v>57</v>
      </c>
    </row>
    <row r="2344" spans="1:15" x14ac:dyDescent="0.25">
      <c r="A2344" s="2">
        <v>1</v>
      </c>
      <c r="B2344" s="2">
        <v>2016</v>
      </c>
      <c r="C2344" t="s">
        <v>332</v>
      </c>
      <c r="D2344" t="s">
        <v>169</v>
      </c>
      <c r="E2344" t="s">
        <v>12</v>
      </c>
      <c r="F2344">
        <f>VLOOKUP(C2344,'Five Year Alumni Srvy 2016 Data'!C:F,4,FALSE)</f>
        <v>0</v>
      </c>
      <c r="G2344" t="str">
        <f>VLOOKUP(F2344,Coding!K:L,2,FALSE)</f>
        <v>Non-URM</v>
      </c>
      <c r="H2344" t="s">
        <v>182</v>
      </c>
      <c r="I2344" t="s">
        <v>182</v>
      </c>
      <c r="J2344" t="s">
        <v>21</v>
      </c>
      <c r="K2344" t="s">
        <v>58</v>
      </c>
      <c r="L2344" s="2">
        <v>3</v>
      </c>
      <c r="M2344" t="s">
        <v>55</v>
      </c>
      <c r="N2344" t="s">
        <v>59</v>
      </c>
      <c r="O2344" t="s">
        <v>178</v>
      </c>
    </row>
    <row r="2345" spans="1:15" x14ac:dyDescent="0.25">
      <c r="A2345" s="2">
        <v>1</v>
      </c>
      <c r="B2345" s="2">
        <v>2016</v>
      </c>
      <c r="C2345" t="s">
        <v>332</v>
      </c>
      <c r="D2345" t="s">
        <v>169</v>
      </c>
      <c r="E2345" t="s">
        <v>12</v>
      </c>
      <c r="F2345">
        <f>VLOOKUP(C2345,'Five Year Alumni Srvy 2016 Data'!C:F,4,FALSE)</f>
        <v>0</v>
      </c>
      <c r="G2345" t="str">
        <f>VLOOKUP(F2345,Coding!K:L,2,FALSE)</f>
        <v>Non-URM</v>
      </c>
      <c r="H2345" t="s">
        <v>182</v>
      </c>
      <c r="I2345" t="s">
        <v>182</v>
      </c>
      <c r="J2345" t="s">
        <v>21</v>
      </c>
      <c r="K2345" t="s">
        <v>118</v>
      </c>
      <c r="L2345" s="2">
        <v>3</v>
      </c>
      <c r="M2345" t="s">
        <v>55</v>
      </c>
      <c r="N2345" t="s">
        <v>119</v>
      </c>
      <c r="O2345" t="s">
        <v>178</v>
      </c>
    </row>
    <row r="2346" spans="1:15" x14ac:dyDescent="0.25">
      <c r="A2346" s="2">
        <v>1</v>
      </c>
      <c r="B2346" s="2">
        <v>2016</v>
      </c>
      <c r="C2346" t="s">
        <v>332</v>
      </c>
      <c r="D2346" t="s">
        <v>169</v>
      </c>
      <c r="E2346" t="s">
        <v>12</v>
      </c>
      <c r="F2346">
        <f>VLOOKUP(C2346,'Five Year Alumni Srvy 2016 Data'!C:F,4,FALSE)</f>
        <v>0</v>
      </c>
      <c r="G2346" t="str">
        <f>VLOOKUP(F2346,Coding!K:L,2,FALSE)</f>
        <v>Non-URM</v>
      </c>
      <c r="H2346" t="s">
        <v>182</v>
      </c>
      <c r="I2346" t="s">
        <v>182</v>
      </c>
      <c r="J2346" t="s">
        <v>21</v>
      </c>
      <c r="K2346" t="s">
        <v>135</v>
      </c>
      <c r="L2346" s="2">
        <v>3</v>
      </c>
      <c r="M2346" t="s">
        <v>55</v>
      </c>
      <c r="N2346" t="s">
        <v>136</v>
      </c>
      <c r="O2346" t="s">
        <v>178</v>
      </c>
    </row>
    <row r="2347" spans="1:15" x14ac:dyDescent="0.25">
      <c r="A2347" s="2">
        <v>1</v>
      </c>
      <c r="B2347" s="2">
        <v>2016</v>
      </c>
      <c r="C2347" t="s">
        <v>332</v>
      </c>
      <c r="D2347" t="s">
        <v>169</v>
      </c>
      <c r="E2347" t="s">
        <v>12</v>
      </c>
      <c r="F2347">
        <f>VLOOKUP(C2347,'Five Year Alumni Srvy 2016 Data'!C:F,4,FALSE)</f>
        <v>0</v>
      </c>
      <c r="G2347" t="str">
        <f>VLOOKUP(F2347,Coding!K:L,2,FALSE)</f>
        <v>Non-URM</v>
      </c>
      <c r="H2347" t="s">
        <v>182</v>
      </c>
      <c r="I2347" t="s">
        <v>182</v>
      </c>
      <c r="J2347" t="s">
        <v>21</v>
      </c>
      <c r="K2347" t="s">
        <v>137</v>
      </c>
      <c r="L2347" s="2">
        <v>4</v>
      </c>
      <c r="M2347" t="s">
        <v>55</v>
      </c>
      <c r="N2347" t="s">
        <v>138</v>
      </c>
      <c r="O2347" t="s">
        <v>57</v>
      </c>
    </row>
    <row r="2348" spans="1:15" x14ac:dyDescent="0.25">
      <c r="A2348" s="2">
        <v>1</v>
      </c>
      <c r="B2348" s="2">
        <v>2016</v>
      </c>
      <c r="C2348" t="s">
        <v>332</v>
      </c>
      <c r="D2348" t="s">
        <v>169</v>
      </c>
      <c r="E2348" t="s">
        <v>12</v>
      </c>
      <c r="F2348">
        <f>VLOOKUP(C2348,'Five Year Alumni Srvy 2016 Data'!C:F,4,FALSE)</f>
        <v>0</v>
      </c>
      <c r="G2348" t="str">
        <f>VLOOKUP(F2348,Coding!K:L,2,FALSE)</f>
        <v>Non-URM</v>
      </c>
      <c r="H2348" t="s">
        <v>182</v>
      </c>
      <c r="I2348" t="s">
        <v>182</v>
      </c>
      <c r="J2348" t="s">
        <v>21</v>
      </c>
      <c r="K2348" t="s">
        <v>145</v>
      </c>
      <c r="L2348" s="2">
        <v>4</v>
      </c>
      <c r="M2348" t="s">
        <v>55</v>
      </c>
      <c r="N2348" t="s">
        <v>146</v>
      </c>
      <c r="O2348" t="s">
        <v>57</v>
      </c>
    </row>
    <row r="2349" spans="1:15" x14ac:dyDescent="0.25">
      <c r="A2349" s="2">
        <v>1</v>
      </c>
      <c r="B2349" s="2">
        <v>2016</v>
      </c>
      <c r="C2349" t="s">
        <v>332</v>
      </c>
      <c r="D2349" t="s">
        <v>169</v>
      </c>
      <c r="E2349" t="s">
        <v>12</v>
      </c>
      <c r="F2349">
        <f>VLOOKUP(C2349,'Five Year Alumni Srvy 2016 Data'!C:F,4,FALSE)</f>
        <v>0</v>
      </c>
      <c r="G2349" t="str">
        <f>VLOOKUP(F2349,Coding!K:L,2,FALSE)</f>
        <v>Non-URM</v>
      </c>
      <c r="H2349" t="s">
        <v>182</v>
      </c>
      <c r="I2349" t="s">
        <v>182</v>
      </c>
      <c r="J2349" t="s">
        <v>21</v>
      </c>
      <c r="K2349" t="s">
        <v>147</v>
      </c>
      <c r="L2349" s="2">
        <v>4</v>
      </c>
      <c r="M2349" t="s">
        <v>55</v>
      </c>
      <c r="N2349" t="s">
        <v>148</v>
      </c>
      <c r="O2349" t="s">
        <v>57</v>
      </c>
    </row>
    <row r="2350" spans="1:15" x14ac:dyDescent="0.25">
      <c r="A2350" s="2">
        <v>1</v>
      </c>
      <c r="B2350" s="2">
        <v>2016</v>
      </c>
      <c r="C2350" t="s">
        <v>332</v>
      </c>
      <c r="D2350" t="s">
        <v>169</v>
      </c>
      <c r="E2350" t="s">
        <v>12</v>
      </c>
      <c r="F2350">
        <f>VLOOKUP(C2350,'Five Year Alumni Srvy 2016 Data'!C:F,4,FALSE)</f>
        <v>0</v>
      </c>
      <c r="G2350" t="str">
        <f>VLOOKUP(F2350,Coding!K:L,2,FALSE)</f>
        <v>Non-URM</v>
      </c>
      <c r="H2350" t="s">
        <v>182</v>
      </c>
      <c r="I2350" t="s">
        <v>182</v>
      </c>
      <c r="J2350" t="s">
        <v>21</v>
      </c>
      <c r="K2350" t="s">
        <v>149</v>
      </c>
      <c r="L2350" s="2">
        <v>3</v>
      </c>
      <c r="M2350" t="s">
        <v>55</v>
      </c>
      <c r="N2350" t="s">
        <v>150</v>
      </c>
      <c r="O2350" t="s">
        <v>178</v>
      </c>
    </row>
    <row r="2351" spans="1:15" x14ac:dyDescent="0.25">
      <c r="A2351" s="2">
        <v>1</v>
      </c>
      <c r="B2351" s="2">
        <v>2016</v>
      </c>
      <c r="C2351" t="s">
        <v>332</v>
      </c>
      <c r="D2351" t="s">
        <v>169</v>
      </c>
      <c r="E2351" t="s">
        <v>12</v>
      </c>
      <c r="F2351">
        <f>VLOOKUP(C2351,'Five Year Alumni Srvy 2016 Data'!C:F,4,FALSE)</f>
        <v>0</v>
      </c>
      <c r="G2351" t="str">
        <f>VLOOKUP(F2351,Coding!K:L,2,FALSE)</f>
        <v>Non-URM</v>
      </c>
      <c r="H2351" t="s">
        <v>182</v>
      </c>
      <c r="I2351" t="s">
        <v>182</v>
      </c>
      <c r="J2351" t="s">
        <v>21</v>
      </c>
      <c r="K2351" t="s">
        <v>166</v>
      </c>
      <c r="L2351" s="2">
        <v>4</v>
      </c>
      <c r="M2351" t="s">
        <v>55</v>
      </c>
      <c r="N2351" t="s">
        <v>167</v>
      </c>
      <c r="O2351" t="s">
        <v>57</v>
      </c>
    </row>
    <row r="2352" spans="1:15" x14ac:dyDescent="0.25">
      <c r="A2352" s="2">
        <v>1</v>
      </c>
      <c r="B2352" s="2">
        <v>2016</v>
      </c>
      <c r="C2352" t="s">
        <v>358</v>
      </c>
      <c r="D2352" t="s">
        <v>264</v>
      </c>
      <c r="E2352" t="s">
        <v>12</v>
      </c>
      <c r="F2352">
        <f>VLOOKUP(C2352,'Five Year Alumni Srvy 2016 Data'!C:F,4,FALSE)</f>
        <v>0</v>
      </c>
      <c r="G2352" t="str">
        <f>VLOOKUP(F2352,Coding!K:L,2,FALSE)</f>
        <v>Non-URM</v>
      </c>
      <c r="H2352" t="s">
        <v>190</v>
      </c>
      <c r="I2352" t="s">
        <v>191</v>
      </c>
      <c r="J2352" t="s">
        <v>21</v>
      </c>
      <c r="K2352" t="s">
        <v>54</v>
      </c>
      <c r="L2352" s="2">
        <v>5</v>
      </c>
      <c r="M2352" t="s">
        <v>55</v>
      </c>
      <c r="N2352" t="s">
        <v>56</v>
      </c>
      <c r="O2352" t="s">
        <v>185</v>
      </c>
    </row>
    <row r="2353" spans="1:15" x14ac:dyDescent="0.25">
      <c r="A2353" s="2">
        <v>1</v>
      </c>
      <c r="B2353" s="2">
        <v>2016</v>
      </c>
      <c r="C2353" t="s">
        <v>358</v>
      </c>
      <c r="D2353" t="s">
        <v>264</v>
      </c>
      <c r="E2353" t="s">
        <v>12</v>
      </c>
      <c r="F2353">
        <f>VLOOKUP(C2353,'Five Year Alumni Srvy 2016 Data'!C:F,4,FALSE)</f>
        <v>0</v>
      </c>
      <c r="G2353" t="str">
        <f>VLOOKUP(F2353,Coding!K:L,2,FALSE)</f>
        <v>Non-URM</v>
      </c>
      <c r="H2353" t="s">
        <v>190</v>
      </c>
      <c r="I2353" t="s">
        <v>191</v>
      </c>
      <c r="J2353" t="s">
        <v>21</v>
      </c>
      <c r="K2353" t="s">
        <v>58</v>
      </c>
      <c r="L2353" s="2">
        <v>3</v>
      </c>
      <c r="M2353" t="s">
        <v>55</v>
      </c>
      <c r="N2353" t="s">
        <v>59</v>
      </c>
      <c r="O2353" t="s">
        <v>178</v>
      </c>
    </row>
    <row r="2354" spans="1:15" x14ac:dyDescent="0.25">
      <c r="A2354" s="2">
        <v>1</v>
      </c>
      <c r="B2354" s="2">
        <v>2016</v>
      </c>
      <c r="C2354" t="s">
        <v>358</v>
      </c>
      <c r="D2354" t="s">
        <v>264</v>
      </c>
      <c r="E2354" t="s">
        <v>12</v>
      </c>
      <c r="F2354">
        <f>VLOOKUP(C2354,'Five Year Alumni Srvy 2016 Data'!C:F,4,FALSE)</f>
        <v>0</v>
      </c>
      <c r="G2354" t="str">
        <f>VLOOKUP(F2354,Coding!K:L,2,FALSE)</f>
        <v>Non-URM</v>
      </c>
      <c r="H2354" t="s">
        <v>190</v>
      </c>
      <c r="I2354" t="s">
        <v>191</v>
      </c>
      <c r="J2354" t="s">
        <v>21</v>
      </c>
      <c r="K2354" t="s">
        <v>118</v>
      </c>
      <c r="L2354" s="2">
        <v>3</v>
      </c>
      <c r="M2354" t="s">
        <v>55</v>
      </c>
      <c r="N2354" t="s">
        <v>119</v>
      </c>
      <c r="O2354" t="s">
        <v>178</v>
      </c>
    </row>
    <row r="2355" spans="1:15" x14ac:dyDescent="0.25">
      <c r="A2355" s="2">
        <v>1</v>
      </c>
      <c r="B2355" s="2">
        <v>2016</v>
      </c>
      <c r="C2355" t="s">
        <v>358</v>
      </c>
      <c r="D2355" t="s">
        <v>264</v>
      </c>
      <c r="E2355" t="s">
        <v>12</v>
      </c>
      <c r="F2355">
        <f>VLOOKUP(C2355,'Five Year Alumni Srvy 2016 Data'!C:F,4,FALSE)</f>
        <v>0</v>
      </c>
      <c r="G2355" t="str">
        <f>VLOOKUP(F2355,Coding!K:L,2,FALSE)</f>
        <v>Non-URM</v>
      </c>
      <c r="H2355" t="s">
        <v>190</v>
      </c>
      <c r="I2355" t="s">
        <v>191</v>
      </c>
      <c r="J2355" t="s">
        <v>21</v>
      </c>
      <c r="K2355" t="s">
        <v>135</v>
      </c>
      <c r="L2355" s="2">
        <v>3</v>
      </c>
      <c r="M2355" t="s">
        <v>55</v>
      </c>
      <c r="N2355" t="s">
        <v>136</v>
      </c>
      <c r="O2355" t="s">
        <v>178</v>
      </c>
    </row>
    <row r="2356" spans="1:15" x14ac:dyDescent="0.25">
      <c r="A2356" s="2">
        <v>1</v>
      </c>
      <c r="B2356" s="2">
        <v>2016</v>
      </c>
      <c r="C2356" t="s">
        <v>358</v>
      </c>
      <c r="D2356" t="s">
        <v>264</v>
      </c>
      <c r="E2356" t="s">
        <v>12</v>
      </c>
      <c r="F2356">
        <f>VLOOKUP(C2356,'Five Year Alumni Srvy 2016 Data'!C:F,4,FALSE)</f>
        <v>0</v>
      </c>
      <c r="G2356" t="str">
        <f>VLOOKUP(F2356,Coding!K:L,2,FALSE)</f>
        <v>Non-URM</v>
      </c>
      <c r="H2356" t="s">
        <v>190</v>
      </c>
      <c r="I2356" t="s">
        <v>191</v>
      </c>
      <c r="J2356" t="s">
        <v>21</v>
      </c>
      <c r="K2356" t="s">
        <v>137</v>
      </c>
      <c r="L2356" s="2">
        <v>5</v>
      </c>
      <c r="M2356" t="s">
        <v>55</v>
      </c>
      <c r="N2356" t="s">
        <v>138</v>
      </c>
      <c r="O2356" t="s">
        <v>185</v>
      </c>
    </row>
    <row r="2357" spans="1:15" x14ac:dyDescent="0.25">
      <c r="A2357" s="2">
        <v>1</v>
      </c>
      <c r="B2357" s="2">
        <v>2016</v>
      </c>
      <c r="C2357" t="s">
        <v>358</v>
      </c>
      <c r="D2357" t="s">
        <v>264</v>
      </c>
      <c r="E2357" t="s">
        <v>12</v>
      </c>
      <c r="F2357">
        <f>VLOOKUP(C2357,'Five Year Alumni Srvy 2016 Data'!C:F,4,FALSE)</f>
        <v>0</v>
      </c>
      <c r="G2357" t="str">
        <f>VLOOKUP(F2357,Coding!K:L,2,FALSE)</f>
        <v>Non-URM</v>
      </c>
      <c r="H2357" t="s">
        <v>190</v>
      </c>
      <c r="I2357" t="s">
        <v>191</v>
      </c>
      <c r="J2357" t="s">
        <v>21</v>
      </c>
      <c r="K2357" t="s">
        <v>145</v>
      </c>
      <c r="L2357" s="2">
        <v>3</v>
      </c>
      <c r="M2357" t="s">
        <v>55</v>
      </c>
      <c r="N2357" t="s">
        <v>146</v>
      </c>
      <c r="O2357" t="s">
        <v>178</v>
      </c>
    </row>
    <row r="2358" spans="1:15" x14ac:dyDescent="0.25">
      <c r="A2358" s="2">
        <v>1</v>
      </c>
      <c r="B2358" s="2">
        <v>2016</v>
      </c>
      <c r="C2358" t="s">
        <v>358</v>
      </c>
      <c r="D2358" t="s">
        <v>264</v>
      </c>
      <c r="E2358" t="s">
        <v>12</v>
      </c>
      <c r="F2358">
        <f>VLOOKUP(C2358,'Five Year Alumni Srvy 2016 Data'!C:F,4,FALSE)</f>
        <v>0</v>
      </c>
      <c r="G2358" t="str">
        <f>VLOOKUP(F2358,Coding!K:L,2,FALSE)</f>
        <v>Non-URM</v>
      </c>
      <c r="H2358" t="s">
        <v>190</v>
      </c>
      <c r="I2358" t="s">
        <v>191</v>
      </c>
      <c r="J2358" t="s">
        <v>21</v>
      </c>
      <c r="K2358" t="s">
        <v>147</v>
      </c>
      <c r="L2358" s="2">
        <v>3</v>
      </c>
      <c r="M2358" t="s">
        <v>55</v>
      </c>
      <c r="N2358" t="s">
        <v>148</v>
      </c>
      <c r="O2358" t="s">
        <v>178</v>
      </c>
    </row>
    <row r="2359" spans="1:15" x14ac:dyDescent="0.25">
      <c r="A2359" s="2">
        <v>1</v>
      </c>
      <c r="B2359" s="2">
        <v>2016</v>
      </c>
      <c r="C2359" t="s">
        <v>358</v>
      </c>
      <c r="D2359" t="s">
        <v>264</v>
      </c>
      <c r="E2359" t="s">
        <v>12</v>
      </c>
      <c r="F2359">
        <f>VLOOKUP(C2359,'Five Year Alumni Srvy 2016 Data'!C:F,4,FALSE)</f>
        <v>0</v>
      </c>
      <c r="G2359" t="str">
        <f>VLOOKUP(F2359,Coding!K:L,2,FALSE)</f>
        <v>Non-URM</v>
      </c>
      <c r="H2359" t="s">
        <v>190</v>
      </c>
      <c r="I2359" t="s">
        <v>191</v>
      </c>
      <c r="J2359" t="s">
        <v>21</v>
      </c>
      <c r="K2359" t="s">
        <v>149</v>
      </c>
      <c r="L2359" s="2">
        <v>5</v>
      </c>
      <c r="M2359" t="s">
        <v>55</v>
      </c>
      <c r="N2359" t="s">
        <v>150</v>
      </c>
      <c r="O2359" t="s">
        <v>185</v>
      </c>
    </row>
    <row r="2360" spans="1:15" x14ac:dyDescent="0.25">
      <c r="A2360" s="2">
        <v>1</v>
      </c>
      <c r="B2360" s="2">
        <v>2016</v>
      </c>
      <c r="C2360" t="s">
        <v>358</v>
      </c>
      <c r="D2360" t="s">
        <v>264</v>
      </c>
      <c r="E2360" t="s">
        <v>12</v>
      </c>
      <c r="F2360">
        <f>VLOOKUP(C2360,'Five Year Alumni Srvy 2016 Data'!C:F,4,FALSE)</f>
        <v>0</v>
      </c>
      <c r="G2360" t="str">
        <f>VLOOKUP(F2360,Coding!K:L,2,FALSE)</f>
        <v>Non-URM</v>
      </c>
      <c r="H2360" t="s">
        <v>190</v>
      </c>
      <c r="I2360" t="s">
        <v>191</v>
      </c>
      <c r="J2360" t="s">
        <v>21</v>
      </c>
      <c r="K2360" t="s">
        <v>166</v>
      </c>
      <c r="L2360" s="2">
        <v>3</v>
      </c>
      <c r="M2360" t="s">
        <v>55</v>
      </c>
      <c r="N2360" t="s">
        <v>167</v>
      </c>
      <c r="O2360" t="s">
        <v>178</v>
      </c>
    </row>
    <row r="2361" spans="1:15" x14ac:dyDescent="0.25">
      <c r="A2361" s="2">
        <v>1</v>
      </c>
      <c r="B2361" s="2">
        <v>2016</v>
      </c>
      <c r="C2361" t="s">
        <v>363</v>
      </c>
      <c r="D2361" t="s">
        <v>264</v>
      </c>
      <c r="E2361" t="s">
        <v>12</v>
      </c>
      <c r="F2361">
        <f>VLOOKUP(C2361,'Five Year Alumni Srvy 2016 Data'!C:F,4,FALSE)</f>
        <v>0</v>
      </c>
      <c r="G2361" t="str">
        <f>VLOOKUP(F2361,Coding!K:L,2,FALSE)</f>
        <v>Non-URM</v>
      </c>
      <c r="H2361" t="s">
        <v>304</v>
      </c>
      <c r="I2361" t="s">
        <v>267</v>
      </c>
      <c r="J2361" t="s">
        <v>10</v>
      </c>
      <c r="K2361" t="s">
        <v>54</v>
      </c>
      <c r="L2361" s="2">
        <v>4</v>
      </c>
      <c r="M2361" t="s">
        <v>55</v>
      </c>
      <c r="N2361" t="s">
        <v>56</v>
      </c>
      <c r="O2361" t="s">
        <v>57</v>
      </c>
    </row>
    <row r="2362" spans="1:15" x14ac:dyDescent="0.25">
      <c r="A2362" s="2">
        <v>1</v>
      </c>
      <c r="B2362" s="2">
        <v>2016</v>
      </c>
      <c r="C2362" t="s">
        <v>363</v>
      </c>
      <c r="D2362" t="s">
        <v>264</v>
      </c>
      <c r="E2362" t="s">
        <v>12</v>
      </c>
      <c r="F2362">
        <f>VLOOKUP(C2362,'Five Year Alumni Srvy 2016 Data'!C:F,4,FALSE)</f>
        <v>0</v>
      </c>
      <c r="G2362" t="str">
        <f>VLOOKUP(F2362,Coding!K:L,2,FALSE)</f>
        <v>Non-URM</v>
      </c>
      <c r="H2362" t="s">
        <v>304</v>
      </c>
      <c r="I2362" t="s">
        <v>267</v>
      </c>
      <c r="J2362" t="s">
        <v>10</v>
      </c>
      <c r="K2362" t="s">
        <v>58</v>
      </c>
      <c r="L2362" s="2">
        <v>4</v>
      </c>
      <c r="M2362" t="s">
        <v>55</v>
      </c>
      <c r="N2362" t="s">
        <v>59</v>
      </c>
      <c r="O2362" t="s">
        <v>57</v>
      </c>
    </row>
    <row r="2363" spans="1:15" x14ac:dyDescent="0.25">
      <c r="A2363" s="2">
        <v>1</v>
      </c>
      <c r="B2363" s="2">
        <v>2016</v>
      </c>
      <c r="C2363" t="s">
        <v>363</v>
      </c>
      <c r="D2363" t="s">
        <v>264</v>
      </c>
      <c r="E2363" t="s">
        <v>12</v>
      </c>
      <c r="F2363">
        <f>VLOOKUP(C2363,'Five Year Alumni Srvy 2016 Data'!C:F,4,FALSE)</f>
        <v>0</v>
      </c>
      <c r="G2363" t="str">
        <f>VLOOKUP(F2363,Coding!K:L,2,FALSE)</f>
        <v>Non-URM</v>
      </c>
      <c r="H2363" t="s">
        <v>304</v>
      </c>
      <c r="I2363" t="s">
        <v>267</v>
      </c>
      <c r="J2363" t="s">
        <v>10</v>
      </c>
      <c r="K2363" t="s">
        <v>118</v>
      </c>
      <c r="L2363" s="2">
        <v>4</v>
      </c>
      <c r="M2363" t="s">
        <v>55</v>
      </c>
      <c r="N2363" t="s">
        <v>119</v>
      </c>
      <c r="O2363" t="s">
        <v>57</v>
      </c>
    </row>
    <row r="2364" spans="1:15" x14ac:dyDescent="0.25">
      <c r="A2364" s="2">
        <v>1</v>
      </c>
      <c r="B2364" s="2">
        <v>2016</v>
      </c>
      <c r="C2364" t="s">
        <v>363</v>
      </c>
      <c r="D2364" t="s">
        <v>264</v>
      </c>
      <c r="E2364" t="s">
        <v>12</v>
      </c>
      <c r="F2364">
        <f>VLOOKUP(C2364,'Five Year Alumni Srvy 2016 Data'!C:F,4,FALSE)</f>
        <v>0</v>
      </c>
      <c r="G2364" t="str">
        <f>VLOOKUP(F2364,Coding!K:L,2,FALSE)</f>
        <v>Non-URM</v>
      </c>
      <c r="H2364" t="s">
        <v>304</v>
      </c>
      <c r="I2364" t="s">
        <v>267</v>
      </c>
      <c r="J2364" t="s">
        <v>10</v>
      </c>
      <c r="K2364" t="s">
        <v>135</v>
      </c>
      <c r="L2364" s="2">
        <v>4</v>
      </c>
      <c r="M2364" t="s">
        <v>55</v>
      </c>
      <c r="N2364" t="s">
        <v>136</v>
      </c>
      <c r="O2364" t="s">
        <v>57</v>
      </c>
    </row>
    <row r="2365" spans="1:15" x14ac:dyDescent="0.25">
      <c r="A2365" s="2">
        <v>1</v>
      </c>
      <c r="B2365" s="2">
        <v>2016</v>
      </c>
      <c r="C2365" t="s">
        <v>363</v>
      </c>
      <c r="D2365" t="s">
        <v>264</v>
      </c>
      <c r="E2365" t="s">
        <v>12</v>
      </c>
      <c r="F2365">
        <f>VLOOKUP(C2365,'Five Year Alumni Srvy 2016 Data'!C:F,4,FALSE)</f>
        <v>0</v>
      </c>
      <c r="G2365" t="str">
        <f>VLOOKUP(F2365,Coding!K:L,2,FALSE)</f>
        <v>Non-URM</v>
      </c>
      <c r="H2365" t="s">
        <v>304</v>
      </c>
      <c r="I2365" t="s">
        <v>267</v>
      </c>
      <c r="J2365" t="s">
        <v>10</v>
      </c>
      <c r="K2365" t="s">
        <v>137</v>
      </c>
      <c r="L2365" s="2">
        <v>4</v>
      </c>
      <c r="M2365" t="s">
        <v>55</v>
      </c>
      <c r="N2365" t="s">
        <v>138</v>
      </c>
      <c r="O2365" t="s">
        <v>57</v>
      </c>
    </row>
    <row r="2366" spans="1:15" x14ac:dyDescent="0.25">
      <c r="A2366" s="2">
        <v>1</v>
      </c>
      <c r="B2366" s="2">
        <v>2016</v>
      </c>
      <c r="C2366" t="s">
        <v>363</v>
      </c>
      <c r="D2366" t="s">
        <v>264</v>
      </c>
      <c r="E2366" t="s">
        <v>12</v>
      </c>
      <c r="F2366">
        <f>VLOOKUP(C2366,'Five Year Alumni Srvy 2016 Data'!C:F,4,FALSE)</f>
        <v>0</v>
      </c>
      <c r="G2366" t="str">
        <f>VLOOKUP(F2366,Coding!K:L,2,FALSE)</f>
        <v>Non-URM</v>
      </c>
      <c r="H2366" t="s">
        <v>304</v>
      </c>
      <c r="I2366" t="s">
        <v>267</v>
      </c>
      <c r="J2366" t="s">
        <v>10</v>
      </c>
      <c r="K2366" t="s">
        <v>145</v>
      </c>
      <c r="L2366" s="2">
        <v>4</v>
      </c>
      <c r="M2366" t="s">
        <v>55</v>
      </c>
      <c r="N2366" t="s">
        <v>146</v>
      </c>
      <c r="O2366" t="s">
        <v>57</v>
      </c>
    </row>
    <row r="2367" spans="1:15" x14ac:dyDescent="0.25">
      <c r="A2367" s="2">
        <v>1</v>
      </c>
      <c r="B2367" s="2">
        <v>2016</v>
      </c>
      <c r="C2367" t="s">
        <v>363</v>
      </c>
      <c r="D2367" t="s">
        <v>264</v>
      </c>
      <c r="E2367" t="s">
        <v>12</v>
      </c>
      <c r="F2367">
        <f>VLOOKUP(C2367,'Five Year Alumni Srvy 2016 Data'!C:F,4,FALSE)</f>
        <v>0</v>
      </c>
      <c r="G2367" t="str">
        <f>VLOOKUP(F2367,Coding!K:L,2,FALSE)</f>
        <v>Non-URM</v>
      </c>
      <c r="H2367" t="s">
        <v>304</v>
      </c>
      <c r="I2367" t="s">
        <v>267</v>
      </c>
      <c r="J2367" t="s">
        <v>10</v>
      </c>
      <c r="K2367" t="s">
        <v>147</v>
      </c>
      <c r="L2367" s="2">
        <v>4</v>
      </c>
      <c r="M2367" t="s">
        <v>55</v>
      </c>
      <c r="N2367" t="s">
        <v>148</v>
      </c>
      <c r="O2367" t="s">
        <v>57</v>
      </c>
    </row>
    <row r="2368" spans="1:15" x14ac:dyDescent="0.25">
      <c r="A2368" s="2">
        <v>1</v>
      </c>
      <c r="B2368" s="2">
        <v>2016</v>
      </c>
      <c r="C2368" t="s">
        <v>363</v>
      </c>
      <c r="D2368" t="s">
        <v>264</v>
      </c>
      <c r="E2368" t="s">
        <v>12</v>
      </c>
      <c r="F2368">
        <f>VLOOKUP(C2368,'Five Year Alumni Srvy 2016 Data'!C:F,4,FALSE)</f>
        <v>0</v>
      </c>
      <c r="G2368" t="str">
        <f>VLOOKUP(F2368,Coding!K:L,2,FALSE)</f>
        <v>Non-URM</v>
      </c>
      <c r="H2368" t="s">
        <v>304</v>
      </c>
      <c r="I2368" t="s">
        <v>267</v>
      </c>
      <c r="J2368" t="s">
        <v>10</v>
      </c>
      <c r="K2368" t="s">
        <v>149</v>
      </c>
      <c r="L2368" s="2">
        <v>4</v>
      </c>
      <c r="M2368" t="s">
        <v>55</v>
      </c>
      <c r="N2368" t="s">
        <v>150</v>
      </c>
      <c r="O2368" t="s">
        <v>57</v>
      </c>
    </row>
    <row r="2369" spans="1:15" x14ac:dyDescent="0.25">
      <c r="A2369" s="2">
        <v>1</v>
      </c>
      <c r="B2369" s="2">
        <v>2016</v>
      </c>
      <c r="C2369" t="s">
        <v>363</v>
      </c>
      <c r="D2369" t="s">
        <v>264</v>
      </c>
      <c r="E2369" t="s">
        <v>12</v>
      </c>
      <c r="F2369">
        <f>VLOOKUP(C2369,'Five Year Alumni Srvy 2016 Data'!C:F,4,FALSE)</f>
        <v>0</v>
      </c>
      <c r="G2369" t="str">
        <f>VLOOKUP(F2369,Coding!K:L,2,FALSE)</f>
        <v>Non-URM</v>
      </c>
      <c r="H2369" t="s">
        <v>304</v>
      </c>
      <c r="I2369" t="s">
        <v>267</v>
      </c>
      <c r="J2369" t="s">
        <v>10</v>
      </c>
      <c r="K2369" t="s">
        <v>166</v>
      </c>
      <c r="L2369" s="2">
        <v>4</v>
      </c>
      <c r="M2369" t="s">
        <v>55</v>
      </c>
      <c r="N2369" t="s">
        <v>167</v>
      </c>
      <c r="O2369" t="s">
        <v>57</v>
      </c>
    </row>
    <row r="2370" spans="1:15" x14ac:dyDescent="0.25">
      <c r="A2370" s="2">
        <v>1</v>
      </c>
      <c r="B2370" s="2">
        <v>2016</v>
      </c>
      <c r="C2370" t="s">
        <v>365</v>
      </c>
      <c r="D2370" t="s">
        <v>48</v>
      </c>
      <c r="E2370" t="s">
        <v>12</v>
      </c>
      <c r="F2370">
        <f>VLOOKUP(C2370,'Five Year Alumni Srvy 2016 Data'!C:F,4,FALSE)</f>
        <v>0</v>
      </c>
      <c r="G2370" t="str">
        <f>VLOOKUP(F2370,Coding!K:L,2,FALSE)</f>
        <v>Non-URM</v>
      </c>
      <c r="H2370" t="s">
        <v>270</v>
      </c>
      <c r="I2370" t="s">
        <v>270</v>
      </c>
      <c r="J2370" t="s">
        <v>21</v>
      </c>
      <c r="K2370" t="s">
        <v>54</v>
      </c>
      <c r="L2370" s="2">
        <v>3</v>
      </c>
      <c r="M2370" t="s">
        <v>55</v>
      </c>
      <c r="N2370" t="s">
        <v>56</v>
      </c>
      <c r="O2370" t="s">
        <v>178</v>
      </c>
    </row>
    <row r="2371" spans="1:15" x14ac:dyDescent="0.25">
      <c r="A2371" s="2">
        <v>1</v>
      </c>
      <c r="B2371" s="2">
        <v>2016</v>
      </c>
      <c r="C2371" t="s">
        <v>365</v>
      </c>
      <c r="D2371" t="s">
        <v>48</v>
      </c>
      <c r="E2371" t="s">
        <v>12</v>
      </c>
      <c r="F2371">
        <f>VLOOKUP(C2371,'Five Year Alumni Srvy 2016 Data'!C:F,4,FALSE)</f>
        <v>0</v>
      </c>
      <c r="G2371" t="str">
        <f>VLOOKUP(F2371,Coding!K:L,2,FALSE)</f>
        <v>Non-URM</v>
      </c>
      <c r="H2371" t="s">
        <v>270</v>
      </c>
      <c r="I2371" t="s">
        <v>270</v>
      </c>
      <c r="J2371" t="s">
        <v>21</v>
      </c>
      <c r="K2371" t="s">
        <v>58</v>
      </c>
      <c r="L2371" s="2">
        <v>3</v>
      </c>
      <c r="M2371" t="s">
        <v>55</v>
      </c>
      <c r="N2371" t="s">
        <v>59</v>
      </c>
      <c r="O2371" t="s">
        <v>178</v>
      </c>
    </row>
    <row r="2372" spans="1:15" x14ac:dyDescent="0.25">
      <c r="A2372" s="2">
        <v>1</v>
      </c>
      <c r="B2372" s="2">
        <v>2016</v>
      </c>
      <c r="C2372" t="s">
        <v>365</v>
      </c>
      <c r="D2372" t="s">
        <v>48</v>
      </c>
      <c r="E2372" t="s">
        <v>12</v>
      </c>
      <c r="F2372">
        <f>VLOOKUP(C2372,'Five Year Alumni Srvy 2016 Data'!C:F,4,FALSE)</f>
        <v>0</v>
      </c>
      <c r="G2372" t="str">
        <f>VLOOKUP(F2372,Coding!K:L,2,FALSE)</f>
        <v>Non-URM</v>
      </c>
      <c r="H2372" t="s">
        <v>270</v>
      </c>
      <c r="I2372" t="s">
        <v>270</v>
      </c>
      <c r="J2372" t="s">
        <v>21</v>
      </c>
      <c r="K2372" t="s">
        <v>118</v>
      </c>
      <c r="L2372" s="2">
        <v>3</v>
      </c>
      <c r="M2372" t="s">
        <v>55</v>
      </c>
      <c r="N2372" t="s">
        <v>119</v>
      </c>
      <c r="O2372" t="s">
        <v>178</v>
      </c>
    </row>
    <row r="2373" spans="1:15" x14ac:dyDescent="0.25">
      <c r="A2373" s="2">
        <v>1</v>
      </c>
      <c r="B2373" s="2">
        <v>2016</v>
      </c>
      <c r="C2373" t="s">
        <v>365</v>
      </c>
      <c r="D2373" t="s">
        <v>48</v>
      </c>
      <c r="E2373" t="s">
        <v>12</v>
      </c>
      <c r="F2373">
        <f>VLOOKUP(C2373,'Five Year Alumni Srvy 2016 Data'!C:F,4,FALSE)</f>
        <v>0</v>
      </c>
      <c r="G2373" t="str">
        <f>VLOOKUP(F2373,Coding!K:L,2,FALSE)</f>
        <v>Non-URM</v>
      </c>
      <c r="H2373" t="s">
        <v>270</v>
      </c>
      <c r="I2373" t="s">
        <v>270</v>
      </c>
      <c r="J2373" t="s">
        <v>21</v>
      </c>
      <c r="K2373" t="s">
        <v>135</v>
      </c>
      <c r="L2373" s="2">
        <v>3</v>
      </c>
      <c r="M2373" t="s">
        <v>55</v>
      </c>
      <c r="N2373" t="s">
        <v>136</v>
      </c>
      <c r="O2373" t="s">
        <v>178</v>
      </c>
    </row>
    <row r="2374" spans="1:15" x14ac:dyDescent="0.25">
      <c r="A2374" s="2">
        <v>1</v>
      </c>
      <c r="B2374" s="2">
        <v>2016</v>
      </c>
      <c r="C2374" t="s">
        <v>365</v>
      </c>
      <c r="D2374" t="s">
        <v>48</v>
      </c>
      <c r="E2374" t="s">
        <v>12</v>
      </c>
      <c r="F2374">
        <f>VLOOKUP(C2374,'Five Year Alumni Srvy 2016 Data'!C:F,4,FALSE)</f>
        <v>0</v>
      </c>
      <c r="G2374" t="str">
        <f>VLOOKUP(F2374,Coding!K:L,2,FALSE)</f>
        <v>Non-URM</v>
      </c>
      <c r="H2374" t="s">
        <v>270</v>
      </c>
      <c r="I2374" t="s">
        <v>270</v>
      </c>
      <c r="J2374" t="s">
        <v>21</v>
      </c>
      <c r="K2374" t="s">
        <v>137</v>
      </c>
      <c r="L2374" s="2">
        <v>3</v>
      </c>
      <c r="M2374" t="s">
        <v>55</v>
      </c>
      <c r="N2374" t="s">
        <v>138</v>
      </c>
      <c r="O2374" t="s">
        <v>178</v>
      </c>
    </row>
    <row r="2375" spans="1:15" x14ac:dyDescent="0.25">
      <c r="A2375" s="2">
        <v>1</v>
      </c>
      <c r="B2375" s="2">
        <v>2016</v>
      </c>
      <c r="C2375" t="s">
        <v>365</v>
      </c>
      <c r="D2375" t="s">
        <v>48</v>
      </c>
      <c r="E2375" t="s">
        <v>12</v>
      </c>
      <c r="F2375">
        <f>VLOOKUP(C2375,'Five Year Alumni Srvy 2016 Data'!C:F,4,FALSE)</f>
        <v>0</v>
      </c>
      <c r="G2375" t="str">
        <f>VLOOKUP(F2375,Coding!K:L,2,FALSE)</f>
        <v>Non-URM</v>
      </c>
      <c r="H2375" t="s">
        <v>270</v>
      </c>
      <c r="I2375" t="s">
        <v>270</v>
      </c>
      <c r="J2375" t="s">
        <v>21</v>
      </c>
      <c r="K2375" t="s">
        <v>145</v>
      </c>
      <c r="L2375" s="2">
        <v>3</v>
      </c>
      <c r="M2375" t="s">
        <v>55</v>
      </c>
      <c r="N2375" t="s">
        <v>146</v>
      </c>
      <c r="O2375" t="s">
        <v>178</v>
      </c>
    </row>
    <row r="2376" spans="1:15" x14ac:dyDescent="0.25">
      <c r="A2376" s="2">
        <v>1</v>
      </c>
      <c r="B2376" s="2">
        <v>2016</v>
      </c>
      <c r="C2376" t="s">
        <v>365</v>
      </c>
      <c r="D2376" t="s">
        <v>48</v>
      </c>
      <c r="E2376" t="s">
        <v>12</v>
      </c>
      <c r="F2376">
        <f>VLOOKUP(C2376,'Five Year Alumni Srvy 2016 Data'!C:F,4,FALSE)</f>
        <v>0</v>
      </c>
      <c r="G2376" t="str">
        <f>VLOOKUP(F2376,Coding!K:L,2,FALSE)</f>
        <v>Non-URM</v>
      </c>
      <c r="H2376" t="s">
        <v>270</v>
      </c>
      <c r="I2376" t="s">
        <v>270</v>
      </c>
      <c r="J2376" t="s">
        <v>21</v>
      </c>
      <c r="K2376" t="s">
        <v>147</v>
      </c>
      <c r="L2376" s="2">
        <v>3</v>
      </c>
      <c r="M2376" t="s">
        <v>55</v>
      </c>
      <c r="N2376" t="s">
        <v>148</v>
      </c>
      <c r="O2376" t="s">
        <v>178</v>
      </c>
    </row>
    <row r="2377" spans="1:15" x14ac:dyDescent="0.25">
      <c r="A2377" s="2">
        <v>1</v>
      </c>
      <c r="B2377" s="2">
        <v>2016</v>
      </c>
      <c r="C2377" t="s">
        <v>365</v>
      </c>
      <c r="D2377" t="s">
        <v>48</v>
      </c>
      <c r="E2377" t="s">
        <v>12</v>
      </c>
      <c r="F2377">
        <f>VLOOKUP(C2377,'Five Year Alumni Srvy 2016 Data'!C:F,4,FALSE)</f>
        <v>0</v>
      </c>
      <c r="G2377" t="str">
        <f>VLOOKUP(F2377,Coding!K:L,2,FALSE)</f>
        <v>Non-URM</v>
      </c>
      <c r="H2377" t="s">
        <v>270</v>
      </c>
      <c r="I2377" t="s">
        <v>270</v>
      </c>
      <c r="J2377" t="s">
        <v>21</v>
      </c>
      <c r="K2377" t="s">
        <v>149</v>
      </c>
      <c r="L2377" s="2">
        <v>3</v>
      </c>
      <c r="M2377" t="s">
        <v>55</v>
      </c>
      <c r="N2377" t="s">
        <v>150</v>
      </c>
      <c r="O2377" t="s">
        <v>178</v>
      </c>
    </row>
    <row r="2378" spans="1:15" x14ac:dyDescent="0.25">
      <c r="A2378" s="2">
        <v>1</v>
      </c>
      <c r="B2378" s="2">
        <v>2016</v>
      </c>
      <c r="C2378" t="s">
        <v>365</v>
      </c>
      <c r="D2378" t="s">
        <v>48</v>
      </c>
      <c r="E2378" t="s">
        <v>12</v>
      </c>
      <c r="F2378">
        <f>VLOOKUP(C2378,'Five Year Alumni Srvy 2016 Data'!C:F,4,FALSE)</f>
        <v>0</v>
      </c>
      <c r="G2378" t="str">
        <f>VLOOKUP(F2378,Coding!K:L,2,FALSE)</f>
        <v>Non-URM</v>
      </c>
      <c r="H2378" t="s">
        <v>270</v>
      </c>
      <c r="I2378" t="s">
        <v>270</v>
      </c>
      <c r="J2378" t="s">
        <v>21</v>
      </c>
      <c r="K2378" t="s">
        <v>166</v>
      </c>
      <c r="L2378" s="2">
        <v>3</v>
      </c>
      <c r="M2378" t="s">
        <v>55</v>
      </c>
      <c r="N2378" t="s">
        <v>167</v>
      </c>
      <c r="O2378" t="s">
        <v>178</v>
      </c>
    </row>
    <row r="2379" spans="1:15" x14ac:dyDescent="0.25">
      <c r="A2379" s="2">
        <v>1</v>
      </c>
      <c r="B2379" s="2">
        <v>2016</v>
      </c>
      <c r="C2379" t="s">
        <v>366</v>
      </c>
      <c r="D2379" t="s">
        <v>48</v>
      </c>
      <c r="E2379" t="s">
        <v>12</v>
      </c>
      <c r="F2379">
        <f>VLOOKUP(C2379,'Five Year Alumni Srvy 2016 Data'!C:F,4,FALSE)</f>
        <v>0</v>
      </c>
      <c r="G2379" t="str">
        <f>VLOOKUP(F2379,Coding!K:L,2,FALSE)</f>
        <v>Non-URM</v>
      </c>
      <c r="H2379" t="s">
        <v>339</v>
      </c>
      <c r="I2379" t="s">
        <v>339</v>
      </c>
      <c r="J2379" t="s">
        <v>15</v>
      </c>
      <c r="K2379" t="s">
        <v>54</v>
      </c>
      <c r="L2379" s="2">
        <v>2</v>
      </c>
      <c r="M2379" t="s">
        <v>55</v>
      </c>
      <c r="N2379" t="s">
        <v>56</v>
      </c>
      <c r="O2379" t="s">
        <v>187</v>
      </c>
    </row>
    <row r="2380" spans="1:15" x14ac:dyDescent="0.25">
      <c r="A2380" s="2">
        <v>1</v>
      </c>
      <c r="B2380" s="2">
        <v>2016</v>
      </c>
      <c r="C2380" t="s">
        <v>366</v>
      </c>
      <c r="D2380" t="s">
        <v>48</v>
      </c>
      <c r="E2380" t="s">
        <v>12</v>
      </c>
      <c r="F2380">
        <f>VLOOKUP(C2380,'Five Year Alumni Srvy 2016 Data'!C:F,4,FALSE)</f>
        <v>0</v>
      </c>
      <c r="G2380" t="str">
        <f>VLOOKUP(F2380,Coding!K:L,2,FALSE)</f>
        <v>Non-URM</v>
      </c>
      <c r="H2380" t="s">
        <v>339</v>
      </c>
      <c r="I2380" t="s">
        <v>339</v>
      </c>
      <c r="J2380" t="s">
        <v>15</v>
      </c>
      <c r="K2380" t="s">
        <v>58</v>
      </c>
      <c r="L2380" s="2">
        <v>2</v>
      </c>
      <c r="M2380" t="s">
        <v>55</v>
      </c>
      <c r="N2380" t="s">
        <v>59</v>
      </c>
      <c r="O2380" t="s">
        <v>187</v>
      </c>
    </row>
    <row r="2381" spans="1:15" x14ac:dyDescent="0.25">
      <c r="A2381" s="2">
        <v>1</v>
      </c>
      <c r="B2381" s="2">
        <v>2016</v>
      </c>
      <c r="C2381" t="s">
        <v>366</v>
      </c>
      <c r="D2381" t="s">
        <v>48</v>
      </c>
      <c r="E2381" t="s">
        <v>12</v>
      </c>
      <c r="F2381">
        <f>VLOOKUP(C2381,'Five Year Alumni Srvy 2016 Data'!C:F,4,FALSE)</f>
        <v>0</v>
      </c>
      <c r="G2381" t="str">
        <f>VLOOKUP(F2381,Coding!K:L,2,FALSE)</f>
        <v>Non-URM</v>
      </c>
      <c r="H2381" t="s">
        <v>339</v>
      </c>
      <c r="I2381" t="s">
        <v>339</v>
      </c>
      <c r="J2381" t="s">
        <v>15</v>
      </c>
      <c r="K2381" t="s">
        <v>118</v>
      </c>
      <c r="L2381" s="2">
        <v>2</v>
      </c>
      <c r="M2381" t="s">
        <v>55</v>
      </c>
      <c r="N2381" t="s">
        <v>119</v>
      </c>
      <c r="O2381" t="s">
        <v>187</v>
      </c>
    </row>
    <row r="2382" spans="1:15" x14ac:dyDescent="0.25">
      <c r="A2382" s="2">
        <v>1</v>
      </c>
      <c r="B2382" s="2">
        <v>2016</v>
      </c>
      <c r="C2382" t="s">
        <v>366</v>
      </c>
      <c r="D2382" t="s">
        <v>48</v>
      </c>
      <c r="E2382" t="s">
        <v>12</v>
      </c>
      <c r="F2382">
        <f>VLOOKUP(C2382,'Five Year Alumni Srvy 2016 Data'!C:F,4,FALSE)</f>
        <v>0</v>
      </c>
      <c r="G2382" t="str">
        <f>VLOOKUP(F2382,Coding!K:L,2,FALSE)</f>
        <v>Non-URM</v>
      </c>
      <c r="H2382" t="s">
        <v>339</v>
      </c>
      <c r="I2382" t="s">
        <v>339</v>
      </c>
      <c r="J2382" t="s">
        <v>15</v>
      </c>
      <c r="K2382" t="s">
        <v>135</v>
      </c>
      <c r="L2382" s="2">
        <v>3</v>
      </c>
      <c r="M2382" t="s">
        <v>55</v>
      </c>
      <c r="N2382" t="s">
        <v>136</v>
      </c>
      <c r="O2382" t="s">
        <v>178</v>
      </c>
    </row>
    <row r="2383" spans="1:15" x14ac:dyDescent="0.25">
      <c r="A2383" s="2">
        <v>1</v>
      </c>
      <c r="B2383" s="2">
        <v>2016</v>
      </c>
      <c r="C2383" t="s">
        <v>366</v>
      </c>
      <c r="D2383" t="s">
        <v>48</v>
      </c>
      <c r="E2383" t="s">
        <v>12</v>
      </c>
      <c r="F2383">
        <f>VLOOKUP(C2383,'Five Year Alumni Srvy 2016 Data'!C:F,4,FALSE)</f>
        <v>0</v>
      </c>
      <c r="G2383" t="str">
        <f>VLOOKUP(F2383,Coding!K:L,2,FALSE)</f>
        <v>Non-URM</v>
      </c>
      <c r="H2383" t="s">
        <v>339</v>
      </c>
      <c r="I2383" t="s">
        <v>339</v>
      </c>
      <c r="J2383" t="s">
        <v>15</v>
      </c>
      <c r="K2383" t="s">
        <v>137</v>
      </c>
      <c r="L2383" s="2">
        <v>2</v>
      </c>
      <c r="M2383" t="s">
        <v>55</v>
      </c>
      <c r="N2383" t="s">
        <v>138</v>
      </c>
      <c r="O2383" t="s">
        <v>187</v>
      </c>
    </row>
    <row r="2384" spans="1:15" x14ac:dyDescent="0.25">
      <c r="A2384" s="2">
        <v>1</v>
      </c>
      <c r="B2384" s="2">
        <v>2016</v>
      </c>
      <c r="C2384" t="s">
        <v>366</v>
      </c>
      <c r="D2384" t="s">
        <v>48</v>
      </c>
      <c r="E2384" t="s">
        <v>12</v>
      </c>
      <c r="F2384">
        <f>VLOOKUP(C2384,'Five Year Alumni Srvy 2016 Data'!C:F,4,FALSE)</f>
        <v>0</v>
      </c>
      <c r="G2384" t="str">
        <f>VLOOKUP(F2384,Coding!K:L,2,FALSE)</f>
        <v>Non-URM</v>
      </c>
      <c r="H2384" t="s">
        <v>339</v>
      </c>
      <c r="I2384" t="s">
        <v>339</v>
      </c>
      <c r="J2384" t="s">
        <v>15</v>
      </c>
      <c r="K2384" t="s">
        <v>145</v>
      </c>
      <c r="L2384" s="2">
        <v>2</v>
      </c>
      <c r="M2384" t="s">
        <v>55</v>
      </c>
      <c r="N2384" t="s">
        <v>146</v>
      </c>
      <c r="O2384" t="s">
        <v>187</v>
      </c>
    </row>
    <row r="2385" spans="1:15" x14ac:dyDescent="0.25">
      <c r="A2385" s="2">
        <v>1</v>
      </c>
      <c r="B2385" s="2">
        <v>2016</v>
      </c>
      <c r="C2385" t="s">
        <v>366</v>
      </c>
      <c r="D2385" t="s">
        <v>48</v>
      </c>
      <c r="E2385" t="s">
        <v>12</v>
      </c>
      <c r="F2385">
        <f>VLOOKUP(C2385,'Five Year Alumni Srvy 2016 Data'!C:F,4,FALSE)</f>
        <v>0</v>
      </c>
      <c r="G2385" t="str">
        <f>VLOOKUP(F2385,Coding!K:L,2,FALSE)</f>
        <v>Non-URM</v>
      </c>
      <c r="H2385" t="s">
        <v>339</v>
      </c>
      <c r="I2385" t="s">
        <v>339</v>
      </c>
      <c r="J2385" t="s">
        <v>15</v>
      </c>
      <c r="K2385" t="s">
        <v>147</v>
      </c>
      <c r="L2385" s="2">
        <v>3</v>
      </c>
      <c r="M2385" t="s">
        <v>55</v>
      </c>
      <c r="N2385" t="s">
        <v>148</v>
      </c>
      <c r="O2385" t="s">
        <v>178</v>
      </c>
    </row>
    <row r="2386" spans="1:15" x14ac:dyDescent="0.25">
      <c r="A2386" s="2">
        <v>1</v>
      </c>
      <c r="B2386" s="2">
        <v>2016</v>
      </c>
      <c r="C2386" t="s">
        <v>366</v>
      </c>
      <c r="D2386" t="s">
        <v>48</v>
      </c>
      <c r="E2386" t="s">
        <v>12</v>
      </c>
      <c r="F2386">
        <f>VLOOKUP(C2386,'Five Year Alumni Srvy 2016 Data'!C:F,4,FALSE)</f>
        <v>0</v>
      </c>
      <c r="G2386" t="str">
        <f>VLOOKUP(F2386,Coding!K:L,2,FALSE)</f>
        <v>Non-URM</v>
      </c>
      <c r="H2386" t="s">
        <v>339</v>
      </c>
      <c r="I2386" t="s">
        <v>339</v>
      </c>
      <c r="J2386" t="s">
        <v>15</v>
      </c>
      <c r="K2386" t="s">
        <v>149</v>
      </c>
      <c r="L2386" s="2">
        <v>3</v>
      </c>
      <c r="M2386" t="s">
        <v>55</v>
      </c>
      <c r="N2386" t="s">
        <v>150</v>
      </c>
      <c r="O2386" t="s">
        <v>178</v>
      </c>
    </row>
    <row r="2387" spans="1:15" x14ac:dyDescent="0.25">
      <c r="A2387" s="2">
        <v>1</v>
      </c>
      <c r="B2387" s="2">
        <v>2016</v>
      </c>
      <c r="C2387" t="s">
        <v>366</v>
      </c>
      <c r="D2387" t="s">
        <v>48</v>
      </c>
      <c r="E2387" t="s">
        <v>12</v>
      </c>
      <c r="F2387">
        <f>VLOOKUP(C2387,'Five Year Alumni Srvy 2016 Data'!C:F,4,FALSE)</f>
        <v>0</v>
      </c>
      <c r="G2387" t="str">
        <f>VLOOKUP(F2387,Coding!K:L,2,FALSE)</f>
        <v>Non-URM</v>
      </c>
      <c r="H2387" t="s">
        <v>339</v>
      </c>
      <c r="I2387" t="s">
        <v>339</v>
      </c>
      <c r="J2387" t="s">
        <v>15</v>
      </c>
      <c r="K2387" t="s">
        <v>166</v>
      </c>
      <c r="L2387" s="2">
        <v>3</v>
      </c>
      <c r="M2387" t="s">
        <v>55</v>
      </c>
      <c r="N2387" t="s">
        <v>167</v>
      </c>
      <c r="O2387" t="s">
        <v>178</v>
      </c>
    </row>
    <row r="2388" spans="1:15" x14ac:dyDescent="0.25">
      <c r="A2388" s="2">
        <v>1</v>
      </c>
      <c r="B2388" s="2">
        <v>2016</v>
      </c>
      <c r="C2388" t="s">
        <v>369</v>
      </c>
      <c r="D2388" t="s">
        <v>48</v>
      </c>
      <c r="E2388" t="s">
        <v>12</v>
      </c>
      <c r="F2388">
        <f>VLOOKUP(C2388,'Five Year Alumni Srvy 2016 Data'!C:F,4,FALSE)</f>
        <v>0</v>
      </c>
      <c r="G2388" t="str">
        <f>VLOOKUP(F2388,Coding!K:L,2,FALSE)</f>
        <v>Non-URM</v>
      </c>
      <c r="H2388" t="s">
        <v>215</v>
      </c>
      <c r="I2388" t="s">
        <v>215</v>
      </c>
      <c r="J2388" t="s">
        <v>21</v>
      </c>
      <c r="K2388" t="s">
        <v>54</v>
      </c>
      <c r="L2388" s="2">
        <v>3</v>
      </c>
      <c r="M2388" t="s">
        <v>55</v>
      </c>
      <c r="N2388" t="s">
        <v>56</v>
      </c>
      <c r="O2388" t="s">
        <v>178</v>
      </c>
    </row>
    <row r="2389" spans="1:15" x14ac:dyDescent="0.25">
      <c r="A2389" s="2">
        <v>1</v>
      </c>
      <c r="B2389" s="2">
        <v>2016</v>
      </c>
      <c r="C2389" t="s">
        <v>369</v>
      </c>
      <c r="D2389" t="s">
        <v>48</v>
      </c>
      <c r="E2389" t="s">
        <v>12</v>
      </c>
      <c r="F2389">
        <f>VLOOKUP(C2389,'Five Year Alumni Srvy 2016 Data'!C:F,4,FALSE)</f>
        <v>0</v>
      </c>
      <c r="G2389" t="str">
        <f>VLOOKUP(F2389,Coding!K:L,2,FALSE)</f>
        <v>Non-URM</v>
      </c>
      <c r="H2389" t="s">
        <v>215</v>
      </c>
      <c r="I2389" t="s">
        <v>215</v>
      </c>
      <c r="J2389" t="s">
        <v>21</v>
      </c>
      <c r="K2389" t="s">
        <v>58</v>
      </c>
      <c r="L2389" s="2">
        <v>2</v>
      </c>
      <c r="M2389" t="s">
        <v>55</v>
      </c>
      <c r="N2389" t="s">
        <v>59</v>
      </c>
      <c r="O2389" t="s">
        <v>187</v>
      </c>
    </row>
    <row r="2390" spans="1:15" x14ac:dyDescent="0.25">
      <c r="A2390" s="2">
        <v>1</v>
      </c>
      <c r="B2390" s="2">
        <v>2016</v>
      </c>
      <c r="C2390" t="s">
        <v>369</v>
      </c>
      <c r="D2390" t="s">
        <v>48</v>
      </c>
      <c r="E2390" t="s">
        <v>12</v>
      </c>
      <c r="F2390">
        <f>VLOOKUP(C2390,'Five Year Alumni Srvy 2016 Data'!C:F,4,FALSE)</f>
        <v>0</v>
      </c>
      <c r="G2390" t="str">
        <f>VLOOKUP(F2390,Coding!K:L,2,FALSE)</f>
        <v>Non-URM</v>
      </c>
      <c r="H2390" t="s">
        <v>215</v>
      </c>
      <c r="I2390" t="s">
        <v>215</v>
      </c>
      <c r="J2390" t="s">
        <v>21</v>
      </c>
      <c r="K2390" t="s">
        <v>118</v>
      </c>
      <c r="L2390" s="2">
        <v>2</v>
      </c>
      <c r="M2390" t="s">
        <v>55</v>
      </c>
      <c r="N2390" t="s">
        <v>119</v>
      </c>
      <c r="O2390" t="s">
        <v>187</v>
      </c>
    </row>
    <row r="2391" spans="1:15" x14ac:dyDescent="0.25">
      <c r="A2391" s="2">
        <v>1</v>
      </c>
      <c r="B2391" s="2">
        <v>2016</v>
      </c>
      <c r="C2391" t="s">
        <v>369</v>
      </c>
      <c r="D2391" t="s">
        <v>48</v>
      </c>
      <c r="E2391" t="s">
        <v>12</v>
      </c>
      <c r="F2391">
        <f>VLOOKUP(C2391,'Five Year Alumni Srvy 2016 Data'!C:F,4,FALSE)</f>
        <v>0</v>
      </c>
      <c r="G2391" t="str">
        <f>VLOOKUP(F2391,Coding!K:L,2,FALSE)</f>
        <v>Non-URM</v>
      </c>
      <c r="H2391" t="s">
        <v>215</v>
      </c>
      <c r="I2391" t="s">
        <v>215</v>
      </c>
      <c r="J2391" t="s">
        <v>21</v>
      </c>
      <c r="K2391" t="s">
        <v>135</v>
      </c>
      <c r="L2391" s="2">
        <v>3</v>
      </c>
      <c r="M2391" t="s">
        <v>55</v>
      </c>
      <c r="N2391" t="s">
        <v>136</v>
      </c>
      <c r="O2391" t="s">
        <v>178</v>
      </c>
    </row>
    <row r="2392" spans="1:15" x14ac:dyDescent="0.25">
      <c r="A2392" s="2">
        <v>1</v>
      </c>
      <c r="B2392" s="2">
        <v>2016</v>
      </c>
      <c r="C2392" t="s">
        <v>369</v>
      </c>
      <c r="D2392" t="s">
        <v>48</v>
      </c>
      <c r="E2392" t="s">
        <v>12</v>
      </c>
      <c r="F2392">
        <f>VLOOKUP(C2392,'Five Year Alumni Srvy 2016 Data'!C:F,4,FALSE)</f>
        <v>0</v>
      </c>
      <c r="G2392" t="str">
        <f>VLOOKUP(F2392,Coding!K:L,2,FALSE)</f>
        <v>Non-URM</v>
      </c>
      <c r="H2392" t="s">
        <v>215</v>
      </c>
      <c r="I2392" t="s">
        <v>215</v>
      </c>
      <c r="J2392" t="s">
        <v>21</v>
      </c>
      <c r="K2392" t="s">
        <v>137</v>
      </c>
      <c r="L2392" s="2">
        <v>2</v>
      </c>
      <c r="M2392" t="s">
        <v>55</v>
      </c>
      <c r="N2392" t="s">
        <v>138</v>
      </c>
      <c r="O2392" t="s">
        <v>187</v>
      </c>
    </row>
    <row r="2393" spans="1:15" x14ac:dyDescent="0.25">
      <c r="A2393" s="2">
        <v>1</v>
      </c>
      <c r="B2393" s="2">
        <v>2016</v>
      </c>
      <c r="C2393" t="s">
        <v>369</v>
      </c>
      <c r="D2393" t="s">
        <v>48</v>
      </c>
      <c r="E2393" t="s">
        <v>12</v>
      </c>
      <c r="F2393">
        <f>VLOOKUP(C2393,'Five Year Alumni Srvy 2016 Data'!C:F,4,FALSE)</f>
        <v>0</v>
      </c>
      <c r="G2393" t="str">
        <f>VLOOKUP(F2393,Coding!K:L,2,FALSE)</f>
        <v>Non-URM</v>
      </c>
      <c r="H2393" t="s">
        <v>215</v>
      </c>
      <c r="I2393" t="s">
        <v>215</v>
      </c>
      <c r="J2393" t="s">
        <v>21</v>
      </c>
      <c r="K2393" t="s">
        <v>145</v>
      </c>
      <c r="L2393" s="2">
        <v>2</v>
      </c>
      <c r="M2393" t="s">
        <v>55</v>
      </c>
      <c r="N2393" t="s">
        <v>146</v>
      </c>
      <c r="O2393" t="s">
        <v>187</v>
      </c>
    </row>
    <row r="2394" spans="1:15" x14ac:dyDescent="0.25">
      <c r="A2394" s="2">
        <v>1</v>
      </c>
      <c r="B2394" s="2">
        <v>2016</v>
      </c>
      <c r="C2394" t="s">
        <v>369</v>
      </c>
      <c r="D2394" t="s">
        <v>48</v>
      </c>
      <c r="E2394" t="s">
        <v>12</v>
      </c>
      <c r="F2394">
        <f>VLOOKUP(C2394,'Five Year Alumni Srvy 2016 Data'!C:F,4,FALSE)</f>
        <v>0</v>
      </c>
      <c r="G2394" t="str">
        <f>VLOOKUP(F2394,Coding!K:L,2,FALSE)</f>
        <v>Non-URM</v>
      </c>
      <c r="H2394" t="s">
        <v>215</v>
      </c>
      <c r="I2394" t="s">
        <v>215</v>
      </c>
      <c r="J2394" t="s">
        <v>21</v>
      </c>
      <c r="K2394" t="s">
        <v>147</v>
      </c>
      <c r="L2394" s="2">
        <v>2</v>
      </c>
      <c r="M2394" t="s">
        <v>55</v>
      </c>
      <c r="N2394" t="s">
        <v>148</v>
      </c>
      <c r="O2394" t="s">
        <v>187</v>
      </c>
    </row>
    <row r="2395" spans="1:15" x14ac:dyDescent="0.25">
      <c r="A2395" s="2">
        <v>1</v>
      </c>
      <c r="B2395" s="2">
        <v>2016</v>
      </c>
      <c r="C2395" t="s">
        <v>369</v>
      </c>
      <c r="D2395" t="s">
        <v>48</v>
      </c>
      <c r="E2395" t="s">
        <v>12</v>
      </c>
      <c r="F2395">
        <f>VLOOKUP(C2395,'Five Year Alumni Srvy 2016 Data'!C:F,4,FALSE)</f>
        <v>0</v>
      </c>
      <c r="G2395" t="str">
        <f>VLOOKUP(F2395,Coding!K:L,2,FALSE)</f>
        <v>Non-URM</v>
      </c>
      <c r="H2395" t="s">
        <v>215</v>
      </c>
      <c r="I2395" t="s">
        <v>215</v>
      </c>
      <c r="J2395" t="s">
        <v>21</v>
      </c>
      <c r="K2395" t="s">
        <v>149</v>
      </c>
      <c r="L2395" s="2">
        <v>2</v>
      </c>
      <c r="M2395" t="s">
        <v>55</v>
      </c>
      <c r="N2395" t="s">
        <v>150</v>
      </c>
      <c r="O2395" t="s">
        <v>187</v>
      </c>
    </row>
    <row r="2396" spans="1:15" x14ac:dyDescent="0.25">
      <c r="A2396" s="2">
        <v>1</v>
      </c>
      <c r="B2396" s="2">
        <v>2016</v>
      </c>
      <c r="C2396" t="s">
        <v>369</v>
      </c>
      <c r="D2396" t="s">
        <v>48</v>
      </c>
      <c r="E2396" t="s">
        <v>12</v>
      </c>
      <c r="F2396">
        <f>VLOOKUP(C2396,'Five Year Alumni Srvy 2016 Data'!C:F,4,FALSE)</f>
        <v>0</v>
      </c>
      <c r="G2396" t="str">
        <f>VLOOKUP(F2396,Coding!K:L,2,FALSE)</f>
        <v>Non-URM</v>
      </c>
      <c r="H2396" t="s">
        <v>215</v>
      </c>
      <c r="I2396" t="s">
        <v>215</v>
      </c>
      <c r="J2396" t="s">
        <v>21</v>
      </c>
      <c r="K2396" t="s">
        <v>166</v>
      </c>
      <c r="L2396" s="2">
        <v>3</v>
      </c>
      <c r="M2396" t="s">
        <v>55</v>
      </c>
      <c r="N2396" t="s">
        <v>167</v>
      </c>
      <c r="O2396" t="s">
        <v>178</v>
      </c>
    </row>
    <row r="2397" spans="1:15" x14ac:dyDescent="0.25">
      <c r="A2397" s="2">
        <v>1</v>
      </c>
      <c r="B2397" s="2">
        <v>2016</v>
      </c>
      <c r="C2397" t="s">
        <v>373</v>
      </c>
      <c r="D2397" t="s">
        <v>48</v>
      </c>
      <c r="E2397" t="s">
        <v>12</v>
      </c>
      <c r="F2397">
        <f>VLOOKUP(C2397,'Five Year Alumni Srvy 2016 Data'!C:F,4,FALSE)</f>
        <v>0</v>
      </c>
      <c r="G2397" t="str">
        <f>VLOOKUP(F2397,Coding!K:L,2,FALSE)</f>
        <v>Non-URM</v>
      </c>
      <c r="H2397" t="s">
        <v>235</v>
      </c>
      <c r="I2397" t="s">
        <v>236</v>
      </c>
      <c r="J2397" t="s">
        <v>15</v>
      </c>
      <c r="K2397" t="s">
        <v>54</v>
      </c>
      <c r="L2397" s="2">
        <v>4</v>
      </c>
      <c r="M2397" t="s">
        <v>55</v>
      </c>
      <c r="N2397" t="s">
        <v>56</v>
      </c>
      <c r="O2397" t="s">
        <v>57</v>
      </c>
    </row>
    <row r="2398" spans="1:15" x14ac:dyDescent="0.25">
      <c r="A2398" s="2">
        <v>1</v>
      </c>
      <c r="B2398" s="2">
        <v>2016</v>
      </c>
      <c r="C2398" t="s">
        <v>373</v>
      </c>
      <c r="D2398" t="s">
        <v>48</v>
      </c>
      <c r="E2398" t="s">
        <v>12</v>
      </c>
      <c r="F2398">
        <f>VLOOKUP(C2398,'Five Year Alumni Srvy 2016 Data'!C:F,4,FALSE)</f>
        <v>0</v>
      </c>
      <c r="G2398" t="str">
        <f>VLOOKUP(F2398,Coding!K:L,2,FALSE)</f>
        <v>Non-URM</v>
      </c>
      <c r="H2398" t="s">
        <v>235</v>
      </c>
      <c r="I2398" t="s">
        <v>236</v>
      </c>
      <c r="J2398" t="s">
        <v>15</v>
      </c>
      <c r="K2398" t="s">
        <v>58</v>
      </c>
      <c r="L2398" s="2">
        <v>4</v>
      </c>
      <c r="M2398" t="s">
        <v>55</v>
      </c>
      <c r="N2398" t="s">
        <v>59</v>
      </c>
      <c r="O2398" t="s">
        <v>57</v>
      </c>
    </row>
    <row r="2399" spans="1:15" x14ac:dyDescent="0.25">
      <c r="A2399" s="2">
        <v>1</v>
      </c>
      <c r="B2399" s="2">
        <v>2016</v>
      </c>
      <c r="C2399" t="s">
        <v>373</v>
      </c>
      <c r="D2399" t="s">
        <v>48</v>
      </c>
      <c r="E2399" t="s">
        <v>12</v>
      </c>
      <c r="F2399">
        <f>VLOOKUP(C2399,'Five Year Alumni Srvy 2016 Data'!C:F,4,FALSE)</f>
        <v>0</v>
      </c>
      <c r="G2399" t="str">
        <f>VLOOKUP(F2399,Coding!K:L,2,FALSE)</f>
        <v>Non-URM</v>
      </c>
      <c r="H2399" t="s">
        <v>235</v>
      </c>
      <c r="I2399" t="s">
        <v>236</v>
      </c>
      <c r="J2399" t="s">
        <v>15</v>
      </c>
      <c r="K2399" t="s">
        <v>118</v>
      </c>
      <c r="L2399" s="2">
        <v>3</v>
      </c>
      <c r="M2399" t="s">
        <v>55</v>
      </c>
      <c r="N2399" t="s">
        <v>119</v>
      </c>
      <c r="O2399" t="s">
        <v>178</v>
      </c>
    </row>
    <row r="2400" spans="1:15" x14ac:dyDescent="0.25">
      <c r="A2400" s="2">
        <v>1</v>
      </c>
      <c r="B2400" s="2">
        <v>2016</v>
      </c>
      <c r="C2400" t="s">
        <v>373</v>
      </c>
      <c r="D2400" t="s">
        <v>48</v>
      </c>
      <c r="E2400" t="s">
        <v>12</v>
      </c>
      <c r="F2400">
        <f>VLOOKUP(C2400,'Five Year Alumni Srvy 2016 Data'!C:F,4,FALSE)</f>
        <v>0</v>
      </c>
      <c r="G2400" t="str">
        <f>VLOOKUP(F2400,Coding!K:L,2,FALSE)</f>
        <v>Non-URM</v>
      </c>
      <c r="H2400" t="s">
        <v>235</v>
      </c>
      <c r="I2400" t="s">
        <v>236</v>
      </c>
      <c r="J2400" t="s">
        <v>15</v>
      </c>
      <c r="K2400" t="s">
        <v>135</v>
      </c>
      <c r="L2400" s="2">
        <v>4</v>
      </c>
      <c r="M2400" t="s">
        <v>55</v>
      </c>
      <c r="N2400" t="s">
        <v>136</v>
      </c>
      <c r="O2400" t="s">
        <v>57</v>
      </c>
    </row>
    <row r="2401" spans="1:15" x14ac:dyDescent="0.25">
      <c r="A2401" s="2">
        <v>1</v>
      </c>
      <c r="B2401" s="2">
        <v>2016</v>
      </c>
      <c r="C2401" t="s">
        <v>373</v>
      </c>
      <c r="D2401" t="s">
        <v>48</v>
      </c>
      <c r="E2401" t="s">
        <v>12</v>
      </c>
      <c r="F2401">
        <f>VLOOKUP(C2401,'Five Year Alumni Srvy 2016 Data'!C:F,4,FALSE)</f>
        <v>0</v>
      </c>
      <c r="G2401" t="str">
        <f>VLOOKUP(F2401,Coding!K:L,2,FALSE)</f>
        <v>Non-URM</v>
      </c>
      <c r="H2401" t="s">
        <v>235</v>
      </c>
      <c r="I2401" t="s">
        <v>236</v>
      </c>
      <c r="J2401" t="s">
        <v>15</v>
      </c>
      <c r="K2401" t="s">
        <v>137</v>
      </c>
      <c r="L2401" s="2">
        <v>3</v>
      </c>
      <c r="M2401" t="s">
        <v>55</v>
      </c>
      <c r="N2401" t="s">
        <v>138</v>
      </c>
      <c r="O2401" t="s">
        <v>178</v>
      </c>
    </row>
    <row r="2402" spans="1:15" x14ac:dyDescent="0.25">
      <c r="A2402" s="2">
        <v>1</v>
      </c>
      <c r="B2402" s="2">
        <v>2016</v>
      </c>
      <c r="C2402" t="s">
        <v>373</v>
      </c>
      <c r="D2402" t="s">
        <v>48</v>
      </c>
      <c r="E2402" t="s">
        <v>12</v>
      </c>
      <c r="F2402">
        <f>VLOOKUP(C2402,'Five Year Alumni Srvy 2016 Data'!C:F,4,FALSE)</f>
        <v>0</v>
      </c>
      <c r="G2402" t="str">
        <f>VLOOKUP(F2402,Coding!K:L,2,FALSE)</f>
        <v>Non-URM</v>
      </c>
      <c r="H2402" t="s">
        <v>235</v>
      </c>
      <c r="I2402" t="s">
        <v>236</v>
      </c>
      <c r="J2402" t="s">
        <v>15</v>
      </c>
      <c r="K2402" t="s">
        <v>145</v>
      </c>
      <c r="L2402" s="2">
        <v>3</v>
      </c>
      <c r="M2402" t="s">
        <v>55</v>
      </c>
      <c r="N2402" t="s">
        <v>146</v>
      </c>
      <c r="O2402" t="s">
        <v>178</v>
      </c>
    </row>
    <row r="2403" spans="1:15" x14ac:dyDescent="0.25">
      <c r="A2403" s="2">
        <v>1</v>
      </c>
      <c r="B2403" s="2">
        <v>2016</v>
      </c>
      <c r="C2403" t="s">
        <v>373</v>
      </c>
      <c r="D2403" t="s">
        <v>48</v>
      </c>
      <c r="E2403" t="s">
        <v>12</v>
      </c>
      <c r="F2403">
        <f>VLOOKUP(C2403,'Five Year Alumni Srvy 2016 Data'!C:F,4,FALSE)</f>
        <v>0</v>
      </c>
      <c r="G2403" t="str">
        <f>VLOOKUP(F2403,Coding!K:L,2,FALSE)</f>
        <v>Non-URM</v>
      </c>
      <c r="H2403" t="s">
        <v>235</v>
      </c>
      <c r="I2403" t="s">
        <v>236</v>
      </c>
      <c r="J2403" t="s">
        <v>15</v>
      </c>
      <c r="K2403" t="s">
        <v>147</v>
      </c>
      <c r="L2403" s="2">
        <v>3</v>
      </c>
      <c r="M2403" t="s">
        <v>55</v>
      </c>
      <c r="N2403" t="s">
        <v>148</v>
      </c>
      <c r="O2403" t="s">
        <v>178</v>
      </c>
    </row>
    <row r="2404" spans="1:15" x14ac:dyDescent="0.25">
      <c r="A2404" s="2">
        <v>1</v>
      </c>
      <c r="B2404" s="2">
        <v>2016</v>
      </c>
      <c r="C2404" t="s">
        <v>373</v>
      </c>
      <c r="D2404" t="s">
        <v>48</v>
      </c>
      <c r="E2404" t="s">
        <v>12</v>
      </c>
      <c r="F2404">
        <f>VLOOKUP(C2404,'Five Year Alumni Srvy 2016 Data'!C:F,4,FALSE)</f>
        <v>0</v>
      </c>
      <c r="G2404" t="str">
        <f>VLOOKUP(F2404,Coding!K:L,2,FALSE)</f>
        <v>Non-URM</v>
      </c>
      <c r="H2404" t="s">
        <v>235</v>
      </c>
      <c r="I2404" t="s">
        <v>236</v>
      </c>
      <c r="J2404" t="s">
        <v>15</v>
      </c>
      <c r="K2404" t="s">
        <v>149</v>
      </c>
      <c r="L2404" s="2">
        <v>3</v>
      </c>
      <c r="M2404" t="s">
        <v>55</v>
      </c>
      <c r="N2404" t="s">
        <v>150</v>
      </c>
      <c r="O2404" t="s">
        <v>178</v>
      </c>
    </row>
    <row r="2405" spans="1:15" x14ac:dyDescent="0.25">
      <c r="A2405" s="2">
        <v>1</v>
      </c>
      <c r="B2405" s="2">
        <v>2016</v>
      </c>
      <c r="C2405" t="s">
        <v>373</v>
      </c>
      <c r="D2405" t="s">
        <v>48</v>
      </c>
      <c r="E2405" t="s">
        <v>12</v>
      </c>
      <c r="F2405">
        <f>VLOOKUP(C2405,'Five Year Alumni Srvy 2016 Data'!C:F,4,FALSE)</f>
        <v>0</v>
      </c>
      <c r="G2405" t="str">
        <f>VLOOKUP(F2405,Coding!K:L,2,FALSE)</f>
        <v>Non-URM</v>
      </c>
      <c r="H2405" t="s">
        <v>235</v>
      </c>
      <c r="I2405" t="s">
        <v>236</v>
      </c>
      <c r="J2405" t="s">
        <v>15</v>
      </c>
      <c r="K2405" t="s">
        <v>166</v>
      </c>
      <c r="L2405" s="2">
        <v>4</v>
      </c>
      <c r="M2405" t="s">
        <v>55</v>
      </c>
      <c r="N2405" t="s">
        <v>167</v>
      </c>
      <c r="O2405" t="s">
        <v>57</v>
      </c>
    </row>
    <row r="2406" spans="1:15" x14ac:dyDescent="0.25">
      <c r="A2406">
        <v>1</v>
      </c>
      <c r="B2406">
        <v>2016</v>
      </c>
      <c r="C2406" t="s">
        <v>377</v>
      </c>
      <c r="E2406" t="s">
        <v>12</v>
      </c>
      <c r="F2406">
        <f>VLOOKUP(C2406,'Five Year Alumni Srvy 2016 Data'!C:F,4,FALSE)</f>
        <v>0</v>
      </c>
      <c r="G2406" t="str">
        <f>VLOOKUP(F2406,Coding!K:L,2,FALSE)</f>
        <v>Non-URM</v>
      </c>
      <c r="H2406" t="s">
        <v>427</v>
      </c>
      <c r="I2406" t="s">
        <v>267</v>
      </c>
      <c r="J2406" t="s">
        <v>10</v>
      </c>
      <c r="K2406" t="s">
        <v>127</v>
      </c>
      <c r="L2406">
        <v>4</v>
      </c>
      <c r="M2406" t="s">
        <v>85</v>
      </c>
      <c r="N2406" t="s">
        <v>128</v>
      </c>
      <c r="O2406" t="s">
        <v>87</v>
      </c>
    </row>
    <row r="2407" spans="1:15" x14ac:dyDescent="0.25">
      <c r="A2407">
        <v>1</v>
      </c>
      <c r="B2407">
        <v>2016</v>
      </c>
      <c r="C2407" t="s">
        <v>377</v>
      </c>
      <c r="E2407" t="s">
        <v>12</v>
      </c>
      <c r="F2407">
        <f>VLOOKUP(C2407,'Five Year Alumni Srvy 2016 Data'!C:F,4,FALSE)</f>
        <v>0</v>
      </c>
      <c r="G2407" t="str">
        <f>VLOOKUP(F2407,Coding!K:L,2,FALSE)</f>
        <v>Non-URM</v>
      </c>
      <c r="H2407" t="s">
        <v>427</v>
      </c>
      <c r="I2407" t="s">
        <v>267</v>
      </c>
      <c r="J2407" t="s">
        <v>10</v>
      </c>
      <c r="K2407" t="s">
        <v>129</v>
      </c>
      <c r="L2407">
        <v>3</v>
      </c>
      <c r="M2407" t="s">
        <v>85</v>
      </c>
      <c r="N2407" t="s">
        <v>130</v>
      </c>
      <c r="O2407" t="s">
        <v>126</v>
      </c>
    </row>
    <row r="2408" spans="1:15" x14ac:dyDescent="0.25">
      <c r="A2408">
        <v>1</v>
      </c>
      <c r="B2408">
        <v>2016</v>
      </c>
      <c r="C2408" t="s">
        <v>377</v>
      </c>
      <c r="E2408" t="s">
        <v>12</v>
      </c>
      <c r="F2408">
        <f>VLOOKUP(C2408,'Five Year Alumni Srvy 2016 Data'!C:F,4,FALSE)</f>
        <v>0</v>
      </c>
      <c r="G2408" t="str">
        <f>VLOOKUP(F2408,Coding!K:L,2,FALSE)</f>
        <v>Non-URM</v>
      </c>
      <c r="H2408" t="s">
        <v>427</v>
      </c>
      <c r="I2408" t="s">
        <v>267</v>
      </c>
      <c r="J2408" t="s">
        <v>10</v>
      </c>
      <c r="K2408" t="s">
        <v>131</v>
      </c>
      <c r="L2408">
        <v>3</v>
      </c>
      <c r="M2408" t="s">
        <v>85</v>
      </c>
      <c r="N2408" t="s">
        <v>132</v>
      </c>
      <c r="O2408" t="s">
        <v>126</v>
      </c>
    </row>
    <row r="2409" spans="1:15" x14ac:dyDescent="0.25">
      <c r="A2409">
        <v>1</v>
      </c>
      <c r="B2409">
        <v>2016</v>
      </c>
      <c r="C2409" t="s">
        <v>377</v>
      </c>
      <c r="E2409" t="s">
        <v>12</v>
      </c>
      <c r="F2409">
        <f>VLOOKUP(C2409,'Five Year Alumni Srvy 2016 Data'!C:F,4,FALSE)</f>
        <v>0</v>
      </c>
      <c r="G2409" t="str">
        <f>VLOOKUP(F2409,Coding!K:L,2,FALSE)</f>
        <v>Non-URM</v>
      </c>
      <c r="H2409" t="s">
        <v>427</v>
      </c>
      <c r="I2409" t="s">
        <v>267</v>
      </c>
      <c r="J2409" t="s">
        <v>10</v>
      </c>
      <c r="K2409" t="s">
        <v>139</v>
      </c>
      <c r="L2409">
        <v>3</v>
      </c>
      <c r="M2409" t="s">
        <v>85</v>
      </c>
      <c r="N2409" t="s">
        <v>140</v>
      </c>
      <c r="O2409" t="s">
        <v>126</v>
      </c>
    </row>
    <row r="2410" spans="1:15" x14ac:dyDescent="0.25">
      <c r="A2410">
        <v>1</v>
      </c>
      <c r="B2410">
        <v>2016</v>
      </c>
      <c r="C2410" t="s">
        <v>377</v>
      </c>
      <c r="E2410" t="s">
        <v>12</v>
      </c>
      <c r="F2410">
        <f>VLOOKUP(C2410,'Five Year Alumni Srvy 2016 Data'!C:F,4,FALSE)</f>
        <v>0</v>
      </c>
      <c r="G2410" t="str">
        <f>VLOOKUP(F2410,Coding!K:L,2,FALSE)</f>
        <v>Non-URM</v>
      </c>
      <c r="H2410" t="s">
        <v>427</v>
      </c>
      <c r="I2410" t="s">
        <v>267</v>
      </c>
      <c r="J2410" t="s">
        <v>10</v>
      </c>
      <c r="K2410" t="s">
        <v>141</v>
      </c>
      <c r="L2410">
        <v>5</v>
      </c>
      <c r="M2410" t="s">
        <v>85</v>
      </c>
      <c r="N2410" t="s">
        <v>142</v>
      </c>
      <c r="O2410" t="s">
        <v>185</v>
      </c>
    </row>
    <row r="2411" spans="1:15" x14ac:dyDescent="0.25">
      <c r="A2411">
        <v>1</v>
      </c>
      <c r="B2411">
        <v>2016</v>
      </c>
      <c r="C2411" t="s">
        <v>377</v>
      </c>
      <c r="E2411" t="s">
        <v>12</v>
      </c>
      <c r="F2411">
        <f>VLOOKUP(C2411,'Five Year Alumni Srvy 2016 Data'!C:F,4,FALSE)</f>
        <v>0</v>
      </c>
      <c r="G2411" t="str">
        <f>VLOOKUP(F2411,Coding!K:L,2,FALSE)</f>
        <v>Non-URM</v>
      </c>
      <c r="H2411" t="s">
        <v>427</v>
      </c>
      <c r="I2411" t="s">
        <v>267</v>
      </c>
      <c r="J2411" t="s">
        <v>10</v>
      </c>
      <c r="K2411" t="s">
        <v>143</v>
      </c>
      <c r="L2411">
        <v>3</v>
      </c>
      <c r="M2411" t="s">
        <v>85</v>
      </c>
      <c r="N2411" t="s">
        <v>144</v>
      </c>
      <c r="O2411" t="s">
        <v>126</v>
      </c>
    </row>
    <row r="2412" spans="1:15" x14ac:dyDescent="0.25">
      <c r="A2412" s="2">
        <v>1</v>
      </c>
      <c r="B2412" s="2">
        <v>2016</v>
      </c>
      <c r="C2412" t="s">
        <v>377</v>
      </c>
      <c r="E2412" t="s">
        <v>12</v>
      </c>
      <c r="F2412">
        <f>VLOOKUP(C2412,'Five Year Alumni Srvy 2016 Data'!C:F,4,FALSE)</f>
        <v>0</v>
      </c>
      <c r="G2412" t="str">
        <f>VLOOKUP(F2412,Coding!K:L,2,FALSE)</f>
        <v>Non-URM</v>
      </c>
      <c r="H2412" t="s">
        <v>427</v>
      </c>
      <c r="I2412" t="s">
        <v>267</v>
      </c>
      <c r="J2412" t="s">
        <v>10</v>
      </c>
      <c r="K2412" t="s">
        <v>54</v>
      </c>
      <c r="L2412" s="2">
        <v>3</v>
      </c>
      <c r="M2412" t="s">
        <v>55</v>
      </c>
      <c r="N2412" t="s">
        <v>56</v>
      </c>
      <c r="O2412" t="s">
        <v>178</v>
      </c>
    </row>
    <row r="2413" spans="1:15" x14ac:dyDescent="0.25">
      <c r="A2413" s="2">
        <v>1</v>
      </c>
      <c r="B2413" s="2">
        <v>2016</v>
      </c>
      <c r="C2413" t="s">
        <v>377</v>
      </c>
      <c r="E2413" t="s">
        <v>12</v>
      </c>
      <c r="F2413">
        <f>VLOOKUP(C2413,'Five Year Alumni Srvy 2016 Data'!C:F,4,FALSE)</f>
        <v>0</v>
      </c>
      <c r="G2413" t="str">
        <f>VLOOKUP(F2413,Coding!K:L,2,FALSE)</f>
        <v>Non-URM</v>
      </c>
      <c r="H2413" t="s">
        <v>427</v>
      </c>
      <c r="I2413" t="s">
        <v>267</v>
      </c>
      <c r="J2413" t="s">
        <v>10</v>
      </c>
      <c r="K2413" t="s">
        <v>58</v>
      </c>
      <c r="L2413" s="2">
        <v>3</v>
      </c>
      <c r="M2413" t="s">
        <v>55</v>
      </c>
      <c r="N2413" t="s">
        <v>59</v>
      </c>
      <c r="O2413" t="s">
        <v>178</v>
      </c>
    </row>
    <row r="2414" spans="1:15" x14ac:dyDescent="0.25">
      <c r="A2414" s="2">
        <v>1</v>
      </c>
      <c r="B2414" s="2">
        <v>2016</v>
      </c>
      <c r="C2414" t="s">
        <v>377</v>
      </c>
      <c r="E2414" t="s">
        <v>12</v>
      </c>
      <c r="F2414">
        <f>VLOOKUP(C2414,'Five Year Alumni Srvy 2016 Data'!C:F,4,FALSE)</f>
        <v>0</v>
      </c>
      <c r="G2414" t="str">
        <f>VLOOKUP(F2414,Coding!K:L,2,FALSE)</f>
        <v>Non-URM</v>
      </c>
      <c r="H2414" t="s">
        <v>427</v>
      </c>
      <c r="I2414" t="s">
        <v>267</v>
      </c>
      <c r="J2414" t="s">
        <v>10</v>
      </c>
      <c r="K2414" t="s">
        <v>118</v>
      </c>
      <c r="L2414" s="2">
        <v>3</v>
      </c>
      <c r="M2414" t="s">
        <v>55</v>
      </c>
      <c r="N2414" t="s">
        <v>119</v>
      </c>
      <c r="O2414" t="s">
        <v>178</v>
      </c>
    </row>
    <row r="2415" spans="1:15" x14ac:dyDescent="0.25">
      <c r="A2415" s="2">
        <v>1</v>
      </c>
      <c r="B2415" s="2">
        <v>2016</v>
      </c>
      <c r="C2415" t="s">
        <v>378</v>
      </c>
      <c r="D2415" t="s">
        <v>204</v>
      </c>
      <c r="E2415" t="s">
        <v>12</v>
      </c>
      <c r="F2415">
        <f>VLOOKUP(C2415,'Five Year Alumni Srvy 2016 Data'!C:F,4,FALSE)</f>
        <v>0</v>
      </c>
      <c r="G2415" t="str">
        <f>VLOOKUP(F2415,Coding!K:L,2,FALSE)</f>
        <v>Non-URM</v>
      </c>
      <c r="H2415" t="s">
        <v>258</v>
      </c>
      <c r="I2415" t="s">
        <v>258</v>
      </c>
      <c r="J2415" t="s">
        <v>17</v>
      </c>
      <c r="K2415" t="s">
        <v>54</v>
      </c>
      <c r="L2415" s="2">
        <v>3</v>
      </c>
      <c r="M2415" t="s">
        <v>55</v>
      </c>
      <c r="N2415" t="s">
        <v>56</v>
      </c>
      <c r="O2415" t="s">
        <v>178</v>
      </c>
    </row>
    <row r="2416" spans="1:15" x14ac:dyDescent="0.25">
      <c r="A2416" s="2">
        <v>1</v>
      </c>
      <c r="B2416" s="2">
        <v>2016</v>
      </c>
      <c r="C2416" t="s">
        <v>378</v>
      </c>
      <c r="D2416" t="s">
        <v>204</v>
      </c>
      <c r="E2416" t="s">
        <v>12</v>
      </c>
      <c r="F2416">
        <f>VLOOKUP(C2416,'Five Year Alumni Srvy 2016 Data'!C:F,4,FALSE)</f>
        <v>0</v>
      </c>
      <c r="G2416" t="str">
        <f>VLOOKUP(F2416,Coding!K:L,2,FALSE)</f>
        <v>Non-URM</v>
      </c>
      <c r="H2416" t="s">
        <v>258</v>
      </c>
      <c r="I2416" t="s">
        <v>258</v>
      </c>
      <c r="J2416" t="s">
        <v>17</v>
      </c>
      <c r="K2416" t="s">
        <v>58</v>
      </c>
      <c r="L2416" s="2">
        <v>4</v>
      </c>
      <c r="M2416" t="s">
        <v>55</v>
      </c>
      <c r="N2416" t="s">
        <v>59</v>
      </c>
      <c r="O2416" t="s">
        <v>57</v>
      </c>
    </row>
    <row r="2417" spans="1:15" x14ac:dyDescent="0.25">
      <c r="A2417" s="2">
        <v>1</v>
      </c>
      <c r="B2417" s="2">
        <v>2016</v>
      </c>
      <c r="C2417" t="s">
        <v>378</v>
      </c>
      <c r="D2417" t="s">
        <v>204</v>
      </c>
      <c r="E2417" t="s">
        <v>12</v>
      </c>
      <c r="F2417">
        <f>VLOOKUP(C2417,'Five Year Alumni Srvy 2016 Data'!C:F,4,FALSE)</f>
        <v>0</v>
      </c>
      <c r="G2417" t="str">
        <f>VLOOKUP(F2417,Coding!K:L,2,FALSE)</f>
        <v>Non-URM</v>
      </c>
      <c r="H2417" t="s">
        <v>258</v>
      </c>
      <c r="I2417" t="s">
        <v>258</v>
      </c>
      <c r="J2417" t="s">
        <v>17</v>
      </c>
      <c r="K2417" t="s">
        <v>118</v>
      </c>
      <c r="L2417" s="2">
        <v>4</v>
      </c>
      <c r="M2417" t="s">
        <v>55</v>
      </c>
      <c r="N2417" t="s">
        <v>119</v>
      </c>
      <c r="O2417" t="s">
        <v>57</v>
      </c>
    </row>
    <row r="2418" spans="1:15" x14ac:dyDescent="0.25">
      <c r="A2418" s="2">
        <v>1</v>
      </c>
      <c r="B2418" s="2">
        <v>2016</v>
      </c>
      <c r="C2418" t="s">
        <v>378</v>
      </c>
      <c r="D2418" t="s">
        <v>204</v>
      </c>
      <c r="E2418" t="s">
        <v>12</v>
      </c>
      <c r="F2418">
        <f>VLOOKUP(C2418,'Five Year Alumni Srvy 2016 Data'!C:F,4,FALSE)</f>
        <v>0</v>
      </c>
      <c r="G2418" t="str">
        <f>VLOOKUP(F2418,Coding!K:L,2,FALSE)</f>
        <v>Non-URM</v>
      </c>
      <c r="H2418" t="s">
        <v>258</v>
      </c>
      <c r="I2418" t="s">
        <v>258</v>
      </c>
      <c r="J2418" t="s">
        <v>17</v>
      </c>
      <c r="K2418" t="s">
        <v>135</v>
      </c>
      <c r="L2418" s="2">
        <v>4</v>
      </c>
      <c r="M2418" t="s">
        <v>55</v>
      </c>
      <c r="N2418" t="s">
        <v>136</v>
      </c>
      <c r="O2418" t="s">
        <v>57</v>
      </c>
    </row>
    <row r="2419" spans="1:15" x14ac:dyDescent="0.25">
      <c r="A2419" s="2">
        <v>1</v>
      </c>
      <c r="B2419" s="2">
        <v>2016</v>
      </c>
      <c r="C2419" t="s">
        <v>378</v>
      </c>
      <c r="D2419" t="s">
        <v>204</v>
      </c>
      <c r="E2419" t="s">
        <v>12</v>
      </c>
      <c r="F2419">
        <f>VLOOKUP(C2419,'Five Year Alumni Srvy 2016 Data'!C:F,4,FALSE)</f>
        <v>0</v>
      </c>
      <c r="G2419" t="str">
        <f>VLOOKUP(F2419,Coding!K:L,2,FALSE)</f>
        <v>Non-URM</v>
      </c>
      <c r="H2419" t="s">
        <v>258</v>
      </c>
      <c r="I2419" t="s">
        <v>258</v>
      </c>
      <c r="J2419" t="s">
        <v>17</v>
      </c>
      <c r="K2419" t="s">
        <v>137</v>
      </c>
      <c r="L2419" s="2">
        <v>5</v>
      </c>
      <c r="M2419" t="s">
        <v>55</v>
      </c>
      <c r="N2419" t="s">
        <v>138</v>
      </c>
      <c r="O2419" t="s">
        <v>185</v>
      </c>
    </row>
    <row r="2420" spans="1:15" x14ac:dyDescent="0.25">
      <c r="A2420" s="2">
        <v>1</v>
      </c>
      <c r="B2420" s="2">
        <v>2016</v>
      </c>
      <c r="C2420" t="s">
        <v>378</v>
      </c>
      <c r="D2420" t="s">
        <v>204</v>
      </c>
      <c r="E2420" t="s">
        <v>12</v>
      </c>
      <c r="F2420">
        <f>VLOOKUP(C2420,'Five Year Alumni Srvy 2016 Data'!C:F,4,FALSE)</f>
        <v>0</v>
      </c>
      <c r="G2420" t="str">
        <f>VLOOKUP(F2420,Coding!K:L,2,FALSE)</f>
        <v>Non-URM</v>
      </c>
      <c r="H2420" t="s">
        <v>258</v>
      </c>
      <c r="I2420" t="s">
        <v>258</v>
      </c>
      <c r="J2420" t="s">
        <v>17</v>
      </c>
      <c r="K2420" t="s">
        <v>145</v>
      </c>
      <c r="L2420" s="2">
        <v>3</v>
      </c>
      <c r="M2420" t="s">
        <v>55</v>
      </c>
      <c r="N2420" t="s">
        <v>146</v>
      </c>
      <c r="O2420" t="s">
        <v>178</v>
      </c>
    </row>
    <row r="2421" spans="1:15" x14ac:dyDescent="0.25">
      <c r="A2421" s="2">
        <v>1</v>
      </c>
      <c r="B2421" s="2">
        <v>2016</v>
      </c>
      <c r="C2421" t="s">
        <v>378</v>
      </c>
      <c r="D2421" t="s">
        <v>204</v>
      </c>
      <c r="E2421" t="s">
        <v>12</v>
      </c>
      <c r="F2421">
        <f>VLOOKUP(C2421,'Five Year Alumni Srvy 2016 Data'!C:F,4,FALSE)</f>
        <v>0</v>
      </c>
      <c r="G2421" t="str">
        <f>VLOOKUP(F2421,Coding!K:L,2,FALSE)</f>
        <v>Non-URM</v>
      </c>
      <c r="H2421" t="s">
        <v>258</v>
      </c>
      <c r="I2421" t="s">
        <v>258</v>
      </c>
      <c r="J2421" t="s">
        <v>17</v>
      </c>
      <c r="K2421" t="s">
        <v>147</v>
      </c>
      <c r="L2421" s="2">
        <v>4</v>
      </c>
      <c r="M2421" t="s">
        <v>55</v>
      </c>
      <c r="N2421" t="s">
        <v>148</v>
      </c>
      <c r="O2421" t="s">
        <v>57</v>
      </c>
    </row>
    <row r="2422" spans="1:15" x14ac:dyDescent="0.25">
      <c r="A2422" s="2">
        <v>1</v>
      </c>
      <c r="B2422" s="2">
        <v>2016</v>
      </c>
      <c r="C2422" t="s">
        <v>378</v>
      </c>
      <c r="D2422" t="s">
        <v>204</v>
      </c>
      <c r="E2422" t="s">
        <v>12</v>
      </c>
      <c r="F2422">
        <f>VLOOKUP(C2422,'Five Year Alumni Srvy 2016 Data'!C:F,4,FALSE)</f>
        <v>0</v>
      </c>
      <c r="G2422" t="str">
        <f>VLOOKUP(F2422,Coding!K:L,2,FALSE)</f>
        <v>Non-URM</v>
      </c>
      <c r="H2422" t="s">
        <v>258</v>
      </c>
      <c r="I2422" t="s">
        <v>258</v>
      </c>
      <c r="J2422" t="s">
        <v>17</v>
      </c>
      <c r="K2422" t="s">
        <v>149</v>
      </c>
      <c r="L2422" s="2">
        <v>5</v>
      </c>
      <c r="M2422" t="s">
        <v>55</v>
      </c>
      <c r="N2422" t="s">
        <v>150</v>
      </c>
      <c r="O2422" t="s">
        <v>185</v>
      </c>
    </row>
    <row r="2423" spans="1:15" x14ac:dyDescent="0.25">
      <c r="A2423" s="2">
        <v>1</v>
      </c>
      <c r="B2423" s="2">
        <v>2016</v>
      </c>
      <c r="C2423" t="s">
        <v>378</v>
      </c>
      <c r="D2423" t="s">
        <v>204</v>
      </c>
      <c r="E2423" t="s">
        <v>12</v>
      </c>
      <c r="F2423">
        <f>VLOOKUP(C2423,'Five Year Alumni Srvy 2016 Data'!C:F,4,FALSE)</f>
        <v>0</v>
      </c>
      <c r="G2423" t="str">
        <f>VLOOKUP(F2423,Coding!K:L,2,FALSE)</f>
        <v>Non-URM</v>
      </c>
      <c r="H2423" t="s">
        <v>258</v>
      </c>
      <c r="I2423" t="s">
        <v>258</v>
      </c>
      <c r="J2423" t="s">
        <v>17</v>
      </c>
      <c r="K2423" t="s">
        <v>166</v>
      </c>
      <c r="L2423" s="2">
        <v>3</v>
      </c>
      <c r="M2423" t="s">
        <v>55</v>
      </c>
      <c r="N2423" t="s">
        <v>167</v>
      </c>
      <c r="O2423" t="s">
        <v>178</v>
      </c>
    </row>
    <row r="2424" spans="1:15" x14ac:dyDescent="0.25">
      <c r="A2424" s="2">
        <v>1</v>
      </c>
      <c r="B2424" s="2">
        <v>2016</v>
      </c>
      <c r="C2424" t="s">
        <v>381</v>
      </c>
      <c r="D2424" t="s">
        <v>48</v>
      </c>
      <c r="E2424" t="s">
        <v>12</v>
      </c>
      <c r="F2424">
        <f>VLOOKUP(C2424,'Five Year Alumni Srvy 2016 Data'!C:F,4,FALSE)</f>
        <v>0</v>
      </c>
      <c r="G2424" t="str">
        <f>VLOOKUP(F2424,Coding!K:L,2,FALSE)</f>
        <v>Non-URM</v>
      </c>
      <c r="H2424" t="s">
        <v>382</v>
      </c>
      <c r="I2424" t="s">
        <v>328</v>
      </c>
      <c r="J2424" t="s">
        <v>10</v>
      </c>
      <c r="K2424" t="s">
        <v>54</v>
      </c>
      <c r="L2424" s="2">
        <v>3</v>
      </c>
      <c r="M2424" t="s">
        <v>55</v>
      </c>
      <c r="N2424" t="s">
        <v>56</v>
      </c>
      <c r="O2424" t="s">
        <v>178</v>
      </c>
    </row>
    <row r="2425" spans="1:15" x14ac:dyDescent="0.25">
      <c r="A2425" s="2">
        <v>1</v>
      </c>
      <c r="B2425" s="2">
        <v>2016</v>
      </c>
      <c r="C2425" t="s">
        <v>381</v>
      </c>
      <c r="D2425" t="s">
        <v>48</v>
      </c>
      <c r="E2425" t="s">
        <v>12</v>
      </c>
      <c r="F2425">
        <f>VLOOKUP(C2425,'Five Year Alumni Srvy 2016 Data'!C:F,4,FALSE)</f>
        <v>0</v>
      </c>
      <c r="G2425" t="str">
        <f>VLOOKUP(F2425,Coding!K:L,2,FALSE)</f>
        <v>Non-URM</v>
      </c>
      <c r="H2425" t="s">
        <v>382</v>
      </c>
      <c r="I2425" t="s">
        <v>328</v>
      </c>
      <c r="J2425" t="s">
        <v>10</v>
      </c>
      <c r="K2425" t="s">
        <v>58</v>
      </c>
      <c r="L2425" s="2">
        <v>3</v>
      </c>
      <c r="M2425" t="s">
        <v>55</v>
      </c>
      <c r="N2425" t="s">
        <v>59</v>
      </c>
      <c r="O2425" t="s">
        <v>178</v>
      </c>
    </row>
    <row r="2426" spans="1:15" x14ac:dyDescent="0.25">
      <c r="A2426" s="2">
        <v>1</v>
      </c>
      <c r="B2426" s="2">
        <v>2016</v>
      </c>
      <c r="C2426" t="s">
        <v>381</v>
      </c>
      <c r="D2426" t="s">
        <v>48</v>
      </c>
      <c r="E2426" t="s">
        <v>12</v>
      </c>
      <c r="F2426">
        <f>VLOOKUP(C2426,'Five Year Alumni Srvy 2016 Data'!C:F,4,FALSE)</f>
        <v>0</v>
      </c>
      <c r="G2426" t="str">
        <f>VLOOKUP(F2426,Coding!K:L,2,FALSE)</f>
        <v>Non-URM</v>
      </c>
      <c r="H2426" t="s">
        <v>382</v>
      </c>
      <c r="I2426" t="s">
        <v>328</v>
      </c>
      <c r="J2426" t="s">
        <v>10</v>
      </c>
      <c r="K2426" t="s">
        <v>118</v>
      </c>
      <c r="L2426" s="2">
        <v>2</v>
      </c>
      <c r="M2426" t="s">
        <v>55</v>
      </c>
      <c r="N2426" t="s">
        <v>119</v>
      </c>
      <c r="O2426" t="s">
        <v>187</v>
      </c>
    </row>
    <row r="2427" spans="1:15" x14ac:dyDescent="0.25">
      <c r="A2427" s="2">
        <v>1</v>
      </c>
      <c r="B2427" s="2">
        <v>2016</v>
      </c>
      <c r="C2427" t="s">
        <v>381</v>
      </c>
      <c r="D2427" t="s">
        <v>48</v>
      </c>
      <c r="E2427" t="s">
        <v>12</v>
      </c>
      <c r="F2427">
        <f>VLOOKUP(C2427,'Five Year Alumni Srvy 2016 Data'!C:F,4,FALSE)</f>
        <v>0</v>
      </c>
      <c r="G2427" t="str">
        <f>VLOOKUP(F2427,Coding!K:L,2,FALSE)</f>
        <v>Non-URM</v>
      </c>
      <c r="H2427" t="s">
        <v>382</v>
      </c>
      <c r="I2427" t="s">
        <v>328</v>
      </c>
      <c r="J2427" t="s">
        <v>10</v>
      </c>
      <c r="K2427" t="s">
        <v>135</v>
      </c>
      <c r="L2427" s="2">
        <v>3</v>
      </c>
      <c r="M2427" t="s">
        <v>55</v>
      </c>
      <c r="N2427" t="s">
        <v>136</v>
      </c>
      <c r="O2427" t="s">
        <v>178</v>
      </c>
    </row>
    <row r="2428" spans="1:15" x14ac:dyDescent="0.25">
      <c r="A2428" s="2">
        <v>1</v>
      </c>
      <c r="B2428" s="2">
        <v>2016</v>
      </c>
      <c r="C2428" t="s">
        <v>381</v>
      </c>
      <c r="D2428" t="s">
        <v>48</v>
      </c>
      <c r="E2428" t="s">
        <v>12</v>
      </c>
      <c r="F2428">
        <f>VLOOKUP(C2428,'Five Year Alumni Srvy 2016 Data'!C:F,4,FALSE)</f>
        <v>0</v>
      </c>
      <c r="G2428" t="str">
        <f>VLOOKUP(F2428,Coding!K:L,2,FALSE)</f>
        <v>Non-URM</v>
      </c>
      <c r="H2428" t="s">
        <v>382</v>
      </c>
      <c r="I2428" t="s">
        <v>328</v>
      </c>
      <c r="J2428" t="s">
        <v>10</v>
      </c>
      <c r="K2428" t="s">
        <v>137</v>
      </c>
      <c r="L2428" s="2">
        <v>3</v>
      </c>
      <c r="M2428" t="s">
        <v>55</v>
      </c>
      <c r="N2428" t="s">
        <v>138</v>
      </c>
      <c r="O2428" t="s">
        <v>178</v>
      </c>
    </row>
    <row r="2429" spans="1:15" x14ac:dyDescent="0.25">
      <c r="A2429" s="2">
        <v>1</v>
      </c>
      <c r="B2429" s="2">
        <v>2016</v>
      </c>
      <c r="C2429" t="s">
        <v>381</v>
      </c>
      <c r="D2429" t="s">
        <v>48</v>
      </c>
      <c r="E2429" t="s">
        <v>12</v>
      </c>
      <c r="F2429">
        <f>VLOOKUP(C2429,'Five Year Alumni Srvy 2016 Data'!C:F,4,FALSE)</f>
        <v>0</v>
      </c>
      <c r="G2429" t="str">
        <f>VLOOKUP(F2429,Coding!K:L,2,FALSE)</f>
        <v>Non-URM</v>
      </c>
      <c r="H2429" t="s">
        <v>382</v>
      </c>
      <c r="I2429" t="s">
        <v>328</v>
      </c>
      <c r="J2429" t="s">
        <v>10</v>
      </c>
      <c r="K2429" t="s">
        <v>145</v>
      </c>
      <c r="L2429" s="2">
        <v>3</v>
      </c>
      <c r="M2429" t="s">
        <v>55</v>
      </c>
      <c r="N2429" t="s">
        <v>146</v>
      </c>
      <c r="O2429" t="s">
        <v>178</v>
      </c>
    </row>
    <row r="2430" spans="1:15" x14ac:dyDescent="0.25">
      <c r="A2430" s="2">
        <v>1</v>
      </c>
      <c r="B2430" s="2">
        <v>2016</v>
      </c>
      <c r="C2430" t="s">
        <v>381</v>
      </c>
      <c r="D2430" t="s">
        <v>48</v>
      </c>
      <c r="E2430" t="s">
        <v>12</v>
      </c>
      <c r="F2430">
        <f>VLOOKUP(C2430,'Five Year Alumni Srvy 2016 Data'!C:F,4,FALSE)</f>
        <v>0</v>
      </c>
      <c r="G2430" t="str">
        <f>VLOOKUP(F2430,Coding!K:L,2,FALSE)</f>
        <v>Non-URM</v>
      </c>
      <c r="H2430" t="s">
        <v>382</v>
      </c>
      <c r="I2430" t="s">
        <v>328</v>
      </c>
      <c r="J2430" t="s">
        <v>10</v>
      </c>
      <c r="K2430" t="s">
        <v>147</v>
      </c>
      <c r="L2430" s="2">
        <v>3</v>
      </c>
      <c r="M2430" t="s">
        <v>55</v>
      </c>
      <c r="N2430" t="s">
        <v>148</v>
      </c>
      <c r="O2430" t="s">
        <v>178</v>
      </c>
    </row>
    <row r="2431" spans="1:15" x14ac:dyDescent="0.25">
      <c r="A2431" s="2">
        <v>1</v>
      </c>
      <c r="B2431" s="2">
        <v>2016</v>
      </c>
      <c r="C2431" t="s">
        <v>381</v>
      </c>
      <c r="D2431" t="s">
        <v>48</v>
      </c>
      <c r="E2431" t="s">
        <v>12</v>
      </c>
      <c r="F2431">
        <f>VLOOKUP(C2431,'Five Year Alumni Srvy 2016 Data'!C:F,4,FALSE)</f>
        <v>0</v>
      </c>
      <c r="G2431" t="str">
        <f>VLOOKUP(F2431,Coding!K:L,2,FALSE)</f>
        <v>Non-URM</v>
      </c>
      <c r="H2431" t="s">
        <v>382</v>
      </c>
      <c r="I2431" t="s">
        <v>328</v>
      </c>
      <c r="J2431" t="s">
        <v>10</v>
      </c>
      <c r="K2431" t="s">
        <v>149</v>
      </c>
      <c r="L2431" s="2">
        <v>3</v>
      </c>
      <c r="M2431" t="s">
        <v>55</v>
      </c>
      <c r="N2431" t="s">
        <v>150</v>
      </c>
      <c r="O2431" t="s">
        <v>178</v>
      </c>
    </row>
    <row r="2432" spans="1:15" x14ac:dyDescent="0.25">
      <c r="A2432" s="2">
        <v>1</v>
      </c>
      <c r="B2432" s="2">
        <v>2016</v>
      </c>
      <c r="C2432" t="s">
        <v>381</v>
      </c>
      <c r="D2432" t="s">
        <v>48</v>
      </c>
      <c r="E2432" t="s">
        <v>12</v>
      </c>
      <c r="F2432">
        <f>VLOOKUP(C2432,'Five Year Alumni Srvy 2016 Data'!C:F,4,FALSE)</f>
        <v>0</v>
      </c>
      <c r="G2432" t="str">
        <f>VLOOKUP(F2432,Coding!K:L,2,FALSE)</f>
        <v>Non-URM</v>
      </c>
      <c r="H2432" t="s">
        <v>382</v>
      </c>
      <c r="I2432" t="s">
        <v>328</v>
      </c>
      <c r="J2432" t="s">
        <v>10</v>
      </c>
      <c r="K2432" t="s">
        <v>166</v>
      </c>
      <c r="L2432" s="2">
        <v>3</v>
      </c>
      <c r="M2432" t="s">
        <v>55</v>
      </c>
      <c r="N2432" t="s">
        <v>167</v>
      </c>
      <c r="O2432" t="s">
        <v>178</v>
      </c>
    </row>
    <row r="2433" spans="1:15" x14ac:dyDescent="0.25">
      <c r="A2433" s="2">
        <v>1</v>
      </c>
      <c r="B2433" s="2">
        <v>2016</v>
      </c>
      <c r="C2433" t="s">
        <v>383</v>
      </c>
      <c r="D2433" t="s">
        <v>204</v>
      </c>
      <c r="E2433" t="s">
        <v>12</v>
      </c>
      <c r="F2433">
        <f>VLOOKUP(C2433,'Five Year Alumni Srvy 2016 Data'!C:F,4,FALSE)</f>
        <v>0</v>
      </c>
      <c r="G2433" t="str">
        <f>VLOOKUP(F2433,Coding!K:L,2,FALSE)</f>
        <v>Non-URM</v>
      </c>
      <c r="H2433" t="s">
        <v>384</v>
      </c>
      <c r="I2433" t="s">
        <v>182</v>
      </c>
      <c r="J2433" t="s">
        <v>21</v>
      </c>
      <c r="K2433" t="s">
        <v>54</v>
      </c>
      <c r="L2433" s="2">
        <v>3</v>
      </c>
      <c r="M2433" t="s">
        <v>55</v>
      </c>
      <c r="N2433" t="s">
        <v>56</v>
      </c>
      <c r="O2433" t="s">
        <v>178</v>
      </c>
    </row>
    <row r="2434" spans="1:15" x14ac:dyDescent="0.25">
      <c r="A2434" s="2">
        <v>1</v>
      </c>
      <c r="B2434" s="2">
        <v>2016</v>
      </c>
      <c r="C2434" t="s">
        <v>383</v>
      </c>
      <c r="D2434" t="s">
        <v>204</v>
      </c>
      <c r="E2434" t="s">
        <v>12</v>
      </c>
      <c r="F2434">
        <f>VLOOKUP(C2434,'Five Year Alumni Srvy 2016 Data'!C:F,4,FALSE)</f>
        <v>0</v>
      </c>
      <c r="G2434" t="str">
        <f>VLOOKUP(F2434,Coding!K:L,2,FALSE)</f>
        <v>Non-URM</v>
      </c>
      <c r="H2434" t="s">
        <v>384</v>
      </c>
      <c r="I2434" t="s">
        <v>182</v>
      </c>
      <c r="J2434" t="s">
        <v>21</v>
      </c>
      <c r="K2434" t="s">
        <v>58</v>
      </c>
      <c r="L2434" s="2">
        <v>3</v>
      </c>
      <c r="M2434" t="s">
        <v>55</v>
      </c>
      <c r="N2434" t="s">
        <v>59</v>
      </c>
      <c r="O2434" t="s">
        <v>178</v>
      </c>
    </row>
    <row r="2435" spans="1:15" x14ac:dyDescent="0.25">
      <c r="A2435" s="2">
        <v>1</v>
      </c>
      <c r="B2435" s="2">
        <v>2016</v>
      </c>
      <c r="C2435" t="s">
        <v>383</v>
      </c>
      <c r="D2435" t="s">
        <v>204</v>
      </c>
      <c r="E2435" t="s">
        <v>12</v>
      </c>
      <c r="F2435">
        <f>VLOOKUP(C2435,'Five Year Alumni Srvy 2016 Data'!C:F,4,FALSE)</f>
        <v>0</v>
      </c>
      <c r="G2435" t="str">
        <f>VLOOKUP(F2435,Coding!K:L,2,FALSE)</f>
        <v>Non-URM</v>
      </c>
      <c r="H2435" t="s">
        <v>384</v>
      </c>
      <c r="I2435" t="s">
        <v>182</v>
      </c>
      <c r="J2435" t="s">
        <v>21</v>
      </c>
      <c r="K2435" t="s">
        <v>118</v>
      </c>
      <c r="L2435" s="2">
        <v>2</v>
      </c>
      <c r="M2435" t="s">
        <v>55</v>
      </c>
      <c r="N2435" t="s">
        <v>119</v>
      </c>
      <c r="O2435" t="s">
        <v>187</v>
      </c>
    </row>
    <row r="2436" spans="1:15" x14ac:dyDescent="0.25">
      <c r="A2436" s="2">
        <v>1</v>
      </c>
      <c r="B2436" s="2">
        <v>2016</v>
      </c>
      <c r="C2436" t="s">
        <v>383</v>
      </c>
      <c r="D2436" t="s">
        <v>204</v>
      </c>
      <c r="E2436" t="s">
        <v>12</v>
      </c>
      <c r="F2436">
        <f>VLOOKUP(C2436,'Five Year Alumni Srvy 2016 Data'!C:F,4,FALSE)</f>
        <v>0</v>
      </c>
      <c r="G2436" t="str">
        <f>VLOOKUP(F2436,Coding!K:L,2,FALSE)</f>
        <v>Non-URM</v>
      </c>
      <c r="H2436" t="s">
        <v>384</v>
      </c>
      <c r="I2436" t="s">
        <v>182</v>
      </c>
      <c r="J2436" t="s">
        <v>21</v>
      </c>
      <c r="K2436" t="s">
        <v>135</v>
      </c>
      <c r="L2436" s="2">
        <v>2</v>
      </c>
      <c r="M2436" t="s">
        <v>55</v>
      </c>
      <c r="N2436" t="s">
        <v>136</v>
      </c>
      <c r="O2436" t="s">
        <v>187</v>
      </c>
    </row>
    <row r="2437" spans="1:15" x14ac:dyDescent="0.25">
      <c r="A2437" s="2">
        <v>1</v>
      </c>
      <c r="B2437" s="2">
        <v>2016</v>
      </c>
      <c r="C2437" t="s">
        <v>383</v>
      </c>
      <c r="D2437" t="s">
        <v>204</v>
      </c>
      <c r="E2437" t="s">
        <v>12</v>
      </c>
      <c r="F2437">
        <f>VLOOKUP(C2437,'Five Year Alumni Srvy 2016 Data'!C:F,4,FALSE)</f>
        <v>0</v>
      </c>
      <c r="G2437" t="str">
        <f>VLOOKUP(F2437,Coding!K:L,2,FALSE)</f>
        <v>Non-URM</v>
      </c>
      <c r="H2437" t="s">
        <v>384</v>
      </c>
      <c r="I2437" t="s">
        <v>182</v>
      </c>
      <c r="J2437" t="s">
        <v>21</v>
      </c>
      <c r="K2437" t="s">
        <v>137</v>
      </c>
      <c r="L2437" s="2">
        <v>3</v>
      </c>
      <c r="M2437" t="s">
        <v>55</v>
      </c>
      <c r="N2437" t="s">
        <v>138</v>
      </c>
      <c r="O2437" t="s">
        <v>178</v>
      </c>
    </row>
    <row r="2438" spans="1:15" x14ac:dyDescent="0.25">
      <c r="A2438" s="2">
        <v>1</v>
      </c>
      <c r="B2438" s="2">
        <v>2016</v>
      </c>
      <c r="C2438" t="s">
        <v>383</v>
      </c>
      <c r="D2438" t="s">
        <v>204</v>
      </c>
      <c r="E2438" t="s">
        <v>12</v>
      </c>
      <c r="F2438">
        <f>VLOOKUP(C2438,'Five Year Alumni Srvy 2016 Data'!C:F,4,FALSE)</f>
        <v>0</v>
      </c>
      <c r="G2438" t="str">
        <f>VLOOKUP(F2438,Coding!K:L,2,FALSE)</f>
        <v>Non-URM</v>
      </c>
      <c r="H2438" t="s">
        <v>384</v>
      </c>
      <c r="I2438" t="s">
        <v>182</v>
      </c>
      <c r="J2438" t="s">
        <v>21</v>
      </c>
      <c r="K2438" t="s">
        <v>145</v>
      </c>
      <c r="L2438" s="2">
        <v>3</v>
      </c>
      <c r="M2438" t="s">
        <v>55</v>
      </c>
      <c r="N2438" t="s">
        <v>146</v>
      </c>
      <c r="O2438" t="s">
        <v>178</v>
      </c>
    </row>
    <row r="2439" spans="1:15" x14ac:dyDescent="0.25">
      <c r="A2439" s="2">
        <v>1</v>
      </c>
      <c r="B2439" s="2">
        <v>2016</v>
      </c>
      <c r="C2439" t="s">
        <v>383</v>
      </c>
      <c r="D2439" t="s">
        <v>204</v>
      </c>
      <c r="E2439" t="s">
        <v>12</v>
      </c>
      <c r="F2439">
        <f>VLOOKUP(C2439,'Five Year Alumni Srvy 2016 Data'!C:F,4,FALSE)</f>
        <v>0</v>
      </c>
      <c r="G2439" t="str">
        <f>VLOOKUP(F2439,Coding!K:L,2,FALSE)</f>
        <v>Non-URM</v>
      </c>
      <c r="H2439" t="s">
        <v>384</v>
      </c>
      <c r="I2439" t="s">
        <v>182</v>
      </c>
      <c r="J2439" t="s">
        <v>21</v>
      </c>
      <c r="K2439" t="s">
        <v>147</v>
      </c>
      <c r="L2439" s="2">
        <v>3</v>
      </c>
      <c r="M2439" t="s">
        <v>55</v>
      </c>
      <c r="N2439" t="s">
        <v>148</v>
      </c>
      <c r="O2439" t="s">
        <v>178</v>
      </c>
    </row>
    <row r="2440" spans="1:15" x14ac:dyDescent="0.25">
      <c r="A2440" s="2">
        <v>1</v>
      </c>
      <c r="B2440" s="2">
        <v>2016</v>
      </c>
      <c r="C2440" t="s">
        <v>383</v>
      </c>
      <c r="D2440" t="s">
        <v>204</v>
      </c>
      <c r="E2440" t="s">
        <v>12</v>
      </c>
      <c r="F2440">
        <f>VLOOKUP(C2440,'Five Year Alumni Srvy 2016 Data'!C:F,4,FALSE)</f>
        <v>0</v>
      </c>
      <c r="G2440" t="str">
        <f>VLOOKUP(F2440,Coding!K:L,2,FALSE)</f>
        <v>Non-URM</v>
      </c>
      <c r="H2440" t="s">
        <v>384</v>
      </c>
      <c r="I2440" t="s">
        <v>182</v>
      </c>
      <c r="J2440" t="s">
        <v>21</v>
      </c>
      <c r="K2440" t="s">
        <v>149</v>
      </c>
      <c r="L2440" s="2">
        <v>3</v>
      </c>
      <c r="M2440" t="s">
        <v>55</v>
      </c>
      <c r="N2440" t="s">
        <v>150</v>
      </c>
      <c r="O2440" t="s">
        <v>178</v>
      </c>
    </row>
    <row r="2441" spans="1:15" x14ac:dyDescent="0.25">
      <c r="A2441" s="2">
        <v>1</v>
      </c>
      <c r="B2441" s="2">
        <v>2016</v>
      </c>
      <c r="C2441" t="s">
        <v>383</v>
      </c>
      <c r="D2441" t="s">
        <v>204</v>
      </c>
      <c r="E2441" t="s">
        <v>12</v>
      </c>
      <c r="F2441">
        <f>VLOOKUP(C2441,'Five Year Alumni Srvy 2016 Data'!C:F,4,FALSE)</f>
        <v>0</v>
      </c>
      <c r="G2441" t="str">
        <f>VLOOKUP(F2441,Coding!K:L,2,FALSE)</f>
        <v>Non-URM</v>
      </c>
      <c r="H2441" t="s">
        <v>384</v>
      </c>
      <c r="I2441" t="s">
        <v>182</v>
      </c>
      <c r="J2441" t="s">
        <v>21</v>
      </c>
      <c r="K2441" t="s">
        <v>166</v>
      </c>
      <c r="L2441" s="2">
        <v>3</v>
      </c>
      <c r="M2441" t="s">
        <v>55</v>
      </c>
      <c r="N2441" t="s">
        <v>167</v>
      </c>
      <c r="O2441" t="s">
        <v>178</v>
      </c>
    </row>
    <row r="2442" spans="1:15" x14ac:dyDescent="0.25">
      <c r="A2442" s="2">
        <v>1</v>
      </c>
      <c r="B2442" s="2">
        <v>2016</v>
      </c>
      <c r="C2442" t="s">
        <v>388</v>
      </c>
      <c r="D2442" t="s">
        <v>169</v>
      </c>
      <c r="E2442" t="s">
        <v>12</v>
      </c>
      <c r="F2442">
        <f>VLOOKUP(C2442,'Five Year Alumni Srvy 2016 Data'!C:F,4,FALSE)</f>
        <v>0</v>
      </c>
      <c r="G2442" t="str">
        <f>VLOOKUP(F2442,Coding!K:L,2,FALSE)</f>
        <v>Non-URM</v>
      </c>
      <c r="H2442" t="s">
        <v>389</v>
      </c>
      <c r="I2442" t="s">
        <v>390</v>
      </c>
      <c r="J2442" t="s">
        <v>21</v>
      </c>
      <c r="K2442" t="s">
        <v>54</v>
      </c>
      <c r="L2442" s="2">
        <v>1</v>
      </c>
      <c r="M2442" t="s">
        <v>55</v>
      </c>
      <c r="N2442" t="s">
        <v>56</v>
      </c>
      <c r="O2442" t="s">
        <v>282</v>
      </c>
    </row>
    <row r="2443" spans="1:15" x14ac:dyDescent="0.25">
      <c r="A2443" s="2">
        <v>1</v>
      </c>
      <c r="B2443" s="2">
        <v>2016</v>
      </c>
      <c r="C2443" t="s">
        <v>388</v>
      </c>
      <c r="D2443" t="s">
        <v>169</v>
      </c>
      <c r="E2443" t="s">
        <v>12</v>
      </c>
      <c r="F2443">
        <f>VLOOKUP(C2443,'Five Year Alumni Srvy 2016 Data'!C:F,4,FALSE)</f>
        <v>0</v>
      </c>
      <c r="G2443" t="str">
        <f>VLOOKUP(F2443,Coding!K:L,2,FALSE)</f>
        <v>Non-URM</v>
      </c>
      <c r="H2443" t="s">
        <v>389</v>
      </c>
      <c r="I2443" t="s">
        <v>390</v>
      </c>
      <c r="J2443" t="s">
        <v>21</v>
      </c>
      <c r="K2443" t="s">
        <v>58</v>
      </c>
      <c r="L2443" s="2">
        <v>3</v>
      </c>
      <c r="M2443" t="s">
        <v>55</v>
      </c>
      <c r="N2443" t="s">
        <v>59</v>
      </c>
      <c r="O2443" t="s">
        <v>178</v>
      </c>
    </row>
    <row r="2444" spans="1:15" x14ac:dyDescent="0.25">
      <c r="A2444" s="2">
        <v>1</v>
      </c>
      <c r="B2444" s="2">
        <v>2016</v>
      </c>
      <c r="C2444" t="s">
        <v>388</v>
      </c>
      <c r="D2444" t="s">
        <v>169</v>
      </c>
      <c r="E2444" t="s">
        <v>12</v>
      </c>
      <c r="F2444">
        <f>VLOOKUP(C2444,'Five Year Alumni Srvy 2016 Data'!C:F,4,FALSE)</f>
        <v>0</v>
      </c>
      <c r="G2444" t="str">
        <f>VLOOKUP(F2444,Coding!K:L,2,FALSE)</f>
        <v>Non-URM</v>
      </c>
      <c r="H2444" t="s">
        <v>389</v>
      </c>
      <c r="I2444" t="s">
        <v>390</v>
      </c>
      <c r="J2444" t="s">
        <v>21</v>
      </c>
      <c r="K2444" t="s">
        <v>118</v>
      </c>
      <c r="L2444" s="2">
        <v>1</v>
      </c>
      <c r="M2444" t="s">
        <v>55</v>
      </c>
      <c r="N2444" t="s">
        <v>119</v>
      </c>
      <c r="O2444" t="s">
        <v>282</v>
      </c>
    </row>
    <row r="2445" spans="1:15" x14ac:dyDescent="0.25">
      <c r="A2445" s="2">
        <v>1</v>
      </c>
      <c r="B2445" s="2">
        <v>2016</v>
      </c>
      <c r="C2445" t="s">
        <v>388</v>
      </c>
      <c r="D2445" t="s">
        <v>169</v>
      </c>
      <c r="E2445" t="s">
        <v>12</v>
      </c>
      <c r="F2445">
        <f>VLOOKUP(C2445,'Five Year Alumni Srvy 2016 Data'!C:F,4,FALSE)</f>
        <v>0</v>
      </c>
      <c r="G2445" t="str">
        <f>VLOOKUP(F2445,Coding!K:L,2,FALSE)</f>
        <v>Non-URM</v>
      </c>
      <c r="H2445" t="s">
        <v>389</v>
      </c>
      <c r="I2445" t="s">
        <v>390</v>
      </c>
      <c r="J2445" t="s">
        <v>21</v>
      </c>
      <c r="K2445" t="s">
        <v>135</v>
      </c>
      <c r="L2445" s="2">
        <v>2</v>
      </c>
      <c r="M2445" t="s">
        <v>55</v>
      </c>
      <c r="N2445" t="s">
        <v>136</v>
      </c>
      <c r="O2445" t="s">
        <v>187</v>
      </c>
    </row>
    <row r="2446" spans="1:15" x14ac:dyDescent="0.25">
      <c r="A2446" s="2">
        <v>1</v>
      </c>
      <c r="B2446" s="2">
        <v>2016</v>
      </c>
      <c r="C2446" t="s">
        <v>388</v>
      </c>
      <c r="D2446" t="s">
        <v>169</v>
      </c>
      <c r="E2446" t="s">
        <v>12</v>
      </c>
      <c r="F2446">
        <f>VLOOKUP(C2446,'Five Year Alumni Srvy 2016 Data'!C:F,4,FALSE)</f>
        <v>0</v>
      </c>
      <c r="G2446" t="str">
        <f>VLOOKUP(F2446,Coding!K:L,2,FALSE)</f>
        <v>Non-URM</v>
      </c>
      <c r="H2446" t="s">
        <v>389</v>
      </c>
      <c r="I2446" t="s">
        <v>390</v>
      </c>
      <c r="J2446" t="s">
        <v>21</v>
      </c>
      <c r="K2446" t="s">
        <v>137</v>
      </c>
      <c r="L2446" s="2">
        <v>3</v>
      </c>
      <c r="M2446" t="s">
        <v>55</v>
      </c>
      <c r="N2446" t="s">
        <v>138</v>
      </c>
      <c r="O2446" t="s">
        <v>178</v>
      </c>
    </row>
    <row r="2447" spans="1:15" x14ac:dyDescent="0.25">
      <c r="A2447" s="2">
        <v>1</v>
      </c>
      <c r="B2447" s="2">
        <v>2016</v>
      </c>
      <c r="C2447" t="s">
        <v>388</v>
      </c>
      <c r="D2447" t="s">
        <v>169</v>
      </c>
      <c r="E2447" t="s">
        <v>12</v>
      </c>
      <c r="F2447">
        <f>VLOOKUP(C2447,'Five Year Alumni Srvy 2016 Data'!C:F,4,FALSE)</f>
        <v>0</v>
      </c>
      <c r="G2447" t="str">
        <f>VLOOKUP(F2447,Coding!K:L,2,FALSE)</f>
        <v>Non-URM</v>
      </c>
      <c r="H2447" t="s">
        <v>389</v>
      </c>
      <c r="I2447" t="s">
        <v>390</v>
      </c>
      <c r="J2447" t="s">
        <v>21</v>
      </c>
      <c r="K2447" t="s">
        <v>145</v>
      </c>
      <c r="L2447" s="2">
        <v>1</v>
      </c>
      <c r="M2447" t="s">
        <v>55</v>
      </c>
      <c r="N2447" t="s">
        <v>146</v>
      </c>
      <c r="O2447" t="s">
        <v>282</v>
      </c>
    </row>
    <row r="2448" spans="1:15" x14ac:dyDescent="0.25">
      <c r="A2448" s="2">
        <v>1</v>
      </c>
      <c r="B2448" s="2">
        <v>2016</v>
      </c>
      <c r="C2448" t="s">
        <v>388</v>
      </c>
      <c r="D2448" t="s">
        <v>169</v>
      </c>
      <c r="E2448" t="s">
        <v>12</v>
      </c>
      <c r="F2448">
        <f>VLOOKUP(C2448,'Five Year Alumni Srvy 2016 Data'!C:F,4,FALSE)</f>
        <v>0</v>
      </c>
      <c r="G2448" t="str">
        <f>VLOOKUP(F2448,Coding!K:L,2,FALSE)</f>
        <v>Non-URM</v>
      </c>
      <c r="H2448" t="s">
        <v>389</v>
      </c>
      <c r="I2448" t="s">
        <v>390</v>
      </c>
      <c r="J2448" t="s">
        <v>21</v>
      </c>
      <c r="K2448" t="s">
        <v>147</v>
      </c>
      <c r="L2448" s="2">
        <v>1</v>
      </c>
      <c r="M2448" t="s">
        <v>55</v>
      </c>
      <c r="N2448" t="s">
        <v>148</v>
      </c>
      <c r="O2448" t="s">
        <v>282</v>
      </c>
    </row>
    <row r="2449" spans="1:15" x14ac:dyDescent="0.25">
      <c r="A2449" s="2">
        <v>1</v>
      </c>
      <c r="B2449" s="2">
        <v>2016</v>
      </c>
      <c r="C2449" t="s">
        <v>388</v>
      </c>
      <c r="D2449" t="s">
        <v>169</v>
      </c>
      <c r="E2449" t="s">
        <v>12</v>
      </c>
      <c r="F2449">
        <f>VLOOKUP(C2449,'Five Year Alumni Srvy 2016 Data'!C:F,4,FALSE)</f>
        <v>0</v>
      </c>
      <c r="G2449" t="str">
        <f>VLOOKUP(F2449,Coding!K:L,2,FALSE)</f>
        <v>Non-URM</v>
      </c>
      <c r="H2449" t="s">
        <v>389</v>
      </c>
      <c r="I2449" t="s">
        <v>390</v>
      </c>
      <c r="J2449" t="s">
        <v>21</v>
      </c>
      <c r="K2449" t="s">
        <v>149</v>
      </c>
      <c r="L2449" s="2">
        <v>1</v>
      </c>
      <c r="M2449" t="s">
        <v>55</v>
      </c>
      <c r="N2449" t="s">
        <v>150</v>
      </c>
      <c r="O2449" t="s">
        <v>282</v>
      </c>
    </row>
    <row r="2450" spans="1:15" x14ac:dyDescent="0.25">
      <c r="A2450" s="2">
        <v>1</v>
      </c>
      <c r="B2450" s="2">
        <v>2016</v>
      </c>
      <c r="C2450" t="s">
        <v>388</v>
      </c>
      <c r="D2450" t="s">
        <v>169</v>
      </c>
      <c r="E2450" t="s">
        <v>12</v>
      </c>
      <c r="F2450">
        <f>VLOOKUP(C2450,'Five Year Alumni Srvy 2016 Data'!C:F,4,FALSE)</f>
        <v>0</v>
      </c>
      <c r="G2450" t="str">
        <f>VLOOKUP(F2450,Coding!K:L,2,FALSE)</f>
        <v>Non-URM</v>
      </c>
      <c r="H2450" t="s">
        <v>389</v>
      </c>
      <c r="I2450" t="s">
        <v>390</v>
      </c>
      <c r="J2450" t="s">
        <v>21</v>
      </c>
      <c r="K2450" t="s">
        <v>166</v>
      </c>
      <c r="L2450" s="2">
        <v>2</v>
      </c>
      <c r="M2450" t="s">
        <v>55</v>
      </c>
      <c r="N2450" t="s">
        <v>167</v>
      </c>
      <c r="O2450" t="s">
        <v>187</v>
      </c>
    </row>
    <row r="2451" spans="1:15" x14ac:dyDescent="0.25">
      <c r="A2451" s="2">
        <v>1</v>
      </c>
      <c r="B2451" s="2">
        <v>2016</v>
      </c>
      <c r="C2451" t="s">
        <v>394</v>
      </c>
      <c r="D2451" t="s">
        <v>264</v>
      </c>
      <c r="E2451" t="s">
        <v>12</v>
      </c>
      <c r="F2451">
        <f>VLOOKUP(C2451,'Five Year Alumni Srvy 2016 Data'!C:F,4,FALSE)</f>
        <v>0</v>
      </c>
      <c r="G2451" t="str">
        <f>VLOOKUP(F2451,Coding!K:L,2,FALSE)</f>
        <v>Non-URM</v>
      </c>
      <c r="H2451" t="s">
        <v>252</v>
      </c>
      <c r="I2451" t="s">
        <v>206</v>
      </c>
      <c r="J2451" t="s">
        <v>15</v>
      </c>
      <c r="K2451" t="s">
        <v>54</v>
      </c>
      <c r="L2451" s="2">
        <v>3</v>
      </c>
      <c r="M2451" t="s">
        <v>55</v>
      </c>
      <c r="N2451" t="s">
        <v>56</v>
      </c>
      <c r="O2451" t="s">
        <v>178</v>
      </c>
    </row>
    <row r="2452" spans="1:15" x14ac:dyDescent="0.25">
      <c r="A2452" s="2">
        <v>1</v>
      </c>
      <c r="B2452" s="2">
        <v>2016</v>
      </c>
      <c r="C2452" t="s">
        <v>394</v>
      </c>
      <c r="D2452" t="s">
        <v>264</v>
      </c>
      <c r="E2452" t="s">
        <v>12</v>
      </c>
      <c r="F2452">
        <f>VLOOKUP(C2452,'Five Year Alumni Srvy 2016 Data'!C:F,4,FALSE)</f>
        <v>0</v>
      </c>
      <c r="G2452" t="str">
        <f>VLOOKUP(F2452,Coding!K:L,2,FALSE)</f>
        <v>Non-URM</v>
      </c>
      <c r="H2452" t="s">
        <v>252</v>
      </c>
      <c r="I2452" t="s">
        <v>206</v>
      </c>
      <c r="J2452" t="s">
        <v>15</v>
      </c>
      <c r="K2452" t="s">
        <v>58</v>
      </c>
      <c r="L2452" s="2">
        <v>4</v>
      </c>
      <c r="M2452" t="s">
        <v>55</v>
      </c>
      <c r="N2452" t="s">
        <v>59</v>
      </c>
      <c r="O2452" t="s">
        <v>57</v>
      </c>
    </row>
    <row r="2453" spans="1:15" x14ac:dyDescent="0.25">
      <c r="A2453" s="2">
        <v>1</v>
      </c>
      <c r="B2453" s="2">
        <v>2016</v>
      </c>
      <c r="C2453" t="s">
        <v>394</v>
      </c>
      <c r="D2453" t="s">
        <v>264</v>
      </c>
      <c r="E2453" t="s">
        <v>12</v>
      </c>
      <c r="F2453">
        <f>VLOOKUP(C2453,'Five Year Alumni Srvy 2016 Data'!C:F,4,FALSE)</f>
        <v>0</v>
      </c>
      <c r="G2453" t="str">
        <f>VLOOKUP(F2453,Coding!K:L,2,FALSE)</f>
        <v>Non-URM</v>
      </c>
      <c r="H2453" t="s">
        <v>252</v>
      </c>
      <c r="I2453" t="s">
        <v>206</v>
      </c>
      <c r="J2453" t="s">
        <v>15</v>
      </c>
      <c r="K2453" t="s">
        <v>118</v>
      </c>
      <c r="L2453" s="2">
        <v>3</v>
      </c>
      <c r="M2453" t="s">
        <v>55</v>
      </c>
      <c r="N2453" t="s">
        <v>119</v>
      </c>
      <c r="O2453" t="s">
        <v>178</v>
      </c>
    </row>
    <row r="2454" spans="1:15" x14ac:dyDescent="0.25">
      <c r="A2454" s="2">
        <v>1</v>
      </c>
      <c r="B2454" s="2">
        <v>2016</v>
      </c>
      <c r="C2454" t="s">
        <v>394</v>
      </c>
      <c r="D2454" t="s">
        <v>264</v>
      </c>
      <c r="E2454" t="s">
        <v>12</v>
      </c>
      <c r="F2454">
        <f>VLOOKUP(C2454,'Five Year Alumni Srvy 2016 Data'!C:F,4,FALSE)</f>
        <v>0</v>
      </c>
      <c r="G2454" t="str">
        <f>VLOOKUP(F2454,Coding!K:L,2,FALSE)</f>
        <v>Non-URM</v>
      </c>
      <c r="H2454" t="s">
        <v>252</v>
      </c>
      <c r="I2454" t="s">
        <v>206</v>
      </c>
      <c r="J2454" t="s">
        <v>15</v>
      </c>
      <c r="K2454" t="s">
        <v>135</v>
      </c>
      <c r="L2454" s="2">
        <v>4</v>
      </c>
      <c r="M2454" t="s">
        <v>55</v>
      </c>
      <c r="N2454" t="s">
        <v>136</v>
      </c>
      <c r="O2454" t="s">
        <v>57</v>
      </c>
    </row>
    <row r="2455" spans="1:15" x14ac:dyDescent="0.25">
      <c r="A2455" s="2">
        <v>1</v>
      </c>
      <c r="B2455" s="2">
        <v>2016</v>
      </c>
      <c r="C2455" t="s">
        <v>394</v>
      </c>
      <c r="D2455" t="s">
        <v>264</v>
      </c>
      <c r="E2455" t="s">
        <v>12</v>
      </c>
      <c r="F2455">
        <f>VLOOKUP(C2455,'Five Year Alumni Srvy 2016 Data'!C:F,4,FALSE)</f>
        <v>0</v>
      </c>
      <c r="G2455" t="str">
        <f>VLOOKUP(F2455,Coding!K:L,2,FALSE)</f>
        <v>Non-URM</v>
      </c>
      <c r="H2455" t="s">
        <v>252</v>
      </c>
      <c r="I2455" t="s">
        <v>206</v>
      </c>
      <c r="J2455" t="s">
        <v>15</v>
      </c>
      <c r="K2455" t="s">
        <v>137</v>
      </c>
      <c r="L2455" s="2">
        <v>3</v>
      </c>
      <c r="M2455" t="s">
        <v>55</v>
      </c>
      <c r="N2455" t="s">
        <v>138</v>
      </c>
      <c r="O2455" t="s">
        <v>178</v>
      </c>
    </row>
    <row r="2456" spans="1:15" x14ac:dyDescent="0.25">
      <c r="A2456" s="2">
        <v>1</v>
      </c>
      <c r="B2456" s="2">
        <v>2016</v>
      </c>
      <c r="C2456" t="s">
        <v>394</v>
      </c>
      <c r="D2456" t="s">
        <v>264</v>
      </c>
      <c r="E2456" t="s">
        <v>12</v>
      </c>
      <c r="F2456">
        <f>VLOOKUP(C2456,'Five Year Alumni Srvy 2016 Data'!C:F,4,FALSE)</f>
        <v>0</v>
      </c>
      <c r="G2456" t="str">
        <f>VLOOKUP(F2456,Coding!K:L,2,FALSE)</f>
        <v>Non-URM</v>
      </c>
      <c r="H2456" t="s">
        <v>252</v>
      </c>
      <c r="I2456" t="s">
        <v>206</v>
      </c>
      <c r="J2456" t="s">
        <v>15</v>
      </c>
      <c r="K2456" t="s">
        <v>145</v>
      </c>
      <c r="L2456" s="2">
        <v>4</v>
      </c>
      <c r="M2456" t="s">
        <v>55</v>
      </c>
      <c r="N2456" t="s">
        <v>146</v>
      </c>
      <c r="O2456" t="s">
        <v>57</v>
      </c>
    </row>
    <row r="2457" spans="1:15" x14ac:dyDescent="0.25">
      <c r="A2457" s="2">
        <v>1</v>
      </c>
      <c r="B2457" s="2">
        <v>2016</v>
      </c>
      <c r="C2457" t="s">
        <v>394</v>
      </c>
      <c r="D2457" t="s">
        <v>264</v>
      </c>
      <c r="E2457" t="s">
        <v>12</v>
      </c>
      <c r="F2457">
        <f>VLOOKUP(C2457,'Five Year Alumni Srvy 2016 Data'!C:F,4,FALSE)</f>
        <v>0</v>
      </c>
      <c r="G2457" t="str">
        <f>VLOOKUP(F2457,Coding!K:L,2,FALSE)</f>
        <v>Non-URM</v>
      </c>
      <c r="H2457" t="s">
        <v>252</v>
      </c>
      <c r="I2457" t="s">
        <v>206</v>
      </c>
      <c r="J2457" t="s">
        <v>15</v>
      </c>
      <c r="K2457" t="s">
        <v>147</v>
      </c>
      <c r="L2457" s="2">
        <v>4</v>
      </c>
      <c r="M2457" t="s">
        <v>55</v>
      </c>
      <c r="N2457" t="s">
        <v>148</v>
      </c>
      <c r="O2457" t="s">
        <v>57</v>
      </c>
    </row>
    <row r="2458" spans="1:15" x14ac:dyDescent="0.25">
      <c r="A2458" s="2">
        <v>1</v>
      </c>
      <c r="B2458" s="2">
        <v>2016</v>
      </c>
      <c r="C2458" t="s">
        <v>394</v>
      </c>
      <c r="D2458" t="s">
        <v>264</v>
      </c>
      <c r="E2458" t="s">
        <v>12</v>
      </c>
      <c r="F2458">
        <f>VLOOKUP(C2458,'Five Year Alumni Srvy 2016 Data'!C:F,4,FALSE)</f>
        <v>0</v>
      </c>
      <c r="G2458" t="str">
        <f>VLOOKUP(F2458,Coding!K:L,2,FALSE)</f>
        <v>Non-URM</v>
      </c>
      <c r="H2458" t="s">
        <v>252</v>
      </c>
      <c r="I2458" t="s">
        <v>206</v>
      </c>
      <c r="J2458" t="s">
        <v>15</v>
      </c>
      <c r="K2458" t="s">
        <v>149</v>
      </c>
      <c r="L2458" s="2">
        <v>3</v>
      </c>
      <c r="M2458" t="s">
        <v>55</v>
      </c>
      <c r="N2458" t="s">
        <v>150</v>
      </c>
      <c r="O2458" t="s">
        <v>178</v>
      </c>
    </row>
    <row r="2459" spans="1:15" x14ac:dyDescent="0.25">
      <c r="A2459" s="2">
        <v>1</v>
      </c>
      <c r="B2459" s="2">
        <v>2016</v>
      </c>
      <c r="C2459" t="s">
        <v>394</v>
      </c>
      <c r="D2459" t="s">
        <v>264</v>
      </c>
      <c r="E2459" t="s">
        <v>12</v>
      </c>
      <c r="F2459">
        <f>VLOOKUP(C2459,'Five Year Alumni Srvy 2016 Data'!C:F,4,FALSE)</f>
        <v>0</v>
      </c>
      <c r="G2459" t="str">
        <f>VLOOKUP(F2459,Coding!K:L,2,FALSE)</f>
        <v>Non-URM</v>
      </c>
      <c r="H2459" t="s">
        <v>252</v>
      </c>
      <c r="I2459" t="s">
        <v>206</v>
      </c>
      <c r="J2459" t="s">
        <v>15</v>
      </c>
      <c r="K2459" t="s">
        <v>166</v>
      </c>
      <c r="L2459" s="2">
        <v>4</v>
      </c>
      <c r="M2459" t="s">
        <v>55</v>
      </c>
      <c r="N2459" t="s">
        <v>167</v>
      </c>
      <c r="O2459" t="s">
        <v>57</v>
      </c>
    </row>
    <row r="2460" spans="1:15" x14ac:dyDescent="0.25">
      <c r="A2460" s="2">
        <v>1</v>
      </c>
      <c r="B2460" s="2">
        <v>2016</v>
      </c>
      <c r="C2460" t="s">
        <v>396</v>
      </c>
      <c r="D2460" t="s">
        <v>48</v>
      </c>
      <c r="E2460" t="s">
        <v>12</v>
      </c>
      <c r="F2460">
        <f>VLOOKUP(C2460,'Five Year Alumni Srvy 2016 Data'!C:F,4,FALSE)</f>
        <v>0</v>
      </c>
      <c r="G2460" t="str">
        <f>VLOOKUP(F2460,Coding!K:L,2,FALSE)</f>
        <v>Non-URM</v>
      </c>
      <c r="H2460" t="s">
        <v>318</v>
      </c>
      <c r="I2460" t="s">
        <v>171</v>
      </c>
      <c r="J2460" t="s">
        <v>19</v>
      </c>
      <c r="K2460" t="s">
        <v>54</v>
      </c>
      <c r="L2460" s="2">
        <v>4</v>
      </c>
      <c r="M2460" t="s">
        <v>55</v>
      </c>
      <c r="N2460" t="s">
        <v>56</v>
      </c>
      <c r="O2460" t="s">
        <v>57</v>
      </c>
    </row>
    <row r="2461" spans="1:15" x14ac:dyDescent="0.25">
      <c r="A2461" s="2">
        <v>1</v>
      </c>
      <c r="B2461" s="2">
        <v>2016</v>
      </c>
      <c r="C2461" t="s">
        <v>396</v>
      </c>
      <c r="D2461" t="s">
        <v>48</v>
      </c>
      <c r="E2461" t="s">
        <v>12</v>
      </c>
      <c r="F2461">
        <f>VLOOKUP(C2461,'Five Year Alumni Srvy 2016 Data'!C:F,4,FALSE)</f>
        <v>0</v>
      </c>
      <c r="G2461" t="str">
        <f>VLOOKUP(F2461,Coding!K:L,2,FALSE)</f>
        <v>Non-URM</v>
      </c>
      <c r="H2461" t="s">
        <v>318</v>
      </c>
      <c r="I2461" t="s">
        <v>171</v>
      </c>
      <c r="J2461" t="s">
        <v>19</v>
      </c>
      <c r="K2461" t="s">
        <v>58</v>
      </c>
      <c r="L2461" s="2">
        <v>4</v>
      </c>
      <c r="M2461" t="s">
        <v>55</v>
      </c>
      <c r="N2461" t="s">
        <v>59</v>
      </c>
      <c r="O2461" t="s">
        <v>57</v>
      </c>
    </row>
    <row r="2462" spans="1:15" x14ac:dyDescent="0.25">
      <c r="A2462" s="2">
        <v>1</v>
      </c>
      <c r="B2462" s="2">
        <v>2016</v>
      </c>
      <c r="C2462" t="s">
        <v>396</v>
      </c>
      <c r="D2462" t="s">
        <v>48</v>
      </c>
      <c r="E2462" t="s">
        <v>12</v>
      </c>
      <c r="F2462">
        <f>VLOOKUP(C2462,'Five Year Alumni Srvy 2016 Data'!C:F,4,FALSE)</f>
        <v>0</v>
      </c>
      <c r="G2462" t="str">
        <f>VLOOKUP(F2462,Coding!K:L,2,FALSE)</f>
        <v>Non-URM</v>
      </c>
      <c r="H2462" t="s">
        <v>318</v>
      </c>
      <c r="I2462" t="s">
        <v>171</v>
      </c>
      <c r="J2462" t="s">
        <v>19</v>
      </c>
      <c r="K2462" t="s">
        <v>118</v>
      </c>
      <c r="L2462" s="2">
        <v>4</v>
      </c>
      <c r="M2462" t="s">
        <v>55</v>
      </c>
      <c r="N2462" t="s">
        <v>119</v>
      </c>
      <c r="O2462" t="s">
        <v>57</v>
      </c>
    </row>
    <row r="2463" spans="1:15" x14ac:dyDescent="0.25">
      <c r="A2463" s="2">
        <v>1</v>
      </c>
      <c r="B2463" s="2">
        <v>2016</v>
      </c>
      <c r="C2463" t="s">
        <v>396</v>
      </c>
      <c r="D2463" t="s">
        <v>48</v>
      </c>
      <c r="E2463" t="s">
        <v>12</v>
      </c>
      <c r="F2463">
        <f>VLOOKUP(C2463,'Five Year Alumni Srvy 2016 Data'!C:F,4,FALSE)</f>
        <v>0</v>
      </c>
      <c r="G2463" t="str">
        <f>VLOOKUP(F2463,Coding!K:L,2,FALSE)</f>
        <v>Non-URM</v>
      </c>
      <c r="H2463" t="s">
        <v>318</v>
      </c>
      <c r="I2463" t="s">
        <v>171</v>
      </c>
      <c r="J2463" t="s">
        <v>19</v>
      </c>
      <c r="K2463" t="s">
        <v>135</v>
      </c>
      <c r="L2463" s="2">
        <v>4</v>
      </c>
      <c r="M2463" t="s">
        <v>55</v>
      </c>
      <c r="N2463" t="s">
        <v>136</v>
      </c>
      <c r="O2463" t="s">
        <v>57</v>
      </c>
    </row>
    <row r="2464" spans="1:15" x14ac:dyDescent="0.25">
      <c r="A2464" s="2">
        <v>1</v>
      </c>
      <c r="B2464" s="2">
        <v>2016</v>
      </c>
      <c r="C2464" t="s">
        <v>396</v>
      </c>
      <c r="D2464" t="s">
        <v>48</v>
      </c>
      <c r="E2464" t="s">
        <v>12</v>
      </c>
      <c r="F2464">
        <f>VLOOKUP(C2464,'Five Year Alumni Srvy 2016 Data'!C:F,4,FALSE)</f>
        <v>0</v>
      </c>
      <c r="G2464" t="str">
        <f>VLOOKUP(F2464,Coding!K:L,2,FALSE)</f>
        <v>Non-URM</v>
      </c>
      <c r="H2464" t="s">
        <v>318</v>
      </c>
      <c r="I2464" t="s">
        <v>171</v>
      </c>
      <c r="J2464" t="s">
        <v>19</v>
      </c>
      <c r="K2464" t="s">
        <v>137</v>
      </c>
      <c r="L2464" s="2">
        <v>4</v>
      </c>
      <c r="M2464" t="s">
        <v>55</v>
      </c>
      <c r="N2464" t="s">
        <v>138</v>
      </c>
      <c r="O2464" t="s">
        <v>57</v>
      </c>
    </row>
    <row r="2465" spans="1:15" x14ac:dyDescent="0.25">
      <c r="A2465" s="2">
        <v>1</v>
      </c>
      <c r="B2465" s="2">
        <v>2016</v>
      </c>
      <c r="C2465" t="s">
        <v>396</v>
      </c>
      <c r="D2465" t="s">
        <v>48</v>
      </c>
      <c r="E2465" t="s">
        <v>12</v>
      </c>
      <c r="F2465">
        <f>VLOOKUP(C2465,'Five Year Alumni Srvy 2016 Data'!C:F,4,FALSE)</f>
        <v>0</v>
      </c>
      <c r="G2465" t="str">
        <f>VLOOKUP(F2465,Coding!K:L,2,FALSE)</f>
        <v>Non-URM</v>
      </c>
      <c r="H2465" t="s">
        <v>318</v>
      </c>
      <c r="I2465" t="s">
        <v>171</v>
      </c>
      <c r="J2465" t="s">
        <v>19</v>
      </c>
      <c r="K2465" t="s">
        <v>145</v>
      </c>
      <c r="L2465" s="2">
        <v>4</v>
      </c>
      <c r="M2465" t="s">
        <v>55</v>
      </c>
      <c r="N2465" t="s">
        <v>146</v>
      </c>
      <c r="O2465" t="s">
        <v>57</v>
      </c>
    </row>
    <row r="2466" spans="1:15" x14ac:dyDescent="0.25">
      <c r="A2466" s="2">
        <v>1</v>
      </c>
      <c r="B2466" s="2">
        <v>2016</v>
      </c>
      <c r="C2466" t="s">
        <v>396</v>
      </c>
      <c r="D2466" t="s">
        <v>48</v>
      </c>
      <c r="E2466" t="s">
        <v>12</v>
      </c>
      <c r="F2466">
        <f>VLOOKUP(C2466,'Five Year Alumni Srvy 2016 Data'!C:F,4,FALSE)</f>
        <v>0</v>
      </c>
      <c r="G2466" t="str">
        <f>VLOOKUP(F2466,Coding!K:L,2,FALSE)</f>
        <v>Non-URM</v>
      </c>
      <c r="H2466" t="s">
        <v>318</v>
      </c>
      <c r="I2466" t="s">
        <v>171</v>
      </c>
      <c r="J2466" t="s">
        <v>19</v>
      </c>
      <c r="K2466" t="s">
        <v>147</v>
      </c>
      <c r="L2466" s="2">
        <v>4</v>
      </c>
      <c r="M2466" t="s">
        <v>55</v>
      </c>
      <c r="N2466" t="s">
        <v>148</v>
      </c>
      <c r="O2466" t="s">
        <v>57</v>
      </c>
    </row>
    <row r="2467" spans="1:15" x14ac:dyDescent="0.25">
      <c r="A2467" s="2">
        <v>1</v>
      </c>
      <c r="B2467" s="2">
        <v>2016</v>
      </c>
      <c r="C2467" t="s">
        <v>396</v>
      </c>
      <c r="D2467" t="s">
        <v>48</v>
      </c>
      <c r="E2467" t="s">
        <v>12</v>
      </c>
      <c r="F2467">
        <f>VLOOKUP(C2467,'Five Year Alumni Srvy 2016 Data'!C:F,4,FALSE)</f>
        <v>0</v>
      </c>
      <c r="G2467" t="str">
        <f>VLOOKUP(F2467,Coding!K:L,2,FALSE)</f>
        <v>Non-URM</v>
      </c>
      <c r="H2467" t="s">
        <v>318</v>
      </c>
      <c r="I2467" t="s">
        <v>171</v>
      </c>
      <c r="J2467" t="s">
        <v>19</v>
      </c>
      <c r="K2467" t="s">
        <v>149</v>
      </c>
      <c r="L2467" s="2">
        <v>4</v>
      </c>
      <c r="M2467" t="s">
        <v>55</v>
      </c>
      <c r="N2467" t="s">
        <v>150</v>
      </c>
      <c r="O2467" t="s">
        <v>57</v>
      </c>
    </row>
    <row r="2468" spans="1:15" x14ac:dyDescent="0.25">
      <c r="A2468" s="2">
        <v>1</v>
      </c>
      <c r="B2468" s="2">
        <v>2016</v>
      </c>
      <c r="C2468" t="s">
        <v>396</v>
      </c>
      <c r="D2468" t="s">
        <v>48</v>
      </c>
      <c r="E2468" t="s">
        <v>12</v>
      </c>
      <c r="F2468">
        <f>VLOOKUP(C2468,'Five Year Alumni Srvy 2016 Data'!C:F,4,FALSE)</f>
        <v>0</v>
      </c>
      <c r="G2468" t="str">
        <f>VLOOKUP(F2468,Coding!K:L,2,FALSE)</f>
        <v>Non-URM</v>
      </c>
      <c r="H2468" t="s">
        <v>318</v>
      </c>
      <c r="I2468" t="s">
        <v>171</v>
      </c>
      <c r="J2468" t="s">
        <v>19</v>
      </c>
      <c r="K2468" t="s">
        <v>166</v>
      </c>
      <c r="L2468" s="2">
        <v>4</v>
      </c>
      <c r="M2468" t="s">
        <v>55</v>
      </c>
      <c r="N2468" t="s">
        <v>167</v>
      </c>
      <c r="O2468" t="s">
        <v>57</v>
      </c>
    </row>
    <row r="2469" spans="1:15" x14ac:dyDescent="0.25">
      <c r="A2469" s="2">
        <v>1</v>
      </c>
      <c r="B2469" s="2">
        <v>2016</v>
      </c>
      <c r="C2469" t="s">
        <v>404</v>
      </c>
      <c r="D2469" t="s">
        <v>204</v>
      </c>
      <c r="E2469" t="s">
        <v>12</v>
      </c>
      <c r="F2469">
        <f>VLOOKUP(C2469,'Five Year Alumni Srvy 2016 Data'!C:F,4,FALSE)</f>
        <v>0</v>
      </c>
      <c r="G2469" t="str">
        <f>VLOOKUP(F2469,Coding!K:L,2,FALSE)</f>
        <v>Non-URM</v>
      </c>
      <c r="H2469" t="s">
        <v>284</v>
      </c>
      <c r="I2469" t="s">
        <v>261</v>
      </c>
      <c r="J2469" t="s">
        <v>10</v>
      </c>
      <c r="K2469" t="s">
        <v>54</v>
      </c>
      <c r="L2469" s="2">
        <v>3</v>
      </c>
      <c r="M2469" t="s">
        <v>55</v>
      </c>
      <c r="N2469" t="s">
        <v>56</v>
      </c>
      <c r="O2469" t="s">
        <v>178</v>
      </c>
    </row>
    <row r="2470" spans="1:15" x14ac:dyDescent="0.25">
      <c r="A2470" s="2">
        <v>1</v>
      </c>
      <c r="B2470" s="2">
        <v>2016</v>
      </c>
      <c r="C2470" t="s">
        <v>404</v>
      </c>
      <c r="D2470" t="s">
        <v>204</v>
      </c>
      <c r="E2470" t="s">
        <v>12</v>
      </c>
      <c r="F2470">
        <f>VLOOKUP(C2470,'Five Year Alumni Srvy 2016 Data'!C:F,4,FALSE)</f>
        <v>0</v>
      </c>
      <c r="G2470" t="str">
        <f>VLOOKUP(F2470,Coding!K:L,2,FALSE)</f>
        <v>Non-URM</v>
      </c>
      <c r="H2470" t="s">
        <v>284</v>
      </c>
      <c r="I2470" t="s">
        <v>261</v>
      </c>
      <c r="J2470" t="s">
        <v>10</v>
      </c>
      <c r="K2470" t="s">
        <v>58</v>
      </c>
      <c r="L2470" s="2">
        <v>3</v>
      </c>
      <c r="M2470" t="s">
        <v>55</v>
      </c>
      <c r="N2470" t="s">
        <v>59</v>
      </c>
      <c r="O2470" t="s">
        <v>178</v>
      </c>
    </row>
    <row r="2471" spans="1:15" x14ac:dyDescent="0.25">
      <c r="A2471" s="2">
        <v>1</v>
      </c>
      <c r="B2471" s="2">
        <v>2016</v>
      </c>
      <c r="C2471" t="s">
        <v>404</v>
      </c>
      <c r="D2471" t="s">
        <v>204</v>
      </c>
      <c r="E2471" t="s">
        <v>12</v>
      </c>
      <c r="F2471">
        <f>VLOOKUP(C2471,'Five Year Alumni Srvy 2016 Data'!C:F,4,FALSE)</f>
        <v>0</v>
      </c>
      <c r="G2471" t="str">
        <f>VLOOKUP(F2471,Coding!K:L,2,FALSE)</f>
        <v>Non-URM</v>
      </c>
      <c r="H2471" t="s">
        <v>284</v>
      </c>
      <c r="I2471" t="s">
        <v>261</v>
      </c>
      <c r="J2471" t="s">
        <v>10</v>
      </c>
      <c r="K2471" t="s">
        <v>118</v>
      </c>
      <c r="L2471" s="2">
        <v>2</v>
      </c>
      <c r="M2471" t="s">
        <v>55</v>
      </c>
      <c r="N2471" t="s">
        <v>119</v>
      </c>
      <c r="O2471" t="s">
        <v>187</v>
      </c>
    </row>
    <row r="2472" spans="1:15" x14ac:dyDescent="0.25">
      <c r="A2472" s="2">
        <v>1</v>
      </c>
      <c r="B2472" s="2">
        <v>2016</v>
      </c>
      <c r="C2472" t="s">
        <v>404</v>
      </c>
      <c r="D2472" t="s">
        <v>204</v>
      </c>
      <c r="E2472" t="s">
        <v>12</v>
      </c>
      <c r="F2472">
        <f>VLOOKUP(C2472,'Five Year Alumni Srvy 2016 Data'!C:F,4,FALSE)</f>
        <v>0</v>
      </c>
      <c r="G2472" t="str">
        <f>VLOOKUP(F2472,Coding!K:L,2,FALSE)</f>
        <v>Non-URM</v>
      </c>
      <c r="H2472" t="s">
        <v>284</v>
      </c>
      <c r="I2472" t="s">
        <v>261</v>
      </c>
      <c r="J2472" t="s">
        <v>10</v>
      </c>
      <c r="K2472" t="s">
        <v>135</v>
      </c>
      <c r="L2472" s="2">
        <v>5</v>
      </c>
      <c r="M2472" t="s">
        <v>55</v>
      </c>
      <c r="N2472" t="s">
        <v>136</v>
      </c>
      <c r="O2472" t="s">
        <v>185</v>
      </c>
    </row>
    <row r="2473" spans="1:15" x14ac:dyDescent="0.25">
      <c r="A2473" s="2">
        <v>1</v>
      </c>
      <c r="B2473" s="2">
        <v>2016</v>
      </c>
      <c r="C2473" t="s">
        <v>404</v>
      </c>
      <c r="D2473" t="s">
        <v>204</v>
      </c>
      <c r="E2473" t="s">
        <v>12</v>
      </c>
      <c r="F2473">
        <f>VLOOKUP(C2473,'Five Year Alumni Srvy 2016 Data'!C:F,4,FALSE)</f>
        <v>0</v>
      </c>
      <c r="G2473" t="str">
        <f>VLOOKUP(F2473,Coding!K:L,2,FALSE)</f>
        <v>Non-URM</v>
      </c>
      <c r="H2473" t="s">
        <v>284</v>
      </c>
      <c r="I2473" t="s">
        <v>261</v>
      </c>
      <c r="J2473" t="s">
        <v>10</v>
      </c>
      <c r="K2473" t="s">
        <v>137</v>
      </c>
      <c r="L2473" s="2">
        <v>3</v>
      </c>
      <c r="M2473" t="s">
        <v>55</v>
      </c>
      <c r="N2473" t="s">
        <v>138</v>
      </c>
      <c r="O2473" t="s">
        <v>178</v>
      </c>
    </row>
    <row r="2474" spans="1:15" x14ac:dyDescent="0.25">
      <c r="A2474" s="2">
        <v>1</v>
      </c>
      <c r="B2474" s="2">
        <v>2016</v>
      </c>
      <c r="C2474" t="s">
        <v>404</v>
      </c>
      <c r="D2474" t="s">
        <v>204</v>
      </c>
      <c r="E2474" t="s">
        <v>12</v>
      </c>
      <c r="F2474">
        <f>VLOOKUP(C2474,'Five Year Alumni Srvy 2016 Data'!C:F,4,FALSE)</f>
        <v>0</v>
      </c>
      <c r="G2474" t="str">
        <f>VLOOKUP(F2474,Coding!K:L,2,FALSE)</f>
        <v>Non-URM</v>
      </c>
      <c r="H2474" t="s">
        <v>284</v>
      </c>
      <c r="I2474" t="s">
        <v>261</v>
      </c>
      <c r="J2474" t="s">
        <v>10</v>
      </c>
      <c r="K2474" t="s">
        <v>145</v>
      </c>
      <c r="L2474" s="2">
        <v>3</v>
      </c>
      <c r="M2474" t="s">
        <v>55</v>
      </c>
      <c r="N2474" t="s">
        <v>146</v>
      </c>
      <c r="O2474" t="s">
        <v>178</v>
      </c>
    </row>
    <row r="2475" spans="1:15" x14ac:dyDescent="0.25">
      <c r="A2475" s="2">
        <v>1</v>
      </c>
      <c r="B2475" s="2">
        <v>2016</v>
      </c>
      <c r="C2475" t="s">
        <v>404</v>
      </c>
      <c r="D2475" t="s">
        <v>204</v>
      </c>
      <c r="E2475" t="s">
        <v>12</v>
      </c>
      <c r="F2475">
        <f>VLOOKUP(C2475,'Five Year Alumni Srvy 2016 Data'!C:F,4,FALSE)</f>
        <v>0</v>
      </c>
      <c r="G2475" t="str">
        <f>VLOOKUP(F2475,Coding!K:L,2,FALSE)</f>
        <v>Non-URM</v>
      </c>
      <c r="H2475" t="s">
        <v>284</v>
      </c>
      <c r="I2475" t="s">
        <v>261</v>
      </c>
      <c r="J2475" t="s">
        <v>10</v>
      </c>
      <c r="K2475" t="s">
        <v>147</v>
      </c>
      <c r="L2475" s="2">
        <v>2</v>
      </c>
      <c r="M2475" t="s">
        <v>55</v>
      </c>
      <c r="N2475" t="s">
        <v>148</v>
      </c>
      <c r="O2475" t="s">
        <v>187</v>
      </c>
    </row>
    <row r="2476" spans="1:15" x14ac:dyDescent="0.25">
      <c r="A2476" s="2">
        <v>1</v>
      </c>
      <c r="B2476" s="2">
        <v>2016</v>
      </c>
      <c r="C2476" t="s">
        <v>404</v>
      </c>
      <c r="D2476" t="s">
        <v>204</v>
      </c>
      <c r="E2476" t="s">
        <v>12</v>
      </c>
      <c r="F2476">
        <f>VLOOKUP(C2476,'Five Year Alumni Srvy 2016 Data'!C:F,4,FALSE)</f>
        <v>0</v>
      </c>
      <c r="G2476" t="str">
        <f>VLOOKUP(F2476,Coding!K:L,2,FALSE)</f>
        <v>Non-URM</v>
      </c>
      <c r="H2476" t="s">
        <v>284</v>
      </c>
      <c r="I2476" t="s">
        <v>261</v>
      </c>
      <c r="J2476" t="s">
        <v>10</v>
      </c>
      <c r="K2476" t="s">
        <v>149</v>
      </c>
      <c r="L2476" s="2">
        <v>5</v>
      </c>
      <c r="M2476" t="s">
        <v>55</v>
      </c>
      <c r="N2476" t="s">
        <v>150</v>
      </c>
      <c r="O2476" t="s">
        <v>185</v>
      </c>
    </row>
    <row r="2477" spans="1:15" x14ac:dyDescent="0.25">
      <c r="A2477" s="2">
        <v>1</v>
      </c>
      <c r="B2477" s="2">
        <v>2016</v>
      </c>
      <c r="C2477" t="s">
        <v>404</v>
      </c>
      <c r="D2477" t="s">
        <v>204</v>
      </c>
      <c r="E2477" t="s">
        <v>12</v>
      </c>
      <c r="F2477">
        <f>VLOOKUP(C2477,'Five Year Alumni Srvy 2016 Data'!C:F,4,FALSE)</f>
        <v>0</v>
      </c>
      <c r="G2477" t="str">
        <f>VLOOKUP(F2477,Coding!K:L,2,FALSE)</f>
        <v>Non-URM</v>
      </c>
      <c r="H2477" t="s">
        <v>284</v>
      </c>
      <c r="I2477" t="s">
        <v>261</v>
      </c>
      <c r="J2477" t="s">
        <v>10</v>
      </c>
      <c r="K2477" t="s">
        <v>166</v>
      </c>
      <c r="L2477" s="2">
        <v>4</v>
      </c>
      <c r="M2477" t="s">
        <v>55</v>
      </c>
      <c r="N2477" t="s">
        <v>167</v>
      </c>
      <c r="O2477" t="s">
        <v>57</v>
      </c>
    </row>
    <row r="2478" spans="1:15" x14ac:dyDescent="0.25">
      <c r="A2478" s="2">
        <v>1</v>
      </c>
      <c r="B2478" s="2">
        <v>2016</v>
      </c>
      <c r="C2478" t="s">
        <v>417</v>
      </c>
      <c r="D2478" t="s">
        <v>204</v>
      </c>
      <c r="E2478" t="s">
        <v>12</v>
      </c>
      <c r="F2478">
        <f>VLOOKUP(C2478,'Five Year Alumni Srvy 2016 Data'!C:F,4,FALSE)</f>
        <v>0</v>
      </c>
      <c r="G2478" t="str">
        <f>VLOOKUP(F2478,Coding!K:L,2,FALSE)</f>
        <v>Non-URM</v>
      </c>
      <c r="H2478" t="s">
        <v>418</v>
      </c>
      <c r="I2478" t="s">
        <v>342</v>
      </c>
      <c r="J2478" t="s">
        <v>19</v>
      </c>
      <c r="K2478" t="s">
        <v>54</v>
      </c>
      <c r="L2478" s="2">
        <v>3</v>
      </c>
      <c r="M2478" t="s">
        <v>55</v>
      </c>
      <c r="N2478" t="s">
        <v>56</v>
      </c>
      <c r="O2478" t="s">
        <v>178</v>
      </c>
    </row>
    <row r="2479" spans="1:15" x14ac:dyDescent="0.25">
      <c r="A2479" s="2">
        <v>1</v>
      </c>
      <c r="B2479" s="2">
        <v>2016</v>
      </c>
      <c r="C2479" t="s">
        <v>417</v>
      </c>
      <c r="D2479" t="s">
        <v>204</v>
      </c>
      <c r="E2479" t="s">
        <v>12</v>
      </c>
      <c r="F2479">
        <f>VLOOKUP(C2479,'Five Year Alumni Srvy 2016 Data'!C:F,4,FALSE)</f>
        <v>0</v>
      </c>
      <c r="G2479" t="str">
        <f>VLOOKUP(F2479,Coding!K:L,2,FALSE)</f>
        <v>Non-URM</v>
      </c>
      <c r="H2479" t="s">
        <v>418</v>
      </c>
      <c r="I2479" t="s">
        <v>342</v>
      </c>
      <c r="J2479" t="s">
        <v>19</v>
      </c>
      <c r="K2479" t="s">
        <v>58</v>
      </c>
      <c r="L2479" s="2">
        <v>3</v>
      </c>
      <c r="M2479" t="s">
        <v>55</v>
      </c>
      <c r="N2479" t="s">
        <v>59</v>
      </c>
      <c r="O2479" t="s">
        <v>178</v>
      </c>
    </row>
    <row r="2480" spans="1:15" x14ac:dyDescent="0.25">
      <c r="A2480" s="2">
        <v>1</v>
      </c>
      <c r="B2480" s="2">
        <v>2016</v>
      </c>
      <c r="C2480" t="s">
        <v>417</v>
      </c>
      <c r="D2480" t="s">
        <v>204</v>
      </c>
      <c r="E2480" t="s">
        <v>12</v>
      </c>
      <c r="F2480">
        <f>VLOOKUP(C2480,'Five Year Alumni Srvy 2016 Data'!C:F,4,FALSE)</f>
        <v>0</v>
      </c>
      <c r="G2480" t="str">
        <f>VLOOKUP(F2480,Coding!K:L,2,FALSE)</f>
        <v>Non-URM</v>
      </c>
      <c r="H2480" t="s">
        <v>418</v>
      </c>
      <c r="I2480" t="s">
        <v>342</v>
      </c>
      <c r="J2480" t="s">
        <v>19</v>
      </c>
      <c r="K2480" t="s">
        <v>118</v>
      </c>
      <c r="L2480" s="2">
        <v>2</v>
      </c>
      <c r="M2480" t="s">
        <v>55</v>
      </c>
      <c r="N2480" t="s">
        <v>119</v>
      </c>
      <c r="O2480" t="s">
        <v>187</v>
      </c>
    </row>
    <row r="2481" spans="1:15" x14ac:dyDescent="0.25">
      <c r="A2481" s="2">
        <v>1</v>
      </c>
      <c r="B2481" s="2">
        <v>2016</v>
      </c>
      <c r="C2481" t="s">
        <v>417</v>
      </c>
      <c r="D2481" t="s">
        <v>204</v>
      </c>
      <c r="E2481" t="s">
        <v>12</v>
      </c>
      <c r="F2481">
        <f>VLOOKUP(C2481,'Five Year Alumni Srvy 2016 Data'!C:F,4,FALSE)</f>
        <v>0</v>
      </c>
      <c r="G2481" t="str">
        <f>VLOOKUP(F2481,Coding!K:L,2,FALSE)</f>
        <v>Non-URM</v>
      </c>
      <c r="H2481" t="s">
        <v>418</v>
      </c>
      <c r="I2481" t="s">
        <v>342</v>
      </c>
      <c r="J2481" t="s">
        <v>19</v>
      </c>
      <c r="K2481" t="s">
        <v>135</v>
      </c>
      <c r="L2481" s="2">
        <v>3</v>
      </c>
      <c r="M2481" t="s">
        <v>55</v>
      </c>
      <c r="N2481" t="s">
        <v>136</v>
      </c>
      <c r="O2481" t="s">
        <v>178</v>
      </c>
    </row>
    <row r="2482" spans="1:15" x14ac:dyDescent="0.25">
      <c r="A2482" s="2">
        <v>1</v>
      </c>
      <c r="B2482" s="2">
        <v>2016</v>
      </c>
      <c r="C2482" t="s">
        <v>417</v>
      </c>
      <c r="D2482" t="s">
        <v>204</v>
      </c>
      <c r="E2482" t="s">
        <v>12</v>
      </c>
      <c r="F2482">
        <f>VLOOKUP(C2482,'Five Year Alumni Srvy 2016 Data'!C:F,4,FALSE)</f>
        <v>0</v>
      </c>
      <c r="G2482" t="str">
        <f>VLOOKUP(F2482,Coding!K:L,2,FALSE)</f>
        <v>Non-URM</v>
      </c>
      <c r="H2482" t="s">
        <v>418</v>
      </c>
      <c r="I2482" t="s">
        <v>342</v>
      </c>
      <c r="J2482" t="s">
        <v>19</v>
      </c>
      <c r="K2482" t="s">
        <v>137</v>
      </c>
      <c r="L2482" s="2">
        <v>3</v>
      </c>
      <c r="M2482" t="s">
        <v>55</v>
      </c>
      <c r="N2482" t="s">
        <v>138</v>
      </c>
      <c r="O2482" t="s">
        <v>178</v>
      </c>
    </row>
    <row r="2483" spans="1:15" x14ac:dyDescent="0.25">
      <c r="A2483" s="2">
        <v>1</v>
      </c>
      <c r="B2483" s="2">
        <v>2016</v>
      </c>
      <c r="C2483" t="s">
        <v>417</v>
      </c>
      <c r="D2483" t="s">
        <v>204</v>
      </c>
      <c r="E2483" t="s">
        <v>12</v>
      </c>
      <c r="F2483">
        <f>VLOOKUP(C2483,'Five Year Alumni Srvy 2016 Data'!C:F,4,FALSE)</f>
        <v>0</v>
      </c>
      <c r="G2483" t="str">
        <f>VLOOKUP(F2483,Coding!K:L,2,FALSE)</f>
        <v>Non-URM</v>
      </c>
      <c r="H2483" t="s">
        <v>418</v>
      </c>
      <c r="I2483" t="s">
        <v>342</v>
      </c>
      <c r="J2483" t="s">
        <v>19</v>
      </c>
      <c r="K2483" t="s">
        <v>145</v>
      </c>
      <c r="L2483" s="2">
        <v>3</v>
      </c>
      <c r="M2483" t="s">
        <v>55</v>
      </c>
      <c r="N2483" t="s">
        <v>146</v>
      </c>
      <c r="O2483" t="s">
        <v>178</v>
      </c>
    </row>
    <row r="2484" spans="1:15" x14ac:dyDescent="0.25">
      <c r="A2484" s="2">
        <v>1</v>
      </c>
      <c r="B2484" s="2">
        <v>2016</v>
      </c>
      <c r="C2484" t="s">
        <v>417</v>
      </c>
      <c r="D2484" t="s">
        <v>204</v>
      </c>
      <c r="E2484" t="s">
        <v>12</v>
      </c>
      <c r="F2484">
        <f>VLOOKUP(C2484,'Five Year Alumni Srvy 2016 Data'!C:F,4,FALSE)</f>
        <v>0</v>
      </c>
      <c r="G2484" t="str">
        <f>VLOOKUP(F2484,Coding!K:L,2,FALSE)</f>
        <v>Non-URM</v>
      </c>
      <c r="H2484" t="s">
        <v>418</v>
      </c>
      <c r="I2484" t="s">
        <v>342</v>
      </c>
      <c r="J2484" t="s">
        <v>19</v>
      </c>
      <c r="K2484" t="s">
        <v>147</v>
      </c>
      <c r="L2484" s="2">
        <v>3</v>
      </c>
      <c r="M2484" t="s">
        <v>55</v>
      </c>
      <c r="N2484" t="s">
        <v>148</v>
      </c>
      <c r="O2484" t="s">
        <v>178</v>
      </c>
    </row>
    <row r="2485" spans="1:15" x14ac:dyDescent="0.25">
      <c r="A2485" s="2">
        <v>1</v>
      </c>
      <c r="B2485" s="2">
        <v>2016</v>
      </c>
      <c r="C2485" t="s">
        <v>417</v>
      </c>
      <c r="D2485" t="s">
        <v>204</v>
      </c>
      <c r="E2485" t="s">
        <v>12</v>
      </c>
      <c r="F2485">
        <f>VLOOKUP(C2485,'Five Year Alumni Srvy 2016 Data'!C:F,4,FALSE)</f>
        <v>0</v>
      </c>
      <c r="G2485" t="str">
        <f>VLOOKUP(F2485,Coding!K:L,2,FALSE)</f>
        <v>Non-URM</v>
      </c>
      <c r="H2485" t="s">
        <v>418</v>
      </c>
      <c r="I2485" t="s">
        <v>342</v>
      </c>
      <c r="J2485" t="s">
        <v>19</v>
      </c>
      <c r="K2485" t="s">
        <v>149</v>
      </c>
      <c r="L2485" s="2">
        <v>3</v>
      </c>
      <c r="M2485" t="s">
        <v>55</v>
      </c>
      <c r="N2485" t="s">
        <v>150</v>
      </c>
      <c r="O2485" t="s">
        <v>178</v>
      </c>
    </row>
    <row r="2486" spans="1:15" x14ac:dyDescent="0.25">
      <c r="A2486" s="2">
        <v>1</v>
      </c>
      <c r="B2486" s="2">
        <v>2016</v>
      </c>
      <c r="C2486" t="s">
        <v>417</v>
      </c>
      <c r="D2486" t="s">
        <v>204</v>
      </c>
      <c r="E2486" t="s">
        <v>12</v>
      </c>
      <c r="F2486">
        <f>VLOOKUP(C2486,'Five Year Alumni Srvy 2016 Data'!C:F,4,FALSE)</f>
        <v>0</v>
      </c>
      <c r="G2486" t="str">
        <f>VLOOKUP(F2486,Coding!K:L,2,FALSE)</f>
        <v>Non-URM</v>
      </c>
      <c r="H2486" t="s">
        <v>418</v>
      </c>
      <c r="I2486" t="s">
        <v>342</v>
      </c>
      <c r="J2486" t="s">
        <v>19</v>
      </c>
      <c r="K2486" t="s">
        <v>166</v>
      </c>
      <c r="L2486" s="2">
        <v>3</v>
      </c>
      <c r="M2486" t="s">
        <v>55</v>
      </c>
      <c r="N2486" t="s">
        <v>167</v>
      </c>
      <c r="O2486" t="s">
        <v>178</v>
      </c>
    </row>
    <row r="2487" spans="1:15" x14ac:dyDescent="0.25">
      <c r="A2487" s="2">
        <v>1</v>
      </c>
      <c r="B2487" s="2">
        <v>2016</v>
      </c>
      <c r="C2487" t="s">
        <v>422</v>
      </c>
      <c r="D2487" t="s">
        <v>48</v>
      </c>
      <c r="E2487" t="s">
        <v>12</v>
      </c>
      <c r="F2487">
        <f>VLOOKUP(C2487,'Five Year Alumni Srvy 2016 Data'!C:F,4,FALSE)</f>
        <v>0</v>
      </c>
      <c r="G2487" t="str">
        <f>VLOOKUP(F2487,Coding!K:L,2,FALSE)</f>
        <v>Non-URM</v>
      </c>
      <c r="H2487" t="s">
        <v>241</v>
      </c>
      <c r="I2487" t="s">
        <v>242</v>
      </c>
      <c r="J2487" t="s">
        <v>21</v>
      </c>
      <c r="K2487" t="s">
        <v>54</v>
      </c>
      <c r="L2487" s="2">
        <v>3</v>
      </c>
      <c r="M2487" t="s">
        <v>55</v>
      </c>
      <c r="N2487" t="s">
        <v>56</v>
      </c>
      <c r="O2487" t="s">
        <v>178</v>
      </c>
    </row>
    <row r="2488" spans="1:15" x14ac:dyDescent="0.25">
      <c r="A2488" s="2">
        <v>1</v>
      </c>
      <c r="B2488" s="2">
        <v>2016</v>
      </c>
      <c r="C2488" t="s">
        <v>422</v>
      </c>
      <c r="D2488" t="s">
        <v>48</v>
      </c>
      <c r="E2488" t="s">
        <v>12</v>
      </c>
      <c r="F2488">
        <f>VLOOKUP(C2488,'Five Year Alumni Srvy 2016 Data'!C:F,4,FALSE)</f>
        <v>0</v>
      </c>
      <c r="G2488" t="str">
        <f>VLOOKUP(F2488,Coding!K:L,2,FALSE)</f>
        <v>Non-URM</v>
      </c>
      <c r="H2488" t="s">
        <v>241</v>
      </c>
      <c r="I2488" t="s">
        <v>242</v>
      </c>
      <c r="J2488" t="s">
        <v>21</v>
      </c>
      <c r="K2488" t="s">
        <v>58</v>
      </c>
      <c r="L2488" s="2">
        <v>3</v>
      </c>
      <c r="M2488" t="s">
        <v>55</v>
      </c>
      <c r="N2488" t="s">
        <v>59</v>
      </c>
      <c r="O2488" t="s">
        <v>178</v>
      </c>
    </row>
    <row r="2489" spans="1:15" x14ac:dyDescent="0.25">
      <c r="A2489" s="2">
        <v>1</v>
      </c>
      <c r="B2489" s="2">
        <v>2016</v>
      </c>
      <c r="C2489" t="s">
        <v>422</v>
      </c>
      <c r="D2489" t="s">
        <v>48</v>
      </c>
      <c r="E2489" t="s">
        <v>12</v>
      </c>
      <c r="F2489">
        <f>VLOOKUP(C2489,'Five Year Alumni Srvy 2016 Data'!C:F,4,FALSE)</f>
        <v>0</v>
      </c>
      <c r="G2489" t="str">
        <f>VLOOKUP(F2489,Coding!K:L,2,FALSE)</f>
        <v>Non-URM</v>
      </c>
      <c r="H2489" t="s">
        <v>241</v>
      </c>
      <c r="I2489" t="s">
        <v>242</v>
      </c>
      <c r="J2489" t="s">
        <v>21</v>
      </c>
      <c r="K2489" t="s">
        <v>118</v>
      </c>
      <c r="L2489" s="2">
        <v>3</v>
      </c>
      <c r="M2489" t="s">
        <v>55</v>
      </c>
      <c r="N2489" t="s">
        <v>119</v>
      </c>
      <c r="O2489" t="s">
        <v>178</v>
      </c>
    </row>
    <row r="2490" spans="1:15" x14ac:dyDescent="0.25">
      <c r="A2490" s="2">
        <v>1</v>
      </c>
      <c r="B2490" s="2">
        <v>2016</v>
      </c>
      <c r="C2490" t="s">
        <v>422</v>
      </c>
      <c r="D2490" t="s">
        <v>48</v>
      </c>
      <c r="E2490" t="s">
        <v>12</v>
      </c>
      <c r="F2490">
        <f>VLOOKUP(C2490,'Five Year Alumni Srvy 2016 Data'!C:F,4,FALSE)</f>
        <v>0</v>
      </c>
      <c r="G2490" t="str">
        <f>VLOOKUP(F2490,Coding!K:L,2,FALSE)</f>
        <v>Non-URM</v>
      </c>
      <c r="H2490" t="s">
        <v>241</v>
      </c>
      <c r="I2490" t="s">
        <v>242</v>
      </c>
      <c r="J2490" t="s">
        <v>21</v>
      </c>
      <c r="K2490" t="s">
        <v>135</v>
      </c>
      <c r="L2490" s="2">
        <v>3</v>
      </c>
      <c r="M2490" t="s">
        <v>55</v>
      </c>
      <c r="N2490" t="s">
        <v>136</v>
      </c>
      <c r="O2490" t="s">
        <v>178</v>
      </c>
    </row>
    <row r="2491" spans="1:15" x14ac:dyDescent="0.25">
      <c r="A2491" s="2">
        <v>1</v>
      </c>
      <c r="B2491" s="2">
        <v>2016</v>
      </c>
      <c r="C2491" t="s">
        <v>422</v>
      </c>
      <c r="D2491" t="s">
        <v>48</v>
      </c>
      <c r="E2491" t="s">
        <v>12</v>
      </c>
      <c r="F2491">
        <f>VLOOKUP(C2491,'Five Year Alumni Srvy 2016 Data'!C:F,4,FALSE)</f>
        <v>0</v>
      </c>
      <c r="G2491" t="str">
        <f>VLOOKUP(F2491,Coding!K:L,2,FALSE)</f>
        <v>Non-URM</v>
      </c>
      <c r="H2491" t="s">
        <v>241</v>
      </c>
      <c r="I2491" t="s">
        <v>242</v>
      </c>
      <c r="J2491" t="s">
        <v>21</v>
      </c>
      <c r="K2491" t="s">
        <v>137</v>
      </c>
      <c r="L2491" s="2">
        <v>3</v>
      </c>
      <c r="M2491" t="s">
        <v>55</v>
      </c>
      <c r="N2491" t="s">
        <v>138</v>
      </c>
      <c r="O2491" t="s">
        <v>178</v>
      </c>
    </row>
    <row r="2492" spans="1:15" x14ac:dyDescent="0.25">
      <c r="A2492" s="2">
        <v>1</v>
      </c>
      <c r="B2492" s="2">
        <v>2016</v>
      </c>
      <c r="C2492" t="s">
        <v>422</v>
      </c>
      <c r="D2492" t="s">
        <v>48</v>
      </c>
      <c r="E2492" t="s">
        <v>12</v>
      </c>
      <c r="F2492">
        <f>VLOOKUP(C2492,'Five Year Alumni Srvy 2016 Data'!C:F,4,FALSE)</f>
        <v>0</v>
      </c>
      <c r="G2492" t="str">
        <f>VLOOKUP(F2492,Coding!K:L,2,FALSE)</f>
        <v>Non-URM</v>
      </c>
      <c r="H2492" t="s">
        <v>241</v>
      </c>
      <c r="I2492" t="s">
        <v>242</v>
      </c>
      <c r="J2492" t="s">
        <v>21</v>
      </c>
      <c r="K2492" t="s">
        <v>145</v>
      </c>
      <c r="L2492" s="2">
        <v>3</v>
      </c>
      <c r="M2492" t="s">
        <v>55</v>
      </c>
      <c r="N2492" t="s">
        <v>146</v>
      </c>
      <c r="O2492" t="s">
        <v>178</v>
      </c>
    </row>
    <row r="2493" spans="1:15" x14ac:dyDescent="0.25">
      <c r="A2493" s="2">
        <v>1</v>
      </c>
      <c r="B2493" s="2">
        <v>2016</v>
      </c>
      <c r="C2493" t="s">
        <v>422</v>
      </c>
      <c r="D2493" t="s">
        <v>48</v>
      </c>
      <c r="E2493" t="s">
        <v>12</v>
      </c>
      <c r="F2493">
        <f>VLOOKUP(C2493,'Five Year Alumni Srvy 2016 Data'!C:F,4,FALSE)</f>
        <v>0</v>
      </c>
      <c r="G2493" t="str">
        <f>VLOOKUP(F2493,Coding!K:L,2,FALSE)</f>
        <v>Non-URM</v>
      </c>
      <c r="H2493" t="s">
        <v>241</v>
      </c>
      <c r="I2493" t="s">
        <v>242</v>
      </c>
      <c r="J2493" t="s">
        <v>21</v>
      </c>
      <c r="K2493" t="s">
        <v>147</v>
      </c>
      <c r="L2493" s="2">
        <v>3</v>
      </c>
      <c r="M2493" t="s">
        <v>55</v>
      </c>
      <c r="N2493" t="s">
        <v>148</v>
      </c>
      <c r="O2493" t="s">
        <v>178</v>
      </c>
    </row>
    <row r="2494" spans="1:15" x14ac:dyDescent="0.25">
      <c r="A2494" s="2">
        <v>1</v>
      </c>
      <c r="B2494" s="2">
        <v>2016</v>
      </c>
      <c r="C2494" t="s">
        <v>422</v>
      </c>
      <c r="D2494" t="s">
        <v>48</v>
      </c>
      <c r="E2494" t="s">
        <v>12</v>
      </c>
      <c r="F2494">
        <f>VLOOKUP(C2494,'Five Year Alumni Srvy 2016 Data'!C:F,4,FALSE)</f>
        <v>0</v>
      </c>
      <c r="G2494" t="str">
        <f>VLOOKUP(F2494,Coding!K:L,2,FALSE)</f>
        <v>Non-URM</v>
      </c>
      <c r="H2494" t="s">
        <v>241</v>
      </c>
      <c r="I2494" t="s">
        <v>242</v>
      </c>
      <c r="J2494" t="s">
        <v>21</v>
      </c>
      <c r="K2494" t="s">
        <v>149</v>
      </c>
      <c r="L2494" s="2">
        <v>3</v>
      </c>
      <c r="M2494" t="s">
        <v>55</v>
      </c>
      <c r="N2494" t="s">
        <v>150</v>
      </c>
      <c r="O2494" t="s">
        <v>178</v>
      </c>
    </row>
    <row r="2495" spans="1:15" x14ac:dyDescent="0.25">
      <c r="A2495" s="2">
        <v>1</v>
      </c>
      <c r="B2495" s="2">
        <v>2016</v>
      </c>
      <c r="C2495" t="s">
        <v>422</v>
      </c>
      <c r="D2495" t="s">
        <v>48</v>
      </c>
      <c r="E2495" t="s">
        <v>12</v>
      </c>
      <c r="F2495">
        <f>VLOOKUP(C2495,'Five Year Alumni Srvy 2016 Data'!C:F,4,FALSE)</f>
        <v>0</v>
      </c>
      <c r="G2495" t="str">
        <f>VLOOKUP(F2495,Coding!K:L,2,FALSE)</f>
        <v>Non-URM</v>
      </c>
      <c r="H2495" t="s">
        <v>241</v>
      </c>
      <c r="I2495" t="s">
        <v>242</v>
      </c>
      <c r="J2495" t="s">
        <v>21</v>
      </c>
      <c r="K2495" t="s">
        <v>166</v>
      </c>
      <c r="L2495" s="2">
        <v>3</v>
      </c>
      <c r="M2495" t="s">
        <v>55</v>
      </c>
      <c r="N2495" t="s">
        <v>167</v>
      </c>
      <c r="O2495" t="s">
        <v>178</v>
      </c>
    </row>
    <row r="2496" spans="1:15" x14ac:dyDescent="0.25">
      <c r="A2496" s="2">
        <v>1</v>
      </c>
      <c r="B2496" s="2">
        <v>2016</v>
      </c>
      <c r="C2496" t="s">
        <v>424</v>
      </c>
      <c r="D2496" t="s">
        <v>204</v>
      </c>
      <c r="E2496" t="s">
        <v>12</v>
      </c>
      <c r="F2496">
        <f>VLOOKUP(C2496,'Five Year Alumni Srvy 2016 Data'!C:F,4,FALSE)</f>
        <v>0</v>
      </c>
      <c r="G2496" t="str">
        <f>VLOOKUP(F2496,Coding!K:L,2,FALSE)</f>
        <v>Non-URM</v>
      </c>
      <c r="H2496" t="s">
        <v>425</v>
      </c>
      <c r="I2496" t="s">
        <v>267</v>
      </c>
      <c r="J2496" t="s">
        <v>10</v>
      </c>
      <c r="K2496" t="s">
        <v>54</v>
      </c>
      <c r="L2496" s="2">
        <v>3</v>
      </c>
      <c r="M2496" t="s">
        <v>55</v>
      </c>
      <c r="N2496" t="s">
        <v>56</v>
      </c>
      <c r="O2496" t="s">
        <v>178</v>
      </c>
    </row>
    <row r="2497" spans="1:15" x14ac:dyDescent="0.25">
      <c r="A2497" s="2">
        <v>1</v>
      </c>
      <c r="B2497" s="2">
        <v>2016</v>
      </c>
      <c r="C2497" t="s">
        <v>424</v>
      </c>
      <c r="D2497" t="s">
        <v>204</v>
      </c>
      <c r="E2497" t="s">
        <v>12</v>
      </c>
      <c r="F2497">
        <f>VLOOKUP(C2497,'Five Year Alumni Srvy 2016 Data'!C:F,4,FALSE)</f>
        <v>0</v>
      </c>
      <c r="G2497" t="str">
        <f>VLOOKUP(F2497,Coding!K:L,2,FALSE)</f>
        <v>Non-URM</v>
      </c>
      <c r="H2497" t="s">
        <v>425</v>
      </c>
      <c r="I2497" t="s">
        <v>267</v>
      </c>
      <c r="J2497" t="s">
        <v>10</v>
      </c>
      <c r="K2497" t="s">
        <v>58</v>
      </c>
      <c r="L2497" s="2">
        <v>4</v>
      </c>
      <c r="M2497" t="s">
        <v>55</v>
      </c>
      <c r="N2497" t="s">
        <v>59</v>
      </c>
      <c r="O2497" t="s">
        <v>57</v>
      </c>
    </row>
    <row r="2498" spans="1:15" x14ac:dyDescent="0.25">
      <c r="A2498" s="2">
        <v>1</v>
      </c>
      <c r="B2498" s="2">
        <v>2016</v>
      </c>
      <c r="C2498" t="s">
        <v>424</v>
      </c>
      <c r="D2498" t="s">
        <v>204</v>
      </c>
      <c r="E2498" t="s">
        <v>12</v>
      </c>
      <c r="F2498">
        <f>VLOOKUP(C2498,'Five Year Alumni Srvy 2016 Data'!C:F,4,FALSE)</f>
        <v>0</v>
      </c>
      <c r="G2498" t="str">
        <f>VLOOKUP(F2498,Coding!K:L,2,FALSE)</f>
        <v>Non-URM</v>
      </c>
      <c r="H2498" t="s">
        <v>425</v>
      </c>
      <c r="I2498" t="s">
        <v>267</v>
      </c>
      <c r="J2498" t="s">
        <v>10</v>
      </c>
      <c r="K2498" t="s">
        <v>118</v>
      </c>
      <c r="L2498" s="2">
        <v>5</v>
      </c>
      <c r="M2498" t="s">
        <v>55</v>
      </c>
      <c r="N2498" t="s">
        <v>119</v>
      </c>
      <c r="O2498" t="s">
        <v>185</v>
      </c>
    </row>
    <row r="2499" spans="1:15" x14ac:dyDescent="0.25">
      <c r="A2499" s="2">
        <v>1</v>
      </c>
      <c r="B2499" s="2">
        <v>2016</v>
      </c>
      <c r="C2499" t="s">
        <v>424</v>
      </c>
      <c r="D2499" t="s">
        <v>204</v>
      </c>
      <c r="E2499" t="s">
        <v>12</v>
      </c>
      <c r="F2499">
        <f>VLOOKUP(C2499,'Five Year Alumni Srvy 2016 Data'!C:F,4,FALSE)</f>
        <v>0</v>
      </c>
      <c r="G2499" t="str">
        <f>VLOOKUP(F2499,Coding!K:L,2,FALSE)</f>
        <v>Non-URM</v>
      </c>
      <c r="H2499" t="s">
        <v>425</v>
      </c>
      <c r="I2499" t="s">
        <v>267</v>
      </c>
      <c r="J2499" t="s">
        <v>10</v>
      </c>
      <c r="K2499" t="s">
        <v>135</v>
      </c>
      <c r="L2499" s="2">
        <v>3</v>
      </c>
      <c r="M2499" t="s">
        <v>55</v>
      </c>
      <c r="N2499" t="s">
        <v>136</v>
      </c>
      <c r="O2499" t="s">
        <v>178</v>
      </c>
    </row>
    <row r="2500" spans="1:15" x14ac:dyDescent="0.25">
      <c r="A2500" s="2">
        <v>1</v>
      </c>
      <c r="B2500" s="2">
        <v>2016</v>
      </c>
      <c r="C2500" t="s">
        <v>424</v>
      </c>
      <c r="D2500" t="s">
        <v>204</v>
      </c>
      <c r="E2500" t="s">
        <v>12</v>
      </c>
      <c r="F2500">
        <f>VLOOKUP(C2500,'Five Year Alumni Srvy 2016 Data'!C:F,4,FALSE)</f>
        <v>0</v>
      </c>
      <c r="G2500" t="str">
        <f>VLOOKUP(F2500,Coding!K:L,2,FALSE)</f>
        <v>Non-URM</v>
      </c>
      <c r="H2500" t="s">
        <v>425</v>
      </c>
      <c r="I2500" t="s">
        <v>267</v>
      </c>
      <c r="J2500" t="s">
        <v>10</v>
      </c>
      <c r="K2500" t="s">
        <v>137</v>
      </c>
      <c r="L2500" s="2">
        <v>5</v>
      </c>
      <c r="M2500" t="s">
        <v>55</v>
      </c>
      <c r="N2500" t="s">
        <v>138</v>
      </c>
      <c r="O2500" t="s">
        <v>185</v>
      </c>
    </row>
    <row r="2501" spans="1:15" x14ac:dyDescent="0.25">
      <c r="A2501" s="2">
        <v>1</v>
      </c>
      <c r="B2501" s="2">
        <v>2016</v>
      </c>
      <c r="C2501" t="s">
        <v>424</v>
      </c>
      <c r="D2501" t="s">
        <v>204</v>
      </c>
      <c r="E2501" t="s">
        <v>12</v>
      </c>
      <c r="F2501">
        <f>VLOOKUP(C2501,'Five Year Alumni Srvy 2016 Data'!C:F,4,FALSE)</f>
        <v>0</v>
      </c>
      <c r="G2501" t="str">
        <f>VLOOKUP(F2501,Coding!K:L,2,FALSE)</f>
        <v>Non-URM</v>
      </c>
      <c r="H2501" t="s">
        <v>425</v>
      </c>
      <c r="I2501" t="s">
        <v>267</v>
      </c>
      <c r="J2501" t="s">
        <v>10</v>
      </c>
      <c r="K2501" t="s">
        <v>145</v>
      </c>
      <c r="L2501" s="2">
        <v>3</v>
      </c>
      <c r="M2501" t="s">
        <v>55</v>
      </c>
      <c r="N2501" t="s">
        <v>146</v>
      </c>
      <c r="O2501" t="s">
        <v>178</v>
      </c>
    </row>
    <row r="2502" spans="1:15" x14ac:dyDescent="0.25">
      <c r="A2502" s="2">
        <v>1</v>
      </c>
      <c r="B2502" s="2">
        <v>2016</v>
      </c>
      <c r="C2502" t="s">
        <v>424</v>
      </c>
      <c r="D2502" t="s">
        <v>204</v>
      </c>
      <c r="E2502" t="s">
        <v>12</v>
      </c>
      <c r="F2502">
        <f>VLOOKUP(C2502,'Five Year Alumni Srvy 2016 Data'!C:F,4,FALSE)</f>
        <v>0</v>
      </c>
      <c r="G2502" t="str">
        <f>VLOOKUP(F2502,Coding!K:L,2,FALSE)</f>
        <v>Non-URM</v>
      </c>
      <c r="H2502" t="s">
        <v>425</v>
      </c>
      <c r="I2502" t="s">
        <v>267</v>
      </c>
      <c r="J2502" t="s">
        <v>10</v>
      </c>
      <c r="K2502" t="s">
        <v>147</v>
      </c>
      <c r="L2502" s="2">
        <v>3</v>
      </c>
      <c r="M2502" t="s">
        <v>55</v>
      </c>
      <c r="N2502" t="s">
        <v>148</v>
      </c>
      <c r="O2502" t="s">
        <v>178</v>
      </c>
    </row>
    <row r="2503" spans="1:15" x14ac:dyDescent="0.25">
      <c r="A2503" s="2">
        <v>1</v>
      </c>
      <c r="B2503" s="2">
        <v>2016</v>
      </c>
      <c r="C2503" t="s">
        <v>424</v>
      </c>
      <c r="D2503" t="s">
        <v>204</v>
      </c>
      <c r="E2503" t="s">
        <v>12</v>
      </c>
      <c r="F2503">
        <f>VLOOKUP(C2503,'Five Year Alumni Srvy 2016 Data'!C:F,4,FALSE)</f>
        <v>0</v>
      </c>
      <c r="G2503" t="str">
        <f>VLOOKUP(F2503,Coding!K:L,2,FALSE)</f>
        <v>Non-URM</v>
      </c>
      <c r="H2503" t="s">
        <v>425</v>
      </c>
      <c r="I2503" t="s">
        <v>267</v>
      </c>
      <c r="J2503" t="s">
        <v>10</v>
      </c>
      <c r="K2503" t="s">
        <v>149</v>
      </c>
      <c r="L2503" s="2">
        <v>5</v>
      </c>
      <c r="M2503" t="s">
        <v>55</v>
      </c>
      <c r="N2503" t="s">
        <v>150</v>
      </c>
      <c r="O2503" t="s">
        <v>185</v>
      </c>
    </row>
    <row r="2504" spans="1:15" x14ac:dyDescent="0.25">
      <c r="A2504" s="2">
        <v>1</v>
      </c>
      <c r="B2504" s="2">
        <v>2016</v>
      </c>
      <c r="C2504" t="s">
        <v>424</v>
      </c>
      <c r="D2504" t="s">
        <v>204</v>
      </c>
      <c r="E2504" t="s">
        <v>12</v>
      </c>
      <c r="F2504">
        <f>VLOOKUP(C2504,'Five Year Alumni Srvy 2016 Data'!C:F,4,FALSE)</f>
        <v>0</v>
      </c>
      <c r="G2504" t="str">
        <f>VLOOKUP(F2504,Coding!K:L,2,FALSE)</f>
        <v>Non-URM</v>
      </c>
      <c r="H2504" t="s">
        <v>425</v>
      </c>
      <c r="I2504" t="s">
        <v>267</v>
      </c>
      <c r="J2504" t="s">
        <v>10</v>
      </c>
      <c r="K2504" t="s">
        <v>166</v>
      </c>
      <c r="L2504" s="2">
        <v>4</v>
      </c>
      <c r="M2504" t="s">
        <v>55</v>
      </c>
      <c r="N2504" t="s">
        <v>167</v>
      </c>
      <c r="O2504" t="s">
        <v>57</v>
      </c>
    </row>
    <row r="2505" spans="1:15" x14ac:dyDescent="0.25">
      <c r="A2505" s="2">
        <v>1</v>
      </c>
      <c r="B2505" s="2">
        <v>2016</v>
      </c>
      <c r="C2505" t="s">
        <v>438</v>
      </c>
      <c r="D2505" t="s">
        <v>48</v>
      </c>
      <c r="E2505" t="s">
        <v>12</v>
      </c>
      <c r="F2505">
        <f>VLOOKUP(C2505,'Five Year Alumni Srvy 2016 Data'!C:F,4,FALSE)</f>
        <v>0</v>
      </c>
      <c r="G2505" t="str">
        <f>VLOOKUP(F2505,Coding!K:L,2,FALSE)</f>
        <v>Non-URM</v>
      </c>
      <c r="H2505" t="s">
        <v>182</v>
      </c>
      <c r="I2505" t="s">
        <v>182</v>
      </c>
      <c r="J2505" t="s">
        <v>21</v>
      </c>
      <c r="K2505" t="s">
        <v>54</v>
      </c>
      <c r="L2505" s="2">
        <v>4</v>
      </c>
      <c r="M2505" t="s">
        <v>55</v>
      </c>
      <c r="N2505" t="s">
        <v>56</v>
      </c>
      <c r="O2505" t="s">
        <v>57</v>
      </c>
    </row>
    <row r="2506" spans="1:15" x14ac:dyDescent="0.25">
      <c r="A2506" s="2">
        <v>1</v>
      </c>
      <c r="B2506" s="2">
        <v>2016</v>
      </c>
      <c r="C2506" t="s">
        <v>438</v>
      </c>
      <c r="D2506" t="s">
        <v>48</v>
      </c>
      <c r="E2506" t="s">
        <v>12</v>
      </c>
      <c r="F2506">
        <f>VLOOKUP(C2506,'Five Year Alumni Srvy 2016 Data'!C:F,4,FALSE)</f>
        <v>0</v>
      </c>
      <c r="G2506" t="str">
        <f>VLOOKUP(F2506,Coding!K:L,2,FALSE)</f>
        <v>Non-URM</v>
      </c>
      <c r="H2506" t="s">
        <v>182</v>
      </c>
      <c r="I2506" t="s">
        <v>182</v>
      </c>
      <c r="J2506" t="s">
        <v>21</v>
      </c>
      <c r="K2506" t="s">
        <v>58</v>
      </c>
      <c r="L2506" s="2">
        <v>4</v>
      </c>
      <c r="M2506" t="s">
        <v>55</v>
      </c>
      <c r="N2506" t="s">
        <v>59</v>
      </c>
      <c r="O2506" t="s">
        <v>57</v>
      </c>
    </row>
    <row r="2507" spans="1:15" x14ac:dyDescent="0.25">
      <c r="A2507" s="2">
        <v>1</v>
      </c>
      <c r="B2507" s="2">
        <v>2016</v>
      </c>
      <c r="C2507" t="s">
        <v>438</v>
      </c>
      <c r="D2507" t="s">
        <v>48</v>
      </c>
      <c r="E2507" t="s">
        <v>12</v>
      </c>
      <c r="F2507">
        <f>VLOOKUP(C2507,'Five Year Alumni Srvy 2016 Data'!C:F,4,FALSE)</f>
        <v>0</v>
      </c>
      <c r="G2507" t="str">
        <f>VLOOKUP(F2507,Coding!K:L,2,FALSE)</f>
        <v>Non-URM</v>
      </c>
      <c r="H2507" t="s">
        <v>182</v>
      </c>
      <c r="I2507" t="s">
        <v>182</v>
      </c>
      <c r="J2507" t="s">
        <v>21</v>
      </c>
      <c r="K2507" t="s">
        <v>118</v>
      </c>
      <c r="L2507" s="2">
        <v>4</v>
      </c>
      <c r="M2507" t="s">
        <v>55</v>
      </c>
      <c r="N2507" t="s">
        <v>119</v>
      </c>
      <c r="O2507" t="s">
        <v>57</v>
      </c>
    </row>
    <row r="2508" spans="1:15" x14ac:dyDescent="0.25">
      <c r="A2508" s="2">
        <v>1</v>
      </c>
      <c r="B2508" s="2">
        <v>2016</v>
      </c>
      <c r="C2508" t="s">
        <v>438</v>
      </c>
      <c r="D2508" t="s">
        <v>48</v>
      </c>
      <c r="E2508" t="s">
        <v>12</v>
      </c>
      <c r="F2508">
        <f>VLOOKUP(C2508,'Five Year Alumni Srvy 2016 Data'!C:F,4,FALSE)</f>
        <v>0</v>
      </c>
      <c r="G2508" t="str">
        <f>VLOOKUP(F2508,Coding!K:L,2,FALSE)</f>
        <v>Non-URM</v>
      </c>
      <c r="H2508" t="s">
        <v>182</v>
      </c>
      <c r="I2508" t="s">
        <v>182</v>
      </c>
      <c r="J2508" t="s">
        <v>21</v>
      </c>
      <c r="K2508" t="s">
        <v>135</v>
      </c>
      <c r="L2508" s="2">
        <v>3</v>
      </c>
      <c r="M2508" t="s">
        <v>55</v>
      </c>
      <c r="N2508" t="s">
        <v>136</v>
      </c>
      <c r="O2508" t="s">
        <v>178</v>
      </c>
    </row>
    <row r="2509" spans="1:15" x14ac:dyDescent="0.25">
      <c r="A2509" s="2">
        <v>1</v>
      </c>
      <c r="B2509" s="2">
        <v>2016</v>
      </c>
      <c r="C2509" t="s">
        <v>438</v>
      </c>
      <c r="D2509" t="s">
        <v>48</v>
      </c>
      <c r="E2509" t="s">
        <v>12</v>
      </c>
      <c r="F2509">
        <f>VLOOKUP(C2509,'Five Year Alumni Srvy 2016 Data'!C:F,4,FALSE)</f>
        <v>0</v>
      </c>
      <c r="G2509" t="str">
        <f>VLOOKUP(F2509,Coding!K:L,2,FALSE)</f>
        <v>Non-URM</v>
      </c>
      <c r="H2509" t="s">
        <v>182</v>
      </c>
      <c r="I2509" t="s">
        <v>182</v>
      </c>
      <c r="J2509" t="s">
        <v>21</v>
      </c>
      <c r="K2509" t="s">
        <v>137</v>
      </c>
      <c r="L2509" s="2">
        <v>4</v>
      </c>
      <c r="M2509" t="s">
        <v>55</v>
      </c>
      <c r="N2509" t="s">
        <v>138</v>
      </c>
      <c r="O2509" t="s">
        <v>57</v>
      </c>
    </row>
    <row r="2510" spans="1:15" x14ac:dyDescent="0.25">
      <c r="A2510" s="2">
        <v>1</v>
      </c>
      <c r="B2510" s="2">
        <v>2016</v>
      </c>
      <c r="C2510" t="s">
        <v>438</v>
      </c>
      <c r="D2510" t="s">
        <v>48</v>
      </c>
      <c r="E2510" t="s">
        <v>12</v>
      </c>
      <c r="F2510">
        <f>VLOOKUP(C2510,'Five Year Alumni Srvy 2016 Data'!C:F,4,FALSE)</f>
        <v>0</v>
      </c>
      <c r="G2510" t="str">
        <f>VLOOKUP(F2510,Coding!K:L,2,FALSE)</f>
        <v>Non-URM</v>
      </c>
      <c r="H2510" t="s">
        <v>182</v>
      </c>
      <c r="I2510" t="s">
        <v>182</v>
      </c>
      <c r="J2510" t="s">
        <v>21</v>
      </c>
      <c r="K2510" t="s">
        <v>145</v>
      </c>
      <c r="L2510" s="2">
        <v>4</v>
      </c>
      <c r="M2510" t="s">
        <v>55</v>
      </c>
      <c r="N2510" t="s">
        <v>146</v>
      </c>
      <c r="O2510" t="s">
        <v>57</v>
      </c>
    </row>
    <row r="2511" spans="1:15" x14ac:dyDescent="0.25">
      <c r="A2511" s="2">
        <v>1</v>
      </c>
      <c r="B2511" s="2">
        <v>2016</v>
      </c>
      <c r="C2511" t="s">
        <v>438</v>
      </c>
      <c r="D2511" t="s">
        <v>48</v>
      </c>
      <c r="E2511" t="s">
        <v>12</v>
      </c>
      <c r="F2511">
        <f>VLOOKUP(C2511,'Five Year Alumni Srvy 2016 Data'!C:F,4,FALSE)</f>
        <v>0</v>
      </c>
      <c r="G2511" t="str">
        <f>VLOOKUP(F2511,Coding!K:L,2,FALSE)</f>
        <v>Non-URM</v>
      </c>
      <c r="H2511" t="s">
        <v>182</v>
      </c>
      <c r="I2511" t="s">
        <v>182</v>
      </c>
      <c r="J2511" t="s">
        <v>21</v>
      </c>
      <c r="K2511" t="s">
        <v>147</v>
      </c>
      <c r="L2511" s="2">
        <v>3</v>
      </c>
      <c r="M2511" t="s">
        <v>55</v>
      </c>
      <c r="N2511" t="s">
        <v>148</v>
      </c>
      <c r="O2511" t="s">
        <v>178</v>
      </c>
    </row>
    <row r="2512" spans="1:15" x14ac:dyDescent="0.25">
      <c r="A2512" s="2">
        <v>1</v>
      </c>
      <c r="B2512" s="2">
        <v>2016</v>
      </c>
      <c r="C2512" t="s">
        <v>438</v>
      </c>
      <c r="D2512" t="s">
        <v>48</v>
      </c>
      <c r="E2512" t="s">
        <v>12</v>
      </c>
      <c r="F2512">
        <f>VLOOKUP(C2512,'Five Year Alumni Srvy 2016 Data'!C:F,4,FALSE)</f>
        <v>0</v>
      </c>
      <c r="G2512" t="str">
        <f>VLOOKUP(F2512,Coding!K:L,2,FALSE)</f>
        <v>Non-URM</v>
      </c>
      <c r="H2512" t="s">
        <v>182</v>
      </c>
      <c r="I2512" t="s">
        <v>182</v>
      </c>
      <c r="J2512" t="s">
        <v>21</v>
      </c>
      <c r="K2512" t="s">
        <v>149</v>
      </c>
      <c r="L2512" s="2">
        <v>3</v>
      </c>
      <c r="M2512" t="s">
        <v>55</v>
      </c>
      <c r="N2512" t="s">
        <v>150</v>
      </c>
      <c r="O2512" t="s">
        <v>178</v>
      </c>
    </row>
    <row r="2513" spans="1:15" x14ac:dyDescent="0.25">
      <c r="A2513" s="2">
        <v>1</v>
      </c>
      <c r="B2513" s="2">
        <v>2016</v>
      </c>
      <c r="C2513" t="s">
        <v>438</v>
      </c>
      <c r="D2513" t="s">
        <v>48</v>
      </c>
      <c r="E2513" t="s">
        <v>12</v>
      </c>
      <c r="F2513">
        <f>VLOOKUP(C2513,'Five Year Alumni Srvy 2016 Data'!C:F,4,FALSE)</f>
        <v>0</v>
      </c>
      <c r="G2513" t="str">
        <f>VLOOKUP(F2513,Coding!K:L,2,FALSE)</f>
        <v>Non-URM</v>
      </c>
      <c r="H2513" t="s">
        <v>182</v>
      </c>
      <c r="I2513" t="s">
        <v>182</v>
      </c>
      <c r="J2513" t="s">
        <v>21</v>
      </c>
      <c r="K2513" t="s">
        <v>166</v>
      </c>
      <c r="L2513" s="2">
        <v>4</v>
      </c>
      <c r="M2513" t="s">
        <v>55</v>
      </c>
      <c r="N2513" t="s">
        <v>167</v>
      </c>
      <c r="O2513" t="s">
        <v>57</v>
      </c>
    </row>
    <row r="2514" spans="1:15" x14ac:dyDescent="0.25">
      <c r="A2514" s="2">
        <v>1</v>
      </c>
      <c r="B2514" s="2">
        <v>2016</v>
      </c>
      <c r="C2514" t="s">
        <v>443</v>
      </c>
      <c r="D2514" t="s">
        <v>264</v>
      </c>
      <c r="E2514" t="s">
        <v>12</v>
      </c>
      <c r="F2514">
        <f>VLOOKUP(C2514,'Five Year Alumni Srvy 2016 Data'!C:F,4,FALSE)</f>
        <v>0</v>
      </c>
      <c r="G2514" t="str">
        <f>VLOOKUP(F2514,Coding!K:L,2,FALSE)</f>
        <v>Non-URM</v>
      </c>
      <c r="H2514" t="s">
        <v>444</v>
      </c>
      <c r="I2514" t="s">
        <v>401</v>
      </c>
      <c r="J2514" t="s">
        <v>19</v>
      </c>
      <c r="K2514" t="s">
        <v>54</v>
      </c>
      <c r="L2514" s="2">
        <v>2</v>
      </c>
      <c r="M2514" t="s">
        <v>55</v>
      </c>
      <c r="N2514" t="s">
        <v>56</v>
      </c>
      <c r="O2514" t="s">
        <v>187</v>
      </c>
    </row>
    <row r="2515" spans="1:15" x14ac:dyDescent="0.25">
      <c r="A2515" s="2">
        <v>1</v>
      </c>
      <c r="B2515" s="2">
        <v>2016</v>
      </c>
      <c r="C2515" t="s">
        <v>443</v>
      </c>
      <c r="D2515" t="s">
        <v>264</v>
      </c>
      <c r="E2515" t="s">
        <v>12</v>
      </c>
      <c r="F2515">
        <f>VLOOKUP(C2515,'Five Year Alumni Srvy 2016 Data'!C:F,4,FALSE)</f>
        <v>0</v>
      </c>
      <c r="G2515" t="str">
        <f>VLOOKUP(F2515,Coding!K:L,2,FALSE)</f>
        <v>Non-URM</v>
      </c>
      <c r="H2515" t="s">
        <v>444</v>
      </c>
      <c r="I2515" t="s">
        <v>401</v>
      </c>
      <c r="J2515" t="s">
        <v>19</v>
      </c>
      <c r="K2515" t="s">
        <v>58</v>
      </c>
      <c r="L2515" s="2">
        <v>4</v>
      </c>
      <c r="M2515" t="s">
        <v>55</v>
      </c>
      <c r="N2515" t="s">
        <v>59</v>
      </c>
      <c r="O2515" t="s">
        <v>57</v>
      </c>
    </row>
    <row r="2516" spans="1:15" x14ac:dyDescent="0.25">
      <c r="A2516" s="2">
        <v>1</v>
      </c>
      <c r="B2516" s="2">
        <v>2016</v>
      </c>
      <c r="C2516" t="s">
        <v>443</v>
      </c>
      <c r="D2516" t="s">
        <v>264</v>
      </c>
      <c r="E2516" t="s">
        <v>12</v>
      </c>
      <c r="F2516">
        <f>VLOOKUP(C2516,'Five Year Alumni Srvy 2016 Data'!C:F,4,FALSE)</f>
        <v>0</v>
      </c>
      <c r="G2516" t="str">
        <f>VLOOKUP(F2516,Coding!K:L,2,FALSE)</f>
        <v>Non-URM</v>
      </c>
      <c r="H2516" t="s">
        <v>444</v>
      </c>
      <c r="I2516" t="s">
        <v>401</v>
      </c>
      <c r="J2516" t="s">
        <v>19</v>
      </c>
      <c r="K2516" t="s">
        <v>118</v>
      </c>
      <c r="L2516" s="2">
        <v>4</v>
      </c>
      <c r="M2516" t="s">
        <v>55</v>
      </c>
      <c r="N2516" t="s">
        <v>119</v>
      </c>
      <c r="O2516" t="s">
        <v>57</v>
      </c>
    </row>
    <row r="2517" spans="1:15" x14ac:dyDescent="0.25">
      <c r="A2517" s="2">
        <v>1</v>
      </c>
      <c r="B2517" s="2">
        <v>2016</v>
      </c>
      <c r="C2517" t="s">
        <v>443</v>
      </c>
      <c r="D2517" t="s">
        <v>264</v>
      </c>
      <c r="E2517" t="s">
        <v>12</v>
      </c>
      <c r="F2517">
        <f>VLOOKUP(C2517,'Five Year Alumni Srvy 2016 Data'!C:F,4,FALSE)</f>
        <v>0</v>
      </c>
      <c r="G2517" t="str">
        <f>VLOOKUP(F2517,Coding!K:L,2,FALSE)</f>
        <v>Non-URM</v>
      </c>
      <c r="H2517" t="s">
        <v>444</v>
      </c>
      <c r="I2517" t="s">
        <v>401</v>
      </c>
      <c r="J2517" t="s">
        <v>19</v>
      </c>
      <c r="K2517" t="s">
        <v>135</v>
      </c>
      <c r="L2517" s="2">
        <v>3</v>
      </c>
      <c r="M2517" t="s">
        <v>55</v>
      </c>
      <c r="N2517" t="s">
        <v>136</v>
      </c>
      <c r="O2517" t="s">
        <v>178</v>
      </c>
    </row>
    <row r="2518" spans="1:15" x14ac:dyDescent="0.25">
      <c r="A2518" s="2">
        <v>1</v>
      </c>
      <c r="B2518" s="2">
        <v>2016</v>
      </c>
      <c r="C2518" t="s">
        <v>443</v>
      </c>
      <c r="D2518" t="s">
        <v>264</v>
      </c>
      <c r="E2518" t="s">
        <v>12</v>
      </c>
      <c r="F2518">
        <f>VLOOKUP(C2518,'Five Year Alumni Srvy 2016 Data'!C:F,4,FALSE)</f>
        <v>0</v>
      </c>
      <c r="G2518" t="str">
        <f>VLOOKUP(F2518,Coding!K:L,2,FALSE)</f>
        <v>Non-URM</v>
      </c>
      <c r="H2518" t="s">
        <v>444</v>
      </c>
      <c r="I2518" t="s">
        <v>401</v>
      </c>
      <c r="J2518" t="s">
        <v>19</v>
      </c>
      <c r="K2518" t="s">
        <v>137</v>
      </c>
      <c r="L2518" s="2">
        <v>4</v>
      </c>
      <c r="M2518" t="s">
        <v>55</v>
      </c>
      <c r="N2518" t="s">
        <v>138</v>
      </c>
      <c r="O2518" t="s">
        <v>57</v>
      </c>
    </row>
    <row r="2519" spans="1:15" x14ac:dyDescent="0.25">
      <c r="A2519" s="2">
        <v>1</v>
      </c>
      <c r="B2519" s="2">
        <v>2016</v>
      </c>
      <c r="C2519" t="s">
        <v>443</v>
      </c>
      <c r="D2519" t="s">
        <v>264</v>
      </c>
      <c r="E2519" t="s">
        <v>12</v>
      </c>
      <c r="F2519">
        <f>VLOOKUP(C2519,'Five Year Alumni Srvy 2016 Data'!C:F,4,FALSE)</f>
        <v>0</v>
      </c>
      <c r="G2519" t="str">
        <f>VLOOKUP(F2519,Coding!K:L,2,FALSE)</f>
        <v>Non-URM</v>
      </c>
      <c r="H2519" t="s">
        <v>444</v>
      </c>
      <c r="I2519" t="s">
        <v>401</v>
      </c>
      <c r="J2519" t="s">
        <v>19</v>
      </c>
      <c r="K2519" t="s">
        <v>145</v>
      </c>
      <c r="L2519" s="2">
        <v>2</v>
      </c>
      <c r="M2519" t="s">
        <v>55</v>
      </c>
      <c r="N2519" t="s">
        <v>146</v>
      </c>
      <c r="O2519" t="s">
        <v>187</v>
      </c>
    </row>
    <row r="2520" spans="1:15" x14ac:dyDescent="0.25">
      <c r="A2520" s="2">
        <v>1</v>
      </c>
      <c r="B2520" s="2">
        <v>2016</v>
      </c>
      <c r="C2520" t="s">
        <v>443</v>
      </c>
      <c r="D2520" t="s">
        <v>264</v>
      </c>
      <c r="E2520" t="s">
        <v>12</v>
      </c>
      <c r="F2520">
        <f>VLOOKUP(C2520,'Five Year Alumni Srvy 2016 Data'!C:F,4,FALSE)</f>
        <v>0</v>
      </c>
      <c r="G2520" t="str">
        <f>VLOOKUP(F2520,Coding!K:L,2,FALSE)</f>
        <v>Non-URM</v>
      </c>
      <c r="H2520" t="s">
        <v>444</v>
      </c>
      <c r="I2520" t="s">
        <v>401</v>
      </c>
      <c r="J2520" t="s">
        <v>19</v>
      </c>
      <c r="K2520" t="s">
        <v>147</v>
      </c>
      <c r="L2520" s="2">
        <v>3</v>
      </c>
      <c r="M2520" t="s">
        <v>55</v>
      </c>
      <c r="N2520" t="s">
        <v>148</v>
      </c>
      <c r="O2520" t="s">
        <v>178</v>
      </c>
    </row>
    <row r="2521" spans="1:15" x14ac:dyDescent="0.25">
      <c r="A2521" s="2">
        <v>1</v>
      </c>
      <c r="B2521" s="2">
        <v>2016</v>
      </c>
      <c r="C2521" t="s">
        <v>443</v>
      </c>
      <c r="D2521" t="s">
        <v>264</v>
      </c>
      <c r="E2521" t="s">
        <v>12</v>
      </c>
      <c r="F2521">
        <f>VLOOKUP(C2521,'Five Year Alumni Srvy 2016 Data'!C:F,4,FALSE)</f>
        <v>0</v>
      </c>
      <c r="G2521" t="str">
        <f>VLOOKUP(F2521,Coding!K:L,2,FALSE)</f>
        <v>Non-URM</v>
      </c>
      <c r="H2521" t="s">
        <v>444</v>
      </c>
      <c r="I2521" t="s">
        <v>401</v>
      </c>
      <c r="J2521" t="s">
        <v>19</v>
      </c>
      <c r="K2521" t="s">
        <v>149</v>
      </c>
      <c r="L2521" s="2">
        <v>4</v>
      </c>
      <c r="M2521" t="s">
        <v>55</v>
      </c>
      <c r="N2521" t="s">
        <v>150</v>
      </c>
      <c r="O2521" t="s">
        <v>57</v>
      </c>
    </row>
    <row r="2522" spans="1:15" x14ac:dyDescent="0.25">
      <c r="A2522" s="2">
        <v>1</v>
      </c>
      <c r="B2522" s="2">
        <v>2016</v>
      </c>
      <c r="C2522" t="s">
        <v>443</v>
      </c>
      <c r="D2522" t="s">
        <v>264</v>
      </c>
      <c r="E2522" t="s">
        <v>12</v>
      </c>
      <c r="F2522">
        <f>VLOOKUP(C2522,'Five Year Alumni Srvy 2016 Data'!C:F,4,FALSE)</f>
        <v>0</v>
      </c>
      <c r="G2522" t="str">
        <f>VLOOKUP(F2522,Coding!K:L,2,FALSE)</f>
        <v>Non-URM</v>
      </c>
      <c r="H2522" t="s">
        <v>444</v>
      </c>
      <c r="I2522" t="s">
        <v>401</v>
      </c>
      <c r="J2522" t="s">
        <v>19</v>
      </c>
      <c r="K2522" t="s">
        <v>166</v>
      </c>
      <c r="L2522" s="2">
        <v>3</v>
      </c>
      <c r="M2522" t="s">
        <v>55</v>
      </c>
      <c r="N2522" t="s">
        <v>167</v>
      </c>
      <c r="O2522" t="s">
        <v>178</v>
      </c>
    </row>
    <row r="2523" spans="1:15" x14ac:dyDescent="0.25">
      <c r="A2523" s="2">
        <v>1</v>
      </c>
      <c r="B2523" s="2">
        <v>2016</v>
      </c>
      <c r="C2523" t="s">
        <v>450</v>
      </c>
      <c r="D2523" t="s">
        <v>169</v>
      </c>
      <c r="E2523" t="s">
        <v>12</v>
      </c>
      <c r="F2523">
        <f>VLOOKUP(C2523,'Five Year Alumni Srvy 2016 Data'!C:F,4,FALSE)</f>
        <v>0</v>
      </c>
      <c r="G2523" t="str">
        <f>VLOOKUP(F2523,Coding!K:L,2,FALSE)</f>
        <v>Non-URM</v>
      </c>
      <c r="H2523" t="s">
        <v>451</v>
      </c>
      <c r="I2523" t="s">
        <v>452</v>
      </c>
      <c r="J2523" t="s">
        <v>21</v>
      </c>
      <c r="K2523" t="s">
        <v>54</v>
      </c>
      <c r="L2523" s="2">
        <v>3</v>
      </c>
      <c r="M2523" t="s">
        <v>55</v>
      </c>
      <c r="N2523" t="s">
        <v>56</v>
      </c>
      <c r="O2523" t="s">
        <v>178</v>
      </c>
    </row>
    <row r="2524" spans="1:15" x14ac:dyDescent="0.25">
      <c r="A2524" s="2">
        <v>1</v>
      </c>
      <c r="B2524" s="2">
        <v>2016</v>
      </c>
      <c r="C2524" t="s">
        <v>450</v>
      </c>
      <c r="D2524" t="s">
        <v>169</v>
      </c>
      <c r="E2524" t="s">
        <v>12</v>
      </c>
      <c r="F2524">
        <f>VLOOKUP(C2524,'Five Year Alumni Srvy 2016 Data'!C:F,4,FALSE)</f>
        <v>0</v>
      </c>
      <c r="G2524" t="str">
        <f>VLOOKUP(F2524,Coding!K:L,2,FALSE)</f>
        <v>Non-URM</v>
      </c>
      <c r="H2524" t="s">
        <v>451</v>
      </c>
      <c r="I2524" t="s">
        <v>452</v>
      </c>
      <c r="J2524" t="s">
        <v>21</v>
      </c>
      <c r="K2524" t="s">
        <v>58</v>
      </c>
      <c r="L2524" s="2">
        <v>4</v>
      </c>
      <c r="M2524" t="s">
        <v>55</v>
      </c>
      <c r="N2524" t="s">
        <v>59</v>
      </c>
      <c r="O2524" t="s">
        <v>57</v>
      </c>
    </row>
    <row r="2525" spans="1:15" x14ac:dyDescent="0.25">
      <c r="A2525" s="2">
        <v>1</v>
      </c>
      <c r="B2525" s="2">
        <v>2016</v>
      </c>
      <c r="C2525" t="s">
        <v>450</v>
      </c>
      <c r="D2525" t="s">
        <v>169</v>
      </c>
      <c r="E2525" t="s">
        <v>12</v>
      </c>
      <c r="F2525">
        <f>VLOOKUP(C2525,'Five Year Alumni Srvy 2016 Data'!C:F,4,FALSE)</f>
        <v>0</v>
      </c>
      <c r="G2525" t="str">
        <f>VLOOKUP(F2525,Coding!K:L,2,FALSE)</f>
        <v>Non-URM</v>
      </c>
      <c r="H2525" t="s">
        <v>451</v>
      </c>
      <c r="I2525" t="s">
        <v>452</v>
      </c>
      <c r="J2525" t="s">
        <v>21</v>
      </c>
      <c r="K2525" t="s">
        <v>118</v>
      </c>
      <c r="L2525" s="2">
        <v>3</v>
      </c>
      <c r="M2525" t="s">
        <v>55</v>
      </c>
      <c r="N2525" t="s">
        <v>119</v>
      </c>
      <c r="O2525" t="s">
        <v>178</v>
      </c>
    </row>
    <row r="2526" spans="1:15" x14ac:dyDescent="0.25">
      <c r="A2526" s="2">
        <v>1</v>
      </c>
      <c r="B2526" s="2">
        <v>2016</v>
      </c>
      <c r="C2526" t="s">
        <v>450</v>
      </c>
      <c r="D2526" t="s">
        <v>169</v>
      </c>
      <c r="E2526" t="s">
        <v>12</v>
      </c>
      <c r="F2526">
        <f>VLOOKUP(C2526,'Five Year Alumni Srvy 2016 Data'!C:F,4,FALSE)</f>
        <v>0</v>
      </c>
      <c r="G2526" t="str">
        <f>VLOOKUP(F2526,Coding!K:L,2,FALSE)</f>
        <v>Non-URM</v>
      </c>
      <c r="H2526" t="s">
        <v>451</v>
      </c>
      <c r="I2526" t="s">
        <v>452</v>
      </c>
      <c r="J2526" t="s">
        <v>21</v>
      </c>
      <c r="K2526" t="s">
        <v>135</v>
      </c>
      <c r="L2526" s="2">
        <v>4</v>
      </c>
      <c r="M2526" t="s">
        <v>55</v>
      </c>
      <c r="N2526" t="s">
        <v>136</v>
      </c>
      <c r="O2526" t="s">
        <v>57</v>
      </c>
    </row>
    <row r="2527" spans="1:15" x14ac:dyDescent="0.25">
      <c r="A2527" s="2">
        <v>1</v>
      </c>
      <c r="B2527" s="2">
        <v>2016</v>
      </c>
      <c r="C2527" t="s">
        <v>450</v>
      </c>
      <c r="D2527" t="s">
        <v>169</v>
      </c>
      <c r="E2527" t="s">
        <v>12</v>
      </c>
      <c r="F2527">
        <f>VLOOKUP(C2527,'Five Year Alumni Srvy 2016 Data'!C:F,4,FALSE)</f>
        <v>0</v>
      </c>
      <c r="G2527" t="str">
        <f>VLOOKUP(F2527,Coding!K:L,2,FALSE)</f>
        <v>Non-URM</v>
      </c>
      <c r="H2527" t="s">
        <v>451</v>
      </c>
      <c r="I2527" t="s">
        <v>452</v>
      </c>
      <c r="J2527" t="s">
        <v>21</v>
      </c>
      <c r="K2527" t="s">
        <v>137</v>
      </c>
      <c r="L2527" s="2">
        <v>4</v>
      </c>
      <c r="M2527" t="s">
        <v>55</v>
      </c>
      <c r="N2527" t="s">
        <v>138</v>
      </c>
      <c r="O2527" t="s">
        <v>57</v>
      </c>
    </row>
    <row r="2528" spans="1:15" x14ac:dyDescent="0.25">
      <c r="A2528" s="2">
        <v>1</v>
      </c>
      <c r="B2528" s="2">
        <v>2016</v>
      </c>
      <c r="C2528" t="s">
        <v>450</v>
      </c>
      <c r="D2528" t="s">
        <v>169</v>
      </c>
      <c r="E2528" t="s">
        <v>12</v>
      </c>
      <c r="F2528">
        <f>VLOOKUP(C2528,'Five Year Alumni Srvy 2016 Data'!C:F,4,FALSE)</f>
        <v>0</v>
      </c>
      <c r="G2528" t="str">
        <f>VLOOKUP(F2528,Coding!K:L,2,FALSE)</f>
        <v>Non-URM</v>
      </c>
      <c r="H2528" t="s">
        <v>451</v>
      </c>
      <c r="I2528" t="s">
        <v>452</v>
      </c>
      <c r="J2528" t="s">
        <v>21</v>
      </c>
      <c r="K2528" t="s">
        <v>145</v>
      </c>
      <c r="L2528" s="2">
        <v>4</v>
      </c>
      <c r="M2528" t="s">
        <v>55</v>
      </c>
      <c r="N2528" t="s">
        <v>146</v>
      </c>
      <c r="O2528" t="s">
        <v>57</v>
      </c>
    </row>
    <row r="2529" spans="1:15" x14ac:dyDescent="0.25">
      <c r="A2529" s="2">
        <v>1</v>
      </c>
      <c r="B2529" s="2">
        <v>2016</v>
      </c>
      <c r="C2529" t="s">
        <v>450</v>
      </c>
      <c r="D2529" t="s">
        <v>169</v>
      </c>
      <c r="E2529" t="s">
        <v>12</v>
      </c>
      <c r="F2529">
        <f>VLOOKUP(C2529,'Five Year Alumni Srvy 2016 Data'!C:F,4,FALSE)</f>
        <v>0</v>
      </c>
      <c r="G2529" t="str">
        <f>VLOOKUP(F2529,Coding!K:L,2,FALSE)</f>
        <v>Non-URM</v>
      </c>
      <c r="H2529" t="s">
        <v>451</v>
      </c>
      <c r="I2529" t="s">
        <v>452</v>
      </c>
      <c r="J2529" t="s">
        <v>21</v>
      </c>
      <c r="K2529" t="s">
        <v>147</v>
      </c>
      <c r="L2529" s="2">
        <v>4</v>
      </c>
      <c r="M2529" t="s">
        <v>55</v>
      </c>
      <c r="N2529" t="s">
        <v>148</v>
      </c>
      <c r="O2529" t="s">
        <v>57</v>
      </c>
    </row>
    <row r="2530" spans="1:15" x14ac:dyDescent="0.25">
      <c r="A2530" s="2">
        <v>1</v>
      </c>
      <c r="B2530" s="2">
        <v>2016</v>
      </c>
      <c r="C2530" t="s">
        <v>450</v>
      </c>
      <c r="D2530" t="s">
        <v>169</v>
      </c>
      <c r="E2530" t="s">
        <v>12</v>
      </c>
      <c r="F2530">
        <f>VLOOKUP(C2530,'Five Year Alumni Srvy 2016 Data'!C:F,4,FALSE)</f>
        <v>0</v>
      </c>
      <c r="G2530" t="str">
        <f>VLOOKUP(F2530,Coding!K:L,2,FALSE)</f>
        <v>Non-URM</v>
      </c>
      <c r="H2530" t="s">
        <v>451</v>
      </c>
      <c r="I2530" t="s">
        <v>452</v>
      </c>
      <c r="J2530" t="s">
        <v>21</v>
      </c>
      <c r="K2530" t="s">
        <v>149</v>
      </c>
      <c r="L2530" s="2">
        <v>3</v>
      </c>
      <c r="M2530" t="s">
        <v>55</v>
      </c>
      <c r="N2530" t="s">
        <v>150</v>
      </c>
      <c r="O2530" t="s">
        <v>178</v>
      </c>
    </row>
    <row r="2531" spans="1:15" x14ac:dyDescent="0.25">
      <c r="A2531" s="2">
        <v>1</v>
      </c>
      <c r="B2531" s="2">
        <v>2016</v>
      </c>
      <c r="C2531" t="s">
        <v>450</v>
      </c>
      <c r="D2531" t="s">
        <v>169</v>
      </c>
      <c r="E2531" t="s">
        <v>12</v>
      </c>
      <c r="F2531">
        <f>VLOOKUP(C2531,'Five Year Alumni Srvy 2016 Data'!C:F,4,FALSE)</f>
        <v>0</v>
      </c>
      <c r="G2531" t="str">
        <f>VLOOKUP(F2531,Coding!K:L,2,FALSE)</f>
        <v>Non-URM</v>
      </c>
      <c r="H2531" t="s">
        <v>451</v>
      </c>
      <c r="I2531" t="s">
        <v>452</v>
      </c>
      <c r="J2531" t="s">
        <v>21</v>
      </c>
      <c r="K2531" t="s">
        <v>166</v>
      </c>
      <c r="L2531" s="2">
        <v>4</v>
      </c>
      <c r="M2531" t="s">
        <v>55</v>
      </c>
      <c r="N2531" t="s">
        <v>167</v>
      </c>
      <c r="O2531" t="s">
        <v>57</v>
      </c>
    </row>
    <row r="2532" spans="1:15" x14ac:dyDescent="0.25">
      <c r="A2532" s="2">
        <v>1</v>
      </c>
      <c r="B2532" s="2">
        <v>2016</v>
      </c>
      <c r="C2532" t="s">
        <v>453</v>
      </c>
      <c r="D2532" t="s">
        <v>169</v>
      </c>
      <c r="E2532" t="s">
        <v>12</v>
      </c>
      <c r="F2532">
        <f>VLOOKUP(C2532,'Five Year Alumni Srvy 2016 Data'!C:F,4,FALSE)</f>
        <v>0</v>
      </c>
      <c r="G2532" t="str">
        <f>VLOOKUP(F2532,Coding!K:L,2,FALSE)</f>
        <v>Non-URM</v>
      </c>
      <c r="H2532" t="s">
        <v>454</v>
      </c>
      <c r="I2532" t="s">
        <v>206</v>
      </c>
      <c r="J2532" t="s">
        <v>15</v>
      </c>
      <c r="K2532" t="s">
        <v>54</v>
      </c>
      <c r="L2532" s="3"/>
      <c r="M2532" t="s">
        <v>55</v>
      </c>
      <c r="N2532" t="s">
        <v>56</v>
      </c>
    </row>
    <row r="2533" spans="1:15" x14ac:dyDescent="0.25">
      <c r="A2533" s="2">
        <v>1</v>
      </c>
      <c r="B2533" s="2">
        <v>2016</v>
      </c>
      <c r="C2533" t="s">
        <v>453</v>
      </c>
      <c r="D2533" t="s">
        <v>169</v>
      </c>
      <c r="E2533" t="s">
        <v>12</v>
      </c>
      <c r="F2533">
        <f>VLOOKUP(C2533,'Five Year Alumni Srvy 2016 Data'!C:F,4,FALSE)</f>
        <v>0</v>
      </c>
      <c r="G2533" t="str">
        <f>VLOOKUP(F2533,Coding!K:L,2,FALSE)</f>
        <v>Non-URM</v>
      </c>
      <c r="H2533" t="s">
        <v>454</v>
      </c>
      <c r="I2533" t="s">
        <v>206</v>
      </c>
      <c r="J2533" t="s">
        <v>15</v>
      </c>
      <c r="K2533" t="s">
        <v>58</v>
      </c>
      <c r="L2533" s="3"/>
      <c r="M2533" t="s">
        <v>55</v>
      </c>
      <c r="N2533" t="s">
        <v>59</v>
      </c>
    </row>
    <row r="2534" spans="1:15" x14ac:dyDescent="0.25">
      <c r="A2534" s="2">
        <v>1</v>
      </c>
      <c r="B2534" s="2">
        <v>2016</v>
      </c>
      <c r="C2534" t="s">
        <v>453</v>
      </c>
      <c r="D2534" t="s">
        <v>169</v>
      </c>
      <c r="E2534" t="s">
        <v>12</v>
      </c>
      <c r="F2534">
        <f>VLOOKUP(C2534,'Five Year Alumni Srvy 2016 Data'!C:F,4,FALSE)</f>
        <v>0</v>
      </c>
      <c r="G2534" t="str">
        <f>VLOOKUP(F2534,Coding!K:L,2,FALSE)</f>
        <v>Non-URM</v>
      </c>
      <c r="H2534" t="s">
        <v>454</v>
      </c>
      <c r="I2534" t="s">
        <v>206</v>
      </c>
      <c r="J2534" t="s">
        <v>15</v>
      </c>
      <c r="K2534" t="s">
        <v>118</v>
      </c>
      <c r="L2534" s="3"/>
      <c r="M2534" t="s">
        <v>55</v>
      </c>
      <c r="N2534" t="s">
        <v>119</v>
      </c>
    </row>
    <row r="2535" spans="1:15" x14ac:dyDescent="0.25">
      <c r="A2535" s="2">
        <v>1</v>
      </c>
      <c r="B2535" s="2">
        <v>2016</v>
      </c>
      <c r="C2535" t="s">
        <v>453</v>
      </c>
      <c r="D2535" t="s">
        <v>169</v>
      </c>
      <c r="E2535" t="s">
        <v>12</v>
      </c>
      <c r="F2535">
        <f>VLOOKUP(C2535,'Five Year Alumni Srvy 2016 Data'!C:F,4,FALSE)</f>
        <v>0</v>
      </c>
      <c r="G2535" t="str">
        <f>VLOOKUP(F2535,Coding!K:L,2,FALSE)</f>
        <v>Non-URM</v>
      </c>
      <c r="H2535" t="s">
        <v>454</v>
      </c>
      <c r="I2535" t="s">
        <v>206</v>
      </c>
      <c r="J2535" t="s">
        <v>15</v>
      </c>
      <c r="K2535" t="s">
        <v>135</v>
      </c>
      <c r="L2535" s="3"/>
      <c r="M2535" t="s">
        <v>55</v>
      </c>
      <c r="N2535" t="s">
        <v>136</v>
      </c>
    </row>
    <row r="2536" spans="1:15" x14ac:dyDescent="0.25">
      <c r="A2536" s="2">
        <v>1</v>
      </c>
      <c r="B2536" s="2">
        <v>2016</v>
      </c>
      <c r="C2536" t="s">
        <v>453</v>
      </c>
      <c r="D2536" t="s">
        <v>169</v>
      </c>
      <c r="E2536" t="s">
        <v>12</v>
      </c>
      <c r="F2536">
        <f>VLOOKUP(C2536,'Five Year Alumni Srvy 2016 Data'!C:F,4,FALSE)</f>
        <v>0</v>
      </c>
      <c r="G2536" t="str">
        <f>VLOOKUP(F2536,Coding!K:L,2,FALSE)</f>
        <v>Non-URM</v>
      </c>
      <c r="H2536" t="s">
        <v>454</v>
      </c>
      <c r="I2536" t="s">
        <v>206</v>
      </c>
      <c r="J2536" t="s">
        <v>15</v>
      </c>
      <c r="K2536" t="s">
        <v>137</v>
      </c>
      <c r="L2536" s="3"/>
      <c r="M2536" t="s">
        <v>55</v>
      </c>
      <c r="N2536" t="s">
        <v>138</v>
      </c>
    </row>
    <row r="2537" spans="1:15" x14ac:dyDescent="0.25">
      <c r="A2537" s="2">
        <v>1</v>
      </c>
      <c r="B2537" s="2">
        <v>2016</v>
      </c>
      <c r="C2537" t="s">
        <v>453</v>
      </c>
      <c r="D2537" t="s">
        <v>169</v>
      </c>
      <c r="E2537" t="s">
        <v>12</v>
      </c>
      <c r="F2537">
        <f>VLOOKUP(C2537,'Five Year Alumni Srvy 2016 Data'!C:F,4,FALSE)</f>
        <v>0</v>
      </c>
      <c r="G2537" t="str">
        <f>VLOOKUP(F2537,Coding!K:L,2,FALSE)</f>
        <v>Non-URM</v>
      </c>
      <c r="H2537" t="s">
        <v>454</v>
      </c>
      <c r="I2537" t="s">
        <v>206</v>
      </c>
      <c r="J2537" t="s">
        <v>15</v>
      </c>
      <c r="K2537" t="s">
        <v>145</v>
      </c>
      <c r="L2537" s="3"/>
      <c r="M2537" t="s">
        <v>55</v>
      </c>
      <c r="N2537" t="s">
        <v>146</v>
      </c>
    </row>
    <row r="2538" spans="1:15" x14ac:dyDescent="0.25">
      <c r="A2538" s="2">
        <v>1</v>
      </c>
      <c r="B2538" s="2">
        <v>2016</v>
      </c>
      <c r="C2538" t="s">
        <v>453</v>
      </c>
      <c r="D2538" t="s">
        <v>169</v>
      </c>
      <c r="E2538" t="s">
        <v>12</v>
      </c>
      <c r="F2538">
        <f>VLOOKUP(C2538,'Five Year Alumni Srvy 2016 Data'!C:F,4,FALSE)</f>
        <v>0</v>
      </c>
      <c r="G2538" t="str">
        <f>VLOOKUP(F2538,Coding!K:L,2,FALSE)</f>
        <v>Non-URM</v>
      </c>
      <c r="H2538" t="s">
        <v>454</v>
      </c>
      <c r="I2538" t="s">
        <v>206</v>
      </c>
      <c r="J2538" t="s">
        <v>15</v>
      </c>
      <c r="K2538" t="s">
        <v>147</v>
      </c>
      <c r="L2538" s="3"/>
      <c r="M2538" t="s">
        <v>55</v>
      </c>
      <c r="N2538" t="s">
        <v>148</v>
      </c>
    </row>
    <row r="2539" spans="1:15" x14ac:dyDescent="0.25">
      <c r="A2539" s="2">
        <v>1</v>
      </c>
      <c r="B2539" s="2">
        <v>2016</v>
      </c>
      <c r="C2539" t="s">
        <v>453</v>
      </c>
      <c r="D2539" t="s">
        <v>169</v>
      </c>
      <c r="E2539" t="s">
        <v>12</v>
      </c>
      <c r="F2539">
        <f>VLOOKUP(C2539,'Five Year Alumni Srvy 2016 Data'!C:F,4,FALSE)</f>
        <v>0</v>
      </c>
      <c r="G2539" t="str">
        <f>VLOOKUP(F2539,Coding!K:L,2,FALSE)</f>
        <v>Non-URM</v>
      </c>
      <c r="H2539" t="s">
        <v>454</v>
      </c>
      <c r="I2539" t="s">
        <v>206</v>
      </c>
      <c r="J2539" t="s">
        <v>15</v>
      </c>
      <c r="K2539" t="s">
        <v>149</v>
      </c>
      <c r="L2539" s="3"/>
      <c r="M2539" t="s">
        <v>55</v>
      </c>
      <c r="N2539" t="s">
        <v>150</v>
      </c>
    </row>
    <row r="2540" spans="1:15" x14ac:dyDescent="0.25">
      <c r="A2540" s="2">
        <v>1</v>
      </c>
      <c r="B2540" s="2">
        <v>2016</v>
      </c>
      <c r="C2540" t="s">
        <v>453</v>
      </c>
      <c r="D2540" t="s">
        <v>169</v>
      </c>
      <c r="E2540" t="s">
        <v>12</v>
      </c>
      <c r="F2540">
        <f>VLOOKUP(C2540,'Five Year Alumni Srvy 2016 Data'!C:F,4,FALSE)</f>
        <v>0</v>
      </c>
      <c r="G2540" t="str">
        <f>VLOOKUP(F2540,Coding!K:L,2,FALSE)</f>
        <v>Non-URM</v>
      </c>
      <c r="H2540" t="s">
        <v>454</v>
      </c>
      <c r="I2540" t="s">
        <v>206</v>
      </c>
      <c r="J2540" t="s">
        <v>15</v>
      </c>
      <c r="K2540" t="s">
        <v>166</v>
      </c>
      <c r="L2540" s="3"/>
      <c r="M2540" t="s">
        <v>55</v>
      </c>
      <c r="N2540" t="s">
        <v>167</v>
      </c>
    </row>
    <row r="2541" spans="1:15" x14ac:dyDescent="0.25">
      <c r="A2541" s="2">
        <v>1</v>
      </c>
      <c r="B2541" s="2">
        <v>2016</v>
      </c>
      <c r="C2541" t="s">
        <v>462</v>
      </c>
      <c r="D2541" t="s">
        <v>48</v>
      </c>
      <c r="E2541" t="s">
        <v>12</v>
      </c>
      <c r="F2541">
        <f>VLOOKUP(C2541,'Five Year Alumni Srvy 2016 Data'!C:F,4,FALSE)</f>
        <v>0</v>
      </c>
      <c r="G2541" t="str">
        <f>VLOOKUP(F2541,Coding!K:L,2,FALSE)</f>
        <v>Non-URM</v>
      </c>
      <c r="H2541" t="s">
        <v>215</v>
      </c>
      <c r="I2541" t="s">
        <v>215</v>
      </c>
      <c r="J2541" t="s">
        <v>21</v>
      </c>
      <c r="K2541" t="s">
        <v>54</v>
      </c>
      <c r="L2541" s="2">
        <v>4</v>
      </c>
      <c r="M2541" t="s">
        <v>55</v>
      </c>
      <c r="N2541" t="s">
        <v>56</v>
      </c>
      <c r="O2541" t="s">
        <v>57</v>
      </c>
    </row>
    <row r="2542" spans="1:15" x14ac:dyDescent="0.25">
      <c r="A2542" s="2">
        <v>1</v>
      </c>
      <c r="B2542" s="2">
        <v>2016</v>
      </c>
      <c r="C2542" t="s">
        <v>462</v>
      </c>
      <c r="D2542" t="s">
        <v>48</v>
      </c>
      <c r="E2542" t="s">
        <v>12</v>
      </c>
      <c r="F2542">
        <f>VLOOKUP(C2542,'Five Year Alumni Srvy 2016 Data'!C:F,4,FALSE)</f>
        <v>0</v>
      </c>
      <c r="G2542" t="str">
        <f>VLOOKUP(F2542,Coding!K:L,2,FALSE)</f>
        <v>Non-URM</v>
      </c>
      <c r="H2542" t="s">
        <v>215</v>
      </c>
      <c r="I2542" t="s">
        <v>215</v>
      </c>
      <c r="J2542" t="s">
        <v>21</v>
      </c>
      <c r="K2542" t="s">
        <v>58</v>
      </c>
      <c r="L2542" s="2">
        <v>4</v>
      </c>
      <c r="M2542" t="s">
        <v>55</v>
      </c>
      <c r="N2542" t="s">
        <v>59</v>
      </c>
      <c r="O2542" t="s">
        <v>57</v>
      </c>
    </row>
    <row r="2543" spans="1:15" x14ac:dyDescent="0.25">
      <c r="A2543" s="2">
        <v>1</v>
      </c>
      <c r="B2543" s="2">
        <v>2016</v>
      </c>
      <c r="C2543" t="s">
        <v>462</v>
      </c>
      <c r="D2543" t="s">
        <v>48</v>
      </c>
      <c r="E2543" t="s">
        <v>12</v>
      </c>
      <c r="F2543">
        <f>VLOOKUP(C2543,'Five Year Alumni Srvy 2016 Data'!C:F,4,FALSE)</f>
        <v>0</v>
      </c>
      <c r="G2543" t="str">
        <f>VLOOKUP(F2543,Coding!K:L,2,FALSE)</f>
        <v>Non-URM</v>
      </c>
      <c r="H2543" t="s">
        <v>215</v>
      </c>
      <c r="I2543" t="s">
        <v>215</v>
      </c>
      <c r="J2543" t="s">
        <v>21</v>
      </c>
      <c r="K2543" t="s">
        <v>118</v>
      </c>
      <c r="L2543" s="2">
        <v>2</v>
      </c>
      <c r="M2543" t="s">
        <v>55</v>
      </c>
      <c r="N2543" t="s">
        <v>119</v>
      </c>
      <c r="O2543" t="s">
        <v>187</v>
      </c>
    </row>
    <row r="2544" spans="1:15" x14ac:dyDescent="0.25">
      <c r="A2544" s="2">
        <v>1</v>
      </c>
      <c r="B2544" s="2">
        <v>2016</v>
      </c>
      <c r="C2544" t="s">
        <v>462</v>
      </c>
      <c r="D2544" t="s">
        <v>48</v>
      </c>
      <c r="E2544" t="s">
        <v>12</v>
      </c>
      <c r="F2544">
        <f>VLOOKUP(C2544,'Five Year Alumni Srvy 2016 Data'!C:F,4,FALSE)</f>
        <v>0</v>
      </c>
      <c r="G2544" t="str">
        <f>VLOOKUP(F2544,Coding!K:L,2,FALSE)</f>
        <v>Non-URM</v>
      </c>
      <c r="H2544" t="s">
        <v>215</v>
      </c>
      <c r="I2544" t="s">
        <v>215</v>
      </c>
      <c r="J2544" t="s">
        <v>21</v>
      </c>
      <c r="K2544" t="s">
        <v>135</v>
      </c>
      <c r="L2544" s="2">
        <v>3</v>
      </c>
      <c r="M2544" t="s">
        <v>55</v>
      </c>
      <c r="N2544" t="s">
        <v>136</v>
      </c>
      <c r="O2544" t="s">
        <v>178</v>
      </c>
    </row>
    <row r="2545" spans="1:15" x14ac:dyDescent="0.25">
      <c r="A2545" s="2">
        <v>1</v>
      </c>
      <c r="B2545" s="2">
        <v>2016</v>
      </c>
      <c r="C2545" t="s">
        <v>462</v>
      </c>
      <c r="D2545" t="s">
        <v>48</v>
      </c>
      <c r="E2545" t="s">
        <v>12</v>
      </c>
      <c r="F2545">
        <f>VLOOKUP(C2545,'Five Year Alumni Srvy 2016 Data'!C:F,4,FALSE)</f>
        <v>0</v>
      </c>
      <c r="G2545" t="str">
        <f>VLOOKUP(F2545,Coding!K:L,2,FALSE)</f>
        <v>Non-URM</v>
      </c>
      <c r="H2545" t="s">
        <v>215</v>
      </c>
      <c r="I2545" t="s">
        <v>215</v>
      </c>
      <c r="J2545" t="s">
        <v>21</v>
      </c>
      <c r="K2545" t="s">
        <v>137</v>
      </c>
      <c r="L2545" s="2">
        <v>4</v>
      </c>
      <c r="M2545" t="s">
        <v>55</v>
      </c>
      <c r="N2545" t="s">
        <v>138</v>
      </c>
      <c r="O2545" t="s">
        <v>57</v>
      </c>
    </row>
    <row r="2546" spans="1:15" x14ac:dyDescent="0.25">
      <c r="A2546" s="2">
        <v>1</v>
      </c>
      <c r="B2546" s="2">
        <v>2016</v>
      </c>
      <c r="C2546" t="s">
        <v>462</v>
      </c>
      <c r="D2546" t="s">
        <v>48</v>
      </c>
      <c r="E2546" t="s">
        <v>12</v>
      </c>
      <c r="F2546">
        <f>VLOOKUP(C2546,'Five Year Alumni Srvy 2016 Data'!C:F,4,FALSE)</f>
        <v>0</v>
      </c>
      <c r="G2546" t="str">
        <f>VLOOKUP(F2546,Coding!K:L,2,FALSE)</f>
        <v>Non-URM</v>
      </c>
      <c r="H2546" t="s">
        <v>215</v>
      </c>
      <c r="I2546" t="s">
        <v>215</v>
      </c>
      <c r="J2546" t="s">
        <v>21</v>
      </c>
      <c r="K2546" t="s">
        <v>145</v>
      </c>
      <c r="L2546" s="2">
        <v>4</v>
      </c>
      <c r="M2546" t="s">
        <v>55</v>
      </c>
      <c r="N2546" t="s">
        <v>146</v>
      </c>
      <c r="O2546" t="s">
        <v>57</v>
      </c>
    </row>
    <row r="2547" spans="1:15" x14ac:dyDescent="0.25">
      <c r="A2547" s="2">
        <v>1</v>
      </c>
      <c r="B2547" s="2">
        <v>2016</v>
      </c>
      <c r="C2547" t="s">
        <v>462</v>
      </c>
      <c r="D2547" t="s">
        <v>48</v>
      </c>
      <c r="E2547" t="s">
        <v>12</v>
      </c>
      <c r="F2547">
        <f>VLOOKUP(C2547,'Five Year Alumni Srvy 2016 Data'!C:F,4,FALSE)</f>
        <v>0</v>
      </c>
      <c r="G2547" t="str">
        <f>VLOOKUP(F2547,Coding!K:L,2,FALSE)</f>
        <v>Non-URM</v>
      </c>
      <c r="H2547" t="s">
        <v>215</v>
      </c>
      <c r="I2547" t="s">
        <v>215</v>
      </c>
      <c r="J2547" t="s">
        <v>21</v>
      </c>
      <c r="K2547" t="s">
        <v>147</v>
      </c>
      <c r="L2547" s="2">
        <v>4</v>
      </c>
      <c r="M2547" t="s">
        <v>55</v>
      </c>
      <c r="N2547" t="s">
        <v>148</v>
      </c>
      <c r="O2547" t="s">
        <v>57</v>
      </c>
    </row>
    <row r="2548" spans="1:15" x14ac:dyDescent="0.25">
      <c r="A2548" s="2">
        <v>1</v>
      </c>
      <c r="B2548" s="2">
        <v>2016</v>
      </c>
      <c r="C2548" t="s">
        <v>462</v>
      </c>
      <c r="D2548" t="s">
        <v>48</v>
      </c>
      <c r="E2548" t="s">
        <v>12</v>
      </c>
      <c r="F2548">
        <f>VLOOKUP(C2548,'Five Year Alumni Srvy 2016 Data'!C:F,4,FALSE)</f>
        <v>0</v>
      </c>
      <c r="G2548" t="str">
        <f>VLOOKUP(F2548,Coding!K:L,2,FALSE)</f>
        <v>Non-URM</v>
      </c>
      <c r="H2548" t="s">
        <v>215</v>
      </c>
      <c r="I2548" t="s">
        <v>215</v>
      </c>
      <c r="J2548" t="s">
        <v>21</v>
      </c>
      <c r="K2548" t="s">
        <v>149</v>
      </c>
      <c r="L2548" s="2">
        <v>3</v>
      </c>
      <c r="M2548" t="s">
        <v>55</v>
      </c>
      <c r="N2548" t="s">
        <v>150</v>
      </c>
      <c r="O2548" t="s">
        <v>178</v>
      </c>
    </row>
    <row r="2549" spans="1:15" x14ac:dyDescent="0.25">
      <c r="A2549" s="2">
        <v>1</v>
      </c>
      <c r="B2549" s="2">
        <v>2016</v>
      </c>
      <c r="C2549" t="s">
        <v>462</v>
      </c>
      <c r="D2549" t="s">
        <v>48</v>
      </c>
      <c r="E2549" t="s">
        <v>12</v>
      </c>
      <c r="F2549">
        <f>VLOOKUP(C2549,'Five Year Alumni Srvy 2016 Data'!C:F,4,FALSE)</f>
        <v>0</v>
      </c>
      <c r="G2549" t="str">
        <f>VLOOKUP(F2549,Coding!K:L,2,FALSE)</f>
        <v>Non-URM</v>
      </c>
      <c r="H2549" t="s">
        <v>215</v>
      </c>
      <c r="I2549" t="s">
        <v>215</v>
      </c>
      <c r="J2549" t="s">
        <v>21</v>
      </c>
      <c r="K2549" t="s">
        <v>166</v>
      </c>
      <c r="L2549" s="2">
        <v>4</v>
      </c>
      <c r="M2549" t="s">
        <v>55</v>
      </c>
      <c r="N2549" t="s">
        <v>167</v>
      </c>
      <c r="O2549" t="s">
        <v>57</v>
      </c>
    </row>
    <row r="2550" spans="1:15" x14ac:dyDescent="0.25">
      <c r="A2550" s="2">
        <v>1</v>
      </c>
      <c r="B2550" s="2">
        <v>2016</v>
      </c>
      <c r="C2550" t="s">
        <v>463</v>
      </c>
      <c r="D2550" t="s">
        <v>204</v>
      </c>
      <c r="E2550" t="s">
        <v>12</v>
      </c>
      <c r="F2550">
        <f>VLOOKUP(C2550,'Five Year Alumni Srvy 2016 Data'!C:F,4,FALSE)</f>
        <v>0</v>
      </c>
      <c r="G2550" t="str">
        <f>VLOOKUP(F2550,Coding!K:L,2,FALSE)</f>
        <v>Non-URM</v>
      </c>
      <c r="H2550" t="s">
        <v>427</v>
      </c>
      <c r="I2550" t="s">
        <v>267</v>
      </c>
      <c r="J2550" t="s">
        <v>10</v>
      </c>
      <c r="K2550" t="s">
        <v>54</v>
      </c>
      <c r="L2550" s="2">
        <v>3</v>
      </c>
      <c r="M2550" t="s">
        <v>55</v>
      </c>
      <c r="N2550" t="s">
        <v>56</v>
      </c>
      <c r="O2550" t="s">
        <v>178</v>
      </c>
    </row>
    <row r="2551" spans="1:15" x14ac:dyDescent="0.25">
      <c r="A2551" s="2">
        <v>1</v>
      </c>
      <c r="B2551" s="2">
        <v>2016</v>
      </c>
      <c r="C2551" t="s">
        <v>463</v>
      </c>
      <c r="D2551" t="s">
        <v>204</v>
      </c>
      <c r="E2551" t="s">
        <v>12</v>
      </c>
      <c r="F2551">
        <f>VLOOKUP(C2551,'Five Year Alumni Srvy 2016 Data'!C:F,4,FALSE)</f>
        <v>0</v>
      </c>
      <c r="G2551" t="str">
        <f>VLOOKUP(F2551,Coding!K:L,2,FALSE)</f>
        <v>Non-URM</v>
      </c>
      <c r="H2551" t="s">
        <v>427</v>
      </c>
      <c r="I2551" t="s">
        <v>267</v>
      </c>
      <c r="J2551" t="s">
        <v>10</v>
      </c>
      <c r="K2551" t="s">
        <v>58</v>
      </c>
      <c r="L2551" s="2">
        <v>4</v>
      </c>
      <c r="M2551" t="s">
        <v>55</v>
      </c>
      <c r="N2551" t="s">
        <v>59</v>
      </c>
      <c r="O2551" t="s">
        <v>57</v>
      </c>
    </row>
    <row r="2552" spans="1:15" x14ac:dyDescent="0.25">
      <c r="A2552" s="2">
        <v>1</v>
      </c>
      <c r="B2552" s="2">
        <v>2016</v>
      </c>
      <c r="C2552" t="s">
        <v>463</v>
      </c>
      <c r="D2552" t="s">
        <v>204</v>
      </c>
      <c r="E2552" t="s">
        <v>12</v>
      </c>
      <c r="F2552">
        <f>VLOOKUP(C2552,'Five Year Alumni Srvy 2016 Data'!C:F,4,FALSE)</f>
        <v>0</v>
      </c>
      <c r="G2552" t="str">
        <f>VLOOKUP(F2552,Coding!K:L,2,FALSE)</f>
        <v>Non-URM</v>
      </c>
      <c r="H2552" t="s">
        <v>427</v>
      </c>
      <c r="I2552" t="s">
        <v>267</v>
      </c>
      <c r="J2552" t="s">
        <v>10</v>
      </c>
      <c r="K2552" t="s">
        <v>118</v>
      </c>
      <c r="L2552" s="2">
        <v>3</v>
      </c>
      <c r="M2552" t="s">
        <v>55</v>
      </c>
      <c r="N2552" t="s">
        <v>119</v>
      </c>
      <c r="O2552" t="s">
        <v>178</v>
      </c>
    </row>
    <row r="2553" spans="1:15" x14ac:dyDescent="0.25">
      <c r="A2553" s="2">
        <v>1</v>
      </c>
      <c r="B2553" s="2">
        <v>2016</v>
      </c>
      <c r="C2553" t="s">
        <v>463</v>
      </c>
      <c r="D2553" t="s">
        <v>204</v>
      </c>
      <c r="E2553" t="s">
        <v>12</v>
      </c>
      <c r="F2553">
        <f>VLOOKUP(C2553,'Five Year Alumni Srvy 2016 Data'!C:F,4,FALSE)</f>
        <v>0</v>
      </c>
      <c r="G2553" t="str">
        <f>VLOOKUP(F2553,Coding!K:L,2,FALSE)</f>
        <v>Non-URM</v>
      </c>
      <c r="H2553" t="s">
        <v>427</v>
      </c>
      <c r="I2553" t="s">
        <v>267</v>
      </c>
      <c r="J2553" t="s">
        <v>10</v>
      </c>
      <c r="K2553" t="s">
        <v>135</v>
      </c>
      <c r="L2553" s="2">
        <v>4</v>
      </c>
      <c r="M2553" t="s">
        <v>55</v>
      </c>
      <c r="N2553" t="s">
        <v>136</v>
      </c>
      <c r="O2553" t="s">
        <v>57</v>
      </c>
    </row>
    <row r="2554" spans="1:15" x14ac:dyDescent="0.25">
      <c r="A2554" s="2">
        <v>1</v>
      </c>
      <c r="B2554" s="2">
        <v>2016</v>
      </c>
      <c r="C2554" t="s">
        <v>463</v>
      </c>
      <c r="D2554" t="s">
        <v>204</v>
      </c>
      <c r="E2554" t="s">
        <v>12</v>
      </c>
      <c r="F2554">
        <f>VLOOKUP(C2554,'Five Year Alumni Srvy 2016 Data'!C:F,4,FALSE)</f>
        <v>0</v>
      </c>
      <c r="G2554" t="str">
        <f>VLOOKUP(F2554,Coding!K:L,2,FALSE)</f>
        <v>Non-URM</v>
      </c>
      <c r="H2554" t="s">
        <v>427</v>
      </c>
      <c r="I2554" t="s">
        <v>267</v>
      </c>
      <c r="J2554" t="s">
        <v>10</v>
      </c>
      <c r="K2554" t="s">
        <v>137</v>
      </c>
      <c r="L2554" s="2">
        <v>4</v>
      </c>
      <c r="M2554" t="s">
        <v>55</v>
      </c>
      <c r="N2554" t="s">
        <v>138</v>
      </c>
      <c r="O2554" t="s">
        <v>57</v>
      </c>
    </row>
    <row r="2555" spans="1:15" x14ac:dyDescent="0.25">
      <c r="A2555" s="2">
        <v>1</v>
      </c>
      <c r="B2555" s="2">
        <v>2016</v>
      </c>
      <c r="C2555" t="s">
        <v>463</v>
      </c>
      <c r="D2555" t="s">
        <v>204</v>
      </c>
      <c r="E2555" t="s">
        <v>12</v>
      </c>
      <c r="F2555">
        <f>VLOOKUP(C2555,'Five Year Alumni Srvy 2016 Data'!C:F,4,FALSE)</f>
        <v>0</v>
      </c>
      <c r="G2555" t="str">
        <f>VLOOKUP(F2555,Coding!K:L,2,FALSE)</f>
        <v>Non-URM</v>
      </c>
      <c r="H2555" t="s">
        <v>427</v>
      </c>
      <c r="I2555" t="s">
        <v>267</v>
      </c>
      <c r="J2555" t="s">
        <v>10</v>
      </c>
      <c r="K2555" t="s">
        <v>145</v>
      </c>
      <c r="L2555" s="2">
        <v>4</v>
      </c>
      <c r="M2555" t="s">
        <v>55</v>
      </c>
      <c r="N2555" t="s">
        <v>146</v>
      </c>
      <c r="O2555" t="s">
        <v>57</v>
      </c>
    </row>
    <row r="2556" spans="1:15" x14ac:dyDescent="0.25">
      <c r="A2556" s="2">
        <v>1</v>
      </c>
      <c r="B2556" s="2">
        <v>2016</v>
      </c>
      <c r="C2556" t="s">
        <v>463</v>
      </c>
      <c r="D2556" t="s">
        <v>204</v>
      </c>
      <c r="E2556" t="s">
        <v>12</v>
      </c>
      <c r="F2556">
        <f>VLOOKUP(C2556,'Five Year Alumni Srvy 2016 Data'!C:F,4,FALSE)</f>
        <v>0</v>
      </c>
      <c r="G2556" t="str">
        <f>VLOOKUP(F2556,Coding!K:L,2,FALSE)</f>
        <v>Non-URM</v>
      </c>
      <c r="H2556" t="s">
        <v>427</v>
      </c>
      <c r="I2556" t="s">
        <v>267</v>
      </c>
      <c r="J2556" t="s">
        <v>10</v>
      </c>
      <c r="K2556" t="s">
        <v>147</v>
      </c>
      <c r="L2556" s="2">
        <v>4</v>
      </c>
      <c r="M2556" t="s">
        <v>55</v>
      </c>
      <c r="N2556" t="s">
        <v>148</v>
      </c>
      <c r="O2556" t="s">
        <v>57</v>
      </c>
    </row>
    <row r="2557" spans="1:15" x14ac:dyDescent="0.25">
      <c r="A2557" s="2">
        <v>1</v>
      </c>
      <c r="B2557" s="2">
        <v>2016</v>
      </c>
      <c r="C2557" t="s">
        <v>463</v>
      </c>
      <c r="D2557" t="s">
        <v>204</v>
      </c>
      <c r="E2557" t="s">
        <v>12</v>
      </c>
      <c r="F2557">
        <f>VLOOKUP(C2557,'Five Year Alumni Srvy 2016 Data'!C:F,4,FALSE)</f>
        <v>0</v>
      </c>
      <c r="G2557" t="str">
        <f>VLOOKUP(F2557,Coding!K:L,2,FALSE)</f>
        <v>Non-URM</v>
      </c>
      <c r="H2557" t="s">
        <v>427</v>
      </c>
      <c r="I2557" t="s">
        <v>267</v>
      </c>
      <c r="J2557" t="s">
        <v>10</v>
      </c>
      <c r="K2557" t="s">
        <v>149</v>
      </c>
      <c r="L2557" s="2">
        <v>3</v>
      </c>
      <c r="M2557" t="s">
        <v>55</v>
      </c>
      <c r="N2557" t="s">
        <v>150</v>
      </c>
      <c r="O2557" t="s">
        <v>178</v>
      </c>
    </row>
    <row r="2558" spans="1:15" x14ac:dyDescent="0.25">
      <c r="A2558" s="2">
        <v>1</v>
      </c>
      <c r="B2558" s="2">
        <v>2016</v>
      </c>
      <c r="C2558" t="s">
        <v>463</v>
      </c>
      <c r="D2558" t="s">
        <v>204</v>
      </c>
      <c r="E2558" t="s">
        <v>12</v>
      </c>
      <c r="F2558">
        <f>VLOOKUP(C2558,'Five Year Alumni Srvy 2016 Data'!C:F,4,FALSE)</f>
        <v>0</v>
      </c>
      <c r="G2558" t="str">
        <f>VLOOKUP(F2558,Coding!K:L,2,FALSE)</f>
        <v>Non-URM</v>
      </c>
      <c r="H2558" t="s">
        <v>427</v>
      </c>
      <c r="I2558" t="s">
        <v>267</v>
      </c>
      <c r="J2558" t="s">
        <v>10</v>
      </c>
      <c r="K2558" t="s">
        <v>166</v>
      </c>
      <c r="L2558" s="2">
        <v>4</v>
      </c>
      <c r="M2558" t="s">
        <v>55</v>
      </c>
      <c r="N2558" t="s">
        <v>167</v>
      </c>
      <c r="O2558" t="s">
        <v>57</v>
      </c>
    </row>
    <row r="2559" spans="1:15" x14ac:dyDescent="0.25">
      <c r="A2559" s="2">
        <v>1</v>
      </c>
      <c r="B2559" s="2">
        <v>2016</v>
      </c>
      <c r="C2559" t="s">
        <v>464</v>
      </c>
      <c r="D2559" t="s">
        <v>48</v>
      </c>
      <c r="E2559" t="s">
        <v>12</v>
      </c>
      <c r="F2559">
        <f>VLOOKUP(C2559,'Five Year Alumni Srvy 2016 Data'!C:F,4,FALSE)</f>
        <v>0</v>
      </c>
      <c r="G2559" t="str">
        <f>VLOOKUP(F2559,Coding!K:L,2,FALSE)</f>
        <v>Non-URM</v>
      </c>
      <c r="H2559" t="s">
        <v>465</v>
      </c>
      <c r="I2559" t="s">
        <v>466</v>
      </c>
      <c r="J2559" t="s">
        <v>10</v>
      </c>
      <c r="K2559" t="s">
        <v>54</v>
      </c>
      <c r="L2559" s="2">
        <v>3</v>
      </c>
      <c r="M2559" t="s">
        <v>55</v>
      </c>
      <c r="N2559" t="s">
        <v>56</v>
      </c>
      <c r="O2559" t="s">
        <v>178</v>
      </c>
    </row>
    <row r="2560" spans="1:15" x14ac:dyDescent="0.25">
      <c r="A2560" s="2">
        <v>1</v>
      </c>
      <c r="B2560" s="2">
        <v>2016</v>
      </c>
      <c r="C2560" t="s">
        <v>464</v>
      </c>
      <c r="D2560" t="s">
        <v>48</v>
      </c>
      <c r="E2560" t="s">
        <v>12</v>
      </c>
      <c r="F2560">
        <f>VLOOKUP(C2560,'Five Year Alumni Srvy 2016 Data'!C:F,4,FALSE)</f>
        <v>0</v>
      </c>
      <c r="G2560" t="str">
        <f>VLOOKUP(F2560,Coding!K:L,2,FALSE)</f>
        <v>Non-URM</v>
      </c>
      <c r="H2560" t="s">
        <v>465</v>
      </c>
      <c r="I2560" t="s">
        <v>466</v>
      </c>
      <c r="J2560" t="s">
        <v>10</v>
      </c>
      <c r="K2560" t="s">
        <v>58</v>
      </c>
      <c r="L2560" s="2">
        <v>3</v>
      </c>
      <c r="M2560" t="s">
        <v>55</v>
      </c>
      <c r="N2560" t="s">
        <v>59</v>
      </c>
      <c r="O2560" t="s">
        <v>178</v>
      </c>
    </row>
    <row r="2561" spans="1:15" x14ac:dyDescent="0.25">
      <c r="A2561" s="2">
        <v>1</v>
      </c>
      <c r="B2561" s="2">
        <v>2016</v>
      </c>
      <c r="C2561" t="s">
        <v>464</v>
      </c>
      <c r="D2561" t="s">
        <v>48</v>
      </c>
      <c r="E2561" t="s">
        <v>12</v>
      </c>
      <c r="F2561">
        <f>VLOOKUP(C2561,'Five Year Alumni Srvy 2016 Data'!C:F,4,FALSE)</f>
        <v>0</v>
      </c>
      <c r="G2561" t="str">
        <f>VLOOKUP(F2561,Coding!K:L,2,FALSE)</f>
        <v>Non-URM</v>
      </c>
      <c r="H2561" t="s">
        <v>465</v>
      </c>
      <c r="I2561" t="s">
        <v>466</v>
      </c>
      <c r="J2561" t="s">
        <v>10</v>
      </c>
      <c r="K2561" t="s">
        <v>118</v>
      </c>
      <c r="L2561" s="2">
        <v>3</v>
      </c>
      <c r="M2561" t="s">
        <v>55</v>
      </c>
      <c r="N2561" t="s">
        <v>119</v>
      </c>
      <c r="O2561" t="s">
        <v>178</v>
      </c>
    </row>
    <row r="2562" spans="1:15" x14ac:dyDescent="0.25">
      <c r="A2562" s="2">
        <v>1</v>
      </c>
      <c r="B2562" s="2">
        <v>2016</v>
      </c>
      <c r="C2562" t="s">
        <v>464</v>
      </c>
      <c r="D2562" t="s">
        <v>48</v>
      </c>
      <c r="E2562" t="s">
        <v>12</v>
      </c>
      <c r="F2562">
        <f>VLOOKUP(C2562,'Five Year Alumni Srvy 2016 Data'!C:F,4,FALSE)</f>
        <v>0</v>
      </c>
      <c r="G2562" t="str">
        <f>VLOOKUP(F2562,Coding!K:L,2,FALSE)</f>
        <v>Non-URM</v>
      </c>
      <c r="H2562" t="s">
        <v>465</v>
      </c>
      <c r="I2562" t="s">
        <v>466</v>
      </c>
      <c r="J2562" t="s">
        <v>10</v>
      </c>
      <c r="K2562" t="s">
        <v>135</v>
      </c>
      <c r="L2562" s="2">
        <v>4</v>
      </c>
      <c r="M2562" t="s">
        <v>55</v>
      </c>
      <c r="N2562" t="s">
        <v>136</v>
      </c>
      <c r="O2562" t="s">
        <v>57</v>
      </c>
    </row>
    <row r="2563" spans="1:15" x14ac:dyDescent="0.25">
      <c r="A2563" s="2">
        <v>1</v>
      </c>
      <c r="B2563" s="2">
        <v>2016</v>
      </c>
      <c r="C2563" t="s">
        <v>464</v>
      </c>
      <c r="D2563" t="s">
        <v>48</v>
      </c>
      <c r="E2563" t="s">
        <v>12</v>
      </c>
      <c r="F2563">
        <f>VLOOKUP(C2563,'Five Year Alumni Srvy 2016 Data'!C:F,4,FALSE)</f>
        <v>0</v>
      </c>
      <c r="G2563" t="str">
        <f>VLOOKUP(F2563,Coding!K:L,2,FALSE)</f>
        <v>Non-URM</v>
      </c>
      <c r="H2563" t="s">
        <v>465</v>
      </c>
      <c r="I2563" t="s">
        <v>466</v>
      </c>
      <c r="J2563" t="s">
        <v>10</v>
      </c>
      <c r="K2563" t="s">
        <v>137</v>
      </c>
      <c r="L2563" s="2">
        <v>4</v>
      </c>
      <c r="M2563" t="s">
        <v>55</v>
      </c>
      <c r="N2563" t="s">
        <v>138</v>
      </c>
      <c r="O2563" t="s">
        <v>57</v>
      </c>
    </row>
    <row r="2564" spans="1:15" x14ac:dyDescent="0.25">
      <c r="A2564" s="2">
        <v>1</v>
      </c>
      <c r="B2564" s="2">
        <v>2016</v>
      </c>
      <c r="C2564" t="s">
        <v>464</v>
      </c>
      <c r="D2564" t="s">
        <v>48</v>
      </c>
      <c r="E2564" t="s">
        <v>12</v>
      </c>
      <c r="F2564">
        <f>VLOOKUP(C2564,'Five Year Alumni Srvy 2016 Data'!C:F,4,FALSE)</f>
        <v>0</v>
      </c>
      <c r="G2564" t="str">
        <f>VLOOKUP(F2564,Coding!K:L,2,FALSE)</f>
        <v>Non-URM</v>
      </c>
      <c r="H2564" t="s">
        <v>465</v>
      </c>
      <c r="I2564" t="s">
        <v>466</v>
      </c>
      <c r="J2564" t="s">
        <v>10</v>
      </c>
      <c r="K2564" t="s">
        <v>145</v>
      </c>
      <c r="L2564" s="2">
        <v>4</v>
      </c>
      <c r="M2564" t="s">
        <v>55</v>
      </c>
      <c r="N2564" t="s">
        <v>146</v>
      </c>
      <c r="O2564" t="s">
        <v>57</v>
      </c>
    </row>
    <row r="2565" spans="1:15" x14ac:dyDescent="0.25">
      <c r="A2565" s="2">
        <v>1</v>
      </c>
      <c r="B2565" s="2">
        <v>2016</v>
      </c>
      <c r="C2565" t="s">
        <v>464</v>
      </c>
      <c r="D2565" t="s">
        <v>48</v>
      </c>
      <c r="E2565" t="s">
        <v>12</v>
      </c>
      <c r="F2565">
        <f>VLOOKUP(C2565,'Five Year Alumni Srvy 2016 Data'!C:F,4,FALSE)</f>
        <v>0</v>
      </c>
      <c r="G2565" t="str">
        <f>VLOOKUP(F2565,Coding!K:L,2,FALSE)</f>
        <v>Non-URM</v>
      </c>
      <c r="H2565" t="s">
        <v>465</v>
      </c>
      <c r="I2565" t="s">
        <v>466</v>
      </c>
      <c r="J2565" t="s">
        <v>10</v>
      </c>
      <c r="K2565" t="s">
        <v>147</v>
      </c>
      <c r="L2565" s="2">
        <v>3</v>
      </c>
      <c r="M2565" t="s">
        <v>55</v>
      </c>
      <c r="N2565" t="s">
        <v>148</v>
      </c>
      <c r="O2565" t="s">
        <v>178</v>
      </c>
    </row>
    <row r="2566" spans="1:15" x14ac:dyDescent="0.25">
      <c r="A2566" s="2">
        <v>1</v>
      </c>
      <c r="B2566" s="2">
        <v>2016</v>
      </c>
      <c r="C2566" t="s">
        <v>464</v>
      </c>
      <c r="D2566" t="s">
        <v>48</v>
      </c>
      <c r="E2566" t="s">
        <v>12</v>
      </c>
      <c r="F2566">
        <f>VLOOKUP(C2566,'Five Year Alumni Srvy 2016 Data'!C:F,4,FALSE)</f>
        <v>0</v>
      </c>
      <c r="G2566" t="str">
        <f>VLOOKUP(F2566,Coding!K:L,2,FALSE)</f>
        <v>Non-URM</v>
      </c>
      <c r="H2566" t="s">
        <v>465</v>
      </c>
      <c r="I2566" t="s">
        <v>466</v>
      </c>
      <c r="J2566" t="s">
        <v>10</v>
      </c>
      <c r="K2566" t="s">
        <v>149</v>
      </c>
      <c r="L2566" s="2">
        <v>2</v>
      </c>
      <c r="M2566" t="s">
        <v>55</v>
      </c>
      <c r="N2566" t="s">
        <v>150</v>
      </c>
      <c r="O2566" t="s">
        <v>187</v>
      </c>
    </row>
    <row r="2567" spans="1:15" x14ac:dyDescent="0.25">
      <c r="A2567" s="2">
        <v>1</v>
      </c>
      <c r="B2567" s="2">
        <v>2016</v>
      </c>
      <c r="C2567" t="s">
        <v>464</v>
      </c>
      <c r="D2567" t="s">
        <v>48</v>
      </c>
      <c r="E2567" t="s">
        <v>12</v>
      </c>
      <c r="F2567">
        <f>VLOOKUP(C2567,'Five Year Alumni Srvy 2016 Data'!C:F,4,FALSE)</f>
        <v>0</v>
      </c>
      <c r="G2567" t="str">
        <f>VLOOKUP(F2567,Coding!K:L,2,FALSE)</f>
        <v>Non-URM</v>
      </c>
      <c r="H2567" t="s">
        <v>465</v>
      </c>
      <c r="I2567" t="s">
        <v>466</v>
      </c>
      <c r="J2567" t="s">
        <v>10</v>
      </c>
      <c r="K2567" t="s">
        <v>166</v>
      </c>
      <c r="L2567" s="2">
        <v>3</v>
      </c>
      <c r="M2567" t="s">
        <v>55</v>
      </c>
      <c r="N2567" t="s">
        <v>167</v>
      </c>
      <c r="O2567" t="s">
        <v>178</v>
      </c>
    </row>
    <row r="2568" spans="1:15" x14ac:dyDescent="0.25">
      <c r="A2568" s="2">
        <v>1</v>
      </c>
      <c r="B2568" s="2">
        <v>2016</v>
      </c>
      <c r="C2568" t="s">
        <v>468</v>
      </c>
      <c r="D2568" t="s">
        <v>169</v>
      </c>
      <c r="E2568" t="s">
        <v>12</v>
      </c>
      <c r="F2568">
        <f>VLOOKUP(C2568,'Five Year Alumni Srvy 2016 Data'!C:F,4,FALSE)</f>
        <v>0</v>
      </c>
      <c r="G2568" t="str">
        <f>VLOOKUP(F2568,Coding!K:L,2,FALSE)</f>
        <v>Non-URM</v>
      </c>
      <c r="H2568" t="s">
        <v>469</v>
      </c>
      <c r="I2568" t="s">
        <v>342</v>
      </c>
      <c r="J2568" t="s">
        <v>19</v>
      </c>
      <c r="K2568" t="s">
        <v>54</v>
      </c>
      <c r="L2568" s="2">
        <v>5</v>
      </c>
      <c r="M2568" t="s">
        <v>55</v>
      </c>
      <c r="N2568" t="s">
        <v>56</v>
      </c>
      <c r="O2568" t="s">
        <v>185</v>
      </c>
    </row>
    <row r="2569" spans="1:15" x14ac:dyDescent="0.25">
      <c r="A2569" s="2">
        <v>1</v>
      </c>
      <c r="B2569" s="2">
        <v>2016</v>
      </c>
      <c r="C2569" t="s">
        <v>468</v>
      </c>
      <c r="D2569" t="s">
        <v>169</v>
      </c>
      <c r="E2569" t="s">
        <v>12</v>
      </c>
      <c r="F2569">
        <f>VLOOKUP(C2569,'Five Year Alumni Srvy 2016 Data'!C:F,4,FALSE)</f>
        <v>0</v>
      </c>
      <c r="G2569" t="str">
        <f>VLOOKUP(F2569,Coding!K:L,2,FALSE)</f>
        <v>Non-URM</v>
      </c>
      <c r="H2569" t="s">
        <v>469</v>
      </c>
      <c r="I2569" t="s">
        <v>342</v>
      </c>
      <c r="J2569" t="s">
        <v>19</v>
      </c>
      <c r="K2569" t="s">
        <v>58</v>
      </c>
      <c r="L2569" s="2">
        <v>4</v>
      </c>
      <c r="M2569" t="s">
        <v>55</v>
      </c>
      <c r="N2569" t="s">
        <v>59</v>
      </c>
      <c r="O2569" t="s">
        <v>57</v>
      </c>
    </row>
    <row r="2570" spans="1:15" x14ac:dyDescent="0.25">
      <c r="A2570" s="2">
        <v>1</v>
      </c>
      <c r="B2570" s="2">
        <v>2016</v>
      </c>
      <c r="C2570" t="s">
        <v>468</v>
      </c>
      <c r="D2570" t="s">
        <v>169</v>
      </c>
      <c r="E2570" t="s">
        <v>12</v>
      </c>
      <c r="F2570">
        <f>VLOOKUP(C2570,'Five Year Alumni Srvy 2016 Data'!C:F,4,FALSE)</f>
        <v>0</v>
      </c>
      <c r="G2570" t="str">
        <f>VLOOKUP(F2570,Coding!K:L,2,FALSE)</f>
        <v>Non-URM</v>
      </c>
      <c r="H2570" t="s">
        <v>469</v>
      </c>
      <c r="I2570" t="s">
        <v>342</v>
      </c>
      <c r="J2570" t="s">
        <v>19</v>
      </c>
      <c r="K2570" t="s">
        <v>118</v>
      </c>
      <c r="L2570" s="2">
        <v>4</v>
      </c>
      <c r="M2570" t="s">
        <v>55</v>
      </c>
      <c r="N2570" t="s">
        <v>119</v>
      </c>
      <c r="O2570" t="s">
        <v>57</v>
      </c>
    </row>
    <row r="2571" spans="1:15" x14ac:dyDescent="0.25">
      <c r="A2571" s="2">
        <v>1</v>
      </c>
      <c r="B2571" s="2">
        <v>2016</v>
      </c>
      <c r="C2571" t="s">
        <v>468</v>
      </c>
      <c r="D2571" t="s">
        <v>169</v>
      </c>
      <c r="E2571" t="s">
        <v>12</v>
      </c>
      <c r="F2571">
        <f>VLOOKUP(C2571,'Five Year Alumni Srvy 2016 Data'!C:F,4,FALSE)</f>
        <v>0</v>
      </c>
      <c r="G2571" t="str">
        <f>VLOOKUP(F2571,Coding!K:L,2,FALSE)</f>
        <v>Non-URM</v>
      </c>
      <c r="H2571" t="s">
        <v>469</v>
      </c>
      <c r="I2571" t="s">
        <v>342</v>
      </c>
      <c r="J2571" t="s">
        <v>19</v>
      </c>
      <c r="K2571" t="s">
        <v>135</v>
      </c>
      <c r="L2571" s="2">
        <v>4</v>
      </c>
      <c r="M2571" t="s">
        <v>55</v>
      </c>
      <c r="N2571" t="s">
        <v>136</v>
      </c>
      <c r="O2571" t="s">
        <v>57</v>
      </c>
    </row>
    <row r="2572" spans="1:15" x14ac:dyDescent="0.25">
      <c r="A2572" s="2">
        <v>1</v>
      </c>
      <c r="B2572" s="2">
        <v>2016</v>
      </c>
      <c r="C2572" t="s">
        <v>468</v>
      </c>
      <c r="D2572" t="s">
        <v>169</v>
      </c>
      <c r="E2572" t="s">
        <v>12</v>
      </c>
      <c r="F2572">
        <f>VLOOKUP(C2572,'Five Year Alumni Srvy 2016 Data'!C:F,4,FALSE)</f>
        <v>0</v>
      </c>
      <c r="G2572" t="str">
        <f>VLOOKUP(F2572,Coding!K:L,2,FALSE)</f>
        <v>Non-URM</v>
      </c>
      <c r="H2572" t="s">
        <v>469</v>
      </c>
      <c r="I2572" t="s">
        <v>342</v>
      </c>
      <c r="J2572" t="s">
        <v>19</v>
      </c>
      <c r="K2572" t="s">
        <v>137</v>
      </c>
      <c r="L2572" s="2">
        <v>4</v>
      </c>
      <c r="M2572" t="s">
        <v>55</v>
      </c>
      <c r="N2572" t="s">
        <v>138</v>
      </c>
      <c r="O2572" t="s">
        <v>57</v>
      </c>
    </row>
    <row r="2573" spans="1:15" x14ac:dyDescent="0.25">
      <c r="A2573" s="2">
        <v>1</v>
      </c>
      <c r="B2573" s="2">
        <v>2016</v>
      </c>
      <c r="C2573" t="s">
        <v>468</v>
      </c>
      <c r="D2573" t="s">
        <v>169</v>
      </c>
      <c r="E2573" t="s">
        <v>12</v>
      </c>
      <c r="F2573">
        <f>VLOOKUP(C2573,'Five Year Alumni Srvy 2016 Data'!C:F,4,FALSE)</f>
        <v>0</v>
      </c>
      <c r="G2573" t="str">
        <f>VLOOKUP(F2573,Coding!K:L,2,FALSE)</f>
        <v>Non-URM</v>
      </c>
      <c r="H2573" t="s">
        <v>469</v>
      </c>
      <c r="I2573" t="s">
        <v>342</v>
      </c>
      <c r="J2573" t="s">
        <v>19</v>
      </c>
      <c r="K2573" t="s">
        <v>145</v>
      </c>
      <c r="L2573" s="2">
        <v>4</v>
      </c>
      <c r="M2573" t="s">
        <v>55</v>
      </c>
      <c r="N2573" t="s">
        <v>146</v>
      </c>
      <c r="O2573" t="s">
        <v>57</v>
      </c>
    </row>
    <row r="2574" spans="1:15" x14ac:dyDescent="0.25">
      <c r="A2574" s="2">
        <v>1</v>
      </c>
      <c r="B2574" s="2">
        <v>2016</v>
      </c>
      <c r="C2574" t="s">
        <v>468</v>
      </c>
      <c r="D2574" t="s">
        <v>169</v>
      </c>
      <c r="E2574" t="s">
        <v>12</v>
      </c>
      <c r="F2574">
        <f>VLOOKUP(C2574,'Five Year Alumni Srvy 2016 Data'!C:F,4,FALSE)</f>
        <v>0</v>
      </c>
      <c r="G2574" t="str">
        <f>VLOOKUP(F2574,Coding!K:L,2,FALSE)</f>
        <v>Non-URM</v>
      </c>
      <c r="H2574" t="s">
        <v>469</v>
      </c>
      <c r="I2574" t="s">
        <v>342</v>
      </c>
      <c r="J2574" t="s">
        <v>19</v>
      </c>
      <c r="K2574" t="s">
        <v>147</v>
      </c>
      <c r="L2574" s="2">
        <v>4</v>
      </c>
      <c r="M2574" t="s">
        <v>55</v>
      </c>
      <c r="N2574" t="s">
        <v>148</v>
      </c>
      <c r="O2574" t="s">
        <v>57</v>
      </c>
    </row>
    <row r="2575" spans="1:15" x14ac:dyDescent="0.25">
      <c r="A2575" s="2">
        <v>1</v>
      </c>
      <c r="B2575" s="2">
        <v>2016</v>
      </c>
      <c r="C2575" t="s">
        <v>468</v>
      </c>
      <c r="D2575" t="s">
        <v>169</v>
      </c>
      <c r="E2575" t="s">
        <v>12</v>
      </c>
      <c r="F2575">
        <f>VLOOKUP(C2575,'Five Year Alumni Srvy 2016 Data'!C:F,4,FALSE)</f>
        <v>0</v>
      </c>
      <c r="G2575" t="str">
        <f>VLOOKUP(F2575,Coding!K:L,2,FALSE)</f>
        <v>Non-URM</v>
      </c>
      <c r="H2575" t="s">
        <v>469</v>
      </c>
      <c r="I2575" t="s">
        <v>342</v>
      </c>
      <c r="J2575" t="s">
        <v>19</v>
      </c>
      <c r="K2575" t="s">
        <v>149</v>
      </c>
      <c r="L2575" s="2">
        <v>4</v>
      </c>
      <c r="M2575" t="s">
        <v>55</v>
      </c>
      <c r="N2575" t="s">
        <v>150</v>
      </c>
      <c r="O2575" t="s">
        <v>57</v>
      </c>
    </row>
    <row r="2576" spans="1:15" x14ac:dyDescent="0.25">
      <c r="A2576" s="2">
        <v>1</v>
      </c>
      <c r="B2576" s="2">
        <v>2016</v>
      </c>
      <c r="C2576" t="s">
        <v>468</v>
      </c>
      <c r="D2576" t="s">
        <v>169</v>
      </c>
      <c r="E2576" t="s">
        <v>12</v>
      </c>
      <c r="F2576">
        <f>VLOOKUP(C2576,'Five Year Alumni Srvy 2016 Data'!C:F,4,FALSE)</f>
        <v>0</v>
      </c>
      <c r="G2576" t="str">
        <f>VLOOKUP(F2576,Coding!K:L,2,FALSE)</f>
        <v>Non-URM</v>
      </c>
      <c r="H2576" t="s">
        <v>469</v>
      </c>
      <c r="I2576" t="s">
        <v>342</v>
      </c>
      <c r="J2576" t="s">
        <v>19</v>
      </c>
      <c r="K2576" t="s">
        <v>166</v>
      </c>
      <c r="L2576" s="2">
        <v>4</v>
      </c>
      <c r="M2576" t="s">
        <v>55</v>
      </c>
      <c r="N2576" t="s">
        <v>167</v>
      </c>
      <c r="O2576" t="s">
        <v>57</v>
      </c>
    </row>
    <row r="2577" spans="1:15" x14ac:dyDescent="0.25">
      <c r="A2577" s="2">
        <v>1</v>
      </c>
      <c r="B2577" s="2">
        <v>2016</v>
      </c>
      <c r="C2577" t="s">
        <v>474</v>
      </c>
      <c r="D2577" t="s">
        <v>264</v>
      </c>
      <c r="E2577" t="s">
        <v>12</v>
      </c>
      <c r="F2577">
        <f>VLOOKUP(C2577,'Five Year Alumni Srvy 2016 Data'!C:F,4,FALSE)</f>
        <v>0</v>
      </c>
      <c r="G2577" t="str">
        <f>VLOOKUP(F2577,Coding!K:L,2,FALSE)</f>
        <v>Non-URM</v>
      </c>
      <c r="H2577" t="s">
        <v>182</v>
      </c>
      <c r="I2577" t="s">
        <v>182</v>
      </c>
      <c r="J2577" t="s">
        <v>21</v>
      </c>
      <c r="K2577" t="s">
        <v>54</v>
      </c>
      <c r="L2577" s="2">
        <v>5</v>
      </c>
      <c r="M2577" t="s">
        <v>55</v>
      </c>
      <c r="N2577" t="s">
        <v>56</v>
      </c>
      <c r="O2577" t="s">
        <v>185</v>
      </c>
    </row>
    <row r="2578" spans="1:15" x14ac:dyDescent="0.25">
      <c r="A2578" s="2">
        <v>1</v>
      </c>
      <c r="B2578" s="2">
        <v>2016</v>
      </c>
      <c r="C2578" t="s">
        <v>474</v>
      </c>
      <c r="D2578" t="s">
        <v>264</v>
      </c>
      <c r="E2578" t="s">
        <v>12</v>
      </c>
      <c r="F2578">
        <f>VLOOKUP(C2578,'Five Year Alumni Srvy 2016 Data'!C:F,4,FALSE)</f>
        <v>0</v>
      </c>
      <c r="G2578" t="str">
        <f>VLOOKUP(F2578,Coding!K:L,2,FALSE)</f>
        <v>Non-URM</v>
      </c>
      <c r="H2578" t="s">
        <v>182</v>
      </c>
      <c r="I2578" t="s">
        <v>182</v>
      </c>
      <c r="J2578" t="s">
        <v>21</v>
      </c>
      <c r="K2578" t="s">
        <v>58</v>
      </c>
      <c r="L2578" s="2">
        <v>4</v>
      </c>
      <c r="M2578" t="s">
        <v>55</v>
      </c>
      <c r="N2578" t="s">
        <v>59</v>
      </c>
      <c r="O2578" t="s">
        <v>57</v>
      </c>
    </row>
    <row r="2579" spans="1:15" x14ac:dyDescent="0.25">
      <c r="A2579" s="2">
        <v>1</v>
      </c>
      <c r="B2579" s="2">
        <v>2016</v>
      </c>
      <c r="C2579" t="s">
        <v>474</v>
      </c>
      <c r="D2579" t="s">
        <v>264</v>
      </c>
      <c r="E2579" t="s">
        <v>12</v>
      </c>
      <c r="F2579">
        <f>VLOOKUP(C2579,'Five Year Alumni Srvy 2016 Data'!C:F,4,FALSE)</f>
        <v>0</v>
      </c>
      <c r="G2579" t="str">
        <f>VLOOKUP(F2579,Coding!K:L,2,FALSE)</f>
        <v>Non-URM</v>
      </c>
      <c r="H2579" t="s">
        <v>182</v>
      </c>
      <c r="I2579" t="s">
        <v>182</v>
      </c>
      <c r="J2579" t="s">
        <v>21</v>
      </c>
      <c r="K2579" t="s">
        <v>118</v>
      </c>
      <c r="L2579" s="2">
        <v>3</v>
      </c>
      <c r="M2579" t="s">
        <v>55</v>
      </c>
      <c r="N2579" t="s">
        <v>119</v>
      </c>
      <c r="O2579" t="s">
        <v>178</v>
      </c>
    </row>
    <row r="2580" spans="1:15" x14ac:dyDescent="0.25">
      <c r="A2580" s="2">
        <v>1</v>
      </c>
      <c r="B2580" s="2">
        <v>2016</v>
      </c>
      <c r="C2580" t="s">
        <v>474</v>
      </c>
      <c r="D2580" t="s">
        <v>264</v>
      </c>
      <c r="E2580" t="s">
        <v>12</v>
      </c>
      <c r="F2580">
        <f>VLOOKUP(C2580,'Five Year Alumni Srvy 2016 Data'!C:F,4,FALSE)</f>
        <v>0</v>
      </c>
      <c r="G2580" t="str">
        <f>VLOOKUP(F2580,Coding!K:L,2,FALSE)</f>
        <v>Non-URM</v>
      </c>
      <c r="H2580" t="s">
        <v>182</v>
      </c>
      <c r="I2580" t="s">
        <v>182</v>
      </c>
      <c r="J2580" t="s">
        <v>21</v>
      </c>
      <c r="K2580" t="s">
        <v>135</v>
      </c>
      <c r="L2580" s="2">
        <v>3</v>
      </c>
      <c r="M2580" t="s">
        <v>55</v>
      </c>
      <c r="N2580" t="s">
        <v>136</v>
      </c>
      <c r="O2580" t="s">
        <v>178</v>
      </c>
    </row>
    <row r="2581" spans="1:15" x14ac:dyDescent="0.25">
      <c r="A2581" s="2">
        <v>1</v>
      </c>
      <c r="B2581" s="2">
        <v>2016</v>
      </c>
      <c r="C2581" t="s">
        <v>474</v>
      </c>
      <c r="D2581" t="s">
        <v>264</v>
      </c>
      <c r="E2581" t="s">
        <v>12</v>
      </c>
      <c r="F2581">
        <f>VLOOKUP(C2581,'Five Year Alumni Srvy 2016 Data'!C:F,4,FALSE)</f>
        <v>0</v>
      </c>
      <c r="G2581" t="str">
        <f>VLOOKUP(F2581,Coding!K:L,2,FALSE)</f>
        <v>Non-URM</v>
      </c>
      <c r="H2581" t="s">
        <v>182</v>
      </c>
      <c r="I2581" t="s">
        <v>182</v>
      </c>
      <c r="J2581" t="s">
        <v>21</v>
      </c>
      <c r="K2581" t="s">
        <v>137</v>
      </c>
      <c r="L2581" s="2">
        <v>3</v>
      </c>
      <c r="M2581" t="s">
        <v>55</v>
      </c>
      <c r="N2581" t="s">
        <v>138</v>
      </c>
      <c r="O2581" t="s">
        <v>178</v>
      </c>
    </row>
    <row r="2582" spans="1:15" x14ac:dyDescent="0.25">
      <c r="A2582" s="2">
        <v>1</v>
      </c>
      <c r="B2582" s="2">
        <v>2016</v>
      </c>
      <c r="C2582" t="s">
        <v>474</v>
      </c>
      <c r="D2582" t="s">
        <v>264</v>
      </c>
      <c r="E2582" t="s">
        <v>12</v>
      </c>
      <c r="F2582">
        <f>VLOOKUP(C2582,'Five Year Alumni Srvy 2016 Data'!C:F,4,FALSE)</f>
        <v>0</v>
      </c>
      <c r="G2582" t="str">
        <f>VLOOKUP(F2582,Coding!K:L,2,FALSE)</f>
        <v>Non-URM</v>
      </c>
      <c r="H2582" t="s">
        <v>182</v>
      </c>
      <c r="I2582" t="s">
        <v>182</v>
      </c>
      <c r="J2582" t="s">
        <v>21</v>
      </c>
      <c r="K2582" t="s">
        <v>145</v>
      </c>
      <c r="L2582" s="2">
        <v>5</v>
      </c>
      <c r="M2582" t="s">
        <v>55</v>
      </c>
      <c r="N2582" t="s">
        <v>146</v>
      </c>
      <c r="O2582" t="s">
        <v>185</v>
      </c>
    </row>
    <row r="2583" spans="1:15" x14ac:dyDescent="0.25">
      <c r="A2583" s="2">
        <v>1</v>
      </c>
      <c r="B2583" s="2">
        <v>2016</v>
      </c>
      <c r="C2583" t="s">
        <v>474</v>
      </c>
      <c r="D2583" t="s">
        <v>264</v>
      </c>
      <c r="E2583" t="s">
        <v>12</v>
      </c>
      <c r="F2583">
        <f>VLOOKUP(C2583,'Five Year Alumni Srvy 2016 Data'!C:F,4,FALSE)</f>
        <v>0</v>
      </c>
      <c r="G2583" t="str">
        <f>VLOOKUP(F2583,Coding!K:L,2,FALSE)</f>
        <v>Non-URM</v>
      </c>
      <c r="H2583" t="s">
        <v>182</v>
      </c>
      <c r="I2583" t="s">
        <v>182</v>
      </c>
      <c r="J2583" t="s">
        <v>21</v>
      </c>
      <c r="K2583" t="s">
        <v>147</v>
      </c>
      <c r="L2583" s="2">
        <v>5</v>
      </c>
      <c r="M2583" t="s">
        <v>55</v>
      </c>
      <c r="N2583" t="s">
        <v>148</v>
      </c>
      <c r="O2583" t="s">
        <v>185</v>
      </c>
    </row>
    <row r="2584" spans="1:15" x14ac:dyDescent="0.25">
      <c r="A2584" s="2">
        <v>1</v>
      </c>
      <c r="B2584" s="2">
        <v>2016</v>
      </c>
      <c r="C2584" t="s">
        <v>474</v>
      </c>
      <c r="D2584" t="s">
        <v>264</v>
      </c>
      <c r="E2584" t="s">
        <v>12</v>
      </c>
      <c r="F2584">
        <f>VLOOKUP(C2584,'Five Year Alumni Srvy 2016 Data'!C:F,4,FALSE)</f>
        <v>0</v>
      </c>
      <c r="G2584" t="str">
        <f>VLOOKUP(F2584,Coding!K:L,2,FALSE)</f>
        <v>Non-URM</v>
      </c>
      <c r="H2584" t="s">
        <v>182</v>
      </c>
      <c r="I2584" t="s">
        <v>182</v>
      </c>
      <c r="J2584" t="s">
        <v>21</v>
      </c>
      <c r="K2584" t="s">
        <v>149</v>
      </c>
      <c r="L2584" s="2">
        <v>5</v>
      </c>
      <c r="M2584" t="s">
        <v>55</v>
      </c>
      <c r="N2584" t="s">
        <v>150</v>
      </c>
      <c r="O2584" t="s">
        <v>185</v>
      </c>
    </row>
    <row r="2585" spans="1:15" x14ac:dyDescent="0.25">
      <c r="A2585" s="2">
        <v>1</v>
      </c>
      <c r="B2585" s="2">
        <v>2016</v>
      </c>
      <c r="C2585" t="s">
        <v>474</v>
      </c>
      <c r="D2585" t="s">
        <v>264</v>
      </c>
      <c r="E2585" t="s">
        <v>12</v>
      </c>
      <c r="F2585">
        <f>VLOOKUP(C2585,'Five Year Alumni Srvy 2016 Data'!C:F,4,FALSE)</f>
        <v>0</v>
      </c>
      <c r="G2585" t="str">
        <f>VLOOKUP(F2585,Coding!K:L,2,FALSE)</f>
        <v>Non-URM</v>
      </c>
      <c r="H2585" t="s">
        <v>182</v>
      </c>
      <c r="I2585" t="s">
        <v>182</v>
      </c>
      <c r="J2585" t="s">
        <v>21</v>
      </c>
      <c r="K2585" t="s">
        <v>166</v>
      </c>
      <c r="L2585" s="2">
        <v>3</v>
      </c>
      <c r="M2585" t="s">
        <v>55</v>
      </c>
      <c r="N2585" t="s">
        <v>167</v>
      </c>
      <c r="O2585" t="s">
        <v>178</v>
      </c>
    </row>
    <row r="2586" spans="1:15" x14ac:dyDescent="0.25">
      <c r="A2586" s="2">
        <v>1</v>
      </c>
      <c r="B2586" s="2">
        <v>2016</v>
      </c>
      <c r="C2586" t="s">
        <v>475</v>
      </c>
      <c r="D2586" t="s">
        <v>169</v>
      </c>
      <c r="E2586" t="s">
        <v>12</v>
      </c>
      <c r="F2586">
        <f>VLOOKUP(C2586,'Five Year Alumni Srvy 2016 Data'!C:F,4,FALSE)</f>
        <v>0</v>
      </c>
      <c r="G2586" t="str">
        <f>VLOOKUP(F2586,Coding!K:L,2,FALSE)</f>
        <v>Non-URM</v>
      </c>
      <c r="H2586" t="s">
        <v>389</v>
      </c>
      <c r="I2586" t="s">
        <v>390</v>
      </c>
      <c r="J2586" t="s">
        <v>21</v>
      </c>
      <c r="K2586" t="s">
        <v>54</v>
      </c>
      <c r="L2586" s="2">
        <v>4</v>
      </c>
      <c r="M2586" t="s">
        <v>55</v>
      </c>
      <c r="N2586" t="s">
        <v>56</v>
      </c>
      <c r="O2586" t="s">
        <v>57</v>
      </c>
    </row>
    <row r="2587" spans="1:15" x14ac:dyDescent="0.25">
      <c r="A2587" s="2">
        <v>1</v>
      </c>
      <c r="B2587" s="2">
        <v>2016</v>
      </c>
      <c r="C2587" t="s">
        <v>475</v>
      </c>
      <c r="D2587" t="s">
        <v>169</v>
      </c>
      <c r="E2587" t="s">
        <v>12</v>
      </c>
      <c r="F2587">
        <f>VLOOKUP(C2587,'Five Year Alumni Srvy 2016 Data'!C:F,4,FALSE)</f>
        <v>0</v>
      </c>
      <c r="G2587" t="str">
        <f>VLOOKUP(F2587,Coding!K:L,2,FALSE)</f>
        <v>Non-URM</v>
      </c>
      <c r="H2587" t="s">
        <v>389</v>
      </c>
      <c r="I2587" t="s">
        <v>390</v>
      </c>
      <c r="J2587" t="s">
        <v>21</v>
      </c>
      <c r="K2587" t="s">
        <v>58</v>
      </c>
      <c r="L2587" s="2">
        <v>4</v>
      </c>
      <c r="M2587" t="s">
        <v>55</v>
      </c>
      <c r="N2587" t="s">
        <v>59</v>
      </c>
      <c r="O2587" t="s">
        <v>57</v>
      </c>
    </row>
    <row r="2588" spans="1:15" x14ac:dyDescent="0.25">
      <c r="A2588" s="2">
        <v>1</v>
      </c>
      <c r="B2588" s="2">
        <v>2016</v>
      </c>
      <c r="C2588" t="s">
        <v>475</v>
      </c>
      <c r="D2588" t="s">
        <v>169</v>
      </c>
      <c r="E2588" t="s">
        <v>12</v>
      </c>
      <c r="F2588">
        <f>VLOOKUP(C2588,'Five Year Alumni Srvy 2016 Data'!C:F,4,FALSE)</f>
        <v>0</v>
      </c>
      <c r="G2588" t="str">
        <f>VLOOKUP(F2588,Coding!K:L,2,FALSE)</f>
        <v>Non-URM</v>
      </c>
      <c r="H2588" t="s">
        <v>389</v>
      </c>
      <c r="I2588" t="s">
        <v>390</v>
      </c>
      <c r="J2588" t="s">
        <v>21</v>
      </c>
      <c r="K2588" t="s">
        <v>118</v>
      </c>
      <c r="L2588" s="2">
        <v>2</v>
      </c>
      <c r="M2588" t="s">
        <v>55</v>
      </c>
      <c r="N2588" t="s">
        <v>119</v>
      </c>
      <c r="O2588" t="s">
        <v>187</v>
      </c>
    </row>
    <row r="2589" spans="1:15" x14ac:dyDescent="0.25">
      <c r="A2589" s="2">
        <v>1</v>
      </c>
      <c r="B2589" s="2">
        <v>2016</v>
      </c>
      <c r="C2589" t="s">
        <v>475</v>
      </c>
      <c r="D2589" t="s">
        <v>169</v>
      </c>
      <c r="E2589" t="s">
        <v>12</v>
      </c>
      <c r="F2589">
        <f>VLOOKUP(C2589,'Five Year Alumni Srvy 2016 Data'!C:F,4,FALSE)</f>
        <v>0</v>
      </c>
      <c r="G2589" t="str">
        <f>VLOOKUP(F2589,Coding!K:L,2,FALSE)</f>
        <v>Non-URM</v>
      </c>
      <c r="H2589" t="s">
        <v>389</v>
      </c>
      <c r="I2589" t="s">
        <v>390</v>
      </c>
      <c r="J2589" t="s">
        <v>21</v>
      </c>
      <c r="K2589" t="s">
        <v>135</v>
      </c>
      <c r="L2589" s="2">
        <v>3</v>
      </c>
      <c r="M2589" t="s">
        <v>55</v>
      </c>
      <c r="N2589" t="s">
        <v>136</v>
      </c>
      <c r="O2589" t="s">
        <v>178</v>
      </c>
    </row>
    <row r="2590" spans="1:15" x14ac:dyDescent="0.25">
      <c r="A2590" s="2">
        <v>1</v>
      </c>
      <c r="B2590" s="2">
        <v>2016</v>
      </c>
      <c r="C2590" t="s">
        <v>475</v>
      </c>
      <c r="D2590" t="s">
        <v>169</v>
      </c>
      <c r="E2590" t="s">
        <v>12</v>
      </c>
      <c r="F2590">
        <f>VLOOKUP(C2590,'Five Year Alumni Srvy 2016 Data'!C:F,4,FALSE)</f>
        <v>0</v>
      </c>
      <c r="G2590" t="str">
        <f>VLOOKUP(F2590,Coding!K:L,2,FALSE)</f>
        <v>Non-URM</v>
      </c>
      <c r="H2590" t="s">
        <v>389</v>
      </c>
      <c r="I2590" t="s">
        <v>390</v>
      </c>
      <c r="J2590" t="s">
        <v>21</v>
      </c>
      <c r="K2590" t="s">
        <v>137</v>
      </c>
      <c r="L2590" s="2">
        <v>4</v>
      </c>
      <c r="M2590" t="s">
        <v>55</v>
      </c>
      <c r="N2590" t="s">
        <v>138</v>
      </c>
      <c r="O2590" t="s">
        <v>57</v>
      </c>
    </row>
    <row r="2591" spans="1:15" x14ac:dyDescent="0.25">
      <c r="A2591" s="2">
        <v>1</v>
      </c>
      <c r="B2591" s="2">
        <v>2016</v>
      </c>
      <c r="C2591" t="s">
        <v>475</v>
      </c>
      <c r="D2591" t="s">
        <v>169</v>
      </c>
      <c r="E2591" t="s">
        <v>12</v>
      </c>
      <c r="F2591">
        <f>VLOOKUP(C2591,'Five Year Alumni Srvy 2016 Data'!C:F,4,FALSE)</f>
        <v>0</v>
      </c>
      <c r="G2591" t="str">
        <f>VLOOKUP(F2591,Coding!K:L,2,FALSE)</f>
        <v>Non-URM</v>
      </c>
      <c r="H2591" t="s">
        <v>389</v>
      </c>
      <c r="I2591" t="s">
        <v>390</v>
      </c>
      <c r="J2591" t="s">
        <v>21</v>
      </c>
      <c r="K2591" t="s">
        <v>145</v>
      </c>
      <c r="L2591" s="2">
        <v>4</v>
      </c>
      <c r="M2591" t="s">
        <v>55</v>
      </c>
      <c r="N2591" t="s">
        <v>146</v>
      </c>
      <c r="O2591" t="s">
        <v>57</v>
      </c>
    </row>
    <row r="2592" spans="1:15" x14ac:dyDescent="0.25">
      <c r="A2592" s="2">
        <v>1</v>
      </c>
      <c r="B2592" s="2">
        <v>2016</v>
      </c>
      <c r="C2592" t="s">
        <v>475</v>
      </c>
      <c r="D2592" t="s">
        <v>169</v>
      </c>
      <c r="E2592" t="s">
        <v>12</v>
      </c>
      <c r="F2592">
        <f>VLOOKUP(C2592,'Five Year Alumni Srvy 2016 Data'!C:F,4,FALSE)</f>
        <v>0</v>
      </c>
      <c r="G2592" t="str">
        <f>VLOOKUP(F2592,Coding!K:L,2,FALSE)</f>
        <v>Non-URM</v>
      </c>
      <c r="H2592" t="s">
        <v>389</v>
      </c>
      <c r="I2592" t="s">
        <v>390</v>
      </c>
      <c r="J2592" t="s">
        <v>21</v>
      </c>
      <c r="K2592" t="s">
        <v>147</v>
      </c>
      <c r="L2592" s="2">
        <v>4</v>
      </c>
      <c r="M2592" t="s">
        <v>55</v>
      </c>
      <c r="N2592" t="s">
        <v>148</v>
      </c>
      <c r="O2592" t="s">
        <v>57</v>
      </c>
    </row>
    <row r="2593" spans="1:15" x14ac:dyDescent="0.25">
      <c r="A2593" s="2">
        <v>1</v>
      </c>
      <c r="B2593" s="2">
        <v>2016</v>
      </c>
      <c r="C2593" t="s">
        <v>475</v>
      </c>
      <c r="D2593" t="s">
        <v>169</v>
      </c>
      <c r="E2593" t="s">
        <v>12</v>
      </c>
      <c r="F2593">
        <f>VLOOKUP(C2593,'Five Year Alumni Srvy 2016 Data'!C:F,4,FALSE)</f>
        <v>0</v>
      </c>
      <c r="G2593" t="str">
        <f>VLOOKUP(F2593,Coding!K:L,2,FALSE)</f>
        <v>Non-URM</v>
      </c>
      <c r="H2593" t="s">
        <v>389</v>
      </c>
      <c r="I2593" t="s">
        <v>390</v>
      </c>
      <c r="J2593" t="s">
        <v>21</v>
      </c>
      <c r="K2593" t="s">
        <v>149</v>
      </c>
      <c r="L2593" s="2">
        <v>2</v>
      </c>
      <c r="M2593" t="s">
        <v>55</v>
      </c>
      <c r="N2593" t="s">
        <v>150</v>
      </c>
      <c r="O2593" t="s">
        <v>187</v>
      </c>
    </row>
    <row r="2594" spans="1:15" x14ac:dyDescent="0.25">
      <c r="A2594" s="2">
        <v>1</v>
      </c>
      <c r="B2594" s="2">
        <v>2016</v>
      </c>
      <c r="C2594" t="s">
        <v>475</v>
      </c>
      <c r="D2594" t="s">
        <v>169</v>
      </c>
      <c r="E2594" t="s">
        <v>12</v>
      </c>
      <c r="F2594">
        <f>VLOOKUP(C2594,'Five Year Alumni Srvy 2016 Data'!C:F,4,FALSE)</f>
        <v>0</v>
      </c>
      <c r="G2594" t="str">
        <f>VLOOKUP(F2594,Coding!K:L,2,FALSE)</f>
        <v>Non-URM</v>
      </c>
      <c r="H2594" t="s">
        <v>389</v>
      </c>
      <c r="I2594" t="s">
        <v>390</v>
      </c>
      <c r="J2594" t="s">
        <v>21</v>
      </c>
      <c r="K2594" t="s">
        <v>166</v>
      </c>
      <c r="L2594" s="2">
        <v>4</v>
      </c>
      <c r="M2594" t="s">
        <v>55</v>
      </c>
      <c r="N2594" t="s">
        <v>167</v>
      </c>
      <c r="O2594" t="s">
        <v>57</v>
      </c>
    </row>
    <row r="2595" spans="1:15" x14ac:dyDescent="0.25">
      <c r="A2595" s="2">
        <v>1</v>
      </c>
      <c r="B2595" s="2">
        <v>2016</v>
      </c>
      <c r="C2595" t="s">
        <v>477</v>
      </c>
      <c r="D2595" t="s">
        <v>48</v>
      </c>
      <c r="E2595" t="s">
        <v>12</v>
      </c>
      <c r="F2595">
        <f>VLOOKUP(C2595,'Five Year Alumni Srvy 2016 Data'!C:F,4,FALSE)</f>
        <v>0</v>
      </c>
      <c r="G2595" t="str">
        <f>VLOOKUP(F2595,Coding!K:L,2,FALSE)</f>
        <v>Non-URM</v>
      </c>
      <c r="H2595" t="s">
        <v>432</v>
      </c>
      <c r="I2595" t="s">
        <v>433</v>
      </c>
      <c r="J2595" t="s">
        <v>15</v>
      </c>
      <c r="K2595" t="s">
        <v>54</v>
      </c>
      <c r="L2595" s="2">
        <v>2</v>
      </c>
      <c r="M2595" t="s">
        <v>55</v>
      </c>
      <c r="N2595" t="s">
        <v>56</v>
      </c>
      <c r="O2595" t="s">
        <v>187</v>
      </c>
    </row>
    <row r="2596" spans="1:15" x14ac:dyDescent="0.25">
      <c r="A2596" s="2">
        <v>1</v>
      </c>
      <c r="B2596" s="2">
        <v>2016</v>
      </c>
      <c r="C2596" t="s">
        <v>477</v>
      </c>
      <c r="D2596" t="s">
        <v>48</v>
      </c>
      <c r="E2596" t="s">
        <v>12</v>
      </c>
      <c r="F2596">
        <f>VLOOKUP(C2596,'Five Year Alumni Srvy 2016 Data'!C:F,4,FALSE)</f>
        <v>0</v>
      </c>
      <c r="G2596" t="str">
        <f>VLOOKUP(F2596,Coding!K:L,2,FALSE)</f>
        <v>Non-URM</v>
      </c>
      <c r="H2596" t="s">
        <v>432</v>
      </c>
      <c r="I2596" t="s">
        <v>433</v>
      </c>
      <c r="J2596" t="s">
        <v>15</v>
      </c>
      <c r="K2596" t="s">
        <v>58</v>
      </c>
      <c r="L2596" s="2">
        <v>3</v>
      </c>
      <c r="M2596" t="s">
        <v>55</v>
      </c>
      <c r="N2596" t="s">
        <v>59</v>
      </c>
      <c r="O2596" t="s">
        <v>178</v>
      </c>
    </row>
    <row r="2597" spans="1:15" x14ac:dyDescent="0.25">
      <c r="A2597" s="2">
        <v>1</v>
      </c>
      <c r="B2597" s="2">
        <v>2016</v>
      </c>
      <c r="C2597" t="s">
        <v>477</v>
      </c>
      <c r="D2597" t="s">
        <v>48</v>
      </c>
      <c r="E2597" t="s">
        <v>12</v>
      </c>
      <c r="F2597">
        <f>VLOOKUP(C2597,'Five Year Alumni Srvy 2016 Data'!C:F,4,FALSE)</f>
        <v>0</v>
      </c>
      <c r="G2597" t="str">
        <f>VLOOKUP(F2597,Coding!K:L,2,FALSE)</f>
        <v>Non-URM</v>
      </c>
      <c r="H2597" t="s">
        <v>432</v>
      </c>
      <c r="I2597" t="s">
        <v>433</v>
      </c>
      <c r="J2597" t="s">
        <v>15</v>
      </c>
      <c r="K2597" t="s">
        <v>118</v>
      </c>
      <c r="L2597" s="2">
        <v>2</v>
      </c>
      <c r="M2597" t="s">
        <v>55</v>
      </c>
      <c r="N2597" t="s">
        <v>119</v>
      </c>
      <c r="O2597" t="s">
        <v>187</v>
      </c>
    </row>
    <row r="2598" spans="1:15" x14ac:dyDescent="0.25">
      <c r="A2598" s="2">
        <v>1</v>
      </c>
      <c r="B2598" s="2">
        <v>2016</v>
      </c>
      <c r="C2598" t="s">
        <v>477</v>
      </c>
      <c r="D2598" t="s">
        <v>48</v>
      </c>
      <c r="E2598" t="s">
        <v>12</v>
      </c>
      <c r="F2598">
        <f>VLOOKUP(C2598,'Five Year Alumni Srvy 2016 Data'!C:F,4,FALSE)</f>
        <v>0</v>
      </c>
      <c r="G2598" t="str">
        <f>VLOOKUP(F2598,Coding!K:L,2,FALSE)</f>
        <v>Non-URM</v>
      </c>
      <c r="H2598" t="s">
        <v>432</v>
      </c>
      <c r="I2598" t="s">
        <v>433</v>
      </c>
      <c r="J2598" t="s">
        <v>15</v>
      </c>
      <c r="K2598" t="s">
        <v>135</v>
      </c>
      <c r="L2598" s="2">
        <v>3</v>
      </c>
      <c r="M2598" t="s">
        <v>55</v>
      </c>
      <c r="N2598" t="s">
        <v>136</v>
      </c>
      <c r="O2598" t="s">
        <v>178</v>
      </c>
    </row>
    <row r="2599" spans="1:15" x14ac:dyDescent="0.25">
      <c r="A2599" s="2">
        <v>1</v>
      </c>
      <c r="B2599" s="2">
        <v>2016</v>
      </c>
      <c r="C2599" t="s">
        <v>477</v>
      </c>
      <c r="D2599" t="s">
        <v>48</v>
      </c>
      <c r="E2599" t="s">
        <v>12</v>
      </c>
      <c r="F2599">
        <f>VLOOKUP(C2599,'Five Year Alumni Srvy 2016 Data'!C:F,4,FALSE)</f>
        <v>0</v>
      </c>
      <c r="G2599" t="str">
        <f>VLOOKUP(F2599,Coding!K:L,2,FALSE)</f>
        <v>Non-URM</v>
      </c>
      <c r="H2599" t="s">
        <v>432</v>
      </c>
      <c r="I2599" t="s">
        <v>433</v>
      </c>
      <c r="J2599" t="s">
        <v>15</v>
      </c>
      <c r="K2599" t="s">
        <v>137</v>
      </c>
      <c r="L2599" s="2">
        <v>3</v>
      </c>
      <c r="M2599" t="s">
        <v>55</v>
      </c>
      <c r="N2599" t="s">
        <v>138</v>
      </c>
      <c r="O2599" t="s">
        <v>178</v>
      </c>
    </row>
    <row r="2600" spans="1:15" x14ac:dyDescent="0.25">
      <c r="A2600" s="2">
        <v>1</v>
      </c>
      <c r="B2600" s="2">
        <v>2016</v>
      </c>
      <c r="C2600" t="s">
        <v>477</v>
      </c>
      <c r="D2600" t="s">
        <v>48</v>
      </c>
      <c r="E2600" t="s">
        <v>12</v>
      </c>
      <c r="F2600">
        <f>VLOOKUP(C2600,'Five Year Alumni Srvy 2016 Data'!C:F,4,FALSE)</f>
        <v>0</v>
      </c>
      <c r="G2600" t="str">
        <f>VLOOKUP(F2600,Coding!K:L,2,FALSE)</f>
        <v>Non-URM</v>
      </c>
      <c r="H2600" t="s">
        <v>432</v>
      </c>
      <c r="I2600" t="s">
        <v>433</v>
      </c>
      <c r="J2600" t="s">
        <v>15</v>
      </c>
      <c r="K2600" t="s">
        <v>145</v>
      </c>
      <c r="L2600" s="2">
        <v>4</v>
      </c>
      <c r="M2600" t="s">
        <v>55</v>
      </c>
      <c r="N2600" t="s">
        <v>146</v>
      </c>
      <c r="O2600" t="s">
        <v>57</v>
      </c>
    </row>
    <row r="2601" spans="1:15" x14ac:dyDescent="0.25">
      <c r="A2601" s="2">
        <v>1</v>
      </c>
      <c r="B2601" s="2">
        <v>2016</v>
      </c>
      <c r="C2601" t="s">
        <v>477</v>
      </c>
      <c r="D2601" t="s">
        <v>48</v>
      </c>
      <c r="E2601" t="s">
        <v>12</v>
      </c>
      <c r="F2601">
        <f>VLOOKUP(C2601,'Five Year Alumni Srvy 2016 Data'!C:F,4,FALSE)</f>
        <v>0</v>
      </c>
      <c r="G2601" t="str">
        <f>VLOOKUP(F2601,Coding!K:L,2,FALSE)</f>
        <v>Non-URM</v>
      </c>
      <c r="H2601" t="s">
        <v>432</v>
      </c>
      <c r="I2601" t="s">
        <v>433</v>
      </c>
      <c r="J2601" t="s">
        <v>15</v>
      </c>
      <c r="K2601" t="s">
        <v>147</v>
      </c>
      <c r="L2601" s="2">
        <v>4</v>
      </c>
      <c r="M2601" t="s">
        <v>55</v>
      </c>
      <c r="N2601" t="s">
        <v>148</v>
      </c>
      <c r="O2601" t="s">
        <v>57</v>
      </c>
    </row>
    <row r="2602" spans="1:15" x14ac:dyDescent="0.25">
      <c r="A2602" s="2">
        <v>1</v>
      </c>
      <c r="B2602" s="2">
        <v>2016</v>
      </c>
      <c r="C2602" t="s">
        <v>477</v>
      </c>
      <c r="D2602" t="s">
        <v>48</v>
      </c>
      <c r="E2602" t="s">
        <v>12</v>
      </c>
      <c r="F2602">
        <f>VLOOKUP(C2602,'Five Year Alumni Srvy 2016 Data'!C:F,4,FALSE)</f>
        <v>0</v>
      </c>
      <c r="G2602" t="str">
        <f>VLOOKUP(F2602,Coding!K:L,2,FALSE)</f>
        <v>Non-URM</v>
      </c>
      <c r="H2602" t="s">
        <v>432</v>
      </c>
      <c r="I2602" t="s">
        <v>433</v>
      </c>
      <c r="J2602" t="s">
        <v>15</v>
      </c>
      <c r="K2602" t="s">
        <v>149</v>
      </c>
      <c r="L2602" s="2">
        <v>3</v>
      </c>
      <c r="M2602" t="s">
        <v>55</v>
      </c>
      <c r="N2602" t="s">
        <v>150</v>
      </c>
      <c r="O2602" t="s">
        <v>178</v>
      </c>
    </row>
    <row r="2603" spans="1:15" x14ac:dyDescent="0.25">
      <c r="A2603" s="2">
        <v>1</v>
      </c>
      <c r="B2603" s="2">
        <v>2016</v>
      </c>
      <c r="C2603" t="s">
        <v>477</v>
      </c>
      <c r="D2603" t="s">
        <v>48</v>
      </c>
      <c r="E2603" t="s">
        <v>12</v>
      </c>
      <c r="F2603">
        <f>VLOOKUP(C2603,'Five Year Alumni Srvy 2016 Data'!C:F,4,FALSE)</f>
        <v>0</v>
      </c>
      <c r="G2603" t="str">
        <f>VLOOKUP(F2603,Coding!K:L,2,FALSE)</f>
        <v>Non-URM</v>
      </c>
      <c r="H2603" t="s">
        <v>432</v>
      </c>
      <c r="I2603" t="s">
        <v>433</v>
      </c>
      <c r="J2603" t="s">
        <v>15</v>
      </c>
      <c r="K2603" t="s">
        <v>166</v>
      </c>
      <c r="L2603" s="2">
        <v>3</v>
      </c>
      <c r="M2603" t="s">
        <v>55</v>
      </c>
      <c r="N2603" t="s">
        <v>167</v>
      </c>
      <c r="O2603" t="s">
        <v>178</v>
      </c>
    </row>
    <row r="2604" spans="1:15" x14ac:dyDescent="0.25">
      <c r="A2604" s="2">
        <v>1</v>
      </c>
      <c r="B2604" s="2">
        <v>2016</v>
      </c>
      <c r="C2604" t="s">
        <v>479</v>
      </c>
      <c r="D2604" t="s">
        <v>48</v>
      </c>
      <c r="E2604" t="s">
        <v>12</v>
      </c>
      <c r="F2604">
        <f>VLOOKUP(C2604,'Five Year Alumni Srvy 2016 Data'!C:F,4,FALSE)</f>
        <v>0</v>
      </c>
      <c r="G2604" t="str">
        <f>VLOOKUP(F2604,Coding!K:L,2,FALSE)</f>
        <v>Non-URM</v>
      </c>
      <c r="H2604" t="s">
        <v>252</v>
      </c>
      <c r="I2604" t="s">
        <v>206</v>
      </c>
      <c r="J2604" t="s">
        <v>15</v>
      </c>
      <c r="K2604" t="s">
        <v>54</v>
      </c>
      <c r="L2604" s="2">
        <v>1</v>
      </c>
      <c r="M2604" t="s">
        <v>55</v>
      </c>
      <c r="N2604" t="s">
        <v>56</v>
      </c>
      <c r="O2604" t="s">
        <v>282</v>
      </c>
    </row>
    <row r="2605" spans="1:15" x14ac:dyDescent="0.25">
      <c r="A2605" s="2">
        <v>1</v>
      </c>
      <c r="B2605" s="2">
        <v>2016</v>
      </c>
      <c r="C2605" t="s">
        <v>479</v>
      </c>
      <c r="D2605" t="s">
        <v>48</v>
      </c>
      <c r="E2605" t="s">
        <v>12</v>
      </c>
      <c r="F2605">
        <f>VLOOKUP(C2605,'Five Year Alumni Srvy 2016 Data'!C:F,4,FALSE)</f>
        <v>0</v>
      </c>
      <c r="G2605" t="str">
        <f>VLOOKUP(F2605,Coding!K:L,2,FALSE)</f>
        <v>Non-URM</v>
      </c>
      <c r="H2605" t="s">
        <v>252</v>
      </c>
      <c r="I2605" t="s">
        <v>206</v>
      </c>
      <c r="J2605" t="s">
        <v>15</v>
      </c>
      <c r="K2605" t="s">
        <v>58</v>
      </c>
      <c r="L2605" s="2">
        <v>1</v>
      </c>
      <c r="M2605" t="s">
        <v>55</v>
      </c>
      <c r="N2605" t="s">
        <v>59</v>
      </c>
      <c r="O2605" t="s">
        <v>282</v>
      </c>
    </row>
    <row r="2606" spans="1:15" x14ac:dyDescent="0.25">
      <c r="A2606" s="2">
        <v>1</v>
      </c>
      <c r="B2606" s="2">
        <v>2016</v>
      </c>
      <c r="C2606" t="s">
        <v>479</v>
      </c>
      <c r="D2606" t="s">
        <v>48</v>
      </c>
      <c r="E2606" t="s">
        <v>12</v>
      </c>
      <c r="F2606">
        <f>VLOOKUP(C2606,'Five Year Alumni Srvy 2016 Data'!C:F,4,FALSE)</f>
        <v>0</v>
      </c>
      <c r="G2606" t="str">
        <f>VLOOKUP(F2606,Coding!K:L,2,FALSE)</f>
        <v>Non-URM</v>
      </c>
      <c r="H2606" t="s">
        <v>252</v>
      </c>
      <c r="I2606" t="s">
        <v>206</v>
      </c>
      <c r="J2606" t="s">
        <v>15</v>
      </c>
      <c r="K2606" t="s">
        <v>118</v>
      </c>
      <c r="L2606" s="2">
        <v>1</v>
      </c>
      <c r="M2606" t="s">
        <v>55</v>
      </c>
      <c r="N2606" t="s">
        <v>119</v>
      </c>
      <c r="O2606" t="s">
        <v>282</v>
      </c>
    </row>
    <row r="2607" spans="1:15" x14ac:dyDescent="0.25">
      <c r="A2607" s="2">
        <v>1</v>
      </c>
      <c r="B2607" s="2">
        <v>2016</v>
      </c>
      <c r="C2607" t="s">
        <v>479</v>
      </c>
      <c r="D2607" t="s">
        <v>48</v>
      </c>
      <c r="E2607" t="s">
        <v>12</v>
      </c>
      <c r="F2607">
        <f>VLOOKUP(C2607,'Five Year Alumni Srvy 2016 Data'!C:F,4,FALSE)</f>
        <v>0</v>
      </c>
      <c r="G2607" t="str">
        <f>VLOOKUP(F2607,Coding!K:L,2,FALSE)</f>
        <v>Non-URM</v>
      </c>
      <c r="H2607" t="s">
        <v>252</v>
      </c>
      <c r="I2607" t="s">
        <v>206</v>
      </c>
      <c r="J2607" t="s">
        <v>15</v>
      </c>
      <c r="K2607" t="s">
        <v>135</v>
      </c>
      <c r="L2607" s="2">
        <v>3</v>
      </c>
      <c r="M2607" t="s">
        <v>55</v>
      </c>
      <c r="N2607" t="s">
        <v>136</v>
      </c>
      <c r="O2607" t="s">
        <v>178</v>
      </c>
    </row>
    <row r="2608" spans="1:15" x14ac:dyDescent="0.25">
      <c r="A2608" s="2">
        <v>1</v>
      </c>
      <c r="B2608" s="2">
        <v>2016</v>
      </c>
      <c r="C2608" t="s">
        <v>479</v>
      </c>
      <c r="D2608" t="s">
        <v>48</v>
      </c>
      <c r="E2608" t="s">
        <v>12</v>
      </c>
      <c r="F2608">
        <f>VLOOKUP(C2608,'Five Year Alumni Srvy 2016 Data'!C:F,4,FALSE)</f>
        <v>0</v>
      </c>
      <c r="G2608" t="str">
        <f>VLOOKUP(F2608,Coding!K:L,2,FALSE)</f>
        <v>Non-URM</v>
      </c>
      <c r="H2608" t="s">
        <v>252</v>
      </c>
      <c r="I2608" t="s">
        <v>206</v>
      </c>
      <c r="J2608" t="s">
        <v>15</v>
      </c>
      <c r="K2608" t="s">
        <v>137</v>
      </c>
      <c r="L2608" s="2">
        <v>1</v>
      </c>
      <c r="M2608" t="s">
        <v>55</v>
      </c>
      <c r="N2608" t="s">
        <v>138</v>
      </c>
      <c r="O2608" t="s">
        <v>282</v>
      </c>
    </row>
    <row r="2609" spans="1:15" x14ac:dyDescent="0.25">
      <c r="A2609" s="2">
        <v>1</v>
      </c>
      <c r="B2609" s="2">
        <v>2016</v>
      </c>
      <c r="C2609" t="s">
        <v>479</v>
      </c>
      <c r="D2609" t="s">
        <v>48</v>
      </c>
      <c r="E2609" t="s">
        <v>12</v>
      </c>
      <c r="F2609">
        <f>VLOOKUP(C2609,'Five Year Alumni Srvy 2016 Data'!C:F,4,FALSE)</f>
        <v>0</v>
      </c>
      <c r="G2609" t="str">
        <f>VLOOKUP(F2609,Coding!K:L,2,FALSE)</f>
        <v>Non-URM</v>
      </c>
      <c r="H2609" t="s">
        <v>252</v>
      </c>
      <c r="I2609" t="s">
        <v>206</v>
      </c>
      <c r="J2609" t="s">
        <v>15</v>
      </c>
      <c r="K2609" t="s">
        <v>145</v>
      </c>
      <c r="L2609" s="2">
        <v>3</v>
      </c>
      <c r="M2609" t="s">
        <v>55</v>
      </c>
      <c r="N2609" t="s">
        <v>146</v>
      </c>
      <c r="O2609" t="s">
        <v>178</v>
      </c>
    </row>
    <row r="2610" spans="1:15" x14ac:dyDescent="0.25">
      <c r="A2610" s="2">
        <v>1</v>
      </c>
      <c r="B2610" s="2">
        <v>2016</v>
      </c>
      <c r="C2610" t="s">
        <v>479</v>
      </c>
      <c r="D2610" t="s">
        <v>48</v>
      </c>
      <c r="E2610" t="s">
        <v>12</v>
      </c>
      <c r="F2610">
        <f>VLOOKUP(C2610,'Five Year Alumni Srvy 2016 Data'!C:F,4,FALSE)</f>
        <v>0</v>
      </c>
      <c r="G2610" t="str">
        <f>VLOOKUP(F2610,Coding!K:L,2,FALSE)</f>
        <v>Non-URM</v>
      </c>
      <c r="H2610" t="s">
        <v>252</v>
      </c>
      <c r="I2610" t="s">
        <v>206</v>
      </c>
      <c r="J2610" t="s">
        <v>15</v>
      </c>
      <c r="K2610" t="s">
        <v>147</v>
      </c>
      <c r="L2610" s="2">
        <v>3</v>
      </c>
      <c r="M2610" t="s">
        <v>55</v>
      </c>
      <c r="N2610" t="s">
        <v>148</v>
      </c>
      <c r="O2610" t="s">
        <v>178</v>
      </c>
    </row>
    <row r="2611" spans="1:15" x14ac:dyDescent="0.25">
      <c r="A2611" s="2">
        <v>1</v>
      </c>
      <c r="B2611" s="2">
        <v>2016</v>
      </c>
      <c r="C2611" t="s">
        <v>479</v>
      </c>
      <c r="D2611" t="s">
        <v>48</v>
      </c>
      <c r="E2611" t="s">
        <v>12</v>
      </c>
      <c r="F2611">
        <f>VLOOKUP(C2611,'Five Year Alumni Srvy 2016 Data'!C:F,4,FALSE)</f>
        <v>0</v>
      </c>
      <c r="G2611" t="str">
        <f>VLOOKUP(F2611,Coding!K:L,2,FALSE)</f>
        <v>Non-URM</v>
      </c>
      <c r="H2611" t="s">
        <v>252</v>
      </c>
      <c r="I2611" t="s">
        <v>206</v>
      </c>
      <c r="J2611" t="s">
        <v>15</v>
      </c>
      <c r="K2611" t="s">
        <v>149</v>
      </c>
      <c r="L2611" s="2">
        <v>3</v>
      </c>
      <c r="M2611" t="s">
        <v>55</v>
      </c>
      <c r="N2611" t="s">
        <v>150</v>
      </c>
      <c r="O2611" t="s">
        <v>178</v>
      </c>
    </row>
    <row r="2612" spans="1:15" x14ac:dyDescent="0.25">
      <c r="A2612" s="2">
        <v>1</v>
      </c>
      <c r="B2612" s="2">
        <v>2016</v>
      </c>
      <c r="C2612" t="s">
        <v>479</v>
      </c>
      <c r="D2612" t="s">
        <v>48</v>
      </c>
      <c r="E2612" t="s">
        <v>12</v>
      </c>
      <c r="F2612">
        <f>VLOOKUP(C2612,'Five Year Alumni Srvy 2016 Data'!C:F,4,FALSE)</f>
        <v>0</v>
      </c>
      <c r="G2612" t="str">
        <f>VLOOKUP(F2612,Coding!K:L,2,FALSE)</f>
        <v>Non-URM</v>
      </c>
      <c r="H2612" t="s">
        <v>252</v>
      </c>
      <c r="I2612" t="s">
        <v>206</v>
      </c>
      <c r="J2612" t="s">
        <v>15</v>
      </c>
      <c r="K2612" t="s">
        <v>166</v>
      </c>
      <c r="L2612" s="2">
        <v>1</v>
      </c>
      <c r="M2612" t="s">
        <v>55</v>
      </c>
      <c r="N2612" t="s">
        <v>167</v>
      </c>
      <c r="O2612" t="s">
        <v>282</v>
      </c>
    </row>
    <row r="2613" spans="1:15" x14ac:dyDescent="0.25">
      <c r="A2613" s="2">
        <v>1</v>
      </c>
      <c r="B2613" s="2">
        <v>2016</v>
      </c>
      <c r="C2613" t="s">
        <v>485</v>
      </c>
      <c r="D2613" t="s">
        <v>48</v>
      </c>
      <c r="E2613" t="s">
        <v>12</v>
      </c>
      <c r="F2613">
        <f>VLOOKUP(C2613,'Five Year Alumni Srvy 2016 Data'!C:F,4,FALSE)</f>
        <v>0</v>
      </c>
      <c r="G2613" t="str">
        <f>VLOOKUP(F2613,Coding!K:L,2,FALSE)</f>
        <v>Non-URM</v>
      </c>
      <c r="H2613" t="s">
        <v>298</v>
      </c>
      <c r="I2613" t="s">
        <v>298</v>
      </c>
      <c r="J2613" t="s">
        <v>21</v>
      </c>
      <c r="K2613" t="s">
        <v>54</v>
      </c>
      <c r="L2613" s="2">
        <v>3</v>
      </c>
      <c r="M2613" t="s">
        <v>55</v>
      </c>
      <c r="N2613" t="s">
        <v>56</v>
      </c>
      <c r="O2613" t="s">
        <v>178</v>
      </c>
    </row>
    <row r="2614" spans="1:15" x14ac:dyDescent="0.25">
      <c r="A2614" s="2">
        <v>1</v>
      </c>
      <c r="B2614" s="2">
        <v>2016</v>
      </c>
      <c r="C2614" t="s">
        <v>485</v>
      </c>
      <c r="D2614" t="s">
        <v>48</v>
      </c>
      <c r="E2614" t="s">
        <v>12</v>
      </c>
      <c r="F2614">
        <f>VLOOKUP(C2614,'Five Year Alumni Srvy 2016 Data'!C:F,4,FALSE)</f>
        <v>0</v>
      </c>
      <c r="G2614" t="str">
        <f>VLOOKUP(F2614,Coding!K:L,2,FALSE)</f>
        <v>Non-URM</v>
      </c>
      <c r="H2614" t="s">
        <v>298</v>
      </c>
      <c r="I2614" t="s">
        <v>298</v>
      </c>
      <c r="J2614" t="s">
        <v>21</v>
      </c>
      <c r="K2614" t="s">
        <v>58</v>
      </c>
      <c r="L2614" s="2">
        <v>2</v>
      </c>
      <c r="M2614" t="s">
        <v>55</v>
      </c>
      <c r="N2614" t="s">
        <v>59</v>
      </c>
      <c r="O2614" t="s">
        <v>187</v>
      </c>
    </row>
    <row r="2615" spans="1:15" x14ac:dyDescent="0.25">
      <c r="A2615" s="2">
        <v>1</v>
      </c>
      <c r="B2615" s="2">
        <v>2016</v>
      </c>
      <c r="C2615" t="s">
        <v>485</v>
      </c>
      <c r="D2615" t="s">
        <v>48</v>
      </c>
      <c r="E2615" t="s">
        <v>12</v>
      </c>
      <c r="F2615">
        <f>VLOOKUP(C2615,'Five Year Alumni Srvy 2016 Data'!C:F,4,FALSE)</f>
        <v>0</v>
      </c>
      <c r="G2615" t="str">
        <f>VLOOKUP(F2615,Coding!K:L,2,FALSE)</f>
        <v>Non-URM</v>
      </c>
      <c r="H2615" t="s">
        <v>298</v>
      </c>
      <c r="I2615" t="s">
        <v>298</v>
      </c>
      <c r="J2615" t="s">
        <v>21</v>
      </c>
      <c r="K2615" t="s">
        <v>118</v>
      </c>
      <c r="L2615" s="2">
        <v>2</v>
      </c>
      <c r="M2615" t="s">
        <v>55</v>
      </c>
      <c r="N2615" t="s">
        <v>119</v>
      </c>
      <c r="O2615" t="s">
        <v>187</v>
      </c>
    </row>
    <row r="2616" spans="1:15" x14ac:dyDescent="0.25">
      <c r="A2616" s="2">
        <v>1</v>
      </c>
      <c r="B2616" s="2">
        <v>2016</v>
      </c>
      <c r="C2616" t="s">
        <v>485</v>
      </c>
      <c r="D2616" t="s">
        <v>48</v>
      </c>
      <c r="E2616" t="s">
        <v>12</v>
      </c>
      <c r="F2616">
        <f>VLOOKUP(C2616,'Five Year Alumni Srvy 2016 Data'!C:F,4,FALSE)</f>
        <v>0</v>
      </c>
      <c r="G2616" t="str">
        <f>VLOOKUP(F2616,Coding!K:L,2,FALSE)</f>
        <v>Non-URM</v>
      </c>
      <c r="H2616" t="s">
        <v>298</v>
      </c>
      <c r="I2616" t="s">
        <v>298</v>
      </c>
      <c r="J2616" t="s">
        <v>21</v>
      </c>
      <c r="K2616" t="s">
        <v>135</v>
      </c>
      <c r="L2616" s="2">
        <v>2</v>
      </c>
      <c r="M2616" t="s">
        <v>55</v>
      </c>
      <c r="N2616" t="s">
        <v>136</v>
      </c>
      <c r="O2616" t="s">
        <v>187</v>
      </c>
    </row>
    <row r="2617" spans="1:15" x14ac:dyDescent="0.25">
      <c r="A2617" s="2">
        <v>1</v>
      </c>
      <c r="B2617" s="2">
        <v>2016</v>
      </c>
      <c r="C2617" t="s">
        <v>485</v>
      </c>
      <c r="D2617" t="s">
        <v>48</v>
      </c>
      <c r="E2617" t="s">
        <v>12</v>
      </c>
      <c r="F2617">
        <f>VLOOKUP(C2617,'Five Year Alumni Srvy 2016 Data'!C:F,4,FALSE)</f>
        <v>0</v>
      </c>
      <c r="G2617" t="str">
        <f>VLOOKUP(F2617,Coding!K:L,2,FALSE)</f>
        <v>Non-URM</v>
      </c>
      <c r="H2617" t="s">
        <v>298</v>
      </c>
      <c r="I2617" t="s">
        <v>298</v>
      </c>
      <c r="J2617" t="s">
        <v>21</v>
      </c>
      <c r="K2617" t="s">
        <v>137</v>
      </c>
      <c r="L2617" s="2">
        <v>3</v>
      </c>
      <c r="M2617" t="s">
        <v>55</v>
      </c>
      <c r="N2617" t="s">
        <v>138</v>
      </c>
      <c r="O2617" t="s">
        <v>178</v>
      </c>
    </row>
    <row r="2618" spans="1:15" x14ac:dyDescent="0.25">
      <c r="A2618" s="2">
        <v>1</v>
      </c>
      <c r="B2618" s="2">
        <v>2016</v>
      </c>
      <c r="C2618" t="s">
        <v>485</v>
      </c>
      <c r="D2618" t="s">
        <v>48</v>
      </c>
      <c r="E2618" t="s">
        <v>12</v>
      </c>
      <c r="F2618">
        <f>VLOOKUP(C2618,'Five Year Alumni Srvy 2016 Data'!C:F,4,FALSE)</f>
        <v>0</v>
      </c>
      <c r="G2618" t="str">
        <f>VLOOKUP(F2618,Coding!K:L,2,FALSE)</f>
        <v>Non-URM</v>
      </c>
      <c r="H2618" t="s">
        <v>298</v>
      </c>
      <c r="I2618" t="s">
        <v>298</v>
      </c>
      <c r="J2618" t="s">
        <v>21</v>
      </c>
      <c r="K2618" t="s">
        <v>145</v>
      </c>
      <c r="L2618" s="2">
        <v>3</v>
      </c>
      <c r="M2618" t="s">
        <v>55</v>
      </c>
      <c r="N2618" t="s">
        <v>146</v>
      </c>
      <c r="O2618" t="s">
        <v>178</v>
      </c>
    </row>
    <row r="2619" spans="1:15" x14ac:dyDescent="0.25">
      <c r="A2619" s="2">
        <v>1</v>
      </c>
      <c r="B2619" s="2">
        <v>2016</v>
      </c>
      <c r="C2619" t="s">
        <v>485</v>
      </c>
      <c r="D2619" t="s">
        <v>48</v>
      </c>
      <c r="E2619" t="s">
        <v>12</v>
      </c>
      <c r="F2619">
        <f>VLOOKUP(C2619,'Five Year Alumni Srvy 2016 Data'!C:F,4,FALSE)</f>
        <v>0</v>
      </c>
      <c r="G2619" t="str">
        <f>VLOOKUP(F2619,Coding!K:L,2,FALSE)</f>
        <v>Non-URM</v>
      </c>
      <c r="H2619" t="s">
        <v>298</v>
      </c>
      <c r="I2619" t="s">
        <v>298</v>
      </c>
      <c r="J2619" t="s">
        <v>21</v>
      </c>
      <c r="K2619" t="s">
        <v>147</v>
      </c>
      <c r="L2619" s="2">
        <v>2</v>
      </c>
      <c r="M2619" t="s">
        <v>55</v>
      </c>
      <c r="N2619" t="s">
        <v>148</v>
      </c>
      <c r="O2619" t="s">
        <v>187</v>
      </c>
    </row>
    <row r="2620" spans="1:15" x14ac:dyDescent="0.25">
      <c r="A2620" s="2">
        <v>1</v>
      </c>
      <c r="B2620" s="2">
        <v>2016</v>
      </c>
      <c r="C2620" t="s">
        <v>485</v>
      </c>
      <c r="D2620" t="s">
        <v>48</v>
      </c>
      <c r="E2620" t="s">
        <v>12</v>
      </c>
      <c r="F2620">
        <f>VLOOKUP(C2620,'Five Year Alumni Srvy 2016 Data'!C:F,4,FALSE)</f>
        <v>0</v>
      </c>
      <c r="G2620" t="str">
        <f>VLOOKUP(F2620,Coding!K:L,2,FALSE)</f>
        <v>Non-URM</v>
      </c>
      <c r="H2620" t="s">
        <v>298</v>
      </c>
      <c r="I2620" t="s">
        <v>298</v>
      </c>
      <c r="J2620" t="s">
        <v>21</v>
      </c>
      <c r="K2620" t="s">
        <v>149</v>
      </c>
      <c r="L2620" s="2">
        <v>2</v>
      </c>
      <c r="M2620" t="s">
        <v>55</v>
      </c>
      <c r="N2620" t="s">
        <v>150</v>
      </c>
      <c r="O2620" t="s">
        <v>187</v>
      </c>
    </row>
    <row r="2621" spans="1:15" x14ac:dyDescent="0.25">
      <c r="A2621" s="2">
        <v>1</v>
      </c>
      <c r="B2621" s="2">
        <v>2016</v>
      </c>
      <c r="C2621" t="s">
        <v>485</v>
      </c>
      <c r="D2621" t="s">
        <v>48</v>
      </c>
      <c r="E2621" t="s">
        <v>12</v>
      </c>
      <c r="F2621">
        <f>VLOOKUP(C2621,'Five Year Alumni Srvy 2016 Data'!C:F,4,FALSE)</f>
        <v>0</v>
      </c>
      <c r="G2621" t="str">
        <f>VLOOKUP(F2621,Coding!K:L,2,FALSE)</f>
        <v>Non-URM</v>
      </c>
      <c r="H2621" t="s">
        <v>298</v>
      </c>
      <c r="I2621" t="s">
        <v>298</v>
      </c>
      <c r="J2621" t="s">
        <v>21</v>
      </c>
      <c r="K2621" t="s">
        <v>166</v>
      </c>
      <c r="L2621" s="2">
        <v>3</v>
      </c>
      <c r="M2621" t="s">
        <v>55</v>
      </c>
      <c r="N2621" t="s">
        <v>167</v>
      </c>
      <c r="O2621" t="s">
        <v>178</v>
      </c>
    </row>
    <row r="2622" spans="1:15" x14ac:dyDescent="0.25">
      <c r="A2622">
        <v>1</v>
      </c>
      <c r="B2622">
        <v>2016</v>
      </c>
      <c r="C2622" t="s">
        <v>181</v>
      </c>
      <c r="D2622" t="s">
        <v>48</v>
      </c>
      <c r="E2622" t="s">
        <v>7</v>
      </c>
      <c r="F2622">
        <f>VLOOKUP(C2622,'Five Year Alumni Srvy 2016 Data'!C:F,4,FALSE)</f>
        <v>0</v>
      </c>
      <c r="G2622" t="str">
        <f>VLOOKUP(F2622,Coding!K:L,2,FALSE)</f>
        <v>Non-URM</v>
      </c>
      <c r="H2622" t="s">
        <v>182</v>
      </c>
      <c r="I2622" t="s">
        <v>182</v>
      </c>
      <c r="J2622" t="s">
        <v>21</v>
      </c>
      <c r="K2622" t="s">
        <v>84</v>
      </c>
      <c r="L2622">
        <v>4</v>
      </c>
      <c r="M2622" t="s">
        <v>85</v>
      </c>
      <c r="N2622" t="s">
        <v>86</v>
      </c>
      <c r="O2622" t="s">
        <v>87</v>
      </c>
    </row>
    <row r="2623" spans="1:15" x14ac:dyDescent="0.25">
      <c r="A2623">
        <v>1</v>
      </c>
      <c r="B2623">
        <v>2016</v>
      </c>
      <c r="C2623" t="s">
        <v>181</v>
      </c>
      <c r="D2623" t="s">
        <v>48</v>
      </c>
      <c r="E2623" t="s">
        <v>7</v>
      </c>
      <c r="F2623">
        <f>VLOOKUP(C2623,'Five Year Alumni Srvy 2016 Data'!C:F,4,FALSE)</f>
        <v>0</v>
      </c>
      <c r="G2623" t="str">
        <f>VLOOKUP(F2623,Coding!K:L,2,FALSE)</f>
        <v>Non-URM</v>
      </c>
      <c r="H2623" t="s">
        <v>182</v>
      </c>
      <c r="I2623" t="s">
        <v>182</v>
      </c>
      <c r="J2623" t="s">
        <v>21</v>
      </c>
      <c r="K2623" t="s">
        <v>88</v>
      </c>
      <c r="L2623">
        <v>4</v>
      </c>
      <c r="M2623" t="s">
        <v>85</v>
      </c>
      <c r="N2623" t="s">
        <v>89</v>
      </c>
      <c r="O2623" t="s">
        <v>87</v>
      </c>
    </row>
    <row r="2624" spans="1:15" x14ac:dyDescent="0.25">
      <c r="A2624">
        <v>1</v>
      </c>
      <c r="B2624">
        <v>2016</v>
      </c>
      <c r="C2624" t="s">
        <v>181</v>
      </c>
      <c r="D2624" t="s">
        <v>48</v>
      </c>
      <c r="E2624" t="s">
        <v>7</v>
      </c>
      <c r="F2624">
        <f>VLOOKUP(C2624,'Five Year Alumni Srvy 2016 Data'!C:F,4,FALSE)</f>
        <v>0</v>
      </c>
      <c r="G2624" t="str">
        <f>VLOOKUP(F2624,Coding!K:L,2,FALSE)</f>
        <v>Non-URM</v>
      </c>
      <c r="H2624" t="s">
        <v>182</v>
      </c>
      <c r="I2624" t="s">
        <v>182</v>
      </c>
      <c r="J2624" t="s">
        <v>21</v>
      </c>
      <c r="K2624" t="s">
        <v>98</v>
      </c>
      <c r="L2624">
        <v>5</v>
      </c>
      <c r="M2624" t="s">
        <v>85</v>
      </c>
      <c r="N2624" t="s">
        <v>99</v>
      </c>
      <c r="O2624" t="s">
        <v>185</v>
      </c>
    </row>
    <row r="2625" spans="1:15" x14ac:dyDescent="0.25">
      <c r="A2625">
        <v>1</v>
      </c>
      <c r="B2625">
        <v>2016</v>
      </c>
      <c r="C2625" t="s">
        <v>181</v>
      </c>
      <c r="D2625" t="s">
        <v>48</v>
      </c>
      <c r="E2625" t="s">
        <v>7</v>
      </c>
      <c r="F2625">
        <f>VLOOKUP(C2625,'Five Year Alumni Srvy 2016 Data'!C:F,4,FALSE)</f>
        <v>0</v>
      </c>
      <c r="G2625" t="str">
        <f>VLOOKUP(F2625,Coding!K:L,2,FALSE)</f>
        <v>Non-URM</v>
      </c>
      <c r="H2625" t="s">
        <v>182</v>
      </c>
      <c r="I2625" t="s">
        <v>182</v>
      </c>
      <c r="J2625" t="s">
        <v>21</v>
      </c>
      <c r="K2625" t="s">
        <v>122</v>
      </c>
      <c r="L2625">
        <v>4</v>
      </c>
      <c r="M2625" t="s">
        <v>85</v>
      </c>
      <c r="N2625" t="s">
        <v>123</v>
      </c>
      <c r="O2625" t="s">
        <v>87</v>
      </c>
    </row>
    <row r="2626" spans="1:15" x14ac:dyDescent="0.25">
      <c r="A2626">
        <v>1</v>
      </c>
      <c r="B2626">
        <v>2016</v>
      </c>
      <c r="C2626" t="s">
        <v>181</v>
      </c>
      <c r="D2626" t="s">
        <v>48</v>
      </c>
      <c r="E2626" t="s">
        <v>7</v>
      </c>
      <c r="F2626">
        <f>VLOOKUP(C2626,'Five Year Alumni Srvy 2016 Data'!C:F,4,FALSE)</f>
        <v>0</v>
      </c>
      <c r="G2626" t="str">
        <f>VLOOKUP(F2626,Coding!K:L,2,FALSE)</f>
        <v>Non-URM</v>
      </c>
      <c r="H2626" t="s">
        <v>182</v>
      </c>
      <c r="I2626" t="s">
        <v>182</v>
      </c>
      <c r="J2626" t="s">
        <v>21</v>
      </c>
      <c r="K2626" t="s">
        <v>124</v>
      </c>
      <c r="L2626">
        <v>2</v>
      </c>
      <c r="M2626" t="s">
        <v>85</v>
      </c>
      <c r="N2626" t="s">
        <v>125</v>
      </c>
      <c r="O2626" t="s">
        <v>176</v>
      </c>
    </row>
    <row r="2627" spans="1:15" x14ac:dyDescent="0.25">
      <c r="A2627">
        <v>1</v>
      </c>
      <c r="B2627">
        <v>2016</v>
      </c>
      <c r="C2627" t="s">
        <v>181</v>
      </c>
      <c r="D2627" t="s">
        <v>48</v>
      </c>
      <c r="E2627" t="s">
        <v>7</v>
      </c>
      <c r="F2627">
        <f>VLOOKUP(C2627,'Five Year Alumni Srvy 2016 Data'!C:F,4,FALSE)</f>
        <v>0</v>
      </c>
      <c r="G2627" t="str">
        <f>VLOOKUP(F2627,Coding!K:L,2,FALSE)</f>
        <v>Non-URM</v>
      </c>
      <c r="H2627" t="s">
        <v>182</v>
      </c>
      <c r="I2627" t="s">
        <v>182</v>
      </c>
      <c r="J2627" t="s">
        <v>21</v>
      </c>
      <c r="K2627" t="s">
        <v>127</v>
      </c>
      <c r="L2627">
        <v>4</v>
      </c>
      <c r="M2627" t="s">
        <v>85</v>
      </c>
      <c r="N2627" t="s">
        <v>128</v>
      </c>
      <c r="O2627" t="s">
        <v>87</v>
      </c>
    </row>
    <row r="2628" spans="1:15" x14ac:dyDescent="0.25">
      <c r="A2628">
        <v>1</v>
      </c>
      <c r="B2628">
        <v>2016</v>
      </c>
      <c r="C2628" t="s">
        <v>181</v>
      </c>
      <c r="D2628" t="s">
        <v>48</v>
      </c>
      <c r="E2628" t="s">
        <v>7</v>
      </c>
      <c r="F2628">
        <f>VLOOKUP(C2628,'Five Year Alumni Srvy 2016 Data'!C:F,4,FALSE)</f>
        <v>0</v>
      </c>
      <c r="G2628" t="str">
        <f>VLOOKUP(F2628,Coding!K:L,2,FALSE)</f>
        <v>Non-URM</v>
      </c>
      <c r="H2628" t="s">
        <v>182</v>
      </c>
      <c r="I2628" t="s">
        <v>182</v>
      </c>
      <c r="J2628" t="s">
        <v>21</v>
      </c>
      <c r="K2628" t="s">
        <v>129</v>
      </c>
      <c r="L2628">
        <v>4</v>
      </c>
      <c r="M2628" t="s">
        <v>85</v>
      </c>
      <c r="N2628" t="s">
        <v>130</v>
      </c>
      <c r="O2628" t="s">
        <v>87</v>
      </c>
    </row>
    <row r="2629" spans="1:15" x14ac:dyDescent="0.25">
      <c r="A2629">
        <v>1</v>
      </c>
      <c r="B2629">
        <v>2016</v>
      </c>
      <c r="C2629" t="s">
        <v>181</v>
      </c>
      <c r="D2629" t="s">
        <v>48</v>
      </c>
      <c r="E2629" t="s">
        <v>7</v>
      </c>
      <c r="F2629">
        <f>VLOOKUP(C2629,'Five Year Alumni Srvy 2016 Data'!C:F,4,FALSE)</f>
        <v>0</v>
      </c>
      <c r="G2629" t="str">
        <f>VLOOKUP(F2629,Coding!K:L,2,FALSE)</f>
        <v>Non-URM</v>
      </c>
      <c r="H2629" t="s">
        <v>182</v>
      </c>
      <c r="I2629" t="s">
        <v>182</v>
      </c>
      <c r="J2629" t="s">
        <v>21</v>
      </c>
      <c r="K2629" t="s">
        <v>131</v>
      </c>
      <c r="L2629">
        <v>4</v>
      </c>
      <c r="M2629" t="s">
        <v>85</v>
      </c>
      <c r="N2629" t="s">
        <v>132</v>
      </c>
      <c r="O2629" t="s">
        <v>87</v>
      </c>
    </row>
    <row r="2630" spans="1:15" x14ac:dyDescent="0.25">
      <c r="A2630">
        <v>1</v>
      </c>
      <c r="B2630">
        <v>2016</v>
      </c>
      <c r="C2630" t="s">
        <v>181</v>
      </c>
      <c r="D2630" t="s">
        <v>48</v>
      </c>
      <c r="E2630" t="s">
        <v>7</v>
      </c>
      <c r="F2630">
        <f>VLOOKUP(C2630,'Five Year Alumni Srvy 2016 Data'!C:F,4,FALSE)</f>
        <v>0</v>
      </c>
      <c r="G2630" t="str">
        <f>VLOOKUP(F2630,Coding!K:L,2,FALSE)</f>
        <v>Non-URM</v>
      </c>
      <c r="H2630" t="s">
        <v>182</v>
      </c>
      <c r="I2630" t="s">
        <v>182</v>
      </c>
      <c r="J2630" t="s">
        <v>21</v>
      </c>
      <c r="K2630" t="s">
        <v>139</v>
      </c>
      <c r="L2630">
        <v>4</v>
      </c>
      <c r="M2630" t="s">
        <v>85</v>
      </c>
      <c r="N2630" t="s">
        <v>140</v>
      </c>
      <c r="O2630" t="s">
        <v>87</v>
      </c>
    </row>
    <row r="2631" spans="1:15" x14ac:dyDescent="0.25">
      <c r="A2631">
        <v>1</v>
      </c>
      <c r="B2631">
        <v>2016</v>
      </c>
      <c r="C2631" t="s">
        <v>181</v>
      </c>
      <c r="D2631" t="s">
        <v>48</v>
      </c>
      <c r="E2631" t="s">
        <v>7</v>
      </c>
      <c r="F2631">
        <f>VLOOKUP(C2631,'Five Year Alumni Srvy 2016 Data'!C:F,4,FALSE)</f>
        <v>0</v>
      </c>
      <c r="G2631" t="str">
        <f>VLOOKUP(F2631,Coding!K:L,2,FALSE)</f>
        <v>Non-URM</v>
      </c>
      <c r="H2631" t="s">
        <v>182</v>
      </c>
      <c r="I2631" t="s">
        <v>182</v>
      </c>
      <c r="J2631" t="s">
        <v>21</v>
      </c>
      <c r="K2631" t="s">
        <v>141</v>
      </c>
      <c r="L2631">
        <v>4</v>
      </c>
      <c r="M2631" t="s">
        <v>85</v>
      </c>
      <c r="N2631" t="s">
        <v>142</v>
      </c>
      <c r="O2631" t="s">
        <v>87</v>
      </c>
    </row>
    <row r="2632" spans="1:15" x14ac:dyDescent="0.25">
      <c r="A2632">
        <v>1</v>
      </c>
      <c r="B2632">
        <v>2016</v>
      </c>
      <c r="C2632" t="s">
        <v>181</v>
      </c>
      <c r="D2632" t="s">
        <v>48</v>
      </c>
      <c r="E2632" t="s">
        <v>7</v>
      </c>
      <c r="F2632">
        <f>VLOOKUP(C2632,'Five Year Alumni Srvy 2016 Data'!C:F,4,FALSE)</f>
        <v>0</v>
      </c>
      <c r="G2632" t="str">
        <f>VLOOKUP(F2632,Coding!K:L,2,FALSE)</f>
        <v>Non-URM</v>
      </c>
      <c r="H2632" t="s">
        <v>182</v>
      </c>
      <c r="I2632" t="s">
        <v>182</v>
      </c>
      <c r="J2632" t="s">
        <v>21</v>
      </c>
      <c r="K2632" t="s">
        <v>143</v>
      </c>
      <c r="L2632">
        <v>4</v>
      </c>
      <c r="M2632" t="s">
        <v>85</v>
      </c>
      <c r="N2632" t="s">
        <v>144</v>
      </c>
      <c r="O2632" t="s">
        <v>87</v>
      </c>
    </row>
    <row r="2633" spans="1:15" x14ac:dyDescent="0.25">
      <c r="A2633">
        <v>1</v>
      </c>
      <c r="B2633">
        <v>2016</v>
      </c>
      <c r="C2633" t="s">
        <v>197</v>
      </c>
      <c r="D2633" t="s">
        <v>48</v>
      </c>
      <c r="E2633" t="s">
        <v>7</v>
      </c>
      <c r="F2633">
        <f>VLOOKUP(C2633,'Five Year Alumni Srvy 2016 Data'!C:F,4,FALSE)</f>
        <v>0</v>
      </c>
      <c r="G2633" t="str">
        <f>VLOOKUP(F2633,Coding!K:L,2,FALSE)</f>
        <v>Non-URM</v>
      </c>
      <c r="H2633" t="s">
        <v>198</v>
      </c>
      <c r="I2633" t="s">
        <v>199</v>
      </c>
      <c r="J2633" t="s">
        <v>17</v>
      </c>
      <c r="K2633" t="s">
        <v>84</v>
      </c>
      <c r="L2633">
        <v>4</v>
      </c>
      <c r="M2633" t="s">
        <v>85</v>
      </c>
      <c r="N2633" t="s">
        <v>86</v>
      </c>
      <c r="O2633" t="s">
        <v>87</v>
      </c>
    </row>
    <row r="2634" spans="1:15" x14ac:dyDescent="0.25">
      <c r="A2634">
        <v>1</v>
      </c>
      <c r="B2634">
        <v>2016</v>
      </c>
      <c r="C2634" t="s">
        <v>197</v>
      </c>
      <c r="D2634" t="s">
        <v>48</v>
      </c>
      <c r="E2634" t="s">
        <v>7</v>
      </c>
      <c r="F2634">
        <f>VLOOKUP(C2634,'Five Year Alumni Srvy 2016 Data'!C:F,4,FALSE)</f>
        <v>0</v>
      </c>
      <c r="G2634" t="str">
        <f>VLOOKUP(F2634,Coding!K:L,2,FALSE)</f>
        <v>Non-URM</v>
      </c>
      <c r="H2634" t="s">
        <v>198</v>
      </c>
      <c r="I2634" t="s">
        <v>199</v>
      </c>
      <c r="J2634" t="s">
        <v>17</v>
      </c>
      <c r="K2634" t="s">
        <v>88</v>
      </c>
      <c r="L2634">
        <v>4</v>
      </c>
      <c r="M2634" t="s">
        <v>85</v>
      </c>
      <c r="N2634" t="s">
        <v>89</v>
      </c>
      <c r="O2634" t="s">
        <v>87</v>
      </c>
    </row>
    <row r="2635" spans="1:15" x14ac:dyDescent="0.25">
      <c r="A2635">
        <v>1</v>
      </c>
      <c r="B2635">
        <v>2016</v>
      </c>
      <c r="C2635" t="s">
        <v>197</v>
      </c>
      <c r="D2635" t="s">
        <v>48</v>
      </c>
      <c r="E2635" t="s">
        <v>7</v>
      </c>
      <c r="F2635">
        <f>VLOOKUP(C2635,'Five Year Alumni Srvy 2016 Data'!C:F,4,FALSE)</f>
        <v>0</v>
      </c>
      <c r="G2635" t="str">
        <f>VLOOKUP(F2635,Coding!K:L,2,FALSE)</f>
        <v>Non-URM</v>
      </c>
      <c r="H2635" t="s">
        <v>198</v>
      </c>
      <c r="I2635" t="s">
        <v>199</v>
      </c>
      <c r="J2635" t="s">
        <v>17</v>
      </c>
      <c r="K2635" t="s">
        <v>98</v>
      </c>
      <c r="L2635">
        <v>3</v>
      </c>
      <c r="M2635" t="s">
        <v>85</v>
      </c>
      <c r="N2635" t="s">
        <v>99</v>
      </c>
      <c r="O2635" t="s">
        <v>126</v>
      </c>
    </row>
    <row r="2636" spans="1:15" x14ac:dyDescent="0.25">
      <c r="A2636">
        <v>1</v>
      </c>
      <c r="B2636">
        <v>2016</v>
      </c>
      <c r="C2636" t="s">
        <v>197</v>
      </c>
      <c r="D2636" t="s">
        <v>48</v>
      </c>
      <c r="E2636" t="s">
        <v>7</v>
      </c>
      <c r="F2636">
        <f>VLOOKUP(C2636,'Five Year Alumni Srvy 2016 Data'!C:F,4,FALSE)</f>
        <v>0</v>
      </c>
      <c r="G2636" t="str">
        <f>VLOOKUP(F2636,Coding!K:L,2,FALSE)</f>
        <v>Non-URM</v>
      </c>
      <c r="H2636" t="s">
        <v>198</v>
      </c>
      <c r="I2636" t="s">
        <v>199</v>
      </c>
      <c r="J2636" t="s">
        <v>17</v>
      </c>
      <c r="K2636" t="s">
        <v>122</v>
      </c>
      <c r="L2636">
        <v>4</v>
      </c>
      <c r="M2636" t="s">
        <v>85</v>
      </c>
      <c r="N2636" t="s">
        <v>123</v>
      </c>
      <c r="O2636" t="s">
        <v>87</v>
      </c>
    </row>
    <row r="2637" spans="1:15" x14ac:dyDescent="0.25">
      <c r="A2637">
        <v>1</v>
      </c>
      <c r="B2637">
        <v>2016</v>
      </c>
      <c r="C2637" t="s">
        <v>197</v>
      </c>
      <c r="D2637" t="s">
        <v>48</v>
      </c>
      <c r="E2637" t="s">
        <v>7</v>
      </c>
      <c r="F2637">
        <f>VLOOKUP(C2637,'Five Year Alumni Srvy 2016 Data'!C:F,4,FALSE)</f>
        <v>0</v>
      </c>
      <c r="G2637" t="str">
        <f>VLOOKUP(F2637,Coding!K:L,2,FALSE)</f>
        <v>Non-URM</v>
      </c>
      <c r="H2637" t="s">
        <v>198</v>
      </c>
      <c r="I2637" t="s">
        <v>199</v>
      </c>
      <c r="J2637" t="s">
        <v>17</v>
      </c>
      <c r="K2637" t="s">
        <v>124</v>
      </c>
      <c r="L2637">
        <v>4</v>
      </c>
      <c r="M2637" t="s">
        <v>85</v>
      </c>
      <c r="N2637" t="s">
        <v>125</v>
      </c>
      <c r="O2637" t="s">
        <v>87</v>
      </c>
    </row>
    <row r="2638" spans="1:15" x14ac:dyDescent="0.25">
      <c r="A2638">
        <v>1</v>
      </c>
      <c r="B2638">
        <v>2016</v>
      </c>
      <c r="C2638" t="s">
        <v>197</v>
      </c>
      <c r="D2638" t="s">
        <v>48</v>
      </c>
      <c r="E2638" t="s">
        <v>7</v>
      </c>
      <c r="F2638">
        <f>VLOOKUP(C2638,'Five Year Alumni Srvy 2016 Data'!C:F,4,FALSE)</f>
        <v>0</v>
      </c>
      <c r="G2638" t="str">
        <f>VLOOKUP(F2638,Coding!K:L,2,FALSE)</f>
        <v>Non-URM</v>
      </c>
      <c r="H2638" t="s">
        <v>198</v>
      </c>
      <c r="I2638" t="s">
        <v>199</v>
      </c>
      <c r="J2638" t="s">
        <v>17</v>
      </c>
      <c r="K2638" t="s">
        <v>127</v>
      </c>
      <c r="L2638">
        <v>4</v>
      </c>
      <c r="M2638" t="s">
        <v>85</v>
      </c>
      <c r="N2638" t="s">
        <v>128</v>
      </c>
      <c r="O2638" t="s">
        <v>87</v>
      </c>
    </row>
    <row r="2639" spans="1:15" x14ac:dyDescent="0.25">
      <c r="A2639">
        <v>1</v>
      </c>
      <c r="B2639">
        <v>2016</v>
      </c>
      <c r="C2639" t="s">
        <v>197</v>
      </c>
      <c r="D2639" t="s">
        <v>48</v>
      </c>
      <c r="E2639" t="s">
        <v>7</v>
      </c>
      <c r="F2639">
        <f>VLOOKUP(C2639,'Five Year Alumni Srvy 2016 Data'!C:F,4,FALSE)</f>
        <v>0</v>
      </c>
      <c r="G2639" t="str">
        <f>VLOOKUP(F2639,Coding!K:L,2,FALSE)</f>
        <v>Non-URM</v>
      </c>
      <c r="H2639" t="s">
        <v>198</v>
      </c>
      <c r="I2639" t="s">
        <v>199</v>
      </c>
      <c r="J2639" t="s">
        <v>17</v>
      </c>
      <c r="K2639" t="s">
        <v>129</v>
      </c>
      <c r="L2639">
        <v>4</v>
      </c>
      <c r="M2639" t="s">
        <v>85</v>
      </c>
      <c r="N2639" t="s">
        <v>130</v>
      </c>
      <c r="O2639" t="s">
        <v>87</v>
      </c>
    </row>
    <row r="2640" spans="1:15" x14ac:dyDescent="0.25">
      <c r="A2640">
        <v>1</v>
      </c>
      <c r="B2640">
        <v>2016</v>
      </c>
      <c r="C2640" t="s">
        <v>197</v>
      </c>
      <c r="D2640" t="s">
        <v>48</v>
      </c>
      <c r="E2640" t="s">
        <v>7</v>
      </c>
      <c r="F2640">
        <f>VLOOKUP(C2640,'Five Year Alumni Srvy 2016 Data'!C:F,4,FALSE)</f>
        <v>0</v>
      </c>
      <c r="G2640" t="str">
        <f>VLOOKUP(F2640,Coding!K:L,2,FALSE)</f>
        <v>Non-URM</v>
      </c>
      <c r="H2640" t="s">
        <v>198</v>
      </c>
      <c r="I2640" t="s">
        <v>199</v>
      </c>
      <c r="J2640" t="s">
        <v>17</v>
      </c>
      <c r="K2640" t="s">
        <v>131</v>
      </c>
      <c r="L2640">
        <v>4</v>
      </c>
      <c r="M2640" t="s">
        <v>85</v>
      </c>
      <c r="N2640" t="s">
        <v>132</v>
      </c>
      <c r="O2640" t="s">
        <v>87</v>
      </c>
    </row>
    <row r="2641" spans="1:15" x14ac:dyDescent="0.25">
      <c r="A2641">
        <v>1</v>
      </c>
      <c r="B2641">
        <v>2016</v>
      </c>
      <c r="C2641" t="s">
        <v>197</v>
      </c>
      <c r="D2641" t="s">
        <v>48</v>
      </c>
      <c r="E2641" t="s">
        <v>7</v>
      </c>
      <c r="F2641">
        <f>VLOOKUP(C2641,'Five Year Alumni Srvy 2016 Data'!C:F,4,FALSE)</f>
        <v>0</v>
      </c>
      <c r="G2641" t="str">
        <f>VLOOKUP(F2641,Coding!K:L,2,FALSE)</f>
        <v>Non-URM</v>
      </c>
      <c r="H2641" t="s">
        <v>198</v>
      </c>
      <c r="I2641" t="s">
        <v>199</v>
      </c>
      <c r="J2641" t="s">
        <v>17</v>
      </c>
      <c r="K2641" t="s">
        <v>139</v>
      </c>
      <c r="L2641">
        <v>3</v>
      </c>
      <c r="M2641" t="s">
        <v>85</v>
      </c>
      <c r="N2641" t="s">
        <v>140</v>
      </c>
      <c r="O2641" t="s">
        <v>126</v>
      </c>
    </row>
    <row r="2642" spans="1:15" x14ac:dyDescent="0.25">
      <c r="A2642">
        <v>1</v>
      </c>
      <c r="B2642">
        <v>2016</v>
      </c>
      <c r="C2642" t="s">
        <v>197</v>
      </c>
      <c r="D2642" t="s">
        <v>48</v>
      </c>
      <c r="E2642" t="s">
        <v>7</v>
      </c>
      <c r="F2642">
        <f>VLOOKUP(C2642,'Five Year Alumni Srvy 2016 Data'!C:F,4,FALSE)</f>
        <v>0</v>
      </c>
      <c r="G2642" t="str">
        <f>VLOOKUP(F2642,Coding!K:L,2,FALSE)</f>
        <v>Non-URM</v>
      </c>
      <c r="H2642" t="s">
        <v>198</v>
      </c>
      <c r="I2642" t="s">
        <v>199</v>
      </c>
      <c r="J2642" t="s">
        <v>17</v>
      </c>
      <c r="K2642" t="s">
        <v>141</v>
      </c>
      <c r="L2642">
        <v>4</v>
      </c>
      <c r="M2642" t="s">
        <v>85</v>
      </c>
      <c r="N2642" t="s">
        <v>142</v>
      </c>
      <c r="O2642" t="s">
        <v>87</v>
      </c>
    </row>
    <row r="2643" spans="1:15" x14ac:dyDescent="0.25">
      <c r="A2643">
        <v>1</v>
      </c>
      <c r="B2643">
        <v>2016</v>
      </c>
      <c r="C2643" t="s">
        <v>197</v>
      </c>
      <c r="D2643" t="s">
        <v>48</v>
      </c>
      <c r="E2643" t="s">
        <v>7</v>
      </c>
      <c r="F2643">
        <f>VLOOKUP(C2643,'Five Year Alumni Srvy 2016 Data'!C:F,4,FALSE)</f>
        <v>0</v>
      </c>
      <c r="G2643" t="str">
        <f>VLOOKUP(F2643,Coding!K:L,2,FALSE)</f>
        <v>Non-URM</v>
      </c>
      <c r="H2643" t="s">
        <v>198</v>
      </c>
      <c r="I2643" t="s">
        <v>199</v>
      </c>
      <c r="J2643" t="s">
        <v>17</v>
      </c>
      <c r="K2643" t="s">
        <v>143</v>
      </c>
      <c r="L2643">
        <v>4</v>
      </c>
      <c r="M2643" t="s">
        <v>85</v>
      </c>
      <c r="N2643" t="s">
        <v>144</v>
      </c>
      <c r="O2643" t="s">
        <v>87</v>
      </c>
    </row>
    <row r="2644" spans="1:15" x14ac:dyDescent="0.25">
      <c r="A2644">
        <v>1</v>
      </c>
      <c r="B2644">
        <v>2016</v>
      </c>
      <c r="C2644" t="s">
        <v>240</v>
      </c>
      <c r="D2644" t="s">
        <v>48</v>
      </c>
      <c r="E2644" t="s">
        <v>7</v>
      </c>
      <c r="F2644">
        <f>VLOOKUP(C2644,'Five Year Alumni Srvy 2016 Data'!C:F,4,FALSE)</f>
        <v>0</v>
      </c>
      <c r="G2644" t="str">
        <f>VLOOKUP(F2644,Coding!K:L,2,FALSE)</f>
        <v>Non-URM</v>
      </c>
      <c r="H2644" t="s">
        <v>241</v>
      </c>
      <c r="I2644" t="s">
        <v>242</v>
      </c>
      <c r="J2644" t="s">
        <v>21</v>
      </c>
      <c r="K2644" t="s">
        <v>84</v>
      </c>
      <c r="L2644">
        <v>3</v>
      </c>
      <c r="M2644" t="s">
        <v>85</v>
      </c>
      <c r="N2644" t="s">
        <v>86</v>
      </c>
      <c r="O2644" t="s">
        <v>126</v>
      </c>
    </row>
    <row r="2645" spans="1:15" x14ac:dyDescent="0.25">
      <c r="A2645">
        <v>1</v>
      </c>
      <c r="B2645">
        <v>2016</v>
      </c>
      <c r="C2645" t="s">
        <v>240</v>
      </c>
      <c r="D2645" t="s">
        <v>48</v>
      </c>
      <c r="E2645" t="s">
        <v>7</v>
      </c>
      <c r="F2645">
        <f>VLOOKUP(C2645,'Five Year Alumni Srvy 2016 Data'!C:F,4,FALSE)</f>
        <v>0</v>
      </c>
      <c r="G2645" t="str">
        <f>VLOOKUP(F2645,Coding!K:L,2,FALSE)</f>
        <v>Non-URM</v>
      </c>
      <c r="H2645" t="s">
        <v>241</v>
      </c>
      <c r="I2645" t="s">
        <v>242</v>
      </c>
      <c r="J2645" t="s">
        <v>21</v>
      </c>
      <c r="K2645" t="s">
        <v>88</v>
      </c>
      <c r="L2645">
        <v>3</v>
      </c>
      <c r="M2645" t="s">
        <v>85</v>
      </c>
      <c r="N2645" t="s">
        <v>89</v>
      </c>
      <c r="O2645" t="s">
        <v>126</v>
      </c>
    </row>
    <row r="2646" spans="1:15" x14ac:dyDescent="0.25">
      <c r="A2646">
        <v>1</v>
      </c>
      <c r="B2646">
        <v>2016</v>
      </c>
      <c r="C2646" t="s">
        <v>240</v>
      </c>
      <c r="D2646" t="s">
        <v>48</v>
      </c>
      <c r="E2646" t="s">
        <v>7</v>
      </c>
      <c r="F2646">
        <f>VLOOKUP(C2646,'Five Year Alumni Srvy 2016 Data'!C:F,4,FALSE)</f>
        <v>0</v>
      </c>
      <c r="G2646" t="str">
        <f>VLOOKUP(F2646,Coding!K:L,2,FALSE)</f>
        <v>Non-URM</v>
      </c>
      <c r="H2646" t="s">
        <v>241</v>
      </c>
      <c r="I2646" t="s">
        <v>242</v>
      </c>
      <c r="J2646" t="s">
        <v>21</v>
      </c>
      <c r="K2646" t="s">
        <v>98</v>
      </c>
      <c r="L2646">
        <v>3</v>
      </c>
      <c r="M2646" t="s">
        <v>85</v>
      </c>
      <c r="N2646" t="s">
        <v>99</v>
      </c>
      <c r="O2646" t="s">
        <v>126</v>
      </c>
    </row>
    <row r="2647" spans="1:15" x14ac:dyDescent="0.25">
      <c r="A2647">
        <v>1</v>
      </c>
      <c r="B2647">
        <v>2016</v>
      </c>
      <c r="C2647" t="s">
        <v>240</v>
      </c>
      <c r="D2647" t="s">
        <v>48</v>
      </c>
      <c r="E2647" t="s">
        <v>7</v>
      </c>
      <c r="F2647">
        <f>VLOOKUP(C2647,'Five Year Alumni Srvy 2016 Data'!C:F,4,FALSE)</f>
        <v>0</v>
      </c>
      <c r="G2647" t="str">
        <f>VLOOKUP(F2647,Coding!K:L,2,FALSE)</f>
        <v>Non-URM</v>
      </c>
      <c r="H2647" t="s">
        <v>241</v>
      </c>
      <c r="I2647" t="s">
        <v>242</v>
      </c>
      <c r="J2647" t="s">
        <v>21</v>
      </c>
      <c r="K2647" t="s">
        <v>122</v>
      </c>
      <c r="L2647">
        <v>2</v>
      </c>
      <c r="M2647" t="s">
        <v>85</v>
      </c>
      <c r="N2647" t="s">
        <v>123</v>
      </c>
      <c r="O2647" t="s">
        <v>176</v>
      </c>
    </row>
    <row r="2648" spans="1:15" x14ac:dyDescent="0.25">
      <c r="A2648">
        <v>1</v>
      </c>
      <c r="B2648">
        <v>2016</v>
      </c>
      <c r="C2648" t="s">
        <v>240</v>
      </c>
      <c r="D2648" t="s">
        <v>48</v>
      </c>
      <c r="E2648" t="s">
        <v>7</v>
      </c>
      <c r="F2648">
        <f>VLOOKUP(C2648,'Five Year Alumni Srvy 2016 Data'!C:F,4,FALSE)</f>
        <v>0</v>
      </c>
      <c r="G2648" t="str">
        <f>VLOOKUP(F2648,Coding!K:L,2,FALSE)</f>
        <v>Non-URM</v>
      </c>
      <c r="H2648" t="s">
        <v>241</v>
      </c>
      <c r="I2648" t="s">
        <v>242</v>
      </c>
      <c r="J2648" t="s">
        <v>21</v>
      </c>
      <c r="K2648" t="s">
        <v>124</v>
      </c>
      <c r="L2648">
        <v>2</v>
      </c>
      <c r="M2648" t="s">
        <v>85</v>
      </c>
      <c r="N2648" t="s">
        <v>125</v>
      </c>
      <c r="O2648" t="s">
        <v>176</v>
      </c>
    </row>
    <row r="2649" spans="1:15" x14ac:dyDescent="0.25">
      <c r="A2649">
        <v>1</v>
      </c>
      <c r="B2649">
        <v>2016</v>
      </c>
      <c r="C2649" t="s">
        <v>240</v>
      </c>
      <c r="D2649" t="s">
        <v>48</v>
      </c>
      <c r="E2649" t="s">
        <v>7</v>
      </c>
      <c r="F2649">
        <f>VLOOKUP(C2649,'Five Year Alumni Srvy 2016 Data'!C:F,4,FALSE)</f>
        <v>0</v>
      </c>
      <c r="G2649" t="str">
        <f>VLOOKUP(F2649,Coding!K:L,2,FALSE)</f>
        <v>Non-URM</v>
      </c>
      <c r="H2649" t="s">
        <v>241</v>
      </c>
      <c r="I2649" t="s">
        <v>242</v>
      </c>
      <c r="J2649" t="s">
        <v>21</v>
      </c>
      <c r="K2649" t="s">
        <v>127</v>
      </c>
      <c r="L2649">
        <v>3</v>
      </c>
      <c r="M2649" t="s">
        <v>85</v>
      </c>
      <c r="N2649" t="s">
        <v>128</v>
      </c>
      <c r="O2649" t="s">
        <v>126</v>
      </c>
    </row>
    <row r="2650" spans="1:15" x14ac:dyDescent="0.25">
      <c r="A2650">
        <v>1</v>
      </c>
      <c r="B2650">
        <v>2016</v>
      </c>
      <c r="C2650" t="s">
        <v>240</v>
      </c>
      <c r="D2650" t="s">
        <v>48</v>
      </c>
      <c r="E2650" t="s">
        <v>7</v>
      </c>
      <c r="F2650">
        <f>VLOOKUP(C2650,'Five Year Alumni Srvy 2016 Data'!C:F,4,FALSE)</f>
        <v>0</v>
      </c>
      <c r="G2650" t="str">
        <f>VLOOKUP(F2650,Coding!K:L,2,FALSE)</f>
        <v>Non-URM</v>
      </c>
      <c r="H2650" t="s">
        <v>241</v>
      </c>
      <c r="I2650" t="s">
        <v>242</v>
      </c>
      <c r="J2650" t="s">
        <v>21</v>
      </c>
      <c r="K2650" t="s">
        <v>129</v>
      </c>
      <c r="L2650">
        <v>3</v>
      </c>
      <c r="M2650" t="s">
        <v>85</v>
      </c>
      <c r="N2650" t="s">
        <v>130</v>
      </c>
      <c r="O2650" t="s">
        <v>126</v>
      </c>
    </row>
    <row r="2651" spans="1:15" x14ac:dyDescent="0.25">
      <c r="A2651">
        <v>1</v>
      </c>
      <c r="B2651">
        <v>2016</v>
      </c>
      <c r="C2651" t="s">
        <v>240</v>
      </c>
      <c r="D2651" t="s">
        <v>48</v>
      </c>
      <c r="E2651" t="s">
        <v>7</v>
      </c>
      <c r="F2651">
        <f>VLOOKUP(C2651,'Five Year Alumni Srvy 2016 Data'!C:F,4,FALSE)</f>
        <v>0</v>
      </c>
      <c r="G2651" t="str">
        <f>VLOOKUP(F2651,Coding!K:L,2,FALSE)</f>
        <v>Non-URM</v>
      </c>
      <c r="H2651" t="s">
        <v>241</v>
      </c>
      <c r="I2651" t="s">
        <v>242</v>
      </c>
      <c r="J2651" t="s">
        <v>21</v>
      </c>
      <c r="K2651" t="s">
        <v>131</v>
      </c>
      <c r="L2651">
        <v>3</v>
      </c>
      <c r="M2651" t="s">
        <v>85</v>
      </c>
      <c r="N2651" t="s">
        <v>132</v>
      </c>
      <c r="O2651" t="s">
        <v>126</v>
      </c>
    </row>
    <row r="2652" spans="1:15" x14ac:dyDescent="0.25">
      <c r="A2652">
        <v>1</v>
      </c>
      <c r="B2652">
        <v>2016</v>
      </c>
      <c r="C2652" t="s">
        <v>240</v>
      </c>
      <c r="D2652" t="s">
        <v>48</v>
      </c>
      <c r="E2652" t="s">
        <v>7</v>
      </c>
      <c r="F2652">
        <f>VLOOKUP(C2652,'Five Year Alumni Srvy 2016 Data'!C:F,4,FALSE)</f>
        <v>0</v>
      </c>
      <c r="G2652" t="str">
        <f>VLOOKUP(F2652,Coding!K:L,2,FALSE)</f>
        <v>Non-URM</v>
      </c>
      <c r="H2652" t="s">
        <v>241</v>
      </c>
      <c r="I2652" t="s">
        <v>242</v>
      </c>
      <c r="J2652" t="s">
        <v>21</v>
      </c>
      <c r="K2652" t="s">
        <v>139</v>
      </c>
      <c r="L2652">
        <v>3</v>
      </c>
      <c r="M2652" t="s">
        <v>85</v>
      </c>
      <c r="N2652" t="s">
        <v>140</v>
      </c>
      <c r="O2652" t="s">
        <v>126</v>
      </c>
    </row>
    <row r="2653" spans="1:15" x14ac:dyDescent="0.25">
      <c r="A2653">
        <v>1</v>
      </c>
      <c r="B2653">
        <v>2016</v>
      </c>
      <c r="C2653" t="s">
        <v>240</v>
      </c>
      <c r="D2653" t="s">
        <v>48</v>
      </c>
      <c r="E2653" t="s">
        <v>7</v>
      </c>
      <c r="F2653">
        <f>VLOOKUP(C2653,'Five Year Alumni Srvy 2016 Data'!C:F,4,FALSE)</f>
        <v>0</v>
      </c>
      <c r="G2653" t="str">
        <f>VLOOKUP(F2653,Coding!K:L,2,FALSE)</f>
        <v>Non-URM</v>
      </c>
      <c r="H2653" t="s">
        <v>241</v>
      </c>
      <c r="I2653" t="s">
        <v>242</v>
      </c>
      <c r="J2653" t="s">
        <v>21</v>
      </c>
      <c r="K2653" t="s">
        <v>141</v>
      </c>
      <c r="L2653">
        <v>3</v>
      </c>
      <c r="M2653" t="s">
        <v>85</v>
      </c>
      <c r="N2653" t="s">
        <v>142</v>
      </c>
      <c r="O2653" t="s">
        <v>126</v>
      </c>
    </row>
    <row r="2654" spans="1:15" x14ac:dyDescent="0.25">
      <c r="A2654">
        <v>1</v>
      </c>
      <c r="B2654">
        <v>2016</v>
      </c>
      <c r="C2654" t="s">
        <v>240</v>
      </c>
      <c r="D2654" t="s">
        <v>48</v>
      </c>
      <c r="E2654" t="s">
        <v>7</v>
      </c>
      <c r="F2654">
        <f>VLOOKUP(C2654,'Five Year Alumni Srvy 2016 Data'!C:F,4,FALSE)</f>
        <v>0</v>
      </c>
      <c r="G2654" t="str">
        <f>VLOOKUP(F2654,Coding!K:L,2,FALSE)</f>
        <v>Non-URM</v>
      </c>
      <c r="H2654" t="s">
        <v>241</v>
      </c>
      <c r="I2654" t="s">
        <v>242</v>
      </c>
      <c r="J2654" t="s">
        <v>21</v>
      </c>
      <c r="K2654" t="s">
        <v>143</v>
      </c>
      <c r="L2654">
        <v>3</v>
      </c>
      <c r="M2654" t="s">
        <v>85</v>
      </c>
      <c r="N2654" t="s">
        <v>144</v>
      </c>
      <c r="O2654" t="s">
        <v>126</v>
      </c>
    </row>
    <row r="2655" spans="1:15" x14ac:dyDescent="0.25">
      <c r="A2655">
        <v>1</v>
      </c>
      <c r="B2655">
        <v>2016</v>
      </c>
      <c r="C2655" t="s">
        <v>247</v>
      </c>
      <c r="D2655" t="s">
        <v>48</v>
      </c>
      <c r="E2655" t="s">
        <v>7</v>
      </c>
      <c r="F2655">
        <f>VLOOKUP(C2655,'Five Year Alumni Srvy 2016 Data'!C:F,4,FALSE)</f>
        <v>0</v>
      </c>
      <c r="G2655" t="str">
        <f>VLOOKUP(F2655,Coding!K:L,2,FALSE)</f>
        <v>Non-URM</v>
      </c>
      <c r="H2655" t="s">
        <v>248</v>
      </c>
      <c r="I2655" t="s">
        <v>249</v>
      </c>
      <c r="J2655" t="s">
        <v>17</v>
      </c>
      <c r="K2655" t="s">
        <v>84</v>
      </c>
      <c r="L2655">
        <v>4</v>
      </c>
      <c r="M2655" t="s">
        <v>85</v>
      </c>
      <c r="N2655" t="s">
        <v>86</v>
      </c>
      <c r="O2655" t="s">
        <v>87</v>
      </c>
    </row>
    <row r="2656" spans="1:15" x14ac:dyDescent="0.25">
      <c r="A2656">
        <v>1</v>
      </c>
      <c r="B2656">
        <v>2016</v>
      </c>
      <c r="C2656" t="s">
        <v>247</v>
      </c>
      <c r="D2656" t="s">
        <v>48</v>
      </c>
      <c r="E2656" t="s">
        <v>7</v>
      </c>
      <c r="F2656">
        <f>VLOOKUP(C2656,'Five Year Alumni Srvy 2016 Data'!C:F,4,FALSE)</f>
        <v>0</v>
      </c>
      <c r="G2656" t="str">
        <f>VLOOKUP(F2656,Coding!K:L,2,FALSE)</f>
        <v>Non-URM</v>
      </c>
      <c r="H2656" t="s">
        <v>248</v>
      </c>
      <c r="I2656" t="s">
        <v>249</v>
      </c>
      <c r="J2656" t="s">
        <v>17</v>
      </c>
      <c r="K2656" t="s">
        <v>88</v>
      </c>
      <c r="L2656">
        <v>3</v>
      </c>
      <c r="M2656" t="s">
        <v>85</v>
      </c>
      <c r="N2656" t="s">
        <v>89</v>
      </c>
      <c r="O2656" t="s">
        <v>126</v>
      </c>
    </row>
    <row r="2657" spans="1:15" x14ac:dyDescent="0.25">
      <c r="A2657">
        <v>1</v>
      </c>
      <c r="B2657">
        <v>2016</v>
      </c>
      <c r="C2657" t="s">
        <v>247</v>
      </c>
      <c r="D2657" t="s">
        <v>48</v>
      </c>
      <c r="E2657" t="s">
        <v>7</v>
      </c>
      <c r="F2657">
        <f>VLOOKUP(C2657,'Five Year Alumni Srvy 2016 Data'!C:F,4,FALSE)</f>
        <v>0</v>
      </c>
      <c r="G2657" t="str">
        <f>VLOOKUP(F2657,Coding!K:L,2,FALSE)</f>
        <v>Non-URM</v>
      </c>
      <c r="H2657" t="s">
        <v>248</v>
      </c>
      <c r="I2657" t="s">
        <v>249</v>
      </c>
      <c r="J2657" t="s">
        <v>17</v>
      </c>
      <c r="K2657" t="s">
        <v>98</v>
      </c>
      <c r="L2657">
        <v>4</v>
      </c>
      <c r="M2657" t="s">
        <v>85</v>
      </c>
      <c r="N2657" t="s">
        <v>99</v>
      </c>
      <c r="O2657" t="s">
        <v>87</v>
      </c>
    </row>
    <row r="2658" spans="1:15" x14ac:dyDescent="0.25">
      <c r="A2658">
        <v>1</v>
      </c>
      <c r="B2658">
        <v>2016</v>
      </c>
      <c r="C2658" t="s">
        <v>247</v>
      </c>
      <c r="D2658" t="s">
        <v>48</v>
      </c>
      <c r="E2658" t="s">
        <v>7</v>
      </c>
      <c r="F2658">
        <f>VLOOKUP(C2658,'Five Year Alumni Srvy 2016 Data'!C:F,4,FALSE)</f>
        <v>0</v>
      </c>
      <c r="G2658" t="str">
        <f>VLOOKUP(F2658,Coding!K:L,2,FALSE)</f>
        <v>Non-URM</v>
      </c>
      <c r="H2658" t="s">
        <v>248</v>
      </c>
      <c r="I2658" t="s">
        <v>249</v>
      </c>
      <c r="J2658" t="s">
        <v>17</v>
      </c>
      <c r="K2658" t="s">
        <v>122</v>
      </c>
      <c r="L2658">
        <v>4</v>
      </c>
      <c r="M2658" t="s">
        <v>85</v>
      </c>
      <c r="N2658" t="s">
        <v>123</v>
      </c>
      <c r="O2658" t="s">
        <v>87</v>
      </c>
    </row>
    <row r="2659" spans="1:15" x14ac:dyDescent="0.25">
      <c r="A2659">
        <v>1</v>
      </c>
      <c r="B2659">
        <v>2016</v>
      </c>
      <c r="C2659" t="s">
        <v>247</v>
      </c>
      <c r="D2659" t="s">
        <v>48</v>
      </c>
      <c r="E2659" t="s">
        <v>7</v>
      </c>
      <c r="F2659">
        <f>VLOOKUP(C2659,'Five Year Alumni Srvy 2016 Data'!C:F,4,FALSE)</f>
        <v>0</v>
      </c>
      <c r="G2659" t="str">
        <f>VLOOKUP(F2659,Coding!K:L,2,FALSE)</f>
        <v>Non-URM</v>
      </c>
      <c r="H2659" t="s">
        <v>248</v>
      </c>
      <c r="I2659" t="s">
        <v>249</v>
      </c>
      <c r="J2659" t="s">
        <v>17</v>
      </c>
      <c r="K2659" t="s">
        <v>124</v>
      </c>
      <c r="L2659">
        <v>4</v>
      </c>
      <c r="M2659" t="s">
        <v>85</v>
      </c>
      <c r="N2659" t="s">
        <v>125</v>
      </c>
      <c r="O2659" t="s">
        <v>87</v>
      </c>
    </row>
    <row r="2660" spans="1:15" x14ac:dyDescent="0.25">
      <c r="A2660">
        <v>1</v>
      </c>
      <c r="B2660">
        <v>2016</v>
      </c>
      <c r="C2660" t="s">
        <v>247</v>
      </c>
      <c r="D2660" t="s">
        <v>48</v>
      </c>
      <c r="E2660" t="s">
        <v>7</v>
      </c>
      <c r="F2660">
        <f>VLOOKUP(C2660,'Five Year Alumni Srvy 2016 Data'!C:F,4,FALSE)</f>
        <v>0</v>
      </c>
      <c r="G2660" t="str">
        <f>VLOOKUP(F2660,Coding!K:L,2,FALSE)</f>
        <v>Non-URM</v>
      </c>
      <c r="H2660" t="s">
        <v>248</v>
      </c>
      <c r="I2660" t="s">
        <v>249</v>
      </c>
      <c r="J2660" t="s">
        <v>17</v>
      </c>
      <c r="K2660" t="s">
        <v>127</v>
      </c>
      <c r="L2660">
        <v>4</v>
      </c>
      <c r="M2660" t="s">
        <v>85</v>
      </c>
      <c r="N2660" t="s">
        <v>128</v>
      </c>
      <c r="O2660" t="s">
        <v>87</v>
      </c>
    </row>
    <row r="2661" spans="1:15" x14ac:dyDescent="0.25">
      <c r="A2661">
        <v>1</v>
      </c>
      <c r="B2661">
        <v>2016</v>
      </c>
      <c r="C2661" t="s">
        <v>247</v>
      </c>
      <c r="D2661" t="s">
        <v>48</v>
      </c>
      <c r="E2661" t="s">
        <v>7</v>
      </c>
      <c r="F2661">
        <f>VLOOKUP(C2661,'Five Year Alumni Srvy 2016 Data'!C:F,4,FALSE)</f>
        <v>0</v>
      </c>
      <c r="G2661" t="str">
        <f>VLOOKUP(F2661,Coding!K:L,2,FALSE)</f>
        <v>Non-URM</v>
      </c>
      <c r="H2661" t="s">
        <v>248</v>
      </c>
      <c r="I2661" t="s">
        <v>249</v>
      </c>
      <c r="J2661" t="s">
        <v>17</v>
      </c>
      <c r="K2661" t="s">
        <v>129</v>
      </c>
      <c r="L2661">
        <v>4</v>
      </c>
      <c r="M2661" t="s">
        <v>85</v>
      </c>
      <c r="N2661" t="s">
        <v>130</v>
      </c>
      <c r="O2661" t="s">
        <v>87</v>
      </c>
    </row>
    <row r="2662" spans="1:15" x14ac:dyDescent="0.25">
      <c r="A2662">
        <v>1</v>
      </c>
      <c r="B2662">
        <v>2016</v>
      </c>
      <c r="C2662" t="s">
        <v>247</v>
      </c>
      <c r="D2662" t="s">
        <v>48</v>
      </c>
      <c r="E2662" t="s">
        <v>7</v>
      </c>
      <c r="F2662">
        <f>VLOOKUP(C2662,'Five Year Alumni Srvy 2016 Data'!C:F,4,FALSE)</f>
        <v>0</v>
      </c>
      <c r="G2662" t="str">
        <f>VLOOKUP(F2662,Coding!K:L,2,FALSE)</f>
        <v>Non-URM</v>
      </c>
      <c r="H2662" t="s">
        <v>248</v>
      </c>
      <c r="I2662" t="s">
        <v>249</v>
      </c>
      <c r="J2662" t="s">
        <v>17</v>
      </c>
      <c r="K2662" t="s">
        <v>131</v>
      </c>
      <c r="L2662">
        <v>4</v>
      </c>
      <c r="M2662" t="s">
        <v>85</v>
      </c>
      <c r="N2662" t="s">
        <v>132</v>
      </c>
      <c r="O2662" t="s">
        <v>87</v>
      </c>
    </row>
    <row r="2663" spans="1:15" x14ac:dyDescent="0.25">
      <c r="A2663">
        <v>1</v>
      </c>
      <c r="B2663">
        <v>2016</v>
      </c>
      <c r="C2663" t="s">
        <v>247</v>
      </c>
      <c r="D2663" t="s">
        <v>48</v>
      </c>
      <c r="E2663" t="s">
        <v>7</v>
      </c>
      <c r="F2663">
        <f>VLOOKUP(C2663,'Five Year Alumni Srvy 2016 Data'!C:F,4,FALSE)</f>
        <v>0</v>
      </c>
      <c r="G2663" t="str">
        <f>VLOOKUP(F2663,Coding!K:L,2,FALSE)</f>
        <v>Non-URM</v>
      </c>
      <c r="H2663" t="s">
        <v>248</v>
      </c>
      <c r="I2663" t="s">
        <v>249</v>
      </c>
      <c r="J2663" t="s">
        <v>17</v>
      </c>
      <c r="K2663" t="s">
        <v>139</v>
      </c>
      <c r="L2663">
        <v>4</v>
      </c>
      <c r="M2663" t="s">
        <v>85</v>
      </c>
      <c r="N2663" t="s">
        <v>140</v>
      </c>
      <c r="O2663" t="s">
        <v>87</v>
      </c>
    </row>
    <row r="2664" spans="1:15" x14ac:dyDescent="0.25">
      <c r="A2664">
        <v>1</v>
      </c>
      <c r="B2664">
        <v>2016</v>
      </c>
      <c r="C2664" t="s">
        <v>247</v>
      </c>
      <c r="D2664" t="s">
        <v>48</v>
      </c>
      <c r="E2664" t="s">
        <v>7</v>
      </c>
      <c r="F2664">
        <f>VLOOKUP(C2664,'Five Year Alumni Srvy 2016 Data'!C:F,4,FALSE)</f>
        <v>0</v>
      </c>
      <c r="G2664" t="str">
        <f>VLOOKUP(F2664,Coding!K:L,2,FALSE)</f>
        <v>Non-URM</v>
      </c>
      <c r="H2664" t="s">
        <v>248</v>
      </c>
      <c r="I2664" t="s">
        <v>249</v>
      </c>
      <c r="J2664" t="s">
        <v>17</v>
      </c>
      <c r="K2664" t="s">
        <v>141</v>
      </c>
      <c r="L2664">
        <v>5</v>
      </c>
      <c r="M2664" t="s">
        <v>85</v>
      </c>
      <c r="N2664" t="s">
        <v>142</v>
      </c>
      <c r="O2664" t="s">
        <v>185</v>
      </c>
    </row>
    <row r="2665" spans="1:15" x14ac:dyDescent="0.25">
      <c r="A2665">
        <v>1</v>
      </c>
      <c r="B2665">
        <v>2016</v>
      </c>
      <c r="C2665" t="s">
        <v>247</v>
      </c>
      <c r="D2665" t="s">
        <v>48</v>
      </c>
      <c r="E2665" t="s">
        <v>7</v>
      </c>
      <c r="F2665">
        <f>VLOOKUP(C2665,'Five Year Alumni Srvy 2016 Data'!C:F,4,FALSE)</f>
        <v>0</v>
      </c>
      <c r="G2665" t="str">
        <f>VLOOKUP(F2665,Coding!K:L,2,FALSE)</f>
        <v>Non-URM</v>
      </c>
      <c r="H2665" t="s">
        <v>248</v>
      </c>
      <c r="I2665" t="s">
        <v>249</v>
      </c>
      <c r="J2665" t="s">
        <v>17</v>
      </c>
      <c r="K2665" t="s">
        <v>143</v>
      </c>
      <c r="L2665">
        <v>4</v>
      </c>
      <c r="M2665" t="s">
        <v>85</v>
      </c>
      <c r="N2665" t="s">
        <v>144</v>
      </c>
      <c r="O2665" t="s">
        <v>87</v>
      </c>
    </row>
    <row r="2666" spans="1:15" x14ac:dyDescent="0.25">
      <c r="A2666">
        <v>1</v>
      </c>
      <c r="B2666">
        <v>2016</v>
      </c>
      <c r="C2666" t="s">
        <v>250</v>
      </c>
      <c r="D2666" t="s">
        <v>48</v>
      </c>
      <c r="E2666" t="s">
        <v>7</v>
      </c>
      <c r="F2666">
        <f>VLOOKUP(C2666,'Five Year Alumni Srvy 2016 Data'!C:F,4,FALSE)</f>
        <v>0</v>
      </c>
      <c r="G2666" t="str">
        <f>VLOOKUP(F2666,Coding!K:L,2,FALSE)</f>
        <v>Non-URM</v>
      </c>
      <c r="H2666" t="s">
        <v>228</v>
      </c>
      <c r="I2666" t="s">
        <v>229</v>
      </c>
      <c r="J2666" t="s">
        <v>21</v>
      </c>
      <c r="K2666" t="s">
        <v>84</v>
      </c>
      <c r="L2666">
        <v>4</v>
      </c>
      <c r="M2666" t="s">
        <v>85</v>
      </c>
      <c r="N2666" t="s">
        <v>86</v>
      </c>
      <c r="O2666" t="s">
        <v>87</v>
      </c>
    </row>
    <row r="2667" spans="1:15" x14ac:dyDescent="0.25">
      <c r="A2667">
        <v>1</v>
      </c>
      <c r="B2667">
        <v>2016</v>
      </c>
      <c r="C2667" t="s">
        <v>250</v>
      </c>
      <c r="D2667" t="s">
        <v>48</v>
      </c>
      <c r="E2667" t="s">
        <v>7</v>
      </c>
      <c r="F2667">
        <f>VLOOKUP(C2667,'Five Year Alumni Srvy 2016 Data'!C:F,4,FALSE)</f>
        <v>0</v>
      </c>
      <c r="G2667" t="str">
        <f>VLOOKUP(F2667,Coding!K:L,2,FALSE)</f>
        <v>Non-URM</v>
      </c>
      <c r="H2667" t="s">
        <v>228</v>
      </c>
      <c r="I2667" t="s">
        <v>229</v>
      </c>
      <c r="J2667" t="s">
        <v>21</v>
      </c>
      <c r="K2667" t="s">
        <v>88</v>
      </c>
      <c r="L2667">
        <v>4</v>
      </c>
      <c r="M2667" t="s">
        <v>85</v>
      </c>
      <c r="N2667" t="s">
        <v>89</v>
      </c>
      <c r="O2667" t="s">
        <v>87</v>
      </c>
    </row>
    <row r="2668" spans="1:15" x14ac:dyDescent="0.25">
      <c r="A2668">
        <v>1</v>
      </c>
      <c r="B2668">
        <v>2016</v>
      </c>
      <c r="C2668" t="s">
        <v>250</v>
      </c>
      <c r="D2668" t="s">
        <v>48</v>
      </c>
      <c r="E2668" t="s">
        <v>7</v>
      </c>
      <c r="F2668">
        <f>VLOOKUP(C2668,'Five Year Alumni Srvy 2016 Data'!C:F,4,FALSE)</f>
        <v>0</v>
      </c>
      <c r="G2668" t="str">
        <f>VLOOKUP(F2668,Coding!K:L,2,FALSE)</f>
        <v>Non-URM</v>
      </c>
      <c r="H2668" t="s">
        <v>228</v>
      </c>
      <c r="I2668" t="s">
        <v>229</v>
      </c>
      <c r="J2668" t="s">
        <v>21</v>
      </c>
      <c r="K2668" t="s">
        <v>98</v>
      </c>
      <c r="L2668">
        <v>3</v>
      </c>
      <c r="M2668" t="s">
        <v>85</v>
      </c>
      <c r="N2668" t="s">
        <v>99</v>
      </c>
      <c r="O2668" t="s">
        <v>126</v>
      </c>
    </row>
    <row r="2669" spans="1:15" x14ac:dyDescent="0.25">
      <c r="A2669">
        <v>1</v>
      </c>
      <c r="B2669">
        <v>2016</v>
      </c>
      <c r="C2669" t="s">
        <v>250</v>
      </c>
      <c r="D2669" t="s">
        <v>48</v>
      </c>
      <c r="E2669" t="s">
        <v>7</v>
      </c>
      <c r="F2669">
        <f>VLOOKUP(C2669,'Five Year Alumni Srvy 2016 Data'!C:F,4,FALSE)</f>
        <v>0</v>
      </c>
      <c r="G2669" t="str">
        <f>VLOOKUP(F2669,Coding!K:L,2,FALSE)</f>
        <v>Non-URM</v>
      </c>
      <c r="H2669" t="s">
        <v>228</v>
      </c>
      <c r="I2669" t="s">
        <v>229</v>
      </c>
      <c r="J2669" t="s">
        <v>21</v>
      </c>
      <c r="K2669" t="s">
        <v>122</v>
      </c>
      <c r="L2669">
        <v>3</v>
      </c>
      <c r="M2669" t="s">
        <v>85</v>
      </c>
      <c r="N2669" t="s">
        <v>123</v>
      </c>
      <c r="O2669" t="s">
        <v>126</v>
      </c>
    </row>
    <row r="2670" spans="1:15" x14ac:dyDescent="0.25">
      <c r="A2670">
        <v>1</v>
      </c>
      <c r="B2670">
        <v>2016</v>
      </c>
      <c r="C2670" t="s">
        <v>250</v>
      </c>
      <c r="D2670" t="s">
        <v>48</v>
      </c>
      <c r="E2670" t="s">
        <v>7</v>
      </c>
      <c r="F2670">
        <f>VLOOKUP(C2670,'Five Year Alumni Srvy 2016 Data'!C:F,4,FALSE)</f>
        <v>0</v>
      </c>
      <c r="G2670" t="str">
        <f>VLOOKUP(F2670,Coding!K:L,2,FALSE)</f>
        <v>Non-URM</v>
      </c>
      <c r="H2670" t="s">
        <v>228</v>
      </c>
      <c r="I2670" t="s">
        <v>229</v>
      </c>
      <c r="J2670" t="s">
        <v>21</v>
      </c>
      <c r="K2670" t="s">
        <v>124</v>
      </c>
      <c r="L2670">
        <v>3</v>
      </c>
      <c r="M2670" t="s">
        <v>85</v>
      </c>
      <c r="N2670" t="s">
        <v>125</v>
      </c>
      <c r="O2670" t="s">
        <v>126</v>
      </c>
    </row>
    <row r="2671" spans="1:15" x14ac:dyDescent="0.25">
      <c r="A2671">
        <v>1</v>
      </c>
      <c r="B2671">
        <v>2016</v>
      </c>
      <c r="C2671" t="s">
        <v>250</v>
      </c>
      <c r="D2671" t="s">
        <v>48</v>
      </c>
      <c r="E2671" t="s">
        <v>7</v>
      </c>
      <c r="F2671">
        <f>VLOOKUP(C2671,'Five Year Alumni Srvy 2016 Data'!C:F,4,FALSE)</f>
        <v>0</v>
      </c>
      <c r="G2671" t="str">
        <f>VLOOKUP(F2671,Coding!K:L,2,FALSE)</f>
        <v>Non-URM</v>
      </c>
      <c r="H2671" t="s">
        <v>228</v>
      </c>
      <c r="I2671" t="s">
        <v>229</v>
      </c>
      <c r="J2671" t="s">
        <v>21</v>
      </c>
      <c r="K2671" t="s">
        <v>127</v>
      </c>
      <c r="L2671">
        <v>3</v>
      </c>
      <c r="M2671" t="s">
        <v>85</v>
      </c>
      <c r="N2671" t="s">
        <v>128</v>
      </c>
      <c r="O2671" t="s">
        <v>126</v>
      </c>
    </row>
    <row r="2672" spans="1:15" x14ac:dyDescent="0.25">
      <c r="A2672">
        <v>1</v>
      </c>
      <c r="B2672">
        <v>2016</v>
      </c>
      <c r="C2672" t="s">
        <v>250</v>
      </c>
      <c r="D2672" t="s">
        <v>48</v>
      </c>
      <c r="E2672" t="s">
        <v>7</v>
      </c>
      <c r="F2672">
        <f>VLOOKUP(C2672,'Five Year Alumni Srvy 2016 Data'!C:F,4,FALSE)</f>
        <v>0</v>
      </c>
      <c r="G2672" t="str">
        <f>VLOOKUP(F2672,Coding!K:L,2,FALSE)</f>
        <v>Non-URM</v>
      </c>
      <c r="H2672" t="s">
        <v>228</v>
      </c>
      <c r="I2672" t="s">
        <v>229</v>
      </c>
      <c r="J2672" t="s">
        <v>21</v>
      </c>
      <c r="K2672" t="s">
        <v>129</v>
      </c>
      <c r="L2672">
        <v>3</v>
      </c>
      <c r="M2672" t="s">
        <v>85</v>
      </c>
      <c r="N2672" t="s">
        <v>130</v>
      </c>
      <c r="O2672" t="s">
        <v>126</v>
      </c>
    </row>
    <row r="2673" spans="1:15" x14ac:dyDescent="0.25">
      <c r="A2673">
        <v>1</v>
      </c>
      <c r="B2673">
        <v>2016</v>
      </c>
      <c r="C2673" t="s">
        <v>250</v>
      </c>
      <c r="D2673" t="s">
        <v>48</v>
      </c>
      <c r="E2673" t="s">
        <v>7</v>
      </c>
      <c r="F2673">
        <f>VLOOKUP(C2673,'Five Year Alumni Srvy 2016 Data'!C:F,4,FALSE)</f>
        <v>0</v>
      </c>
      <c r="G2673" t="str">
        <f>VLOOKUP(F2673,Coding!K:L,2,FALSE)</f>
        <v>Non-URM</v>
      </c>
      <c r="H2673" t="s">
        <v>228</v>
      </c>
      <c r="I2673" t="s">
        <v>229</v>
      </c>
      <c r="J2673" t="s">
        <v>21</v>
      </c>
      <c r="K2673" t="s">
        <v>131</v>
      </c>
      <c r="L2673">
        <v>3</v>
      </c>
      <c r="M2673" t="s">
        <v>85</v>
      </c>
      <c r="N2673" t="s">
        <v>132</v>
      </c>
      <c r="O2673" t="s">
        <v>126</v>
      </c>
    </row>
    <row r="2674" spans="1:15" x14ac:dyDescent="0.25">
      <c r="A2674">
        <v>1</v>
      </c>
      <c r="B2674">
        <v>2016</v>
      </c>
      <c r="C2674" t="s">
        <v>250</v>
      </c>
      <c r="D2674" t="s">
        <v>48</v>
      </c>
      <c r="E2674" t="s">
        <v>7</v>
      </c>
      <c r="F2674">
        <f>VLOOKUP(C2674,'Five Year Alumni Srvy 2016 Data'!C:F,4,FALSE)</f>
        <v>0</v>
      </c>
      <c r="G2674" t="str">
        <f>VLOOKUP(F2674,Coding!K:L,2,FALSE)</f>
        <v>Non-URM</v>
      </c>
      <c r="H2674" t="s">
        <v>228</v>
      </c>
      <c r="I2674" t="s">
        <v>229</v>
      </c>
      <c r="J2674" t="s">
        <v>21</v>
      </c>
      <c r="K2674" t="s">
        <v>139</v>
      </c>
      <c r="L2674">
        <v>3</v>
      </c>
      <c r="M2674" t="s">
        <v>85</v>
      </c>
      <c r="N2674" t="s">
        <v>140</v>
      </c>
      <c r="O2674" t="s">
        <v>126</v>
      </c>
    </row>
    <row r="2675" spans="1:15" x14ac:dyDescent="0.25">
      <c r="A2675">
        <v>1</v>
      </c>
      <c r="B2675">
        <v>2016</v>
      </c>
      <c r="C2675" t="s">
        <v>250</v>
      </c>
      <c r="D2675" t="s">
        <v>48</v>
      </c>
      <c r="E2675" t="s">
        <v>7</v>
      </c>
      <c r="F2675">
        <f>VLOOKUP(C2675,'Five Year Alumni Srvy 2016 Data'!C:F,4,FALSE)</f>
        <v>0</v>
      </c>
      <c r="G2675" t="str">
        <f>VLOOKUP(F2675,Coding!K:L,2,FALSE)</f>
        <v>Non-URM</v>
      </c>
      <c r="H2675" t="s">
        <v>228</v>
      </c>
      <c r="I2675" t="s">
        <v>229</v>
      </c>
      <c r="J2675" t="s">
        <v>21</v>
      </c>
      <c r="K2675" t="s">
        <v>141</v>
      </c>
      <c r="L2675">
        <v>3</v>
      </c>
      <c r="M2675" t="s">
        <v>85</v>
      </c>
      <c r="N2675" t="s">
        <v>142</v>
      </c>
      <c r="O2675" t="s">
        <v>126</v>
      </c>
    </row>
    <row r="2676" spans="1:15" x14ac:dyDescent="0.25">
      <c r="A2676">
        <v>1</v>
      </c>
      <c r="B2676">
        <v>2016</v>
      </c>
      <c r="C2676" t="s">
        <v>250</v>
      </c>
      <c r="D2676" t="s">
        <v>48</v>
      </c>
      <c r="E2676" t="s">
        <v>7</v>
      </c>
      <c r="F2676">
        <f>VLOOKUP(C2676,'Five Year Alumni Srvy 2016 Data'!C:F,4,FALSE)</f>
        <v>0</v>
      </c>
      <c r="G2676" t="str">
        <f>VLOOKUP(F2676,Coding!K:L,2,FALSE)</f>
        <v>Non-URM</v>
      </c>
      <c r="H2676" t="s">
        <v>228</v>
      </c>
      <c r="I2676" t="s">
        <v>229</v>
      </c>
      <c r="J2676" t="s">
        <v>21</v>
      </c>
      <c r="K2676" t="s">
        <v>143</v>
      </c>
      <c r="L2676">
        <v>3</v>
      </c>
      <c r="M2676" t="s">
        <v>85</v>
      </c>
      <c r="N2676" t="s">
        <v>144</v>
      </c>
      <c r="O2676" t="s">
        <v>126</v>
      </c>
    </row>
    <row r="2677" spans="1:15" x14ac:dyDescent="0.25">
      <c r="A2677">
        <v>1</v>
      </c>
      <c r="B2677">
        <v>2016</v>
      </c>
      <c r="C2677" t="s">
        <v>283</v>
      </c>
      <c r="D2677" t="s">
        <v>204</v>
      </c>
      <c r="E2677" t="s">
        <v>7</v>
      </c>
      <c r="F2677">
        <f>VLOOKUP(C2677,'Five Year Alumni Srvy 2016 Data'!C:F,4,FALSE)</f>
        <v>0</v>
      </c>
      <c r="G2677" t="str">
        <f>VLOOKUP(F2677,Coding!K:L,2,FALSE)</f>
        <v>Non-URM</v>
      </c>
      <c r="H2677" t="s">
        <v>284</v>
      </c>
      <c r="I2677" t="s">
        <v>261</v>
      </c>
      <c r="J2677" t="s">
        <v>10</v>
      </c>
      <c r="K2677" t="s">
        <v>84</v>
      </c>
      <c r="L2677">
        <v>4</v>
      </c>
      <c r="M2677" t="s">
        <v>85</v>
      </c>
      <c r="N2677" t="s">
        <v>86</v>
      </c>
      <c r="O2677" t="s">
        <v>87</v>
      </c>
    </row>
    <row r="2678" spans="1:15" x14ac:dyDescent="0.25">
      <c r="A2678">
        <v>1</v>
      </c>
      <c r="B2678">
        <v>2016</v>
      </c>
      <c r="C2678" t="s">
        <v>283</v>
      </c>
      <c r="D2678" t="s">
        <v>204</v>
      </c>
      <c r="E2678" t="s">
        <v>7</v>
      </c>
      <c r="F2678">
        <f>VLOOKUP(C2678,'Five Year Alumni Srvy 2016 Data'!C:F,4,FALSE)</f>
        <v>0</v>
      </c>
      <c r="G2678" t="str">
        <f>VLOOKUP(F2678,Coding!K:L,2,FALSE)</f>
        <v>Non-URM</v>
      </c>
      <c r="H2678" t="s">
        <v>284</v>
      </c>
      <c r="I2678" t="s">
        <v>261</v>
      </c>
      <c r="J2678" t="s">
        <v>10</v>
      </c>
      <c r="K2678" t="s">
        <v>88</v>
      </c>
      <c r="L2678">
        <v>3</v>
      </c>
      <c r="M2678" t="s">
        <v>85</v>
      </c>
      <c r="N2678" t="s">
        <v>89</v>
      </c>
      <c r="O2678" t="s">
        <v>126</v>
      </c>
    </row>
    <row r="2679" spans="1:15" x14ac:dyDescent="0.25">
      <c r="A2679">
        <v>1</v>
      </c>
      <c r="B2679">
        <v>2016</v>
      </c>
      <c r="C2679" t="s">
        <v>283</v>
      </c>
      <c r="D2679" t="s">
        <v>204</v>
      </c>
      <c r="E2679" t="s">
        <v>7</v>
      </c>
      <c r="F2679">
        <f>VLOOKUP(C2679,'Five Year Alumni Srvy 2016 Data'!C:F,4,FALSE)</f>
        <v>0</v>
      </c>
      <c r="G2679" t="str">
        <f>VLOOKUP(F2679,Coding!K:L,2,FALSE)</f>
        <v>Non-URM</v>
      </c>
      <c r="H2679" t="s">
        <v>284</v>
      </c>
      <c r="I2679" t="s">
        <v>261</v>
      </c>
      <c r="J2679" t="s">
        <v>10</v>
      </c>
      <c r="K2679" t="s">
        <v>98</v>
      </c>
      <c r="L2679">
        <v>3</v>
      </c>
      <c r="M2679" t="s">
        <v>85</v>
      </c>
      <c r="N2679" t="s">
        <v>99</v>
      </c>
      <c r="O2679" t="s">
        <v>126</v>
      </c>
    </row>
    <row r="2680" spans="1:15" x14ac:dyDescent="0.25">
      <c r="A2680">
        <v>1</v>
      </c>
      <c r="B2680">
        <v>2016</v>
      </c>
      <c r="C2680" t="s">
        <v>283</v>
      </c>
      <c r="D2680" t="s">
        <v>204</v>
      </c>
      <c r="E2680" t="s">
        <v>7</v>
      </c>
      <c r="F2680">
        <f>VLOOKUP(C2680,'Five Year Alumni Srvy 2016 Data'!C:F,4,FALSE)</f>
        <v>0</v>
      </c>
      <c r="G2680" t="str">
        <f>VLOOKUP(F2680,Coding!K:L,2,FALSE)</f>
        <v>Non-URM</v>
      </c>
      <c r="H2680" t="s">
        <v>284</v>
      </c>
      <c r="I2680" t="s">
        <v>261</v>
      </c>
      <c r="J2680" t="s">
        <v>10</v>
      </c>
      <c r="K2680" t="s">
        <v>122</v>
      </c>
      <c r="L2680">
        <v>3</v>
      </c>
      <c r="M2680" t="s">
        <v>85</v>
      </c>
      <c r="N2680" t="s">
        <v>123</v>
      </c>
      <c r="O2680" t="s">
        <v>126</v>
      </c>
    </row>
    <row r="2681" spans="1:15" x14ac:dyDescent="0.25">
      <c r="A2681">
        <v>1</v>
      </c>
      <c r="B2681">
        <v>2016</v>
      </c>
      <c r="C2681" t="s">
        <v>283</v>
      </c>
      <c r="D2681" t="s">
        <v>204</v>
      </c>
      <c r="E2681" t="s">
        <v>7</v>
      </c>
      <c r="F2681">
        <f>VLOOKUP(C2681,'Five Year Alumni Srvy 2016 Data'!C:F,4,FALSE)</f>
        <v>0</v>
      </c>
      <c r="G2681" t="str">
        <f>VLOOKUP(F2681,Coding!K:L,2,FALSE)</f>
        <v>Non-URM</v>
      </c>
      <c r="H2681" t="s">
        <v>284</v>
      </c>
      <c r="I2681" t="s">
        <v>261</v>
      </c>
      <c r="J2681" t="s">
        <v>10</v>
      </c>
      <c r="K2681" t="s">
        <v>124</v>
      </c>
      <c r="L2681">
        <v>2</v>
      </c>
      <c r="M2681" t="s">
        <v>85</v>
      </c>
      <c r="N2681" t="s">
        <v>125</v>
      </c>
      <c r="O2681" t="s">
        <v>176</v>
      </c>
    </row>
    <row r="2682" spans="1:15" x14ac:dyDescent="0.25">
      <c r="A2682">
        <v>1</v>
      </c>
      <c r="B2682">
        <v>2016</v>
      </c>
      <c r="C2682" t="s">
        <v>283</v>
      </c>
      <c r="D2682" t="s">
        <v>204</v>
      </c>
      <c r="E2682" t="s">
        <v>7</v>
      </c>
      <c r="F2682">
        <f>VLOOKUP(C2682,'Five Year Alumni Srvy 2016 Data'!C:F,4,FALSE)</f>
        <v>0</v>
      </c>
      <c r="G2682" t="str">
        <f>VLOOKUP(F2682,Coding!K:L,2,FALSE)</f>
        <v>Non-URM</v>
      </c>
      <c r="H2682" t="s">
        <v>284</v>
      </c>
      <c r="I2682" t="s">
        <v>261</v>
      </c>
      <c r="J2682" t="s">
        <v>10</v>
      </c>
      <c r="K2682" t="s">
        <v>127</v>
      </c>
      <c r="L2682">
        <v>4</v>
      </c>
      <c r="M2682" t="s">
        <v>85</v>
      </c>
      <c r="N2682" t="s">
        <v>128</v>
      </c>
      <c r="O2682" t="s">
        <v>87</v>
      </c>
    </row>
    <row r="2683" spans="1:15" x14ac:dyDescent="0.25">
      <c r="A2683">
        <v>1</v>
      </c>
      <c r="B2683">
        <v>2016</v>
      </c>
      <c r="C2683" t="s">
        <v>283</v>
      </c>
      <c r="D2683" t="s">
        <v>204</v>
      </c>
      <c r="E2683" t="s">
        <v>7</v>
      </c>
      <c r="F2683">
        <f>VLOOKUP(C2683,'Five Year Alumni Srvy 2016 Data'!C:F,4,FALSE)</f>
        <v>0</v>
      </c>
      <c r="G2683" t="str">
        <f>VLOOKUP(F2683,Coding!K:L,2,FALSE)</f>
        <v>Non-URM</v>
      </c>
      <c r="H2683" t="s">
        <v>284</v>
      </c>
      <c r="I2683" t="s">
        <v>261</v>
      </c>
      <c r="J2683" t="s">
        <v>10</v>
      </c>
      <c r="K2683" t="s">
        <v>129</v>
      </c>
      <c r="L2683">
        <v>4</v>
      </c>
      <c r="M2683" t="s">
        <v>85</v>
      </c>
      <c r="N2683" t="s">
        <v>130</v>
      </c>
      <c r="O2683" t="s">
        <v>87</v>
      </c>
    </row>
    <row r="2684" spans="1:15" x14ac:dyDescent="0.25">
      <c r="A2684">
        <v>1</v>
      </c>
      <c r="B2684">
        <v>2016</v>
      </c>
      <c r="C2684" t="s">
        <v>283</v>
      </c>
      <c r="D2684" t="s">
        <v>204</v>
      </c>
      <c r="E2684" t="s">
        <v>7</v>
      </c>
      <c r="F2684">
        <f>VLOOKUP(C2684,'Five Year Alumni Srvy 2016 Data'!C:F,4,FALSE)</f>
        <v>0</v>
      </c>
      <c r="G2684" t="str">
        <f>VLOOKUP(F2684,Coding!K:L,2,FALSE)</f>
        <v>Non-URM</v>
      </c>
      <c r="H2684" t="s">
        <v>284</v>
      </c>
      <c r="I2684" t="s">
        <v>261</v>
      </c>
      <c r="J2684" t="s">
        <v>10</v>
      </c>
      <c r="K2684" t="s">
        <v>131</v>
      </c>
      <c r="L2684">
        <v>4</v>
      </c>
      <c r="M2684" t="s">
        <v>85</v>
      </c>
      <c r="N2684" t="s">
        <v>132</v>
      </c>
      <c r="O2684" t="s">
        <v>87</v>
      </c>
    </row>
    <row r="2685" spans="1:15" x14ac:dyDescent="0.25">
      <c r="A2685">
        <v>1</v>
      </c>
      <c r="B2685">
        <v>2016</v>
      </c>
      <c r="C2685" t="s">
        <v>283</v>
      </c>
      <c r="D2685" t="s">
        <v>204</v>
      </c>
      <c r="E2685" t="s">
        <v>7</v>
      </c>
      <c r="F2685">
        <f>VLOOKUP(C2685,'Five Year Alumni Srvy 2016 Data'!C:F,4,FALSE)</f>
        <v>0</v>
      </c>
      <c r="G2685" t="str">
        <f>VLOOKUP(F2685,Coding!K:L,2,FALSE)</f>
        <v>Non-URM</v>
      </c>
      <c r="H2685" t="s">
        <v>284</v>
      </c>
      <c r="I2685" t="s">
        <v>261</v>
      </c>
      <c r="J2685" t="s">
        <v>10</v>
      </c>
      <c r="K2685" t="s">
        <v>139</v>
      </c>
      <c r="L2685">
        <v>1</v>
      </c>
      <c r="M2685" t="s">
        <v>85</v>
      </c>
      <c r="N2685" t="s">
        <v>140</v>
      </c>
      <c r="O2685" t="s">
        <v>200</v>
      </c>
    </row>
    <row r="2686" spans="1:15" x14ac:dyDescent="0.25">
      <c r="A2686">
        <v>1</v>
      </c>
      <c r="B2686">
        <v>2016</v>
      </c>
      <c r="C2686" t="s">
        <v>283</v>
      </c>
      <c r="D2686" t="s">
        <v>204</v>
      </c>
      <c r="E2686" t="s">
        <v>7</v>
      </c>
      <c r="F2686">
        <f>VLOOKUP(C2686,'Five Year Alumni Srvy 2016 Data'!C:F,4,FALSE)</f>
        <v>0</v>
      </c>
      <c r="G2686" t="str">
        <f>VLOOKUP(F2686,Coding!K:L,2,FALSE)</f>
        <v>Non-URM</v>
      </c>
      <c r="H2686" t="s">
        <v>284</v>
      </c>
      <c r="I2686" t="s">
        <v>261</v>
      </c>
      <c r="J2686" t="s">
        <v>10</v>
      </c>
      <c r="K2686" t="s">
        <v>141</v>
      </c>
      <c r="L2686">
        <v>3</v>
      </c>
      <c r="M2686" t="s">
        <v>85</v>
      </c>
      <c r="N2686" t="s">
        <v>142</v>
      </c>
      <c r="O2686" t="s">
        <v>126</v>
      </c>
    </row>
    <row r="2687" spans="1:15" x14ac:dyDescent="0.25">
      <c r="A2687">
        <v>1</v>
      </c>
      <c r="B2687">
        <v>2016</v>
      </c>
      <c r="C2687" t="s">
        <v>283</v>
      </c>
      <c r="D2687" t="s">
        <v>204</v>
      </c>
      <c r="E2687" t="s">
        <v>7</v>
      </c>
      <c r="F2687">
        <f>VLOOKUP(C2687,'Five Year Alumni Srvy 2016 Data'!C:F,4,FALSE)</f>
        <v>0</v>
      </c>
      <c r="G2687" t="str">
        <f>VLOOKUP(F2687,Coding!K:L,2,FALSE)</f>
        <v>Non-URM</v>
      </c>
      <c r="H2687" t="s">
        <v>284</v>
      </c>
      <c r="I2687" t="s">
        <v>261</v>
      </c>
      <c r="J2687" t="s">
        <v>10</v>
      </c>
      <c r="K2687" t="s">
        <v>143</v>
      </c>
      <c r="L2687">
        <v>2</v>
      </c>
      <c r="M2687" t="s">
        <v>85</v>
      </c>
      <c r="N2687" t="s">
        <v>144</v>
      </c>
      <c r="O2687" t="s">
        <v>176</v>
      </c>
    </row>
    <row r="2688" spans="1:15" x14ac:dyDescent="0.25">
      <c r="A2688">
        <v>1</v>
      </c>
      <c r="B2688">
        <v>2016</v>
      </c>
      <c r="C2688" t="s">
        <v>285</v>
      </c>
      <c r="D2688" t="s">
        <v>264</v>
      </c>
      <c r="E2688" t="s">
        <v>7</v>
      </c>
      <c r="F2688">
        <f>VLOOKUP(C2688,'Five Year Alumni Srvy 2016 Data'!C:F,4,FALSE)</f>
        <v>0</v>
      </c>
      <c r="G2688" t="str">
        <f>VLOOKUP(F2688,Coding!K:L,2,FALSE)</f>
        <v>Non-URM</v>
      </c>
      <c r="H2688" t="s">
        <v>270</v>
      </c>
      <c r="I2688" t="s">
        <v>270</v>
      </c>
      <c r="J2688" t="s">
        <v>21</v>
      </c>
      <c r="K2688" t="s">
        <v>84</v>
      </c>
      <c r="L2688">
        <v>3</v>
      </c>
      <c r="M2688" t="s">
        <v>85</v>
      </c>
      <c r="N2688" t="s">
        <v>86</v>
      </c>
      <c r="O2688" t="s">
        <v>126</v>
      </c>
    </row>
    <row r="2689" spans="1:15" x14ac:dyDescent="0.25">
      <c r="A2689">
        <v>1</v>
      </c>
      <c r="B2689">
        <v>2016</v>
      </c>
      <c r="C2689" t="s">
        <v>285</v>
      </c>
      <c r="D2689" t="s">
        <v>264</v>
      </c>
      <c r="E2689" t="s">
        <v>7</v>
      </c>
      <c r="F2689">
        <f>VLOOKUP(C2689,'Five Year Alumni Srvy 2016 Data'!C:F,4,FALSE)</f>
        <v>0</v>
      </c>
      <c r="G2689" t="str">
        <f>VLOOKUP(F2689,Coding!K:L,2,FALSE)</f>
        <v>Non-URM</v>
      </c>
      <c r="H2689" t="s">
        <v>270</v>
      </c>
      <c r="I2689" t="s">
        <v>270</v>
      </c>
      <c r="J2689" t="s">
        <v>21</v>
      </c>
      <c r="K2689" t="s">
        <v>88</v>
      </c>
      <c r="L2689">
        <v>3</v>
      </c>
      <c r="M2689" t="s">
        <v>85</v>
      </c>
      <c r="N2689" t="s">
        <v>89</v>
      </c>
      <c r="O2689" t="s">
        <v>126</v>
      </c>
    </row>
    <row r="2690" spans="1:15" x14ac:dyDescent="0.25">
      <c r="A2690">
        <v>1</v>
      </c>
      <c r="B2690">
        <v>2016</v>
      </c>
      <c r="C2690" t="s">
        <v>285</v>
      </c>
      <c r="D2690" t="s">
        <v>264</v>
      </c>
      <c r="E2690" t="s">
        <v>7</v>
      </c>
      <c r="F2690">
        <f>VLOOKUP(C2690,'Five Year Alumni Srvy 2016 Data'!C:F,4,FALSE)</f>
        <v>0</v>
      </c>
      <c r="G2690" t="str">
        <f>VLOOKUP(F2690,Coding!K:L,2,FALSE)</f>
        <v>Non-URM</v>
      </c>
      <c r="H2690" t="s">
        <v>270</v>
      </c>
      <c r="I2690" t="s">
        <v>270</v>
      </c>
      <c r="J2690" t="s">
        <v>21</v>
      </c>
      <c r="K2690" t="s">
        <v>98</v>
      </c>
      <c r="L2690">
        <v>4</v>
      </c>
      <c r="M2690" t="s">
        <v>85</v>
      </c>
      <c r="N2690" t="s">
        <v>99</v>
      </c>
      <c r="O2690" t="s">
        <v>87</v>
      </c>
    </row>
    <row r="2691" spans="1:15" x14ac:dyDescent="0.25">
      <c r="A2691">
        <v>1</v>
      </c>
      <c r="B2691">
        <v>2016</v>
      </c>
      <c r="C2691" t="s">
        <v>285</v>
      </c>
      <c r="D2691" t="s">
        <v>264</v>
      </c>
      <c r="E2691" t="s">
        <v>7</v>
      </c>
      <c r="F2691">
        <f>VLOOKUP(C2691,'Five Year Alumni Srvy 2016 Data'!C:F,4,FALSE)</f>
        <v>0</v>
      </c>
      <c r="G2691" t="str">
        <f>VLOOKUP(F2691,Coding!K:L,2,FALSE)</f>
        <v>Non-URM</v>
      </c>
      <c r="H2691" t="s">
        <v>270</v>
      </c>
      <c r="I2691" t="s">
        <v>270</v>
      </c>
      <c r="J2691" t="s">
        <v>21</v>
      </c>
      <c r="K2691" t="s">
        <v>122</v>
      </c>
      <c r="L2691">
        <v>4</v>
      </c>
      <c r="M2691" t="s">
        <v>85</v>
      </c>
      <c r="N2691" t="s">
        <v>123</v>
      </c>
      <c r="O2691" t="s">
        <v>87</v>
      </c>
    </row>
    <row r="2692" spans="1:15" x14ac:dyDescent="0.25">
      <c r="A2692">
        <v>1</v>
      </c>
      <c r="B2692">
        <v>2016</v>
      </c>
      <c r="C2692" t="s">
        <v>285</v>
      </c>
      <c r="D2692" t="s">
        <v>264</v>
      </c>
      <c r="E2692" t="s">
        <v>7</v>
      </c>
      <c r="F2692">
        <f>VLOOKUP(C2692,'Five Year Alumni Srvy 2016 Data'!C:F,4,FALSE)</f>
        <v>0</v>
      </c>
      <c r="G2692" t="str">
        <f>VLOOKUP(F2692,Coding!K:L,2,FALSE)</f>
        <v>Non-URM</v>
      </c>
      <c r="H2692" t="s">
        <v>270</v>
      </c>
      <c r="I2692" t="s">
        <v>270</v>
      </c>
      <c r="J2692" t="s">
        <v>21</v>
      </c>
      <c r="K2692" t="s">
        <v>124</v>
      </c>
      <c r="L2692">
        <v>3</v>
      </c>
      <c r="M2692" t="s">
        <v>85</v>
      </c>
      <c r="N2692" t="s">
        <v>125</v>
      </c>
      <c r="O2692" t="s">
        <v>126</v>
      </c>
    </row>
    <row r="2693" spans="1:15" x14ac:dyDescent="0.25">
      <c r="A2693">
        <v>1</v>
      </c>
      <c r="B2693">
        <v>2016</v>
      </c>
      <c r="C2693" t="s">
        <v>285</v>
      </c>
      <c r="D2693" t="s">
        <v>264</v>
      </c>
      <c r="E2693" t="s">
        <v>7</v>
      </c>
      <c r="F2693">
        <f>VLOOKUP(C2693,'Five Year Alumni Srvy 2016 Data'!C:F,4,FALSE)</f>
        <v>0</v>
      </c>
      <c r="G2693" t="str">
        <f>VLOOKUP(F2693,Coding!K:L,2,FALSE)</f>
        <v>Non-URM</v>
      </c>
      <c r="H2693" t="s">
        <v>270</v>
      </c>
      <c r="I2693" t="s">
        <v>270</v>
      </c>
      <c r="J2693" t="s">
        <v>21</v>
      </c>
      <c r="K2693" t="s">
        <v>127</v>
      </c>
      <c r="L2693">
        <v>4</v>
      </c>
      <c r="M2693" t="s">
        <v>85</v>
      </c>
      <c r="N2693" t="s">
        <v>128</v>
      </c>
      <c r="O2693" t="s">
        <v>87</v>
      </c>
    </row>
    <row r="2694" spans="1:15" x14ac:dyDescent="0.25">
      <c r="A2694">
        <v>1</v>
      </c>
      <c r="B2694">
        <v>2016</v>
      </c>
      <c r="C2694" t="s">
        <v>285</v>
      </c>
      <c r="D2694" t="s">
        <v>264</v>
      </c>
      <c r="E2694" t="s">
        <v>7</v>
      </c>
      <c r="F2694">
        <f>VLOOKUP(C2694,'Five Year Alumni Srvy 2016 Data'!C:F,4,FALSE)</f>
        <v>0</v>
      </c>
      <c r="G2694" t="str">
        <f>VLOOKUP(F2694,Coding!K:L,2,FALSE)</f>
        <v>Non-URM</v>
      </c>
      <c r="H2694" t="s">
        <v>270</v>
      </c>
      <c r="I2694" t="s">
        <v>270</v>
      </c>
      <c r="J2694" t="s">
        <v>21</v>
      </c>
      <c r="K2694" t="s">
        <v>129</v>
      </c>
      <c r="L2694">
        <v>5</v>
      </c>
      <c r="M2694" t="s">
        <v>85</v>
      </c>
      <c r="N2694" t="s">
        <v>130</v>
      </c>
      <c r="O2694" t="s">
        <v>185</v>
      </c>
    </row>
    <row r="2695" spans="1:15" x14ac:dyDescent="0.25">
      <c r="A2695">
        <v>1</v>
      </c>
      <c r="B2695">
        <v>2016</v>
      </c>
      <c r="C2695" t="s">
        <v>285</v>
      </c>
      <c r="D2695" t="s">
        <v>264</v>
      </c>
      <c r="E2695" t="s">
        <v>7</v>
      </c>
      <c r="F2695">
        <f>VLOOKUP(C2695,'Five Year Alumni Srvy 2016 Data'!C:F,4,FALSE)</f>
        <v>0</v>
      </c>
      <c r="G2695" t="str">
        <f>VLOOKUP(F2695,Coding!K:L,2,FALSE)</f>
        <v>Non-URM</v>
      </c>
      <c r="H2695" t="s">
        <v>270</v>
      </c>
      <c r="I2695" t="s">
        <v>270</v>
      </c>
      <c r="J2695" t="s">
        <v>21</v>
      </c>
      <c r="K2695" t="s">
        <v>131</v>
      </c>
      <c r="L2695">
        <v>4</v>
      </c>
      <c r="M2695" t="s">
        <v>85</v>
      </c>
      <c r="N2695" t="s">
        <v>132</v>
      </c>
      <c r="O2695" t="s">
        <v>87</v>
      </c>
    </row>
    <row r="2696" spans="1:15" x14ac:dyDescent="0.25">
      <c r="A2696">
        <v>1</v>
      </c>
      <c r="B2696">
        <v>2016</v>
      </c>
      <c r="C2696" t="s">
        <v>285</v>
      </c>
      <c r="D2696" t="s">
        <v>264</v>
      </c>
      <c r="E2696" t="s">
        <v>7</v>
      </c>
      <c r="F2696">
        <f>VLOOKUP(C2696,'Five Year Alumni Srvy 2016 Data'!C:F,4,FALSE)</f>
        <v>0</v>
      </c>
      <c r="G2696" t="str">
        <f>VLOOKUP(F2696,Coding!K:L,2,FALSE)</f>
        <v>Non-URM</v>
      </c>
      <c r="H2696" t="s">
        <v>270</v>
      </c>
      <c r="I2696" t="s">
        <v>270</v>
      </c>
      <c r="J2696" t="s">
        <v>21</v>
      </c>
      <c r="K2696" t="s">
        <v>139</v>
      </c>
      <c r="L2696">
        <v>4</v>
      </c>
      <c r="M2696" t="s">
        <v>85</v>
      </c>
      <c r="N2696" t="s">
        <v>140</v>
      </c>
      <c r="O2696" t="s">
        <v>87</v>
      </c>
    </row>
    <row r="2697" spans="1:15" x14ac:dyDescent="0.25">
      <c r="A2697">
        <v>1</v>
      </c>
      <c r="B2697">
        <v>2016</v>
      </c>
      <c r="C2697" t="s">
        <v>285</v>
      </c>
      <c r="D2697" t="s">
        <v>264</v>
      </c>
      <c r="E2697" t="s">
        <v>7</v>
      </c>
      <c r="F2697">
        <f>VLOOKUP(C2697,'Five Year Alumni Srvy 2016 Data'!C:F,4,FALSE)</f>
        <v>0</v>
      </c>
      <c r="G2697" t="str">
        <f>VLOOKUP(F2697,Coding!K:L,2,FALSE)</f>
        <v>Non-URM</v>
      </c>
      <c r="H2697" t="s">
        <v>270</v>
      </c>
      <c r="I2697" t="s">
        <v>270</v>
      </c>
      <c r="J2697" t="s">
        <v>21</v>
      </c>
      <c r="K2697" t="s">
        <v>141</v>
      </c>
      <c r="L2697">
        <v>3</v>
      </c>
      <c r="M2697" t="s">
        <v>85</v>
      </c>
      <c r="N2697" t="s">
        <v>142</v>
      </c>
      <c r="O2697" t="s">
        <v>126</v>
      </c>
    </row>
    <row r="2698" spans="1:15" x14ac:dyDescent="0.25">
      <c r="A2698">
        <v>1</v>
      </c>
      <c r="B2698">
        <v>2016</v>
      </c>
      <c r="C2698" t="s">
        <v>285</v>
      </c>
      <c r="D2698" t="s">
        <v>264</v>
      </c>
      <c r="E2698" t="s">
        <v>7</v>
      </c>
      <c r="F2698">
        <f>VLOOKUP(C2698,'Five Year Alumni Srvy 2016 Data'!C:F,4,FALSE)</f>
        <v>0</v>
      </c>
      <c r="G2698" t="str">
        <f>VLOOKUP(F2698,Coding!K:L,2,FALSE)</f>
        <v>Non-URM</v>
      </c>
      <c r="H2698" t="s">
        <v>270</v>
      </c>
      <c r="I2698" t="s">
        <v>270</v>
      </c>
      <c r="J2698" t="s">
        <v>21</v>
      </c>
      <c r="K2698" t="s">
        <v>143</v>
      </c>
      <c r="L2698">
        <v>3</v>
      </c>
      <c r="M2698" t="s">
        <v>85</v>
      </c>
      <c r="N2698" t="s">
        <v>144</v>
      </c>
      <c r="O2698" t="s">
        <v>126</v>
      </c>
    </row>
    <row r="2699" spans="1:15" x14ac:dyDescent="0.25">
      <c r="A2699">
        <v>1</v>
      </c>
      <c r="B2699">
        <v>2016</v>
      </c>
      <c r="C2699" t="s">
        <v>288</v>
      </c>
      <c r="D2699" t="s">
        <v>48</v>
      </c>
      <c r="E2699" t="s">
        <v>7</v>
      </c>
      <c r="F2699">
        <f>VLOOKUP(C2699,'Five Year Alumni Srvy 2016 Data'!C:F,4,FALSE)</f>
        <v>0</v>
      </c>
      <c r="G2699" t="str">
        <f>VLOOKUP(F2699,Coding!K:L,2,FALSE)</f>
        <v>Non-URM</v>
      </c>
      <c r="H2699" t="s">
        <v>289</v>
      </c>
      <c r="I2699" t="s">
        <v>290</v>
      </c>
      <c r="J2699" t="s">
        <v>17</v>
      </c>
      <c r="K2699" t="s">
        <v>84</v>
      </c>
      <c r="L2699">
        <v>3</v>
      </c>
      <c r="M2699" t="s">
        <v>85</v>
      </c>
      <c r="N2699" t="s">
        <v>86</v>
      </c>
      <c r="O2699" t="s">
        <v>126</v>
      </c>
    </row>
    <row r="2700" spans="1:15" x14ac:dyDescent="0.25">
      <c r="A2700">
        <v>1</v>
      </c>
      <c r="B2700">
        <v>2016</v>
      </c>
      <c r="C2700" t="s">
        <v>288</v>
      </c>
      <c r="D2700" t="s">
        <v>48</v>
      </c>
      <c r="E2700" t="s">
        <v>7</v>
      </c>
      <c r="F2700">
        <f>VLOOKUP(C2700,'Five Year Alumni Srvy 2016 Data'!C:F,4,FALSE)</f>
        <v>0</v>
      </c>
      <c r="G2700" t="str">
        <f>VLOOKUP(F2700,Coding!K:L,2,FALSE)</f>
        <v>Non-URM</v>
      </c>
      <c r="H2700" t="s">
        <v>289</v>
      </c>
      <c r="I2700" t="s">
        <v>290</v>
      </c>
      <c r="J2700" t="s">
        <v>17</v>
      </c>
      <c r="K2700" t="s">
        <v>88</v>
      </c>
      <c r="L2700">
        <v>3</v>
      </c>
      <c r="M2700" t="s">
        <v>85</v>
      </c>
      <c r="N2700" t="s">
        <v>89</v>
      </c>
      <c r="O2700" t="s">
        <v>126</v>
      </c>
    </row>
    <row r="2701" spans="1:15" x14ac:dyDescent="0.25">
      <c r="A2701">
        <v>1</v>
      </c>
      <c r="B2701">
        <v>2016</v>
      </c>
      <c r="C2701" t="s">
        <v>288</v>
      </c>
      <c r="D2701" t="s">
        <v>48</v>
      </c>
      <c r="E2701" t="s">
        <v>7</v>
      </c>
      <c r="F2701">
        <f>VLOOKUP(C2701,'Five Year Alumni Srvy 2016 Data'!C:F,4,FALSE)</f>
        <v>0</v>
      </c>
      <c r="G2701" t="str">
        <f>VLOOKUP(F2701,Coding!K:L,2,FALSE)</f>
        <v>Non-URM</v>
      </c>
      <c r="H2701" t="s">
        <v>289</v>
      </c>
      <c r="I2701" t="s">
        <v>290</v>
      </c>
      <c r="J2701" t="s">
        <v>17</v>
      </c>
      <c r="K2701" t="s">
        <v>98</v>
      </c>
      <c r="L2701">
        <v>4</v>
      </c>
      <c r="M2701" t="s">
        <v>85</v>
      </c>
      <c r="N2701" t="s">
        <v>99</v>
      </c>
      <c r="O2701" t="s">
        <v>87</v>
      </c>
    </row>
    <row r="2702" spans="1:15" x14ac:dyDescent="0.25">
      <c r="A2702">
        <v>1</v>
      </c>
      <c r="B2702">
        <v>2016</v>
      </c>
      <c r="C2702" t="s">
        <v>288</v>
      </c>
      <c r="D2702" t="s">
        <v>48</v>
      </c>
      <c r="E2702" t="s">
        <v>7</v>
      </c>
      <c r="F2702">
        <f>VLOOKUP(C2702,'Five Year Alumni Srvy 2016 Data'!C:F,4,FALSE)</f>
        <v>0</v>
      </c>
      <c r="G2702" t="str">
        <f>VLOOKUP(F2702,Coding!K:L,2,FALSE)</f>
        <v>Non-URM</v>
      </c>
      <c r="H2702" t="s">
        <v>289</v>
      </c>
      <c r="I2702" t="s">
        <v>290</v>
      </c>
      <c r="J2702" t="s">
        <v>17</v>
      </c>
      <c r="K2702" t="s">
        <v>122</v>
      </c>
      <c r="L2702">
        <v>3</v>
      </c>
      <c r="M2702" t="s">
        <v>85</v>
      </c>
      <c r="N2702" t="s">
        <v>123</v>
      </c>
      <c r="O2702" t="s">
        <v>126</v>
      </c>
    </row>
    <row r="2703" spans="1:15" x14ac:dyDescent="0.25">
      <c r="A2703">
        <v>1</v>
      </c>
      <c r="B2703">
        <v>2016</v>
      </c>
      <c r="C2703" t="s">
        <v>288</v>
      </c>
      <c r="D2703" t="s">
        <v>48</v>
      </c>
      <c r="E2703" t="s">
        <v>7</v>
      </c>
      <c r="F2703">
        <f>VLOOKUP(C2703,'Five Year Alumni Srvy 2016 Data'!C:F,4,FALSE)</f>
        <v>0</v>
      </c>
      <c r="G2703" t="str">
        <f>VLOOKUP(F2703,Coding!K:L,2,FALSE)</f>
        <v>Non-URM</v>
      </c>
      <c r="H2703" t="s">
        <v>289</v>
      </c>
      <c r="I2703" t="s">
        <v>290</v>
      </c>
      <c r="J2703" t="s">
        <v>17</v>
      </c>
      <c r="K2703" t="s">
        <v>124</v>
      </c>
      <c r="L2703">
        <v>2</v>
      </c>
      <c r="M2703" t="s">
        <v>85</v>
      </c>
      <c r="N2703" t="s">
        <v>125</v>
      </c>
      <c r="O2703" t="s">
        <v>176</v>
      </c>
    </row>
    <row r="2704" spans="1:15" x14ac:dyDescent="0.25">
      <c r="A2704">
        <v>1</v>
      </c>
      <c r="B2704">
        <v>2016</v>
      </c>
      <c r="C2704" t="s">
        <v>288</v>
      </c>
      <c r="D2704" t="s">
        <v>48</v>
      </c>
      <c r="E2704" t="s">
        <v>7</v>
      </c>
      <c r="F2704">
        <f>VLOOKUP(C2704,'Five Year Alumni Srvy 2016 Data'!C:F,4,FALSE)</f>
        <v>0</v>
      </c>
      <c r="G2704" t="str">
        <f>VLOOKUP(F2704,Coding!K:L,2,FALSE)</f>
        <v>Non-URM</v>
      </c>
      <c r="H2704" t="s">
        <v>289</v>
      </c>
      <c r="I2704" t="s">
        <v>290</v>
      </c>
      <c r="J2704" t="s">
        <v>17</v>
      </c>
      <c r="K2704" t="s">
        <v>127</v>
      </c>
      <c r="L2704">
        <v>3</v>
      </c>
      <c r="M2704" t="s">
        <v>85</v>
      </c>
      <c r="N2704" t="s">
        <v>128</v>
      </c>
      <c r="O2704" t="s">
        <v>126</v>
      </c>
    </row>
    <row r="2705" spans="1:15" x14ac:dyDescent="0.25">
      <c r="A2705">
        <v>1</v>
      </c>
      <c r="B2705">
        <v>2016</v>
      </c>
      <c r="C2705" t="s">
        <v>288</v>
      </c>
      <c r="D2705" t="s">
        <v>48</v>
      </c>
      <c r="E2705" t="s">
        <v>7</v>
      </c>
      <c r="F2705">
        <f>VLOOKUP(C2705,'Five Year Alumni Srvy 2016 Data'!C:F,4,FALSE)</f>
        <v>0</v>
      </c>
      <c r="G2705" t="str">
        <f>VLOOKUP(F2705,Coding!K:L,2,FALSE)</f>
        <v>Non-URM</v>
      </c>
      <c r="H2705" t="s">
        <v>289</v>
      </c>
      <c r="I2705" t="s">
        <v>290</v>
      </c>
      <c r="J2705" t="s">
        <v>17</v>
      </c>
      <c r="K2705" t="s">
        <v>129</v>
      </c>
      <c r="L2705">
        <v>3</v>
      </c>
      <c r="M2705" t="s">
        <v>85</v>
      </c>
      <c r="N2705" t="s">
        <v>130</v>
      </c>
      <c r="O2705" t="s">
        <v>126</v>
      </c>
    </row>
    <row r="2706" spans="1:15" x14ac:dyDescent="0.25">
      <c r="A2706">
        <v>1</v>
      </c>
      <c r="B2706">
        <v>2016</v>
      </c>
      <c r="C2706" t="s">
        <v>288</v>
      </c>
      <c r="D2706" t="s">
        <v>48</v>
      </c>
      <c r="E2706" t="s">
        <v>7</v>
      </c>
      <c r="F2706">
        <f>VLOOKUP(C2706,'Five Year Alumni Srvy 2016 Data'!C:F,4,FALSE)</f>
        <v>0</v>
      </c>
      <c r="G2706" t="str">
        <f>VLOOKUP(F2706,Coding!K:L,2,FALSE)</f>
        <v>Non-URM</v>
      </c>
      <c r="H2706" t="s">
        <v>289</v>
      </c>
      <c r="I2706" t="s">
        <v>290</v>
      </c>
      <c r="J2706" t="s">
        <v>17</v>
      </c>
      <c r="K2706" t="s">
        <v>131</v>
      </c>
      <c r="L2706">
        <v>4</v>
      </c>
      <c r="M2706" t="s">
        <v>85</v>
      </c>
      <c r="N2706" t="s">
        <v>132</v>
      </c>
      <c r="O2706" t="s">
        <v>87</v>
      </c>
    </row>
    <row r="2707" spans="1:15" x14ac:dyDescent="0.25">
      <c r="A2707">
        <v>1</v>
      </c>
      <c r="B2707">
        <v>2016</v>
      </c>
      <c r="C2707" t="s">
        <v>288</v>
      </c>
      <c r="D2707" t="s">
        <v>48</v>
      </c>
      <c r="E2707" t="s">
        <v>7</v>
      </c>
      <c r="F2707">
        <f>VLOOKUP(C2707,'Five Year Alumni Srvy 2016 Data'!C:F,4,FALSE)</f>
        <v>0</v>
      </c>
      <c r="G2707" t="str">
        <f>VLOOKUP(F2707,Coding!K:L,2,FALSE)</f>
        <v>Non-URM</v>
      </c>
      <c r="H2707" t="s">
        <v>289</v>
      </c>
      <c r="I2707" t="s">
        <v>290</v>
      </c>
      <c r="J2707" t="s">
        <v>17</v>
      </c>
      <c r="K2707" t="s">
        <v>139</v>
      </c>
      <c r="L2707">
        <v>4</v>
      </c>
      <c r="M2707" t="s">
        <v>85</v>
      </c>
      <c r="N2707" t="s">
        <v>140</v>
      </c>
      <c r="O2707" t="s">
        <v>87</v>
      </c>
    </row>
    <row r="2708" spans="1:15" x14ac:dyDescent="0.25">
      <c r="A2708">
        <v>1</v>
      </c>
      <c r="B2708">
        <v>2016</v>
      </c>
      <c r="C2708" t="s">
        <v>288</v>
      </c>
      <c r="D2708" t="s">
        <v>48</v>
      </c>
      <c r="E2708" t="s">
        <v>7</v>
      </c>
      <c r="F2708">
        <f>VLOOKUP(C2708,'Five Year Alumni Srvy 2016 Data'!C:F,4,FALSE)</f>
        <v>0</v>
      </c>
      <c r="G2708" t="str">
        <f>VLOOKUP(F2708,Coding!K:L,2,FALSE)</f>
        <v>Non-URM</v>
      </c>
      <c r="H2708" t="s">
        <v>289</v>
      </c>
      <c r="I2708" t="s">
        <v>290</v>
      </c>
      <c r="J2708" t="s">
        <v>17</v>
      </c>
      <c r="K2708" t="s">
        <v>141</v>
      </c>
      <c r="L2708">
        <v>3</v>
      </c>
      <c r="M2708" t="s">
        <v>85</v>
      </c>
      <c r="N2708" t="s">
        <v>142</v>
      </c>
      <c r="O2708" t="s">
        <v>126</v>
      </c>
    </row>
    <row r="2709" spans="1:15" x14ac:dyDescent="0.25">
      <c r="A2709">
        <v>1</v>
      </c>
      <c r="B2709">
        <v>2016</v>
      </c>
      <c r="C2709" t="s">
        <v>288</v>
      </c>
      <c r="D2709" t="s">
        <v>48</v>
      </c>
      <c r="E2709" t="s">
        <v>7</v>
      </c>
      <c r="F2709">
        <f>VLOOKUP(C2709,'Five Year Alumni Srvy 2016 Data'!C:F,4,FALSE)</f>
        <v>0</v>
      </c>
      <c r="G2709" t="str">
        <f>VLOOKUP(F2709,Coding!K:L,2,FALSE)</f>
        <v>Non-URM</v>
      </c>
      <c r="H2709" t="s">
        <v>289</v>
      </c>
      <c r="I2709" t="s">
        <v>290</v>
      </c>
      <c r="J2709" t="s">
        <v>17</v>
      </c>
      <c r="K2709" t="s">
        <v>143</v>
      </c>
      <c r="L2709">
        <v>2</v>
      </c>
      <c r="M2709" t="s">
        <v>85</v>
      </c>
      <c r="N2709" t="s">
        <v>144</v>
      </c>
      <c r="O2709" t="s">
        <v>176</v>
      </c>
    </row>
    <row r="2710" spans="1:15" x14ac:dyDescent="0.25">
      <c r="A2710">
        <v>1</v>
      </c>
      <c r="B2710">
        <v>2016</v>
      </c>
      <c r="C2710" t="s">
        <v>291</v>
      </c>
      <c r="D2710" t="s">
        <v>48</v>
      </c>
      <c r="E2710" t="s">
        <v>7</v>
      </c>
      <c r="F2710">
        <f>VLOOKUP(C2710,'Five Year Alumni Srvy 2016 Data'!C:F,4,FALSE)</f>
        <v>0</v>
      </c>
      <c r="G2710" t="str">
        <f>VLOOKUP(F2710,Coding!K:L,2,FALSE)</f>
        <v>Non-URM</v>
      </c>
      <c r="H2710" t="s">
        <v>292</v>
      </c>
      <c r="I2710" t="s">
        <v>293</v>
      </c>
      <c r="J2710" t="s">
        <v>15</v>
      </c>
      <c r="K2710" t="s">
        <v>84</v>
      </c>
      <c r="L2710">
        <v>4</v>
      </c>
      <c r="M2710" t="s">
        <v>85</v>
      </c>
      <c r="N2710" t="s">
        <v>86</v>
      </c>
      <c r="O2710" t="s">
        <v>87</v>
      </c>
    </row>
    <row r="2711" spans="1:15" x14ac:dyDescent="0.25">
      <c r="A2711">
        <v>1</v>
      </c>
      <c r="B2711">
        <v>2016</v>
      </c>
      <c r="C2711" t="s">
        <v>291</v>
      </c>
      <c r="D2711" t="s">
        <v>48</v>
      </c>
      <c r="E2711" t="s">
        <v>7</v>
      </c>
      <c r="F2711">
        <f>VLOOKUP(C2711,'Five Year Alumni Srvy 2016 Data'!C:F,4,FALSE)</f>
        <v>0</v>
      </c>
      <c r="G2711" t="str">
        <f>VLOOKUP(F2711,Coding!K:L,2,FALSE)</f>
        <v>Non-URM</v>
      </c>
      <c r="H2711" t="s">
        <v>292</v>
      </c>
      <c r="I2711" t="s">
        <v>293</v>
      </c>
      <c r="J2711" t="s">
        <v>15</v>
      </c>
      <c r="K2711" t="s">
        <v>88</v>
      </c>
      <c r="L2711">
        <v>5</v>
      </c>
      <c r="M2711" t="s">
        <v>85</v>
      </c>
      <c r="N2711" t="s">
        <v>89</v>
      </c>
      <c r="O2711" t="s">
        <v>185</v>
      </c>
    </row>
    <row r="2712" spans="1:15" x14ac:dyDescent="0.25">
      <c r="A2712">
        <v>1</v>
      </c>
      <c r="B2712">
        <v>2016</v>
      </c>
      <c r="C2712" t="s">
        <v>291</v>
      </c>
      <c r="D2712" t="s">
        <v>48</v>
      </c>
      <c r="E2712" t="s">
        <v>7</v>
      </c>
      <c r="F2712">
        <f>VLOOKUP(C2712,'Five Year Alumni Srvy 2016 Data'!C:F,4,FALSE)</f>
        <v>0</v>
      </c>
      <c r="G2712" t="str">
        <f>VLOOKUP(F2712,Coding!K:L,2,FALSE)</f>
        <v>Non-URM</v>
      </c>
      <c r="H2712" t="s">
        <v>292</v>
      </c>
      <c r="I2712" t="s">
        <v>293</v>
      </c>
      <c r="J2712" t="s">
        <v>15</v>
      </c>
      <c r="K2712" t="s">
        <v>98</v>
      </c>
      <c r="L2712">
        <v>5</v>
      </c>
      <c r="M2712" t="s">
        <v>85</v>
      </c>
      <c r="N2712" t="s">
        <v>99</v>
      </c>
      <c r="O2712" t="s">
        <v>185</v>
      </c>
    </row>
    <row r="2713" spans="1:15" x14ac:dyDescent="0.25">
      <c r="A2713">
        <v>1</v>
      </c>
      <c r="B2713">
        <v>2016</v>
      </c>
      <c r="C2713" t="s">
        <v>291</v>
      </c>
      <c r="D2713" t="s">
        <v>48</v>
      </c>
      <c r="E2713" t="s">
        <v>7</v>
      </c>
      <c r="F2713">
        <f>VLOOKUP(C2713,'Five Year Alumni Srvy 2016 Data'!C:F,4,FALSE)</f>
        <v>0</v>
      </c>
      <c r="G2713" t="str">
        <f>VLOOKUP(F2713,Coding!K:L,2,FALSE)</f>
        <v>Non-URM</v>
      </c>
      <c r="H2713" t="s">
        <v>292</v>
      </c>
      <c r="I2713" t="s">
        <v>293</v>
      </c>
      <c r="J2713" t="s">
        <v>15</v>
      </c>
      <c r="K2713" t="s">
        <v>122</v>
      </c>
      <c r="L2713">
        <v>4</v>
      </c>
      <c r="M2713" t="s">
        <v>85</v>
      </c>
      <c r="N2713" t="s">
        <v>123</v>
      </c>
      <c r="O2713" t="s">
        <v>87</v>
      </c>
    </row>
    <row r="2714" spans="1:15" x14ac:dyDescent="0.25">
      <c r="A2714">
        <v>1</v>
      </c>
      <c r="B2714">
        <v>2016</v>
      </c>
      <c r="C2714" t="s">
        <v>291</v>
      </c>
      <c r="D2714" t="s">
        <v>48</v>
      </c>
      <c r="E2714" t="s">
        <v>7</v>
      </c>
      <c r="F2714">
        <f>VLOOKUP(C2714,'Five Year Alumni Srvy 2016 Data'!C:F,4,FALSE)</f>
        <v>0</v>
      </c>
      <c r="G2714" t="str">
        <f>VLOOKUP(F2714,Coding!K:L,2,FALSE)</f>
        <v>Non-URM</v>
      </c>
      <c r="H2714" t="s">
        <v>292</v>
      </c>
      <c r="I2714" t="s">
        <v>293</v>
      </c>
      <c r="J2714" t="s">
        <v>15</v>
      </c>
      <c r="K2714" t="s">
        <v>124</v>
      </c>
      <c r="L2714">
        <v>5</v>
      </c>
      <c r="M2714" t="s">
        <v>85</v>
      </c>
      <c r="N2714" t="s">
        <v>125</v>
      </c>
      <c r="O2714" t="s">
        <v>185</v>
      </c>
    </row>
    <row r="2715" spans="1:15" x14ac:dyDescent="0.25">
      <c r="A2715">
        <v>1</v>
      </c>
      <c r="B2715">
        <v>2016</v>
      </c>
      <c r="C2715" t="s">
        <v>291</v>
      </c>
      <c r="D2715" t="s">
        <v>48</v>
      </c>
      <c r="E2715" t="s">
        <v>7</v>
      </c>
      <c r="F2715">
        <f>VLOOKUP(C2715,'Five Year Alumni Srvy 2016 Data'!C:F,4,FALSE)</f>
        <v>0</v>
      </c>
      <c r="G2715" t="str">
        <f>VLOOKUP(F2715,Coding!K:L,2,FALSE)</f>
        <v>Non-URM</v>
      </c>
      <c r="H2715" t="s">
        <v>292</v>
      </c>
      <c r="I2715" t="s">
        <v>293</v>
      </c>
      <c r="J2715" t="s">
        <v>15</v>
      </c>
      <c r="K2715" t="s">
        <v>127</v>
      </c>
      <c r="L2715">
        <v>4</v>
      </c>
      <c r="M2715" t="s">
        <v>85</v>
      </c>
      <c r="N2715" t="s">
        <v>128</v>
      </c>
      <c r="O2715" t="s">
        <v>87</v>
      </c>
    </row>
    <row r="2716" spans="1:15" x14ac:dyDescent="0.25">
      <c r="A2716">
        <v>1</v>
      </c>
      <c r="B2716">
        <v>2016</v>
      </c>
      <c r="C2716" t="s">
        <v>291</v>
      </c>
      <c r="D2716" t="s">
        <v>48</v>
      </c>
      <c r="E2716" t="s">
        <v>7</v>
      </c>
      <c r="F2716">
        <f>VLOOKUP(C2716,'Five Year Alumni Srvy 2016 Data'!C:F,4,FALSE)</f>
        <v>0</v>
      </c>
      <c r="G2716" t="str">
        <f>VLOOKUP(F2716,Coding!K:L,2,FALSE)</f>
        <v>Non-URM</v>
      </c>
      <c r="H2716" t="s">
        <v>292</v>
      </c>
      <c r="I2716" t="s">
        <v>293</v>
      </c>
      <c r="J2716" t="s">
        <v>15</v>
      </c>
      <c r="K2716" t="s">
        <v>129</v>
      </c>
      <c r="L2716">
        <v>4</v>
      </c>
      <c r="M2716" t="s">
        <v>85</v>
      </c>
      <c r="N2716" t="s">
        <v>130</v>
      </c>
      <c r="O2716" t="s">
        <v>87</v>
      </c>
    </row>
    <row r="2717" spans="1:15" x14ac:dyDescent="0.25">
      <c r="A2717">
        <v>1</v>
      </c>
      <c r="B2717">
        <v>2016</v>
      </c>
      <c r="C2717" t="s">
        <v>291</v>
      </c>
      <c r="D2717" t="s">
        <v>48</v>
      </c>
      <c r="E2717" t="s">
        <v>7</v>
      </c>
      <c r="F2717">
        <f>VLOOKUP(C2717,'Five Year Alumni Srvy 2016 Data'!C:F,4,FALSE)</f>
        <v>0</v>
      </c>
      <c r="G2717" t="str">
        <f>VLOOKUP(F2717,Coding!K:L,2,FALSE)</f>
        <v>Non-URM</v>
      </c>
      <c r="H2717" t="s">
        <v>292</v>
      </c>
      <c r="I2717" t="s">
        <v>293</v>
      </c>
      <c r="J2717" t="s">
        <v>15</v>
      </c>
      <c r="K2717" t="s">
        <v>131</v>
      </c>
      <c r="L2717">
        <v>4</v>
      </c>
      <c r="M2717" t="s">
        <v>85</v>
      </c>
      <c r="N2717" t="s">
        <v>132</v>
      </c>
      <c r="O2717" t="s">
        <v>87</v>
      </c>
    </row>
    <row r="2718" spans="1:15" x14ac:dyDescent="0.25">
      <c r="A2718">
        <v>1</v>
      </c>
      <c r="B2718">
        <v>2016</v>
      </c>
      <c r="C2718" t="s">
        <v>291</v>
      </c>
      <c r="D2718" t="s">
        <v>48</v>
      </c>
      <c r="E2718" t="s">
        <v>7</v>
      </c>
      <c r="F2718">
        <f>VLOOKUP(C2718,'Five Year Alumni Srvy 2016 Data'!C:F,4,FALSE)</f>
        <v>0</v>
      </c>
      <c r="G2718" t="str">
        <f>VLOOKUP(F2718,Coding!K:L,2,FALSE)</f>
        <v>Non-URM</v>
      </c>
      <c r="H2718" t="s">
        <v>292</v>
      </c>
      <c r="I2718" t="s">
        <v>293</v>
      </c>
      <c r="J2718" t="s">
        <v>15</v>
      </c>
      <c r="K2718" t="s">
        <v>139</v>
      </c>
      <c r="L2718">
        <v>4</v>
      </c>
      <c r="M2718" t="s">
        <v>85</v>
      </c>
      <c r="N2718" t="s">
        <v>140</v>
      </c>
      <c r="O2718" t="s">
        <v>87</v>
      </c>
    </row>
    <row r="2719" spans="1:15" x14ac:dyDescent="0.25">
      <c r="A2719">
        <v>1</v>
      </c>
      <c r="B2719">
        <v>2016</v>
      </c>
      <c r="C2719" t="s">
        <v>291</v>
      </c>
      <c r="D2719" t="s">
        <v>48</v>
      </c>
      <c r="E2719" t="s">
        <v>7</v>
      </c>
      <c r="F2719">
        <f>VLOOKUP(C2719,'Five Year Alumni Srvy 2016 Data'!C:F,4,FALSE)</f>
        <v>0</v>
      </c>
      <c r="G2719" t="str">
        <f>VLOOKUP(F2719,Coding!K:L,2,FALSE)</f>
        <v>Non-URM</v>
      </c>
      <c r="H2719" t="s">
        <v>292</v>
      </c>
      <c r="I2719" t="s">
        <v>293</v>
      </c>
      <c r="J2719" t="s">
        <v>15</v>
      </c>
      <c r="K2719" t="s">
        <v>141</v>
      </c>
      <c r="L2719">
        <v>5</v>
      </c>
      <c r="M2719" t="s">
        <v>85</v>
      </c>
      <c r="N2719" t="s">
        <v>142</v>
      </c>
      <c r="O2719" t="s">
        <v>185</v>
      </c>
    </row>
    <row r="2720" spans="1:15" x14ac:dyDescent="0.25">
      <c r="A2720">
        <v>1</v>
      </c>
      <c r="B2720">
        <v>2016</v>
      </c>
      <c r="C2720" t="s">
        <v>291</v>
      </c>
      <c r="D2720" t="s">
        <v>48</v>
      </c>
      <c r="E2720" t="s">
        <v>7</v>
      </c>
      <c r="F2720">
        <f>VLOOKUP(C2720,'Five Year Alumni Srvy 2016 Data'!C:F,4,FALSE)</f>
        <v>0</v>
      </c>
      <c r="G2720" t="str">
        <f>VLOOKUP(F2720,Coding!K:L,2,FALSE)</f>
        <v>Non-URM</v>
      </c>
      <c r="H2720" t="s">
        <v>292</v>
      </c>
      <c r="I2720" t="s">
        <v>293</v>
      </c>
      <c r="J2720" t="s">
        <v>15</v>
      </c>
      <c r="K2720" t="s">
        <v>143</v>
      </c>
      <c r="L2720">
        <v>4</v>
      </c>
      <c r="M2720" t="s">
        <v>85</v>
      </c>
      <c r="N2720" t="s">
        <v>144</v>
      </c>
      <c r="O2720" t="s">
        <v>87</v>
      </c>
    </row>
    <row r="2721" spans="1:15" x14ac:dyDescent="0.25">
      <c r="A2721">
        <v>1</v>
      </c>
      <c r="B2721">
        <v>2016</v>
      </c>
      <c r="C2721" t="s">
        <v>297</v>
      </c>
      <c r="D2721" t="s">
        <v>48</v>
      </c>
      <c r="E2721" t="s">
        <v>7</v>
      </c>
      <c r="F2721">
        <f>VLOOKUP(C2721,'Five Year Alumni Srvy 2016 Data'!C:F,4,FALSE)</f>
        <v>0</v>
      </c>
      <c r="G2721" t="str">
        <f>VLOOKUP(F2721,Coding!K:L,2,FALSE)</f>
        <v>Non-URM</v>
      </c>
      <c r="H2721" t="s">
        <v>298</v>
      </c>
      <c r="I2721" t="s">
        <v>298</v>
      </c>
      <c r="J2721" t="s">
        <v>21</v>
      </c>
      <c r="K2721" t="s">
        <v>84</v>
      </c>
      <c r="L2721">
        <v>4</v>
      </c>
      <c r="M2721" t="s">
        <v>85</v>
      </c>
      <c r="N2721" t="s">
        <v>86</v>
      </c>
      <c r="O2721" t="s">
        <v>87</v>
      </c>
    </row>
    <row r="2722" spans="1:15" x14ac:dyDescent="0.25">
      <c r="A2722">
        <v>1</v>
      </c>
      <c r="B2722">
        <v>2016</v>
      </c>
      <c r="C2722" t="s">
        <v>297</v>
      </c>
      <c r="D2722" t="s">
        <v>48</v>
      </c>
      <c r="E2722" t="s">
        <v>7</v>
      </c>
      <c r="F2722">
        <f>VLOOKUP(C2722,'Five Year Alumni Srvy 2016 Data'!C:F,4,FALSE)</f>
        <v>0</v>
      </c>
      <c r="G2722" t="str">
        <f>VLOOKUP(F2722,Coding!K:L,2,FALSE)</f>
        <v>Non-URM</v>
      </c>
      <c r="H2722" t="s">
        <v>298</v>
      </c>
      <c r="I2722" t="s">
        <v>298</v>
      </c>
      <c r="J2722" t="s">
        <v>21</v>
      </c>
      <c r="K2722" t="s">
        <v>88</v>
      </c>
      <c r="L2722">
        <v>4</v>
      </c>
      <c r="M2722" t="s">
        <v>85</v>
      </c>
      <c r="N2722" t="s">
        <v>89</v>
      </c>
      <c r="O2722" t="s">
        <v>87</v>
      </c>
    </row>
    <row r="2723" spans="1:15" x14ac:dyDescent="0.25">
      <c r="A2723">
        <v>1</v>
      </c>
      <c r="B2723">
        <v>2016</v>
      </c>
      <c r="C2723" t="s">
        <v>297</v>
      </c>
      <c r="D2723" t="s">
        <v>48</v>
      </c>
      <c r="E2723" t="s">
        <v>7</v>
      </c>
      <c r="F2723">
        <f>VLOOKUP(C2723,'Five Year Alumni Srvy 2016 Data'!C:F,4,FALSE)</f>
        <v>0</v>
      </c>
      <c r="G2723" t="str">
        <f>VLOOKUP(F2723,Coding!K:L,2,FALSE)</f>
        <v>Non-URM</v>
      </c>
      <c r="H2723" t="s">
        <v>298</v>
      </c>
      <c r="I2723" t="s">
        <v>298</v>
      </c>
      <c r="J2723" t="s">
        <v>21</v>
      </c>
      <c r="K2723" t="s">
        <v>98</v>
      </c>
      <c r="L2723">
        <v>4</v>
      </c>
      <c r="M2723" t="s">
        <v>85</v>
      </c>
      <c r="N2723" t="s">
        <v>99</v>
      </c>
      <c r="O2723" t="s">
        <v>87</v>
      </c>
    </row>
    <row r="2724" spans="1:15" x14ac:dyDescent="0.25">
      <c r="A2724">
        <v>1</v>
      </c>
      <c r="B2724">
        <v>2016</v>
      </c>
      <c r="C2724" t="s">
        <v>297</v>
      </c>
      <c r="D2724" t="s">
        <v>48</v>
      </c>
      <c r="E2724" t="s">
        <v>7</v>
      </c>
      <c r="F2724">
        <f>VLOOKUP(C2724,'Five Year Alumni Srvy 2016 Data'!C:F,4,FALSE)</f>
        <v>0</v>
      </c>
      <c r="G2724" t="str">
        <f>VLOOKUP(F2724,Coding!K:L,2,FALSE)</f>
        <v>Non-URM</v>
      </c>
      <c r="H2724" t="s">
        <v>298</v>
      </c>
      <c r="I2724" t="s">
        <v>298</v>
      </c>
      <c r="J2724" t="s">
        <v>21</v>
      </c>
      <c r="K2724" t="s">
        <v>122</v>
      </c>
      <c r="L2724">
        <v>4</v>
      </c>
      <c r="M2724" t="s">
        <v>85</v>
      </c>
      <c r="N2724" t="s">
        <v>123</v>
      </c>
      <c r="O2724" t="s">
        <v>87</v>
      </c>
    </row>
    <row r="2725" spans="1:15" x14ac:dyDescent="0.25">
      <c r="A2725">
        <v>1</v>
      </c>
      <c r="B2725">
        <v>2016</v>
      </c>
      <c r="C2725" t="s">
        <v>297</v>
      </c>
      <c r="D2725" t="s">
        <v>48</v>
      </c>
      <c r="E2725" t="s">
        <v>7</v>
      </c>
      <c r="F2725">
        <f>VLOOKUP(C2725,'Five Year Alumni Srvy 2016 Data'!C:F,4,FALSE)</f>
        <v>0</v>
      </c>
      <c r="G2725" t="str">
        <f>VLOOKUP(F2725,Coding!K:L,2,FALSE)</f>
        <v>Non-URM</v>
      </c>
      <c r="H2725" t="s">
        <v>298</v>
      </c>
      <c r="I2725" t="s">
        <v>298</v>
      </c>
      <c r="J2725" t="s">
        <v>21</v>
      </c>
      <c r="K2725" t="s">
        <v>124</v>
      </c>
      <c r="L2725">
        <v>3</v>
      </c>
      <c r="M2725" t="s">
        <v>85</v>
      </c>
      <c r="N2725" t="s">
        <v>125</v>
      </c>
      <c r="O2725" t="s">
        <v>126</v>
      </c>
    </row>
    <row r="2726" spans="1:15" x14ac:dyDescent="0.25">
      <c r="A2726">
        <v>1</v>
      </c>
      <c r="B2726">
        <v>2016</v>
      </c>
      <c r="C2726" t="s">
        <v>297</v>
      </c>
      <c r="D2726" t="s">
        <v>48</v>
      </c>
      <c r="E2726" t="s">
        <v>7</v>
      </c>
      <c r="F2726">
        <f>VLOOKUP(C2726,'Five Year Alumni Srvy 2016 Data'!C:F,4,FALSE)</f>
        <v>0</v>
      </c>
      <c r="G2726" t="str">
        <f>VLOOKUP(F2726,Coding!K:L,2,FALSE)</f>
        <v>Non-URM</v>
      </c>
      <c r="H2726" t="s">
        <v>298</v>
      </c>
      <c r="I2726" t="s">
        <v>298</v>
      </c>
      <c r="J2726" t="s">
        <v>21</v>
      </c>
      <c r="K2726" t="s">
        <v>127</v>
      </c>
      <c r="L2726">
        <v>4</v>
      </c>
      <c r="M2726" t="s">
        <v>85</v>
      </c>
      <c r="N2726" t="s">
        <v>128</v>
      </c>
      <c r="O2726" t="s">
        <v>87</v>
      </c>
    </row>
    <row r="2727" spans="1:15" x14ac:dyDescent="0.25">
      <c r="A2727">
        <v>1</v>
      </c>
      <c r="B2727">
        <v>2016</v>
      </c>
      <c r="C2727" t="s">
        <v>297</v>
      </c>
      <c r="D2727" t="s">
        <v>48</v>
      </c>
      <c r="E2727" t="s">
        <v>7</v>
      </c>
      <c r="F2727">
        <f>VLOOKUP(C2727,'Five Year Alumni Srvy 2016 Data'!C:F,4,FALSE)</f>
        <v>0</v>
      </c>
      <c r="G2727" t="str">
        <f>VLOOKUP(F2727,Coding!K:L,2,FALSE)</f>
        <v>Non-URM</v>
      </c>
      <c r="H2727" t="s">
        <v>298</v>
      </c>
      <c r="I2727" t="s">
        <v>298</v>
      </c>
      <c r="J2727" t="s">
        <v>21</v>
      </c>
      <c r="K2727" t="s">
        <v>129</v>
      </c>
      <c r="L2727">
        <v>4</v>
      </c>
      <c r="M2727" t="s">
        <v>85</v>
      </c>
      <c r="N2727" t="s">
        <v>130</v>
      </c>
      <c r="O2727" t="s">
        <v>87</v>
      </c>
    </row>
    <row r="2728" spans="1:15" x14ac:dyDescent="0.25">
      <c r="A2728">
        <v>1</v>
      </c>
      <c r="B2728">
        <v>2016</v>
      </c>
      <c r="C2728" t="s">
        <v>297</v>
      </c>
      <c r="D2728" t="s">
        <v>48</v>
      </c>
      <c r="E2728" t="s">
        <v>7</v>
      </c>
      <c r="F2728">
        <f>VLOOKUP(C2728,'Five Year Alumni Srvy 2016 Data'!C:F,4,FALSE)</f>
        <v>0</v>
      </c>
      <c r="G2728" t="str">
        <f>VLOOKUP(F2728,Coding!K:L,2,FALSE)</f>
        <v>Non-URM</v>
      </c>
      <c r="H2728" t="s">
        <v>298</v>
      </c>
      <c r="I2728" t="s">
        <v>298</v>
      </c>
      <c r="J2728" t="s">
        <v>21</v>
      </c>
      <c r="K2728" t="s">
        <v>131</v>
      </c>
      <c r="L2728">
        <v>4</v>
      </c>
      <c r="M2728" t="s">
        <v>85</v>
      </c>
      <c r="N2728" t="s">
        <v>132</v>
      </c>
      <c r="O2728" t="s">
        <v>87</v>
      </c>
    </row>
    <row r="2729" spans="1:15" x14ac:dyDescent="0.25">
      <c r="A2729">
        <v>1</v>
      </c>
      <c r="B2729">
        <v>2016</v>
      </c>
      <c r="C2729" t="s">
        <v>297</v>
      </c>
      <c r="D2729" t="s">
        <v>48</v>
      </c>
      <c r="E2729" t="s">
        <v>7</v>
      </c>
      <c r="F2729">
        <f>VLOOKUP(C2729,'Five Year Alumni Srvy 2016 Data'!C:F,4,FALSE)</f>
        <v>0</v>
      </c>
      <c r="G2729" t="str">
        <f>VLOOKUP(F2729,Coding!K:L,2,FALSE)</f>
        <v>Non-URM</v>
      </c>
      <c r="H2729" t="s">
        <v>298</v>
      </c>
      <c r="I2729" t="s">
        <v>298</v>
      </c>
      <c r="J2729" t="s">
        <v>21</v>
      </c>
      <c r="K2729" t="s">
        <v>139</v>
      </c>
      <c r="L2729">
        <v>4</v>
      </c>
      <c r="M2729" t="s">
        <v>85</v>
      </c>
      <c r="N2729" t="s">
        <v>140</v>
      </c>
      <c r="O2729" t="s">
        <v>87</v>
      </c>
    </row>
    <row r="2730" spans="1:15" x14ac:dyDescent="0.25">
      <c r="A2730">
        <v>1</v>
      </c>
      <c r="B2730">
        <v>2016</v>
      </c>
      <c r="C2730" t="s">
        <v>297</v>
      </c>
      <c r="D2730" t="s">
        <v>48</v>
      </c>
      <c r="E2730" t="s">
        <v>7</v>
      </c>
      <c r="F2730">
        <f>VLOOKUP(C2730,'Five Year Alumni Srvy 2016 Data'!C:F,4,FALSE)</f>
        <v>0</v>
      </c>
      <c r="G2730" t="str">
        <f>VLOOKUP(F2730,Coding!K:L,2,FALSE)</f>
        <v>Non-URM</v>
      </c>
      <c r="H2730" t="s">
        <v>298</v>
      </c>
      <c r="I2730" t="s">
        <v>298</v>
      </c>
      <c r="J2730" t="s">
        <v>21</v>
      </c>
      <c r="K2730" t="s">
        <v>141</v>
      </c>
      <c r="L2730">
        <v>3</v>
      </c>
      <c r="M2730" t="s">
        <v>85</v>
      </c>
      <c r="N2730" t="s">
        <v>142</v>
      </c>
      <c r="O2730" t="s">
        <v>126</v>
      </c>
    </row>
    <row r="2731" spans="1:15" x14ac:dyDescent="0.25">
      <c r="A2731">
        <v>1</v>
      </c>
      <c r="B2731">
        <v>2016</v>
      </c>
      <c r="C2731" t="s">
        <v>297</v>
      </c>
      <c r="D2731" t="s">
        <v>48</v>
      </c>
      <c r="E2731" t="s">
        <v>7</v>
      </c>
      <c r="F2731">
        <f>VLOOKUP(C2731,'Five Year Alumni Srvy 2016 Data'!C:F,4,FALSE)</f>
        <v>0</v>
      </c>
      <c r="G2731" t="str">
        <f>VLOOKUP(F2731,Coding!K:L,2,FALSE)</f>
        <v>Non-URM</v>
      </c>
      <c r="H2731" t="s">
        <v>298</v>
      </c>
      <c r="I2731" t="s">
        <v>298</v>
      </c>
      <c r="J2731" t="s">
        <v>21</v>
      </c>
      <c r="K2731" t="s">
        <v>143</v>
      </c>
      <c r="L2731">
        <v>4</v>
      </c>
      <c r="M2731" t="s">
        <v>85</v>
      </c>
      <c r="N2731" t="s">
        <v>144</v>
      </c>
      <c r="O2731" t="s">
        <v>87</v>
      </c>
    </row>
    <row r="2732" spans="1:15" x14ac:dyDescent="0.25">
      <c r="A2732">
        <v>1</v>
      </c>
      <c r="B2732">
        <v>2016</v>
      </c>
      <c r="C2732" t="s">
        <v>299</v>
      </c>
      <c r="D2732" t="s">
        <v>48</v>
      </c>
      <c r="E2732" t="s">
        <v>7</v>
      </c>
      <c r="F2732">
        <f>VLOOKUP(C2732,'Five Year Alumni Srvy 2016 Data'!C:F,4,FALSE)</f>
        <v>0</v>
      </c>
      <c r="G2732" t="str">
        <f>VLOOKUP(F2732,Coding!K:L,2,FALSE)</f>
        <v>Non-URM</v>
      </c>
      <c r="H2732" t="s">
        <v>241</v>
      </c>
      <c r="I2732" t="s">
        <v>242</v>
      </c>
      <c r="J2732" t="s">
        <v>21</v>
      </c>
      <c r="K2732" t="s">
        <v>84</v>
      </c>
      <c r="L2732">
        <v>3</v>
      </c>
      <c r="M2732" t="s">
        <v>85</v>
      </c>
      <c r="N2732" t="s">
        <v>86</v>
      </c>
      <c r="O2732" t="s">
        <v>126</v>
      </c>
    </row>
    <row r="2733" spans="1:15" x14ac:dyDescent="0.25">
      <c r="A2733">
        <v>1</v>
      </c>
      <c r="B2733">
        <v>2016</v>
      </c>
      <c r="C2733" t="s">
        <v>299</v>
      </c>
      <c r="D2733" t="s">
        <v>48</v>
      </c>
      <c r="E2733" t="s">
        <v>7</v>
      </c>
      <c r="F2733">
        <f>VLOOKUP(C2733,'Five Year Alumni Srvy 2016 Data'!C:F,4,FALSE)</f>
        <v>0</v>
      </c>
      <c r="G2733" t="str">
        <f>VLOOKUP(F2733,Coding!K:L,2,FALSE)</f>
        <v>Non-URM</v>
      </c>
      <c r="H2733" t="s">
        <v>241</v>
      </c>
      <c r="I2733" t="s">
        <v>242</v>
      </c>
      <c r="J2733" t="s">
        <v>21</v>
      </c>
      <c r="K2733" t="s">
        <v>88</v>
      </c>
      <c r="L2733">
        <v>3</v>
      </c>
      <c r="M2733" t="s">
        <v>85</v>
      </c>
      <c r="N2733" t="s">
        <v>89</v>
      </c>
      <c r="O2733" t="s">
        <v>126</v>
      </c>
    </row>
    <row r="2734" spans="1:15" x14ac:dyDescent="0.25">
      <c r="A2734">
        <v>1</v>
      </c>
      <c r="B2734">
        <v>2016</v>
      </c>
      <c r="C2734" t="s">
        <v>299</v>
      </c>
      <c r="D2734" t="s">
        <v>48</v>
      </c>
      <c r="E2734" t="s">
        <v>7</v>
      </c>
      <c r="F2734">
        <f>VLOOKUP(C2734,'Five Year Alumni Srvy 2016 Data'!C:F,4,FALSE)</f>
        <v>0</v>
      </c>
      <c r="G2734" t="str">
        <f>VLOOKUP(F2734,Coding!K:L,2,FALSE)</f>
        <v>Non-URM</v>
      </c>
      <c r="H2734" t="s">
        <v>241</v>
      </c>
      <c r="I2734" t="s">
        <v>242</v>
      </c>
      <c r="J2734" t="s">
        <v>21</v>
      </c>
      <c r="K2734" t="s">
        <v>98</v>
      </c>
      <c r="L2734">
        <v>4</v>
      </c>
      <c r="M2734" t="s">
        <v>85</v>
      </c>
      <c r="N2734" t="s">
        <v>99</v>
      </c>
      <c r="O2734" t="s">
        <v>87</v>
      </c>
    </row>
    <row r="2735" spans="1:15" x14ac:dyDescent="0.25">
      <c r="A2735">
        <v>1</v>
      </c>
      <c r="B2735">
        <v>2016</v>
      </c>
      <c r="C2735" t="s">
        <v>299</v>
      </c>
      <c r="D2735" t="s">
        <v>48</v>
      </c>
      <c r="E2735" t="s">
        <v>7</v>
      </c>
      <c r="F2735">
        <f>VLOOKUP(C2735,'Five Year Alumni Srvy 2016 Data'!C:F,4,FALSE)</f>
        <v>0</v>
      </c>
      <c r="G2735" t="str">
        <f>VLOOKUP(F2735,Coding!K:L,2,FALSE)</f>
        <v>Non-URM</v>
      </c>
      <c r="H2735" t="s">
        <v>241</v>
      </c>
      <c r="I2735" t="s">
        <v>242</v>
      </c>
      <c r="J2735" t="s">
        <v>21</v>
      </c>
      <c r="K2735" t="s">
        <v>122</v>
      </c>
      <c r="L2735">
        <v>4</v>
      </c>
      <c r="M2735" t="s">
        <v>85</v>
      </c>
      <c r="N2735" t="s">
        <v>123</v>
      </c>
      <c r="O2735" t="s">
        <v>87</v>
      </c>
    </row>
    <row r="2736" spans="1:15" x14ac:dyDescent="0.25">
      <c r="A2736">
        <v>1</v>
      </c>
      <c r="B2736">
        <v>2016</v>
      </c>
      <c r="C2736" t="s">
        <v>299</v>
      </c>
      <c r="D2736" t="s">
        <v>48</v>
      </c>
      <c r="E2736" t="s">
        <v>7</v>
      </c>
      <c r="F2736">
        <f>VLOOKUP(C2736,'Five Year Alumni Srvy 2016 Data'!C:F,4,FALSE)</f>
        <v>0</v>
      </c>
      <c r="G2736" t="str">
        <f>VLOOKUP(F2736,Coding!K:L,2,FALSE)</f>
        <v>Non-URM</v>
      </c>
      <c r="H2736" t="s">
        <v>241</v>
      </c>
      <c r="I2736" t="s">
        <v>242</v>
      </c>
      <c r="J2736" t="s">
        <v>21</v>
      </c>
      <c r="K2736" t="s">
        <v>124</v>
      </c>
      <c r="L2736">
        <v>4</v>
      </c>
      <c r="M2736" t="s">
        <v>85</v>
      </c>
      <c r="N2736" t="s">
        <v>125</v>
      </c>
      <c r="O2736" t="s">
        <v>87</v>
      </c>
    </row>
    <row r="2737" spans="1:15" x14ac:dyDescent="0.25">
      <c r="A2737">
        <v>1</v>
      </c>
      <c r="B2737">
        <v>2016</v>
      </c>
      <c r="C2737" t="s">
        <v>299</v>
      </c>
      <c r="D2737" t="s">
        <v>48</v>
      </c>
      <c r="E2737" t="s">
        <v>7</v>
      </c>
      <c r="F2737">
        <f>VLOOKUP(C2737,'Five Year Alumni Srvy 2016 Data'!C:F,4,FALSE)</f>
        <v>0</v>
      </c>
      <c r="G2737" t="str">
        <f>VLOOKUP(F2737,Coding!K:L,2,FALSE)</f>
        <v>Non-URM</v>
      </c>
      <c r="H2737" t="s">
        <v>241</v>
      </c>
      <c r="I2737" t="s">
        <v>242</v>
      </c>
      <c r="J2737" t="s">
        <v>21</v>
      </c>
      <c r="K2737" t="s">
        <v>127</v>
      </c>
      <c r="L2737">
        <v>3</v>
      </c>
      <c r="M2737" t="s">
        <v>85</v>
      </c>
      <c r="N2737" t="s">
        <v>128</v>
      </c>
      <c r="O2737" t="s">
        <v>126</v>
      </c>
    </row>
    <row r="2738" spans="1:15" x14ac:dyDescent="0.25">
      <c r="A2738">
        <v>1</v>
      </c>
      <c r="B2738">
        <v>2016</v>
      </c>
      <c r="C2738" t="s">
        <v>299</v>
      </c>
      <c r="D2738" t="s">
        <v>48</v>
      </c>
      <c r="E2738" t="s">
        <v>7</v>
      </c>
      <c r="F2738">
        <f>VLOOKUP(C2738,'Five Year Alumni Srvy 2016 Data'!C:F,4,FALSE)</f>
        <v>0</v>
      </c>
      <c r="G2738" t="str">
        <f>VLOOKUP(F2738,Coding!K:L,2,FALSE)</f>
        <v>Non-URM</v>
      </c>
      <c r="H2738" t="s">
        <v>241</v>
      </c>
      <c r="I2738" t="s">
        <v>242</v>
      </c>
      <c r="J2738" t="s">
        <v>21</v>
      </c>
      <c r="K2738" t="s">
        <v>129</v>
      </c>
      <c r="L2738">
        <v>4</v>
      </c>
      <c r="M2738" t="s">
        <v>85</v>
      </c>
      <c r="N2738" t="s">
        <v>130</v>
      </c>
      <c r="O2738" t="s">
        <v>87</v>
      </c>
    </row>
    <row r="2739" spans="1:15" x14ac:dyDescent="0.25">
      <c r="A2739">
        <v>1</v>
      </c>
      <c r="B2739">
        <v>2016</v>
      </c>
      <c r="C2739" t="s">
        <v>299</v>
      </c>
      <c r="D2739" t="s">
        <v>48</v>
      </c>
      <c r="E2739" t="s">
        <v>7</v>
      </c>
      <c r="F2739">
        <f>VLOOKUP(C2739,'Five Year Alumni Srvy 2016 Data'!C:F,4,FALSE)</f>
        <v>0</v>
      </c>
      <c r="G2739" t="str">
        <f>VLOOKUP(F2739,Coding!K:L,2,FALSE)</f>
        <v>Non-URM</v>
      </c>
      <c r="H2739" t="s">
        <v>241</v>
      </c>
      <c r="I2739" t="s">
        <v>242</v>
      </c>
      <c r="J2739" t="s">
        <v>21</v>
      </c>
      <c r="K2739" t="s">
        <v>131</v>
      </c>
      <c r="L2739">
        <v>4</v>
      </c>
      <c r="M2739" t="s">
        <v>85</v>
      </c>
      <c r="N2739" t="s">
        <v>132</v>
      </c>
      <c r="O2739" t="s">
        <v>87</v>
      </c>
    </row>
    <row r="2740" spans="1:15" x14ac:dyDescent="0.25">
      <c r="A2740">
        <v>1</v>
      </c>
      <c r="B2740">
        <v>2016</v>
      </c>
      <c r="C2740" t="s">
        <v>299</v>
      </c>
      <c r="D2740" t="s">
        <v>48</v>
      </c>
      <c r="E2740" t="s">
        <v>7</v>
      </c>
      <c r="F2740">
        <f>VLOOKUP(C2740,'Five Year Alumni Srvy 2016 Data'!C:F,4,FALSE)</f>
        <v>0</v>
      </c>
      <c r="G2740" t="str">
        <f>VLOOKUP(F2740,Coding!K:L,2,FALSE)</f>
        <v>Non-URM</v>
      </c>
      <c r="H2740" t="s">
        <v>241</v>
      </c>
      <c r="I2740" t="s">
        <v>242</v>
      </c>
      <c r="J2740" t="s">
        <v>21</v>
      </c>
      <c r="K2740" t="s">
        <v>139</v>
      </c>
      <c r="L2740">
        <v>3</v>
      </c>
      <c r="M2740" t="s">
        <v>85</v>
      </c>
      <c r="N2740" t="s">
        <v>140</v>
      </c>
      <c r="O2740" t="s">
        <v>126</v>
      </c>
    </row>
    <row r="2741" spans="1:15" x14ac:dyDescent="0.25">
      <c r="A2741">
        <v>1</v>
      </c>
      <c r="B2741">
        <v>2016</v>
      </c>
      <c r="C2741" t="s">
        <v>299</v>
      </c>
      <c r="D2741" t="s">
        <v>48</v>
      </c>
      <c r="E2741" t="s">
        <v>7</v>
      </c>
      <c r="F2741">
        <f>VLOOKUP(C2741,'Five Year Alumni Srvy 2016 Data'!C:F,4,FALSE)</f>
        <v>0</v>
      </c>
      <c r="G2741" t="str">
        <f>VLOOKUP(F2741,Coding!K:L,2,FALSE)</f>
        <v>Non-URM</v>
      </c>
      <c r="H2741" t="s">
        <v>241</v>
      </c>
      <c r="I2741" t="s">
        <v>242</v>
      </c>
      <c r="J2741" t="s">
        <v>21</v>
      </c>
      <c r="K2741" t="s">
        <v>141</v>
      </c>
      <c r="L2741">
        <v>2</v>
      </c>
      <c r="M2741" t="s">
        <v>85</v>
      </c>
      <c r="N2741" t="s">
        <v>142</v>
      </c>
      <c r="O2741" t="s">
        <v>176</v>
      </c>
    </row>
    <row r="2742" spans="1:15" x14ac:dyDescent="0.25">
      <c r="A2742">
        <v>1</v>
      </c>
      <c r="B2742">
        <v>2016</v>
      </c>
      <c r="C2742" t="s">
        <v>299</v>
      </c>
      <c r="D2742" t="s">
        <v>48</v>
      </c>
      <c r="E2742" t="s">
        <v>7</v>
      </c>
      <c r="F2742">
        <f>VLOOKUP(C2742,'Five Year Alumni Srvy 2016 Data'!C:F,4,FALSE)</f>
        <v>0</v>
      </c>
      <c r="G2742" t="str">
        <f>VLOOKUP(F2742,Coding!K:L,2,FALSE)</f>
        <v>Non-URM</v>
      </c>
      <c r="H2742" t="s">
        <v>241</v>
      </c>
      <c r="I2742" t="s">
        <v>242</v>
      </c>
      <c r="J2742" t="s">
        <v>21</v>
      </c>
      <c r="K2742" t="s">
        <v>143</v>
      </c>
      <c r="L2742">
        <v>2</v>
      </c>
      <c r="M2742" t="s">
        <v>85</v>
      </c>
      <c r="N2742" t="s">
        <v>144</v>
      </c>
      <c r="O2742" t="s">
        <v>176</v>
      </c>
    </row>
    <row r="2743" spans="1:15" x14ac:dyDescent="0.25">
      <c r="A2743">
        <v>1</v>
      </c>
      <c r="B2743">
        <v>2016</v>
      </c>
      <c r="C2743" t="s">
        <v>305</v>
      </c>
      <c r="D2743" t="s">
        <v>204</v>
      </c>
      <c r="E2743" t="s">
        <v>7</v>
      </c>
      <c r="F2743">
        <f>VLOOKUP(C2743,'Five Year Alumni Srvy 2016 Data'!C:F,4,FALSE)</f>
        <v>0</v>
      </c>
      <c r="G2743" t="str">
        <f>VLOOKUP(F2743,Coding!K:L,2,FALSE)</f>
        <v>Non-URM</v>
      </c>
      <c r="H2743" t="s">
        <v>306</v>
      </c>
      <c r="I2743" t="s">
        <v>306</v>
      </c>
      <c r="J2743" t="s">
        <v>21</v>
      </c>
      <c r="K2743" t="s">
        <v>84</v>
      </c>
      <c r="L2743">
        <v>4</v>
      </c>
      <c r="M2743" t="s">
        <v>85</v>
      </c>
      <c r="N2743" t="s">
        <v>86</v>
      </c>
      <c r="O2743" t="s">
        <v>87</v>
      </c>
    </row>
    <row r="2744" spans="1:15" x14ac:dyDescent="0.25">
      <c r="A2744">
        <v>1</v>
      </c>
      <c r="B2744">
        <v>2016</v>
      </c>
      <c r="C2744" t="s">
        <v>305</v>
      </c>
      <c r="D2744" t="s">
        <v>204</v>
      </c>
      <c r="E2744" t="s">
        <v>7</v>
      </c>
      <c r="F2744">
        <f>VLOOKUP(C2744,'Five Year Alumni Srvy 2016 Data'!C:F,4,FALSE)</f>
        <v>0</v>
      </c>
      <c r="G2744" t="str">
        <f>VLOOKUP(F2744,Coding!K:L,2,FALSE)</f>
        <v>Non-URM</v>
      </c>
      <c r="H2744" t="s">
        <v>306</v>
      </c>
      <c r="I2744" t="s">
        <v>306</v>
      </c>
      <c r="J2744" t="s">
        <v>21</v>
      </c>
      <c r="K2744" t="s">
        <v>88</v>
      </c>
      <c r="L2744">
        <v>4</v>
      </c>
      <c r="M2744" t="s">
        <v>85</v>
      </c>
      <c r="N2744" t="s">
        <v>89</v>
      </c>
      <c r="O2744" t="s">
        <v>87</v>
      </c>
    </row>
    <row r="2745" spans="1:15" x14ac:dyDescent="0.25">
      <c r="A2745">
        <v>1</v>
      </c>
      <c r="B2745">
        <v>2016</v>
      </c>
      <c r="C2745" t="s">
        <v>305</v>
      </c>
      <c r="D2745" t="s">
        <v>204</v>
      </c>
      <c r="E2745" t="s">
        <v>7</v>
      </c>
      <c r="F2745">
        <f>VLOOKUP(C2745,'Five Year Alumni Srvy 2016 Data'!C:F,4,FALSE)</f>
        <v>0</v>
      </c>
      <c r="G2745" t="str">
        <f>VLOOKUP(F2745,Coding!K:L,2,FALSE)</f>
        <v>Non-URM</v>
      </c>
      <c r="H2745" t="s">
        <v>306</v>
      </c>
      <c r="I2745" t="s">
        <v>306</v>
      </c>
      <c r="J2745" t="s">
        <v>21</v>
      </c>
      <c r="K2745" t="s">
        <v>98</v>
      </c>
      <c r="L2745">
        <v>5</v>
      </c>
      <c r="M2745" t="s">
        <v>85</v>
      </c>
      <c r="N2745" t="s">
        <v>99</v>
      </c>
      <c r="O2745" t="s">
        <v>185</v>
      </c>
    </row>
    <row r="2746" spans="1:15" x14ac:dyDescent="0.25">
      <c r="A2746">
        <v>1</v>
      </c>
      <c r="B2746">
        <v>2016</v>
      </c>
      <c r="C2746" t="s">
        <v>305</v>
      </c>
      <c r="D2746" t="s">
        <v>204</v>
      </c>
      <c r="E2746" t="s">
        <v>7</v>
      </c>
      <c r="F2746">
        <f>VLOOKUP(C2746,'Five Year Alumni Srvy 2016 Data'!C:F,4,FALSE)</f>
        <v>0</v>
      </c>
      <c r="G2746" t="str">
        <f>VLOOKUP(F2746,Coding!K:L,2,FALSE)</f>
        <v>Non-URM</v>
      </c>
      <c r="H2746" t="s">
        <v>306</v>
      </c>
      <c r="I2746" t="s">
        <v>306</v>
      </c>
      <c r="J2746" t="s">
        <v>21</v>
      </c>
      <c r="K2746" t="s">
        <v>122</v>
      </c>
      <c r="L2746">
        <v>3</v>
      </c>
      <c r="M2746" t="s">
        <v>85</v>
      </c>
      <c r="N2746" t="s">
        <v>123</v>
      </c>
      <c r="O2746" t="s">
        <v>126</v>
      </c>
    </row>
    <row r="2747" spans="1:15" x14ac:dyDescent="0.25">
      <c r="A2747">
        <v>1</v>
      </c>
      <c r="B2747">
        <v>2016</v>
      </c>
      <c r="C2747" t="s">
        <v>305</v>
      </c>
      <c r="D2747" t="s">
        <v>204</v>
      </c>
      <c r="E2747" t="s">
        <v>7</v>
      </c>
      <c r="F2747">
        <f>VLOOKUP(C2747,'Five Year Alumni Srvy 2016 Data'!C:F,4,FALSE)</f>
        <v>0</v>
      </c>
      <c r="G2747" t="str">
        <f>VLOOKUP(F2747,Coding!K:L,2,FALSE)</f>
        <v>Non-URM</v>
      </c>
      <c r="H2747" t="s">
        <v>306</v>
      </c>
      <c r="I2747" t="s">
        <v>306</v>
      </c>
      <c r="J2747" t="s">
        <v>21</v>
      </c>
      <c r="K2747" t="s">
        <v>124</v>
      </c>
      <c r="L2747">
        <v>1</v>
      </c>
      <c r="M2747" t="s">
        <v>85</v>
      </c>
      <c r="N2747" t="s">
        <v>125</v>
      </c>
      <c r="O2747" t="s">
        <v>200</v>
      </c>
    </row>
    <row r="2748" spans="1:15" x14ac:dyDescent="0.25">
      <c r="A2748">
        <v>1</v>
      </c>
      <c r="B2748">
        <v>2016</v>
      </c>
      <c r="C2748" t="s">
        <v>305</v>
      </c>
      <c r="D2748" t="s">
        <v>204</v>
      </c>
      <c r="E2748" t="s">
        <v>7</v>
      </c>
      <c r="F2748">
        <f>VLOOKUP(C2748,'Five Year Alumni Srvy 2016 Data'!C:F,4,FALSE)</f>
        <v>0</v>
      </c>
      <c r="G2748" t="str">
        <f>VLOOKUP(F2748,Coding!K:L,2,FALSE)</f>
        <v>Non-URM</v>
      </c>
      <c r="H2748" t="s">
        <v>306</v>
      </c>
      <c r="I2748" t="s">
        <v>306</v>
      </c>
      <c r="J2748" t="s">
        <v>21</v>
      </c>
      <c r="K2748" t="s">
        <v>127</v>
      </c>
      <c r="L2748">
        <v>4</v>
      </c>
      <c r="M2748" t="s">
        <v>85</v>
      </c>
      <c r="N2748" t="s">
        <v>128</v>
      </c>
      <c r="O2748" t="s">
        <v>87</v>
      </c>
    </row>
    <row r="2749" spans="1:15" x14ac:dyDescent="0.25">
      <c r="A2749">
        <v>1</v>
      </c>
      <c r="B2749">
        <v>2016</v>
      </c>
      <c r="C2749" t="s">
        <v>305</v>
      </c>
      <c r="D2749" t="s">
        <v>204</v>
      </c>
      <c r="E2749" t="s">
        <v>7</v>
      </c>
      <c r="F2749">
        <f>VLOOKUP(C2749,'Five Year Alumni Srvy 2016 Data'!C:F,4,FALSE)</f>
        <v>0</v>
      </c>
      <c r="G2749" t="str">
        <f>VLOOKUP(F2749,Coding!K:L,2,FALSE)</f>
        <v>Non-URM</v>
      </c>
      <c r="H2749" t="s">
        <v>306</v>
      </c>
      <c r="I2749" t="s">
        <v>306</v>
      </c>
      <c r="J2749" t="s">
        <v>21</v>
      </c>
      <c r="K2749" t="s">
        <v>129</v>
      </c>
      <c r="L2749">
        <v>3</v>
      </c>
      <c r="M2749" t="s">
        <v>85</v>
      </c>
      <c r="N2749" t="s">
        <v>130</v>
      </c>
      <c r="O2749" t="s">
        <v>126</v>
      </c>
    </row>
    <row r="2750" spans="1:15" x14ac:dyDescent="0.25">
      <c r="A2750">
        <v>1</v>
      </c>
      <c r="B2750">
        <v>2016</v>
      </c>
      <c r="C2750" t="s">
        <v>305</v>
      </c>
      <c r="D2750" t="s">
        <v>204</v>
      </c>
      <c r="E2750" t="s">
        <v>7</v>
      </c>
      <c r="F2750">
        <f>VLOOKUP(C2750,'Five Year Alumni Srvy 2016 Data'!C:F,4,FALSE)</f>
        <v>0</v>
      </c>
      <c r="G2750" t="str">
        <f>VLOOKUP(F2750,Coding!K:L,2,FALSE)</f>
        <v>Non-URM</v>
      </c>
      <c r="H2750" t="s">
        <v>306</v>
      </c>
      <c r="I2750" t="s">
        <v>306</v>
      </c>
      <c r="J2750" t="s">
        <v>21</v>
      </c>
      <c r="K2750" t="s">
        <v>131</v>
      </c>
      <c r="L2750">
        <v>4</v>
      </c>
      <c r="M2750" t="s">
        <v>85</v>
      </c>
      <c r="N2750" t="s">
        <v>132</v>
      </c>
      <c r="O2750" t="s">
        <v>87</v>
      </c>
    </row>
    <row r="2751" spans="1:15" x14ac:dyDescent="0.25">
      <c r="A2751">
        <v>1</v>
      </c>
      <c r="B2751">
        <v>2016</v>
      </c>
      <c r="C2751" t="s">
        <v>305</v>
      </c>
      <c r="D2751" t="s">
        <v>204</v>
      </c>
      <c r="E2751" t="s">
        <v>7</v>
      </c>
      <c r="F2751">
        <f>VLOOKUP(C2751,'Five Year Alumni Srvy 2016 Data'!C:F,4,FALSE)</f>
        <v>0</v>
      </c>
      <c r="G2751" t="str">
        <f>VLOOKUP(F2751,Coding!K:L,2,FALSE)</f>
        <v>Non-URM</v>
      </c>
      <c r="H2751" t="s">
        <v>306</v>
      </c>
      <c r="I2751" t="s">
        <v>306</v>
      </c>
      <c r="J2751" t="s">
        <v>21</v>
      </c>
      <c r="K2751" t="s">
        <v>139</v>
      </c>
      <c r="L2751">
        <v>4</v>
      </c>
      <c r="M2751" t="s">
        <v>85</v>
      </c>
      <c r="N2751" t="s">
        <v>140</v>
      </c>
      <c r="O2751" t="s">
        <v>87</v>
      </c>
    </row>
    <row r="2752" spans="1:15" x14ac:dyDescent="0.25">
      <c r="A2752">
        <v>1</v>
      </c>
      <c r="B2752">
        <v>2016</v>
      </c>
      <c r="C2752" t="s">
        <v>305</v>
      </c>
      <c r="D2752" t="s">
        <v>204</v>
      </c>
      <c r="E2752" t="s">
        <v>7</v>
      </c>
      <c r="F2752">
        <f>VLOOKUP(C2752,'Five Year Alumni Srvy 2016 Data'!C:F,4,FALSE)</f>
        <v>0</v>
      </c>
      <c r="G2752" t="str">
        <f>VLOOKUP(F2752,Coding!K:L,2,FALSE)</f>
        <v>Non-URM</v>
      </c>
      <c r="H2752" t="s">
        <v>306</v>
      </c>
      <c r="I2752" t="s">
        <v>306</v>
      </c>
      <c r="J2752" t="s">
        <v>21</v>
      </c>
      <c r="K2752" t="s">
        <v>141</v>
      </c>
      <c r="L2752">
        <v>4</v>
      </c>
      <c r="M2752" t="s">
        <v>85</v>
      </c>
      <c r="N2752" t="s">
        <v>142</v>
      </c>
      <c r="O2752" t="s">
        <v>87</v>
      </c>
    </row>
    <row r="2753" spans="1:15" x14ac:dyDescent="0.25">
      <c r="A2753">
        <v>1</v>
      </c>
      <c r="B2753">
        <v>2016</v>
      </c>
      <c r="C2753" t="s">
        <v>305</v>
      </c>
      <c r="D2753" t="s">
        <v>204</v>
      </c>
      <c r="E2753" t="s">
        <v>7</v>
      </c>
      <c r="F2753">
        <f>VLOOKUP(C2753,'Five Year Alumni Srvy 2016 Data'!C:F,4,FALSE)</f>
        <v>0</v>
      </c>
      <c r="G2753" t="str">
        <f>VLOOKUP(F2753,Coding!K:L,2,FALSE)</f>
        <v>Non-URM</v>
      </c>
      <c r="H2753" t="s">
        <v>306</v>
      </c>
      <c r="I2753" t="s">
        <v>306</v>
      </c>
      <c r="J2753" t="s">
        <v>21</v>
      </c>
      <c r="K2753" t="s">
        <v>143</v>
      </c>
      <c r="L2753">
        <v>3</v>
      </c>
      <c r="M2753" t="s">
        <v>85</v>
      </c>
      <c r="N2753" t="s">
        <v>144</v>
      </c>
      <c r="O2753" t="s">
        <v>126</v>
      </c>
    </row>
    <row r="2754" spans="1:15" x14ac:dyDescent="0.25">
      <c r="A2754">
        <v>1</v>
      </c>
      <c r="B2754">
        <v>2016</v>
      </c>
      <c r="C2754" t="s">
        <v>326</v>
      </c>
      <c r="D2754" t="s">
        <v>48</v>
      </c>
      <c r="E2754" t="s">
        <v>7</v>
      </c>
      <c r="F2754">
        <f>VLOOKUP(C2754,'Five Year Alumni Srvy 2016 Data'!C:F,4,FALSE)</f>
        <v>0</v>
      </c>
      <c r="G2754" t="str">
        <f>VLOOKUP(F2754,Coding!K:L,2,FALSE)</f>
        <v>Non-URM</v>
      </c>
      <c r="H2754" t="s">
        <v>182</v>
      </c>
      <c r="I2754" t="s">
        <v>182</v>
      </c>
      <c r="J2754" t="s">
        <v>21</v>
      </c>
      <c r="K2754" t="s">
        <v>84</v>
      </c>
      <c r="L2754">
        <v>4</v>
      </c>
      <c r="M2754" t="s">
        <v>85</v>
      </c>
      <c r="N2754" t="s">
        <v>86</v>
      </c>
      <c r="O2754" t="s">
        <v>87</v>
      </c>
    </row>
    <row r="2755" spans="1:15" x14ac:dyDescent="0.25">
      <c r="A2755">
        <v>1</v>
      </c>
      <c r="B2755">
        <v>2016</v>
      </c>
      <c r="C2755" t="s">
        <v>326</v>
      </c>
      <c r="D2755" t="s">
        <v>48</v>
      </c>
      <c r="E2755" t="s">
        <v>7</v>
      </c>
      <c r="F2755">
        <f>VLOOKUP(C2755,'Five Year Alumni Srvy 2016 Data'!C:F,4,FALSE)</f>
        <v>0</v>
      </c>
      <c r="G2755" t="str">
        <f>VLOOKUP(F2755,Coding!K:L,2,FALSE)</f>
        <v>Non-URM</v>
      </c>
      <c r="H2755" t="s">
        <v>182</v>
      </c>
      <c r="I2755" t="s">
        <v>182</v>
      </c>
      <c r="J2755" t="s">
        <v>21</v>
      </c>
      <c r="K2755" t="s">
        <v>88</v>
      </c>
      <c r="L2755">
        <v>4</v>
      </c>
      <c r="M2755" t="s">
        <v>85</v>
      </c>
      <c r="N2755" t="s">
        <v>89</v>
      </c>
      <c r="O2755" t="s">
        <v>87</v>
      </c>
    </row>
    <row r="2756" spans="1:15" x14ac:dyDescent="0.25">
      <c r="A2756">
        <v>1</v>
      </c>
      <c r="B2756">
        <v>2016</v>
      </c>
      <c r="C2756" t="s">
        <v>326</v>
      </c>
      <c r="D2756" t="s">
        <v>48</v>
      </c>
      <c r="E2756" t="s">
        <v>7</v>
      </c>
      <c r="F2756">
        <f>VLOOKUP(C2756,'Five Year Alumni Srvy 2016 Data'!C:F,4,FALSE)</f>
        <v>0</v>
      </c>
      <c r="G2756" t="str">
        <f>VLOOKUP(F2756,Coding!K:L,2,FALSE)</f>
        <v>Non-URM</v>
      </c>
      <c r="H2756" t="s">
        <v>182</v>
      </c>
      <c r="I2756" t="s">
        <v>182</v>
      </c>
      <c r="J2756" t="s">
        <v>21</v>
      </c>
      <c r="K2756" t="s">
        <v>98</v>
      </c>
      <c r="L2756">
        <v>2</v>
      </c>
      <c r="M2756" t="s">
        <v>85</v>
      </c>
      <c r="N2756" t="s">
        <v>99</v>
      </c>
      <c r="O2756" t="s">
        <v>176</v>
      </c>
    </row>
    <row r="2757" spans="1:15" x14ac:dyDescent="0.25">
      <c r="A2757">
        <v>1</v>
      </c>
      <c r="B2757">
        <v>2016</v>
      </c>
      <c r="C2757" t="s">
        <v>326</v>
      </c>
      <c r="D2757" t="s">
        <v>48</v>
      </c>
      <c r="E2757" t="s">
        <v>7</v>
      </c>
      <c r="F2757">
        <f>VLOOKUP(C2757,'Five Year Alumni Srvy 2016 Data'!C:F,4,FALSE)</f>
        <v>0</v>
      </c>
      <c r="G2757" t="str">
        <f>VLOOKUP(F2757,Coding!K:L,2,FALSE)</f>
        <v>Non-URM</v>
      </c>
      <c r="H2757" t="s">
        <v>182</v>
      </c>
      <c r="I2757" t="s">
        <v>182</v>
      </c>
      <c r="J2757" t="s">
        <v>21</v>
      </c>
      <c r="K2757" t="s">
        <v>122</v>
      </c>
      <c r="L2757">
        <v>4</v>
      </c>
      <c r="M2757" t="s">
        <v>85</v>
      </c>
      <c r="N2757" t="s">
        <v>123</v>
      </c>
      <c r="O2757" t="s">
        <v>87</v>
      </c>
    </row>
    <row r="2758" spans="1:15" x14ac:dyDescent="0.25">
      <c r="A2758">
        <v>1</v>
      </c>
      <c r="B2758">
        <v>2016</v>
      </c>
      <c r="C2758" t="s">
        <v>326</v>
      </c>
      <c r="D2758" t="s">
        <v>48</v>
      </c>
      <c r="E2758" t="s">
        <v>7</v>
      </c>
      <c r="F2758">
        <f>VLOOKUP(C2758,'Five Year Alumni Srvy 2016 Data'!C:F,4,FALSE)</f>
        <v>0</v>
      </c>
      <c r="G2758" t="str">
        <f>VLOOKUP(F2758,Coding!K:L,2,FALSE)</f>
        <v>Non-URM</v>
      </c>
      <c r="H2758" t="s">
        <v>182</v>
      </c>
      <c r="I2758" t="s">
        <v>182</v>
      </c>
      <c r="J2758" t="s">
        <v>21</v>
      </c>
      <c r="K2758" t="s">
        <v>124</v>
      </c>
      <c r="L2758">
        <v>2</v>
      </c>
      <c r="M2758" t="s">
        <v>85</v>
      </c>
      <c r="N2758" t="s">
        <v>125</v>
      </c>
      <c r="O2758" t="s">
        <v>176</v>
      </c>
    </row>
    <row r="2759" spans="1:15" x14ac:dyDescent="0.25">
      <c r="A2759">
        <v>1</v>
      </c>
      <c r="B2759">
        <v>2016</v>
      </c>
      <c r="C2759" t="s">
        <v>326</v>
      </c>
      <c r="D2759" t="s">
        <v>48</v>
      </c>
      <c r="E2759" t="s">
        <v>7</v>
      </c>
      <c r="F2759">
        <f>VLOOKUP(C2759,'Five Year Alumni Srvy 2016 Data'!C:F,4,FALSE)</f>
        <v>0</v>
      </c>
      <c r="G2759" t="str">
        <f>VLOOKUP(F2759,Coding!K:L,2,FALSE)</f>
        <v>Non-URM</v>
      </c>
      <c r="H2759" t="s">
        <v>182</v>
      </c>
      <c r="I2759" t="s">
        <v>182</v>
      </c>
      <c r="J2759" t="s">
        <v>21</v>
      </c>
      <c r="K2759" t="s">
        <v>127</v>
      </c>
      <c r="L2759">
        <v>4</v>
      </c>
      <c r="M2759" t="s">
        <v>85</v>
      </c>
      <c r="N2759" t="s">
        <v>128</v>
      </c>
      <c r="O2759" t="s">
        <v>87</v>
      </c>
    </row>
    <row r="2760" spans="1:15" x14ac:dyDescent="0.25">
      <c r="A2760">
        <v>1</v>
      </c>
      <c r="B2760">
        <v>2016</v>
      </c>
      <c r="C2760" t="s">
        <v>326</v>
      </c>
      <c r="D2760" t="s">
        <v>48</v>
      </c>
      <c r="E2760" t="s">
        <v>7</v>
      </c>
      <c r="F2760">
        <f>VLOOKUP(C2760,'Five Year Alumni Srvy 2016 Data'!C:F,4,FALSE)</f>
        <v>0</v>
      </c>
      <c r="G2760" t="str">
        <f>VLOOKUP(F2760,Coding!K:L,2,FALSE)</f>
        <v>Non-URM</v>
      </c>
      <c r="H2760" t="s">
        <v>182</v>
      </c>
      <c r="I2760" t="s">
        <v>182</v>
      </c>
      <c r="J2760" t="s">
        <v>21</v>
      </c>
      <c r="K2760" t="s">
        <v>129</v>
      </c>
      <c r="L2760">
        <v>4</v>
      </c>
      <c r="M2760" t="s">
        <v>85</v>
      </c>
      <c r="N2760" t="s">
        <v>130</v>
      </c>
      <c r="O2760" t="s">
        <v>87</v>
      </c>
    </row>
    <row r="2761" spans="1:15" x14ac:dyDescent="0.25">
      <c r="A2761">
        <v>1</v>
      </c>
      <c r="B2761">
        <v>2016</v>
      </c>
      <c r="C2761" t="s">
        <v>326</v>
      </c>
      <c r="D2761" t="s">
        <v>48</v>
      </c>
      <c r="E2761" t="s">
        <v>7</v>
      </c>
      <c r="F2761">
        <f>VLOOKUP(C2761,'Five Year Alumni Srvy 2016 Data'!C:F,4,FALSE)</f>
        <v>0</v>
      </c>
      <c r="G2761" t="str">
        <f>VLOOKUP(F2761,Coding!K:L,2,FALSE)</f>
        <v>Non-URM</v>
      </c>
      <c r="H2761" t="s">
        <v>182</v>
      </c>
      <c r="I2761" t="s">
        <v>182</v>
      </c>
      <c r="J2761" t="s">
        <v>21</v>
      </c>
      <c r="K2761" t="s">
        <v>131</v>
      </c>
      <c r="L2761">
        <v>3</v>
      </c>
      <c r="M2761" t="s">
        <v>85</v>
      </c>
      <c r="N2761" t="s">
        <v>132</v>
      </c>
      <c r="O2761" t="s">
        <v>126</v>
      </c>
    </row>
    <row r="2762" spans="1:15" x14ac:dyDescent="0.25">
      <c r="A2762">
        <v>1</v>
      </c>
      <c r="B2762">
        <v>2016</v>
      </c>
      <c r="C2762" t="s">
        <v>326</v>
      </c>
      <c r="D2762" t="s">
        <v>48</v>
      </c>
      <c r="E2762" t="s">
        <v>7</v>
      </c>
      <c r="F2762">
        <f>VLOOKUP(C2762,'Five Year Alumni Srvy 2016 Data'!C:F,4,FALSE)</f>
        <v>0</v>
      </c>
      <c r="G2762" t="str">
        <f>VLOOKUP(F2762,Coding!K:L,2,FALSE)</f>
        <v>Non-URM</v>
      </c>
      <c r="H2762" t="s">
        <v>182</v>
      </c>
      <c r="I2762" t="s">
        <v>182</v>
      </c>
      <c r="J2762" t="s">
        <v>21</v>
      </c>
      <c r="K2762" t="s">
        <v>139</v>
      </c>
      <c r="L2762">
        <v>4</v>
      </c>
      <c r="M2762" t="s">
        <v>85</v>
      </c>
      <c r="N2762" t="s">
        <v>140</v>
      </c>
      <c r="O2762" t="s">
        <v>87</v>
      </c>
    </row>
    <row r="2763" spans="1:15" x14ac:dyDescent="0.25">
      <c r="A2763">
        <v>1</v>
      </c>
      <c r="B2763">
        <v>2016</v>
      </c>
      <c r="C2763" t="s">
        <v>326</v>
      </c>
      <c r="D2763" t="s">
        <v>48</v>
      </c>
      <c r="E2763" t="s">
        <v>7</v>
      </c>
      <c r="F2763">
        <f>VLOOKUP(C2763,'Five Year Alumni Srvy 2016 Data'!C:F,4,FALSE)</f>
        <v>0</v>
      </c>
      <c r="G2763" t="str">
        <f>VLOOKUP(F2763,Coding!K:L,2,FALSE)</f>
        <v>Non-URM</v>
      </c>
      <c r="H2763" t="s">
        <v>182</v>
      </c>
      <c r="I2763" t="s">
        <v>182</v>
      </c>
      <c r="J2763" t="s">
        <v>21</v>
      </c>
      <c r="K2763" t="s">
        <v>141</v>
      </c>
      <c r="L2763">
        <v>4</v>
      </c>
      <c r="M2763" t="s">
        <v>85</v>
      </c>
      <c r="N2763" t="s">
        <v>142</v>
      </c>
      <c r="O2763" t="s">
        <v>87</v>
      </c>
    </row>
    <row r="2764" spans="1:15" x14ac:dyDescent="0.25">
      <c r="A2764">
        <v>1</v>
      </c>
      <c r="B2764">
        <v>2016</v>
      </c>
      <c r="C2764" t="s">
        <v>326</v>
      </c>
      <c r="D2764" t="s">
        <v>48</v>
      </c>
      <c r="E2764" t="s">
        <v>7</v>
      </c>
      <c r="F2764">
        <f>VLOOKUP(C2764,'Five Year Alumni Srvy 2016 Data'!C:F,4,FALSE)</f>
        <v>0</v>
      </c>
      <c r="G2764" t="str">
        <f>VLOOKUP(F2764,Coding!K:L,2,FALSE)</f>
        <v>Non-URM</v>
      </c>
      <c r="H2764" t="s">
        <v>182</v>
      </c>
      <c r="I2764" t="s">
        <v>182</v>
      </c>
      <c r="J2764" t="s">
        <v>21</v>
      </c>
      <c r="K2764" t="s">
        <v>143</v>
      </c>
      <c r="L2764">
        <v>4</v>
      </c>
      <c r="M2764" t="s">
        <v>85</v>
      </c>
      <c r="N2764" t="s">
        <v>144</v>
      </c>
      <c r="O2764" t="s">
        <v>87</v>
      </c>
    </row>
    <row r="2765" spans="1:15" x14ac:dyDescent="0.25">
      <c r="A2765">
        <v>1</v>
      </c>
      <c r="B2765">
        <v>2016</v>
      </c>
      <c r="C2765" t="s">
        <v>331</v>
      </c>
      <c r="D2765" t="s">
        <v>204</v>
      </c>
      <c r="E2765" t="s">
        <v>7</v>
      </c>
      <c r="F2765">
        <f>VLOOKUP(C2765,'Five Year Alumni Srvy 2016 Data'!C:F,4,FALSE)</f>
        <v>0</v>
      </c>
      <c r="G2765" t="str">
        <f>VLOOKUP(F2765,Coding!K:L,2,FALSE)</f>
        <v>Non-URM</v>
      </c>
      <c r="H2765" t="s">
        <v>219</v>
      </c>
      <c r="I2765" t="s">
        <v>220</v>
      </c>
      <c r="J2765" t="s">
        <v>19</v>
      </c>
      <c r="K2765" t="s">
        <v>84</v>
      </c>
      <c r="L2765">
        <v>3</v>
      </c>
      <c r="M2765" t="s">
        <v>85</v>
      </c>
      <c r="N2765" t="s">
        <v>86</v>
      </c>
      <c r="O2765" t="s">
        <v>126</v>
      </c>
    </row>
    <row r="2766" spans="1:15" x14ac:dyDescent="0.25">
      <c r="A2766">
        <v>1</v>
      </c>
      <c r="B2766">
        <v>2016</v>
      </c>
      <c r="C2766" t="s">
        <v>331</v>
      </c>
      <c r="D2766" t="s">
        <v>204</v>
      </c>
      <c r="E2766" t="s">
        <v>7</v>
      </c>
      <c r="F2766">
        <f>VLOOKUP(C2766,'Five Year Alumni Srvy 2016 Data'!C:F,4,FALSE)</f>
        <v>0</v>
      </c>
      <c r="G2766" t="str">
        <f>VLOOKUP(F2766,Coding!K:L,2,FALSE)</f>
        <v>Non-URM</v>
      </c>
      <c r="H2766" t="s">
        <v>219</v>
      </c>
      <c r="I2766" t="s">
        <v>220</v>
      </c>
      <c r="J2766" t="s">
        <v>19</v>
      </c>
      <c r="K2766" t="s">
        <v>88</v>
      </c>
      <c r="L2766">
        <v>3</v>
      </c>
      <c r="M2766" t="s">
        <v>85</v>
      </c>
      <c r="N2766" t="s">
        <v>89</v>
      </c>
      <c r="O2766" t="s">
        <v>126</v>
      </c>
    </row>
    <row r="2767" spans="1:15" x14ac:dyDescent="0.25">
      <c r="A2767">
        <v>1</v>
      </c>
      <c r="B2767">
        <v>2016</v>
      </c>
      <c r="C2767" t="s">
        <v>331</v>
      </c>
      <c r="D2767" t="s">
        <v>204</v>
      </c>
      <c r="E2767" t="s">
        <v>7</v>
      </c>
      <c r="F2767">
        <f>VLOOKUP(C2767,'Five Year Alumni Srvy 2016 Data'!C:F,4,FALSE)</f>
        <v>0</v>
      </c>
      <c r="G2767" t="str">
        <f>VLOOKUP(F2767,Coding!K:L,2,FALSE)</f>
        <v>Non-URM</v>
      </c>
      <c r="H2767" t="s">
        <v>219</v>
      </c>
      <c r="I2767" t="s">
        <v>220</v>
      </c>
      <c r="J2767" t="s">
        <v>19</v>
      </c>
      <c r="K2767" t="s">
        <v>98</v>
      </c>
      <c r="L2767">
        <v>4</v>
      </c>
      <c r="M2767" t="s">
        <v>85</v>
      </c>
      <c r="N2767" t="s">
        <v>99</v>
      </c>
      <c r="O2767" t="s">
        <v>87</v>
      </c>
    </row>
    <row r="2768" spans="1:15" x14ac:dyDescent="0.25">
      <c r="A2768">
        <v>1</v>
      </c>
      <c r="B2768">
        <v>2016</v>
      </c>
      <c r="C2768" t="s">
        <v>331</v>
      </c>
      <c r="D2768" t="s">
        <v>204</v>
      </c>
      <c r="E2768" t="s">
        <v>7</v>
      </c>
      <c r="F2768">
        <f>VLOOKUP(C2768,'Five Year Alumni Srvy 2016 Data'!C:F,4,FALSE)</f>
        <v>0</v>
      </c>
      <c r="G2768" t="str">
        <f>VLOOKUP(F2768,Coding!K:L,2,FALSE)</f>
        <v>Non-URM</v>
      </c>
      <c r="H2768" t="s">
        <v>219</v>
      </c>
      <c r="I2768" t="s">
        <v>220</v>
      </c>
      <c r="J2768" t="s">
        <v>19</v>
      </c>
      <c r="K2768" t="s">
        <v>122</v>
      </c>
      <c r="L2768">
        <v>3</v>
      </c>
      <c r="M2768" t="s">
        <v>85</v>
      </c>
      <c r="N2768" t="s">
        <v>123</v>
      </c>
      <c r="O2768" t="s">
        <v>126</v>
      </c>
    </row>
    <row r="2769" spans="1:15" x14ac:dyDescent="0.25">
      <c r="A2769">
        <v>1</v>
      </c>
      <c r="B2769">
        <v>2016</v>
      </c>
      <c r="C2769" t="s">
        <v>331</v>
      </c>
      <c r="D2769" t="s">
        <v>204</v>
      </c>
      <c r="E2769" t="s">
        <v>7</v>
      </c>
      <c r="F2769">
        <f>VLOOKUP(C2769,'Five Year Alumni Srvy 2016 Data'!C:F,4,FALSE)</f>
        <v>0</v>
      </c>
      <c r="G2769" t="str">
        <f>VLOOKUP(F2769,Coding!K:L,2,FALSE)</f>
        <v>Non-URM</v>
      </c>
      <c r="H2769" t="s">
        <v>219</v>
      </c>
      <c r="I2769" t="s">
        <v>220</v>
      </c>
      <c r="J2769" t="s">
        <v>19</v>
      </c>
      <c r="K2769" t="s">
        <v>124</v>
      </c>
      <c r="L2769">
        <v>3</v>
      </c>
      <c r="M2769" t="s">
        <v>85</v>
      </c>
      <c r="N2769" t="s">
        <v>125</v>
      </c>
      <c r="O2769" t="s">
        <v>126</v>
      </c>
    </row>
    <row r="2770" spans="1:15" x14ac:dyDescent="0.25">
      <c r="A2770">
        <v>1</v>
      </c>
      <c r="B2770">
        <v>2016</v>
      </c>
      <c r="C2770" t="s">
        <v>331</v>
      </c>
      <c r="D2770" t="s">
        <v>204</v>
      </c>
      <c r="E2770" t="s">
        <v>7</v>
      </c>
      <c r="F2770">
        <f>VLOOKUP(C2770,'Five Year Alumni Srvy 2016 Data'!C:F,4,FALSE)</f>
        <v>0</v>
      </c>
      <c r="G2770" t="str">
        <f>VLOOKUP(F2770,Coding!K:L,2,FALSE)</f>
        <v>Non-URM</v>
      </c>
      <c r="H2770" t="s">
        <v>219</v>
      </c>
      <c r="I2770" t="s">
        <v>220</v>
      </c>
      <c r="J2770" t="s">
        <v>19</v>
      </c>
      <c r="K2770" t="s">
        <v>127</v>
      </c>
      <c r="L2770">
        <v>4</v>
      </c>
      <c r="M2770" t="s">
        <v>85</v>
      </c>
      <c r="N2770" t="s">
        <v>128</v>
      </c>
      <c r="O2770" t="s">
        <v>87</v>
      </c>
    </row>
    <row r="2771" spans="1:15" x14ac:dyDescent="0.25">
      <c r="A2771">
        <v>1</v>
      </c>
      <c r="B2771">
        <v>2016</v>
      </c>
      <c r="C2771" t="s">
        <v>331</v>
      </c>
      <c r="D2771" t="s">
        <v>204</v>
      </c>
      <c r="E2771" t="s">
        <v>7</v>
      </c>
      <c r="F2771">
        <f>VLOOKUP(C2771,'Five Year Alumni Srvy 2016 Data'!C:F,4,FALSE)</f>
        <v>0</v>
      </c>
      <c r="G2771" t="str">
        <f>VLOOKUP(F2771,Coding!K:L,2,FALSE)</f>
        <v>Non-URM</v>
      </c>
      <c r="H2771" t="s">
        <v>219</v>
      </c>
      <c r="I2771" t="s">
        <v>220</v>
      </c>
      <c r="J2771" t="s">
        <v>19</v>
      </c>
      <c r="K2771" t="s">
        <v>129</v>
      </c>
      <c r="L2771">
        <v>4</v>
      </c>
      <c r="M2771" t="s">
        <v>85</v>
      </c>
      <c r="N2771" t="s">
        <v>130</v>
      </c>
      <c r="O2771" t="s">
        <v>87</v>
      </c>
    </row>
    <row r="2772" spans="1:15" x14ac:dyDescent="0.25">
      <c r="A2772">
        <v>1</v>
      </c>
      <c r="B2772">
        <v>2016</v>
      </c>
      <c r="C2772" t="s">
        <v>331</v>
      </c>
      <c r="D2772" t="s">
        <v>204</v>
      </c>
      <c r="E2772" t="s">
        <v>7</v>
      </c>
      <c r="F2772">
        <f>VLOOKUP(C2772,'Five Year Alumni Srvy 2016 Data'!C:F,4,FALSE)</f>
        <v>0</v>
      </c>
      <c r="G2772" t="str">
        <f>VLOOKUP(F2772,Coding!K:L,2,FALSE)</f>
        <v>Non-URM</v>
      </c>
      <c r="H2772" t="s">
        <v>219</v>
      </c>
      <c r="I2772" t="s">
        <v>220</v>
      </c>
      <c r="J2772" t="s">
        <v>19</v>
      </c>
      <c r="K2772" t="s">
        <v>131</v>
      </c>
      <c r="L2772">
        <v>3</v>
      </c>
      <c r="M2772" t="s">
        <v>85</v>
      </c>
      <c r="N2772" t="s">
        <v>132</v>
      </c>
      <c r="O2772" t="s">
        <v>126</v>
      </c>
    </row>
    <row r="2773" spans="1:15" x14ac:dyDescent="0.25">
      <c r="A2773">
        <v>1</v>
      </c>
      <c r="B2773">
        <v>2016</v>
      </c>
      <c r="C2773" t="s">
        <v>331</v>
      </c>
      <c r="D2773" t="s">
        <v>204</v>
      </c>
      <c r="E2773" t="s">
        <v>7</v>
      </c>
      <c r="F2773">
        <f>VLOOKUP(C2773,'Five Year Alumni Srvy 2016 Data'!C:F,4,FALSE)</f>
        <v>0</v>
      </c>
      <c r="G2773" t="str">
        <f>VLOOKUP(F2773,Coding!K:L,2,FALSE)</f>
        <v>Non-URM</v>
      </c>
      <c r="H2773" t="s">
        <v>219</v>
      </c>
      <c r="I2773" t="s">
        <v>220</v>
      </c>
      <c r="J2773" t="s">
        <v>19</v>
      </c>
      <c r="K2773" t="s">
        <v>139</v>
      </c>
      <c r="L2773">
        <v>3</v>
      </c>
      <c r="M2773" t="s">
        <v>85</v>
      </c>
      <c r="N2773" t="s">
        <v>140</v>
      </c>
      <c r="O2773" t="s">
        <v>126</v>
      </c>
    </row>
    <row r="2774" spans="1:15" x14ac:dyDescent="0.25">
      <c r="A2774">
        <v>1</v>
      </c>
      <c r="B2774">
        <v>2016</v>
      </c>
      <c r="C2774" t="s">
        <v>331</v>
      </c>
      <c r="D2774" t="s">
        <v>204</v>
      </c>
      <c r="E2774" t="s">
        <v>7</v>
      </c>
      <c r="F2774">
        <f>VLOOKUP(C2774,'Five Year Alumni Srvy 2016 Data'!C:F,4,FALSE)</f>
        <v>0</v>
      </c>
      <c r="G2774" t="str">
        <f>VLOOKUP(F2774,Coding!K:L,2,FALSE)</f>
        <v>Non-URM</v>
      </c>
      <c r="H2774" t="s">
        <v>219</v>
      </c>
      <c r="I2774" t="s">
        <v>220</v>
      </c>
      <c r="J2774" t="s">
        <v>19</v>
      </c>
      <c r="K2774" t="s">
        <v>141</v>
      </c>
      <c r="L2774">
        <v>3</v>
      </c>
      <c r="M2774" t="s">
        <v>85</v>
      </c>
      <c r="N2774" t="s">
        <v>142</v>
      </c>
      <c r="O2774" t="s">
        <v>126</v>
      </c>
    </row>
    <row r="2775" spans="1:15" x14ac:dyDescent="0.25">
      <c r="A2775">
        <v>1</v>
      </c>
      <c r="B2775">
        <v>2016</v>
      </c>
      <c r="C2775" t="s">
        <v>331</v>
      </c>
      <c r="D2775" t="s">
        <v>204</v>
      </c>
      <c r="E2775" t="s">
        <v>7</v>
      </c>
      <c r="F2775">
        <f>VLOOKUP(C2775,'Five Year Alumni Srvy 2016 Data'!C:F,4,FALSE)</f>
        <v>0</v>
      </c>
      <c r="G2775" t="str">
        <f>VLOOKUP(F2775,Coding!K:L,2,FALSE)</f>
        <v>Non-URM</v>
      </c>
      <c r="H2775" t="s">
        <v>219</v>
      </c>
      <c r="I2775" t="s">
        <v>220</v>
      </c>
      <c r="J2775" t="s">
        <v>19</v>
      </c>
      <c r="K2775" t="s">
        <v>143</v>
      </c>
      <c r="L2775">
        <v>3</v>
      </c>
      <c r="M2775" t="s">
        <v>85</v>
      </c>
      <c r="N2775" t="s">
        <v>144</v>
      </c>
      <c r="O2775" t="s">
        <v>126</v>
      </c>
    </row>
    <row r="2776" spans="1:15" x14ac:dyDescent="0.25">
      <c r="A2776">
        <v>1</v>
      </c>
      <c r="B2776">
        <v>2016</v>
      </c>
      <c r="C2776" t="s">
        <v>334</v>
      </c>
      <c r="D2776" t="s">
        <v>48</v>
      </c>
      <c r="E2776" t="s">
        <v>7</v>
      </c>
      <c r="F2776">
        <f>VLOOKUP(C2776,'Five Year Alumni Srvy 2016 Data'!C:F,4,FALSE)</f>
        <v>0</v>
      </c>
      <c r="G2776" t="str">
        <f>VLOOKUP(F2776,Coding!K:L,2,FALSE)</f>
        <v>Non-URM</v>
      </c>
      <c r="H2776" t="s">
        <v>335</v>
      </c>
      <c r="I2776" t="s">
        <v>50</v>
      </c>
      <c r="J2776" t="s">
        <v>17</v>
      </c>
      <c r="K2776" t="s">
        <v>84</v>
      </c>
      <c r="L2776">
        <v>4</v>
      </c>
      <c r="M2776" t="s">
        <v>85</v>
      </c>
      <c r="N2776" t="s">
        <v>86</v>
      </c>
      <c r="O2776" t="s">
        <v>87</v>
      </c>
    </row>
    <row r="2777" spans="1:15" x14ac:dyDescent="0.25">
      <c r="A2777">
        <v>1</v>
      </c>
      <c r="B2777">
        <v>2016</v>
      </c>
      <c r="C2777" t="s">
        <v>334</v>
      </c>
      <c r="D2777" t="s">
        <v>48</v>
      </c>
      <c r="E2777" t="s">
        <v>7</v>
      </c>
      <c r="F2777">
        <f>VLOOKUP(C2777,'Five Year Alumni Srvy 2016 Data'!C:F,4,FALSE)</f>
        <v>0</v>
      </c>
      <c r="G2777" t="str">
        <f>VLOOKUP(F2777,Coding!K:L,2,FALSE)</f>
        <v>Non-URM</v>
      </c>
      <c r="H2777" t="s">
        <v>335</v>
      </c>
      <c r="I2777" t="s">
        <v>50</v>
      </c>
      <c r="J2777" t="s">
        <v>17</v>
      </c>
      <c r="K2777" t="s">
        <v>88</v>
      </c>
      <c r="L2777">
        <v>3</v>
      </c>
      <c r="M2777" t="s">
        <v>85</v>
      </c>
      <c r="N2777" t="s">
        <v>89</v>
      </c>
      <c r="O2777" t="s">
        <v>126</v>
      </c>
    </row>
    <row r="2778" spans="1:15" x14ac:dyDescent="0.25">
      <c r="A2778">
        <v>1</v>
      </c>
      <c r="B2778">
        <v>2016</v>
      </c>
      <c r="C2778" t="s">
        <v>334</v>
      </c>
      <c r="D2778" t="s">
        <v>48</v>
      </c>
      <c r="E2778" t="s">
        <v>7</v>
      </c>
      <c r="F2778">
        <f>VLOOKUP(C2778,'Five Year Alumni Srvy 2016 Data'!C:F,4,FALSE)</f>
        <v>0</v>
      </c>
      <c r="G2778" t="str">
        <f>VLOOKUP(F2778,Coding!K:L,2,FALSE)</f>
        <v>Non-URM</v>
      </c>
      <c r="H2778" t="s">
        <v>335</v>
      </c>
      <c r="I2778" t="s">
        <v>50</v>
      </c>
      <c r="J2778" t="s">
        <v>17</v>
      </c>
      <c r="K2778" t="s">
        <v>98</v>
      </c>
      <c r="L2778">
        <v>4</v>
      </c>
      <c r="M2778" t="s">
        <v>85</v>
      </c>
      <c r="N2778" t="s">
        <v>99</v>
      </c>
      <c r="O2778" t="s">
        <v>87</v>
      </c>
    </row>
    <row r="2779" spans="1:15" x14ac:dyDescent="0.25">
      <c r="A2779">
        <v>1</v>
      </c>
      <c r="B2779">
        <v>2016</v>
      </c>
      <c r="C2779" t="s">
        <v>334</v>
      </c>
      <c r="D2779" t="s">
        <v>48</v>
      </c>
      <c r="E2779" t="s">
        <v>7</v>
      </c>
      <c r="F2779">
        <f>VLOOKUP(C2779,'Five Year Alumni Srvy 2016 Data'!C:F,4,FALSE)</f>
        <v>0</v>
      </c>
      <c r="G2779" t="str">
        <f>VLOOKUP(F2779,Coding!K:L,2,FALSE)</f>
        <v>Non-URM</v>
      </c>
      <c r="H2779" t="s">
        <v>335</v>
      </c>
      <c r="I2779" t="s">
        <v>50</v>
      </c>
      <c r="J2779" t="s">
        <v>17</v>
      </c>
      <c r="K2779" t="s">
        <v>122</v>
      </c>
      <c r="L2779">
        <v>4</v>
      </c>
      <c r="M2779" t="s">
        <v>85</v>
      </c>
      <c r="N2779" t="s">
        <v>123</v>
      </c>
      <c r="O2779" t="s">
        <v>87</v>
      </c>
    </row>
    <row r="2780" spans="1:15" x14ac:dyDescent="0.25">
      <c r="A2780">
        <v>1</v>
      </c>
      <c r="B2780">
        <v>2016</v>
      </c>
      <c r="C2780" t="s">
        <v>334</v>
      </c>
      <c r="D2780" t="s">
        <v>48</v>
      </c>
      <c r="E2780" t="s">
        <v>7</v>
      </c>
      <c r="F2780">
        <f>VLOOKUP(C2780,'Five Year Alumni Srvy 2016 Data'!C:F,4,FALSE)</f>
        <v>0</v>
      </c>
      <c r="G2780" t="str">
        <f>VLOOKUP(F2780,Coding!K:L,2,FALSE)</f>
        <v>Non-URM</v>
      </c>
      <c r="H2780" t="s">
        <v>335</v>
      </c>
      <c r="I2780" t="s">
        <v>50</v>
      </c>
      <c r="J2780" t="s">
        <v>17</v>
      </c>
      <c r="K2780" t="s">
        <v>124</v>
      </c>
      <c r="L2780">
        <v>3</v>
      </c>
      <c r="M2780" t="s">
        <v>85</v>
      </c>
      <c r="N2780" t="s">
        <v>125</v>
      </c>
      <c r="O2780" t="s">
        <v>126</v>
      </c>
    </row>
    <row r="2781" spans="1:15" x14ac:dyDescent="0.25">
      <c r="A2781">
        <v>1</v>
      </c>
      <c r="B2781">
        <v>2016</v>
      </c>
      <c r="C2781" t="s">
        <v>334</v>
      </c>
      <c r="D2781" t="s">
        <v>48</v>
      </c>
      <c r="E2781" t="s">
        <v>7</v>
      </c>
      <c r="F2781">
        <f>VLOOKUP(C2781,'Five Year Alumni Srvy 2016 Data'!C:F,4,FALSE)</f>
        <v>0</v>
      </c>
      <c r="G2781" t="str">
        <f>VLOOKUP(F2781,Coding!K:L,2,FALSE)</f>
        <v>Non-URM</v>
      </c>
      <c r="H2781" t="s">
        <v>335</v>
      </c>
      <c r="I2781" t="s">
        <v>50</v>
      </c>
      <c r="J2781" t="s">
        <v>17</v>
      </c>
      <c r="K2781" t="s">
        <v>127</v>
      </c>
      <c r="L2781">
        <v>4</v>
      </c>
      <c r="M2781" t="s">
        <v>85</v>
      </c>
      <c r="N2781" t="s">
        <v>128</v>
      </c>
      <c r="O2781" t="s">
        <v>87</v>
      </c>
    </row>
    <row r="2782" spans="1:15" x14ac:dyDescent="0.25">
      <c r="A2782">
        <v>1</v>
      </c>
      <c r="B2782">
        <v>2016</v>
      </c>
      <c r="C2782" t="s">
        <v>334</v>
      </c>
      <c r="D2782" t="s">
        <v>48</v>
      </c>
      <c r="E2782" t="s">
        <v>7</v>
      </c>
      <c r="F2782">
        <f>VLOOKUP(C2782,'Five Year Alumni Srvy 2016 Data'!C:F,4,FALSE)</f>
        <v>0</v>
      </c>
      <c r="G2782" t="str">
        <f>VLOOKUP(F2782,Coding!K:L,2,FALSE)</f>
        <v>Non-URM</v>
      </c>
      <c r="H2782" t="s">
        <v>335</v>
      </c>
      <c r="I2782" t="s">
        <v>50</v>
      </c>
      <c r="J2782" t="s">
        <v>17</v>
      </c>
      <c r="K2782" t="s">
        <v>129</v>
      </c>
      <c r="L2782">
        <v>4</v>
      </c>
      <c r="M2782" t="s">
        <v>85</v>
      </c>
      <c r="N2782" t="s">
        <v>130</v>
      </c>
      <c r="O2782" t="s">
        <v>87</v>
      </c>
    </row>
    <row r="2783" spans="1:15" x14ac:dyDescent="0.25">
      <c r="A2783">
        <v>1</v>
      </c>
      <c r="B2783">
        <v>2016</v>
      </c>
      <c r="C2783" t="s">
        <v>334</v>
      </c>
      <c r="D2783" t="s">
        <v>48</v>
      </c>
      <c r="E2783" t="s">
        <v>7</v>
      </c>
      <c r="F2783">
        <f>VLOOKUP(C2783,'Five Year Alumni Srvy 2016 Data'!C:F,4,FALSE)</f>
        <v>0</v>
      </c>
      <c r="G2783" t="str">
        <f>VLOOKUP(F2783,Coding!K:L,2,FALSE)</f>
        <v>Non-URM</v>
      </c>
      <c r="H2783" t="s">
        <v>335</v>
      </c>
      <c r="I2783" t="s">
        <v>50</v>
      </c>
      <c r="J2783" t="s">
        <v>17</v>
      </c>
      <c r="K2783" t="s">
        <v>131</v>
      </c>
      <c r="L2783">
        <v>4</v>
      </c>
      <c r="M2783" t="s">
        <v>85</v>
      </c>
      <c r="N2783" t="s">
        <v>132</v>
      </c>
      <c r="O2783" t="s">
        <v>87</v>
      </c>
    </row>
    <row r="2784" spans="1:15" x14ac:dyDescent="0.25">
      <c r="A2784">
        <v>1</v>
      </c>
      <c r="B2784">
        <v>2016</v>
      </c>
      <c r="C2784" t="s">
        <v>334</v>
      </c>
      <c r="D2784" t="s">
        <v>48</v>
      </c>
      <c r="E2784" t="s">
        <v>7</v>
      </c>
      <c r="F2784">
        <f>VLOOKUP(C2784,'Five Year Alumni Srvy 2016 Data'!C:F,4,FALSE)</f>
        <v>0</v>
      </c>
      <c r="G2784" t="str">
        <f>VLOOKUP(F2784,Coding!K:L,2,FALSE)</f>
        <v>Non-URM</v>
      </c>
      <c r="H2784" t="s">
        <v>335</v>
      </c>
      <c r="I2784" t="s">
        <v>50</v>
      </c>
      <c r="J2784" t="s">
        <v>17</v>
      </c>
      <c r="K2784" t="s">
        <v>139</v>
      </c>
      <c r="L2784">
        <v>4</v>
      </c>
      <c r="M2784" t="s">
        <v>85</v>
      </c>
      <c r="N2784" t="s">
        <v>140</v>
      </c>
      <c r="O2784" t="s">
        <v>87</v>
      </c>
    </row>
    <row r="2785" spans="1:15" x14ac:dyDescent="0.25">
      <c r="A2785">
        <v>1</v>
      </c>
      <c r="B2785">
        <v>2016</v>
      </c>
      <c r="C2785" t="s">
        <v>334</v>
      </c>
      <c r="D2785" t="s">
        <v>48</v>
      </c>
      <c r="E2785" t="s">
        <v>7</v>
      </c>
      <c r="F2785">
        <f>VLOOKUP(C2785,'Five Year Alumni Srvy 2016 Data'!C:F,4,FALSE)</f>
        <v>0</v>
      </c>
      <c r="G2785" t="str">
        <f>VLOOKUP(F2785,Coding!K:L,2,FALSE)</f>
        <v>Non-URM</v>
      </c>
      <c r="H2785" t="s">
        <v>335</v>
      </c>
      <c r="I2785" t="s">
        <v>50</v>
      </c>
      <c r="J2785" t="s">
        <v>17</v>
      </c>
      <c r="K2785" t="s">
        <v>141</v>
      </c>
      <c r="L2785">
        <v>3</v>
      </c>
      <c r="M2785" t="s">
        <v>85</v>
      </c>
      <c r="N2785" t="s">
        <v>142</v>
      </c>
      <c r="O2785" t="s">
        <v>126</v>
      </c>
    </row>
    <row r="2786" spans="1:15" x14ac:dyDescent="0.25">
      <c r="A2786">
        <v>1</v>
      </c>
      <c r="B2786">
        <v>2016</v>
      </c>
      <c r="C2786" t="s">
        <v>334</v>
      </c>
      <c r="D2786" t="s">
        <v>48</v>
      </c>
      <c r="E2786" t="s">
        <v>7</v>
      </c>
      <c r="F2786">
        <f>VLOOKUP(C2786,'Five Year Alumni Srvy 2016 Data'!C:F,4,FALSE)</f>
        <v>0</v>
      </c>
      <c r="G2786" t="str">
        <f>VLOOKUP(F2786,Coding!K:L,2,FALSE)</f>
        <v>Non-URM</v>
      </c>
      <c r="H2786" t="s">
        <v>335</v>
      </c>
      <c r="I2786" t="s">
        <v>50</v>
      </c>
      <c r="J2786" t="s">
        <v>17</v>
      </c>
      <c r="K2786" t="s">
        <v>143</v>
      </c>
      <c r="L2786">
        <v>4</v>
      </c>
      <c r="M2786" t="s">
        <v>85</v>
      </c>
      <c r="N2786" t="s">
        <v>144</v>
      </c>
      <c r="O2786" t="s">
        <v>87</v>
      </c>
    </row>
    <row r="2787" spans="1:15" x14ac:dyDescent="0.25">
      <c r="A2787">
        <v>1</v>
      </c>
      <c r="B2787">
        <v>2016</v>
      </c>
      <c r="C2787" t="s">
        <v>337</v>
      </c>
      <c r="D2787" t="s">
        <v>48</v>
      </c>
      <c r="E2787" t="s">
        <v>7</v>
      </c>
      <c r="F2787">
        <f>VLOOKUP(C2787,'Five Year Alumni Srvy 2016 Data'!C:F,4,FALSE)</f>
        <v>0</v>
      </c>
      <c r="G2787" t="str">
        <f>VLOOKUP(F2787,Coding!K:L,2,FALSE)</f>
        <v>Non-URM</v>
      </c>
      <c r="H2787" t="s">
        <v>298</v>
      </c>
      <c r="I2787" t="s">
        <v>298</v>
      </c>
      <c r="J2787" t="s">
        <v>21</v>
      </c>
      <c r="K2787" t="s">
        <v>84</v>
      </c>
      <c r="L2787">
        <v>4</v>
      </c>
      <c r="M2787" t="s">
        <v>85</v>
      </c>
      <c r="N2787" t="s">
        <v>86</v>
      </c>
      <c r="O2787" t="s">
        <v>87</v>
      </c>
    </row>
    <row r="2788" spans="1:15" x14ac:dyDescent="0.25">
      <c r="A2788">
        <v>1</v>
      </c>
      <c r="B2788">
        <v>2016</v>
      </c>
      <c r="C2788" t="s">
        <v>337</v>
      </c>
      <c r="D2788" t="s">
        <v>48</v>
      </c>
      <c r="E2788" t="s">
        <v>7</v>
      </c>
      <c r="F2788">
        <f>VLOOKUP(C2788,'Five Year Alumni Srvy 2016 Data'!C:F,4,FALSE)</f>
        <v>0</v>
      </c>
      <c r="G2788" t="str">
        <f>VLOOKUP(F2788,Coding!K:L,2,FALSE)</f>
        <v>Non-URM</v>
      </c>
      <c r="H2788" t="s">
        <v>298</v>
      </c>
      <c r="I2788" t="s">
        <v>298</v>
      </c>
      <c r="J2788" t="s">
        <v>21</v>
      </c>
      <c r="K2788" t="s">
        <v>88</v>
      </c>
      <c r="L2788">
        <v>3</v>
      </c>
      <c r="M2788" t="s">
        <v>85</v>
      </c>
      <c r="N2788" t="s">
        <v>89</v>
      </c>
      <c r="O2788" t="s">
        <v>126</v>
      </c>
    </row>
    <row r="2789" spans="1:15" x14ac:dyDescent="0.25">
      <c r="A2789">
        <v>1</v>
      </c>
      <c r="B2789">
        <v>2016</v>
      </c>
      <c r="C2789" t="s">
        <v>337</v>
      </c>
      <c r="D2789" t="s">
        <v>48</v>
      </c>
      <c r="E2789" t="s">
        <v>7</v>
      </c>
      <c r="F2789">
        <f>VLOOKUP(C2789,'Five Year Alumni Srvy 2016 Data'!C:F,4,FALSE)</f>
        <v>0</v>
      </c>
      <c r="G2789" t="str">
        <f>VLOOKUP(F2789,Coding!K:L,2,FALSE)</f>
        <v>Non-URM</v>
      </c>
      <c r="H2789" t="s">
        <v>298</v>
      </c>
      <c r="I2789" t="s">
        <v>298</v>
      </c>
      <c r="J2789" t="s">
        <v>21</v>
      </c>
      <c r="K2789" t="s">
        <v>98</v>
      </c>
      <c r="L2789">
        <v>3</v>
      </c>
      <c r="M2789" t="s">
        <v>85</v>
      </c>
      <c r="N2789" t="s">
        <v>99</v>
      </c>
      <c r="O2789" t="s">
        <v>126</v>
      </c>
    </row>
    <row r="2790" spans="1:15" x14ac:dyDescent="0.25">
      <c r="A2790">
        <v>1</v>
      </c>
      <c r="B2790">
        <v>2016</v>
      </c>
      <c r="C2790" t="s">
        <v>337</v>
      </c>
      <c r="D2790" t="s">
        <v>48</v>
      </c>
      <c r="E2790" t="s">
        <v>7</v>
      </c>
      <c r="F2790">
        <f>VLOOKUP(C2790,'Five Year Alumni Srvy 2016 Data'!C:F,4,FALSE)</f>
        <v>0</v>
      </c>
      <c r="G2790" t="str">
        <f>VLOOKUP(F2790,Coding!K:L,2,FALSE)</f>
        <v>Non-URM</v>
      </c>
      <c r="H2790" t="s">
        <v>298</v>
      </c>
      <c r="I2790" t="s">
        <v>298</v>
      </c>
      <c r="J2790" t="s">
        <v>21</v>
      </c>
      <c r="K2790" t="s">
        <v>122</v>
      </c>
      <c r="L2790">
        <v>3</v>
      </c>
      <c r="M2790" t="s">
        <v>85</v>
      </c>
      <c r="N2790" t="s">
        <v>123</v>
      </c>
      <c r="O2790" t="s">
        <v>126</v>
      </c>
    </row>
    <row r="2791" spans="1:15" x14ac:dyDescent="0.25">
      <c r="A2791">
        <v>1</v>
      </c>
      <c r="B2791">
        <v>2016</v>
      </c>
      <c r="C2791" t="s">
        <v>337</v>
      </c>
      <c r="D2791" t="s">
        <v>48</v>
      </c>
      <c r="E2791" t="s">
        <v>7</v>
      </c>
      <c r="F2791">
        <f>VLOOKUP(C2791,'Five Year Alumni Srvy 2016 Data'!C:F,4,FALSE)</f>
        <v>0</v>
      </c>
      <c r="G2791" t="str">
        <f>VLOOKUP(F2791,Coding!K:L,2,FALSE)</f>
        <v>Non-URM</v>
      </c>
      <c r="H2791" t="s">
        <v>298</v>
      </c>
      <c r="I2791" t="s">
        <v>298</v>
      </c>
      <c r="J2791" t="s">
        <v>21</v>
      </c>
      <c r="K2791" t="s">
        <v>124</v>
      </c>
      <c r="L2791">
        <v>2</v>
      </c>
      <c r="M2791" t="s">
        <v>85</v>
      </c>
      <c r="N2791" t="s">
        <v>125</v>
      </c>
      <c r="O2791" t="s">
        <v>176</v>
      </c>
    </row>
    <row r="2792" spans="1:15" x14ac:dyDescent="0.25">
      <c r="A2792">
        <v>1</v>
      </c>
      <c r="B2792">
        <v>2016</v>
      </c>
      <c r="C2792" t="s">
        <v>337</v>
      </c>
      <c r="D2792" t="s">
        <v>48</v>
      </c>
      <c r="E2792" t="s">
        <v>7</v>
      </c>
      <c r="F2792">
        <f>VLOOKUP(C2792,'Five Year Alumni Srvy 2016 Data'!C:F,4,FALSE)</f>
        <v>0</v>
      </c>
      <c r="G2792" t="str">
        <f>VLOOKUP(F2792,Coding!K:L,2,FALSE)</f>
        <v>Non-URM</v>
      </c>
      <c r="H2792" t="s">
        <v>298</v>
      </c>
      <c r="I2792" t="s">
        <v>298</v>
      </c>
      <c r="J2792" t="s">
        <v>21</v>
      </c>
      <c r="K2792" t="s">
        <v>127</v>
      </c>
      <c r="L2792">
        <v>3</v>
      </c>
      <c r="M2792" t="s">
        <v>85</v>
      </c>
      <c r="N2792" t="s">
        <v>128</v>
      </c>
      <c r="O2792" t="s">
        <v>126</v>
      </c>
    </row>
    <row r="2793" spans="1:15" x14ac:dyDescent="0.25">
      <c r="A2793">
        <v>1</v>
      </c>
      <c r="B2793">
        <v>2016</v>
      </c>
      <c r="C2793" t="s">
        <v>337</v>
      </c>
      <c r="D2793" t="s">
        <v>48</v>
      </c>
      <c r="E2793" t="s">
        <v>7</v>
      </c>
      <c r="F2793">
        <f>VLOOKUP(C2793,'Five Year Alumni Srvy 2016 Data'!C:F,4,FALSE)</f>
        <v>0</v>
      </c>
      <c r="G2793" t="str">
        <f>VLOOKUP(F2793,Coding!K:L,2,FALSE)</f>
        <v>Non-URM</v>
      </c>
      <c r="H2793" t="s">
        <v>298</v>
      </c>
      <c r="I2793" t="s">
        <v>298</v>
      </c>
      <c r="J2793" t="s">
        <v>21</v>
      </c>
      <c r="K2793" t="s">
        <v>129</v>
      </c>
      <c r="L2793">
        <v>3</v>
      </c>
      <c r="M2793" t="s">
        <v>85</v>
      </c>
      <c r="N2793" t="s">
        <v>130</v>
      </c>
      <c r="O2793" t="s">
        <v>126</v>
      </c>
    </row>
    <row r="2794" spans="1:15" x14ac:dyDescent="0.25">
      <c r="A2794">
        <v>1</v>
      </c>
      <c r="B2794">
        <v>2016</v>
      </c>
      <c r="C2794" t="s">
        <v>337</v>
      </c>
      <c r="D2794" t="s">
        <v>48</v>
      </c>
      <c r="E2794" t="s">
        <v>7</v>
      </c>
      <c r="F2794">
        <f>VLOOKUP(C2794,'Five Year Alumni Srvy 2016 Data'!C:F,4,FALSE)</f>
        <v>0</v>
      </c>
      <c r="G2794" t="str">
        <f>VLOOKUP(F2794,Coding!K:L,2,FALSE)</f>
        <v>Non-URM</v>
      </c>
      <c r="H2794" t="s">
        <v>298</v>
      </c>
      <c r="I2794" t="s">
        <v>298</v>
      </c>
      <c r="J2794" t="s">
        <v>21</v>
      </c>
      <c r="K2794" t="s">
        <v>131</v>
      </c>
      <c r="L2794">
        <v>3</v>
      </c>
      <c r="M2794" t="s">
        <v>85</v>
      </c>
      <c r="N2794" t="s">
        <v>132</v>
      </c>
      <c r="O2794" t="s">
        <v>126</v>
      </c>
    </row>
    <row r="2795" spans="1:15" x14ac:dyDescent="0.25">
      <c r="A2795">
        <v>1</v>
      </c>
      <c r="B2795">
        <v>2016</v>
      </c>
      <c r="C2795" t="s">
        <v>337</v>
      </c>
      <c r="D2795" t="s">
        <v>48</v>
      </c>
      <c r="E2795" t="s">
        <v>7</v>
      </c>
      <c r="F2795">
        <f>VLOOKUP(C2795,'Five Year Alumni Srvy 2016 Data'!C:F,4,FALSE)</f>
        <v>0</v>
      </c>
      <c r="G2795" t="str">
        <f>VLOOKUP(F2795,Coding!K:L,2,FALSE)</f>
        <v>Non-URM</v>
      </c>
      <c r="H2795" t="s">
        <v>298</v>
      </c>
      <c r="I2795" t="s">
        <v>298</v>
      </c>
      <c r="J2795" t="s">
        <v>21</v>
      </c>
      <c r="K2795" t="s">
        <v>139</v>
      </c>
      <c r="L2795">
        <v>3</v>
      </c>
      <c r="M2795" t="s">
        <v>85</v>
      </c>
      <c r="N2795" t="s">
        <v>140</v>
      </c>
      <c r="O2795" t="s">
        <v>126</v>
      </c>
    </row>
    <row r="2796" spans="1:15" x14ac:dyDescent="0.25">
      <c r="A2796">
        <v>1</v>
      </c>
      <c r="B2796">
        <v>2016</v>
      </c>
      <c r="C2796" t="s">
        <v>337</v>
      </c>
      <c r="D2796" t="s">
        <v>48</v>
      </c>
      <c r="E2796" t="s">
        <v>7</v>
      </c>
      <c r="F2796">
        <f>VLOOKUP(C2796,'Five Year Alumni Srvy 2016 Data'!C:F,4,FALSE)</f>
        <v>0</v>
      </c>
      <c r="G2796" t="str">
        <f>VLOOKUP(F2796,Coding!K:L,2,FALSE)</f>
        <v>Non-URM</v>
      </c>
      <c r="H2796" t="s">
        <v>298</v>
      </c>
      <c r="I2796" t="s">
        <v>298</v>
      </c>
      <c r="J2796" t="s">
        <v>21</v>
      </c>
      <c r="K2796" t="s">
        <v>141</v>
      </c>
      <c r="L2796">
        <v>5</v>
      </c>
      <c r="M2796" t="s">
        <v>85</v>
      </c>
      <c r="N2796" t="s">
        <v>142</v>
      </c>
      <c r="O2796" t="s">
        <v>185</v>
      </c>
    </row>
    <row r="2797" spans="1:15" x14ac:dyDescent="0.25">
      <c r="A2797">
        <v>1</v>
      </c>
      <c r="B2797">
        <v>2016</v>
      </c>
      <c r="C2797" t="s">
        <v>337</v>
      </c>
      <c r="D2797" t="s">
        <v>48</v>
      </c>
      <c r="E2797" t="s">
        <v>7</v>
      </c>
      <c r="F2797">
        <f>VLOOKUP(C2797,'Five Year Alumni Srvy 2016 Data'!C:F,4,FALSE)</f>
        <v>0</v>
      </c>
      <c r="G2797" t="str">
        <f>VLOOKUP(F2797,Coding!K:L,2,FALSE)</f>
        <v>Non-URM</v>
      </c>
      <c r="H2797" t="s">
        <v>298</v>
      </c>
      <c r="I2797" t="s">
        <v>298</v>
      </c>
      <c r="J2797" t="s">
        <v>21</v>
      </c>
      <c r="K2797" t="s">
        <v>143</v>
      </c>
      <c r="L2797">
        <v>3</v>
      </c>
      <c r="M2797" t="s">
        <v>85</v>
      </c>
      <c r="N2797" t="s">
        <v>144</v>
      </c>
      <c r="O2797" t="s">
        <v>126</v>
      </c>
    </row>
    <row r="2798" spans="1:15" x14ac:dyDescent="0.25">
      <c r="A2798">
        <v>1</v>
      </c>
      <c r="B2798">
        <v>2016</v>
      </c>
      <c r="C2798" t="s">
        <v>338</v>
      </c>
      <c r="D2798" t="s">
        <v>48</v>
      </c>
      <c r="E2798" t="s">
        <v>7</v>
      </c>
      <c r="F2798">
        <f>VLOOKUP(C2798,'Five Year Alumni Srvy 2016 Data'!C:F,4,FALSE)</f>
        <v>0</v>
      </c>
      <c r="G2798" t="str">
        <f>VLOOKUP(F2798,Coding!K:L,2,FALSE)</f>
        <v>Non-URM</v>
      </c>
      <c r="H2798" t="s">
        <v>339</v>
      </c>
      <c r="I2798" t="s">
        <v>339</v>
      </c>
      <c r="J2798" t="s">
        <v>15</v>
      </c>
      <c r="K2798" t="s">
        <v>84</v>
      </c>
      <c r="L2798">
        <v>4</v>
      </c>
      <c r="M2798" t="s">
        <v>85</v>
      </c>
      <c r="N2798" t="s">
        <v>86</v>
      </c>
      <c r="O2798" t="s">
        <v>87</v>
      </c>
    </row>
    <row r="2799" spans="1:15" x14ac:dyDescent="0.25">
      <c r="A2799">
        <v>1</v>
      </c>
      <c r="B2799">
        <v>2016</v>
      </c>
      <c r="C2799" t="s">
        <v>338</v>
      </c>
      <c r="D2799" t="s">
        <v>48</v>
      </c>
      <c r="E2799" t="s">
        <v>7</v>
      </c>
      <c r="F2799">
        <f>VLOOKUP(C2799,'Five Year Alumni Srvy 2016 Data'!C:F,4,FALSE)</f>
        <v>0</v>
      </c>
      <c r="G2799" t="str">
        <f>VLOOKUP(F2799,Coding!K:L,2,FALSE)</f>
        <v>Non-URM</v>
      </c>
      <c r="H2799" t="s">
        <v>339</v>
      </c>
      <c r="I2799" t="s">
        <v>339</v>
      </c>
      <c r="J2799" t="s">
        <v>15</v>
      </c>
      <c r="K2799" t="s">
        <v>88</v>
      </c>
      <c r="L2799">
        <v>3</v>
      </c>
      <c r="M2799" t="s">
        <v>85</v>
      </c>
      <c r="N2799" t="s">
        <v>89</v>
      </c>
      <c r="O2799" t="s">
        <v>126</v>
      </c>
    </row>
    <row r="2800" spans="1:15" x14ac:dyDescent="0.25">
      <c r="A2800">
        <v>1</v>
      </c>
      <c r="B2800">
        <v>2016</v>
      </c>
      <c r="C2800" t="s">
        <v>338</v>
      </c>
      <c r="D2800" t="s">
        <v>48</v>
      </c>
      <c r="E2800" t="s">
        <v>7</v>
      </c>
      <c r="F2800">
        <f>VLOOKUP(C2800,'Five Year Alumni Srvy 2016 Data'!C:F,4,FALSE)</f>
        <v>0</v>
      </c>
      <c r="G2800" t="str">
        <f>VLOOKUP(F2800,Coding!K:L,2,FALSE)</f>
        <v>Non-URM</v>
      </c>
      <c r="H2800" t="s">
        <v>339</v>
      </c>
      <c r="I2800" t="s">
        <v>339</v>
      </c>
      <c r="J2800" t="s">
        <v>15</v>
      </c>
      <c r="K2800" t="s">
        <v>98</v>
      </c>
      <c r="L2800">
        <v>5</v>
      </c>
      <c r="M2800" t="s">
        <v>85</v>
      </c>
      <c r="N2800" t="s">
        <v>99</v>
      </c>
      <c r="O2800" t="s">
        <v>185</v>
      </c>
    </row>
    <row r="2801" spans="1:15" x14ac:dyDescent="0.25">
      <c r="A2801">
        <v>1</v>
      </c>
      <c r="B2801">
        <v>2016</v>
      </c>
      <c r="C2801" t="s">
        <v>338</v>
      </c>
      <c r="D2801" t="s">
        <v>48</v>
      </c>
      <c r="E2801" t="s">
        <v>7</v>
      </c>
      <c r="F2801">
        <f>VLOOKUP(C2801,'Five Year Alumni Srvy 2016 Data'!C:F,4,FALSE)</f>
        <v>0</v>
      </c>
      <c r="G2801" t="str">
        <f>VLOOKUP(F2801,Coding!K:L,2,FALSE)</f>
        <v>Non-URM</v>
      </c>
      <c r="H2801" t="s">
        <v>339</v>
      </c>
      <c r="I2801" t="s">
        <v>339</v>
      </c>
      <c r="J2801" t="s">
        <v>15</v>
      </c>
      <c r="K2801" t="s">
        <v>122</v>
      </c>
      <c r="L2801">
        <v>3</v>
      </c>
      <c r="M2801" t="s">
        <v>85</v>
      </c>
      <c r="N2801" t="s">
        <v>123</v>
      </c>
      <c r="O2801" t="s">
        <v>126</v>
      </c>
    </row>
    <row r="2802" spans="1:15" x14ac:dyDescent="0.25">
      <c r="A2802">
        <v>1</v>
      </c>
      <c r="B2802">
        <v>2016</v>
      </c>
      <c r="C2802" t="s">
        <v>338</v>
      </c>
      <c r="D2802" t="s">
        <v>48</v>
      </c>
      <c r="E2802" t="s">
        <v>7</v>
      </c>
      <c r="F2802">
        <f>VLOOKUP(C2802,'Five Year Alumni Srvy 2016 Data'!C:F,4,FALSE)</f>
        <v>0</v>
      </c>
      <c r="G2802" t="str">
        <f>VLOOKUP(F2802,Coding!K:L,2,FALSE)</f>
        <v>Non-URM</v>
      </c>
      <c r="H2802" t="s">
        <v>339</v>
      </c>
      <c r="I2802" t="s">
        <v>339</v>
      </c>
      <c r="J2802" t="s">
        <v>15</v>
      </c>
      <c r="K2802" t="s">
        <v>124</v>
      </c>
      <c r="L2802">
        <v>2</v>
      </c>
      <c r="M2802" t="s">
        <v>85</v>
      </c>
      <c r="N2802" t="s">
        <v>125</v>
      </c>
      <c r="O2802" t="s">
        <v>176</v>
      </c>
    </row>
    <row r="2803" spans="1:15" x14ac:dyDescent="0.25">
      <c r="A2803">
        <v>1</v>
      </c>
      <c r="B2803">
        <v>2016</v>
      </c>
      <c r="C2803" t="s">
        <v>338</v>
      </c>
      <c r="D2803" t="s">
        <v>48</v>
      </c>
      <c r="E2803" t="s">
        <v>7</v>
      </c>
      <c r="F2803">
        <f>VLOOKUP(C2803,'Five Year Alumni Srvy 2016 Data'!C:F,4,FALSE)</f>
        <v>0</v>
      </c>
      <c r="G2803" t="str">
        <f>VLOOKUP(F2803,Coding!K:L,2,FALSE)</f>
        <v>Non-URM</v>
      </c>
      <c r="H2803" t="s">
        <v>339</v>
      </c>
      <c r="I2803" t="s">
        <v>339</v>
      </c>
      <c r="J2803" t="s">
        <v>15</v>
      </c>
      <c r="K2803" t="s">
        <v>127</v>
      </c>
      <c r="L2803">
        <v>4</v>
      </c>
      <c r="M2803" t="s">
        <v>85</v>
      </c>
      <c r="N2803" t="s">
        <v>128</v>
      </c>
      <c r="O2803" t="s">
        <v>87</v>
      </c>
    </row>
    <row r="2804" spans="1:15" x14ac:dyDescent="0.25">
      <c r="A2804">
        <v>1</v>
      </c>
      <c r="B2804">
        <v>2016</v>
      </c>
      <c r="C2804" t="s">
        <v>338</v>
      </c>
      <c r="D2804" t="s">
        <v>48</v>
      </c>
      <c r="E2804" t="s">
        <v>7</v>
      </c>
      <c r="F2804">
        <f>VLOOKUP(C2804,'Five Year Alumni Srvy 2016 Data'!C:F,4,FALSE)</f>
        <v>0</v>
      </c>
      <c r="G2804" t="str">
        <f>VLOOKUP(F2804,Coding!K:L,2,FALSE)</f>
        <v>Non-URM</v>
      </c>
      <c r="H2804" t="s">
        <v>339</v>
      </c>
      <c r="I2804" t="s">
        <v>339</v>
      </c>
      <c r="J2804" t="s">
        <v>15</v>
      </c>
      <c r="K2804" t="s">
        <v>129</v>
      </c>
      <c r="L2804">
        <v>3</v>
      </c>
      <c r="M2804" t="s">
        <v>85</v>
      </c>
      <c r="N2804" t="s">
        <v>130</v>
      </c>
      <c r="O2804" t="s">
        <v>126</v>
      </c>
    </row>
    <row r="2805" spans="1:15" x14ac:dyDescent="0.25">
      <c r="A2805">
        <v>1</v>
      </c>
      <c r="B2805">
        <v>2016</v>
      </c>
      <c r="C2805" t="s">
        <v>338</v>
      </c>
      <c r="D2805" t="s">
        <v>48</v>
      </c>
      <c r="E2805" t="s">
        <v>7</v>
      </c>
      <c r="F2805">
        <f>VLOOKUP(C2805,'Five Year Alumni Srvy 2016 Data'!C:F,4,FALSE)</f>
        <v>0</v>
      </c>
      <c r="G2805" t="str">
        <f>VLOOKUP(F2805,Coding!K:L,2,FALSE)</f>
        <v>Non-URM</v>
      </c>
      <c r="H2805" t="s">
        <v>339</v>
      </c>
      <c r="I2805" t="s">
        <v>339</v>
      </c>
      <c r="J2805" t="s">
        <v>15</v>
      </c>
      <c r="K2805" t="s">
        <v>131</v>
      </c>
      <c r="L2805">
        <v>3</v>
      </c>
      <c r="M2805" t="s">
        <v>85</v>
      </c>
      <c r="N2805" t="s">
        <v>132</v>
      </c>
      <c r="O2805" t="s">
        <v>126</v>
      </c>
    </row>
    <row r="2806" spans="1:15" x14ac:dyDescent="0.25">
      <c r="A2806">
        <v>1</v>
      </c>
      <c r="B2806">
        <v>2016</v>
      </c>
      <c r="C2806" t="s">
        <v>338</v>
      </c>
      <c r="D2806" t="s">
        <v>48</v>
      </c>
      <c r="E2806" t="s">
        <v>7</v>
      </c>
      <c r="F2806">
        <f>VLOOKUP(C2806,'Five Year Alumni Srvy 2016 Data'!C:F,4,FALSE)</f>
        <v>0</v>
      </c>
      <c r="G2806" t="str">
        <f>VLOOKUP(F2806,Coding!K:L,2,FALSE)</f>
        <v>Non-URM</v>
      </c>
      <c r="H2806" t="s">
        <v>339</v>
      </c>
      <c r="I2806" t="s">
        <v>339</v>
      </c>
      <c r="J2806" t="s">
        <v>15</v>
      </c>
      <c r="K2806" t="s">
        <v>139</v>
      </c>
      <c r="L2806">
        <v>3</v>
      </c>
      <c r="M2806" t="s">
        <v>85</v>
      </c>
      <c r="N2806" t="s">
        <v>140</v>
      </c>
      <c r="O2806" t="s">
        <v>126</v>
      </c>
    </row>
    <row r="2807" spans="1:15" x14ac:dyDescent="0.25">
      <c r="A2807">
        <v>1</v>
      </c>
      <c r="B2807">
        <v>2016</v>
      </c>
      <c r="C2807" t="s">
        <v>338</v>
      </c>
      <c r="D2807" t="s">
        <v>48</v>
      </c>
      <c r="E2807" t="s">
        <v>7</v>
      </c>
      <c r="F2807">
        <f>VLOOKUP(C2807,'Five Year Alumni Srvy 2016 Data'!C:F,4,FALSE)</f>
        <v>0</v>
      </c>
      <c r="G2807" t="str">
        <f>VLOOKUP(F2807,Coding!K:L,2,FALSE)</f>
        <v>Non-URM</v>
      </c>
      <c r="H2807" t="s">
        <v>339</v>
      </c>
      <c r="I2807" t="s">
        <v>339</v>
      </c>
      <c r="J2807" t="s">
        <v>15</v>
      </c>
      <c r="K2807" t="s">
        <v>141</v>
      </c>
      <c r="L2807">
        <v>5</v>
      </c>
      <c r="M2807" t="s">
        <v>85</v>
      </c>
      <c r="N2807" t="s">
        <v>142</v>
      </c>
      <c r="O2807" t="s">
        <v>185</v>
      </c>
    </row>
    <row r="2808" spans="1:15" x14ac:dyDescent="0.25">
      <c r="A2808">
        <v>1</v>
      </c>
      <c r="B2808">
        <v>2016</v>
      </c>
      <c r="C2808" t="s">
        <v>338</v>
      </c>
      <c r="D2808" t="s">
        <v>48</v>
      </c>
      <c r="E2808" t="s">
        <v>7</v>
      </c>
      <c r="F2808">
        <f>VLOOKUP(C2808,'Five Year Alumni Srvy 2016 Data'!C:F,4,FALSE)</f>
        <v>0</v>
      </c>
      <c r="G2808" t="str">
        <f>VLOOKUP(F2808,Coding!K:L,2,FALSE)</f>
        <v>Non-URM</v>
      </c>
      <c r="H2808" t="s">
        <v>339</v>
      </c>
      <c r="I2808" t="s">
        <v>339</v>
      </c>
      <c r="J2808" t="s">
        <v>15</v>
      </c>
      <c r="K2808" t="s">
        <v>143</v>
      </c>
      <c r="L2808">
        <v>3</v>
      </c>
      <c r="M2808" t="s">
        <v>85</v>
      </c>
      <c r="N2808" t="s">
        <v>144</v>
      </c>
      <c r="O2808" t="s">
        <v>126</v>
      </c>
    </row>
    <row r="2809" spans="1:15" x14ac:dyDescent="0.25">
      <c r="A2809">
        <v>1</v>
      </c>
      <c r="B2809">
        <v>2016</v>
      </c>
      <c r="C2809" t="s">
        <v>340</v>
      </c>
      <c r="D2809" t="s">
        <v>48</v>
      </c>
      <c r="E2809" t="s">
        <v>7</v>
      </c>
      <c r="F2809">
        <f>VLOOKUP(C2809,'Five Year Alumni Srvy 2016 Data'!C:F,4,FALSE)</f>
        <v>0</v>
      </c>
      <c r="G2809" t="str">
        <f>VLOOKUP(F2809,Coding!K:L,2,FALSE)</f>
        <v>Non-URM</v>
      </c>
      <c r="H2809" t="s">
        <v>318</v>
      </c>
      <c r="I2809" t="s">
        <v>171</v>
      </c>
      <c r="J2809" t="s">
        <v>19</v>
      </c>
      <c r="K2809" t="s">
        <v>84</v>
      </c>
      <c r="L2809">
        <v>4</v>
      </c>
      <c r="M2809" t="s">
        <v>85</v>
      </c>
      <c r="N2809" t="s">
        <v>86</v>
      </c>
      <c r="O2809" t="s">
        <v>87</v>
      </c>
    </row>
    <row r="2810" spans="1:15" x14ac:dyDescent="0.25">
      <c r="A2810">
        <v>1</v>
      </c>
      <c r="B2810">
        <v>2016</v>
      </c>
      <c r="C2810" t="s">
        <v>340</v>
      </c>
      <c r="D2810" t="s">
        <v>48</v>
      </c>
      <c r="E2810" t="s">
        <v>7</v>
      </c>
      <c r="F2810">
        <f>VLOOKUP(C2810,'Five Year Alumni Srvy 2016 Data'!C:F,4,FALSE)</f>
        <v>0</v>
      </c>
      <c r="G2810" t="str">
        <f>VLOOKUP(F2810,Coding!K:L,2,FALSE)</f>
        <v>Non-URM</v>
      </c>
      <c r="H2810" t="s">
        <v>318</v>
      </c>
      <c r="I2810" t="s">
        <v>171</v>
      </c>
      <c r="J2810" t="s">
        <v>19</v>
      </c>
      <c r="K2810" t="s">
        <v>88</v>
      </c>
      <c r="L2810">
        <v>3</v>
      </c>
      <c r="M2810" t="s">
        <v>85</v>
      </c>
      <c r="N2810" t="s">
        <v>89</v>
      </c>
      <c r="O2810" t="s">
        <v>126</v>
      </c>
    </row>
    <row r="2811" spans="1:15" x14ac:dyDescent="0.25">
      <c r="A2811">
        <v>1</v>
      </c>
      <c r="B2811">
        <v>2016</v>
      </c>
      <c r="C2811" t="s">
        <v>340</v>
      </c>
      <c r="D2811" t="s">
        <v>48</v>
      </c>
      <c r="E2811" t="s">
        <v>7</v>
      </c>
      <c r="F2811">
        <f>VLOOKUP(C2811,'Five Year Alumni Srvy 2016 Data'!C:F,4,FALSE)</f>
        <v>0</v>
      </c>
      <c r="G2811" t="str">
        <f>VLOOKUP(F2811,Coding!K:L,2,FALSE)</f>
        <v>Non-URM</v>
      </c>
      <c r="H2811" t="s">
        <v>318</v>
      </c>
      <c r="I2811" t="s">
        <v>171</v>
      </c>
      <c r="J2811" t="s">
        <v>19</v>
      </c>
      <c r="K2811" t="s">
        <v>98</v>
      </c>
      <c r="L2811">
        <v>3</v>
      </c>
      <c r="M2811" t="s">
        <v>85</v>
      </c>
      <c r="N2811" t="s">
        <v>99</v>
      </c>
      <c r="O2811" t="s">
        <v>126</v>
      </c>
    </row>
    <row r="2812" spans="1:15" x14ac:dyDescent="0.25">
      <c r="A2812">
        <v>1</v>
      </c>
      <c r="B2812">
        <v>2016</v>
      </c>
      <c r="C2812" t="s">
        <v>340</v>
      </c>
      <c r="D2812" t="s">
        <v>48</v>
      </c>
      <c r="E2812" t="s">
        <v>7</v>
      </c>
      <c r="F2812">
        <f>VLOOKUP(C2812,'Five Year Alumni Srvy 2016 Data'!C:F,4,FALSE)</f>
        <v>0</v>
      </c>
      <c r="G2812" t="str">
        <f>VLOOKUP(F2812,Coding!K:L,2,FALSE)</f>
        <v>Non-URM</v>
      </c>
      <c r="H2812" t="s">
        <v>318</v>
      </c>
      <c r="I2812" t="s">
        <v>171</v>
      </c>
      <c r="J2812" t="s">
        <v>19</v>
      </c>
      <c r="K2812" t="s">
        <v>122</v>
      </c>
      <c r="L2812">
        <v>3</v>
      </c>
      <c r="M2812" t="s">
        <v>85</v>
      </c>
      <c r="N2812" t="s">
        <v>123</v>
      </c>
      <c r="O2812" t="s">
        <v>126</v>
      </c>
    </row>
    <row r="2813" spans="1:15" x14ac:dyDescent="0.25">
      <c r="A2813">
        <v>1</v>
      </c>
      <c r="B2813">
        <v>2016</v>
      </c>
      <c r="C2813" t="s">
        <v>340</v>
      </c>
      <c r="D2813" t="s">
        <v>48</v>
      </c>
      <c r="E2813" t="s">
        <v>7</v>
      </c>
      <c r="F2813">
        <f>VLOOKUP(C2813,'Five Year Alumni Srvy 2016 Data'!C:F,4,FALSE)</f>
        <v>0</v>
      </c>
      <c r="G2813" t="str">
        <f>VLOOKUP(F2813,Coding!K:L,2,FALSE)</f>
        <v>Non-URM</v>
      </c>
      <c r="H2813" t="s">
        <v>318</v>
      </c>
      <c r="I2813" t="s">
        <v>171</v>
      </c>
      <c r="J2813" t="s">
        <v>19</v>
      </c>
      <c r="K2813" t="s">
        <v>124</v>
      </c>
      <c r="L2813">
        <v>4</v>
      </c>
      <c r="M2813" t="s">
        <v>85</v>
      </c>
      <c r="N2813" t="s">
        <v>125</v>
      </c>
      <c r="O2813" t="s">
        <v>87</v>
      </c>
    </row>
    <row r="2814" spans="1:15" x14ac:dyDescent="0.25">
      <c r="A2814">
        <v>1</v>
      </c>
      <c r="B2814">
        <v>2016</v>
      </c>
      <c r="C2814" t="s">
        <v>340</v>
      </c>
      <c r="D2814" t="s">
        <v>48</v>
      </c>
      <c r="E2814" t="s">
        <v>7</v>
      </c>
      <c r="F2814">
        <f>VLOOKUP(C2814,'Five Year Alumni Srvy 2016 Data'!C:F,4,FALSE)</f>
        <v>0</v>
      </c>
      <c r="G2814" t="str">
        <f>VLOOKUP(F2814,Coding!K:L,2,FALSE)</f>
        <v>Non-URM</v>
      </c>
      <c r="H2814" t="s">
        <v>318</v>
      </c>
      <c r="I2814" t="s">
        <v>171</v>
      </c>
      <c r="J2814" t="s">
        <v>19</v>
      </c>
      <c r="K2814" t="s">
        <v>127</v>
      </c>
      <c r="L2814">
        <v>3</v>
      </c>
      <c r="M2814" t="s">
        <v>85</v>
      </c>
      <c r="N2814" t="s">
        <v>128</v>
      </c>
      <c r="O2814" t="s">
        <v>126</v>
      </c>
    </row>
    <row r="2815" spans="1:15" x14ac:dyDescent="0.25">
      <c r="A2815">
        <v>1</v>
      </c>
      <c r="B2815">
        <v>2016</v>
      </c>
      <c r="C2815" t="s">
        <v>340</v>
      </c>
      <c r="D2815" t="s">
        <v>48</v>
      </c>
      <c r="E2815" t="s">
        <v>7</v>
      </c>
      <c r="F2815">
        <f>VLOOKUP(C2815,'Five Year Alumni Srvy 2016 Data'!C:F,4,FALSE)</f>
        <v>0</v>
      </c>
      <c r="G2815" t="str">
        <f>VLOOKUP(F2815,Coding!K:L,2,FALSE)</f>
        <v>Non-URM</v>
      </c>
      <c r="H2815" t="s">
        <v>318</v>
      </c>
      <c r="I2815" t="s">
        <v>171</v>
      </c>
      <c r="J2815" t="s">
        <v>19</v>
      </c>
      <c r="K2815" t="s">
        <v>129</v>
      </c>
      <c r="L2815">
        <v>4</v>
      </c>
      <c r="M2815" t="s">
        <v>85</v>
      </c>
      <c r="N2815" t="s">
        <v>130</v>
      </c>
      <c r="O2815" t="s">
        <v>87</v>
      </c>
    </row>
    <row r="2816" spans="1:15" x14ac:dyDescent="0.25">
      <c r="A2816">
        <v>1</v>
      </c>
      <c r="B2816">
        <v>2016</v>
      </c>
      <c r="C2816" t="s">
        <v>340</v>
      </c>
      <c r="D2816" t="s">
        <v>48</v>
      </c>
      <c r="E2816" t="s">
        <v>7</v>
      </c>
      <c r="F2816">
        <f>VLOOKUP(C2816,'Five Year Alumni Srvy 2016 Data'!C:F,4,FALSE)</f>
        <v>0</v>
      </c>
      <c r="G2816" t="str">
        <f>VLOOKUP(F2816,Coding!K:L,2,FALSE)</f>
        <v>Non-URM</v>
      </c>
      <c r="H2816" t="s">
        <v>318</v>
      </c>
      <c r="I2816" t="s">
        <v>171</v>
      </c>
      <c r="J2816" t="s">
        <v>19</v>
      </c>
      <c r="K2816" t="s">
        <v>131</v>
      </c>
      <c r="L2816">
        <v>4</v>
      </c>
      <c r="M2816" t="s">
        <v>85</v>
      </c>
      <c r="N2816" t="s">
        <v>132</v>
      </c>
      <c r="O2816" t="s">
        <v>87</v>
      </c>
    </row>
    <row r="2817" spans="1:15" x14ac:dyDescent="0.25">
      <c r="A2817">
        <v>1</v>
      </c>
      <c r="B2817">
        <v>2016</v>
      </c>
      <c r="C2817" t="s">
        <v>340</v>
      </c>
      <c r="D2817" t="s">
        <v>48</v>
      </c>
      <c r="E2817" t="s">
        <v>7</v>
      </c>
      <c r="F2817">
        <f>VLOOKUP(C2817,'Five Year Alumni Srvy 2016 Data'!C:F,4,FALSE)</f>
        <v>0</v>
      </c>
      <c r="G2817" t="str">
        <f>VLOOKUP(F2817,Coding!K:L,2,FALSE)</f>
        <v>Non-URM</v>
      </c>
      <c r="H2817" t="s">
        <v>318</v>
      </c>
      <c r="I2817" t="s">
        <v>171</v>
      </c>
      <c r="J2817" t="s">
        <v>19</v>
      </c>
      <c r="K2817" t="s">
        <v>139</v>
      </c>
      <c r="L2817">
        <v>3</v>
      </c>
      <c r="M2817" t="s">
        <v>85</v>
      </c>
      <c r="N2817" t="s">
        <v>140</v>
      </c>
      <c r="O2817" t="s">
        <v>126</v>
      </c>
    </row>
    <row r="2818" spans="1:15" x14ac:dyDescent="0.25">
      <c r="A2818">
        <v>1</v>
      </c>
      <c r="B2818">
        <v>2016</v>
      </c>
      <c r="C2818" t="s">
        <v>340</v>
      </c>
      <c r="D2818" t="s">
        <v>48</v>
      </c>
      <c r="E2818" t="s">
        <v>7</v>
      </c>
      <c r="F2818">
        <f>VLOOKUP(C2818,'Five Year Alumni Srvy 2016 Data'!C:F,4,FALSE)</f>
        <v>0</v>
      </c>
      <c r="G2818" t="str">
        <f>VLOOKUP(F2818,Coding!K:L,2,FALSE)</f>
        <v>Non-URM</v>
      </c>
      <c r="H2818" t="s">
        <v>318</v>
      </c>
      <c r="I2818" t="s">
        <v>171</v>
      </c>
      <c r="J2818" t="s">
        <v>19</v>
      </c>
      <c r="K2818" t="s">
        <v>141</v>
      </c>
      <c r="L2818">
        <v>3</v>
      </c>
      <c r="M2818" t="s">
        <v>85</v>
      </c>
      <c r="N2818" t="s">
        <v>142</v>
      </c>
      <c r="O2818" t="s">
        <v>126</v>
      </c>
    </row>
    <row r="2819" spans="1:15" x14ac:dyDescent="0.25">
      <c r="A2819">
        <v>1</v>
      </c>
      <c r="B2819">
        <v>2016</v>
      </c>
      <c r="C2819" t="s">
        <v>340</v>
      </c>
      <c r="D2819" t="s">
        <v>48</v>
      </c>
      <c r="E2819" t="s">
        <v>7</v>
      </c>
      <c r="F2819">
        <f>VLOOKUP(C2819,'Five Year Alumni Srvy 2016 Data'!C:F,4,FALSE)</f>
        <v>0</v>
      </c>
      <c r="G2819" t="str">
        <f>VLOOKUP(F2819,Coding!K:L,2,FALSE)</f>
        <v>Non-URM</v>
      </c>
      <c r="H2819" t="s">
        <v>318</v>
      </c>
      <c r="I2819" t="s">
        <v>171</v>
      </c>
      <c r="J2819" t="s">
        <v>19</v>
      </c>
      <c r="K2819" t="s">
        <v>143</v>
      </c>
      <c r="L2819">
        <v>4</v>
      </c>
      <c r="M2819" t="s">
        <v>85</v>
      </c>
      <c r="N2819" t="s">
        <v>144</v>
      </c>
      <c r="O2819" t="s">
        <v>87</v>
      </c>
    </row>
    <row r="2820" spans="1:15" x14ac:dyDescent="0.25">
      <c r="A2820">
        <v>1</v>
      </c>
      <c r="B2820">
        <v>2016</v>
      </c>
      <c r="C2820" t="s">
        <v>385</v>
      </c>
      <c r="D2820" t="s">
        <v>48</v>
      </c>
      <c r="E2820" t="s">
        <v>7</v>
      </c>
      <c r="F2820">
        <f>VLOOKUP(C2820,'Five Year Alumni Srvy 2016 Data'!C:F,4,FALSE)</f>
        <v>0</v>
      </c>
      <c r="G2820" t="str">
        <f>VLOOKUP(F2820,Coding!K:L,2,FALSE)</f>
        <v>Non-URM</v>
      </c>
      <c r="H2820" t="s">
        <v>270</v>
      </c>
      <c r="I2820" t="s">
        <v>270</v>
      </c>
      <c r="J2820" t="s">
        <v>21</v>
      </c>
      <c r="K2820" t="s">
        <v>84</v>
      </c>
      <c r="L2820">
        <v>4</v>
      </c>
      <c r="M2820" t="s">
        <v>85</v>
      </c>
      <c r="N2820" t="s">
        <v>86</v>
      </c>
      <c r="O2820" t="s">
        <v>87</v>
      </c>
    </row>
    <row r="2821" spans="1:15" x14ac:dyDescent="0.25">
      <c r="A2821">
        <v>1</v>
      </c>
      <c r="B2821">
        <v>2016</v>
      </c>
      <c r="C2821" t="s">
        <v>385</v>
      </c>
      <c r="D2821" t="s">
        <v>48</v>
      </c>
      <c r="E2821" t="s">
        <v>7</v>
      </c>
      <c r="F2821">
        <f>VLOOKUP(C2821,'Five Year Alumni Srvy 2016 Data'!C:F,4,FALSE)</f>
        <v>0</v>
      </c>
      <c r="G2821" t="str">
        <f>VLOOKUP(F2821,Coding!K:L,2,FALSE)</f>
        <v>Non-URM</v>
      </c>
      <c r="H2821" t="s">
        <v>270</v>
      </c>
      <c r="I2821" t="s">
        <v>270</v>
      </c>
      <c r="J2821" t="s">
        <v>21</v>
      </c>
      <c r="K2821" t="s">
        <v>88</v>
      </c>
      <c r="L2821">
        <v>3</v>
      </c>
      <c r="M2821" t="s">
        <v>85</v>
      </c>
      <c r="N2821" t="s">
        <v>89</v>
      </c>
      <c r="O2821" t="s">
        <v>126</v>
      </c>
    </row>
    <row r="2822" spans="1:15" x14ac:dyDescent="0.25">
      <c r="A2822">
        <v>1</v>
      </c>
      <c r="B2822">
        <v>2016</v>
      </c>
      <c r="C2822" t="s">
        <v>385</v>
      </c>
      <c r="D2822" t="s">
        <v>48</v>
      </c>
      <c r="E2822" t="s">
        <v>7</v>
      </c>
      <c r="F2822">
        <f>VLOOKUP(C2822,'Five Year Alumni Srvy 2016 Data'!C:F,4,FALSE)</f>
        <v>0</v>
      </c>
      <c r="G2822" t="str">
        <f>VLOOKUP(F2822,Coding!K:L,2,FALSE)</f>
        <v>Non-URM</v>
      </c>
      <c r="H2822" t="s">
        <v>270</v>
      </c>
      <c r="I2822" t="s">
        <v>270</v>
      </c>
      <c r="J2822" t="s">
        <v>21</v>
      </c>
      <c r="K2822" t="s">
        <v>98</v>
      </c>
      <c r="L2822">
        <v>4</v>
      </c>
      <c r="M2822" t="s">
        <v>85</v>
      </c>
      <c r="N2822" t="s">
        <v>99</v>
      </c>
      <c r="O2822" t="s">
        <v>87</v>
      </c>
    </row>
    <row r="2823" spans="1:15" x14ac:dyDescent="0.25">
      <c r="A2823">
        <v>1</v>
      </c>
      <c r="B2823">
        <v>2016</v>
      </c>
      <c r="C2823" t="s">
        <v>385</v>
      </c>
      <c r="D2823" t="s">
        <v>48</v>
      </c>
      <c r="E2823" t="s">
        <v>7</v>
      </c>
      <c r="F2823">
        <f>VLOOKUP(C2823,'Five Year Alumni Srvy 2016 Data'!C:F,4,FALSE)</f>
        <v>0</v>
      </c>
      <c r="G2823" t="str">
        <f>VLOOKUP(F2823,Coding!K:L,2,FALSE)</f>
        <v>Non-URM</v>
      </c>
      <c r="H2823" t="s">
        <v>270</v>
      </c>
      <c r="I2823" t="s">
        <v>270</v>
      </c>
      <c r="J2823" t="s">
        <v>21</v>
      </c>
      <c r="K2823" t="s">
        <v>122</v>
      </c>
      <c r="L2823">
        <v>4</v>
      </c>
      <c r="M2823" t="s">
        <v>85</v>
      </c>
      <c r="N2823" t="s">
        <v>123</v>
      </c>
      <c r="O2823" t="s">
        <v>87</v>
      </c>
    </row>
    <row r="2824" spans="1:15" x14ac:dyDescent="0.25">
      <c r="A2824">
        <v>1</v>
      </c>
      <c r="B2824">
        <v>2016</v>
      </c>
      <c r="C2824" t="s">
        <v>385</v>
      </c>
      <c r="D2824" t="s">
        <v>48</v>
      </c>
      <c r="E2824" t="s">
        <v>7</v>
      </c>
      <c r="F2824">
        <f>VLOOKUP(C2824,'Five Year Alumni Srvy 2016 Data'!C:F,4,FALSE)</f>
        <v>0</v>
      </c>
      <c r="G2824" t="str">
        <f>VLOOKUP(F2824,Coding!K:L,2,FALSE)</f>
        <v>Non-URM</v>
      </c>
      <c r="H2824" t="s">
        <v>270</v>
      </c>
      <c r="I2824" t="s">
        <v>270</v>
      </c>
      <c r="J2824" t="s">
        <v>21</v>
      </c>
      <c r="K2824" t="s">
        <v>124</v>
      </c>
      <c r="L2824">
        <v>2</v>
      </c>
      <c r="M2824" t="s">
        <v>85</v>
      </c>
      <c r="N2824" t="s">
        <v>125</v>
      </c>
      <c r="O2824" t="s">
        <v>176</v>
      </c>
    </row>
    <row r="2825" spans="1:15" x14ac:dyDescent="0.25">
      <c r="A2825">
        <v>1</v>
      </c>
      <c r="B2825">
        <v>2016</v>
      </c>
      <c r="C2825" t="s">
        <v>385</v>
      </c>
      <c r="D2825" t="s">
        <v>48</v>
      </c>
      <c r="E2825" t="s">
        <v>7</v>
      </c>
      <c r="F2825">
        <f>VLOOKUP(C2825,'Five Year Alumni Srvy 2016 Data'!C:F,4,FALSE)</f>
        <v>0</v>
      </c>
      <c r="G2825" t="str">
        <f>VLOOKUP(F2825,Coding!K:L,2,FALSE)</f>
        <v>Non-URM</v>
      </c>
      <c r="H2825" t="s">
        <v>270</v>
      </c>
      <c r="I2825" t="s">
        <v>270</v>
      </c>
      <c r="J2825" t="s">
        <v>21</v>
      </c>
      <c r="K2825" t="s">
        <v>127</v>
      </c>
      <c r="L2825">
        <v>4</v>
      </c>
      <c r="M2825" t="s">
        <v>85</v>
      </c>
      <c r="N2825" t="s">
        <v>128</v>
      </c>
      <c r="O2825" t="s">
        <v>87</v>
      </c>
    </row>
    <row r="2826" spans="1:15" x14ac:dyDescent="0.25">
      <c r="A2826">
        <v>1</v>
      </c>
      <c r="B2826">
        <v>2016</v>
      </c>
      <c r="C2826" t="s">
        <v>385</v>
      </c>
      <c r="D2826" t="s">
        <v>48</v>
      </c>
      <c r="E2826" t="s">
        <v>7</v>
      </c>
      <c r="F2826">
        <f>VLOOKUP(C2826,'Five Year Alumni Srvy 2016 Data'!C:F,4,FALSE)</f>
        <v>0</v>
      </c>
      <c r="G2826" t="str">
        <f>VLOOKUP(F2826,Coding!K:L,2,FALSE)</f>
        <v>Non-URM</v>
      </c>
      <c r="H2826" t="s">
        <v>270</v>
      </c>
      <c r="I2826" t="s">
        <v>270</v>
      </c>
      <c r="J2826" t="s">
        <v>21</v>
      </c>
      <c r="K2826" t="s">
        <v>129</v>
      </c>
      <c r="L2826">
        <v>4</v>
      </c>
      <c r="M2826" t="s">
        <v>85</v>
      </c>
      <c r="N2826" t="s">
        <v>130</v>
      </c>
      <c r="O2826" t="s">
        <v>87</v>
      </c>
    </row>
    <row r="2827" spans="1:15" x14ac:dyDescent="0.25">
      <c r="A2827">
        <v>1</v>
      </c>
      <c r="B2827">
        <v>2016</v>
      </c>
      <c r="C2827" t="s">
        <v>385</v>
      </c>
      <c r="D2827" t="s">
        <v>48</v>
      </c>
      <c r="E2827" t="s">
        <v>7</v>
      </c>
      <c r="F2827">
        <f>VLOOKUP(C2827,'Five Year Alumni Srvy 2016 Data'!C:F,4,FALSE)</f>
        <v>0</v>
      </c>
      <c r="G2827" t="str">
        <f>VLOOKUP(F2827,Coding!K:L,2,FALSE)</f>
        <v>Non-URM</v>
      </c>
      <c r="H2827" t="s">
        <v>270</v>
      </c>
      <c r="I2827" t="s">
        <v>270</v>
      </c>
      <c r="J2827" t="s">
        <v>21</v>
      </c>
      <c r="K2827" t="s">
        <v>131</v>
      </c>
      <c r="L2827">
        <v>4</v>
      </c>
      <c r="M2827" t="s">
        <v>85</v>
      </c>
      <c r="N2827" t="s">
        <v>132</v>
      </c>
      <c r="O2827" t="s">
        <v>87</v>
      </c>
    </row>
    <row r="2828" spans="1:15" x14ac:dyDescent="0.25">
      <c r="A2828">
        <v>1</v>
      </c>
      <c r="B2828">
        <v>2016</v>
      </c>
      <c r="C2828" t="s">
        <v>385</v>
      </c>
      <c r="D2828" t="s">
        <v>48</v>
      </c>
      <c r="E2828" t="s">
        <v>7</v>
      </c>
      <c r="F2828">
        <f>VLOOKUP(C2828,'Five Year Alumni Srvy 2016 Data'!C:F,4,FALSE)</f>
        <v>0</v>
      </c>
      <c r="G2828" t="str">
        <f>VLOOKUP(F2828,Coding!K:L,2,FALSE)</f>
        <v>Non-URM</v>
      </c>
      <c r="H2828" t="s">
        <v>270</v>
      </c>
      <c r="I2828" t="s">
        <v>270</v>
      </c>
      <c r="J2828" t="s">
        <v>21</v>
      </c>
      <c r="K2828" t="s">
        <v>139</v>
      </c>
      <c r="L2828">
        <v>4</v>
      </c>
      <c r="M2828" t="s">
        <v>85</v>
      </c>
      <c r="N2828" t="s">
        <v>140</v>
      </c>
      <c r="O2828" t="s">
        <v>87</v>
      </c>
    </row>
    <row r="2829" spans="1:15" x14ac:dyDescent="0.25">
      <c r="A2829">
        <v>1</v>
      </c>
      <c r="B2829">
        <v>2016</v>
      </c>
      <c r="C2829" t="s">
        <v>385</v>
      </c>
      <c r="D2829" t="s">
        <v>48</v>
      </c>
      <c r="E2829" t="s">
        <v>7</v>
      </c>
      <c r="F2829">
        <f>VLOOKUP(C2829,'Five Year Alumni Srvy 2016 Data'!C:F,4,FALSE)</f>
        <v>0</v>
      </c>
      <c r="G2829" t="str">
        <f>VLOOKUP(F2829,Coding!K:L,2,FALSE)</f>
        <v>Non-URM</v>
      </c>
      <c r="H2829" t="s">
        <v>270</v>
      </c>
      <c r="I2829" t="s">
        <v>270</v>
      </c>
      <c r="J2829" t="s">
        <v>21</v>
      </c>
      <c r="K2829" t="s">
        <v>141</v>
      </c>
      <c r="L2829">
        <v>4</v>
      </c>
      <c r="M2829" t="s">
        <v>85</v>
      </c>
      <c r="N2829" t="s">
        <v>142</v>
      </c>
      <c r="O2829" t="s">
        <v>87</v>
      </c>
    </row>
    <row r="2830" spans="1:15" x14ac:dyDescent="0.25">
      <c r="A2830">
        <v>1</v>
      </c>
      <c r="B2830">
        <v>2016</v>
      </c>
      <c r="C2830" t="s">
        <v>385</v>
      </c>
      <c r="D2830" t="s">
        <v>48</v>
      </c>
      <c r="E2830" t="s">
        <v>7</v>
      </c>
      <c r="F2830">
        <f>VLOOKUP(C2830,'Five Year Alumni Srvy 2016 Data'!C:F,4,FALSE)</f>
        <v>0</v>
      </c>
      <c r="G2830" t="str">
        <f>VLOOKUP(F2830,Coding!K:L,2,FALSE)</f>
        <v>Non-URM</v>
      </c>
      <c r="H2830" t="s">
        <v>270</v>
      </c>
      <c r="I2830" t="s">
        <v>270</v>
      </c>
      <c r="J2830" t="s">
        <v>21</v>
      </c>
      <c r="K2830" t="s">
        <v>143</v>
      </c>
      <c r="L2830">
        <v>4</v>
      </c>
      <c r="M2830" t="s">
        <v>85</v>
      </c>
      <c r="N2830" t="s">
        <v>144</v>
      </c>
      <c r="O2830" t="s">
        <v>87</v>
      </c>
    </row>
    <row r="2831" spans="1:15" x14ac:dyDescent="0.25">
      <c r="A2831">
        <v>1</v>
      </c>
      <c r="B2831">
        <v>2016</v>
      </c>
      <c r="C2831" t="s">
        <v>391</v>
      </c>
      <c r="D2831" t="s">
        <v>48</v>
      </c>
      <c r="E2831" t="s">
        <v>7</v>
      </c>
      <c r="F2831">
        <f>VLOOKUP(C2831,'Five Year Alumni Srvy 2016 Data'!C:F,4,FALSE)</f>
        <v>0</v>
      </c>
      <c r="G2831" t="str">
        <f>VLOOKUP(F2831,Coding!K:L,2,FALSE)</f>
        <v>Non-URM</v>
      </c>
      <c r="H2831" t="s">
        <v>238</v>
      </c>
      <c r="I2831" t="s">
        <v>225</v>
      </c>
      <c r="J2831" t="s">
        <v>19</v>
      </c>
      <c r="K2831" t="s">
        <v>84</v>
      </c>
      <c r="L2831">
        <v>5</v>
      </c>
      <c r="M2831" t="s">
        <v>85</v>
      </c>
      <c r="N2831" t="s">
        <v>86</v>
      </c>
      <c r="O2831" t="s">
        <v>185</v>
      </c>
    </row>
    <row r="2832" spans="1:15" x14ac:dyDescent="0.25">
      <c r="A2832">
        <v>1</v>
      </c>
      <c r="B2832">
        <v>2016</v>
      </c>
      <c r="C2832" t="s">
        <v>391</v>
      </c>
      <c r="D2832" t="s">
        <v>48</v>
      </c>
      <c r="E2832" t="s">
        <v>7</v>
      </c>
      <c r="F2832">
        <f>VLOOKUP(C2832,'Five Year Alumni Srvy 2016 Data'!C:F,4,FALSE)</f>
        <v>0</v>
      </c>
      <c r="G2832" t="str">
        <f>VLOOKUP(F2832,Coding!K:L,2,FALSE)</f>
        <v>Non-URM</v>
      </c>
      <c r="H2832" t="s">
        <v>238</v>
      </c>
      <c r="I2832" t="s">
        <v>225</v>
      </c>
      <c r="J2832" t="s">
        <v>19</v>
      </c>
      <c r="K2832" t="s">
        <v>88</v>
      </c>
      <c r="L2832">
        <v>5</v>
      </c>
      <c r="M2832" t="s">
        <v>85</v>
      </c>
      <c r="N2832" t="s">
        <v>89</v>
      </c>
      <c r="O2832" t="s">
        <v>185</v>
      </c>
    </row>
    <row r="2833" spans="1:15" x14ac:dyDescent="0.25">
      <c r="A2833">
        <v>1</v>
      </c>
      <c r="B2833">
        <v>2016</v>
      </c>
      <c r="C2833" t="s">
        <v>391</v>
      </c>
      <c r="D2833" t="s">
        <v>48</v>
      </c>
      <c r="E2833" t="s">
        <v>7</v>
      </c>
      <c r="F2833">
        <f>VLOOKUP(C2833,'Five Year Alumni Srvy 2016 Data'!C:F,4,FALSE)</f>
        <v>0</v>
      </c>
      <c r="G2833" t="str">
        <f>VLOOKUP(F2833,Coding!K:L,2,FALSE)</f>
        <v>Non-URM</v>
      </c>
      <c r="H2833" t="s">
        <v>238</v>
      </c>
      <c r="I2833" t="s">
        <v>225</v>
      </c>
      <c r="J2833" t="s">
        <v>19</v>
      </c>
      <c r="K2833" t="s">
        <v>98</v>
      </c>
      <c r="L2833">
        <v>5</v>
      </c>
      <c r="M2833" t="s">
        <v>85</v>
      </c>
      <c r="N2833" t="s">
        <v>99</v>
      </c>
      <c r="O2833" t="s">
        <v>185</v>
      </c>
    </row>
    <row r="2834" spans="1:15" x14ac:dyDescent="0.25">
      <c r="A2834">
        <v>1</v>
      </c>
      <c r="B2834">
        <v>2016</v>
      </c>
      <c r="C2834" t="s">
        <v>391</v>
      </c>
      <c r="D2834" t="s">
        <v>48</v>
      </c>
      <c r="E2834" t="s">
        <v>7</v>
      </c>
      <c r="F2834">
        <f>VLOOKUP(C2834,'Five Year Alumni Srvy 2016 Data'!C:F,4,FALSE)</f>
        <v>0</v>
      </c>
      <c r="G2834" t="str">
        <f>VLOOKUP(F2834,Coding!K:L,2,FALSE)</f>
        <v>Non-URM</v>
      </c>
      <c r="H2834" t="s">
        <v>238</v>
      </c>
      <c r="I2834" t="s">
        <v>225</v>
      </c>
      <c r="J2834" t="s">
        <v>19</v>
      </c>
      <c r="K2834" t="s">
        <v>122</v>
      </c>
      <c r="L2834">
        <v>3</v>
      </c>
      <c r="M2834" t="s">
        <v>85</v>
      </c>
      <c r="N2834" t="s">
        <v>123</v>
      </c>
      <c r="O2834" t="s">
        <v>126</v>
      </c>
    </row>
    <row r="2835" spans="1:15" x14ac:dyDescent="0.25">
      <c r="A2835">
        <v>1</v>
      </c>
      <c r="B2835">
        <v>2016</v>
      </c>
      <c r="C2835" t="s">
        <v>391</v>
      </c>
      <c r="D2835" t="s">
        <v>48</v>
      </c>
      <c r="E2835" t="s">
        <v>7</v>
      </c>
      <c r="F2835">
        <f>VLOOKUP(C2835,'Five Year Alumni Srvy 2016 Data'!C:F,4,FALSE)</f>
        <v>0</v>
      </c>
      <c r="G2835" t="str">
        <f>VLOOKUP(F2835,Coding!K:L,2,FALSE)</f>
        <v>Non-URM</v>
      </c>
      <c r="H2835" t="s">
        <v>238</v>
      </c>
      <c r="I2835" t="s">
        <v>225</v>
      </c>
      <c r="J2835" t="s">
        <v>19</v>
      </c>
      <c r="K2835" t="s">
        <v>124</v>
      </c>
      <c r="L2835">
        <v>5</v>
      </c>
      <c r="M2835" t="s">
        <v>85</v>
      </c>
      <c r="N2835" t="s">
        <v>125</v>
      </c>
      <c r="O2835" t="s">
        <v>185</v>
      </c>
    </row>
    <row r="2836" spans="1:15" x14ac:dyDescent="0.25">
      <c r="A2836">
        <v>1</v>
      </c>
      <c r="B2836">
        <v>2016</v>
      </c>
      <c r="C2836" t="s">
        <v>391</v>
      </c>
      <c r="D2836" t="s">
        <v>48</v>
      </c>
      <c r="E2836" t="s">
        <v>7</v>
      </c>
      <c r="F2836">
        <f>VLOOKUP(C2836,'Five Year Alumni Srvy 2016 Data'!C:F,4,FALSE)</f>
        <v>0</v>
      </c>
      <c r="G2836" t="str">
        <f>VLOOKUP(F2836,Coding!K:L,2,FALSE)</f>
        <v>Non-URM</v>
      </c>
      <c r="H2836" t="s">
        <v>238</v>
      </c>
      <c r="I2836" t="s">
        <v>225</v>
      </c>
      <c r="J2836" t="s">
        <v>19</v>
      </c>
      <c r="K2836" t="s">
        <v>127</v>
      </c>
      <c r="L2836">
        <v>5</v>
      </c>
      <c r="M2836" t="s">
        <v>85</v>
      </c>
      <c r="N2836" t="s">
        <v>128</v>
      </c>
      <c r="O2836" t="s">
        <v>185</v>
      </c>
    </row>
    <row r="2837" spans="1:15" x14ac:dyDescent="0.25">
      <c r="A2837">
        <v>1</v>
      </c>
      <c r="B2837">
        <v>2016</v>
      </c>
      <c r="C2837" t="s">
        <v>391</v>
      </c>
      <c r="D2837" t="s">
        <v>48</v>
      </c>
      <c r="E2837" t="s">
        <v>7</v>
      </c>
      <c r="F2837">
        <f>VLOOKUP(C2837,'Five Year Alumni Srvy 2016 Data'!C:F,4,FALSE)</f>
        <v>0</v>
      </c>
      <c r="G2837" t="str">
        <f>VLOOKUP(F2837,Coding!K:L,2,FALSE)</f>
        <v>Non-URM</v>
      </c>
      <c r="H2837" t="s">
        <v>238</v>
      </c>
      <c r="I2837" t="s">
        <v>225</v>
      </c>
      <c r="J2837" t="s">
        <v>19</v>
      </c>
      <c r="K2837" t="s">
        <v>129</v>
      </c>
      <c r="L2837">
        <v>5</v>
      </c>
      <c r="M2837" t="s">
        <v>85</v>
      </c>
      <c r="N2837" t="s">
        <v>130</v>
      </c>
      <c r="O2837" t="s">
        <v>185</v>
      </c>
    </row>
    <row r="2838" spans="1:15" x14ac:dyDescent="0.25">
      <c r="A2838">
        <v>1</v>
      </c>
      <c r="B2838">
        <v>2016</v>
      </c>
      <c r="C2838" t="s">
        <v>391</v>
      </c>
      <c r="D2838" t="s">
        <v>48</v>
      </c>
      <c r="E2838" t="s">
        <v>7</v>
      </c>
      <c r="F2838">
        <f>VLOOKUP(C2838,'Five Year Alumni Srvy 2016 Data'!C:F,4,FALSE)</f>
        <v>0</v>
      </c>
      <c r="G2838" t="str">
        <f>VLOOKUP(F2838,Coding!K:L,2,FALSE)</f>
        <v>Non-URM</v>
      </c>
      <c r="H2838" t="s">
        <v>238</v>
      </c>
      <c r="I2838" t="s">
        <v>225</v>
      </c>
      <c r="J2838" t="s">
        <v>19</v>
      </c>
      <c r="K2838" t="s">
        <v>131</v>
      </c>
      <c r="L2838">
        <v>5</v>
      </c>
      <c r="M2838" t="s">
        <v>85</v>
      </c>
      <c r="N2838" t="s">
        <v>132</v>
      </c>
      <c r="O2838" t="s">
        <v>185</v>
      </c>
    </row>
    <row r="2839" spans="1:15" x14ac:dyDescent="0.25">
      <c r="A2839">
        <v>1</v>
      </c>
      <c r="B2839">
        <v>2016</v>
      </c>
      <c r="C2839" t="s">
        <v>391</v>
      </c>
      <c r="D2839" t="s">
        <v>48</v>
      </c>
      <c r="E2839" t="s">
        <v>7</v>
      </c>
      <c r="F2839">
        <f>VLOOKUP(C2839,'Five Year Alumni Srvy 2016 Data'!C:F,4,FALSE)</f>
        <v>0</v>
      </c>
      <c r="G2839" t="str">
        <f>VLOOKUP(F2839,Coding!K:L,2,FALSE)</f>
        <v>Non-URM</v>
      </c>
      <c r="H2839" t="s">
        <v>238</v>
      </c>
      <c r="I2839" t="s">
        <v>225</v>
      </c>
      <c r="J2839" t="s">
        <v>19</v>
      </c>
      <c r="K2839" t="s">
        <v>139</v>
      </c>
      <c r="L2839">
        <v>5</v>
      </c>
      <c r="M2839" t="s">
        <v>85</v>
      </c>
      <c r="N2839" t="s">
        <v>140</v>
      </c>
      <c r="O2839" t="s">
        <v>185</v>
      </c>
    </row>
    <row r="2840" spans="1:15" x14ac:dyDescent="0.25">
      <c r="A2840">
        <v>1</v>
      </c>
      <c r="B2840">
        <v>2016</v>
      </c>
      <c r="C2840" t="s">
        <v>391</v>
      </c>
      <c r="D2840" t="s">
        <v>48</v>
      </c>
      <c r="E2840" t="s">
        <v>7</v>
      </c>
      <c r="F2840">
        <f>VLOOKUP(C2840,'Five Year Alumni Srvy 2016 Data'!C:F,4,FALSE)</f>
        <v>0</v>
      </c>
      <c r="G2840" t="str">
        <f>VLOOKUP(F2840,Coding!K:L,2,FALSE)</f>
        <v>Non-URM</v>
      </c>
      <c r="H2840" t="s">
        <v>238</v>
      </c>
      <c r="I2840" t="s">
        <v>225</v>
      </c>
      <c r="J2840" t="s">
        <v>19</v>
      </c>
      <c r="K2840" t="s">
        <v>141</v>
      </c>
      <c r="L2840">
        <v>5</v>
      </c>
      <c r="M2840" t="s">
        <v>85</v>
      </c>
      <c r="N2840" t="s">
        <v>142</v>
      </c>
      <c r="O2840" t="s">
        <v>185</v>
      </c>
    </row>
    <row r="2841" spans="1:15" x14ac:dyDescent="0.25">
      <c r="A2841">
        <v>1</v>
      </c>
      <c r="B2841">
        <v>2016</v>
      </c>
      <c r="C2841" t="s">
        <v>391</v>
      </c>
      <c r="D2841" t="s">
        <v>48</v>
      </c>
      <c r="E2841" t="s">
        <v>7</v>
      </c>
      <c r="F2841">
        <f>VLOOKUP(C2841,'Five Year Alumni Srvy 2016 Data'!C:F,4,FALSE)</f>
        <v>0</v>
      </c>
      <c r="G2841" t="str">
        <f>VLOOKUP(F2841,Coding!K:L,2,FALSE)</f>
        <v>Non-URM</v>
      </c>
      <c r="H2841" t="s">
        <v>238</v>
      </c>
      <c r="I2841" t="s">
        <v>225</v>
      </c>
      <c r="J2841" t="s">
        <v>19</v>
      </c>
      <c r="K2841" t="s">
        <v>143</v>
      </c>
      <c r="L2841">
        <v>5</v>
      </c>
      <c r="M2841" t="s">
        <v>85</v>
      </c>
      <c r="N2841" t="s">
        <v>144</v>
      </c>
      <c r="O2841" t="s">
        <v>185</v>
      </c>
    </row>
    <row r="2842" spans="1:15" x14ac:dyDescent="0.25">
      <c r="A2842">
        <v>1</v>
      </c>
      <c r="B2842">
        <v>2016</v>
      </c>
      <c r="C2842" t="s">
        <v>400</v>
      </c>
      <c r="D2842" t="s">
        <v>264</v>
      </c>
      <c r="E2842" t="s">
        <v>7</v>
      </c>
      <c r="F2842">
        <f>VLOOKUP(C2842,'Five Year Alumni Srvy 2016 Data'!C:F,4,FALSE)</f>
        <v>0</v>
      </c>
      <c r="G2842" t="str">
        <f>VLOOKUP(F2842,Coding!K:L,2,FALSE)</f>
        <v>Non-URM</v>
      </c>
      <c r="H2842" t="s">
        <v>401</v>
      </c>
      <c r="I2842" t="s">
        <v>401</v>
      </c>
      <c r="J2842" t="s">
        <v>19</v>
      </c>
      <c r="K2842" t="s">
        <v>84</v>
      </c>
      <c r="L2842">
        <v>3</v>
      </c>
      <c r="M2842" t="s">
        <v>85</v>
      </c>
      <c r="N2842" t="s">
        <v>86</v>
      </c>
      <c r="O2842" t="s">
        <v>126</v>
      </c>
    </row>
    <row r="2843" spans="1:15" x14ac:dyDescent="0.25">
      <c r="A2843">
        <v>1</v>
      </c>
      <c r="B2843">
        <v>2016</v>
      </c>
      <c r="C2843" t="s">
        <v>400</v>
      </c>
      <c r="D2843" t="s">
        <v>264</v>
      </c>
      <c r="E2843" t="s">
        <v>7</v>
      </c>
      <c r="F2843">
        <f>VLOOKUP(C2843,'Five Year Alumni Srvy 2016 Data'!C:F,4,FALSE)</f>
        <v>0</v>
      </c>
      <c r="G2843" t="str">
        <f>VLOOKUP(F2843,Coding!K:L,2,FALSE)</f>
        <v>Non-URM</v>
      </c>
      <c r="H2843" t="s">
        <v>401</v>
      </c>
      <c r="I2843" t="s">
        <v>401</v>
      </c>
      <c r="J2843" t="s">
        <v>19</v>
      </c>
      <c r="K2843" t="s">
        <v>88</v>
      </c>
      <c r="L2843">
        <v>2</v>
      </c>
      <c r="M2843" t="s">
        <v>85</v>
      </c>
      <c r="N2843" t="s">
        <v>89</v>
      </c>
      <c r="O2843" t="s">
        <v>176</v>
      </c>
    </row>
    <row r="2844" spans="1:15" x14ac:dyDescent="0.25">
      <c r="A2844">
        <v>1</v>
      </c>
      <c r="B2844">
        <v>2016</v>
      </c>
      <c r="C2844" t="s">
        <v>400</v>
      </c>
      <c r="D2844" t="s">
        <v>264</v>
      </c>
      <c r="E2844" t="s">
        <v>7</v>
      </c>
      <c r="F2844">
        <f>VLOOKUP(C2844,'Five Year Alumni Srvy 2016 Data'!C:F,4,FALSE)</f>
        <v>0</v>
      </c>
      <c r="G2844" t="str">
        <f>VLOOKUP(F2844,Coding!K:L,2,FALSE)</f>
        <v>Non-URM</v>
      </c>
      <c r="H2844" t="s">
        <v>401</v>
      </c>
      <c r="I2844" t="s">
        <v>401</v>
      </c>
      <c r="J2844" t="s">
        <v>19</v>
      </c>
      <c r="K2844" t="s">
        <v>98</v>
      </c>
      <c r="L2844">
        <v>2</v>
      </c>
      <c r="M2844" t="s">
        <v>85</v>
      </c>
      <c r="N2844" t="s">
        <v>99</v>
      </c>
      <c r="O2844" t="s">
        <v>176</v>
      </c>
    </row>
    <row r="2845" spans="1:15" x14ac:dyDescent="0.25">
      <c r="A2845">
        <v>1</v>
      </c>
      <c r="B2845">
        <v>2016</v>
      </c>
      <c r="C2845" t="s">
        <v>400</v>
      </c>
      <c r="D2845" t="s">
        <v>264</v>
      </c>
      <c r="E2845" t="s">
        <v>7</v>
      </c>
      <c r="F2845">
        <f>VLOOKUP(C2845,'Five Year Alumni Srvy 2016 Data'!C:F,4,FALSE)</f>
        <v>0</v>
      </c>
      <c r="G2845" t="str">
        <f>VLOOKUP(F2845,Coding!K:L,2,FALSE)</f>
        <v>Non-URM</v>
      </c>
      <c r="H2845" t="s">
        <v>401</v>
      </c>
      <c r="I2845" t="s">
        <v>401</v>
      </c>
      <c r="J2845" t="s">
        <v>19</v>
      </c>
      <c r="K2845" t="s">
        <v>122</v>
      </c>
      <c r="L2845">
        <v>3</v>
      </c>
      <c r="M2845" t="s">
        <v>85</v>
      </c>
      <c r="N2845" t="s">
        <v>123</v>
      </c>
      <c r="O2845" t="s">
        <v>126</v>
      </c>
    </row>
    <row r="2846" spans="1:15" x14ac:dyDescent="0.25">
      <c r="A2846">
        <v>1</v>
      </c>
      <c r="B2846">
        <v>2016</v>
      </c>
      <c r="C2846" t="s">
        <v>400</v>
      </c>
      <c r="D2846" t="s">
        <v>264</v>
      </c>
      <c r="E2846" t="s">
        <v>7</v>
      </c>
      <c r="F2846">
        <f>VLOOKUP(C2846,'Five Year Alumni Srvy 2016 Data'!C:F,4,FALSE)</f>
        <v>0</v>
      </c>
      <c r="G2846" t="str">
        <f>VLOOKUP(F2846,Coding!K:L,2,FALSE)</f>
        <v>Non-URM</v>
      </c>
      <c r="H2846" t="s">
        <v>401</v>
      </c>
      <c r="I2846" t="s">
        <v>401</v>
      </c>
      <c r="J2846" t="s">
        <v>19</v>
      </c>
      <c r="K2846" t="s">
        <v>124</v>
      </c>
      <c r="L2846">
        <v>2</v>
      </c>
      <c r="M2846" t="s">
        <v>85</v>
      </c>
      <c r="N2846" t="s">
        <v>125</v>
      </c>
      <c r="O2846" t="s">
        <v>176</v>
      </c>
    </row>
    <row r="2847" spans="1:15" x14ac:dyDescent="0.25">
      <c r="A2847">
        <v>1</v>
      </c>
      <c r="B2847">
        <v>2016</v>
      </c>
      <c r="C2847" t="s">
        <v>400</v>
      </c>
      <c r="D2847" t="s">
        <v>264</v>
      </c>
      <c r="E2847" t="s">
        <v>7</v>
      </c>
      <c r="F2847">
        <f>VLOOKUP(C2847,'Five Year Alumni Srvy 2016 Data'!C:F,4,FALSE)</f>
        <v>0</v>
      </c>
      <c r="G2847" t="str">
        <f>VLOOKUP(F2847,Coding!K:L,2,FALSE)</f>
        <v>Non-URM</v>
      </c>
      <c r="H2847" t="s">
        <v>401</v>
      </c>
      <c r="I2847" t="s">
        <v>401</v>
      </c>
      <c r="J2847" t="s">
        <v>19</v>
      </c>
      <c r="K2847" t="s">
        <v>127</v>
      </c>
      <c r="L2847">
        <v>3</v>
      </c>
      <c r="M2847" t="s">
        <v>85</v>
      </c>
      <c r="N2847" t="s">
        <v>128</v>
      </c>
      <c r="O2847" t="s">
        <v>126</v>
      </c>
    </row>
    <row r="2848" spans="1:15" x14ac:dyDescent="0.25">
      <c r="A2848">
        <v>1</v>
      </c>
      <c r="B2848">
        <v>2016</v>
      </c>
      <c r="C2848" t="s">
        <v>400</v>
      </c>
      <c r="D2848" t="s">
        <v>264</v>
      </c>
      <c r="E2848" t="s">
        <v>7</v>
      </c>
      <c r="F2848">
        <f>VLOOKUP(C2848,'Five Year Alumni Srvy 2016 Data'!C:F,4,FALSE)</f>
        <v>0</v>
      </c>
      <c r="G2848" t="str">
        <f>VLOOKUP(F2848,Coding!K:L,2,FALSE)</f>
        <v>Non-URM</v>
      </c>
      <c r="H2848" t="s">
        <v>401</v>
      </c>
      <c r="I2848" t="s">
        <v>401</v>
      </c>
      <c r="J2848" t="s">
        <v>19</v>
      </c>
      <c r="K2848" t="s">
        <v>129</v>
      </c>
      <c r="L2848">
        <v>3</v>
      </c>
      <c r="M2848" t="s">
        <v>85</v>
      </c>
      <c r="N2848" t="s">
        <v>130</v>
      </c>
      <c r="O2848" t="s">
        <v>126</v>
      </c>
    </row>
    <row r="2849" spans="1:15" x14ac:dyDescent="0.25">
      <c r="A2849">
        <v>1</v>
      </c>
      <c r="B2849">
        <v>2016</v>
      </c>
      <c r="C2849" t="s">
        <v>400</v>
      </c>
      <c r="D2849" t="s">
        <v>264</v>
      </c>
      <c r="E2849" t="s">
        <v>7</v>
      </c>
      <c r="F2849">
        <f>VLOOKUP(C2849,'Five Year Alumni Srvy 2016 Data'!C:F,4,FALSE)</f>
        <v>0</v>
      </c>
      <c r="G2849" t="str">
        <f>VLOOKUP(F2849,Coding!K:L,2,FALSE)</f>
        <v>Non-URM</v>
      </c>
      <c r="H2849" t="s">
        <v>401</v>
      </c>
      <c r="I2849" t="s">
        <v>401</v>
      </c>
      <c r="J2849" t="s">
        <v>19</v>
      </c>
      <c r="K2849" t="s">
        <v>131</v>
      </c>
      <c r="L2849">
        <v>3</v>
      </c>
      <c r="M2849" t="s">
        <v>85</v>
      </c>
      <c r="N2849" t="s">
        <v>132</v>
      </c>
      <c r="O2849" t="s">
        <v>126</v>
      </c>
    </row>
    <row r="2850" spans="1:15" x14ac:dyDescent="0.25">
      <c r="A2850">
        <v>1</v>
      </c>
      <c r="B2850">
        <v>2016</v>
      </c>
      <c r="C2850" t="s">
        <v>400</v>
      </c>
      <c r="D2850" t="s">
        <v>264</v>
      </c>
      <c r="E2850" t="s">
        <v>7</v>
      </c>
      <c r="F2850">
        <f>VLOOKUP(C2850,'Five Year Alumni Srvy 2016 Data'!C:F,4,FALSE)</f>
        <v>0</v>
      </c>
      <c r="G2850" t="str">
        <f>VLOOKUP(F2850,Coding!K:L,2,FALSE)</f>
        <v>Non-URM</v>
      </c>
      <c r="H2850" t="s">
        <v>401</v>
      </c>
      <c r="I2850" t="s">
        <v>401</v>
      </c>
      <c r="J2850" t="s">
        <v>19</v>
      </c>
      <c r="K2850" t="s">
        <v>139</v>
      </c>
      <c r="L2850">
        <v>2</v>
      </c>
      <c r="M2850" t="s">
        <v>85</v>
      </c>
      <c r="N2850" t="s">
        <v>140</v>
      </c>
      <c r="O2850" t="s">
        <v>176</v>
      </c>
    </row>
    <row r="2851" spans="1:15" x14ac:dyDescent="0.25">
      <c r="A2851">
        <v>1</v>
      </c>
      <c r="B2851">
        <v>2016</v>
      </c>
      <c r="C2851" t="s">
        <v>400</v>
      </c>
      <c r="D2851" t="s">
        <v>264</v>
      </c>
      <c r="E2851" t="s">
        <v>7</v>
      </c>
      <c r="F2851">
        <f>VLOOKUP(C2851,'Five Year Alumni Srvy 2016 Data'!C:F,4,FALSE)</f>
        <v>0</v>
      </c>
      <c r="G2851" t="str">
        <f>VLOOKUP(F2851,Coding!K:L,2,FALSE)</f>
        <v>Non-URM</v>
      </c>
      <c r="H2851" t="s">
        <v>401</v>
      </c>
      <c r="I2851" t="s">
        <v>401</v>
      </c>
      <c r="J2851" t="s">
        <v>19</v>
      </c>
      <c r="K2851" t="s">
        <v>141</v>
      </c>
      <c r="L2851">
        <v>2</v>
      </c>
      <c r="M2851" t="s">
        <v>85</v>
      </c>
      <c r="N2851" t="s">
        <v>142</v>
      </c>
      <c r="O2851" t="s">
        <v>176</v>
      </c>
    </row>
    <row r="2852" spans="1:15" x14ac:dyDescent="0.25">
      <c r="A2852">
        <v>1</v>
      </c>
      <c r="B2852">
        <v>2016</v>
      </c>
      <c r="C2852" t="s">
        <v>400</v>
      </c>
      <c r="D2852" t="s">
        <v>264</v>
      </c>
      <c r="E2852" t="s">
        <v>7</v>
      </c>
      <c r="F2852">
        <f>VLOOKUP(C2852,'Five Year Alumni Srvy 2016 Data'!C:F,4,FALSE)</f>
        <v>0</v>
      </c>
      <c r="G2852" t="str">
        <f>VLOOKUP(F2852,Coding!K:L,2,FALSE)</f>
        <v>Non-URM</v>
      </c>
      <c r="H2852" t="s">
        <v>401</v>
      </c>
      <c r="I2852" t="s">
        <v>401</v>
      </c>
      <c r="J2852" t="s">
        <v>19</v>
      </c>
      <c r="K2852" t="s">
        <v>143</v>
      </c>
      <c r="L2852">
        <v>2</v>
      </c>
      <c r="M2852" t="s">
        <v>85</v>
      </c>
      <c r="N2852" t="s">
        <v>144</v>
      </c>
      <c r="O2852" t="s">
        <v>176</v>
      </c>
    </row>
    <row r="2853" spans="1:15" x14ac:dyDescent="0.25">
      <c r="A2853">
        <v>1</v>
      </c>
      <c r="B2853">
        <v>2016</v>
      </c>
      <c r="C2853" t="s">
        <v>406</v>
      </c>
      <c r="D2853" t="s">
        <v>204</v>
      </c>
      <c r="E2853" t="s">
        <v>7</v>
      </c>
      <c r="F2853">
        <f>VLOOKUP(C2853,'Five Year Alumni Srvy 2016 Data'!C:F,4,FALSE)</f>
        <v>0</v>
      </c>
      <c r="G2853" t="str">
        <f>VLOOKUP(F2853,Coding!K:L,2,FALSE)</f>
        <v>Non-URM</v>
      </c>
      <c r="H2853" t="s">
        <v>215</v>
      </c>
      <c r="I2853" t="s">
        <v>215</v>
      </c>
      <c r="J2853" t="s">
        <v>21</v>
      </c>
      <c r="K2853" t="s">
        <v>84</v>
      </c>
      <c r="L2853">
        <v>4</v>
      </c>
      <c r="M2853" t="s">
        <v>85</v>
      </c>
      <c r="N2853" t="s">
        <v>86</v>
      </c>
      <c r="O2853" t="s">
        <v>87</v>
      </c>
    </row>
    <row r="2854" spans="1:15" x14ac:dyDescent="0.25">
      <c r="A2854">
        <v>1</v>
      </c>
      <c r="B2854">
        <v>2016</v>
      </c>
      <c r="C2854" t="s">
        <v>406</v>
      </c>
      <c r="D2854" t="s">
        <v>204</v>
      </c>
      <c r="E2854" t="s">
        <v>7</v>
      </c>
      <c r="F2854">
        <f>VLOOKUP(C2854,'Five Year Alumni Srvy 2016 Data'!C:F,4,FALSE)</f>
        <v>0</v>
      </c>
      <c r="G2854" t="str">
        <f>VLOOKUP(F2854,Coding!K:L,2,FALSE)</f>
        <v>Non-URM</v>
      </c>
      <c r="H2854" t="s">
        <v>215</v>
      </c>
      <c r="I2854" t="s">
        <v>215</v>
      </c>
      <c r="J2854" t="s">
        <v>21</v>
      </c>
      <c r="K2854" t="s">
        <v>88</v>
      </c>
      <c r="L2854">
        <v>4</v>
      </c>
      <c r="M2854" t="s">
        <v>85</v>
      </c>
      <c r="N2854" t="s">
        <v>89</v>
      </c>
      <c r="O2854" t="s">
        <v>87</v>
      </c>
    </row>
    <row r="2855" spans="1:15" x14ac:dyDescent="0.25">
      <c r="A2855">
        <v>1</v>
      </c>
      <c r="B2855">
        <v>2016</v>
      </c>
      <c r="C2855" t="s">
        <v>406</v>
      </c>
      <c r="D2855" t="s">
        <v>204</v>
      </c>
      <c r="E2855" t="s">
        <v>7</v>
      </c>
      <c r="F2855">
        <f>VLOOKUP(C2855,'Five Year Alumni Srvy 2016 Data'!C:F,4,FALSE)</f>
        <v>0</v>
      </c>
      <c r="G2855" t="str">
        <f>VLOOKUP(F2855,Coding!K:L,2,FALSE)</f>
        <v>Non-URM</v>
      </c>
      <c r="H2855" t="s">
        <v>215</v>
      </c>
      <c r="I2855" t="s">
        <v>215</v>
      </c>
      <c r="J2855" t="s">
        <v>21</v>
      </c>
      <c r="K2855" t="s">
        <v>98</v>
      </c>
      <c r="L2855">
        <v>5</v>
      </c>
      <c r="M2855" t="s">
        <v>85</v>
      </c>
      <c r="N2855" t="s">
        <v>99</v>
      </c>
      <c r="O2855" t="s">
        <v>185</v>
      </c>
    </row>
    <row r="2856" spans="1:15" x14ac:dyDescent="0.25">
      <c r="A2856">
        <v>1</v>
      </c>
      <c r="B2856">
        <v>2016</v>
      </c>
      <c r="C2856" t="s">
        <v>406</v>
      </c>
      <c r="D2856" t="s">
        <v>204</v>
      </c>
      <c r="E2856" t="s">
        <v>7</v>
      </c>
      <c r="F2856">
        <f>VLOOKUP(C2856,'Five Year Alumni Srvy 2016 Data'!C:F,4,FALSE)</f>
        <v>0</v>
      </c>
      <c r="G2856" t="str">
        <f>VLOOKUP(F2856,Coding!K:L,2,FALSE)</f>
        <v>Non-URM</v>
      </c>
      <c r="H2856" t="s">
        <v>215</v>
      </c>
      <c r="I2856" t="s">
        <v>215</v>
      </c>
      <c r="J2856" t="s">
        <v>21</v>
      </c>
      <c r="K2856" t="s">
        <v>122</v>
      </c>
      <c r="L2856">
        <v>4</v>
      </c>
      <c r="M2856" t="s">
        <v>85</v>
      </c>
      <c r="N2856" t="s">
        <v>123</v>
      </c>
      <c r="O2856" t="s">
        <v>87</v>
      </c>
    </row>
    <row r="2857" spans="1:15" x14ac:dyDescent="0.25">
      <c r="A2857">
        <v>1</v>
      </c>
      <c r="B2857">
        <v>2016</v>
      </c>
      <c r="C2857" t="s">
        <v>406</v>
      </c>
      <c r="D2857" t="s">
        <v>204</v>
      </c>
      <c r="E2857" t="s">
        <v>7</v>
      </c>
      <c r="F2857">
        <f>VLOOKUP(C2857,'Five Year Alumni Srvy 2016 Data'!C:F,4,FALSE)</f>
        <v>0</v>
      </c>
      <c r="G2857" t="str">
        <f>VLOOKUP(F2857,Coding!K:L,2,FALSE)</f>
        <v>Non-URM</v>
      </c>
      <c r="H2857" t="s">
        <v>215</v>
      </c>
      <c r="I2857" t="s">
        <v>215</v>
      </c>
      <c r="J2857" t="s">
        <v>21</v>
      </c>
      <c r="K2857" t="s">
        <v>124</v>
      </c>
      <c r="L2857">
        <v>2</v>
      </c>
      <c r="M2857" t="s">
        <v>85</v>
      </c>
      <c r="N2857" t="s">
        <v>125</v>
      </c>
      <c r="O2857" t="s">
        <v>176</v>
      </c>
    </row>
    <row r="2858" spans="1:15" x14ac:dyDescent="0.25">
      <c r="A2858">
        <v>1</v>
      </c>
      <c r="B2858">
        <v>2016</v>
      </c>
      <c r="C2858" t="s">
        <v>406</v>
      </c>
      <c r="D2858" t="s">
        <v>204</v>
      </c>
      <c r="E2858" t="s">
        <v>7</v>
      </c>
      <c r="F2858">
        <f>VLOOKUP(C2858,'Five Year Alumni Srvy 2016 Data'!C:F,4,FALSE)</f>
        <v>0</v>
      </c>
      <c r="G2858" t="str">
        <f>VLOOKUP(F2858,Coding!K:L,2,FALSE)</f>
        <v>Non-URM</v>
      </c>
      <c r="H2858" t="s">
        <v>215</v>
      </c>
      <c r="I2858" t="s">
        <v>215</v>
      </c>
      <c r="J2858" t="s">
        <v>21</v>
      </c>
      <c r="K2858" t="s">
        <v>127</v>
      </c>
      <c r="L2858">
        <v>4</v>
      </c>
      <c r="M2858" t="s">
        <v>85</v>
      </c>
      <c r="N2858" t="s">
        <v>128</v>
      </c>
      <c r="O2858" t="s">
        <v>87</v>
      </c>
    </row>
    <row r="2859" spans="1:15" x14ac:dyDescent="0.25">
      <c r="A2859">
        <v>1</v>
      </c>
      <c r="B2859">
        <v>2016</v>
      </c>
      <c r="C2859" t="s">
        <v>406</v>
      </c>
      <c r="D2859" t="s">
        <v>204</v>
      </c>
      <c r="E2859" t="s">
        <v>7</v>
      </c>
      <c r="F2859">
        <f>VLOOKUP(C2859,'Five Year Alumni Srvy 2016 Data'!C:F,4,FALSE)</f>
        <v>0</v>
      </c>
      <c r="G2859" t="str">
        <f>VLOOKUP(F2859,Coding!K:L,2,FALSE)</f>
        <v>Non-URM</v>
      </c>
      <c r="H2859" t="s">
        <v>215</v>
      </c>
      <c r="I2859" t="s">
        <v>215</v>
      </c>
      <c r="J2859" t="s">
        <v>21</v>
      </c>
      <c r="K2859" t="s">
        <v>129</v>
      </c>
      <c r="L2859">
        <v>4</v>
      </c>
      <c r="M2859" t="s">
        <v>85</v>
      </c>
      <c r="N2859" t="s">
        <v>130</v>
      </c>
      <c r="O2859" t="s">
        <v>87</v>
      </c>
    </row>
    <row r="2860" spans="1:15" x14ac:dyDescent="0.25">
      <c r="A2860">
        <v>1</v>
      </c>
      <c r="B2860">
        <v>2016</v>
      </c>
      <c r="C2860" t="s">
        <v>406</v>
      </c>
      <c r="D2860" t="s">
        <v>204</v>
      </c>
      <c r="E2860" t="s">
        <v>7</v>
      </c>
      <c r="F2860">
        <f>VLOOKUP(C2860,'Five Year Alumni Srvy 2016 Data'!C:F,4,FALSE)</f>
        <v>0</v>
      </c>
      <c r="G2860" t="str">
        <f>VLOOKUP(F2860,Coding!K:L,2,FALSE)</f>
        <v>Non-URM</v>
      </c>
      <c r="H2860" t="s">
        <v>215</v>
      </c>
      <c r="I2860" t="s">
        <v>215</v>
      </c>
      <c r="J2860" t="s">
        <v>21</v>
      </c>
      <c r="K2860" t="s">
        <v>131</v>
      </c>
      <c r="L2860">
        <v>4</v>
      </c>
      <c r="M2860" t="s">
        <v>85</v>
      </c>
      <c r="N2860" t="s">
        <v>132</v>
      </c>
      <c r="O2860" t="s">
        <v>87</v>
      </c>
    </row>
    <row r="2861" spans="1:15" x14ac:dyDescent="0.25">
      <c r="A2861">
        <v>1</v>
      </c>
      <c r="B2861">
        <v>2016</v>
      </c>
      <c r="C2861" t="s">
        <v>406</v>
      </c>
      <c r="D2861" t="s">
        <v>204</v>
      </c>
      <c r="E2861" t="s">
        <v>7</v>
      </c>
      <c r="F2861">
        <f>VLOOKUP(C2861,'Five Year Alumni Srvy 2016 Data'!C:F,4,FALSE)</f>
        <v>0</v>
      </c>
      <c r="G2861" t="str">
        <f>VLOOKUP(F2861,Coding!K:L,2,FALSE)</f>
        <v>Non-URM</v>
      </c>
      <c r="H2861" t="s">
        <v>215</v>
      </c>
      <c r="I2861" t="s">
        <v>215</v>
      </c>
      <c r="J2861" t="s">
        <v>21</v>
      </c>
      <c r="K2861" t="s">
        <v>139</v>
      </c>
      <c r="L2861">
        <v>4</v>
      </c>
      <c r="M2861" t="s">
        <v>85</v>
      </c>
      <c r="N2861" t="s">
        <v>140</v>
      </c>
      <c r="O2861" t="s">
        <v>87</v>
      </c>
    </row>
    <row r="2862" spans="1:15" x14ac:dyDescent="0.25">
      <c r="A2862">
        <v>1</v>
      </c>
      <c r="B2862">
        <v>2016</v>
      </c>
      <c r="C2862" t="s">
        <v>406</v>
      </c>
      <c r="D2862" t="s">
        <v>204</v>
      </c>
      <c r="E2862" t="s">
        <v>7</v>
      </c>
      <c r="F2862">
        <f>VLOOKUP(C2862,'Five Year Alumni Srvy 2016 Data'!C:F,4,FALSE)</f>
        <v>0</v>
      </c>
      <c r="G2862" t="str">
        <f>VLOOKUP(F2862,Coding!K:L,2,FALSE)</f>
        <v>Non-URM</v>
      </c>
      <c r="H2862" t="s">
        <v>215</v>
      </c>
      <c r="I2862" t="s">
        <v>215</v>
      </c>
      <c r="J2862" t="s">
        <v>21</v>
      </c>
      <c r="K2862" t="s">
        <v>141</v>
      </c>
      <c r="L2862">
        <v>5</v>
      </c>
      <c r="M2862" t="s">
        <v>85</v>
      </c>
      <c r="N2862" t="s">
        <v>142</v>
      </c>
      <c r="O2862" t="s">
        <v>185</v>
      </c>
    </row>
    <row r="2863" spans="1:15" x14ac:dyDescent="0.25">
      <c r="A2863">
        <v>1</v>
      </c>
      <c r="B2863">
        <v>2016</v>
      </c>
      <c r="C2863" t="s">
        <v>406</v>
      </c>
      <c r="D2863" t="s">
        <v>204</v>
      </c>
      <c r="E2863" t="s">
        <v>7</v>
      </c>
      <c r="F2863">
        <f>VLOOKUP(C2863,'Five Year Alumni Srvy 2016 Data'!C:F,4,FALSE)</f>
        <v>0</v>
      </c>
      <c r="G2863" t="str">
        <f>VLOOKUP(F2863,Coding!K:L,2,FALSE)</f>
        <v>Non-URM</v>
      </c>
      <c r="H2863" t="s">
        <v>215</v>
      </c>
      <c r="I2863" t="s">
        <v>215</v>
      </c>
      <c r="J2863" t="s">
        <v>21</v>
      </c>
      <c r="K2863" t="s">
        <v>143</v>
      </c>
      <c r="L2863">
        <v>4</v>
      </c>
      <c r="M2863" t="s">
        <v>85</v>
      </c>
      <c r="N2863" t="s">
        <v>144</v>
      </c>
      <c r="O2863" t="s">
        <v>87</v>
      </c>
    </row>
    <row r="2864" spans="1:15" x14ac:dyDescent="0.25">
      <c r="A2864">
        <v>1</v>
      </c>
      <c r="B2864">
        <v>2016</v>
      </c>
      <c r="C2864" t="s">
        <v>413</v>
      </c>
      <c r="D2864" t="s">
        <v>169</v>
      </c>
      <c r="E2864" t="s">
        <v>7</v>
      </c>
      <c r="F2864">
        <f>VLOOKUP(C2864,'Five Year Alumni Srvy 2016 Data'!C:F,4,FALSE)</f>
        <v>0</v>
      </c>
      <c r="G2864" t="str">
        <f>VLOOKUP(F2864,Coding!K:L,2,FALSE)</f>
        <v>Non-URM</v>
      </c>
      <c r="H2864" t="s">
        <v>414</v>
      </c>
      <c r="I2864" t="s">
        <v>415</v>
      </c>
      <c r="J2864" t="s">
        <v>19</v>
      </c>
      <c r="K2864" t="s">
        <v>84</v>
      </c>
      <c r="L2864">
        <v>4</v>
      </c>
      <c r="M2864" t="s">
        <v>85</v>
      </c>
      <c r="N2864" t="s">
        <v>86</v>
      </c>
      <c r="O2864" t="s">
        <v>87</v>
      </c>
    </row>
    <row r="2865" spans="1:15" x14ac:dyDescent="0.25">
      <c r="A2865">
        <v>1</v>
      </c>
      <c r="B2865">
        <v>2016</v>
      </c>
      <c r="C2865" t="s">
        <v>413</v>
      </c>
      <c r="D2865" t="s">
        <v>169</v>
      </c>
      <c r="E2865" t="s">
        <v>7</v>
      </c>
      <c r="F2865">
        <f>VLOOKUP(C2865,'Five Year Alumni Srvy 2016 Data'!C:F,4,FALSE)</f>
        <v>0</v>
      </c>
      <c r="G2865" t="str">
        <f>VLOOKUP(F2865,Coding!K:L,2,FALSE)</f>
        <v>Non-URM</v>
      </c>
      <c r="H2865" t="s">
        <v>414</v>
      </c>
      <c r="I2865" t="s">
        <v>415</v>
      </c>
      <c r="J2865" t="s">
        <v>19</v>
      </c>
      <c r="K2865" t="s">
        <v>88</v>
      </c>
      <c r="L2865">
        <v>3</v>
      </c>
      <c r="M2865" t="s">
        <v>85</v>
      </c>
      <c r="N2865" t="s">
        <v>89</v>
      </c>
      <c r="O2865" t="s">
        <v>126</v>
      </c>
    </row>
    <row r="2866" spans="1:15" x14ac:dyDescent="0.25">
      <c r="A2866">
        <v>1</v>
      </c>
      <c r="B2866">
        <v>2016</v>
      </c>
      <c r="C2866" t="s">
        <v>413</v>
      </c>
      <c r="D2866" t="s">
        <v>169</v>
      </c>
      <c r="E2866" t="s">
        <v>7</v>
      </c>
      <c r="F2866">
        <f>VLOOKUP(C2866,'Five Year Alumni Srvy 2016 Data'!C:F,4,FALSE)</f>
        <v>0</v>
      </c>
      <c r="G2866" t="str">
        <f>VLOOKUP(F2866,Coding!K:L,2,FALSE)</f>
        <v>Non-URM</v>
      </c>
      <c r="H2866" t="s">
        <v>414</v>
      </c>
      <c r="I2866" t="s">
        <v>415</v>
      </c>
      <c r="J2866" t="s">
        <v>19</v>
      </c>
      <c r="K2866" t="s">
        <v>98</v>
      </c>
      <c r="L2866">
        <v>4</v>
      </c>
      <c r="M2866" t="s">
        <v>85</v>
      </c>
      <c r="N2866" t="s">
        <v>99</v>
      </c>
      <c r="O2866" t="s">
        <v>87</v>
      </c>
    </row>
    <row r="2867" spans="1:15" x14ac:dyDescent="0.25">
      <c r="A2867">
        <v>1</v>
      </c>
      <c r="B2867">
        <v>2016</v>
      </c>
      <c r="C2867" t="s">
        <v>413</v>
      </c>
      <c r="D2867" t="s">
        <v>169</v>
      </c>
      <c r="E2867" t="s">
        <v>7</v>
      </c>
      <c r="F2867">
        <f>VLOOKUP(C2867,'Five Year Alumni Srvy 2016 Data'!C:F,4,FALSE)</f>
        <v>0</v>
      </c>
      <c r="G2867" t="str">
        <f>VLOOKUP(F2867,Coding!K:L,2,FALSE)</f>
        <v>Non-URM</v>
      </c>
      <c r="H2867" t="s">
        <v>414</v>
      </c>
      <c r="I2867" t="s">
        <v>415</v>
      </c>
      <c r="J2867" t="s">
        <v>19</v>
      </c>
      <c r="K2867" t="s">
        <v>122</v>
      </c>
      <c r="L2867">
        <v>4</v>
      </c>
      <c r="M2867" t="s">
        <v>85</v>
      </c>
      <c r="N2867" t="s">
        <v>123</v>
      </c>
      <c r="O2867" t="s">
        <v>87</v>
      </c>
    </row>
    <row r="2868" spans="1:15" x14ac:dyDescent="0.25">
      <c r="A2868">
        <v>1</v>
      </c>
      <c r="B2868">
        <v>2016</v>
      </c>
      <c r="C2868" t="s">
        <v>413</v>
      </c>
      <c r="D2868" t="s">
        <v>169</v>
      </c>
      <c r="E2868" t="s">
        <v>7</v>
      </c>
      <c r="F2868">
        <f>VLOOKUP(C2868,'Five Year Alumni Srvy 2016 Data'!C:F,4,FALSE)</f>
        <v>0</v>
      </c>
      <c r="G2868" t="str">
        <f>VLOOKUP(F2868,Coding!K:L,2,FALSE)</f>
        <v>Non-URM</v>
      </c>
      <c r="H2868" t="s">
        <v>414</v>
      </c>
      <c r="I2868" t="s">
        <v>415</v>
      </c>
      <c r="J2868" t="s">
        <v>19</v>
      </c>
      <c r="K2868" t="s">
        <v>124</v>
      </c>
      <c r="L2868">
        <v>5</v>
      </c>
      <c r="M2868" t="s">
        <v>85</v>
      </c>
      <c r="N2868" t="s">
        <v>125</v>
      </c>
      <c r="O2868" t="s">
        <v>185</v>
      </c>
    </row>
    <row r="2869" spans="1:15" x14ac:dyDescent="0.25">
      <c r="A2869">
        <v>1</v>
      </c>
      <c r="B2869">
        <v>2016</v>
      </c>
      <c r="C2869" t="s">
        <v>413</v>
      </c>
      <c r="D2869" t="s">
        <v>169</v>
      </c>
      <c r="E2869" t="s">
        <v>7</v>
      </c>
      <c r="F2869">
        <f>VLOOKUP(C2869,'Five Year Alumni Srvy 2016 Data'!C:F,4,FALSE)</f>
        <v>0</v>
      </c>
      <c r="G2869" t="str">
        <f>VLOOKUP(F2869,Coding!K:L,2,FALSE)</f>
        <v>Non-URM</v>
      </c>
      <c r="H2869" t="s">
        <v>414</v>
      </c>
      <c r="I2869" t="s">
        <v>415</v>
      </c>
      <c r="J2869" t="s">
        <v>19</v>
      </c>
      <c r="K2869" t="s">
        <v>127</v>
      </c>
      <c r="L2869">
        <v>4</v>
      </c>
      <c r="M2869" t="s">
        <v>85</v>
      </c>
      <c r="N2869" t="s">
        <v>128</v>
      </c>
      <c r="O2869" t="s">
        <v>87</v>
      </c>
    </row>
    <row r="2870" spans="1:15" x14ac:dyDescent="0.25">
      <c r="A2870">
        <v>1</v>
      </c>
      <c r="B2870">
        <v>2016</v>
      </c>
      <c r="C2870" t="s">
        <v>413</v>
      </c>
      <c r="D2870" t="s">
        <v>169</v>
      </c>
      <c r="E2870" t="s">
        <v>7</v>
      </c>
      <c r="F2870">
        <f>VLOOKUP(C2870,'Five Year Alumni Srvy 2016 Data'!C:F,4,FALSE)</f>
        <v>0</v>
      </c>
      <c r="G2870" t="str">
        <f>VLOOKUP(F2870,Coding!K:L,2,FALSE)</f>
        <v>Non-URM</v>
      </c>
      <c r="H2870" t="s">
        <v>414</v>
      </c>
      <c r="I2870" t="s">
        <v>415</v>
      </c>
      <c r="J2870" t="s">
        <v>19</v>
      </c>
      <c r="K2870" t="s">
        <v>129</v>
      </c>
      <c r="L2870">
        <v>5</v>
      </c>
      <c r="M2870" t="s">
        <v>85</v>
      </c>
      <c r="N2870" t="s">
        <v>130</v>
      </c>
      <c r="O2870" t="s">
        <v>185</v>
      </c>
    </row>
    <row r="2871" spans="1:15" x14ac:dyDescent="0.25">
      <c r="A2871">
        <v>1</v>
      </c>
      <c r="B2871">
        <v>2016</v>
      </c>
      <c r="C2871" t="s">
        <v>413</v>
      </c>
      <c r="D2871" t="s">
        <v>169</v>
      </c>
      <c r="E2871" t="s">
        <v>7</v>
      </c>
      <c r="F2871">
        <f>VLOOKUP(C2871,'Five Year Alumni Srvy 2016 Data'!C:F,4,FALSE)</f>
        <v>0</v>
      </c>
      <c r="G2871" t="str">
        <f>VLOOKUP(F2871,Coding!K:L,2,FALSE)</f>
        <v>Non-URM</v>
      </c>
      <c r="H2871" t="s">
        <v>414</v>
      </c>
      <c r="I2871" t="s">
        <v>415</v>
      </c>
      <c r="J2871" t="s">
        <v>19</v>
      </c>
      <c r="K2871" t="s">
        <v>131</v>
      </c>
      <c r="L2871">
        <v>5</v>
      </c>
      <c r="M2871" t="s">
        <v>85</v>
      </c>
      <c r="N2871" t="s">
        <v>132</v>
      </c>
      <c r="O2871" t="s">
        <v>185</v>
      </c>
    </row>
    <row r="2872" spans="1:15" x14ac:dyDescent="0.25">
      <c r="A2872">
        <v>1</v>
      </c>
      <c r="B2872">
        <v>2016</v>
      </c>
      <c r="C2872" t="s">
        <v>413</v>
      </c>
      <c r="D2872" t="s">
        <v>169</v>
      </c>
      <c r="E2872" t="s">
        <v>7</v>
      </c>
      <c r="F2872">
        <f>VLOOKUP(C2872,'Five Year Alumni Srvy 2016 Data'!C:F,4,FALSE)</f>
        <v>0</v>
      </c>
      <c r="G2872" t="str">
        <f>VLOOKUP(F2872,Coding!K:L,2,FALSE)</f>
        <v>Non-URM</v>
      </c>
      <c r="H2872" t="s">
        <v>414</v>
      </c>
      <c r="I2872" t="s">
        <v>415</v>
      </c>
      <c r="J2872" t="s">
        <v>19</v>
      </c>
      <c r="K2872" t="s">
        <v>139</v>
      </c>
      <c r="L2872">
        <v>5</v>
      </c>
      <c r="M2872" t="s">
        <v>85</v>
      </c>
      <c r="N2872" t="s">
        <v>140</v>
      </c>
      <c r="O2872" t="s">
        <v>185</v>
      </c>
    </row>
    <row r="2873" spans="1:15" x14ac:dyDescent="0.25">
      <c r="A2873">
        <v>1</v>
      </c>
      <c r="B2873">
        <v>2016</v>
      </c>
      <c r="C2873" t="s">
        <v>413</v>
      </c>
      <c r="D2873" t="s">
        <v>169</v>
      </c>
      <c r="E2873" t="s">
        <v>7</v>
      </c>
      <c r="F2873">
        <f>VLOOKUP(C2873,'Five Year Alumni Srvy 2016 Data'!C:F,4,FALSE)</f>
        <v>0</v>
      </c>
      <c r="G2873" t="str">
        <f>VLOOKUP(F2873,Coding!K:L,2,FALSE)</f>
        <v>Non-URM</v>
      </c>
      <c r="H2873" t="s">
        <v>414</v>
      </c>
      <c r="I2873" t="s">
        <v>415</v>
      </c>
      <c r="J2873" t="s">
        <v>19</v>
      </c>
      <c r="K2873" t="s">
        <v>141</v>
      </c>
      <c r="L2873">
        <v>5</v>
      </c>
      <c r="M2873" t="s">
        <v>85</v>
      </c>
      <c r="N2873" t="s">
        <v>142</v>
      </c>
      <c r="O2873" t="s">
        <v>185</v>
      </c>
    </row>
    <row r="2874" spans="1:15" x14ac:dyDescent="0.25">
      <c r="A2874">
        <v>1</v>
      </c>
      <c r="B2874">
        <v>2016</v>
      </c>
      <c r="C2874" t="s">
        <v>413</v>
      </c>
      <c r="D2874" t="s">
        <v>169</v>
      </c>
      <c r="E2874" t="s">
        <v>7</v>
      </c>
      <c r="F2874">
        <f>VLOOKUP(C2874,'Five Year Alumni Srvy 2016 Data'!C:F,4,FALSE)</f>
        <v>0</v>
      </c>
      <c r="G2874" t="str">
        <f>VLOOKUP(F2874,Coding!K:L,2,FALSE)</f>
        <v>Non-URM</v>
      </c>
      <c r="H2874" t="s">
        <v>414</v>
      </c>
      <c r="I2874" t="s">
        <v>415</v>
      </c>
      <c r="J2874" t="s">
        <v>19</v>
      </c>
      <c r="K2874" t="s">
        <v>143</v>
      </c>
      <c r="L2874">
        <v>3</v>
      </c>
      <c r="M2874" t="s">
        <v>85</v>
      </c>
      <c r="N2874" t="s">
        <v>144</v>
      </c>
      <c r="O2874" t="s">
        <v>126</v>
      </c>
    </row>
    <row r="2875" spans="1:15" x14ac:dyDescent="0.25">
      <c r="A2875">
        <v>1</v>
      </c>
      <c r="B2875">
        <v>2016</v>
      </c>
      <c r="C2875" t="s">
        <v>416</v>
      </c>
      <c r="D2875" t="s">
        <v>169</v>
      </c>
      <c r="E2875" t="s">
        <v>7</v>
      </c>
      <c r="F2875">
        <f>VLOOKUP(C2875,'Five Year Alumni Srvy 2016 Data'!C:F,4,FALSE)</f>
        <v>0</v>
      </c>
      <c r="G2875" t="str">
        <f>VLOOKUP(F2875,Coding!K:L,2,FALSE)</f>
        <v>Non-URM</v>
      </c>
      <c r="H2875" t="s">
        <v>235</v>
      </c>
      <c r="I2875" t="s">
        <v>236</v>
      </c>
      <c r="J2875" t="s">
        <v>15</v>
      </c>
      <c r="K2875" t="s">
        <v>84</v>
      </c>
      <c r="L2875">
        <v>4</v>
      </c>
      <c r="M2875" t="s">
        <v>85</v>
      </c>
      <c r="N2875" t="s">
        <v>86</v>
      </c>
      <c r="O2875" t="s">
        <v>87</v>
      </c>
    </row>
    <row r="2876" spans="1:15" x14ac:dyDescent="0.25">
      <c r="A2876">
        <v>1</v>
      </c>
      <c r="B2876">
        <v>2016</v>
      </c>
      <c r="C2876" t="s">
        <v>416</v>
      </c>
      <c r="D2876" t="s">
        <v>169</v>
      </c>
      <c r="E2876" t="s">
        <v>7</v>
      </c>
      <c r="F2876">
        <f>VLOOKUP(C2876,'Five Year Alumni Srvy 2016 Data'!C:F,4,FALSE)</f>
        <v>0</v>
      </c>
      <c r="G2876" t="str">
        <f>VLOOKUP(F2876,Coding!K:L,2,FALSE)</f>
        <v>Non-URM</v>
      </c>
      <c r="H2876" t="s">
        <v>235</v>
      </c>
      <c r="I2876" t="s">
        <v>236</v>
      </c>
      <c r="J2876" t="s">
        <v>15</v>
      </c>
      <c r="K2876" t="s">
        <v>88</v>
      </c>
      <c r="L2876">
        <v>4</v>
      </c>
      <c r="M2876" t="s">
        <v>85</v>
      </c>
      <c r="N2876" t="s">
        <v>89</v>
      </c>
      <c r="O2876" t="s">
        <v>87</v>
      </c>
    </row>
    <row r="2877" spans="1:15" x14ac:dyDescent="0.25">
      <c r="A2877">
        <v>1</v>
      </c>
      <c r="B2877">
        <v>2016</v>
      </c>
      <c r="C2877" t="s">
        <v>416</v>
      </c>
      <c r="D2877" t="s">
        <v>169</v>
      </c>
      <c r="E2877" t="s">
        <v>7</v>
      </c>
      <c r="F2877">
        <f>VLOOKUP(C2877,'Five Year Alumni Srvy 2016 Data'!C:F,4,FALSE)</f>
        <v>0</v>
      </c>
      <c r="G2877" t="str">
        <f>VLOOKUP(F2877,Coding!K:L,2,FALSE)</f>
        <v>Non-URM</v>
      </c>
      <c r="H2877" t="s">
        <v>235</v>
      </c>
      <c r="I2877" t="s">
        <v>236</v>
      </c>
      <c r="J2877" t="s">
        <v>15</v>
      </c>
      <c r="K2877" t="s">
        <v>98</v>
      </c>
      <c r="L2877">
        <v>3</v>
      </c>
      <c r="M2877" t="s">
        <v>85</v>
      </c>
      <c r="N2877" t="s">
        <v>99</v>
      </c>
      <c r="O2877" t="s">
        <v>126</v>
      </c>
    </row>
    <row r="2878" spans="1:15" x14ac:dyDescent="0.25">
      <c r="A2878">
        <v>1</v>
      </c>
      <c r="B2878">
        <v>2016</v>
      </c>
      <c r="C2878" t="s">
        <v>416</v>
      </c>
      <c r="D2878" t="s">
        <v>169</v>
      </c>
      <c r="E2878" t="s">
        <v>7</v>
      </c>
      <c r="F2878">
        <f>VLOOKUP(C2878,'Five Year Alumni Srvy 2016 Data'!C:F,4,FALSE)</f>
        <v>0</v>
      </c>
      <c r="G2878" t="str">
        <f>VLOOKUP(F2878,Coding!K:L,2,FALSE)</f>
        <v>Non-URM</v>
      </c>
      <c r="H2878" t="s">
        <v>235</v>
      </c>
      <c r="I2878" t="s">
        <v>236</v>
      </c>
      <c r="J2878" t="s">
        <v>15</v>
      </c>
      <c r="K2878" t="s">
        <v>122</v>
      </c>
      <c r="L2878">
        <v>4</v>
      </c>
      <c r="M2878" t="s">
        <v>85</v>
      </c>
      <c r="N2878" t="s">
        <v>123</v>
      </c>
      <c r="O2878" t="s">
        <v>87</v>
      </c>
    </row>
    <row r="2879" spans="1:15" x14ac:dyDescent="0.25">
      <c r="A2879">
        <v>1</v>
      </c>
      <c r="B2879">
        <v>2016</v>
      </c>
      <c r="C2879" t="s">
        <v>416</v>
      </c>
      <c r="D2879" t="s">
        <v>169</v>
      </c>
      <c r="E2879" t="s">
        <v>7</v>
      </c>
      <c r="F2879">
        <f>VLOOKUP(C2879,'Five Year Alumni Srvy 2016 Data'!C:F,4,FALSE)</f>
        <v>0</v>
      </c>
      <c r="G2879" t="str">
        <f>VLOOKUP(F2879,Coding!K:L,2,FALSE)</f>
        <v>Non-URM</v>
      </c>
      <c r="H2879" t="s">
        <v>235</v>
      </c>
      <c r="I2879" t="s">
        <v>236</v>
      </c>
      <c r="J2879" t="s">
        <v>15</v>
      </c>
      <c r="K2879" t="s">
        <v>124</v>
      </c>
      <c r="L2879">
        <v>5</v>
      </c>
      <c r="M2879" t="s">
        <v>85</v>
      </c>
      <c r="N2879" t="s">
        <v>125</v>
      </c>
      <c r="O2879" t="s">
        <v>185</v>
      </c>
    </row>
    <row r="2880" spans="1:15" x14ac:dyDescent="0.25">
      <c r="A2880">
        <v>1</v>
      </c>
      <c r="B2880">
        <v>2016</v>
      </c>
      <c r="C2880" t="s">
        <v>416</v>
      </c>
      <c r="D2880" t="s">
        <v>169</v>
      </c>
      <c r="E2880" t="s">
        <v>7</v>
      </c>
      <c r="F2880">
        <f>VLOOKUP(C2880,'Five Year Alumni Srvy 2016 Data'!C:F,4,FALSE)</f>
        <v>0</v>
      </c>
      <c r="G2880" t="str">
        <f>VLOOKUP(F2880,Coding!K:L,2,FALSE)</f>
        <v>Non-URM</v>
      </c>
      <c r="H2880" t="s">
        <v>235</v>
      </c>
      <c r="I2880" t="s">
        <v>236</v>
      </c>
      <c r="J2880" t="s">
        <v>15</v>
      </c>
      <c r="K2880" t="s">
        <v>127</v>
      </c>
      <c r="L2880">
        <v>3</v>
      </c>
      <c r="M2880" t="s">
        <v>85</v>
      </c>
      <c r="N2880" t="s">
        <v>128</v>
      </c>
      <c r="O2880" t="s">
        <v>126</v>
      </c>
    </row>
    <row r="2881" spans="1:15" x14ac:dyDescent="0.25">
      <c r="A2881">
        <v>1</v>
      </c>
      <c r="B2881">
        <v>2016</v>
      </c>
      <c r="C2881" t="s">
        <v>416</v>
      </c>
      <c r="D2881" t="s">
        <v>169</v>
      </c>
      <c r="E2881" t="s">
        <v>7</v>
      </c>
      <c r="F2881">
        <f>VLOOKUP(C2881,'Five Year Alumni Srvy 2016 Data'!C:F,4,FALSE)</f>
        <v>0</v>
      </c>
      <c r="G2881" t="str">
        <f>VLOOKUP(F2881,Coding!K:L,2,FALSE)</f>
        <v>Non-URM</v>
      </c>
      <c r="H2881" t="s">
        <v>235</v>
      </c>
      <c r="I2881" t="s">
        <v>236</v>
      </c>
      <c r="J2881" t="s">
        <v>15</v>
      </c>
      <c r="K2881" t="s">
        <v>129</v>
      </c>
      <c r="L2881">
        <v>3</v>
      </c>
      <c r="M2881" t="s">
        <v>85</v>
      </c>
      <c r="N2881" t="s">
        <v>130</v>
      </c>
      <c r="O2881" t="s">
        <v>126</v>
      </c>
    </row>
    <row r="2882" spans="1:15" x14ac:dyDescent="0.25">
      <c r="A2882">
        <v>1</v>
      </c>
      <c r="B2882">
        <v>2016</v>
      </c>
      <c r="C2882" t="s">
        <v>416</v>
      </c>
      <c r="D2882" t="s">
        <v>169</v>
      </c>
      <c r="E2882" t="s">
        <v>7</v>
      </c>
      <c r="F2882">
        <f>VLOOKUP(C2882,'Five Year Alumni Srvy 2016 Data'!C:F,4,FALSE)</f>
        <v>0</v>
      </c>
      <c r="G2882" t="str">
        <f>VLOOKUP(F2882,Coding!K:L,2,FALSE)</f>
        <v>Non-URM</v>
      </c>
      <c r="H2882" t="s">
        <v>235</v>
      </c>
      <c r="I2882" t="s">
        <v>236</v>
      </c>
      <c r="J2882" t="s">
        <v>15</v>
      </c>
      <c r="K2882" t="s">
        <v>131</v>
      </c>
      <c r="L2882">
        <v>3</v>
      </c>
      <c r="M2882" t="s">
        <v>85</v>
      </c>
      <c r="N2882" t="s">
        <v>132</v>
      </c>
      <c r="O2882" t="s">
        <v>126</v>
      </c>
    </row>
    <row r="2883" spans="1:15" x14ac:dyDescent="0.25">
      <c r="A2883">
        <v>1</v>
      </c>
      <c r="B2883">
        <v>2016</v>
      </c>
      <c r="C2883" t="s">
        <v>416</v>
      </c>
      <c r="D2883" t="s">
        <v>169</v>
      </c>
      <c r="E2883" t="s">
        <v>7</v>
      </c>
      <c r="F2883">
        <f>VLOOKUP(C2883,'Five Year Alumni Srvy 2016 Data'!C:F,4,FALSE)</f>
        <v>0</v>
      </c>
      <c r="G2883" t="str">
        <f>VLOOKUP(F2883,Coding!K:L,2,FALSE)</f>
        <v>Non-URM</v>
      </c>
      <c r="H2883" t="s">
        <v>235</v>
      </c>
      <c r="I2883" t="s">
        <v>236</v>
      </c>
      <c r="J2883" t="s">
        <v>15</v>
      </c>
      <c r="K2883" t="s">
        <v>139</v>
      </c>
      <c r="L2883">
        <v>3</v>
      </c>
      <c r="M2883" t="s">
        <v>85</v>
      </c>
      <c r="N2883" t="s">
        <v>140</v>
      </c>
      <c r="O2883" t="s">
        <v>126</v>
      </c>
    </row>
    <row r="2884" spans="1:15" x14ac:dyDescent="0.25">
      <c r="A2884">
        <v>1</v>
      </c>
      <c r="B2884">
        <v>2016</v>
      </c>
      <c r="C2884" t="s">
        <v>416</v>
      </c>
      <c r="D2884" t="s">
        <v>169</v>
      </c>
      <c r="E2884" t="s">
        <v>7</v>
      </c>
      <c r="F2884">
        <f>VLOOKUP(C2884,'Five Year Alumni Srvy 2016 Data'!C:F,4,FALSE)</f>
        <v>0</v>
      </c>
      <c r="G2884" t="str">
        <f>VLOOKUP(F2884,Coding!K:L,2,FALSE)</f>
        <v>Non-URM</v>
      </c>
      <c r="H2884" t="s">
        <v>235</v>
      </c>
      <c r="I2884" t="s">
        <v>236</v>
      </c>
      <c r="J2884" t="s">
        <v>15</v>
      </c>
      <c r="K2884" t="s">
        <v>141</v>
      </c>
      <c r="L2884">
        <v>3</v>
      </c>
      <c r="M2884" t="s">
        <v>85</v>
      </c>
      <c r="N2884" t="s">
        <v>142</v>
      </c>
      <c r="O2884" t="s">
        <v>126</v>
      </c>
    </row>
    <row r="2885" spans="1:15" x14ac:dyDescent="0.25">
      <c r="A2885">
        <v>1</v>
      </c>
      <c r="B2885">
        <v>2016</v>
      </c>
      <c r="C2885" t="s">
        <v>416</v>
      </c>
      <c r="D2885" t="s">
        <v>169</v>
      </c>
      <c r="E2885" t="s">
        <v>7</v>
      </c>
      <c r="F2885">
        <f>VLOOKUP(C2885,'Five Year Alumni Srvy 2016 Data'!C:F,4,FALSE)</f>
        <v>0</v>
      </c>
      <c r="G2885" t="str">
        <f>VLOOKUP(F2885,Coding!K:L,2,FALSE)</f>
        <v>Non-URM</v>
      </c>
      <c r="H2885" t="s">
        <v>235</v>
      </c>
      <c r="I2885" t="s">
        <v>236</v>
      </c>
      <c r="J2885" t="s">
        <v>15</v>
      </c>
      <c r="K2885" t="s">
        <v>143</v>
      </c>
      <c r="L2885">
        <v>3</v>
      </c>
      <c r="M2885" t="s">
        <v>85</v>
      </c>
      <c r="N2885" t="s">
        <v>144</v>
      </c>
      <c r="O2885" t="s">
        <v>126</v>
      </c>
    </row>
    <row r="2886" spans="1:15" x14ac:dyDescent="0.25">
      <c r="A2886">
        <v>1</v>
      </c>
      <c r="B2886">
        <v>2016</v>
      </c>
      <c r="C2886" t="s">
        <v>419</v>
      </c>
      <c r="D2886" t="s">
        <v>48</v>
      </c>
      <c r="E2886" t="s">
        <v>7</v>
      </c>
      <c r="F2886">
        <f>VLOOKUP(C2886,'Five Year Alumni Srvy 2016 Data'!C:F,4,FALSE)</f>
        <v>0</v>
      </c>
      <c r="G2886" t="str">
        <f>VLOOKUP(F2886,Coding!K:L,2,FALSE)</f>
        <v>Non-URM</v>
      </c>
      <c r="H2886" t="s">
        <v>420</v>
      </c>
      <c r="I2886" t="s">
        <v>273</v>
      </c>
      <c r="J2886" t="s">
        <v>21</v>
      </c>
      <c r="K2886" t="s">
        <v>84</v>
      </c>
      <c r="L2886">
        <v>4</v>
      </c>
      <c r="M2886" t="s">
        <v>85</v>
      </c>
      <c r="N2886" t="s">
        <v>86</v>
      </c>
      <c r="O2886" t="s">
        <v>87</v>
      </c>
    </row>
    <row r="2887" spans="1:15" x14ac:dyDescent="0.25">
      <c r="A2887">
        <v>1</v>
      </c>
      <c r="B2887">
        <v>2016</v>
      </c>
      <c r="C2887" t="s">
        <v>419</v>
      </c>
      <c r="D2887" t="s">
        <v>48</v>
      </c>
      <c r="E2887" t="s">
        <v>7</v>
      </c>
      <c r="F2887">
        <f>VLOOKUP(C2887,'Five Year Alumni Srvy 2016 Data'!C:F,4,FALSE)</f>
        <v>0</v>
      </c>
      <c r="G2887" t="str">
        <f>VLOOKUP(F2887,Coding!K:L,2,FALSE)</f>
        <v>Non-URM</v>
      </c>
      <c r="H2887" t="s">
        <v>420</v>
      </c>
      <c r="I2887" t="s">
        <v>273</v>
      </c>
      <c r="J2887" t="s">
        <v>21</v>
      </c>
      <c r="K2887" t="s">
        <v>88</v>
      </c>
      <c r="L2887">
        <v>4</v>
      </c>
      <c r="M2887" t="s">
        <v>85</v>
      </c>
      <c r="N2887" t="s">
        <v>89</v>
      </c>
      <c r="O2887" t="s">
        <v>87</v>
      </c>
    </row>
    <row r="2888" spans="1:15" x14ac:dyDescent="0.25">
      <c r="A2888">
        <v>1</v>
      </c>
      <c r="B2888">
        <v>2016</v>
      </c>
      <c r="C2888" t="s">
        <v>419</v>
      </c>
      <c r="D2888" t="s">
        <v>48</v>
      </c>
      <c r="E2888" t="s">
        <v>7</v>
      </c>
      <c r="F2888">
        <f>VLOOKUP(C2888,'Five Year Alumni Srvy 2016 Data'!C:F,4,FALSE)</f>
        <v>0</v>
      </c>
      <c r="G2888" t="str">
        <f>VLOOKUP(F2888,Coding!K:L,2,FALSE)</f>
        <v>Non-URM</v>
      </c>
      <c r="H2888" t="s">
        <v>420</v>
      </c>
      <c r="I2888" t="s">
        <v>273</v>
      </c>
      <c r="J2888" t="s">
        <v>21</v>
      </c>
      <c r="K2888" t="s">
        <v>98</v>
      </c>
      <c r="L2888">
        <v>4</v>
      </c>
      <c r="M2888" t="s">
        <v>85</v>
      </c>
      <c r="N2888" t="s">
        <v>99</v>
      </c>
      <c r="O2888" t="s">
        <v>87</v>
      </c>
    </row>
    <row r="2889" spans="1:15" x14ac:dyDescent="0.25">
      <c r="A2889">
        <v>1</v>
      </c>
      <c r="B2889">
        <v>2016</v>
      </c>
      <c r="C2889" t="s">
        <v>419</v>
      </c>
      <c r="D2889" t="s">
        <v>48</v>
      </c>
      <c r="E2889" t="s">
        <v>7</v>
      </c>
      <c r="F2889">
        <f>VLOOKUP(C2889,'Five Year Alumni Srvy 2016 Data'!C:F,4,FALSE)</f>
        <v>0</v>
      </c>
      <c r="G2889" t="str">
        <f>VLOOKUP(F2889,Coding!K:L,2,FALSE)</f>
        <v>Non-URM</v>
      </c>
      <c r="H2889" t="s">
        <v>420</v>
      </c>
      <c r="I2889" t="s">
        <v>273</v>
      </c>
      <c r="J2889" t="s">
        <v>21</v>
      </c>
      <c r="K2889" t="s">
        <v>122</v>
      </c>
      <c r="L2889">
        <v>4</v>
      </c>
      <c r="M2889" t="s">
        <v>85</v>
      </c>
      <c r="N2889" t="s">
        <v>123</v>
      </c>
      <c r="O2889" t="s">
        <v>87</v>
      </c>
    </row>
    <row r="2890" spans="1:15" x14ac:dyDescent="0.25">
      <c r="A2890">
        <v>1</v>
      </c>
      <c r="B2890">
        <v>2016</v>
      </c>
      <c r="C2890" t="s">
        <v>419</v>
      </c>
      <c r="D2890" t="s">
        <v>48</v>
      </c>
      <c r="E2890" t="s">
        <v>7</v>
      </c>
      <c r="F2890">
        <f>VLOOKUP(C2890,'Five Year Alumni Srvy 2016 Data'!C:F,4,FALSE)</f>
        <v>0</v>
      </c>
      <c r="G2890" t="str">
        <f>VLOOKUP(F2890,Coding!K:L,2,FALSE)</f>
        <v>Non-URM</v>
      </c>
      <c r="H2890" t="s">
        <v>420</v>
      </c>
      <c r="I2890" t="s">
        <v>273</v>
      </c>
      <c r="J2890" t="s">
        <v>21</v>
      </c>
      <c r="K2890" t="s">
        <v>124</v>
      </c>
      <c r="L2890">
        <v>4</v>
      </c>
      <c r="M2890" t="s">
        <v>85</v>
      </c>
      <c r="N2890" t="s">
        <v>125</v>
      </c>
      <c r="O2890" t="s">
        <v>87</v>
      </c>
    </row>
    <row r="2891" spans="1:15" x14ac:dyDescent="0.25">
      <c r="A2891">
        <v>1</v>
      </c>
      <c r="B2891">
        <v>2016</v>
      </c>
      <c r="C2891" t="s">
        <v>419</v>
      </c>
      <c r="D2891" t="s">
        <v>48</v>
      </c>
      <c r="E2891" t="s">
        <v>7</v>
      </c>
      <c r="F2891">
        <f>VLOOKUP(C2891,'Five Year Alumni Srvy 2016 Data'!C:F,4,FALSE)</f>
        <v>0</v>
      </c>
      <c r="G2891" t="str">
        <f>VLOOKUP(F2891,Coding!K:L,2,FALSE)</f>
        <v>Non-URM</v>
      </c>
      <c r="H2891" t="s">
        <v>420</v>
      </c>
      <c r="I2891" t="s">
        <v>273</v>
      </c>
      <c r="J2891" t="s">
        <v>21</v>
      </c>
      <c r="K2891" t="s">
        <v>127</v>
      </c>
      <c r="L2891">
        <v>4</v>
      </c>
      <c r="M2891" t="s">
        <v>85</v>
      </c>
      <c r="N2891" t="s">
        <v>128</v>
      </c>
      <c r="O2891" t="s">
        <v>87</v>
      </c>
    </row>
    <row r="2892" spans="1:15" x14ac:dyDescent="0.25">
      <c r="A2892">
        <v>1</v>
      </c>
      <c r="B2892">
        <v>2016</v>
      </c>
      <c r="C2892" t="s">
        <v>419</v>
      </c>
      <c r="D2892" t="s">
        <v>48</v>
      </c>
      <c r="E2892" t="s">
        <v>7</v>
      </c>
      <c r="F2892">
        <f>VLOOKUP(C2892,'Five Year Alumni Srvy 2016 Data'!C:F,4,FALSE)</f>
        <v>0</v>
      </c>
      <c r="G2892" t="str">
        <f>VLOOKUP(F2892,Coding!K:L,2,FALSE)</f>
        <v>Non-URM</v>
      </c>
      <c r="H2892" t="s">
        <v>420</v>
      </c>
      <c r="I2892" t="s">
        <v>273</v>
      </c>
      <c r="J2892" t="s">
        <v>21</v>
      </c>
      <c r="K2892" t="s">
        <v>129</v>
      </c>
      <c r="L2892">
        <v>4</v>
      </c>
      <c r="M2892" t="s">
        <v>85</v>
      </c>
      <c r="N2892" t="s">
        <v>130</v>
      </c>
      <c r="O2892" t="s">
        <v>87</v>
      </c>
    </row>
    <row r="2893" spans="1:15" x14ac:dyDescent="0.25">
      <c r="A2893">
        <v>1</v>
      </c>
      <c r="B2893">
        <v>2016</v>
      </c>
      <c r="C2893" t="s">
        <v>419</v>
      </c>
      <c r="D2893" t="s">
        <v>48</v>
      </c>
      <c r="E2893" t="s">
        <v>7</v>
      </c>
      <c r="F2893">
        <f>VLOOKUP(C2893,'Five Year Alumni Srvy 2016 Data'!C:F,4,FALSE)</f>
        <v>0</v>
      </c>
      <c r="G2893" t="str">
        <f>VLOOKUP(F2893,Coding!K:L,2,FALSE)</f>
        <v>Non-URM</v>
      </c>
      <c r="H2893" t="s">
        <v>420</v>
      </c>
      <c r="I2893" t="s">
        <v>273</v>
      </c>
      <c r="J2893" t="s">
        <v>21</v>
      </c>
      <c r="K2893" t="s">
        <v>131</v>
      </c>
      <c r="L2893">
        <v>4</v>
      </c>
      <c r="M2893" t="s">
        <v>85</v>
      </c>
      <c r="N2893" t="s">
        <v>132</v>
      </c>
      <c r="O2893" t="s">
        <v>87</v>
      </c>
    </row>
    <row r="2894" spans="1:15" x14ac:dyDescent="0.25">
      <c r="A2894">
        <v>1</v>
      </c>
      <c r="B2894">
        <v>2016</v>
      </c>
      <c r="C2894" t="s">
        <v>419</v>
      </c>
      <c r="D2894" t="s">
        <v>48</v>
      </c>
      <c r="E2894" t="s">
        <v>7</v>
      </c>
      <c r="F2894">
        <f>VLOOKUP(C2894,'Five Year Alumni Srvy 2016 Data'!C:F,4,FALSE)</f>
        <v>0</v>
      </c>
      <c r="G2894" t="str">
        <f>VLOOKUP(F2894,Coding!K:L,2,FALSE)</f>
        <v>Non-URM</v>
      </c>
      <c r="H2894" t="s">
        <v>420</v>
      </c>
      <c r="I2894" t="s">
        <v>273</v>
      </c>
      <c r="J2894" t="s">
        <v>21</v>
      </c>
      <c r="K2894" t="s">
        <v>139</v>
      </c>
      <c r="L2894">
        <v>4</v>
      </c>
      <c r="M2894" t="s">
        <v>85</v>
      </c>
      <c r="N2894" t="s">
        <v>140</v>
      </c>
      <c r="O2894" t="s">
        <v>87</v>
      </c>
    </row>
    <row r="2895" spans="1:15" x14ac:dyDescent="0.25">
      <c r="A2895">
        <v>1</v>
      </c>
      <c r="B2895">
        <v>2016</v>
      </c>
      <c r="C2895" t="s">
        <v>419</v>
      </c>
      <c r="D2895" t="s">
        <v>48</v>
      </c>
      <c r="E2895" t="s">
        <v>7</v>
      </c>
      <c r="F2895">
        <f>VLOOKUP(C2895,'Five Year Alumni Srvy 2016 Data'!C:F,4,FALSE)</f>
        <v>0</v>
      </c>
      <c r="G2895" t="str">
        <f>VLOOKUP(F2895,Coding!K:L,2,FALSE)</f>
        <v>Non-URM</v>
      </c>
      <c r="H2895" t="s">
        <v>420</v>
      </c>
      <c r="I2895" t="s">
        <v>273</v>
      </c>
      <c r="J2895" t="s">
        <v>21</v>
      </c>
      <c r="K2895" t="s">
        <v>141</v>
      </c>
      <c r="L2895">
        <v>4</v>
      </c>
      <c r="M2895" t="s">
        <v>85</v>
      </c>
      <c r="N2895" t="s">
        <v>142</v>
      </c>
      <c r="O2895" t="s">
        <v>87</v>
      </c>
    </row>
    <row r="2896" spans="1:15" x14ac:dyDescent="0.25">
      <c r="A2896">
        <v>1</v>
      </c>
      <c r="B2896">
        <v>2016</v>
      </c>
      <c r="C2896" t="s">
        <v>419</v>
      </c>
      <c r="D2896" t="s">
        <v>48</v>
      </c>
      <c r="E2896" t="s">
        <v>7</v>
      </c>
      <c r="F2896">
        <f>VLOOKUP(C2896,'Five Year Alumni Srvy 2016 Data'!C:F,4,FALSE)</f>
        <v>0</v>
      </c>
      <c r="G2896" t="str">
        <f>VLOOKUP(F2896,Coding!K:L,2,FALSE)</f>
        <v>Non-URM</v>
      </c>
      <c r="H2896" t="s">
        <v>420</v>
      </c>
      <c r="I2896" t="s">
        <v>273</v>
      </c>
      <c r="J2896" t="s">
        <v>21</v>
      </c>
      <c r="K2896" t="s">
        <v>143</v>
      </c>
      <c r="L2896">
        <v>4</v>
      </c>
      <c r="M2896" t="s">
        <v>85</v>
      </c>
      <c r="N2896" t="s">
        <v>144</v>
      </c>
      <c r="O2896" t="s">
        <v>87</v>
      </c>
    </row>
    <row r="2897" spans="1:15" x14ac:dyDescent="0.25">
      <c r="A2897">
        <v>1</v>
      </c>
      <c r="B2897">
        <v>2016</v>
      </c>
      <c r="C2897" t="s">
        <v>426</v>
      </c>
      <c r="D2897" t="s">
        <v>48</v>
      </c>
      <c r="E2897" t="s">
        <v>7</v>
      </c>
      <c r="F2897">
        <f>VLOOKUP(C2897,'Five Year Alumni Srvy 2016 Data'!C:F,4,FALSE)</f>
        <v>0</v>
      </c>
      <c r="G2897" t="str">
        <f>VLOOKUP(F2897,Coding!K:L,2,FALSE)</f>
        <v>Non-URM</v>
      </c>
      <c r="H2897" t="s">
        <v>427</v>
      </c>
      <c r="I2897" t="s">
        <v>267</v>
      </c>
      <c r="J2897" t="s">
        <v>10</v>
      </c>
      <c r="K2897" t="s">
        <v>84</v>
      </c>
      <c r="L2897">
        <v>3</v>
      </c>
      <c r="M2897" t="s">
        <v>85</v>
      </c>
      <c r="N2897" t="s">
        <v>86</v>
      </c>
      <c r="O2897" t="s">
        <v>126</v>
      </c>
    </row>
    <row r="2898" spans="1:15" x14ac:dyDescent="0.25">
      <c r="A2898">
        <v>1</v>
      </c>
      <c r="B2898">
        <v>2016</v>
      </c>
      <c r="C2898" t="s">
        <v>426</v>
      </c>
      <c r="D2898" t="s">
        <v>48</v>
      </c>
      <c r="E2898" t="s">
        <v>7</v>
      </c>
      <c r="F2898">
        <f>VLOOKUP(C2898,'Five Year Alumni Srvy 2016 Data'!C:F,4,FALSE)</f>
        <v>0</v>
      </c>
      <c r="G2898" t="str">
        <f>VLOOKUP(F2898,Coding!K:L,2,FALSE)</f>
        <v>Non-URM</v>
      </c>
      <c r="H2898" t="s">
        <v>427</v>
      </c>
      <c r="I2898" t="s">
        <v>267</v>
      </c>
      <c r="J2898" t="s">
        <v>10</v>
      </c>
      <c r="K2898" t="s">
        <v>88</v>
      </c>
      <c r="L2898">
        <v>3</v>
      </c>
      <c r="M2898" t="s">
        <v>85</v>
      </c>
      <c r="N2898" t="s">
        <v>89</v>
      </c>
      <c r="O2898" t="s">
        <v>126</v>
      </c>
    </row>
    <row r="2899" spans="1:15" x14ac:dyDescent="0.25">
      <c r="A2899">
        <v>1</v>
      </c>
      <c r="B2899">
        <v>2016</v>
      </c>
      <c r="C2899" t="s">
        <v>426</v>
      </c>
      <c r="D2899" t="s">
        <v>48</v>
      </c>
      <c r="E2899" t="s">
        <v>7</v>
      </c>
      <c r="F2899">
        <f>VLOOKUP(C2899,'Five Year Alumni Srvy 2016 Data'!C:F,4,FALSE)</f>
        <v>0</v>
      </c>
      <c r="G2899" t="str">
        <f>VLOOKUP(F2899,Coding!K:L,2,FALSE)</f>
        <v>Non-URM</v>
      </c>
      <c r="H2899" t="s">
        <v>427</v>
      </c>
      <c r="I2899" t="s">
        <v>267</v>
      </c>
      <c r="J2899" t="s">
        <v>10</v>
      </c>
      <c r="K2899" t="s">
        <v>98</v>
      </c>
      <c r="L2899">
        <v>3</v>
      </c>
      <c r="M2899" t="s">
        <v>85</v>
      </c>
      <c r="N2899" t="s">
        <v>99</v>
      </c>
      <c r="O2899" t="s">
        <v>126</v>
      </c>
    </row>
    <row r="2900" spans="1:15" x14ac:dyDescent="0.25">
      <c r="A2900">
        <v>1</v>
      </c>
      <c r="B2900">
        <v>2016</v>
      </c>
      <c r="C2900" t="s">
        <v>426</v>
      </c>
      <c r="D2900" t="s">
        <v>48</v>
      </c>
      <c r="E2900" t="s">
        <v>7</v>
      </c>
      <c r="F2900">
        <f>VLOOKUP(C2900,'Five Year Alumni Srvy 2016 Data'!C:F,4,FALSE)</f>
        <v>0</v>
      </c>
      <c r="G2900" t="str">
        <f>VLOOKUP(F2900,Coding!K:L,2,FALSE)</f>
        <v>Non-URM</v>
      </c>
      <c r="H2900" t="s">
        <v>427</v>
      </c>
      <c r="I2900" t="s">
        <v>267</v>
      </c>
      <c r="J2900" t="s">
        <v>10</v>
      </c>
      <c r="K2900" t="s">
        <v>122</v>
      </c>
      <c r="L2900">
        <v>3</v>
      </c>
      <c r="M2900" t="s">
        <v>85</v>
      </c>
      <c r="N2900" t="s">
        <v>123</v>
      </c>
      <c r="O2900" t="s">
        <v>126</v>
      </c>
    </row>
    <row r="2901" spans="1:15" x14ac:dyDescent="0.25">
      <c r="A2901">
        <v>1</v>
      </c>
      <c r="B2901">
        <v>2016</v>
      </c>
      <c r="C2901" t="s">
        <v>426</v>
      </c>
      <c r="D2901" t="s">
        <v>48</v>
      </c>
      <c r="E2901" t="s">
        <v>7</v>
      </c>
      <c r="F2901">
        <f>VLOOKUP(C2901,'Five Year Alumni Srvy 2016 Data'!C:F,4,FALSE)</f>
        <v>0</v>
      </c>
      <c r="G2901" t="str">
        <f>VLOOKUP(F2901,Coding!K:L,2,FALSE)</f>
        <v>Non-URM</v>
      </c>
      <c r="H2901" t="s">
        <v>427</v>
      </c>
      <c r="I2901" t="s">
        <v>267</v>
      </c>
      <c r="J2901" t="s">
        <v>10</v>
      </c>
      <c r="K2901" t="s">
        <v>124</v>
      </c>
      <c r="L2901">
        <v>3</v>
      </c>
      <c r="M2901" t="s">
        <v>85</v>
      </c>
      <c r="N2901" t="s">
        <v>125</v>
      </c>
      <c r="O2901" t="s">
        <v>126</v>
      </c>
    </row>
    <row r="2902" spans="1:15" x14ac:dyDescent="0.25">
      <c r="A2902">
        <v>1</v>
      </c>
      <c r="B2902">
        <v>2016</v>
      </c>
      <c r="C2902" t="s">
        <v>426</v>
      </c>
      <c r="D2902" t="s">
        <v>48</v>
      </c>
      <c r="E2902" t="s">
        <v>7</v>
      </c>
      <c r="F2902">
        <f>VLOOKUP(C2902,'Five Year Alumni Srvy 2016 Data'!C:F,4,FALSE)</f>
        <v>0</v>
      </c>
      <c r="G2902" t="str">
        <f>VLOOKUP(F2902,Coding!K:L,2,FALSE)</f>
        <v>Non-URM</v>
      </c>
      <c r="H2902" t="s">
        <v>427</v>
      </c>
      <c r="I2902" t="s">
        <v>267</v>
      </c>
      <c r="J2902" t="s">
        <v>10</v>
      </c>
      <c r="K2902" t="s">
        <v>127</v>
      </c>
      <c r="L2902">
        <v>3</v>
      </c>
      <c r="M2902" t="s">
        <v>85</v>
      </c>
      <c r="N2902" t="s">
        <v>128</v>
      </c>
      <c r="O2902" t="s">
        <v>126</v>
      </c>
    </row>
    <row r="2903" spans="1:15" x14ac:dyDescent="0.25">
      <c r="A2903">
        <v>1</v>
      </c>
      <c r="B2903">
        <v>2016</v>
      </c>
      <c r="C2903" t="s">
        <v>426</v>
      </c>
      <c r="D2903" t="s">
        <v>48</v>
      </c>
      <c r="E2903" t="s">
        <v>7</v>
      </c>
      <c r="F2903">
        <f>VLOOKUP(C2903,'Five Year Alumni Srvy 2016 Data'!C:F,4,FALSE)</f>
        <v>0</v>
      </c>
      <c r="G2903" t="str">
        <f>VLOOKUP(F2903,Coding!K:L,2,FALSE)</f>
        <v>Non-URM</v>
      </c>
      <c r="H2903" t="s">
        <v>427</v>
      </c>
      <c r="I2903" t="s">
        <v>267</v>
      </c>
      <c r="J2903" t="s">
        <v>10</v>
      </c>
      <c r="K2903" t="s">
        <v>129</v>
      </c>
      <c r="L2903">
        <v>3</v>
      </c>
      <c r="M2903" t="s">
        <v>85</v>
      </c>
      <c r="N2903" t="s">
        <v>130</v>
      </c>
      <c r="O2903" t="s">
        <v>126</v>
      </c>
    </row>
    <row r="2904" spans="1:15" x14ac:dyDescent="0.25">
      <c r="A2904">
        <v>1</v>
      </c>
      <c r="B2904">
        <v>2016</v>
      </c>
      <c r="C2904" t="s">
        <v>426</v>
      </c>
      <c r="D2904" t="s">
        <v>48</v>
      </c>
      <c r="E2904" t="s">
        <v>7</v>
      </c>
      <c r="F2904">
        <f>VLOOKUP(C2904,'Five Year Alumni Srvy 2016 Data'!C:F,4,FALSE)</f>
        <v>0</v>
      </c>
      <c r="G2904" t="str">
        <f>VLOOKUP(F2904,Coding!K:L,2,FALSE)</f>
        <v>Non-URM</v>
      </c>
      <c r="H2904" t="s">
        <v>427</v>
      </c>
      <c r="I2904" t="s">
        <v>267</v>
      </c>
      <c r="J2904" t="s">
        <v>10</v>
      </c>
      <c r="K2904" t="s">
        <v>131</v>
      </c>
      <c r="L2904">
        <v>3</v>
      </c>
      <c r="M2904" t="s">
        <v>85</v>
      </c>
      <c r="N2904" t="s">
        <v>132</v>
      </c>
      <c r="O2904" t="s">
        <v>126</v>
      </c>
    </row>
    <row r="2905" spans="1:15" x14ac:dyDescent="0.25">
      <c r="A2905">
        <v>1</v>
      </c>
      <c r="B2905">
        <v>2016</v>
      </c>
      <c r="C2905" t="s">
        <v>426</v>
      </c>
      <c r="D2905" t="s">
        <v>48</v>
      </c>
      <c r="E2905" t="s">
        <v>7</v>
      </c>
      <c r="F2905">
        <f>VLOOKUP(C2905,'Five Year Alumni Srvy 2016 Data'!C:F,4,FALSE)</f>
        <v>0</v>
      </c>
      <c r="G2905" t="str">
        <f>VLOOKUP(F2905,Coding!K:L,2,FALSE)</f>
        <v>Non-URM</v>
      </c>
      <c r="H2905" t="s">
        <v>427</v>
      </c>
      <c r="I2905" t="s">
        <v>267</v>
      </c>
      <c r="J2905" t="s">
        <v>10</v>
      </c>
      <c r="K2905" t="s">
        <v>139</v>
      </c>
      <c r="L2905">
        <v>3</v>
      </c>
      <c r="M2905" t="s">
        <v>85</v>
      </c>
      <c r="N2905" t="s">
        <v>140</v>
      </c>
      <c r="O2905" t="s">
        <v>126</v>
      </c>
    </row>
    <row r="2906" spans="1:15" x14ac:dyDescent="0.25">
      <c r="A2906">
        <v>1</v>
      </c>
      <c r="B2906">
        <v>2016</v>
      </c>
      <c r="C2906" t="s">
        <v>426</v>
      </c>
      <c r="D2906" t="s">
        <v>48</v>
      </c>
      <c r="E2906" t="s">
        <v>7</v>
      </c>
      <c r="F2906">
        <f>VLOOKUP(C2906,'Five Year Alumni Srvy 2016 Data'!C:F,4,FALSE)</f>
        <v>0</v>
      </c>
      <c r="G2906" t="str">
        <f>VLOOKUP(F2906,Coding!K:L,2,FALSE)</f>
        <v>Non-URM</v>
      </c>
      <c r="H2906" t="s">
        <v>427</v>
      </c>
      <c r="I2906" t="s">
        <v>267</v>
      </c>
      <c r="J2906" t="s">
        <v>10</v>
      </c>
      <c r="K2906" t="s">
        <v>141</v>
      </c>
      <c r="L2906">
        <v>3</v>
      </c>
      <c r="M2906" t="s">
        <v>85</v>
      </c>
      <c r="N2906" t="s">
        <v>142</v>
      </c>
      <c r="O2906" t="s">
        <v>126</v>
      </c>
    </row>
    <row r="2907" spans="1:15" x14ac:dyDescent="0.25">
      <c r="A2907">
        <v>1</v>
      </c>
      <c r="B2907">
        <v>2016</v>
      </c>
      <c r="C2907" t="s">
        <v>426</v>
      </c>
      <c r="D2907" t="s">
        <v>48</v>
      </c>
      <c r="E2907" t="s">
        <v>7</v>
      </c>
      <c r="F2907">
        <f>VLOOKUP(C2907,'Five Year Alumni Srvy 2016 Data'!C:F,4,FALSE)</f>
        <v>0</v>
      </c>
      <c r="G2907" t="str">
        <f>VLOOKUP(F2907,Coding!K:L,2,FALSE)</f>
        <v>Non-URM</v>
      </c>
      <c r="H2907" t="s">
        <v>427</v>
      </c>
      <c r="I2907" t="s">
        <v>267</v>
      </c>
      <c r="J2907" t="s">
        <v>10</v>
      </c>
      <c r="K2907" t="s">
        <v>143</v>
      </c>
      <c r="L2907">
        <v>3</v>
      </c>
      <c r="M2907" t="s">
        <v>85</v>
      </c>
      <c r="N2907" t="s">
        <v>144</v>
      </c>
      <c r="O2907" t="s">
        <v>126</v>
      </c>
    </row>
    <row r="2908" spans="1:15" x14ac:dyDescent="0.25">
      <c r="A2908">
        <v>1</v>
      </c>
      <c r="B2908">
        <v>2016</v>
      </c>
      <c r="C2908" t="s">
        <v>431</v>
      </c>
      <c r="D2908" t="s">
        <v>48</v>
      </c>
      <c r="E2908" t="s">
        <v>7</v>
      </c>
      <c r="F2908">
        <f>VLOOKUP(C2908,'Five Year Alumni Srvy 2016 Data'!C:F,4,FALSE)</f>
        <v>0</v>
      </c>
      <c r="G2908" t="str">
        <f>VLOOKUP(F2908,Coding!K:L,2,FALSE)</f>
        <v>Non-URM</v>
      </c>
      <c r="H2908" t="s">
        <v>432</v>
      </c>
      <c r="I2908" t="s">
        <v>433</v>
      </c>
      <c r="J2908" t="s">
        <v>15</v>
      </c>
      <c r="K2908" t="s">
        <v>84</v>
      </c>
      <c r="L2908">
        <v>3</v>
      </c>
      <c r="M2908" t="s">
        <v>85</v>
      </c>
      <c r="N2908" t="s">
        <v>86</v>
      </c>
      <c r="O2908" t="s">
        <v>126</v>
      </c>
    </row>
    <row r="2909" spans="1:15" x14ac:dyDescent="0.25">
      <c r="A2909">
        <v>1</v>
      </c>
      <c r="B2909">
        <v>2016</v>
      </c>
      <c r="C2909" t="s">
        <v>431</v>
      </c>
      <c r="D2909" t="s">
        <v>48</v>
      </c>
      <c r="E2909" t="s">
        <v>7</v>
      </c>
      <c r="F2909">
        <f>VLOOKUP(C2909,'Five Year Alumni Srvy 2016 Data'!C:F,4,FALSE)</f>
        <v>0</v>
      </c>
      <c r="G2909" t="str">
        <f>VLOOKUP(F2909,Coding!K:L,2,FALSE)</f>
        <v>Non-URM</v>
      </c>
      <c r="H2909" t="s">
        <v>432</v>
      </c>
      <c r="I2909" t="s">
        <v>433</v>
      </c>
      <c r="J2909" t="s">
        <v>15</v>
      </c>
      <c r="K2909" t="s">
        <v>88</v>
      </c>
      <c r="L2909">
        <v>3</v>
      </c>
      <c r="M2909" t="s">
        <v>85</v>
      </c>
      <c r="N2909" t="s">
        <v>89</v>
      </c>
      <c r="O2909" t="s">
        <v>126</v>
      </c>
    </row>
    <row r="2910" spans="1:15" x14ac:dyDescent="0.25">
      <c r="A2910">
        <v>1</v>
      </c>
      <c r="B2910">
        <v>2016</v>
      </c>
      <c r="C2910" t="s">
        <v>431</v>
      </c>
      <c r="D2910" t="s">
        <v>48</v>
      </c>
      <c r="E2910" t="s">
        <v>7</v>
      </c>
      <c r="F2910">
        <f>VLOOKUP(C2910,'Five Year Alumni Srvy 2016 Data'!C:F,4,FALSE)</f>
        <v>0</v>
      </c>
      <c r="G2910" t="str">
        <f>VLOOKUP(F2910,Coding!K:L,2,FALSE)</f>
        <v>Non-URM</v>
      </c>
      <c r="H2910" t="s">
        <v>432</v>
      </c>
      <c r="I2910" t="s">
        <v>433</v>
      </c>
      <c r="J2910" t="s">
        <v>15</v>
      </c>
      <c r="K2910" t="s">
        <v>98</v>
      </c>
      <c r="L2910">
        <v>2</v>
      </c>
      <c r="M2910" t="s">
        <v>85</v>
      </c>
      <c r="N2910" t="s">
        <v>99</v>
      </c>
      <c r="O2910" t="s">
        <v>176</v>
      </c>
    </row>
    <row r="2911" spans="1:15" x14ac:dyDescent="0.25">
      <c r="A2911">
        <v>1</v>
      </c>
      <c r="B2911">
        <v>2016</v>
      </c>
      <c r="C2911" t="s">
        <v>431</v>
      </c>
      <c r="D2911" t="s">
        <v>48</v>
      </c>
      <c r="E2911" t="s">
        <v>7</v>
      </c>
      <c r="F2911">
        <f>VLOOKUP(C2911,'Five Year Alumni Srvy 2016 Data'!C:F,4,FALSE)</f>
        <v>0</v>
      </c>
      <c r="G2911" t="str">
        <f>VLOOKUP(F2911,Coding!K:L,2,FALSE)</f>
        <v>Non-URM</v>
      </c>
      <c r="H2911" t="s">
        <v>432</v>
      </c>
      <c r="I2911" t="s">
        <v>433</v>
      </c>
      <c r="J2911" t="s">
        <v>15</v>
      </c>
      <c r="K2911" t="s">
        <v>122</v>
      </c>
      <c r="L2911">
        <v>3</v>
      </c>
      <c r="M2911" t="s">
        <v>85</v>
      </c>
      <c r="N2911" t="s">
        <v>123</v>
      </c>
      <c r="O2911" t="s">
        <v>126</v>
      </c>
    </row>
    <row r="2912" spans="1:15" x14ac:dyDescent="0.25">
      <c r="A2912">
        <v>1</v>
      </c>
      <c r="B2912">
        <v>2016</v>
      </c>
      <c r="C2912" t="s">
        <v>431</v>
      </c>
      <c r="D2912" t="s">
        <v>48</v>
      </c>
      <c r="E2912" t="s">
        <v>7</v>
      </c>
      <c r="F2912">
        <f>VLOOKUP(C2912,'Five Year Alumni Srvy 2016 Data'!C:F,4,FALSE)</f>
        <v>0</v>
      </c>
      <c r="G2912" t="str">
        <f>VLOOKUP(F2912,Coding!K:L,2,FALSE)</f>
        <v>Non-URM</v>
      </c>
      <c r="H2912" t="s">
        <v>432</v>
      </c>
      <c r="I2912" t="s">
        <v>433</v>
      </c>
      <c r="J2912" t="s">
        <v>15</v>
      </c>
      <c r="K2912" t="s">
        <v>124</v>
      </c>
      <c r="L2912">
        <v>4</v>
      </c>
      <c r="M2912" t="s">
        <v>85</v>
      </c>
      <c r="N2912" t="s">
        <v>125</v>
      </c>
      <c r="O2912" t="s">
        <v>87</v>
      </c>
    </row>
    <row r="2913" spans="1:15" x14ac:dyDescent="0.25">
      <c r="A2913">
        <v>1</v>
      </c>
      <c r="B2913">
        <v>2016</v>
      </c>
      <c r="C2913" t="s">
        <v>431</v>
      </c>
      <c r="D2913" t="s">
        <v>48</v>
      </c>
      <c r="E2913" t="s">
        <v>7</v>
      </c>
      <c r="F2913">
        <f>VLOOKUP(C2913,'Five Year Alumni Srvy 2016 Data'!C:F,4,FALSE)</f>
        <v>0</v>
      </c>
      <c r="G2913" t="str">
        <f>VLOOKUP(F2913,Coding!K:L,2,FALSE)</f>
        <v>Non-URM</v>
      </c>
      <c r="H2913" t="s">
        <v>432</v>
      </c>
      <c r="I2913" t="s">
        <v>433</v>
      </c>
      <c r="J2913" t="s">
        <v>15</v>
      </c>
      <c r="K2913" t="s">
        <v>127</v>
      </c>
      <c r="L2913">
        <v>4</v>
      </c>
      <c r="M2913" t="s">
        <v>85</v>
      </c>
      <c r="N2913" t="s">
        <v>128</v>
      </c>
      <c r="O2913" t="s">
        <v>87</v>
      </c>
    </row>
    <row r="2914" spans="1:15" x14ac:dyDescent="0.25">
      <c r="A2914">
        <v>1</v>
      </c>
      <c r="B2914">
        <v>2016</v>
      </c>
      <c r="C2914" t="s">
        <v>431</v>
      </c>
      <c r="D2914" t="s">
        <v>48</v>
      </c>
      <c r="E2914" t="s">
        <v>7</v>
      </c>
      <c r="F2914">
        <f>VLOOKUP(C2914,'Five Year Alumni Srvy 2016 Data'!C:F,4,FALSE)</f>
        <v>0</v>
      </c>
      <c r="G2914" t="str">
        <f>VLOOKUP(F2914,Coding!K:L,2,FALSE)</f>
        <v>Non-URM</v>
      </c>
      <c r="H2914" t="s">
        <v>432</v>
      </c>
      <c r="I2914" t="s">
        <v>433</v>
      </c>
      <c r="J2914" t="s">
        <v>15</v>
      </c>
      <c r="K2914" t="s">
        <v>129</v>
      </c>
      <c r="L2914">
        <v>4</v>
      </c>
      <c r="M2914" t="s">
        <v>85</v>
      </c>
      <c r="N2914" t="s">
        <v>130</v>
      </c>
      <c r="O2914" t="s">
        <v>87</v>
      </c>
    </row>
    <row r="2915" spans="1:15" x14ac:dyDescent="0.25">
      <c r="A2915">
        <v>1</v>
      </c>
      <c r="B2915">
        <v>2016</v>
      </c>
      <c r="C2915" t="s">
        <v>431</v>
      </c>
      <c r="D2915" t="s">
        <v>48</v>
      </c>
      <c r="E2915" t="s">
        <v>7</v>
      </c>
      <c r="F2915">
        <f>VLOOKUP(C2915,'Five Year Alumni Srvy 2016 Data'!C:F,4,FALSE)</f>
        <v>0</v>
      </c>
      <c r="G2915" t="str">
        <f>VLOOKUP(F2915,Coding!K:L,2,FALSE)</f>
        <v>Non-URM</v>
      </c>
      <c r="H2915" t="s">
        <v>432</v>
      </c>
      <c r="I2915" t="s">
        <v>433</v>
      </c>
      <c r="J2915" t="s">
        <v>15</v>
      </c>
      <c r="K2915" t="s">
        <v>131</v>
      </c>
      <c r="L2915">
        <v>3</v>
      </c>
      <c r="M2915" t="s">
        <v>85</v>
      </c>
      <c r="N2915" t="s">
        <v>132</v>
      </c>
      <c r="O2915" t="s">
        <v>126</v>
      </c>
    </row>
    <row r="2916" spans="1:15" x14ac:dyDescent="0.25">
      <c r="A2916">
        <v>1</v>
      </c>
      <c r="B2916">
        <v>2016</v>
      </c>
      <c r="C2916" t="s">
        <v>431</v>
      </c>
      <c r="D2916" t="s">
        <v>48</v>
      </c>
      <c r="E2916" t="s">
        <v>7</v>
      </c>
      <c r="F2916">
        <f>VLOOKUP(C2916,'Five Year Alumni Srvy 2016 Data'!C:F,4,FALSE)</f>
        <v>0</v>
      </c>
      <c r="G2916" t="str">
        <f>VLOOKUP(F2916,Coding!K:L,2,FALSE)</f>
        <v>Non-URM</v>
      </c>
      <c r="H2916" t="s">
        <v>432</v>
      </c>
      <c r="I2916" t="s">
        <v>433</v>
      </c>
      <c r="J2916" t="s">
        <v>15</v>
      </c>
      <c r="K2916" t="s">
        <v>139</v>
      </c>
      <c r="L2916">
        <v>3</v>
      </c>
      <c r="M2916" t="s">
        <v>85</v>
      </c>
      <c r="N2916" t="s">
        <v>140</v>
      </c>
      <c r="O2916" t="s">
        <v>126</v>
      </c>
    </row>
    <row r="2917" spans="1:15" x14ac:dyDescent="0.25">
      <c r="A2917">
        <v>1</v>
      </c>
      <c r="B2917">
        <v>2016</v>
      </c>
      <c r="C2917" t="s">
        <v>431</v>
      </c>
      <c r="D2917" t="s">
        <v>48</v>
      </c>
      <c r="E2917" t="s">
        <v>7</v>
      </c>
      <c r="F2917">
        <f>VLOOKUP(C2917,'Five Year Alumni Srvy 2016 Data'!C:F,4,FALSE)</f>
        <v>0</v>
      </c>
      <c r="G2917" t="str">
        <f>VLOOKUP(F2917,Coding!K:L,2,FALSE)</f>
        <v>Non-URM</v>
      </c>
      <c r="H2917" t="s">
        <v>432</v>
      </c>
      <c r="I2917" t="s">
        <v>433</v>
      </c>
      <c r="J2917" t="s">
        <v>15</v>
      </c>
      <c r="K2917" t="s">
        <v>141</v>
      </c>
      <c r="L2917">
        <v>3</v>
      </c>
      <c r="M2917" t="s">
        <v>85</v>
      </c>
      <c r="N2917" t="s">
        <v>142</v>
      </c>
      <c r="O2917" t="s">
        <v>126</v>
      </c>
    </row>
    <row r="2918" spans="1:15" x14ac:dyDescent="0.25">
      <c r="A2918">
        <v>1</v>
      </c>
      <c r="B2918">
        <v>2016</v>
      </c>
      <c r="C2918" t="s">
        <v>431</v>
      </c>
      <c r="D2918" t="s">
        <v>48</v>
      </c>
      <c r="E2918" t="s">
        <v>7</v>
      </c>
      <c r="F2918">
        <f>VLOOKUP(C2918,'Five Year Alumni Srvy 2016 Data'!C:F,4,FALSE)</f>
        <v>0</v>
      </c>
      <c r="G2918" t="str">
        <f>VLOOKUP(F2918,Coding!K:L,2,FALSE)</f>
        <v>Non-URM</v>
      </c>
      <c r="H2918" t="s">
        <v>432</v>
      </c>
      <c r="I2918" t="s">
        <v>433</v>
      </c>
      <c r="J2918" t="s">
        <v>15</v>
      </c>
      <c r="K2918" t="s">
        <v>143</v>
      </c>
      <c r="L2918">
        <v>3</v>
      </c>
      <c r="M2918" t="s">
        <v>85</v>
      </c>
      <c r="N2918" t="s">
        <v>144</v>
      </c>
      <c r="O2918" t="s">
        <v>126</v>
      </c>
    </row>
    <row r="2919" spans="1:15" x14ac:dyDescent="0.25">
      <c r="A2919">
        <v>1</v>
      </c>
      <c r="B2919">
        <v>2016</v>
      </c>
      <c r="C2919" t="s">
        <v>434</v>
      </c>
      <c r="D2919" t="s">
        <v>48</v>
      </c>
      <c r="E2919" t="s">
        <v>7</v>
      </c>
      <c r="F2919">
        <f>VLOOKUP(C2919,'Five Year Alumni Srvy 2016 Data'!C:F,4,FALSE)</f>
        <v>0</v>
      </c>
      <c r="G2919" t="str">
        <f>VLOOKUP(F2919,Coding!K:L,2,FALSE)</f>
        <v>Non-URM</v>
      </c>
      <c r="H2919" t="s">
        <v>270</v>
      </c>
      <c r="I2919" t="s">
        <v>270</v>
      </c>
      <c r="J2919" t="s">
        <v>21</v>
      </c>
      <c r="K2919" t="s">
        <v>84</v>
      </c>
      <c r="L2919">
        <v>4</v>
      </c>
      <c r="M2919" t="s">
        <v>85</v>
      </c>
      <c r="N2919" t="s">
        <v>86</v>
      </c>
      <c r="O2919" t="s">
        <v>87</v>
      </c>
    </row>
    <row r="2920" spans="1:15" x14ac:dyDescent="0.25">
      <c r="A2920">
        <v>1</v>
      </c>
      <c r="B2920">
        <v>2016</v>
      </c>
      <c r="C2920" t="s">
        <v>434</v>
      </c>
      <c r="D2920" t="s">
        <v>48</v>
      </c>
      <c r="E2920" t="s">
        <v>7</v>
      </c>
      <c r="F2920">
        <f>VLOOKUP(C2920,'Five Year Alumni Srvy 2016 Data'!C:F,4,FALSE)</f>
        <v>0</v>
      </c>
      <c r="G2920" t="str">
        <f>VLOOKUP(F2920,Coding!K:L,2,FALSE)</f>
        <v>Non-URM</v>
      </c>
      <c r="H2920" t="s">
        <v>270</v>
      </c>
      <c r="I2920" t="s">
        <v>270</v>
      </c>
      <c r="J2920" t="s">
        <v>21</v>
      </c>
      <c r="K2920" t="s">
        <v>88</v>
      </c>
      <c r="L2920">
        <v>3</v>
      </c>
      <c r="M2920" t="s">
        <v>85</v>
      </c>
      <c r="N2920" t="s">
        <v>89</v>
      </c>
      <c r="O2920" t="s">
        <v>126</v>
      </c>
    </row>
    <row r="2921" spans="1:15" x14ac:dyDescent="0.25">
      <c r="A2921">
        <v>1</v>
      </c>
      <c r="B2921">
        <v>2016</v>
      </c>
      <c r="C2921" t="s">
        <v>434</v>
      </c>
      <c r="D2921" t="s">
        <v>48</v>
      </c>
      <c r="E2921" t="s">
        <v>7</v>
      </c>
      <c r="F2921">
        <f>VLOOKUP(C2921,'Five Year Alumni Srvy 2016 Data'!C:F,4,FALSE)</f>
        <v>0</v>
      </c>
      <c r="G2921" t="str">
        <f>VLOOKUP(F2921,Coding!K:L,2,FALSE)</f>
        <v>Non-URM</v>
      </c>
      <c r="H2921" t="s">
        <v>270</v>
      </c>
      <c r="I2921" t="s">
        <v>270</v>
      </c>
      <c r="J2921" t="s">
        <v>21</v>
      </c>
      <c r="K2921" t="s">
        <v>98</v>
      </c>
      <c r="L2921">
        <v>3</v>
      </c>
      <c r="M2921" t="s">
        <v>85</v>
      </c>
      <c r="N2921" t="s">
        <v>99</v>
      </c>
      <c r="O2921" t="s">
        <v>126</v>
      </c>
    </row>
    <row r="2922" spans="1:15" x14ac:dyDescent="0.25">
      <c r="A2922">
        <v>1</v>
      </c>
      <c r="B2922">
        <v>2016</v>
      </c>
      <c r="C2922" t="s">
        <v>434</v>
      </c>
      <c r="D2922" t="s">
        <v>48</v>
      </c>
      <c r="E2922" t="s">
        <v>7</v>
      </c>
      <c r="F2922">
        <f>VLOOKUP(C2922,'Five Year Alumni Srvy 2016 Data'!C:F,4,FALSE)</f>
        <v>0</v>
      </c>
      <c r="G2922" t="str">
        <f>VLOOKUP(F2922,Coding!K:L,2,FALSE)</f>
        <v>Non-URM</v>
      </c>
      <c r="H2922" t="s">
        <v>270</v>
      </c>
      <c r="I2922" t="s">
        <v>270</v>
      </c>
      <c r="J2922" t="s">
        <v>21</v>
      </c>
      <c r="K2922" t="s">
        <v>122</v>
      </c>
      <c r="L2922">
        <v>3</v>
      </c>
      <c r="M2922" t="s">
        <v>85</v>
      </c>
      <c r="N2922" t="s">
        <v>123</v>
      </c>
      <c r="O2922" t="s">
        <v>126</v>
      </c>
    </row>
    <row r="2923" spans="1:15" x14ac:dyDescent="0.25">
      <c r="A2923">
        <v>1</v>
      </c>
      <c r="B2923">
        <v>2016</v>
      </c>
      <c r="C2923" t="s">
        <v>434</v>
      </c>
      <c r="D2923" t="s">
        <v>48</v>
      </c>
      <c r="E2923" t="s">
        <v>7</v>
      </c>
      <c r="F2923">
        <f>VLOOKUP(C2923,'Five Year Alumni Srvy 2016 Data'!C:F,4,FALSE)</f>
        <v>0</v>
      </c>
      <c r="G2923" t="str">
        <f>VLOOKUP(F2923,Coding!K:L,2,FALSE)</f>
        <v>Non-URM</v>
      </c>
      <c r="H2923" t="s">
        <v>270</v>
      </c>
      <c r="I2923" t="s">
        <v>270</v>
      </c>
      <c r="J2923" t="s">
        <v>21</v>
      </c>
      <c r="K2923" t="s">
        <v>124</v>
      </c>
      <c r="L2923">
        <v>2</v>
      </c>
      <c r="M2923" t="s">
        <v>85</v>
      </c>
      <c r="N2923" t="s">
        <v>125</v>
      </c>
      <c r="O2923" t="s">
        <v>176</v>
      </c>
    </row>
    <row r="2924" spans="1:15" x14ac:dyDescent="0.25">
      <c r="A2924">
        <v>1</v>
      </c>
      <c r="B2924">
        <v>2016</v>
      </c>
      <c r="C2924" t="s">
        <v>434</v>
      </c>
      <c r="D2924" t="s">
        <v>48</v>
      </c>
      <c r="E2924" t="s">
        <v>7</v>
      </c>
      <c r="F2924">
        <f>VLOOKUP(C2924,'Five Year Alumni Srvy 2016 Data'!C:F,4,FALSE)</f>
        <v>0</v>
      </c>
      <c r="G2924" t="str">
        <f>VLOOKUP(F2924,Coding!K:L,2,FALSE)</f>
        <v>Non-URM</v>
      </c>
      <c r="H2924" t="s">
        <v>270</v>
      </c>
      <c r="I2924" t="s">
        <v>270</v>
      </c>
      <c r="J2924" t="s">
        <v>21</v>
      </c>
      <c r="K2924" t="s">
        <v>127</v>
      </c>
      <c r="L2924">
        <v>3</v>
      </c>
      <c r="M2924" t="s">
        <v>85</v>
      </c>
      <c r="N2924" t="s">
        <v>128</v>
      </c>
      <c r="O2924" t="s">
        <v>126</v>
      </c>
    </row>
    <row r="2925" spans="1:15" x14ac:dyDescent="0.25">
      <c r="A2925">
        <v>1</v>
      </c>
      <c r="B2925">
        <v>2016</v>
      </c>
      <c r="C2925" t="s">
        <v>434</v>
      </c>
      <c r="D2925" t="s">
        <v>48</v>
      </c>
      <c r="E2925" t="s">
        <v>7</v>
      </c>
      <c r="F2925">
        <f>VLOOKUP(C2925,'Five Year Alumni Srvy 2016 Data'!C:F,4,FALSE)</f>
        <v>0</v>
      </c>
      <c r="G2925" t="str">
        <f>VLOOKUP(F2925,Coding!K:L,2,FALSE)</f>
        <v>Non-URM</v>
      </c>
      <c r="H2925" t="s">
        <v>270</v>
      </c>
      <c r="I2925" t="s">
        <v>270</v>
      </c>
      <c r="J2925" t="s">
        <v>21</v>
      </c>
      <c r="K2925" t="s">
        <v>129</v>
      </c>
      <c r="L2925">
        <v>3</v>
      </c>
      <c r="M2925" t="s">
        <v>85</v>
      </c>
      <c r="N2925" t="s">
        <v>130</v>
      </c>
      <c r="O2925" t="s">
        <v>126</v>
      </c>
    </row>
    <row r="2926" spans="1:15" x14ac:dyDescent="0.25">
      <c r="A2926">
        <v>1</v>
      </c>
      <c r="B2926">
        <v>2016</v>
      </c>
      <c r="C2926" t="s">
        <v>434</v>
      </c>
      <c r="D2926" t="s">
        <v>48</v>
      </c>
      <c r="E2926" t="s">
        <v>7</v>
      </c>
      <c r="F2926">
        <f>VLOOKUP(C2926,'Five Year Alumni Srvy 2016 Data'!C:F,4,FALSE)</f>
        <v>0</v>
      </c>
      <c r="G2926" t="str">
        <f>VLOOKUP(F2926,Coding!K:L,2,FALSE)</f>
        <v>Non-URM</v>
      </c>
      <c r="H2926" t="s">
        <v>270</v>
      </c>
      <c r="I2926" t="s">
        <v>270</v>
      </c>
      <c r="J2926" t="s">
        <v>21</v>
      </c>
      <c r="K2926" t="s">
        <v>131</v>
      </c>
      <c r="L2926">
        <v>3</v>
      </c>
      <c r="M2926" t="s">
        <v>85</v>
      </c>
      <c r="N2926" t="s">
        <v>132</v>
      </c>
      <c r="O2926" t="s">
        <v>126</v>
      </c>
    </row>
    <row r="2927" spans="1:15" x14ac:dyDescent="0.25">
      <c r="A2927">
        <v>1</v>
      </c>
      <c r="B2927">
        <v>2016</v>
      </c>
      <c r="C2927" t="s">
        <v>434</v>
      </c>
      <c r="D2927" t="s">
        <v>48</v>
      </c>
      <c r="E2927" t="s">
        <v>7</v>
      </c>
      <c r="F2927">
        <f>VLOOKUP(C2927,'Five Year Alumni Srvy 2016 Data'!C:F,4,FALSE)</f>
        <v>0</v>
      </c>
      <c r="G2927" t="str">
        <f>VLOOKUP(F2927,Coding!K:L,2,FALSE)</f>
        <v>Non-URM</v>
      </c>
      <c r="H2927" t="s">
        <v>270</v>
      </c>
      <c r="I2927" t="s">
        <v>270</v>
      </c>
      <c r="J2927" t="s">
        <v>21</v>
      </c>
      <c r="K2927" t="s">
        <v>139</v>
      </c>
      <c r="L2927">
        <v>2</v>
      </c>
      <c r="M2927" t="s">
        <v>85</v>
      </c>
      <c r="N2927" t="s">
        <v>140</v>
      </c>
      <c r="O2927" t="s">
        <v>176</v>
      </c>
    </row>
    <row r="2928" spans="1:15" x14ac:dyDescent="0.25">
      <c r="A2928">
        <v>1</v>
      </c>
      <c r="B2928">
        <v>2016</v>
      </c>
      <c r="C2928" t="s">
        <v>434</v>
      </c>
      <c r="D2928" t="s">
        <v>48</v>
      </c>
      <c r="E2928" t="s">
        <v>7</v>
      </c>
      <c r="F2928">
        <f>VLOOKUP(C2928,'Five Year Alumni Srvy 2016 Data'!C:F,4,FALSE)</f>
        <v>0</v>
      </c>
      <c r="G2928" t="str">
        <f>VLOOKUP(F2928,Coding!K:L,2,FALSE)</f>
        <v>Non-URM</v>
      </c>
      <c r="H2928" t="s">
        <v>270</v>
      </c>
      <c r="I2928" t="s">
        <v>270</v>
      </c>
      <c r="J2928" t="s">
        <v>21</v>
      </c>
      <c r="K2928" t="s">
        <v>141</v>
      </c>
      <c r="L2928">
        <v>3</v>
      </c>
      <c r="M2928" t="s">
        <v>85</v>
      </c>
      <c r="N2928" t="s">
        <v>142</v>
      </c>
      <c r="O2928" t="s">
        <v>126</v>
      </c>
    </row>
    <row r="2929" spans="1:15" x14ac:dyDescent="0.25">
      <c r="A2929">
        <v>1</v>
      </c>
      <c r="B2929">
        <v>2016</v>
      </c>
      <c r="C2929" t="s">
        <v>434</v>
      </c>
      <c r="D2929" t="s">
        <v>48</v>
      </c>
      <c r="E2929" t="s">
        <v>7</v>
      </c>
      <c r="F2929">
        <f>VLOOKUP(C2929,'Five Year Alumni Srvy 2016 Data'!C:F,4,FALSE)</f>
        <v>0</v>
      </c>
      <c r="G2929" t="str">
        <f>VLOOKUP(F2929,Coding!K:L,2,FALSE)</f>
        <v>Non-URM</v>
      </c>
      <c r="H2929" t="s">
        <v>270</v>
      </c>
      <c r="I2929" t="s">
        <v>270</v>
      </c>
      <c r="J2929" t="s">
        <v>21</v>
      </c>
      <c r="K2929" t="s">
        <v>143</v>
      </c>
      <c r="L2929">
        <v>3</v>
      </c>
      <c r="M2929" t="s">
        <v>85</v>
      </c>
      <c r="N2929" t="s">
        <v>144</v>
      </c>
      <c r="O2929" t="s">
        <v>126</v>
      </c>
    </row>
    <row r="2930" spans="1:15" x14ac:dyDescent="0.25">
      <c r="A2930">
        <v>1</v>
      </c>
      <c r="B2930">
        <v>2016</v>
      </c>
      <c r="C2930" t="s">
        <v>442</v>
      </c>
      <c r="D2930" t="s">
        <v>169</v>
      </c>
      <c r="E2930" t="s">
        <v>7</v>
      </c>
      <c r="F2930">
        <f>VLOOKUP(C2930,'Five Year Alumni Srvy 2016 Data'!C:F,4,FALSE)</f>
        <v>0</v>
      </c>
      <c r="G2930" t="str">
        <f>VLOOKUP(F2930,Coding!K:L,2,FALSE)</f>
        <v>Non-URM</v>
      </c>
      <c r="H2930" t="s">
        <v>306</v>
      </c>
      <c r="I2930" t="s">
        <v>306</v>
      </c>
      <c r="J2930" t="s">
        <v>21</v>
      </c>
      <c r="K2930" t="s">
        <v>84</v>
      </c>
      <c r="L2930">
        <v>4</v>
      </c>
      <c r="M2930" t="s">
        <v>85</v>
      </c>
      <c r="N2930" t="s">
        <v>86</v>
      </c>
      <c r="O2930" t="s">
        <v>87</v>
      </c>
    </row>
    <row r="2931" spans="1:15" x14ac:dyDescent="0.25">
      <c r="A2931">
        <v>1</v>
      </c>
      <c r="B2931">
        <v>2016</v>
      </c>
      <c r="C2931" t="s">
        <v>442</v>
      </c>
      <c r="D2931" t="s">
        <v>169</v>
      </c>
      <c r="E2931" t="s">
        <v>7</v>
      </c>
      <c r="F2931">
        <f>VLOOKUP(C2931,'Five Year Alumni Srvy 2016 Data'!C:F,4,FALSE)</f>
        <v>0</v>
      </c>
      <c r="G2931" t="str">
        <f>VLOOKUP(F2931,Coding!K:L,2,FALSE)</f>
        <v>Non-URM</v>
      </c>
      <c r="H2931" t="s">
        <v>306</v>
      </c>
      <c r="I2931" t="s">
        <v>306</v>
      </c>
      <c r="J2931" t="s">
        <v>21</v>
      </c>
      <c r="K2931" t="s">
        <v>88</v>
      </c>
      <c r="L2931">
        <v>3</v>
      </c>
      <c r="M2931" t="s">
        <v>85</v>
      </c>
      <c r="N2931" t="s">
        <v>89</v>
      </c>
      <c r="O2931" t="s">
        <v>126</v>
      </c>
    </row>
    <row r="2932" spans="1:15" x14ac:dyDescent="0.25">
      <c r="A2932">
        <v>1</v>
      </c>
      <c r="B2932">
        <v>2016</v>
      </c>
      <c r="C2932" t="s">
        <v>442</v>
      </c>
      <c r="D2932" t="s">
        <v>169</v>
      </c>
      <c r="E2932" t="s">
        <v>7</v>
      </c>
      <c r="F2932">
        <f>VLOOKUP(C2932,'Five Year Alumni Srvy 2016 Data'!C:F,4,FALSE)</f>
        <v>0</v>
      </c>
      <c r="G2932" t="str">
        <f>VLOOKUP(F2932,Coding!K:L,2,FALSE)</f>
        <v>Non-URM</v>
      </c>
      <c r="H2932" t="s">
        <v>306</v>
      </c>
      <c r="I2932" t="s">
        <v>306</v>
      </c>
      <c r="J2932" t="s">
        <v>21</v>
      </c>
      <c r="K2932" t="s">
        <v>98</v>
      </c>
      <c r="L2932">
        <v>5</v>
      </c>
      <c r="M2932" t="s">
        <v>85</v>
      </c>
      <c r="N2932" t="s">
        <v>99</v>
      </c>
      <c r="O2932" t="s">
        <v>185</v>
      </c>
    </row>
    <row r="2933" spans="1:15" x14ac:dyDescent="0.25">
      <c r="A2933">
        <v>1</v>
      </c>
      <c r="B2933">
        <v>2016</v>
      </c>
      <c r="C2933" t="s">
        <v>442</v>
      </c>
      <c r="D2933" t="s">
        <v>169</v>
      </c>
      <c r="E2933" t="s">
        <v>7</v>
      </c>
      <c r="F2933">
        <f>VLOOKUP(C2933,'Five Year Alumni Srvy 2016 Data'!C:F,4,FALSE)</f>
        <v>0</v>
      </c>
      <c r="G2933" t="str">
        <f>VLOOKUP(F2933,Coding!K:L,2,FALSE)</f>
        <v>Non-URM</v>
      </c>
      <c r="H2933" t="s">
        <v>306</v>
      </c>
      <c r="I2933" t="s">
        <v>306</v>
      </c>
      <c r="J2933" t="s">
        <v>21</v>
      </c>
      <c r="K2933" t="s">
        <v>122</v>
      </c>
      <c r="L2933">
        <v>4</v>
      </c>
      <c r="M2933" t="s">
        <v>85</v>
      </c>
      <c r="N2933" t="s">
        <v>123</v>
      </c>
      <c r="O2933" t="s">
        <v>87</v>
      </c>
    </row>
    <row r="2934" spans="1:15" x14ac:dyDescent="0.25">
      <c r="A2934">
        <v>1</v>
      </c>
      <c r="B2934">
        <v>2016</v>
      </c>
      <c r="C2934" t="s">
        <v>442</v>
      </c>
      <c r="D2934" t="s">
        <v>169</v>
      </c>
      <c r="E2934" t="s">
        <v>7</v>
      </c>
      <c r="F2934">
        <f>VLOOKUP(C2934,'Five Year Alumni Srvy 2016 Data'!C:F,4,FALSE)</f>
        <v>0</v>
      </c>
      <c r="G2934" t="str">
        <f>VLOOKUP(F2934,Coding!K:L,2,FALSE)</f>
        <v>Non-URM</v>
      </c>
      <c r="H2934" t="s">
        <v>306</v>
      </c>
      <c r="I2934" t="s">
        <v>306</v>
      </c>
      <c r="J2934" t="s">
        <v>21</v>
      </c>
      <c r="K2934" t="s">
        <v>124</v>
      </c>
      <c r="L2934">
        <v>3</v>
      </c>
      <c r="M2934" t="s">
        <v>85</v>
      </c>
      <c r="N2934" t="s">
        <v>125</v>
      </c>
      <c r="O2934" t="s">
        <v>126</v>
      </c>
    </row>
    <row r="2935" spans="1:15" x14ac:dyDescent="0.25">
      <c r="A2935">
        <v>1</v>
      </c>
      <c r="B2935">
        <v>2016</v>
      </c>
      <c r="C2935" t="s">
        <v>442</v>
      </c>
      <c r="D2935" t="s">
        <v>169</v>
      </c>
      <c r="E2935" t="s">
        <v>7</v>
      </c>
      <c r="F2935">
        <f>VLOOKUP(C2935,'Five Year Alumni Srvy 2016 Data'!C:F,4,FALSE)</f>
        <v>0</v>
      </c>
      <c r="G2935" t="str">
        <f>VLOOKUP(F2935,Coding!K:L,2,FALSE)</f>
        <v>Non-URM</v>
      </c>
      <c r="H2935" t="s">
        <v>306</v>
      </c>
      <c r="I2935" t="s">
        <v>306</v>
      </c>
      <c r="J2935" t="s">
        <v>21</v>
      </c>
      <c r="K2935" t="s">
        <v>127</v>
      </c>
      <c r="L2935">
        <v>4</v>
      </c>
      <c r="M2935" t="s">
        <v>85</v>
      </c>
      <c r="N2935" t="s">
        <v>128</v>
      </c>
      <c r="O2935" t="s">
        <v>87</v>
      </c>
    </row>
    <row r="2936" spans="1:15" x14ac:dyDescent="0.25">
      <c r="A2936">
        <v>1</v>
      </c>
      <c r="B2936">
        <v>2016</v>
      </c>
      <c r="C2936" t="s">
        <v>442</v>
      </c>
      <c r="D2936" t="s">
        <v>169</v>
      </c>
      <c r="E2936" t="s">
        <v>7</v>
      </c>
      <c r="F2936">
        <f>VLOOKUP(C2936,'Five Year Alumni Srvy 2016 Data'!C:F,4,FALSE)</f>
        <v>0</v>
      </c>
      <c r="G2936" t="str">
        <f>VLOOKUP(F2936,Coding!K:L,2,FALSE)</f>
        <v>Non-URM</v>
      </c>
      <c r="H2936" t="s">
        <v>306</v>
      </c>
      <c r="I2936" t="s">
        <v>306</v>
      </c>
      <c r="J2936" t="s">
        <v>21</v>
      </c>
      <c r="K2936" t="s">
        <v>129</v>
      </c>
      <c r="L2936">
        <v>5</v>
      </c>
      <c r="M2936" t="s">
        <v>85</v>
      </c>
      <c r="N2936" t="s">
        <v>130</v>
      </c>
      <c r="O2936" t="s">
        <v>185</v>
      </c>
    </row>
    <row r="2937" spans="1:15" x14ac:dyDescent="0.25">
      <c r="A2937">
        <v>1</v>
      </c>
      <c r="B2937">
        <v>2016</v>
      </c>
      <c r="C2937" t="s">
        <v>442</v>
      </c>
      <c r="D2937" t="s">
        <v>169</v>
      </c>
      <c r="E2937" t="s">
        <v>7</v>
      </c>
      <c r="F2937">
        <f>VLOOKUP(C2937,'Five Year Alumni Srvy 2016 Data'!C:F,4,FALSE)</f>
        <v>0</v>
      </c>
      <c r="G2937" t="str">
        <f>VLOOKUP(F2937,Coding!K:L,2,FALSE)</f>
        <v>Non-URM</v>
      </c>
      <c r="H2937" t="s">
        <v>306</v>
      </c>
      <c r="I2937" t="s">
        <v>306</v>
      </c>
      <c r="J2937" t="s">
        <v>21</v>
      </c>
      <c r="K2937" t="s">
        <v>131</v>
      </c>
      <c r="L2937">
        <v>5</v>
      </c>
      <c r="M2937" t="s">
        <v>85</v>
      </c>
      <c r="N2937" t="s">
        <v>132</v>
      </c>
      <c r="O2937" t="s">
        <v>185</v>
      </c>
    </row>
    <row r="2938" spans="1:15" x14ac:dyDescent="0.25">
      <c r="A2938">
        <v>1</v>
      </c>
      <c r="B2938">
        <v>2016</v>
      </c>
      <c r="C2938" t="s">
        <v>442</v>
      </c>
      <c r="D2938" t="s">
        <v>169</v>
      </c>
      <c r="E2938" t="s">
        <v>7</v>
      </c>
      <c r="F2938">
        <f>VLOOKUP(C2938,'Five Year Alumni Srvy 2016 Data'!C:F,4,FALSE)</f>
        <v>0</v>
      </c>
      <c r="G2938" t="str">
        <f>VLOOKUP(F2938,Coding!K:L,2,FALSE)</f>
        <v>Non-URM</v>
      </c>
      <c r="H2938" t="s">
        <v>306</v>
      </c>
      <c r="I2938" t="s">
        <v>306</v>
      </c>
      <c r="J2938" t="s">
        <v>21</v>
      </c>
      <c r="K2938" t="s">
        <v>139</v>
      </c>
      <c r="L2938">
        <v>4</v>
      </c>
      <c r="M2938" t="s">
        <v>85</v>
      </c>
      <c r="N2938" t="s">
        <v>140</v>
      </c>
      <c r="O2938" t="s">
        <v>87</v>
      </c>
    </row>
    <row r="2939" spans="1:15" x14ac:dyDescent="0.25">
      <c r="A2939">
        <v>1</v>
      </c>
      <c r="B2939">
        <v>2016</v>
      </c>
      <c r="C2939" t="s">
        <v>442</v>
      </c>
      <c r="D2939" t="s">
        <v>169</v>
      </c>
      <c r="E2939" t="s">
        <v>7</v>
      </c>
      <c r="F2939">
        <f>VLOOKUP(C2939,'Five Year Alumni Srvy 2016 Data'!C:F,4,FALSE)</f>
        <v>0</v>
      </c>
      <c r="G2939" t="str">
        <f>VLOOKUP(F2939,Coding!K:L,2,FALSE)</f>
        <v>Non-URM</v>
      </c>
      <c r="H2939" t="s">
        <v>306</v>
      </c>
      <c r="I2939" t="s">
        <v>306</v>
      </c>
      <c r="J2939" t="s">
        <v>21</v>
      </c>
      <c r="K2939" t="s">
        <v>141</v>
      </c>
      <c r="L2939">
        <v>5</v>
      </c>
      <c r="M2939" t="s">
        <v>85</v>
      </c>
      <c r="N2939" t="s">
        <v>142</v>
      </c>
      <c r="O2939" t="s">
        <v>185</v>
      </c>
    </row>
    <row r="2940" spans="1:15" x14ac:dyDescent="0.25">
      <c r="A2940">
        <v>1</v>
      </c>
      <c r="B2940">
        <v>2016</v>
      </c>
      <c r="C2940" t="s">
        <v>442</v>
      </c>
      <c r="D2940" t="s">
        <v>169</v>
      </c>
      <c r="E2940" t="s">
        <v>7</v>
      </c>
      <c r="F2940">
        <f>VLOOKUP(C2940,'Five Year Alumni Srvy 2016 Data'!C:F,4,FALSE)</f>
        <v>0</v>
      </c>
      <c r="G2940" t="str">
        <f>VLOOKUP(F2940,Coding!K:L,2,FALSE)</f>
        <v>Non-URM</v>
      </c>
      <c r="H2940" t="s">
        <v>306</v>
      </c>
      <c r="I2940" t="s">
        <v>306</v>
      </c>
      <c r="J2940" t="s">
        <v>21</v>
      </c>
      <c r="K2940" t="s">
        <v>143</v>
      </c>
      <c r="L2940">
        <v>4</v>
      </c>
      <c r="M2940" t="s">
        <v>85</v>
      </c>
      <c r="N2940" t="s">
        <v>144</v>
      </c>
      <c r="O2940" t="s">
        <v>87</v>
      </c>
    </row>
    <row r="2941" spans="1:15" x14ac:dyDescent="0.25">
      <c r="A2941">
        <v>1</v>
      </c>
      <c r="B2941">
        <v>2016</v>
      </c>
      <c r="C2941" t="s">
        <v>445</v>
      </c>
      <c r="D2941" t="s">
        <v>264</v>
      </c>
      <c r="E2941" t="s">
        <v>7</v>
      </c>
      <c r="F2941">
        <f>VLOOKUP(C2941,'Five Year Alumni Srvy 2016 Data'!C:F,4,FALSE)</f>
        <v>0</v>
      </c>
      <c r="G2941" t="str">
        <f>VLOOKUP(F2941,Coding!K:L,2,FALSE)</f>
        <v>Non-URM</v>
      </c>
      <c r="H2941" t="s">
        <v>412</v>
      </c>
      <c r="I2941" t="s">
        <v>196</v>
      </c>
      <c r="J2941" t="s">
        <v>10</v>
      </c>
      <c r="K2941" t="s">
        <v>84</v>
      </c>
      <c r="L2941">
        <v>4</v>
      </c>
      <c r="M2941" t="s">
        <v>85</v>
      </c>
      <c r="N2941" t="s">
        <v>86</v>
      </c>
      <c r="O2941" t="s">
        <v>87</v>
      </c>
    </row>
    <row r="2942" spans="1:15" x14ac:dyDescent="0.25">
      <c r="A2942">
        <v>1</v>
      </c>
      <c r="B2942">
        <v>2016</v>
      </c>
      <c r="C2942" t="s">
        <v>445</v>
      </c>
      <c r="D2942" t="s">
        <v>264</v>
      </c>
      <c r="E2942" t="s">
        <v>7</v>
      </c>
      <c r="F2942">
        <f>VLOOKUP(C2942,'Five Year Alumni Srvy 2016 Data'!C:F,4,FALSE)</f>
        <v>0</v>
      </c>
      <c r="G2942" t="str">
        <f>VLOOKUP(F2942,Coding!K:L,2,FALSE)</f>
        <v>Non-URM</v>
      </c>
      <c r="H2942" t="s">
        <v>412</v>
      </c>
      <c r="I2942" t="s">
        <v>196</v>
      </c>
      <c r="J2942" t="s">
        <v>10</v>
      </c>
      <c r="K2942" t="s">
        <v>88</v>
      </c>
      <c r="L2942">
        <v>3</v>
      </c>
      <c r="M2942" t="s">
        <v>85</v>
      </c>
      <c r="N2942" t="s">
        <v>89</v>
      </c>
      <c r="O2942" t="s">
        <v>126</v>
      </c>
    </row>
    <row r="2943" spans="1:15" x14ac:dyDescent="0.25">
      <c r="A2943">
        <v>1</v>
      </c>
      <c r="B2943">
        <v>2016</v>
      </c>
      <c r="C2943" t="s">
        <v>445</v>
      </c>
      <c r="D2943" t="s">
        <v>264</v>
      </c>
      <c r="E2943" t="s">
        <v>7</v>
      </c>
      <c r="F2943">
        <f>VLOOKUP(C2943,'Five Year Alumni Srvy 2016 Data'!C:F,4,FALSE)</f>
        <v>0</v>
      </c>
      <c r="G2943" t="str">
        <f>VLOOKUP(F2943,Coding!K:L,2,FALSE)</f>
        <v>Non-URM</v>
      </c>
      <c r="H2943" t="s">
        <v>412</v>
      </c>
      <c r="I2943" t="s">
        <v>196</v>
      </c>
      <c r="J2943" t="s">
        <v>10</v>
      </c>
      <c r="K2943" t="s">
        <v>98</v>
      </c>
      <c r="L2943">
        <v>3</v>
      </c>
      <c r="M2943" t="s">
        <v>85</v>
      </c>
      <c r="N2943" t="s">
        <v>99</v>
      </c>
      <c r="O2943" t="s">
        <v>126</v>
      </c>
    </row>
    <row r="2944" spans="1:15" x14ac:dyDescent="0.25">
      <c r="A2944">
        <v>1</v>
      </c>
      <c r="B2944">
        <v>2016</v>
      </c>
      <c r="C2944" t="s">
        <v>445</v>
      </c>
      <c r="D2944" t="s">
        <v>264</v>
      </c>
      <c r="E2944" t="s">
        <v>7</v>
      </c>
      <c r="F2944">
        <f>VLOOKUP(C2944,'Five Year Alumni Srvy 2016 Data'!C:F,4,FALSE)</f>
        <v>0</v>
      </c>
      <c r="G2944" t="str">
        <f>VLOOKUP(F2944,Coding!K:L,2,FALSE)</f>
        <v>Non-URM</v>
      </c>
      <c r="H2944" t="s">
        <v>412</v>
      </c>
      <c r="I2944" t="s">
        <v>196</v>
      </c>
      <c r="J2944" t="s">
        <v>10</v>
      </c>
      <c r="K2944" t="s">
        <v>122</v>
      </c>
      <c r="L2944">
        <v>3</v>
      </c>
      <c r="M2944" t="s">
        <v>85</v>
      </c>
      <c r="N2944" t="s">
        <v>123</v>
      </c>
      <c r="O2944" t="s">
        <v>126</v>
      </c>
    </row>
    <row r="2945" spans="1:15" x14ac:dyDescent="0.25">
      <c r="A2945">
        <v>1</v>
      </c>
      <c r="B2945">
        <v>2016</v>
      </c>
      <c r="C2945" t="s">
        <v>445</v>
      </c>
      <c r="D2945" t="s">
        <v>264</v>
      </c>
      <c r="E2945" t="s">
        <v>7</v>
      </c>
      <c r="F2945">
        <f>VLOOKUP(C2945,'Five Year Alumni Srvy 2016 Data'!C:F,4,FALSE)</f>
        <v>0</v>
      </c>
      <c r="G2945" t="str">
        <f>VLOOKUP(F2945,Coding!K:L,2,FALSE)</f>
        <v>Non-URM</v>
      </c>
      <c r="H2945" t="s">
        <v>412</v>
      </c>
      <c r="I2945" t="s">
        <v>196</v>
      </c>
      <c r="J2945" t="s">
        <v>10</v>
      </c>
      <c r="K2945" t="s">
        <v>124</v>
      </c>
      <c r="L2945">
        <v>2</v>
      </c>
      <c r="M2945" t="s">
        <v>85</v>
      </c>
      <c r="N2945" t="s">
        <v>125</v>
      </c>
      <c r="O2945" t="s">
        <v>176</v>
      </c>
    </row>
    <row r="2946" spans="1:15" x14ac:dyDescent="0.25">
      <c r="A2946">
        <v>1</v>
      </c>
      <c r="B2946">
        <v>2016</v>
      </c>
      <c r="C2946" t="s">
        <v>445</v>
      </c>
      <c r="D2946" t="s">
        <v>264</v>
      </c>
      <c r="E2946" t="s">
        <v>7</v>
      </c>
      <c r="F2946">
        <f>VLOOKUP(C2946,'Five Year Alumni Srvy 2016 Data'!C:F,4,FALSE)</f>
        <v>0</v>
      </c>
      <c r="G2946" t="str">
        <f>VLOOKUP(F2946,Coding!K:L,2,FALSE)</f>
        <v>Non-URM</v>
      </c>
      <c r="H2946" t="s">
        <v>412</v>
      </c>
      <c r="I2946" t="s">
        <v>196</v>
      </c>
      <c r="J2946" t="s">
        <v>10</v>
      </c>
      <c r="K2946" t="s">
        <v>127</v>
      </c>
      <c r="L2946">
        <v>3</v>
      </c>
      <c r="M2946" t="s">
        <v>85</v>
      </c>
      <c r="N2946" t="s">
        <v>128</v>
      </c>
      <c r="O2946" t="s">
        <v>126</v>
      </c>
    </row>
    <row r="2947" spans="1:15" x14ac:dyDescent="0.25">
      <c r="A2947">
        <v>1</v>
      </c>
      <c r="B2947">
        <v>2016</v>
      </c>
      <c r="C2947" t="s">
        <v>445</v>
      </c>
      <c r="D2947" t="s">
        <v>264</v>
      </c>
      <c r="E2947" t="s">
        <v>7</v>
      </c>
      <c r="F2947">
        <f>VLOOKUP(C2947,'Five Year Alumni Srvy 2016 Data'!C:F,4,FALSE)</f>
        <v>0</v>
      </c>
      <c r="G2947" t="str">
        <f>VLOOKUP(F2947,Coding!K:L,2,FALSE)</f>
        <v>Non-URM</v>
      </c>
      <c r="H2947" t="s">
        <v>412</v>
      </c>
      <c r="I2947" t="s">
        <v>196</v>
      </c>
      <c r="J2947" t="s">
        <v>10</v>
      </c>
      <c r="K2947" t="s">
        <v>129</v>
      </c>
      <c r="L2947">
        <v>4</v>
      </c>
      <c r="M2947" t="s">
        <v>85</v>
      </c>
      <c r="N2947" t="s">
        <v>130</v>
      </c>
      <c r="O2947" t="s">
        <v>87</v>
      </c>
    </row>
    <row r="2948" spans="1:15" x14ac:dyDescent="0.25">
      <c r="A2948">
        <v>1</v>
      </c>
      <c r="B2948">
        <v>2016</v>
      </c>
      <c r="C2948" t="s">
        <v>445</v>
      </c>
      <c r="D2948" t="s">
        <v>264</v>
      </c>
      <c r="E2948" t="s">
        <v>7</v>
      </c>
      <c r="F2948">
        <f>VLOOKUP(C2948,'Five Year Alumni Srvy 2016 Data'!C:F,4,FALSE)</f>
        <v>0</v>
      </c>
      <c r="G2948" t="str">
        <f>VLOOKUP(F2948,Coding!K:L,2,FALSE)</f>
        <v>Non-URM</v>
      </c>
      <c r="H2948" t="s">
        <v>412</v>
      </c>
      <c r="I2948" t="s">
        <v>196</v>
      </c>
      <c r="J2948" t="s">
        <v>10</v>
      </c>
      <c r="K2948" t="s">
        <v>131</v>
      </c>
      <c r="L2948">
        <v>5</v>
      </c>
      <c r="M2948" t="s">
        <v>85</v>
      </c>
      <c r="N2948" t="s">
        <v>132</v>
      </c>
      <c r="O2948" t="s">
        <v>185</v>
      </c>
    </row>
    <row r="2949" spans="1:15" x14ac:dyDescent="0.25">
      <c r="A2949">
        <v>1</v>
      </c>
      <c r="B2949">
        <v>2016</v>
      </c>
      <c r="C2949" t="s">
        <v>445</v>
      </c>
      <c r="D2949" t="s">
        <v>264</v>
      </c>
      <c r="E2949" t="s">
        <v>7</v>
      </c>
      <c r="F2949">
        <f>VLOOKUP(C2949,'Five Year Alumni Srvy 2016 Data'!C:F,4,FALSE)</f>
        <v>0</v>
      </c>
      <c r="G2949" t="str">
        <f>VLOOKUP(F2949,Coding!K:L,2,FALSE)</f>
        <v>Non-URM</v>
      </c>
      <c r="H2949" t="s">
        <v>412</v>
      </c>
      <c r="I2949" t="s">
        <v>196</v>
      </c>
      <c r="J2949" t="s">
        <v>10</v>
      </c>
      <c r="K2949" t="s">
        <v>139</v>
      </c>
      <c r="L2949">
        <v>4</v>
      </c>
      <c r="M2949" t="s">
        <v>85</v>
      </c>
      <c r="N2949" t="s">
        <v>140</v>
      </c>
      <c r="O2949" t="s">
        <v>87</v>
      </c>
    </row>
    <row r="2950" spans="1:15" x14ac:dyDescent="0.25">
      <c r="A2950">
        <v>1</v>
      </c>
      <c r="B2950">
        <v>2016</v>
      </c>
      <c r="C2950" t="s">
        <v>445</v>
      </c>
      <c r="D2950" t="s">
        <v>264</v>
      </c>
      <c r="E2950" t="s">
        <v>7</v>
      </c>
      <c r="F2950">
        <f>VLOOKUP(C2950,'Five Year Alumni Srvy 2016 Data'!C:F,4,FALSE)</f>
        <v>0</v>
      </c>
      <c r="G2950" t="str">
        <f>VLOOKUP(F2950,Coding!K:L,2,FALSE)</f>
        <v>Non-URM</v>
      </c>
      <c r="H2950" t="s">
        <v>412</v>
      </c>
      <c r="I2950" t="s">
        <v>196</v>
      </c>
      <c r="J2950" t="s">
        <v>10</v>
      </c>
      <c r="K2950" t="s">
        <v>141</v>
      </c>
      <c r="L2950">
        <v>2</v>
      </c>
      <c r="M2950" t="s">
        <v>85</v>
      </c>
      <c r="N2950" t="s">
        <v>142</v>
      </c>
      <c r="O2950" t="s">
        <v>176</v>
      </c>
    </row>
    <row r="2951" spans="1:15" x14ac:dyDescent="0.25">
      <c r="A2951">
        <v>1</v>
      </c>
      <c r="B2951">
        <v>2016</v>
      </c>
      <c r="C2951" t="s">
        <v>445</v>
      </c>
      <c r="D2951" t="s">
        <v>264</v>
      </c>
      <c r="E2951" t="s">
        <v>7</v>
      </c>
      <c r="F2951">
        <f>VLOOKUP(C2951,'Five Year Alumni Srvy 2016 Data'!C:F,4,FALSE)</f>
        <v>0</v>
      </c>
      <c r="G2951" t="str">
        <f>VLOOKUP(F2951,Coding!K:L,2,FALSE)</f>
        <v>Non-URM</v>
      </c>
      <c r="H2951" t="s">
        <v>412</v>
      </c>
      <c r="I2951" t="s">
        <v>196</v>
      </c>
      <c r="J2951" t="s">
        <v>10</v>
      </c>
      <c r="K2951" t="s">
        <v>143</v>
      </c>
      <c r="L2951">
        <v>3</v>
      </c>
      <c r="M2951" t="s">
        <v>85</v>
      </c>
      <c r="N2951" t="s">
        <v>144</v>
      </c>
      <c r="O2951" t="s">
        <v>126</v>
      </c>
    </row>
    <row r="2952" spans="1:15" x14ac:dyDescent="0.25">
      <c r="A2952">
        <v>1</v>
      </c>
      <c r="B2952">
        <v>2016</v>
      </c>
      <c r="C2952" t="s">
        <v>446</v>
      </c>
      <c r="D2952" t="s">
        <v>204</v>
      </c>
      <c r="E2952" t="s">
        <v>7</v>
      </c>
      <c r="F2952">
        <f>VLOOKUP(C2952,'Five Year Alumni Srvy 2016 Data'!C:F,4,FALSE)</f>
        <v>0</v>
      </c>
      <c r="G2952" t="str">
        <f>VLOOKUP(F2952,Coding!K:L,2,FALSE)</f>
        <v>Non-URM</v>
      </c>
      <c r="H2952" t="s">
        <v>195</v>
      </c>
      <c r="I2952" t="s">
        <v>196</v>
      </c>
      <c r="J2952" t="s">
        <v>10</v>
      </c>
      <c r="K2952" t="s">
        <v>84</v>
      </c>
      <c r="L2952">
        <v>4</v>
      </c>
      <c r="M2952" t="s">
        <v>85</v>
      </c>
      <c r="N2952" t="s">
        <v>86</v>
      </c>
      <c r="O2952" t="s">
        <v>87</v>
      </c>
    </row>
    <row r="2953" spans="1:15" x14ac:dyDescent="0.25">
      <c r="A2953">
        <v>1</v>
      </c>
      <c r="B2953">
        <v>2016</v>
      </c>
      <c r="C2953" t="s">
        <v>446</v>
      </c>
      <c r="D2953" t="s">
        <v>204</v>
      </c>
      <c r="E2953" t="s">
        <v>7</v>
      </c>
      <c r="F2953">
        <f>VLOOKUP(C2953,'Five Year Alumni Srvy 2016 Data'!C:F,4,FALSE)</f>
        <v>0</v>
      </c>
      <c r="G2953" t="str">
        <f>VLOOKUP(F2953,Coding!K:L,2,FALSE)</f>
        <v>Non-URM</v>
      </c>
      <c r="H2953" t="s">
        <v>195</v>
      </c>
      <c r="I2953" t="s">
        <v>196</v>
      </c>
      <c r="J2953" t="s">
        <v>10</v>
      </c>
      <c r="K2953" t="s">
        <v>88</v>
      </c>
      <c r="L2953">
        <v>3</v>
      </c>
      <c r="M2953" t="s">
        <v>85</v>
      </c>
      <c r="N2953" t="s">
        <v>89</v>
      </c>
      <c r="O2953" t="s">
        <v>126</v>
      </c>
    </row>
    <row r="2954" spans="1:15" x14ac:dyDescent="0.25">
      <c r="A2954">
        <v>1</v>
      </c>
      <c r="B2954">
        <v>2016</v>
      </c>
      <c r="C2954" t="s">
        <v>446</v>
      </c>
      <c r="D2954" t="s">
        <v>204</v>
      </c>
      <c r="E2954" t="s">
        <v>7</v>
      </c>
      <c r="F2954">
        <f>VLOOKUP(C2954,'Five Year Alumni Srvy 2016 Data'!C:F,4,FALSE)</f>
        <v>0</v>
      </c>
      <c r="G2954" t="str">
        <f>VLOOKUP(F2954,Coding!K:L,2,FALSE)</f>
        <v>Non-URM</v>
      </c>
      <c r="H2954" t="s">
        <v>195</v>
      </c>
      <c r="I2954" t="s">
        <v>196</v>
      </c>
      <c r="J2954" t="s">
        <v>10</v>
      </c>
      <c r="K2954" t="s">
        <v>98</v>
      </c>
      <c r="L2954">
        <v>4</v>
      </c>
      <c r="M2954" t="s">
        <v>85</v>
      </c>
      <c r="N2954" t="s">
        <v>99</v>
      </c>
      <c r="O2954" t="s">
        <v>87</v>
      </c>
    </row>
    <row r="2955" spans="1:15" x14ac:dyDescent="0.25">
      <c r="A2955">
        <v>1</v>
      </c>
      <c r="B2955">
        <v>2016</v>
      </c>
      <c r="C2955" t="s">
        <v>446</v>
      </c>
      <c r="D2955" t="s">
        <v>204</v>
      </c>
      <c r="E2955" t="s">
        <v>7</v>
      </c>
      <c r="F2955">
        <f>VLOOKUP(C2955,'Five Year Alumni Srvy 2016 Data'!C:F,4,FALSE)</f>
        <v>0</v>
      </c>
      <c r="G2955" t="str">
        <f>VLOOKUP(F2955,Coding!K:L,2,FALSE)</f>
        <v>Non-URM</v>
      </c>
      <c r="H2955" t="s">
        <v>195</v>
      </c>
      <c r="I2955" t="s">
        <v>196</v>
      </c>
      <c r="J2955" t="s">
        <v>10</v>
      </c>
      <c r="K2955" t="s">
        <v>122</v>
      </c>
      <c r="L2955">
        <v>4</v>
      </c>
      <c r="M2955" t="s">
        <v>85</v>
      </c>
      <c r="N2955" t="s">
        <v>123</v>
      </c>
      <c r="O2955" t="s">
        <v>87</v>
      </c>
    </row>
    <row r="2956" spans="1:15" x14ac:dyDescent="0.25">
      <c r="A2956">
        <v>1</v>
      </c>
      <c r="B2956">
        <v>2016</v>
      </c>
      <c r="C2956" t="s">
        <v>446</v>
      </c>
      <c r="D2956" t="s">
        <v>204</v>
      </c>
      <c r="E2956" t="s">
        <v>7</v>
      </c>
      <c r="F2956">
        <f>VLOOKUP(C2956,'Five Year Alumni Srvy 2016 Data'!C:F,4,FALSE)</f>
        <v>0</v>
      </c>
      <c r="G2956" t="str">
        <f>VLOOKUP(F2956,Coding!K:L,2,FALSE)</f>
        <v>Non-URM</v>
      </c>
      <c r="H2956" t="s">
        <v>195</v>
      </c>
      <c r="I2956" t="s">
        <v>196</v>
      </c>
      <c r="J2956" t="s">
        <v>10</v>
      </c>
      <c r="K2956" t="s">
        <v>124</v>
      </c>
      <c r="L2956">
        <v>3</v>
      </c>
      <c r="M2956" t="s">
        <v>85</v>
      </c>
      <c r="N2956" t="s">
        <v>125</v>
      </c>
      <c r="O2956" t="s">
        <v>126</v>
      </c>
    </row>
    <row r="2957" spans="1:15" x14ac:dyDescent="0.25">
      <c r="A2957">
        <v>1</v>
      </c>
      <c r="B2957">
        <v>2016</v>
      </c>
      <c r="C2957" t="s">
        <v>446</v>
      </c>
      <c r="D2957" t="s">
        <v>204</v>
      </c>
      <c r="E2957" t="s">
        <v>7</v>
      </c>
      <c r="F2957">
        <f>VLOOKUP(C2957,'Five Year Alumni Srvy 2016 Data'!C:F,4,FALSE)</f>
        <v>0</v>
      </c>
      <c r="G2957" t="str">
        <f>VLOOKUP(F2957,Coding!K:L,2,FALSE)</f>
        <v>Non-URM</v>
      </c>
      <c r="H2957" t="s">
        <v>195</v>
      </c>
      <c r="I2957" t="s">
        <v>196</v>
      </c>
      <c r="J2957" t="s">
        <v>10</v>
      </c>
      <c r="K2957" t="s">
        <v>127</v>
      </c>
      <c r="L2957">
        <v>4</v>
      </c>
      <c r="M2957" t="s">
        <v>85</v>
      </c>
      <c r="N2957" t="s">
        <v>128</v>
      </c>
      <c r="O2957" t="s">
        <v>87</v>
      </c>
    </row>
    <row r="2958" spans="1:15" x14ac:dyDescent="0.25">
      <c r="A2958">
        <v>1</v>
      </c>
      <c r="B2958">
        <v>2016</v>
      </c>
      <c r="C2958" t="s">
        <v>446</v>
      </c>
      <c r="D2958" t="s">
        <v>204</v>
      </c>
      <c r="E2958" t="s">
        <v>7</v>
      </c>
      <c r="F2958">
        <f>VLOOKUP(C2958,'Five Year Alumni Srvy 2016 Data'!C:F,4,FALSE)</f>
        <v>0</v>
      </c>
      <c r="G2958" t="str">
        <f>VLOOKUP(F2958,Coding!K:L,2,FALSE)</f>
        <v>Non-URM</v>
      </c>
      <c r="H2958" t="s">
        <v>195</v>
      </c>
      <c r="I2958" t="s">
        <v>196</v>
      </c>
      <c r="J2958" t="s">
        <v>10</v>
      </c>
      <c r="K2958" t="s">
        <v>129</v>
      </c>
      <c r="L2958">
        <v>4</v>
      </c>
      <c r="M2958" t="s">
        <v>85</v>
      </c>
      <c r="N2958" t="s">
        <v>130</v>
      </c>
      <c r="O2958" t="s">
        <v>87</v>
      </c>
    </row>
    <row r="2959" spans="1:15" x14ac:dyDescent="0.25">
      <c r="A2959">
        <v>1</v>
      </c>
      <c r="B2959">
        <v>2016</v>
      </c>
      <c r="C2959" t="s">
        <v>446</v>
      </c>
      <c r="D2959" t="s">
        <v>204</v>
      </c>
      <c r="E2959" t="s">
        <v>7</v>
      </c>
      <c r="F2959">
        <f>VLOOKUP(C2959,'Five Year Alumni Srvy 2016 Data'!C:F,4,FALSE)</f>
        <v>0</v>
      </c>
      <c r="G2959" t="str">
        <f>VLOOKUP(F2959,Coding!K:L,2,FALSE)</f>
        <v>Non-URM</v>
      </c>
      <c r="H2959" t="s">
        <v>195</v>
      </c>
      <c r="I2959" t="s">
        <v>196</v>
      </c>
      <c r="J2959" t="s">
        <v>10</v>
      </c>
      <c r="K2959" t="s">
        <v>131</v>
      </c>
      <c r="L2959">
        <v>4</v>
      </c>
      <c r="M2959" t="s">
        <v>85</v>
      </c>
      <c r="N2959" t="s">
        <v>132</v>
      </c>
      <c r="O2959" t="s">
        <v>87</v>
      </c>
    </row>
    <row r="2960" spans="1:15" x14ac:dyDescent="0.25">
      <c r="A2960">
        <v>1</v>
      </c>
      <c r="B2960">
        <v>2016</v>
      </c>
      <c r="C2960" t="s">
        <v>446</v>
      </c>
      <c r="D2960" t="s">
        <v>204</v>
      </c>
      <c r="E2960" t="s">
        <v>7</v>
      </c>
      <c r="F2960">
        <f>VLOOKUP(C2960,'Five Year Alumni Srvy 2016 Data'!C:F,4,FALSE)</f>
        <v>0</v>
      </c>
      <c r="G2960" t="str">
        <f>VLOOKUP(F2960,Coding!K:L,2,FALSE)</f>
        <v>Non-URM</v>
      </c>
      <c r="H2960" t="s">
        <v>195</v>
      </c>
      <c r="I2960" t="s">
        <v>196</v>
      </c>
      <c r="J2960" t="s">
        <v>10</v>
      </c>
      <c r="K2960" t="s">
        <v>139</v>
      </c>
      <c r="L2960">
        <v>4</v>
      </c>
      <c r="M2960" t="s">
        <v>85</v>
      </c>
      <c r="N2960" t="s">
        <v>140</v>
      </c>
      <c r="O2960" t="s">
        <v>87</v>
      </c>
    </row>
    <row r="2961" spans="1:15" x14ac:dyDescent="0.25">
      <c r="A2961">
        <v>1</v>
      </c>
      <c r="B2961">
        <v>2016</v>
      </c>
      <c r="C2961" t="s">
        <v>446</v>
      </c>
      <c r="D2961" t="s">
        <v>204</v>
      </c>
      <c r="E2961" t="s">
        <v>7</v>
      </c>
      <c r="F2961">
        <f>VLOOKUP(C2961,'Five Year Alumni Srvy 2016 Data'!C:F,4,FALSE)</f>
        <v>0</v>
      </c>
      <c r="G2961" t="str">
        <f>VLOOKUP(F2961,Coding!K:L,2,FALSE)</f>
        <v>Non-URM</v>
      </c>
      <c r="H2961" t="s">
        <v>195</v>
      </c>
      <c r="I2961" t="s">
        <v>196</v>
      </c>
      <c r="J2961" t="s">
        <v>10</v>
      </c>
      <c r="K2961" t="s">
        <v>141</v>
      </c>
      <c r="L2961">
        <v>4</v>
      </c>
      <c r="M2961" t="s">
        <v>85</v>
      </c>
      <c r="N2961" t="s">
        <v>142</v>
      </c>
      <c r="O2961" t="s">
        <v>87</v>
      </c>
    </row>
    <row r="2962" spans="1:15" x14ac:dyDescent="0.25">
      <c r="A2962">
        <v>1</v>
      </c>
      <c r="B2962">
        <v>2016</v>
      </c>
      <c r="C2962" t="s">
        <v>446</v>
      </c>
      <c r="D2962" t="s">
        <v>204</v>
      </c>
      <c r="E2962" t="s">
        <v>7</v>
      </c>
      <c r="F2962">
        <f>VLOOKUP(C2962,'Five Year Alumni Srvy 2016 Data'!C:F,4,FALSE)</f>
        <v>0</v>
      </c>
      <c r="G2962" t="str">
        <f>VLOOKUP(F2962,Coding!K:L,2,FALSE)</f>
        <v>Non-URM</v>
      </c>
      <c r="H2962" t="s">
        <v>195</v>
      </c>
      <c r="I2962" t="s">
        <v>196</v>
      </c>
      <c r="J2962" t="s">
        <v>10</v>
      </c>
      <c r="K2962" t="s">
        <v>143</v>
      </c>
      <c r="L2962">
        <v>4</v>
      </c>
      <c r="M2962" t="s">
        <v>85</v>
      </c>
      <c r="N2962" t="s">
        <v>144</v>
      </c>
      <c r="O2962" t="s">
        <v>87</v>
      </c>
    </row>
    <row r="2963" spans="1:15" x14ac:dyDescent="0.25">
      <c r="A2963">
        <v>1</v>
      </c>
      <c r="B2963">
        <v>2016</v>
      </c>
      <c r="C2963" t="s">
        <v>449</v>
      </c>
      <c r="D2963" t="s">
        <v>48</v>
      </c>
      <c r="E2963" t="s">
        <v>7</v>
      </c>
      <c r="F2963">
        <f>VLOOKUP(C2963,'Five Year Alumni Srvy 2016 Data'!C:F,4,FALSE)</f>
        <v>0</v>
      </c>
      <c r="G2963" t="str">
        <f>VLOOKUP(F2963,Coding!K:L,2,FALSE)</f>
        <v>Non-URM</v>
      </c>
      <c r="H2963" t="s">
        <v>190</v>
      </c>
      <c r="I2963" t="s">
        <v>191</v>
      </c>
      <c r="J2963" t="s">
        <v>21</v>
      </c>
      <c r="K2963" t="s">
        <v>84</v>
      </c>
      <c r="L2963">
        <v>4</v>
      </c>
      <c r="M2963" t="s">
        <v>85</v>
      </c>
      <c r="N2963" t="s">
        <v>86</v>
      </c>
      <c r="O2963" t="s">
        <v>87</v>
      </c>
    </row>
    <row r="2964" spans="1:15" x14ac:dyDescent="0.25">
      <c r="A2964">
        <v>1</v>
      </c>
      <c r="B2964">
        <v>2016</v>
      </c>
      <c r="C2964" t="s">
        <v>449</v>
      </c>
      <c r="D2964" t="s">
        <v>48</v>
      </c>
      <c r="E2964" t="s">
        <v>7</v>
      </c>
      <c r="F2964">
        <f>VLOOKUP(C2964,'Five Year Alumni Srvy 2016 Data'!C:F,4,FALSE)</f>
        <v>0</v>
      </c>
      <c r="G2964" t="str">
        <f>VLOOKUP(F2964,Coding!K:L,2,FALSE)</f>
        <v>Non-URM</v>
      </c>
      <c r="H2964" t="s">
        <v>190</v>
      </c>
      <c r="I2964" t="s">
        <v>191</v>
      </c>
      <c r="J2964" t="s">
        <v>21</v>
      </c>
      <c r="K2964" t="s">
        <v>88</v>
      </c>
      <c r="L2964">
        <v>5</v>
      </c>
      <c r="M2964" t="s">
        <v>85</v>
      </c>
      <c r="N2964" t="s">
        <v>89</v>
      </c>
      <c r="O2964" t="s">
        <v>185</v>
      </c>
    </row>
    <row r="2965" spans="1:15" x14ac:dyDescent="0.25">
      <c r="A2965">
        <v>1</v>
      </c>
      <c r="B2965">
        <v>2016</v>
      </c>
      <c r="C2965" t="s">
        <v>449</v>
      </c>
      <c r="D2965" t="s">
        <v>48</v>
      </c>
      <c r="E2965" t="s">
        <v>7</v>
      </c>
      <c r="F2965">
        <f>VLOOKUP(C2965,'Five Year Alumni Srvy 2016 Data'!C:F,4,FALSE)</f>
        <v>0</v>
      </c>
      <c r="G2965" t="str">
        <f>VLOOKUP(F2965,Coding!K:L,2,FALSE)</f>
        <v>Non-URM</v>
      </c>
      <c r="H2965" t="s">
        <v>190</v>
      </c>
      <c r="I2965" t="s">
        <v>191</v>
      </c>
      <c r="J2965" t="s">
        <v>21</v>
      </c>
      <c r="K2965" t="s">
        <v>98</v>
      </c>
      <c r="L2965">
        <v>4</v>
      </c>
      <c r="M2965" t="s">
        <v>85</v>
      </c>
      <c r="N2965" t="s">
        <v>99</v>
      </c>
      <c r="O2965" t="s">
        <v>87</v>
      </c>
    </row>
    <row r="2966" spans="1:15" x14ac:dyDescent="0.25">
      <c r="A2966">
        <v>1</v>
      </c>
      <c r="B2966">
        <v>2016</v>
      </c>
      <c r="C2966" t="s">
        <v>449</v>
      </c>
      <c r="D2966" t="s">
        <v>48</v>
      </c>
      <c r="E2966" t="s">
        <v>7</v>
      </c>
      <c r="F2966">
        <f>VLOOKUP(C2966,'Five Year Alumni Srvy 2016 Data'!C:F,4,FALSE)</f>
        <v>0</v>
      </c>
      <c r="G2966" t="str">
        <f>VLOOKUP(F2966,Coding!K:L,2,FALSE)</f>
        <v>Non-URM</v>
      </c>
      <c r="H2966" t="s">
        <v>190</v>
      </c>
      <c r="I2966" t="s">
        <v>191</v>
      </c>
      <c r="J2966" t="s">
        <v>21</v>
      </c>
      <c r="K2966" t="s">
        <v>122</v>
      </c>
      <c r="L2966">
        <v>4</v>
      </c>
      <c r="M2966" t="s">
        <v>85</v>
      </c>
      <c r="N2966" t="s">
        <v>123</v>
      </c>
      <c r="O2966" t="s">
        <v>87</v>
      </c>
    </row>
    <row r="2967" spans="1:15" x14ac:dyDescent="0.25">
      <c r="A2967">
        <v>1</v>
      </c>
      <c r="B2967">
        <v>2016</v>
      </c>
      <c r="C2967" t="s">
        <v>449</v>
      </c>
      <c r="D2967" t="s">
        <v>48</v>
      </c>
      <c r="E2967" t="s">
        <v>7</v>
      </c>
      <c r="F2967">
        <f>VLOOKUP(C2967,'Five Year Alumni Srvy 2016 Data'!C:F,4,FALSE)</f>
        <v>0</v>
      </c>
      <c r="G2967" t="str">
        <f>VLOOKUP(F2967,Coding!K:L,2,FALSE)</f>
        <v>Non-URM</v>
      </c>
      <c r="H2967" t="s">
        <v>190</v>
      </c>
      <c r="I2967" t="s">
        <v>191</v>
      </c>
      <c r="J2967" t="s">
        <v>21</v>
      </c>
      <c r="K2967" t="s">
        <v>124</v>
      </c>
      <c r="L2967">
        <v>5</v>
      </c>
      <c r="M2967" t="s">
        <v>85</v>
      </c>
      <c r="N2967" t="s">
        <v>125</v>
      </c>
      <c r="O2967" t="s">
        <v>185</v>
      </c>
    </row>
    <row r="2968" spans="1:15" x14ac:dyDescent="0.25">
      <c r="A2968">
        <v>1</v>
      </c>
      <c r="B2968">
        <v>2016</v>
      </c>
      <c r="C2968" t="s">
        <v>449</v>
      </c>
      <c r="D2968" t="s">
        <v>48</v>
      </c>
      <c r="E2968" t="s">
        <v>7</v>
      </c>
      <c r="F2968">
        <f>VLOOKUP(C2968,'Five Year Alumni Srvy 2016 Data'!C:F,4,FALSE)</f>
        <v>0</v>
      </c>
      <c r="G2968" t="str">
        <f>VLOOKUP(F2968,Coding!K:L,2,FALSE)</f>
        <v>Non-URM</v>
      </c>
      <c r="H2968" t="s">
        <v>190</v>
      </c>
      <c r="I2968" t="s">
        <v>191</v>
      </c>
      <c r="J2968" t="s">
        <v>21</v>
      </c>
      <c r="K2968" t="s">
        <v>127</v>
      </c>
      <c r="L2968">
        <v>3</v>
      </c>
      <c r="M2968" t="s">
        <v>85</v>
      </c>
      <c r="N2968" t="s">
        <v>128</v>
      </c>
      <c r="O2968" t="s">
        <v>126</v>
      </c>
    </row>
    <row r="2969" spans="1:15" x14ac:dyDescent="0.25">
      <c r="A2969">
        <v>1</v>
      </c>
      <c r="B2969">
        <v>2016</v>
      </c>
      <c r="C2969" t="s">
        <v>449</v>
      </c>
      <c r="D2969" t="s">
        <v>48</v>
      </c>
      <c r="E2969" t="s">
        <v>7</v>
      </c>
      <c r="F2969">
        <f>VLOOKUP(C2969,'Five Year Alumni Srvy 2016 Data'!C:F,4,FALSE)</f>
        <v>0</v>
      </c>
      <c r="G2969" t="str">
        <f>VLOOKUP(F2969,Coding!K:L,2,FALSE)</f>
        <v>Non-URM</v>
      </c>
      <c r="H2969" t="s">
        <v>190</v>
      </c>
      <c r="I2969" t="s">
        <v>191</v>
      </c>
      <c r="J2969" t="s">
        <v>21</v>
      </c>
      <c r="K2969" t="s">
        <v>129</v>
      </c>
      <c r="L2969">
        <v>3</v>
      </c>
      <c r="M2969" t="s">
        <v>85</v>
      </c>
      <c r="N2969" t="s">
        <v>130</v>
      </c>
      <c r="O2969" t="s">
        <v>126</v>
      </c>
    </row>
    <row r="2970" spans="1:15" x14ac:dyDescent="0.25">
      <c r="A2970">
        <v>1</v>
      </c>
      <c r="B2970">
        <v>2016</v>
      </c>
      <c r="C2970" t="s">
        <v>449</v>
      </c>
      <c r="D2970" t="s">
        <v>48</v>
      </c>
      <c r="E2970" t="s">
        <v>7</v>
      </c>
      <c r="F2970">
        <f>VLOOKUP(C2970,'Five Year Alumni Srvy 2016 Data'!C:F,4,FALSE)</f>
        <v>0</v>
      </c>
      <c r="G2970" t="str">
        <f>VLOOKUP(F2970,Coding!K:L,2,FALSE)</f>
        <v>Non-URM</v>
      </c>
      <c r="H2970" t="s">
        <v>190</v>
      </c>
      <c r="I2970" t="s">
        <v>191</v>
      </c>
      <c r="J2970" t="s">
        <v>21</v>
      </c>
      <c r="K2970" t="s">
        <v>131</v>
      </c>
      <c r="L2970">
        <v>4</v>
      </c>
      <c r="M2970" t="s">
        <v>85</v>
      </c>
      <c r="N2970" t="s">
        <v>132</v>
      </c>
      <c r="O2970" t="s">
        <v>87</v>
      </c>
    </row>
    <row r="2971" spans="1:15" x14ac:dyDescent="0.25">
      <c r="A2971">
        <v>1</v>
      </c>
      <c r="B2971">
        <v>2016</v>
      </c>
      <c r="C2971" t="s">
        <v>449</v>
      </c>
      <c r="D2971" t="s">
        <v>48</v>
      </c>
      <c r="E2971" t="s">
        <v>7</v>
      </c>
      <c r="F2971">
        <f>VLOOKUP(C2971,'Five Year Alumni Srvy 2016 Data'!C:F,4,FALSE)</f>
        <v>0</v>
      </c>
      <c r="G2971" t="str">
        <f>VLOOKUP(F2971,Coding!K:L,2,FALSE)</f>
        <v>Non-URM</v>
      </c>
      <c r="H2971" t="s">
        <v>190</v>
      </c>
      <c r="I2971" t="s">
        <v>191</v>
      </c>
      <c r="J2971" t="s">
        <v>21</v>
      </c>
      <c r="K2971" t="s">
        <v>139</v>
      </c>
      <c r="L2971">
        <v>3</v>
      </c>
      <c r="M2971" t="s">
        <v>85</v>
      </c>
      <c r="N2971" t="s">
        <v>140</v>
      </c>
      <c r="O2971" t="s">
        <v>126</v>
      </c>
    </row>
    <row r="2972" spans="1:15" x14ac:dyDescent="0.25">
      <c r="A2972">
        <v>1</v>
      </c>
      <c r="B2972">
        <v>2016</v>
      </c>
      <c r="C2972" t="s">
        <v>449</v>
      </c>
      <c r="D2972" t="s">
        <v>48</v>
      </c>
      <c r="E2972" t="s">
        <v>7</v>
      </c>
      <c r="F2972">
        <f>VLOOKUP(C2972,'Five Year Alumni Srvy 2016 Data'!C:F,4,FALSE)</f>
        <v>0</v>
      </c>
      <c r="G2972" t="str">
        <f>VLOOKUP(F2972,Coding!K:L,2,FALSE)</f>
        <v>Non-URM</v>
      </c>
      <c r="H2972" t="s">
        <v>190</v>
      </c>
      <c r="I2972" t="s">
        <v>191</v>
      </c>
      <c r="J2972" t="s">
        <v>21</v>
      </c>
      <c r="K2972" t="s">
        <v>141</v>
      </c>
      <c r="L2972">
        <v>5</v>
      </c>
      <c r="M2972" t="s">
        <v>85</v>
      </c>
      <c r="N2972" t="s">
        <v>142</v>
      </c>
      <c r="O2972" t="s">
        <v>185</v>
      </c>
    </row>
    <row r="2973" spans="1:15" x14ac:dyDescent="0.25">
      <c r="A2973">
        <v>1</v>
      </c>
      <c r="B2973">
        <v>2016</v>
      </c>
      <c r="C2973" t="s">
        <v>449</v>
      </c>
      <c r="D2973" t="s">
        <v>48</v>
      </c>
      <c r="E2973" t="s">
        <v>7</v>
      </c>
      <c r="F2973">
        <f>VLOOKUP(C2973,'Five Year Alumni Srvy 2016 Data'!C:F,4,FALSE)</f>
        <v>0</v>
      </c>
      <c r="G2973" t="str">
        <f>VLOOKUP(F2973,Coding!K:L,2,FALSE)</f>
        <v>Non-URM</v>
      </c>
      <c r="H2973" t="s">
        <v>190</v>
      </c>
      <c r="I2973" t="s">
        <v>191</v>
      </c>
      <c r="J2973" t="s">
        <v>21</v>
      </c>
      <c r="K2973" t="s">
        <v>143</v>
      </c>
      <c r="L2973">
        <v>3</v>
      </c>
      <c r="M2973" t="s">
        <v>85</v>
      </c>
      <c r="N2973" t="s">
        <v>144</v>
      </c>
      <c r="O2973" t="s">
        <v>126</v>
      </c>
    </row>
    <row r="2974" spans="1:15" x14ac:dyDescent="0.25">
      <c r="A2974">
        <v>1</v>
      </c>
      <c r="B2974">
        <v>2016</v>
      </c>
      <c r="C2974" t="s">
        <v>461</v>
      </c>
      <c r="D2974" t="s">
        <v>48</v>
      </c>
      <c r="E2974" t="s">
        <v>7</v>
      </c>
      <c r="F2974">
        <f>VLOOKUP(C2974,'Five Year Alumni Srvy 2016 Data'!C:F,4,FALSE)</f>
        <v>0</v>
      </c>
      <c r="G2974" t="str">
        <f>VLOOKUP(F2974,Coding!K:L,2,FALSE)</f>
        <v>Non-URM</v>
      </c>
      <c r="H2974" t="s">
        <v>306</v>
      </c>
      <c r="I2974" t="s">
        <v>306</v>
      </c>
      <c r="J2974" t="s">
        <v>21</v>
      </c>
      <c r="K2974" t="s">
        <v>84</v>
      </c>
      <c r="L2974">
        <v>4</v>
      </c>
      <c r="M2974" t="s">
        <v>85</v>
      </c>
      <c r="N2974" t="s">
        <v>86</v>
      </c>
      <c r="O2974" t="s">
        <v>87</v>
      </c>
    </row>
    <row r="2975" spans="1:15" x14ac:dyDescent="0.25">
      <c r="A2975">
        <v>1</v>
      </c>
      <c r="B2975">
        <v>2016</v>
      </c>
      <c r="C2975" t="s">
        <v>461</v>
      </c>
      <c r="D2975" t="s">
        <v>48</v>
      </c>
      <c r="E2975" t="s">
        <v>7</v>
      </c>
      <c r="F2975">
        <f>VLOOKUP(C2975,'Five Year Alumni Srvy 2016 Data'!C:F,4,FALSE)</f>
        <v>0</v>
      </c>
      <c r="G2975" t="str">
        <f>VLOOKUP(F2975,Coding!K:L,2,FALSE)</f>
        <v>Non-URM</v>
      </c>
      <c r="H2975" t="s">
        <v>306</v>
      </c>
      <c r="I2975" t="s">
        <v>306</v>
      </c>
      <c r="J2975" t="s">
        <v>21</v>
      </c>
      <c r="K2975" t="s">
        <v>88</v>
      </c>
      <c r="L2975">
        <v>5</v>
      </c>
      <c r="M2975" t="s">
        <v>85</v>
      </c>
      <c r="N2975" t="s">
        <v>89</v>
      </c>
      <c r="O2975" t="s">
        <v>185</v>
      </c>
    </row>
    <row r="2976" spans="1:15" x14ac:dyDescent="0.25">
      <c r="A2976">
        <v>1</v>
      </c>
      <c r="B2976">
        <v>2016</v>
      </c>
      <c r="C2976" t="s">
        <v>461</v>
      </c>
      <c r="D2976" t="s">
        <v>48</v>
      </c>
      <c r="E2976" t="s">
        <v>7</v>
      </c>
      <c r="F2976">
        <f>VLOOKUP(C2976,'Five Year Alumni Srvy 2016 Data'!C:F,4,FALSE)</f>
        <v>0</v>
      </c>
      <c r="G2976" t="str">
        <f>VLOOKUP(F2976,Coding!K:L,2,FALSE)</f>
        <v>Non-URM</v>
      </c>
      <c r="H2976" t="s">
        <v>306</v>
      </c>
      <c r="I2976" t="s">
        <v>306</v>
      </c>
      <c r="J2976" t="s">
        <v>21</v>
      </c>
      <c r="K2976" t="s">
        <v>98</v>
      </c>
      <c r="L2976">
        <v>5</v>
      </c>
      <c r="M2976" t="s">
        <v>85</v>
      </c>
      <c r="N2976" t="s">
        <v>99</v>
      </c>
      <c r="O2976" t="s">
        <v>185</v>
      </c>
    </row>
    <row r="2977" spans="1:15" x14ac:dyDescent="0.25">
      <c r="A2977">
        <v>1</v>
      </c>
      <c r="B2977">
        <v>2016</v>
      </c>
      <c r="C2977" t="s">
        <v>461</v>
      </c>
      <c r="D2977" t="s">
        <v>48</v>
      </c>
      <c r="E2977" t="s">
        <v>7</v>
      </c>
      <c r="F2977">
        <f>VLOOKUP(C2977,'Five Year Alumni Srvy 2016 Data'!C:F,4,FALSE)</f>
        <v>0</v>
      </c>
      <c r="G2977" t="str">
        <f>VLOOKUP(F2977,Coding!K:L,2,FALSE)</f>
        <v>Non-URM</v>
      </c>
      <c r="H2977" t="s">
        <v>306</v>
      </c>
      <c r="I2977" t="s">
        <v>306</v>
      </c>
      <c r="J2977" t="s">
        <v>21</v>
      </c>
      <c r="K2977" t="s">
        <v>122</v>
      </c>
      <c r="L2977">
        <v>4</v>
      </c>
      <c r="M2977" t="s">
        <v>85</v>
      </c>
      <c r="N2977" t="s">
        <v>123</v>
      </c>
      <c r="O2977" t="s">
        <v>87</v>
      </c>
    </row>
    <row r="2978" spans="1:15" x14ac:dyDescent="0.25">
      <c r="A2978">
        <v>1</v>
      </c>
      <c r="B2978">
        <v>2016</v>
      </c>
      <c r="C2978" t="s">
        <v>461</v>
      </c>
      <c r="D2978" t="s">
        <v>48</v>
      </c>
      <c r="E2978" t="s">
        <v>7</v>
      </c>
      <c r="F2978">
        <f>VLOOKUP(C2978,'Five Year Alumni Srvy 2016 Data'!C:F,4,FALSE)</f>
        <v>0</v>
      </c>
      <c r="G2978" t="str">
        <f>VLOOKUP(F2978,Coding!K:L,2,FALSE)</f>
        <v>Non-URM</v>
      </c>
      <c r="H2978" t="s">
        <v>306</v>
      </c>
      <c r="I2978" t="s">
        <v>306</v>
      </c>
      <c r="J2978" t="s">
        <v>21</v>
      </c>
      <c r="K2978" t="s">
        <v>124</v>
      </c>
      <c r="L2978">
        <v>3</v>
      </c>
      <c r="M2978" t="s">
        <v>85</v>
      </c>
      <c r="N2978" t="s">
        <v>125</v>
      </c>
      <c r="O2978" t="s">
        <v>126</v>
      </c>
    </row>
    <row r="2979" spans="1:15" x14ac:dyDescent="0.25">
      <c r="A2979">
        <v>1</v>
      </c>
      <c r="B2979">
        <v>2016</v>
      </c>
      <c r="C2979" t="s">
        <v>461</v>
      </c>
      <c r="D2979" t="s">
        <v>48</v>
      </c>
      <c r="E2979" t="s">
        <v>7</v>
      </c>
      <c r="F2979">
        <f>VLOOKUP(C2979,'Five Year Alumni Srvy 2016 Data'!C:F,4,FALSE)</f>
        <v>0</v>
      </c>
      <c r="G2979" t="str">
        <f>VLOOKUP(F2979,Coding!K:L,2,FALSE)</f>
        <v>Non-URM</v>
      </c>
      <c r="H2979" t="s">
        <v>306</v>
      </c>
      <c r="I2979" t="s">
        <v>306</v>
      </c>
      <c r="J2979" t="s">
        <v>21</v>
      </c>
      <c r="K2979" t="s">
        <v>127</v>
      </c>
      <c r="L2979">
        <v>4</v>
      </c>
      <c r="M2979" t="s">
        <v>85</v>
      </c>
      <c r="N2979" t="s">
        <v>128</v>
      </c>
      <c r="O2979" t="s">
        <v>87</v>
      </c>
    </row>
    <row r="2980" spans="1:15" x14ac:dyDescent="0.25">
      <c r="A2980">
        <v>1</v>
      </c>
      <c r="B2980">
        <v>2016</v>
      </c>
      <c r="C2980" t="s">
        <v>461</v>
      </c>
      <c r="D2980" t="s">
        <v>48</v>
      </c>
      <c r="E2980" t="s">
        <v>7</v>
      </c>
      <c r="F2980">
        <f>VLOOKUP(C2980,'Five Year Alumni Srvy 2016 Data'!C:F,4,FALSE)</f>
        <v>0</v>
      </c>
      <c r="G2980" t="str">
        <f>VLOOKUP(F2980,Coding!K:L,2,FALSE)</f>
        <v>Non-URM</v>
      </c>
      <c r="H2980" t="s">
        <v>306</v>
      </c>
      <c r="I2980" t="s">
        <v>306</v>
      </c>
      <c r="J2980" t="s">
        <v>21</v>
      </c>
      <c r="K2980" t="s">
        <v>129</v>
      </c>
      <c r="L2980">
        <v>3</v>
      </c>
      <c r="M2980" t="s">
        <v>85</v>
      </c>
      <c r="N2980" t="s">
        <v>130</v>
      </c>
      <c r="O2980" t="s">
        <v>126</v>
      </c>
    </row>
    <row r="2981" spans="1:15" x14ac:dyDescent="0.25">
      <c r="A2981">
        <v>1</v>
      </c>
      <c r="B2981">
        <v>2016</v>
      </c>
      <c r="C2981" t="s">
        <v>461</v>
      </c>
      <c r="D2981" t="s">
        <v>48</v>
      </c>
      <c r="E2981" t="s">
        <v>7</v>
      </c>
      <c r="F2981">
        <f>VLOOKUP(C2981,'Five Year Alumni Srvy 2016 Data'!C:F,4,FALSE)</f>
        <v>0</v>
      </c>
      <c r="G2981" t="str">
        <f>VLOOKUP(F2981,Coding!K:L,2,FALSE)</f>
        <v>Non-URM</v>
      </c>
      <c r="H2981" t="s">
        <v>306</v>
      </c>
      <c r="I2981" t="s">
        <v>306</v>
      </c>
      <c r="J2981" t="s">
        <v>21</v>
      </c>
      <c r="K2981" t="s">
        <v>131</v>
      </c>
      <c r="L2981">
        <v>3</v>
      </c>
      <c r="M2981" t="s">
        <v>85</v>
      </c>
      <c r="N2981" t="s">
        <v>132</v>
      </c>
      <c r="O2981" t="s">
        <v>126</v>
      </c>
    </row>
    <row r="2982" spans="1:15" x14ac:dyDescent="0.25">
      <c r="A2982">
        <v>1</v>
      </c>
      <c r="B2982">
        <v>2016</v>
      </c>
      <c r="C2982" t="s">
        <v>461</v>
      </c>
      <c r="D2982" t="s">
        <v>48</v>
      </c>
      <c r="E2982" t="s">
        <v>7</v>
      </c>
      <c r="F2982">
        <f>VLOOKUP(C2982,'Five Year Alumni Srvy 2016 Data'!C:F,4,FALSE)</f>
        <v>0</v>
      </c>
      <c r="G2982" t="str">
        <f>VLOOKUP(F2982,Coding!K:L,2,FALSE)</f>
        <v>Non-URM</v>
      </c>
      <c r="H2982" t="s">
        <v>306</v>
      </c>
      <c r="I2982" t="s">
        <v>306</v>
      </c>
      <c r="J2982" t="s">
        <v>21</v>
      </c>
      <c r="K2982" t="s">
        <v>139</v>
      </c>
      <c r="L2982">
        <v>4</v>
      </c>
      <c r="M2982" t="s">
        <v>85</v>
      </c>
      <c r="N2982" t="s">
        <v>140</v>
      </c>
      <c r="O2982" t="s">
        <v>87</v>
      </c>
    </row>
    <row r="2983" spans="1:15" x14ac:dyDescent="0.25">
      <c r="A2983">
        <v>1</v>
      </c>
      <c r="B2983">
        <v>2016</v>
      </c>
      <c r="C2983" t="s">
        <v>461</v>
      </c>
      <c r="D2983" t="s">
        <v>48</v>
      </c>
      <c r="E2983" t="s">
        <v>7</v>
      </c>
      <c r="F2983">
        <f>VLOOKUP(C2983,'Five Year Alumni Srvy 2016 Data'!C:F,4,FALSE)</f>
        <v>0</v>
      </c>
      <c r="G2983" t="str">
        <f>VLOOKUP(F2983,Coding!K:L,2,FALSE)</f>
        <v>Non-URM</v>
      </c>
      <c r="H2983" t="s">
        <v>306</v>
      </c>
      <c r="I2983" t="s">
        <v>306</v>
      </c>
      <c r="J2983" t="s">
        <v>21</v>
      </c>
      <c r="K2983" t="s">
        <v>141</v>
      </c>
      <c r="L2983">
        <v>5</v>
      </c>
      <c r="M2983" t="s">
        <v>85</v>
      </c>
      <c r="N2983" t="s">
        <v>142</v>
      </c>
      <c r="O2983" t="s">
        <v>185</v>
      </c>
    </row>
    <row r="2984" spans="1:15" x14ac:dyDescent="0.25">
      <c r="A2984">
        <v>1</v>
      </c>
      <c r="B2984">
        <v>2016</v>
      </c>
      <c r="C2984" t="s">
        <v>461</v>
      </c>
      <c r="D2984" t="s">
        <v>48</v>
      </c>
      <c r="E2984" t="s">
        <v>7</v>
      </c>
      <c r="F2984">
        <f>VLOOKUP(C2984,'Five Year Alumni Srvy 2016 Data'!C:F,4,FALSE)</f>
        <v>0</v>
      </c>
      <c r="G2984" t="str">
        <f>VLOOKUP(F2984,Coding!K:L,2,FALSE)</f>
        <v>Non-URM</v>
      </c>
      <c r="H2984" t="s">
        <v>306</v>
      </c>
      <c r="I2984" t="s">
        <v>306</v>
      </c>
      <c r="J2984" t="s">
        <v>21</v>
      </c>
      <c r="K2984" t="s">
        <v>143</v>
      </c>
      <c r="L2984">
        <v>4</v>
      </c>
      <c r="M2984" t="s">
        <v>85</v>
      </c>
      <c r="N2984" t="s">
        <v>144</v>
      </c>
      <c r="O2984" t="s">
        <v>87</v>
      </c>
    </row>
    <row r="2985" spans="1:15" x14ac:dyDescent="0.25">
      <c r="A2985">
        <v>1</v>
      </c>
      <c r="B2985">
        <v>2016</v>
      </c>
      <c r="C2985" t="s">
        <v>472</v>
      </c>
      <c r="D2985" t="s">
        <v>48</v>
      </c>
      <c r="E2985" t="s">
        <v>7</v>
      </c>
      <c r="F2985">
        <f>VLOOKUP(C2985,'Five Year Alumni Srvy 2016 Data'!C:F,4,FALSE)</f>
        <v>0</v>
      </c>
      <c r="G2985" t="str">
        <f>VLOOKUP(F2985,Coding!K:L,2,FALSE)</f>
        <v>Non-URM</v>
      </c>
      <c r="H2985" t="s">
        <v>473</v>
      </c>
      <c r="I2985" t="s">
        <v>473</v>
      </c>
      <c r="J2985" t="s">
        <v>17</v>
      </c>
      <c r="K2985" t="s">
        <v>84</v>
      </c>
      <c r="L2985">
        <v>3</v>
      </c>
      <c r="M2985" t="s">
        <v>85</v>
      </c>
      <c r="N2985" t="s">
        <v>86</v>
      </c>
      <c r="O2985" t="s">
        <v>126</v>
      </c>
    </row>
    <row r="2986" spans="1:15" x14ac:dyDescent="0.25">
      <c r="A2986">
        <v>1</v>
      </c>
      <c r="B2986">
        <v>2016</v>
      </c>
      <c r="C2986" t="s">
        <v>472</v>
      </c>
      <c r="D2986" t="s">
        <v>48</v>
      </c>
      <c r="E2986" t="s">
        <v>7</v>
      </c>
      <c r="F2986">
        <f>VLOOKUP(C2986,'Five Year Alumni Srvy 2016 Data'!C:F,4,FALSE)</f>
        <v>0</v>
      </c>
      <c r="G2986" t="str">
        <f>VLOOKUP(F2986,Coding!K:L,2,FALSE)</f>
        <v>Non-URM</v>
      </c>
      <c r="H2986" t="s">
        <v>473</v>
      </c>
      <c r="I2986" t="s">
        <v>473</v>
      </c>
      <c r="J2986" t="s">
        <v>17</v>
      </c>
      <c r="K2986" t="s">
        <v>88</v>
      </c>
      <c r="L2986">
        <v>5</v>
      </c>
      <c r="M2986" t="s">
        <v>85</v>
      </c>
      <c r="N2986" t="s">
        <v>89</v>
      </c>
      <c r="O2986" t="s">
        <v>185</v>
      </c>
    </row>
    <row r="2987" spans="1:15" x14ac:dyDescent="0.25">
      <c r="A2987">
        <v>1</v>
      </c>
      <c r="B2987">
        <v>2016</v>
      </c>
      <c r="C2987" t="s">
        <v>472</v>
      </c>
      <c r="D2987" t="s">
        <v>48</v>
      </c>
      <c r="E2987" t="s">
        <v>7</v>
      </c>
      <c r="F2987">
        <f>VLOOKUP(C2987,'Five Year Alumni Srvy 2016 Data'!C:F,4,FALSE)</f>
        <v>0</v>
      </c>
      <c r="G2987" t="str">
        <f>VLOOKUP(F2987,Coding!K:L,2,FALSE)</f>
        <v>Non-URM</v>
      </c>
      <c r="H2987" t="s">
        <v>473</v>
      </c>
      <c r="I2987" t="s">
        <v>473</v>
      </c>
      <c r="J2987" t="s">
        <v>17</v>
      </c>
      <c r="K2987" t="s">
        <v>98</v>
      </c>
      <c r="L2987">
        <v>5</v>
      </c>
      <c r="M2987" t="s">
        <v>85</v>
      </c>
      <c r="N2987" t="s">
        <v>99</v>
      </c>
      <c r="O2987" t="s">
        <v>185</v>
      </c>
    </row>
    <row r="2988" spans="1:15" x14ac:dyDescent="0.25">
      <c r="A2988">
        <v>1</v>
      </c>
      <c r="B2988">
        <v>2016</v>
      </c>
      <c r="C2988" t="s">
        <v>472</v>
      </c>
      <c r="D2988" t="s">
        <v>48</v>
      </c>
      <c r="E2988" t="s">
        <v>7</v>
      </c>
      <c r="F2988">
        <f>VLOOKUP(C2988,'Five Year Alumni Srvy 2016 Data'!C:F,4,FALSE)</f>
        <v>0</v>
      </c>
      <c r="G2988" t="str">
        <f>VLOOKUP(F2988,Coding!K:L,2,FALSE)</f>
        <v>Non-URM</v>
      </c>
      <c r="H2988" t="s">
        <v>473</v>
      </c>
      <c r="I2988" t="s">
        <v>473</v>
      </c>
      <c r="J2988" t="s">
        <v>17</v>
      </c>
      <c r="K2988" t="s">
        <v>122</v>
      </c>
      <c r="L2988">
        <v>3</v>
      </c>
      <c r="M2988" t="s">
        <v>85</v>
      </c>
      <c r="N2988" t="s">
        <v>123</v>
      </c>
      <c r="O2988" t="s">
        <v>126</v>
      </c>
    </row>
    <row r="2989" spans="1:15" x14ac:dyDescent="0.25">
      <c r="A2989">
        <v>1</v>
      </c>
      <c r="B2989">
        <v>2016</v>
      </c>
      <c r="C2989" t="s">
        <v>472</v>
      </c>
      <c r="D2989" t="s">
        <v>48</v>
      </c>
      <c r="E2989" t="s">
        <v>7</v>
      </c>
      <c r="F2989">
        <f>VLOOKUP(C2989,'Five Year Alumni Srvy 2016 Data'!C:F,4,FALSE)</f>
        <v>0</v>
      </c>
      <c r="G2989" t="str">
        <f>VLOOKUP(F2989,Coding!K:L,2,FALSE)</f>
        <v>Non-URM</v>
      </c>
      <c r="H2989" t="s">
        <v>473</v>
      </c>
      <c r="I2989" t="s">
        <v>473</v>
      </c>
      <c r="J2989" t="s">
        <v>17</v>
      </c>
      <c r="K2989" t="s">
        <v>124</v>
      </c>
      <c r="L2989">
        <v>5</v>
      </c>
      <c r="M2989" t="s">
        <v>85</v>
      </c>
      <c r="N2989" t="s">
        <v>125</v>
      </c>
      <c r="O2989" t="s">
        <v>185</v>
      </c>
    </row>
    <row r="2990" spans="1:15" x14ac:dyDescent="0.25">
      <c r="A2990">
        <v>1</v>
      </c>
      <c r="B2990">
        <v>2016</v>
      </c>
      <c r="C2990" t="s">
        <v>472</v>
      </c>
      <c r="D2990" t="s">
        <v>48</v>
      </c>
      <c r="E2990" t="s">
        <v>7</v>
      </c>
      <c r="F2990">
        <f>VLOOKUP(C2990,'Five Year Alumni Srvy 2016 Data'!C:F,4,FALSE)</f>
        <v>0</v>
      </c>
      <c r="G2990" t="str">
        <f>VLOOKUP(F2990,Coding!K:L,2,FALSE)</f>
        <v>Non-URM</v>
      </c>
      <c r="H2990" t="s">
        <v>473</v>
      </c>
      <c r="I2990" t="s">
        <v>473</v>
      </c>
      <c r="J2990" t="s">
        <v>17</v>
      </c>
      <c r="K2990" t="s">
        <v>127</v>
      </c>
      <c r="L2990">
        <v>3</v>
      </c>
      <c r="M2990" t="s">
        <v>85</v>
      </c>
      <c r="N2990" t="s">
        <v>128</v>
      </c>
      <c r="O2990" t="s">
        <v>126</v>
      </c>
    </row>
    <row r="2991" spans="1:15" x14ac:dyDescent="0.25">
      <c r="A2991">
        <v>1</v>
      </c>
      <c r="B2991">
        <v>2016</v>
      </c>
      <c r="C2991" t="s">
        <v>472</v>
      </c>
      <c r="D2991" t="s">
        <v>48</v>
      </c>
      <c r="E2991" t="s">
        <v>7</v>
      </c>
      <c r="F2991">
        <f>VLOOKUP(C2991,'Five Year Alumni Srvy 2016 Data'!C:F,4,FALSE)</f>
        <v>0</v>
      </c>
      <c r="G2991" t="str">
        <f>VLOOKUP(F2991,Coding!K:L,2,FALSE)</f>
        <v>Non-URM</v>
      </c>
      <c r="H2991" t="s">
        <v>473</v>
      </c>
      <c r="I2991" t="s">
        <v>473</v>
      </c>
      <c r="J2991" t="s">
        <v>17</v>
      </c>
      <c r="K2991" t="s">
        <v>129</v>
      </c>
      <c r="L2991">
        <v>3</v>
      </c>
      <c r="M2991" t="s">
        <v>85</v>
      </c>
      <c r="N2991" t="s">
        <v>130</v>
      </c>
      <c r="O2991" t="s">
        <v>126</v>
      </c>
    </row>
    <row r="2992" spans="1:15" x14ac:dyDescent="0.25">
      <c r="A2992">
        <v>1</v>
      </c>
      <c r="B2992">
        <v>2016</v>
      </c>
      <c r="C2992" t="s">
        <v>472</v>
      </c>
      <c r="D2992" t="s">
        <v>48</v>
      </c>
      <c r="E2992" t="s">
        <v>7</v>
      </c>
      <c r="F2992">
        <f>VLOOKUP(C2992,'Five Year Alumni Srvy 2016 Data'!C:F,4,FALSE)</f>
        <v>0</v>
      </c>
      <c r="G2992" t="str">
        <f>VLOOKUP(F2992,Coding!K:L,2,FALSE)</f>
        <v>Non-URM</v>
      </c>
      <c r="H2992" t="s">
        <v>473</v>
      </c>
      <c r="I2992" t="s">
        <v>473</v>
      </c>
      <c r="J2992" t="s">
        <v>17</v>
      </c>
      <c r="K2992" t="s">
        <v>131</v>
      </c>
      <c r="L2992">
        <v>3</v>
      </c>
      <c r="M2992" t="s">
        <v>85</v>
      </c>
      <c r="N2992" t="s">
        <v>132</v>
      </c>
      <c r="O2992" t="s">
        <v>126</v>
      </c>
    </row>
    <row r="2993" spans="1:15" x14ac:dyDescent="0.25">
      <c r="A2993">
        <v>1</v>
      </c>
      <c r="B2993">
        <v>2016</v>
      </c>
      <c r="C2993" t="s">
        <v>472</v>
      </c>
      <c r="D2993" t="s">
        <v>48</v>
      </c>
      <c r="E2993" t="s">
        <v>7</v>
      </c>
      <c r="F2993">
        <f>VLOOKUP(C2993,'Five Year Alumni Srvy 2016 Data'!C:F,4,FALSE)</f>
        <v>0</v>
      </c>
      <c r="G2993" t="str">
        <f>VLOOKUP(F2993,Coding!K:L,2,FALSE)</f>
        <v>Non-URM</v>
      </c>
      <c r="H2993" t="s">
        <v>473</v>
      </c>
      <c r="I2993" t="s">
        <v>473</v>
      </c>
      <c r="J2993" t="s">
        <v>17</v>
      </c>
      <c r="K2993" t="s">
        <v>139</v>
      </c>
      <c r="L2993">
        <v>5</v>
      </c>
      <c r="M2993" t="s">
        <v>85</v>
      </c>
      <c r="N2993" t="s">
        <v>140</v>
      </c>
      <c r="O2993" t="s">
        <v>185</v>
      </c>
    </row>
    <row r="2994" spans="1:15" x14ac:dyDescent="0.25">
      <c r="A2994">
        <v>1</v>
      </c>
      <c r="B2994">
        <v>2016</v>
      </c>
      <c r="C2994" t="s">
        <v>472</v>
      </c>
      <c r="D2994" t="s">
        <v>48</v>
      </c>
      <c r="E2994" t="s">
        <v>7</v>
      </c>
      <c r="F2994">
        <f>VLOOKUP(C2994,'Five Year Alumni Srvy 2016 Data'!C:F,4,FALSE)</f>
        <v>0</v>
      </c>
      <c r="G2994" t="str">
        <f>VLOOKUP(F2994,Coding!K:L,2,FALSE)</f>
        <v>Non-URM</v>
      </c>
      <c r="H2994" t="s">
        <v>473</v>
      </c>
      <c r="I2994" t="s">
        <v>473</v>
      </c>
      <c r="J2994" t="s">
        <v>17</v>
      </c>
      <c r="K2994" t="s">
        <v>141</v>
      </c>
      <c r="L2994">
        <v>5</v>
      </c>
      <c r="M2994" t="s">
        <v>85</v>
      </c>
      <c r="N2994" t="s">
        <v>142</v>
      </c>
      <c r="O2994" t="s">
        <v>185</v>
      </c>
    </row>
    <row r="2995" spans="1:15" x14ac:dyDescent="0.25">
      <c r="A2995">
        <v>1</v>
      </c>
      <c r="B2995">
        <v>2016</v>
      </c>
      <c r="C2995" t="s">
        <v>472</v>
      </c>
      <c r="D2995" t="s">
        <v>48</v>
      </c>
      <c r="E2995" t="s">
        <v>7</v>
      </c>
      <c r="F2995">
        <f>VLOOKUP(C2995,'Five Year Alumni Srvy 2016 Data'!C:F,4,FALSE)</f>
        <v>0</v>
      </c>
      <c r="G2995" t="str">
        <f>VLOOKUP(F2995,Coding!K:L,2,FALSE)</f>
        <v>Non-URM</v>
      </c>
      <c r="H2995" t="s">
        <v>473</v>
      </c>
      <c r="I2995" t="s">
        <v>473</v>
      </c>
      <c r="J2995" t="s">
        <v>17</v>
      </c>
      <c r="K2995" t="s">
        <v>143</v>
      </c>
      <c r="L2995">
        <v>3</v>
      </c>
      <c r="M2995" t="s">
        <v>85</v>
      </c>
      <c r="N2995" t="s">
        <v>144</v>
      </c>
      <c r="O2995" t="s">
        <v>126</v>
      </c>
    </row>
    <row r="2996" spans="1:15" x14ac:dyDescent="0.25">
      <c r="A2996">
        <v>1</v>
      </c>
      <c r="B2996">
        <v>2016</v>
      </c>
      <c r="C2996" t="s">
        <v>476</v>
      </c>
      <c r="D2996" t="s">
        <v>48</v>
      </c>
      <c r="E2996" t="s">
        <v>7</v>
      </c>
      <c r="F2996">
        <f>VLOOKUP(C2996,'Five Year Alumni Srvy 2016 Data'!C:F,4,FALSE)</f>
        <v>0</v>
      </c>
      <c r="G2996" t="str">
        <f>VLOOKUP(F2996,Coding!K:L,2,FALSE)</f>
        <v>Non-URM</v>
      </c>
      <c r="H2996" t="s">
        <v>339</v>
      </c>
      <c r="I2996" t="s">
        <v>339</v>
      </c>
      <c r="J2996" t="s">
        <v>15</v>
      </c>
      <c r="K2996" t="s">
        <v>84</v>
      </c>
      <c r="L2996">
        <v>3</v>
      </c>
      <c r="M2996" t="s">
        <v>85</v>
      </c>
      <c r="N2996" t="s">
        <v>86</v>
      </c>
      <c r="O2996" t="s">
        <v>126</v>
      </c>
    </row>
    <row r="2997" spans="1:15" x14ac:dyDescent="0.25">
      <c r="A2997">
        <v>1</v>
      </c>
      <c r="B2997">
        <v>2016</v>
      </c>
      <c r="C2997" t="s">
        <v>476</v>
      </c>
      <c r="D2997" t="s">
        <v>48</v>
      </c>
      <c r="E2997" t="s">
        <v>7</v>
      </c>
      <c r="F2997">
        <f>VLOOKUP(C2997,'Five Year Alumni Srvy 2016 Data'!C:F,4,FALSE)</f>
        <v>0</v>
      </c>
      <c r="G2997" t="str">
        <f>VLOOKUP(F2997,Coding!K:L,2,FALSE)</f>
        <v>Non-URM</v>
      </c>
      <c r="H2997" t="s">
        <v>339</v>
      </c>
      <c r="I2997" t="s">
        <v>339</v>
      </c>
      <c r="J2997" t="s">
        <v>15</v>
      </c>
      <c r="K2997" t="s">
        <v>88</v>
      </c>
      <c r="L2997">
        <v>4</v>
      </c>
      <c r="M2997" t="s">
        <v>85</v>
      </c>
      <c r="N2997" t="s">
        <v>89</v>
      </c>
      <c r="O2997" t="s">
        <v>87</v>
      </c>
    </row>
    <row r="2998" spans="1:15" x14ac:dyDescent="0.25">
      <c r="A2998">
        <v>1</v>
      </c>
      <c r="B2998">
        <v>2016</v>
      </c>
      <c r="C2998" t="s">
        <v>476</v>
      </c>
      <c r="D2998" t="s">
        <v>48</v>
      </c>
      <c r="E2998" t="s">
        <v>7</v>
      </c>
      <c r="F2998">
        <f>VLOOKUP(C2998,'Five Year Alumni Srvy 2016 Data'!C:F,4,FALSE)</f>
        <v>0</v>
      </c>
      <c r="G2998" t="str">
        <f>VLOOKUP(F2998,Coding!K:L,2,FALSE)</f>
        <v>Non-URM</v>
      </c>
      <c r="H2998" t="s">
        <v>339</v>
      </c>
      <c r="I2998" t="s">
        <v>339</v>
      </c>
      <c r="J2998" t="s">
        <v>15</v>
      </c>
      <c r="K2998" t="s">
        <v>98</v>
      </c>
      <c r="L2998">
        <v>3</v>
      </c>
      <c r="M2998" t="s">
        <v>85</v>
      </c>
      <c r="N2998" t="s">
        <v>99</v>
      </c>
      <c r="O2998" t="s">
        <v>126</v>
      </c>
    </row>
    <row r="2999" spans="1:15" x14ac:dyDescent="0.25">
      <c r="A2999">
        <v>1</v>
      </c>
      <c r="B2999">
        <v>2016</v>
      </c>
      <c r="C2999" t="s">
        <v>476</v>
      </c>
      <c r="D2999" t="s">
        <v>48</v>
      </c>
      <c r="E2999" t="s">
        <v>7</v>
      </c>
      <c r="F2999">
        <f>VLOOKUP(C2999,'Five Year Alumni Srvy 2016 Data'!C:F,4,FALSE)</f>
        <v>0</v>
      </c>
      <c r="G2999" t="str">
        <f>VLOOKUP(F2999,Coding!K:L,2,FALSE)</f>
        <v>Non-URM</v>
      </c>
      <c r="H2999" t="s">
        <v>339</v>
      </c>
      <c r="I2999" t="s">
        <v>339</v>
      </c>
      <c r="J2999" t="s">
        <v>15</v>
      </c>
      <c r="K2999" t="s">
        <v>122</v>
      </c>
      <c r="L2999">
        <v>3</v>
      </c>
      <c r="M2999" t="s">
        <v>85</v>
      </c>
      <c r="N2999" t="s">
        <v>123</v>
      </c>
      <c r="O2999" t="s">
        <v>126</v>
      </c>
    </row>
    <row r="3000" spans="1:15" x14ac:dyDescent="0.25">
      <c r="A3000">
        <v>1</v>
      </c>
      <c r="B3000">
        <v>2016</v>
      </c>
      <c r="C3000" t="s">
        <v>476</v>
      </c>
      <c r="D3000" t="s">
        <v>48</v>
      </c>
      <c r="E3000" t="s">
        <v>7</v>
      </c>
      <c r="F3000">
        <f>VLOOKUP(C3000,'Five Year Alumni Srvy 2016 Data'!C:F,4,FALSE)</f>
        <v>0</v>
      </c>
      <c r="G3000" t="str">
        <f>VLOOKUP(F3000,Coding!K:L,2,FALSE)</f>
        <v>Non-URM</v>
      </c>
      <c r="H3000" t="s">
        <v>339</v>
      </c>
      <c r="I3000" t="s">
        <v>339</v>
      </c>
      <c r="J3000" t="s">
        <v>15</v>
      </c>
      <c r="K3000" t="s">
        <v>124</v>
      </c>
      <c r="L3000">
        <v>3</v>
      </c>
      <c r="M3000" t="s">
        <v>85</v>
      </c>
      <c r="N3000" t="s">
        <v>125</v>
      </c>
      <c r="O3000" t="s">
        <v>126</v>
      </c>
    </row>
    <row r="3001" spans="1:15" x14ac:dyDescent="0.25">
      <c r="A3001">
        <v>1</v>
      </c>
      <c r="B3001">
        <v>2016</v>
      </c>
      <c r="C3001" t="s">
        <v>476</v>
      </c>
      <c r="D3001" t="s">
        <v>48</v>
      </c>
      <c r="E3001" t="s">
        <v>7</v>
      </c>
      <c r="F3001">
        <f>VLOOKUP(C3001,'Five Year Alumni Srvy 2016 Data'!C:F,4,FALSE)</f>
        <v>0</v>
      </c>
      <c r="G3001" t="str">
        <f>VLOOKUP(F3001,Coding!K:L,2,FALSE)</f>
        <v>Non-URM</v>
      </c>
      <c r="H3001" t="s">
        <v>339</v>
      </c>
      <c r="I3001" t="s">
        <v>339</v>
      </c>
      <c r="J3001" t="s">
        <v>15</v>
      </c>
      <c r="K3001" t="s">
        <v>127</v>
      </c>
      <c r="L3001">
        <v>4</v>
      </c>
      <c r="M3001" t="s">
        <v>85</v>
      </c>
      <c r="N3001" t="s">
        <v>128</v>
      </c>
      <c r="O3001" t="s">
        <v>87</v>
      </c>
    </row>
    <row r="3002" spans="1:15" x14ac:dyDescent="0.25">
      <c r="A3002">
        <v>1</v>
      </c>
      <c r="B3002">
        <v>2016</v>
      </c>
      <c r="C3002" t="s">
        <v>476</v>
      </c>
      <c r="D3002" t="s">
        <v>48</v>
      </c>
      <c r="E3002" t="s">
        <v>7</v>
      </c>
      <c r="F3002">
        <f>VLOOKUP(C3002,'Five Year Alumni Srvy 2016 Data'!C:F,4,FALSE)</f>
        <v>0</v>
      </c>
      <c r="G3002" t="str">
        <f>VLOOKUP(F3002,Coding!K:L,2,FALSE)</f>
        <v>Non-URM</v>
      </c>
      <c r="H3002" t="s">
        <v>339</v>
      </c>
      <c r="I3002" t="s">
        <v>339</v>
      </c>
      <c r="J3002" t="s">
        <v>15</v>
      </c>
      <c r="K3002" t="s">
        <v>129</v>
      </c>
      <c r="L3002">
        <v>4</v>
      </c>
      <c r="M3002" t="s">
        <v>85</v>
      </c>
      <c r="N3002" t="s">
        <v>130</v>
      </c>
      <c r="O3002" t="s">
        <v>87</v>
      </c>
    </row>
    <row r="3003" spans="1:15" x14ac:dyDescent="0.25">
      <c r="A3003">
        <v>1</v>
      </c>
      <c r="B3003">
        <v>2016</v>
      </c>
      <c r="C3003" t="s">
        <v>476</v>
      </c>
      <c r="D3003" t="s">
        <v>48</v>
      </c>
      <c r="E3003" t="s">
        <v>7</v>
      </c>
      <c r="F3003">
        <f>VLOOKUP(C3003,'Five Year Alumni Srvy 2016 Data'!C:F,4,FALSE)</f>
        <v>0</v>
      </c>
      <c r="G3003" t="str">
        <f>VLOOKUP(F3003,Coding!K:L,2,FALSE)</f>
        <v>Non-URM</v>
      </c>
      <c r="H3003" t="s">
        <v>339</v>
      </c>
      <c r="I3003" t="s">
        <v>339</v>
      </c>
      <c r="J3003" t="s">
        <v>15</v>
      </c>
      <c r="K3003" t="s">
        <v>131</v>
      </c>
      <c r="L3003">
        <v>4</v>
      </c>
      <c r="M3003" t="s">
        <v>85</v>
      </c>
      <c r="N3003" t="s">
        <v>132</v>
      </c>
      <c r="O3003" t="s">
        <v>87</v>
      </c>
    </row>
    <row r="3004" spans="1:15" x14ac:dyDescent="0.25">
      <c r="A3004">
        <v>1</v>
      </c>
      <c r="B3004">
        <v>2016</v>
      </c>
      <c r="C3004" t="s">
        <v>476</v>
      </c>
      <c r="D3004" t="s">
        <v>48</v>
      </c>
      <c r="E3004" t="s">
        <v>7</v>
      </c>
      <c r="F3004">
        <f>VLOOKUP(C3004,'Five Year Alumni Srvy 2016 Data'!C:F,4,FALSE)</f>
        <v>0</v>
      </c>
      <c r="G3004" t="str">
        <f>VLOOKUP(F3004,Coding!K:L,2,FALSE)</f>
        <v>Non-URM</v>
      </c>
      <c r="H3004" t="s">
        <v>339</v>
      </c>
      <c r="I3004" t="s">
        <v>339</v>
      </c>
      <c r="J3004" t="s">
        <v>15</v>
      </c>
      <c r="K3004" t="s">
        <v>139</v>
      </c>
      <c r="L3004">
        <v>4</v>
      </c>
      <c r="M3004" t="s">
        <v>85</v>
      </c>
      <c r="N3004" t="s">
        <v>140</v>
      </c>
      <c r="O3004" t="s">
        <v>87</v>
      </c>
    </row>
    <row r="3005" spans="1:15" x14ac:dyDescent="0.25">
      <c r="A3005">
        <v>1</v>
      </c>
      <c r="B3005">
        <v>2016</v>
      </c>
      <c r="C3005" t="s">
        <v>476</v>
      </c>
      <c r="D3005" t="s">
        <v>48</v>
      </c>
      <c r="E3005" t="s">
        <v>7</v>
      </c>
      <c r="F3005">
        <f>VLOOKUP(C3005,'Five Year Alumni Srvy 2016 Data'!C:F,4,FALSE)</f>
        <v>0</v>
      </c>
      <c r="G3005" t="str">
        <f>VLOOKUP(F3005,Coding!K:L,2,FALSE)</f>
        <v>Non-URM</v>
      </c>
      <c r="H3005" t="s">
        <v>339</v>
      </c>
      <c r="I3005" t="s">
        <v>339</v>
      </c>
      <c r="J3005" t="s">
        <v>15</v>
      </c>
      <c r="K3005" t="s">
        <v>141</v>
      </c>
      <c r="L3005">
        <v>5</v>
      </c>
      <c r="M3005" t="s">
        <v>85</v>
      </c>
      <c r="N3005" t="s">
        <v>142</v>
      </c>
      <c r="O3005" t="s">
        <v>185</v>
      </c>
    </row>
    <row r="3006" spans="1:15" x14ac:dyDescent="0.25">
      <c r="A3006">
        <v>1</v>
      </c>
      <c r="B3006">
        <v>2016</v>
      </c>
      <c r="C3006" t="s">
        <v>476</v>
      </c>
      <c r="D3006" t="s">
        <v>48</v>
      </c>
      <c r="E3006" t="s">
        <v>7</v>
      </c>
      <c r="F3006">
        <f>VLOOKUP(C3006,'Five Year Alumni Srvy 2016 Data'!C:F,4,FALSE)</f>
        <v>0</v>
      </c>
      <c r="G3006" t="str">
        <f>VLOOKUP(F3006,Coding!K:L,2,FALSE)</f>
        <v>Non-URM</v>
      </c>
      <c r="H3006" t="s">
        <v>339</v>
      </c>
      <c r="I3006" t="s">
        <v>339</v>
      </c>
      <c r="J3006" t="s">
        <v>15</v>
      </c>
      <c r="K3006" t="s">
        <v>143</v>
      </c>
      <c r="L3006">
        <v>3</v>
      </c>
      <c r="M3006" t="s">
        <v>85</v>
      </c>
      <c r="N3006" t="s">
        <v>144</v>
      </c>
      <c r="O3006" t="s">
        <v>126</v>
      </c>
    </row>
    <row r="3007" spans="1:15" x14ac:dyDescent="0.25">
      <c r="A3007">
        <v>1</v>
      </c>
      <c r="B3007">
        <v>2016</v>
      </c>
      <c r="C3007" t="s">
        <v>482</v>
      </c>
      <c r="D3007" t="s">
        <v>48</v>
      </c>
      <c r="E3007" t="s">
        <v>7</v>
      </c>
      <c r="F3007">
        <f>VLOOKUP(C3007,'Five Year Alumni Srvy 2016 Data'!C:F,4,FALSE)</f>
        <v>0</v>
      </c>
      <c r="G3007" t="str">
        <f>VLOOKUP(F3007,Coding!K:L,2,FALSE)</f>
        <v>Non-URM</v>
      </c>
      <c r="H3007" t="s">
        <v>483</v>
      </c>
      <c r="I3007" t="s">
        <v>401</v>
      </c>
      <c r="J3007" t="s">
        <v>19</v>
      </c>
      <c r="K3007" t="s">
        <v>84</v>
      </c>
      <c r="L3007">
        <v>2</v>
      </c>
      <c r="M3007" t="s">
        <v>85</v>
      </c>
      <c r="N3007" t="s">
        <v>86</v>
      </c>
      <c r="O3007" t="s">
        <v>176</v>
      </c>
    </row>
    <row r="3008" spans="1:15" x14ac:dyDescent="0.25">
      <c r="A3008">
        <v>1</v>
      </c>
      <c r="B3008">
        <v>2016</v>
      </c>
      <c r="C3008" t="s">
        <v>482</v>
      </c>
      <c r="D3008" t="s">
        <v>48</v>
      </c>
      <c r="E3008" t="s">
        <v>7</v>
      </c>
      <c r="F3008">
        <f>VLOOKUP(C3008,'Five Year Alumni Srvy 2016 Data'!C:F,4,FALSE)</f>
        <v>0</v>
      </c>
      <c r="G3008" t="str">
        <f>VLOOKUP(F3008,Coding!K:L,2,FALSE)</f>
        <v>Non-URM</v>
      </c>
      <c r="H3008" t="s">
        <v>483</v>
      </c>
      <c r="I3008" t="s">
        <v>401</v>
      </c>
      <c r="J3008" t="s">
        <v>19</v>
      </c>
      <c r="K3008" t="s">
        <v>88</v>
      </c>
      <c r="L3008">
        <v>2</v>
      </c>
      <c r="M3008" t="s">
        <v>85</v>
      </c>
      <c r="N3008" t="s">
        <v>89</v>
      </c>
      <c r="O3008" t="s">
        <v>176</v>
      </c>
    </row>
    <row r="3009" spans="1:15" x14ac:dyDescent="0.25">
      <c r="A3009">
        <v>1</v>
      </c>
      <c r="B3009">
        <v>2016</v>
      </c>
      <c r="C3009" t="s">
        <v>482</v>
      </c>
      <c r="D3009" t="s">
        <v>48</v>
      </c>
      <c r="E3009" t="s">
        <v>7</v>
      </c>
      <c r="F3009">
        <f>VLOOKUP(C3009,'Five Year Alumni Srvy 2016 Data'!C:F,4,FALSE)</f>
        <v>0</v>
      </c>
      <c r="G3009" t="str">
        <f>VLOOKUP(F3009,Coding!K:L,2,FALSE)</f>
        <v>Non-URM</v>
      </c>
      <c r="H3009" t="s">
        <v>483</v>
      </c>
      <c r="I3009" t="s">
        <v>401</v>
      </c>
      <c r="J3009" t="s">
        <v>19</v>
      </c>
      <c r="K3009" t="s">
        <v>98</v>
      </c>
      <c r="L3009">
        <v>5</v>
      </c>
      <c r="M3009" t="s">
        <v>85</v>
      </c>
      <c r="N3009" t="s">
        <v>99</v>
      </c>
      <c r="O3009" t="s">
        <v>185</v>
      </c>
    </row>
    <row r="3010" spans="1:15" x14ac:dyDescent="0.25">
      <c r="A3010">
        <v>1</v>
      </c>
      <c r="B3010">
        <v>2016</v>
      </c>
      <c r="C3010" t="s">
        <v>482</v>
      </c>
      <c r="D3010" t="s">
        <v>48</v>
      </c>
      <c r="E3010" t="s">
        <v>7</v>
      </c>
      <c r="F3010">
        <f>VLOOKUP(C3010,'Five Year Alumni Srvy 2016 Data'!C:F,4,FALSE)</f>
        <v>0</v>
      </c>
      <c r="G3010" t="str">
        <f>VLOOKUP(F3010,Coding!K:L,2,FALSE)</f>
        <v>Non-URM</v>
      </c>
      <c r="H3010" t="s">
        <v>483</v>
      </c>
      <c r="I3010" t="s">
        <v>401</v>
      </c>
      <c r="J3010" t="s">
        <v>19</v>
      </c>
      <c r="K3010" t="s">
        <v>122</v>
      </c>
      <c r="L3010">
        <v>2</v>
      </c>
      <c r="M3010" t="s">
        <v>85</v>
      </c>
      <c r="N3010" t="s">
        <v>123</v>
      </c>
      <c r="O3010" t="s">
        <v>176</v>
      </c>
    </row>
    <row r="3011" spans="1:15" x14ac:dyDescent="0.25">
      <c r="A3011">
        <v>1</v>
      </c>
      <c r="B3011">
        <v>2016</v>
      </c>
      <c r="C3011" t="s">
        <v>482</v>
      </c>
      <c r="D3011" t="s">
        <v>48</v>
      </c>
      <c r="E3011" t="s">
        <v>7</v>
      </c>
      <c r="F3011">
        <f>VLOOKUP(C3011,'Five Year Alumni Srvy 2016 Data'!C:F,4,FALSE)</f>
        <v>0</v>
      </c>
      <c r="G3011" t="str">
        <f>VLOOKUP(F3011,Coding!K:L,2,FALSE)</f>
        <v>Non-URM</v>
      </c>
      <c r="H3011" t="s">
        <v>483</v>
      </c>
      <c r="I3011" t="s">
        <v>401</v>
      </c>
      <c r="J3011" t="s">
        <v>19</v>
      </c>
      <c r="K3011" t="s">
        <v>124</v>
      </c>
      <c r="L3011">
        <v>1</v>
      </c>
      <c r="M3011" t="s">
        <v>85</v>
      </c>
      <c r="N3011" t="s">
        <v>125</v>
      </c>
      <c r="O3011" t="s">
        <v>200</v>
      </c>
    </row>
    <row r="3012" spans="1:15" x14ac:dyDescent="0.25">
      <c r="A3012">
        <v>1</v>
      </c>
      <c r="B3012">
        <v>2016</v>
      </c>
      <c r="C3012" t="s">
        <v>482</v>
      </c>
      <c r="D3012" t="s">
        <v>48</v>
      </c>
      <c r="E3012" t="s">
        <v>7</v>
      </c>
      <c r="F3012">
        <f>VLOOKUP(C3012,'Five Year Alumni Srvy 2016 Data'!C:F,4,FALSE)</f>
        <v>0</v>
      </c>
      <c r="G3012" t="str">
        <f>VLOOKUP(F3012,Coding!K:L,2,FALSE)</f>
        <v>Non-URM</v>
      </c>
      <c r="H3012" t="s">
        <v>483</v>
      </c>
      <c r="I3012" t="s">
        <v>401</v>
      </c>
      <c r="J3012" t="s">
        <v>19</v>
      </c>
      <c r="K3012" t="s">
        <v>127</v>
      </c>
      <c r="L3012">
        <v>2</v>
      </c>
      <c r="M3012" t="s">
        <v>85</v>
      </c>
      <c r="N3012" t="s">
        <v>128</v>
      </c>
      <c r="O3012" t="s">
        <v>176</v>
      </c>
    </row>
    <row r="3013" spans="1:15" x14ac:dyDescent="0.25">
      <c r="A3013">
        <v>1</v>
      </c>
      <c r="B3013">
        <v>2016</v>
      </c>
      <c r="C3013" t="s">
        <v>482</v>
      </c>
      <c r="D3013" t="s">
        <v>48</v>
      </c>
      <c r="E3013" t="s">
        <v>7</v>
      </c>
      <c r="F3013">
        <f>VLOOKUP(C3013,'Five Year Alumni Srvy 2016 Data'!C:F,4,FALSE)</f>
        <v>0</v>
      </c>
      <c r="G3013" t="str">
        <f>VLOOKUP(F3013,Coding!K:L,2,FALSE)</f>
        <v>Non-URM</v>
      </c>
      <c r="H3013" t="s">
        <v>483</v>
      </c>
      <c r="I3013" t="s">
        <v>401</v>
      </c>
      <c r="J3013" t="s">
        <v>19</v>
      </c>
      <c r="K3013" t="s">
        <v>129</v>
      </c>
      <c r="L3013">
        <v>2</v>
      </c>
      <c r="M3013" t="s">
        <v>85</v>
      </c>
      <c r="N3013" t="s">
        <v>130</v>
      </c>
      <c r="O3013" t="s">
        <v>176</v>
      </c>
    </row>
    <row r="3014" spans="1:15" x14ac:dyDescent="0.25">
      <c r="A3014">
        <v>1</v>
      </c>
      <c r="B3014">
        <v>2016</v>
      </c>
      <c r="C3014" t="s">
        <v>482</v>
      </c>
      <c r="D3014" t="s">
        <v>48</v>
      </c>
      <c r="E3014" t="s">
        <v>7</v>
      </c>
      <c r="F3014">
        <f>VLOOKUP(C3014,'Five Year Alumni Srvy 2016 Data'!C:F,4,FALSE)</f>
        <v>0</v>
      </c>
      <c r="G3014" t="str">
        <f>VLOOKUP(F3014,Coding!K:L,2,FALSE)</f>
        <v>Non-URM</v>
      </c>
      <c r="H3014" t="s">
        <v>483</v>
      </c>
      <c r="I3014" t="s">
        <v>401</v>
      </c>
      <c r="J3014" t="s">
        <v>19</v>
      </c>
      <c r="K3014" t="s">
        <v>131</v>
      </c>
      <c r="L3014">
        <v>1</v>
      </c>
      <c r="M3014" t="s">
        <v>85</v>
      </c>
      <c r="N3014" t="s">
        <v>132</v>
      </c>
      <c r="O3014" t="s">
        <v>200</v>
      </c>
    </row>
    <row r="3015" spans="1:15" x14ac:dyDescent="0.25">
      <c r="A3015">
        <v>1</v>
      </c>
      <c r="B3015">
        <v>2016</v>
      </c>
      <c r="C3015" t="s">
        <v>482</v>
      </c>
      <c r="D3015" t="s">
        <v>48</v>
      </c>
      <c r="E3015" t="s">
        <v>7</v>
      </c>
      <c r="F3015">
        <f>VLOOKUP(C3015,'Five Year Alumni Srvy 2016 Data'!C:F,4,FALSE)</f>
        <v>0</v>
      </c>
      <c r="G3015" t="str">
        <f>VLOOKUP(F3015,Coding!K:L,2,FALSE)</f>
        <v>Non-URM</v>
      </c>
      <c r="H3015" t="s">
        <v>483</v>
      </c>
      <c r="I3015" t="s">
        <v>401</v>
      </c>
      <c r="J3015" t="s">
        <v>19</v>
      </c>
      <c r="K3015" t="s">
        <v>139</v>
      </c>
      <c r="L3015">
        <v>5</v>
      </c>
      <c r="M3015" t="s">
        <v>85</v>
      </c>
      <c r="N3015" t="s">
        <v>140</v>
      </c>
      <c r="O3015" t="s">
        <v>185</v>
      </c>
    </row>
    <row r="3016" spans="1:15" x14ac:dyDescent="0.25">
      <c r="A3016">
        <v>1</v>
      </c>
      <c r="B3016">
        <v>2016</v>
      </c>
      <c r="C3016" t="s">
        <v>482</v>
      </c>
      <c r="D3016" t="s">
        <v>48</v>
      </c>
      <c r="E3016" t="s">
        <v>7</v>
      </c>
      <c r="F3016">
        <f>VLOOKUP(C3016,'Five Year Alumni Srvy 2016 Data'!C:F,4,FALSE)</f>
        <v>0</v>
      </c>
      <c r="G3016" t="str">
        <f>VLOOKUP(F3016,Coding!K:L,2,FALSE)</f>
        <v>Non-URM</v>
      </c>
      <c r="H3016" t="s">
        <v>483</v>
      </c>
      <c r="I3016" t="s">
        <v>401</v>
      </c>
      <c r="J3016" t="s">
        <v>19</v>
      </c>
      <c r="K3016" t="s">
        <v>141</v>
      </c>
      <c r="L3016">
        <v>5</v>
      </c>
      <c r="M3016" t="s">
        <v>85</v>
      </c>
      <c r="N3016" t="s">
        <v>142</v>
      </c>
      <c r="O3016" t="s">
        <v>185</v>
      </c>
    </row>
    <row r="3017" spans="1:15" x14ac:dyDescent="0.25">
      <c r="A3017">
        <v>1</v>
      </c>
      <c r="B3017">
        <v>2016</v>
      </c>
      <c r="C3017" t="s">
        <v>482</v>
      </c>
      <c r="D3017" t="s">
        <v>48</v>
      </c>
      <c r="E3017" t="s">
        <v>7</v>
      </c>
      <c r="F3017">
        <f>VLOOKUP(C3017,'Five Year Alumni Srvy 2016 Data'!C:F,4,FALSE)</f>
        <v>0</v>
      </c>
      <c r="G3017" t="str">
        <f>VLOOKUP(F3017,Coding!K:L,2,FALSE)</f>
        <v>Non-URM</v>
      </c>
      <c r="H3017" t="s">
        <v>483</v>
      </c>
      <c r="I3017" t="s">
        <v>401</v>
      </c>
      <c r="J3017" t="s">
        <v>19</v>
      </c>
      <c r="K3017" t="s">
        <v>143</v>
      </c>
      <c r="L3017">
        <v>2</v>
      </c>
      <c r="M3017" t="s">
        <v>85</v>
      </c>
      <c r="N3017" t="s">
        <v>144</v>
      </c>
      <c r="O3017" t="s">
        <v>176</v>
      </c>
    </row>
    <row r="3018" spans="1:15" x14ac:dyDescent="0.25">
      <c r="A3018">
        <v>1</v>
      </c>
      <c r="B3018">
        <v>2016</v>
      </c>
      <c r="C3018" t="s">
        <v>490</v>
      </c>
      <c r="D3018" t="s">
        <v>48</v>
      </c>
      <c r="E3018" t="s">
        <v>7</v>
      </c>
      <c r="F3018">
        <f>VLOOKUP(C3018,'Five Year Alumni Srvy 2016 Data'!C:F,4,FALSE)</f>
        <v>0</v>
      </c>
      <c r="G3018" t="str">
        <f>VLOOKUP(F3018,Coding!K:L,2,FALSE)</f>
        <v>Non-URM</v>
      </c>
      <c r="H3018" t="s">
        <v>195</v>
      </c>
      <c r="I3018" t="s">
        <v>196</v>
      </c>
      <c r="J3018" t="s">
        <v>10</v>
      </c>
      <c r="K3018" t="s">
        <v>84</v>
      </c>
      <c r="L3018">
        <v>2</v>
      </c>
      <c r="M3018" t="s">
        <v>85</v>
      </c>
      <c r="N3018" t="s">
        <v>86</v>
      </c>
      <c r="O3018" t="s">
        <v>176</v>
      </c>
    </row>
    <row r="3019" spans="1:15" x14ac:dyDescent="0.25">
      <c r="A3019">
        <v>1</v>
      </c>
      <c r="B3019">
        <v>2016</v>
      </c>
      <c r="C3019" t="s">
        <v>490</v>
      </c>
      <c r="D3019" t="s">
        <v>48</v>
      </c>
      <c r="E3019" t="s">
        <v>7</v>
      </c>
      <c r="F3019">
        <f>VLOOKUP(C3019,'Five Year Alumni Srvy 2016 Data'!C:F,4,FALSE)</f>
        <v>0</v>
      </c>
      <c r="G3019" t="str">
        <f>VLOOKUP(F3019,Coding!K:L,2,FALSE)</f>
        <v>Non-URM</v>
      </c>
      <c r="H3019" t="s">
        <v>195</v>
      </c>
      <c r="I3019" t="s">
        <v>196</v>
      </c>
      <c r="J3019" t="s">
        <v>10</v>
      </c>
      <c r="K3019" t="s">
        <v>88</v>
      </c>
      <c r="L3019">
        <v>3</v>
      </c>
      <c r="M3019" t="s">
        <v>85</v>
      </c>
      <c r="N3019" t="s">
        <v>89</v>
      </c>
      <c r="O3019" t="s">
        <v>126</v>
      </c>
    </row>
    <row r="3020" spans="1:15" x14ac:dyDescent="0.25">
      <c r="A3020">
        <v>1</v>
      </c>
      <c r="B3020">
        <v>2016</v>
      </c>
      <c r="C3020" t="s">
        <v>490</v>
      </c>
      <c r="D3020" t="s">
        <v>48</v>
      </c>
      <c r="E3020" t="s">
        <v>7</v>
      </c>
      <c r="F3020">
        <f>VLOOKUP(C3020,'Five Year Alumni Srvy 2016 Data'!C:F,4,FALSE)</f>
        <v>0</v>
      </c>
      <c r="G3020" t="str">
        <f>VLOOKUP(F3020,Coding!K:L,2,FALSE)</f>
        <v>Non-URM</v>
      </c>
      <c r="H3020" t="s">
        <v>195</v>
      </c>
      <c r="I3020" t="s">
        <v>196</v>
      </c>
      <c r="J3020" t="s">
        <v>10</v>
      </c>
      <c r="K3020" t="s">
        <v>98</v>
      </c>
      <c r="L3020">
        <v>3</v>
      </c>
      <c r="M3020" t="s">
        <v>85</v>
      </c>
      <c r="N3020" t="s">
        <v>99</v>
      </c>
      <c r="O3020" t="s">
        <v>126</v>
      </c>
    </row>
    <row r="3021" spans="1:15" x14ac:dyDescent="0.25">
      <c r="A3021">
        <v>1</v>
      </c>
      <c r="B3021">
        <v>2016</v>
      </c>
      <c r="C3021" t="s">
        <v>490</v>
      </c>
      <c r="D3021" t="s">
        <v>48</v>
      </c>
      <c r="E3021" t="s">
        <v>7</v>
      </c>
      <c r="F3021">
        <f>VLOOKUP(C3021,'Five Year Alumni Srvy 2016 Data'!C:F,4,FALSE)</f>
        <v>0</v>
      </c>
      <c r="G3021" t="str">
        <f>VLOOKUP(F3021,Coding!K:L,2,FALSE)</f>
        <v>Non-URM</v>
      </c>
      <c r="H3021" t="s">
        <v>195</v>
      </c>
      <c r="I3021" t="s">
        <v>196</v>
      </c>
      <c r="J3021" t="s">
        <v>10</v>
      </c>
      <c r="K3021" t="s">
        <v>122</v>
      </c>
      <c r="L3021">
        <v>4</v>
      </c>
      <c r="M3021" t="s">
        <v>85</v>
      </c>
      <c r="N3021" t="s">
        <v>123</v>
      </c>
      <c r="O3021" t="s">
        <v>87</v>
      </c>
    </row>
    <row r="3022" spans="1:15" x14ac:dyDescent="0.25">
      <c r="A3022">
        <v>1</v>
      </c>
      <c r="B3022">
        <v>2016</v>
      </c>
      <c r="C3022" t="s">
        <v>490</v>
      </c>
      <c r="D3022" t="s">
        <v>48</v>
      </c>
      <c r="E3022" t="s">
        <v>7</v>
      </c>
      <c r="F3022">
        <f>VLOOKUP(C3022,'Five Year Alumni Srvy 2016 Data'!C:F,4,FALSE)</f>
        <v>0</v>
      </c>
      <c r="G3022" t="str">
        <f>VLOOKUP(F3022,Coding!K:L,2,FALSE)</f>
        <v>Non-URM</v>
      </c>
      <c r="H3022" t="s">
        <v>195</v>
      </c>
      <c r="I3022" t="s">
        <v>196</v>
      </c>
      <c r="J3022" t="s">
        <v>10</v>
      </c>
      <c r="K3022" t="s">
        <v>124</v>
      </c>
      <c r="L3022">
        <v>4</v>
      </c>
      <c r="M3022" t="s">
        <v>85</v>
      </c>
      <c r="N3022" t="s">
        <v>125</v>
      </c>
      <c r="O3022" t="s">
        <v>87</v>
      </c>
    </row>
    <row r="3023" spans="1:15" x14ac:dyDescent="0.25">
      <c r="A3023">
        <v>1</v>
      </c>
      <c r="B3023">
        <v>2016</v>
      </c>
      <c r="C3023" t="s">
        <v>490</v>
      </c>
      <c r="D3023" t="s">
        <v>48</v>
      </c>
      <c r="E3023" t="s">
        <v>7</v>
      </c>
      <c r="F3023">
        <f>VLOOKUP(C3023,'Five Year Alumni Srvy 2016 Data'!C:F,4,FALSE)</f>
        <v>0</v>
      </c>
      <c r="G3023" t="str">
        <f>VLOOKUP(F3023,Coding!K:L,2,FALSE)</f>
        <v>Non-URM</v>
      </c>
      <c r="H3023" t="s">
        <v>195</v>
      </c>
      <c r="I3023" t="s">
        <v>196</v>
      </c>
      <c r="J3023" t="s">
        <v>10</v>
      </c>
      <c r="K3023" t="s">
        <v>127</v>
      </c>
      <c r="L3023">
        <v>4</v>
      </c>
      <c r="M3023" t="s">
        <v>85</v>
      </c>
      <c r="N3023" t="s">
        <v>128</v>
      </c>
      <c r="O3023" t="s">
        <v>87</v>
      </c>
    </row>
    <row r="3024" spans="1:15" x14ac:dyDescent="0.25">
      <c r="A3024">
        <v>1</v>
      </c>
      <c r="B3024">
        <v>2016</v>
      </c>
      <c r="C3024" t="s">
        <v>490</v>
      </c>
      <c r="D3024" t="s">
        <v>48</v>
      </c>
      <c r="E3024" t="s">
        <v>7</v>
      </c>
      <c r="F3024">
        <f>VLOOKUP(C3024,'Five Year Alumni Srvy 2016 Data'!C:F,4,FALSE)</f>
        <v>0</v>
      </c>
      <c r="G3024" t="str">
        <f>VLOOKUP(F3024,Coding!K:L,2,FALSE)</f>
        <v>Non-URM</v>
      </c>
      <c r="H3024" t="s">
        <v>195</v>
      </c>
      <c r="I3024" t="s">
        <v>196</v>
      </c>
      <c r="J3024" t="s">
        <v>10</v>
      </c>
      <c r="K3024" t="s">
        <v>129</v>
      </c>
      <c r="L3024">
        <v>4</v>
      </c>
      <c r="M3024" t="s">
        <v>85</v>
      </c>
      <c r="N3024" t="s">
        <v>130</v>
      </c>
      <c r="O3024" t="s">
        <v>87</v>
      </c>
    </row>
    <row r="3025" spans="1:15" x14ac:dyDescent="0.25">
      <c r="A3025">
        <v>1</v>
      </c>
      <c r="B3025">
        <v>2016</v>
      </c>
      <c r="C3025" t="s">
        <v>490</v>
      </c>
      <c r="D3025" t="s">
        <v>48</v>
      </c>
      <c r="E3025" t="s">
        <v>7</v>
      </c>
      <c r="F3025">
        <f>VLOOKUP(C3025,'Five Year Alumni Srvy 2016 Data'!C:F,4,FALSE)</f>
        <v>0</v>
      </c>
      <c r="G3025" t="str">
        <f>VLOOKUP(F3025,Coding!K:L,2,FALSE)</f>
        <v>Non-URM</v>
      </c>
      <c r="H3025" t="s">
        <v>195</v>
      </c>
      <c r="I3025" t="s">
        <v>196</v>
      </c>
      <c r="J3025" t="s">
        <v>10</v>
      </c>
      <c r="K3025" t="s">
        <v>131</v>
      </c>
      <c r="L3025">
        <v>4</v>
      </c>
      <c r="M3025" t="s">
        <v>85</v>
      </c>
      <c r="N3025" t="s">
        <v>132</v>
      </c>
      <c r="O3025" t="s">
        <v>87</v>
      </c>
    </row>
    <row r="3026" spans="1:15" x14ac:dyDescent="0.25">
      <c r="A3026">
        <v>1</v>
      </c>
      <c r="B3026">
        <v>2016</v>
      </c>
      <c r="C3026" t="s">
        <v>490</v>
      </c>
      <c r="D3026" t="s">
        <v>48</v>
      </c>
      <c r="E3026" t="s">
        <v>7</v>
      </c>
      <c r="F3026">
        <f>VLOOKUP(C3026,'Five Year Alumni Srvy 2016 Data'!C:F,4,FALSE)</f>
        <v>0</v>
      </c>
      <c r="G3026" t="str">
        <f>VLOOKUP(F3026,Coding!K:L,2,FALSE)</f>
        <v>Non-URM</v>
      </c>
      <c r="H3026" t="s">
        <v>195</v>
      </c>
      <c r="I3026" t="s">
        <v>196</v>
      </c>
      <c r="J3026" t="s">
        <v>10</v>
      </c>
      <c r="K3026" t="s">
        <v>139</v>
      </c>
      <c r="L3026">
        <v>3</v>
      </c>
      <c r="M3026" t="s">
        <v>85</v>
      </c>
      <c r="N3026" t="s">
        <v>140</v>
      </c>
      <c r="O3026" t="s">
        <v>126</v>
      </c>
    </row>
    <row r="3027" spans="1:15" x14ac:dyDescent="0.25">
      <c r="A3027">
        <v>1</v>
      </c>
      <c r="B3027">
        <v>2016</v>
      </c>
      <c r="C3027" t="s">
        <v>490</v>
      </c>
      <c r="D3027" t="s">
        <v>48</v>
      </c>
      <c r="E3027" t="s">
        <v>7</v>
      </c>
      <c r="F3027">
        <f>VLOOKUP(C3027,'Five Year Alumni Srvy 2016 Data'!C:F,4,FALSE)</f>
        <v>0</v>
      </c>
      <c r="G3027" t="str">
        <f>VLOOKUP(F3027,Coding!K:L,2,FALSE)</f>
        <v>Non-URM</v>
      </c>
      <c r="H3027" t="s">
        <v>195</v>
      </c>
      <c r="I3027" t="s">
        <v>196</v>
      </c>
      <c r="J3027" t="s">
        <v>10</v>
      </c>
      <c r="K3027" t="s">
        <v>141</v>
      </c>
      <c r="L3027">
        <v>3</v>
      </c>
      <c r="M3027" t="s">
        <v>85</v>
      </c>
      <c r="N3027" t="s">
        <v>142</v>
      </c>
      <c r="O3027" t="s">
        <v>126</v>
      </c>
    </row>
    <row r="3028" spans="1:15" x14ac:dyDescent="0.25">
      <c r="A3028">
        <v>1</v>
      </c>
      <c r="B3028">
        <v>2016</v>
      </c>
      <c r="C3028" t="s">
        <v>490</v>
      </c>
      <c r="D3028" t="s">
        <v>48</v>
      </c>
      <c r="E3028" t="s">
        <v>7</v>
      </c>
      <c r="F3028">
        <f>VLOOKUP(C3028,'Five Year Alumni Srvy 2016 Data'!C:F,4,FALSE)</f>
        <v>0</v>
      </c>
      <c r="G3028" t="str">
        <f>VLOOKUP(F3028,Coding!K:L,2,FALSE)</f>
        <v>Non-URM</v>
      </c>
      <c r="H3028" t="s">
        <v>195</v>
      </c>
      <c r="I3028" t="s">
        <v>196</v>
      </c>
      <c r="J3028" t="s">
        <v>10</v>
      </c>
      <c r="K3028" t="s">
        <v>143</v>
      </c>
      <c r="L3028">
        <v>3</v>
      </c>
      <c r="M3028" t="s">
        <v>85</v>
      </c>
      <c r="N3028" t="s">
        <v>144</v>
      </c>
      <c r="O3028" t="s">
        <v>126</v>
      </c>
    </row>
    <row r="3029" spans="1:15" x14ac:dyDescent="0.25">
      <c r="A3029">
        <v>1</v>
      </c>
      <c r="B3029">
        <v>2016</v>
      </c>
      <c r="C3029" t="s">
        <v>495</v>
      </c>
      <c r="D3029" t="s">
        <v>48</v>
      </c>
      <c r="E3029" t="s">
        <v>7</v>
      </c>
      <c r="F3029">
        <f>VLOOKUP(C3029,'Five Year Alumni Srvy 2016 Data'!C:F,4,FALSE)</f>
        <v>0</v>
      </c>
      <c r="G3029" t="str">
        <f>VLOOKUP(F3029,Coding!K:L,2,FALSE)</f>
        <v>Non-URM</v>
      </c>
      <c r="H3029" t="s">
        <v>219</v>
      </c>
      <c r="I3029" t="s">
        <v>220</v>
      </c>
      <c r="J3029" t="s">
        <v>19</v>
      </c>
      <c r="K3029" t="s">
        <v>84</v>
      </c>
      <c r="L3029">
        <v>3</v>
      </c>
      <c r="M3029" t="s">
        <v>85</v>
      </c>
      <c r="N3029" t="s">
        <v>86</v>
      </c>
      <c r="O3029" t="s">
        <v>126</v>
      </c>
    </row>
    <row r="3030" spans="1:15" x14ac:dyDescent="0.25">
      <c r="A3030">
        <v>1</v>
      </c>
      <c r="B3030">
        <v>2016</v>
      </c>
      <c r="C3030" t="s">
        <v>495</v>
      </c>
      <c r="D3030" t="s">
        <v>48</v>
      </c>
      <c r="E3030" t="s">
        <v>7</v>
      </c>
      <c r="F3030">
        <f>VLOOKUP(C3030,'Five Year Alumni Srvy 2016 Data'!C:F,4,FALSE)</f>
        <v>0</v>
      </c>
      <c r="G3030" t="str">
        <f>VLOOKUP(F3030,Coding!K:L,2,FALSE)</f>
        <v>Non-URM</v>
      </c>
      <c r="H3030" t="s">
        <v>219</v>
      </c>
      <c r="I3030" t="s">
        <v>220</v>
      </c>
      <c r="J3030" t="s">
        <v>19</v>
      </c>
      <c r="K3030" t="s">
        <v>88</v>
      </c>
      <c r="L3030">
        <v>3</v>
      </c>
      <c r="M3030" t="s">
        <v>85</v>
      </c>
      <c r="N3030" t="s">
        <v>89</v>
      </c>
      <c r="O3030" t="s">
        <v>126</v>
      </c>
    </row>
    <row r="3031" spans="1:15" x14ac:dyDescent="0.25">
      <c r="A3031">
        <v>1</v>
      </c>
      <c r="B3031">
        <v>2016</v>
      </c>
      <c r="C3031" t="s">
        <v>495</v>
      </c>
      <c r="D3031" t="s">
        <v>48</v>
      </c>
      <c r="E3031" t="s">
        <v>7</v>
      </c>
      <c r="F3031">
        <f>VLOOKUP(C3031,'Five Year Alumni Srvy 2016 Data'!C:F,4,FALSE)</f>
        <v>0</v>
      </c>
      <c r="G3031" t="str">
        <f>VLOOKUP(F3031,Coding!K:L,2,FALSE)</f>
        <v>Non-URM</v>
      </c>
      <c r="H3031" t="s">
        <v>219</v>
      </c>
      <c r="I3031" t="s">
        <v>220</v>
      </c>
      <c r="J3031" t="s">
        <v>19</v>
      </c>
      <c r="K3031" t="s">
        <v>98</v>
      </c>
      <c r="L3031">
        <v>3</v>
      </c>
      <c r="M3031" t="s">
        <v>85</v>
      </c>
      <c r="N3031" t="s">
        <v>99</v>
      </c>
      <c r="O3031" t="s">
        <v>126</v>
      </c>
    </row>
    <row r="3032" spans="1:15" x14ac:dyDescent="0.25">
      <c r="A3032">
        <v>1</v>
      </c>
      <c r="B3032">
        <v>2016</v>
      </c>
      <c r="C3032" t="s">
        <v>495</v>
      </c>
      <c r="D3032" t="s">
        <v>48</v>
      </c>
      <c r="E3032" t="s">
        <v>7</v>
      </c>
      <c r="F3032">
        <f>VLOOKUP(C3032,'Five Year Alumni Srvy 2016 Data'!C:F,4,FALSE)</f>
        <v>0</v>
      </c>
      <c r="G3032" t="str">
        <f>VLOOKUP(F3032,Coding!K:L,2,FALSE)</f>
        <v>Non-URM</v>
      </c>
      <c r="H3032" t="s">
        <v>219</v>
      </c>
      <c r="I3032" t="s">
        <v>220</v>
      </c>
      <c r="J3032" t="s">
        <v>19</v>
      </c>
      <c r="K3032" t="s">
        <v>122</v>
      </c>
      <c r="L3032">
        <v>4</v>
      </c>
      <c r="M3032" t="s">
        <v>85</v>
      </c>
      <c r="N3032" t="s">
        <v>123</v>
      </c>
      <c r="O3032" t="s">
        <v>87</v>
      </c>
    </row>
    <row r="3033" spans="1:15" x14ac:dyDescent="0.25">
      <c r="A3033">
        <v>1</v>
      </c>
      <c r="B3033">
        <v>2016</v>
      </c>
      <c r="C3033" t="s">
        <v>495</v>
      </c>
      <c r="D3033" t="s">
        <v>48</v>
      </c>
      <c r="E3033" t="s">
        <v>7</v>
      </c>
      <c r="F3033">
        <f>VLOOKUP(C3033,'Five Year Alumni Srvy 2016 Data'!C:F,4,FALSE)</f>
        <v>0</v>
      </c>
      <c r="G3033" t="str">
        <f>VLOOKUP(F3033,Coding!K:L,2,FALSE)</f>
        <v>Non-URM</v>
      </c>
      <c r="H3033" t="s">
        <v>219</v>
      </c>
      <c r="I3033" t="s">
        <v>220</v>
      </c>
      <c r="J3033" t="s">
        <v>19</v>
      </c>
      <c r="K3033" t="s">
        <v>124</v>
      </c>
      <c r="L3033">
        <v>4</v>
      </c>
      <c r="M3033" t="s">
        <v>85</v>
      </c>
      <c r="N3033" t="s">
        <v>125</v>
      </c>
      <c r="O3033" t="s">
        <v>87</v>
      </c>
    </row>
    <row r="3034" spans="1:15" x14ac:dyDescent="0.25">
      <c r="A3034">
        <v>1</v>
      </c>
      <c r="B3034">
        <v>2016</v>
      </c>
      <c r="C3034" t="s">
        <v>495</v>
      </c>
      <c r="D3034" t="s">
        <v>48</v>
      </c>
      <c r="E3034" t="s">
        <v>7</v>
      </c>
      <c r="F3034">
        <f>VLOOKUP(C3034,'Five Year Alumni Srvy 2016 Data'!C:F,4,FALSE)</f>
        <v>0</v>
      </c>
      <c r="G3034" t="str">
        <f>VLOOKUP(F3034,Coding!K:L,2,FALSE)</f>
        <v>Non-URM</v>
      </c>
      <c r="H3034" t="s">
        <v>219</v>
      </c>
      <c r="I3034" t="s">
        <v>220</v>
      </c>
      <c r="J3034" t="s">
        <v>19</v>
      </c>
      <c r="K3034" t="s">
        <v>127</v>
      </c>
      <c r="L3034">
        <v>4</v>
      </c>
      <c r="M3034" t="s">
        <v>85</v>
      </c>
      <c r="N3034" t="s">
        <v>128</v>
      </c>
      <c r="O3034" t="s">
        <v>87</v>
      </c>
    </row>
    <row r="3035" spans="1:15" x14ac:dyDescent="0.25">
      <c r="A3035">
        <v>1</v>
      </c>
      <c r="B3035">
        <v>2016</v>
      </c>
      <c r="C3035" t="s">
        <v>495</v>
      </c>
      <c r="D3035" t="s">
        <v>48</v>
      </c>
      <c r="E3035" t="s">
        <v>7</v>
      </c>
      <c r="F3035">
        <f>VLOOKUP(C3035,'Five Year Alumni Srvy 2016 Data'!C:F,4,FALSE)</f>
        <v>0</v>
      </c>
      <c r="G3035" t="str">
        <f>VLOOKUP(F3035,Coding!K:L,2,FALSE)</f>
        <v>Non-URM</v>
      </c>
      <c r="H3035" t="s">
        <v>219</v>
      </c>
      <c r="I3035" t="s">
        <v>220</v>
      </c>
      <c r="J3035" t="s">
        <v>19</v>
      </c>
      <c r="K3035" t="s">
        <v>129</v>
      </c>
      <c r="L3035">
        <v>4</v>
      </c>
      <c r="M3035" t="s">
        <v>85</v>
      </c>
      <c r="N3035" t="s">
        <v>130</v>
      </c>
      <c r="O3035" t="s">
        <v>87</v>
      </c>
    </row>
    <row r="3036" spans="1:15" x14ac:dyDescent="0.25">
      <c r="A3036">
        <v>1</v>
      </c>
      <c r="B3036">
        <v>2016</v>
      </c>
      <c r="C3036" t="s">
        <v>495</v>
      </c>
      <c r="D3036" t="s">
        <v>48</v>
      </c>
      <c r="E3036" t="s">
        <v>7</v>
      </c>
      <c r="F3036">
        <f>VLOOKUP(C3036,'Five Year Alumni Srvy 2016 Data'!C:F,4,FALSE)</f>
        <v>0</v>
      </c>
      <c r="G3036" t="str">
        <f>VLOOKUP(F3036,Coding!K:L,2,FALSE)</f>
        <v>Non-URM</v>
      </c>
      <c r="H3036" t="s">
        <v>219</v>
      </c>
      <c r="I3036" t="s">
        <v>220</v>
      </c>
      <c r="J3036" t="s">
        <v>19</v>
      </c>
      <c r="K3036" t="s">
        <v>131</v>
      </c>
      <c r="L3036">
        <v>4</v>
      </c>
      <c r="M3036" t="s">
        <v>85</v>
      </c>
      <c r="N3036" t="s">
        <v>132</v>
      </c>
      <c r="O3036" t="s">
        <v>87</v>
      </c>
    </row>
    <row r="3037" spans="1:15" x14ac:dyDescent="0.25">
      <c r="A3037">
        <v>1</v>
      </c>
      <c r="B3037">
        <v>2016</v>
      </c>
      <c r="C3037" t="s">
        <v>495</v>
      </c>
      <c r="D3037" t="s">
        <v>48</v>
      </c>
      <c r="E3037" t="s">
        <v>7</v>
      </c>
      <c r="F3037">
        <f>VLOOKUP(C3037,'Five Year Alumni Srvy 2016 Data'!C:F,4,FALSE)</f>
        <v>0</v>
      </c>
      <c r="G3037" t="str">
        <f>VLOOKUP(F3037,Coding!K:L,2,FALSE)</f>
        <v>Non-URM</v>
      </c>
      <c r="H3037" t="s">
        <v>219</v>
      </c>
      <c r="I3037" t="s">
        <v>220</v>
      </c>
      <c r="J3037" t="s">
        <v>19</v>
      </c>
      <c r="K3037" t="s">
        <v>139</v>
      </c>
      <c r="L3037">
        <v>5</v>
      </c>
      <c r="M3037" t="s">
        <v>85</v>
      </c>
      <c r="N3037" t="s">
        <v>140</v>
      </c>
      <c r="O3037" t="s">
        <v>185</v>
      </c>
    </row>
    <row r="3038" spans="1:15" x14ac:dyDescent="0.25">
      <c r="A3038">
        <v>1</v>
      </c>
      <c r="B3038">
        <v>2016</v>
      </c>
      <c r="C3038" t="s">
        <v>495</v>
      </c>
      <c r="D3038" t="s">
        <v>48</v>
      </c>
      <c r="E3038" t="s">
        <v>7</v>
      </c>
      <c r="F3038">
        <f>VLOOKUP(C3038,'Five Year Alumni Srvy 2016 Data'!C:F,4,FALSE)</f>
        <v>0</v>
      </c>
      <c r="G3038" t="str">
        <f>VLOOKUP(F3038,Coding!K:L,2,FALSE)</f>
        <v>Non-URM</v>
      </c>
      <c r="H3038" t="s">
        <v>219</v>
      </c>
      <c r="I3038" t="s">
        <v>220</v>
      </c>
      <c r="J3038" t="s">
        <v>19</v>
      </c>
      <c r="K3038" t="s">
        <v>141</v>
      </c>
      <c r="L3038">
        <v>3</v>
      </c>
      <c r="M3038" t="s">
        <v>85</v>
      </c>
      <c r="N3038" t="s">
        <v>142</v>
      </c>
      <c r="O3038" t="s">
        <v>126</v>
      </c>
    </row>
    <row r="3039" spans="1:15" x14ac:dyDescent="0.25">
      <c r="A3039">
        <v>1</v>
      </c>
      <c r="B3039">
        <v>2016</v>
      </c>
      <c r="C3039" t="s">
        <v>495</v>
      </c>
      <c r="D3039" t="s">
        <v>48</v>
      </c>
      <c r="E3039" t="s">
        <v>7</v>
      </c>
      <c r="F3039">
        <f>VLOOKUP(C3039,'Five Year Alumni Srvy 2016 Data'!C:F,4,FALSE)</f>
        <v>0</v>
      </c>
      <c r="G3039" t="str">
        <f>VLOOKUP(F3039,Coding!K:L,2,FALSE)</f>
        <v>Non-URM</v>
      </c>
      <c r="H3039" t="s">
        <v>219</v>
      </c>
      <c r="I3039" t="s">
        <v>220</v>
      </c>
      <c r="J3039" t="s">
        <v>19</v>
      </c>
      <c r="K3039" t="s">
        <v>143</v>
      </c>
      <c r="L3039">
        <v>3</v>
      </c>
      <c r="M3039" t="s">
        <v>85</v>
      </c>
      <c r="N3039" t="s">
        <v>144</v>
      </c>
      <c r="O3039" t="s">
        <v>126</v>
      </c>
    </row>
    <row r="3040" spans="1:15" x14ac:dyDescent="0.25">
      <c r="A3040" s="2">
        <v>1</v>
      </c>
      <c r="B3040" s="2">
        <v>2016</v>
      </c>
      <c r="C3040" t="s">
        <v>181</v>
      </c>
      <c r="D3040" t="s">
        <v>48</v>
      </c>
      <c r="E3040" t="s">
        <v>7</v>
      </c>
      <c r="F3040">
        <f>VLOOKUP(C3040,'Five Year Alumni Srvy 2016 Data'!C:F,4,FALSE)</f>
        <v>0</v>
      </c>
      <c r="G3040" t="str">
        <f>VLOOKUP(F3040,Coding!K:L,2,FALSE)</f>
        <v>Non-URM</v>
      </c>
      <c r="H3040" t="s">
        <v>182</v>
      </c>
      <c r="I3040" t="s">
        <v>182</v>
      </c>
      <c r="J3040" t="s">
        <v>21</v>
      </c>
      <c r="K3040" t="s">
        <v>54</v>
      </c>
      <c r="L3040" s="2">
        <v>4</v>
      </c>
      <c r="M3040" t="s">
        <v>55</v>
      </c>
      <c r="N3040" t="s">
        <v>56</v>
      </c>
      <c r="O3040" t="s">
        <v>57</v>
      </c>
    </row>
    <row r="3041" spans="1:15" x14ac:dyDescent="0.25">
      <c r="A3041" s="2">
        <v>1</v>
      </c>
      <c r="B3041" s="2">
        <v>2016</v>
      </c>
      <c r="C3041" t="s">
        <v>181</v>
      </c>
      <c r="D3041" t="s">
        <v>48</v>
      </c>
      <c r="E3041" t="s">
        <v>7</v>
      </c>
      <c r="F3041">
        <f>VLOOKUP(C3041,'Five Year Alumni Srvy 2016 Data'!C:F,4,FALSE)</f>
        <v>0</v>
      </c>
      <c r="G3041" t="str">
        <f>VLOOKUP(F3041,Coding!K:L,2,FALSE)</f>
        <v>Non-URM</v>
      </c>
      <c r="H3041" t="s">
        <v>182</v>
      </c>
      <c r="I3041" t="s">
        <v>182</v>
      </c>
      <c r="J3041" t="s">
        <v>21</v>
      </c>
      <c r="K3041" t="s">
        <v>58</v>
      </c>
      <c r="L3041" s="2">
        <v>3</v>
      </c>
      <c r="M3041" t="s">
        <v>55</v>
      </c>
      <c r="N3041" t="s">
        <v>59</v>
      </c>
      <c r="O3041" t="s">
        <v>178</v>
      </c>
    </row>
    <row r="3042" spans="1:15" x14ac:dyDescent="0.25">
      <c r="A3042" s="2">
        <v>1</v>
      </c>
      <c r="B3042" s="2">
        <v>2016</v>
      </c>
      <c r="C3042" t="s">
        <v>181</v>
      </c>
      <c r="D3042" t="s">
        <v>48</v>
      </c>
      <c r="E3042" t="s">
        <v>7</v>
      </c>
      <c r="F3042">
        <f>VLOOKUP(C3042,'Five Year Alumni Srvy 2016 Data'!C:F,4,FALSE)</f>
        <v>0</v>
      </c>
      <c r="G3042" t="str">
        <f>VLOOKUP(F3042,Coding!K:L,2,FALSE)</f>
        <v>Non-URM</v>
      </c>
      <c r="H3042" t="s">
        <v>182</v>
      </c>
      <c r="I3042" t="s">
        <v>182</v>
      </c>
      <c r="J3042" t="s">
        <v>21</v>
      </c>
      <c r="K3042" t="s">
        <v>118</v>
      </c>
      <c r="L3042" s="2">
        <v>2</v>
      </c>
      <c r="M3042" t="s">
        <v>55</v>
      </c>
      <c r="N3042" t="s">
        <v>119</v>
      </c>
      <c r="O3042" t="s">
        <v>187</v>
      </c>
    </row>
    <row r="3043" spans="1:15" x14ac:dyDescent="0.25">
      <c r="A3043" s="2">
        <v>1</v>
      </c>
      <c r="B3043" s="2">
        <v>2016</v>
      </c>
      <c r="C3043" t="s">
        <v>181</v>
      </c>
      <c r="D3043" t="s">
        <v>48</v>
      </c>
      <c r="E3043" t="s">
        <v>7</v>
      </c>
      <c r="F3043">
        <f>VLOOKUP(C3043,'Five Year Alumni Srvy 2016 Data'!C:F,4,FALSE)</f>
        <v>0</v>
      </c>
      <c r="G3043" t="str">
        <f>VLOOKUP(F3043,Coding!K:L,2,FALSE)</f>
        <v>Non-URM</v>
      </c>
      <c r="H3043" t="s">
        <v>182</v>
      </c>
      <c r="I3043" t="s">
        <v>182</v>
      </c>
      <c r="J3043" t="s">
        <v>21</v>
      </c>
      <c r="K3043" t="s">
        <v>135</v>
      </c>
      <c r="L3043" s="2">
        <v>4</v>
      </c>
      <c r="M3043" t="s">
        <v>55</v>
      </c>
      <c r="N3043" t="s">
        <v>136</v>
      </c>
      <c r="O3043" t="s">
        <v>57</v>
      </c>
    </row>
    <row r="3044" spans="1:15" x14ac:dyDescent="0.25">
      <c r="A3044" s="2">
        <v>1</v>
      </c>
      <c r="B3044" s="2">
        <v>2016</v>
      </c>
      <c r="C3044" t="s">
        <v>181</v>
      </c>
      <c r="D3044" t="s">
        <v>48</v>
      </c>
      <c r="E3044" t="s">
        <v>7</v>
      </c>
      <c r="F3044">
        <f>VLOOKUP(C3044,'Five Year Alumni Srvy 2016 Data'!C:F,4,FALSE)</f>
        <v>0</v>
      </c>
      <c r="G3044" t="str">
        <f>VLOOKUP(F3044,Coding!K:L,2,FALSE)</f>
        <v>Non-URM</v>
      </c>
      <c r="H3044" t="s">
        <v>182</v>
      </c>
      <c r="I3044" t="s">
        <v>182</v>
      </c>
      <c r="J3044" t="s">
        <v>21</v>
      </c>
      <c r="K3044" t="s">
        <v>137</v>
      </c>
      <c r="L3044" s="2">
        <v>3</v>
      </c>
      <c r="M3044" t="s">
        <v>55</v>
      </c>
      <c r="N3044" t="s">
        <v>138</v>
      </c>
      <c r="O3044" t="s">
        <v>178</v>
      </c>
    </row>
    <row r="3045" spans="1:15" x14ac:dyDescent="0.25">
      <c r="A3045" s="2">
        <v>1</v>
      </c>
      <c r="B3045" s="2">
        <v>2016</v>
      </c>
      <c r="C3045" t="s">
        <v>181</v>
      </c>
      <c r="D3045" t="s">
        <v>48</v>
      </c>
      <c r="E3045" t="s">
        <v>7</v>
      </c>
      <c r="F3045">
        <f>VLOOKUP(C3045,'Five Year Alumni Srvy 2016 Data'!C:F,4,FALSE)</f>
        <v>0</v>
      </c>
      <c r="G3045" t="str">
        <f>VLOOKUP(F3045,Coding!K:L,2,FALSE)</f>
        <v>Non-URM</v>
      </c>
      <c r="H3045" t="s">
        <v>182</v>
      </c>
      <c r="I3045" t="s">
        <v>182</v>
      </c>
      <c r="J3045" t="s">
        <v>21</v>
      </c>
      <c r="K3045" t="s">
        <v>145</v>
      </c>
      <c r="L3045" s="2">
        <v>4</v>
      </c>
      <c r="M3045" t="s">
        <v>55</v>
      </c>
      <c r="N3045" t="s">
        <v>146</v>
      </c>
      <c r="O3045" t="s">
        <v>57</v>
      </c>
    </row>
    <row r="3046" spans="1:15" x14ac:dyDescent="0.25">
      <c r="A3046" s="2">
        <v>1</v>
      </c>
      <c r="B3046" s="2">
        <v>2016</v>
      </c>
      <c r="C3046" t="s">
        <v>181</v>
      </c>
      <c r="D3046" t="s">
        <v>48</v>
      </c>
      <c r="E3046" t="s">
        <v>7</v>
      </c>
      <c r="F3046">
        <f>VLOOKUP(C3046,'Five Year Alumni Srvy 2016 Data'!C:F,4,FALSE)</f>
        <v>0</v>
      </c>
      <c r="G3046" t="str">
        <f>VLOOKUP(F3046,Coding!K:L,2,FALSE)</f>
        <v>Non-URM</v>
      </c>
      <c r="H3046" t="s">
        <v>182</v>
      </c>
      <c r="I3046" t="s">
        <v>182</v>
      </c>
      <c r="J3046" t="s">
        <v>21</v>
      </c>
      <c r="K3046" t="s">
        <v>147</v>
      </c>
      <c r="L3046" s="2">
        <v>3</v>
      </c>
      <c r="M3046" t="s">
        <v>55</v>
      </c>
      <c r="N3046" t="s">
        <v>148</v>
      </c>
      <c r="O3046" t="s">
        <v>178</v>
      </c>
    </row>
    <row r="3047" spans="1:15" x14ac:dyDescent="0.25">
      <c r="A3047" s="2">
        <v>1</v>
      </c>
      <c r="B3047" s="2">
        <v>2016</v>
      </c>
      <c r="C3047" t="s">
        <v>181</v>
      </c>
      <c r="D3047" t="s">
        <v>48</v>
      </c>
      <c r="E3047" t="s">
        <v>7</v>
      </c>
      <c r="F3047">
        <f>VLOOKUP(C3047,'Five Year Alumni Srvy 2016 Data'!C:F,4,FALSE)</f>
        <v>0</v>
      </c>
      <c r="G3047" t="str">
        <f>VLOOKUP(F3047,Coding!K:L,2,FALSE)</f>
        <v>Non-URM</v>
      </c>
      <c r="H3047" t="s">
        <v>182</v>
      </c>
      <c r="I3047" t="s">
        <v>182</v>
      </c>
      <c r="J3047" t="s">
        <v>21</v>
      </c>
      <c r="K3047" t="s">
        <v>149</v>
      </c>
      <c r="L3047" s="2">
        <v>3</v>
      </c>
      <c r="M3047" t="s">
        <v>55</v>
      </c>
      <c r="N3047" t="s">
        <v>150</v>
      </c>
      <c r="O3047" t="s">
        <v>178</v>
      </c>
    </row>
    <row r="3048" spans="1:15" x14ac:dyDescent="0.25">
      <c r="A3048" s="2">
        <v>1</v>
      </c>
      <c r="B3048" s="2">
        <v>2016</v>
      </c>
      <c r="C3048" t="s">
        <v>181</v>
      </c>
      <c r="D3048" t="s">
        <v>48</v>
      </c>
      <c r="E3048" t="s">
        <v>7</v>
      </c>
      <c r="F3048">
        <f>VLOOKUP(C3048,'Five Year Alumni Srvy 2016 Data'!C:F,4,FALSE)</f>
        <v>0</v>
      </c>
      <c r="G3048" t="str">
        <f>VLOOKUP(F3048,Coding!K:L,2,FALSE)</f>
        <v>Non-URM</v>
      </c>
      <c r="H3048" t="s">
        <v>182</v>
      </c>
      <c r="I3048" t="s">
        <v>182</v>
      </c>
      <c r="J3048" t="s">
        <v>21</v>
      </c>
      <c r="K3048" t="s">
        <v>166</v>
      </c>
      <c r="L3048" s="2">
        <v>4</v>
      </c>
      <c r="M3048" t="s">
        <v>55</v>
      </c>
      <c r="N3048" t="s">
        <v>167</v>
      </c>
      <c r="O3048" t="s">
        <v>57</v>
      </c>
    </row>
    <row r="3049" spans="1:15" x14ac:dyDescent="0.25">
      <c r="A3049" s="2">
        <v>1</v>
      </c>
      <c r="B3049" s="2">
        <v>2016</v>
      </c>
      <c r="C3049" t="s">
        <v>197</v>
      </c>
      <c r="D3049" t="s">
        <v>48</v>
      </c>
      <c r="E3049" t="s">
        <v>7</v>
      </c>
      <c r="F3049">
        <f>VLOOKUP(C3049,'Five Year Alumni Srvy 2016 Data'!C:F,4,FALSE)</f>
        <v>0</v>
      </c>
      <c r="G3049" t="str">
        <f>VLOOKUP(F3049,Coding!K:L,2,FALSE)</f>
        <v>Non-URM</v>
      </c>
      <c r="H3049" t="s">
        <v>198</v>
      </c>
      <c r="I3049" t="s">
        <v>199</v>
      </c>
      <c r="J3049" t="s">
        <v>17</v>
      </c>
      <c r="K3049" t="s">
        <v>54</v>
      </c>
      <c r="L3049" s="2">
        <v>4</v>
      </c>
      <c r="M3049" t="s">
        <v>55</v>
      </c>
      <c r="N3049" t="s">
        <v>56</v>
      </c>
      <c r="O3049" t="s">
        <v>57</v>
      </c>
    </row>
    <row r="3050" spans="1:15" x14ac:dyDescent="0.25">
      <c r="A3050" s="2">
        <v>1</v>
      </c>
      <c r="B3050" s="2">
        <v>2016</v>
      </c>
      <c r="C3050" t="s">
        <v>197</v>
      </c>
      <c r="D3050" t="s">
        <v>48</v>
      </c>
      <c r="E3050" t="s">
        <v>7</v>
      </c>
      <c r="F3050">
        <f>VLOOKUP(C3050,'Five Year Alumni Srvy 2016 Data'!C:F,4,FALSE)</f>
        <v>0</v>
      </c>
      <c r="G3050" t="str">
        <f>VLOOKUP(F3050,Coding!K:L,2,FALSE)</f>
        <v>Non-URM</v>
      </c>
      <c r="H3050" t="s">
        <v>198</v>
      </c>
      <c r="I3050" t="s">
        <v>199</v>
      </c>
      <c r="J3050" t="s">
        <v>17</v>
      </c>
      <c r="K3050" t="s">
        <v>58</v>
      </c>
      <c r="L3050" s="2">
        <v>4</v>
      </c>
      <c r="M3050" t="s">
        <v>55</v>
      </c>
      <c r="N3050" t="s">
        <v>59</v>
      </c>
      <c r="O3050" t="s">
        <v>57</v>
      </c>
    </row>
    <row r="3051" spans="1:15" x14ac:dyDescent="0.25">
      <c r="A3051" s="2">
        <v>1</v>
      </c>
      <c r="B3051" s="2">
        <v>2016</v>
      </c>
      <c r="C3051" t="s">
        <v>197</v>
      </c>
      <c r="D3051" t="s">
        <v>48</v>
      </c>
      <c r="E3051" t="s">
        <v>7</v>
      </c>
      <c r="F3051">
        <f>VLOOKUP(C3051,'Five Year Alumni Srvy 2016 Data'!C:F,4,FALSE)</f>
        <v>0</v>
      </c>
      <c r="G3051" t="str">
        <f>VLOOKUP(F3051,Coding!K:L,2,FALSE)</f>
        <v>Non-URM</v>
      </c>
      <c r="H3051" t="s">
        <v>198</v>
      </c>
      <c r="I3051" t="s">
        <v>199</v>
      </c>
      <c r="J3051" t="s">
        <v>17</v>
      </c>
      <c r="K3051" t="s">
        <v>118</v>
      </c>
      <c r="L3051" s="2">
        <v>3</v>
      </c>
      <c r="M3051" t="s">
        <v>55</v>
      </c>
      <c r="N3051" t="s">
        <v>119</v>
      </c>
      <c r="O3051" t="s">
        <v>178</v>
      </c>
    </row>
    <row r="3052" spans="1:15" x14ac:dyDescent="0.25">
      <c r="A3052" s="2">
        <v>1</v>
      </c>
      <c r="B3052" s="2">
        <v>2016</v>
      </c>
      <c r="C3052" t="s">
        <v>197</v>
      </c>
      <c r="D3052" t="s">
        <v>48</v>
      </c>
      <c r="E3052" t="s">
        <v>7</v>
      </c>
      <c r="F3052">
        <f>VLOOKUP(C3052,'Five Year Alumni Srvy 2016 Data'!C:F,4,FALSE)</f>
        <v>0</v>
      </c>
      <c r="G3052" t="str">
        <f>VLOOKUP(F3052,Coding!K:L,2,FALSE)</f>
        <v>Non-URM</v>
      </c>
      <c r="H3052" t="s">
        <v>198</v>
      </c>
      <c r="I3052" t="s">
        <v>199</v>
      </c>
      <c r="J3052" t="s">
        <v>17</v>
      </c>
      <c r="K3052" t="s">
        <v>135</v>
      </c>
      <c r="L3052" s="2">
        <v>4</v>
      </c>
      <c r="M3052" t="s">
        <v>55</v>
      </c>
      <c r="N3052" t="s">
        <v>136</v>
      </c>
      <c r="O3052" t="s">
        <v>57</v>
      </c>
    </row>
    <row r="3053" spans="1:15" x14ac:dyDescent="0.25">
      <c r="A3053" s="2">
        <v>1</v>
      </c>
      <c r="B3053" s="2">
        <v>2016</v>
      </c>
      <c r="C3053" t="s">
        <v>197</v>
      </c>
      <c r="D3053" t="s">
        <v>48</v>
      </c>
      <c r="E3053" t="s">
        <v>7</v>
      </c>
      <c r="F3053">
        <f>VLOOKUP(C3053,'Five Year Alumni Srvy 2016 Data'!C:F,4,FALSE)</f>
        <v>0</v>
      </c>
      <c r="G3053" t="str">
        <f>VLOOKUP(F3053,Coding!K:L,2,FALSE)</f>
        <v>Non-URM</v>
      </c>
      <c r="H3053" t="s">
        <v>198</v>
      </c>
      <c r="I3053" t="s">
        <v>199</v>
      </c>
      <c r="J3053" t="s">
        <v>17</v>
      </c>
      <c r="K3053" t="s">
        <v>137</v>
      </c>
      <c r="L3053" s="2">
        <v>3</v>
      </c>
      <c r="M3053" t="s">
        <v>55</v>
      </c>
      <c r="N3053" t="s">
        <v>138</v>
      </c>
      <c r="O3053" t="s">
        <v>178</v>
      </c>
    </row>
    <row r="3054" spans="1:15" x14ac:dyDescent="0.25">
      <c r="A3054" s="2">
        <v>1</v>
      </c>
      <c r="B3054" s="2">
        <v>2016</v>
      </c>
      <c r="C3054" t="s">
        <v>197</v>
      </c>
      <c r="D3054" t="s">
        <v>48</v>
      </c>
      <c r="E3054" t="s">
        <v>7</v>
      </c>
      <c r="F3054">
        <f>VLOOKUP(C3054,'Five Year Alumni Srvy 2016 Data'!C:F,4,FALSE)</f>
        <v>0</v>
      </c>
      <c r="G3054" t="str">
        <f>VLOOKUP(F3054,Coding!K:L,2,FALSE)</f>
        <v>Non-URM</v>
      </c>
      <c r="H3054" t="s">
        <v>198</v>
      </c>
      <c r="I3054" t="s">
        <v>199</v>
      </c>
      <c r="J3054" t="s">
        <v>17</v>
      </c>
      <c r="K3054" t="s">
        <v>145</v>
      </c>
      <c r="L3054" s="2">
        <v>3</v>
      </c>
      <c r="M3054" t="s">
        <v>55</v>
      </c>
      <c r="N3054" t="s">
        <v>146</v>
      </c>
      <c r="O3054" t="s">
        <v>178</v>
      </c>
    </row>
    <row r="3055" spans="1:15" x14ac:dyDescent="0.25">
      <c r="A3055" s="2">
        <v>1</v>
      </c>
      <c r="B3055" s="2">
        <v>2016</v>
      </c>
      <c r="C3055" t="s">
        <v>197</v>
      </c>
      <c r="D3055" t="s">
        <v>48</v>
      </c>
      <c r="E3055" t="s">
        <v>7</v>
      </c>
      <c r="F3055">
        <f>VLOOKUP(C3055,'Five Year Alumni Srvy 2016 Data'!C:F,4,FALSE)</f>
        <v>0</v>
      </c>
      <c r="G3055" t="str">
        <f>VLOOKUP(F3055,Coding!K:L,2,FALSE)</f>
        <v>Non-URM</v>
      </c>
      <c r="H3055" t="s">
        <v>198</v>
      </c>
      <c r="I3055" t="s">
        <v>199</v>
      </c>
      <c r="J3055" t="s">
        <v>17</v>
      </c>
      <c r="K3055" t="s">
        <v>147</v>
      </c>
      <c r="L3055" s="2">
        <v>3</v>
      </c>
      <c r="M3055" t="s">
        <v>55</v>
      </c>
      <c r="N3055" t="s">
        <v>148</v>
      </c>
      <c r="O3055" t="s">
        <v>178</v>
      </c>
    </row>
    <row r="3056" spans="1:15" x14ac:dyDescent="0.25">
      <c r="A3056" s="2">
        <v>1</v>
      </c>
      <c r="B3056" s="2">
        <v>2016</v>
      </c>
      <c r="C3056" t="s">
        <v>197</v>
      </c>
      <c r="D3056" t="s">
        <v>48</v>
      </c>
      <c r="E3056" t="s">
        <v>7</v>
      </c>
      <c r="F3056">
        <f>VLOOKUP(C3056,'Five Year Alumni Srvy 2016 Data'!C:F,4,FALSE)</f>
        <v>0</v>
      </c>
      <c r="G3056" t="str">
        <f>VLOOKUP(F3056,Coding!K:L,2,FALSE)</f>
        <v>Non-URM</v>
      </c>
      <c r="H3056" t="s">
        <v>198</v>
      </c>
      <c r="I3056" t="s">
        <v>199</v>
      </c>
      <c r="J3056" t="s">
        <v>17</v>
      </c>
      <c r="K3056" t="s">
        <v>149</v>
      </c>
      <c r="L3056" s="2">
        <v>3</v>
      </c>
      <c r="M3056" t="s">
        <v>55</v>
      </c>
      <c r="N3056" t="s">
        <v>150</v>
      </c>
      <c r="O3056" t="s">
        <v>178</v>
      </c>
    </row>
    <row r="3057" spans="1:15" x14ac:dyDescent="0.25">
      <c r="A3057" s="2">
        <v>1</v>
      </c>
      <c r="B3057" s="2">
        <v>2016</v>
      </c>
      <c r="C3057" t="s">
        <v>197</v>
      </c>
      <c r="D3057" t="s">
        <v>48</v>
      </c>
      <c r="E3057" t="s">
        <v>7</v>
      </c>
      <c r="F3057">
        <f>VLOOKUP(C3057,'Five Year Alumni Srvy 2016 Data'!C:F,4,FALSE)</f>
        <v>0</v>
      </c>
      <c r="G3057" t="str">
        <f>VLOOKUP(F3057,Coding!K:L,2,FALSE)</f>
        <v>Non-URM</v>
      </c>
      <c r="H3057" t="s">
        <v>198</v>
      </c>
      <c r="I3057" t="s">
        <v>199</v>
      </c>
      <c r="J3057" t="s">
        <v>17</v>
      </c>
      <c r="K3057" t="s">
        <v>166</v>
      </c>
      <c r="L3057" s="2">
        <v>4</v>
      </c>
      <c r="M3057" t="s">
        <v>55</v>
      </c>
      <c r="N3057" t="s">
        <v>167</v>
      </c>
      <c r="O3057" t="s">
        <v>57</v>
      </c>
    </row>
    <row r="3058" spans="1:15" x14ac:dyDescent="0.25">
      <c r="A3058" s="2">
        <v>1</v>
      </c>
      <c r="B3058" s="2">
        <v>2016</v>
      </c>
      <c r="C3058" t="s">
        <v>240</v>
      </c>
      <c r="D3058" t="s">
        <v>48</v>
      </c>
      <c r="E3058" t="s">
        <v>7</v>
      </c>
      <c r="F3058">
        <f>VLOOKUP(C3058,'Five Year Alumni Srvy 2016 Data'!C:F,4,FALSE)</f>
        <v>0</v>
      </c>
      <c r="G3058" t="str">
        <f>VLOOKUP(F3058,Coding!K:L,2,FALSE)</f>
        <v>Non-URM</v>
      </c>
      <c r="H3058" t="s">
        <v>241</v>
      </c>
      <c r="I3058" t="s">
        <v>242</v>
      </c>
      <c r="J3058" t="s">
        <v>21</v>
      </c>
      <c r="K3058" t="s">
        <v>54</v>
      </c>
      <c r="L3058" s="2">
        <v>3</v>
      </c>
      <c r="M3058" t="s">
        <v>55</v>
      </c>
      <c r="N3058" t="s">
        <v>56</v>
      </c>
      <c r="O3058" t="s">
        <v>178</v>
      </c>
    </row>
    <row r="3059" spans="1:15" x14ac:dyDescent="0.25">
      <c r="A3059" s="2">
        <v>1</v>
      </c>
      <c r="B3059" s="2">
        <v>2016</v>
      </c>
      <c r="C3059" t="s">
        <v>240</v>
      </c>
      <c r="D3059" t="s">
        <v>48</v>
      </c>
      <c r="E3059" t="s">
        <v>7</v>
      </c>
      <c r="F3059">
        <f>VLOOKUP(C3059,'Five Year Alumni Srvy 2016 Data'!C:F,4,FALSE)</f>
        <v>0</v>
      </c>
      <c r="G3059" t="str">
        <f>VLOOKUP(F3059,Coding!K:L,2,FALSE)</f>
        <v>Non-URM</v>
      </c>
      <c r="H3059" t="s">
        <v>241</v>
      </c>
      <c r="I3059" t="s">
        <v>242</v>
      </c>
      <c r="J3059" t="s">
        <v>21</v>
      </c>
      <c r="K3059" t="s">
        <v>58</v>
      </c>
      <c r="L3059" s="2">
        <v>3</v>
      </c>
      <c r="M3059" t="s">
        <v>55</v>
      </c>
      <c r="N3059" t="s">
        <v>59</v>
      </c>
      <c r="O3059" t="s">
        <v>178</v>
      </c>
    </row>
    <row r="3060" spans="1:15" x14ac:dyDescent="0.25">
      <c r="A3060" s="2">
        <v>1</v>
      </c>
      <c r="B3060" s="2">
        <v>2016</v>
      </c>
      <c r="C3060" t="s">
        <v>240</v>
      </c>
      <c r="D3060" t="s">
        <v>48</v>
      </c>
      <c r="E3060" t="s">
        <v>7</v>
      </c>
      <c r="F3060">
        <f>VLOOKUP(C3060,'Five Year Alumni Srvy 2016 Data'!C:F,4,FALSE)</f>
        <v>0</v>
      </c>
      <c r="G3060" t="str">
        <f>VLOOKUP(F3060,Coding!K:L,2,FALSE)</f>
        <v>Non-URM</v>
      </c>
      <c r="H3060" t="s">
        <v>241</v>
      </c>
      <c r="I3060" t="s">
        <v>242</v>
      </c>
      <c r="J3060" t="s">
        <v>21</v>
      </c>
      <c r="K3060" t="s">
        <v>118</v>
      </c>
      <c r="L3060" s="2">
        <v>2</v>
      </c>
      <c r="M3060" t="s">
        <v>55</v>
      </c>
      <c r="N3060" t="s">
        <v>119</v>
      </c>
      <c r="O3060" t="s">
        <v>187</v>
      </c>
    </row>
    <row r="3061" spans="1:15" x14ac:dyDescent="0.25">
      <c r="A3061" s="2">
        <v>1</v>
      </c>
      <c r="B3061" s="2">
        <v>2016</v>
      </c>
      <c r="C3061" t="s">
        <v>240</v>
      </c>
      <c r="D3061" t="s">
        <v>48</v>
      </c>
      <c r="E3061" t="s">
        <v>7</v>
      </c>
      <c r="F3061">
        <f>VLOOKUP(C3061,'Five Year Alumni Srvy 2016 Data'!C:F,4,FALSE)</f>
        <v>0</v>
      </c>
      <c r="G3061" t="str">
        <f>VLOOKUP(F3061,Coding!K:L,2,FALSE)</f>
        <v>Non-URM</v>
      </c>
      <c r="H3061" t="s">
        <v>241</v>
      </c>
      <c r="I3061" t="s">
        <v>242</v>
      </c>
      <c r="J3061" t="s">
        <v>21</v>
      </c>
      <c r="K3061" t="s">
        <v>135</v>
      </c>
      <c r="L3061" s="2">
        <v>3</v>
      </c>
      <c r="M3061" t="s">
        <v>55</v>
      </c>
      <c r="N3061" t="s">
        <v>136</v>
      </c>
      <c r="O3061" t="s">
        <v>178</v>
      </c>
    </row>
    <row r="3062" spans="1:15" x14ac:dyDescent="0.25">
      <c r="A3062" s="2">
        <v>1</v>
      </c>
      <c r="B3062" s="2">
        <v>2016</v>
      </c>
      <c r="C3062" t="s">
        <v>240</v>
      </c>
      <c r="D3062" t="s">
        <v>48</v>
      </c>
      <c r="E3062" t="s">
        <v>7</v>
      </c>
      <c r="F3062">
        <f>VLOOKUP(C3062,'Five Year Alumni Srvy 2016 Data'!C:F,4,FALSE)</f>
        <v>0</v>
      </c>
      <c r="G3062" t="str">
        <f>VLOOKUP(F3062,Coding!K:L,2,FALSE)</f>
        <v>Non-URM</v>
      </c>
      <c r="H3062" t="s">
        <v>241</v>
      </c>
      <c r="I3062" t="s">
        <v>242</v>
      </c>
      <c r="J3062" t="s">
        <v>21</v>
      </c>
      <c r="K3062" t="s">
        <v>137</v>
      </c>
      <c r="L3062" s="2">
        <v>3</v>
      </c>
      <c r="M3062" t="s">
        <v>55</v>
      </c>
      <c r="N3062" t="s">
        <v>138</v>
      </c>
      <c r="O3062" t="s">
        <v>178</v>
      </c>
    </row>
    <row r="3063" spans="1:15" x14ac:dyDescent="0.25">
      <c r="A3063" s="2">
        <v>1</v>
      </c>
      <c r="B3063" s="2">
        <v>2016</v>
      </c>
      <c r="C3063" t="s">
        <v>240</v>
      </c>
      <c r="D3063" t="s">
        <v>48</v>
      </c>
      <c r="E3063" t="s">
        <v>7</v>
      </c>
      <c r="F3063">
        <f>VLOOKUP(C3063,'Five Year Alumni Srvy 2016 Data'!C:F,4,FALSE)</f>
        <v>0</v>
      </c>
      <c r="G3063" t="str">
        <f>VLOOKUP(F3063,Coding!K:L,2,FALSE)</f>
        <v>Non-URM</v>
      </c>
      <c r="H3063" t="s">
        <v>241</v>
      </c>
      <c r="I3063" t="s">
        <v>242</v>
      </c>
      <c r="J3063" t="s">
        <v>21</v>
      </c>
      <c r="K3063" t="s">
        <v>145</v>
      </c>
      <c r="L3063" s="2">
        <v>3</v>
      </c>
      <c r="M3063" t="s">
        <v>55</v>
      </c>
      <c r="N3063" t="s">
        <v>146</v>
      </c>
      <c r="O3063" t="s">
        <v>178</v>
      </c>
    </row>
    <row r="3064" spans="1:15" x14ac:dyDescent="0.25">
      <c r="A3064" s="2">
        <v>1</v>
      </c>
      <c r="B3064" s="2">
        <v>2016</v>
      </c>
      <c r="C3064" t="s">
        <v>240</v>
      </c>
      <c r="D3064" t="s">
        <v>48</v>
      </c>
      <c r="E3064" t="s">
        <v>7</v>
      </c>
      <c r="F3064">
        <f>VLOOKUP(C3064,'Five Year Alumni Srvy 2016 Data'!C:F,4,FALSE)</f>
        <v>0</v>
      </c>
      <c r="G3064" t="str">
        <f>VLOOKUP(F3064,Coding!K:L,2,FALSE)</f>
        <v>Non-URM</v>
      </c>
      <c r="H3064" t="s">
        <v>241</v>
      </c>
      <c r="I3064" t="s">
        <v>242</v>
      </c>
      <c r="J3064" t="s">
        <v>21</v>
      </c>
      <c r="K3064" t="s">
        <v>147</v>
      </c>
      <c r="L3064" s="2">
        <v>3</v>
      </c>
      <c r="M3064" t="s">
        <v>55</v>
      </c>
      <c r="N3064" t="s">
        <v>148</v>
      </c>
      <c r="O3064" t="s">
        <v>178</v>
      </c>
    </row>
    <row r="3065" spans="1:15" x14ac:dyDescent="0.25">
      <c r="A3065" s="2">
        <v>1</v>
      </c>
      <c r="B3065" s="2">
        <v>2016</v>
      </c>
      <c r="C3065" t="s">
        <v>240</v>
      </c>
      <c r="D3065" t="s">
        <v>48</v>
      </c>
      <c r="E3065" t="s">
        <v>7</v>
      </c>
      <c r="F3065">
        <f>VLOOKUP(C3065,'Five Year Alumni Srvy 2016 Data'!C:F,4,FALSE)</f>
        <v>0</v>
      </c>
      <c r="G3065" t="str">
        <f>VLOOKUP(F3065,Coding!K:L,2,FALSE)</f>
        <v>Non-URM</v>
      </c>
      <c r="H3065" t="s">
        <v>241</v>
      </c>
      <c r="I3065" t="s">
        <v>242</v>
      </c>
      <c r="J3065" t="s">
        <v>21</v>
      </c>
      <c r="K3065" t="s">
        <v>149</v>
      </c>
      <c r="L3065" s="2">
        <v>2</v>
      </c>
      <c r="M3065" t="s">
        <v>55</v>
      </c>
      <c r="N3065" t="s">
        <v>150</v>
      </c>
      <c r="O3065" t="s">
        <v>187</v>
      </c>
    </row>
    <row r="3066" spans="1:15" x14ac:dyDescent="0.25">
      <c r="A3066" s="2">
        <v>1</v>
      </c>
      <c r="B3066" s="2">
        <v>2016</v>
      </c>
      <c r="C3066" t="s">
        <v>240</v>
      </c>
      <c r="D3066" t="s">
        <v>48</v>
      </c>
      <c r="E3066" t="s">
        <v>7</v>
      </c>
      <c r="F3066">
        <f>VLOOKUP(C3066,'Five Year Alumni Srvy 2016 Data'!C:F,4,FALSE)</f>
        <v>0</v>
      </c>
      <c r="G3066" t="str">
        <f>VLOOKUP(F3066,Coding!K:L,2,FALSE)</f>
        <v>Non-URM</v>
      </c>
      <c r="H3066" t="s">
        <v>241</v>
      </c>
      <c r="I3066" t="s">
        <v>242</v>
      </c>
      <c r="J3066" t="s">
        <v>21</v>
      </c>
      <c r="K3066" t="s">
        <v>166</v>
      </c>
      <c r="L3066" s="2">
        <v>3</v>
      </c>
      <c r="M3066" t="s">
        <v>55</v>
      </c>
      <c r="N3066" t="s">
        <v>167</v>
      </c>
      <c r="O3066" t="s">
        <v>178</v>
      </c>
    </row>
    <row r="3067" spans="1:15" x14ac:dyDescent="0.25">
      <c r="A3067" s="2">
        <v>1</v>
      </c>
      <c r="B3067" s="2">
        <v>2016</v>
      </c>
      <c r="C3067" t="s">
        <v>247</v>
      </c>
      <c r="D3067" t="s">
        <v>48</v>
      </c>
      <c r="E3067" t="s">
        <v>7</v>
      </c>
      <c r="F3067">
        <f>VLOOKUP(C3067,'Five Year Alumni Srvy 2016 Data'!C:F,4,FALSE)</f>
        <v>0</v>
      </c>
      <c r="G3067" t="str">
        <f>VLOOKUP(F3067,Coding!K:L,2,FALSE)</f>
        <v>Non-URM</v>
      </c>
      <c r="H3067" t="s">
        <v>248</v>
      </c>
      <c r="I3067" t="s">
        <v>249</v>
      </c>
      <c r="J3067" t="s">
        <v>17</v>
      </c>
      <c r="K3067" t="s">
        <v>54</v>
      </c>
      <c r="L3067" s="2">
        <v>3</v>
      </c>
      <c r="M3067" t="s">
        <v>55</v>
      </c>
      <c r="N3067" t="s">
        <v>56</v>
      </c>
      <c r="O3067" t="s">
        <v>178</v>
      </c>
    </row>
    <row r="3068" spans="1:15" x14ac:dyDescent="0.25">
      <c r="A3068" s="2">
        <v>1</v>
      </c>
      <c r="B3068" s="2">
        <v>2016</v>
      </c>
      <c r="C3068" t="s">
        <v>247</v>
      </c>
      <c r="D3068" t="s">
        <v>48</v>
      </c>
      <c r="E3068" t="s">
        <v>7</v>
      </c>
      <c r="F3068">
        <f>VLOOKUP(C3068,'Five Year Alumni Srvy 2016 Data'!C:F,4,FALSE)</f>
        <v>0</v>
      </c>
      <c r="G3068" t="str">
        <f>VLOOKUP(F3068,Coding!K:L,2,FALSE)</f>
        <v>Non-URM</v>
      </c>
      <c r="H3068" t="s">
        <v>248</v>
      </c>
      <c r="I3068" t="s">
        <v>249</v>
      </c>
      <c r="J3068" t="s">
        <v>17</v>
      </c>
      <c r="K3068" t="s">
        <v>58</v>
      </c>
      <c r="L3068" s="2">
        <v>4</v>
      </c>
      <c r="M3068" t="s">
        <v>55</v>
      </c>
      <c r="N3068" t="s">
        <v>59</v>
      </c>
      <c r="O3068" t="s">
        <v>57</v>
      </c>
    </row>
    <row r="3069" spans="1:15" x14ac:dyDescent="0.25">
      <c r="A3069" s="2">
        <v>1</v>
      </c>
      <c r="B3069" s="2">
        <v>2016</v>
      </c>
      <c r="C3069" t="s">
        <v>247</v>
      </c>
      <c r="D3069" t="s">
        <v>48</v>
      </c>
      <c r="E3069" t="s">
        <v>7</v>
      </c>
      <c r="F3069">
        <f>VLOOKUP(C3069,'Five Year Alumni Srvy 2016 Data'!C:F,4,FALSE)</f>
        <v>0</v>
      </c>
      <c r="G3069" t="str">
        <f>VLOOKUP(F3069,Coding!K:L,2,FALSE)</f>
        <v>Non-URM</v>
      </c>
      <c r="H3069" t="s">
        <v>248</v>
      </c>
      <c r="I3069" t="s">
        <v>249</v>
      </c>
      <c r="J3069" t="s">
        <v>17</v>
      </c>
      <c r="K3069" t="s">
        <v>118</v>
      </c>
      <c r="L3069" s="2">
        <v>4</v>
      </c>
      <c r="M3069" t="s">
        <v>55</v>
      </c>
      <c r="N3069" t="s">
        <v>119</v>
      </c>
      <c r="O3069" t="s">
        <v>57</v>
      </c>
    </row>
    <row r="3070" spans="1:15" x14ac:dyDescent="0.25">
      <c r="A3070" s="2">
        <v>1</v>
      </c>
      <c r="B3070" s="2">
        <v>2016</v>
      </c>
      <c r="C3070" t="s">
        <v>247</v>
      </c>
      <c r="D3070" t="s">
        <v>48</v>
      </c>
      <c r="E3070" t="s">
        <v>7</v>
      </c>
      <c r="F3070">
        <f>VLOOKUP(C3070,'Five Year Alumni Srvy 2016 Data'!C:F,4,FALSE)</f>
        <v>0</v>
      </c>
      <c r="G3070" t="str">
        <f>VLOOKUP(F3070,Coding!K:L,2,FALSE)</f>
        <v>Non-URM</v>
      </c>
      <c r="H3070" t="s">
        <v>248</v>
      </c>
      <c r="I3070" t="s">
        <v>249</v>
      </c>
      <c r="J3070" t="s">
        <v>17</v>
      </c>
      <c r="K3070" t="s">
        <v>135</v>
      </c>
      <c r="L3070" s="2">
        <v>4</v>
      </c>
      <c r="M3070" t="s">
        <v>55</v>
      </c>
      <c r="N3070" t="s">
        <v>136</v>
      </c>
      <c r="O3070" t="s">
        <v>57</v>
      </c>
    </row>
    <row r="3071" spans="1:15" x14ac:dyDescent="0.25">
      <c r="A3071" s="2">
        <v>1</v>
      </c>
      <c r="B3071" s="2">
        <v>2016</v>
      </c>
      <c r="C3071" t="s">
        <v>247</v>
      </c>
      <c r="D3071" t="s">
        <v>48</v>
      </c>
      <c r="E3071" t="s">
        <v>7</v>
      </c>
      <c r="F3071">
        <f>VLOOKUP(C3071,'Five Year Alumni Srvy 2016 Data'!C:F,4,FALSE)</f>
        <v>0</v>
      </c>
      <c r="G3071" t="str">
        <f>VLOOKUP(F3071,Coding!K:L,2,FALSE)</f>
        <v>Non-URM</v>
      </c>
      <c r="H3071" t="s">
        <v>248</v>
      </c>
      <c r="I3071" t="s">
        <v>249</v>
      </c>
      <c r="J3071" t="s">
        <v>17</v>
      </c>
      <c r="K3071" t="s">
        <v>137</v>
      </c>
      <c r="L3071" s="2">
        <v>3</v>
      </c>
      <c r="M3071" t="s">
        <v>55</v>
      </c>
      <c r="N3071" t="s">
        <v>138</v>
      </c>
      <c r="O3071" t="s">
        <v>178</v>
      </c>
    </row>
    <row r="3072" spans="1:15" x14ac:dyDescent="0.25">
      <c r="A3072" s="2">
        <v>1</v>
      </c>
      <c r="B3072" s="2">
        <v>2016</v>
      </c>
      <c r="C3072" t="s">
        <v>247</v>
      </c>
      <c r="D3072" t="s">
        <v>48</v>
      </c>
      <c r="E3072" t="s">
        <v>7</v>
      </c>
      <c r="F3072">
        <f>VLOOKUP(C3072,'Five Year Alumni Srvy 2016 Data'!C:F,4,FALSE)</f>
        <v>0</v>
      </c>
      <c r="G3072" t="str">
        <f>VLOOKUP(F3072,Coding!K:L,2,FALSE)</f>
        <v>Non-URM</v>
      </c>
      <c r="H3072" t="s">
        <v>248</v>
      </c>
      <c r="I3072" t="s">
        <v>249</v>
      </c>
      <c r="J3072" t="s">
        <v>17</v>
      </c>
      <c r="K3072" t="s">
        <v>145</v>
      </c>
      <c r="L3072" s="2">
        <v>4</v>
      </c>
      <c r="M3072" t="s">
        <v>55</v>
      </c>
      <c r="N3072" t="s">
        <v>146</v>
      </c>
      <c r="O3072" t="s">
        <v>57</v>
      </c>
    </row>
    <row r="3073" spans="1:15" x14ac:dyDescent="0.25">
      <c r="A3073" s="2">
        <v>1</v>
      </c>
      <c r="B3073" s="2">
        <v>2016</v>
      </c>
      <c r="C3073" t="s">
        <v>247</v>
      </c>
      <c r="D3073" t="s">
        <v>48</v>
      </c>
      <c r="E3073" t="s">
        <v>7</v>
      </c>
      <c r="F3073">
        <f>VLOOKUP(C3073,'Five Year Alumni Srvy 2016 Data'!C:F,4,FALSE)</f>
        <v>0</v>
      </c>
      <c r="G3073" t="str">
        <f>VLOOKUP(F3073,Coding!K:L,2,FALSE)</f>
        <v>Non-URM</v>
      </c>
      <c r="H3073" t="s">
        <v>248</v>
      </c>
      <c r="I3073" t="s">
        <v>249</v>
      </c>
      <c r="J3073" t="s">
        <v>17</v>
      </c>
      <c r="K3073" t="s">
        <v>147</v>
      </c>
      <c r="L3073" s="2">
        <v>3</v>
      </c>
      <c r="M3073" t="s">
        <v>55</v>
      </c>
      <c r="N3073" t="s">
        <v>148</v>
      </c>
      <c r="O3073" t="s">
        <v>178</v>
      </c>
    </row>
    <row r="3074" spans="1:15" x14ac:dyDescent="0.25">
      <c r="A3074" s="2">
        <v>1</v>
      </c>
      <c r="B3074" s="2">
        <v>2016</v>
      </c>
      <c r="C3074" t="s">
        <v>247</v>
      </c>
      <c r="D3074" t="s">
        <v>48</v>
      </c>
      <c r="E3074" t="s">
        <v>7</v>
      </c>
      <c r="F3074">
        <f>VLOOKUP(C3074,'Five Year Alumni Srvy 2016 Data'!C:F,4,FALSE)</f>
        <v>0</v>
      </c>
      <c r="G3074" t="str">
        <f>VLOOKUP(F3074,Coding!K:L,2,FALSE)</f>
        <v>Non-URM</v>
      </c>
      <c r="H3074" t="s">
        <v>248</v>
      </c>
      <c r="I3074" t="s">
        <v>249</v>
      </c>
      <c r="J3074" t="s">
        <v>17</v>
      </c>
      <c r="K3074" t="s">
        <v>149</v>
      </c>
      <c r="L3074" s="2">
        <v>4</v>
      </c>
      <c r="M3074" t="s">
        <v>55</v>
      </c>
      <c r="N3074" t="s">
        <v>150</v>
      </c>
      <c r="O3074" t="s">
        <v>57</v>
      </c>
    </row>
    <row r="3075" spans="1:15" x14ac:dyDescent="0.25">
      <c r="A3075" s="2">
        <v>1</v>
      </c>
      <c r="B3075" s="2">
        <v>2016</v>
      </c>
      <c r="C3075" t="s">
        <v>247</v>
      </c>
      <c r="D3075" t="s">
        <v>48</v>
      </c>
      <c r="E3075" t="s">
        <v>7</v>
      </c>
      <c r="F3075">
        <f>VLOOKUP(C3075,'Five Year Alumni Srvy 2016 Data'!C:F,4,FALSE)</f>
        <v>0</v>
      </c>
      <c r="G3075" t="str">
        <f>VLOOKUP(F3075,Coding!K:L,2,FALSE)</f>
        <v>Non-URM</v>
      </c>
      <c r="H3075" t="s">
        <v>248</v>
      </c>
      <c r="I3075" t="s">
        <v>249</v>
      </c>
      <c r="J3075" t="s">
        <v>17</v>
      </c>
      <c r="K3075" t="s">
        <v>166</v>
      </c>
      <c r="L3075" s="2">
        <v>4</v>
      </c>
      <c r="M3075" t="s">
        <v>55</v>
      </c>
      <c r="N3075" t="s">
        <v>167</v>
      </c>
      <c r="O3075" t="s">
        <v>57</v>
      </c>
    </row>
    <row r="3076" spans="1:15" x14ac:dyDescent="0.25">
      <c r="A3076" s="2">
        <v>1</v>
      </c>
      <c r="B3076" s="2">
        <v>2016</v>
      </c>
      <c r="C3076" t="s">
        <v>250</v>
      </c>
      <c r="D3076" t="s">
        <v>48</v>
      </c>
      <c r="E3076" t="s">
        <v>7</v>
      </c>
      <c r="F3076">
        <f>VLOOKUP(C3076,'Five Year Alumni Srvy 2016 Data'!C:F,4,FALSE)</f>
        <v>0</v>
      </c>
      <c r="G3076" t="str">
        <f>VLOOKUP(F3076,Coding!K:L,2,FALSE)</f>
        <v>Non-URM</v>
      </c>
      <c r="H3076" t="s">
        <v>228</v>
      </c>
      <c r="I3076" t="s">
        <v>229</v>
      </c>
      <c r="J3076" t="s">
        <v>21</v>
      </c>
      <c r="K3076" t="s">
        <v>54</v>
      </c>
      <c r="L3076" s="2">
        <v>3</v>
      </c>
      <c r="M3076" t="s">
        <v>55</v>
      </c>
      <c r="N3076" t="s">
        <v>56</v>
      </c>
      <c r="O3076" t="s">
        <v>178</v>
      </c>
    </row>
    <row r="3077" spans="1:15" x14ac:dyDescent="0.25">
      <c r="A3077" s="2">
        <v>1</v>
      </c>
      <c r="B3077" s="2">
        <v>2016</v>
      </c>
      <c r="C3077" t="s">
        <v>250</v>
      </c>
      <c r="D3077" t="s">
        <v>48</v>
      </c>
      <c r="E3077" t="s">
        <v>7</v>
      </c>
      <c r="F3077">
        <f>VLOOKUP(C3077,'Five Year Alumni Srvy 2016 Data'!C:F,4,FALSE)</f>
        <v>0</v>
      </c>
      <c r="G3077" t="str">
        <f>VLOOKUP(F3077,Coding!K:L,2,FALSE)</f>
        <v>Non-URM</v>
      </c>
      <c r="H3077" t="s">
        <v>228</v>
      </c>
      <c r="I3077" t="s">
        <v>229</v>
      </c>
      <c r="J3077" t="s">
        <v>21</v>
      </c>
      <c r="K3077" t="s">
        <v>58</v>
      </c>
      <c r="L3077" s="2">
        <v>4</v>
      </c>
      <c r="M3077" t="s">
        <v>55</v>
      </c>
      <c r="N3077" t="s">
        <v>59</v>
      </c>
      <c r="O3077" t="s">
        <v>57</v>
      </c>
    </row>
    <row r="3078" spans="1:15" x14ac:dyDescent="0.25">
      <c r="A3078" s="2">
        <v>1</v>
      </c>
      <c r="B3078" s="2">
        <v>2016</v>
      </c>
      <c r="C3078" t="s">
        <v>250</v>
      </c>
      <c r="D3078" t="s">
        <v>48</v>
      </c>
      <c r="E3078" t="s">
        <v>7</v>
      </c>
      <c r="F3078">
        <f>VLOOKUP(C3078,'Five Year Alumni Srvy 2016 Data'!C:F,4,FALSE)</f>
        <v>0</v>
      </c>
      <c r="G3078" t="str">
        <f>VLOOKUP(F3078,Coding!K:L,2,FALSE)</f>
        <v>Non-URM</v>
      </c>
      <c r="H3078" t="s">
        <v>228</v>
      </c>
      <c r="I3078" t="s">
        <v>229</v>
      </c>
      <c r="J3078" t="s">
        <v>21</v>
      </c>
      <c r="K3078" t="s">
        <v>118</v>
      </c>
      <c r="L3078" s="2">
        <v>3</v>
      </c>
      <c r="M3078" t="s">
        <v>55</v>
      </c>
      <c r="N3078" t="s">
        <v>119</v>
      </c>
      <c r="O3078" t="s">
        <v>178</v>
      </c>
    </row>
    <row r="3079" spans="1:15" x14ac:dyDescent="0.25">
      <c r="A3079" s="2">
        <v>1</v>
      </c>
      <c r="B3079" s="2">
        <v>2016</v>
      </c>
      <c r="C3079" t="s">
        <v>250</v>
      </c>
      <c r="D3079" t="s">
        <v>48</v>
      </c>
      <c r="E3079" t="s">
        <v>7</v>
      </c>
      <c r="F3079">
        <f>VLOOKUP(C3079,'Five Year Alumni Srvy 2016 Data'!C:F,4,FALSE)</f>
        <v>0</v>
      </c>
      <c r="G3079" t="str">
        <f>VLOOKUP(F3079,Coding!K:L,2,FALSE)</f>
        <v>Non-URM</v>
      </c>
      <c r="H3079" t="s">
        <v>228</v>
      </c>
      <c r="I3079" t="s">
        <v>229</v>
      </c>
      <c r="J3079" t="s">
        <v>21</v>
      </c>
      <c r="K3079" t="s">
        <v>135</v>
      </c>
      <c r="L3079" s="2">
        <v>4</v>
      </c>
      <c r="M3079" t="s">
        <v>55</v>
      </c>
      <c r="N3079" t="s">
        <v>136</v>
      </c>
      <c r="O3079" t="s">
        <v>57</v>
      </c>
    </row>
    <row r="3080" spans="1:15" x14ac:dyDescent="0.25">
      <c r="A3080" s="2">
        <v>1</v>
      </c>
      <c r="B3080" s="2">
        <v>2016</v>
      </c>
      <c r="C3080" t="s">
        <v>250</v>
      </c>
      <c r="D3080" t="s">
        <v>48</v>
      </c>
      <c r="E3080" t="s">
        <v>7</v>
      </c>
      <c r="F3080">
        <f>VLOOKUP(C3080,'Five Year Alumni Srvy 2016 Data'!C:F,4,FALSE)</f>
        <v>0</v>
      </c>
      <c r="G3080" t="str">
        <f>VLOOKUP(F3080,Coding!K:L,2,FALSE)</f>
        <v>Non-URM</v>
      </c>
      <c r="H3080" t="s">
        <v>228</v>
      </c>
      <c r="I3080" t="s">
        <v>229</v>
      </c>
      <c r="J3080" t="s">
        <v>21</v>
      </c>
      <c r="K3080" t="s">
        <v>137</v>
      </c>
      <c r="L3080" s="2">
        <v>3</v>
      </c>
      <c r="M3080" t="s">
        <v>55</v>
      </c>
      <c r="N3080" t="s">
        <v>138</v>
      </c>
      <c r="O3080" t="s">
        <v>178</v>
      </c>
    </row>
    <row r="3081" spans="1:15" x14ac:dyDescent="0.25">
      <c r="A3081" s="2">
        <v>1</v>
      </c>
      <c r="B3081" s="2">
        <v>2016</v>
      </c>
      <c r="C3081" t="s">
        <v>250</v>
      </c>
      <c r="D3081" t="s">
        <v>48</v>
      </c>
      <c r="E3081" t="s">
        <v>7</v>
      </c>
      <c r="F3081">
        <f>VLOOKUP(C3081,'Five Year Alumni Srvy 2016 Data'!C:F,4,FALSE)</f>
        <v>0</v>
      </c>
      <c r="G3081" t="str">
        <f>VLOOKUP(F3081,Coding!K:L,2,FALSE)</f>
        <v>Non-URM</v>
      </c>
      <c r="H3081" t="s">
        <v>228</v>
      </c>
      <c r="I3081" t="s">
        <v>229</v>
      </c>
      <c r="J3081" t="s">
        <v>21</v>
      </c>
      <c r="K3081" t="s">
        <v>145</v>
      </c>
      <c r="L3081" s="2">
        <v>4</v>
      </c>
      <c r="M3081" t="s">
        <v>55</v>
      </c>
      <c r="N3081" t="s">
        <v>146</v>
      </c>
      <c r="O3081" t="s">
        <v>57</v>
      </c>
    </row>
    <row r="3082" spans="1:15" x14ac:dyDescent="0.25">
      <c r="A3082" s="2">
        <v>1</v>
      </c>
      <c r="B3082" s="2">
        <v>2016</v>
      </c>
      <c r="C3082" t="s">
        <v>250</v>
      </c>
      <c r="D3082" t="s">
        <v>48</v>
      </c>
      <c r="E3082" t="s">
        <v>7</v>
      </c>
      <c r="F3082">
        <f>VLOOKUP(C3082,'Five Year Alumni Srvy 2016 Data'!C:F,4,FALSE)</f>
        <v>0</v>
      </c>
      <c r="G3082" t="str">
        <f>VLOOKUP(F3082,Coding!K:L,2,FALSE)</f>
        <v>Non-URM</v>
      </c>
      <c r="H3082" t="s">
        <v>228</v>
      </c>
      <c r="I3082" t="s">
        <v>229</v>
      </c>
      <c r="J3082" t="s">
        <v>21</v>
      </c>
      <c r="K3082" t="s">
        <v>147</v>
      </c>
      <c r="L3082" s="2">
        <v>4</v>
      </c>
      <c r="M3082" t="s">
        <v>55</v>
      </c>
      <c r="N3082" t="s">
        <v>148</v>
      </c>
      <c r="O3082" t="s">
        <v>57</v>
      </c>
    </row>
    <row r="3083" spans="1:15" x14ac:dyDescent="0.25">
      <c r="A3083" s="2">
        <v>1</v>
      </c>
      <c r="B3083" s="2">
        <v>2016</v>
      </c>
      <c r="C3083" t="s">
        <v>250</v>
      </c>
      <c r="D3083" t="s">
        <v>48</v>
      </c>
      <c r="E3083" t="s">
        <v>7</v>
      </c>
      <c r="F3083">
        <f>VLOOKUP(C3083,'Five Year Alumni Srvy 2016 Data'!C:F,4,FALSE)</f>
        <v>0</v>
      </c>
      <c r="G3083" t="str">
        <f>VLOOKUP(F3083,Coding!K:L,2,FALSE)</f>
        <v>Non-URM</v>
      </c>
      <c r="H3083" t="s">
        <v>228</v>
      </c>
      <c r="I3083" t="s">
        <v>229</v>
      </c>
      <c r="J3083" t="s">
        <v>21</v>
      </c>
      <c r="K3083" t="s">
        <v>149</v>
      </c>
      <c r="L3083" s="2">
        <v>3</v>
      </c>
      <c r="M3083" t="s">
        <v>55</v>
      </c>
      <c r="N3083" t="s">
        <v>150</v>
      </c>
      <c r="O3083" t="s">
        <v>178</v>
      </c>
    </row>
    <row r="3084" spans="1:15" x14ac:dyDescent="0.25">
      <c r="A3084" s="2">
        <v>1</v>
      </c>
      <c r="B3084" s="2">
        <v>2016</v>
      </c>
      <c r="C3084" t="s">
        <v>250</v>
      </c>
      <c r="D3084" t="s">
        <v>48</v>
      </c>
      <c r="E3084" t="s">
        <v>7</v>
      </c>
      <c r="F3084">
        <f>VLOOKUP(C3084,'Five Year Alumni Srvy 2016 Data'!C:F,4,FALSE)</f>
        <v>0</v>
      </c>
      <c r="G3084" t="str">
        <f>VLOOKUP(F3084,Coding!K:L,2,FALSE)</f>
        <v>Non-URM</v>
      </c>
      <c r="H3084" t="s">
        <v>228</v>
      </c>
      <c r="I3084" t="s">
        <v>229</v>
      </c>
      <c r="J3084" t="s">
        <v>21</v>
      </c>
      <c r="K3084" t="s">
        <v>166</v>
      </c>
      <c r="L3084" s="2">
        <v>3</v>
      </c>
      <c r="M3084" t="s">
        <v>55</v>
      </c>
      <c r="N3084" t="s">
        <v>167</v>
      </c>
      <c r="O3084" t="s">
        <v>178</v>
      </c>
    </row>
    <row r="3085" spans="1:15" x14ac:dyDescent="0.25">
      <c r="A3085" s="2">
        <v>1</v>
      </c>
      <c r="B3085" s="2">
        <v>2016</v>
      </c>
      <c r="C3085" t="s">
        <v>283</v>
      </c>
      <c r="D3085" t="s">
        <v>204</v>
      </c>
      <c r="E3085" t="s">
        <v>7</v>
      </c>
      <c r="F3085">
        <f>VLOOKUP(C3085,'Five Year Alumni Srvy 2016 Data'!C:F,4,FALSE)</f>
        <v>0</v>
      </c>
      <c r="G3085" t="str">
        <f>VLOOKUP(F3085,Coding!K:L,2,FALSE)</f>
        <v>Non-URM</v>
      </c>
      <c r="H3085" t="s">
        <v>284</v>
      </c>
      <c r="I3085" t="s">
        <v>261</v>
      </c>
      <c r="J3085" t="s">
        <v>10</v>
      </c>
      <c r="K3085" t="s">
        <v>54</v>
      </c>
      <c r="L3085" s="2">
        <v>5</v>
      </c>
      <c r="M3085" t="s">
        <v>55</v>
      </c>
      <c r="N3085" t="s">
        <v>56</v>
      </c>
      <c r="O3085" t="s">
        <v>185</v>
      </c>
    </row>
    <row r="3086" spans="1:15" x14ac:dyDescent="0.25">
      <c r="A3086" s="2">
        <v>1</v>
      </c>
      <c r="B3086" s="2">
        <v>2016</v>
      </c>
      <c r="C3086" t="s">
        <v>283</v>
      </c>
      <c r="D3086" t="s">
        <v>204</v>
      </c>
      <c r="E3086" t="s">
        <v>7</v>
      </c>
      <c r="F3086">
        <f>VLOOKUP(C3086,'Five Year Alumni Srvy 2016 Data'!C:F,4,FALSE)</f>
        <v>0</v>
      </c>
      <c r="G3086" t="str">
        <f>VLOOKUP(F3086,Coding!K:L,2,FALSE)</f>
        <v>Non-URM</v>
      </c>
      <c r="H3086" t="s">
        <v>284</v>
      </c>
      <c r="I3086" t="s">
        <v>261</v>
      </c>
      <c r="J3086" t="s">
        <v>10</v>
      </c>
      <c r="K3086" t="s">
        <v>58</v>
      </c>
      <c r="L3086" s="2">
        <v>5</v>
      </c>
      <c r="M3086" t="s">
        <v>55</v>
      </c>
      <c r="N3086" t="s">
        <v>59</v>
      </c>
      <c r="O3086" t="s">
        <v>185</v>
      </c>
    </row>
    <row r="3087" spans="1:15" x14ac:dyDescent="0.25">
      <c r="A3087" s="2">
        <v>1</v>
      </c>
      <c r="B3087" s="2">
        <v>2016</v>
      </c>
      <c r="C3087" t="s">
        <v>283</v>
      </c>
      <c r="D3087" t="s">
        <v>204</v>
      </c>
      <c r="E3087" t="s">
        <v>7</v>
      </c>
      <c r="F3087">
        <f>VLOOKUP(C3087,'Five Year Alumni Srvy 2016 Data'!C:F,4,FALSE)</f>
        <v>0</v>
      </c>
      <c r="G3087" t="str">
        <f>VLOOKUP(F3087,Coding!K:L,2,FALSE)</f>
        <v>Non-URM</v>
      </c>
      <c r="H3087" t="s">
        <v>284</v>
      </c>
      <c r="I3087" t="s">
        <v>261</v>
      </c>
      <c r="J3087" t="s">
        <v>10</v>
      </c>
      <c r="K3087" t="s">
        <v>118</v>
      </c>
      <c r="L3087" s="2">
        <v>2</v>
      </c>
      <c r="M3087" t="s">
        <v>55</v>
      </c>
      <c r="N3087" t="s">
        <v>119</v>
      </c>
      <c r="O3087" t="s">
        <v>187</v>
      </c>
    </row>
    <row r="3088" spans="1:15" x14ac:dyDescent="0.25">
      <c r="A3088" s="2">
        <v>1</v>
      </c>
      <c r="B3088" s="2">
        <v>2016</v>
      </c>
      <c r="C3088" t="s">
        <v>283</v>
      </c>
      <c r="D3088" t="s">
        <v>204</v>
      </c>
      <c r="E3088" t="s">
        <v>7</v>
      </c>
      <c r="F3088">
        <f>VLOOKUP(C3088,'Five Year Alumni Srvy 2016 Data'!C:F,4,FALSE)</f>
        <v>0</v>
      </c>
      <c r="G3088" t="str">
        <f>VLOOKUP(F3088,Coding!K:L,2,FALSE)</f>
        <v>Non-URM</v>
      </c>
      <c r="H3088" t="s">
        <v>284</v>
      </c>
      <c r="I3088" t="s">
        <v>261</v>
      </c>
      <c r="J3088" t="s">
        <v>10</v>
      </c>
      <c r="K3088" t="s">
        <v>135</v>
      </c>
      <c r="L3088" s="2">
        <v>5</v>
      </c>
      <c r="M3088" t="s">
        <v>55</v>
      </c>
      <c r="N3088" t="s">
        <v>136</v>
      </c>
      <c r="O3088" t="s">
        <v>185</v>
      </c>
    </row>
    <row r="3089" spans="1:15" x14ac:dyDescent="0.25">
      <c r="A3089" s="2">
        <v>1</v>
      </c>
      <c r="B3089" s="2">
        <v>2016</v>
      </c>
      <c r="C3089" t="s">
        <v>283</v>
      </c>
      <c r="D3089" t="s">
        <v>204</v>
      </c>
      <c r="E3089" t="s">
        <v>7</v>
      </c>
      <c r="F3089">
        <f>VLOOKUP(C3089,'Five Year Alumni Srvy 2016 Data'!C:F,4,FALSE)</f>
        <v>0</v>
      </c>
      <c r="G3089" t="str">
        <f>VLOOKUP(F3089,Coding!K:L,2,FALSE)</f>
        <v>Non-URM</v>
      </c>
      <c r="H3089" t="s">
        <v>284</v>
      </c>
      <c r="I3089" t="s">
        <v>261</v>
      </c>
      <c r="J3089" t="s">
        <v>10</v>
      </c>
      <c r="K3089" t="s">
        <v>137</v>
      </c>
      <c r="L3089" s="2">
        <v>5</v>
      </c>
      <c r="M3089" t="s">
        <v>55</v>
      </c>
      <c r="N3089" t="s">
        <v>138</v>
      </c>
      <c r="O3089" t="s">
        <v>185</v>
      </c>
    </row>
    <row r="3090" spans="1:15" x14ac:dyDescent="0.25">
      <c r="A3090" s="2">
        <v>1</v>
      </c>
      <c r="B3090" s="2">
        <v>2016</v>
      </c>
      <c r="C3090" t="s">
        <v>283</v>
      </c>
      <c r="D3090" t="s">
        <v>204</v>
      </c>
      <c r="E3090" t="s">
        <v>7</v>
      </c>
      <c r="F3090">
        <f>VLOOKUP(C3090,'Five Year Alumni Srvy 2016 Data'!C:F,4,FALSE)</f>
        <v>0</v>
      </c>
      <c r="G3090" t="str">
        <f>VLOOKUP(F3090,Coding!K:L,2,FALSE)</f>
        <v>Non-URM</v>
      </c>
      <c r="H3090" t="s">
        <v>284</v>
      </c>
      <c r="I3090" t="s">
        <v>261</v>
      </c>
      <c r="J3090" t="s">
        <v>10</v>
      </c>
      <c r="K3090" t="s">
        <v>145</v>
      </c>
      <c r="L3090" s="2">
        <v>5</v>
      </c>
      <c r="M3090" t="s">
        <v>55</v>
      </c>
      <c r="N3090" t="s">
        <v>146</v>
      </c>
      <c r="O3090" t="s">
        <v>185</v>
      </c>
    </row>
    <row r="3091" spans="1:15" x14ac:dyDescent="0.25">
      <c r="A3091" s="2">
        <v>1</v>
      </c>
      <c r="B3091" s="2">
        <v>2016</v>
      </c>
      <c r="C3091" t="s">
        <v>283</v>
      </c>
      <c r="D3091" t="s">
        <v>204</v>
      </c>
      <c r="E3091" t="s">
        <v>7</v>
      </c>
      <c r="F3091">
        <f>VLOOKUP(C3091,'Five Year Alumni Srvy 2016 Data'!C:F,4,FALSE)</f>
        <v>0</v>
      </c>
      <c r="G3091" t="str">
        <f>VLOOKUP(F3091,Coding!K:L,2,FALSE)</f>
        <v>Non-URM</v>
      </c>
      <c r="H3091" t="s">
        <v>284</v>
      </c>
      <c r="I3091" t="s">
        <v>261</v>
      </c>
      <c r="J3091" t="s">
        <v>10</v>
      </c>
      <c r="K3091" t="s">
        <v>147</v>
      </c>
      <c r="L3091" s="2">
        <v>5</v>
      </c>
      <c r="M3091" t="s">
        <v>55</v>
      </c>
      <c r="N3091" t="s">
        <v>148</v>
      </c>
      <c r="O3091" t="s">
        <v>185</v>
      </c>
    </row>
    <row r="3092" spans="1:15" x14ac:dyDescent="0.25">
      <c r="A3092" s="2">
        <v>1</v>
      </c>
      <c r="B3092" s="2">
        <v>2016</v>
      </c>
      <c r="C3092" t="s">
        <v>283</v>
      </c>
      <c r="D3092" t="s">
        <v>204</v>
      </c>
      <c r="E3092" t="s">
        <v>7</v>
      </c>
      <c r="F3092">
        <f>VLOOKUP(C3092,'Five Year Alumni Srvy 2016 Data'!C:F,4,FALSE)</f>
        <v>0</v>
      </c>
      <c r="G3092" t="str">
        <f>VLOOKUP(F3092,Coding!K:L,2,FALSE)</f>
        <v>Non-URM</v>
      </c>
      <c r="H3092" t="s">
        <v>284</v>
      </c>
      <c r="I3092" t="s">
        <v>261</v>
      </c>
      <c r="J3092" t="s">
        <v>10</v>
      </c>
      <c r="K3092" t="s">
        <v>149</v>
      </c>
      <c r="L3092" s="2">
        <v>5</v>
      </c>
      <c r="M3092" t="s">
        <v>55</v>
      </c>
      <c r="N3092" t="s">
        <v>150</v>
      </c>
      <c r="O3092" t="s">
        <v>185</v>
      </c>
    </row>
    <row r="3093" spans="1:15" x14ac:dyDescent="0.25">
      <c r="A3093" s="2">
        <v>1</v>
      </c>
      <c r="B3093" s="2">
        <v>2016</v>
      </c>
      <c r="C3093" t="s">
        <v>283</v>
      </c>
      <c r="D3093" t="s">
        <v>204</v>
      </c>
      <c r="E3093" t="s">
        <v>7</v>
      </c>
      <c r="F3093">
        <f>VLOOKUP(C3093,'Five Year Alumni Srvy 2016 Data'!C:F,4,FALSE)</f>
        <v>0</v>
      </c>
      <c r="G3093" t="str">
        <f>VLOOKUP(F3093,Coding!K:L,2,FALSE)</f>
        <v>Non-URM</v>
      </c>
      <c r="H3093" t="s">
        <v>284</v>
      </c>
      <c r="I3093" t="s">
        <v>261</v>
      </c>
      <c r="J3093" t="s">
        <v>10</v>
      </c>
      <c r="K3093" t="s">
        <v>166</v>
      </c>
      <c r="L3093" s="2">
        <v>5</v>
      </c>
      <c r="M3093" t="s">
        <v>55</v>
      </c>
      <c r="N3093" t="s">
        <v>167</v>
      </c>
      <c r="O3093" t="s">
        <v>185</v>
      </c>
    </row>
    <row r="3094" spans="1:15" x14ac:dyDescent="0.25">
      <c r="A3094" s="2">
        <v>1</v>
      </c>
      <c r="B3094" s="2">
        <v>2016</v>
      </c>
      <c r="C3094" t="s">
        <v>285</v>
      </c>
      <c r="D3094" t="s">
        <v>264</v>
      </c>
      <c r="E3094" t="s">
        <v>7</v>
      </c>
      <c r="F3094">
        <f>VLOOKUP(C3094,'Five Year Alumni Srvy 2016 Data'!C:F,4,FALSE)</f>
        <v>0</v>
      </c>
      <c r="G3094" t="str">
        <f>VLOOKUP(F3094,Coding!K:L,2,FALSE)</f>
        <v>Non-URM</v>
      </c>
      <c r="H3094" t="s">
        <v>270</v>
      </c>
      <c r="I3094" t="s">
        <v>270</v>
      </c>
      <c r="J3094" t="s">
        <v>21</v>
      </c>
      <c r="K3094" t="s">
        <v>54</v>
      </c>
      <c r="L3094" s="2">
        <v>3</v>
      </c>
      <c r="M3094" t="s">
        <v>55</v>
      </c>
      <c r="N3094" t="s">
        <v>56</v>
      </c>
      <c r="O3094" t="s">
        <v>178</v>
      </c>
    </row>
    <row r="3095" spans="1:15" x14ac:dyDescent="0.25">
      <c r="A3095" s="2">
        <v>1</v>
      </c>
      <c r="B3095" s="2">
        <v>2016</v>
      </c>
      <c r="C3095" t="s">
        <v>285</v>
      </c>
      <c r="D3095" t="s">
        <v>264</v>
      </c>
      <c r="E3095" t="s">
        <v>7</v>
      </c>
      <c r="F3095">
        <f>VLOOKUP(C3095,'Five Year Alumni Srvy 2016 Data'!C:F,4,FALSE)</f>
        <v>0</v>
      </c>
      <c r="G3095" t="str">
        <f>VLOOKUP(F3095,Coding!K:L,2,FALSE)</f>
        <v>Non-URM</v>
      </c>
      <c r="H3095" t="s">
        <v>270</v>
      </c>
      <c r="I3095" t="s">
        <v>270</v>
      </c>
      <c r="J3095" t="s">
        <v>21</v>
      </c>
      <c r="K3095" t="s">
        <v>58</v>
      </c>
      <c r="L3095" s="2">
        <v>3</v>
      </c>
      <c r="M3095" t="s">
        <v>55</v>
      </c>
      <c r="N3095" t="s">
        <v>59</v>
      </c>
      <c r="O3095" t="s">
        <v>178</v>
      </c>
    </row>
    <row r="3096" spans="1:15" x14ac:dyDescent="0.25">
      <c r="A3096" s="2">
        <v>1</v>
      </c>
      <c r="B3096" s="2">
        <v>2016</v>
      </c>
      <c r="C3096" t="s">
        <v>285</v>
      </c>
      <c r="D3096" t="s">
        <v>264</v>
      </c>
      <c r="E3096" t="s">
        <v>7</v>
      </c>
      <c r="F3096">
        <f>VLOOKUP(C3096,'Five Year Alumni Srvy 2016 Data'!C:F,4,FALSE)</f>
        <v>0</v>
      </c>
      <c r="G3096" t="str">
        <f>VLOOKUP(F3096,Coding!K:L,2,FALSE)</f>
        <v>Non-URM</v>
      </c>
      <c r="H3096" t="s">
        <v>270</v>
      </c>
      <c r="I3096" t="s">
        <v>270</v>
      </c>
      <c r="J3096" t="s">
        <v>21</v>
      </c>
      <c r="K3096" t="s">
        <v>118</v>
      </c>
      <c r="L3096" s="2">
        <v>3</v>
      </c>
      <c r="M3096" t="s">
        <v>55</v>
      </c>
      <c r="N3096" t="s">
        <v>119</v>
      </c>
      <c r="O3096" t="s">
        <v>178</v>
      </c>
    </row>
    <row r="3097" spans="1:15" x14ac:dyDescent="0.25">
      <c r="A3097" s="2">
        <v>1</v>
      </c>
      <c r="B3097" s="2">
        <v>2016</v>
      </c>
      <c r="C3097" t="s">
        <v>285</v>
      </c>
      <c r="D3097" t="s">
        <v>264</v>
      </c>
      <c r="E3097" t="s">
        <v>7</v>
      </c>
      <c r="F3097">
        <f>VLOOKUP(C3097,'Five Year Alumni Srvy 2016 Data'!C:F,4,FALSE)</f>
        <v>0</v>
      </c>
      <c r="G3097" t="str">
        <f>VLOOKUP(F3097,Coding!K:L,2,FALSE)</f>
        <v>Non-URM</v>
      </c>
      <c r="H3097" t="s">
        <v>270</v>
      </c>
      <c r="I3097" t="s">
        <v>270</v>
      </c>
      <c r="J3097" t="s">
        <v>21</v>
      </c>
      <c r="K3097" t="s">
        <v>135</v>
      </c>
      <c r="L3097" s="2">
        <v>3</v>
      </c>
      <c r="M3097" t="s">
        <v>55</v>
      </c>
      <c r="N3097" t="s">
        <v>136</v>
      </c>
      <c r="O3097" t="s">
        <v>178</v>
      </c>
    </row>
    <row r="3098" spans="1:15" x14ac:dyDescent="0.25">
      <c r="A3098" s="2">
        <v>1</v>
      </c>
      <c r="B3098" s="2">
        <v>2016</v>
      </c>
      <c r="C3098" t="s">
        <v>285</v>
      </c>
      <c r="D3098" t="s">
        <v>264</v>
      </c>
      <c r="E3098" t="s">
        <v>7</v>
      </c>
      <c r="F3098">
        <f>VLOOKUP(C3098,'Five Year Alumni Srvy 2016 Data'!C:F,4,FALSE)</f>
        <v>0</v>
      </c>
      <c r="G3098" t="str">
        <f>VLOOKUP(F3098,Coding!K:L,2,FALSE)</f>
        <v>Non-URM</v>
      </c>
      <c r="H3098" t="s">
        <v>270</v>
      </c>
      <c r="I3098" t="s">
        <v>270</v>
      </c>
      <c r="J3098" t="s">
        <v>21</v>
      </c>
      <c r="K3098" t="s">
        <v>137</v>
      </c>
      <c r="L3098" s="2">
        <v>3</v>
      </c>
      <c r="M3098" t="s">
        <v>55</v>
      </c>
      <c r="N3098" t="s">
        <v>138</v>
      </c>
      <c r="O3098" t="s">
        <v>178</v>
      </c>
    </row>
    <row r="3099" spans="1:15" x14ac:dyDescent="0.25">
      <c r="A3099" s="2">
        <v>1</v>
      </c>
      <c r="B3099" s="2">
        <v>2016</v>
      </c>
      <c r="C3099" t="s">
        <v>285</v>
      </c>
      <c r="D3099" t="s">
        <v>264</v>
      </c>
      <c r="E3099" t="s">
        <v>7</v>
      </c>
      <c r="F3099">
        <f>VLOOKUP(C3099,'Five Year Alumni Srvy 2016 Data'!C:F,4,FALSE)</f>
        <v>0</v>
      </c>
      <c r="G3099" t="str">
        <f>VLOOKUP(F3099,Coding!K:L,2,FALSE)</f>
        <v>Non-URM</v>
      </c>
      <c r="H3099" t="s">
        <v>270</v>
      </c>
      <c r="I3099" t="s">
        <v>270</v>
      </c>
      <c r="J3099" t="s">
        <v>21</v>
      </c>
      <c r="K3099" t="s">
        <v>145</v>
      </c>
      <c r="L3099" s="2">
        <v>3</v>
      </c>
      <c r="M3099" t="s">
        <v>55</v>
      </c>
      <c r="N3099" t="s">
        <v>146</v>
      </c>
      <c r="O3099" t="s">
        <v>178</v>
      </c>
    </row>
    <row r="3100" spans="1:15" x14ac:dyDescent="0.25">
      <c r="A3100" s="2">
        <v>1</v>
      </c>
      <c r="B3100" s="2">
        <v>2016</v>
      </c>
      <c r="C3100" t="s">
        <v>285</v>
      </c>
      <c r="D3100" t="s">
        <v>264</v>
      </c>
      <c r="E3100" t="s">
        <v>7</v>
      </c>
      <c r="F3100">
        <f>VLOOKUP(C3100,'Five Year Alumni Srvy 2016 Data'!C:F,4,FALSE)</f>
        <v>0</v>
      </c>
      <c r="G3100" t="str">
        <f>VLOOKUP(F3100,Coding!K:L,2,FALSE)</f>
        <v>Non-URM</v>
      </c>
      <c r="H3100" t="s">
        <v>270</v>
      </c>
      <c r="I3100" t="s">
        <v>270</v>
      </c>
      <c r="J3100" t="s">
        <v>21</v>
      </c>
      <c r="K3100" t="s">
        <v>147</v>
      </c>
      <c r="L3100" s="2">
        <v>3</v>
      </c>
      <c r="M3100" t="s">
        <v>55</v>
      </c>
      <c r="N3100" t="s">
        <v>148</v>
      </c>
      <c r="O3100" t="s">
        <v>178</v>
      </c>
    </row>
    <row r="3101" spans="1:15" x14ac:dyDescent="0.25">
      <c r="A3101" s="2">
        <v>1</v>
      </c>
      <c r="B3101" s="2">
        <v>2016</v>
      </c>
      <c r="C3101" t="s">
        <v>285</v>
      </c>
      <c r="D3101" t="s">
        <v>264</v>
      </c>
      <c r="E3101" t="s">
        <v>7</v>
      </c>
      <c r="F3101">
        <f>VLOOKUP(C3101,'Five Year Alumni Srvy 2016 Data'!C:F,4,FALSE)</f>
        <v>0</v>
      </c>
      <c r="G3101" t="str">
        <f>VLOOKUP(F3101,Coding!K:L,2,FALSE)</f>
        <v>Non-URM</v>
      </c>
      <c r="H3101" t="s">
        <v>270</v>
      </c>
      <c r="I3101" t="s">
        <v>270</v>
      </c>
      <c r="J3101" t="s">
        <v>21</v>
      </c>
      <c r="K3101" t="s">
        <v>149</v>
      </c>
      <c r="L3101" s="2">
        <v>3</v>
      </c>
      <c r="M3101" t="s">
        <v>55</v>
      </c>
      <c r="N3101" t="s">
        <v>150</v>
      </c>
      <c r="O3101" t="s">
        <v>178</v>
      </c>
    </row>
    <row r="3102" spans="1:15" x14ac:dyDescent="0.25">
      <c r="A3102" s="2">
        <v>1</v>
      </c>
      <c r="B3102" s="2">
        <v>2016</v>
      </c>
      <c r="C3102" t="s">
        <v>285</v>
      </c>
      <c r="D3102" t="s">
        <v>264</v>
      </c>
      <c r="E3102" t="s">
        <v>7</v>
      </c>
      <c r="F3102">
        <f>VLOOKUP(C3102,'Five Year Alumni Srvy 2016 Data'!C:F,4,FALSE)</f>
        <v>0</v>
      </c>
      <c r="G3102" t="str">
        <f>VLOOKUP(F3102,Coding!K:L,2,FALSE)</f>
        <v>Non-URM</v>
      </c>
      <c r="H3102" t="s">
        <v>270</v>
      </c>
      <c r="I3102" t="s">
        <v>270</v>
      </c>
      <c r="J3102" t="s">
        <v>21</v>
      </c>
      <c r="K3102" t="s">
        <v>166</v>
      </c>
      <c r="L3102" s="2">
        <v>3</v>
      </c>
      <c r="M3102" t="s">
        <v>55</v>
      </c>
      <c r="N3102" t="s">
        <v>167</v>
      </c>
      <c r="O3102" t="s">
        <v>178</v>
      </c>
    </row>
    <row r="3103" spans="1:15" x14ac:dyDescent="0.25">
      <c r="A3103" s="2">
        <v>1</v>
      </c>
      <c r="B3103" s="2">
        <v>2016</v>
      </c>
      <c r="C3103" t="s">
        <v>288</v>
      </c>
      <c r="D3103" t="s">
        <v>48</v>
      </c>
      <c r="E3103" t="s">
        <v>7</v>
      </c>
      <c r="F3103">
        <f>VLOOKUP(C3103,'Five Year Alumni Srvy 2016 Data'!C:F,4,FALSE)</f>
        <v>0</v>
      </c>
      <c r="G3103" t="str">
        <f>VLOOKUP(F3103,Coding!K:L,2,FALSE)</f>
        <v>Non-URM</v>
      </c>
      <c r="H3103" t="s">
        <v>289</v>
      </c>
      <c r="I3103" t="s">
        <v>290</v>
      </c>
      <c r="J3103" t="s">
        <v>17</v>
      </c>
      <c r="K3103" t="s">
        <v>54</v>
      </c>
      <c r="L3103" s="2">
        <v>4</v>
      </c>
      <c r="M3103" t="s">
        <v>55</v>
      </c>
      <c r="N3103" t="s">
        <v>56</v>
      </c>
      <c r="O3103" t="s">
        <v>57</v>
      </c>
    </row>
    <row r="3104" spans="1:15" x14ac:dyDescent="0.25">
      <c r="A3104" s="2">
        <v>1</v>
      </c>
      <c r="B3104" s="2">
        <v>2016</v>
      </c>
      <c r="C3104" t="s">
        <v>288</v>
      </c>
      <c r="D3104" t="s">
        <v>48</v>
      </c>
      <c r="E3104" t="s">
        <v>7</v>
      </c>
      <c r="F3104">
        <f>VLOOKUP(C3104,'Five Year Alumni Srvy 2016 Data'!C:F,4,FALSE)</f>
        <v>0</v>
      </c>
      <c r="G3104" t="str">
        <f>VLOOKUP(F3104,Coding!K:L,2,FALSE)</f>
        <v>Non-URM</v>
      </c>
      <c r="H3104" t="s">
        <v>289</v>
      </c>
      <c r="I3104" t="s">
        <v>290</v>
      </c>
      <c r="J3104" t="s">
        <v>17</v>
      </c>
      <c r="K3104" t="s">
        <v>58</v>
      </c>
      <c r="L3104" s="2">
        <v>4</v>
      </c>
      <c r="M3104" t="s">
        <v>55</v>
      </c>
      <c r="N3104" t="s">
        <v>59</v>
      </c>
      <c r="O3104" t="s">
        <v>57</v>
      </c>
    </row>
    <row r="3105" spans="1:15" x14ac:dyDescent="0.25">
      <c r="A3105" s="2">
        <v>1</v>
      </c>
      <c r="B3105" s="2">
        <v>2016</v>
      </c>
      <c r="C3105" t="s">
        <v>288</v>
      </c>
      <c r="D3105" t="s">
        <v>48</v>
      </c>
      <c r="E3105" t="s">
        <v>7</v>
      </c>
      <c r="F3105">
        <f>VLOOKUP(C3105,'Five Year Alumni Srvy 2016 Data'!C:F,4,FALSE)</f>
        <v>0</v>
      </c>
      <c r="G3105" t="str">
        <f>VLOOKUP(F3105,Coding!K:L,2,FALSE)</f>
        <v>Non-URM</v>
      </c>
      <c r="H3105" t="s">
        <v>289</v>
      </c>
      <c r="I3105" t="s">
        <v>290</v>
      </c>
      <c r="J3105" t="s">
        <v>17</v>
      </c>
      <c r="K3105" t="s">
        <v>118</v>
      </c>
      <c r="L3105" s="2">
        <v>2</v>
      </c>
      <c r="M3105" t="s">
        <v>55</v>
      </c>
      <c r="N3105" t="s">
        <v>119</v>
      </c>
      <c r="O3105" t="s">
        <v>187</v>
      </c>
    </row>
    <row r="3106" spans="1:15" x14ac:dyDescent="0.25">
      <c r="A3106" s="2">
        <v>1</v>
      </c>
      <c r="B3106" s="2">
        <v>2016</v>
      </c>
      <c r="C3106" t="s">
        <v>288</v>
      </c>
      <c r="D3106" t="s">
        <v>48</v>
      </c>
      <c r="E3106" t="s">
        <v>7</v>
      </c>
      <c r="F3106">
        <f>VLOOKUP(C3106,'Five Year Alumni Srvy 2016 Data'!C:F,4,FALSE)</f>
        <v>0</v>
      </c>
      <c r="G3106" t="str">
        <f>VLOOKUP(F3106,Coding!K:L,2,FALSE)</f>
        <v>Non-URM</v>
      </c>
      <c r="H3106" t="s">
        <v>289</v>
      </c>
      <c r="I3106" t="s">
        <v>290</v>
      </c>
      <c r="J3106" t="s">
        <v>17</v>
      </c>
      <c r="K3106" t="s">
        <v>135</v>
      </c>
      <c r="L3106" s="2">
        <v>3</v>
      </c>
      <c r="M3106" t="s">
        <v>55</v>
      </c>
      <c r="N3106" t="s">
        <v>136</v>
      </c>
      <c r="O3106" t="s">
        <v>178</v>
      </c>
    </row>
    <row r="3107" spans="1:15" x14ac:dyDescent="0.25">
      <c r="A3107" s="2">
        <v>1</v>
      </c>
      <c r="B3107" s="2">
        <v>2016</v>
      </c>
      <c r="C3107" t="s">
        <v>288</v>
      </c>
      <c r="D3107" t="s">
        <v>48</v>
      </c>
      <c r="E3107" t="s">
        <v>7</v>
      </c>
      <c r="F3107">
        <f>VLOOKUP(C3107,'Five Year Alumni Srvy 2016 Data'!C:F,4,FALSE)</f>
        <v>0</v>
      </c>
      <c r="G3107" t="str">
        <f>VLOOKUP(F3107,Coding!K:L,2,FALSE)</f>
        <v>Non-URM</v>
      </c>
      <c r="H3107" t="s">
        <v>289</v>
      </c>
      <c r="I3107" t="s">
        <v>290</v>
      </c>
      <c r="J3107" t="s">
        <v>17</v>
      </c>
      <c r="K3107" t="s">
        <v>137</v>
      </c>
      <c r="L3107" s="2">
        <v>5</v>
      </c>
      <c r="M3107" t="s">
        <v>55</v>
      </c>
      <c r="N3107" t="s">
        <v>138</v>
      </c>
      <c r="O3107" t="s">
        <v>185</v>
      </c>
    </row>
    <row r="3108" spans="1:15" x14ac:dyDescent="0.25">
      <c r="A3108" s="2">
        <v>1</v>
      </c>
      <c r="B3108" s="2">
        <v>2016</v>
      </c>
      <c r="C3108" t="s">
        <v>288</v>
      </c>
      <c r="D3108" t="s">
        <v>48</v>
      </c>
      <c r="E3108" t="s">
        <v>7</v>
      </c>
      <c r="F3108">
        <f>VLOOKUP(C3108,'Five Year Alumni Srvy 2016 Data'!C:F,4,FALSE)</f>
        <v>0</v>
      </c>
      <c r="G3108" t="str">
        <f>VLOOKUP(F3108,Coding!K:L,2,FALSE)</f>
        <v>Non-URM</v>
      </c>
      <c r="H3108" t="s">
        <v>289</v>
      </c>
      <c r="I3108" t="s">
        <v>290</v>
      </c>
      <c r="J3108" t="s">
        <v>17</v>
      </c>
      <c r="K3108" t="s">
        <v>145</v>
      </c>
      <c r="L3108" s="2">
        <v>4</v>
      </c>
      <c r="M3108" t="s">
        <v>55</v>
      </c>
      <c r="N3108" t="s">
        <v>146</v>
      </c>
      <c r="O3108" t="s">
        <v>57</v>
      </c>
    </row>
    <row r="3109" spans="1:15" x14ac:dyDescent="0.25">
      <c r="A3109" s="2">
        <v>1</v>
      </c>
      <c r="B3109" s="2">
        <v>2016</v>
      </c>
      <c r="C3109" t="s">
        <v>288</v>
      </c>
      <c r="D3109" t="s">
        <v>48</v>
      </c>
      <c r="E3109" t="s">
        <v>7</v>
      </c>
      <c r="F3109">
        <f>VLOOKUP(C3109,'Five Year Alumni Srvy 2016 Data'!C:F,4,FALSE)</f>
        <v>0</v>
      </c>
      <c r="G3109" t="str">
        <f>VLOOKUP(F3109,Coding!K:L,2,FALSE)</f>
        <v>Non-URM</v>
      </c>
      <c r="H3109" t="s">
        <v>289</v>
      </c>
      <c r="I3109" t="s">
        <v>290</v>
      </c>
      <c r="J3109" t="s">
        <v>17</v>
      </c>
      <c r="K3109" t="s">
        <v>147</v>
      </c>
      <c r="L3109" s="2">
        <v>4</v>
      </c>
      <c r="M3109" t="s">
        <v>55</v>
      </c>
      <c r="N3109" t="s">
        <v>148</v>
      </c>
      <c r="O3109" t="s">
        <v>57</v>
      </c>
    </row>
    <row r="3110" spans="1:15" x14ac:dyDescent="0.25">
      <c r="A3110" s="2">
        <v>1</v>
      </c>
      <c r="B3110" s="2">
        <v>2016</v>
      </c>
      <c r="C3110" t="s">
        <v>288</v>
      </c>
      <c r="D3110" t="s">
        <v>48</v>
      </c>
      <c r="E3110" t="s">
        <v>7</v>
      </c>
      <c r="F3110">
        <f>VLOOKUP(C3110,'Five Year Alumni Srvy 2016 Data'!C:F,4,FALSE)</f>
        <v>0</v>
      </c>
      <c r="G3110" t="str">
        <f>VLOOKUP(F3110,Coding!K:L,2,FALSE)</f>
        <v>Non-URM</v>
      </c>
      <c r="H3110" t="s">
        <v>289</v>
      </c>
      <c r="I3110" t="s">
        <v>290</v>
      </c>
      <c r="J3110" t="s">
        <v>17</v>
      </c>
      <c r="K3110" t="s">
        <v>149</v>
      </c>
      <c r="L3110" s="2">
        <v>3</v>
      </c>
      <c r="M3110" t="s">
        <v>55</v>
      </c>
      <c r="N3110" t="s">
        <v>150</v>
      </c>
      <c r="O3110" t="s">
        <v>178</v>
      </c>
    </row>
    <row r="3111" spans="1:15" x14ac:dyDescent="0.25">
      <c r="A3111" s="2">
        <v>1</v>
      </c>
      <c r="B3111" s="2">
        <v>2016</v>
      </c>
      <c r="C3111" t="s">
        <v>288</v>
      </c>
      <c r="D3111" t="s">
        <v>48</v>
      </c>
      <c r="E3111" t="s">
        <v>7</v>
      </c>
      <c r="F3111">
        <f>VLOOKUP(C3111,'Five Year Alumni Srvy 2016 Data'!C:F,4,FALSE)</f>
        <v>0</v>
      </c>
      <c r="G3111" t="str">
        <f>VLOOKUP(F3111,Coding!K:L,2,FALSE)</f>
        <v>Non-URM</v>
      </c>
      <c r="H3111" t="s">
        <v>289</v>
      </c>
      <c r="I3111" t="s">
        <v>290</v>
      </c>
      <c r="J3111" t="s">
        <v>17</v>
      </c>
      <c r="K3111" t="s">
        <v>166</v>
      </c>
      <c r="L3111" s="2">
        <v>4</v>
      </c>
      <c r="M3111" t="s">
        <v>55</v>
      </c>
      <c r="N3111" t="s">
        <v>167</v>
      </c>
      <c r="O3111" t="s">
        <v>57</v>
      </c>
    </row>
    <row r="3112" spans="1:15" x14ac:dyDescent="0.25">
      <c r="A3112" s="2">
        <v>1</v>
      </c>
      <c r="B3112" s="2">
        <v>2016</v>
      </c>
      <c r="C3112" t="s">
        <v>291</v>
      </c>
      <c r="D3112" t="s">
        <v>48</v>
      </c>
      <c r="E3112" t="s">
        <v>7</v>
      </c>
      <c r="F3112">
        <f>VLOOKUP(C3112,'Five Year Alumni Srvy 2016 Data'!C:F,4,FALSE)</f>
        <v>0</v>
      </c>
      <c r="G3112" t="str">
        <f>VLOOKUP(F3112,Coding!K:L,2,FALSE)</f>
        <v>Non-URM</v>
      </c>
      <c r="H3112" t="s">
        <v>292</v>
      </c>
      <c r="I3112" t="s">
        <v>293</v>
      </c>
      <c r="J3112" t="s">
        <v>15</v>
      </c>
      <c r="K3112" t="s">
        <v>54</v>
      </c>
      <c r="L3112" s="2">
        <v>4</v>
      </c>
      <c r="M3112" t="s">
        <v>55</v>
      </c>
      <c r="N3112" t="s">
        <v>56</v>
      </c>
      <c r="O3112" t="s">
        <v>57</v>
      </c>
    </row>
    <row r="3113" spans="1:15" x14ac:dyDescent="0.25">
      <c r="A3113" s="2">
        <v>1</v>
      </c>
      <c r="B3113" s="2">
        <v>2016</v>
      </c>
      <c r="C3113" t="s">
        <v>291</v>
      </c>
      <c r="D3113" t="s">
        <v>48</v>
      </c>
      <c r="E3113" t="s">
        <v>7</v>
      </c>
      <c r="F3113">
        <f>VLOOKUP(C3113,'Five Year Alumni Srvy 2016 Data'!C:F,4,FALSE)</f>
        <v>0</v>
      </c>
      <c r="G3113" t="str">
        <f>VLOOKUP(F3113,Coding!K:L,2,FALSE)</f>
        <v>Non-URM</v>
      </c>
      <c r="H3113" t="s">
        <v>292</v>
      </c>
      <c r="I3113" t="s">
        <v>293</v>
      </c>
      <c r="J3113" t="s">
        <v>15</v>
      </c>
      <c r="K3113" t="s">
        <v>58</v>
      </c>
      <c r="L3113" s="2">
        <v>4</v>
      </c>
      <c r="M3113" t="s">
        <v>55</v>
      </c>
      <c r="N3113" t="s">
        <v>59</v>
      </c>
      <c r="O3113" t="s">
        <v>57</v>
      </c>
    </row>
    <row r="3114" spans="1:15" x14ac:dyDescent="0.25">
      <c r="A3114" s="2">
        <v>1</v>
      </c>
      <c r="B3114" s="2">
        <v>2016</v>
      </c>
      <c r="C3114" t="s">
        <v>291</v>
      </c>
      <c r="D3114" t="s">
        <v>48</v>
      </c>
      <c r="E3114" t="s">
        <v>7</v>
      </c>
      <c r="F3114">
        <f>VLOOKUP(C3114,'Five Year Alumni Srvy 2016 Data'!C:F,4,FALSE)</f>
        <v>0</v>
      </c>
      <c r="G3114" t="str">
        <f>VLOOKUP(F3114,Coding!K:L,2,FALSE)</f>
        <v>Non-URM</v>
      </c>
      <c r="H3114" t="s">
        <v>292</v>
      </c>
      <c r="I3114" t="s">
        <v>293</v>
      </c>
      <c r="J3114" t="s">
        <v>15</v>
      </c>
      <c r="K3114" t="s">
        <v>118</v>
      </c>
      <c r="L3114" s="2">
        <v>3</v>
      </c>
      <c r="M3114" t="s">
        <v>55</v>
      </c>
      <c r="N3114" t="s">
        <v>119</v>
      </c>
      <c r="O3114" t="s">
        <v>178</v>
      </c>
    </row>
    <row r="3115" spans="1:15" x14ac:dyDescent="0.25">
      <c r="A3115" s="2">
        <v>1</v>
      </c>
      <c r="B3115" s="2">
        <v>2016</v>
      </c>
      <c r="C3115" t="s">
        <v>291</v>
      </c>
      <c r="D3115" t="s">
        <v>48</v>
      </c>
      <c r="E3115" t="s">
        <v>7</v>
      </c>
      <c r="F3115">
        <f>VLOOKUP(C3115,'Five Year Alumni Srvy 2016 Data'!C:F,4,FALSE)</f>
        <v>0</v>
      </c>
      <c r="G3115" t="str">
        <f>VLOOKUP(F3115,Coding!K:L,2,FALSE)</f>
        <v>Non-URM</v>
      </c>
      <c r="H3115" t="s">
        <v>292</v>
      </c>
      <c r="I3115" t="s">
        <v>293</v>
      </c>
      <c r="J3115" t="s">
        <v>15</v>
      </c>
      <c r="K3115" t="s">
        <v>135</v>
      </c>
      <c r="L3115" s="2">
        <v>3</v>
      </c>
      <c r="M3115" t="s">
        <v>55</v>
      </c>
      <c r="N3115" t="s">
        <v>136</v>
      </c>
      <c r="O3115" t="s">
        <v>178</v>
      </c>
    </row>
    <row r="3116" spans="1:15" x14ac:dyDescent="0.25">
      <c r="A3116" s="2">
        <v>1</v>
      </c>
      <c r="B3116" s="2">
        <v>2016</v>
      </c>
      <c r="C3116" t="s">
        <v>291</v>
      </c>
      <c r="D3116" t="s">
        <v>48</v>
      </c>
      <c r="E3116" t="s">
        <v>7</v>
      </c>
      <c r="F3116">
        <f>VLOOKUP(C3116,'Five Year Alumni Srvy 2016 Data'!C:F,4,FALSE)</f>
        <v>0</v>
      </c>
      <c r="G3116" t="str">
        <f>VLOOKUP(F3116,Coding!K:L,2,FALSE)</f>
        <v>Non-URM</v>
      </c>
      <c r="H3116" t="s">
        <v>292</v>
      </c>
      <c r="I3116" t="s">
        <v>293</v>
      </c>
      <c r="J3116" t="s">
        <v>15</v>
      </c>
      <c r="K3116" t="s">
        <v>137</v>
      </c>
      <c r="L3116" s="2">
        <v>4</v>
      </c>
      <c r="M3116" t="s">
        <v>55</v>
      </c>
      <c r="N3116" t="s">
        <v>138</v>
      </c>
      <c r="O3116" t="s">
        <v>57</v>
      </c>
    </row>
    <row r="3117" spans="1:15" x14ac:dyDescent="0.25">
      <c r="A3117" s="2">
        <v>1</v>
      </c>
      <c r="B3117" s="2">
        <v>2016</v>
      </c>
      <c r="C3117" t="s">
        <v>291</v>
      </c>
      <c r="D3117" t="s">
        <v>48</v>
      </c>
      <c r="E3117" t="s">
        <v>7</v>
      </c>
      <c r="F3117">
        <f>VLOOKUP(C3117,'Five Year Alumni Srvy 2016 Data'!C:F,4,FALSE)</f>
        <v>0</v>
      </c>
      <c r="G3117" t="str">
        <f>VLOOKUP(F3117,Coding!K:L,2,FALSE)</f>
        <v>Non-URM</v>
      </c>
      <c r="H3117" t="s">
        <v>292</v>
      </c>
      <c r="I3117" t="s">
        <v>293</v>
      </c>
      <c r="J3117" t="s">
        <v>15</v>
      </c>
      <c r="K3117" t="s">
        <v>145</v>
      </c>
      <c r="L3117" s="2">
        <v>4</v>
      </c>
      <c r="M3117" t="s">
        <v>55</v>
      </c>
      <c r="N3117" t="s">
        <v>146</v>
      </c>
      <c r="O3117" t="s">
        <v>57</v>
      </c>
    </row>
    <row r="3118" spans="1:15" x14ac:dyDescent="0.25">
      <c r="A3118" s="2">
        <v>1</v>
      </c>
      <c r="B3118" s="2">
        <v>2016</v>
      </c>
      <c r="C3118" t="s">
        <v>291</v>
      </c>
      <c r="D3118" t="s">
        <v>48</v>
      </c>
      <c r="E3118" t="s">
        <v>7</v>
      </c>
      <c r="F3118">
        <f>VLOOKUP(C3118,'Five Year Alumni Srvy 2016 Data'!C:F,4,FALSE)</f>
        <v>0</v>
      </c>
      <c r="G3118" t="str">
        <f>VLOOKUP(F3118,Coding!K:L,2,FALSE)</f>
        <v>Non-URM</v>
      </c>
      <c r="H3118" t="s">
        <v>292</v>
      </c>
      <c r="I3118" t="s">
        <v>293</v>
      </c>
      <c r="J3118" t="s">
        <v>15</v>
      </c>
      <c r="K3118" t="s">
        <v>147</v>
      </c>
      <c r="L3118" s="2">
        <v>4</v>
      </c>
      <c r="M3118" t="s">
        <v>55</v>
      </c>
      <c r="N3118" t="s">
        <v>148</v>
      </c>
      <c r="O3118" t="s">
        <v>57</v>
      </c>
    </row>
    <row r="3119" spans="1:15" x14ac:dyDescent="0.25">
      <c r="A3119" s="2">
        <v>1</v>
      </c>
      <c r="B3119" s="2">
        <v>2016</v>
      </c>
      <c r="C3119" t="s">
        <v>291</v>
      </c>
      <c r="D3119" t="s">
        <v>48</v>
      </c>
      <c r="E3119" t="s">
        <v>7</v>
      </c>
      <c r="F3119">
        <f>VLOOKUP(C3119,'Five Year Alumni Srvy 2016 Data'!C:F,4,FALSE)</f>
        <v>0</v>
      </c>
      <c r="G3119" t="str">
        <f>VLOOKUP(F3119,Coding!K:L,2,FALSE)</f>
        <v>Non-URM</v>
      </c>
      <c r="H3119" t="s">
        <v>292</v>
      </c>
      <c r="I3119" t="s">
        <v>293</v>
      </c>
      <c r="J3119" t="s">
        <v>15</v>
      </c>
      <c r="K3119" t="s">
        <v>149</v>
      </c>
      <c r="L3119" s="2">
        <v>5</v>
      </c>
      <c r="M3119" t="s">
        <v>55</v>
      </c>
      <c r="N3119" t="s">
        <v>150</v>
      </c>
      <c r="O3119" t="s">
        <v>185</v>
      </c>
    </row>
    <row r="3120" spans="1:15" x14ac:dyDescent="0.25">
      <c r="A3120" s="2">
        <v>1</v>
      </c>
      <c r="B3120" s="2">
        <v>2016</v>
      </c>
      <c r="C3120" t="s">
        <v>291</v>
      </c>
      <c r="D3120" t="s">
        <v>48</v>
      </c>
      <c r="E3120" t="s">
        <v>7</v>
      </c>
      <c r="F3120">
        <f>VLOOKUP(C3120,'Five Year Alumni Srvy 2016 Data'!C:F,4,FALSE)</f>
        <v>0</v>
      </c>
      <c r="G3120" t="str">
        <f>VLOOKUP(F3120,Coding!K:L,2,FALSE)</f>
        <v>Non-URM</v>
      </c>
      <c r="H3120" t="s">
        <v>292</v>
      </c>
      <c r="I3120" t="s">
        <v>293</v>
      </c>
      <c r="J3120" t="s">
        <v>15</v>
      </c>
      <c r="K3120" t="s">
        <v>166</v>
      </c>
      <c r="L3120" s="2">
        <v>4</v>
      </c>
      <c r="M3120" t="s">
        <v>55</v>
      </c>
      <c r="N3120" t="s">
        <v>167</v>
      </c>
      <c r="O3120" t="s">
        <v>57</v>
      </c>
    </row>
    <row r="3121" spans="1:15" x14ac:dyDescent="0.25">
      <c r="A3121" s="2">
        <v>1</v>
      </c>
      <c r="B3121" s="2">
        <v>2016</v>
      </c>
      <c r="C3121" t="s">
        <v>297</v>
      </c>
      <c r="D3121" t="s">
        <v>48</v>
      </c>
      <c r="E3121" t="s">
        <v>7</v>
      </c>
      <c r="F3121">
        <f>VLOOKUP(C3121,'Five Year Alumni Srvy 2016 Data'!C:F,4,FALSE)</f>
        <v>0</v>
      </c>
      <c r="G3121" t="str">
        <f>VLOOKUP(F3121,Coding!K:L,2,FALSE)</f>
        <v>Non-URM</v>
      </c>
      <c r="H3121" t="s">
        <v>298</v>
      </c>
      <c r="I3121" t="s">
        <v>298</v>
      </c>
      <c r="J3121" t="s">
        <v>21</v>
      </c>
      <c r="K3121" t="s">
        <v>54</v>
      </c>
      <c r="L3121" s="2">
        <v>4</v>
      </c>
      <c r="M3121" t="s">
        <v>55</v>
      </c>
      <c r="N3121" t="s">
        <v>56</v>
      </c>
      <c r="O3121" t="s">
        <v>57</v>
      </c>
    </row>
    <row r="3122" spans="1:15" x14ac:dyDescent="0.25">
      <c r="A3122" s="2">
        <v>1</v>
      </c>
      <c r="B3122" s="2">
        <v>2016</v>
      </c>
      <c r="C3122" t="s">
        <v>297</v>
      </c>
      <c r="D3122" t="s">
        <v>48</v>
      </c>
      <c r="E3122" t="s">
        <v>7</v>
      </c>
      <c r="F3122">
        <f>VLOOKUP(C3122,'Five Year Alumni Srvy 2016 Data'!C:F,4,FALSE)</f>
        <v>0</v>
      </c>
      <c r="G3122" t="str">
        <f>VLOOKUP(F3122,Coding!K:L,2,FALSE)</f>
        <v>Non-URM</v>
      </c>
      <c r="H3122" t="s">
        <v>298</v>
      </c>
      <c r="I3122" t="s">
        <v>298</v>
      </c>
      <c r="J3122" t="s">
        <v>21</v>
      </c>
      <c r="K3122" t="s">
        <v>58</v>
      </c>
      <c r="L3122" s="2">
        <v>4</v>
      </c>
      <c r="M3122" t="s">
        <v>55</v>
      </c>
      <c r="N3122" t="s">
        <v>59</v>
      </c>
      <c r="O3122" t="s">
        <v>57</v>
      </c>
    </row>
    <row r="3123" spans="1:15" x14ac:dyDescent="0.25">
      <c r="A3123" s="2">
        <v>1</v>
      </c>
      <c r="B3123" s="2">
        <v>2016</v>
      </c>
      <c r="C3123" t="s">
        <v>297</v>
      </c>
      <c r="D3123" t="s">
        <v>48</v>
      </c>
      <c r="E3123" t="s">
        <v>7</v>
      </c>
      <c r="F3123">
        <f>VLOOKUP(C3123,'Five Year Alumni Srvy 2016 Data'!C:F,4,FALSE)</f>
        <v>0</v>
      </c>
      <c r="G3123" t="str">
        <f>VLOOKUP(F3123,Coding!K:L,2,FALSE)</f>
        <v>Non-URM</v>
      </c>
      <c r="H3123" t="s">
        <v>298</v>
      </c>
      <c r="I3123" t="s">
        <v>298</v>
      </c>
      <c r="J3123" t="s">
        <v>21</v>
      </c>
      <c r="K3123" t="s">
        <v>118</v>
      </c>
      <c r="L3123" s="2">
        <v>5</v>
      </c>
      <c r="M3123" t="s">
        <v>55</v>
      </c>
      <c r="N3123" t="s">
        <v>119</v>
      </c>
      <c r="O3123" t="s">
        <v>185</v>
      </c>
    </row>
    <row r="3124" spans="1:15" x14ac:dyDescent="0.25">
      <c r="A3124" s="2">
        <v>1</v>
      </c>
      <c r="B3124" s="2">
        <v>2016</v>
      </c>
      <c r="C3124" t="s">
        <v>297</v>
      </c>
      <c r="D3124" t="s">
        <v>48</v>
      </c>
      <c r="E3124" t="s">
        <v>7</v>
      </c>
      <c r="F3124">
        <f>VLOOKUP(C3124,'Five Year Alumni Srvy 2016 Data'!C:F,4,FALSE)</f>
        <v>0</v>
      </c>
      <c r="G3124" t="str">
        <f>VLOOKUP(F3124,Coding!K:L,2,FALSE)</f>
        <v>Non-URM</v>
      </c>
      <c r="H3124" t="s">
        <v>298</v>
      </c>
      <c r="I3124" t="s">
        <v>298</v>
      </c>
      <c r="J3124" t="s">
        <v>21</v>
      </c>
      <c r="K3124" t="s">
        <v>135</v>
      </c>
      <c r="L3124" s="2">
        <v>3</v>
      </c>
      <c r="M3124" t="s">
        <v>55</v>
      </c>
      <c r="N3124" t="s">
        <v>136</v>
      </c>
      <c r="O3124" t="s">
        <v>178</v>
      </c>
    </row>
    <row r="3125" spans="1:15" x14ac:dyDescent="0.25">
      <c r="A3125" s="2">
        <v>1</v>
      </c>
      <c r="B3125" s="2">
        <v>2016</v>
      </c>
      <c r="C3125" t="s">
        <v>297</v>
      </c>
      <c r="D3125" t="s">
        <v>48</v>
      </c>
      <c r="E3125" t="s">
        <v>7</v>
      </c>
      <c r="F3125">
        <f>VLOOKUP(C3125,'Five Year Alumni Srvy 2016 Data'!C:F,4,FALSE)</f>
        <v>0</v>
      </c>
      <c r="G3125" t="str">
        <f>VLOOKUP(F3125,Coding!K:L,2,FALSE)</f>
        <v>Non-URM</v>
      </c>
      <c r="H3125" t="s">
        <v>298</v>
      </c>
      <c r="I3125" t="s">
        <v>298</v>
      </c>
      <c r="J3125" t="s">
        <v>21</v>
      </c>
      <c r="K3125" t="s">
        <v>137</v>
      </c>
      <c r="L3125" s="2">
        <v>3</v>
      </c>
      <c r="M3125" t="s">
        <v>55</v>
      </c>
      <c r="N3125" t="s">
        <v>138</v>
      </c>
      <c r="O3125" t="s">
        <v>178</v>
      </c>
    </row>
    <row r="3126" spans="1:15" x14ac:dyDescent="0.25">
      <c r="A3126" s="2">
        <v>1</v>
      </c>
      <c r="B3126" s="2">
        <v>2016</v>
      </c>
      <c r="C3126" t="s">
        <v>297</v>
      </c>
      <c r="D3126" t="s">
        <v>48</v>
      </c>
      <c r="E3126" t="s">
        <v>7</v>
      </c>
      <c r="F3126">
        <f>VLOOKUP(C3126,'Five Year Alumni Srvy 2016 Data'!C:F,4,FALSE)</f>
        <v>0</v>
      </c>
      <c r="G3126" t="str">
        <f>VLOOKUP(F3126,Coding!K:L,2,FALSE)</f>
        <v>Non-URM</v>
      </c>
      <c r="H3126" t="s">
        <v>298</v>
      </c>
      <c r="I3126" t="s">
        <v>298</v>
      </c>
      <c r="J3126" t="s">
        <v>21</v>
      </c>
      <c r="K3126" t="s">
        <v>145</v>
      </c>
      <c r="L3126" s="2">
        <v>3</v>
      </c>
      <c r="M3126" t="s">
        <v>55</v>
      </c>
      <c r="N3126" t="s">
        <v>146</v>
      </c>
      <c r="O3126" t="s">
        <v>178</v>
      </c>
    </row>
    <row r="3127" spans="1:15" x14ac:dyDescent="0.25">
      <c r="A3127" s="2">
        <v>1</v>
      </c>
      <c r="B3127" s="2">
        <v>2016</v>
      </c>
      <c r="C3127" t="s">
        <v>297</v>
      </c>
      <c r="D3127" t="s">
        <v>48</v>
      </c>
      <c r="E3127" t="s">
        <v>7</v>
      </c>
      <c r="F3127">
        <f>VLOOKUP(C3127,'Five Year Alumni Srvy 2016 Data'!C:F,4,FALSE)</f>
        <v>0</v>
      </c>
      <c r="G3127" t="str">
        <f>VLOOKUP(F3127,Coding!K:L,2,FALSE)</f>
        <v>Non-URM</v>
      </c>
      <c r="H3127" t="s">
        <v>298</v>
      </c>
      <c r="I3127" t="s">
        <v>298</v>
      </c>
      <c r="J3127" t="s">
        <v>21</v>
      </c>
      <c r="K3127" t="s">
        <v>147</v>
      </c>
      <c r="L3127" s="2">
        <v>3</v>
      </c>
      <c r="M3127" t="s">
        <v>55</v>
      </c>
      <c r="N3127" t="s">
        <v>148</v>
      </c>
      <c r="O3127" t="s">
        <v>178</v>
      </c>
    </row>
    <row r="3128" spans="1:15" x14ac:dyDescent="0.25">
      <c r="A3128" s="2">
        <v>1</v>
      </c>
      <c r="B3128" s="2">
        <v>2016</v>
      </c>
      <c r="C3128" t="s">
        <v>297</v>
      </c>
      <c r="D3128" t="s">
        <v>48</v>
      </c>
      <c r="E3128" t="s">
        <v>7</v>
      </c>
      <c r="F3128">
        <f>VLOOKUP(C3128,'Five Year Alumni Srvy 2016 Data'!C:F,4,FALSE)</f>
        <v>0</v>
      </c>
      <c r="G3128" t="str">
        <f>VLOOKUP(F3128,Coding!K:L,2,FALSE)</f>
        <v>Non-URM</v>
      </c>
      <c r="H3128" t="s">
        <v>298</v>
      </c>
      <c r="I3128" t="s">
        <v>298</v>
      </c>
      <c r="J3128" t="s">
        <v>21</v>
      </c>
      <c r="K3128" t="s">
        <v>149</v>
      </c>
      <c r="L3128" s="2">
        <v>3</v>
      </c>
      <c r="M3128" t="s">
        <v>55</v>
      </c>
      <c r="N3128" t="s">
        <v>150</v>
      </c>
      <c r="O3128" t="s">
        <v>178</v>
      </c>
    </row>
    <row r="3129" spans="1:15" x14ac:dyDescent="0.25">
      <c r="A3129" s="2">
        <v>1</v>
      </c>
      <c r="B3129" s="2">
        <v>2016</v>
      </c>
      <c r="C3129" t="s">
        <v>297</v>
      </c>
      <c r="D3129" t="s">
        <v>48</v>
      </c>
      <c r="E3129" t="s">
        <v>7</v>
      </c>
      <c r="F3129">
        <f>VLOOKUP(C3129,'Five Year Alumni Srvy 2016 Data'!C:F,4,FALSE)</f>
        <v>0</v>
      </c>
      <c r="G3129" t="str">
        <f>VLOOKUP(F3129,Coding!K:L,2,FALSE)</f>
        <v>Non-URM</v>
      </c>
      <c r="H3129" t="s">
        <v>298</v>
      </c>
      <c r="I3129" t="s">
        <v>298</v>
      </c>
      <c r="J3129" t="s">
        <v>21</v>
      </c>
      <c r="K3129" t="s">
        <v>166</v>
      </c>
      <c r="L3129" s="2">
        <v>3</v>
      </c>
      <c r="M3129" t="s">
        <v>55</v>
      </c>
      <c r="N3129" t="s">
        <v>167</v>
      </c>
      <c r="O3129" t="s">
        <v>178</v>
      </c>
    </row>
    <row r="3130" spans="1:15" x14ac:dyDescent="0.25">
      <c r="A3130" s="2">
        <v>1</v>
      </c>
      <c r="B3130" s="2">
        <v>2016</v>
      </c>
      <c r="C3130" t="s">
        <v>299</v>
      </c>
      <c r="D3130" t="s">
        <v>48</v>
      </c>
      <c r="E3130" t="s">
        <v>7</v>
      </c>
      <c r="F3130">
        <f>VLOOKUP(C3130,'Five Year Alumni Srvy 2016 Data'!C:F,4,FALSE)</f>
        <v>0</v>
      </c>
      <c r="G3130" t="str">
        <f>VLOOKUP(F3130,Coding!K:L,2,FALSE)</f>
        <v>Non-URM</v>
      </c>
      <c r="H3130" t="s">
        <v>241</v>
      </c>
      <c r="I3130" t="s">
        <v>242</v>
      </c>
      <c r="J3130" t="s">
        <v>21</v>
      </c>
      <c r="K3130" t="s">
        <v>54</v>
      </c>
      <c r="L3130" s="2">
        <v>2</v>
      </c>
      <c r="M3130" t="s">
        <v>55</v>
      </c>
      <c r="N3130" t="s">
        <v>56</v>
      </c>
      <c r="O3130" t="s">
        <v>187</v>
      </c>
    </row>
    <row r="3131" spans="1:15" x14ac:dyDescent="0.25">
      <c r="A3131" s="2">
        <v>1</v>
      </c>
      <c r="B3131" s="2">
        <v>2016</v>
      </c>
      <c r="C3131" t="s">
        <v>299</v>
      </c>
      <c r="D3131" t="s">
        <v>48</v>
      </c>
      <c r="E3131" t="s">
        <v>7</v>
      </c>
      <c r="F3131">
        <f>VLOOKUP(C3131,'Five Year Alumni Srvy 2016 Data'!C:F,4,FALSE)</f>
        <v>0</v>
      </c>
      <c r="G3131" t="str">
        <f>VLOOKUP(F3131,Coding!K:L,2,FALSE)</f>
        <v>Non-URM</v>
      </c>
      <c r="H3131" t="s">
        <v>241</v>
      </c>
      <c r="I3131" t="s">
        <v>242</v>
      </c>
      <c r="J3131" t="s">
        <v>21</v>
      </c>
      <c r="K3131" t="s">
        <v>58</v>
      </c>
      <c r="L3131" s="2">
        <v>4</v>
      </c>
      <c r="M3131" t="s">
        <v>55</v>
      </c>
      <c r="N3131" t="s">
        <v>59</v>
      </c>
      <c r="O3131" t="s">
        <v>57</v>
      </c>
    </row>
    <row r="3132" spans="1:15" x14ac:dyDescent="0.25">
      <c r="A3132" s="2">
        <v>1</v>
      </c>
      <c r="B3132" s="2">
        <v>2016</v>
      </c>
      <c r="C3132" t="s">
        <v>299</v>
      </c>
      <c r="D3132" t="s">
        <v>48</v>
      </c>
      <c r="E3132" t="s">
        <v>7</v>
      </c>
      <c r="F3132">
        <f>VLOOKUP(C3132,'Five Year Alumni Srvy 2016 Data'!C:F,4,FALSE)</f>
        <v>0</v>
      </c>
      <c r="G3132" t="str">
        <f>VLOOKUP(F3132,Coding!K:L,2,FALSE)</f>
        <v>Non-URM</v>
      </c>
      <c r="H3132" t="s">
        <v>241</v>
      </c>
      <c r="I3132" t="s">
        <v>242</v>
      </c>
      <c r="J3132" t="s">
        <v>21</v>
      </c>
      <c r="K3132" t="s">
        <v>118</v>
      </c>
      <c r="L3132" s="2">
        <v>5</v>
      </c>
      <c r="M3132" t="s">
        <v>55</v>
      </c>
      <c r="N3132" t="s">
        <v>119</v>
      </c>
      <c r="O3132" t="s">
        <v>185</v>
      </c>
    </row>
    <row r="3133" spans="1:15" x14ac:dyDescent="0.25">
      <c r="A3133" s="2">
        <v>1</v>
      </c>
      <c r="B3133" s="2">
        <v>2016</v>
      </c>
      <c r="C3133" t="s">
        <v>299</v>
      </c>
      <c r="D3133" t="s">
        <v>48</v>
      </c>
      <c r="E3133" t="s">
        <v>7</v>
      </c>
      <c r="F3133">
        <f>VLOOKUP(C3133,'Five Year Alumni Srvy 2016 Data'!C:F,4,FALSE)</f>
        <v>0</v>
      </c>
      <c r="G3133" t="str">
        <f>VLOOKUP(F3133,Coding!K:L,2,FALSE)</f>
        <v>Non-URM</v>
      </c>
      <c r="H3133" t="s">
        <v>241</v>
      </c>
      <c r="I3133" t="s">
        <v>242</v>
      </c>
      <c r="J3133" t="s">
        <v>21</v>
      </c>
      <c r="K3133" t="s">
        <v>135</v>
      </c>
      <c r="L3133" s="2">
        <v>3</v>
      </c>
      <c r="M3133" t="s">
        <v>55</v>
      </c>
      <c r="N3133" t="s">
        <v>136</v>
      </c>
      <c r="O3133" t="s">
        <v>178</v>
      </c>
    </row>
    <row r="3134" spans="1:15" x14ac:dyDescent="0.25">
      <c r="A3134" s="2">
        <v>1</v>
      </c>
      <c r="B3134" s="2">
        <v>2016</v>
      </c>
      <c r="C3134" t="s">
        <v>299</v>
      </c>
      <c r="D3134" t="s">
        <v>48</v>
      </c>
      <c r="E3134" t="s">
        <v>7</v>
      </c>
      <c r="F3134">
        <f>VLOOKUP(C3134,'Five Year Alumni Srvy 2016 Data'!C:F,4,FALSE)</f>
        <v>0</v>
      </c>
      <c r="G3134" t="str">
        <f>VLOOKUP(F3134,Coding!K:L,2,FALSE)</f>
        <v>Non-URM</v>
      </c>
      <c r="H3134" t="s">
        <v>241</v>
      </c>
      <c r="I3134" t="s">
        <v>242</v>
      </c>
      <c r="J3134" t="s">
        <v>21</v>
      </c>
      <c r="K3134" t="s">
        <v>137</v>
      </c>
      <c r="L3134" s="2">
        <v>2</v>
      </c>
      <c r="M3134" t="s">
        <v>55</v>
      </c>
      <c r="N3134" t="s">
        <v>138</v>
      </c>
      <c r="O3134" t="s">
        <v>187</v>
      </c>
    </row>
    <row r="3135" spans="1:15" x14ac:dyDescent="0.25">
      <c r="A3135" s="2">
        <v>1</v>
      </c>
      <c r="B3135" s="2">
        <v>2016</v>
      </c>
      <c r="C3135" t="s">
        <v>299</v>
      </c>
      <c r="D3135" t="s">
        <v>48</v>
      </c>
      <c r="E3135" t="s">
        <v>7</v>
      </c>
      <c r="F3135">
        <f>VLOOKUP(C3135,'Five Year Alumni Srvy 2016 Data'!C:F,4,FALSE)</f>
        <v>0</v>
      </c>
      <c r="G3135" t="str">
        <f>VLOOKUP(F3135,Coding!K:L,2,FALSE)</f>
        <v>Non-URM</v>
      </c>
      <c r="H3135" t="s">
        <v>241</v>
      </c>
      <c r="I3135" t="s">
        <v>242</v>
      </c>
      <c r="J3135" t="s">
        <v>21</v>
      </c>
      <c r="K3135" t="s">
        <v>145</v>
      </c>
      <c r="L3135" s="2">
        <v>3</v>
      </c>
      <c r="M3135" t="s">
        <v>55</v>
      </c>
      <c r="N3135" t="s">
        <v>146</v>
      </c>
      <c r="O3135" t="s">
        <v>178</v>
      </c>
    </row>
    <row r="3136" spans="1:15" x14ac:dyDescent="0.25">
      <c r="A3136" s="2">
        <v>1</v>
      </c>
      <c r="B3136" s="2">
        <v>2016</v>
      </c>
      <c r="C3136" t="s">
        <v>299</v>
      </c>
      <c r="D3136" t="s">
        <v>48</v>
      </c>
      <c r="E3136" t="s">
        <v>7</v>
      </c>
      <c r="F3136">
        <f>VLOOKUP(C3136,'Five Year Alumni Srvy 2016 Data'!C:F,4,FALSE)</f>
        <v>0</v>
      </c>
      <c r="G3136" t="str">
        <f>VLOOKUP(F3136,Coding!K:L,2,FALSE)</f>
        <v>Non-URM</v>
      </c>
      <c r="H3136" t="s">
        <v>241</v>
      </c>
      <c r="I3136" t="s">
        <v>242</v>
      </c>
      <c r="J3136" t="s">
        <v>21</v>
      </c>
      <c r="K3136" t="s">
        <v>147</v>
      </c>
      <c r="L3136" s="2">
        <v>3</v>
      </c>
      <c r="M3136" t="s">
        <v>55</v>
      </c>
      <c r="N3136" t="s">
        <v>148</v>
      </c>
      <c r="O3136" t="s">
        <v>178</v>
      </c>
    </row>
    <row r="3137" spans="1:15" x14ac:dyDescent="0.25">
      <c r="A3137" s="2">
        <v>1</v>
      </c>
      <c r="B3137" s="2">
        <v>2016</v>
      </c>
      <c r="C3137" t="s">
        <v>299</v>
      </c>
      <c r="D3137" t="s">
        <v>48</v>
      </c>
      <c r="E3137" t="s">
        <v>7</v>
      </c>
      <c r="F3137">
        <f>VLOOKUP(C3137,'Five Year Alumni Srvy 2016 Data'!C:F,4,FALSE)</f>
        <v>0</v>
      </c>
      <c r="G3137" t="str">
        <f>VLOOKUP(F3137,Coding!K:L,2,FALSE)</f>
        <v>Non-URM</v>
      </c>
      <c r="H3137" t="s">
        <v>241</v>
      </c>
      <c r="I3137" t="s">
        <v>242</v>
      </c>
      <c r="J3137" t="s">
        <v>21</v>
      </c>
      <c r="K3137" t="s">
        <v>149</v>
      </c>
      <c r="L3137" s="2">
        <v>5</v>
      </c>
      <c r="M3137" t="s">
        <v>55</v>
      </c>
      <c r="N3137" t="s">
        <v>150</v>
      </c>
      <c r="O3137" t="s">
        <v>185</v>
      </c>
    </row>
    <row r="3138" spans="1:15" x14ac:dyDescent="0.25">
      <c r="A3138" s="2">
        <v>1</v>
      </c>
      <c r="B3138" s="2">
        <v>2016</v>
      </c>
      <c r="C3138" t="s">
        <v>299</v>
      </c>
      <c r="D3138" t="s">
        <v>48</v>
      </c>
      <c r="E3138" t="s">
        <v>7</v>
      </c>
      <c r="F3138">
        <f>VLOOKUP(C3138,'Five Year Alumni Srvy 2016 Data'!C:F,4,FALSE)</f>
        <v>0</v>
      </c>
      <c r="G3138" t="str">
        <f>VLOOKUP(F3138,Coding!K:L,2,FALSE)</f>
        <v>Non-URM</v>
      </c>
      <c r="H3138" t="s">
        <v>241</v>
      </c>
      <c r="I3138" t="s">
        <v>242</v>
      </c>
      <c r="J3138" t="s">
        <v>21</v>
      </c>
      <c r="K3138" t="s">
        <v>166</v>
      </c>
      <c r="L3138" s="2">
        <v>3</v>
      </c>
      <c r="M3138" t="s">
        <v>55</v>
      </c>
      <c r="N3138" t="s">
        <v>167</v>
      </c>
      <c r="O3138" t="s">
        <v>178</v>
      </c>
    </row>
    <row r="3139" spans="1:15" x14ac:dyDescent="0.25">
      <c r="A3139" s="2">
        <v>1</v>
      </c>
      <c r="B3139" s="2">
        <v>2016</v>
      </c>
      <c r="C3139" t="s">
        <v>305</v>
      </c>
      <c r="D3139" t="s">
        <v>204</v>
      </c>
      <c r="E3139" t="s">
        <v>7</v>
      </c>
      <c r="F3139">
        <f>VLOOKUP(C3139,'Five Year Alumni Srvy 2016 Data'!C:F,4,FALSE)</f>
        <v>0</v>
      </c>
      <c r="G3139" t="str">
        <f>VLOOKUP(F3139,Coding!K:L,2,FALSE)</f>
        <v>Non-URM</v>
      </c>
      <c r="H3139" t="s">
        <v>306</v>
      </c>
      <c r="I3139" t="s">
        <v>306</v>
      </c>
      <c r="J3139" t="s">
        <v>21</v>
      </c>
      <c r="K3139" t="s">
        <v>54</v>
      </c>
      <c r="L3139" s="2">
        <v>4</v>
      </c>
      <c r="M3139" t="s">
        <v>55</v>
      </c>
      <c r="N3139" t="s">
        <v>56</v>
      </c>
      <c r="O3139" t="s">
        <v>57</v>
      </c>
    </row>
    <row r="3140" spans="1:15" x14ac:dyDescent="0.25">
      <c r="A3140" s="2">
        <v>1</v>
      </c>
      <c r="B3140" s="2">
        <v>2016</v>
      </c>
      <c r="C3140" t="s">
        <v>305</v>
      </c>
      <c r="D3140" t="s">
        <v>204</v>
      </c>
      <c r="E3140" t="s">
        <v>7</v>
      </c>
      <c r="F3140">
        <f>VLOOKUP(C3140,'Five Year Alumni Srvy 2016 Data'!C:F,4,FALSE)</f>
        <v>0</v>
      </c>
      <c r="G3140" t="str">
        <f>VLOOKUP(F3140,Coding!K:L,2,FALSE)</f>
        <v>Non-URM</v>
      </c>
      <c r="H3140" t="s">
        <v>306</v>
      </c>
      <c r="I3140" t="s">
        <v>306</v>
      </c>
      <c r="J3140" t="s">
        <v>21</v>
      </c>
      <c r="K3140" t="s">
        <v>58</v>
      </c>
      <c r="L3140" s="2">
        <v>4</v>
      </c>
      <c r="M3140" t="s">
        <v>55</v>
      </c>
      <c r="N3140" t="s">
        <v>59</v>
      </c>
      <c r="O3140" t="s">
        <v>57</v>
      </c>
    </row>
    <row r="3141" spans="1:15" x14ac:dyDescent="0.25">
      <c r="A3141" s="2">
        <v>1</v>
      </c>
      <c r="B3141" s="2">
        <v>2016</v>
      </c>
      <c r="C3141" t="s">
        <v>305</v>
      </c>
      <c r="D3141" t="s">
        <v>204</v>
      </c>
      <c r="E3141" t="s">
        <v>7</v>
      </c>
      <c r="F3141">
        <f>VLOOKUP(C3141,'Five Year Alumni Srvy 2016 Data'!C:F,4,FALSE)</f>
        <v>0</v>
      </c>
      <c r="G3141" t="str">
        <f>VLOOKUP(F3141,Coding!K:L,2,FALSE)</f>
        <v>Non-URM</v>
      </c>
      <c r="H3141" t="s">
        <v>306</v>
      </c>
      <c r="I3141" t="s">
        <v>306</v>
      </c>
      <c r="J3141" t="s">
        <v>21</v>
      </c>
      <c r="K3141" t="s">
        <v>118</v>
      </c>
      <c r="L3141" s="2">
        <v>1</v>
      </c>
      <c r="M3141" t="s">
        <v>55</v>
      </c>
      <c r="N3141" t="s">
        <v>119</v>
      </c>
      <c r="O3141" t="s">
        <v>282</v>
      </c>
    </row>
    <row r="3142" spans="1:15" x14ac:dyDescent="0.25">
      <c r="A3142" s="2">
        <v>1</v>
      </c>
      <c r="B3142" s="2">
        <v>2016</v>
      </c>
      <c r="C3142" t="s">
        <v>305</v>
      </c>
      <c r="D3142" t="s">
        <v>204</v>
      </c>
      <c r="E3142" t="s">
        <v>7</v>
      </c>
      <c r="F3142">
        <f>VLOOKUP(C3142,'Five Year Alumni Srvy 2016 Data'!C:F,4,FALSE)</f>
        <v>0</v>
      </c>
      <c r="G3142" t="str">
        <f>VLOOKUP(F3142,Coding!K:L,2,FALSE)</f>
        <v>Non-URM</v>
      </c>
      <c r="H3142" t="s">
        <v>306</v>
      </c>
      <c r="I3142" t="s">
        <v>306</v>
      </c>
      <c r="J3142" t="s">
        <v>21</v>
      </c>
      <c r="K3142" t="s">
        <v>135</v>
      </c>
      <c r="L3142" s="2">
        <v>3</v>
      </c>
      <c r="M3142" t="s">
        <v>55</v>
      </c>
      <c r="N3142" t="s">
        <v>136</v>
      </c>
      <c r="O3142" t="s">
        <v>178</v>
      </c>
    </row>
    <row r="3143" spans="1:15" x14ac:dyDescent="0.25">
      <c r="A3143" s="2">
        <v>1</v>
      </c>
      <c r="B3143" s="2">
        <v>2016</v>
      </c>
      <c r="C3143" t="s">
        <v>305</v>
      </c>
      <c r="D3143" t="s">
        <v>204</v>
      </c>
      <c r="E3143" t="s">
        <v>7</v>
      </c>
      <c r="F3143">
        <f>VLOOKUP(C3143,'Five Year Alumni Srvy 2016 Data'!C:F,4,FALSE)</f>
        <v>0</v>
      </c>
      <c r="G3143" t="str">
        <f>VLOOKUP(F3143,Coding!K:L,2,FALSE)</f>
        <v>Non-URM</v>
      </c>
      <c r="H3143" t="s">
        <v>306</v>
      </c>
      <c r="I3143" t="s">
        <v>306</v>
      </c>
      <c r="J3143" t="s">
        <v>21</v>
      </c>
      <c r="K3143" t="s">
        <v>137</v>
      </c>
      <c r="L3143" s="2">
        <v>3</v>
      </c>
      <c r="M3143" t="s">
        <v>55</v>
      </c>
      <c r="N3143" t="s">
        <v>138</v>
      </c>
      <c r="O3143" t="s">
        <v>178</v>
      </c>
    </row>
    <row r="3144" spans="1:15" x14ac:dyDescent="0.25">
      <c r="A3144" s="2">
        <v>1</v>
      </c>
      <c r="B3144" s="2">
        <v>2016</v>
      </c>
      <c r="C3144" t="s">
        <v>305</v>
      </c>
      <c r="D3144" t="s">
        <v>204</v>
      </c>
      <c r="E3144" t="s">
        <v>7</v>
      </c>
      <c r="F3144">
        <f>VLOOKUP(C3144,'Five Year Alumni Srvy 2016 Data'!C:F,4,FALSE)</f>
        <v>0</v>
      </c>
      <c r="G3144" t="str">
        <f>VLOOKUP(F3144,Coding!K:L,2,FALSE)</f>
        <v>Non-URM</v>
      </c>
      <c r="H3144" t="s">
        <v>306</v>
      </c>
      <c r="I3144" t="s">
        <v>306</v>
      </c>
      <c r="J3144" t="s">
        <v>21</v>
      </c>
      <c r="K3144" t="s">
        <v>145</v>
      </c>
      <c r="L3144" s="2">
        <v>5</v>
      </c>
      <c r="M3144" t="s">
        <v>55</v>
      </c>
      <c r="N3144" t="s">
        <v>146</v>
      </c>
      <c r="O3144" t="s">
        <v>185</v>
      </c>
    </row>
    <row r="3145" spans="1:15" x14ac:dyDescent="0.25">
      <c r="A3145" s="2">
        <v>1</v>
      </c>
      <c r="B3145" s="2">
        <v>2016</v>
      </c>
      <c r="C3145" t="s">
        <v>305</v>
      </c>
      <c r="D3145" t="s">
        <v>204</v>
      </c>
      <c r="E3145" t="s">
        <v>7</v>
      </c>
      <c r="F3145">
        <f>VLOOKUP(C3145,'Five Year Alumni Srvy 2016 Data'!C:F,4,FALSE)</f>
        <v>0</v>
      </c>
      <c r="G3145" t="str">
        <f>VLOOKUP(F3145,Coding!K:L,2,FALSE)</f>
        <v>Non-URM</v>
      </c>
      <c r="H3145" t="s">
        <v>306</v>
      </c>
      <c r="I3145" t="s">
        <v>306</v>
      </c>
      <c r="J3145" t="s">
        <v>21</v>
      </c>
      <c r="K3145" t="s">
        <v>147</v>
      </c>
      <c r="L3145" s="2">
        <v>5</v>
      </c>
      <c r="M3145" t="s">
        <v>55</v>
      </c>
      <c r="N3145" t="s">
        <v>148</v>
      </c>
      <c r="O3145" t="s">
        <v>185</v>
      </c>
    </row>
    <row r="3146" spans="1:15" x14ac:dyDescent="0.25">
      <c r="A3146" s="2">
        <v>1</v>
      </c>
      <c r="B3146" s="2">
        <v>2016</v>
      </c>
      <c r="C3146" t="s">
        <v>305</v>
      </c>
      <c r="D3146" t="s">
        <v>204</v>
      </c>
      <c r="E3146" t="s">
        <v>7</v>
      </c>
      <c r="F3146">
        <f>VLOOKUP(C3146,'Five Year Alumni Srvy 2016 Data'!C:F,4,FALSE)</f>
        <v>0</v>
      </c>
      <c r="G3146" t="str">
        <f>VLOOKUP(F3146,Coding!K:L,2,FALSE)</f>
        <v>Non-URM</v>
      </c>
      <c r="H3146" t="s">
        <v>306</v>
      </c>
      <c r="I3146" t="s">
        <v>306</v>
      </c>
      <c r="J3146" t="s">
        <v>21</v>
      </c>
      <c r="K3146" t="s">
        <v>149</v>
      </c>
      <c r="L3146" s="2">
        <v>3</v>
      </c>
      <c r="M3146" t="s">
        <v>55</v>
      </c>
      <c r="N3146" t="s">
        <v>150</v>
      </c>
      <c r="O3146" t="s">
        <v>178</v>
      </c>
    </row>
    <row r="3147" spans="1:15" x14ac:dyDescent="0.25">
      <c r="A3147" s="2">
        <v>1</v>
      </c>
      <c r="B3147" s="2">
        <v>2016</v>
      </c>
      <c r="C3147" t="s">
        <v>305</v>
      </c>
      <c r="D3147" t="s">
        <v>204</v>
      </c>
      <c r="E3147" t="s">
        <v>7</v>
      </c>
      <c r="F3147">
        <f>VLOOKUP(C3147,'Five Year Alumni Srvy 2016 Data'!C:F,4,FALSE)</f>
        <v>0</v>
      </c>
      <c r="G3147" t="str">
        <f>VLOOKUP(F3147,Coding!K:L,2,FALSE)</f>
        <v>Non-URM</v>
      </c>
      <c r="H3147" t="s">
        <v>306</v>
      </c>
      <c r="I3147" t="s">
        <v>306</v>
      </c>
      <c r="J3147" t="s">
        <v>21</v>
      </c>
      <c r="K3147" t="s">
        <v>166</v>
      </c>
      <c r="L3147" s="2">
        <v>4</v>
      </c>
      <c r="M3147" t="s">
        <v>55</v>
      </c>
      <c r="N3147" t="s">
        <v>167</v>
      </c>
      <c r="O3147" t="s">
        <v>57</v>
      </c>
    </row>
    <row r="3148" spans="1:15" x14ac:dyDescent="0.25">
      <c r="A3148" s="2">
        <v>1</v>
      </c>
      <c r="B3148" s="2">
        <v>2016</v>
      </c>
      <c r="C3148" t="s">
        <v>326</v>
      </c>
      <c r="D3148" t="s">
        <v>48</v>
      </c>
      <c r="E3148" t="s">
        <v>7</v>
      </c>
      <c r="F3148">
        <f>VLOOKUP(C3148,'Five Year Alumni Srvy 2016 Data'!C:F,4,FALSE)</f>
        <v>0</v>
      </c>
      <c r="G3148" t="str">
        <f>VLOOKUP(F3148,Coding!K:L,2,FALSE)</f>
        <v>Non-URM</v>
      </c>
      <c r="H3148" t="s">
        <v>182</v>
      </c>
      <c r="I3148" t="s">
        <v>182</v>
      </c>
      <c r="J3148" t="s">
        <v>21</v>
      </c>
      <c r="K3148" t="s">
        <v>54</v>
      </c>
      <c r="L3148" s="2">
        <v>4</v>
      </c>
      <c r="M3148" t="s">
        <v>55</v>
      </c>
      <c r="N3148" t="s">
        <v>56</v>
      </c>
      <c r="O3148" t="s">
        <v>57</v>
      </c>
    </row>
    <row r="3149" spans="1:15" x14ac:dyDescent="0.25">
      <c r="A3149" s="2">
        <v>1</v>
      </c>
      <c r="B3149" s="2">
        <v>2016</v>
      </c>
      <c r="C3149" t="s">
        <v>326</v>
      </c>
      <c r="D3149" t="s">
        <v>48</v>
      </c>
      <c r="E3149" t="s">
        <v>7</v>
      </c>
      <c r="F3149">
        <f>VLOOKUP(C3149,'Five Year Alumni Srvy 2016 Data'!C:F,4,FALSE)</f>
        <v>0</v>
      </c>
      <c r="G3149" t="str">
        <f>VLOOKUP(F3149,Coding!K:L,2,FALSE)</f>
        <v>Non-URM</v>
      </c>
      <c r="H3149" t="s">
        <v>182</v>
      </c>
      <c r="I3149" t="s">
        <v>182</v>
      </c>
      <c r="J3149" t="s">
        <v>21</v>
      </c>
      <c r="K3149" t="s">
        <v>58</v>
      </c>
      <c r="L3149" s="2">
        <v>4</v>
      </c>
      <c r="M3149" t="s">
        <v>55</v>
      </c>
      <c r="N3149" t="s">
        <v>59</v>
      </c>
      <c r="O3149" t="s">
        <v>57</v>
      </c>
    </row>
    <row r="3150" spans="1:15" x14ac:dyDescent="0.25">
      <c r="A3150" s="2">
        <v>1</v>
      </c>
      <c r="B3150" s="2">
        <v>2016</v>
      </c>
      <c r="C3150" t="s">
        <v>326</v>
      </c>
      <c r="D3150" t="s">
        <v>48</v>
      </c>
      <c r="E3150" t="s">
        <v>7</v>
      </c>
      <c r="F3150">
        <f>VLOOKUP(C3150,'Five Year Alumni Srvy 2016 Data'!C:F,4,FALSE)</f>
        <v>0</v>
      </c>
      <c r="G3150" t="str">
        <f>VLOOKUP(F3150,Coding!K:L,2,FALSE)</f>
        <v>Non-URM</v>
      </c>
      <c r="H3150" t="s">
        <v>182</v>
      </c>
      <c r="I3150" t="s">
        <v>182</v>
      </c>
      <c r="J3150" t="s">
        <v>21</v>
      </c>
      <c r="K3150" t="s">
        <v>118</v>
      </c>
      <c r="L3150" s="2">
        <v>2</v>
      </c>
      <c r="M3150" t="s">
        <v>55</v>
      </c>
      <c r="N3150" t="s">
        <v>119</v>
      </c>
      <c r="O3150" t="s">
        <v>187</v>
      </c>
    </row>
    <row r="3151" spans="1:15" x14ac:dyDescent="0.25">
      <c r="A3151" s="2">
        <v>1</v>
      </c>
      <c r="B3151" s="2">
        <v>2016</v>
      </c>
      <c r="C3151" t="s">
        <v>326</v>
      </c>
      <c r="D3151" t="s">
        <v>48</v>
      </c>
      <c r="E3151" t="s">
        <v>7</v>
      </c>
      <c r="F3151">
        <f>VLOOKUP(C3151,'Five Year Alumni Srvy 2016 Data'!C:F,4,FALSE)</f>
        <v>0</v>
      </c>
      <c r="G3151" t="str">
        <f>VLOOKUP(F3151,Coding!K:L,2,FALSE)</f>
        <v>Non-URM</v>
      </c>
      <c r="H3151" t="s">
        <v>182</v>
      </c>
      <c r="I3151" t="s">
        <v>182</v>
      </c>
      <c r="J3151" t="s">
        <v>21</v>
      </c>
      <c r="K3151" t="s">
        <v>135</v>
      </c>
      <c r="L3151" s="2">
        <v>2</v>
      </c>
      <c r="M3151" t="s">
        <v>55</v>
      </c>
      <c r="N3151" t="s">
        <v>136</v>
      </c>
      <c r="O3151" t="s">
        <v>187</v>
      </c>
    </row>
    <row r="3152" spans="1:15" x14ac:dyDescent="0.25">
      <c r="A3152" s="2">
        <v>1</v>
      </c>
      <c r="B3152" s="2">
        <v>2016</v>
      </c>
      <c r="C3152" t="s">
        <v>326</v>
      </c>
      <c r="D3152" t="s">
        <v>48</v>
      </c>
      <c r="E3152" t="s">
        <v>7</v>
      </c>
      <c r="F3152">
        <f>VLOOKUP(C3152,'Five Year Alumni Srvy 2016 Data'!C:F,4,FALSE)</f>
        <v>0</v>
      </c>
      <c r="G3152" t="str">
        <f>VLOOKUP(F3152,Coding!K:L,2,FALSE)</f>
        <v>Non-URM</v>
      </c>
      <c r="H3152" t="s">
        <v>182</v>
      </c>
      <c r="I3152" t="s">
        <v>182</v>
      </c>
      <c r="J3152" t="s">
        <v>21</v>
      </c>
      <c r="K3152" t="s">
        <v>137</v>
      </c>
      <c r="L3152" s="2">
        <v>3</v>
      </c>
      <c r="M3152" t="s">
        <v>55</v>
      </c>
      <c r="N3152" t="s">
        <v>138</v>
      </c>
      <c r="O3152" t="s">
        <v>178</v>
      </c>
    </row>
    <row r="3153" spans="1:15" x14ac:dyDescent="0.25">
      <c r="A3153" s="2">
        <v>1</v>
      </c>
      <c r="B3153" s="2">
        <v>2016</v>
      </c>
      <c r="C3153" t="s">
        <v>326</v>
      </c>
      <c r="D3153" t="s">
        <v>48</v>
      </c>
      <c r="E3153" t="s">
        <v>7</v>
      </c>
      <c r="F3153">
        <f>VLOOKUP(C3153,'Five Year Alumni Srvy 2016 Data'!C:F,4,FALSE)</f>
        <v>0</v>
      </c>
      <c r="G3153" t="str">
        <f>VLOOKUP(F3153,Coding!K:L,2,FALSE)</f>
        <v>Non-URM</v>
      </c>
      <c r="H3153" t="s">
        <v>182</v>
      </c>
      <c r="I3153" t="s">
        <v>182</v>
      </c>
      <c r="J3153" t="s">
        <v>21</v>
      </c>
      <c r="K3153" t="s">
        <v>145</v>
      </c>
      <c r="L3153" s="2">
        <v>4</v>
      </c>
      <c r="M3153" t="s">
        <v>55</v>
      </c>
      <c r="N3153" t="s">
        <v>146</v>
      </c>
      <c r="O3153" t="s">
        <v>57</v>
      </c>
    </row>
    <row r="3154" spans="1:15" x14ac:dyDescent="0.25">
      <c r="A3154" s="2">
        <v>1</v>
      </c>
      <c r="B3154" s="2">
        <v>2016</v>
      </c>
      <c r="C3154" t="s">
        <v>326</v>
      </c>
      <c r="D3154" t="s">
        <v>48</v>
      </c>
      <c r="E3154" t="s">
        <v>7</v>
      </c>
      <c r="F3154">
        <f>VLOOKUP(C3154,'Five Year Alumni Srvy 2016 Data'!C:F,4,FALSE)</f>
        <v>0</v>
      </c>
      <c r="G3154" t="str">
        <f>VLOOKUP(F3154,Coding!K:L,2,FALSE)</f>
        <v>Non-URM</v>
      </c>
      <c r="H3154" t="s">
        <v>182</v>
      </c>
      <c r="I3154" t="s">
        <v>182</v>
      </c>
      <c r="J3154" t="s">
        <v>21</v>
      </c>
      <c r="K3154" t="s">
        <v>147</v>
      </c>
      <c r="L3154" s="2">
        <v>2</v>
      </c>
      <c r="M3154" t="s">
        <v>55</v>
      </c>
      <c r="N3154" t="s">
        <v>148</v>
      </c>
      <c r="O3154" t="s">
        <v>187</v>
      </c>
    </row>
    <row r="3155" spans="1:15" x14ac:dyDescent="0.25">
      <c r="A3155" s="2">
        <v>1</v>
      </c>
      <c r="B3155" s="2">
        <v>2016</v>
      </c>
      <c r="C3155" t="s">
        <v>326</v>
      </c>
      <c r="D3155" t="s">
        <v>48</v>
      </c>
      <c r="E3155" t="s">
        <v>7</v>
      </c>
      <c r="F3155">
        <f>VLOOKUP(C3155,'Five Year Alumni Srvy 2016 Data'!C:F,4,FALSE)</f>
        <v>0</v>
      </c>
      <c r="G3155" t="str">
        <f>VLOOKUP(F3155,Coding!K:L,2,FALSE)</f>
        <v>Non-URM</v>
      </c>
      <c r="H3155" t="s">
        <v>182</v>
      </c>
      <c r="I3155" t="s">
        <v>182</v>
      </c>
      <c r="J3155" t="s">
        <v>21</v>
      </c>
      <c r="K3155" t="s">
        <v>149</v>
      </c>
      <c r="L3155" s="2">
        <v>3</v>
      </c>
      <c r="M3155" t="s">
        <v>55</v>
      </c>
      <c r="N3155" t="s">
        <v>150</v>
      </c>
      <c r="O3155" t="s">
        <v>178</v>
      </c>
    </row>
    <row r="3156" spans="1:15" x14ac:dyDescent="0.25">
      <c r="A3156" s="2">
        <v>1</v>
      </c>
      <c r="B3156" s="2">
        <v>2016</v>
      </c>
      <c r="C3156" t="s">
        <v>326</v>
      </c>
      <c r="D3156" t="s">
        <v>48</v>
      </c>
      <c r="E3156" t="s">
        <v>7</v>
      </c>
      <c r="F3156">
        <f>VLOOKUP(C3156,'Five Year Alumni Srvy 2016 Data'!C:F,4,FALSE)</f>
        <v>0</v>
      </c>
      <c r="G3156" t="str">
        <f>VLOOKUP(F3156,Coding!K:L,2,FALSE)</f>
        <v>Non-URM</v>
      </c>
      <c r="H3156" t="s">
        <v>182</v>
      </c>
      <c r="I3156" t="s">
        <v>182</v>
      </c>
      <c r="J3156" t="s">
        <v>21</v>
      </c>
      <c r="K3156" t="s">
        <v>166</v>
      </c>
      <c r="L3156" s="2">
        <v>1</v>
      </c>
      <c r="M3156" t="s">
        <v>55</v>
      </c>
      <c r="N3156" t="s">
        <v>167</v>
      </c>
      <c r="O3156" t="s">
        <v>282</v>
      </c>
    </row>
    <row r="3157" spans="1:15" x14ac:dyDescent="0.25">
      <c r="A3157" s="2">
        <v>1</v>
      </c>
      <c r="B3157" s="2">
        <v>2016</v>
      </c>
      <c r="C3157" t="s">
        <v>331</v>
      </c>
      <c r="D3157" t="s">
        <v>204</v>
      </c>
      <c r="E3157" t="s">
        <v>7</v>
      </c>
      <c r="F3157">
        <f>VLOOKUP(C3157,'Five Year Alumni Srvy 2016 Data'!C:F,4,FALSE)</f>
        <v>0</v>
      </c>
      <c r="G3157" t="str">
        <f>VLOOKUP(F3157,Coding!K:L,2,FALSE)</f>
        <v>Non-URM</v>
      </c>
      <c r="H3157" t="s">
        <v>219</v>
      </c>
      <c r="I3157" t="s">
        <v>220</v>
      </c>
      <c r="J3157" t="s">
        <v>19</v>
      </c>
      <c r="K3157" t="s">
        <v>54</v>
      </c>
      <c r="L3157" s="2">
        <v>4</v>
      </c>
      <c r="M3157" t="s">
        <v>55</v>
      </c>
      <c r="N3157" t="s">
        <v>56</v>
      </c>
      <c r="O3157" t="s">
        <v>57</v>
      </c>
    </row>
    <row r="3158" spans="1:15" x14ac:dyDescent="0.25">
      <c r="A3158" s="2">
        <v>1</v>
      </c>
      <c r="B3158" s="2">
        <v>2016</v>
      </c>
      <c r="C3158" t="s">
        <v>331</v>
      </c>
      <c r="D3158" t="s">
        <v>204</v>
      </c>
      <c r="E3158" t="s">
        <v>7</v>
      </c>
      <c r="F3158">
        <f>VLOOKUP(C3158,'Five Year Alumni Srvy 2016 Data'!C:F,4,FALSE)</f>
        <v>0</v>
      </c>
      <c r="G3158" t="str">
        <f>VLOOKUP(F3158,Coding!K:L,2,FALSE)</f>
        <v>Non-URM</v>
      </c>
      <c r="H3158" t="s">
        <v>219</v>
      </c>
      <c r="I3158" t="s">
        <v>220</v>
      </c>
      <c r="J3158" t="s">
        <v>19</v>
      </c>
      <c r="K3158" t="s">
        <v>58</v>
      </c>
      <c r="L3158" s="2">
        <v>4</v>
      </c>
      <c r="M3158" t="s">
        <v>55</v>
      </c>
      <c r="N3158" t="s">
        <v>59</v>
      </c>
      <c r="O3158" t="s">
        <v>57</v>
      </c>
    </row>
    <row r="3159" spans="1:15" x14ac:dyDescent="0.25">
      <c r="A3159" s="2">
        <v>1</v>
      </c>
      <c r="B3159" s="2">
        <v>2016</v>
      </c>
      <c r="C3159" t="s">
        <v>331</v>
      </c>
      <c r="D3159" t="s">
        <v>204</v>
      </c>
      <c r="E3159" t="s">
        <v>7</v>
      </c>
      <c r="F3159">
        <f>VLOOKUP(C3159,'Five Year Alumni Srvy 2016 Data'!C:F,4,FALSE)</f>
        <v>0</v>
      </c>
      <c r="G3159" t="str">
        <f>VLOOKUP(F3159,Coding!K:L,2,FALSE)</f>
        <v>Non-URM</v>
      </c>
      <c r="H3159" t="s">
        <v>219</v>
      </c>
      <c r="I3159" t="s">
        <v>220</v>
      </c>
      <c r="J3159" t="s">
        <v>19</v>
      </c>
      <c r="K3159" t="s">
        <v>118</v>
      </c>
      <c r="L3159" s="2">
        <v>3</v>
      </c>
      <c r="M3159" t="s">
        <v>55</v>
      </c>
      <c r="N3159" t="s">
        <v>119</v>
      </c>
      <c r="O3159" t="s">
        <v>178</v>
      </c>
    </row>
    <row r="3160" spans="1:15" x14ac:dyDescent="0.25">
      <c r="A3160" s="2">
        <v>1</v>
      </c>
      <c r="B3160" s="2">
        <v>2016</v>
      </c>
      <c r="C3160" t="s">
        <v>331</v>
      </c>
      <c r="D3160" t="s">
        <v>204</v>
      </c>
      <c r="E3160" t="s">
        <v>7</v>
      </c>
      <c r="F3160">
        <f>VLOOKUP(C3160,'Five Year Alumni Srvy 2016 Data'!C:F,4,FALSE)</f>
        <v>0</v>
      </c>
      <c r="G3160" t="str">
        <f>VLOOKUP(F3160,Coding!K:L,2,FALSE)</f>
        <v>Non-URM</v>
      </c>
      <c r="H3160" t="s">
        <v>219</v>
      </c>
      <c r="I3160" t="s">
        <v>220</v>
      </c>
      <c r="J3160" t="s">
        <v>19</v>
      </c>
      <c r="K3160" t="s">
        <v>135</v>
      </c>
      <c r="L3160" s="2">
        <v>4</v>
      </c>
      <c r="M3160" t="s">
        <v>55</v>
      </c>
      <c r="N3160" t="s">
        <v>136</v>
      </c>
      <c r="O3160" t="s">
        <v>57</v>
      </c>
    </row>
    <row r="3161" spans="1:15" x14ac:dyDescent="0.25">
      <c r="A3161" s="2">
        <v>1</v>
      </c>
      <c r="B3161" s="2">
        <v>2016</v>
      </c>
      <c r="C3161" t="s">
        <v>331</v>
      </c>
      <c r="D3161" t="s">
        <v>204</v>
      </c>
      <c r="E3161" t="s">
        <v>7</v>
      </c>
      <c r="F3161">
        <f>VLOOKUP(C3161,'Five Year Alumni Srvy 2016 Data'!C:F,4,FALSE)</f>
        <v>0</v>
      </c>
      <c r="G3161" t="str">
        <f>VLOOKUP(F3161,Coding!K:L,2,FALSE)</f>
        <v>Non-URM</v>
      </c>
      <c r="H3161" t="s">
        <v>219</v>
      </c>
      <c r="I3161" t="s">
        <v>220</v>
      </c>
      <c r="J3161" t="s">
        <v>19</v>
      </c>
      <c r="K3161" t="s">
        <v>137</v>
      </c>
      <c r="L3161" s="2">
        <v>2</v>
      </c>
      <c r="M3161" t="s">
        <v>55</v>
      </c>
      <c r="N3161" t="s">
        <v>138</v>
      </c>
      <c r="O3161" t="s">
        <v>187</v>
      </c>
    </row>
    <row r="3162" spans="1:15" x14ac:dyDescent="0.25">
      <c r="A3162" s="2">
        <v>1</v>
      </c>
      <c r="B3162" s="2">
        <v>2016</v>
      </c>
      <c r="C3162" t="s">
        <v>331</v>
      </c>
      <c r="D3162" t="s">
        <v>204</v>
      </c>
      <c r="E3162" t="s">
        <v>7</v>
      </c>
      <c r="F3162">
        <f>VLOOKUP(C3162,'Five Year Alumni Srvy 2016 Data'!C:F,4,FALSE)</f>
        <v>0</v>
      </c>
      <c r="G3162" t="str">
        <f>VLOOKUP(F3162,Coding!K:L,2,FALSE)</f>
        <v>Non-URM</v>
      </c>
      <c r="H3162" t="s">
        <v>219</v>
      </c>
      <c r="I3162" t="s">
        <v>220</v>
      </c>
      <c r="J3162" t="s">
        <v>19</v>
      </c>
      <c r="K3162" t="s">
        <v>145</v>
      </c>
      <c r="L3162" s="2">
        <v>4</v>
      </c>
      <c r="M3162" t="s">
        <v>55</v>
      </c>
      <c r="N3162" t="s">
        <v>146</v>
      </c>
      <c r="O3162" t="s">
        <v>57</v>
      </c>
    </row>
    <row r="3163" spans="1:15" x14ac:dyDescent="0.25">
      <c r="A3163" s="2">
        <v>1</v>
      </c>
      <c r="B3163" s="2">
        <v>2016</v>
      </c>
      <c r="C3163" t="s">
        <v>331</v>
      </c>
      <c r="D3163" t="s">
        <v>204</v>
      </c>
      <c r="E3163" t="s">
        <v>7</v>
      </c>
      <c r="F3163">
        <f>VLOOKUP(C3163,'Five Year Alumni Srvy 2016 Data'!C:F,4,FALSE)</f>
        <v>0</v>
      </c>
      <c r="G3163" t="str">
        <f>VLOOKUP(F3163,Coding!K:L,2,FALSE)</f>
        <v>Non-URM</v>
      </c>
      <c r="H3163" t="s">
        <v>219</v>
      </c>
      <c r="I3163" t="s">
        <v>220</v>
      </c>
      <c r="J3163" t="s">
        <v>19</v>
      </c>
      <c r="K3163" t="s">
        <v>147</v>
      </c>
      <c r="L3163" s="2">
        <v>4</v>
      </c>
      <c r="M3163" t="s">
        <v>55</v>
      </c>
      <c r="N3163" t="s">
        <v>148</v>
      </c>
      <c r="O3163" t="s">
        <v>57</v>
      </c>
    </row>
    <row r="3164" spans="1:15" x14ac:dyDescent="0.25">
      <c r="A3164" s="2">
        <v>1</v>
      </c>
      <c r="B3164" s="2">
        <v>2016</v>
      </c>
      <c r="C3164" t="s">
        <v>331</v>
      </c>
      <c r="D3164" t="s">
        <v>204</v>
      </c>
      <c r="E3164" t="s">
        <v>7</v>
      </c>
      <c r="F3164">
        <f>VLOOKUP(C3164,'Five Year Alumni Srvy 2016 Data'!C:F,4,FALSE)</f>
        <v>0</v>
      </c>
      <c r="G3164" t="str">
        <f>VLOOKUP(F3164,Coding!K:L,2,FALSE)</f>
        <v>Non-URM</v>
      </c>
      <c r="H3164" t="s">
        <v>219</v>
      </c>
      <c r="I3164" t="s">
        <v>220</v>
      </c>
      <c r="J3164" t="s">
        <v>19</v>
      </c>
      <c r="K3164" t="s">
        <v>149</v>
      </c>
      <c r="L3164" s="2">
        <v>3</v>
      </c>
      <c r="M3164" t="s">
        <v>55</v>
      </c>
      <c r="N3164" t="s">
        <v>150</v>
      </c>
      <c r="O3164" t="s">
        <v>178</v>
      </c>
    </row>
    <row r="3165" spans="1:15" x14ac:dyDescent="0.25">
      <c r="A3165" s="2">
        <v>1</v>
      </c>
      <c r="B3165" s="2">
        <v>2016</v>
      </c>
      <c r="C3165" t="s">
        <v>331</v>
      </c>
      <c r="D3165" t="s">
        <v>204</v>
      </c>
      <c r="E3165" t="s">
        <v>7</v>
      </c>
      <c r="F3165">
        <f>VLOOKUP(C3165,'Five Year Alumni Srvy 2016 Data'!C:F,4,FALSE)</f>
        <v>0</v>
      </c>
      <c r="G3165" t="str">
        <f>VLOOKUP(F3165,Coding!K:L,2,FALSE)</f>
        <v>Non-URM</v>
      </c>
      <c r="H3165" t="s">
        <v>219</v>
      </c>
      <c r="I3165" t="s">
        <v>220</v>
      </c>
      <c r="J3165" t="s">
        <v>19</v>
      </c>
      <c r="K3165" t="s">
        <v>166</v>
      </c>
      <c r="L3165" s="2">
        <v>4</v>
      </c>
      <c r="M3165" t="s">
        <v>55</v>
      </c>
      <c r="N3165" t="s">
        <v>167</v>
      </c>
      <c r="O3165" t="s">
        <v>57</v>
      </c>
    </row>
    <row r="3166" spans="1:15" x14ac:dyDescent="0.25">
      <c r="A3166" s="2">
        <v>1</v>
      </c>
      <c r="B3166" s="2">
        <v>2016</v>
      </c>
      <c r="C3166" t="s">
        <v>334</v>
      </c>
      <c r="D3166" t="s">
        <v>48</v>
      </c>
      <c r="E3166" t="s">
        <v>7</v>
      </c>
      <c r="F3166">
        <f>VLOOKUP(C3166,'Five Year Alumni Srvy 2016 Data'!C:F,4,FALSE)</f>
        <v>0</v>
      </c>
      <c r="G3166" t="str">
        <f>VLOOKUP(F3166,Coding!K:L,2,FALSE)</f>
        <v>Non-URM</v>
      </c>
      <c r="H3166" t="s">
        <v>335</v>
      </c>
      <c r="I3166" t="s">
        <v>50</v>
      </c>
      <c r="J3166" t="s">
        <v>17</v>
      </c>
      <c r="K3166" t="s">
        <v>54</v>
      </c>
      <c r="L3166" s="2">
        <v>4</v>
      </c>
      <c r="M3166" t="s">
        <v>55</v>
      </c>
      <c r="N3166" t="s">
        <v>56</v>
      </c>
      <c r="O3166" t="s">
        <v>57</v>
      </c>
    </row>
    <row r="3167" spans="1:15" x14ac:dyDescent="0.25">
      <c r="A3167" s="2">
        <v>1</v>
      </c>
      <c r="B3167" s="2">
        <v>2016</v>
      </c>
      <c r="C3167" t="s">
        <v>334</v>
      </c>
      <c r="D3167" t="s">
        <v>48</v>
      </c>
      <c r="E3167" t="s">
        <v>7</v>
      </c>
      <c r="F3167">
        <f>VLOOKUP(C3167,'Five Year Alumni Srvy 2016 Data'!C:F,4,FALSE)</f>
        <v>0</v>
      </c>
      <c r="G3167" t="str">
        <f>VLOOKUP(F3167,Coding!K:L,2,FALSE)</f>
        <v>Non-URM</v>
      </c>
      <c r="H3167" t="s">
        <v>335</v>
      </c>
      <c r="I3167" t="s">
        <v>50</v>
      </c>
      <c r="J3167" t="s">
        <v>17</v>
      </c>
      <c r="K3167" t="s">
        <v>58</v>
      </c>
      <c r="L3167" s="2">
        <v>4</v>
      </c>
      <c r="M3167" t="s">
        <v>55</v>
      </c>
      <c r="N3167" t="s">
        <v>59</v>
      </c>
      <c r="O3167" t="s">
        <v>57</v>
      </c>
    </row>
    <row r="3168" spans="1:15" x14ac:dyDescent="0.25">
      <c r="A3168" s="2">
        <v>1</v>
      </c>
      <c r="B3168" s="2">
        <v>2016</v>
      </c>
      <c r="C3168" t="s">
        <v>334</v>
      </c>
      <c r="D3168" t="s">
        <v>48</v>
      </c>
      <c r="E3168" t="s">
        <v>7</v>
      </c>
      <c r="F3168">
        <f>VLOOKUP(C3168,'Five Year Alumni Srvy 2016 Data'!C:F,4,FALSE)</f>
        <v>0</v>
      </c>
      <c r="G3168" t="str">
        <f>VLOOKUP(F3168,Coding!K:L,2,FALSE)</f>
        <v>Non-URM</v>
      </c>
      <c r="H3168" t="s">
        <v>335</v>
      </c>
      <c r="I3168" t="s">
        <v>50</v>
      </c>
      <c r="J3168" t="s">
        <v>17</v>
      </c>
      <c r="K3168" t="s">
        <v>118</v>
      </c>
      <c r="L3168" s="2">
        <v>4</v>
      </c>
      <c r="M3168" t="s">
        <v>55</v>
      </c>
      <c r="N3168" t="s">
        <v>119</v>
      </c>
      <c r="O3168" t="s">
        <v>57</v>
      </c>
    </row>
    <row r="3169" spans="1:15" x14ac:dyDescent="0.25">
      <c r="A3169" s="2">
        <v>1</v>
      </c>
      <c r="B3169" s="2">
        <v>2016</v>
      </c>
      <c r="C3169" t="s">
        <v>334</v>
      </c>
      <c r="D3169" t="s">
        <v>48</v>
      </c>
      <c r="E3169" t="s">
        <v>7</v>
      </c>
      <c r="F3169">
        <f>VLOOKUP(C3169,'Five Year Alumni Srvy 2016 Data'!C:F,4,FALSE)</f>
        <v>0</v>
      </c>
      <c r="G3169" t="str">
        <f>VLOOKUP(F3169,Coding!K:L,2,FALSE)</f>
        <v>Non-URM</v>
      </c>
      <c r="H3169" t="s">
        <v>335</v>
      </c>
      <c r="I3169" t="s">
        <v>50</v>
      </c>
      <c r="J3169" t="s">
        <v>17</v>
      </c>
      <c r="K3169" t="s">
        <v>135</v>
      </c>
      <c r="L3169" s="2">
        <v>4</v>
      </c>
      <c r="M3169" t="s">
        <v>55</v>
      </c>
      <c r="N3169" t="s">
        <v>136</v>
      </c>
      <c r="O3169" t="s">
        <v>57</v>
      </c>
    </row>
    <row r="3170" spans="1:15" x14ac:dyDescent="0.25">
      <c r="A3170" s="2">
        <v>1</v>
      </c>
      <c r="B3170" s="2">
        <v>2016</v>
      </c>
      <c r="C3170" t="s">
        <v>334</v>
      </c>
      <c r="D3170" t="s">
        <v>48</v>
      </c>
      <c r="E3170" t="s">
        <v>7</v>
      </c>
      <c r="F3170">
        <f>VLOOKUP(C3170,'Five Year Alumni Srvy 2016 Data'!C:F,4,FALSE)</f>
        <v>0</v>
      </c>
      <c r="G3170" t="str">
        <f>VLOOKUP(F3170,Coding!K:L,2,FALSE)</f>
        <v>Non-URM</v>
      </c>
      <c r="H3170" t="s">
        <v>335</v>
      </c>
      <c r="I3170" t="s">
        <v>50</v>
      </c>
      <c r="J3170" t="s">
        <v>17</v>
      </c>
      <c r="K3170" t="s">
        <v>137</v>
      </c>
      <c r="L3170" s="2">
        <v>4</v>
      </c>
      <c r="M3170" t="s">
        <v>55</v>
      </c>
      <c r="N3170" t="s">
        <v>138</v>
      </c>
      <c r="O3170" t="s">
        <v>57</v>
      </c>
    </row>
    <row r="3171" spans="1:15" x14ac:dyDescent="0.25">
      <c r="A3171" s="2">
        <v>1</v>
      </c>
      <c r="B3171" s="2">
        <v>2016</v>
      </c>
      <c r="C3171" t="s">
        <v>334</v>
      </c>
      <c r="D3171" t="s">
        <v>48</v>
      </c>
      <c r="E3171" t="s">
        <v>7</v>
      </c>
      <c r="F3171">
        <f>VLOOKUP(C3171,'Five Year Alumni Srvy 2016 Data'!C:F,4,FALSE)</f>
        <v>0</v>
      </c>
      <c r="G3171" t="str">
        <f>VLOOKUP(F3171,Coding!K:L,2,FALSE)</f>
        <v>Non-URM</v>
      </c>
      <c r="H3171" t="s">
        <v>335</v>
      </c>
      <c r="I3171" t="s">
        <v>50</v>
      </c>
      <c r="J3171" t="s">
        <v>17</v>
      </c>
      <c r="K3171" t="s">
        <v>145</v>
      </c>
      <c r="L3171" s="2">
        <v>4</v>
      </c>
      <c r="M3171" t="s">
        <v>55</v>
      </c>
      <c r="N3171" t="s">
        <v>146</v>
      </c>
      <c r="O3171" t="s">
        <v>57</v>
      </c>
    </row>
    <row r="3172" spans="1:15" x14ac:dyDescent="0.25">
      <c r="A3172" s="2">
        <v>1</v>
      </c>
      <c r="B3172" s="2">
        <v>2016</v>
      </c>
      <c r="C3172" t="s">
        <v>334</v>
      </c>
      <c r="D3172" t="s">
        <v>48</v>
      </c>
      <c r="E3172" t="s">
        <v>7</v>
      </c>
      <c r="F3172">
        <f>VLOOKUP(C3172,'Five Year Alumni Srvy 2016 Data'!C:F,4,FALSE)</f>
        <v>0</v>
      </c>
      <c r="G3172" t="str">
        <f>VLOOKUP(F3172,Coding!K:L,2,FALSE)</f>
        <v>Non-URM</v>
      </c>
      <c r="H3172" t="s">
        <v>335</v>
      </c>
      <c r="I3172" t="s">
        <v>50</v>
      </c>
      <c r="J3172" t="s">
        <v>17</v>
      </c>
      <c r="K3172" t="s">
        <v>147</v>
      </c>
      <c r="L3172" s="2">
        <v>4</v>
      </c>
      <c r="M3172" t="s">
        <v>55</v>
      </c>
      <c r="N3172" t="s">
        <v>148</v>
      </c>
      <c r="O3172" t="s">
        <v>57</v>
      </c>
    </row>
    <row r="3173" spans="1:15" x14ac:dyDescent="0.25">
      <c r="A3173" s="2">
        <v>1</v>
      </c>
      <c r="B3173" s="2">
        <v>2016</v>
      </c>
      <c r="C3173" t="s">
        <v>334</v>
      </c>
      <c r="D3173" t="s">
        <v>48</v>
      </c>
      <c r="E3173" t="s">
        <v>7</v>
      </c>
      <c r="F3173">
        <f>VLOOKUP(C3173,'Five Year Alumni Srvy 2016 Data'!C:F,4,FALSE)</f>
        <v>0</v>
      </c>
      <c r="G3173" t="str">
        <f>VLOOKUP(F3173,Coding!K:L,2,FALSE)</f>
        <v>Non-URM</v>
      </c>
      <c r="H3173" t="s">
        <v>335</v>
      </c>
      <c r="I3173" t="s">
        <v>50</v>
      </c>
      <c r="J3173" t="s">
        <v>17</v>
      </c>
      <c r="K3173" t="s">
        <v>149</v>
      </c>
      <c r="L3173" s="2">
        <v>3</v>
      </c>
      <c r="M3173" t="s">
        <v>55</v>
      </c>
      <c r="N3173" t="s">
        <v>150</v>
      </c>
      <c r="O3173" t="s">
        <v>178</v>
      </c>
    </row>
    <row r="3174" spans="1:15" x14ac:dyDescent="0.25">
      <c r="A3174" s="2">
        <v>1</v>
      </c>
      <c r="B3174" s="2">
        <v>2016</v>
      </c>
      <c r="C3174" t="s">
        <v>334</v>
      </c>
      <c r="D3174" t="s">
        <v>48</v>
      </c>
      <c r="E3174" t="s">
        <v>7</v>
      </c>
      <c r="F3174">
        <f>VLOOKUP(C3174,'Five Year Alumni Srvy 2016 Data'!C:F,4,FALSE)</f>
        <v>0</v>
      </c>
      <c r="G3174" t="str">
        <f>VLOOKUP(F3174,Coding!K:L,2,FALSE)</f>
        <v>Non-URM</v>
      </c>
      <c r="H3174" t="s">
        <v>335</v>
      </c>
      <c r="I3174" t="s">
        <v>50</v>
      </c>
      <c r="J3174" t="s">
        <v>17</v>
      </c>
      <c r="K3174" t="s">
        <v>166</v>
      </c>
      <c r="L3174" s="2">
        <v>4</v>
      </c>
      <c r="M3174" t="s">
        <v>55</v>
      </c>
      <c r="N3174" t="s">
        <v>167</v>
      </c>
      <c r="O3174" t="s">
        <v>57</v>
      </c>
    </row>
    <row r="3175" spans="1:15" x14ac:dyDescent="0.25">
      <c r="A3175" s="2">
        <v>1</v>
      </c>
      <c r="B3175" s="2">
        <v>2016</v>
      </c>
      <c r="C3175" t="s">
        <v>337</v>
      </c>
      <c r="D3175" t="s">
        <v>48</v>
      </c>
      <c r="E3175" t="s">
        <v>7</v>
      </c>
      <c r="F3175">
        <f>VLOOKUP(C3175,'Five Year Alumni Srvy 2016 Data'!C:F,4,FALSE)</f>
        <v>0</v>
      </c>
      <c r="G3175" t="str">
        <f>VLOOKUP(F3175,Coding!K:L,2,FALSE)</f>
        <v>Non-URM</v>
      </c>
      <c r="H3175" t="s">
        <v>298</v>
      </c>
      <c r="I3175" t="s">
        <v>298</v>
      </c>
      <c r="J3175" t="s">
        <v>21</v>
      </c>
      <c r="K3175" t="s">
        <v>54</v>
      </c>
      <c r="L3175" s="2">
        <v>2</v>
      </c>
      <c r="M3175" t="s">
        <v>55</v>
      </c>
      <c r="N3175" t="s">
        <v>56</v>
      </c>
      <c r="O3175" t="s">
        <v>187</v>
      </c>
    </row>
    <row r="3176" spans="1:15" x14ac:dyDescent="0.25">
      <c r="A3176" s="2">
        <v>1</v>
      </c>
      <c r="B3176" s="2">
        <v>2016</v>
      </c>
      <c r="C3176" t="s">
        <v>337</v>
      </c>
      <c r="D3176" t="s">
        <v>48</v>
      </c>
      <c r="E3176" t="s">
        <v>7</v>
      </c>
      <c r="F3176">
        <f>VLOOKUP(C3176,'Five Year Alumni Srvy 2016 Data'!C:F,4,FALSE)</f>
        <v>0</v>
      </c>
      <c r="G3176" t="str">
        <f>VLOOKUP(F3176,Coding!K:L,2,FALSE)</f>
        <v>Non-URM</v>
      </c>
      <c r="H3176" t="s">
        <v>298</v>
      </c>
      <c r="I3176" t="s">
        <v>298</v>
      </c>
      <c r="J3176" t="s">
        <v>21</v>
      </c>
      <c r="K3176" t="s">
        <v>58</v>
      </c>
      <c r="L3176" s="2">
        <v>2</v>
      </c>
      <c r="M3176" t="s">
        <v>55</v>
      </c>
      <c r="N3176" t="s">
        <v>59</v>
      </c>
      <c r="O3176" t="s">
        <v>187</v>
      </c>
    </row>
    <row r="3177" spans="1:15" x14ac:dyDescent="0.25">
      <c r="A3177" s="2">
        <v>1</v>
      </c>
      <c r="B3177" s="2">
        <v>2016</v>
      </c>
      <c r="C3177" t="s">
        <v>337</v>
      </c>
      <c r="D3177" t="s">
        <v>48</v>
      </c>
      <c r="E3177" t="s">
        <v>7</v>
      </c>
      <c r="F3177">
        <f>VLOOKUP(C3177,'Five Year Alumni Srvy 2016 Data'!C:F,4,FALSE)</f>
        <v>0</v>
      </c>
      <c r="G3177" t="str">
        <f>VLOOKUP(F3177,Coding!K:L,2,FALSE)</f>
        <v>Non-URM</v>
      </c>
      <c r="H3177" t="s">
        <v>298</v>
      </c>
      <c r="I3177" t="s">
        <v>298</v>
      </c>
      <c r="J3177" t="s">
        <v>21</v>
      </c>
      <c r="K3177" t="s">
        <v>118</v>
      </c>
      <c r="L3177" s="2">
        <v>3</v>
      </c>
      <c r="M3177" t="s">
        <v>55</v>
      </c>
      <c r="N3177" t="s">
        <v>119</v>
      </c>
      <c r="O3177" t="s">
        <v>178</v>
      </c>
    </row>
    <row r="3178" spans="1:15" x14ac:dyDescent="0.25">
      <c r="A3178" s="2">
        <v>1</v>
      </c>
      <c r="B3178" s="2">
        <v>2016</v>
      </c>
      <c r="C3178" t="s">
        <v>337</v>
      </c>
      <c r="D3178" t="s">
        <v>48</v>
      </c>
      <c r="E3178" t="s">
        <v>7</v>
      </c>
      <c r="F3178">
        <f>VLOOKUP(C3178,'Five Year Alumni Srvy 2016 Data'!C:F,4,FALSE)</f>
        <v>0</v>
      </c>
      <c r="G3178" t="str">
        <f>VLOOKUP(F3178,Coding!K:L,2,FALSE)</f>
        <v>Non-URM</v>
      </c>
      <c r="H3178" t="s">
        <v>298</v>
      </c>
      <c r="I3178" t="s">
        <v>298</v>
      </c>
      <c r="J3178" t="s">
        <v>21</v>
      </c>
      <c r="K3178" t="s">
        <v>135</v>
      </c>
      <c r="L3178" s="2">
        <v>4</v>
      </c>
      <c r="M3178" t="s">
        <v>55</v>
      </c>
      <c r="N3178" t="s">
        <v>136</v>
      </c>
      <c r="O3178" t="s">
        <v>57</v>
      </c>
    </row>
    <row r="3179" spans="1:15" x14ac:dyDescent="0.25">
      <c r="A3179" s="2">
        <v>1</v>
      </c>
      <c r="B3179" s="2">
        <v>2016</v>
      </c>
      <c r="C3179" t="s">
        <v>337</v>
      </c>
      <c r="D3179" t="s">
        <v>48</v>
      </c>
      <c r="E3179" t="s">
        <v>7</v>
      </c>
      <c r="F3179">
        <f>VLOOKUP(C3179,'Five Year Alumni Srvy 2016 Data'!C:F,4,FALSE)</f>
        <v>0</v>
      </c>
      <c r="G3179" t="str">
        <f>VLOOKUP(F3179,Coding!K:L,2,FALSE)</f>
        <v>Non-URM</v>
      </c>
      <c r="H3179" t="s">
        <v>298</v>
      </c>
      <c r="I3179" t="s">
        <v>298</v>
      </c>
      <c r="J3179" t="s">
        <v>21</v>
      </c>
      <c r="K3179" t="s">
        <v>137</v>
      </c>
      <c r="L3179" s="2">
        <v>4</v>
      </c>
      <c r="M3179" t="s">
        <v>55</v>
      </c>
      <c r="N3179" t="s">
        <v>138</v>
      </c>
      <c r="O3179" t="s">
        <v>57</v>
      </c>
    </row>
    <row r="3180" spans="1:15" x14ac:dyDescent="0.25">
      <c r="A3180" s="2">
        <v>1</v>
      </c>
      <c r="B3180" s="2">
        <v>2016</v>
      </c>
      <c r="C3180" t="s">
        <v>337</v>
      </c>
      <c r="D3180" t="s">
        <v>48</v>
      </c>
      <c r="E3180" t="s">
        <v>7</v>
      </c>
      <c r="F3180">
        <f>VLOOKUP(C3180,'Five Year Alumni Srvy 2016 Data'!C:F,4,FALSE)</f>
        <v>0</v>
      </c>
      <c r="G3180" t="str">
        <f>VLOOKUP(F3180,Coding!K:L,2,FALSE)</f>
        <v>Non-URM</v>
      </c>
      <c r="H3180" t="s">
        <v>298</v>
      </c>
      <c r="I3180" t="s">
        <v>298</v>
      </c>
      <c r="J3180" t="s">
        <v>21</v>
      </c>
      <c r="K3180" t="s">
        <v>145</v>
      </c>
      <c r="L3180" s="2">
        <v>3</v>
      </c>
      <c r="M3180" t="s">
        <v>55</v>
      </c>
      <c r="N3180" t="s">
        <v>146</v>
      </c>
      <c r="O3180" t="s">
        <v>178</v>
      </c>
    </row>
    <row r="3181" spans="1:15" x14ac:dyDescent="0.25">
      <c r="A3181" s="2">
        <v>1</v>
      </c>
      <c r="B3181" s="2">
        <v>2016</v>
      </c>
      <c r="C3181" t="s">
        <v>337</v>
      </c>
      <c r="D3181" t="s">
        <v>48</v>
      </c>
      <c r="E3181" t="s">
        <v>7</v>
      </c>
      <c r="F3181">
        <f>VLOOKUP(C3181,'Five Year Alumni Srvy 2016 Data'!C:F,4,FALSE)</f>
        <v>0</v>
      </c>
      <c r="G3181" t="str">
        <f>VLOOKUP(F3181,Coding!K:L,2,FALSE)</f>
        <v>Non-URM</v>
      </c>
      <c r="H3181" t="s">
        <v>298</v>
      </c>
      <c r="I3181" t="s">
        <v>298</v>
      </c>
      <c r="J3181" t="s">
        <v>21</v>
      </c>
      <c r="K3181" t="s">
        <v>147</v>
      </c>
      <c r="L3181" s="2">
        <v>3</v>
      </c>
      <c r="M3181" t="s">
        <v>55</v>
      </c>
      <c r="N3181" t="s">
        <v>148</v>
      </c>
      <c r="O3181" t="s">
        <v>178</v>
      </c>
    </row>
    <row r="3182" spans="1:15" x14ac:dyDescent="0.25">
      <c r="A3182" s="2">
        <v>1</v>
      </c>
      <c r="B3182" s="2">
        <v>2016</v>
      </c>
      <c r="C3182" t="s">
        <v>337</v>
      </c>
      <c r="D3182" t="s">
        <v>48</v>
      </c>
      <c r="E3182" t="s">
        <v>7</v>
      </c>
      <c r="F3182">
        <f>VLOOKUP(C3182,'Five Year Alumni Srvy 2016 Data'!C:F,4,FALSE)</f>
        <v>0</v>
      </c>
      <c r="G3182" t="str">
        <f>VLOOKUP(F3182,Coding!K:L,2,FALSE)</f>
        <v>Non-URM</v>
      </c>
      <c r="H3182" t="s">
        <v>298</v>
      </c>
      <c r="I3182" t="s">
        <v>298</v>
      </c>
      <c r="J3182" t="s">
        <v>21</v>
      </c>
      <c r="K3182" t="s">
        <v>149</v>
      </c>
      <c r="L3182" s="2">
        <v>2</v>
      </c>
      <c r="M3182" t="s">
        <v>55</v>
      </c>
      <c r="N3182" t="s">
        <v>150</v>
      </c>
      <c r="O3182" t="s">
        <v>187</v>
      </c>
    </row>
    <row r="3183" spans="1:15" x14ac:dyDescent="0.25">
      <c r="A3183" s="2">
        <v>1</v>
      </c>
      <c r="B3183" s="2">
        <v>2016</v>
      </c>
      <c r="C3183" t="s">
        <v>337</v>
      </c>
      <c r="D3183" t="s">
        <v>48</v>
      </c>
      <c r="E3183" t="s">
        <v>7</v>
      </c>
      <c r="F3183">
        <f>VLOOKUP(C3183,'Five Year Alumni Srvy 2016 Data'!C:F,4,FALSE)</f>
        <v>0</v>
      </c>
      <c r="G3183" t="str">
        <f>VLOOKUP(F3183,Coding!K:L,2,FALSE)</f>
        <v>Non-URM</v>
      </c>
      <c r="H3183" t="s">
        <v>298</v>
      </c>
      <c r="I3183" t="s">
        <v>298</v>
      </c>
      <c r="J3183" t="s">
        <v>21</v>
      </c>
      <c r="K3183" t="s">
        <v>166</v>
      </c>
      <c r="L3183" s="2">
        <v>4</v>
      </c>
      <c r="M3183" t="s">
        <v>55</v>
      </c>
      <c r="N3183" t="s">
        <v>167</v>
      </c>
      <c r="O3183" t="s">
        <v>57</v>
      </c>
    </row>
    <row r="3184" spans="1:15" x14ac:dyDescent="0.25">
      <c r="A3184" s="2">
        <v>1</v>
      </c>
      <c r="B3184" s="2">
        <v>2016</v>
      </c>
      <c r="C3184" t="s">
        <v>338</v>
      </c>
      <c r="D3184" t="s">
        <v>48</v>
      </c>
      <c r="E3184" t="s">
        <v>7</v>
      </c>
      <c r="F3184">
        <f>VLOOKUP(C3184,'Five Year Alumni Srvy 2016 Data'!C:F,4,FALSE)</f>
        <v>0</v>
      </c>
      <c r="G3184" t="str">
        <f>VLOOKUP(F3184,Coding!K:L,2,FALSE)</f>
        <v>Non-URM</v>
      </c>
      <c r="H3184" t="s">
        <v>339</v>
      </c>
      <c r="I3184" t="s">
        <v>339</v>
      </c>
      <c r="J3184" t="s">
        <v>15</v>
      </c>
      <c r="K3184" t="s">
        <v>54</v>
      </c>
      <c r="L3184" s="2">
        <v>3</v>
      </c>
      <c r="M3184" t="s">
        <v>55</v>
      </c>
      <c r="N3184" t="s">
        <v>56</v>
      </c>
      <c r="O3184" t="s">
        <v>178</v>
      </c>
    </row>
    <row r="3185" spans="1:15" x14ac:dyDescent="0.25">
      <c r="A3185" s="2">
        <v>1</v>
      </c>
      <c r="B3185" s="2">
        <v>2016</v>
      </c>
      <c r="C3185" t="s">
        <v>338</v>
      </c>
      <c r="D3185" t="s">
        <v>48</v>
      </c>
      <c r="E3185" t="s">
        <v>7</v>
      </c>
      <c r="F3185">
        <f>VLOOKUP(C3185,'Five Year Alumni Srvy 2016 Data'!C:F,4,FALSE)</f>
        <v>0</v>
      </c>
      <c r="G3185" t="str">
        <f>VLOOKUP(F3185,Coding!K:L,2,FALSE)</f>
        <v>Non-URM</v>
      </c>
      <c r="H3185" t="s">
        <v>339</v>
      </c>
      <c r="I3185" t="s">
        <v>339</v>
      </c>
      <c r="J3185" t="s">
        <v>15</v>
      </c>
      <c r="K3185" t="s">
        <v>58</v>
      </c>
      <c r="L3185" s="2">
        <v>3</v>
      </c>
      <c r="M3185" t="s">
        <v>55</v>
      </c>
      <c r="N3185" t="s">
        <v>59</v>
      </c>
      <c r="O3185" t="s">
        <v>178</v>
      </c>
    </row>
    <row r="3186" spans="1:15" x14ac:dyDescent="0.25">
      <c r="A3186" s="2">
        <v>1</v>
      </c>
      <c r="B3186" s="2">
        <v>2016</v>
      </c>
      <c r="C3186" t="s">
        <v>338</v>
      </c>
      <c r="D3186" t="s">
        <v>48</v>
      </c>
      <c r="E3186" t="s">
        <v>7</v>
      </c>
      <c r="F3186">
        <f>VLOOKUP(C3186,'Five Year Alumni Srvy 2016 Data'!C:F,4,FALSE)</f>
        <v>0</v>
      </c>
      <c r="G3186" t="str">
        <f>VLOOKUP(F3186,Coding!K:L,2,FALSE)</f>
        <v>Non-URM</v>
      </c>
      <c r="H3186" t="s">
        <v>339</v>
      </c>
      <c r="I3186" t="s">
        <v>339</v>
      </c>
      <c r="J3186" t="s">
        <v>15</v>
      </c>
      <c r="K3186" t="s">
        <v>118</v>
      </c>
      <c r="L3186" s="2">
        <v>3</v>
      </c>
      <c r="M3186" t="s">
        <v>55</v>
      </c>
      <c r="N3186" t="s">
        <v>119</v>
      </c>
      <c r="O3186" t="s">
        <v>178</v>
      </c>
    </row>
    <row r="3187" spans="1:15" x14ac:dyDescent="0.25">
      <c r="A3187" s="2">
        <v>1</v>
      </c>
      <c r="B3187" s="2">
        <v>2016</v>
      </c>
      <c r="C3187" t="s">
        <v>338</v>
      </c>
      <c r="D3187" t="s">
        <v>48</v>
      </c>
      <c r="E3187" t="s">
        <v>7</v>
      </c>
      <c r="F3187">
        <f>VLOOKUP(C3187,'Five Year Alumni Srvy 2016 Data'!C:F,4,FALSE)</f>
        <v>0</v>
      </c>
      <c r="G3187" t="str">
        <f>VLOOKUP(F3187,Coding!K:L,2,FALSE)</f>
        <v>Non-URM</v>
      </c>
      <c r="H3187" t="s">
        <v>339</v>
      </c>
      <c r="I3187" t="s">
        <v>339</v>
      </c>
      <c r="J3187" t="s">
        <v>15</v>
      </c>
      <c r="K3187" t="s">
        <v>135</v>
      </c>
      <c r="L3187" s="2">
        <v>3</v>
      </c>
      <c r="M3187" t="s">
        <v>55</v>
      </c>
      <c r="N3187" t="s">
        <v>136</v>
      </c>
      <c r="O3187" t="s">
        <v>178</v>
      </c>
    </row>
    <row r="3188" spans="1:15" x14ac:dyDescent="0.25">
      <c r="A3188" s="2">
        <v>1</v>
      </c>
      <c r="B3188" s="2">
        <v>2016</v>
      </c>
      <c r="C3188" t="s">
        <v>338</v>
      </c>
      <c r="D3188" t="s">
        <v>48</v>
      </c>
      <c r="E3188" t="s">
        <v>7</v>
      </c>
      <c r="F3188">
        <f>VLOOKUP(C3188,'Five Year Alumni Srvy 2016 Data'!C:F,4,FALSE)</f>
        <v>0</v>
      </c>
      <c r="G3188" t="str">
        <f>VLOOKUP(F3188,Coding!K:L,2,FALSE)</f>
        <v>Non-URM</v>
      </c>
      <c r="H3188" t="s">
        <v>339</v>
      </c>
      <c r="I3188" t="s">
        <v>339</v>
      </c>
      <c r="J3188" t="s">
        <v>15</v>
      </c>
      <c r="K3188" t="s">
        <v>137</v>
      </c>
      <c r="L3188" s="2">
        <v>3</v>
      </c>
      <c r="M3188" t="s">
        <v>55</v>
      </c>
      <c r="N3188" t="s">
        <v>138</v>
      </c>
      <c r="O3188" t="s">
        <v>178</v>
      </c>
    </row>
    <row r="3189" spans="1:15" x14ac:dyDescent="0.25">
      <c r="A3189" s="2">
        <v>1</v>
      </c>
      <c r="B3189" s="2">
        <v>2016</v>
      </c>
      <c r="C3189" t="s">
        <v>338</v>
      </c>
      <c r="D3189" t="s">
        <v>48</v>
      </c>
      <c r="E3189" t="s">
        <v>7</v>
      </c>
      <c r="F3189">
        <f>VLOOKUP(C3189,'Five Year Alumni Srvy 2016 Data'!C:F,4,FALSE)</f>
        <v>0</v>
      </c>
      <c r="G3189" t="str">
        <f>VLOOKUP(F3189,Coding!K:L,2,FALSE)</f>
        <v>Non-URM</v>
      </c>
      <c r="H3189" t="s">
        <v>339</v>
      </c>
      <c r="I3189" t="s">
        <v>339</v>
      </c>
      <c r="J3189" t="s">
        <v>15</v>
      </c>
      <c r="K3189" t="s">
        <v>145</v>
      </c>
      <c r="L3189" s="2">
        <v>3</v>
      </c>
      <c r="M3189" t="s">
        <v>55</v>
      </c>
      <c r="N3189" t="s">
        <v>146</v>
      </c>
      <c r="O3189" t="s">
        <v>178</v>
      </c>
    </row>
    <row r="3190" spans="1:15" x14ac:dyDescent="0.25">
      <c r="A3190" s="2">
        <v>1</v>
      </c>
      <c r="B3190" s="2">
        <v>2016</v>
      </c>
      <c r="C3190" t="s">
        <v>338</v>
      </c>
      <c r="D3190" t="s">
        <v>48</v>
      </c>
      <c r="E3190" t="s">
        <v>7</v>
      </c>
      <c r="F3190">
        <f>VLOOKUP(C3190,'Five Year Alumni Srvy 2016 Data'!C:F,4,FALSE)</f>
        <v>0</v>
      </c>
      <c r="G3190" t="str">
        <f>VLOOKUP(F3190,Coding!K:L,2,FALSE)</f>
        <v>Non-URM</v>
      </c>
      <c r="H3190" t="s">
        <v>339</v>
      </c>
      <c r="I3190" t="s">
        <v>339</v>
      </c>
      <c r="J3190" t="s">
        <v>15</v>
      </c>
      <c r="K3190" t="s">
        <v>147</v>
      </c>
      <c r="L3190" s="2">
        <v>3</v>
      </c>
      <c r="M3190" t="s">
        <v>55</v>
      </c>
      <c r="N3190" t="s">
        <v>148</v>
      </c>
      <c r="O3190" t="s">
        <v>178</v>
      </c>
    </row>
    <row r="3191" spans="1:15" x14ac:dyDescent="0.25">
      <c r="A3191" s="2">
        <v>1</v>
      </c>
      <c r="B3191" s="2">
        <v>2016</v>
      </c>
      <c r="C3191" t="s">
        <v>338</v>
      </c>
      <c r="D3191" t="s">
        <v>48</v>
      </c>
      <c r="E3191" t="s">
        <v>7</v>
      </c>
      <c r="F3191">
        <f>VLOOKUP(C3191,'Five Year Alumni Srvy 2016 Data'!C:F,4,FALSE)</f>
        <v>0</v>
      </c>
      <c r="G3191" t="str">
        <f>VLOOKUP(F3191,Coding!K:L,2,FALSE)</f>
        <v>Non-URM</v>
      </c>
      <c r="H3191" t="s">
        <v>339</v>
      </c>
      <c r="I3191" t="s">
        <v>339</v>
      </c>
      <c r="J3191" t="s">
        <v>15</v>
      </c>
      <c r="K3191" t="s">
        <v>149</v>
      </c>
      <c r="L3191" s="2">
        <v>3</v>
      </c>
      <c r="M3191" t="s">
        <v>55</v>
      </c>
      <c r="N3191" t="s">
        <v>150</v>
      </c>
      <c r="O3191" t="s">
        <v>178</v>
      </c>
    </row>
    <row r="3192" spans="1:15" x14ac:dyDescent="0.25">
      <c r="A3192" s="2">
        <v>1</v>
      </c>
      <c r="B3192" s="2">
        <v>2016</v>
      </c>
      <c r="C3192" t="s">
        <v>338</v>
      </c>
      <c r="D3192" t="s">
        <v>48</v>
      </c>
      <c r="E3192" t="s">
        <v>7</v>
      </c>
      <c r="F3192">
        <f>VLOOKUP(C3192,'Five Year Alumni Srvy 2016 Data'!C:F,4,FALSE)</f>
        <v>0</v>
      </c>
      <c r="G3192" t="str">
        <f>VLOOKUP(F3192,Coding!K:L,2,FALSE)</f>
        <v>Non-URM</v>
      </c>
      <c r="H3192" t="s">
        <v>339</v>
      </c>
      <c r="I3192" t="s">
        <v>339</v>
      </c>
      <c r="J3192" t="s">
        <v>15</v>
      </c>
      <c r="K3192" t="s">
        <v>166</v>
      </c>
      <c r="L3192" s="2">
        <v>3</v>
      </c>
      <c r="M3192" t="s">
        <v>55</v>
      </c>
      <c r="N3192" t="s">
        <v>167</v>
      </c>
      <c r="O3192" t="s">
        <v>178</v>
      </c>
    </row>
    <row r="3193" spans="1:15" x14ac:dyDescent="0.25">
      <c r="A3193" s="2">
        <v>1</v>
      </c>
      <c r="B3193" s="2">
        <v>2016</v>
      </c>
      <c r="C3193" t="s">
        <v>340</v>
      </c>
      <c r="D3193" t="s">
        <v>48</v>
      </c>
      <c r="E3193" t="s">
        <v>7</v>
      </c>
      <c r="F3193">
        <f>VLOOKUP(C3193,'Five Year Alumni Srvy 2016 Data'!C:F,4,FALSE)</f>
        <v>0</v>
      </c>
      <c r="G3193" t="str">
        <f>VLOOKUP(F3193,Coding!K:L,2,FALSE)</f>
        <v>Non-URM</v>
      </c>
      <c r="H3193" t="s">
        <v>318</v>
      </c>
      <c r="I3193" t="s">
        <v>171</v>
      </c>
      <c r="J3193" t="s">
        <v>19</v>
      </c>
      <c r="K3193" t="s">
        <v>54</v>
      </c>
      <c r="L3193" s="2">
        <v>3</v>
      </c>
      <c r="M3193" t="s">
        <v>55</v>
      </c>
      <c r="N3193" t="s">
        <v>56</v>
      </c>
      <c r="O3193" t="s">
        <v>178</v>
      </c>
    </row>
    <row r="3194" spans="1:15" x14ac:dyDescent="0.25">
      <c r="A3194" s="2">
        <v>1</v>
      </c>
      <c r="B3194" s="2">
        <v>2016</v>
      </c>
      <c r="C3194" t="s">
        <v>340</v>
      </c>
      <c r="D3194" t="s">
        <v>48</v>
      </c>
      <c r="E3194" t="s">
        <v>7</v>
      </c>
      <c r="F3194">
        <f>VLOOKUP(C3194,'Five Year Alumni Srvy 2016 Data'!C:F,4,FALSE)</f>
        <v>0</v>
      </c>
      <c r="G3194" t="str">
        <f>VLOOKUP(F3194,Coding!K:L,2,FALSE)</f>
        <v>Non-URM</v>
      </c>
      <c r="H3194" t="s">
        <v>318</v>
      </c>
      <c r="I3194" t="s">
        <v>171</v>
      </c>
      <c r="J3194" t="s">
        <v>19</v>
      </c>
      <c r="K3194" t="s">
        <v>58</v>
      </c>
      <c r="L3194" s="2">
        <v>4</v>
      </c>
      <c r="M3194" t="s">
        <v>55</v>
      </c>
      <c r="N3194" t="s">
        <v>59</v>
      </c>
      <c r="O3194" t="s">
        <v>57</v>
      </c>
    </row>
    <row r="3195" spans="1:15" x14ac:dyDescent="0.25">
      <c r="A3195" s="2">
        <v>1</v>
      </c>
      <c r="B3195" s="2">
        <v>2016</v>
      </c>
      <c r="C3195" t="s">
        <v>340</v>
      </c>
      <c r="D3195" t="s">
        <v>48</v>
      </c>
      <c r="E3195" t="s">
        <v>7</v>
      </c>
      <c r="F3195">
        <f>VLOOKUP(C3195,'Five Year Alumni Srvy 2016 Data'!C:F,4,FALSE)</f>
        <v>0</v>
      </c>
      <c r="G3195" t="str">
        <f>VLOOKUP(F3195,Coding!K:L,2,FALSE)</f>
        <v>Non-URM</v>
      </c>
      <c r="H3195" t="s">
        <v>318</v>
      </c>
      <c r="I3195" t="s">
        <v>171</v>
      </c>
      <c r="J3195" t="s">
        <v>19</v>
      </c>
      <c r="K3195" t="s">
        <v>118</v>
      </c>
      <c r="L3195" s="2">
        <v>3</v>
      </c>
      <c r="M3195" t="s">
        <v>55</v>
      </c>
      <c r="N3195" t="s">
        <v>119</v>
      </c>
      <c r="O3195" t="s">
        <v>178</v>
      </c>
    </row>
    <row r="3196" spans="1:15" x14ac:dyDescent="0.25">
      <c r="A3196" s="2">
        <v>1</v>
      </c>
      <c r="B3196" s="2">
        <v>2016</v>
      </c>
      <c r="C3196" t="s">
        <v>340</v>
      </c>
      <c r="D3196" t="s">
        <v>48</v>
      </c>
      <c r="E3196" t="s">
        <v>7</v>
      </c>
      <c r="F3196">
        <f>VLOOKUP(C3196,'Five Year Alumni Srvy 2016 Data'!C:F,4,FALSE)</f>
        <v>0</v>
      </c>
      <c r="G3196" t="str">
        <f>VLOOKUP(F3196,Coding!K:L,2,FALSE)</f>
        <v>Non-URM</v>
      </c>
      <c r="H3196" t="s">
        <v>318</v>
      </c>
      <c r="I3196" t="s">
        <v>171</v>
      </c>
      <c r="J3196" t="s">
        <v>19</v>
      </c>
      <c r="K3196" t="s">
        <v>135</v>
      </c>
      <c r="L3196" s="2">
        <v>3</v>
      </c>
      <c r="M3196" t="s">
        <v>55</v>
      </c>
      <c r="N3196" t="s">
        <v>136</v>
      </c>
      <c r="O3196" t="s">
        <v>178</v>
      </c>
    </row>
    <row r="3197" spans="1:15" x14ac:dyDescent="0.25">
      <c r="A3197" s="2">
        <v>1</v>
      </c>
      <c r="B3197" s="2">
        <v>2016</v>
      </c>
      <c r="C3197" t="s">
        <v>340</v>
      </c>
      <c r="D3197" t="s">
        <v>48</v>
      </c>
      <c r="E3197" t="s">
        <v>7</v>
      </c>
      <c r="F3197">
        <f>VLOOKUP(C3197,'Five Year Alumni Srvy 2016 Data'!C:F,4,FALSE)</f>
        <v>0</v>
      </c>
      <c r="G3197" t="str">
        <f>VLOOKUP(F3197,Coding!K:L,2,FALSE)</f>
        <v>Non-URM</v>
      </c>
      <c r="H3197" t="s">
        <v>318</v>
      </c>
      <c r="I3197" t="s">
        <v>171</v>
      </c>
      <c r="J3197" t="s">
        <v>19</v>
      </c>
      <c r="K3197" t="s">
        <v>137</v>
      </c>
      <c r="L3197" s="2">
        <v>4</v>
      </c>
      <c r="M3197" t="s">
        <v>55</v>
      </c>
      <c r="N3197" t="s">
        <v>138</v>
      </c>
      <c r="O3197" t="s">
        <v>57</v>
      </c>
    </row>
    <row r="3198" spans="1:15" x14ac:dyDescent="0.25">
      <c r="A3198" s="2">
        <v>1</v>
      </c>
      <c r="B3198" s="2">
        <v>2016</v>
      </c>
      <c r="C3198" t="s">
        <v>340</v>
      </c>
      <c r="D3198" t="s">
        <v>48</v>
      </c>
      <c r="E3198" t="s">
        <v>7</v>
      </c>
      <c r="F3198">
        <f>VLOOKUP(C3198,'Five Year Alumni Srvy 2016 Data'!C:F,4,FALSE)</f>
        <v>0</v>
      </c>
      <c r="G3198" t="str">
        <f>VLOOKUP(F3198,Coding!K:L,2,FALSE)</f>
        <v>Non-URM</v>
      </c>
      <c r="H3198" t="s">
        <v>318</v>
      </c>
      <c r="I3198" t="s">
        <v>171</v>
      </c>
      <c r="J3198" t="s">
        <v>19</v>
      </c>
      <c r="K3198" t="s">
        <v>145</v>
      </c>
      <c r="L3198" s="2">
        <v>4</v>
      </c>
      <c r="M3198" t="s">
        <v>55</v>
      </c>
      <c r="N3198" t="s">
        <v>146</v>
      </c>
      <c r="O3198" t="s">
        <v>57</v>
      </c>
    </row>
    <row r="3199" spans="1:15" x14ac:dyDescent="0.25">
      <c r="A3199" s="2">
        <v>1</v>
      </c>
      <c r="B3199" s="2">
        <v>2016</v>
      </c>
      <c r="C3199" t="s">
        <v>340</v>
      </c>
      <c r="D3199" t="s">
        <v>48</v>
      </c>
      <c r="E3199" t="s">
        <v>7</v>
      </c>
      <c r="F3199">
        <f>VLOOKUP(C3199,'Five Year Alumni Srvy 2016 Data'!C:F,4,FALSE)</f>
        <v>0</v>
      </c>
      <c r="G3199" t="str">
        <f>VLOOKUP(F3199,Coding!K:L,2,FALSE)</f>
        <v>Non-URM</v>
      </c>
      <c r="H3199" t="s">
        <v>318</v>
      </c>
      <c r="I3199" t="s">
        <v>171</v>
      </c>
      <c r="J3199" t="s">
        <v>19</v>
      </c>
      <c r="K3199" t="s">
        <v>147</v>
      </c>
      <c r="L3199" s="2">
        <v>3</v>
      </c>
      <c r="M3199" t="s">
        <v>55</v>
      </c>
      <c r="N3199" t="s">
        <v>148</v>
      </c>
      <c r="O3199" t="s">
        <v>178</v>
      </c>
    </row>
    <row r="3200" spans="1:15" x14ac:dyDescent="0.25">
      <c r="A3200" s="2">
        <v>1</v>
      </c>
      <c r="B3200" s="2">
        <v>2016</v>
      </c>
      <c r="C3200" t="s">
        <v>340</v>
      </c>
      <c r="D3200" t="s">
        <v>48</v>
      </c>
      <c r="E3200" t="s">
        <v>7</v>
      </c>
      <c r="F3200">
        <f>VLOOKUP(C3200,'Five Year Alumni Srvy 2016 Data'!C:F,4,FALSE)</f>
        <v>0</v>
      </c>
      <c r="G3200" t="str">
        <f>VLOOKUP(F3200,Coding!K:L,2,FALSE)</f>
        <v>Non-URM</v>
      </c>
      <c r="H3200" t="s">
        <v>318</v>
      </c>
      <c r="I3200" t="s">
        <v>171</v>
      </c>
      <c r="J3200" t="s">
        <v>19</v>
      </c>
      <c r="K3200" t="s">
        <v>149</v>
      </c>
      <c r="L3200" s="2">
        <v>3</v>
      </c>
      <c r="M3200" t="s">
        <v>55</v>
      </c>
      <c r="N3200" t="s">
        <v>150</v>
      </c>
      <c r="O3200" t="s">
        <v>178</v>
      </c>
    </row>
    <row r="3201" spans="1:15" x14ac:dyDescent="0.25">
      <c r="A3201" s="2">
        <v>1</v>
      </c>
      <c r="B3201" s="2">
        <v>2016</v>
      </c>
      <c r="C3201" t="s">
        <v>340</v>
      </c>
      <c r="D3201" t="s">
        <v>48</v>
      </c>
      <c r="E3201" t="s">
        <v>7</v>
      </c>
      <c r="F3201">
        <f>VLOOKUP(C3201,'Five Year Alumni Srvy 2016 Data'!C:F,4,FALSE)</f>
        <v>0</v>
      </c>
      <c r="G3201" t="str">
        <f>VLOOKUP(F3201,Coding!K:L,2,FALSE)</f>
        <v>Non-URM</v>
      </c>
      <c r="H3201" t="s">
        <v>318</v>
      </c>
      <c r="I3201" t="s">
        <v>171</v>
      </c>
      <c r="J3201" t="s">
        <v>19</v>
      </c>
      <c r="K3201" t="s">
        <v>166</v>
      </c>
      <c r="L3201" s="2">
        <v>3</v>
      </c>
      <c r="M3201" t="s">
        <v>55</v>
      </c>
      <c r="N3201" t="s">
        <v>167</v>
      </c>
      <c r="O3201" t="s">
        <v>178</v>
      </c>
    </row>
    <row r="3202" spans="1:15" x14ac:dyDescent="0.25">
      <c r="A3202" s="2">
        <v>1</v>
      </c>
      <c r="B3202" s="2">
        <v>2016</v>
      </c>
      <c r="C3202" t="s">
        <v>385</v>
      </c>
      <c r="D3202" t="s">
        <v>48</v>
      </c>
      <c r="E3202" t="s">
        <v>7</v>
      </c>
      <c r="F3202">
        <f>VLOOKUP(C3202,'Five Year Alumni Srvy 2016 Data'!C:F,4,FALSE)</f>
        <v>0</v>
      </c>
      <c r="G3202" t="str">
        <f>VLOOKUP(F3202,Coding!K:L,2,FALSE)</f>
        <v>Non-URM</v>
      </c>
      <c r="H3202" t="s">
        <v>270</v>
      </c>
      <c r="I3202" t="s">
        <v>270</v>
      </c>
      <c r="J3202" t="s">
        <v>21</v>
      </c>
      <c r="K3202" t="s">
        <v>54</v>
      </c>
      <c r="L3202" s="2">
        <v>4</v>
      </c>
      <c r="M3202" t="s">
        <v>55</v>
      </c>
      <c r="N3202" t="s">
        <v>56</v>
      </c>
      <c r="O3202" t="s">
        <v>57</v>
      </c>
    </row>
    <row r="3203" spans="1:15" x14ac:dyDescent="0.25">
      <c r="A3203" s="2">
        <v>1</v>
      </c>
      <c r="B3203" s="2">
        <v>2016</v>
      </c>
      <c r="C3203" t="s">
        <v>385</v>
      </c>
      <c r="D3203" t="s">
        <v>48</v>
      </c>
      <c r="E3203" t="s">
        <v>7</v>
      </c>
      <c r="F3203">
        <f>VLOOKUP(C3203,'Five Year Alumni Srvy 2016 Data'!C:F,4,FALSE)</f>
        <v>0</v>
      </c>
      <c r="G3203" t="str">
        <f>VLOOKUP(F3203,Coding!K:L,2,FALSE)</f>
        <v>Non-URM</v>
      </c>
      <c r="H3203" t="s">
        <v>270</v>
      </c>
      <c r="I3203" t="s">
        <v>270</v>
      </c>
      <c r="J3203" t="s">
        <v>21</v>
      </c>
      <c r="K3203" t="s">
        <v>58</v>
      </c>
      <c r="L3203" s="2">
        <v>4</v>
      </c>
      <c r="M3203" t="s">
        <v>55</v>
      </c>
      <c r="N3203" t="s">
        <v>59</v>
      </c>
      <c r="O3203" t="s">
        <v>57</v>
      </c>
    </row>
    <row r="3204" spans="1:15" x14ac:dyDescent="0.25">
      <c r="A3204" s="2">
        <v>1</v>
      </c>
      <c r="B3204" s="2">
        <v>2016</v>
      </c>
      <c r="C3204" t="s">
        <v>385</v>
      </c>
      <c r="D3204" t="s">
        <v>48</v>
      </c>
      <c r="E3204" t="s">
        <v>7</v>
      </c>
      <c r="F3204">
        <f>VLOOKUP(C3204,'Five Year Alumni Srvy 2016 Data'!C:F,4,FALSE)</f>
        <v>0</v>
      </c>
      <c r="G3204" t="str">
        <f>VLOOKUP(F3204,Coding!K:L,2,FALSE)</f>
        <v>Non-URM</v>
      </c>
      <c r="H3204" t="s">
        <v>270</v>
      </c>
      <c r="I3204" t="s">
        <v>270</v>
      </c>
      <c r="J3204" t="s">
        <v>21</v>
      </c>
      <c r="K3204" t="s">
        <v>118</v>
      </c>
      <c r="L3204" s="2">
        <v>3</v>
      </c>
      <c r="M3204" t="s">
        <v>55</v>
      </c>
      <c r="N3204" t="s">
        <v>119</v>
      </c>
      <c r="O3204" t="s">
        <v>178</v>
      </c>
    </row>
    <row r="3205" spans="1:15" x14ac:dyDescent="0.25">
      <c r="A3205" s="2">
        <v>1</v>
      </c>
      <c r="B3205" s="2">
        <v>2016</v>
      </c>
      <c r="C3205" t="s">
        <v>385</v>
      </c>
      <c r="D3205" t="s">
        <v>48</v>
      </c>
      <c r="E3205" t="s">
        <v>7</v>
      </c>
      <c r="F3205">
        <f>VLOOKUP(C3205,'Five Year Alumni Srvy 2016 Data'!C:F,4,FALSE)</f>
        <v>0</v>
      </c>
      <c r="G3205" t="str">
        <f>VLOOKUP(F3205,Coding!K:L,2,FALSE)</f>
        <v>Non-URM</v>
      </c>
      <c r="H3205" t="s">
        <v>270</v>
      </c>
      <c r="I3205" t="s">
        <v>270</v>
      </c>
      <c r="J3205" t="s">
        <v>21</v>
      </c>
      <c r="K3205" t="s">
        <v>135</v>
      </c>
      <c r="L3205" s="2">
        <v>4</v>
      </c>
      <c r="M3205" t="s">
        <v>55</v>
      </c>
      <c r="N3205" t="s">
        <v>136</v>
      </c>
      <c r="O3205" t="s">
        <v>57</v>
      </c>
    </row>
    <row r="3206" spans="1:15" x14ac:dyDescent="0.25">
      <c r="A3206" s="2">
        <v>1</v>
      </c>
      <c r="B3206" s="2">
        <v>2016</v>
      </c>
      <c r="C3206" t="s">
        <v>385</v>
      </c>
      <c r="D3206" t="s">
        <v>48</v>
      </c>
      <c r="E3206" t="s">
        <v>7</v>
      </c>
      <c r="F3206">
        <f>VLOOKUP(C3206,'Five Year Alumni Srvy 2016 Data'!C:F,4,FALSE)</f>
        <v>0</v>
      </c>
      <c r="G3206" t="str">
        <f>VLOOKUP(F3206,Coding!K:L,2,FALSE)</f>
        <v>Non-URM</v>
      </c>
      <c r="H3206" t="s">
        <v>270</v>
      </c>
      <c r="I3206" t="s">
        <v>270</v>
      </c>
      <c r="J3206" t="s">
        <v>21</v>
      </c>
      <c r="K3206" t="s">
        <v>137</v>
      </c>
      <c r="L3206" s="2">
        <v>4</v>
      </c>
      <c r="M3206" t="s">
        <v>55</v>
      </c>
      <c r="N3206" t="s">
        <v>138</v>
      </c>
      <c r="O3206" t="s">
        <v>57</v>
      </c>
    </row>
    <row r="3207" spans="1:15" x14ac:dyDescent="0.25">
      <c r="A3207" s="2">
        <v>1</v>
      </c>
      <c r="B3207" s="2">
        <v>2016</v>
      </c>
      <c r="C3207" t="s">
        <v>385</v>
      </c>
      <c r="D3207" t="s">
        <v>48</v>
      </c>
      <c r="E3207" t="s">
        <v>7</v>
      </c>
      <c r="F3207">
        <f>VLOOKUP(C3207,'Five Year Alumni Srvy 2016 Data'!C:F,4,FALSE)</f>
        <v>0</v>
      </c>
      <c r="G3207" t="str">
        <f>VLOOKUP(F3207,Coding!K:L,2,FALSE)</f>
        <v>Non-URM</v>
      </c>
      <c r="H3207" t="s">
        <v>270</v>
      </c>
      <c r="I3207" t="s">
        <v>270</v>
      </c>
      <c r="J3207" t="s">
        <v>21</v>
      </c>
      <c r="K3207" t="s">
        <v>145</v>
      </c>
      <c r="L3207" s="2">
        <v>4</v>
      </c>
      <c r="M3207" t="s">
        <v>55</v>
      </c>
      <c r="N3207" t="s">
        <v>146</v>
      </c>
      <c r="O3207" t="s">
        <v>57</v>
      </c>
    </row>
    <row r="3208" spans="1:15" x14ac:dyDescent="0.25">
      <c r="A3208" s="2">
        <v>1</v>
      </c>
      <c r="B3208" s="2">
        <v>2016</v>
      </c>
      <c r="C3208" t="s">
        <v>385</v>
      </c>
      <c r="D3208" t="s">
        <v>48</v>
      </c>
      <c r="E3208" t="s">
        <v>7</v>
      </c>
      <c r="F3208">
        <f>VLOOKUP(C3208,'Five Year Alumni Srvy 2016 Data'!C:F,4,FALSE)</f>
        <v>0</v>
      </c>
      <c r="G3208" t="str">
        <f>VLOOKUP(F3208,Coding!K:L,2,FALSE)</f>
        <v>Non-URM</v>
      </c>
      <c r="H3208" t="s">
        <v>270</v>
      </c>
      <c r="I3208" t="s">
        <v>270</v>
      </c>
      <c r="J3208" t="s">
        <v>21</v>
      </c>
      <c r="K3208" t="s">
        <v>147</v>
      </c>
      <c r="L3208" s="2">
        <v>4</v>
      </c>
      <c r="M3208" t="s">
        <v>55</v>
      </c>
      <c r="N3208" t="s">
        <v>148</v>
      </c>
      <c r="O3208" t="s">
        <v>57</v>
      </c>
    </row>
    <row r="3209" spans="1:15" x14ac:dyDescent="0.25">
      <c r="A3209" s="2">
        <v>1</v>
      </c>
      <c r="B3209" s="2">
        <v>2016</v>
      </c>
      <c r="C3209" t="s">
        <v>385</v>
      </c>
      <c r="D3209" t="s">
        <v>48</v>
      </c>
      <c r="E3209" t="s">
        <v>7</v>
      </c>
      <c r="F3209">
        <f>VLOOKUP(C3209,'Five Year Alumni Srvy 2016 Data'!C:F,4,FALSE)</f>
        <v>0</v>
      </c>
      <c r="G3209" t="str">
        <f>VLOOKUP(F3209,Coding!K:L,2,FALSE)</f>
        <v>Non-URM</v>
      </c>
      <c r="H3209" t="s">
        <v>270</v>
      </c>
      <c r="I3209" t="s">
        <v>270</v>
      </c>
      <c r="J3209" t="s">
        <v>21</v>
      </c>
      <c r="K3209" t="s">
        <v>149</v>
      </c>
      <c r="L3209" s="2">
        <v>4</v>
      </c>
      <c r="M3209" t="s">
        <v>55</v>
      </c>
      <c r="N3209" t="s">
        <v>150</v>
      </c>
      <c r="O3209" t="s">
        <v>57</v>
      </c>
    </row>
    <row r="3210" spans="1:15" x14ac:dyDescent="0.25">
      <c r="A3210" s="2">
        <v>1</v>
      </c>
      <c r="B3210" s="2">
        <v>2016</v>
      </c>
      <c r="C3210" t="s">
        <v>385</v>
      </c>
      <c r="D3210" t="s">
        <v>48</v>
      </c>
      <c r="E3210" t="s">
        <v>7</v>
      </c>
      <c r="F3210">
        <f>VLOOKUP(C3210,'Five Year Alumni Srvy 2016 Data'!C:F,4,FALSE)</f>
        <v>0</v>
      </c>
      <c r="G3210" t="str">
        <f>VLOOKUP(F3210,Coding!K:L,2,FALSE)</f>
        <v>Non-URM</v>
      </c>
      <c r="H3210" t="s">
        <v>270</v>
      </c>
      <c r="I3210" t="s">
        <v>270</v>
      </c>
      <c r="J3210" t="s">
        <v>21</v>
      </c>
      <c r="K3210" t="s">
        <v>166</v>
      </c>
      <c r="L3210" s="2">
        <v>4</v>
      </c>
      <c r="M3210" t="s">
        <v>55</v>
      </c>
      <c r="N3210" t="s">
        <v>167</v>
      </c>
      <c r="O3210" t="s">
        <v>57</v>
      </c>
    </row>
    <row r="3211" spans="1:15" x14ac:dyDescent="0.25">
      <c r="A3211" s="2">
        <v>1</v>
      </c>
      <c r="B3211" s="2">
        <v>2016</v>
      </c>
      <c r="C3211" t="s">
        <v>391</v>
      </c>
      <c r="D3211" t="s">
        <v>48</v>
      </c>
      <c r="E3211" t="s">
        <v>7</v>
      </c>
      <c r="F3211">
        <f>VLOOKUP(C3211,'Five Year Alumni Srvy 2016 Data'!C:F,4,FALSE)</f>
        <v>0</v>
      </c>
      <c r="G3211" t="str">
        <f>VLOOKUP(F3211,Coding!K:L,2,FALSE)</f>
        <v>Non-URM</v>
      </c>
      <c r="H3211" t="s">
        <v>238</v>
      </c>
      <c r="I3211" t="s">
        <v>225</v>
      </c>
      <c r="J3211" t="s">
        <v>19</v>
      </c>
      <c r="K3211" t="s">
        <v>54</v>
      </c>
      <c r="L3211" s="2">
        <v>5</v>
      </c>
      <c r="M3211" t="s">
        <v>55</v>
      </c>
      <c r="N3211" t="s">
        <v>56</v>
      </c>
      <c r="O3211" t="s">
        <v>185</v>
      </c>
    </row>
    <row r="3212" spans="1:15" x14ac:dyDescent="0.25">
      <c r="A3212" s="2">
        <v>1</v>
      </c>
      <c r="B3212" s="2">
        <v>2016</v>
      </c>
      <c r="C3212" t="s">
        <v>391</v>
      </c>
      <c r="D3212" t="s">
        <v>48</v>
      </c>
      <c r="E3212" t="s">
        <v>7</v>
      </c>
      <c r="F3212">
        <f>VLOOKUP(C3212,'Five Year Alumni Srvy 2016 Data'!C:F,4,FALSE)</f>
        <v>0</v>
      </c>
      <c r="G3212" t="str">
        <f>VLOOKUP(F3212,Coding!K:L,2,FALSE)</f>
        <v>Non-URM</v>
      </c>
      <c r="H3212" t="s">
        <v>238</v>
      </c>
      <c r="I3212" t="s">
        <v>225</v>
      </c>
      <c r="J3212" t="s">
        <v>19</v>
      </c>
      <c r="K3212" t="s">
        <v>58</v>
      </c>
      <c r="L3212" s="2">
        <v>5</v>
      </c>
      <c r="M3212" t="s">
        <v>55</v>
      </c>
      <c r="N3212" t="s">
        <v>59</v>
      </c>
      <c r="O3212" t="s">
        <v>185</v>
      </c>
    </row>
    <row r="3213" spans="1:15" x14ac:dyDescent="0.25">
      <c r="A3213" s="2">
        <v>1</v>
      </c>
      <c r="B3213" s="2">
        <v>2016</v>
      </c>
      <c r="C3213" t="s">
        <v>391</v>
      </c>
      <c r="D3213" t="s">
        <v>48</v>
      </c>
      <c r="E3213" t="s">
        <v>7</v>
      </c>
      <c r="F3213">
        <f>VLOOKUP(C3213,'Five Year Alumni Srvy 2016 Data'!C:F,4,FALSE)</f>
        <v>0</v>
      </c>
      <c r="G3213" t="str">
        <f>VLOOKUP(F3213,Coding!K:L,2,FALSE)</f>
        <v>Non-URM</v>
      </c>
      <c r="H3213" t="s">
        <v>238</v>
      </c>
      <c r="I3213" t="s">
        <v>225</v>
      </c>
      <c r="J3213" t="s">
        <v>19</v>
      </c>
      <c r="K3213" t="s">
        <v>118</v>
      </c>
      <c r="L3213" s="2">
        <v>5</v>
      </c>
      <c r="M3213" t="s">
        <v>55</v>
      </c>
      <c r="N3213" t="s">
        <v>119</v>
      </c>
      <c r="O3213" t="s">
        <v>185</v>
      </c>
    </row>
    <row r="3214" spans="1:15" x14ac:dyDescent="0.25">
      <c r="A3214" s="2">
        <v>1</v>
      </c>
      <c r="B3214" s="2">
        <v>2016</v>
      </c>
      <c r="C3214" t="s">
        <v>391</v>
      </c>
      <c r="D3214" t="s">
        <v>48</v>
      </c>
      <c r="E3214" t="s">
        <v>7</v>
      </c>
      <c r="F3214">
        <f>VLOOKUP(C3214,'Five Year Alumni Srvy 2016 Data'!C:F,4,FALSE)</f>
        <v>0</v>
      </c>
      <c r="G3214" t="str">
        <f>VLOOKUP(F3214,Coding!K:L,2,FALSE)</f>
        <v>Non-URM</v>
      </c>
      <c r="H3214" t="s">
        <v>238</v>
      </c>
      <c r="I3214" t="s">
        <v>225</v>
      </c>
      <c r="J3214" t="s">
        <v>19</v>
      </c>
      <c r="K3214" t="s">
        <v>135</v>
      </c>
      <c r="L3214" s="2">
        <v>5</v>
      </c>
      <c r="M3214" t="s">
        <v>55</v>
      </c>
      <c r="N3214" t="s">
        <v>136</v>
      </c>
      <c r="O3214" t="s">
        <v>185</v>
      </c>
    </row>
    <row r="3215" spans="1:15" x14ac:dyDescent="0.25">
      <c r="A3215" s="2">
        <v>1</v>
      </c>
      <c r="B3215" s="2">
        <v>2016</v>
      </c>
      <c r="C3215" t="s">
        <v>391</v>
      </c>
      <c r="D3215" t="s">
        <v>48</v>
      </c>
      <c r="E3215" t="s">
        <v>7</v>
      </c>
      <c r="F3215">
        <f>VLOOKUP(C3215,'Five Year Alumni Srvy 2016 Data'!C:F,4,FALSE)</f>
        <v>0</v>
      </c>
      <c r="G3215" t="str">
        <f>VLOOKUP(F3215,Coding!K:L,2,FALSE)</f>
        <v>Non-URM</v>
      </c>
      <c r="H3215" t="s">
        <v>238</v>
      </c>
      <c r="I3215" t="s">
        <v>225</v>
      </c>
      <c r="J3215" t="s">
        <v>19</v>
      </c>
      <c r="K3215" t="s">
        <v>137</v>
      </c>
      <c r="L3215" s="2">
        <v>5</v>
      </c>
      <c r="M3215" t="s">
        <v>55</v>
      </c>
      <c r="N3215" t="s">
        <v>138</v>
      </c>
      <c r="O3215" t="s">
        <v>185</v>
      </c>
    </row>
    <row r="3216" spans="1:15" x14ac:dyDescent="0.25">
      <c r="A3216" s="2">
        <v>1</v>
      </c>
      <c r="B3216" s="2">
        <v>2016</v>
      </c>
      <c r="C3216" t="s">
        <v>391</v>
      </c>
      <c r="D3216" t="s">
        <v>48</v>
      </c>
      <c r="E3216" t="s">
        <v>7</v>
      </c>
      <c r="F3216">
        <f>VLOOKUP(C3216,'Five Year Alumni Srvy 2016 Data'!C:F,4,FALSE)</f>
        <v>0</v>
      </c>
      <c r="G3216" t="str">
        <f>VLOOKUP(F3216,Coding!K:L,2,FALSE)</f>
        <v>Non-URM</v>
      </c>
      <c r="H3216" t="s">
        <v>238</v>
      </c>
      <c r="I3216" t="s">
        <v>225</v>
      </c>
      <c r="J3216" t="s">
        <v>19</v>
      </c>
      <c r="K3216" t="s">
        <v>145</v>
      </c>
      <c r="L3216" s="2">
        <v>5</v>
      </c>
      <c r="M3216" t="s">
        <v>55</v>
      </c>
      <c r="N3216" t="s">
        <v>146</v>
      </c>
      <c r="O3216" t="s">
        <v>185</v>
      </c>
    </row>
    <row r="3217" spans="1:15" x14ac:dyDescent="0.25">
      <c r="A3217" s="2">
        <v>1</v>
      </c>
      <c r="B3217" s="2">
        <v>2016</v>
      </c>
      <c r="C3217" t="s">
        <v>391</v>
      </c>
      <c r="D3217" t="s">
        <v>48</v>
      </c>
      <c r="E3217" t="s">
        <v>7</v>
      </c>
      <c r="F3217">
        <f>VLOOKUP(C3217,'Five Year Alumni Srvy 2016 Data'!C:F,4,FALSE)</f>
        <v>0</v>
      </c>
      <c r="G3217" t="str">
        <f>VLOOKUP(F3217,Coding!K:L,2,FALSE)</f>
        <v>Non-URM</v>
      </c>
      <c r="H3217" t="s">
        <v>238</v>
      </c>
      <c r="I3217" t="s">
        <v>225</v>
      </c>
      <c r="J3217" t="s">
        <v>19</v>
      </c>
      <c r="K3217" t="s">
        <v>147</v>
      </c>
      <c r="L3217" s="2">
        <v>5</v>
      </c>
      <c r="M3217" t="s">
        <v>55</v>
      </c>
      <c r="N3217" t="s">
        <v>148</v>
      </c>
      <c r="O3217" t="s">
        <v>185</v>
      </c>
    </row>
    <row r="3218" spans="1:15" x14ac:dyDescent="0.25">
      <c r="A3218" s="2">
        <v>1</v>
      </c>
      <c r="B3218" s="2">
        <v>2016</v>
      </c>
      <c r="C3218" t="s">
        <v>391</v>
      </c>
      <c r="D3218" t="s">
        <v>48</v>
      </c>
      <c r="E3218" t="s">
        <v>7</v>
      </c>
      <c r="F3218">
        <f>VLOOKUP(C3218,'Five Year Alumni Srvy 2016 Data'!C:F,4,FALSE)</f>
        <v>0</v>
      </c>
      <c r="G3218" t="str">
        <f>VLOOKUP(F3218,Coding!K:L,2,FALSE)</f>
        <v>Non-URM</v>
      </c>
      <c r="H3218" t="s">
        <v>238</v>
      </c>
      <c r="I3218" t="s">
        <v>225</v>
      </c>
      <c r="J3218" t="s">
        <v>19</v>
      </c>
      <c r="K3218" t="s">
        <v>149</v>
      </c>
      <c r="L3218" s="2">
        <v>5</v>
      </c>
      <c r="M3218" t="s">
        <v>55</v>
      </c>
      <c r="N3218" t="s">
        <v>150</v>
      </c>
      <c r="O3218" t="s">
        <v>185</v>
      </c>
    </row>
    <row r="3219" spans="1:15" x14ac:dyDescent="0.25">
      <c r="A3219" s="2">
        <v>1</v>
      </c>
      <c r="B3219" s="2">
        <v>2016</v>
      </c>
      <c r="C3219" t="s">
        <v>391</v>
      </c>
      <c r="D3219" t="s">
        <v>48</v>
      </c>
      <c r="E3219" t="s">
        <v>7</v>
      </c>
      <c r="F3219">
        <f>VLOOKUP(C3219,'Five Year Alumni Srvy 2016 Data'!C:F,4,FALSE)</f>
        <v>0</v>
      </c>
      <c r="G3219" t="str">
        <f>VLOOKUP(F3219,Coding!K:L,2,FALSE)</f>
        <v>Non-URM</v>
      </c>
      <c r="H3219" t="s">
        <v>238</v>
      </c>
      <c r="I3219" t="s">
        <v>225</v>
      </c>
      <c r="J3219" t="s">
        <v>19</v>
      </c>
      <c r="K3219" t="s">
        <v>166</v>
      </c>
      <c r="L3219" s="2">
        <v>5</v>
      </c>
      <c r="M3219" t="s">
        <v>55</v>
      </c>
      <c r="N3219" t="s">
        <v>167</v>
      </c>
      <c r="O3219" t="s">
        <v>185</v>
      </c>
    </row>
    <row r="3220" spans="1:15" x14ac:dyDescent="0.25">
      <c r="A3220" s="2">
        <v>1</v>
      </c>
      <c r="B3220" s="2">
        <v>2016</v>
      </c>
      <c r="C3220" t="s">
        <v>400</v>
      </c>
      <c r="D3220" t="s">
        <v>264</v>
      </c>
      <c r="E3220" t="s">
        <v>7</v>
      </c>
      <c r="F3220">
        <f>VLOOKUP(C3220,'Five Year Alumni Srvy 2016 Data'!C:F,4,FALSE)</f>
        <v>0</v>
      </c>
      <c r="G3220" t="str">
        <f>VLOOKUP(F3220,Coding!K:L,2,FALSE)</f>
        <v>Non-URM</v>
      </c>
      <c r="H3220" t="s">
        <v>401</v>
      </c>
      <c r="I3220" t="s">
        <v>401</v>
      </c>
      <c r="J3220" t="s">
        <v>19</v>
      </c>
      <c r="K3220" t="s">
        <v>54</v>
      </c>
      <c r="L3220" s="2">
        <v>5</v>
      </c>
      <c r="M3220" t="s">
        <v>55</v>
      </c>
      <c r="N3220" t="s">
        <v>56</v>
      </c>
      <c r="O3220" t="s">
        <v>185</v>
      </c>
    </row>
    <row r="3221" spans="1:15" x14ac:dyDescent="0.25">
      <c r="A3221" s="2">
        <v>1</v>
      </c>
      <c r="B3221" s="2">
        <v>2016</v>
      </c>
      <c r="C3221" t="s">
        <v>400</v>
      </c>
      <c r="D3221" t="s">
        <v>264</v>
      </c>
      <c r="E3221" t="s">
        <v>7</v>
      </c>
      <c r="F3221">
        <f>VLOOKUP(C3221,'Five Year Alumni Srvy 2016 Data'!C:F,4,FALSE)</f>
        <v>0</v>
      </c>
      <c r="G3221" t="str">
        <f>VLOOKUP(F3221,Coding!K:L,2,FALSE)</f>
        <v>Non-URM</v>
      </c>
      <c r="H3221" t="s">
        <v>401</v>
      </c>
      <c r="I3221" t="s">
        <v>401</v>
      </c>
      <c r="J3221" t="s">
        <v>19</v>
      </c>
      <c r="K3221" t="s">
        <v>58</v>
      </c>
      <c r="L3221" s="2">
        <v>5</v>
      </c>
      <c r="M3221" t="s">
        <v>55</v>
      </c>
      <c r="N3221" t="s">
        <v>59</v>
      </c>
      <c r="O3221" t="s">
        <v>185</v>
      </c>
    </row>
    <row r="3222" spans="1:15" x14ac:dyDescent="0.25">
      <c r="A3222" s="2">
        <v>1</v>
      </c>
      <c r="B3222" s="2">
        <v>2016</v>
      </c>
      <c r="C3222" t="s">
        <v>400</v>
      </c>
      <c r="D3222" t="s">
        <v>264</v>
      </c>
      <c r="E3222" t="s">
        <v>7</v>
      </c>
      <c r="F3222">
        <f>VLOOKUP(C3222,'Five Year Alumni Srvy 2016 Data'!C:F,4,FALSE)</f>
        <v>0</v>
      </c>
      <c r="G3222" t="str">
        <f>VLOOKUP(F3222,Coding!K:L,2,FALSE)</f>
        <v>Non-URM</v>
      </c>
      <c r="H3222" t="s">
        <v>401</v>
      </c>
      <c r="I3222" t="s">
        <v>401</v>
      </c>
      <c r="J3222" t="s">
        <v>19</v>
      </c>
      <c r="K3222" t="s">
        <v>118</v>
      </c>
      <c r="L3222" s="2">
        <v>2</v>
      </c>
      <c r="M3222" t="s">
        <v>55</v>
      </c>
      <c r="N3222" t="s">
        <v>119</v>
      </c>
      <c r="O3222" t="s">
        <v>187</v>
      </c>
    </row>
    <row r="3223" spans="1:15" x14ac:dyDescent="0.25">
      <c r="A3223" s="2">
        <v>1</v>
      </c>
      <c r="B3223" s="2">
        <v>2016</v>
      </c>
      <c r="C3223" t="s">
        <v>400</v>
      </c>
      <c r="D3223" t="s">
        <v>264</v>
      </c>
      <c r="E3223" t="s">
        <v>7</v>
      </c>
      <c r="F3223">
        <f>VLOOKUP(C3223,'Five Year Alumni Srvy 2016 Data'!C:F,4,FALSE)</f>
        <v>0</v>
      </c>
      <c r="G3223" t="str">
        <f>VLOOKUP(F3223,Coding!K:L,2,FALSE)</f>
        <v>Non-URM</v>
      </c>
      <c r="H3223" t="s">
        <v>401</v>
      </c>
      <c r="I3223" t="s">
        <v>401</v>
      </c>
      <c r="J3223" t="s">
        <v>19</v>
      </c>
      <c r="K3223" t="s">
        <v>135</v>
      </c>
      <c r="L3223" s="2">
        <v>5</v>
      </c>
      <c r="M3223" t="s">
        <v>55</v>
      </c>
      <c r="N3223" t="s">
        <v>136</v>
      </c>
      <c r="O3223" t="s">
        <v>185</v>
      </c>
    </row>
    <row r="3224" spans="1:15" x14ac:dyDescent="0.25">
      <c r="A3224" s="2">
        <v>1</v>
      </c>
      <c r="B3224" s="2">
        <v>2016</v>
      </c>
      <c r="C3224" t="s">
        <v>400</v>
      </c>
      <c r="D3224" t="s">
        <v>264</v>
      </c>
      <c r="E3224" t="s">
        <v>7</v>
      </c>
      <c r="F3224">
        <f>VLOOKUP(C3224,'Five Year Alumni Srvy 2016 Data'!C:F,4,FALSE)</f>
        <v>0</v>
      </c>
      <c r="G3224" t="str">
        <f>VLOOKUP(F3224,Coding!K:L,2,FALSE)</f>
        <v>Non-URM</v>
      </c>
      <c r="H3224" t="s">
        <v>401</v>
      </c>
      <c r="I3224" t="s">
        <v>401</v>
      </c>
      <c r="J3224" t="s">
        <v>19</v>
      </c>
      <c r="K3224" t="s">
        <v>137</v>
      </c>
      <c r="L3224" s="2">
        <v>5</v>
      </c>
      <c r="M3224" t="s">
        <v>55</v>
      </c>
      <c r="N3224" t="s">
        <v>138</v>
      </c>
      <c r="O3224" t="s">
        <v>185</v>
      </c>
    </row>
    <row r="3225" spans="1:15" x14ac:dyDescent="0.25">
      <c r="A3225" s="2">
        <v>1</v>
      </c>
      <c r="B3225" s="2">
        <v>2016</v>
      </c>
      <c r="C3225" t="s">
        <v>400</v>
      </c>
      <c r="D3225" t="s">
        <v>264</v>
      </c>
      <c r="E3225" t="s">
        <v>7</v>
      </c>
      <c r="F3225">
        <f>VLOOKUP(C3225,'Five Year Alumni Srvy 2016 Data'!C:F,4,FALSE)</f>
        <v>0</v>
      </c>
      <c r="G3225" t="str">
        <f>VLOOKUP(F3225,Coding!K:L,2,FALSE)</f>
        <v>Non-URM</v>
      </c>
      <c r="H3225" t="s">
        <v>401</v>
      </c>
      <c r="I3225" t="s">
        <v>401</v>
      </c>
      <c r="J3225" t="s">
        <v>19</v>
      </c>
      <c r="K3225" t="s">
        <v>145</v>
      </c>
      <c r="L3225" s="2">
        <v>5</v>
      </c>
      <c r="M3225" t="s">
        <v>55</v>
      </c>
      <c r="N3225" t="s">
        <v>146</v>
      </c>
      <c r="O3225" t="s">
        <v>185</v>
      </c>
    </row>
    <row r="3226" spans="1:15" x14ac:dyDescent="0.25">
      <c r="A3226" s="2">
        <v>1</v>
      </c>
      <c r="B3226" s="2">
        <v>2016</v>
      </c>
      <c r="C3226" t="s">
        <v>400</v>
      </c>
      <c r="D3226" t="s">
        <v>264</v>
      </c>
      <c r="E3226" t="s">
        <v>7</v>
      </c>
      <c r="F3226">
        <f>VLOOKUP(C3226,'Five Year Alumni Srvy 2016 Data'!C:F,4,FALSE)</f>
        <v>0</v>
      </c>
      <c r="G3226" t="str">
        <f>VLOOKUP(F3226,Coding!K:L,2,FALSE)</f>
        <v>Non-URM</v>
      </c>
      <c r="H3226" t="s">
        <v>401</v>
      </c>
      <c r="I3226" t="s">
        <v>401</v>
      </c>
      <c r="J3226" t="s">
        <v>19</v>
      </c>
      <c r="K3226" t="s">
        <v>147</v>
      </c>
      <c r="L3226" s="2">
        <v>5</v>
      </c>
      <c r="M3226" t="s">
        <v>55</v>
      </c>
      <c r="N3226" t="s">
        <v>148</v>
      </c>
      <c r="O3226" t="s">
        <v>185</v>
      </c>
    </row>
    <row r="3227" spans="1:15" x14ac:dyDescent="0.25">
      <c r="A3227" s="2">
        <v>1</v>
      </c>
      <c r="B3227" s="2">
        <v>2016</v>
      </c>
      <c r="C3227" t="s">
        <v>400</v>
      </c>
      <c r="D3227" t="s">
        <v>264</v>
      </c>
      <c r="E3227" t="s">
        <v>7</v>
      </c>
      <c r="F3227">
        <f>VLOOKUP(C3227,'Five Year Alumni Srvy 2016 Data'!C:F,4,FALSE)</f>
        <v>0</v>
      </c>
      <c r="G3227" t="str">
        <f>VLOOKUP(F3227,Coding!K:L,2,FALSE)</f>
        <v>Non-URM</v>
      </c>
      <c r="H3227" t="s">
        <v>401</v>
      </c>
      <c r="I3227" t="s">
        <v>401</v>
      </c>
      <c r="J3227" t="s">
        <v>19</v>
      </c>
      <c r="K3227" t="s">
        <v>149</v>
      </c>
      <c r="L3227" s="2">
        <v>5</v>
      </c>
      <c r="M3227" t="s">
        <v>55</v>
      </c>
      <c r="N3227" t="s">
        <v>150</v>
      </c>
      <c r="O3227" t="s">
        <v>185</v>
      </c>
    </row>
    <row r="3228" spans="1:15" x14ac:dyDescent="0.25">
      <c r="A3228" s="2">
        <v>1</v>
      </c>
      <c r="B3228" s="2">
        <v>2016</v>
      </c>
      <c r="C3228" t="s">
        <v>400</v>
      </c>
      <c r="D3228" t="s">
        <v>264</v>
      </c>
      <c r="E3228" t="s">
        <v>7</v>
      </c>
      <c r="F3228">
        <f>VLOOKUP(C3228,'Five Year Alumni Srvy 2016 Data'!C:F,4,FALSE)</f>
        <v>0</v>
      </c>
      <c r="G3228" t="str">
        <f>VLOOKUP(F3228,Coding!K:L,2,FALSE)</f>
        <v>Non-URM</v>
      </c>
      <c r="H3228" t="s">
        <v>401</v>
      </c>
      <c r="I3228" t="s">
        <v>401</v>
      </c>
      <c r="J3228" t="s">
        <v>19</v>
      </c>
      <c r="K3228" t="s">
        <v>166</v>
      </c>
      <c r="L3228" s="2">
        <v>5</v>
      </c>
      <c r="M3228" t="s">
        <v>55</v>
      </c>
      <c r="N3228" t="s">
        <v>167</v>
      </c>
      <c r="O3228" t="s">
        <v>185</v>
      </c>
    </row>
    <row r="3229" spans="1:15" x14ac:dyDescent="0.25">
      <c r="A3229" s="2">
        <v>1</v>
      </c>
      <c r="B3229" s="2">
        <v>2016</v>
      </c>
      <c r="C3229" t="s">
        <v>406</v>
      </c>
      <c r="D3229" t="s">
        <v>204</v>
      </c>
      <c r="E3229" t="s">
        <v>7</v>
      </c>
      <c r="F3229">
        <f>VLOOKUP(C3229,'Five Year Alumni Srvy 2016 Data'!C:F,4,FALSE)</f>
        <v>0</v>
      </c>
      <c r="G3229" t="str">
        <f>VLOOKUP(F3229,Coding!K:L,2,FALSE)</f>
        <v>Non-URM</v>
      </c>
      <c r="H3229" t="s">
        <v>215</v>
      </c>
      <c r="I3229" t="s">
        <v>215</v>
      </c>
      <c r="J3229" t="s">
        <v>21</v>
      </c>
      <c r="K3229" t="s">
        <v>54</v>
      </c>
      <c r="L3229" s="2">
        <v>4</v>
      </c>
      <c r="M3229" t="s">
        <v>55</v>
      </c>
      <c r="N3229" t="s">
        <v>56</v>
      </c>
      <c r="O3229" t="s">
        <v>57</v>
      </c>
    </row>
    <row r="3230" spans="1:15" x14ac:dyDescent="0.25">
      <c r="A3230" s="2">
        <v>1</v>
      </c>
      <c r="B3230" s="2">
        <v>2016</v>
      </c>
      <c r="C3230" t="s">
        <v>406</v>
      </c>
      <c r="D3230" t="s">
        <v>204</v>
      </c>
      <c r="E3230" t="s">
        <v>7</v>
      </c>
      <c r="F3230">
        <f>VLOOKUP(C3230,'Five Year Alumni Srvy 2016 Data'!C:F,4,FALSE)</f>
        <v>0</v>
      </c>
      <c r="G3230" t="str">
        <f>VLOOKUP(F3230,Coding!K:L,2,FALSE)</f>
        <v>Non-URM</v>
      </c>
      <c r="H3230" t="s">
        <v>215</v>
      </c>
      <c r="I3230" t="s">
        <v>215</v>
      </c>
      <c r="J3230" t="s">
        <v>21</v>
      </c>
      <c r="K3230" t="s">
        <v>58</v>
      </c>
      <c r="L3230" s="2">
        <v>4</v>
      </c>
      <c r="M3230" t="s">
        <v>55</v>
      </c>
      <c r="N3230" t="s">
        <v>59</v>
      </c>
      <c r="O3230" t="s">
        <v>57</v>
      </c>
    </row>
    <row r="3231" spans="1:15" x14ac:dyDescent="0.25">
      <c r="A3231" s="2">
        <v>1</v>
      </c>
      <c r="B3231" s="2">
        <v>2016</v>
      </c>
      <c r="C3231" t="s">
        <v>406</v>
      </c>
      <c r="D3231" t="s">
        <v>204</v>
      </c>
      <c r="E3231" t="s">
        <v>7</v>
      </c>
      <c r="F3231">
        <f>VLOOKUP(C3231,'Five Year Alumni Srvy 2016 Data'!C:F,4,FALSE)</f>
        <v>0</v>
      </c>
      <c r="G3231" t="str">
        <f>VLOOKUP(F3231,Coding!K:L,2,FALSE)</f>
        <v>Non-URM</v>
      </c>
      <c r="H3231" t="s">
        <v>215</v>
      </c>
      <c r="I3231" t="s">
        <v>215</v>
      </c>
      <c r="J3231" t="s">
        <v>21</v>
      </c>
      <c r="K3231" t="s">
        <v>118</v>
      </c>
      <c r="L3231" s="2">
        <v>2</v>
      </c>
      <c r="M3231" t="s">
        <v>55</v>
      </c>
      <c r="N3231" t="s">
        <v>119</v>
      </c>
      <c r="O3231" t="s">
        <v>187</v>
      </c>
    </row>
    <row r="3232" spans="1:15" x14ac:dyDescent="0.25">
      <c r="A3232" s="2">
        <v>1</v>
      </c>
      <c r="B3232" s="2">
        <v>2016</v>
      </c>
      <c r="C3232" t="s">
        <v>406</v>
      </c>
      <c r="D3232" t="s">
        <v>204</v>
      </c>
      <c r="E3232" t="s">
        <v>7</v>
      </c>
      <c r="F3232">
        <f>VLOOKUP(C3232,'Five Year Alumni Srvy 2016 Data'!C:F,4,FALSE)</f>
        <v>0</v>
      </c>
      <c r="G3232" t="str">
        <f>VLOOKUP(F3232,Coding!K:L,2,FALSE)</f>
        <v>Non-URM</v>
      </c>
      <c r="H3232" t="s">
        <v>215</v>
      </c>
      <c r="I3232" t="s">
        <v>215</v>
      </c>
      <c r="J3232" t="s">
        <v>21</v>
      </c>
      <c r="K3232" t="s">
        <v>135</v>
      </c>
      <c r="L3232" s="2">
        <v>4</v>
      </c>
      <c r="M3232" t="s">
        <v>55</v>
      </c>
      <c r="N3232" t="s">
        <v>136</v>
      </c>
      <c r="O3232" t="s">
        <v>57</v>
      </c>
    </row>
    <row r="3233" spans="1:15" x14ac:dyDescent="0.25">
      <c r="A3233" s="2">
        <v>1</v>
      </c>
      <c r="B3233" s="2">
        <v>2016</v>
      </c>
      <c r="C3233" t="s">
        <v>406</v>
      </c>
      <c r="D3233" t="s">
        <v>204</v>
      </c>
      <c r="E3233" t="s">
        <v>7</v>
      </c>
      <c r="F3233">
        <f>VLOOKUP(C3233,'Five Year Alumni Srvy 2016 Data'!C:F,4,FALSE)</f>
        <v>0</v>
      </c>
      <c r="G3233" t="str">
        <f>VLOOKUP(F3233,Coding!K:L,2,FALSE)</f>
        <v>Non-URM</v>
      </c>
      <c r="H3233" t="s">
        <v>215</v>
      </c>
      <c r="I3233" t="s">
        <v>215</v>
      </c>
      <c r="J3233" t="s">
        <v>21</v>
      </c>
      <c r="K3233" t="s">
        <v>137</v>
      </c>
      <c r="L3233" s="2">
        <v>4</v>
      </c>
      <c r="M3233" t="s">
        <v>55</v>
      </c>
      <c r="N3233" t="s">
        <v>138</v>
      </c>
      <c r="O3233" t="s">
        <v>57</v>
      </c>
    </row>
    <row r="3234" spans="1:15" x14ac:dyDescent="0.25">
      <c r="A3234" s="2">
        <v>1</v>
      </c>
      <c r="B3234" s="2">
        <v>2016</v>
      </c>
      <c r="C3234" t="s">
        <v>406</v>
      </c>
      <c r="D3234" t="s">
        <v>204</v>
      </c>
      <c r="E3234" t="s">
        <v>7</v>
      </c>
      <c r="F3234">
        <f>VLOOKUP(C3234,'Five Year Alumni Srvy 2016 Data'!C:F,4,FALSE)</f>
        <v>0</v>
      </c>
      <c r="G3234" t="str">
        <f>VLOOKUP(F3234,Coding!K:L,2,FALSE)</f>
        <v>Non-URM</v>
      </c>
      <c r="H3234" t="s">
        <v>215</v>
      </c>
      <c r="I3234" t="s">
        <v>215</v>
      </c>
      <c r="J3234" t="s">
        <v>21</v>
      </c>
      <c r="K3234" t="s">
        <v>145</v>
      </c>
      <c r="L3234" s="2">
        <v>4</v>
      </c>
      <c r="M3234" t="s">
        <v>55</v>
      </c>
      <c r="N3234" t="s">
        <v>146</v>
      </c>
      <c r="O3234" t="s">
        <v>57</v>
      </c>
    </row>
    <row r="3235" spans="1:15" x14ac:dyDescent="0.25">
      <c r="A3235" s="2">
        <v>1</v>
      </c>
      <c r="B3235" s="2">
        <v>2016</v>
      </c>
      <c r="C3235" t="s">
        <v>406</v>
      </c>
      <c r="D3235" t="s">
        <v>204</v>
      </c>
      <c r="E3235" t="s">
        <v>7</v>
      </c>
      <c r="F3235">
        <f>VLOOKUP(C3235,'Five Year Alumni Srvy 2016 Data'!C:F,4,FALSE)</f>
        <v>0</v>
      </c>
      <c r="G3235" t="str">
        <f>VLOOKUP(F3235,Coding!K:L,2,FALSE)</f>
        <v>Non-URM</v>
      </c>
      <c r="H3235" t="s">
        <v>215</v>
      </c>
      <c r="I3235" t="s">
        <v>215</v>
      </c>
      <c r="J3235" t="s">
        <v>21</v>
      </c>
      <c r="K3235" t="s">
        <v>147</v>
      </c>
      <c r="L3235" s="2">
        <v>4</v>
      </c>
      <c r="M3235" t="s">
        <v>55</v>
      </c>
      <c r="N3235" t="s">
        <v>148</v>
      </c>
      <c r="O3235" t="s">
        <v>57</v>
      </c>
    </row>
    <row r="3236" spans="1:15" x14ac:dyDescent="0.25">
      <c r="A3236" s="2">
        <v>1</v>
      </c>
      <c r="B3236" s="2">
        <v>2016</v>
      </c>
      <c r="C3236" t="s">
        <v>406</v>
      </c>
      <c r="D3236" t="s">
        <v>204</v>
      </c>
      <c r="E3236" t="s">
        <v>7</v>
      </c>
      <c r="F3236">
        <f>VLOOKUP(C3236,'Five Year Alumni Srvy 2016 Data'!C:F,4,FALSE)</f>
        <v>0</v>
      </c>
      <c r="G3236" t="str">
        <f>VLOOKUP(F3236,Coding!K:L,2,FALSE)</f>
        <v>Non-URM</v>
      </c>
      <c r="H3236" t="s">
        <v>215</v>
      </c>
      <c r="I3236" t="s">
        <v>215</v>
      </c>
      <c r="J3236" t="s">
        <v>21</v>
      </c>
      <c r="K3236" t="s">
        <v>149</v>
      </c>
      <c r="L3236" s="2">
        <v>5</v>
      </c>
      <c r="M3236" t="s">
        <v>55</v>
      </c>
      <c r="N3236" t="s">
        <v>150</v>
      </c>
      <c r="O3236" t="s">
        <v>185</v>
      </c>
    </row>
    <row r="3237" spans="1:15" x14ac:dyDescent="0.25">
      <c r="A3237" s="2">
        <v>1</v>
      </c>
      <c r="B3237" s="2">
        <v>2016</v>
      </c>
      <c r="C3237" t="s">
        <v>406</v>
      </c>
      <c r="D3237" t="s">
        <v>204</v>
      </c>
      <c r="E3237" t="s">
        <v>7</v>
      </c>
      <c r="F3237">
        <f>VLOOKUP(C3237,'Five Year Alumni Srvy 2016 Data'!C:F,4,FALSE)</f>
        <v>0</v>
      </c>
      <c r="G3237" t="str">
        <f>VLOOKUP(F3237,Coding!K:L,2,FALSE)</f>
        <v>Non-URM</v>
      </c>
      <c r="H3237" t="s">
        <v>215</v>
      </c>
      <c r="I3237" t="s">
        <v>215</v>
      </c>
      <c r="J3237" t="s">
        <v>21</v>
      </c>
      <c r="K3237" t="s">
        <v>166</v>
      </c>
      <c r="L3237" s="2">
        <v>4</v>
      </c>
      <c r="M3237" t="s">
        <v>55</v>
      </c>
      <c r="N3237" t="s">
        <v>167</v>
      </c>
      <c r="O3237" t="s">
        <v>57</v>
      </c>
    </row>
    <row r="3238" spans="1:15" x14ac:dyDescent="0.25">
      <c r="A3238" s="2">
        <v>1</v>
      </c>
      <c r="B3238" s="2">
        <v>2016</v>
      </c>
      <c r="C3238" t="s">
        <v>413</v>
      </c>
      <c r="D3238" t="s">
        <v>169</v>
      </c>
      <c r="E3238" t="s">
        <v>7</v>
      </c>
      <c r="F3238">
        <f>VLOOKUP(C3238,'Five Year Alumni Srvy 2016 Data'!C:F,4,FALSE)</f>
        <v>0</v>
      </c>
      <c r="G3238" t="str">
        <f>VLOOKUP(F3238,Coding!K:L,2,FALSE)</f>
        <v>Non-URM</v>
      </c>
      <c r="H3238" t="s">
        <v>414</v>
      </c>
      <c r="I3238" t="s">
        <v>415</v>
      </c>
      <c r="J3238" t="s">
        <v>19</v>
      </c>
      <c r="K3238" t="s">
        <v>54</v>
      </c>
      <c r="L3238" s="2">
        <v>5</v>
      </c>
      <c r="M3238" t="s">
        <v>55</v>
      </c>
      <c r="N3238" t="s">
        <v>56</v>
      </c>
      <c r="O3238" t="s">
        <v>185</v>
      </c>
    </row>
    <row r="3239" spans="1:15" x14ac:dyDescent="0.25">
      <c r="A3239" s="2">
        <v>1</v>
      </c>
      <c r="B3239" s="2">
        <v>2016</v>
      </c>
      <c r="C3239" t="s">
        <v>413</v>
      </c>
      <c r="D3239" t="s">
        <v>169</v>
      </c>
      <c r="E3239" t="s">
        <v>7</v>
      </c>
      <c r="F3239">
        <f>VLOOKUP(C3239,'Five Year Alumni Srvy 2016 Data'!C:F,4,FALSE)</f>
        <v>0</v>
      </c>
      <c r="G3239" t="str">
        <f>VLOOKUP(F3239,Coding!K:L,2,FALSE)</f>
        <v>Non-URM</v>
      </c>
      <c r="H3239" t="s">
        <v>414</v>
      </c>
      <c r="I3239" t="s">
        <v>415</v>
      </c>
      <c r="J3239" t="s">
        <v>19</v>
      </c>
      <c r="K3239" t="s">
        <v>58</v>
      </c>
      <c r="L3239" s="2">
        <v>5</v>
      </c>
      <c r="M3239" t="s">
        <v>55</v>
      </c>
      <c r="N3239" t="s">
        <v>59</v>
      </c>
      <c r="O3239" t="s">
        <v>185</v>
      </c>
    </row>
    <row r="3240" spans="1:15" x14ac:dyDescent="0.25">
      <c r="A3240" s="2">
        <v>1</v>
      </c>
      <c r="B3240" s="2">
        <v>2016</v>
      </c>
      <c r="C3240" t="s">
        <v>413</v>
      </c>
      <c r="D3240" t="s">
        <v>169</v>
      </c>
      <c r="E3240" t="s">
        <v>7</v>
      </c>
      <c r="F3240">
        <f>VLOOKUP(C3240,'Five Year Alumni Srvy 2016 Data'!C:F,4,FALSE)</f>
        <v>0</v>
      </c>
      <c r="G3240" t="str">
        <f>VLOOKUP(F3240,Coding!K:L,2,FALSE)</f>
        <v>Non-URM</v>
      </c>
      <c r="H3240" t="s">
        <v>414</v>
      </c>
      <c r="I3240" t="s">
        <v>415</v>
      </c>
      <c r="J3240" t="s">
        <v>19</v>
      </c>
      <c r="K3240" t="s">
        <v>118</v>
      </c>
      <c r="L3240" s="2">
        <v>5</v>
      </c>
      <c r="M3240" t="s">
        <v>55</v>
      </c>
      <c r="N3240" t="s">
        <v>119</v>
      </c>
      <c r="O3240" t="s">
        <v>185</v>
      </c>
    </row>
    <row r="3241" spans="1:15" x14ac:dyDescent="0.25">
      <c r="A3241" s="2">
        <v>1</v>
      </c>
      <c r="B3241" s="2">
        <v>2016</v>
      </c>
      <c r="C3241" t="s">
        <v>413</v>
      </c>
      <c r="D3241" t="s">
        <v>169</v>
      </c>
      <c r="E3241" t="s">
        <v>7</v>
      </c>
      <c r="F3241">
        <f>VLOOKUP(C3241,'Five Year Alumni Srvy 2016 Data'!C:F,4,FALSE)</f>
        <v>0</v>
      </c>
      <c r="G3241" t="str">
        <f>VLOOKUP(F3241,Coding!K:L,2,FALSE)</f>
        <v>Non-URM</v>
      </c>
      <c r="H3241" t="s">
        <v>414</v>
      </c>
      <c r="I3241" t="s">
        <v>415</v>
      </c>
      <c r="J3241" t="s">
        <v>19</v>
      </c>
      <c r="K3241" t="s">
        <v>135</v>
      </c>
      <c r="L3241" s="2">
        <v>5</v>
      </c>
      <c r="M3241" t="s">
        <v>55</v>
      </c>
      <c r="N3241" t="s">
        <v>136</v>
      </c>
      <c r="O3241" t="s">
        <v>185</v>
      </c>
    </row>
    <row r="3242" spans="1:15" x14ac:dyDescent="0.25">
      <c r="A3242" s="2">
        <v>1</v>
      </c>
      <c r="B3242" s="2">
        <v>2016</v>
      </c>
      <c r="C3242" t="s">
        <v>413</v>
      </c>
      <c r="D3242" t="s">
        <v>169</v>
      </c>
      <c r="E3242" t="s">
        <v>7</v>
      </c>
      <c r="F3242">
        <f>VLOOKUP(C3242,'Five Year Alumni Srvy 2016 Data'!C:F,4,FALSE)</f>
        <v>0</v>
      </c>
      <c r="G3242" t="str">
        <f>VLOOKUP(F3242,Coding!K:L,2,FALSE)</f>
        <v>Non-URM</v>
      </c>
      <c r="H3242" t="s">
        <v>414</v>
      </c>
      <c r="I3242" t="s">
        <v>415</v>
      </c>
      <c r="J3242" t="s">
        <v>19</v>
      </c>
      <c r="K3242" t="s">
        <v>137</v>
      </c>
      <c r="L3242" s="2">
        <v>5</v>
      </c>
      <c r="M3242" t="s">
        <v>55</v>
      </c>
      <c r="N3242" t="s">
        <v>138</v>
      </c>
      <c r="O3242" t="s">
        <v>185</v>
      </c>
    </row>
    <row r="3243" spans="1:15" x14ac:dyDescent="0.25">
      <c r="A3243" s="2">
        <v>1</v>
      </c>
      <c r="B3243" s="2">
        <v>2016</v>
      </c>
      <c r="C3243" t="s">
        <v>413</v>
      </c>
      <c r="D3243" t="s">
        <v>169</v>
      </c>
      <c r="E3243" t="s">
        <v>7</v>
      </c>
      <c r="F3243">
        <f>VLOOKUP(C3243,'Five Year Alumni Srvy 2016 Data'!C:F,4,FALSE)</f>
        <v>0</v>
      </c>
      <c r="G3243" t="str">
        <f>VLOOKUP(F3243,Coding!K:L,2,FALSE)</f>
        <v>Non-URM</v>
      </c>
      <c r="H3243" t="s">
        <v>414</v>
      </c>
      <c r="I3243" t="s">
        <v>415</v>
      </c>
      <c r="J3243" t="s">
        <v>19</v>
      </c>
      <c r="K3243" t="s">
        <v>145</v>
      </c>
      <c r="L3243" s="2">
        <v>5</v>
      </c>
      <c r="M3243" t="s">
        <v>55</v>
      </c>
      <c r="N3243" t="s">
        <v>146</v>
      </c>
      <c r="O3243" t="s">
        <v>185</v>
      </c>
    </row>
    <row r="3244" spans="1:15" x14ac:dyDescent="0.25">
      <c r="A3244" s="2">
        <v>1</v>
      </c>
      <c r="B3244" s="2">
        <v>2016</v>
      </c>
      <c r="C3244" t="s">
        <v>413</v>
      </c>
      <c r="D3244" t="s">
        <v>169</v>
      </c>
      <c r="E3244" t="s">
        <v>7</v>
      </c>
      <c r="F3244">
        <f>VLOOKUP(C3244,'Five Year Alumni Srvy 2016 Data'!C:F,4,FALSE)</f>
        <v>0</v>
      </c>
      <c r="G3244" t="str">
        <f>VLOOKUP(F3244,Coding!K:L,2,FALSE)</f>
        <v>Non-URM</v>
      </c>
      <c r="H3244" t="s">
        <v>414</v>
      </c>
      <c r="I3244" t="s">
        <v>415</v>
      </c>
      <c r="J3244" t="s">
        <v>19</v>
      </c>
      <c r="K3244" t="s">
        <v>147</v>
      </c>
      <c r="L3244" s="2">
        <v>5</v>
      </c>
      <c r="M3244" t="s">
        <v>55</v>
      </c>
      <c r="N3244" t="s">
        <v>148</v>
      </c>
      <c r="O3244" t="s">
        <v>185</v>
      </c>
    </row>
    <row r="3245" spans="1:15" x14ac:dyDescent="0.25">
      <c r="A3245" s="2">
        <v>1</v>
      </c>
      <c r="B3245" s="2">
        <v>2016</v>
      </c>
      <c r="C3245" t="s">
        <v>413</v>
      </c>
      <c r="D3245" t="s">
        <v>169</v>
      </c>
      <c r="E3245" t="s">
        <v>7</v>
      </c>
      <c r="F3245">
        <f>VLOOKUP(C3245,'Five Year Alumni Srvy 2016 Data'!C:F,4,FALSE)</f>
        <v>0</v>
      </c>
      <c r="G3245" t="str">
        <f>VLOOKUP(F3245,Coding!K:L,2,FALSE)</f>
        <v>Non-URM</v>
      </c>
      <c r="H3245" t="s">
        <v>414</v>
      </c>
      <c r="I3245" t="s">
        <v>415</v>
      </c>
      <c r="J3245" t="s">
        <v>19</v>
      </c>
      <c r="K3245" t="s">
        <v>149</v>
      </c>
      <c r="L3245" s="2">
        <v>4</v>
      </c>
      <c r="M3245" t="s">
        <v>55</v>
      </c>
      <c r="N3245" t="s">
        <v>150</v>
      </c>
      <c r="O3245" t="s">
        <v>57</v>
      </c>
    </row>
    <row r="3246" spans="1:15" x14ac:dyDescent="0.25">
      <c r="A3246" s="2">
        <v>1</v>
      </c>
      <c r="B3246" s="2">
        <v>2016</v>
      </c>
      <c r="C3246" t="s">
        <v>413</v>
      </c>
      <c r="D3246" t="s">
        <v>169</v>
      </c>
      <c r="E3246" t="s">
        <v>7</v>
      </c>
      <c r="F3246">
        <f>VLOOKUP(C3246,'Five Year Alumni Srvy 2016 Data'!C:F,4,FALSE)</f>
        <v>0</v>
      </c>
      <c r="G3246" t="str">
        <f>VLOOKUP(F3246,Coding!K:L,2,FALSE)</f>
        <v>Non-URM</v>
      </c>
      <c r="H3246" t="s">
        <v>414</v>
      </c>
      <c r="I3246" t="s">
        <v>415</v>
      </c>
      <c r="J3246" t="s">
        <v>19</v>
      </c>
      <c r="K3246" t="s">
        <v>166</v>
      </c>
      <c r="L3246" s="2">
        <v>5</v>
      </c>
      <c r="M3246" t="s">
        <v>55</v>
      </c>
      <c r="N3246" t="s">
        <v>167</v>
      </c>
      <c r="O3246" t="s">
        <v>185</v>
      </c>
    </row>
    <row r="3247" spans="1:15" x14ac:dyDescent="0.25">
      <c r="A3247" s="2">
        <v>1</v>
      </c>
      <c r="B3247" s="2">
        <v>2016</v>
      </c>
      <c r="C3247" t="s">
        <v>416</v>
      </c>
      <c r="D3247" t="s">
        <v>169</v>
      </c>
      <c r="E3247" t="s">
        <v>7</v>
      </c>
      <c r="F3247">
        <f>VLOOKUP(C3247,'Five Year Alumni Srvy 2016 Data'!C:F,4,FALSE)</f>
        <v>0</v>
      </c>
      <c r="G3247" t="str">
        <f>VLOOKUP(F3247,Coding!K:L,2,FALSE)</f>
        <v>Non-URM</v>
      </c>
      <c r="H3247" t="s">
        <v>235</v>
      </c>
      <c r="I3247" t="s">
        <v>236</v>
      </c>
      <c r="J3247" t="s">
        <v>15</v>
      </c>
      <c r="K3247" t="s">
        <v>54</v>
      </c>
      <c r="L3247" s="2">
        <v>3</v>
      </c>
      <c r="M3247" t="s">
        <v>55</v>
      </c>
      <c r="N3247" t="s">
        <v>56</v>
      </c>
      <c r="O3247" t="s">
        <v>178</v>
      </c>
    </row>
    <row r="3248" spans="1:15" x14ac:dyDescent="0.25">
      <c r="A3248" s="2">
        <v>1</v>
      </c>
      <c r="B3248" s="2">
        <v>2016</v>
      </c>
      <c r="C3248" t="s">
        <v>416</v>
      </c>
      <c r="D3248" t="s">
        <v>169</v>
      </c>
      <c r="E3248" t="s">
        <v>7</v>
      </c>
      <c r="F3248">
        <f>VLOOKUP(C3248,'Five Year Alumni Srvy 2016 Data'!C:F,4,FALSE)</f>
        <v>0</v>
      </c>
      <c r="G3248" t="str">
        <f>VLOOKUP(F3248,Coding!K:L,2,FALSE)</f>
        <v>Non-URM</v>
      </c>
      <c r="H3248" t="s">
        <v>235</v>
      </c>
      <c r="I3248" t="s">
        <v>236</v>
      </c>
      <c r="J3248" t="s">
        <v>15</v>
      </c>
      <c r="K3248" t="s">
        <v>58</v>
      </c>
      <c r="L3248" s="2">
        <v>4</v>
      </c>
      <c r="M3248" t="s">
        <v>55</v>
      </c>
      <c r="N3248" t="s">
        <v>59</v>
      </c>
      <c r="O3248" t="s">
        <v>57</v>
      </c>
    </row>
    <row r="3249" spans="1:15" x14ac:dyDescent="0.25">
      <c r="A3249" s="2">
        <v>1</v>
      </c>
      <c r="B3249" s="2">
        <v>2016</v>
      </c>
      <c r="C3249" t="s">
        <v>416</v>
      </c>
      <c r="D3249" t="s">
        <v>169</v>
      </c>
      <c r="E3249" t="s">
        <v>7</v>
      </c>
      <c r="F3249">
        <f>VLOOKUP(C3249,'Five Year Alumni Srvy 2016 Data'!C:F,4,FALSE)</f>
        <v>0</v>
      </c>
      <c r="G3249" t="str">
        <f>VLOOKUP(F3249,Coding!K:L,2,FALSE)</f>
        <v>Non-URM</v>
      </c>
      <c r="H3249" t="s">
        <v>235</v>
      </c>
      <c r="I3249" t="s">
        <v>236</v>
      </c>
      <c r="J3249" t="s">
        <v>15</v>
      </c>
      <c r="K3249" t="s">
        <v>118</v>
      </c>
      <c r="L3249" s="2">
        <v>4</v>
      </c>
      <c r="M3249" t="s">
        <v>55</v>
      </c>
      <c r="N3249" t="s">
        <v>119</v>
      </c>
      <c r="O3249" t="s">
        <v>57</v>
      </c>
    </row>
    <row r="3250" spans="1:15" x14ac:dyDescent="0.25">
      <c r="A3250" s="2">
        <v>1</v>
      </c>
      <c r="B3250" s="2">
        <v>2016</v>
      </c>
      <c r="C3250" t="s">
        <v>416</v>
      </c>
      <c r="D3250" t="s">
        <v>169</v>
      </c>
      <c r="E3250" t="s">
        <v>7</v>
      </c>
      <c r="F3250">
        <f>VLOOKUP(C3250,'Five Year Alumni Srvy 2016 Data'!C:F,4,FALSE)</f>
        <v>0</v>
      </c>
      <c r="G3250" t="str">
        <f>VLOOKUP(F3250,Coding!K:L,2,FALSE)</f>
        <v>Non-URM</v>
      </c>
      <c r="H3250" t="s">
        <v>235</v>
      </c>
      <c r="I3250" t="s">
        <v>236</v>
      </c>
      <c r="J3250" t="s">
        <v>15</v>
      </c>
      <c r="K3250" t="s">
        <v>135</v>
      </c>
      <c r="L3250" s="2">
        <v>3</v>
      </c>
      <c r="M3250" t="s">
        <v>55</v>
      </c>
      <c r="N3250" t="s">
        <v>136</v>
      </c>
      <c r="O3250" t="s">
        <v>178</v>
      </c>
    </row>
    <row r="3251" spans="1:15" x14ac:dyDescent="0.25">
      <c r="A3251" s="2">
        <v>1</v>
      </c>
      <c r="B3251" s="2">
        <v>2016</v>
      </c>
      <c r="C3251" t="s">
        <v>416</v>
      </c>
      <c r="D3251" t="s">
        <v>169</v>
      </c>
      <c r="E3251" t="s">
        <v>7</v>
      </c>
      <c r="F3251">
        <f>VLOOKUP(C3251,'Five Year Alumni Srvy 2016 Data'!C:F,4,FALSE)</f>
        <v>0</v>
      </c>
      <c r="G3251" t="str">
        <f>VLOOKUP(F3251,Coding!K:L,2,FALSE)</f>
        <v>Non-URM</v>
      </c>
      <c r="H3251" t="s">
        <v>235</v>
      </c>
      <c r="I3251" t="s">
        <v>236</v>
      </c>
      <c r="J3251" t="s">
        <v>15</v>
      </c>
      <c r="K3251" t="s">
        <v>137</v>
      </c>
      <c r="L3251" s="2">
        <v>4</v>
      </c>
      <c r="M3251" t="s">
        <v>55</v>
      </c>
      <c r="N3251" t="s">
        <v>138</v>
      </c>
      <c r="O3251" t="s">
        <v>57</v>
      </c>
    </row>
    <row r="3252" spans="1:15" x14ac:dyDescent="0.25">
      <c r="A3252" s="2">
        <v>1</v>
      </c>
      <c r="B3252" s="2">
        <v>2016</v>
      </c>
      <c r="C3252" t="s">
        <v>416</v>
      </c>
      <c r="D3252" t="s">
        <v>169</v>
      </c>
      <c r="E3252" t="s">
        <v>7</v>
      </c>
      <c r="F3252">
        <f>VLOOKUP(C3252,'Five Year Alumni Srvy 2016 Data'!C:F,4,FALSE)</f>
        <v>0</v>
      </c>
      <c r="G3252" t="str">
        <f>VLOOKUP(F3252,Coding!K:L,2,FALSE)</f>
        <v>Non-URM</v>
      </c>
      <c r="H3252" t="s">
        <v>235</v>
      </c>
      <c r="I3252" t="s">
        <v>236</v>
      </c>
      <c r="J3252" t="s">
        <v>15</v>
      </c>
      <c r="K3252" t="s">
        <v>145</v>
      </c>
      <c r="L3252" s="2">
        <v>4</v>
      </c>
      <c r="M3252" t="s">
        <v>55</v>
      </c>
      <c r="N3252" t="s">
        <v>146</v>
      </c>
      <c r="O3252" t="s">
        <v>57</v>
      </c>
    </row>
    <row r="3253" spans="1:15" x14ac:dyDescent="0.25">
      <c r="A3253" s="2">
        <v>1</v>
      </c>
      <c r="B3253" s="2">
        <v>2016</v>
      </c>
      <c r="C3253" t="s">
        <v>416</v>
      </c>
      <c r="D3253" t="s">
        <v>169</v>
      </c>
      <c r="E3253" t="s">
        <v>7</v>
      </c>
      <c r="F3253">
        <f>VLOOKUP(C3253,'Five Year Alumni Srvy 2016 Data'!C:F,4,FALSE)</f>
        <v>0</v>
      </c>
      <c r="G3253" t="str">
        <f>VLOOKUP(F3253,Coding!K:L,2,FALSE)</f>
        <v>Non-URM</v>
      </c>
      <c r="H3253" t="s">
        <v>235</v>
      </c>
      <c r="I3253" t="s">
        <v>236</v>
      </c>
      <c r="J3253" t="s">
        <v>15</v>
      </c>
      <c r="K3253" t="s">
        <v>147</v>
      </c>
      <c r="L3253" s="2">
        <v>4</v>
      </c>
      <c r="M3253" t="s">
        <v>55</v>
      </c>
      <c r="N3253" t="s">
        <v>148</v>
      </c>
      <c r="O3253" t="s">
        <v>57</v>
      </c>
    </row>
    <row r="3254" spans="1:15" x14ac:dyDescent="0.25">
      <c r="A3254" s="2">
        <v>1</v>
      </c>
      <c r="B3254" s="2">
        <v>2016</v>
      </c>
      <c r="C3254" t="s">
        <v>416</v>
      </c>
      <c r="D3254" t="s">
        <v>169</v>
      </c>
      <c r="E3254" t="s">
        <v>7</v>
      </c>
      <c r="F3254">
        <f>VLOOKUP(C3254,'Five Year Alumni Srvy 2016 Data'!C:F,4,FALSE)</f>
        <v>0</v>
      </c>
      <c r="G3254" t="str">
        <f>VLOOKUP(F3254,Coding!K:L,2,FALSE)</f>
        <v>Non-URM</v>
      </c>
      <c r="H3254" t="s">
        <v>235</v>
      </c>
      <c r="I3254" t="s">
        <v>236</v>
      </c>
      <c r="J3254" t="s">
        <v>15</v>
      </c>
      <c r="K3254" t="s">
        <v>149</v>
      </c>
      <c r="L3254" s="2">
        <v>4</v>
      </c>
      <c r="M3254" t="s">
        <v>55</v>
      </c>
      <c r="N3254" t="s">
        <v>150</v>
      </c>
      <c r="O3254" t="s">
        <v>57</v>
      </c>
    </row>
    <row r="3255" spans="1:15" x14ac:dyDescent="0.25">
      <c r="A3255" s="2">
        <v>1</v>
      </c>
      <c r="B3255" s="2">
        <v>2016</v>
      </c>
      <c r="C3255" t="s">
        <v>416</v>
      </c>
      <c r="D3255" t="s">
        <v>169</v>
      </c>
      <c r="E3255" t="s">
        <v>7</v>
      </c>
      <c r="F3255">
        <f>VLOOKUP(C3255,'Five Year Alumni Srvy 2016 Data'!C:F,4,FALSE)</f>
        <v>0</v>
      </c>
      <c r="G3255" t="str">
        <f>VLOOKUP(F3255,Coding!K:L,2,FALSE)</f>
        <v>Non-URM</v>
      </c>
      <c r="H3255" t="s">
        <v>235</v>
      </c>
      <c r="I3255" t="s">
        <v>236</v>
      </c>
      <c r="J3255" t="s">
        <v>15</v>
      </c>
      <c r="K3255" t="s">
        <v>166</v>
      </c>
      <c r="L3255" s="2">
        <v>3</v>
      </c>
      <c r="M3255" t="s">
        <v>55</v>
      </c>
      <c r="N3255" t="s">
        <v>167</v>
      </c>
      <c r="O3255" t="s">
        <v>178</v>
      </c>
    </row>
    <row r="3256" spans="1:15" x14ac:dyDescent="0.25">
      <c r="A3256" s="2">
        <v>1</v>
      </c>
      <c r="B3256" s="2">
        <v>2016</v>
      </c>
      <c r="C3256" t="s">
        <v>419</v>
      </c>
      <c r="D3256" t="s">
        <v>48</v>
      </c>
      <c r="E3256" t="s">
        <v>7</v>
      </c>
      <c r="F3256">
        <f>VLOOKUP(C3256,'Five Year Alumni Srvy 2016 Data'!C:F,4,FALSE)</f>
        <v>0</v>
      </c>
      <c r="G3256" t="str">
        <f>VLOOKUP(F3256,Coding!K:L,2,FALSE)</f>
        <v>Non-URM</v>
      </c>
      <c r="H3256" t="s">
        <v>420</v>
      </c>
      <c r="I3256" t="s">
        <v>273</v>
      </c>
      <c r="J3256" t="s">
        <v>21</v>
      </c>
      <c r="K3256" t="s">
        <v>54</v>
      </c>
      <c r="L3256" s="2">
        <v>4</v>
      </c>
      <c r="M3256" t="s">
        <v>55</v>
      </c>
      <c r="N3256" t="s">
        <v>56</v>
      </c>
      <c r="O3256" t="s">
        <v>57</v>
      </c>
    </row>
    <row r="3257" spans="1:15" x14ac:dyDescent="0.25">
      <c r="A3257" s="2">
        <v>1</v>
      </c>
      <c r="B3257" s="2">
        <v>2016</v>
      </c>
      <c r="C3257" t="s">
        <v>419</v>
      </c>
      <c r="D3257" t="s">
        <v>48</v>
      </c>
      <c r="E3257" t="s">
        <v>7</v>
      </c>
      <c r="F3257">
        <f>VLOOKUP(C3257,'Five Year Alumni Srvy 2016 Data'!C:F,4,FALSE)</f>
        <v>0</v>
      </c>
      <c r="G3257" t="str">
        <f>VLOOKUP(F3257,Coding!K:L,2,FALSE)</f>
        <v>Non-URM</v>
      </c>
      <c r="H3257" t="s">
        <v>420</v>
      </c>
      <c r="I3257" t="s">
        <v>273</v>
      </c>
      <c r="J3257" t="s">
        <v>21</v>
      </c>
      <c r="K3257" t="s">
        <v>58</v>
      </c>
      <c r="L3257" s="2">
        <v>4</v>
      </c>
      <c r="M3257" t="s">
        <v>55</v>
      </c>
      <c r="N3257" t="s">
        <v>59</v>
      </c>
      <c r="O3257" t="s">
        <v>57</v>
      </c>
    </row>
    <row r="3258" spans="1:15" x14ac:dyDescent="0.25">
      <c r="A3258" s="2">
        <v>1</v>
      </c>
      <c r="B3258" s="2">
        <v>2016</v>
      </c>
      <c r="C3258" t="s">
        <v>419</v>
      </c>
      <c r="D3258" t="s">
        <v>48</v>
      </c>
      <c r="E3258" t="s">
        <v>7</v>
      </c>
      <c r="F3258">
        <f>VLOOKUP(C3258,'Five Year Alumni Srvy 2016 Data'!C:F,4,FALSE)</f>
        <v>0</v>
      </c>
      <c r="G3258" t="str">
        <f>VLOOKUP(F3258,Coding!K:L,2,FALSE)</f>
        <v>Non-URM</v>
      </c>
      <c r="H3258" t="s">
        <v>420</v>
      </c>
      <c r="I3258" t="s">
        <v>273</v>
      </c>
      <c r="J3258" t="s">
        <v>21</v>
      </c>
      <c r="K3258" t="s">
        <v>118</v>
      </c>
      <c r="L3258" s="2">
        <v>4</v>
      </c>
      <c r="M3258" t="s">
        <v>55</v>
      </c>
      <c r="N3258" t="s">
        <v>119</v>
      </c>
      <c r="O3258" t="s">
        <v>57</v>
      </c>
    </row>
    <row r="3259" spans="1:15" x14ac:dyDescent="0.25">
      <c r="A3259" s="2">
        <v>1</v>
      </c>
      <c r="B3259" s="2">
        <v>2016</v>
      </c>
      <c r="C3259" t="s">
        <v>419</v>
      </c>
      <c r="D3259" t="s">
        <v>48</v>
      </c>
      <c r="E3259" t="s">
        <v>7</v>
      </c>
      <c r="F3259">
        <f>VLOOKUP(C3259,'Five Year Alumni Srvy 2016 Data'!C:F,4,FALSE)</f>
        <v>0</v>
      </c>
      <c r="G3259" t="str">
        <f>VLOOKUP(F3259,Coding!K:L,2,FALSE)</f>
        <v>Non-URM</v>
      </c>
      <c r="H3259" t="s">
        <v>420</v>
      </c>
      <c r="I3259" t="s">
        <v>273</v>
      </c>
      <c r="J3259" t="s">
        <v>21</v>
      </c>
      <c r="K3259" t="s">
        <v>135</v>
      </c>
      <c r="L3259" s="2">
        <v>4</v>
      </c>
      <c r="M3259" t="s">
        <v>55</v>
      </c>
      <c r="N3259" t="s">
        <v>136</v>
      </c>
      <c r="O3259" t="s">
        <v>57</v>
      </c>
    </row>
    <row r="3260" spans="1:15" x14ac:dyDescent="0.25">
      <c r="A3260" s="2">
        <v>1</v>
      </c>
      <c r="B3260" s="2">
        <v>2016</v>
      </c>
      <c r="C3260" t="s">
        <v>419</v>
      </c>
      <c r="D3260" t="s">
        <v>48</v>
      </c>
      <c r="E3260" t="s">
        <v>7</v>
      </c>
      <c r="F3260">
        <f>VLOOKUP(C3260,'Five Year Alumni Srvy 2016 Data'!C:F,4,FALSE)</f>
        <v>0</v>
      </c>
      <c r="G3260" t="str">
        <f>VLOOKUP(F3260,Coding!K:L,2,FALSE)</f>
        <v>Non-URM</v>
      </c>
      <c r="H3260" t="s">
        <v>420</v>
      </c>
      <c r="I3260" t="s">
        <v>273</v>
      </c>
      <c r="J3260" t="s">
        <v>21</v>
      </c>
      <c r="K3260" t="s">
        <v>137</v>
      </c>
      <c r="L3260" s="2">
        <v>4</v>
      </c>
      <c r="M3260" t="s">
        <v>55</v>
      </c>
      <c r="N3260" t="s">
        <v>138</v>
      </c>
      <c r="O3260" t="s">
        <v>57</v>
      </c>
    </row>
    <row r="3261" spans="1:15" x14ac:dyDescent="0.25">
      <c r="A3261" s="2">
        <v>1</v>
      </c>
      <c r="B3261" s="2">
        <v>2016</v>
      </c>
      <c r="C3261" t="s">
        <v>419</v>
      </c>
      <c r="D3261" t="s">
        <v>48</v>
      </c>
      <c r="E3261" t="s">
        <v>7</v>
      </c>
      <c r="F3261">
        <f>VLOOKUP(C3261,'Five Year Alumni Srvy 2016 Data'!C:F,4,FALSE)</f>
        <v>0</v>
      </c>
      <c r="G3261" t="str">
        <f>VLOOKUP(F3261,Coding!K:L,2,FALSE)</f>
        <v>Non-URM</v>
      </c>
      <c r="H3261" t="s">
        <v>420</v>
      </c>
      <c r="I3261" t="s">
        <v>273</v>
      </c>
      <c r="J3261" t="s">
        <v>21</v>
      </c>
      <c r="K3261" t="s">
        <v>145</v>
      </c>
      <c r="L3261" s="2">
        <v>4</v>
      </c>
      <c r="M3261" t="s">
        <v>55</v>
      </c>
      <c r="N3261" t="s">
        <v>146</v>
      </c>
      <c r="O3261" t="s">
        <v>57</v>
      </c>
    </row>
    <row r="3262" spans="1:15" x14ac:dyDescent="0.25">
      <c r="A3262" s="2">
        <v>1</v>
      </c>
      <c r="B3262" s="2">
        <v>2016</v>
      </c>
      <c r="C3262" t="s">
        <v>419</v>
      </c>
      <c r="D3262" t="s">
        <v>48</v>
      </c>
      <c r="E3262" t="s">
        <v>7</v>
      </c>
      <c r="F3262">
        <f>VLOOKUP(C3262,'Five Year Alumni Srvy 2016 Data'!C:F,4,FALSE)</f>
        <v>0</v>
      </c>
      <c r="G3262" t="str">
        <f>VLOOKUP(F3262,Coding!K:L,2,FALSE)</f>
        <v>Non-URM</v>
      </c>
      <c r="H3262" t="s">
        <v>420</v>
      </c>
      <c r="I3262" t="s">
        <v>273</v>
      </c>
      <c r="J3262" t="s">
        <v>21</v>
      </c>
      <c r="K3262" t="s">
        <v>147</v>
      </c>
      <c r="L3262" s="2">
        <v>4</v>
      </c>
      <c r="M3262" t="s">
        <v>55</v>
      </c>
      <c r="N3262" t="s">
        <v>148</v>
      </c>
      <c r="O3262" t="s">
        <v>57</v>
      </c>
    </row>
    <row r="3263" spans="1:15" x14ac:dyDescent="0.25">
      <c r="A3263" s="2">
        <v>1</v>
      </c>
      <c r="B3263" s="2">
        <v>2016</v>
      </c>
      <c r="C3263" t="s">
        <v>419</v>
      </c>
      <c r="D3263" t="s">
        <v>48</v>
      </c>
      <c r="E3263" t="s">
        <v>7</v>
      </c>
      <c r="F3263">
        <f>VLOOKUP(C3263,'Five Year Alumni Srvy 2016 Data'!C:F,4,FALSE)</f>
        <v>0</v>
      </c>
      <c r="G3263" t="str">
        <f>VLOOKUP(F3263,Coding!K:L,2,FALSE)</f>
        <v>Non-URM</v>
      </c>
      <c r="H3263" t="s">
        <v>420</v>
      </c>
      <c r="I3263" t="s">
        <v>273</v>
      </c>
      <c r="J3263" t="s">
        <v>21</v>
      </c>
      <c r="K3263" t="s">
        <v>149</v>
      </c>
      <c r="L3263" s="2">
        <v>4</v>
      </c>
      <c r="M3263" t="s">
        <v>55</v>
      </c>
      <c r="N3263" t="s">
        <v>150</v>
      </c>
      <c r="O3263" t="s">
        <v>57</v>
      </c>
    </row>
    <row r="3264" spans="1:15" x14ac:dyDescent="0.25">
      <c r="A3264" s="2">
        <v>1</v>
      </c>
      <c r="B3264" s="2">
        <v>2016</v>
      </c>
      <c r="C3264" t="s">
        <v>419</v>
      </c>
      <c r="D3264" t="s">
        <v>48</v>
      </c>
      <c r="E3264" t="s">
        <v>7</v>
      </c>
      <c r="F3264">
        <f>VLOOKUP(C3264,'Five Year Alumni Srvy 2016 Data'!C:F,4,FALSE)</f>
        <v>0</v>
      </c>
      <c r="G3264" t="str">
        <f>VLOOKUP(F3264,Coding!K:L,2,FALSE)</f>
        <v>Non-URM</v>
      </c>
      <c r="H3264" t="s">
        <v>420</v>
      </c>
      <c r="I3264" t="s">
        <v>273</v>
      </c>
      <c r="J3264" t="s">
        <v>21</v>
      </c>
      <c r="K3264" t="s">
        <v>166</v>
      </c>
      <c r="L3264" s="2">
        <v>4</v>
      </c>
      <c r="M3264" t="s">
        <v>55</v>
      </c>
      <c r="N3264" t="s">
        <v>167</v>
      </c>
      <c r="O3264" t="s">
        <v>57</v>
      </c>
    </row>
    <row r="3265" spans="1:15" x14ac:dyDescent="0.25">
      <c r="A3265" s="2">
        <v>1</v>
      </c>
      <c r="B3265" s="2">
        <v>2016</v>
      </c>
      <c r="C3265" t="s">
        <v>426</v>
      </c>
      <c r="D3265" t="s">
        <v>48</v>
      </c>
      <c r="E3265" t="s">
        <v>7</v>
      </c>
      <c r="F3265">
        <f>VLOOKUP(C3265,'Five Year Alumni Srvy 2016 Data'!C:F,4,FALSE)</f>
        <v>0</v>
      </c>
      <c r="G3265" t="str">
        <f>VLOOKUP(F3265,Coding!K:L,2,FALSE)</f>
        <v>Non-URM</v>
      </c>
      <c r="H3265" t="s">
        <v>427</v>
      </c>
      <c r="I3265" t="s">
        <v>267</v>
      </c>
      <c r="J3265" t="s">
        <v>10</v>
      </c>
      <c r="K3265" t="s">
        <v>54</v>
      </c>
      <c r="L3265" s="2">
        <v>2</v>
      </c>
      <c r="M3265" t="s">
        <v>55</v>
      </c>
      <c r="N3265" t="s">
        <v>56</v>
      </c>
      <c r="O3265" t="s">
        <v>187</v>
      </c>
    </row>
    <row r="3266" spans="1:15" x14ac:dyDescent="0.25">
      <c r="A3266" s="2">
        <v>1</v>
      </c>
      <c r="B3266" s="2">
        <v>2016</v>
      </c>
      <c r="C3266" t="s">
        <v>426</v>
      </c>
      <c r="D3266" t="s">
        <v>48</v>
      </c>
      <c r="E3266" t="s">
        <v>7</v>
      </c>
      <c r="F3266">
        <f>VLOOKUP(C3266,'Five Year Alumni Srvy 2016 Data'!C:F,4,FALSE)</f>
        <v>0</v>
      </c>
      <c r="G3266" t="str">
        <f>VLOOKUP(F3266,Coding!K:L,2,FALSE)</f>
        <v>Non-URM</v>
      </c>
      <c r="H3266" t="s">
        <v>427</v>
      </c>
      <c r="I3266" t="s">
        <v>267</v>
      </c>
      <c r="J3266" t="s">
        <v>10</v>
      </c>
      <c r="K3266" t="s">
        <v>58</v>
      </c>
      <c r="L3266" s="2">
        <v>4</v>
      </c>
      <c r="M3266" t="s">
        <v>55</v>
      </c>
      <c r="N3266" t="s">
        <v>59</v>
      </c>
      <c r="O3266" t="s">
        <v>57</v>
      </c>
    </row>
    <row r="3267" spans="1:15" x14ac:dyDescent="0.25">
      <c r="A3267" s="2">
        <v>1</v>
      </c>
      <c r="B3267" s="2">
        <v>2016</v>
      </c>
      <c r="C3267" t="s">
        <v>426</v>
      </c>
      <c r="D3267" t="s">
        <v>48</v>
      </c>
      <c r="E3267" t="s">
        <v>7</v>
      </c>
      <c r="F3267">
        <f>VLOOKUP(C3267,'Five Year Alumni Srvy 2016 Data'!C:F,4,FALSE)</f>
        <v>0</v>
      </c>
      <c r="G3267" t="str">
        <f>VLOOKUP(F3267,Coding!K:L,2,FALSE)</f>
        <v>Non-URM</v>
      </c>
      <c r="H3267" t="s">
        <v>427</v>
      </c>
      <c r="I3267" t="s">
        <v>267</v>
      </c>
      <c r="J3267" t="s">
        <v>10</v>
      </c>
      <c r="K3267" t="s">
        <v>118</v>
      </c>
      <c r="L3267" s="2">
        <v>4</v>
      </c>
      <c r="M3267" t="s">
        <v>55</v>
      </c>
      <c r="N3267" t="s">
        <v>119</v>
      </c>
      <c r="O3267" t="s">
        <v>57</v>
      </c>
    </row>
    <row r="3268" spans="1:15" x14ac:dyDescent="0.25">
      <c r="A3268" s="2">
        <v>1</v>
      </c>
      <c r="B3268" s="2">
        <v>2016</v>
      </c>
      <c r="C3268" t="s">
        <v>426</v>
      </c>
      <c r="D3268" t="s">
        <v>48</v>
      </c>
      <c r="E3268" t="s">
        <v>7</v>
      </c>
      <c r="F3268">
        <f>VLOOKUP(C3268,'Five Year Alumni Srvy 2016 Data'!C:F,4,FALSE)</f>
        <v>0</v>
      </c>
      <c r="G3268" t="str">
        <f>VLOOKUP(F3268,Coding!K:L,2,FALSE)</f>
        <v>Non-URM</v>
      </c>
      <c r="H3268" t="s">
        <v>427</v>
      </c>
      <c r="I3268" t="s">
        <v>267</v>
      </c>
      <c r="J3268" t="s">
        <v>10</v>
      </c>
      <c r="K3268" t="s">
        <v>135</v>
      </c>
      <c r="L3268" s="2">
        <v>4</v>
      </c>
      <c r="M3268" t="s">
        <v>55</v>
      </c>
      <c r="N3268" t="s">
        <v>136</v>
      </c>
      <c r="O3268" t="s">
        <v>57</v>
      </c>
    </row>
    <row r="3269" spans="1:15" x14ac:dyDescent="0.25">
      <c r="A3269" s="2">
        <v>1</v>
      </c>
      <c r="B3269" s="2">
        <v>2016</v>
      </c>
      <c r="C3269" t="s">
        <v>426</v>
      </c>
      <c r="D3269" t="s">
        <v>48</v>
      </c>
      <c r="E3269" t="s">
        <v>7</v>
      </c>
      <c r="F3269">
        <f>VLOOKUP(C3269,'Five Year Alumni Srvy 2016 Data'!C:F,4,FALSE)</f>
        <v>0</v>
      </c>
      <c r="G3269" t="str">
        <f>VLOOKUP(F3269,Coding!K:L,2,FALSE)</f>
        <v>Non-URM</v>
      </c>
      <c r="H3269" t="s">
        <v>427</v>
      </c>
      <c r="I3269" t="s">
        <v>267</v>
      </c>
      <c r="J3269" t="s">
        <v>10</v>
      </c>
      <c r="K3269" t="s">
        <v>137</v>
      </c>
      <c r="L3269" s="2">
        <v>4</v>
      </c>
      <c r="M3269" t="s">
        <v>55</v>
      </c>
      <c r="N3269" t="s">
        <v>138</v>
      </c>
      <c r="O3269" t="s">
        <v>57</v>
      </c>
    </row>
    <row r="3270" spans="1:15" x14ac:dyDescent="0.25">
      <c r="A3270" s="2">
        <v>1</v>
      </c>
      <c r="B3270" s="2">
        <v>2016</v>
      </c>
      <c r="C3270" t="s">
        <v>426</v>
      </c>
      <c r="D3270" t="s">
        <v>48</v>
      </c>
      <c r="E3270" t="s">
        <v>7</v>
      </c>
      <c r="F3270">
        <f>VLOOKUP(C3270,'Five Year Alumni Srvy 2016 Data'!C:F,4,FALSE)</f>
        <v>0</v>
      </c>
      <c r="G3270" t="str">
        <f>VLOOKUP(F3270,Coding!K:L,2,FALSE)</f>
        <v>Non-URM</v>
      </c>
      <c r="H3270" t="s">
        <v>427</v>
      </c>
      <c r="I3270" t="s">
        <v>267</v>
      </c>
      <c r="J3270" t="s">
        <v>10</v>
      </c>
      <c r="K3270" t="s">
        <v>145</v>
      </c>
      <c r="L3270" s="2">
        <v>3</v>
      </c>
      <c r="M3270" t="s">
        <v>55</v>
      </c>
      <c r="N3270" t="s">
        <v>146</v>
      </c>
      <c r="O3270" t="s">
        <v>178</v>
      </c>
    </row>
    <row r="3271" spans="1:15" x14ac:dyDescent="0.25">
      <c r="A3271" s="2">
        <v>1</v>
      </c>
      <c r="B3271" s="2">
        <v>2016</v>
      </c>
      <c r="C3271" t="s">
        <v>426</v>
      </c>
      <c r="D3271" t="s">
        <v>48</v>
      </c>
      <c r="E3271" t="s">
        <v>7</v>
      </c>
      <c r="F3271">
        <f>VLOOKUP(C3271,'Five Year Alumni Srvy 2016 Data'!C:F,4,FALSE)</f>
        <v>0</v>
      </c>
      <c r="G3271" t="str">
        <f>VLOOKUP(F3271,Coding!K:L,2,FALSE)</f>
        <v>Non-URM</v>
      </c>
      <c r="H3271" t="s">
        <v>427</v>
      </c>
      <c r="I3271" t="s">
        <v>267</v>
      </c>
      <c r="J3271" t="s">
        <v>10</v>
      </c>
      <c r="K3271" t="s">
        <v>147</v>
      </c>
      <c r="L3271" s="2">
        <v>4</v>
      </c>
      <c r="M3271" t="s">
        <v>55</v>
      </c>
      <c r="N3271" t="s">
        <v>148</v>
      </c>
      <c r="O3271" t="s">
        <v>57</v>
      </c>
    </row>
    <row r="3272" spans="1:15" x14ac:dyDescent="0.25">
      <c r="A3272" s="2">
        <v>1</v>
      </c>
      <c r="B3272" s="2">
        <v>2016</v>
      </c>
      <c r="C3272" t="s">
        <v>426</v>
      </c>
      <c r="D3272" t="s">
        <v>48</v>
      </c>
      <c r="E3272" t="s">
        <v>7</v>
      </c>
      <c r="F3272">
        <f>VLOOKUP(C3272,'Five Year Alumni Srvy 2016 Data'!C:F,4,FALSE)</f>
        <v>0</v>
      </c>
      <c r="G3272" t="str">
        <f>VLOOKUP(F3272,Coding!K:L,2,FALSE)</f>
        <v>Non-URM</v>
      </c>
      <c r="H3272" t="s">
        <v>427</v>
      </c>
      <c r="I3272" t="s">
        <v>267</v>
      </c>
      <c r="J3272" t="s">
        <v>10</v>
      </c>
      <c r="K3272" t="s">
        <v>149</v>
      </c>
      <c r="L3272" s="2">
        <v>4</v>
      </c>
      <c r="M3272" t="s">
        <v>55</v>
      </c>
      <c r="N3272" t="s">
        <v>150</v>
      </c>
      <c r="O3272" t="s">
        <v>57</v>
      </c>
    </row>
    <row r="3273" spans="1:15" x14ac:dyDescent="0.25">
      <c r="A3273" s="2">
        <v>1</v>
      </c>
      <c r="B3273" s="2">
        <v>2016</v>
      </c>
      <c r="C3273" t="s">
        <v>426</v>
      </c>
      <c r="D3273" t="s">
        <v>48</v>
      </c>
      <c r="E3273" t="s">
        <v>7</v>
      </c>
      <c r="F3273">
        <f>VLOOKUP(C3273,'Five Year Alumni Srvy 2016 Data'!C:F,4,FALSE)</f>
        <v>0</v>
      </c>
      <c r="G3273" t="str">
        <f>VLOOKUP(F3273,Coding!K:L,2,FALSE)</f>
        <v>Non-URM</v>
      </c>
      <c r="H3273" t="s">
        <v>427</v>
      </c>
      <c r="I3273" t="s">
        <v>267</v>
      </c>
      <c r="J3273" t="s">
        <v>10</v>
      </c>
      <c r="K3273" t="s">
        <v>166</v>
      </c>
      <c r="L3273" s="2">
        <v>4</v>
      </c>
      <c r="M3273" t="s">
        <v>55</v>
      </c>
      <c r="N3273" t="s">
        <v>167</v>
      </c>
      <c r="O3273" t="s">
        <v>57</v>
      </c>
    </row>
    <row r="3274" spans="1:15" x14ac:dyDescent="0.25">
      <c r="A3274" s="2">
        <v>1</v>
      </c>
      <c r="B3274" s="2">
        <v>2016</v>
      </c>
      <c r="C3274" t="s">
        <v>431</v>
      </c>
      <c r="D3274" t="s">
        <v>48</v>
      </c>
      <c r="E3274" t="s">
        <v>7</v>
      </c>
      <c r="F3274">
        <f>VLOOKUP(C3274,'Five Year Alumni Srvy 2016 Data'!C:F,4,FALSE)</f>
        <v>0</v>
      </c>
      <c r="G3274" t="str">
        <f>VLOOKUP(F3274,Coding!K:L,2,FALSE)</f>
        <v>Non-URM</v>
      </c>
      <c r="H3274" t="s">
        <v>432</v>
      </c>
      <c r="I3274" t="s">
        <v>433</v>
      </c>
      <c r="J3274" t="s">
        <v>15</v>
      </c>
      <c r="K3274" t="s">
        <v>54</v>
      </c>
      <c r="L3274" s="2">
        <v>3</v>
      </c>
      <c r="M3274" t="s">
        <v>55</v>
      </c>
      <c r="N3274" t="s">
        <v>56</v>
      </c>
      <c r="O3274" t="s">
        <v>178</v>
      </c>
    </row>
    <row r="3275" spans="1:15" x14ac:dyDescent="0.25">
      <c r="A3275" s="2">
        <v>1</v>
      </c>
      <c r="B3275" s="2">
        <v>2016</v>
      </c>
      <c r="C3275" t="s">
        <v>431</v>
      </c>
      <c r="D3275" t="s">
        <v>48</v>
      </c>
      <c r="E3275" t="s">
        <v>7</v>
      </c>
      <c r="F3275">
        <f>VLOOKUP(C3275,'Five Year Alumni Srvy 2016 Data'!C:F,4,FALSE)</f>
        <v>0</v>
      </c>
      <c r="G3275" t="str">
        <f>VLOOKUP(F3275,Coding!K:L,2,FALSE)</f>
        <v>Non-URM</v>
      </c>
      <c r="H3275" t="s">
        <v>432</v>
      </c>
      <c r="I3275" t="s">
        <v>433</v>
      </c>
      <c r="J3275" t="s">
        <v>15</v>
      </c>
      <c r="K3275" t="s">
        <v>58</v>
      </c>
      <c r="L3275" s="2">
        <v>3</v>
      </c>
      <c r="M3275" t="s">
        <v>55</v>
      </c>
      <c r="N3275" t="s">
        <v>59</v>
      </c>
      <c r="O3275" t="s">
        <v>178</v>
      </c>
    </row>
    <row r="3276" spans="1:15" x14ac:dyDescent="0.25">
      <c r="A3276" s="2">
        <v>1</v>
      </c>
      <c r="B3276" s="2">
        <v>2016</v>
      </c>
      <c r="C3276" t="s">
        <v>431</v>
      </c>
      <c r="D3276" t="s">
        <v>48</v>
      </c>
      <c r="E3276" t="s">
        <v>7</v>
      </c>
      <c r="F3276">
        <f>VLOOKUP(C3276,'Five Year Alumni Srvy 2016 Data'!C:F,4,FALSE)</f>
        <v>0</v>
      </c>
      <c r="G3276" t="str">
        <f>VLOOKUP(F3276,Coding!K:L,2,FALSE)</f>
        <v>Non-URM</v>
      </c>
      <c r="H3276" t="s">
        <v>432</v>
      </c>
      <c r="I3276" t="s">
        <v>433</v>
      </c>
      <c r="J3276" t="s">
        <v>15</v>
      </c>
      <c r="K3276" t="s">
        <v>118</v>
      </c>
      <c r="L3276" s="2">
        <v>2</v>
      </c>
      <c r="M3276" t="s">
        <v>55</v>
      </c>
      <c r="N3276" t="s">
        <v>119</v>
      </c>
      <c r="O3276" t="s">
        <v>187</v>
      </c>
    </row>
    <row r="3277" spans="1:15" x14ac:dyDescent="0.25">
      <c r="A3277" s="2">
        <v>1</v>
      </c>
      <c r="B3277" s="2">
        <v>2016</v>
      </c>
      <c r="C3277" t="s">
        <v>431</v>
      </c>
      <c r="D3277" t="s">
        <v>48</v>
      </c>
      <c r="E3277" t="s">
        <v>7</v>
      </c>
      <c r="F3277">
        <f>VLOOKUP(C3277,'Five Year Alumni Srvy 2016 Data'!C:F,4,FALSE)</f>
        <v>0</v>
      </c>
      <c r="G3277" t="str">
        <f>VLOOKUP(F3277,Coding!K:L,2,FALSE)</f>
        <v>Non-URM</v>
      </c>
      <c r="H3277" t="s">
        <v>432</v>
      </c>
      <c r="I3277" t="s">
        <v>433</v>
      </c>
      <c r="J3277" t="s">
        <v>15</v>
      </c>
      <c r="K3277" t="s">
        <v>135</v>
      </c>
      <c r="L3277" s="2">
        <v>3</v>
      </c>
      <c r="M3277" t="s">
        <v>55</v>
      </c>
      <c r="N3277" t="s">
        <v>136</v>
      </c>
      <c r="O3277" t="s">
        <v>178</v>
      </c>
    </row>
    <row r="3278" spans="1:15" x14ac:dyDescent="0.25">
      <c r="A3278" s="2">
        <v>1</v>
      </c>
      <c r="B3278" s="2">
        <v>2016</v>
      </c>
      <c r="C3278" t="s">
        <v>431</v>
      </c>
      <c r="D3278" t="s">
        <v>48</v>
      </c>
      <c r="E3278" t="s">
        <v>7</v>
      </c>
      <c r="F3278">
        <f>VLOOKUP(C3278,'Five Year Alumni Srvy 2016 Data'!C:F,4,FALSE)</f>
        <v>0</v>
      </c>
      <c r="G3278" t="str">
        <f>VLOOKUP(F3278,Coding!K:L,2,FALSE)</f>
        <v>Non-URM</v>
      </c>
      <c r="H3278" t="s">
        <v>432</v>
      </c>
      <c r="I3278" t="s">
        <v>433</v>
      </c>
      <c r="J3278" t="s">
        <v>15</v>
      </c>
      <c r="K3278" t="s">
        <v>137</v>
      </c>
      <c r="L3278" s="2">
        <v>4</v>
      </c>
      <c r="M3278" t="s">
        <v>55</v>
      </c>
      <c r="N3278" t="s">
        <v>138</v>
      </c>
      <c r="O3278" t="s">
        <v>57</v>
      </c>
    </row>
    <row r="3279" spans="1:15" x14ac:dyDescent="0.25">
      <c r="A3279" s="2">
        <v>1</v>
      </c>
      <c r="B3279" s="2">
        <v>2016</v>
      </c>
      <c r="C3279" t="s">
        <v>431</v>
      </c>
      <c r="D3279" t="s">
        <v>48</v>
      </c>
      <c r="E3279" t="s">
        <v>7</v>
      </c>
      <c r="F3279">
        <f>VLOOKUP(C3279,'Five Year Alumni Srvy 2016 Data'!C:F,4,FALSE)</f>
        <v>0</v>
      </c>
      <c r="G3279" t="str">
        <f>VLOOKUP(F3279,Coding!K:L,2,FALSE)</f>
        <v>Non-URM</v>
      </c>
      <c r="H3279" t="s">
        <v>432</v>
      </c>
      <c r="I3279" t="s">
        <v>433</v>
      </c>
      <c r="J3279" t="s">
        <v>15</v>
      </c>
      <c r="K3279" t="s">
        <v>145</v>
      </c>
      <c r="L3279" s="2">
        <v>4</v>
      </c>
      <c r="M3279" t="s">
        <v>55</v>
      </c>
      <c r="N3279" t="s">
        <v>146</v>
      </c>
      <c r="O3279" t="s">
        <v>57</v>
      </c>
    </row>
    <row r="3280" spans="1:15" x14ac:dyDescent="0.25">
      <c r="A3280" s="2">
        <v>1</v>
      </c>
      <c r="B3280" s="2">
        <v>2016</v>
      </c>
      <c r="C3280" t="s">
        <v>431</v>
      </c>
      <c r="D3280" t="s">
        <v>48</v>
      </c>
      <c r="E3280" t="s">
        <v>7</v>
      </c>
      <c r="F3280">
        <f>VLOOKUP(C3280,'Five Year Alumni Srvy 2016 Data'!C:F,4,FALSE)</f>
        <v>0</v>
      </c>
      <c r="G3280" t="str">
        <f>VLOOKUP(F3280,Coding!K:L,2,FALSE)</f>
        <v>Non-URM</v>
      </c>
      <c r="H3280" t="s">
        <v>432</v>
      </c>
      <c r="I3280" t="s">
        <v>433</v>
      </c>
      <c r="J3280" t="s">
        <v>15</v>
      </c>
      <c r="K3280" t="s">
        <v>147</v>
      </c>
      <c r="L3280" s="2">
        <v>4</v>
      </c>
      <c r="M3280" t="s">
        <v>55</v>
      </c>
      <c r="N3280" t="s">
        <v>148</v>
      </c>
      <c r="O3280" t="s">
        <v>57</v>
      </c>
    </row>
    <row r="3281" spans="1:15" x14ac:dyDescent="0.25">
      <c r="A3281" s="2">
        <v>1</v>
      </c>
      <c r="B3281" s="2">
        <v>2016</v>
      </c>
      <c r="C3281" t="s">
        <v>431</v>
      </c>
      <c r="D3281" t="s">
        <v>48</v>
      </c>
      <c r="E3281" t="s">
        <v>7</v>
      </c>
      <c r="F3281">
        <f>VLOOKUP(C3281,'Five Year Alumni Srvy 2016 Data'!C:F,4,FALSE)</f>
        <v>0</v>
      </c>
      <c r="G3281" t="str">
        <f>VLOOKUP(F3281,Coding!K:L,2,FALSE)</f>
        <v>Non-URM</v>
      </c>
      <c r="H3281" t="s">
        <v>432</v>
      </c>
      <c r="I3281" t="s">
        <v>433</v>
      </c>
      <c r="J3281" t="s">
        <v>15</v>
      </c>
      <c r="K3281" t="s">
        <v>149</v>
      </c>
      <c r="L3281" s="2">
        <v>3</v>
      </c>
      <c r="M3281" t="s">
        <v>55</v>
      </c>
      <c r="N3281" t="s">
        <v>150</v>
      </c>
      <c r="O3281" t="s">
        <v>178</v>
      </c>
    </row>
    <row r="3282" spans="1:15" x14ac:dyDescent="0.25">
      <c r="A3282" s="2">
        <v>1</v>
      </c>
      <c r="B3282" s="2">
        <v>2016</v>
      </c>
      <c r="C3282" t="s">
        <v>431</v>
      </c>
      <c r="D3282" t="s">
        <v>48</v>
      </c>
      <c r="E3282" t="s">
        <v>7</v>
      </c>
      <c r="F3282">
        <f>VLOOKUP(C3282,'Five Year Alumni Srvy 2016 Data'!C:F,4,FALSE)</f>
        <v>0</v>
      </c>
      <c r="G3282" t="str">
        <f>VLOOKUP(F3282,Coding!K:L,2,FALSE)</f>
        <v>Non-URM</v>
      </c>
      <c r="H3282" t="s">
        <v>432</v>
      </c>
      <c r="I3282" t="s">
        <v>433</v>
      </c>
      <c r="J3282" t="s">
        <v>15</v>
      </c>
      <c r="K3282" t="s">
        <v>166</v>
      </c>
      <c r="L3282" s="2">
        <v>3</v>
      </c>
      <c r="M3282" t="s">
        <v>55</v>
      </c>
      <c r="N3282" t="s">
        <v>167</v>
      </c>
      <c r="O3282" t="s">
        <v>178</v>
      </c>
    </row>
    <row r="3283" spans="1:15" x14ac:dyDescent="0.25">
      <c r="A3283" s="2">
        <v>1</v>
      </c>
      <c r="B3283" s="2">
        <v>2016</v>
      </c>
      <c r="C3283" t="s">
        <v>434</v>
      </c>
      <c r="D3283" t="s">
        <v>48</v>
      </c>
      <c r="E3283" t="s">
        <v>7</v>
      </c>
      <c r="F3283">
        <f>VLOOKUP(C3283,'Five Year Alumni Srvy 2016 Data'!C:F,4,FALSE)</f>
        <v>0</v>
      </c>
      <c r="G3283" t="str">
        <f>VLOOKUP(F3283,Coding!K:L,2,FALSE)</f>
        <v>Non-URM</v>
      </c>
      <c r="H3283" t="s">
        <v>270</v>
      </c>
      <c r="I3283" t="s">
        <v>270</v>
      </c>
      <c r="J3283" t="s">
        <v>21</v>
      </c>
      <c r="K3283" t="s">
        <v>54</v>
      </c>
      <c r="L3283" s="2">
        <v>3</v>
      </c>
      <c r="M3283" t="s">
        <v>55</v>
      </c>
      <c r="N3283" t="s">
        <v>56</v>
      </c>
      <c r="O3283" t="s">
        <v>178</v>
      </c>
    </row>
    <row r="3284" spans="1:15" x14ac:dyDescent="0.25">
      <c r="A3284" s="2">
        <v>1</v>
      </c>
      <c r="B3284" s="2">
        <v>2016</v>
      </c>
      <c r="C3284" t="s">
        <v>434</v>
      </c>
      <c r="D3284" t="s">
        <v>48</v>
      </c>
      <c r="E3284" t="s">
        <v>7</v>
      </c>
      <c r="F3284">
        <f>VLOOKUP(C3284,'Five Year Alumni Srvy 2016 Data'!C:F,4,FALSE)</f>
        <v>0</v>
      </c>
      <c r="G3284" t="str">
        <f>VLOOKUP(F3284,Coding!K:L,2,FALSE)</f>
        <v>Non-URM</v>
      </c>
      <c r="H3284" t="s">
        <v>270</v>
      </c>
      <c r="I3284" t="s">
        <v>270</v>
      </c>
      <c r="J3284" t="s">
        <v>21</v>
      </c>
      <c r="K3284" t="s">
        <v>58</v>
      </c>
      <c r="L3284" s="2">
        <v>3</v>
      </c>
      <c r="M3284" t="s">
        <v>55</v>
      </c>
      <c r="N3284" t="s">
        <v>59</v>
      </c>
      <c r="O3284" t="s">
        <v>178</v>
      </c>
    </row>
    <row r="3285" spans="1:15" x14ac:dyDescent="0.25">
      <c r="A3285" s="2">
        <v>1</v>
      </c>
      <c r="B3285" s="2">
        <v>2016</v>
      </c>
      <c r="C3285" t="s">
        <v>434</v>
      </c>
      <c r="D3285" t="s">
        <v>48</v>
      </c>
      <c r="E3285" t="s">
        <v>7</v>
      </c>
      <c r="F3285">
        <f>VLOOKUP(C3285,'Five Year Alumni Srvy 2016 Data'!C:F,4,FALSE)</f>
        <v>0</v>
      </c>
      <c r="G3285" t="str">
        <f>VLOOKUP(F3285,Coding!K:L,2,FALSE)</f>
        <v>Non-URM</v>
      </c>
      <c r="H3285" t="s">
        <v>270</v>
      </c>
      <c r="I3285" t="s">
        <v>270</v>
      </c>
      <c r="J3285" t="s">
        <v>21</v>
      </c>
      <c r="K3285" t="s">
        <v>118</v>
      </c>
      <c r="L3285" s="2">
        <v>2</v>
      </c>
      <c r="M3285" t="s">
        <v>55</v>
      </c>
      <c r="N3285" t="s">
        <v>119</v>
      </c>
      <c r="O3285" t="s">
        <v>187</v>
      </c>
    </row>
    <row r="3286" spans="1:15" x14ac:dyDescent="0.25">
      <c r="A3286" s="2">
        <v>1</v>
      </c>
      <c r="B3286" s="2">
        <v>2016</v>
      </c>
      <c r="C3286" t="s">
        <v>434</v>
      </c>
      <c r="D3286" t="s">
        <v>48</v>
      </c>
      <c r="E3286" t="s">
        <v>7</v>
      </c>
      <c r="F3286">
        <f>VLOOKUP(C3286,'Five Year Alumni Srvy 2016 Data'!C:F,4,FALSE)</f>
        <v>0</v>
      </c>
      <c r="G3286" t="str">
        <f>VLOOKUP(F3286,Coding!K:L,2,FALSE)</f>
        <v>Non-URM</v>
      </c>
      <c r="H3286" t="s">
        <v>270</v>
      </c>
      <c r="I3286" t="s">
        <v>270</v>
      </c>
      <c r="J3286" t="s">
        <v>21</v>
      </c>
      <c r="K3286" t="s">
        <v>135</v>
      </c>
      <c r="L3286" s="2">
        <v>3</v>
      </c>
      <c r="M3286" t="s">
        <v>55</v>
      </c>
      <c r="N3286" t="s">
        <v>136</v>
      </c>
      <c r="O3286" t="s">
        <v>178</v>
      </c>
    </row>
    <row r="3287" spans="1:15" x14ac:dyDescent="0.25">
      <c r="A3287" s="2">
        <v>1</v>
      </c>
      <c r="B3287" s="2">
        <v>2016</v>
      </c>
      <c r="C3287" t="s">
        <v>434</v>
      </c>
      <c r="D3287" t="s">
        <v>48</v>
      </c>
      <c r="E3287" t="s">
        <v>7</v>
      </c>
      <c r="F3287">
        <f>VLOOKUP(C3287,'Five Year Alumni Srvy 2016 Data'!C:F,4,FALSE)</f>
        <v>0</v>
      </c>
      <c r="G3287" t="str">
        <f>VLOOKUP(F3287,Coding!K:L,2,FALSE)</f>
        <v>Non-URM</v>
      </c>
      <c r="H3287" t="s">
        <v>270</v>
      </c>
      <c r="I3287" t="s">
        <v>270</v>
      </c>
      <c r="J3287" t="s">
        <v>21</v>
      </c>
      <c r="K3287" t="s">
        <v>137</v>
      </c>
      <c r="L3287" s="2">
        <v>3</v>
      </c>
      <c r="M3287" t="s">
        <v>55</v>
      </c>
      <c r="N3287" t="s">
        <v>138</v>
      </c>
      <c r="O3287" t="s">
        <v>178</v>
      </c>
    </row>
    <row r="3288" spans="1:15" x14ac:dyDescent="0.25">
      <c r="A3288" s="2">
        <v>1</v>
      </c>
      <c r="B3288" s="2">
        <v>2016</v>
      </c>
      <c r="C3288" t="s">
        <v>434</v>
      </c>
      <c r="D3288" t="s">
        <v>48</v>
      </c>
      <c r="E3288" t="s">
        <v>7</v>
      </c>
      <c r="F3288">
        <f>VLOOKUP(C3288,'Five Year Alumni Srvy 2016 Data'!C:F,4,FALSE)</f>
        <v>0</v>
      </c>
      <c r="G3288" t="str">
        <f>VLOOKUP(F3288,Coding!K:L,2,FALSE)</f>
        <v>Non-URM</v>
      </c>
      <c r="H3288" t="s">
        <v>270</v>
      </c>
      <c r="I3288" t="s">
        <v>270</v>
      </c>
      <c r="J3288" t="s">
        <v>21</v>
      </c>
      <c r="K3288" t="s">
        <v>145</v>
      </c>
      <c r="L3288" s="2">
        <v>3</v>
      </c>
      <c r="M3288" t="s">
        <v>55</v>
      </c>
      <c r="N3288" t="s">
        <v>146</v>
      </c>
      <c r="O3288" t="s">
        <v>178</v>
      </c>
    </row>
    <row r="3289" spans="1:15" x14ac:dyDescent="0.25">
      <c r="A3289" s="2">
        <v>1</v>
      </c>
      <c r="B3289" s="2">
        <v>2016</v>
      </c>
      <c r="C3289" t="s">
        <v>434</v>
      </c>
      <c r="D3289" t="s">
        <v>48</v>
      </c>
      <c r="E3289" t="s">
        <v>7</v>
      </c>
      <c r="F3289">
        <f>VLOOKUP(C3289,'Five Year Alumni Srvy 2016 Data'!C:F,4,FALSE)</f>
        <v>0</v>
      </c>
      <c r="G3289" t="str">
        <f>VLOOKUP(F3289,Coding!K:L,2,FALSE)</f>
        <v>Non-URM</v>
      </c>
      <c r="H3289" t="s">
        <v>270</v>
      </c>
      <c r="I3289" t="s">
        <v>270</v>
      </c>
      <c r="J3289" t="s">
        <v>21</v>
      </c>
      <c r="K3289" t="s">
        <v>147</v>
      </c>
      <c r="L3289" s="2">
        <v>3</v>
      </c>
      <c r="M3289" t="s">
        <v>55</v>
      </c>
      <c r="N3289" t="s">
        <v>148</v>
      </c>
      <c r="O3289" t="s">
        <v>178</v>
      </c>
    </row>
    <row r="3290" spans="1:15" x14ac:dyDescent="0.25">
      <c r="A3290" s="2">
        <v>1</v>
      </c>
      <c r="B3290" s="2">
        <v>2016</v>
      </c>
      <c r="C3290" t="s">
        <v>434</v>
      </c>
      <c r="D3290" t="s">
        <v>48</v>
      </c>
      <c r="E3290" t="s">
        <v>7</v>
      </c>
      <c r="F3290">
        <f>VLOOKUP(C3290,'Five Year Alumni Srvy 2016 Data'!C:F,4,FALSE)</f>
        <v>0</v>
      </c>
      <c r="G3290" t="str">
        <f>VLOOKUP(F3290,Coding!K:L,2,FALSE)</f>
        <v>Non-URM</v>
      </c>
      <c r="H3290" t="s">
        <v>270</v>
      </c>
      <c r="I3290" t="s">
        <v>270</v>
      </c>
      <c r="J3290" t="s">
        <v>21</v>
      </c>
      <c r="K3290" t="s">
        <v>149</v>
      </c>
      <c r="L3290" s="2">
        <v>2</v>
      </c>
      <c r="M3290" t="s">
        <v>55</v>
      </c>
      <c r="N3290" t="s">
        <v>150</v>
      </c>
      <c r="O3290" t="s">
        <v>187</v>
      </c>
    </row>
    <row r="3291" spans="1:15" x14ac:dyDescent="0.25">
      <c r="A3291" s="2">
        <v>1</v>
      </c>
      <c r="B3291" s="2">
        <v>2016</v>
      </c>
      <c r="C3291" t="s">
        <v>434</v>
      </c>
      <c r="D3291" t="s">
        <v>48</v>
      </c>
      <c r="E3291" t="s">
        <v>7</v>
      </c>
      <c r="F3291">
        <f>VLOOKUP(C3291,'Five Year Alumni Srvy 2016 Data'!C:F,4,FALSE)</f>
        <v>0</v>
      </c>
      <c r="G3291" t="str">
        <f>VLOOKUP(F3291,Coding!K:L,2,FALSE)</f>
        <v>Non-URM</v>
      </c>
      <c r="H3291" t="s">
        <v>270</v>
      </c>
      <c r="I3291" t="s">
        <v>270</v>
      </c>
      <c r="J3291" t="s">
        <v>21</v>
      </c>
      <c r="K3291" t="s">
        <v>166</v>
      </c>
      <c r="L3291" s="2">
        <v>3</v>
      </c>
      <c r="M3291" t="s">
        <v>55</v>
      </c>
      <c r="N3291" t="s">
        <v>167</v>
      </c>
      <c r="O3291" t="s">
        <v>178</v>
      </c>
    </row>
    <row r="3292" spans="1:15" x14ac:dyDescent="0.25">
      <c r="A3292" s="2">
        <v>1</v>
      </c>
      <c r="B3292" s="2">
        <v>2016</v>
      </c>
      <c r="C3292" t="s">
        <v>442</v>
      </c>
      <c r="D3292" t="s">
        <v>169</v>
      </c>
      <c r="E3292" t="s">
        <v>7</v>
      </c>
      <c r="F3292">
        <f>VLOOKUP(C3292,'Five Year Alumni Srvy 2016 Data'!C:F,4,FALSE)</f>
        <v>0</v>
      </c>
      <c r="G3292" t="str">
        <f>VLOOKUP(F3292,Coding!K:L,2,FALSE)</f>
        <v>Non-URM</v>
      </c>
      <c r="H3292" t="s">
        <v>306</v>
      </c>
      <c r="I3292" t="s">
        <v>306</v>
      </c>
      <c r="J3292" t="s">
        <v>21</v>
      </c>
      <c r="K3292" t="s">
        <v>54</v>
      </c>
      <c r="L3292" s="2">
        <v>4</v>
      </c>
      <c r="M3292" t="s">
        <v>55</v>
      </c>
      <c r="N3292" t="s">
        <v>56</v>
      </c>
      <c r="O3292" t="s">
        <v>57</v>
      </c>
    </row>
    <row r="3293" spans="1:15" x14ac:dyDescent="0.25">
      <c r="A3293" s="2">
        <v>1</v>
      </c>
      <c r="B3293" s="2">
        <v>2016</v>
      </c>
      <c r="C3293" t="s">
        <v>442</v>
      </c>
      <c r="D3293" t="s">
        <v>169</v>
      </c>
      <c r="E3293" t="s">
        <v>7</v>
      </c>
      <c r="F3293">
        <f>VLOOKUP(C3293,'Five Year Alumni Srvy 2016 Data'!C:F,4,FALSE)</f>
        <v>0</v>
      </c>
      <c r="G3293" t="str">
        <f>VLOOKUP(F3293,Coding!K:L,2,FALSE)</f>
        <v>Non-URM</v>
      </c>
      <c r="H3293" t="s">
        <v>306</v>
      </c>
      <c r="I3293" t="s">
        <v>306</v>
      </c>
      <c r="J3293" t="s">
        <v>21</v>
      </c>
      <c r="K3293" t="s">
        <v>58</v>
      </c>
      <c r="L3293" s="2">
        <v>4</v>
      </c>
      <c r="M3293" t="s">
        <v>55</v>
      </c>
      <c r="N3293" t="s">
        <v>59</v>
      </c>
      <c r="O3293" t="s">
        <v>57</v>
      </c>
    </row>
    <row r="3294" spans="1:15" x14ac:dyDescent="0.25">
      <c r="A3294" s="2">
        <v>1</v>
      </c>
      <c r="B3294" s="2">
        <v>2016</v>
      </c>
      <c r="C3294" t="s">
        <v>442</v>
      </c>
      <c r="D3294" t="s">
        <v>169</v>
      </c>
      <c r="E3294" t="s">
        <v>7</v>
      </c>
      <c r="F3294">
        <f>VLOOKUP(C3294,'Five Year Alumni Srvy 2016 Data'!C:F,4,FALSE)</f>
        <v>0</v>
      </c>
      <c r="G3294" t="str">
        <f>VLOOKUP(F3294,Coding!K:L,2,FALSE)</f>
        <v>Non-URM</v>
      </c>
      <c r="H3294" t="s">
        <v>306</v>
      </c>
      <c r="I3294" t="s">
        <v>306</v>
      </c>
      <c r="J3294" t="s">
        <v>21</v>
      </c>
      <c r="K3294" t="s">
        <v>118</v>
      </c>
      <c r="L3294" s="2">
        <v>3</v>
      </c>
      <c r="M3294" t="s">
        <v>55</v>
      </c>
      <c r="N3294" t="s">
        <v>119</v>
      </c>
      <c r="O3294" t="s">
        <v>178</v>
      </c>
    </row>
    <row r="3295" spans="1:15" x14ac:dyDescent="0.25">
      <c r="A3295" s="2">
        <v>1</v>
      </c>
      <c r="B3295" s="2">
        <v>2016</v>
      </c>
      <c r="C3295" t="s">
        <v>442</v>
      </c>
      <c r="D3295" t="s">
        <v>169</v>
      </c>
      <c r="E3295" t="s">
        <v>7</v>
      </c>
      <c r="F3295">
        <f>VLOOKUP(C3295,'Five Year Alumni Srvy 2016 Data'!C:F,4,FALSE)</f>
        <v>0</v>
      </c>
      <c r="G3295" t="str">
        <f>VLOOKUP(F3295,Coding!K:L,2,FALSE)</f>
        <v>Non-URM</v>
      </c>
      <c r="H3295" t="s">
        <v>306</v>
      </c>
      <c r="I3295" t="s">
        <v>306</v>
      </c>
      <c r="J3295" t="s">
        <v>21</v>
      </c>
      <c r="K3295" t="s">
        <v>135</v>
      </c>
      <c r="L3295" s="2">
        <v>3</v>
      </c>
      <c r="M3295" t="s">
        <v>55</v>
      </c>
      <c r="N3295" t="s">
        <v>136</v>
      </c>
      <c r="O3295" t="s">
        <v>178</v>
      </c>
    </row>
    <row r="3296" spans="1:15" x14ac:dyDescent="0.25">
      <c r="A3296" s="2">
        <v>1</v>
      </c>
      <c r="B3296" s="2">
        <v>2016</v>
      </c>
      <c r="C3296" t="s">
        <v>442</v>
      </c>
      <c r="D3296" t="s">
        <v>169</v>
      </c>
      <c r="E3296" t="s">
        <v>7</v>
      </c>
      <c r="F3296">
        <f>VLOOKUP(C3296,'Five Year Alumni Srvy 2016 Data'!C:F,4,FALSE)</f>
        <v>0</v>
      </c>
      <c r="G3296" t="str">
        <f>VLOOKUP(F3296,Coding!K:L,2,FALSE)</f>
        <v>Non-URM</v>
      </c>
      <c r="H3296" t="s">
        <v>306</v>
      </c>
      <c r="I3296" t="s">
        <v>306</v>
      </c>
      <c r="J3296" t="s">
        <v>21</v>
      </c>
      <c r="K3296" t="s">
        <v>137</v>
      </c>
      <c r="L3296" s="2">
        <v>4</v>
      </c>
      <c r="M3296" t="s">
        <v>55</v>
      </c>
      <c r="N3296" t="s">
        <v>138</v>
      </c>
      <c r="O3296" t="s">
        <v>57</v>
      </c>
    </row>
    <row r="3297" spans="1:15" x14ac:dyDescent="0.25">
      <c r="A3297" s="2">
        <v>1</v>
      </c>
      <c r="B3297" s="2">
        <v>2016</v>
      </c>
      <c r="C3297" t="s">
        <v>442</v>
      </c>
      <c r="D3297" t="s">
        <v>169</v>
      </c>
      <c r="E3297" t="s">
        <v>7</v>
      </c>
      <c r="F3297">
        <f>VLOOKUP(C3297,'Five Year Alumni Srvy 2016 Data'!C:F,4,FALSE)</f>
        <v>0</v>
      </c>
      <c r="G3297" t="str">
        <f>VLOOKUP(F3297,Coding!K:L,2,FALSE)</f>
        <v>Non-URM</v>
      </c>
      <c r="H3297" t="s">
        <v>306</v>
      </c>
      <c r="I3297" t="s">
        <v>306</v>
      </c>
      <c r="J3297" t="s">
        <v>21</v>
      </c>
      <c r="K3297" t="s">
        <v>145</v>
      </c>
      <c r="L3297" s="2">
        <v>3</v>
      </c>
      <c r="M3297" t="s">
        <v>55</v>
      </c>
      <c r="N3297" t="s">
        <v>146</v>
      </c>
      <c r="O3297" t="s">
        <v>178</v>
      </c>
    </row>
    <row r="3298" spans="1:15" x14ac:dyDescent="0.25">
      <c r="A3298" s="2">
        <v>1</v>
      </c>
      <c r="B3298" s="2">
        <v>2016</v>
      </c>
      <c r="C3298" t="s">
        <v>442</v>
      </c>
      <c r="D3298" t="s">
        <v>169</v>
      </c>
      <c r="E3298" t="s">
        <v>7</v>
      </c>
      <c r="F3298">
        <f>VLOOKUP(C3298,'Five Year Alumni Srvy 2016 Data'!C:F,4,FALSE)</f>
        <v>0</v>
      </c>
      <c r="G3298" t="str">
        <f>VLOOKUP(F3298,Coding!K:L,2,FALSE)</f>
        <v>Non-URM</v>
      </c>
      <c r="H3298" t="s">
        <v>306</v>
      </c>
      <c r="I3298" t="s">
        <v>306</v>
      </c>
      <c r="J3298" t="s">
        <v>21</v>
      </c>
      <c r="K3298" t="s">
        <v>147</v>
      </c>
      <c r="L3298" s="2">
        <v>3</v>
      </c>
      <c r="M3298" t="s">
        <v>55</v>
      </c>
      <c r="N3298" t="s">
        <v>148</v>
      </c>
      <c r="O3298" t="s">
        <v>178</v>
      </c>
    </row>
    <row r="3299" spans="1:15" x14ac:dyDescent="0.25">
      <c r="A3299" s="2">
        <v>1</v>
      </c>
      <c r="B3299" s="2">
        <v>2016</v>
      </c>
      <c r="C3299" t="s">
        <v>442</v>
      </c>
      <c r="D3299" t="s">
        <v>169</v>
      </c>
      <c r="E3299" t="s">
        <v>7</v>
      </c>
      <c r="F3299">
        <f>VLOOKUP(C3299,'Five Year Alumni Srvy 2016 Data'!C:F,4,FALSE)</f>
        <v>0</v>
      </c>
      <c r="G3299" t="str">
        <f>VLOOKUP(F3299,Coding!K:L,2,FALSE)</f>
        <v>Non-URM</v>
      </c>
      <c r="H3299" t="s">
        <v>306</v>
      </c>
      <c r="I3299" t="s">
        <v>306</v>
      </c>
      <c r="J3299" t="s">
        <v>21</v>
      </c>
      <c r="K3299" t="s">
        <v>149</v>
      </c>
      <c r="L3299" s="2">
        <v>2</v>
      </c>
      <c r="M3299" t="s">
        <v>55</v>
      </c>
      <c r="N3299" t="s">
        <v>150</v>
      </c>
      <c r="O3299" t="s">
        <v>187</v>
      </c>
    </row>
    <row r="3300" spans="1:15" x14ac:dyDescent="0.25">
      <c r="A3300" s="2">
        <v>1</v>
      </c>
      <c r="B3300" s="2">
        <v>2016</v>
      </c>
      <c r="C3300" t="s">
        <v>442</v>
      </c>
      <c r="D3300" t="s">
        <v>169</v>
      </c>
      <c r="E3300" t="s">
        <v>7</v>
      </c>
      <c r="F3300">
        <f>VLOOKUP(C3300,'Five Year Alumni Srvy 2016 Data'!C:F,4,FALSE)</f>
        <v>0</v>
      </c>
      <c r="G3300" t="str">
        <f>VLOOKUP(F3300,Coding!K:L,2,FALSE)</f>
        <v>Non-URM</v>
      </c>
      <c r="H3300" t="s">
        <v>306</v>
      </c>
      <c r="I3300" t="s">
        <v>306</v>
      </c>
      <c r="J3300" t="s">
        <v>21</v>
      </c>
      <c r="K3300" t="s">
        <v>166</v>
      </c>
      <c r="L3300" s="2">
        <v>4</v>
      </c>
      <c r="M3300" t="s">
        <v>55</v>
      </c>
      <c r="N3300" t="s">
        <v>167</v>
      </c>
      <c r="O3300" t="s">
        <v>57</v>
      </c>
    </row>
    <row r="3301" spans="1:15" x14ac:dyDescent="0.25">
      <c r="A3301" s="2">
        <v>1</v>
      </c>
      <c r="B3301" s="2">
        <v>2016</v>
      </c>
      <c r="C3301" t="s">
        <v>445</v>
      </c>
      <c r="D3301" t="s">
        <v>264</v>
      </c>
      <c r="E3301" t="s">
        <v>7</v>
      </c>
      <c r="F3301">
        <f>VLOOKUP(C3301,'Five Year Alumni Srvy 2016 Data'!C:F,4,FALSE)</f>
        <v>0</v>
      </c>
      <c r="G3301" t="str">
        <f>VLOOKUP(F3301,Coding!K:L,2,FALSE)</f>
        <v>Non-URM</v>
      </c>
      <c r="H3301" t="s">
        <v>412</v>
      </c>
      <c r="I3301" t="s">
        <v>196</v>
      </c>
      <c r="J3301" t="s">
        <v>10</v>
      </c>
      <c r="K3301" t="s">
        <v>54</v>
      </c>
      <c r="L3301" s="2">
        <v>3</v>
      </c>
      <c r="M3301" t="s">
        <v>55</v>
      </c>
      <c r="N3301" t="s">
        <v>56</v>
      </c>
      <c r="O3301" t="s">
        <v>178</v>
      </c>
    </row>
    <row r="3302" spans="1:15" x14ac:dyDescent="0.25">
      <c r="A3302" s="2">
        <v>1</v>
      </c>
      <c r="B3302" s="2">
        <v>2016</v>
      </c>
      <c r="C3302" t="s">
        <v>445</v>
      </c>
      <c r="D3302" t="s">
        <v>264</v>
      </c>
      <c r="E3302" t="s">
        <v>7</v>
      </c>
      <c r="F3302">
        <f>VLOOKUP(C3302,'Five Year Alumni Srvy 2016 Data'!C:F,4,FALSE)</f>
        <v>0</v>
      </c>
      <c r="G3302" t="str">
        <f>VLOOKUP(F3302,Coding!K:L,2,FALSE)</f>
        <v>Non-URM</v>
      </c>
      <c r="H3302" t="s">
        <v>412</v>
      </c>
      <c r="I3302" t="s">
        <v>196</v>
      </c>
      <c r="J3302" t="s">
        <v>10</v>
      </c>
      <c r="K3302" t="s">
        <v>58</v>
      </c>
      <c r="L3302" s="2">
        <v>2</v>
      </c>
      <c r="M3302" t="s">
        <v>55</v>
      </c>
      <c r="N3302" t="s">
        <v>59</v>
      </c>
      <c r="O3302" t="s">
        <v>187</v>
      </c>
    </row>
    <row r="3303" spans="1:15" x14ac:dyDescent="0.25">
      <c r="A3303" s="2">
        <v>1</v>
      </c>
      <c r="B3303" s="2">
        <v>2016</v>
      </c>
      <c r="C3303" t="s">
        <v>445</v>
      </c>
      <c r="D3303" t="s">
        <v>264</v>
      </c>
      <c r="E3303" t="s">
        <v>7</v>
      </c>
      <c r="F3303">
        <f>VLOOKUP(C3303,'Five Year Alumni Srvy 2016 Data'!C:F,4,FALSE)</f>
        <v>0</v>
      </c>
      <c r="G3303" t="str">
        <f>VLOOKUP(F3303,Coding!K:L,2,FALSE)</f>
        <v>Non-URM</v>
      </c>
      <c r="H3303" t="s">
        <v>412</v>
      </c>
      <c r="I3303" t="s">
        <v>196</v>
      </c>
      <c r="J3303" t="s">
        <v>10</v>
      </c>
      <c r="K3303" t="s">
        <v>118</v>
      </c>
      <c r="L3303" s="2">
        <v>3</v>
      </c>
      <c r="M3303" t="s">
        <v>55</v>
      </c>
      <c r="N3303" t="s">
        <v>119</v>
      </c>
      <c r="O3303" t="s">
        <v>178</v>
      </c>
    </row>
    <row r="3304" spans="1:15" x14ac:dyDescent="0.25">
      <c r="A3304" s="2">
        <v>1</v>
      </c>
      <c r="B3304" s="2">
        <v>2016</v>
      </c>
      <c r="C3304" t="s">
        <v>445</v>
      </c>
      <c r="D3304" t="s">
        <v>264</v>
      </c>
      <c r="E3304" t="s">
        <v>7</v>
      </c>
      <c r="F3304">
        <f>VLOOKUP(C3304,'Five Year Alumni Srvy 2016 Data'!C:F,4,FALSE)</f>
        <v>0</v>
      </c>
      <c r="G3304" t="str">
        <f>VLOOKUP(F3304,Coding!K:L,2,FALSE)</f>
        <v>Non-URM</v>
      </c>
      <c r="H3304" t="s">
        <v>412</v>
      </c>
      <c r="I3304" t="s">
        <v>196</v>
      </c>
      <c r="J3304" t="s">
        <v>10</v>
      </c>
      <c r="K3304" t="s">
        <v>135</v>
      </c>
      <c r="L3304" s="2">
        <v>3</v>
      </c>
      <c r="M3304" t="s">
        <v>55</v>
      </c>
      <c r="N3304" t="s">
        <v>136</v>
      </c>
      <c r="O3304" t="s">
        <v>178</v>
      </c>
    </row>
    <row r="3305" spans="1:15" x14ac:dyDescent="0.25">
      <c r="A3305" s="2">
        <v>1</v>
      </c>
      <c r="B3305" s="2">
        <v>2016</v>
      </c>
      <c r="C3305" t="s">
        <v>445</v>
      </c>
      <c r="D3305" t="s">
        <v>264</v>
      </c>
      <c r="E3305" t="s">
        <v>7</v>
      </c>
      <c r="F3305">
        <f>VLOOKUP(C3305,'Five Year Alumni Srvy 2016 Data'!C:F,4,FALSE)</f>
        <v>0</v>
      </c>
      <c r="G3305" t="str">
        <f>VLOOKUP(F3305,Coding!K:L,2,FALSE)</f>
        <v>Non-URM</v>
      </c>
      <c r="H3305" t="s">
        <v>412</v>
      </c>
      <c r="I3305" t="s">
        <v>196</v>
      </c>
      <c r="J3305" t="s">
        <v>10</v>
      </c>
      <c r="K3305" t="s">
        <v>137</v>
      </c>
      <c r="L3305" s="2">
        <v>3</v>
      </c>
      <c r="M3305" t="s">
        <v>55</v>
      </c>
      <c r="N3305" t="s">
        <v>138</v>
      </c>
      <c r="O3305" t="s">
        <v>178</v>
      </c>
    </row>
    <row r="3306" spans="1:15" x14ac:dyDescent="0.25">
      <c r="A3306" s="2">
        <v>1</v>
      </c>
      <c r="B3306" s="2">
        <v>2016</v>
      </c>
      <c r="C3306" t="s">
        <v>445</v>
      </c>
      <c r="D3306" t="s">
        <v>264</v>
      </c>
      <c r="E3306" t="s">
        <v>7</v>
      </c>
      <c r="F3306">
        <f>VLOOKUP(C3306,'Five Year Alumni Srvy 2016 Data'!C:F,4,FALSE)</f>
        <v>0</v>
      </c>
      <c r="G3306" t="str">
        <f>VLOOKUP(F3306,Coding!K:L,2,FALSE)</f>
        <v>Non-URM</v>
      </c>
      <c r="H3306" t="s">
        <v>412</v>
      </c>
      <c r="I3306" t="s">
        <v>196</v>
      </c>
      <c r="J3306" t="s">
        <v>10</v>
      </c>
      <c r="K3306" t="s">
        <v>145</v>
      </c>
      <c r="L3306" s="2">
        <v>1</v>
      </c>
      <c r="M3306" t="s">
        <v>55</v>
      </c>
      <c r="N3306" t="s">
        <v>146</v>
      </c>
      <c r="O3306" t="s">
        <v>282</v>
      </c>
    </row>
    <row r="3307" spans="1:15" x14ac:dyDescent="0.25">
      <c r="A3307" s="2">
        <v>1</v>
      </c>
      <c r="B3307" s="2">
        <v>2016</v>
      </c>
      <c r="C3307" t="s">
        <v>445</v>
      </c>
      <c r="D3307" t="s">
        <v>264</v>
      </c>
      <c r="E3307" t="s">
        <v>7</v>
      </c>
      <c r="F3307">
        <f>VLOOKUP(C3307,'Five Year Alumni Srvy 2016 Data'!C:F,4,FALSE)</f>
        <v>0</v>
      </c>
      <c r="G3307" t="str">
        <f>VLOOKUP(F3307,Coding!K:L,2,FALSE)</f>
        <v>Non-URM</v>
      </c>
      <c r="H3307" t="s">
        <v>412</v>
      </c>
      <c r="I3307" t="s">
        <v>196</v>
      </c>
      <c r="J3307" t="s">
        <v>10</v>
      </c>
      <c r="K3307" t="s">
        <v>147</v>
      </c>
      <c r="L3307" s="2">
        <v>1</v>
      </c>
      <c r="M3307" t="s">
        <v>55</v>
      </c>
      <c r="N3307" t="s">
        <v>148</v>
      </c>
      <c r="O3307" t="s">
        <v>282</v>
      </c>
    </row>
    <row r="3308" spans="1:15" x14ac:dyDescent="0.25">
      <c r="A3308" s="2">
        <v>1</v>
      </c>
      <c r="B3308" s="2">
        <v>2016</v>
      </c>
      <c r="C3308" t="s">
        <v>445</v>
      </c>
      <c r="D3308" t="s">
        <v>264</v>
      </c>
      <c r="E3308" t="s">
        <v>7</v>
      </c>
      <c r="F3308">
        <f>VLOOKUP(C3308,'Five Year Alumni Srvy 2016 Data'!C:F,4,FALSE)</f>
        <v>0</v>
      </c>
      <c r="G3308" t="str">
        <f>VLOOKUP(F3308,Coding!K:L,2,FALSE)</f>
        <v>Non-URM</v>
      </c>
      <c r="H3308" t="s">
        <v>412</v>
      </c>
      <c r="I3308" t="s">
        <v>196</v>
      </c>
      <c r="J3308" t="s">
        <v>10</v>
      </c>
      <c r="K3308" t="s">
        <v>149</v>
      </c>
      <c r="L3308" s="2">
        <v>1</v>
      </c>
      <c r="M3308" t="s">
        <v>55</v>
      </c>
      <c r="N3308" t="s">
        <v>150</v>
      </c>
      <c r="O3308" t="s">
        <v>282</v>
      </c>
    </row>
    <row r="3309" spans="1:15" x14ac:dyDescent="0.25">
      <c r="A3309" s="2">
        <v>1</v>
      </c>
      <c r="B3309" s="2">
        <v>2016</v>
      </c>
      <c r="C3309" t="s">
        <v>445</v>
      </c>
      <c r="D3309" t="s">
        <v>264</v>
      </c>
      <c r="E3309" t="s">
        <v>7</v>
      </c>
      <c r="F3309">
        <f>VLOOKUP(C3309,'Five Year Alumni Srvy 2016 Data'!C:F,4,FALSE)</f>
        <v>0</v>
      </c>
      <c r="G3309" t="str">
        <f>VLOOKUP(F3309,Coding!K:L,2,FALSE)</f>
        <v>Non-URM</v>
      </c>
      <c r="H3309" t="s">
        <v>412</v>
      </c>
      <c r="I3309" t="s">
        <v>196</v>
      </c>
      <c r="J3309" t="s">
        <v>10</v>
      </c>
      <c r="K3309" t="s">
        <v>166</v>
      </c>
      <c r="L3309" s="2">
        <v>3</v>
      </c>
      <c r="M3309" t="s">
        <v>55</v>
      </c>
      <c r="N3309" t="s">
        <v>167</v>
      </c>
      <c r="O3309" t="s">
        <v>178</v>
      </c>
    </row>
    <row r="3310" spans="1:15" x14ac:dyDescent="0.25">
      <c r="A3310" s="2">
        <v>1</v>
      </c>
      <c r="B3310" s="2">
        <v>2016</v>
      </c>
      <c r="C3310" t="s">
        <v>446</v>
      </c>
      <c r="D3310" t="s">
        <v>204</v>
      </c>
      <c r="E3310" t="s">
        <v>7</v>
      </c>
      <c r="F3310">
        <f>VLOOKUP(C3310,'Five Year Alumni Srvy 2016 Data'!C:F,4,FALSE)</f>
        <v>0</v>
      </c>
      <c r="G3310" t="str">
        <f>VLOOKUP(F3310,Coding!K:L,2,FALSE)</f>
        <v>Non-URM</v>
      </c>
      <c r="H3310" t="s">
        <v>195</v>
      </c>
      <c r="I3310" t="s">
        <v>196</v>
      </c>
      <c r="J3310" t="s">
        <v>10</v>
      </c>
      <c r="K3310" t="s">
        <v>54</v>
      </c>
      <c r="L3310" s="2">
        <v>3</v>
      </c>
      <c r="M3310" t="s">
        <v>55</v>
      </c>
      <c r="N3310" t="s">
        <v>56</v>
      </c>
      <c r="O3310" t="s">
        <v>178</v>
      </c>
    </row>
    <row r="3311" spans="1:15" x14ac:dyDescent="0.25">
      <c r="A3311" s="2">
        <v>1</v>
      </c>
      <c r="B3311" s="2">
        <v>2016</v>
      </c>
      <c r="C3311" t="s">
        <v>446</v>
      </c>
      <c r="D3311" t="s">
        <v>204</v>
      </c>
      <c r="E3311" t="s">
        <v>7</v>
      </c>
      <c r="F3311">
        <f>VLOOKUP(C3311,'Five Year Alumni Srvy 2016 Data'!C:F,4,FALSE)</f>
        <v>0</v>
      </c>
      <c r="G3311" t="str">
        <f>VLOOKUP(F3311,Coding!K:L,2,FALSE)</f>
        <v>Non-URM</v>
      </c>
      <c r="H3311" t="s">
        <v>195</v>
      </c>
      <c r="I3311" t="s">
        <v>196</v>
      </c>
      <c r="J3311" t="s">
        <v>10</v>
      </c>
      <c r="K3311" t="s">
        <v>58</v>
      </c>
      <c r="L3311" s="2">
        <v>4</v>
      </c>
      <c r="M3311" t="s">
        <v>55</v>
      </c>
      <c r="N3311" t="s">
        <v>59</v>
      </c>
      <c r="O3311" t="s">
        <v>57</v>
      </c>
    </row>
    <row r="3312" spans="1:15" x14ac:dyDescent="0.25">
      <c r="A3312" s="2">
        <v>1</v>
      </c>
      <c r="B3312" s="2">
        <v>2016</v>
      </c>
      <c r="C3312" t="s">
        <v>446</v>
      </c>
      <c r="D3312" t="s">
        <v>204</v>
      </c>
      <c r="E3312" t="s">
        <v>7</v>
      </c>
      <c r="F3312">
        <f>VLOOKUP(C3312,'Five Year Alumni Srvy 2016 Data'!C:F,4,FALSE)</f>
        <v>0</v>
      </c>
      <c r="G3312" t="str">
        <f>VLOOKUP(F3312,Coding!K:L,2,FALSE)</f>
        <v>Non-URM</v>
      </c>
      <c r="H3312" t="s">
        <v>195</v>
      </c>
      <c r="I3312" t="s">
        <v>196</v>
      </c>
      <c r="J3312" t="s">
        <v>10</v>
      </c>
      <c r="K3312" t="s">
        <v>118</v>
      </c>
      <c r="L3312" s="2">
        <v>3</v>
      </c>
      <c r="M3312" t="s">
        <v>55</v>
      </c>
      <c r="N3312" t="s">
        <v>119</v>
      </c>
      <c r="O3312" t="s">
        <v>178</v>
      </c>
    </row>
    <row r="3313" spans="1:15" x14ac:dyDescent="0.25">
      <c r="A3313" s="2">
        <v>1</v>
      </c>
      <c r="B3313" s="2">
        <v>2016</v>
      </c>
      <c r="C3313" t="s">
        <v>446</v>
      </c>
      <c r="D3313" t="s">
        <v>204</v>
      </c>
      <c r="E3313" t="s">
        <v>7</v>
      </c>
      <c r="F3313">
        <f>VLOOKUP(C3313,'Five Year Alumni Srvy 2016 Data'!C:F,4,FALSE)</f>
        <v>0</v>
      </c>
      <c r="G3313" t="str">
        <f>VLOOKUP(F3313,Coding!K:L,2,FALSE)</f>
        <v>Non-URM</v>
      </c>
      <c r="H3313" t="s">
        <v>195</v>
      </c>
      <c r="I3313" t="s">
        <v>196</v>
      </c>
      <c r="J3313" t="s">
        <v>10</v>
      </c>
      <c r="K3313" t="s">
        <v>135</v>
      </c>
      <c r="L3313" s="2">
        <v>4</v>
      </c>
      <c r="M3313" t="s">
        <v>55</v>
      </c>
      <c r="N3313" t="s">
        <v>136</v>
      </c>
      <c r="O3313" t="s">
        <v>57</v>
      </c>
    </row>
    <row r="3314" spans="1:15" x14ac:dyDescent="0.25">
      <c r="A3314" s="2">
        <v>1</v>
      </c>
      <c r="B3314" s="2">
        <v>2016</v>
      </c>
      <c r="C3314" t="s">
        <v>446</v>
      </c>
      <c r="D3314" t="s">
        <v>204</v>
      </c>
      <c r="E3314" t="s">
        <v>7</v>
      </c>
      <c r="F3314">
        <f>VLOOKUP(C3314,'Five Year Alumni Srvy 2016 Data'!C:F,4,FALSE)</f>
        <v>0</v>
      </c>
      <c r="G3314" t="str">
        <f>VLOOKUP(F3314,Coding!K:L,2,FALSE)</f>
        <v>Non-URM</v>
      </c>
      <c r="H3314" t="s">
        <v>195</v>
      </c>
      <c r="I3314" t="s">
        <v>196</v>
      </c>
      <c r="J3314" t="s">
        <v>10</v>
      </c>
      <c r="K3314" t="s">
        <v>137</v>
      </c>
      <c r="L3314" s="2">
        <v>3</v>
      </c>
      <c r="M3314" t="s">
        <v>55</v>
      </c>
      <c r="N3314" t="s">
        <v>138</v>
      </c>
      <c r="O3314" t="s">
        <v>178</v>
      </c>
    </row>
    <row r="3315" spans="1:15" x14ac:dyDescent="0.25">
      <c r="A3315" s="2">
        <v>1</v>
      </c>
      <c r="B3315" s="2">
        <v>2016</v>
      </c>
      <c r="C3315" t="s">
        <v>446</v>
      </c>
      <c r="D3315" t="s">
        <v>204</v>
      </c>
      <c r="E3315" t="s">
        <v>7</v>
      </c>
      <c r="F3315">
        <f>VLOOKUP(C3315,'Five Year Alumni Srvy 2016 Data'!C:F,4,FALSE)</f>
        <v>0</v>
      </c>
      <c r="G3315" t="str">
        <f>VLOOKUP(F3315,Coding!K:L,2,FALSE)</f>
        <v>Non-URM</v>
      </c>
      <c r="H3315" t="s">
        <v>195</v>
      </c>
      <c r="I3315" t="s">
        <v>196</v>
      </c>
      <c r="J3315" t="s">
        <v>10</v>
      </c>
      <c r="K3315" t="s">
        <v>145</v>
      </c>
      <c r="L3315" s="2">
        <v>4</v>
      </c>
      <c r="M3315" t="s">
        <v>55</v>
      </c>
      <c r="N3315" t="s">
        <v>146</v>
      </c>
      <c r="O3315" t="s">
        <v>57</v>
      </c>
    </row>
    <row r="3316" spans="1:15" x14ac:dyDescent="0.25">
      <c r="A3316" s="2">
        <v>1</v>
      </c>
      <c r="B3316" s="2">
        <v>2016</v>
      </c>
      <c r="C3316" t="s">
        <v>446</v>
      </c>
      <c r="D3316" t="s">
        <v>204</v>
      </c>
      <c r="E3316" t="s">
        <v>7</v>
      </c>
      <c r="F3316">
        <f>VLOOKUP(C3316,'Five Year Alumni Srvy 2016 Data'!C:F,4,FALSE)</f>
        <v>0</v>
      </c>
      <c r="G3316" t="str">
        <f>VLOOKUP(F3316,Coding!K:L,2,FALSE)</f>
        <v>Non-URM</v>
      </c>
      <c r="H3316" t="s">
        <v>195</v>
      </c>
      <c r="I3316" t="s">
        <v>196</v>
      </c>
      <c r="J3316" t="s">
        <v>10</v>
      </c>
      <c r="K3316" t="s">
        <v>147</v>
      </c>
      <c r="L3316" s="2">
        <v>4</v>
      </c>
      <c r="M3316" t="s">
        <v>55</v>
      </c>
      <c r="N3316" t="s">
        <v>148</v>
      </c>
      <c r="O3316" t="s">
        <v>57</v>
      </c>
    </row>
    <row r="3317" spans="1:15" x14ac:dyDescent="0.25">
      <c r="A3317" s="2">
        <v>1</v>
      </c>
      <c r="B3317" s="2">
        <v>2016</v>
      </c>
      <c r="C3317" t="s">
        <v>446</v>
      </c>
      <c r="D3317" t="s">
        <v>204</v>
      </c>
      <c r="E3317" t="s">
        <v>7</v>
      </c>
      <c r="F3317">
        <f>VLOOKUP(C3317,'Five Year Alumni Srvy 2016 Data'!C:F,4,FALSE)</f>
        <v>0</v>
      </c>
      <c r="G3317" t="str">
        <f>VLOOKUP(F3317,Coding!K:L,2,FALSE)</f>
        <v>Non-URM</v>
      </c>
      <c r="H3317" t="s">
        <v>195</v>
      </c>
      <c r="I3317" t="s">
        <v>196</v>
      </c>
      <c r="J3317" t="s">
        <v>10</v>
      </c>
      <c r="K3317" t="s">
        <v>149</v>
      </c>
      <c r="L3317" s="2">
        <v>4</v>
      </c>
      <c r="M3317" t="s">
        <v>55</v>
      </c>
      <c r="N3317" t="s">
        <v>150</v>
      </c>
      <c r="O3317" t="s">
        <v>57</v>
      </c>
    </row>
    <row r="3318" spans="1:15" x14ac:dyDescent="0.25">
      <c r="A3318" s="2">
        <v>1</v>
      </c>
      <c r="B3318" s="2">
        <v>2016</v>
      </c>
      <c r="C3318" t="s">
        <v>446</v>
      </c>
      <c r="D3318" t="s">
        <v>204</v>
      </c>
      <c r="E3318" t="s">
        <v>7</v>
      </c>
      <c r="F3318">
        <f>VLOOKUP(C3318,'Five Year Alumni Srvy 2016 Data'!C:F,4,FALSE)</f>
        <v>0</v>
      </c>
      <c r="G3318" t="str">
        <f>VLOOKUP(F3318,Coding!K:L,2,FALSE)</f>
        <v>Non-URM</v>
      </c>
      <c r="H3318" t="s">
        <v>195</v>
      </c>
      <c r="I3318" t="s">
        <v>196</v>
      </c>
      <c r="J3318" t="s">
        <v>10</v>
      </c>
      <c r="K3318" t="s">
        <v>166</v>
      </c>
      <c r="L3318" s="2">
        <v>4</v>
      </c>
      <c r="M3318" t="s">
        <v>55</v>
      </c>
      <c r="N3318" t="s">
        <v>167</v>
      </c>
      <c r="O3318" t="s">
        <v>57</v>
      </c>
    </row>
    <row r="3319" spans="1:15" x14ac:dyDescent="0.25">
      <c r="A3319" s="2">
        <v>1</v>
      </c>
      <c r="B3319" s="2">
        <v>2016</v>
      </c>
      <c r="C3319" t="s">
        <v>449</v>
      </c>
      <c r="D3319" t="s">
        <v>48</v>
      </c>
      <c r="E3319" t="s">
        <v>7</v>
      </c>
      <c r="F3319">
        <f>VLOOKUP(C3319,'Five Year Alumni Srvy 2016 Data'!C:F,4,FALSE)</f>
        <v>0</v>
      </c>
      <c r="G3319" t="str">
        <f>VLOOKUP(F3319,Coding!K:L,2,FALSE)</f>
        <v>Non-URM</v>
      </c>
      <c r="H3319" t="s">
        <v>190</v>
      </c>
      <c r="I3319" t="s">
        <v>191</v>
      </c>
      <c r="J3319" t="s">
        <v>21</v>
      </c>
      <c r="K3319" t="s">
        <v>54</v>
      </c>
      <c r="L3319" s="2">
        <v>4</v>
      </c>
      <c r="M3319" t="s">
        <v>55</v>
      </c>
      <c r="N3319" t="s">
        <v>56</v>
      </c>
      <c r="O3319" t="s">
        <v>57</v>
      </c>
    </row>
    <row r="3320" spans="1:15" x14ac:dyDescent="0.25">
      <c r="A3320" s="2">
        <v>1</v>
      </c>
      <c r="B3320" s="2">
        <v>2016</v>
      </c>
      <c r="C3320" t="s">
        <v>449</v>
      </c>
      <c r="D3320" t="s">
        <v>48</v>
      </c>
      <c r="E3320" t="s">
        <v>7</v>
      </c>
      <c r="F3320">
        <f>VLOOKUP(C3320,'Five Year Alumni Srvy 2016 Data'!C:F,4,FALSE)</f>
        <v>0</v>
      </c>
      <c r="G3320" t="str">
        <f>VLOOKUP(F3320,Coding!K:L,2,FALSE)</f>
        <v>Non-URM</v>
      </c>
      <c r="H3320" t="s">
        <v>190</v>
      </c>
      <c r="I3320" t="s">
        <v>191</v>
      </c>
      <c r="J3320" t="s">
        <v>21</v>
      </c>
      <c r="K3320" t="s">
        <v>58</v>
      </c>
      <c r="L3320" s="2">
        <v>3</v>
      </c>
      <c r="M3320" t="s">
        <v>55</v>
      </c>
      <c r="N3320" t="s">
        <v>59</v>
      </c>
      <c r="O3320" t="s">
        <v>178</v>
      </c>
    </row>
    <row r="3321" spans="1:15" x14ac:dyDescent="0.25">
      <c r="A3321" s="2">
        <v>1</v>
      </c>
      <c r="B3321" s="2">
        <v>2016</v>
      </c>
      <c r="C3321" t="s">
        <v>449</v>
      </c>
      <c r="D3321" t="s">
        <v>48</v>
      </c>
      <c r="E3321" t="s">
        <v>7</v>
      </c>
      <c r="F3321">
        <f>VLOOKUP(C3321,'Five Year Alumni Srvy 2016 Data'!C:F,4,FALSE)</f>
        <v>0</v>
      </c>
      <c r="G3321" t="str">
        <f>VLOOKUP(F3321,Coding!K:L,2,FALSE)</f>
        <v>Non-URM</v>
      </c>
      <c r="H3321" t="s">
        <v>190</v>
      </c>
      <c r="I3321" t="s">
        <v>191</v>
      </c>
      <c r="J3321" t="s">
        <v>21</v>
      </c>
      <c r="K3321" t="s">
        <v>118</v>
      </c>
      <c r="L3321" s="2">
        <v>3</v>
      </c>
      <c r="M3321" t="s">
        <v>55</v>
      </c>
      <c r="N3321" t="s">
        <v>119</v>
      </c>
      <c r="O3321" t="s">
        <v>178</v>
      </c>
    </row>
    <row r="3322" spans="1:15" x14ac:dyDescent="0.25">
      <c r="A3322" s="2">
        <v>1</v>
      </c>
      <c r="B3322" s="2">
        <v>2016</v>
      </c>
      <c r="C3322" t="s">
        <v>449</v>
      </c>
      <c r="D3322" t="s">
        <v>48</v>
      </c>
      <c r="E3322" t="s">
        <v>7</v>
      </c>
      <c r="F3322">
        <f>VLOOKUP(C3322,'Five Year Alumni Srvy 2016 Data'!C:F,4,FALSE)</f>
        <v>0</v>
      </c>
      <c r="G3322" t="str">
        <f>VLOOKUP(F3322,Coding!K:L,2,FALSE)</f>
        <v>Non-URM</v>
      </c>
      <c r="H3322" t="s">
        <v>190</v>
      </c>
      <c r="I3322" t="s">
        <v>191</v>
      </c>
      <c r="J3322" t="s">
        <v>21</v>
      </c>
      <c r="K3322" t="s">
        <v>135</v>
      </c>
      <c r="L3322" s="2">
        <v>4</v>
      </c>
      <c r="M3322" t="s">
        <v>55</v>
      </c>
      <c r="N3322" t="s">
        <v>136</v>
      </c>
      <c r="O3322" t="s">
        <v>57</v>
      </c>
    </row>
    <row r="3323" spans="1:15" x14ac:dyDescent="0.25">
      <c r="A3323" s="2">
        <v>1</v>
      </c>
      <c r="B3323" s="2">
        <v>2016</v>
      </c>
      <c r="C3323" t="s">
        <v>449</v>
      </c>
      <c r="D3323" t="s">
        <v>48</v>
      </c>
      <c r="E3323" t="s">
        <v>7</v>
      </c>
      <c r="F3323">
        <f>VLOOKUP(C3323,'Five Year Alumni Srvy 2016 Data'!C:F,4,FALSE)</f>
        <v>0</v>
      </c>
      <c r="G3323" t="str">
        <f>VLOOKUP(F3323,Coding!K:L,2,FALSE)</f>
        <v>Non-URM</v>
      </c>
      <c r="H3323" t="s">
        <v>190</v>
      </c>
      <c r="I3323" t="s">
        <v>191</v>
      </c>
      <c r="J3323" t="s">
        <v>21</v>
      </c>
      <c r="K3323" t="s">
        <v>137</v>
      </c>
      <c r="L3323" s="2">
        <v>4</v>
      </c>
      <c r="M3323" t="s">
        <v>55</v>
      </c>
      <c r="N3323" t="s">
        <v>138</v>
      </c>
      <c r="O3323" t="s">
        <v>57</v>
      </c>
    </row>
    <row r="3324" spans="1:15" x14ac:dyDescent="0.25">
      <c r="A3324" s="2">
        <v>1</v>
      </c>
      <c r="B3324" s="2">
        <v>2016</v>
      </c>
      <c r="C3324" t="s">
        <v>449</v>
      </c>
      <c r="D3324" t="s">
        <v>48</v>
      </c>
      <c r="E3324" t="s">
        <v>7</v>
      </c>
      <c r="F3324">
        <f>VLOOKUP(C3324,'Five Year Alumni Srvy 2016 Data'!C:F,4,FALSE)</f>
        <v>0</v>
      </c>
      <c r="G3324" t="str">
        <f>VLOOKUP(F3324,Coding!K:L,2,FALSE)</f>
        <v>Non-URM</v>
      </c>
      <c r="H3324" t="s">
        <v>190</v>
      </c>
      <c r="I3324" t="s">
        <v>191</v>
      </c>
      <c r="J3324" t="s">
        <v>21</v>
      </c>
      <c r="K3324" t="s">
        <v>145</v>
      </c>
      <c r="L3324" s="2">
        <v>3</v>
      </c>
      <c r="M3324" t="s">
        <v>55</v>
      </c>
      <c r="N3324" t="s">
        <v>146</v>
      </c>
      <c r="O3324" t="s">
        <v>178</v>
      </c>
    </row>
    <row r="3325" spans="1:15" x14ac:dyDescent="0.25">
      <c r="A3325" s="2">
        <v>1</v>
      </c>
      <c r="B3325" s="2">
        <v>2016</v>
      </c>
      <c r="C3325" t="s">
        <v>449</v>
      </c>
      <c r="D3325" t="s">
        <v>48</v>
      </c>
      <c r="E3325" t="s">
        <v>7</v>
      </c>
      <c r="F3325">
        <f>VLOOKUP(C3325,'Five Year Alumni Srvy 2016 Data'!C:F,4,FALSE)</f>
        <v>0</v>
      </c>
      <c r="G3325" t="str">
        <f>VLOOKUP(F3325,Coding!K:L,2,FALSE)</f>
        <v>Non-URM</v>
      </c>
      <c r="H3325" t="s">
        <v>190</v>
      </c>
      <c r="I3325" t="s">
        <v>191</v>
      </c>
      <c r="J3325" t="s">
        <v>21</v>
      </c>
      <c r="K3325" t="s">
        <v>147</v>
      </c>
      <c r="L3325" s="2">
        <v>4</v>
      </c>
      <c r="M3325" t="s">
        <v>55</v>
      </c>
      <c r="N3325" t="s">
        <v>148</v>
      </c>
      <c r="O3325" t="s">
        <v>57</v>
      </c>
    </row>
    <row r="3326" spans="1:15" x14ac:dyDescent="0.25">
      <c r="A3326" s="2">
        <v>1</v>
      </c>
      <c r="B3326" s="2">
        <v>2016</v>
      </c>
      <c r="C3326" t="s">
        <v>449</v>
      </c>
      <c r="D3326" t="s">
        <v>48</v>
      </c>
      <c r="E3326" t="s">
        <v>7</v>
      </c>
      <c r="F3326">
        <f>VLOOKUP(C3326,'Five Year Alumni Srvy 2016 Data'!C:F,4,FALSE)</f>
        <v>0</v>
      </c>
      <c r="G3326" t="str">
        <f>VLOOKUP(F3326,Coding!K:L,2,FALSE)</f>
        <v>Non-URM</v>
      </c>
      <c r="H3326" t="s">
        <v>190</v>
      </c>
      <c r="I3326" t="s">
        <v>191</v>
      </c>
      <c r="J3326" t="s">
        <v>21</v>
      </c>
      <c r="K3326" t="s">
        <v>149</v>
      </c>
      <c r="L3326" s="2">
        <v>5</v>
      </c>
      <c r="M3326" t="s">
        <v>55</v>
      </c>
      <c r="N3326" t="s">
        <v>150</v>
      </c>
      <c r="O3326" t="s">
        <v>185</v>
      </c>
    </row>
    <row r="3327" spans="1:15" x14ac:dyDescent="0.25">
      <c r="A3327" s="2">
        <v>1</v>
      </c>
      <c r="B3327" s="2">
        <v>2016</v>
      </c>
      <c r="C3327" t="s">
        <v>449</v>
      </c>
      <c r="D3327" t="s">
        <v>48</v>
      </c>
      <c r="E3327" t="s">
        <v>7</v>
      </c>
      <c r="F3327">
        <f>VLOOKUP(C3327,'Five Year Alumni Srvy 2016 Data'!C:F,4,FALSE)</f>
        <v>0</v>
      </c>
      <c r="G3327" t="str">
        <f>VLOOKUP(F3327,Coding!K:L,2,FALSE)</f>
        <v>Non-URM</v>
      </c>
      <c r="H3327" t="s">
        <v>190</v>
      </c>
      <c r="I3327" t="s">
        <v>191</v>
      </c>
      <c r="J3327" t="s">
        <v>21</v>
      </c>
      <c r="K3327" t="s">
        <v>166</v>
      </c>
      <c r="L3327" s="2">
        <v>3</v>
      </c>
      <c r="M3327" t="s">
        <v>55</v>
      </c>
      <c r="N3327" t="s">
        <v>167</v>
      </c>
      <c r="O3327" t="s">
        <v>178</v>
      </c>
    </row>
    <row r="3328" spans="1:15" x14ac:dyDescent="0.25">
      <c r="A3328" s="2">
        <v>1</v>
      </c>
      <c r="B3328" s="2">
        <v>2016</v>
      </c>
      <c r="C3328" t="s">
        <v>461</v>
      </c>
      <c r="D3328" t="s">
        <v>48</v>
      </c>
      <c r="E3328" t="s">
        <v>7</v>
      </c>
      <c r="F3328">
        <f>VLOOKUP(C3328,'Five Year Alumni Srvy 2016 Data'!C:F,4,FALSE)</f>
        <v>0</v>
      </c>
      <c r="G3328" t="str">
        <f>VLOOKUP(F3328,Coding!K:L,2,FALSE)</f>
        <v>Non-URM</v>
      </c>
      <c r="H3328" t="s">
        <v>306</v>
      </c>
      <c r="I3328" t="s">
        <v>306</v>
      </c>
      <c r="J3328" t="s">
        <v>21</v>
      </c>
      <c r="K3328" t="s">
        <v>54</v>
      </c>
      <c r="L3328" s="2">
        <v>3</v>
      </c>
      <c r="M3328" t="s">
        <v>55</v>
      </c>
      <c r="N3328" t="s">
        <v>56</v>
      </c>
      <c r="O3328" t="s">
        <v>178</v>
      </c>
    </row>
    <row r="3329" spans="1:15" x14ac:dyDescent="0.25">
      <c r="A3329" s="2">
        <v>1</v>
      </c>
      <c r="B3329" s="2">
        <v>2016</v>
      </c>
      <c r="C3329" t="s">
        <v>461</v>
      </c>
      <c r="D3329" t="s">
        <v>48</v>
      </c>
      <c r="E3329" t="s">
        <v>7</v>
      </c>
      <c r="F3329">
        <f>VLOOKUP(C3329,'Five Year Alumni Srvy 2016 Data'!C:F,4,FALSE)</f>
        <v>0</v>
      </c>
      <c r="G3329" t="str">
        <f>VLOOKUP(F3329,Coding!K:L,2,FALSE)</f>
        <v>Non-URM</v>
      </c>
      <c r="H3329" t="s">
        <v>306</v>
      </c>
      <c r="I3329" t="s">
        <v>306</v>
      </c>
      <c r="J3329" t="s">
        <v>21</v>
      </c>
      <c r="K3329" t="s">
        <v>58</v>
      </c>
      <c r="L3329" s="2">
        <v>4</v>
      </c>
      <c r="M3329" t="s">
        <v>55</v>
      </c>
      <c r="N3329" t="s">
        <v>59</v>
      </c>
      <c r="O3329" t="s">
        <v>57</v>
      </c>
    </row>
    <row r="3330" spans="1:15" x14ac:dyDescent="0.25">
      <c r="A3330" s="2">
        <v>1</v>
      </c>
      <c r="B3330" s="2">
        <v>2016</v>
      </c>
      <c r="C3330" t="s">
        <v>461</v>
      </c>
      <c r="D3330" t="s">
        <v>48</v>
      </c>
      <c r="E3330" t="s">
        <v>7</v>
      </c>
      <c r="F3330">
        <f>VLOOKUP(C3330,'Five Year Alumni Srvy 2016 Data'!C:F,4,FALSE)</f>
        <v>0</v>
      </c>
      <c r="G3330" t="str">
        <f>VLOOKUP(F3330,Coding!K:L,2,FALSE)</f>
        <v>Non-URM</v>
      </c>
      <c r="H3330" t="s">
        <v>306</v>
      </c>
      <c r="I3330" t="s">
        <v>306</v>
      </c>
      <c r="J3330" t="s">
        <v>21</v>
      </c>
      <c r="K3330" t="s">
        <v>118</v>
      </c>
      <c r="L3330" s="2">
        <v>3</v>
      </c>
      <c r="M3330" t="s">
        <v>55</v>
      </c>
      <c r="N3330" t="s">
        <v>119</v>
      </c>
      <c r="O3330" t="s">
        <v>178</v>
      </c>
    </row>
    <row r="3331" spans="1:15" x14ac:dyDescent="0.25">
      <c r="A3331" s="2">
        <v>1</v>
      </c>
      <c r="B3331" s="2">
        <v>2016</v>
      </c>
      <c r="C3331" t="s">
        <v>461</v>
      </c>
      <c r="D3331" t="s">
        <v>48</v>
      </c>
      <c r="E3331" t="s">
        <v>7</v>
      </c>
      <c r="F3331">
        <f>VLOOKUP(C3331,'Five Year Alumni Srvy 2016 Data'!C:F,4,FALSE)</f>
        <v>0</v>
      </c>
      <c r="G3331" t="str">
        <f>VLOOKUP(F3331,Coding!K:L,2,FALSE)</f>
        <v>Non-URM</v>
      </c>
      <c r="H3331" t="s">
        <v>306</v>
      </c>
      <c r="I3331" t="s">
        <v>306</v>
      </c>
      <c r="J3331" t="s">
        <v>21</v>
      </c>
      <c r="K3331" t="s">
        <v>135</v>
      </c>
      <c r="L3331" s="2">
        <v>4</v>
      </c>
      <c r="M3331" t="s">
        <v>55</v>
      </c>
      <c r="N3331" t="s">
        <v>136</v>
      </c>
      <c r="O3331" t="s">
        <v>57</v>
      </c>
    </row>
    <row r="3332" spans="1:15" x14ac:dyDescent="0.25">
      <c r="A3332" s="2">
        <v>1</v>
      </c>
      <c r="B3332" s="2">
        <v>2016</v>
      </c>
      <c r="C3332" t="s">
        <v>461</v>
      </c>
      <c r="D3332" t="s">
        <v>48</v>
      </c>
      <c r="E3332" t="s">
        <v>7</v>
      </c>
      <c r="F3332">
        <f>VLOOKUP(C3332,'Five Year Alumni Srvy 2016 Data'!C:F,4,FALSE)</f>
        <v>0</v>
      </c>
      <c r="G3332" t="str">
        <f>VLOOKUP(F3332,Coding!K:L,2,FALSE)</f>
        <v>Non-URM</v>
      </c>
      <c r="H3332" t="s">
        <v>306</v>
      </c>
      <c r="I3332" t="s">
        <v>306</v>
      </c>
      <c r="J3332" t="s">
        <v>21</v>
      </c>
      <c r="K3332" t="s">
        <v>137</v>
      </c>
      <c r="L3332" s="2">
        <v>4</v>
      </c>
      <c r="M3332" t="s">
        <v>55</v>
      </c>
      <c r="N3332" t="s">
        <v>138</v>
      </c>
      <c r="O3332" t="s">
        <v>57</v>
      </c>
    </row>
    <row r="3333" spans="1:15" x14ac:dyDescent="0.25">
      <c r="A3333" s="2">
        <v>1</v>
      </c>
      <c r="B3333" s="2">
        <v>2016</v>
      </c>
      <c r="C3333" t="s">
        <v>461</v>
      </c>
      <c r="D3333" t="s">
        <v>48</v>
      </c>
      <c r="E3333" t="s">
        <v>7</v>
      </c>
      <c r="F3333">
        <f>VLOOKUP(C3333,'Five Year Alumni Srvy 2016 Data'!C:F,4,FALSE)</f>
        <v>0</v>
      </c>
      <c r="G3333" t="str">
        <f>VLOOKUP(F3333,Coding!K:L,2,FALSE)</f>
        <v>Non-URM</v>
      </c>
      <c r="H3333" t="s">
        <v>306</v>
      </c>
      <c r="I3333" t="s">
        <v>306</v>
      </c>
      <c r="J3333" t="s">
        <v>21</v>
      </c>
      <c r="K3333" t="s">
        <v>145</v>
      </c>
      <c r="L3333" s="2">
        <v>4</v>
      </c>
      <c r="M3333" t="s">
        <v>55</v>
      </c>
      <c r="N3333" t="s">
        <v>146</v>
      </c>
      <c r="O3333" t="s">
        <v>57</v>
      </c>
    </row>
    <row r="3334" spans="1:15" x14ac:dyDescent="0.25">
      <c r="A3334" s="2">
        <v>1</v>
      </c>
      <c r="B3334" s="2">
        <v>2016</v>
      </c>
      <c r="C3334" t="s">
        <v>461</v>
      </c>
      <c r="D3334" t="s">
        <v>48</v>
      </c>
      <c r="E3334" t="s">
        <v>7</v>
      </c>
      <c r="F3334">
        <f>VLOOKUP(C3334,'Five Year Alumni Srvy 2016 Data'!C:F,4,FALSE)</f>
        <v>0</v>
      </c>
      <c r="G3334" t="str">
        <f>VLOOKUP(F3334,Coding!K:L,2,FALSE)</f>
        <v>Non-URM</v>
      </c>
      <c r="H3334" t="s">
        <v>306</v>
      </c>
      <c r="I3334" t="s">
        <v>306</v>
      </c>
      <c r="J3334" t="s">
        <v>21</v>
      </c>
      <c r="K3334" t="s">
        <v>147</v>
      </c>
      <c r="L3334" s="2">
        <v>4</v>
      </c>
      <c r="M3334" t="s">
        <v>55</v>
      </c>
      <c r="N3334" t="s">
        <v>148</v>
      </c>
      <c r="O3334" t="s">
        <v>57</v>
      </c>
    </row>
    <row r="3335" spans="1:15" x14ac:dyDescent="0.25">
      <c r="A3335" s="2">
        <v>1</v>
      </c>
      <c r="B3335" s="2">
        <v>2016</v>
      </c>
      <c r="C3335" t="s">
        <v>461</v>
      </c>
      <c r="D3335" t="s">
        <v>48</v>
      </c>
      <c r="E3335" t="s">
        <v>7</v>
      </c>
      <c r="F3335">
        <f>VLOOKUP(C3335,'Five Year Alumni Srvy 2016 Data'!C:F,4,FALSE)</f>
        <v>0</v>
      </c>
      <c r="G3335" t="str">
        <f>VLOOKUP(F3335,Coding!K:L,2,FALSE)</f>
        <v>Non-URM</v>
      </c>
      <c r="H3335" t="s">
        <v>306</v>
      </c>
      <c r="I3335" t="s">
        <v>306</v>
      </c>
      <c r="J3335" t="s">
        <v>21</v>
      </c>
      <c r="K3335" t="s">
        <v>149</v>
      </c>
      <c r="L3335" s="2">
        <v>5</v>
      </c>
      <c r="M3335" t="s">
        <v>55</v>
      </c>
      <c r="N3335" t="s">
        <v>150</v>
      </c>
      <c r="O3335" t="s">
        <v>185</v>
      </c>
    </row>
    <row r="3336" spans="1:15" x14ac:dyDescent="0.25">
      <c r="A3336" s="2">
        <v>1</v>
      </c>
      <c r="B3336" s="2">
        <v>2016</v>
      </c>
      <c r="C3336" t="s">
        <v>461</v>
      </c>
      <c r="D3336" t="s">
        <v>48</v>
      </c>
      <c r="E3336" t="s">
        <v>7</v>
      </c>
      <c r="F3336">
        <f>VLOOKUP(C3336,'Five Year Alumni Srvy 2016 Data'!C:F,4,FALSE)</f>
        <v>0</v>
      </c>
      <c r="G3336" t="str">
        <f>VLOOKUP(F3336,Coding!K:L,2,FALSE)</f>
        <v>Non-URM</v>
      </c>
      <c r="H3336" t="s">
        <v>306</v>
      </c>
      <c r="I3336" t="s">
        <v>306</v>
      </c>
      <c r="J3336" t="s">
        <v>21</v>
      </c>
      <c r="K3336" t="s">
        <v>166</v>
      </c>
      <c r="L3336" s="2">
        <v>4</v>
      </c>
      <c r="M3336" t="s">
        <v>55</v>
      </c>
      <c r="N3336" t="s">
        <v>167</v>
      </c>
      <c r="O3336" t="s">
        <v>57</v>
      </c>
    </row>
    <row r="3337" spans="1:15" x14ac:dyDescent="0.25">
      <c r="A3337" s="2">
        <v>1</v>
      </c>
      <c r="B3337" s="2">
        <v>2016</v>
      </c>
      <c r="C3337" t="s">
        <v>472</v>
      </c>
      <c r="D3337" t="s">
        <v>48</v>
      </c>
      <c r="E3337" t="s">
        <v>7</v>
      </c>
      <c r="F3337">
        <f>VLOOKUP(C3337,'Five Year Alumni Srvy 2016 Data'!C:F,4,FALSE)</f>
        <v>0</v>
      </c>
      <c r="G3337" t="str">
        <f>VLOOKUP(F3337,Coding!K:L,2,FALSE)</f>
        <v>Non-URM</v>
      </c>
      <c r="H3337" t="s">
        <v>473</v>
      </c>
      <c r="I3337" t="s">
        <v>473</v>
      </c>
      <c r="J3337" t="s">
        <v>17</v>
      </c>
      <c r="K3337" t="s">
        <v>54</v>
      </c>
      <c r="L3337" s="2">
        <v>3</v>
      </c>
      <c r="M3337" t="s">
        <v>55</v>
      </c>
      <c r="N3337" t="s">
        <v>56</v>
      </c>
      <c r="O3337" t="s">
        <v>178</v>
      </c>
    </row>
    <row r="3338" spans="1:15" x14ac:dyDescent="0.25">
      <c r="A3338" s="2">
        <v>1</v>
      </c>
      <c r="B3338" s="2">
        <v>2016</v>
      </c>
      <c r="C3338" t="s">
        <v>472</v>
      </c>
      <c r="D3338" t="s">
        <v>48</v>
      </c>
      <c r="E3338" t="s">
        <v>7</v>
      </c>
      <c r="F3338">
        <f>VLOOKUP(C3338,'Five Year Alumni Srvy 2016 Data'!C:F,4,FALSE)</f>
        <v>0</v>
      </c>
      <c r="G3338" t="str">
        <f>VLOOKUP(F3338,Coding!K:L,2,FALSE)</f>
        <v>Non-URM</v>
      </c>
      <c r="H3338" t="s">
        <v>473</v>
      </c>
      <c r="I3338" t="s">
        <v>473</v>
      </c>
      <c r="J3338" t="s">
        <v>17</v>
      </c>
      <c r="K3338" t="s">
        <v>58</v>
      </c>
      <c r="L3338" s="2">
        <v>5</v>
      </c>
      <c r="M3338" t="s">
        <v>55</v>
      </c>
      <c r="N3338" t="s">
        <v>59</v>
      </c>
      <c r="O3338" t="s">
        <v>185</v>
      </c>
    </row>
    <row r="3339" spans="1:15" x14ac:dyDescent="0.25">
      <c r="A3339" s="2">
        <v>1</v>
      </c>
      <c r="B3339" s="2">
        <v>2016</v>
      </c>
      <c r="C3339" t="s">
        <v>472</v>
      </c>
      <c r="D3339" t="s">
        <v>48</v>
      </c>
      <c r="E3339" t="s">
        <v>7</v>
      </c>
      <c r="F3339">
        <f>VLOOKUP(C3339,'Five Year Alumni Srvy 2016 Data'!C:F,4,FALSE)</f>
        <v>0</v>
      </c>
      <c r="G3339" t="str">
        <f>VLOOKUP(F3339,Coding!K:L,2,FALSE)</f>
        <v>Non-URM</v>
      </c>
      <c r="H3339" t="s">
        <v>473</v>
      </c>
      <c r="I3339" t="s">
        <v>473</v>
      </c>
      <c r="J3339" t="s">
        <v>17</v>
      </c>
      <c r="K3339" t="s">
        <v>118</v>
      </c>
      <c r="L3339" s="2">
        <v>3</v>
      </c>
      <c r="M3339" t="s">
        <v>55</v>
      </c>
      <c r="N3339" t="s">
        <v>119</v>
      </c>
      <c r="O3339" t="s">
        <v>178</v>
      </c>
    </row>
    <row r="3340" spans="1:15" x14ac:dyDescent="0.25">
      <c r="A3340" s="2">
        <v>1</v>
      </c>
      <c r="B3340" s="2">
        <v>2016</v>
      </c>
      <c r="C3340" t="s">
        <v>472</v>
      </c>
      <c r="D3340" t="s">
        <v>48</v>
      </c>
      <c r="E3340" t="s">
        <v>7</v>
      </c>
      <c r="F3340">
        <f>VLOOKUP(C3340,'Five Year Alumni Srvy 2016 Data'!C:F,4,FALSE)</f>
        <v>0</v>
      </c>
      <c r="G3340" t="str">
        <f>VLOOKUP(F3340,Coding!K:L,2,FALSE)</f>
        <v>Non-URM</v>
      </c>
      <c r="H3340" t="s">
        <v>473</v>
      </c>
      <c r="I3340" t="s">
        <v>473</v>
      </c>
      <c r="J3340" t="s">
        <v>17</v>
      </c>
      <c r="K3340" t="s">
        <v>135</v>
      </c>
      <c r="L3340" s="2">
        <v>5</v>
      </c>
      <c r="M3340" t="s">
        <v>55</v>
      </c>
      <c r="N3340" t="s">
        <v>136</v>
      </c>
      <c r="O3340" t="s">
        <v>185</v>
      </c>
    </row>
    <row r="3341" spans="1:15" x14ac:dyDescent="0.25">
      <c r="A3341" s="2">
        <v>1</v>
      </c>
      <c r="B3341" s="2">
        <v>2016</v>
      </c>
      <c r="C3341" t="s">
        <v>472</v>
      </c>
      <c r="D3341" t="s">
        <v>48</v>
      </c>
      <c r="E3341" t="s">
        <v>7</v>
      </c>
      <c r="F3341">
        <f>VLOOKUP(C3341,'Five Year Alumni Srvy 2016 Data'!C:F,4,FALSE)</f>
        <v>0</v>
      </c>
      <c r="G3341" t="str">
        <f>VLOOKUP(F3341,Coding!K:L,2,FALSE)</f>
        <v>Non-URM</v>
      </c>
      <c r="H3341" t="s">
        <v>473</v>
      </c>
      <c r="I3341" t="s">
        <v>473</v>
      </c>
      <c r="J3341" t="s">
        <v>17</v>
      </c>
      <c r="K3341" t="s">
        <v>137</v>
      </c>
      <c r="L3341" s="2">
        <v>3</v>
      </c>
      <c r="M3341" t="s">
        <v>55</v>
      </c>
      <c r="N3341" t="s">
        <v>138</v>
      </c>
      <c r="O3341" t="s">
        <v>178</v>
      </c>
    </row>
    <row r="3342" spans="1:15" x14ac:dyDescent="0.25">
      <c r="A3342" s="2">
        <v>1</v>
      </c>
      <c r="B3342" s="2">
        <v>2016</v>
      </c>
      <c r="C3342" t="s">
        <v>472</v>
      </c>
      <c r="D3342" t="s">
        <v>48</v>
      </c>
      <c r="E3342" t="s">
        <v>7</v>
      </c>
      <c r="F3342">
        <f>VLOOKUP(C3342,'Five Year Alumni Srvy 2016 Data'!C:F,4,FALSE)</f>
        <v>0</v>
      </c>
      <c r="G3342" t="str">
        <f>VLOOKUP(F3342,Coding!K:L,2,FALSE)</f>
        <v>Non-URM</v>
      </c>
      <c r="H3342" t="s">
        <v>473</v>
      </c>
      <c r="I3342" t="s">
        <v>473</v>
      </c>
      <c r="J3342" t="s">
        <v>17</v>
      </c>
      <c r="K3342" t="s">
        <v>145</v>
      </c>
      <c r="L3342" s="2">
        <v>3</v>
      </c>
      <c r="M3342" t="s">
        <v>55</v>
      </c>
      <c r="N3342" t="s">
        <v>146</v>
      </c>
      <c r="O3342" t="s">
        <v>178</v>
      </c>
    </row>
    <row r="3343" spans="1:15" x14ac:dyDescent="0.25">
      <c r="A3343" s="2">
        <v>1</v>
      </c>
      <c r="B3343" s="2">
        <v>2016</v>
      </c>
      <c r="C3343" t="s">
        <v>472</v>
      </c>
      <c r="D3343" t="s">
        <v>48</v>
      </c>
      <c r="E3343" t="s">
        <v>7</v>
      </c>
      <c r="F3343">
        <f>VLOOKUP(C3343,'Five Year Alumni Srvy 2016 Data'!C:F,4,FALSE)</f>
        <v>0</v>
      </c>
      <c r="G3343" t="str">
        <f>VLOOKUP(F3343,Coding!K:L,2,FALSE)</f>
        <v>Non-URM</v>
      </c>
      <c r="H3343" t="s">
        <v>473</v>
      </c>
      <c r="I3343" t="s">
        <v>473</v>
      </c>
      <c r="J3343" t="s">
        <v>17</v>
      </c>
      <c r="K3343" t="s">
        <v>147</v>
      </c>
      <c r="L3343" s="2">
        <v>4</v>
      </c>
      <c r="M3343" t="s">
        <v>55</v>
      </c>
      <c r="N3343" t="s">
        <v>148</v>
      </c>
      <c r="O3343" t="s">
        <v>57</v>
      </c>
    </row>
    <row r="3344" spans="1:15" x14ac:dyDescent="0.25">
      <c r="A3344" s="2">
        <v>1</v>
      </c>
      <c r="B3344" s="2">
        <v>2016</v>
      </c>
      <c r="C3344" t="s">
        <v>472</v>
      </c>
      <c r="D3344" t="s">
        <v>48</v>
      </c>
      <c r="E3344" t="s">
        <v>7</v>
      </c>
      <c r="F3344">
        <f>VLOOKUP(C3344,'Five Year Alumni Srvy 2016 Data'!C:F,4,FALSE)</f>
        <v>0</v>
      </c>
      <c r="G3344" t="str">
        <f>VLOOKUP(F3344,Coding!K:L,2,FALSE)</f>
        <v>Non-URM</v>
      </c>
      <c r="H3344" t="s">
        <v>473</v>
      </c>
      <c r="I3344" t="s">
        <v>473</v>
      </c>
      <c r="J3344" t="s">
        <v>17</v>
      </c>
      <c r="K3344" t="s">
        <v>149</v>
      </c>
      <c r="L3344" s="2">
        <v>5</v>
      </c>
      <c r="M3344" t="s">
        <v>55</v>
      </c>
      <c r="N3344" t="s">
        <v>150</v>
      </c>
      <c r="O3344" t="s">
        <v>185</v>
      </c>
    </row>
    <row r="3345" spans="1:15" x14ac:dyDescent="0.25">
      <c r="A3345" s="2">
        <v>1</v>
      </c>
      <c r="B3345" s="2">
        <v>2016</v>
      </c>
      <c r="C3345" t="s">
        <v>472</v>
      </c>
      <c r="D3345" t="s">
        <v>48</v>
      </c>
      <c r="E3345" t="s">
        <v>7</v>
      </c>
      <c r="F3345">
        <f>VLOOKUP(C3345,'Five Year Alumni Srvy 2016 Data'!C:F,4,FALSE)</f>
        <v>0</v>
      </c>
      <c r="G3345" t="str">
        <f>VLOOKUP(F3345,Coding!K:L,2,FALSE)</f>
        <v>Non-URM</v>
      </c>
      <c r="H3345" t="s">
        <v>473</v>
      </c>
      <c r="I3345" t="s">
        <v>473</v>
      </c>
      <c r="J3345" t="s">
        <v>17</v>
      </c>
      <c r="K3345" t="s">
        <v>166</v>
      </c>
      <c r="L3345" s="2">
        <v>5</v>
      </c>
      <c r="M3345" t="s">
        <v>55</v>
      </c>
      <c r="N3345" t="s">
        <v>167</v>
      </c>
      <c r="O3345" t="s">
        <v>185</v>
      </c>
    </row>
    <row r="3346" spans="1:15" x14ac:dyDescent="0.25">
      <c r="A3346" s="2">
        <v>1</v>
      </c>
      <c r="B3346" s="2">
        <v>2016</v>
      </c>
      <c r="C3346" t="s">
        <v>476</v>
      </c>
      <c r="D3346" t="s">
        <v>48</v>
      </c>
      <c r="E3346" t="s">
        <v>7</v>
      </c>
      <c r="F3346">
        <f>VLOOKUP(C3346,'Five Year Alumni Srvy 2016 Data'!C:F,4,FALSE)</f>
        <v>0</v>
      </c>
      <c r="G3346" t="str">
        <f>VLOOKUP(F3346,Coding!K:L,2,FALSE)</f>
        <v>Non-URM</v>
      </c>
      <c r="H3346" t="s">
        <v>339</v>
      </c>
      <c r="I3346" t="s">
        <v>339</v>
      </c>
      <c r="J3346" t="s">
        <v>15</v>
      </c>
      <c r="K3346" t="s">
        <v>54</v>
      </c>
      <c r="L3346" s="2">
        <v>2</v>
      </c>
      <c r="M3346" t="s">
        <v>55</v>
      </c>
      <c r="N3346" t="s">
        <v>56</v>
      </c>
      <c r="O3346" t="s">
        <v>187</v>
      </c>
    </row>
    <row r="3347" spans="1:15" x14ac:dyDescent="0.25">
      <c r="A3347" s="2">
        <v>1</v>
      </c>
      <c r="B3347" s="2">
        <v>2016</v>
      </c>
      <c r="C3347" t="s">
        <v>476</v>
      </c>
      <c r="D3347" t="s">
        <v>48</v>
      </c>
      <c r="E3347" t="s">
        <v>7</v>
      </c>
      <c r="F3347">
        <f>VLOOKUP(C3347,'Five Year Alumni Srvy 2016 Data'!C:F,4,FALSE)</f>
        <v>0</v>
      </c>
      <c r="G3347" t="str">
        <f>VLOOKUP(F3347,Coding!K:L,2,FALSE)</f>
        <v>Non-URM</v>
      </c>
      <c r="H3347" t="s">
        <v>339</v>
      </c>
      <c r="I3347" t="s">
        <v>339</v>
      </c>
      <c r="J3347" t="s">
        <v>15</v>
      </c>
      <c r="K3347" t="s">
        <v>58</v>
      </c>
      <c r="L3347" s="2">
        <v>4</v>
      </c>
      <c r="M3347" t="s">
        <v>55</v>
      </c>
      <c r="N3347" t="s">
        <v>59</v>
      </c>
      <c r="O3347" t="s">
        <v>57</v>
      </c>
    </row>
    <row r="3348" spans="1:15" x14ac:dyDescent="0.25">
      <c r="A3348" s="2">
        <v>1</v>
      </c>
      <c r="B3348" s="2">
        <v>2016</v>
      </c>
      <c r="C3348" t="s">
        <v>476</v>
      </c>
      <c r="D3348" t="s">
        <v>48</v>
      </c>
      <c r="E3348" t="s">
        <v>7</v>
      </c>
      <c r="F3348">
        <f>VLOOKUP(C3348,'Five Year Alumni Srvy 2016 Data'!C:F,4,FALSE)</f>
        <v>0</v>
      </c>
      <c r="G3348" t="str">
        <f>VLOOKUP(F3348,Coding!K:L,2,FALSE)</f>
        <v>Non-URM</v>
      </c>
      <c r="H3348" t="s">
        <v>339</v>
      </c>
      <c r="I3348" t="s">
        <v>339</v>
      </c>
      <c r="J3348" t="s">
        <v>15</v>
      </c>
      <c r="K3348" t="s">
        <v>118</v>
      </c>
      <c r="L3348" s="2">
        <v>3</v>
      </c>
      <c r="M3348" t="s">
        <v>55</v>
      </c>
      <c r="N3348" t="s">
        <v>119</v>
      </c>
      <c r="O3348" t="s">
        <v>178</v>
      </c>
    </row>
    <row r="3349" spans="1:15" x14ac:dyDescent="0.25">
      <c r="A3349" s="2">
        <v>1</v>
      </c>
      <c r="B3349" s="2">
        <v>2016</v>
      </c>
      <c r="C3349" t="s">
        <v>476</v>
      </c>
      <c r="D3349" t="s">
        <v>48</v>
      </c>
      <c r="E3349" t="s">
        <v>7</v>
      </c>
      <c r="F3349">
        <f>VLOOKUP(C3349,'Five Year Alumni Srvy 2016 Data'!C:F,4,FALSE)</f>
        <v>0</v>
      </c>
      <c r="G3349" t="str">
        <f>VLOOKUP(F3349,Coding!K:L,2,FALSE)</f>
        <v>Non-URM</v>
      </c>
      <c r="H3349" t="s">
        <v>339</v>
      </c>
      <c r="I3349" t="s">
        <v>339</v>
      </c>
      <c r="J3349" t="s">
        <v>15</v>
      </c>
      <c r="K3349" t="s">
        <v>135</v>
      </c>
      <c r="L3349" s="2">
        <v>4</v>
      </c>
      <c r="M3349" t="s">
        <v>55</v>
      </c>
      <c r="N3349" t="s">
        <v>136</v>
      </c>
      <c r="O3349" t="s">
        <v>57</v>
      </c>
    </row>
    <row r="3350" spans="1:15" x14ac:dyDescent="0.25">
      <c r="A3350" s="2">
        <v>1</v>
      </c>
      <c r="B3350" s="2">
        <v>2016</v>
      </c>
      <c r="C3350" t="s">
        <v>476</v>
      </c>
      <c r="D3350" t="s">
        <v>48</v>
      </c>
      <c r="E3350" t="s">
        <v>7</v>
      </c>
      <c r="F3350">
        <f>VLOOKUP(C3350,'Five Year Alumni Srvy 2016 Data'!C:F,4,FALSE)</f>
        <v>0</v>
      </c>
      <c r="G3350" t="str">
        <f>VLOOKUP(F3350,Coding!K:L,2,FALSE)</f>
        <v>Non-URM</v>
      </c>
      <c r="H3350" t="s">
        <v>339</v>
      </c>
      <c r="I3350" t="s">
        <v>339</v>
      </c>
      <c r="J3350" t="s">
        <v>15</v>
      </c>
      <c r="K3350" t="s">
        <v>137</v>
      </c>
      <c r="L3350" s="2">
        <v>2</v>
      </c>
      <c r="M3350" t="s">
        <v>55</v>
      </c>
      <c r="N3350" t="s">
        <v>138</v>
      </c>
      <c r="O3350" t="s">
        <v>187</v>
      </c>
    </row>
    <row r="3351" spans="1:15" x14ac:dyDescent="0.25">
      <c r="A3351" s="2">
        <v>1</v>
      </c>
      <c r="B3351" s="2">
        <v>2016</v>
      </c>
      <c r="C3351" t="s">
        <v>476</v>
      </c>
      <c r="D3351" t="s">
        <v>48</v>
      </c>
      <c r="E3351" t="s">
        <v>7</v>
      </c>
      <c r="F3351">
        <f>VLOOKUP(C3351,'Five Year Alumni Srvy 2016 Data'!C:F,4,FALSE)</f>
        <v>0</v>
      </c>
      <c r="G3351" t="str">
        <f>VLOOKUP(F3351,Coding!K:L,2,FALSE)</f>
        <v>Non-URM</v>
      </c>
      <c r="H3351" t="s">
        <v>339</v>
      </c>
      <c r="I3351" t="s">
        <v>339</v>
      </c>
      <c r="J3351" t="s">
        <v>15</v>
      </c>
      <c r="K3351" t="s">
        <v>145</v>
      </c>
      <c r="L3351" s="2">
        <v>3</v>
      </c>
      <c r="M3351" t="s">
        <v>55</v>
      </c>
      <c r="N3351" t="s">
        <v>146</v>
      </c>
      <c r="O3351" t="s">
        <v>178</v>
      </c>
    </row>
    <row r="3352" spans="1:15" x14ac:dyDescent="0.25">
      <c r="A3352" s="2">
        <v>1</v>
      </c>
      <c r="B3352" s="2">
        <v>2016</v>
      </c>
      <c r="C3352" t="s">
        <v>476</v>
      </c>
      <c r="D3352" t="s">
        <v>48</v>
      </c>
      <c r="E3352" t="s">
        <v>7</v>
      </c>
      <c r="F3352">
        <f>VLOOKUP(C3352,'Five Year Alumni Srvy 2016 Data'!C:F,4,FALSE)</f>
        <v>0</v>
      </c>
      <c r="G3352" t="str">
        <f>VLOOKUP(F3352,Coding!K:L,2,FALSE)</f>
        <v>Non-URM</v>
      </c>
      <c r="H3352" t="s">
        <v>339</v>
      </c>
      <c r="I3352" t="s">
        <v>339</v>
      </c>
      <c r="J3352" t="s">
        <v>15</v>
      </c>
      <c r="K3352" t="s">
        <v>147</v>
      </c>
      <c r="L3352" s="2">
        <v>3</v>
      </c>
      <c r="M3352" t="s">
        <v>55</v>
      </c>
      <c r="N3352" t="s">
        <v>148</v>
      </c>
      <c r="O3352" t="s">
        <v>178</v>
      </c>
    </row>
    <row r="3353" spans="1:15" x14ac:dyDescent="0.25">
      <c r="A3353" s="2">
        <v>1</v>
      </c>
      <c r="B3353" s="2">
        <v>2016</v>
      </c>
      <c r="C3353" t="s">
        <v>476</v>
      </c>
      <c r="D3353" t="s">
        <v>48</v>
      </c>
      <c r="E3353" t="s">
        <v>7</v>
      </c>
      <c r="F3353">
        <f>VLOOKUP(C3353,'Five Year Alumni Srvy 2016 Data'!C:F,4,FALSE)</f>
        <v>0</v>
      </c>
      <c r="G3353" t="str">
        <f>VLOOKUP(F3353,Coding!K:L,2,FALSE)</f>
        <v>Non-URM</v>
      </c>
      <c r="H3353" t="s">
        <v>339</v>
      </c>
      <c r="I3353" t="s">
        <v>339</v>
      </c>
      <c r="J3353" t="s">
        <v>15</v>
      </c>
      <c r="K3353" t="s">
        <v>149</v>
      </c>
      <c r="L3353" s="2">
        <v>3</v>
      </c>
      <c r="M3353" t="s">
        <v>55</v>
      </c>
      <c r="N3353" t="s">
        <v>150</v>
      </c>
      <c r="O3353" t="s">
        <v>178</v>
      </c>
    </row>
    <row r="3354" spans="1:15" x14ac:dyDescent="0.25">
      <c r="A3354" s="2">
        <v>1</v>
      </c>
      <c r="B3354" s="2">
        <v>2016</v>
      </c>
      <c r="C3354" t="s">
        <v>476</v>
      </c>
      <c r="D3354" t="s">
        <v>48</v>
      </c>
      <c r="E3354" t="s">
        <v>7</v>
      </c>
      <c r="F3354">
        <f>VLOOKUP(C3354,'Five Year Alumni Srvy 2016 Data'!C:F,4,FALSE)</f>
        <v>0</v>
      </c>
      <c r="G3354" t="str">
        <f>VLOOKUP(F3354,Coding!K:L,2,FALSE)</f>
        <v>Non-URM</v>
      </c>
      <c r="H3354" t="s">
        <v>339</v>
      </c>
      <c r="I3354" t="s">
        <v>339</v>
      </c>
      <c r="J3354" t="s">
        <v>15</v>
      </c>
      <c r="K3354" t="s">
        <v>166</v>
      </c>
      <c r="L3354" s="2">
        <v>4</v>
      </c>
      <c r="M3354" t="s">
        <v>55</v>
      </c>
      <c r="N3354" t="s">
        <v>167</v>
      </c>
      <c r="O3354" t="s">
        <v>57</v>
      </c>
    </row>
    <row r="3355" spans="1:15" x14ac:dyDescent="0.25">
      <c r="A3355" s="2">
        <v>1</v>
      </c>
      <c r="B3355" s="2">
        <v>2016</v>
      </c>
      <c r="C3355" t="s">
        <v>482</v>
      </c>
      <c r="D3355" t="s">
        <v>48</v>
      </c>
      <c r="E3355" t="s">
        <v>7</v>
      </c>
      <c r="F3355">
        <f>VLOOKUP(C3355,'Five Year Alumni Srvy 2016 Data'!C:F,4,FALSE)</f>
        <v>0</v>
      </c>
      <c r="G3355" t="str">
        <f>VLOOKUP(F3355,Coding!K:L,2,FALSE)</f>
        <v>Non-URM</v>
      </c>
      <c r="H3355" t="s">
        <v>483</v>
      </c>
      <c r="I3355" t="s">
        <v>401</v>
      </c>
      <c r="J3355" t="s">
        <v>19</v>
      </c>
      <c r="K3355" t="s">
        <v>54</v>
      </c>
      <c r="L3355" s="2">
        <v>1</v>
      </c>
      <c r="M3355" t="s">
        <v>55</v>
      </c>
      <c r="N3355" t="s">
        <v>56</v>
      </c>
      <c r="O3355" t="s">
        <v>282</v>
      </c>
    </row>
    <row r="3356" spans="1:15" x14ac:dyDescent="0.25">
      <c r="A3356" s="2">
        <v>1</v>
      </c>
      <c r="B3356" s="2">
        <v>2016</v>
      </c>
      <c r="C3356" t="s">
        <v>482</v>
      </c>
      <c r="D3356" t="s">
        <v>48</v>
      </c>
      <c r="E3356" t="s">
        <v>7</v>
      </c>
      <c r="F3356">
        <f>VLOOKUP(C3356,'Five Year Alumni Srvy 2016 Data'!C:F,4,FALSE)</f>
        <v>0</v>
      </c>
      <c r="G3356" t="str">
        <f>VLOOKUP(F3356,Coding!K:L,2,FALSE)</f>
        <v>Non-URM</v>
      </c>
      <c r="H3356" t="s">
        <v>483</v>
      </c>
      <c r="I3356" t="s">
        <v>401</v>
      </c>
      <c r="J3356" t="s">
        <v>19</v>
      </c>
      <c r="K3356" t="s">
        <v>58</v>
      </c>
      <c r="L3356" s="2">
        <v>2</v>
      </c>
      <c r="M3356" t="s">
        <v>55</v>
      </c>
      <c r="N3356" t="s">
        <v>59</v>
      </c>
      <c r="O3356" t="s">
        <v>187</v>
      </c>
    </row>
    <row r="3357" spans="1:15" x14ac:dyDescent="0.25">
      <c r="A3357" s="2">
        <v>1</v>
      </c>
      <c r="B3357" s="2">
        <v>2016</v>
      </c>
      <c r="C3357" t="s">
        <v>482</v>
      </c>
      <c r="D3357" t="s">
        <v>48</v>
      </c>
      <c r="E3357" t="s">
        <v>7</v>
      </c>
      <c r="F3357">
        <f>VLOOKUP(C3357,'Five Year Alumni Srvy 2016 Data'!C:F,4,FALSE)</f>
        <v>0</v>
      </c>
      <c r="G3357" t="str">
        <f>VLOOKUP(F3357,Coding!K:L,2,FALSE)</f>
        <v>Non-URM</v>
      </c>
      <c r="H3357" t="s">
        <v>483</v>
      </c>
      <c r="I3357" t="s">
        <v>401</v>
      </c>
      <c r="J3357" t="s">
        <v>19</v>
      </c>
      <c r="K3357" t="s">
        <v>118</v>
      </c>
      <c r="L3357" s="2">
        <v>1</v>
      </c>
      <c r="M3357" t="s">
        <v>55</v>
      </c>
      <c r="N3357" t="s">
        <v>119</v>
      </c>
      <c r="O3357" t="s">
        <v>282</v>
      </c>
    </row>
    <row r="3358" spans="1:15" x14ac:dyDescent="0.25">
      <c r="A3358" s="2">
        <v>1</v>
      </c>
      <c r="B3358" s="2">
        <v>2016</v>
      </c>
      <c r="C3358" t="s">
        <v>482</v>
      </c>
      <c r="D3358" t="s">
        <v>48</v>
      </c>
      <c r="E3358" t="s">
        <v>7</v>
      </c>
      <c r="F3358">
        <f>VLOOKUP(C3358,'Five Year Alumni Srvy 2016 Data'!C:F,4,FALSE)</f>
        <v>0</v>
      </c>
      <c r="G3358" t="str">
        <f>VLOOKUP(F3358,Coding!K:L,2,FALSE)</f>
        <v>Non-URM</v>
      </c>
      <c r="H3358" t="s">
        <v>483</v>
      </c>
      <c r="I3358" t="s">
        <v>401</v>
      </c>
      <c r="J3358" t="s">
        <v>19</v>
      </c>
      <c r="K3358" t="s">
        <v>135</v>
      </c>
      <c r="L3358" s="2">
        <v>2</v>
      </c>
      <c r="M3358" t="s">
        <v>55</v>
      </c>
      <c r="N3358" t="s">
        <v>136</v>
      </c>
      <c r="O3358" t="s">
        <v>187</v>
      </c>
    </row>
    <row r="3359" spans="1:15" x14ac:dyDescent="0.25">
      <c r="A3359" s="2">
        <v>1</v>
      </c>
      <c r="B3359" s="2">
        <v>2016</v>
      </c>
      <c r="C3359" t="s">
        <v>482</v>
      </c>
      <c r="D3359" t="s">
        <v>48</v>
      </c>
      <c r="E3359" t="s">
        <v>7</v>
      </c>
      <c r="F3359">
        <f>VLOOKUP(C3359,'Five Year Alumni Srvy 2016 Data'!C:F,4,FALSE)</f>
        <v>0</v>
      </c>
      <c r="G3359" t="str">
        <f>VLOOKUP(F3359,Coding!K:L,2,FALSE)</f>
        <v>Non-URM</v>
      </c>
      <c r="H3359" t="s">
        <v>483</v>
      </c>
      <c r="I3359" t="s">
        <v>401</v>
      </c>
      <c r="J3359" t="s">
        <v>19</v>
      </c>
      <c r="K3359" t="s">
        <v>137</v>
      </c>
      <c r="L3359" s="2">
        <v>1</v>
      </c>
      <c r="M3359" t="s">
        <v>55</v>
      </c>
      <c r="N3359" t="s">
        <v>138</v>
      </c>
      <c r="O3359" t="s">
        <v>282</v>
      </c>
    </row>
    <row r="3360" spans="1:15" x14ac:dyDescent="0.25">
      <c r="A3360" s="2">
        <v>1</v>
      </c>
      <c r="B3360" s="2">
        <v>2016</v>
      </c>
      <c r="C3360" t="s">
        <v>482</v>
      </c>
      <c r="D3360" t="s">
        <v>48</v>
      </c>
      <c r="E3360" t="s">
        <v>7</v>
      </c>
      <c r="F3360">
        <f>VLOOKUP(C3360,'Five Year Alumni Srvy 2016 Data'!C:F,4,FALSE)</f>
        <v>0</v>
      </c>
      <c r="G3360" t="str">
        <f>VLOOKUP(F3360,Coding!K:L,2,FALSE)</f>
        <v>Non-URM</v>
      </c>
      <c r="H3360" t="s">
        <v>483</v>
      </c>
      <c r="I3360" t="s">
        <v>401</v>
      </c>
      <c r="J3360" t="s">
        <v>19</v>
      </c>
      <c r="K3360" t="s">
        <v>145</v>
      </c>
      <c r="L3360" s="2">
        <v>1</v>
      </c>
      <c r="M3360" t="s">
        <v>55</v>
      </c>
      <c r="N3360" t="s">
        <v>146</v>
      </c>
      <c r="O3360" t="s">
        <v>282</v>
      </c>
    </row>
    <row r="3361" spans="1:15" x14ac:dyDescent="0.25">
      <c r="A3361" s="2">
        <v>1</v>
      </c>
      <c r="B3361" s="2">
        <v>2016</v>
      </c>
      <c r="C3361" t="s">
        <v>482</v>
      </c>
      <c r="D3361" t="s">
        <v>48</v>
      </c>
      <c r="E3361" t="s">
        <v>7</v>
      </c>
      <c r="F3361">
        <f>VLOOKUP(C3361,'Five Year Alumni Srvy 2016 Data'!C:F,4,FALSE)</f>
        <v>0</v>
      </c>
      <c r="G3361" t="str">
        <f>VLOOKUP(F3361,Coding!K:L,2,FALSE)</f>
        <v>Non-URM</v>
      </c>
      <c r="H3361" t="s">
        <v>483</v>
      </c>
      <c r="I3361" t="s">
        <v>401</v>
      </c>
      <c r="J3361" t="s">
        <v>19</v>
      </c>
      <c r="K3361" t="s">
        <v>147</v>
      </c>
      <c r="L3361" s="2">
        <v>1</v>
      </c>
      <c r="M3361" t="s">
        <v>55</v>
      </c>
      <c r="N3361" t="s">
        <v>148</v>
      </c>
      <c r="O3361" t="s">
        <v>282</v>
      </c>
    </row>
    <row r="3362" spans="1:15" x14ac:dyDescent="0.25">
      <c r="A3362" s="2">
        <v>1</v>
      </c>
      <c r="B3362" s="2">
        <v>2016</v>
      </c>
      <c r="C3362" t="s">
        <v>482</v>
      </c>
      <c r="D3362" t="s">
        <v>48</v>
      </c>
      <c r="E3362" t="s">
        <v>7</v>
      </c>
      <c r="F3362">
        <f>VLOOKUP(C3362,'Five Year Alumni Srvy 2016 Data'!C:F,4,FALSE)</f>
        <v>0</v>
      </c>
      <c r="G3362" t="str">
        <f>VLOOKUP(F3362,Coding!K:L,2,FALSE)</f>
        <v>Non-URM</v>
      </c>
      <c r="H3362" t="s">
        <v>483</v>
      </c>
      <c r="I3362" t="s">
        <v>401</v>
      </c>
      <c r="J3362" t="s">
        <v>19</v>
      </c>
      <c r="K3362" t="s">
        <v>149</v>
      </c>
      <c r="L3362" s="2">
        <v>2</v>
      </c>
      <c r="M3362" t="s">
        <v>55</v>
      </c>
      <c r="N3362" t="s">
        <v>150</v>
      </c>
      <c r="O3362" t="s">
        <v>187</v>
      </c>
    </row>
    <row r="3363" spans="1:15" x14ac:dyDescent="0.25">
      <c r="A3363" s="2">
        <v>1</v>
      </c>
      <c r="B3363" s="2">
        <v>2016</v>
      </c>
      <c r="C3363" t="s">
        <v>482</v>
      </c>
      <c r="D3363" t="s">
        <v>48</v>
      </c>
      <c r="E3363" t="s">
        <v>7</v>
      </c>
      <c r="F3363">
        <f>VLOOKUP(C3363,'Five Year Alumni Srvy 2016 Data'!C:F,4,FALSE)</f>
        <v>0</v>
      </c>
      <c r="G3363" t="str">
        <f>VLOOKUP(F3363,Coding!K:L,2,FALSE)</f>
        <v>Non-URM</v>
      </c>
      <c r="H3363" t="s">
        <v>483</v>
      </c>
      <c r="I3363" t="s">
        <v>401</v>
      </c>
      <c r="J3363" t="s">
        <v>19</v>
      </c>
      <c r="K3363" t="s">
        <v>166</v>
      </c>
      <c r="L3363" s="2">
        <v>2</v>
      </c>
      <c r="M3363" t="s">
        <v>55</v>
      </c>
      <c r="N3363" t="s">
        <v>167</v>
      </c>
      <c r="O3363" t="s">
        <v>187</v>
      </c>
    </row>
    <row r="3364" spans="1:15" x14ac:dyDescent="0.25">
      <c r="A3364" s="2">
        <v>1</v>
      </c>
      <c r="B3364" s="2">
        <v>2016</v>
      </c>
      <c r="C3364" t="s">
        <v>490</v>
      </c>
      <c r="D3364" t="s">
        <v>48</v>
      </c>
      <c r="E3364" t="s">
        <v>7</v>
      </c>
      <c r="F3364">
        <f>VLOOKUP(C3364,'Five Year Alumni Srvy 2016 Data'!C:F,4,FALSE)</f>
        <v>0</v>
      </c>
      <c r="G3364" t="str">
        <f>VLOOKUP(F3364,Coding!K:L,2,FALSE)</f>
        <v>Non-URM</v>
      </c>
      <c r="H3364" t="s">
        <v>195</v>
      </c>
      <c r="I3364" t="s">
        <v>196</v>
      </c>
      <c r="J3364" t="s">
        <v>10</v>
      </c>
      <c r="K3364" t="s">
        <v>54</v>
      </c>
      <c r="L3364" s="2">
        <v>1</v>
      </c>
      <c r="M3364" t="s">
        <v>55</v>
      </c>
      <c r="N3364" t="s">
        <v>56</v>
      </c>
      <c r="O3364" t="s">
        <v>282</v>
      </c>
    </row>
    <row r="3365" spans="1:15" x14ac:dyDescent="0.25">
      <c r="A3365" s="2">
        <v>1</v>
      </c>
      <c r="B3365" s="2">
        <v>2016</v>
      </c>
      <c r="C3365" t="s">
        <v>490</v>
      </c>
      <c r="D3365" t="s">
        <v>48</v>
      </c>
      <c r="E3365" t="s">
        <v>7</v>
      </c>
      <c r="F3365">
        <f>VLOOKUP(C3365,'Five Year Alumni Srvy 2016 Data'!C:F,4,FALSE)</f>
        <v>0</v>
      </c>
      <c r="G3365" t="str">
        <f>VLOOKUP(F3365,Coding!K:L,2,FALSE)</f>
        <v>Non-URM</v>
      </c>
      <c r="H3365" t="s">
        <v>195</v>
      </c>
      <c r="I3365" t="s">
        <v>196</v>
      </c>
      <c r="J3365" t="s">
        <v>10</v>
      </c>
      <c r="K3365" t="s">
        <v>58</v>
      </c>
      <c r="L3365" s="2">
        <v>3</v>
      </c>
      <c r="M3365" t="s">
        <v>55</v>
      </c>
      <c r="N3365" t="s">
        <v>59</v>
      </c>
      <c r="O3365" t="s">
        <v>178</v>
      </c>
    </row>
    <row r="3366" spans="1:15" x14ac:dyDescent="0.25">
      <c r="A3366" s="2">
        <v>1</v>
      </c>
      <c r="B3366" s="2">
        <v>2016</v>
      </c>
      <c r="C3366" t="s">
        <v>490</v>
      </c>
      <c r="D3366" t="s">
        <v>48</v>
      </c>
      <c r="E3366" t="s">
        <v>7</v>
      </c>
      <c r="F3366">
        <f>VLOOKUP(C3366,'Five Year Alumni Srvy 2016 Data'!C:F,4,FALSE)</f>
        <v>0</v>
      </c>
      <c r="G3366" t="str">
        <f>VLOOKUP(F3366,Coding!K:L,2,FALSE)</f>
        <v>Non-URM</v>
      </c>
      <c r="H3366" t="s">
        <v>195</v>
      </c>
      <c r="I3366" t="s">
        <v>196</v>
      </c>
      <c r="J3366" t="s">
        <v>10</v>
      </c>
      <c r="K3366" t="s">
        <v>118</v>
      </c>
      <c r="L3366" s="2">
        <v>3</v>
      </c>
      <c r="M3366" t="s">
        <v>55</v>
      </c>
      <c r="N3366" t="s">
        <v>119</v>
      </c>
      <c r="O3366" t="s">
        <v>178</v>
      </c>
    </row>
    <row r="3367" spans="1:15" x14ac:dyDescent="0.25">
      <c r="A3367" s="2">
        <v>1</v>
      </c>
      <c r="B3367" s="2">
        <v>2016</v>
      </c>
      <c r="C3367" t="s">
        <v>490</v>
      </c>
      <c r="D3367" t="s">
        <v>48</v>
      </c>
      <c r="E3367" t="s">
        <v>7</v>
      </c>
      <c r="F3367">
        <f>VLOOKUP(C3367,'Five Year Alumni Srvy 2016 Data'!C:F,4,FALSE)</f>
        <v>0</v>
      </c>
      <c r="G3367" t="str">
        <f>VLOOKUP(F3367,Coding!K:L,2,FALSE)</f>
        <v>Non-URM</v>
      </c>
      <c r="H3367" t="s">
        <v>195</v>
      </c>
      <c r="I3367" t="s">
        <v>196</v>
      </c>
      <c r="J3367" t="s">
        <v>10</v>
      </c>
      <c r="K3367" t="s">
        <v>135</v>
      </c>
      <c r="L3367" s="2">
        <v>3</v>
      </c>
      <c r="M3367" t="s">
        <v>55</v>
      </c>
      <c r="N3367" t="s">
        <v>136</v>
      </c>
      <c r="O3367" t="s">
        <v>178</v>
      </c>
    </row>
    <row r="3368" spans="1:15" x14ac:dyDescent="0.25">
      <c r="A3368" s="2">
        <v>1</v>
      </c>
      <c r="B3368" s="2">
        <v>2016</v>
      </c>
      <c r="C3368" t="s">
        <v>490</v>
      </c>
      <c r="D3368" t="s">
        <v>48</v>
      </c>
      <c r="E3368" t="s">
        <v>7</v>
      </c>
      <c r="F3368">
        <f>VLOOKUP(C3368,'Five Year Alumni Srvy 2016 Data'!C:F,4,FALSE)</f>
        <v>0</v>
      </c>
      <c r="G3368" t="str">
        <f>VLOOKUP(F3368,Coding!K:L,2,FALSE)</f>
        <v>Non-URM</v>
      </c>
      <c r="H3368" t="s">
        <v>195</v>
      </c>
      <c r="I3368" t="s">
        <v>196</v>
      </c>
      <c r="J3368" t="s">
        <v>10</v>
      </c>
      <c r="K3368" t="s">
        <v>137</v>
      </c>
      <c r="L3368" s="2">
        <v>2</v>
      </c>
      <c r="M3368" t="s">
        <v>55</v>
      </c>
      <c r="N3368" t="s">
        <v>138</v>
      </c>
      <c r="O3368" t="s">
        <v>187</v>
      </c>
    </row>
    <row r="3369" spans="1:15" x14ac:dyDescent="0.25">
      <c r="A3369" s="2">
        <v>1</v>
      </c>
      <c r="B3369" s="2">
        <v>2016</v>
      </c>
      <c r="C3369" t="s">
        <v>490</v>
      </c>
      <c r="D3369" t="s">
        <v>48</v>
      </c>
      <c r="E3369" t="s">
        <v>7</v>
      </c>
      <c r="F3369">
        <f>VLOOKUP(C3369,'Five Year Alumni Srvy 2016 Data'!C:F,4,FALSE)</f>
        <v>0</v>
      </c>
      <c r="G3369" t="str">
        <f>VLOOKUP(F3369,Coding!K:L,2,FALSE)</f>
        <v>Non-URM</v>
      </c>
      <c r="H3369" t="s">
        <v>195</v>
      </c>
      <c r="I3369" t="s">
        <v>196</v>
      </c>
      <c r="J3369" t="s">
        <v>10</v>
      </c>
      <c r="K3369" t="s">
        <v>145</v>
      </c>
      <c r="L3369" s="2">
        <v>2</v>
      </c>
      <c r="M3369" t="s">
        <v>55</v>
      </c>
      <c r="N3369" t="s">
        <v>146</v>
      </c>
      <c r="O3369" t="s">
        <v>187</v>
      </c>
    </row>
    <row r="3370" spans="1:15" x14ac:dyDescent="0.25">
      <c r="A3370" s="2">
        <v>1</v>
      </c>
      <c r="B3370" s="2">
        <v>2016</v>
      </c>
      <c r="C3370" t="s">
        <v>490</v>
      </c>
      <c r="D3370" t="s">
        <v>48</v>
      </c>
      <c r="E3370" t="s">
        <v>7</v>
      </c>
      <c r="F3370">
        <f>VLOOKUP(C3370,'Five Year Alumni Srvy 2016 Data'!C:F,4,FALSE)</f>
        <v>0</v>
      </c>
      <c r="G3370" t="str">
        <f>VLOOKUP(F3370,Coding!K:L,2,FALSE)</f>
        <v>Non-URM</v>
      </c>
      <c r="H3370" t="s">
        <v>195</v>
      </c>
      <c r="I3370" t="s">
        <v>196</v>
      </c>
      <c r="J3370" t="s">
        <v>10</v>
      </c>
      <c r="K3370" t="s">
        <v>147</v>
      </c>
      <c r="L3370" s="2">
        <v>3</v>
      </c>
      <c r="M3370" t="s">
        <v>55</v>
      </c>
      <c r="N3370" t="s">
        <v>148</v>
      </c>
      <c r="O3370" t="s">
        <v>178</v>
      </c>
    </row>
    <row r="3371" spans="1:15" x14ac:dyDescent="0.25">
      <c r="A3371" s="2">
        <v>1</v>
      </c>
      <c r="B3371" s="2">
        <v>2016</v>
      </c>
      <c r="C3371" t="s">
        <v>490</v>
      </c>
      <c r="D3371" t="s">
        <v>48</v>
      </c>
      <c r="E3371" t="s">
        <v>7</v>
      </c>
      <c r="F3371">
        <f>VLOOKUP(C3371,'Five Year Alumni Srvy 2016 Data'!C:F,4,FALSE)</f>
        <v>0</v>
      </c>
      <c r="G3371" t="str">
        <f>VLOOKUP(F3371,Coding!K:L,2,FALSE)</f>
        <v>Non-URM</v>
      </c>
      <c r="H3371" t="s">
        <v>195</v>
      </c>
      <c r="I3371" t="s">
        <v>196</v>
      </c>
      <c r="J3371" t="s">
        <v>10</v>
      </c>
      <c r="K3371" t="s">
        <v>149</v>
      </c>
      <c r="L3371" s="2">
        <v>3</v>
      </c>
      <c r="M3371" t="s">
        <v>55</v>
      </c>
      <c r="N3371" t="s">
        <v>150</v>
      </c>
      <c r="O3371" t="s">
        <v>178</v>
      </c>
    </row>
    <row r="3372" spans="1:15" x14ac:dyDescent="0.25">
      <c r="A3372" s="2">
        <v>1</v>
      </c>
      <c r="B3372" s="2">
        <v>2016</v>
      </c>
      <c r="C3372" t="s">
        <v>490</v>
      </c>
      <c r="D3372" t="s">
        <v>48</v>
      </c>
      <c r="E3372" t="s">
        <v>7</v>
      </c>
      <c r="F3372">
        <f>VLOOKUP(C3372,'Five Year Alumni Srvy 2016 Data'!C:F,4,FALSE)</f>
        <v>0</v>
      </c>
      <c r="G3372" t="str">
        <f>VLOOKUP(F3372,Coding!K:L,2,FALSE)</f>
        <v>Non-URM</v>
      </c>
      <c r="H3372" t="s">
        <v>195</v>
      </c>
      <c r="I3372" t="s">
        <v>196</v>
      </c>
      <c r="J3372" t="s">
        <v>10</v>
      </c>
      <c r="K3372" t="s">
        <v>166</v>
      </c>
      <c r="L3372" s="2">
        <v>2</v>
      </c>
      <c r="M3372" t="s">
        <v>55</v>
      </c>
      <c r="N3372" t="s">
        <v>167</v>
      </c>
      <c r="O3372" t="s">
        <v>187</v>
      </c>
    </row>
    <row r="3373" spans="1:15" x14ac:dyDescent="0.25">
      <c r="A3373" s="2">
        <v>1</v>
      </c>
      <c r="B3373" s="2">
        <v>2016</v>
      </c>
      <c r="C3373" t="s">
        <v>495</v>
      </c>
      <c r="D3373" t="s">
        <v>48</v>
      </c>
      <c r="E3373" t="s">
        <v>7</v>
      </c>
      <c r="F3373">
        <f>VLOOKUP(C3373,'Five Year Alumni Srvy 2016 Data'!C:F,4,FALSE)</f>
        <v>0</v>
      </c>
      <c r="G3373" t="str">
        <f>VLOOKUP(F3373,Coding!K:L,2,FALSE)</f>
        <v>Non-URM</v>
      </c>
      <c r="H3373" t="s">
        <v>219</v>
      </c>
      <c r="I3373" t="s">
        <v>220</v>
      </c>
      <c r="J3373" t="s">
        <v>19</v>
      </c>
      <c r="K3373" t="s">
        <v>54</v>
      </c>
      <c r="L3373" s="2">
        <v>2</v>
      </c>
      <c r="M3373" t="s">
        <v>55</v>
      </c>
      <c r="N3373" t="s">
        <v>56</v>
      </c>
      <c r="O3373" t="s">
        <v>187</v>
      </c>
    </row>
    <row r="3374" spans="1:15" x14ac:dyDescent="0.25">
      <c r="A3374" s="2">
        <v>1</v>
      </c>
      <c r="B3374" s="2">
        <v>2016</v>
      </c>
      <c r="C3374" t="s">
        <v>495</v>
      </c>
      <c r="D3374" t="s">
        <v>48</v>
      </c>
      <c r="E3374" t="s">
        <v>7</v>
      </c>
      <c r="F3374">
        <f>VLOOKUP(C3374,'Five Year Alumni Srvy 2016 Data'!C:F,4,FALSE)</f>
        <v>0</v>
      </c>
      <c r="G3374" t="str">
        <f>VLOOKUP(F3374,Coding!K:L,2,FALSE)</f>
        <v>Non-URM</v>
      </c>
      <c r="H3374" t="s">
        <v>219</v>
      </c>
      <c r="I3374" t="s">
        <v>220</v>
      </c>
      <c r="J3374" t="s">
        <v>19</v>
      </c>
      <c r="K3374" t="s">
        <v>58</v>
      </c>
      <c r="L3374" s="2">
        <v>3</v>
      </c>
      <c r="M3374" t="s">
        <v>55</v>
      </c>
      <c r="N3374" t="s">
        <v>59</v>
      </c>
      <c r="O3374" t="s">
        <v>178</v>
      </c>
    </row>
    <row r="3375" spans="1:15" x14ac:dyDescent="0.25">
      <c r="A3375" s="2">
        <v>1</v>
      </c>
      <c r="B3375" s="2">
        <v>2016</v>
      </c>
      <c r="C3375" t="s">
        <v>495</v>
      </c>
      <c r="D3375" t="s">
        <v>48</v>
      </c>
      <c r="E3375" t="s">
        <v>7</v>
      </c>
      <c r="F3375">
        <f>VLOOKUP(C3375,'Five Year Alumni Srvy 2016 Data'!C:F,4,FALSE)</f>
        <v>0</v>
      </c>
      <c r="G3375" t="str">
        <f>VLOOKUP(F3375,Coding!K:L,2,FALSE)</f>
        <v>Non-URM</v>
      </c>
      <c r="H3375" t="s">
        <v>219</v>
      </c>
      <c r="I3375" t="s">
        <v>220</v>
      </c>
      <c r="J3375" t="s">
        <v>19</v>
      </c>
      <c r="K3375" t="s">
        <v>118</v>
      </c>
      <c r="L3375" s="2">
        <v>3</v>
      </c>
      <c r="M3375" t="s">
        <v>55</v>
      </c>
      <c r="N3375" t="s">
        <v>119</v>
      </c>
      <c r="O3375" t="s">
        <v>178</v>
      </c>
    </row>
    <row r="3376" spans="1:15" x14ac:dyDescent="0.25">
      <c r="A3376" s="2">
        <v>1</v>
      </c>
      <c r="B3376" s="2">
        <v>2016</v>
      </c>
      <c r="C3376" t="s">
        <v>495</v>
      </c>
      <c r="D3376" t="s">
        <v>48</v>
      </c>
      <c r="E3376" t="s">
        <v>7</v>
      </c>
      <c r="F3376">
        <f>VLOOKUP(C3376,'Five Year Alumni Srvy 2016 Data'!C:F,4,FALSE)</f>
        <v>0</v>
      </c>
      <c r="G3376" t="str">
        <f>VLOOKUP(F3376,Coding!K:L,2,FALSE)</f>
        <v>Non-URM</v>
      </c>
      <c r="H3376" t="s">
        <v>219</v>
      </c>
      <c r="I3376" t="s">
        <v>220</v>
      </c>
      <c r="J3376" t="s">
        <v>19</v>
      </c>
      <c r="K3376" t="s">
        <v>135</v>
      </c>
      <c r="L3376" s="2">
        <v>3</v>
      </c>
      <c r="M3376" t="s">
        <v>55</v>
      </c>
      <c r="N3376" t="s">
        <v>136</v>
      </c>
      <c r="O3376" t="s">
        <v>178</v>
      </c>
    </row>
    <row r="3377" spans="1:15" x14ac:dyDescent="0.25">
      <c r="A3377" s="2">
        <v>1</v>
      </c>
      <c r="B3377" s="2">
        <v>2016</v>
      </c>
      <c r="C3377" t="s">
        <v>495</v>
      </c>
      <c r="D3377" t="s">
        <v>48</v>
      </c>
      <c r="E3377" t="s">
        <v>7</v>
      </c>
      <c r="F3377">
        <f>VLOOKUP(C3377,'Five Year Alumni Srvy 2016 Data'!C:F,4,FALSE)</f>
        <v>0</v>
      </c>
      <c r="G3377" t="str">
        <f>VLOOKUP(F3377,Coding!K:L,2,FALSE)</f>
        <v>Non-URM</v>
      </c>
      <c r="H3377" t="s">
        <v>219</v>
      </c>
      <c r="I3377" t="s">
        <v>220</v>
      </c>
      <c r="J3377" t="s">
        <v>19</v>
      </c>
      <c r="K3377" t="s">
        <v>137</v>
      </c>
      <c r="L3377" s="2">
        <v>3</v>
      </c>
      <c r="M3377" t="s">
        <v>55</v>
      </c>
      <c r="N3377" t="s">
        <v>138</v>
      </c>
      <c r="O3377" t="s">
        <v>178</v>
      </c>
    </row>
    <row r="3378" spans="1:15" x14ac:dyDescent="0.25">
      <c r="A3378" s="2">
        <v>1</v>
      </c>
      <c r="B3378" s="2">
        <v>2016</v>
      </c>
      <c r="C3378" t="s">
        <v>495</v>
      </c>
      <c r="D3378" t="s">
        <v>48</v>
      </c>
      <c r="E3378" t="s">
        <v>7</v>
      </c>
      <c r="F3378">
        <f>VLOOKUP(C3378,'Five Year Alumni Srvy 2016 Data'!C:F,4,FALSE)</f>
        <v>0</v>
      </c>
      <c r="G3378" t="str">
        <f>VLOOKUP(F3378,Coding!K:L,2,FALSE)</f>
        <v>Non-URM</v>
      </c>
      <c r="H3378" t="s">
        <v>219</v>
      </c>
      <c r="I3378" t="s">
        <v>220</v>
      </c>
      <c r="J3378" t="s">
        <v>19</v>
      </c>
      <c r="K3378" t="s">
        <v>145</v>
      </c>
      <c r="L3378" s="2">
        <v>4</v>
      </c>
      <c r="M3378" t="s">
        <v>55</v>
      </c>
      <c r="N3378" t="s">
        <v>146</v>
      </c>
      <c r="O3378" t="s">
        <v>57</v>
      </c>
    </row>
    <row r="3379" spans="1:15" x14ac:dyDescent="0.25">
      <c r="A3379" s="2">
        <v>1</v>
      </c>
      <c r="B3379" s="2">
        <v>2016</v>
      </c>
      <c r="C3379" t="s">
        <v>495</v>
      </c>
      <c r="D3379" t="s">
        <v>48</v>
      </c>
      <c r="E3379" t="s">
        <v>7</v>
      </c>
      <c r="F3379">
        <f>VLOOKUP(C3379,'Five Year Alumni Srvy 2016 Data'!C:F,4,FALSE)</f>
        <v>0</v>
      </c>
      <c r="G3379" t="str">
        <f>VLOOKUP(F3379,Coding!K:L,2,FALSE)</f>
        <v>Non-URM</v>
      </c>
      <c r="H3379" t="s">
        <v>219</v>
      </c>
      <c r="I3379" t="s">
        <v>220</v>
      </c>
      <c r="J3379" t="s">
        <v>19</v>
      </c>
      <c r="K3379" t="s">
        <v>147</v>
      </c>
      <c r="L3379" s="2">
        <v>3</v>
      </c>
      <c r="M3379" t="s">
        <v>55</v>
      </c>
      <c r="N3379" t="s">
        <v>148</v>
      </c>
      <c r="O3379" t="s">
        <v>178</v>
      </c>
    </row>
    <row r="3380" spans="1:15" x14ac:dyDescent="0.25">
      <c r="A3380" s="2">
        <v>1</v>
      </c>
      <c r="B3380" s="2">
        <v>2016</v>
      </c>
      <c r="C3380" t="s">
        <v>495</v>
      </c>
      <c r="D3380" t="s">
        <v>48</v>
      </c>
      <c r="E3380" t="s">
        <v>7</v>
      </c>
      <c r="F3380">
        <f>VLOOKUP(C3380,'Five Year Alumni Srvy 2016 Data'!C:F,4,FALSE)</f>
        <v>0</v>
      </c>
      <c r="G3380" t="str">
        <f>VLOOKUP(F3380,Coding!K:L,2,FALSE)</f>
        <v>Non-URM</v>
      </c>
      <c r="H3380" t="s">
        <v>219</v>
      </c>
      <c r="I3380" t="s">
        <v>220</v>
      </c>
      <c r="J3380" t="s">
        <v>19</v>
      </c>
      <c r="K3380" t="s">
        <v>149</v>
      </c>
      <c r="L3380" s="2">
        <v>2</v>
      </c>
      <c r="M3380" t="s">
        <v>55</v>
      </c>
      <c r="N3380" t="s">
        <v>150</v>
      </c>
      <c r="O3380" t="s">
        <v>187</v>
      </c>
    </row>
    <row r="3381" spans="1:15" x14ac:dyDescent="0.25">
      <c r="A3381" s="2">
        <v>1</v>
      </c>
      <c r="B3381" s="2">
        <v>2016</v>
      </c>
      <c r="C3381" t="s">
        <v>495</v>
      </c>
      <c r="D3381" t="s">
        <v>48</v>
      </c>
      <c r="E3381" t="s">
        <v>7</v>
      </c>
      <c r="F3381">
        <f>VLOOKUP(C3381,'Five Year Alumni Srvy 2016 Data'!C:F,4,FALSE)</f>
        <v>0</v>
      </c>
      <c r="G3381" t="str">
        <f>VLOOKUP(F3381,Coding!K:L,2,FALSE)</f>
        <v>Non-URM</v>
      </c>
      <c r="H3381" t="s">
        <v>219</v>
      </c>
      <c r="I3381" t="s">
        <v>220</v>
      </c>
      <c r="J3381" t="s">
        <v>19</v>
      </c>
      <c r="K3381" t="s">
        <v>166</v>
      </c>
      <c r="L3381" s="2">
        <v>3</v>
      </c>
      <c r="M3381" t="s">
        <v>55</v>
      </c>
      <c r="N3381" t="s">
        <v>167</v>
      </c>
      <c r="O3381" t="s">
        <v>178</v>
      </c>
    </row>
    <row r="3382" spans="1:15" x14ac:dyDescent="0.25">
      <c r="A3382" s="2">
        <v>1</v>
      </c>
      <c r="B3382" s="2">
        <v>2016</v>
      </c>
      <c r="C3382" t="s">
        <v>203</v>
      </c>
      <c r="D3382" t="s">
        <v>204</v>
      </c>
      <c r="E3382" s="2" t="s">
        <v>7</v>
      </c>
      <c r="F3382">
        <f>VLOOKUP(C3382,'Five Year Alumni Srvy 2016 Data'!C:F,4,FALSE)</f>
        <v>1</v>
      </c>
      <c r="G3382" t="str">
        <f>VLOOKUP(F3382,Coding!K:L,2,FALSE)</f>
        <v>URM</v>
      </c>
      <c r="H3382" t="s">
        <v>205</v>
      </c>
      <c r="I3382" t="s">
        <v>206</v>
      </c>
      <c r="J3382" t="s">
        <v>15</v>
      </c>
      <c r="K3382" t="s">
        <v>64</v>
      </c>
      <c r="L3382" s="2">
        <v>2</v>
      </c>
      <c r="M3382" t="s">
        <v>65</v>
      </c>
      <c r="N3382" t="s">
        <v>66</v>
      </c>
      <c r="O3382" t="s">
        <v>186</v>
      </c>
    </row>
    <row r="3383" spans="1:15" x14ac:dyDescent="0.25">
      <c r="A3383" s="2">
        <v>1</v>
      </c>
      <c r="B3383" s="2">
        <v>2016</v>
      </c>
      <c r="C3383" t="s">
        <v>203</v>
      </c>
      <c r="D3383" t="s">
        <v>204</v>
      </c>
      <c r="E3383" s="2" t="s">
        <v>7</v>
      </c>
      <c r="F3383">
        <f>VLOOKUP(C3383,'Five Year Alumni Srvy 2016 Data'!C:F,4,FALSE)</f>
        <v>1</v>
      </c>
      <c r="G3383" t="str">
        <f>VLOOKUP(F3383,Coding!K:L,2,FALSE)</f>
        <v>URM</v>
      </c>
      <c r="H3383" t="s">
        <v>205</v>
      </c>
      <c r="I3383" t="s">
        <v>206</v>
      </c>
      <c r="J3383" t="s">
        <v>15</v>
      </c>
      <c r="K3383" t="s">
        <v>68</v>
      </c>
      <c r="L3383" s="2">
        <v>4</v>
      </c>
      <c r="M3383" t="s">
        <v>65</v>
      </c>
      <c r="N3383" t="s">
        <v>69</v>
      </c>
      <c r="O3383" t="s">
        <v>185</v>
      </c>
    </row>
    <row r="3384" spans="1:15" x14ac:dyDescent="0.25">
      <c r="A3384" s="2">
        <v>1</v>
      </c>
      <c r="B3384" s="2">
        <v>2016</v>
      </c>
      <c r="C3384" t="s">
        <v>203</v>
      </c>
      <c r="D3384" t="s">
        <v>204</v>
      </c>
      <c r="E3384" s="2" t="s">
        <v>7</v>
      </c>
      <c r="F3384">
        <f>VLOOKUP(C3384,'Five Year Alumni Srvy 2016 Data'!C:F,4,FALSE)</f>
        <v>1</v>
      </c>
      <c r="G3384" t="str">
        <f>VLOOKUP(F3384,Coding!K:L,2,FALSE)</f>
        <v>URM</v>
      </c>
      <c r="H3384" t="s">
        <v>205</v>
      </c>
      <c r="I3384" t="s">
        <v>206</v>
      </c>
      <c r="J3384" t="s">
        <v>15</v>
      </c>
      <c r="K3384" t="s">
        <v>70</v>
      </c>
      <c r="L3384" s="2">
        <v>2</v>
      </c>
      <c r="M3384" t="s">
        <v>65</v>
      </c>
      <c r="N3384" t="s">
        <v>71</v>
      </c>
      <c r="O3384" t="s">
        <v>186</v>
      </c>
    </row>
    <row r="3385" spans="1:15" x14ac:dyDescent="0.25">
      <c r="A3385" s="2">
        <v>1</v>
      </c>
      <c r="B3385" s="2">
        <v>2016</v>
      </c>
      <c r="C3385" t="s">
        <v>203</v>
      </c>
      <c r="D3385" t="s">
        <v>204</v>
      </c>
      <c r="E3385" s="2" t="s">
        <v>7</v>
      </c>
      <c r="F3385">
        <f>VLOOKUP(C3385,'Five Year Alumni Srvy 2016 Data'!C:F,4,FALSE)</f>
        <v>1</v>
      </c>
      <c r="G3385" t="str">
        <f>VLOOKUP(F3385,Coding!K:L,2,FALSE)</f>
        <v>URM</v>
      </c>
      <c r="H3385" t="s">
        <v>205</v>
      </c>
      <c r="I3385" t="s">
        <v>206</v>
      </c>
      <c r="J3385" t="s">
        <v>15</v>
      </c>
      <c r="K3385" t="s">
        <v>116</v>
      </c>
      <c r="L3385" s="2">
        <v>2</v>
      </c>
      <c r="M3385" t="s">
        <v>65</v>
      </c>
      <c r="N3385" t="s">
        <v>117</v>
      </c>
      <c r="O3385" t="s">
        <v>186</v>
      </c>
    </row>
    <row r="3386" spans="1:15" x14ac:dyDescent="0.25">
      <c r="A3386" s="2">
        <v>1</v>
      </c>
      <c r="B3386" s="2">
        <v>2016</v>
      </c>
      <c r="C3386" t="s">
        <v>203</v>
      </c>
      <c r="D3386" t="s">
        <v>204</v>
      </c>
      <c r="E3386" s="2" t="s">
        <v>7</v>
      </c>
      <c r="F3386">
        <f>VLOOKUP(C3386,'Five Year Alumni Srvy 2016 Data'!C:F,4,FALSE)</f>
        <v>1</v>
      </c>
      <c r="G3386" t="str">
        <f>VLOOKUP(F3386,Coding!K:L,2,FALSE)</f>
        <v>URM</v>
      </c>
      <c r="H3386" t="s">
        <v>205</v>
      </c>
      <c r="I3386" t="s">
        <v>206</v>
      </c>
      <c r="J3386" t="s">
        <v>15</v>
      </c>
      <c r="K3386" t="s">
        <v>120</v>
      </c>
      <c r="L3386" s="2">
        <v>2</v>
      </c>
      <c r="M3386" t="s">
        <v>65</v>
      </c>
      <c r="N3386" t="s">
        <v>121</v>
      </c>
      <c r="O3386" t="s">
        <v>186</v>
      </c>
    </row>
    <row r="3387" spans="1:15" x14ac:dyDescent="0.25">
      <c r="A3387" s="2">
        <v>1</v>
      </c>
      <c r="B3387" s="2">
        <v>2016</v>
      </c>
      <c r="C3387" t="s">
        <v>214</v>
      </c>
      <c r="D3387" t="s">
        <v>204</v>
      </c>
      <c r="E3387" s="2" t="s">
        <v>7</v>
      </c>
      <c r="F3387">
        <f>VLOOKUP(C3387,'Five Year Alumni Srvy 2016 Data'!C:F,4,FALSE)</f>
        <v>1</v>
      </c>
      <c r="G3387" t="str">
        <f>VLOOKUP(F3387,Coding!K:L,2,FALSE)</f>
        <v>URM</v>
      </c>
      <c r="H3387" t="s">
        <v>215</v>
      </c>
      <c r="I3387" t="s">
        <v>215</v>
      </c>
      <c r="J3387" t="s">
        <v>21</v>
      </c>
      <c r="K3387" t="s">
        <v>64</v>
      </c>
      <c r="L3387" s="2">
        <v>3</v>
      </c>
      <c r="M3387" t="s">
        <v>65</v>
      </c>
      <c r="N3387" t="s">
        <v>66</v>
      </c>
      <c r="O3387" t="s">
        <v>67</v>
      </c>
    </row>
    <row r="3388" spans="1:15" x14ac:dyDescent="0.25">
      <c r="A3388" s="2">
        <v>1</v>
      </c>
      <c r="B3388" s="2">
        <v>2016</v>
      </c>
      <c r="C3388" t="s">
        <v>214</v>
      </c>
      <c r="D3388" t="s">
        <v>204</v>
      </c>
      <c r="E3388" s="2" t="s">
        <v>7</v>
      </c>
      <c r="F3388">
        <f>VLOOKUP(C3388,'Five Year Alumni Srvy 2016 Data'!C:F,4,FALSE)</f>
        <v>1</v>
      </c>
      <c r="G3388" t="str">
        <f>VLOOKUP(F3388,Coding!K:L,2,FALSE)</f>
        <v>URM</v>
      </c>
      <c r="H3388" t="s">
        <v>215</v>
      </c>
      <c r="I3388" t="s">
        <v>215</v>
      </c>
      <c r="J3388" t="s">
        <v>21</v>
      </c>
      <c r="K3388" t="s">
        <v>68</v>
      </c>
      <c r="L3388" s="2">
        <v>3</v>
      </c>
      <c r="M3388" t="s">
        <v>65</v>
      </c>
      <c r="N3388" t="s">
        <v>69</v>
      </c>
      <c r="O3388" t="s">
        <v>67</v>
      </c>
    </row>
    <row r="3389" spans="1:15" x14ac:dyDescent="0.25">
      <c r="A3389" s="2">
        <v>1</v>
      </c>
      <c r="B3389" s="2">
        <v>2016</v>
      </c>
      <c r="C3389" t="s">
        <v>214</v>
      </c>
      <c r="D3389" t="s">
        <v>204</v>
      </c>
      <c r="E3389" s="2" t="s">
        <v>7</v>
      </c>
      <c r="F3389">
        <f>VLOOKUP(C3389,'Five Year Alumni Srvy 2016 Data'!C:F,4,FALSE)</f>
        <v>1</v>
      </c>
      <c r="G3389" t="str">
        <f>VLOOKUP(F3389,Coding!K:L,2,FALSE)</f>
        <v>URM</v>
      </c>
      <c r="H3389" t="s">
        <v>215</v>
      </c>
      <c r="I3389" t="s">
        <v>215</v>
      </c>
      <c r="J3389" t="s">
        <v>21</v>
      </c>
      <c r="K3389" t="s">
        <v>70</v>
      </c>
      <c r="L3389" s="2">
        <v>3</v>
      </c>
      <c r="M3389" t="s">
        <v>65</v>
      </c>
      <c r="N3389" t="s">
        <v>71</v>
      </c>
      <c r="O3389" t="s">
        <v>67</v>
      </c>
    </row>
    <row r="3390" spans="1:15" x14ac:dyDescent="0.25">
      <c r="A3390" s="2">
        <v>1</v>
      </c>
      <c r="B3390" s="2">
        <v>2016</v>
      </c>
      <c r="C3390" t="s">
        <v>214</v>
      </c>
      <c r="D3390" t="s">
        <v>204</v>
      </c>
      <c r="E3390" s="2" t="s">
        <v>7</v>
      </c>
      <c r="F3390">
        <f>VLOOKUP(C3390,'Five Year Alumni Srvy 2016 Data'!C:F,4,FALSE)</f>
        <v>1</v>
      </c>
      <c r="G3390" t="str">
        <f>VLOOKUP(F3390,Coding!K:L,2,FALSE)</f>
        <v>URM</v>
      </c>
      <c r="H3390" t="s">
        <v>215</v>
      </c>
      <c r="I3390" t="s">
        <v>215</v>
      </c>
      <c r="J3390" t="s">
        <v>21</v>
      </c>
      <c r="K3390" t="s">
        <v>116</v>
      </c>
      <c r="L3390" s="2">
        <v>3</v>
      </c>
      <c r="M3390" t="s">
        <v>65</v>
      </c>
      <c r="N3390" t="s">
        <v>117</v>
      </c>
      <c r="O3390" t="s">
        <v>67</v>
      </c>
    </row>
    <row r="3391" spans="1:15" x14ac:dyDescent="0.25">
      <c r="A3391" s="2">
        <v>1</v>
      </c>
      <c r="B3391" s="2">
        <v>2016</v>
      </c>
      <c r="C3391" t="s">
        <v>214</v>
      </c>
      <c r="D3391" t="s">
        <v>204</v>
      </c>
      <c r="E3391" s="2" t="s">
        <v>7</v>
      </c>
      <c r="F3391">
        <f>VLOOKUP(C3391,'Five Year Alumni Srvy 2016 Data'!C:F,4,FALSE)</f>
        <v>1</v>
      </c>
      <c r="G3391" t="str">
        <f>VLOOKUP(F3391,Coding!K:L,2,FALSE)</f>
        <v>URM</v>
      </c>
      <c r="H3391" t="s">
        <v>215</v>
      </c>
      <c r="I3391" t="s">
        <v>215</v>
      </c>
      <c r="J3391" t="s">
        <v>21</v>
      </c>
      <c r="K3391" t="s">
        <v>120</v>
      </c>
      <c r="L3391" s="2">
        <v>3</v>
      </c>
      <c r="M3391" t="s">
        <v>65</v>
      </c>
      <c r="N3391" t="s">
        <v>121</v>
      </c>
      <c r="O3391" t="s">
        <v>67</v>
      </c>
    </row>
    <row r="3392" spans="1:15" x14ac:dyDescent="0.25">
      <c r="A3392" s="2">
        <v>1</v>
      </c>
      <c r="B3392" s="2">
        <v>2016</v>
      </c>
      <c r="C3392" t="s">
        <v>263</v>
      </c>
      <c r="D3392" t="s">
        <v>264</v>
      </c>
      <c r="E3392" s="2" t="s">
        <v>7</v>
      </c>
      <c r="F3392">
        <f>VLOOKUP(C3392,'Five Year Alumni Srvy 2016 Data'!C:F,4,FALSE)</f>
        <v>1</v>
      </c>
      <c r="G3392" t="str">
        <f>VLOOKUP(F3392,Coding!K:L,2,FALSE)</f>
        <v>URM</v>
      </c>
      <c r="H3392" t="s">
        <v>248</v>
      </c>
      <c r="I3392" t="s">
        <v>249</v>
      </c>
      <c r="J3392" t="s">
        <v>17</v>
      </c>
      <c r="K3392" t="s">
        <v>64</v>
      </c>
      <c r="L3392" s="2">
        <v>4</v>
      </c>
      <c r="M3392" t="s">
        <v>65</v>
      </c>
      <c r="N3392" t="s">
        <v>66</v>
      </c>
      <c r="O3392" t="s">
        <v>185</v>
      </c>
    </row>
    <row r="3393" spans="1:15" x14ac:dyDescent="0.25">
      <c r="A3393" s="2">
        <v>1</v>
      </c>
      <c r="B3393" s="2">
        <v>2016</v>
      </c>
      <c r="C3393" t="s">
        <v>263</v>
      </c>
      <c r="D3393" t="s">
        <v>264</v>
      </c>
      <c r="E3393" s="2" t="s">
        <v>7</v>
      </c>
      <c r="F3393">
        <f>VLOOKUP(C3393,'Five Year Alumni Srvy 2016 Data'!C:F,4,FALSE)</f>
        <v>1</v>
      </c>
      <c r="G3393" t="str">
        <f>VLOOKUP(F3393,Coding!K:L,2,FALSE)</f>
        <v>URM</v>
      </c>
      <c r="H3393" t="s">
        <v>248</v>
      </c>
      <c r="I3393" t="s">
        <v>249</v>
      </c>
      <c r="J3393" t="s">
        <v>17</v>
      </c>
      <c r="K3393" t="s">
        <v>68</v>
      </c>
      <c r="L3393" s="2">
        <v>4</v>
      </c>
      <c r="M3393" t="s">
        <v>65</v>
      </c>
      <c r="N3393" t="s">
        <v>69</v>
      </c>
      <c r="O3393" t="s">
        <v>185</v>
      </c>
    </row>
    <row r="3394" spans="1:15" x14ac:dyDescent="0.25">
      <c r="A3394" s="2">
        <v>1</v>
      </c>
      <c r="B3394" s="2">
        <v>2016</v>
      </c>
      <c r="C3394" t="s">
        <v>263</v>
      </c>
      <c r="D3394" t="s">
        <v>264</v>
      </c>
      <c r="E3394" s="2" t="s">
        <v>7</v>
      </c>
      <c r="F3394">
        <f>VLOOKUP(C3394,'Five Year Alumni Srvy 2016 Data'!C:F,4,FALSE)</f>
        <v>1</v>
      </c>
      <c r="G3394" t="str">
        <f>VLOOKUP(F3394,Coding!K:L,2,FALSE)</f>
        <v>URM</v>
      </c>
      <c r="H3394" t="s">
        <v>248</v>
      </c>
      <c r="I3394" t="s">
        <v>249</v>
      </c>
      <c r="J3394" t="s">
        <v>17</v>
      </c>
      <c r="K3394" t="s">
        <v>70</v>
      </c>
      <c r="L3394" s="2">
        <v>3</v>
      </c>
      <c r="M3394" t="s">
        <v>65</v>
      </c>
      <c r="N3394" t="s">
        <v>71</v>
      </c>
      <c r="O3394" t="s">
        <v>67</v>
      </c>
    </row>
    <row r="3395" spans="1:15" x14ac:dyDescent="0.25">
      <c r="A3395" s="2">
        <v>1</v>
      </c>
      <c r="B3395" s="2">
        <v>2016</v>
      </c>
      <c r="C3395" t="s">
        <v>263</v>
      </c>
      <c r="D3395" t="s">
        <v>264</v>
      </c>
      <c r="E3395" s="2" t="s">
        <v>7</v>
      </c>
      <c r="F3395">
        <f>VLOOKUP(C3395,'Five Year Alumni Srvy 2016 Data'!C:F,4,FALSE)</f>
        <v>1</v>
      </c>
      <c r="G3395" t="str">
        <f>VLOOKUP(F3395,Coding!K:L,2,FALSE)</f>
        <v>URM</v>
      </c>
      <c r="H3395" t="s">
        <v>248</v>
      </c>
      <c r="I3395" t="s">
        <v>249</v>
      </c>
      <c r="J3395" t="s">
        <v>17</v>
      </c>
      <c r="K3395" t="s">
        <v>116</v>
      </c>
      <c r="L3395" s="2">
        <v>3</v>
      </c>
      <c r="M3395" t="s">
        <v>65</v>
      </c>
      <c r="N3395" t="s">
        <v>117</v>
      </c>
      <c r="O3395" t="s">
        <v>67</v>
      </c>
    </row>
    <row r="3396" spans="1:15" x14ac:dyDescent="0.25">
      <c r="A3396" s="2">
        <v>1</v>
      </c>
      <c r="B3396" s="2">
        <v>2016</v>
      </c>
      <c r="C3396" t="s">
        <v>263</v>
      </c>
      <c r="D3396" t="s">
        <v>264</v>
      </c>
      <c r="E3396" s="2" t="s">
        <v>7</v>
      </c>
      <c r="F3396">
        <f>VLOOKUP(C3396,'Five Year Alumni Srvy 2016 Data'!C:F,4,FALSE)</f>
        <v>1</v>
      </c>
      <c r="G3396" t="str">
        <f>VLOOKUP(F3396,Coding!K:L,2,FALSE)</f>
        <v>URM</v>
      </c>
      <c r="H3396" t="s">
        <v>248</v>
      </c>
      <c r="I3396" t="s">
        <v>249</v>
      </c>
      <c r="J3396" t="s">
        <v>17</v>
      </c>
      <c r="K3396" t="s">
        <v>120</v>
      </c>
      <c r="L3396" s="2">
        <v>2</v>
      </c>
      <c r="M3396" t="s">
        <v>65</v>
      </c>
      <c r="N3396" t="s">
        <v>121</v>
      </c>
      <c r="O3396" t="s">
        <v>186</v>
      </c>
    </row>
    <row r="3397" spans="1:15" x14ac:dyDescent="0.25">
      <c r="A3397" s="2">
        <v>1</v>
      </c>
      <c r="B3397" s="2">
        <v>2016</v>
      </c>
      <c r="C3397" t="s">
        <v>269</v>
      </c>
      <c r="D3397" t="s">
        <v>48</v>
      </c>
      <c r="E3397" s="2" t="s">
        <v>7</v>
      </c>
      <c r="F3397">
        <f>VLOOKUP(C3397,'Five Year Alumni Srvy 2016 Data'!C:F,4,FALSE)</f>
        <v>1</v>
      </c>
      <c r="G3397" t="str">
        <f>VLOOKUP(F3397,Coding!K:L,2,FALSE)</f>
        <v>URM</v>
      </c>
      <c r="H3397" t="s">
        <v>270</v>
      </c>
      <c r="I3397" t="s">
        <v>270</v>
      </c>
      <c r="J3397" t="s">
        <v>21</v>
      </c>
      <c r="K3397" t="s">
        <v>64</v>
      </c>
      <c r="L3397" s="2">
        <v>3</v>
      </c>
      <c r="M3397" t="s">
        <v>65</v>
      </c>
      <c r="N3397" t="s">
        <v>66</v>
      </c>
      <c r="O3397" t="s">
        <v>67</v>
      </c>
    </row>
    <row r="3398" spans="1:15" x14ac:dyDescent="0.25">
      <c r="A3398" s="2">
        <v>1</v>
      </c>
      <c r="B3398" s="2">
        <v>2016</v>
      </c>
      <c r="C3398" t="s">
        <v>269</v>
      </c>
      <c r="D3398" t="s">
        <v>48</v>
      </c>
      <c r="E3398" s="2" t="s">
        <v>7</v>
      </c>
      <c r="F3398">
        <f>VLOOKUP(C3398,'Five Year Alumni Srvy 2016 Data'!C:F,4,FALSE)</f>
        <v>1</v>
      </c>
      <c r="G3398" t="str">
        <f>VLOOKUP(F3398,Coding!K:L,2,FALSE)</f>
        <v>URM</v>
      </c>
      <c r="H3398" t="s">
        <v>270</v>
      </c>
      <c r="I3398" t="s">
        <v>270</v>
      </c>
      <c r="J3398" t="s">
        <v>21</v>
      </c>
      <c r="K3398" t="s">
        <v>68</v>
      </c>
      <c r="L3398" s="2">
        <v>2</v>
      </c>
      <c r="M3398" t="s">
        <v>65</v>
      </c>
      <c r="N3398" t="s">
        <v>69</v>
      </c>
      <c r="O3398" t="s">
        <v>186</v>
      </c>
    </row>
    <row r="3399" spans="1:15" x14ac:dyDescent="0.25">
      <c r="A3399" s="2">
        <v>1</v>
      </c>
      <c r="B3399" s="2">
        <v>2016</v>
      </c>
      <c r="C3399" t="s">
        <v>269</v>
      </c>
      <c r="D3399" t="s">
        <v>48</v>
      </c>
      <c r="E3399" s="2" t="s">
        <v>7</v>
      </c>
      <c r="F3399">
        <f>VLOOKUP(C3399,'Five Year Alumni Srvy 2016 Data'!C:F,4,FALSE)</f>
        <v>1</v>
      </c>
      <c r="G3399" t="str">
        <f>VLOOKUP(F3399,Coding!K:L,2,FALSE)</f>
        <v>URM</v>
      </c>
      <c r="H3399" t="s">
        <v>270</v>
      </c>
      <c r="I3399" t="s">
        <v>270</v>
      </c>
      <c r="J3399" t="s">
        <v>21</v>
      </c>
      <c r="K3399" t="s">
        <v>70</v>
      </c>
      <c r="L3399" s="2">
        <v>3</v>
      </c>
      <c r="M3399" t="s">
        <v>65</v>
      </c>
      <c r="N3399" t="s">
        <v>71</v>
      </c>
      <c r="O3399" t="s">
        <v>67</v>
      </c>
    </row>
    <row r="3400" spans="1:15" x14ac:dyDescent="0.25">
      <c r="A3400" s="2">
        <v>1</v>
      </c>
      <c r="B3400" s="2">
        <v>2016</v>
      </c>
      <c r="C3400" t="s">
        <v>269</v>
      </c>
      <c r="D3400" t="s">
        <v>48</v>
      </c>
      <c r="E3400" s="2" t="s">
        <v>7</v>
      </c>
      <c r="F3400">
        <f>VLOOKUP(C3400,'Five Year Alumni Srvy 2016 Data'!C:F,4,FALSE)</f>
        <v>1</v>
      </c>
      <c r="G3400" t="str">
        <f>VLOOKUP(F3400,Coding!K:L,2,FALSE)</f>
        <v>URM</v>
      </c>
      <c r="H3400" t="s">
        <v>270</v>
      </c>
      <c r="I3400" t="s">
        <v>270</v>
      </c>
      <c r="J3400" t="s">
        <v>21</v>
      </c>
      <c r="K3400" t="s">
        <v>116</v>
      </c>
      <c r="L3400" s="2">
        <v>1</v>
      </c>
      <c r="M3400" t="s">
        <v>65</v>
      </c>
      <c r="N3400" t="s">
        <v>117</v>
      </c>
      <c r="O3400" t="s">
        <v>230</v>
      </c>
    </row>
    <row r="3401" spans="1:15" x14ac:dyDescent="0.25">
      <c r="A3401" s="2">
        <v>1</v>
      </c>
      <c r="B3401" s="2">
        <v>2016</v>
      </c>
      <c r="C3401" t="s">
        <v>269</v>
      </c>
      <c r="D3401" t="s">
        <v>48</v>
      </c>
      <c r="E3401" s="2" t="s">
        <v>7</v>
      </c>
      <c r="F3401">
        <f>VLOOKUP(C3401,'Five Year Alumni Srvy 2016 Data'!C:F,4,FALSE)</f>
        <v>1</v>
      </c>
      <c r="G3401" t="str">
        <f>VLOOKUP(F3401,Coding!K:L,2,FALSE)</f>
        <v>URM</v>
      </c>
      <c r="H3401" t="s">
        <v>270</v>
      </c>
      <c r="I3401" t="s">
        <v>270</v>
      </c>
      <c r="J3401" t="s">
        <v>21</v>
      </c>
      <c r="K3401" t="s">
        <v>120</v>
      </c>
      <c r="L3401" s="2">
        <v>2</v>
      </c>
      <c r="M3401" t="s">
        <v>65</v>
      </c>
      <c r="N3401" t="s">
        <v>121</v>
      </c>
      <c r="O3401" t="s">
        <v>186</v>
      </c>
    </row>
    <row r="3402" spans="1:15" x14ac:dyDescent="0.25">
      <c r="A3402" s="2">
        <v>1</v>
      </c>
      <c r="B3402" s="2">
        <v>2016</v>
      </c>
      <c r="C3402" t="s">
        <v>271</v>
      </c>
      <c r="D3402" t="s">
        <v>48</v>
      </c>
      <c r="E3402" s="2" t="s">
        <v>7</v>
      </c>
      <c r="F3402">
        <f>VLOOKUP(C3402,'Five Year Alumni Srvy 2016 Data'!C:F,4,FALSE)</f>
        <v>1</v>
      </c>
      <c r="G3402" t="str">
        <f>VLOOKUP(F3402,Coding!K:L,2,FALSE)</f>
        <v>URM</v>
      </c>
      <c r="H3402" t="s">
        <v>272</v>
      </c>
      <c r="I3402" t="s">
        <v>273</v>
      </c>
      <c r="J3402" t="s">
        <v>21</v>
      </c>
      <c r="K3402" t="s">
        <v>64</v>
      </c>
      <c r="L3402" s="2">
        <v>3</v>
      </c>
      <c r="M3402" t="s">
        <v>65</v>
      </c>
      <c r="N3402" t="s">
        <v>66</v>
      </c>
      <c r="O3402" t="s">
        <v>67</v>
      </c>
    </row>
    <row r="3403" spans="1:15" x14ac:dyDescent="0.25">
      <c r="A3403" s="2">
        <v>1</v>
      </c>
      <c r="B3403" s="2">
        <v>2016</v>
      </c>
      <c r="C3403" t="s">
        <v>271</v>
      </c>
      <c r="D3403" t="s">
        <v>48</v>
      </c>
      <c r="E3403" s="2" t="s">
        <v>7</v>
      </c>
      <c r="F3403">
        <f>VLOOKUP(C3403,'Five Year Alumni Srvy 2016 Data'!C:F,4,FALSE)</f>
        <v>1</v>
      </c>
      <c r="G3403" t="str">
        <f>VLOOKUP(F3403,Coding!K:L,2,FALSE)</f>
        <v>URM</v>
      </c>
      <c r="H3403" t="s">
        <v>272</v>
      </c>
      <c r="I3403" t="s">
        <v>273</v>
      </c>
      <c r="J3403" t="s">
        <v>21</v>
      </c>
      <c r="K3403" t="s">
        <v>68</v>
      </c>
      <c r="L3403" s="2">
        <v>3</v>
      </c>
      <c r="M3403" t="s">
        <v>65</v>
      </c>
      <c r="N3403" t="s">
        <v>69</v>
      </c>
      <c r="O3403" t="s">
        <v>67</v>
      </c>
    </row>
    <row r="3404" spans="1:15" x14ac:dyDescent="0.25">
      <c r="A3404" s="2">
        <v>1</v>
      </c>
      <c r="B3404" s="2">
        <v>2016</v>
      </c>
      <c r="C3404" t="s">
        <v>271</v>
      </c>
      <c r="D3404" t="s">
        <v>48</v>
      </c>
      <c r="E3404" s="2" t="s">
        <v>7</v>
      </c>
      <c r="F3404">
        <f>VLOOKUP(C3404,'Five Year Alumni Srvy 2016 Data'!C:F,4,FALSE)</f>
        <v>1</v>
      </c>
      <c r="G3404" t="str">
        <f>VLOOKUP(F3404,Coding!K:L,2,FALSE)</f>
        <v>URM</v>
      </c>
      <c r="H3404" t="s">
        <v>272</v>
      </c>
      <c r="I3404" t="s">
        <v>273</v>
      </c>
      <c r="J3404" t="s">
        <v>21</v>
      </c>
      <c r="K3404" t="s">
        <v>70</v>
      </c>
      <c r="L3404" s="2">
        <v>3</v>
      </c>
      <c r="M3404" t="s">
        <v>65</v>
      </c>
      <c r="N3404" t="s">
        <v>71</v>
      </c>
      <c r="O3404" t="s">
        <v>67</v>
      </c>
    </row>
    <row r="3405" spans="1:15" x14ac:dyDescent="0.25">
      <c r="A3405" s="2">
        <v>1</v>
      </c>
      <c r="B3405" s="2">
        <v>2016</v>
      </c>
      <c r="C3405" t="s">
        <v>271</v>
      </c>
      <c r="D3405" t="s">
        <v>48</v>
      </c>
      <c r="E3405" s="2" t="s">
        <v>7</v>
      </c>
      <c r="F3405">
        <f>VLOOKUP(C3405,'Five Year Alumni Srvy 2016 Data'!C:F,4,FALSE)</f>
        <v>1</v>
      </c>
      <c r="G3405" t="str">
        <f>VLOOKUP(F3405,Coding!K:L,2,FALSE)</f>
        <v>URM</v>
      </c>
      <c r="H3405" t="s">
        <v>272</v>
      </c>
      <c r="I3405" t="s">
        <v>273</v>
      </c>
      <c r="J3405" t="s">
        <v>21</v>
      </c>
      <c r="K3405" t="s">
        <v>116</v>
      </c>
      <c r="L3405" s="2">
        <v>2</v>
      </c>
      <c r="M3405" t="s">
        <v>65</v>
      </c>
      <c r="N3405" t="s">
        <v>117</v>
      </c>
      <c r="O3405" t="s">
        <v>186</v>
      </c>
    </row>
    <row r="3406" spans="1:15" x14ac:dyDescent="0.25">
      <c r="A3406" s="2">
        <v>1</v>
      </c>
      <c r="B3406" s="2">
        <v>2016</v>
      </c>
      <c r="C3406" t="s">
        <v>271</v>
      </c>
      <c r="D3406" t="s">
        <v>48</v>
      </c>
      <c r="E3406" s="2" t="s">
        <v>7</v>
      </c>
      <c r="F3406">
        <f>VLOOKUP(C3406,'Five Year Alumni Srvy 2016 Data'!C:F,4,FALSE)</f>
        <v>1</v>
      </c>
      <c r="G3406" t="str">
        <f>VLOOKUP(F3406,Coding!K:L,2,FALSE)</f>
        <v>URM</v>
      </c>
      <c r="H3406" t="s">
        <v>272</v>
      </c>
      <c r="I3406" t="s">
        <v>273</v>
      </c>
      <c r="J3406" t="s">
        <v>21</v>
      </c>
      <c r="K3406" t="s">
        <v>120</v>
      </c>
      <c r="L3406" s="2">
        <v>4</v>
      </c>
      <c r="M3406" t="s">
        <v>65</v>
      </c>
      <c r="N3406" t="s">
        <v>121</v>
      </c>
      <c r="O3406" t="s">
        <v>185</v>
      </c>
    </row>
    <row r="3407" spans="1:15" x14ac:dyDescent="0.25">
      <c r="A3407" s="2">
        <v>1</v>
      </c>
      <c r="B3407" s="2">
        <v>2016</v>
      </c>
      <c r="C3407" t="s">
        <v>312</v>
      </c>
      <c r="D3407" t="s">
        <v>169</v>
      </c>
      <c r="E3407" s="2" t="s">
        <v>7</v>
      </c>
      <c r="F3407">
        <f>VLOOKUP(C3407,'Five Year Alumni Srvy 2016 Data'!C:F,4,FALSE)</f>
        <v>1</v>
      </c>
      <c r="G3407" t="str">
        <f>VLOOKUP(F3407,Coding!K:L,2,FALSE)</f>
        <v>URM</v>
      </c>
      <c r="H3407" t="s">
        <v>270</v>
      </c>
      <c r="I3407" t="s">
        <v>270</v>
      </c>
      <c r="J3407" t="s">
        <v>21</v>
      </c>
      <c r="K3407" t="s">
        <v>64</v>
      </c>
      <c r="L3407" s="2">
        <v>4</v>
      </c>
      <c r="M3407" t="s">
        <v>65</v>
      </c>
      <c r="N3407" t="s">
        <v>66</v>
      </c>
      <c r="O3407" t="s">
        <v>185</v>
      </c>
    </row>
    <row r="3408" spans="1:15" x14ac:dyDescent="0.25">
      <c r="A3408" s="2">
        <v>1</v>
      </c>
      <c r="B3408" s="2">
        <v>2016</v>
      </c>
      <c r="C3408" t="s">
        <v>312</v>
      </c>
      <c r="D3408" t="s">
        <v>169</v>
      </c>
      <c r="E3408" s="2" t="s">
        <v>7</v>
      </c>
      <c r="F3408">
        <f>VLOOKUP(C3408,'Five Year Alumni Srvy 2016 Data'!C:F,4,FALSE)</f>
        <v>1</v>
      </c>
      <c r="G3408" t="str">
        <f>VLOOKUP(F3408,Coding!K:L,2,FALSE)</f>
        <v>URM</v>
      </c>
      <c r="H3408" t="s">
        <v>270</v>
      </c>
      <c r="I3408" t="s">
        <v>270</v>
      </c>
      <c r="J3408" t="s">
        <v>21</v>
      </c>
      <c r="K3408" t="s">
        <v>68</v>
      </c>
      <c r="L3408" s="2">
        <v>4</v>
      </c>
      <c r="M3408" t="s">
        <v>65</v>
      </c>
      <c r="N3408" t="s">
        <v>69</v>
      </c>
      <c r="O3408" t="s">
        <v>185</v>
      </c>
    </row>
    <row r="3409" spans="1:15" x14ac:dyDescent="0.25">
      <c r="A3409" s="2">
        <v>1</v>
      </c>
      <c r="B3409" s="2">
        <v>2016</v>
      </c>
      <c r="C3409" t="s">
        <v>312</v>
      </c>
      <c r="D3409" t="s">
        <v>169</v>
      </c>
      <c r="E3409" s="2" t="s">
        <v>7</v>
      </c>
      <c r="F3409">
        <f>VLOOKUP(C3409,'Five Year Alumni Srvy 2016 Data'!C:F,4,FALSE)</f>
        <v>1</v>
      </c>
      <c r="G3409" t="str">
        <f>VLOOKUP(F3409,Coding!K:L,2,FALSE)</f>
        <v>URM</v>
      </c>
      <c r="H3409" t="s">
        <v>270</v>
      </c>
      <c r="I3409" t="s">
        <v>270</v>
      </c>
      <c r="J3409" t="s">
        <v>21</v>
      </c>
      <c r="K3409" t="s">
        <v>70</v>
      </c>
      <c r="L3409" s="2">
        <v>1</v>
      </c>
      <c r="M3409" t="s">
        <v>65</v>
      </c>
      <c r="N3409" t="s">
        <v>71</v>
      </c>
      <c r="O3409" t="s">
        <v>230</v>
      </c>
    </row>
    <row r="3410" spans="1:15" x14ac:dyDescent="0.25">
      <c r="A3410" s="2">
        <v>1</v>
      </c>
      <c r="B3410" s="2">
        <v>2016</v>
      </c>
      <c r="C3410" t="s">
        <v>312</v>
      </c>
      <c r="D3410" t="s">
        <v>169</v>
      </c>
      <c r="E3410" s="2" t="s">
        <v>7</v>
      </c>
      <c r="F3410">
        <f>VLOOKUP(C3410,'Five Year Alumni Srvy 2016 Data'!C:F,4,FALSE)</f>
        <v>1</v>
      </c>
      <c r="G3410" t="str">
        <f>VLOOKUP(F3410,Coding!K:L,2,FALSE)</f>
        <v>URM</v>
      </c>
      <c r="H3410" t="s">
        <v>270</v>
      </c>
      <c r="I3410" t="s">
        <v>270</v>
      </c>
      <c r="J3410" t="s">
        <v>21</v>
      </c>
      <c r="K3410" t="s">
        <v>116</v>
      </c>
      <c r="L3410" s="2">
        <v>1</v>
      </c>
      <c r="M3410" t="s">
        <v>65</v>
      </c>
      <c r="N3410" t="s">
        <v>117</v>
      </c>
      <c r="O3410" t="s">
        <v>230</v>
      </c>
    </row>
    <row r="3411" spans="1:15" x14ac:dyDescent="0.25">
      <c r="A3411" s="2">
        <v>1</v>
      </c>
      <c r="B3411" s="2">
        <v>2016</v>
      </c>
      <c r="C3411" t="s">
        <v>312</v>
      </c>
      <c r="D3411" t="s">
        <v>169</v>
      </c>
      <c r="E3411" s="2" t="s">
        <v>7</v>
      </c>
      <c r="F3411">
        <f>VLOOKUP(C3411,'Five Year Alumni Srvy 2016 Data'!C:F,4,FALSE)</f>
        <v>1</v>
      </c>
      <c r="G3411" t="str">
        <f>VLOOKUP(F3411,Coding!K:L,2,FALSE)</f>
        <v>URM</v>
      </c>
      <c r="H3411" t="s">
        <v>270</v>
      </c>
      <c r="I3411" t="s">
        <v>270</v>
      </c>
      <c r="J3411" t="s">
        <v>21</v>
      </c>
      <c r="K3411" t="s">
        <v>120</v>
      </c>
      <c r="L3411" s="2">
        <v>4</v>
      </c>
      <c r="M3411" t="s">
        <v>65</v>
      </c>
      <c r="N3411" t="s">
        <v>121</v>
      </c>
      <c r="O3411" t="s">
        <v>185</v>
      </c>
    </row>
    <row r="3412" spans="1:15" x14ac:dyDescent="0.25">
      <c r="A3412" s="2">
        <v>1</v>
      </c>
      <c r="B3412" s="2">
        <v>2016</v>
      </c>
      <c r="C3412" t="s">
        <v>317</v>
      </c>
      <c r="D3412" t="s">
        <v>169</v>
      </c>
      <c r="E3412" s="2" t="s">
        <v>7</v>
      </c>
      <c r="F3412">
        <f>VLOOKUP(C3412,'Five Year Alumni Srvy 2016 Data'!C:F,4,FALSE)</f>
        <v>1</v>
      </c>
      <c r="G3412" t="str">
        <f>VLOOKUP(F3412,Coding!K:L,2,FALSE)</f>
        <v>URM</v>
      </c>
      <c r="H3412" t="s">
        <v>318</v>
      </c>
      <c r="I3412" t="s">
        <v>171</v>
      </c>
      <c r="J3412" t="s">
        <v>19</v>
      </c>
      <c r="K3412" t="s">
        <v>64</v>
      </c>
      <c r="L3412" s="2">
        <v>3</v>
      </c>
      <c r="M3412" t="s">
        <v>65</v>
      </c>
      <c r="N3412" t="s">
        <v>66</v>
      </c>
      <c r="O3412" t="s">
        <v>67</v>
      </c>
    </row>
    <row r="3413" spans="1:15" x14ac:dyDescent="0.25">
      <c r="A3413" s="2">
        <v>1</v>
      </c>
      <c r="B3413" s="2">
        <v>2016</v>
      </c>
      <c r="C3413" t="s">
        <v>317</v>
      </c>
      <c r="D3413" t="s">
        <v>169</v>
      </c>
      <c r="E3413" s="2" t="s">
        <v>7</v>
      </c>
      <c r="F3413">
        <f>VLOOKUP(C3413,'Five Year Alumni Srvy 2016 Data'!C:F,4,FALSE)</f>
        <v>1</v>
      </c>
      <c r="G3413" t="str">
        <f>VLOOKUP(F3413,Coding!K:L,2,FALSE)</f>
        <v>URM</v>
      </c>
      <c r="H3413" t="s">
        <v>318</v>
      </c>
      <c r="I3413" t="s">
        <v>171</v>
      </c>
      <c r="J3413" t="s">
        <v>19</v>
      </c>
      <c r="K3413" t="s">
        <v>68</v>
      </c>
      <c r="L3413" s="2">
        <v>3</v>
      </c>
      <c r="M3413" t="s">
        <v>65</v>
      </c>
      <c r="N3413" t="s">
        <v>69</v>
      </c>
      <c r="O3413" t="s">
        <v>67</v>
      </c>
    </row>
    <row r="3414" spans="1:15" x14ac:dyDescent="0.25">
      <c r="A3414" s="2">
        <v>1</v>
      </c>
      <c r="B3414" s="2">
        <v>2016</v>
      </c>
      <c r="C3414" t="s">
        <v>317</v>
      </c>
      <c r="D3414" t="s">
        <v>169</v>
      </c>
      <c r="E3414" s="2" t="s">
        <v>7</v>
      </c>
      <c r="F3414">
        <f>VLOOKUP(C3414,'Five Year Alumni Srvy 2016 Data'!C:F,4,FALSE)</f>
        <v>1</v>
      </c>
      <c r="G3414" t="str">
        <f>VLOOKUP(F3414,Coding!K:L,2,FALSE)</f>
        <v>URM</v>
      </c>
      <c r="H3414" t="s">
        <v>318</v>
      </c>
      <c r="I3414" t="s">
        <v>171</v>
      </c>
      <c r="J3414" t="s">
        <v>19</v>
      </c>
      <c r="K3414" t="s">
        <v>70</v>
      </c>
      <c r="L3414" s="2">
        <v>3</v>
      </c>
      <c r="M3414" t="s">
        <v>65</v>
      </c>
      <c r="N3414" t="s">
        <v>71</v>
      </c>
      <c r="O3414" t="s">
        <v>67</v>
      </c>
    </row>
    <row r="3415" spans="1:15" x14ac:dyDescent="0.25">
      <c r="A3415" s="2">
        <v>1</v>
      </c>
      <c r="B3415" s="2">
        <v>2016</v>
      </c>
      <c r="C3415" t="s">
        <v>317</v>
      </c>
      <c r="D3415" t="s">
        <v>169</v>
      </c>
      <c r="E3415" s="2" t="s">
        <v>7</v>
      </c>
      <c r="F3415">
        <f>VLOOKUP(C3415,'Five Year Alumni Srvy 2016 Data'!C:F,4,FALSE)</f>
        <v>1</v>
      </c>
      <c r="G3415" t="str">
        <f>VLOOKUP(F3415,Coding!K:L,2,FALSE)</f>
        <v>URM</v>
      </c>
      <c r="H3415" t="s">
        <v>318</v>
      </c>
      <c r="I3415" t="s">
        <v>171</v>
      </c>
      <c r="J3415" t="s">
        <v>19</v>
      </c>
      <c r="K3415" t="s">
        <v>116</v>
      </c>
      <c r="L3415" s="2">
        <v>3</v>
      </c>
      <c r="M3415" t="s">
        <v>65</v>
      </c>
      <c r="N3415" t="s">
        <v>117</v>
      </c>
      <c r="O3415" t="s">
        <v>67</v>
      </c>
    </row>
    <row r="3416" spans="1:15" x14ac:dyDescent="0.25">
      <c r="A3416" s="2">
        <v>1</v>
      </c>
      <c r="B3416" s="2">
        <v>2016</v>
      </c>
      <c r="C3416" t="s">
        <v>317</v>
      </c>
      <c r="D3416" t="s">
        <v>169</v>
      </c>
      <c r="E3416" s="2" t="s">
        <v>7</v>
      </c>
      <c r="F3416">
        <f>VLOOKUP(C3416,'Five Year Alumni Srvy 2016 Data'!C:F,4,FALSE)</f>
        <v>1</v>
      </c>
      <c r="G3416" t="str">
        <f>VLOOKUP(F3416,Coding!K:L,2,FALSE)</f>
        <v>URM</v>
      </c>
      <c r="H3416" t="s">
        <v>318</v>
      </c>
      <c r="I3416" t="s">
        <v>171</v>
      </c>
      <c r="J3416" t="s">
        <v>19</v>
      </c>
      <c r="K3416" t="s">
        <v>120</v>
      </c>
      <c r="L3416" s="2">
        <v>2</v>
      </c>
      <c r="M3416" t="s">
        <v>65</v>
      </c>
      <c r="N3416" t="s">
        <v>121</v>
      </c>
      <c r="O3416" t="s">
        <v>186</v>
      </c>
    </row>
    <row r="3417" spans="1:15" x14ac:dyDescent="0.25">
      <c r="A3417" s="2">
        <v>1</v>
      </c>
      <c r="B3417" s="2">
        <v>2016</v>
      </c>
      <c r="C3417" t="s">
        <v>325</v>
      </c>
      <c r="D3417" t="s">
        <v>204</v>
      </c>
      <c r="E3417" s="2" t="s">
        <v>7</v>
      </c>
      <c r="F3417">
        <f>VLOOKUP(C3417,'Five Year Alumni Srvy 2016 Data'!C:F,4,FALSE)</f>
        <v>1</v>
      </c>
      <c r="G3417" t="str">
        <f>VLOOKUP(F3417,Coding!K:L,2,FALSE)</f>
        <v>URM</v>
      </c>
      <c r="H3417" t="s">
        <v>252</v>
      </c>
      <c r="I3417" t="s">
        <v>206</v>
      </c>
      <c r="J3417" t="s">
        <v>15</v>
      </c>
      <c r="K3417" t="s">
        <v>64</v>
      </c>
      <c r="L3417" s="2">
        <v>2</v>
      </c>
      <c r="M3417" t="s">
        <v>65</v>
      </c>
      <c r="N3417" t="s">
        <v>66</v>
      </c>
      <c r="O3417" t="s">
        <v>186</v>
      </c>
    </row>
    <row r="3418" spans="1:15" x14ac:dyDescent="0.25">
      <c r="A3418" s="2">
        <v>1</v>
      </c>
      <c r="B3418" s="2">
        <v>2016</v>
      </c>
      <c r="C3418" t="s">
        <v>325</v>
      </c>
      <c r="D3418" t="s">
        <v>204</v>
      </c>
      <c r="E3418" s="2" t="s">
        <v>7</v>
      </c>
      <c r="F3418">
        <f>VLOOKUP(C3418,'Five Year Alumni Srvy 2016 Data'!C:F,4,FALSE)</f>
        <v>1</v>
      </c>
      <c r="G3418" t="str">
        <f>VLOOKUP(F3418,Coding!K:L,2,FALSE)</f>
        <v>URM</v>
      </c>
      <c r="H3418" t="s">
        <v>252</v>
      </c>
      <c r="I3418" t="s">
        <v>206</v>
      </c>
      <c r="J3418" t="s">
        <v>15</v>
      </c>
      <c r="K3418" t="s">
        <v>68</v>
      </c>
      <c r="L3418" s="2">
        <v>1</v>
      </c>
      <c r="M3418" t="s">
        <v>65</v>
      </c>
      <c r="N3418" t="s">
        <v>69</v>
      </c>
      <c r="O3418" t="s">
        <v>230</v>
      </c>
    </row>
    <row r="3419" spans="1:15" x14ac:dyDescent="0.25">
      <c r="A3419" s="2">
        <v>1</v>
      </c>
      <c r="B3419" s="2">
        <v>2016</v>
      </c>
      <c r="C3419" t="s">
        <v>325</v>
      </c>
      <c r="D3419" t="s">
        <v>204</v>
      </c>
      <c r="E3419" s="2" t="s">
        <v>7</v>
      </c>
      <c r="F3419">
        <f>VLOOKUP(C3419,'Five Year Alumni Srvy 2016 Data'!C:F,4,FALSE)</f>
        <v>1</v>
      </c>
      <c r="G3419" t="str">
        <f>VLOOKUP(F3419,Coding!K:L,2,FALSE)</f>
        <v>URM</v>
      </c>
      <c r="H3419" t="s">
        <v>252</v>
      </c>
      <c r="I3419" t="s">
        <v>206</v>
      </c>
      <c r="J3419" t="s">
        <v>15</v>
      </c>
      <c r="K3419" t="s">
        <v>70</v>
      </c>
      <c r="L3419" s="2">
        <v>2</v>
      </c>
      <c r="M3419" t="s">
        <v>65</v>
      </c>
      <c r="N3419" t="s">
        <v>71</v>
      </c>
      <c r="O3419" t="s">
        <v>186</v>
      </c>
    </row>
    <row r="3420" spans="1:15" x14ac:dyDescent="0.25">
      <c r="A3420" s="2">
        <v>1</v>
      </c>
      <c r="B3420" s="2">
        <v>2016</v>
      </c>
      <c r="C3420" t="s">
        <v>325</v>
      </c>
      <c r="D3420" t="s">
        <v>204</v>
      </c>
      <c r="E3420" s="2" t="s">
        <v>7</v>
      </c>
      <c r="F3420">
        <f>VLOOKUP(C3420,'Five Year Alumni Srvy 2016 Data'!C:F,4,FALSE)</f>
        <v>1</v>
      </c>
      <c r="G3420" t="str">
        <f>VLOOKUP(F3420,Coding!K:L,2,FALSE)</f>
        <v>URM</v>
      </c>
      <c r="H3420" t="s">
        <v>252</v>
      </c>
      <c r="I3420" t="s">
        <v>206</v>
      </c>
      <c r="J3420" t="s">
        <v>15</v>
      </c>
      <c r="K3420" t="s">
        <v>116</v>
      </c>
      <c r="L3420" s="2">
        <v>1</v>
      </c>
      <c r="M3420" t="s">
        <v>65</v>
      </c>
      <c r="N3420" t="s">
        <v>117</v>
      </c>
      <c r="O3420" t="s">
        <v>230</v>
      </c>
    </row>
    <row r="3421" spans="1:15" x14ac:dyDescent="0.25">
      <c r="A3421" s="2">
        <v>1</v>
      </c>
      <c r="B3421" s="2">
        <v>2016</v>
      </c>
      <c r="C3421" t="s">
        <v>325</v>
      </c>
      <c r="D3421" t="s">
        <v>204</v>
      </c>
      <c r="E3421" s="2" t="s">
        <v>7</v>
      </c>
      <c r="F3421">
        <f>VLOOKUP(C3421,'Five Year Alumni Srvy 2016 Data'!C:F,4,FALSE)</f>
        <v>1</v>
      </c>
      <c r="G3421" t="str">
        <f>VLOOKUP(F3421,Coding!K:L,2,FALSE)</f>
        <v>URM</v>
      </c>
      <c r="H3421" t="s">
        <v>252</v>
      </c>
      <c r="I3421" t="s">
        <v>206</v>
      </c>
      <c r="J3421" t="s">
        <v>15</v>
      </c>
      <c r="K3421" t="s">
        <v>120</v>
      </c>
      <c r="L3421" s="2">
        <v>4</v>
      </c>
      <c r="M3421" t="s">
        <v>65</v>
      </c>
      <c r="N3421" t="s">
        <v>121</v>
      </c>
      <c r="O3421" t="s">
        <v>185</v>
      </c>
    </row>
    <row r="3422" spans="1:15" x14ac:dyDescent="0.25">
      <c r="A3422" s="2">
        <v>1</v>
      </c>
      <c r="B3422" s="2">
        <v>2016</v>
      </c>
      <c r="C3422" t="s">
        <v>333</v>
      </c>
      <c r="D3422" t="s">
        <v>204</v>
      </c>
      <c r="E3422" s="2" t="s">
        <v>7</v>
      </c>
      <c r="F3422">
        <f>VLOOKUP(C3422,'Five Year Alumni Srvy 2016 Data'!C:F,4,FALSE)</f>
        <v>1</v>
      </c>
      <c r="G3422" t="str">
        <f>VLOOKUP(F3422,Coding!K:L,2,FALSE)</f>
        <v>URM</v>
      </c>
      <c r="H3422" t="s">
        <v>198</v>
      </c>
      <c r="I3422" t="s">
        <v>199</v>
      </c>
      <c r="J3422" t="s">
        <v>17</v>
      </c>
      <c r="K3422" t="s">
        <v>64</v>
      </c>
      <c r="L3422" s="2">
        <v>3</v>
      </c>
      <c r="M3422" t="s">
        <v>65</v>
      </c>
      <c r="N3422" t="s">
        <v>66</v>
      </c>
      <c r="O3422" t="s">
        <v>67</v>
      </c>
    </row>
    <row r="3423" spans="1:15" x14ac:dyDescent="0.25">
      <c r="A3423" s="2">
        <v>1</v>
      </c>
      <c r="B3423" s="2">
        <v>2016</v>
      </c>
      <c r="C3423" t="s">
        <v>333</v>
      </c>
      <c r="D3423" t="s">
        <v>204</v>
      </c>
      <c r="E3423" s="2" t="s">
        <v>7</v>
      </c>
      <c r="F3423">
        <f>VLOOKUP(C3423,'Five Year Alumni Srvy 2016 Data'!C:F,4,FALSE)</f>
        <v>1</v>
      </c>
      <c r="G3423" t="str">
        <f>VLOOKUP(F3423,Coding!K:L,2,FALSE)</f>
        <v>URM</v>
      </c>
      <c r="H3423" t="s">
        <v>198</v>
      </c>
      <c r="I3423" t="s">
        <v>199</v>
      </c>
      <c r="J3423" t="s">
        <v>17</v>
      </c>
      <c r="K3423" t="s">
        <v>68</v>
      </c>
      <c r="L3423" s="2">
        <v>3</v>
      </c>
      <c r="M3423" t="s">
        <v>65</v>
      </c>
      <c r="N3423" t="s">
        <v>69</v>
      </c>
      <c r="O3423" t="s">
        <v>67</v>
      </c>
    </row>
    <row r="3424" spans="1:15" x14ac:dyDescent="0.25">
      <c r="A3424" s="2">
        <v>1</v>
      </c>
      <c r="B3424" s="2">
        <v>2016</v>
      </c>
      <c r="C3424" t="s">
        <v>333</v>
      </c>
      <c r="D3424" t="s">
        <v>204</v>
      </c>
      <c r="E3424" s="2" t="s">
        <v>7</v>
      </c>
      <c r="F3424">
        <f>VLOOKUP(C3424,'Five Year Alumni Srvy 2016 Data'!C:F,4,FALSE)</f>
        <v>1</v>
      </c>
      <c r="G3424" t="str">
        <f>VLOOKUP(F3424,Coding!K:L,2,FALSE)</f>
        <v>URM</v>
      </c>
      <c r="H3424" t="s">
        <v>198</v>
      </c>
      <c r="I3424" t="s">
        <v>199</v>
      </c>
      <c r="J3424" t="s">
        <v>17</v>
      </c>
      <c r="K3424" t="s">
        <v>70</v>
      </c>
      <c r="L3424" s="2">
        <v>4</v>
      </c>
      <c r="M3424" t="s">
        <v>65</v>
      </c>
      <c r="N3424" t="s">
        <v>71</v>
      </c>
      <c r="O3424" t="s">
        <v>185</v>
      </c>
    </row>
    <row r="3425" spans="1:15" x14ac:dyDescent="0.25">
      <c r="A3425" s="2">
        <v>1</v>
      </c>
      <c r="B3425" s="2">
        <v>2016</v>
      </c>
      <c r="C3425" t="s">
        <v>333</v>
      </c>
      <c r="D3425" t="s">
        <v>204</v>
      </c>
      <c r="E3425" s="2" t="s">
        <v>7</v>
      </c>
      <c r="F3425">
        <f>VLOOKUP(C3425,'Five Year Alumni Srvy 2016 Data'!C:F,4,FALSE)</f>
        <v>1</v>
      </c>
      <c r="G3425" t="str">
        <f>VLOOKUP(F3425,Coding!K:L,2,FALSE)</f>
        <v>URM</v>
      </c>
      <c r="H3425" t="s">
        <v>198</v>
      </c>
      <c r="I3425" t="s">
        <v>199</v>
      </c>
      <c r="J3425" t="s">
        <v>17</v>
      </c>
      <c r="K3425" t="s">
        <v>116</v>
      </c>
      <c r="L3425" s="2">
        <v>2</v>
      </c>
      <c r="M3425" t="s">
        <v>65</v>
      </c>
      <c r="N3425" t="s">
        <v>117</v>
      </c>
      <c r="O3425" t="s">
        <v>186</v>
      </c>
    </row>
    <row r="3426" spans="1:15" x14ac:dyDescent="0.25">
      <c r="A3426" s="2">
        <v>1</v>
      </c>
      <c r="B3426" s="2">
        <v>2016</v>
      </c>
      <c r="C3426" t="s">
        <v>333</v>
      </c>
      <c r="D3426" t="s">
        <v>204</v>
      </c>
      <c r="E3426" s="2" t="s">
        <v>7</v>
      </c>
      <c r="F3426">
        <f>VLOOKUP(C3426,'Five Year Alumni Srvy 2016 Data'!C:F,4,FALSE)</f>
        <v>1</v>
      </c>
      <c r="G3426" t="str">
        <f>VLOOKUP(F3426,Coding!K:L,2,FALSE)</f>
        <v>URM</v>
      </c>
      <c r="H3426" t="s">
        <v>198</v>
      </c>
      <c r="I3426" t="s">
        <v>199</v>
      </c>
      <c r="J3426" t="s">
        <v>17</v>
      </c>
      <c r="K3426" t="s">
        <v>120</v>
      </c>
      <c r="L3426" s="2">
        <v>4</v>
      </c>
      <c r="M3426" t="s">
        <v>65</v>
      </c>
      <c r="N3426" t="s">
        <v>121</v>
      </c>
      <c r="O3426" t="s">
        <v>185</v>
      </c>
    </row>
    <row r="3427" spans="1:15" x14ac:dyDescent="0.25">
      <c r="A3427" s="2">
        <v>1</v>
      </c>
      <c r="B3427" s="2">
        <v>2016</v>
      </c>
      <c r="C3427" t="s">
        <v>341</v>
      </c>
      <c r="D3427" t="s">
        <v>48</v>
      </c>
      <c r="E3427" s="2" t="s">
        <v>7</v>
      </c>
      <c r="F3427">
        <f>VLOOKUP(C3427,'Five Year Alumni Srvy 2016 Data'!C:F,4,FALSE)</f>
        <v>1</v>
      </c>
      <c r="G3427" t="str">
        <f>VLOOKUP(F3427,Coding!K:L,2,FALSE)</f>
        <v>URM</v>
      </c>
      <c r="H3427" t="s">
        <v>342</v>
      </c>
      <c r="I3427" t="s">
        <v>342</v>
      </c>
      <c r="J3427" t="s">
        <v>19</v>
      </c>
      <c r="K3427" t="s">
        <v>64</v>
      </c>
      <c r="L3427" s="2">
        <v>3</v>
      </c>
      <c r="M3427" t="s">
        <v>65</v>
      </c>
      <c r="N3427" t="s">
        <v>66</v>
      </c>
      <c r="O3427" t="s">
        <v>67</v>
      </c>
    </row>
    <row r="3428" spans="1:15" x14ac:dyDescent="0.25">
      <c r="A3428" s="2">
        <v>1</v>
      </c>
      <c r="B3428" s="2">
        <v>2016</v>
      </c>
      <c r="C3428" t="s">
        <v>341</v>
      </c>
      <c r="D3428" t="s">
        <v>48</v>
      </c>
      <c r="E3428" s="2" t="s">
        <v>7</v>
      </c>
      <c r="F3428">
        <f>VLOOKUP(C3428,'Five Year Alumni Srvy 2016 Data'!C:F,4,FALSE)</f>
        <v>1</v>
      </c>
      <c r="G3428" t="str">
        <f>VLOOKUP(F3428,Coding!K:L,2,FALSE)</f>
        <v>URM</v>
      </c>
      <c r="H3428" t="s">
        <v>342</v>
      </c>
      <c r="I3428" t="s">
        <v>342</v>
      </c>
      <c r="J3428" t="s">
        <v>19</v>
      </c>
      <c r="K3428" t="s">
        <v>68</v>
      </c>
      <c r="L3428" s="2">
        <v>3</v>
      </c>
      <c r="M3428" t="s">
        <v>65</v>
      </c>
      <c r="N3428" t="s">
        <v>69</v>
      </c>
      <c r="O3428" t="s">
        <v>67</v>
      </c>
    </row>
    <row r="3429" spans="1:15" x14ac:dyDescent="0.25">
      <c r="A3429" s="2">
        <v>1</v>
      </c>
      <c r="B3429" s="2">
        <v>2016</v>
      </c>
      <c r="C3429" t="s">
        <v>341</v>
      </c>
      <c r="D3429" t="s">
        <v>48</v>
      </c>
      <c r="E3429" s="2" t="s">
        <v>7</v>
      </c>
      <c r="F3429">
        <f>VLOOKUP(C3429,'Five Year Alumni Srvy 2016 Data'!C:F,4,FALSE)</f>
        <v>1</v>
      </c>
      <c r="G3429" t="str">
        <f>VLOOKUP(F3429,Coding!K:L,2,FALSE)</f>
        <v>URM</v>
      </c>
      <c r="H3429" t="s">
        <v>342</v>
      </c>
      <c r="I3429" t="s">
        <v>342</v>
      </c>
      <c r="J3429" t="s">
        <v>19</v>
      </c>
      <c r="K3429" t="s">
        <v>70</v>
      </c>
      <c r="L3429" s="2">
        <v>3</v>
      </c>
      <c r="M3429" t="s">
        <v>65</v>
      </c>
      <c r="N3429" t="s">
        <v>71</v>
      </c>
      <c r="O3429" t="s">
        <v>67</v>
      </c>
    </row>
    <row r="3430" spans="1:15" x14ac:dyDescent="0.25">
      <c r="A3430" s="2">
        <v>1</v>
      </c>
      <c r="B3430" s="2">
        <v>2016</v>
      </c>
      <c r="C3430" t="s">
        <v>341</v>
      </c>
      <c r="D3430" t="s">
        <v>48</v>
      </c>
      <c r="E3430" s="2" t="s">
        <v>7</v>
      </c>
      <c r="F3430">
        <f>VLOOKUP(C3430,'Five Year Alumni Srvy 2016 Data'!C:F,4,FALSE)</f>
        <v>1</v>
      </c>
      <c r="G3430" t="str">
        <f>VLOOKUP(F3430,Coding!K:L,2,FALSE)</f>
        <v>URM</v>
      </c>
      <c r="H3430" t="s">
        <v>342</v>
      </c>
      <c r="I3430" t="s">
        <v>342</v>
      </c>
      <c r="J3430" t="s">
        <v>19</v>
      </c>
      <c r="K3430" t="s">
        <v>116</v>
      </c>
      <c r="L3430" s="2">
        <v>3</v>
      </c>
      <c r="M3430" t="s">
        <v>65</v>
      </c>
      <c r="N3430" t="s">
        <v>117</v>
      </c>
      <c r="O3430" t="s">
        <v>67</v>
      </c>
    </row>
    <row r="3431" spans="1:15" x14ac:dyDescent="0.25">
      <c r="A3431" s="2">
        <v>1</v>
      </c>
      <c r="B3431" s="2">
        <v>2016</v>
      </c>
      <c r="C3431" t="s">
        <v>341</v>
      </c>
      <c r="D3431" t="s">
        <v>48</v>
      </c>
      <c r="E3431" s="2" t="s">
        <v>7</v>
      </c>
      <c r="F3431">
        <f>VLOOKUP(C3431,'Five Year Alumni Srvy 2016 Data'!C:F,4,FALSE)</f>
        <v>1</v>
      </c>
      <c r="G3431" t="str">
        <f>VLOOKUP(F3431,Coding!K:L,2,FALSE)</f>
        <v>URM</v>
      </c>
      <c r="H3431" t="s">
        <v>342</v>
      </c>
      <c r="I3431" t="s">
        <v>342</v>
      </c>
      <c r="J3431" t="s">
        <v>19</v>
      </c>
      <c r="K3431" t="s">
        <v>120</v>
      </c>
      <c r="L3431" s="2">
        <v>3</v>
      </c>
      <c r="M3431" t="s">
        <v>65</v>
      </c>
      <c r="N3431" t="s">
        <v>121</v>
      </c>
      <c r="O3431" t="s">
        <v>67</v>
      </c>
    </row>
    <row r="3432" spans="1:15" x14ac:dyDescent="0.25">
      <c r="A3432" s="2">
        <v>1</v>
      </c>
      <c r="B3432" s="2">
        <v>2016</v>
      </c>
      <c r="C3432" t="s">
        <v>349</v>
      </c>
      <c r="D3432" t="s">
        <v>169</v>
      </c>
      <c r="E3432" s="2" t="s">
        <v>7</v>
      </c>
      <c r="F3432">
        <f>VLOOKUP(C3432,'Five Year Alumni Srvy 2016 Data'!C:F,4,FALSE)</f>
        <v>1</v>
      </c>
      <c r="G3432" t="str">
        <f>VLOOKUP(F3432,Coding!K:L,2,FALSE)</f>
        <v>URM</v>
      </c>
      <c r="H3432" t="s">
        <v>252</v>
      </c>
      <c r="I3432" t="s">
        <v>206</v>
      </c>
      <c r="J3432" t="s">
        <v>15</v>
      </c>
      <c r="K3432" t="s">
        <v>64</v>
      </c>
      <c r="L3432" s="2">
        <v>3</v>
      </c>
      <c r="M3432" t="s">
        <v>65</v>
      </c>
      <c r="N3432" t="s">
        <v>66</v>
      </c>
      <c r="O3432" t="s">
        <v>67</v>
      </c>
    </row>
    <row r="3433" spans="1:15" x14ac:dyDescent="0.25">
      <c r="A3433" s="2">
        <v>1</v>
      </c>
      <c r="B3433" s="2">
        <v>2016</v>
      </c>
      <c r="C3433" t="s">
        <v>349</v>
      </c>
      <c r="D3433" t="s">
        <v>169</v>
      </c>
      <c r="E3433" s="2" t="s">
        <v>7</v>
      </c>
      <c r="F3433">
        <f>VLOOKUP(C3433,'Five Year Alumni Srvy 2016 Data'!C:F,4,FALSE)</f>
        <v>1</v>
      </c>
      <c r="G3433" t="str">
        <f>VLOOKUP(F3433,Coding!K:L,2,FALSE)</f>
        <v>URM</v>
      </c>
      <c r="H3433" t="s">
        <v>252</v>
      </c>
      <c r="I3433" t="s">
        <v>206</v>
      </c>
      <c r="J3433" t="s">
        <v>15</v>
      </c>
      <c r="K3433" t="s">
        <v>68</v>
      </c>
      <c r="L3433" s="2">
        <v>2</v>
      </c>
      <c r="M3433" t="s">
        <v>65</v>
      </c>
      <c r="N3433" t="s">
        <v>69</v>
      </c>
      <c r="O3433" t="s">
        <v>186</v>
      </c>
    </row>
    <row r="3434" spans="1:15" x14ac:dyDescent="0.25">
      <c r="A3434" s="2">
        <v>1</v>
      </c>
      <c r="B3434" s="2">
        <v>2016</v>
      </c>
      <c r="C3434" t="s">
        <v>349</v>
      </c>
      <c r="D3434" t="s">
        <v>169</v>
      </c>
      <c r="E3434" s="2" t="s">
        <v>7</v>
      </c>
      <c r="F3434">
        <f>VLOOKUP(C3434,'Five Year Alumni Srvy 2016 Data'!C:F,4,FALSE)</f>
        <v>1</v>
      </c>
      <c r="G3434" t="str">
        <f>VLOOKUP(F3434,Coding!K:L,2,FALSE)</f>
        <v>URM</v>
      </c>
      <c r="H3434" t="s">
        <v>252</v>
      </c>
      <c r="I3434" t="s">
        <v>206</v>
      </c>
      <c r="J3434" t="s">
        <v>15</v>
      </c>
      <c r="K3434" t="s">
        <v>70</v>
      </c>
      <c r="L3434" s="2">
        <v>3</v>
      </c>
      <c r="M3434" t="s">
        <v>65</v>
      </c>
      <c r="N3434" t="s">
        <v>71</v>
      </c>
      <c r="O3434" t="s">
        <v>67</v>
      </c>
    </row>
    <row r="3435" spans="1:15" x14ac:dyDescent="0.25">
      <c r="A3435" s="2">
        <v>1</v>
      </c>
      <c r="B3435" s="2">
        <v>2016</v>
      </c>
      <c r="C3435" t="s">
        <v>349</v>
      </c>
      <c r="D3435" t="s">
        <v>169</v>
      </c>
      <c r="E3435" s="2" t="s">
        <v>7</v>
      </c>
      <c r="F3435">
        <f>VLOOKUP(C3435,'Five Year Alumni Srvy 2016 Data'!C:F,4,FALSE)</f>
        <v>1</v>
      </c>
      <c r="G3435" t="str">
        <f>VLOOKUP(F3435,Coding!K:L,2,FALSE)</f>
        <v>URM</v>
      </c>
      <c r="H3435" t="s">
        <v>252</v>
      </c>
      <c r="I3435" t="s">
        <v>206</v>
      </c>
      <c r="J3435" t="s">
        <v>15</v>
      </c>
      <c r="K3435" t="s">
        <v>116</v>
      </c>
      <c r="L3435" s="2">
        <v>3</v>
      </c>
      <c r="M3435" t="s">
        <v>65</v>
      </c>
      <c r="N3435" t="s">
        <v>117</v>
      </c>
      <c r="O3435" t="s">
        <v>67</v>
      </c>
    </row>
    <row r="3436" spans="1:15" x14ac:dyDescent="0.25">
      <c r="A3436" s="2">
        <v>1</v>
      </c>
      <c r="B3436" s="2">
        <v>2016</v>
      </c>
      <c r="C3436" t="s">
        <v>349</v>
      </c>
      <c r="D3436" t="s">
        <v>169</v>
      </c>
      <c r="E3436" s="2" t="s">
        <v>7</v>
      </c>
      <c r="F3436">
        <f>VLOOKUP(C3436,'Five Year Alumni Srvy 2016 Data'!C:F,4,FALSE)</f>
        <v>1</v>
      </c>
      <c r="G3436" t="str">
        <f>VLOOKUP(F3436,Coding!K:L,2,FALSE)</f>
        <v>URM</v>
      </c>
      <c r="H3436" t="s">
        <v>252</v>
      </c>
      <c r="I3436" t="s">
        <v>206</v>
      </c>
      <c r="J3436" t="s">
        <v>15</v>
      </c>
      <c r="K3436" t="s">
        <v>120</v>
      </c>
      <c r="L3436" s="2">
        <v>3</v>
      </c>
      <c r="M3436" t="s">
        <v>65</v>
      </c>
      <c r="N3436" t="s">
        <v>121</v>
      </c>
      <c r="O3436" t="s">
        <v>67</v>
      </c>
    </row>
    <row r="3437" spans="1:15" x14ac:dyDescent="0.25">
      <c r="A3437" s="2">
        <v>1</v>
      </c>
      <c r="B3437" s="2">
        <v>2016</v>
      </c>
      <c r="C3437" t="s">
        <v>350</v>
      </c>
      <c r="D3437" t="s">
        <v>169</v>
      </c>
      <c r="E3437" s="2" t="s">
        <v>7</v>
      </c>
      <c r="F3437">
        <f>VLOOKUP(C3437,'Five Year Alumni Srvy 2016 Data'!C:F,4,FALSE)</f>
        <v>1</v>
      </c>
      <c r="G3437" t="str">
        <f>VLOOKUP(F3437,Coding!K:L,2,FALSE)</f>
        <v>URM</v>
      </c>
      <c r="H3437" t="s">
        <v>272</v>
      </c>
      <c r="I3437" t="s">
        <v>273</v>
      </c>
      <c r="J3437" t="s">
        <v>21</v>
      </c>
      <c r="K3437" t="s">
        <v>64</v>
      </c>
      <c r="L3437" s="2">
        <v>2</v>
      </c>
      <c r="M3437" t="s">
        <v>65</v>
      </c>
      <c r="N3437" t="s">
        <v>66</v>
      </c>
      <c r="O3437" t="s">
        <v>186</v>
      </c>
    </row>
    <row r="3438" spans="1:15" x14ac:dyDescent="0.25">
      <c r="A3438" s="2">
        <v>1</v>
      </c>
      <c r="B3438" s="2">
        <v>2016</v>
      </c>
      <c r="C3438" t="s">
        <v>350</v>
      </c>
      <c r="D3438" t="s">
        <v>169</v>
      </c>
      <c r="E3438" s="2" t="s">
        <v>7</v>
      </c>
      <c r="F3438">
        <f>VLOOKUP(C3438,'Five Year Alumni Srvy 2016 Data'!C:F,4,FALSE)</f>
        <v>1</v>
      </c>
      <c r="G3438" t="str">
        <f>VLOOKUP(F3438,Coding!K:L,2,FALSE)</f>
        <v>URM</v>
      </c>
      <c r="H3438" t="s">
        <v>272</v>
      </c>
      <c r="I3438" t="s">
        <v>273</v>
      </c>
      <c r="J3438" t="s">
        <v>21</v>
      </c>
      <c r="K3438" t="s">
        <v>68</v>
      </c>
      <c r="L3438" s="2">
        <v>3</v>
      </c>
      <c r="M3438" t="s">
        <v>65</v>
      </c>
      <c r="N3438" t="s">
        <v>69</v>
      </c>
      <c r="O3438" t="s">
        <v>67</v>
      </c>
    </row>
    <row r="3439" spans="1:15" x14ac:dyDescent="0.25">
      <c r="A3439" s="2">
        <v>1</v>
      </c>
      <c r="B3439" s="2">
        <v>2016</v>
      </c>
      <c r="C3439" t="s">
        <v>350</v>
      </c>
      <c r="D3439" t="s">
        <v>169</v>
      </c>
      <c r="E3439" s="2" t="s">
        <v>7</v>
      </c>
      <c r="F3439">
        <f>VLOOKUP(C3439,'Five Year Alumni Srvy 2016 Data'!C:F,4,FALSE)</f>
        <v>1</v>
      </c>
      <c r="G3439" t="str">
        <f>VLOOKUP(F3439,Coding!K:L,2,FALSE)</f>
        <v>URM</v>
      </c>
      <c r="H3439" t="s">
        <v>272</v>
      </c>
      <c r="I3439" t="s">
        <v>273</v>
      </c>
      <c r="J3439" t="s">
        <v>21</v>
      </c>
      <c r="K3439" t="s">
        <v>70</v>
      </c>
      <c r="L3439" s="2">
        <v>3</v>
      </c>
      <c r="M3439" t="s">
        <v>65</v>
      </c>
      <c r="N3439" t="s">
        <v>71</v>
      </c>
      <c r="O3439" t="s">
        <v>67</v>
      </c>
    </row>
    <row r="3440" spans="1:15" x14ac:dyDescent="0.25">
      <c r="A3440" s="2">
        <v>1</v>
      </c>
      <c r="B3440" s="2">
        <v>2016</v>
      </c>
      <c r="C3440" t="s">
        <v>350</v>
      </c>
      <c r="D3440" t="s">
        <v>169</v>
      </c>
      <c r="E3440" s="2" t="s">
        <v>7</v>
      </c>
      <c r="F3440">
        <f>VLOOKUP(C3440,'Five Year Alumni Srvy 2016 Data'!C:F,4,FALSE)</f>
        <v>1</v>
      </c>
      <c r="G3440" t="str">
        <f>VLOOKUP(F3440,Coding!K:L,2,FALSE)</f>
        <v>URM</v>
      </c>
      <c r="H3440" t="s">
        <v>272</v>
      </c>
      <c r="I3440" t="s">
        <v>273</v>
      </c>
      <c r="J3440" t="s">
        <v>21</v>
      </c>
      <c r="K3440" t="s">
        <v>116</v>
      </c>
      <c r="L3440" s="2">
        <v>2</v>
      </c>
      <c r="M3440" t="s">
        <v>65</v>
      </c>
      <c r="N3440" t="s">
        <v>117</v>
      </c>
      <c r="O3440" t="s">
        <v>186</v>
      </c>
    </row>
    <row r="3441" spans="1:15" x14ac:dyDescent="0.25">
      <c r="A3441" s="2">
        <v>1</v>
      </c>
      <c r="B3441" s="2">
        <v>2016</v>
      </c>
      <c r="C3441" t="s">
        <v>350</v>
      </c>
      <c r="D3441" t="s">
        <v>169</v>
      </c>
      <c r="E3441" s="2" t="s">
        <v>7</v>
      </c>
      <c r="F3441">
        <f>VLOOKUP(C3441,'Five Year Alumni Srvy 2016 Data'!C:F,4,FALSE)</f>
        <v>1</v>
      </c>
      <c r="G3441" t="str">
        <f>VLOOKUP(F3441,Coding!K:L,2,FALSE)</f>
        <v>URM</v>
      </c>
      <c r="H3441" t="s">
        <v>272</v>
      </c>
      <c r="I3441" t="s">
        <v>273</v>
      </c>
      <c r="J3441" t="s">
        <v>21</v>
      </c>
      <c r="K3441" t="s">
        <v>120</v>
      </c>
      <c r="L3441" s="2">
        <v>3</v>
      </c>
      <c r="M3441" t="s">
        <v>65</v>
      </c>
      <c r="N3441" t="s">
        <v>121</v>
      </c>
      <c r="O3441" t="s">
        <v>67</v>
      </c>
    </row>
    <row r="3442" spans="1:15" x14ac:dyDescent="0.25">
      <c r="A3442" s="2">
        <v>1</v>
      </c>
      <c r="B3442" s="2">
        <v>2016</v>
      </c>
      <c r="C3442" t="s">
        <v>353</v>
      </c>
      <c r="D3442" t="s">
        <v>48</v>
      </c>
      <c r="E3442" s="2" t="s">
        <v>7</v>
      </c>
      <c r="F3442">
        <f>VLOOKUP(C3442,'Five Year Alumni Srvy 2016 Data'!C:F,4,FALSE)</f>
        <v>1</v>
      </c>
      <c r="G3442" t="str">
        <f>VLOOKUP(F3442,Coding!K:L,2,FALSE)</f>
        <v>URM</v>
      </c>
      <c r="H3442" t="s">
        <v>328</v>
      </c>
      <c r="I3442" t="s">
        <v>328</v>
      </c>
      <c r="J3442" t="s">
        <v>10</v>
      </c>
      <c r="K3442" t="s">
        <v>64</v>
      </c>
      <c r="L3442" s="2">
        <v>1</v>
      </c>
      <c r="M3442" t="s">
        <v>65</v>
      </c>
      <c r="N3442" t="s">
        <v>66</v>
      </c>
      <c r="O3442" t="s">
        <v>230</v>
      </c>
    </row>
    <row r="3443" spans="1:15" x14ac:dyDescent="0.25">
      <c r="A3443" s="2">
        <v>1</v>
      </c>
      <c r="B3443" s="2">
        <v>2016</v>
      </c>
      <c r="C3443" t="s">
        <v>353</v>
      </c>
      <c r="D3443" t="s">
        <v>48</v>
      </c>
      <c r="E3443" s="2" t="s">
        <v>7</v>
      </c>
      <c r="F3443">
        <f>VLOOKUP(C3443,'Five Year Alumni Srvy 2016 Data'!C:F,4,FALSE)</f>
        <v>1</v>
      </c>
      <c r="G3443" t="str">
        <f>VLOOKUP(F3443,Coding!K:L,2,FALSE)</f>
        <v>URM</v>
      </c>
      <c r="H3443" t="s">
        <v>328</v>
      </c>
      <c r="I3443" t="s">
        <v>328</v>
      </c>
      <c r="J3443" t="s">
        <v>10</v>
      </c>
      <c r="K3443" t="s">
        <v>68</v>
      </c>
      <c r="L3443" s="2">
        <v>1</v>
      </c>
      <c r="M3443" t="s">
        <v>65</v>
      </c>
      <c r="N3443" t="s">
        <v>69</v>
      </c>
      <c r="O3443" t="s">
        <v>230</v>
      </c>
    </row>
    <row r="3444" spans="1:15" x14ac:dyDescent="0.25">
      <c r="A3444" s="2">
        <v>1</v>
      </c>
      <c r="B3444" s="2">
        <v>2016</v>
      </c>
      <c r="C3444" t="s">
        <v>353</v>
      </c>
      <c r="D3444" t="s">
        <v>48</v>
      </c>
      <c r="E3444" s="2" t="s">
        <v>7</v>
      </c>
      <c r="F3444">
        <f>VLOOKUP(C3444,'Five Year Alumni Srvy 2016 Data'!C:F,4,FALSE)</f>
        <v>1</v>
      </c>
      <c r="G3444" t="str">
        <f>VLOOKUP(F3444,Coding!K:L,2,FALSE)</f>
        <v>URM</v>
      </c>
      <c r="H3444" t="s">
        <v>328</v>
      </c>
      <c r="I3444" t="s">
        <v>328</v>
      </c>
      <c r="J3444" t="s">
        <v>10</v>
      </c>
      <c r="K3444" t="s">
        <v>70</v>
      </c>
      <c r="L3444" s="2">
        <v>2</v>
      </c>
      <c r="M3444" t="s">
        <v>65</v>
      </c>
      <c r="N3444" t="s">
        <v>71</v>
      </c>
      <c r="O3444" t="s">
        <v>186</v>
      </c>
    </row>
    <row r="3445" spans="1:15" x14ac:dyDescent="0.25">
      <c r="A3445" s="2">
        <v>1</v>
      </c>
      <c r="B3445" s="2">
        <v>2016</v>
      </c>
      <c r="C3445" t="s">
        <v>353</v>
      </c>
      <c r="D3445" t="s">
        <v>48</v>
      </c>
      <c r="E3445" s="2" t="s">
        <v>7</v>
      </c>
      <c r="F3445">
        <f>VLOOKUP(C3445,'Five Year Alumni Srvy 2016 Data'!C:F,4,FALSE)</f>
        <v>1</v>
      </c>
      <c r="G3445" t="str">
        <f>VLOOKUP(F3445,Coding!K:L,2,FALSE)</f>
        <v>URM</v>
      </c>
      <c r="H3445" t="s">
        <v>328</v>
      </c>
      <c r="I3445" t="s">
        <v>328</v>
      </c>
      <c r="J3445" t="s">
        <v>10</v>
      </c>
      <c r="K3445" t="s">
        <v>116</v>
      </c>
      <c r="L3445" s="2">
        <v>1</v>
      </c>
      <c r="M3445" t="s">
        <v>65</v>
      </c>
      <c r="N3445" t="s">
        <v>117</v>
      </c>
      <c r="O3445" t="s">
        <v>230</v>
      </c>
    </row>
    <row r="3446" spans="1:15" x14ac:dyDescent="0.25">
      <c r="A3446" s="2">
        <v>1</v>
      </c>
      <c r="B3446" s="2">
        <v>2016</v>
      </c>
      <c r="C3446" t="s">
        <v>353</v>
      </c>
      <c r="D3446" t="s">
        <v>48</v>
      </c>
      <c r="E3446" s="2" t="s">
        <v>7</v>
      </c>
      <c r="F3446">
        <f>VLOOKUP(C3446,'Five Year Alumni Srvy 2016 Data'!C:F,4,FALSE)</f>
        <v>1</v>
      </c>
      <c r="G3446" t="str">
        <f>VLOOKUP(F3446,Coding!K:L,2,FALSE)</f>
        <v>URM</v>
      </c>
      <c r="H3446" t="s">
        <v>328</v>
      </c>
      <c r="I3446" t="s">
        <v>328</v>
      </c>
      <c r="J3446" t="s">
        <v>10</v>
      </c>
      <c r="K3446" t="s">
        <v>120</v>
      </c>
      <c r="L3446" s="2">
        <v>1</v>
      </c>
      <c r="M3446" t="s">
        <v>65</v>
      </c>
      <c r="N3446" t="s">
        <v>121</v>
      </c>
      <c r="O3446" t="s">
        <v>230</v>
      </c>
    </row>
    <row r="3447" spans="1:15" x14ac:dyDescent="0.25">
      <c r="A3447" s="2">
        <v>1</v>
      </c>
      <c r="B3447" s="2">
        <v>2016</v>
      </c>
      <c r="C3447" t="s">
        <v>354</v>
      </c>
      <c r="D3447" t="s">
        <v>48</v>
      </c>
      <c r="E3447" s="2" t="s">
        <v>7</v>
      </c>
      <c r="F3447">
        <f>VLOOKUP(C3447,'Five Year Alumni Srvy 2016 Data'!C:F,4,FALSE)</f>
        <v>1</v>
      </c>
      <c r="G3447" t="str">
        <f>VLOOKUP(F3447,Coding!K:L,2,FALSE)</f>
        <v>URM</v>
      </c>
      <c r="H3447" t="s">
        <v>270</v>
      </c>
      <c r="I3447" t="s">
        <v>270</v>
      </c>
      <c r="J3447" t="s">
        <v>21</v>
      </c>
      <c r="K3447" t="s">
        <v>64</v>
      </c>
      <c r="L3447" s="2">
        <v>2</v>
      </c>
      <c r="M3447" t="s">
        <v>65</v>
      </c>
      <c r="N3447" t="s">
        <v>66</v>
      </c>
      <c r="O3447" t="s">
        <v>186</v>
      </c>
    </row>
    <row r="3448" spans="1:15" x14ac:dyDescent="0.25">
      <c r="A3448" s="2">
        <v>1</v>
      </c>
      <c r="B3448" s="2">
        <v>2016</v>
      </c>
      <c r="C3448" t="s">
        <v>354</v>
      </c>
      <c r="D3448" t="s">
        <v>48</v>
      </c>
      <c r="E3448" s="2" t="s">
        <v>7</v>
      </c>
      <c r="F3448">
        <f>VLOOKUP(C3448,'Five Year Alumni Srvy 2016 Data'!C:F,4,FALSE)</f>
        <v>1</v>
      </c>
      <c r="G3448" t="str">
        <f>VLOOKUP(F3448,Coding!K:L,2,FALSE)</f>
        <v>URM</v>
      </c>
      <c r="H3448" t="s">
        <v>270</v>
      </c>
      <c r="I3448" t="s">
        <v>270</v>
      </c>
      <c r="J3448" t="s">
        <v>21</v>
      </c>
      <c r="K3448" t="s">
        <v>68</v>
      </c>
      <c r="L3448" s="2">
        <v>2</v>
      </c>
      <c r="M3448" t="s">
        <v>65</v>
      </c>
      <c r="N3448" t="s">
        <v>69</v>
      </c>
      <c r="O3448" t="s">
        <v>186</v>
      </c>
    </row>
    <row r="3449" spans="1:15" x14ac:dyDescent="0.25">
      <c r="A3449" s="2">
        <v>1</v>
      </c>
      <c r="B3449" s="2">
        <v>2016</v>
      </c>
      <c r="C3449" t="s">
        <v>354</v>
      </c>
      <c r="D3449" t="s">
        <v>48</v>
      </c>
      <c r="E3449" s="2" t="s">
        <v>7</v>
      </c>
      <c r="F3449">
        <f>VLOOKUP(C3449,'Five Year Alumni Srvy 2016 Data'!C:F,4,FALSE)</f>
        <v>1</v>
      </c>
      <c r="G3449" t="str">
        <f>VLOOKUP(F3449,Coding!K:L,2,FALSE)</f>
        <v>URM</v>
      </c>
      <c r="H3449" t="s">
        <v>270</v>
      </c>
      <c r="I3449" t="s">
        <v>270</v>
      </c>
      <c r="J3449" t="s">
        <v>21</v>
      </c>
      <c r="K3449" t="s">
        <v>70</v>
      </c>
      <c r="L3449" s="2">
        <v>3</v>
      </c>
      <c r="M3449" t="s">
        <v>65</v>
      </c>
      <c r="N3449" t="s">
        <v>71</v>
      </c>
      <c r="O3449" t="s">
        <v>67</v>
      </c>
    </row>
    <row r="3450" spans="1:15" x14ac:dyDescent="0.25">
      <c r="A3450" s="2">
        <v>1</v>
      </c>
      <c r="B3450" s="2">
        <v>2016</v>
      </c>
      <c r="C3450" t="s">
        <v>354</v>
      </c>
      <c r="D3450" t="s">
        <v>48</v>
      </c>
      <c r="E3450" s="2" t="s">
        <v>7</v>
      </c>
      <c r="F3450">
        <f>VLOOKUP(C3450,'Five Year Alumni Srvy 2016 Data'!C:F,4,FALSE)</f>
        <v>1</v>
      </c>
      <c r="G3450" t="str">
        <f>VLOOKUP(F3450,Coding!K:L,2,FALSE)</f>
        <v>URM</v>
      </c>
      <c r="H3450" t="s">
        <v>270</v>
      </c>
      <c r="I3450" t="s">
        <v>270</v>
      </c>
      <c r="J3450" t="s">
        <v>21</v>
      </c>
      <c r="K3450" t="s">
        <v>116</v>
      </c>
      <c r="L3450" s="2">
        <v>3</v>
      </c>
      <c r="M3450" t="s">
        <v>65</v>
      </c>
      <c r="N3450" t="s">
        <v>117</v>
      </c>
      <c r="O3450" t="s">
        <v>67</v>
      </c>
    </row>
    <row r="3451" spans="1:15" x14ac:dyDescent="0.25">
      <c r="A3451" s="2">
        <v>1</v>
      </c>
      <c r="B3451" s="2">
        <v>2016</v>
      </c>
      <c r="C3451" t="s">
        <v>354</v>
      </c>
      <c r="D3451" t="s">
        <v>48</v>
      </c>
      <c r="E3451" s="2" t="s">
        <v>7</v>
      </c>
      <c r="F3451">
        <f>VLOOKUP(C3451,'Five Year Alumni Srvy 2016 Data'!C:F,4,FALSE)</f>
        <v>1</v>
      </c>
      <c r="G3451" t="str">
        <f>VLOOKUP(F3451,Coding!K:L,2,FALSE)</f>
        <v>URM</v>
      </c>
      <c r="H3451" t="s">
        <v>270</v>
      </c>
      <c r="I3451" t="s">
        <v>270</v>
      </c>
      <c r="J3451" t="s">
        <v>21</v>
      </c>
      <c r="K3451" t="s">
        <v>120</v>
      </c>
      <c r="L3451" s="2">
        <v>1</v>
      </c>
      <c r="M3451" t="s">
        <v>65</v>
      </c>
      <c r="N3451" t="s">
        <v>121</v>
      </c>
      <c r="O3451" t="s">
        <v>230</v>
      </c>
    </row>
    <row r="3452" spans="1:15" x14ac:dyDescent="0.25">
      <c r="A3452" s="2">
        <v>1</v>
      </c>
      <c r="B3452" s="2">
        <v>2016</v>
      </c>
      <c r="C3452" t="s">
        <v>361</v>
      </c>
      <c r="D3452" t="s">
        <v>169</v>
      </c>
      <c r="E3452" s="2" t="s">
        <v>7</v>
      </c>
      <c r="F3452">
        <f>VLOOKUP(C3452,'Five Year Alumni Srvy 2016 Data'!C:F,4,FALSE)</f>
        <v>1</v>
      </c>
      <c r="G3452" t="str">
        <f>VLOOKUP(F3452,Coding!K:L,2,FALSE)</f>
        <v>URM</v>
      </c>
      <c r="H3452" t="s">
        <v>362</v>
      </c>
      <c r="I3452" t="s">
        <v>348</v>
      </c>
      <c r="J3452" t="s">
        <v>10</v>
      </c>
      <c r="K3452" t="s">
        <v>64</v>
      </c>
      <c r="L3452" s="2">
        <v>3</v>
      </c>
      <c r="M3452" t="s">
        <v>65</v>
      </c>
      <c r="N3452" t="s">
        <v>66</v>
      </c>
      <c r="O3452" t="s">
        <v>67</v>
      </c>
    </row>
    <row r="3453" spans="1:15" x14ac:dyDescent="0.25">
      <c r="A3453" s="2">
        <v>1</v>
      </c>
      <c r="B3453" s="2">
        <v>2016</v>
      </c>
      <c r="C3453" t="s">
        <v>361</v>
      </c>
      <c r="D3453" t="s">
        <v>169</v>
      </c>
      <c r="E3453" s="2" t="s">
        <v>7</v>
      </c>
      <c r="F3453">
        <f>VLOOKUP(C3453,'Five Year Alumni Srvy 2016 Data'!C:F,4,FALSE)</f>
        <v>1</v>
      </c>
      <c r="G3453" t="str">
        <f>VLOOKUP(F3453,Coding!K:L,2,FALSE)</f>
        <v>URM</v>
      </c>
      <c r="H3453" t="s">
        <v>362</v>
      </c>
      <c r="I3453" t="s">
        <v>348</v>
      </c>
      <c r="J3453" t="s">
        <v>10</v>
      </c>
      <c r="K3453" t="s">
        <v>68</v>
      </c>
      <c r="L3453" s="2">
        <v>3</v>
      </c>
      <c r="M3453" t="s">
        <v>65</v>
      </c>
      <c r="N3453" t="s">
        <v>69</v>
      </c>
      <c r="O3453" t="s">
        <v>67</v>
      </c>
    </row>
    <row r="3454" spans="1:15" x14ac:dyDescent="0.25">
      <c r="A3454" s="2">
        <v>1</v>
      </c>
      <c r="B3454" s="2">
        <v>2016</v>
      </c>
      <c r="C3454" t="s">
        <v>361</v>
      </c>
      <c r="D3454" t="s">
        <v>169</v>
      </c>
      <c r="E3454" s="2" t="s">
        <v>7</v>
      </c>
      <c r="F3454">
        <f>VLOOKUP(C3454,'Five Year Alumni Srvy 2016 Data'!C:F,4,FALSE)</f>
        <v>1</v>
      </c>
      <c r="G3454" t="str">
        <f>VLOOKUP(F3454,Coding!K:L,2,FALSE)</f>
        <v>URM</v>
      </c>
      <c r="H3454" t="s">
        <v>362</v>
      </c>
      <c r="I3454" t="s">
        <v>348</v>
      </c>
      <c r="J3454" t="s">
        <v>10</v>
      </c>
      <c r="K3454" t="s">
        <v>70</v>
      </c>
      <c r="L3454" s="2">
        <v>4</v>
      </c>
      <c r="M3454" t="s">
        <v>65</v>
      </c>
      <c r="N3454" t="s">
        <v>71</v>
      </c>
      <c r="O3454" t="s">
        <v>185</v>
      </c>
    </row>
    <row r="3455" spans="1:15" x14ac:dyDescent="0.25">
      <c r="A3455" s="2">
        <v>1</v>
      </c>
      <c r="B3455" s="2">
        <v>2016</v>
      </c>
      <c r="C3455" t="s">
        <v>361</v>
      </c>
      <c r="D3455" t="s">
        <v>169</v>
      </c>
      <c r="E3455" s="2" t="s">
        <v>7</v>
      </c>
      <c r="F3455">
        <f>VLOOKUP(C3455,'Five Year Alumni Srvy 2016 Data'!C:F,4,FALSE)</f>
        <v>1</v>
      </c>
      <c r="G3455" t="str">
        <f>VLOOKUP(F3455,Coding!K:L,2,FALSE)</f>
        <v>URM</v>
      </c>
      <c r="H3455" t="s">
        <v>362</v>
      </c>
      <c r="I3455" t="s">
        <v>348</v>
      </c>
      <c r="J3455" t="s">
        <v>10</v>
      </c>
      <c r="K3455" t="s">
        <v>116</v>
      </c>
      <c r="L3455" s="2">
        <v>2</v>
      </c>
      <c r="M3455" t="s">
        <v>65</v>
      </c>
      <c r="N3455" t="s">
        <v>117</v>
      </c>
      <c r="O3455" t="s">
        <v>186</v>
      </c>
    </row>
    <row r="3456" spans="1:15" x14ac:dyDescent="0.25">
      <c r="A3456" s="2">
        <v>1</v>
      </c>
      <c r="B3456" s="2">
        <v>2016</v>
      </c>
      <c r="C3456" t="s">
        <v>361</v>
      </c>
      <c r="D3456" t="s">
        <v>169</v>
      </c>
      <c r="E3456" s="2" t="s">
        <v>7</v>
      </c>
      <c r="F3456">
        <f>VLOOKUP(C3456,'Five Year Alumni Srvy 2016 Data'!C:F,4,FALSE)</f>
        <v>1</v>
      </c>
      <c r="G3456" t="str">
        <f>VLOOKUP(F3456,Coding!K:L,2,FALSE)</f>
        <v>URM</v>
      </c>
      <c r="H3456" t="s">
        <v>362</v>
      </c>
      <c r="I3456" t="s">
        <v>348</v>
      </c>
      <c r="J3456" t="s">
        <v>10</v>
      </c>
      <c r="K3456" t="s">
        <v>120</v>
      </c>
      <c r="L3456" s="2">
        <v>3</v>
      </c>
      <c r="M3456" t="s">
        <v>65</v>
      </c>
      <c r="N3456" t="s">
        <v>121</v>
      </c>
      <c r="O3456" t="s">
        <v>67</v>
      </c>
    </row>
    <row r="3457" spans="1:15" x14ac:dyDescent="0.25">
      <c r="A3457" s="2">
        <v>1</v>
      </c>
      <c r="B3457" s="2">
        <v>2016</v>
      </c>
      <c r="C3457" t="s">
        <v>372</v>
      </c>
      <c r="D3457" t="s">
        <v>204</v>
      </c>
      <c r="E3457" s="2" t="s">
        <v>7</v>
      </c>
      <c r="F3457">
        <f>VLOOKUP(C3457,'Five Year Alumni Srvy 2016 Data'!C:F,4,FALSE)</f>
        <v>1</v>
      </c>
      <c r="G3457" t="str">
        <f>VLOOKUP(F3457,Coding!K:L,2,FALSE)</f>
        <v>URM</v>
      </c>
      <c r="H3457" t="s">
        <v>289</v>
      </c>
      <c r="I3457" t="s">
        <v>290</v>
      </c>
      <c r="J3457" t="s">
        <v>17</v>
      </c>
      <c r="K3457" t="s">
        <v>64</v>
      </c>
      <c r="L3457" s="2">
        <v>3</v>
      </c>
      <c r="M3457" t="s">
        <v>65</v>
      </c>
      <c r="N3457" t="s">
        <v>66</v>
      </c>
      <c r="O3457" t="s">
        <v>67</v>
      </c>
    </row>
    <row r="3458" spans="1:15" x14ac:dyDescent="0.25">
      <c r="A3458" s="2">
        <v>1</v>
      </c>
      <c r="B3458" s="2">
        <v>2016</v>
      </c>
      <c r="C3458" t="s">
        <v>372</v>
      </c>
      <c r="D3458" t="s">
        <v>204</v>
      </c>
      <c r="E3458" s="2" t="s">
        <v>7</v>
      </c>
      <c r="F3458">
        <f>VLOOKUP(C3458,'Five Year Alumni Srvy 2016 Data'!C:F,4,FALSE)</f>
        <v>1</v>
      </c>
      <c r="G3458" t="str">
        <f>VLOOKUP(F3458,Coding!K:L,2,FALSE)</f>
        <v>URM</v>
      </c>
      <c r="H3458" t="s">
        <v>289</v>
      </c>
      <c r="I3458" t="s">
        <v>290</v>
      </c>
      <c r="J3458" t="s">
        <v>17</v>
      </c>
      <c r="K3458" t="s">
        <v>68</v>
      </c>
      <c r="L3458" s="2">
        <v>3</v>
      </c>
      <c r="M3458" t="s">
        <v>65</v>
      </c>
      <c r="N3458" t="s">
        <v>69</v>
      </c>
      <c r="O3458" t="s">
        <v>67</v>
      </c>
    </row>
    <row r="3459" spans="1:15" x14ac:dyDescent="0.25">
      <c r="A3459" s="2">
        <v>1</v>
      </c>
      <c r="B3459" s="2">
        <v>2016</v>
      </c>
      <c r="C3459" t="s">
        <v>372</v>
      </c>
      <c r="D3459" t="s">
        <v>204</v>
      </c>
      <c r="E3459" s="2" t="s">
        <v>7</v>
      </c>
      <c r="F3459">
        <f>VLOOKUP(C3459,'Five Year Alumni Srvy 2016 Data'!C:F,4,FALSE)</f>
        <v>1</v>
      </c>
      <c r="G3459" t="str">
        <f>VLOOKUP(F3459,Coding!K:L,2,FALSE)</f>
        <v>URM</v>
      </c>
      <c r="H3459" t="s">
        <v>289</v>
      </c>
      <c r="I3459" t="s">
        <v>290</v>
      </c>
      <c r="J3459" t="s">
        <v>17</v>
      </c>
      <c r="K3459" t="s">
        <v>70</v>
      </c>
      <c r="L3459" s="2">
        <v>2</v>
      </c>
      <c r="M3459" t="s">
        <v>65</v>
      </c>
      <c r="N3459" t="s">
        <v>71</v>
      </c>
      <c r="O3459" t="s">
        <v>186</v>
      </c>
    </row>
    <row r="3460" spans="1:15" x14ac:dyDescent="0.25">
      <c r="A3460" s="2">
        <v>1</v>
      </c>
      <c r="B3460" s="2">
        <v>2016</v>
      </c>
      <c r="C3460" t="s">
        <v>372</v>
      </c>
      <c r="D3460" t="s">
        <v>204</v>
      </c>
      <c r="E3460" s="2" t="s">
        <v>7</v>
      </c>
      <c r="F3460">
        <f>VLOOKUP(C3460,'Five Year Alumni Srvy 2016 Data'!C:F,4,FALSE)</f>
        <v>1</v>
      </c>
      <c r="G3460" t="str">
        <f>VLOOKUP(F3460,Coding!K:L,2,FALSE)</f>
        <v>URM</v>
      </c>
      <c r="H3460" t="s">
        <v>289</v>
      </c>
      <c r="I3460" t="s">
        <v>290</v>
      </c>
      <c r="J3460" t="s">
        <v>17</v>
      </c>
      <c r="K3460" t="s">
        <v>116</v>
      </c>
      <c r="L3460" s="2">
        <v>2</v>
      </c>
      <c r="M3460" t="s">
        <v>65</v>
      </c>
      <c r="N3460" t="s">
        <v>117</v>
      </c>
      <c r="O3460" t="s">
        <v>186</v>
      </c>
    </row>
    <row r="3461" spans="1:15" x14ac:dyDescent="0.25">
      <c r="A3461" s="2">
        <v>1</v>
      </c>
      <c r="B3461" s="2">
        <v>2016</v>
      </c>
      <c r="C3461" t="s">
        <v>372</v>
      </c>
      <c r="D3461" t="s">
        <v>204</v>
      </c>
      <c r="E3461" s="2" t="s">
        <v>7</v>
      </c>
      <c r="F3461">
        <f>VLOOKUP(C3461,'Five Year Alumni Srvy 2016 Data'!C:F,4,FALSE)</f>
        <v>1</v>
      </c>
      <c r="G3461" t="str">
        <f>VLOOKUP(F3461,Coding!K:L,2,FALSE)</f>
        <v>URM</v>
      </c>
      <c r="H3461" t="s">
        <v>289</v>
      </c>
      <c r="I3461" t="s">
        <v>290</v>
      </c>
      <c r="J3461" t="s">
        <v>17</v>
      </c>
      <c r="K3461" t="s">
        <v>120</v>
      </c>
      <c r="L3461" s="2">
        <v>1</v>
      </c>
      <c r="M3461" t="s">
        <v>65</v>
      </c>
      <c r="N3461" t="s">
        <v>121</v>
      </c>
      <c r="O3461" t="s">
        <v>230</v>
      </c>
    </row>
    <row r="3462" spans="1:15" x14ac:dyDescent="0.25">
      <c r="A3462" s="2">
        <v>1</v>
      </c>
      <c r="B3462" s="2">
        <v>2016</v>
      </c>
      <c r="C3462" t="s">
        <v>379</v>
      </c>
      <c r="D3462" t="s">
        <v>169</v>
      </c>
      <c r="E3462" s="2" t="s">
        <v>7</v>
      </c>
      <c r="F3462">
        <f>VLOOKUP(C3462,'Five Year Alumni Srvy 2016 Data'!C:F,4,FALSE)</f>
        <v>1</v>
      </c>
      <c r="G3462" t="str">
        <f>VLOOKUP(F3462,Coding!K:L,2,FALSE)</f>
        <v>URM</v>
      </c>
      <c r="H3462" t="s">
        <v>306</v>
      </c>
      <c r="I3462" t="s">
        <v>306</v>
      </c>
      <c r="J3462" t="s">
        <v>21</v>
      </c>
      <c r="K3462" t="s">
        <v>64</v>
      </c>
      <c r="L3462" s="2">
        <v>3</v>
      </c>
      <c r="M3462" t="s">
        <v>65</v>
      </c>
      <c r="N3462" t="s">
        <v>66</v>
      </c>
      <c r="O3462" t="s">
        <v>67</v>
      </c>
    </row>
    <row r="3463" spans="1:15" x14ac:dyDescent="0.25">
      <c r="A3463" s="2">
        <v>1</v>
      </c>
      <c r="B3463" s="2">
        <v>2016</v>
      </c>
      <c r="C3463" t="s">
        <v>379</v>
      </c>
      <c r="D3463" t="s">
        <v>169</v>
      </c>
      <c r="E3463" s="2" t="s">
        <v>7</v>
      </c>
      <c r="F3463">
        <f>VLOOKUP(C3463,'Five Year Alumni Srvy 2016 Data'!C:F,4,FALSE)</f>
        <v>1</v>
      </c>
      <c r="G3463" t="str">
        <f>VLOOKUP(F3463,Coding!K:L,2,FALSE)</f>
        <v>URM</v>
      </c>
      <c r="H3463" t="s">
        <v>306</v>
      </c>
      <c r="I3463" t="s">
        <v>306</v>
      </c>
      <c r="J3463" t="s">
        <v>21</v>
      </c>
      <c r="K3463" t="s">
        <v>68</v>
      </c>
      <c r="L3463" s="2">
        <v>3</v>
      </c>
      <c r="M3463" t="s">
        <v>65</v>
      </c>
      <c r="N3463" t="s">
        <v>69</v>
      </c>
      <c r="O3463" t="s">
        <v>67</v>
      </c>
    </row>
    <row r="3464" spans="1:15" x14ac:dyDescent="0.25">
      <c r="A3464" s="2">
        <v>1</v>
      </c>
      <c r="B3464" s="2">
        <v>2016</v>
      </c>
      <c r="C3464" t="s">
        <v>379</v>
      </c>
      <c r="D3464" t="s">
        <v>169</v>
      </c>
      <c r="E3464" s="2" t="s">
        <v>7</v>
      </c>
      <c r="F3464">
        <f>VLOOKUP(C3464,'Five Year Alumni Srvy 2016 Data'!C:F,4,FALSE)</f>
        <v>1</v>
      </c>
      <c r="G3464" t="str">
        <f>VLOOKUP(F3464,Coding!K:L,2,FALSE)</f>
        <v>URM</v>
      </c>
      <c r="H3464" t="s">
        <v>306</v>
      </c>
      <c r="I3464" t="s">
        <v>306</v>
      </c>
      <c r="J3464" t="s">
        <v>21</v>
      </c>
      <c r="K3464" t="s">
        <v>70</v>
      </c>
      <c r="L3464" s="2">
        <v>3</v>
      </c>
      <c r="M3464" t="s">
        <v>65</v>
      </c>
      <c r="N3464" t="s">
        <v>71</v>
      </c>
      <c r="O3464" t="s">
        <v>67</v>
      </c>
    </row>
    <row r="3465" spans="1:15" x14ac:dyDescent="0.25">
      <c r="A3465" s="2">
        <v>1</v>
      </c>
      <c r="B3465" s="2">
        <v>2016</v>
      </c>
      <c r="C3465" t="s">
        <v>379</v>
      </c>
      <c r="D3465" t="s">
        <v>169</v>
      </c>
      <c r="E3465" s="2" t="s">
        <v>7</v>
      </c>
      <c r="F3465">
        <f>VLOOKUP(C3465,'Five Year Alumni Srvy 2016 Data'!C:F,4,FALSE)</f>
        <v>1</v>
      </c>
      <c r="G3465" t="str">
        <f>VLOOKUP(F3465,Coding!K:L,2,FALSE)</f>
        <v>URM</v>
      </c>
      <c r="H3465" t="s">
        <v>306</v>
      </c>
      <c r="I3465" t="s">
        <v>306</v>
      </c>
      <c r="J3465" t="s">
        <v>21</v>
      </c>
      <c r="K3465" t="s">
        <v>116</v>
      </c>
      <c r="L3465" s="2">
        <v>3</v>
      </c>
      <c r="M3465" t="s">
        <v>65</v>
      </c>
      <c r="N3465" t="s">
        <v>117</v>
      </c>
      <c r="O3465" t="s">
        <v>67</v>
      </c>
    </row>
    <row r="3466" spans="1:15" x14ac:dyDescent="0.25">
      <c r="A3466" s="2">
        <v>1</v>
      </c>
      <c r="B3466" s="2">
        <v>2016</v>
      </c>
      <c r="C3466" t="s">
        <v>379</v>
      </c>
      <c r="D3466" t="s">
        <v>169</v>
      </c>
      <c r="E3466" s="2" t="s">
        <v>7</v>
      </c>
      <c r="F3466">
        <f>VLOOKUP(C3466,'Five Year Alumni Srvy 2016 Data'!C:F,4,FALSE)</f>
        <v>1</v>
      </c>
      <c r="G3466" t="str">
        <f>VLOOKUP(F3466,Coding!K:L,2,FALSE)</f>
        <v>URM</v>
      </c>
      <c r="H3466" t="s">
        <v>306</v>
      </c>
      <c r="I3466" t="s">
        <v>306</v>
      </c>
      <c r="J3466" t="s">
        <v>21</v>
      </c>
      <c r="K3466" t="s">
        <v>120</v>
      </c>
      <c r="L3466" s="2">
        <v>3</v>
      </c>
      <c r="M3466" t="s">
        <v>65</v>
      </c>
      <c r="N3466" t="s">
        <v>121</v>
      </c>
      <c r="O3466" t="s">
        <v>67</v>
      </c>
    </row>
    <row r="3467" spans="1:15" x14ac:dyDescent="0.25">
      <c r="A3467" s="2">
        <v>1</v>
      </c>
      <c r="B3467" s="2">
        <v>2016</v>
      </c>
      <c r="C3467" t="s">
        <v>402</v>
      </c>
      <c r="D3467" t="s">
        <v>48</v>
      </c>
      <c r="E3467" s="2" t="s">
        <v>7</v>
      </c>
      <c r="F3467">
        <f>VLOOKUP(C3467,'Five Year Alumni Srvy 2016 Data'!C:F,4,FALSE)</f>
        <v>1</v>
      </c>
      <c r="G3467" t="str">
        <f>VLOOKUP(F3467,Coding!K:L,2,FALSE)</f>
        <v>URM</v>
      </c>
      <c r="H3467" t="s">
        <v>272</v>
      </c>
      <c r="I3467" t="s">
        <v>273</v>
      </c>
      <c r="J3467" t="s">
        <v>21</v>
      </c>
      <c r="K3467" t="s">
        <v>64</v>
      </c>
      <c r="L3467" s="2">
        <v>3</v>
      </c>
      <c r="M3467" t="s">
        <v>65</v>
      </c>
      <c r="N3467" t="s">
        <v>66</v>
      </c>
      <c r="O3467" t="s">
        <v>67</v>
      </c>
    </row>
    <row r="3468" spans="1:15" x14ac:dyDescent="0.25">
      <c r="A3468" s="2">
        <v>1</v>
      </c>
      <c r="B3468" s="2">
        <v>2016</v>
      </c>
      <c r="C3468" t="s">
        <v>402</v>
      </c>
      <c r="D3468" t="s">
        <v>48</v>
      </c>
      <c r="E3468" s="2" t="s">
        <v>7</v>
      </c>
      <c r="F3468">
        <f>VLOOKUP(C3468,'Five Year Alumni Srvy 2016 Data'!C:F,4,FALSE)</f>
        <v>1</v>
      </c>
      <c r="G3468" t="str">
        <f>VLOOKUP(F3468,Coding!K:L,2,FALSE)</f>
        <v>URM</v>
      </c>
      <c r="H3468" t="s">
        <v>272</v>
      </c>
      <c r="I3468" t="s">
        <v>273</v>
      </c>
      <c r="J3468" t="s">
        <v>21</v>
      </c>
      <c r="K3468" t="s">
        <v>68</v>
      </c>
      <c r="L3468" s="2">
        <v>3</v>
      </c>
      <c r="M3468" t="s">
        <v>65</v>
      </c>
      <c r="N3468" t="s">
        <v>69</v>
      </c>
      <c r="O3468" t="s">
        <v>67</v>
      </c>
    </row>
    <row r="3469" spans="1:15" x14ac:dyDescent="0.25">
      <c r="A3469" s="2">
        <v>1</v>
      </c>
      <c r="B3469" s="2">
        <v>2016</v>
      </c>
      <c r="C3469" t="s">
        <v>402</v>
      </c>
      <c r="D3469" t="s">
        <v>48</v>
      </c>
      <c r="E3469" s="2" t="s">
        <v>7</v>
      </c>
      <c r="F3469">
        <f>VLOOKUP(C3469,'Five Year Alumni Srvy 2016 Data'!C:F,4,FALSE)</f>
        <v>1</v>
      </c>
      <c r="G3469" t="str">
        <f>VLOOKUP(F3469,Coding!K:L,2,FALSE)</f>
        <v>URM</v>
      </c>
      <c r="H3469" t="s">
        <v>272</v>
      </c>
      <c r="I3469" t="s">
        <v>273</v>
      </c>
      <c r="J3469" t="s">
        <v>21</v>
      </c>
      <c r="K3469" t="s">
        <v>70</v>
      </c>
      <c r="L3469" s="2">
        <v>3</v>
      </c>
      <c r="M3469" t="s">
        <v>65</v>
      </c>
      <c r="N3469" t="s">
        <v>71</v>
      </c>
      <c r="O3469" t="s">
        <v>67</v>
      </c>
    </row>
    <row r="3470" spans="1:15" x14ac:dyDescent="0.25">
      <c r="A3470" s="2">
        <v>1</v>
      </c>
      <c r="B3470" s="2">
        <v>2016</v>
      </c>
      <c r="C3470" t="s">
        <v>402</v>
      </c>
      <c r="D3470" t="s">
        <v>48</v>
      </c>
      <c r="E3470" s="2" t="s">
        <v>7</v>
      </c>
      <c r="F3470">
        <f>VLOOKUP(C3470,'Five Year Alumni Srvy 2016 Data'!C:F,4,FALSE)</f>
        <v>1</v>
      </c>
      <c r="G3470" t="str">
        <f>VLOOKUP(F3470,Coding!K:L,2,FALSE)</f>
        <v>URM</v>
      </c>
      <c r="H3470" t="s">
        <v>272</v>
      </c>
      <c r="I3470" t="s">
        <v>273</v>
      </c>
      <c r="J3470" t="s">
        <v>21</v>
      </c>
      <c r="K3470" t="s">
        <v>116</v>
      </c>
      <c r="L3470" s="2">
        <v>2</v>
      </c>
      <c r="M3470" t="s">
        <v>65</v>
      </c>
      <c r="N3470" t="s">
        <v>117</v>
      </c>
      <c r="O3470" t="s">
        <v>186</v>
      </c>
    </row>
    <row r="3471" spans="1:15" x14ac:dyDescent="0.25">
      <c r="A3471" s="2">
        <v>1</v>
      </c>
      <c r="B3471" s="2">
        <v>2016</v>
      </c>
      <c r="C3471" t="s">
        <v>402</v>
      </c>
      <c r="D3471" t="s">
        <v>48</v>
      </c>
      <c r="E3471" s="2" t="s">
        <v>7</v>
      </c>
      <c r="F3471">
        <f>VLOOKUP(C3471,'Five Year Alumni Srvy 2016 Data'!C:F,4,FALSE)</f>
        <v>1</v>
      </c>
      <c r="G3471" t="str">
        <f>VLOOKUP(F3471,Coding!K:L,2,FALSE)</f>
        <v>URM</v>
      </c>
      <c r="H3471" t="s">
        <v>272</v>
      </c>
      <c r="I3471" t="s">
        <v>273</v>
      </c>
      <c r="J3471" t="s">
        <v>21</v>
      </c>
      <c r="K3471" t="s">
        <v>120</v>
      </c>
      <c r="L3471" s="2">
        <v>3</v>
      </c>
      <c r="M3471" t="s">
        <v>65</v>
      </c>
      <c r="N3471" t="s">
        <v>121</v>
      </c>
      <c r="O3471" t="s">
        <v>67</v>
      </c>
    </row>
    <row r="3472" spans="1:15" x14ac:dyDescent="0.25">
      <c r="A3472" s="2">
        <v>1</v>
      </c>
      <c r="B3472" s="2">
        <v>2016</v>
      </c>
      <c r="C3472" t="s">
        <v>405</v>
      </c>
      <c r="D3472" t="s">
        <v>264</v>
      </c>
      <c r="E3472" s="2" t="s">
        <v>7</v>
      </c>
      <c r="F3472">
        <f>VLOOKUP(C3472,'Five Year Alumni Srvy 2016 Data'!C:F,4,FALSE)</f>
        <v>1</v>
      </c>
      <c r="G3472" t="str">
        <f>VLOOKUP(F3472,Coding!K:L,2,FALSE)</f>
        <v>URM</v>
      </c>
      <c r="H3472" t="s">
        <v>270</v>
      </c>
      <c r="I3472" t="s">
        <v>270</v>
      </c>
      <c r="J3472" t="s">
        <v>21</v>
      </c>
      <c r="K3472" t="s">
        <v>64</v>
      </c>
      <c r="L3472" s="2">
        <v>3</v>
      </c>
      <c r="M3472" t="s">
        <v>65</v>
      </c>
      <c r="N3472" t="s">
        <v>66</v>
      </c>
      <c r="O3472" t="s">
        <v>67</v>
      </c>
    </row>
    <row r="3473" spans="1:15" x14ac:dyDescent="0.25">
      <c r="A3473" s="2">
        <v>1</v>
      </c>
      <c r="B3473" s="2">
        <v>2016</v>
      </c>
      <c r="C3473" t="s">
        <v>405</v>
      </c>
      <c r="D3473" t="s">
        <v>264</v>
      </c>
      <c r="E3473" s="2" t="s">
        <v>7</v>
      </c>
      <c r="F3473">
        <f>VLOOKUP(C3473,'Five Year Alumni Srvy 2016 Data'!C:F,4,FALSE)</f>
        <v>1</v>
      </c>
      <c r="G3473" t="str">
        <f>VLOOKUP(F3473,Coding!K:L,2,FALSE)</f>
        <v>URM</v>
      </c>
      <c r="H3473" t="s">
        <v>270</v>
      </c>
      <c r="I3473" t="s">
        <v>270</v>
      </c>
      <c r="J3473" t="s">
        <v>21</v>
      </c>
      <c r="K3473" t="s">
        <v>68</v>
      </c>
      <c r="L3473" s="2">
        <v>3</v>
      </c>
      <c r="M3473" t="s">
        <v>65</v>
      </c>
      <c r="N3473" t="s">
        <v>69</v>
      </c>
      <c r="O3473" t="s">
        <v>67</v>
      </c>
    </row>
    <row r="3474" spans="1:15" x14ac:dyDescent="0.25">
      <c r="A3474" s="2">
        <v>1</v>
      </c>
      <c r="B3474" s="2">
        <v>2016</v>
      </c>
      <c r="C3474" t="s">
        <v>405</v>
      </c>
      <c r="D3474" t="s">
        <v>264</v>
      </c>
      <c r="E3474" s="2" t="s">
        <v>7</v>
      </c>
      <c r="F3474">
        <f>VLOOKUP(C3474,'Five Year Alumni Srvy 2016 Data'!C:F,4,FALSE)</f>
        <v>1</v>
      </c>
      <c r="G3474" t="str">
        <f>VLOOKUP(F3474,Coding!K:L,2,FALSE)</f>
        <v>URM</v>
      </c>
      <c r="H3474" t="s">
        <v>270</v>
      </c>
      <c r="I3474" t="s">
        <v>270</v>
      </c>
      <c r="J3474" t="s">
        <v>21</v>
      </c>
      <c r="K3474" t="s">
        <v>70</v>
      </c>
      <c r="L3474" s="2">
        <v>3</v>
      </c>
      <c r="M3474" t="s">
        <v>65</v>
      </c>
      <c r="N3474" t="s">
        <v>71</v>
      </c>
      <c r="O3474" t="s">
        <v>67</v>
      </c>
    </row>
    <row r="3475" spans="1:15" x14ac:dyDescent="0.25">
      <c r="A3475" s="2">
        <v>1</v>
      </c>
      <c r="B3475" s="2">
        <v>2016</v>
      </c>
      <c r="C3475" t="s">
        <v>405</v>
      </c>
      <c r="D3475" t="s">
        <v>264</v>
      </c>
      <c r="E3475" s="2" t="s">
        <v>7</v>
      </c>
      <c r="F3475">
        <f>VLOOKUP(C3475,'Five Year Alumni Srvy 2016 Data'!C:F,4,FALSE)</f>
        <v>1</v>
      </c>
      <c r="G3475" t="str">
        <f>VLOOKUP(F3475,Coding!K:L,2,FALSE)</f>
        <v>URM</v>
      </c>
      <c r="H3475" t="s">
        <v>270</v>
      </c>
      <c r="I3475" t="s">
        <v>270</v>
      </c>
      <c r="J3475" t="s">
        <v>21</v>
      </c>
      <c r="K3475" t="s">
        <v>116</v>
      </c>
      <c r="L3475" s="2">
        <v>3</v>
      </c>
      <c r="M3475" t="s">
        <v>65</v>
      </c>
      <c r="N3475" t="s">
        <v>117</v>
      </c>
      <c r="O3475" t="s">
        <v>67</v>
      </c>
    </row>
    <row r="3476" spans="1:15" x14ac:dyDescent="0.25">
      <c r="A3476" s="2">
        <v>1</v>
      </c>
      <c r="B3476" s="2">
        <v>2016</v>
      </c>
      <c r="C3476" t="s">
        <v>405</v>
      </c>
      <c r="D3476" t="s">
        <v>264</v>
      </c>
      <c r="E3476" s="2" t="s">
        <v>7</v>
      </c>
      <c r="F3476">
        <f>VLOOKUP(C3476,'Five Year Alumni Srvy 2016 Data'!C:F,4,FALSE)</f>
        <v>1</v>
      </c>
      <c r="G3476" t="str">
        <f>VLOOKUP(F3476,Coding!K:L,2,FALSE)</f>
        <v>URM</v>
      </c>
      <c r="H3476" t="s">
        <v>270</v>
      </c>
      <c r="I3476" t="s">
        <v>270</v>
      </c>
      <c r="J3476" t="s">
        <v>21</v>
      </c>
      <c r="K3476" t="s">
        <v>120</v>
      </c>
      <c r="L3476" s="2">
        <v>3</v>
      </c>
      <c r="M3476" t="s">
        <v>65</v>
      </c>
      <c r="N3476" t="s">
        <v>121</v>
      </c>
      <c r="O3476" t="s">
        <v>67</v>
      </c>
    </row>
    <row r="3477" spans="1:15" x14ac:dyDescent="0.25">
      <c r="A3477" s="2">
        <v>1</v>
      </c>
      <c r="B3477" s="2">
        <v>2016</v>
      </c>
      <c r="C3477" t="s">
        <v>435</v>
      </c>
      <c r="D3477" t="s">
        <v>48</v>
      </c>
      <c r="E3477" s="2" t="s">
        <v>7</v>
      </c>
      <c r="F3477">
        <f>VLOOKUP(C3477,'Five Year Alumni Srvy 2016 Data'!C:F,4,FALSE)</f>
        <v>1</v>
      </c>
      <c r="G3477" t="str">
        <f>VLOOKUP(F3477,Coding!K:L,2,FALSE)</f>
        <v>URM</v>
      </c>
      <c r="H3477" t="s">
        <v>270</v>
      </c>
      <c r="I3477" t="s">
        <v>270</v>
      </c>
      <c r="J3477" t="s">
        <v>21</v>
      </c>
      <c r="K3477" t="s">
        <v>64</v>
      </c>
      <c r="L3477" s="2">
        <v>3</v>
      </c>
      <c r="M3477" t="s">
        <v>65</v>
      </c>
      <c r="N3477" t="s">
        <v>66</v>
      </c>
      <c r="O3477" t="s">
        <v>67</v>
      </c>
    </row>
    <row r="3478" spans="1:15" x14ac:dyDescent="0.25">
      <c r="A3478" s="2">
        <v>1</v>
      </c>
      <c r="B3478" s="2">
        <v>2016</v>
      </c>
      <c r="C3478" t="s">
        <v>435</v>
      </c>
      <c r="D3478" t="s">
        <v>48</v>
      </c>
      <c r="E3478" s="2" t="s">
        <v>7</v>
      </c>
      <c r="F3478">
        <f>VLOOKUP(C3478,'Five Year Alumni Srvy 2016 Data'!C:F,4,FALSE)</f>
        <v>1</v>
      </c>
      <c r="G3478" t="str">
        <f>VLOOKUP(F3478,Coding!K:L,2,FALSE)</f>
        <v>URM</v>
      </c>
      <c r="H3478" t="s">
        <v>270</v>
      </c>
      <c r="I3478" t="s">
        <v>270</v>
      </c>
      <c r="J3478" t="s">
        <v>21</v>
      </c>
      <c r="K3478" t="s">
        <v>68</v>
      </c>
      <c r="L3478" s="2">
        <v>2</v>
      </c>
      <c r="M3478" t="s">
        <v>65</v>
      </c>
      <c r="N3478" t="s">
        <v>69</v>
      </c>
      <c r="O3478" t="s">
        <v>186</v>
      </c>
    </row>
    <row r="3479" spans="1:15" x14ac:dyDescent="0.25">
      <c r="A3479" s="2">
        <v>1</v>
      </c>
      <c r="B3479" s="2">
        <v>2016</v>
      </c>
      <c r="C3479" t="s">
        <v>435</v>
      </c>
      <c r="D3479" t="s">
        <v>48</v>
      </c>
      <c r="E3479" s="2" t="s">
        <v>7</v>
      </c>
      <c r="F3479">
        <f>VLOOKUP(C3479,'Five Year Alumni Srvy 2016 Data'!C:F,4,FALSE)</f>
        <v>1</v>
      </c>
      <c r="G3479" t="str">
        <f>VLOOKUP(F3479,Coding!K:L,2,FALSE)</f>
        <v>URM</v>
      </c>
      <c r="H3479" t="s">
        <v>270</v>
      </c>
      <c r="I3479" t="s">
        <v>270</v>
      </c>
      <c r="J3479" t="s">
        <v>21</v>
      </c>
      <c r="K3479" t="s">
        <v>70</v>
      </c>
      <c r="L3479" s="2">
        <v>3</v>
      </c>
      <c r="M3479" t="s">
        <v>65</v>
      </c>
      <c r="N3479" t="s">
        <v>71</v>
      </c>
      <c r="O3479" t="s">
        <v>67</v>
      </c>
    </row>
    <row r="3480" spans="1:15" x14ac:dyDescent="0.25">
      <c r="A3480" s="2">
        <v>1</v>
      </c>
      <c r="B3480" s="2">
        <v>2016</v>
      </c>
      <c r="C3480" t="s">
        <v>435</v>
      </c>
      <c r="D3480" t="s">
        <v>48</v>
      </c>
      <c r="E3480" s="2" t="s">
        <v>7</v>
      </c>
      <c r="F3480">
        <f>VLOOKUP(C3480,'Five Year Alumni Srvy 2016 Data'!C:F,4,FALSE)</f>
        <v>1</v>
      </c>
      <c r="G3480" t="str">
        <f>VLOOKUP(F3480,Coding!K:L,2,FALSE)</f>
        <v>URM</v>
      </c>
      <c r="H3480" t="s">
        <v>270</v>
      </c>
      <c r="I3480" t="s">
        <v>270</v>
      </c>
      <c r="J3480" t="s">
        <v>21</v>
      </c>
      <c r="K3480" t="s">
        <v>116</v>
      </c>
      <c r="L3480" s="2">
        <v>2</v>
      </c>
      <c r="M3480" t="s">
        <v>65</v>
      </c>
      <c r="N3480" t="s">
        <v>117</v>
      </c>
      <c r="O3480" t="s">
        <v>186</v>
      </c>
    </row>
    <row r="3481" spans="1:15" x14ac:dyDescent="0.25">
      <c r="A3481" s="2">
        <v>1</v>
      </c>
      <c r="B3481" s="2">
        <v>2016</v>
      </c>
      <c r="C3481" t="s">
        <v>435</v>
      </c>
      <c r="D3481" t="s">
        <v>48</v>
      </c>
      <c r="E3481" s="2" t="s">
        <v>7</v>
      </c>
      <c r="F3481">
        <f>VLOOKUP(C3481,'Five Year Alumni Srvy 2016 Data'!C:F,4,FALSE)</f>
        <v>1</v>
      </c>
      <c r="G3481" t="str">
        <f>VLOOKUP(F3481,Coding!K:L,2,FALSE)</f>
        <v>URM</v>
      </c>
      <c r="H3481" t="s">
        <v>270</v>
      </c>
      <c r="I3481" t="s">
        <v>270</v>
      </c>
      <c r="J3481" t="s">
        <v>21</v>
      </c>
      <c r="K3481" t="s">
        <v>120</v>
      </c>
      <c r="L3481" s="2">
        <v>4</v>
      </c>
      <c r="M3481" t="s">
        <v>65</v>
      </c>
      <c r="N3481" t="s">
        <v>121</v>
      </c>
      <c r="O3481" t="s">
        <v>185</v>
      </c>
    </row>
    <row r="3482" spans="1:15" x14ac:dyDescent="0.25">
      <c r="A3482" s="2">
        <v>1</v>
      </c>
      <c r="B3482" s="2">
        <v>2016</v>
      </c>
      <c r="C3482" t="s">
        <v>441</v>
      </c>
      <c r="D3482" t="s">
        <v>48</v>
      </c>
      <c r="E3482" s="2" t="s">
        <v>7</v>
      </c>
      <c r="F3482">
        <f>VLOOKUP(C3482,'Five Year Alumni Srvy 2016 Data'!C:F,4,FALSE)</f>
        <v>1</v>
      </c>
      <c r="G3482" t="str">
        <f>VLOOKUP(F3482,Coding!K:L,2,FALSE)</f>
        <v>URM</v>
      </c>
      <c r="H3482" t="s">
        <v>252</v>
      </c>
      <c r="I3482" t="s">
        <v>206</v>
      </c>
      <c r="J3482" t="s">
        <v>15</v>
      </c>
      <c r="K3482" t="s">
        <v>64</v>
      </c>
      <c r="L3482" s="2">
        <v>2</v>
      </c>
      <c r="M3482" t="s">
        <v>65</v>
      </c>
      <c r="N3482" t="s">
        <v>66</v>
      </c>
      <c r="O3482" t="s">
        <v>186</v>
      </c>
    </row>
    <row r="3483" spans="1:15" x14ac:dyDescent="0.25">
      <c r="A3483" s="2">
        <v>1</v>
      </c>
      <c r="B3483" s="2">
        <v>2016</v>
      </c>
      <c r="C3483" t="s">
        <v>441</v>
      </c>
      <c r="D3483" t="s">
        <v>48</v>
      </c>
      <c r="E3483" s="2" t="s">
        <v>7</v>
      </c>
      <c r="F3483">
        <f>VLOOKUP(C3483,'Five Year Alumni Srvy 2016 Data'!C:F,4,FALSE)</f>
        <v>1</v>
      </c>
      <c r="G3483" t="str">
        <f>VLOOKUP(F3483,Coding!K:L,2,FALSE)</f>
        <v>URM</v>
      </c>
      <c r="H3483" t="s">
        <v>252</v>
      </c>
      <c r="I3483" t="s">
        <v>206</v>
      </c>
      <c r="J3483" t="s">
        <v>15</v>
      </c>
      <c r="K3483" t="s">
        <v>68</v>
      </c>
      <c r="L3483" s="2">
        <v>2</v>
      </c>
      <c r="M3483" t="s">
        <v>65</v>
      </c>
      <c r="N3483" t="s">
        <v>69</v>
      </c>
      <c r="O3483" t="s">
        <v>186</v>
      </c>
    </row>
    <row r="3484" spans="1:15" x14ac:dyDescent="0.25">
      <c r="A3484" s="2">
        <v>1</v>
      </c>
      <c r="B3484" s="2">
        <v>2016</v>
      </c>
      <c r="C3484" t="s">
        <v>441</v>
      </c>
      <c r="D3484" t="s">
        <v>48</v>
      </c>
      <c r="E3484" s="2" t="s">
        <v>7</v>
      </c>
      <c r="F3484">
        <f>VLOOKUP(C3484,'Five Year Alumni Srvy 2016 Data'!C:F,4,FALSE)</f>
        <v>1</v>
      </c>
      <c r="G3484" t="str">
        <f>VLOOKUP(F3484,Coding!K:L,2,FALSE)</f>
        <v>URM</v>
      </c>
      <c r="H3484" t="s">
        <v>252</v>
      </c>
      <c r="I3484" t="s">
        <v>206</v>
      </c>
      <c r="J3484" t="s">
        <v>15</v>
      </c>
      <c r="K3484" t="s">
        <v>70</v>
      </c>
      <c r="L3484" s="2">
        <v>2</v>
      </c>
      <c r="M3484" t="s">
        <v>65</v>
      </c>
      <c r="N3484" t="s">
        <v>71</v>
      </c>
      <c r="O3484" t="s">
        <v>186</v>
      </c>
    </row>
    <row r="3485" spans="1:15" x14ac:dyDescent="0.25">
      <c r="A3485" s="2">
        <v>1</v>
      </c>
      <c r="B3485" s="2">
        <v>2016</v>
      </c>
      <c r="C3485" t="s">
        <v>441</v>
      </c>
      <c r="D3485" t="s">
        <v>48</v>
      </c>
      <c r="E3485" s="2" t="s">
        <v>7</v>
      </c>
      <c r="F3485">
        <f>VLOOKUP(C3485,'Five Year Alumni Srvy 2016 Data'!C:F,4,FALSE)</f>
        <v>1</v>
      </c>
      <c r="G3485" t="str">
        <f>VLOOKUP(F3485,Coding!K:L,2,FALSE)</f>
        <v>URM</v>
      </c>
      <c r="H3485" t="s">
        <v>252</v>
      </c>
      <c r="I3485" t="s">
        <v>206</v>
      </c>
      <c r="J3485" t="s">
        <v>15</v>
      </c>
      <c r="K3485" t="s">
        <v>116</v>
      </c>
      <c r="L3485" s="2">
        <v>2</v>
      </c>
      <c r="M3485" t="s">
        <v>65</v>
      </c>
      <c r="N3485" t="s">
        <v>117</v>
      </c>
      <c r="O3485" t="s">
        <v>186</v>
      </c>
    </row>
    <row r="3486" spans="1:15" x14ac:dyDescent="0.25">
      <c r="A3486" s="2">
        <v>1</v>
      </c>
      <c r="B3486" s="2">
        <v>2016</v>
      </c>
      <c r="C3486" t="s">
        <v>441</v>
      </c>
      <c r="D3486" t="s">
        <v>48</v>
      </c>
      <c r="E3486" s="2" t="s">
        <v>7</v>
      </c>
      <c r="F3486">
        <f>VLOOKUP(C3486,'Five Year Alumni Srvy 2016 Data'!C:F,4,FALSE)</f>
        <v>1</v>
      </c>
      <c r="G3486" t="str">
        <f>VLOOKUP(F3486,Coding!K:L,2,FALSE)</f>
        <v>URM</v>
      </c>
      <c r="H3486" t="s">
        <v>252</v>
      </c>
      <c r="I3486" t="s">
        <v>206</v>
      </c>
      <c r="J3486" t="s">
        <v>15</v>
      </c>
      <c r="K3486" t="s">
        <v>120</v>
      </c>
      <c r="L3486" s="2">
        <v>4</v>
      </c>
      <c r="M3486" t="s">
        <v>65</v>
      </c>
      <c r="N3486" t="s">
        <v>121</v>
      </c>
      <c r="O3486" t="s">
        <v>185</v>
      </c>
    </row>
    <row r="3487" spans="1:15" x14ac:dyDescent="0.25">
      <c r="A3487" s="2">
        <v>1</v>
      </c>
      <c r="B3487" s="2">
        <v>2016</v>
      </c>
      <c r="C3487" t="s">
        <v>455</v>
      </c>
      <c r="D3487" t="s">
        <v>204</v>
      </c>
      <c r="E3487" s="2" t="s">
        <v>7</v>
      </c>
      <c r="F3487">
        <f>VLOOKUP(C3487,'Five Year Alumni Srvy 2016 Data'!C:F,4,FALSE)</f>
        <v>1</v>
      </c>
      <c r="G3487" t="str">
        <f>VLOOKUP(F3487,Coding!K:L,2,FALSE)</f>
        <v>URM</v>
      </c>
      <c r="H3487" t="s">
        <v>252</v>
      </c>
      <c r="I3487" t="s">
        <v>206</v>
      </c>
      <c r="J3487" t="s">
        <v>15</v>
      </c>
      <c r="K3487" t="s">
        <v>64</v>
      </c>
      <c r="L3487" s="2">
        <v>3</v>
      </c>
      <c r="M3487" t="s">
        <v>65</v>
      </c>
      <c r="N3487" t="s">
        <v>66</v>
      </c>
      <c r="O3487" t="s">
        <v>67</v>
      </c>
    </row>
    <row r="3488" spans="1:15" x14ac:dyDescent="0.25">
      <c r="A3488" s="2">
        <v>1</v>
      </c>
      <c r="B3488" s="2">
        <v>2016</v>
      </c>
      <c r="C3488" t="s">
        <v>455</v>
      </c>
      <c r="D3488" t="s">
        <v>204</v>
      </c>
      <c r="E3488" s="2" t="s">
        <v>7</v>
      </c>
      <c r="F3488">
        <f>VLOOKUP(C3488,'Five Year Alumni Srvy 2016 Data'!C:F,4,FALSE)</f>
        <v>1</v>
      </c>
      <c r="G3488" t="str">
        <f>VLOOKUP(F3488,Coding!K:L,2,FALSE)</f>
        <v>URM</v>
      </c>
      <c r="H3488" t="s">
        <v>252</v>
      </c>
      <c r="I3488" t="s">
        <v>206</v>
      </c>
      <c r="J3488" t="s">
        <v>15</v>
      </c>
      <c r="K3488" t="s">
        <v>68</v>
      </c>
      <c r="L3488" s="2">
        <v>3</v>
      </c>
      <c r="M3488" t="s">
        <v>65</v>
      </c>
      <c r="N3488" t="s">
        <v>69</v>
      </c>
      <c r="O3488" t="s">
        <v>67</v>
      </c>
    </row>
    <row r="3489" spans="1:15" x14ac:dyDescent="0.25">
      <c r="A3489" s="2">
        <v>1</v>
      </c>
      <c r="B3489" s="2">
        <v>2016</v>
      </c>
      <c r="C3489" t="s">
        <v>455</v>
      </c>
      <c r="D3489" t="s">
        <v>204</v>
      </c>
      <c r="E3489" s="2" t="s">
        <v>7</v>
      </c>
      <c r="F3489">
        <f>VLOOKUP(C3489,'Five Year Alumni Srvy 2016 Data'!C:F,4,FALSE)</f>
        <v>1</v>
      </c>
      <c r="G3489" t="str">
        <f>VLOOKUP(F3489,Coding!K:L,2,FALSE)</f>
        <v>URM</v>
      </c>
      <c r="H3489" t="s">
        <v>252</v>
      </c>
      <c r="I3489" t="s">
        <v>206</v>
      </c>
      <c r="J3489" t="s">
        <v>15</v>
      </c>
      <c r="K3489" t="s">
        <v>70</v>
      </c>
      <c r="L3489" s="2">
        <v>3</v>
      </c>
      <c r="M3489" t="s">
        <v>65</v>
      </c>
      <c r="N3489" t="s">
        <v>71</v>
      </c>
      <c r="O3489" t="s">
        <v>67</v>
      </c>
    </row>
    <row r="3490" spans="1:15" x14ac:dyDescent="0.25">
      <c r="A3490" s="2">
        <v>1</v>
      </c>
      <c r="B3490" s="2">
        <v>2016</v>
      </c>
      <c r="C3490" t="s">
        <v>455</v>
      </c>
      <c r="D3490" t="s">
        <v>204</v>
      </c>
      <c r="E3490" s="2" t="s">
        <v>7</v>
      </c>
      <c r="F3490">
        <f>VLOOKUP(C3490,'Five Year Alumni Srvy 2016 Data'!C:F,4,FALSE)</f>
        <v>1</v>
      </c>
      <c r="G3490" t="str">
        <f>VLOOKUP(F3490,Coding!K:L,2,FALSE)</f>
        <v>URM</v>
      </c>
      <c r="H3490" t="s">
        <v>252</v>
      </c>
      <c r="I3490" t="s">
        <v>206</v>
      </c>
      <c r="J3490" t="s">
        <v>15</v>
      </c>
      <c r="K3490" t="s">
        <v>116</v>
      </c>
      <c r="L3490" s="2">
        <v>2</v>
      </c>
      <c r="M3490" t="s">
        <v>65</v>
      </c>
      <c r="N3490" t="s">
        <v>117</v>
      </c>
      <c r="O3490" t="s">
        <v>186</v>
      </c>
    </row>
    <row r="3491" spans="1:15" x14ac:dyDescent="0.25">
      <c r="A3491" s="2">
        <v>1</v>
      </c>
      <c r="B3491" s="2">
        <v>2016</v>
      </c>
      <c r="C3491" t="s">
        <v>455</v>
      </c>
      <c r="D3491" t="s">
        <v>204</v>
      </c>
      <c r="E3491" s="2" t="s">
        <v>7</v>
      </c>
      <c r="F3491">
        <f>VLOOKUP(C3491,'Five Year Alumni Srvy 2016 Data'!C:F,4,FALSE)</f>
        <v>1</v>
      </c>
      <c r="G3491" t="str">
        <f>VLOOKUP(F3491,Coding!K:L,2,FALSE)</f>
        <v>URM</v>
      </c>
      <c r="H3491" t="s">
        <v>252</v>
      </c>
      <c r="I3491" t="s">
        <v>206</v>
      </c>
      <c r="J3491" t="s">
        <v>15</v>
      </c>
      <c r="K3491" t="s">
        <v>120</v>
      </c>
      <c r="L3491" s="2">
        <v>3</v>
      </c>
      <c r="M3491" t="s">
        <v>65</v>
      </c>
      <c r="N3491" t="s">
        <v>121</v>
      </c>
      <c r="O3491" t="s">
        <v>67</v>
      </c>
    </row>
    <row r="3492" spans="1:15" x14ac:dyDescent="0.25">
      <c r="A3492" s="2">
        <v>1</v>
      </c>
      <c r="B3492" s="2">
        <v>2016</v>
      </c>
      <c r="C3492" t="s">
        <v>460</v>
      </c>
      <c r="D3492" t="s">
        <v>169</v>
      </c>
      <c r="E3492" s="2" t="s">
        <v>7</v>
      </c>
      <c r="F3492">
        <f>VLOOKUP(C3492,'Five Year Alumni Srvy 2016 Data'!C:F,4,FALSE)</f>
        <v>1</v>
      </c>
      <c r="G3492" t="str">
        <f>VLOOKUP(F3492,Coding!K:L,2,FALSE)</f>
        <v>URM</v>
      </c>
      <c r="H3492" t="s">
        <v>235</v>
      </c>
      <c r="I3492" t="s">
        <v>236</v>
      </c>
      <c r="J3492" t="s">
        <v>15</v>
      </c>
      <c r="K3492" t="s">
        <v>64</v>
      </c>
      <c r="L3492" s="3"/>
      <c r="M3492" t="s">
        <v>65</v>
      </c>
      <c r="N3492" t="s">
        <v>66</v>
      </c>
    </row>
    <row r="3493" spans="1:15" x14ac:dyDescent="0.25">
      <c r="A3493" s="2">
        <v>1</v>
      </c>
      <c r="B3493" s="2">
        <v>2016</v>
      </c>
      <c r="C3493" t="s">
        <v>460</v>
      </c>
      <c r="D3493" t="s">
        <v>169</v>
      </c>
      <c r="E3493" s="2" t="s">
        <v>7</v>
      </c>
      <c r="F3493">
        <f>VLOOKUP(C3493,'Five Year Alumni Srvy 2016 Data'!C:F,4,FALSE)</f>
        <v>1</v>
      </c>
      <c r="G3493" t="str">
        <f>VLOOKUP(F3493,Coding!K:L,2,FALSE)</f>
        <v>URM</v>
      </c>
      <c r="H3493" t="s">
        <v>235</v>
      </c>
      <c r="I3493" t="s">
        <v>236</v>
      </c>
      <c r="J3493" t="s">
        <v>15</v>
      </c>
      <c r="K3493" t="s">
        <v>68</v>
      </c>
      <c r="L3493" s="3"/>
      <c r="M3493" t="s">
        <v>65</v>
      </c>
      <c r="N3493" t="s">
        <v>69</v>
      </c>
    </row>
    <row r="3494" spans="1:15" x14ac:dyDescent="0.25">
      <c r="A3494" s="2">
        <v>1</v>
      </c>
      <c r="B3494" s="2">
        <v>2016</v>
      </c>
      <c r="C3494" t="s">
        <v>460</v>
      </c>
      <c r="D3494" t="s">
        <v>169</v>
      </c>
      <c r="E3494" s="2" t="s">
        <v>7</v>
      </c>
      <c r="F3494">
        <f>VLOOKUP(C3494,'Five Year Alumni Srvy 2016 Data'!C:F,4,FALSE)</f>
        <v>1</v>
      </c>
      <c r="G3494" t="str">
        <f>VLOOKUP(F3494,Coding!K:L,2,FALSE)</f>
        <v>URM</v>
      </c>
      <c r="H3494" t="s">
        <v>235</v>
      </c>
      <c r="I3494" t="s">
        <v>236</v>
      </c>
      <c r="J3494" t="s">
        <v>15</v>
      </c>
      <c r="K3494" t="s">
        <v>70</v>
      </c>
      <c r="L3494" s="3"/>
      <c r="M3494" t="s">
        <v>65</v>
      </c>
      <c r="N3494" t="s">
        <v>71</v>
      </c>
    </row>
    <row r="3495" spans="1:15" x14ac:dyDescent="0.25">
      <c r="A3495" s="2">
        <v>1</v>
      </c>
      <c r="B3495" s="2">
        <v>2016</v>
      </c>
      <c r="C3495" t="s">
        <v>460</v>
      </c>
      <c r="D3495" t="s">
        <v>169</v>
      </c>
      <c r="E3495" s="2" t="s">
        <v>7</v>
      </c>
      <c r="F3495">
        <f>VLOOKUP(C3495,'Five Year Alumni Srvy 2016 Data'!C:F,4,FALSE)</f>
        <v>1</v>
      </c>
      <c r="G3495" t="str">
        <f>VLOOKUP(F3495,Coding!K:L,2,FALSE)</f>
        <v>URM</v>
      </c>
      <c r="H3495" t="s">
        <v>235</v>
      </c>
      <c r="I3495" t="s">
        <v>236</v>
      </c>
      <c r="J3495" t="s">
        <v>15</v>
      </c>
      <c r="K3495" t="s">
        <v>116</v>
      </c>
      <c r="L3495" s="3"/>
      <c r="M3495" t="s">
        <v>65</v>
      </c>
      <c r="N3495" t="s">
        <v>117</v>
      </c>
    </row>
    <row r="3496" spans="1:15" x14ac:dyDescent="0.25">
      <c r="A3496" s="2">
        <v>1</v>
      </c>
      <c r="B3496" s="2">
        <v>2016</v>
      </c>
      <c r="C3496" t="s">
        <v>460</v>
      </c>
      <c r="D3496" t="s">
        <v>169</v>
      </c>
      <c r="E3496" s="2" t="s">
        <v>7</v>
      </c>
      <c r="F3496">
        <f>VLOOKUP(C3496,'Five Year Alumni Srvy 2016 Data'!C:F,4,FALSE)</f>
        <v>1</v>
      </c>
      <c r="G3496" t="str">
        <f>VLOOKUP(F3496,Coding!K:L,2,FALSE)</f>
        <v>URM</v>
      </c>
      <c r="H3496" t="s">
        <v>235</v>
      </c>
      <c r="I3496" t="s">
        <v>236</v>
      </c>
      <c r="J3496" t="s">
        <v>15</v>
      </c>
      <c r="K3496" t="s">
        <v>120</v>
      </c>
      <c r="L3496" s="3"/>
      <c r="M3496" t="s">
        <v>65</v>
      </c>
      <c r="N3496" t="s">
        <v>121</v>
      </c>
    </row>
    <row r="3497" spans="1:15" x14ac:dyDescent="0.25">
      <c r="A3497" s="2">
        <v>1</v>
      </c>
      <c r="B3497" s="2">
        <v>2016</v>
      </c>
      <c r="C3497" t="s">
        <v>480</v>
      </c>
      <c r="D3497" t="s">
        <v>48</v>
      </c>
      <c r="E3497" s="2" t="s">
        <v>7</v>
      </c>
      <c r="F3497">
        <f>VLOOKUP(C3497,'Five Year Alumni Srvy 2016 Data'!C:F,4,FALSE)</f>
        <v>1</v>
      </c>
      <c r="G3497" t="str">
        <f>VLOOKUP(F3497,Coding!K:L,2,FALSE)</f>
        <v>URM</v>
      </c>
      <c r="H3497" t="s">
        <v>328</v>
      </c>
      <c r="I3497" t="s">
        <v>328</v>
      </c>
      <c r="J3497" t="s">
        <v>10</v>
      </c>
      <c r="K3497" t="s">
        <v>64</v>
      </c>
      <c r="L3497" s="2">
        <v>3</v>
      </c>
      <c r="M3497" t="s">
        <v>65</v>
      </c>
      <c r="N3497" t="s">
        <v>66</v>
      </c>
      <c r="O3497" t="s">
        <v>67</v>
      </c>
    </row>
    <row r="3498" spans="1:15" x14ac:dyDescent="0.25">
      <c r="A3498" s="2">
        <v>1</v>
      </c>
      <c r="B3498" s="2">
        <v>2016</v>
      </c>
      <c r="C3498" t="s">
        <v>480</v>
      </c>
      <c r="D3498" t="s">
        <v>48</v>
      </c>
      <c r="E3498" s="2" t="s">
        <v>7</v>
      </c>
      <c r="F3498">
        <f>VLOOKUP(C3498,'Five Year Alumni Srvy 2016 Data'!C:F,4,FALSE)</f>
        <v>1</v>
      </c>
      <c r="G3498" t="str">
        <f>VLOOKUP(F3498,Coding!K:L,2,FALSE)</f>
        <v>URM</v>
      </c>
      <c r="H3498" t="s">
        <v>328</v>
      </c>
      <c r="I3498" t="s">
        <v>328</v>
      </c>
      <c r="J3498" t="s">
        <v>10</v>
      </c>
      <c r="K3498" t="s">
        <v>68</v>
      </c>
      <c r="L3498" s="2">
        <v>2</v>
      </c>
      <c r="M3498" t="s">
        <v>65</v>
      </c>
      <c r="N3498" t="s">
        <v>69</v>
      </c>
      <c r="O3498" t="s">
        <v>186</v>
      </c>
    </row>
    <row r="3499" spans="1:15" x14ac:dyDescent="0.25">
      <c r="A3499" s="2">
        <v>1</v>
      </c>
      <c r="B3499" s="2">
        <v>2016</v>
      </c>
      <c r="C3499" t="s">
        <v>480</v>
      </c>
      <c r="D3499" t="s">
        <v>48</v>
      </c>
      <c r="E3499" s="2" t="s">
        <v>7</v>
      </c>
      <c r="F3499">
        <f>VLOOKUP(C3499,'Five Year Alumni Srvy 2016 Data'!C:F,4,FALSE)</f>
        <v>1</v>
      </c>
      <c r="G3499" t="str">
        <f>VLOOKUP(F3499,Coding!K:L,2,FALSE)</f>
        <v>URM</v>
      </c>
      <c r="H3499" t="s">
        <v>328</v>
      </c>
      <c r="I3499" t="s">
        <v>328</v>
      </c>
      <c r="J3499" t="s">
        <v>10</v>
      </c>
      <c r="K3499" t="s">
        <v>70</v>
      </c>
      <c r="L3499" s="2">
        <v>2</v>
      </c>
      <c r="M3499" t="s">
        <v>65</v>
      </c>
      <c r="N3499" t="s">
        <v>71</v>
      </c>
      <c r="O3499" t="s">
        <v>186</v>
      </c>
    </row>
    <row r="3500" spans="1:15" x14ac:dyDescent="0.25">
      <c r="A3500" s="2">
        <v>1</v>
      </c>
      <c r="B3500" s="2">
        <v>2016</v>
      </c>
      <c r="C3500" t="s">
        <v>480</v>
      </c>
      <c r="D3500" t="s">
        <v>48</v>
      </c>
      <c r="E3500" s="2" t="s">
        <v>7</v>
      </c>
      <c r="F3500">
        <f>VLOOKUP(C3500,'Five Year Alumni Srvy 2016 Data'!C:F,4,FALSE)</f>
        <v>1</v>
      </c>
      <c r="G3500" t="str">
        <f>VLOOKUP(F3500,Coding!K:L,2,FALSE)</f>
        <v>URM</v>
      </c>
      <c r="H3500" t="s">
        <v>328</v>
      </c>
      <c r="I3500" t="s">
        <v>328</v>
      </c>
      <c r="J3500" t="s">
        <v>10</v>
      </c>
      <c r="K3500" t="s">
        <v>116</v>
      </c>
      <c r="L3500" s="2">
        <v>1</v>
      </c>
      <c r="M3500" t="s">
        <v>65</v>
      </c>
      <c r="N3500" t="s">
        <v>117</v>
      </c>
      <c r="O3500" t="s">
        <v>230</v>
      </c>
    </row>
    <row r="3501" spans="1:15" x14ac:dyDescent="0.25">
      <c r="A3501" s="2">
        <v>1</v>
      </c>
      <c r="B3501" s="2">
        <v>2016</v>
      </c>
      <c r="C3501" t="s">
        <v>480</v>
      </c>
      <c r="D3501" t="s">
        <v>48</v>
      </c>
      <c r="E3501" s="2" t="s">
        <v>7</v>
      </c>
      <c r="F3501">
        <f>VLOOKUP(C3501,'Five Year Alumni Srvy 2016 Data'!C:F,4,FALSE)</f>
        <v>1</v>
      </c>
      <c r="G3501" t="str">
        <f>VLOOKUP(F3501,Coding!K:L,2,FALSE)</f>
        <v>URM</v>
      </c>
      <c r="H3501" t="s">
        <v>328</v>
      </c>
      <c r="I3501" t="s">
        <v>328</v>
      </c>
      <c r="J3501" t="s">
        <v>10</v>
      </c>
      <c r="K3501" t="s">
        <v>120</v>
      </c>
      <c r="L3501" s="2">
        <v>4</v>
      </c>
      <c r="M3501" t="s">
        <v>65</v>
      </c>
      <c r="N3501" t="s">
        <v>121</v>
      </c>
      <c r="O3501" t="s">
        <v>185</v>
      </c>
    </row>
    <row r="3502" spans="1:15" x14ac:dyDescent="0.25">
      <c r="A3502" s="2">
        <v>1</v>
      </c>
      <c r="B3502" s="2">
        <v>2016</v>
      </c>
      <c r="C3502" t="s">
        <v>488</v>
      </c>
      <c r="D3502" t="s">
        <v>169</v>
      </c>
      <c r="E3502" s="2" t="s">
        <v>7</v>
      </c>
      <c r="F3502">
        <f>VLOOKUP(C3502,'Five Year Alumni Srvy 2016 Data'!C:F,4,FALSE)</f>
        <v>1</v>
      </c>
      <c r="G3502" t="str">
        <f>VLOOKUP(F3502,Coding!K:L,2,FALSE)</f>
        <v>URM</v>
      </c>
      <c r="H3502" t="s">
        <v>489</v>
      </c>
      <c r="I3502" t="s">
        <v>409</v>
      </c>
      <c r="J3502" t="s">
        <v>19</v>
      </c>
      <c r="K3502" t="s">
        <v>64</v>
      </c>
      <c r="L3502" s="2">
        <v>3</v>
      </c>
      <c r="M3502" t="s">
        <v>65</v>
      </c>
      <c r="N3502" t="s">
        <v>66</v>
      </c>
      <c r="O3502" t="s">
        <v>67</v>
      </c>
    </row>
    <row r="3503" spans="1:15" x14ac:dyDescent="0.25">
      <c r="A3503" s="2">
        <v>1</v>
      </c>
      <c r="B3503" s="2">
        <v>2016</v>
      </c>
      <c r="C3503" t="s">
        <v>488</v>
      </c>
      <c r="D3503" t="s">
        <v>169</v>
      </c>
      <c r="E3503" s="2" t="s">
        <v>7</v>
      </c>
      <c r="F3503">
        <f>VLOOKUP(C3503,'Five Year Alumni Srvy 2016 Data'!C:F,4,FALSE)</f>
        <v>1</v>
      </c>
      <c r="G3503" t="str">
        <f>VLOOKUP(F3503,Coding!K:L,2,FALSE)</f>
        <v>URM</v>
      </c>
      <c r="H3503" t="s">
        <v>489</v>
      </c>
      <c r="I3503" t="s">
        <v>409</v>
      </c>
      <c r="J3503" t="s">
        <v>19</v>
      </c>
      <c r="K3503" t="s">
        <v>68</v>
      </c>
      <c r="L3503" s="2">
        <v>3</v>
      </c>
      <c r="M3503" t="s">
        <v>65</v>
      </c>
      <c r="N3503" t="s">
        <v>69</v>
      </c>
      <c r="O3503" t="s">
        <v>67</v>
      </c>
    </row>
    <row r="3504" spans="1:15" x14ac:dyDescent="0.25">
      <c r="A3504" s="2">
        <v>1</v>
      </c>
      <c r="B3504" s="2">
        <v>2016</v>
      </c>
      <c r="C3504" t="s">
        <v>488</v>
      </c>
      <c r="D3504" t="s">
        <v>169</v>
      </c>
      <c r="E3504" s="2" t="s">
        <v>7</v>
      </c>
      <c r="F3504">
        <f>VLOOKUP(C3504,'Five Year Alumni Srvy 2016 Data'!C:F,4,FALSE)</f>
        <v>1</v>
      </c>
      <c r="G3504" t="str">
        <f>VLOOKUP(F3504,Coding!K:L,2,FALSE)</f>
        <v>URM</v>
      </c>
      <c r="H3504" t="s">
        <v>489</v>
      </c>
      <c r="I3504" t="s">
        <v>409</v>
      </c>
      <c r="J3504" t="s">
        <v>19</v>
      </c>
      <c r="K3504" t="s">
        <v>70</v>
      </c>
      <c r="L3504" s="2">
        <v>3</v>
      </c>
      <c r="M3504" t="s">
        <v>65</v>
      </c>
      <c r="N3504" t="s">
        <v>71</v>
      </c>
      <c r="O3504" t="s">
        <v>67</v>
      </c>
    </row>
    <row r="3505" spans="1:15" x14ac:dyDescent="0.25">
      <c r="A3505" s="2">
        <v>1</v>
      </c>
      <c r="B3505" s="2">
        <v>2016</v>
      </c>
      <c r="C3505" t="s">
        <v>488</v>
      </c>
      <c r="D3505" t="s">
        <v>169</v>
      </c>
      <c r="E3505" s="2" t="s">
        <v>7</v>
      </c>
      <c r="F3505">
        <f>VLOOKUP(C3505,'Five Year Alumni Srvy 2016 Data'!C:F,4,FALSE)</f>
        <v>1</v>
      </c>
      <c r="G3505" t="str">
        <f>VLOOKUP(F3505,Coding!K:L,2,FALSE)</f>
        <v>URM</v>
      </c>
      <c r="H3505" t="s">
        <v>489</v>
      </c>
      <c r="I3505" t="s">
        <v>409</v>
      </c>
      <c r="J3505" t="s">
        <v>19</v>
      </c>
      <c r="K3505" t="s">
        <v>116</v>
      </c>
      <c r="L3505" s="2">
        <v>3</v>
      </c>
      <c r="M3505" t="s">
        <v>65</v>
      </c>
      <c r="N3505" t="s">
        <v>117</v>
      </c>
      <c r="O3505" t="s">
        <v>67</v>
      </c>
    </row>
    <row r="3506" spans="1:15" x14ac:dyDescent="0.25">
      <c r="A3506" s="2">
        <v>1</v>
      </c>
      <c r="B3506" s="2">
        <v>2016</v>
      </c>
      <c r="C3506" t="s">
        <v>488</v>
      </c>
      <c r="D3506" t="s">
        <v>169</v>
      </c>
      <c r="E3506" s="2" t="s">
        <v>7</v>
      </c>
      <c r="F3506">
        <f>VLOOKUP(C3506,'Five Year Alumni Srvy 2016 Data'!C:F,4,FALSE)</f>
        <v>1</v>
      </c>
      <c r="G3506" t="str">
        <f>VLOOKUP(F3506,Coding!K:L,2,FALSE)</f>
        <v>URM</v>
      </c>
      <c r="H3506" t="s">
        <v>489</v>
      </c>
      <c r="I3506" t="s">
        <v>409</v>
      </c>
      <c r="J3506" t="s">
        <v>19</v>
      </c>
      <c r="K3506" t="s">
        <v>120</v>
      </c>
      <c r="L3506" s="2">
        <v>4</v>
      </c>
      <c r="M3506" t="s">
        <v>65</v>
      </c>
      <c r="N3506" t="s">
        <v>121</v>
      </c>
      <c r="O3506" t="s">
        <v>185</v>
      </c>
    </row>
    <row r="3507" spans="1:15" x14ac:dyDescent="0.25">
      <c r="A3507" s="2">
        <v>1</v>
      </c>
      <c r="B3507" s="2">
        <v>2016</v>
      </c>
      <c r="C3507" t="s">
        <v>492</v>
      </c>
      <c r="D3507" t="s">
        <v>48</v>
      </c>
      <c r="E3507" s="2" t="s">
        <v>7</v>
      </c>
      <c r="F3507">
        <f>VLOOKUP(C3507,'Five Year Alumni Srvy 2016 Data'!C:F,4,FALSE)</f>
        <v>1</v>
      </c>
      <c r="G3507" t="str">
        <f>VLOOKUP(F3507,Coding!K:L,2,FALSE)</f>
        <v>URM</v>
      </c>
      <c r="H3507" t="s">
        <v>493</v>
      </c>
      <c r="I3507" t="s">
        <v>206</v>
      </c>
      <c r="J3507" t="s">
        <v>15</v>
      </c>
      <c r="K3507" t="s">
        <v>64</v>
      </c>
      <c r="L3507" s="2">
        <v>3</v>
      </c>
      <c r="M3507" t="s">
        <v>65</v>
      </c>
      <c r="N3507" t="s">
        <v>66</v>
      </c>
      <c r="O3507" t="s">
        <v>67</v>
      </c>
    </row>
    <row r="3508" spans="1:15" x14ac:dyDescent="0.25">
      <c r="A3508" s="2">
        <v>1</v>
      </c>
      <c r="B3508" s="2">
        <v>2016</v>
      </c>
      <c r="C3508" t="s">
        <v>492</v>
      </c>
      <c r="D3508" t="s">
        <v>48</v>
      </c>
      <c r="E3508" s="2" t="s">
        <v>7</v>
      </c>
      <c r="F3508">
        <f>VLOOKUP(C3508,'Five Year Alumni Srvy 2016 Data'!C:F,4,FALSE)</f>
        <v>1</v>
      </c>
      <c r="G3508" t="str">
        <f>VLOOKUP(F3508,Coding!K:L,2,FALSE)</f>
        <v>URM</v>
      </c>
      <c r="H3508" t="s">
        <v>493</v>
      </c>
      <c r="I3508" t="s">
        <v>206</v>
      </c>
      <c r="J3508" t="s">
        <v>15</v>
      </c>
      <c r="K3508" t="s">
        <v>68</v>
      </c>
      <c r="L3508" s="2">
        <v>3</v>
      </c>
      <c r="M3508" t="s">
        <v>65</v>
      </c>
      <c r="N3508" t="s">
        <v>69</v>
      </c>
      <c r="O3508" t="s">
        <v>67</v>
      </c>
    </row>
    <row r="3509" spans="1:15" x14ac:dyDescent="0.25">
      <c r="A3509" s="2">
        <v>1</v>
      </c>
      <c r="B3509" s="2">
        <v>2016</v>
      </c>
      <c r="C3509" t="s">
        <v>492</v>
      </c>
      <c r="D3509" t="s">
        <v>48</v>
      </c>
      <c r="E3509" s="2" t="s">
        <v>7</v>
      </c>
      <c r="F3509">
        <f>VLOOKUP(C3509,'Five Year Alumni Srvy 2016 Data'!C:F,4,FALSE)</f>
        <v>1</v>
      </c>
      <c r="G3509" t="str">
        <f>VLOOKUP(F3509,Coding!K:L,2,FALSE)</f>
        <v>URM</v>
      </c>
      <c r="H3509" t="s">
        <v>493</v>
      </c>
      <c r="I3509" t="s">
        <v>206</v>
      </c>
      <c r="J3509" t="s">
        <v>15</v>
      </c>
      <c r="K3509" t="s">
        <v>70</v>
      </c>
      <c r="L3509" s="2">
        <v>3</v>
      </c>
      <c r="M3509" t="s">
        <v>65</v>
      </c>
      <c r="N3509" t="s">
        <v>71</v>
      </c>
      <c r="O3509" t="s">
        <v>67</v>
      </c>
    </row>
    <row r="3510" spans="1:15" x14ac:dyDescent="0.25">
      <c r="A3510" s="2">
        <v>1</v>
      </c>
      <c r="B3510" s="2">
        <v>2016</v>
      </c>
      <c r="C3510" t="s">
        <v>492</v>
      </c>
      <c r="D3510" t="s">
        <v>48</v>
      </c>
      <c r="E3510" s="2" t="s">
        <v>7</v>
      </c>
      <c r="F3510">
        <f>VLOOKUP(C3510,'Five Year Alumni Srvy 2016 Data'!C:F,4,FALSE)</f>
        <v>1</v>
      </c>
      <c r="G3510" t="str">
        <f>VLOOKUP(F3510,Coding!K:L,2,FALSE)</f>
        <v>URM</v>
      </c>
      <c r="H3510" t="s">
        <v>493</v>
      </c>
      <c r="I3510" t="s">
        <v>206</v>
      </c>
      <c r="J3510" t="s">
        <v>15</v>
      </c>
      <c r="K3510" t="s">
        <v>116</v>
      </c>
      <c r="L3510" s="2">
        <v>2</v>
      </c>
      <c r="M3510" t="s">
        <v>65</v>
      </c>
      <c r="N3510" t="s">
        <v>117</v>
      </c>
      <c r="O3510" t="s">
        <v>186</v>
      </c>
    </row>
    <row r="3511" spans="1:15" x14ac:dyDescent="0.25">
      <c r="A3511" s="2">
        <v>1</v>
      </c>
      <c r="B3511" s="2">
        <v>2016</v>
      </c>
      <c r="C3511" t="s">
        <v>492</v>
      </c>
      <c r="D3511" t="s">
        <v>48</v>
      </c>
      <c r="E3511" s="2" t="s">
        <v>7</v>
      </c>
      <c r="F3511">
        <f>VLOOKUP(C3511,'Five Year Alumni Srvy 2016 Data'!C:F,4,FALSE)</f>
        <v>1</v>
      </c>
      <c r="G3511" t="str">
        <f>VLOOKUP(F3511,Coding!K:L,2,FALSE)</f>
        <v>URM</v>
      </c>
      <c r="H3511" t="s">
        <v>493</v>
      </c>
      <c r="I3511" t="s">
        <v>206</v>
      </c>
      <c r="J3511" t="s">
        <v>15</v>
      </c>
      <c r="K3511" t="s">
        <v>120</v>
      </c>
      <c r="L3511" s="2">
        <v>1</v>
      </c>
      <c r="M3511" t="s">
        <v>65</v>
      </c>
      <c r="N3511" t="s">
        <v>121</v>
      </c>
      <c r="O3511" t="s">
        <v>230</v>
      </c>
    </row>
    <row r="3512" spans="1:15" x14ac:dyDescent="0.25">
      <c r="A3512" s="2">
        <v>1</v>
      </c>
      <c r="B3512" s="2">
        <v>2016</v>
      </c>
      <c r="C3512" t="s">
        <v>496</v>
      </c>
      <c r="D3512" t="s">
        <v>48</v>
      </c>
      <c r="E3512" s="2" t="s">
        <v>7</v>
      </c>
      <c r="F3512">
        <f>VLOOKUP(C3512,'Five Year Alumni Srvy 2016 Data'!C:F,4,FALSE)</f>
        <v>1</v>
      </c>
      <c r="G3512" t="str">
        <f>VLOOKUP(F3512,Coding!K:L,2,FALSE)</f>
        <v>URM</v>
      </c>
      <c r="H3512" t="s">
        <v>497</v>
      </c>
      <c r="I3512" t="s">
        <v>399</v>
      </c>
      <c r="J3512" t="s">
        <v>19</v>
      </c>
      <c r="K3512" t="s">
        <v>64</v>
      </c>
      <c r="L3512" s="3"/>
      <c r="M3512" t="s">
        <v>65</v>
      </c>
      <c r="N3512" t="s">
        <v>66</v>
      </c>
    </row>
    <row r="3513" spans="1:15" x14ac:dyDescent="0.25">
      <c r="A3513" s="2">
        <v>1</v>
      </c>
      <c r="B3513" s="2">
        <v>2016</v>
      </c>
      <c r="C3513" t="s">
        <v>496</v>
      </c>
      <c r="D3513" t="s">
        <v>48</v>
      </c>
      <c r="E3513" s="2" t="s">
        <v>7</v>
      </c>
      <c r="F3513">
        <f>VLOOKUP(C3513,'Five Year Alumni Srvy 2016 Data'!C:F,4,FALSE)</f>
        <v>1</v>
      </c>
      <c r="G3513" t="str">
        <f>VLOOKUP(F3513,Coding!K:L,2,FALSE)</f>
        <v>URM</v>
      </c>
      <c r="H3513" t="s">
        <v>497</v>
      </c>
      <c r="I3513" t="s">
        <v>399</v>
      </c>
      <c r="J3513" t="s">
        <v>19</v>
      </c>
      <c r="K3513" t="s">
        <v>68</v>
      </c>
      <c r="L3513" s="3"/>
      <c r="M3513" t="s">
        <v>65</v>
      </c>
      <c r="N3513" t="s">
        <v>69</v>
      </c>
    </row>
    <row r="3514" spans="1:15" x14ac:dyDescent="0.25">
      <c r="A3514" s="2">
        <v>1</v>
      </c>
      <c r="B3514" s="2">
        <v>2016</v>
      </c>
      <c r="C3514" t="s">
        <v>496</v>
      </c>
      <c r="D3514" t="s">
        <v>48</v>
      </c>
      <c r="E3514" s="2" t="s">
        <v>7</v>
      </c>
      <c r="F3514">
        <f>VLOOKUP(C3514,'Five Year Alumni Srvy 2016 Data'!C:F,4,FALSE)</f>
        <v>1</v>
      </c>
      <c r="G3514" t="str">
        <f>VLOOKUP(F3514,Coding!K:L,2,FALSE)</f>
        <v>URM</v>
      </c>
      <c r="H3514" t="s">
        <v>497</v>
      </c>
      <c r="I3514" t="s">
        <v>399</v>
      </c>
      <c r="J3514" t="s">
        <v>19</v>
      </c>
      <c r="K3514" t="s">
        <v>70</v>
      </c>
      <c r="L3514" s="3"/>
      <c r="M3514" t="s">
        <v>65</v>
      </c>
      <c r="N3514" t="s">
        <v>71</v>
      </c>
    </row>
    <row r="3515" spans="1:15" x14ac:dyDescent="0.25">
      <c r="A3515" s="2">
        <v>1</v>
      </c>
      <c r="B3515" s="2">
        <v>2016</v>
      </c>
      <c r="C3515" t="s">
        <v>496</v>
      </c>
      <c r="D3515" t="s">
        <v>48</v>
      </c>
      <c r="E3515" s="2" t="s">
        <v>7</v>
      </c>
      <c r="F3515">
        <f>VLOOKUP(C3515,'Five Year Alumni Srvy 2016 Data'!C:F,4,FALSE)</f>
        <v>1</v>
      </c>
      <c r="G3515" t="str">
        <f>VLOOKUP(F3515,Coding!K:L,2,FALSE)</f>
        <v>URM</v>
      </c>
      <c r="H3515" t="s">
        <v>497</v>
      </c>
      <c r="I3515" t="s">
        <v>399</v>
      </c>
      <c r="J3515" t="s">
        <v>19</v>
      </c>
      <c r="K3515" t="s">
        <v>116</v>
      </c>
      <c r="L3515" s="3"/>
      <c r="M3515" t="s">
        <v>65</v>
      </c>
      <c r="N3515" t="s">
        <v>117</v>
      </c>
    </row>
    <row r="3516" spans="1:15" x14ac:dyDescent="0.25">
      <c r="A3516" s="2">
        <v>1</v>
      </c>
      <c r="B3516" s="2">
        <v>2016</v>
      </c>
      <c r="C3516" t="s">
        <v>496</v>
      </c>
      <c r="D3516" t="s">
        <v>48</v>
      </c>
      <c r="E3516" s="2" t="s">
        <v>7</v>
      </c>
      <c r="F3516">
        <f>VLOOKUP(C3516,'Five Year Alumni Srvy 2016 Data'!C:F,4,FALSE)</f>
        <v>1</v>
      </c>
      <c r="G3516" t="str">
        <f>VLOOKUP(F3516,Coding!K:L,2,FALSE)</f>
        <v>URM</v>
      </c>
      <c r="H3516" t="s">
        <v>497</v>
      </c>
      <c r="I3516" t="s">
        <v>399</v>
      </c>
      <c r="J3516" t="s">
        <v>19</v>
      </c>
      <c r="K3516" t="s">
        <v>120</v>
      </c>
      <c r="L3516" s="3"/>
      <c r="M3516" t="s">
        <v>65</v>
      </c>
      <c r="N3516" t="s">
        <v>121</v>
      </c>
    </row>
    <row r="3517" spans="1:15" x14ac:dyDescent="0.25">
      <c r="A3517" s="2">
        <v>1</v>
      </c>
      <c r="B3517" s="2">
        <v>2016</v>
      </c>
      <c r="C3517" t="s">
        <v>210</v>
      </c>
      <c r="D3517" t="s">
        <v>48</v>
      </c>
      <c r="E3517" s="2" t="s">
        <v>12</v>
      </c>
      <c r="F3517">
        <f>VLOOKUP(C3517,'Five Year Alumni Srvy 2016 Data'!C:F,4,FALSE)</f>
        <v>1</v>
      </c>
      <c r="G3517" t="str">
        <f>VLOOKUP(F3517,Coding!K:L,2,FALSE)</f>
        <v>URM</v>
      </c>
      <c r="H3517" t="s">
        <v>211</v>
      </c>
      <c r="I3517" t="s">
        <v>171</v>
      </c>
      <c r="J3517" t="s">
        <v>19</v>
      </c>
      <c r="K3517" t="s">
        <v>64</v>
      </c>
      <c r="L3517" s="2">
        <v>3</v>
      </c>
      <c r="M3517" t="s">
        <v>65</v>
      </c>
      <c r="N3517" t="s">
        <v>66</v>
      </c>
      <c r="O3517" t="s">
        <v>67</v>
      </c>
    </row>
    <row r="3518" spans="1:15" x14ac:dyDescent="0.25">
      <c r="A3518" s="2">
        <v>1</v>
      </c>
      <c r="B3518" s="2">
        <v>2016</v>
      </c>
      <c r="C3518" t="s">
        <v>210</v>
      </c>
      <c r="D3518" t="s">
        <v>48</v>
      </c>
      <c r="E3518" s="2" t="s">
        <v>12</v>
      </c>
      <c r="F3518">
        <f>VLOOKUP(C3518,'Five Year Alumni Srvy 2016 Data'!C:F,4,FALSE)</f>
        <v>1</v>
      </c>
      <c r="G3518" t="str">
        <f>VLOOKUP(F3518,Coding!K:L,2,FALSE)</f>
        <v>URM</v>
      </c>
      <c r="H3518" t="s">
        <v>211</v>
      </c>
      <c r="I3518" t="s">
        <v>171</v>
      </c>
      <c r="J3518" t="s">
        <v>19</v>
      </c>
      <c r="K3518" t="s">
        <v>68</v>
      </c>
      <c r="L3518" s="2">
        <v>3</v>
      </c>
      <c r="M3518" t="s">
        <v>65</v>
      </c>
      <c r="N3518" t="s">
        <v>69</v>
      </c>
      <c r="O3518" t="s">
        <v>67</v>
      </c>
    </row>
    <row r="3519" spans="1:15" x14ac:dyDescent="0.25">
      <c r="A3519" s="2">
        <v>1</v>
      </c>
      <c r="B3519" s="2">
        <v>2016</v>
      </c>
      <c r="C3519" t="s">
        <v>210</v>
      </c>
      <c r="D3519" t="s">
        <v>48</v>
      </c>
      <c r="E3519" s="2" t="s">
        <v>12</v>
      </c>
      <c r="F3519">
        <f>VLOOKUP(C3519,'Five Year Alumni Srvy 2016 Data'!C:F,4,FALSE)</f>
        <v>1</v>
      </c>
      <c r="G3519" t="str">
        <f>VLOOKUP(F3519,Coding!K:L,2,FALSE)</f>
        <v>URM</v>
      </c>
      <c r="H3519" t="s">
        <v>211</v>
      </c>
      <c r="I3519" t="s">
        <v>171</v>
      </c>
      <c r="J3519" t="s">
        <v>19</v>
      </c>
      <c r="K3519" t="s">
        <v>70</v>
      </c>
      <c r="L3519" s="2">
        <v>3</v>
      </c>
      <c r="M3519" t="s">
        <v>65</v>
      </c>
      <c r="N3519" t="s">
        <v>71</v>
      </c>
      <c r="O3519" t="s">
        <v>67</v>
      </c>
    </row>
    <row r="3520" spans="1:15" x14ac:dyDescent="0.25">
      <c r="A3520" s="2">
        <v>1</v>
      </c>
      <c r="B3520" s="2">
        <v>2016</v>
      </c>
      <c r="C3520" t="s">
        <v>210</v>
      </c>
      <c r="D3520" t="s">
        <v>48</v>
      </c>
      <c r="E3520" s="2" t="s">
        <v>12</v>
      </c>
      <c r="F3520">
        <f>VLOOKUP(C3520,'Five Year Alumni Srvy 2016 Data'!C:F,4,FALSE)</f>
        <v>1</v>
      </c>
      <c r="G3520" t="str">
        <f>VLOOKUP(F3520,Coding!K:L,2,FALSE)</f>
        <v>URM</v>
      </c>
      <c r="H3520" t="s">
        <v>211</v>
      </c>
      <c r="I3520" t="s">
        <v>171</v>
      </c>
      <c r="J3520" t="s">
        <v>19</v>
      </c>
      <c r="K3520" t="s">
        <v>116</v>
      </c>
      <c r="L3520" s="2">
        <v>3</v>
      </c>
      <c r="M3520" t="s">
        <v>65</v>
      </c>
      <c r="N3520" t="s">
        <v>117</v>
      </c>
      <c r="O3520" t="s">
        <v>67</v>
      </c>
    </row>
    <row r="3521" spans="1:15" x14ac:dyDescent="0.25">
      <c r="A3521" s="2">
        <v>1</v>
      </c>
      <c r="B3521" s="2">
        <v>2016</v>
      </c>
      <c r="C3521" t="s">
        <v>210</v>
      </c>
      <c r="D3521" t="s">
        <v>48</v>
      </c>
      <c r="E3521" s="2" t="s">
        <v>12</v>
      </c>
      <c r="F3521">
        <f>VLOOKUP(C3521,'Five Year Alumni Srvy 2016 Data'!C:F,4,FALSE)</f>
        <v>1</v>
      </c>
      <c r="G3521" t="str">
        <f>VLOOKUP(F3521,Coding!K:L,2,FALSE)</f>
        <v>URM</v>
      </c>
      <c r="H3521" t="s">
        <v>211</v>
      </c>
      <c r="I3521" t="s">
        <v>171</v>
      </c>
      <c r="J3521" t="s">
        <v>19</v>
      </c>
      <c r="K3521" t="s">
        <v>120</v>
      </c>
      <c r="L3521" s="2">
        <v>3</v>
      </c>
      <c r="M3521" t="s">
        <v>65</v>
      </c>
      <c r="N3521" t="s">
        <v>121</v>
      </c>
      <c r="O3521" t="s">
        <v>67</v>
      </c>
    </row>
    <row r="3522" spans="1:15" x14ac:dyDescent="0.25">
      <c r="A3522" s="2">
        <v>1</v>
      </c>
      <c r="B3522" s="2">
        <v>2016</v>
      </c>
      <c r="C3522" t="s">
        <v>223</v>
      </c>
      <c r="D3522" t="s">
        <v>204</v>
      </c>
      <c r="E3522" s="2" t="s">
        <v>12</v>
      </c>
      <c r="F3522">
        <f>VLOOKUP(C3522,'Five Year Alumni Srvy 2016 Data'!C:F,4,FALSE)</f>
        <v>1</v>
      </c>
      <c r="G3522" t="str">
        <f>VLOOKUP(F3522,Coding!K:L,2,FALSE)</f>
        <v>URM</v>
      </c>
      <c r="H3522" t="s">
        <v>224</v>
      </c>
      <c r="I3522" t="s">
        <v>225</v>
      </c>
      <c r="J3522" t="s">
        <v>19</v>
      </c>
      <c r="K3522" t="s">
        <v>64</v>
      </c>
      <c r="L3522" s="2">
        <v>3</v>
      </c>
      <c r="M3522" t="s">
        <v>65</v>
      </c>
      <c r="N3522" t="s">
        <v>66</v>
      </c>
      <c r="O3522" t="s">
        <v>67</v>
      </c>
    </row>
    <row r="3523" spans="1:15" x14ac:dyDescent="0.25">
      <c r="A3523" s="2">
        <v>1</v>
      </c>
      <c r="B3523" s="2">
        <v>2016</v>
      </c>
      <c r="C3523" t="s">
        <v>223</v>
      </c>
      <c r="D3523" t="s">
        <v>204</v>
      </c>
      <c r="E3523" s="2" t="s">
        <v>12</v>
      </c>
      <c r="F3523">
        <f>VLOOKUP(C3523,'Five Year Alumni Srvy 2016 Data'!C:F,4,FALSE)</f>
        <v>1</v>
      </c>
      <c r="G3523" t="str">
        <f>VLOOKUP(F3523,Coding!K:L,2,FALSE)</f>
        <v>URM</v>
      </c>
      <c r="H3523" t="s">
        <v>224</v>
      </c>
      <c r="I3523" t="s">
        <v>225</v>
      </c>
      <c r="J3523" t="s">
        <v>19</v>
      </c>
      <c r="K3523" t="s">
        <v>68</v>
      </c>
      <c r="L3523" s="2">
        <v>3</v>
      </c>
      <c r="M3523" t="s">
        <v>65</v>
      </c>
      <c r="N3523" t="s">
        <v>69</v>
      </c>
      <c r="O3523" t="s">
        <v>67</v>
      </c>
    </row>
    <row r="3524" spans="1:15" x14ac:dyDescent="0.25">
      <c r="A3524" s="2">
        <v>1</v>
      </c>
      <c r="B3524" s="2">
        <v>2016</v>
      </c>
      <c r="C3524" t="s">
        <v>223</v>
      </c>
      <c r="D3524" t="s">
        <v>204</v>
      </c>
      <c r="E3524" s="2" t="s">
        <v>12</v>
      </c>
      <c r="F3524">
        <f>VLOOKUP(C3524,'Five Year Alumni Srvy 2016 Data'!C:F,4,FALSE)</f>
        <v>1</v>
      </c>
      <c r="G3524" t="str">
        <f>VLOOKUP(F3524,Coding!K:L,2,FALSE)</f>
        <v>URM</v>
      </c>
      <c r="H3524" t="s">
        <v>224</v>
      </c>
      <c r="I3524" t="s">
        <v>225</v>
      </c>
      <c r="J3524" t="s">
        <v>19</v>
      </c>
      <c r="K3524" t="s">
        <v>70</v>
      </c>
      <c r="L3524" s="2">
        <v>3</v>
      </c>
      <c r="M3524" t="s">
        <v>65</v>
      </c>
      <c r="N3524" t="s">
        <v>71</v>
      </c>
      <c r="O3524" t="s">
        <v>67</v>
      </c>
    </row>
    <row r="3525" spans="1:15" x14ac:dyDescent="0.25">
      <c r="A3525" s="2">
        <v>1</v>
      </c>
      <c r="B3525" s="2">
        <v>2016</v>
      </c>
      <c r="C3525" t="s">
        <v>223</v>
      </c>
      <c r="D3525" t="s">
        <v>204</v>
      </c>
      <c r="E3525" s="2" t="s">
        <v>12</v>
      </c>
      <c r="F3525">
        <f>VLOOKUP(C3525,'Five Year Alumni Srvy 2016 Data'!C:F,4,FALSE)</f>
        <v>1</v>
      </c>
      <c r="G3525" t="str">
        <f>VLOOKUP(F3525,Coding!K:L,2,FALSE)</f>
        <v>URM</v>
      </c>
      <c r="H3525" t="s">
        <v>224</v>
      </c>
      <c r="I3525" t="s">
        <v>225</v>
      </c>
      <c r="J3525" t="s">
        <v>19</v>
      </c>
      <c r="K3525" t="s">
        <v>116</v>
      </c>
      <c r="L3525" s="2">
        <v>3</v>
      </c>
      <c r="M3525" t="s">
        <v>65</v>
      </c>
      <c r="N3525" t="s">
        <v>117</v>
      </c>
      <c r="O3525" t="s">
        <v>67</v>
      </c>
    </row>
    <row r="3526" spans="1:15" x14ac:dyDescent="0.25">
      <c r="A3526" s="2">
        <v>1</v>
      </c>
      <c r="B3526" s="2">
        <v>2016</v>
      </c>
      <c r="C3526" t="s">
        <v>223</v>
      </c>
      <c r="D3526" t="s">
        <v>204</v>
      </c>
      <c r="E3526" s="2" t="s">
        <v>12</v>
      </c>
      <c r="F3526">
        <f>VLOOKUP(C3526,'Five Year Alumni Srvy 2016 Data'!C:F,4,FALSE)</f>
        <v>1</v>
      </c>
      <c r="G3526" t="str">
        <f>VLOOKUP(F3526,Coding!K:L,2,FALSE)</f>
        <v>URM</v>
      </c>
      <c r="H3526" t="s">
        <v>224</v>
      </c>
      <c r="I3526" t="s">
        <v>225</v>
      </c>
      <c r="J3526" t="s">
        <v>19</v>
      </c>
      <c r="K3526" t="s">
        <v>120</v>
      </c>
      <c r="L3526" s="2">
        <v>2</v>
      </c>
      <c r="M3526" t="s">
        <v>65</v>
      </c>
      <c r="N3526" t="s">
        <v>121</v>
      </c>
      <c r="O3526" t="s">
        <v>186</v>
      </c>
    </row>
    <row r="3527" spans="1:15" x14ac:dyDescent="0.25">
      <c r="A3527" s="2">
        <v>1</v>
      </c>
      <c r="B3527" s="2">
        <v>2016</v>
      </c>
      <c r="C3527" t="s">
        <v>279</v>
      </c>
      <c r="D3527" t="s">
        <v>169</v>
      </c>
      <c r="E3527" s="2" t="s">
        <v>12</v>
      </c>
      <c r="F3527">
        <f>VLOOKUP(C3527,'Five Year Alumni Srvy 2016 Data'!C:F,4,FALSE)</f>
        <v>1</v>
      </c>
      <c r="G3527" t="str">
        <f>VLOOKUP(F3527,Coding!K:L,2,FALSE)</f>
        <v>URM</v>
      </c>
      <c r="H3527" t="s">
        <v>182</v>
      </c>
      <c r="I3527" t="s">
        <v>182</v>
      </c>
      <c r="J3527" t="s">
        <v>21</v>
      </c>
      <c r="K3527" t="s">
        <v>64</v>
      </c>
      <c r="L3527" s="2">
        <v>2</v>
      </c>
      <c r="M3527" t="s">
        <v>65</v>
      </c>
      <c r="N3527" t="s">
        <v>66</v>
      </c>
      <c r="O3527" t="s">
        <v>186</v>
      </c>
    </row>
    <row r="3528" spans="1:15" x14ac:dyDescent="0.25">
      <c r="A3528" s="2">
        <v>1</v>
      </c>
      <c r="B3528" s="2">
        <v>2016</v>
      </c>
      <c r="C3528" t="s">
        <v>279</v>
      </c>
      <c r="D3528" t="s">
        <v>169</v>
      </c>
      <c r="E3528" s="2" t="s">
        <v>12</v>
      </c>
      <c r="F3528">
        <f>VLOOKUP(C3528,'Five Year Alumni Srvy 2016 Data'!C:F,4,FALSE)</f>
        <v>1</v>
      </c>
      <c r="G3528" t="str">
        <f>VLOOKUP(F3528,Coding!K:L,2,FALSE)</f>
        <v>URM</v>
      </c>
      <c r="H3528" t="s">
        <v>182</v>
      </c>
      <c r="I3528" t="s">
        <v>182</v>
      </c>
      <c r="J3528" t="s">
        <v>21</v>
      </c>
      <c r="K3528" t="s">
        <v>68</v>
      </c>
      <c r="L3528" s="2">
        <v>2</v>
      </c>
      <c r="M3528" t="s">
        <v>65</v>
      </c>
      <c r="N3528" t="s">
        <v>69</v>
      </c>
      <c r="O3528" t="s">
        <v>186</v>
      </c>
    </row>
    <row r="3529" spans="1:15" x14ac:dyDescent="0.25">
      <c r="A3529" s="2">
        <v>1</v>
      </c>
      <c r="B3529" s="2">
        <v>2016</v>
      </c>
      <c r="C3529" t="s">
        <v>279</v>
      </c>
      <c r="D3529" t="s">
        <v>169</v>
      </c>
      <c r="E3529" s="2" t="s">
        <v>12</v>
      </c>
      <c r="F3529">
        <f>VLOOKUP(C3529,'Five Year Alumni Srvy 2016 Data'!C:F,4,FALSE)</f>
        <v>1</v>
      </c>
      <c r="G3529" t="str">
        <f>VLOOKUP(F3529,Coding!K:L,2,FALSE)</f>
        <v>URM</v>
      </c>
      <c r="H3529" t="s">
        <v>182</v>
      </c>
      <c r="I3529" t="s">
        <v>182</v>
      </c>
      <c r="J3529" t="s">
        <v>21</v>
      </c>
      <c r="K3529" t="s">
        <v>70</v>
      </c>
      <c r="L3529" s="2">
        <v>1</v>
      </c>
      <c r="M3529" t="s">
        <v>65</v>
      </c>
      <c r="N3529" t="s">
        <v>71</v>
      </c>
      <c r="O3529" t="s">
        <v>230</v>
      </c>
    </row>
    <row r="3530" spans="1:15" x14ac:dyDescent="0.25">
      <c r="A3530" s="2">
        <v>1</v>
      </c>
      <c r="B3530" s="2">
        <v>2016</v>
      </c>
      <c r="C3530" t="s">
        <v>279</v>
      </c>
      <c r="D3530" t="s">
        <v>169</v>
      </c>
      <c r="E3530" s="2" t="s">
        <v>12</v>
      </c>
      <c r="F3530">
        <f>VLOOKUP(C3530,'Five Year Alumni Srvy 2016 Data'!C:F,4,FALSE)</f>
        <v>1</v>
      </c>
      <c r="G3530" t="str">
        <f>VLOOKUP(F3530,Coding!K:L,2,FALSE)</f>
        <v>URM</v>
      </c>
      <c r="H3530" t="s">
        <v>182</v>
      </c>
      <c r="I3530" t="s">
        <v>182</v>
      </c>
      <c r="J3530" t="s">
        <v>21</v>
      </c>
      <c r="K3530" t="s">
        <v>116</v>
      </c>
      <c r="L3530" s="2">
        <v>1</v>
      </c>
      <c r="M3530" t="s">
        <v>65</v>
      </c>
      <c r="N3530" t="s">
        <v>117</v>
      </c>
      <c r="O3530" t="s">
        <v>230</v>
      </c>
    </row>
    <row r="3531" spans="1:15" x14ac:dyDescent="0.25">
      <c r="A3531" s="2">
        <v>1</v>
      </c>
      <c r="B3531" s="2">
        <v>2016</v>
      </c>
      <c r="C3531" t="s">
        <v>279</v>
      </c>
      <c r="D3531" t="s">
        <v>169</v>
      </c>
      <c r="E3531" s="2" t="s">
        <v>12</v>
      </c>
      <c r="F3531">
        <f>VLOOKUP(C3531,'Five Year Alumni Srvy 2016 Data'!C:F,4,FALSE)</f>
        <v>1</v>
      </c>
      <c r="G3531" t="str">
        <f>VLOOKUP(F3531,Coding!K:L,2,FALSE)</f>
        <v>URM</v>
      </c>
      <c r="H3531" t="s">
        <v>182</v>
      </c>
      <c r="I3531" t="s">
        <v>182</v>
      </c>
      <c r="J3531" t="s">
        <v>21</v>
      </c>
      <c r="K3531" t="s">
        <v>120</v>
      </c>
      <c r="L3531" s="2">
        <v>1</v>
      </c>
      <c r="M3531" t="s">
        <v>65</v>
      </c>
      <c r="N3531" t="s">
        <v>121</v>
      </c>
      <c r="O3531" t="s">
        <v>230</v>
      </c>
    </row>
    <row r="3532" spans="1:15" x14ac:dyDescent="0.25">
      <c r="A3532" s="2">
        <v>1</v>
      </c>
      <c r="B3532" s="2">
        <v>2016</v>
      </c>
      <c r="C3532" t="s">
        <v>300</v>
      </c>
      <c r="D3532" t="s">
        <v>169</v>
      </c>
      <c r="E3532" s="2" t="s">
        <v>12</v>
      </c>
      <c r="F3532">
        <f>VLOOKUP(C3532,'Five Year Alumni Srvy 2016 Data'!C:F,4,FALSE)</f>
        <v>1</v>
      </c>
      <c r="G3532" t="str">
        <f>VLOOKUP(F3532,Coding!K:L,2,FALSE)</f>
        <v>URM</v>
      </c>
      <c r="H3532" t="s">
        <v>219</v>
      </c>
      <c r="I3532" t="s">
        <v>220</v>
      </c>
      <c r="J3532" t="s">
        <v>19</v>
      </c>
      <c r="K3532" t="s">
        <v>64</v>
      </c>
      <c r="L3532" s="2">
        <v>3</v>
      </c>
      <c r="M3532" t="s">
        <v>65</v>
      </c>
      <c r="N3532" t="s">
        <v>66</v>
      </c>
      <c r="O3532" t="s">
        <v>67</v>
      </c>
    </row>
    <row r="3533" spans="1:15" x14ac:dyDescent="0.25">
      <c r="A3533" s="2">
        <v>1</v>
      </c>
      <c r="B3533" s="2">
        <v>2016</v>
      </c>
      <c r="C3533" t="s">
        <v>300</v>
      </c>
      <c r="D3533" t="s">
        <v>169</v>
      </c>
      <c r="E3533" s="2" t="s">
        <v>12</v>
      </c>
      <c r="F3533">
        <f>VLOOKUP(C3533,'Five Year Alumni Srvy 2016 Data'!C:F,4,FALSE)</f>
        <v>1</v>
      </c>
      <c r="G3533" t="str">
        <f>VLOOKUP(F3533,Coding!K:L,2,FALSE)</f>
        <v>URM</v>
      </c>
      <c r="H3533" t="s">
        <v>219</v>
      </c>
      <c r="I3533" t="s">
        <v>220</v>
      </c>
      <c r="J3533" t="s">
        <v>19</v>
      </c>
      <c r="K3533" t="s">
        <v>68</v>
      </c>
      <c r="L3533" s="2">
        <v>3</v>
      </c>
      <c r="M3533" t="s">
        <v>65</v>
      </c>
      <c r="N3533" t="s">
        <v>69</v>
      </c>
      <c r="O3533" t="s">
        <v>67</v>
      </c>
    </row>
    <row r="3534" spans="1:15" x14ac:dyDescent="0.25">
      <c r="A3534" s="2">
        <v>1</v>
      </c>
      <c r="B3534" s="2">
        <v>2016</v>
      </c>
      <c r="C3534" t="s">
        <v>300</v>
      </c>
      <c r="D3534" t="s">
        <v>169</v>
      </c>
      <c r="E3534" s="2" t="s">
        <v>12</v>
      </c>
      <c r="F3534">
        <f>VLOOKUP(C3534,'Five Year Alumni Srvy 2016 Data'!C:F,4,FALSE)</f>
        <v>1</v>
      </c>
      <c r="G3534" t="str">
        <f>VLOOKUP(F3534,Coding!K:L,2,FALSE)</f>
        <v>URM</v>
      </c>
      <c r="H3534" t="s">
        <v>219</v>
      </c>
      <c r="I3534" t="s">
        <v>220</v>
      </c>
      <c r="J3534" t="s">
        <v>19</v>
      </c>
      <c r="K3534" t="s">
        <v>70</v>
      </c>
      <c r="L3534" s="2">
        <v>3</v>
      </c>
      <c r="M3534" t="s">
        <v>65</v>
      </c>
      <c r="N3534" t="s">
        <v>71</v>
      </c>
      <c r="O3534" t="s">
        <v>67</v>
      </c>
    </row>
    <row r="3535" spans="1:15" x14ac:dyDescent="0.25">
      <c r="A3535" s="2">
        <v>1</v>
      </c>
      <c r="B3535" s="2">
        <v>2016</v>
      </c>
      <c r="C3535" t="s">
        <v>300</v>
      </c>
      <c r="D3535" t="s">
        <v>169</v>
      </c>
      <c r="E3535" s="2" t="s">
        <v>12</v>
      </c>
      <c r="F3535">
        <f>VLOOKUP(C3535,'Five Year Alumni Srvy 2016 Data'!C:F,4,FALSE)</f>
        <v>1</v>
      </c>
      <c r="G3535" t="str">
        <f>VLOOKUP(F3535,Coding!K:L,2,FALSE)</f>
        <v>URM</v>
      </c>
      <c r="H3535" t="s">
        <v>219</v>
      </c>
      <c r="I3535" t="s">
        <v>220</v>
      </c>
      <c r="J3535" t="s">
        <v>19</v>
      </c>
      <c r="K3535" t="s">
        <v>116</v>
      </c>
      <c r="L3535" s="2">
        <v>1</v>
      </c>
      <c r="M3535" t="s">
        <v>65</v>
      </c>
      <c r="N3535" t="s">
        <v>117</v>
      </c>
      <c r="O3535" t="s">
        <v>230</v>
      </c>
    </row>
    <row r="3536" spans="1:15" x14ac:dyDescent="0.25">
      <c r="A3536" s="2">
        <v>1</v>
      </c>
      <c r="B3536" s="2">
        <v>2016</v>
      </c>
      <c r="C3536" t="s">
        <v>300</v>
      </c>
      <c r="D3536" t="s">
        <v>169</v>
      </c>
      <c r="E3536" s="2" t="s">
        <v>12</v>
      </c>
      <c r="F3536">
        <f>VLOOKUP(C3536,'Five Year Alumni Srvy 2016 Data'!C:F,4,FALSE)</f>
        <v>1</v>
      </c>
      <c r="G3536" t="str">
        <f>VLOOKUP(F3536,Coding!K:L,2,FALSE)</f>
        <v>URM</v>
      </c>
      <c r="H3536" t="s">
        <v>219</v>
      </c>
      <c r="I3536" t="s">
        <v>220</v>
      </c>
      <c r="J3536" t="s">
        <v>19</v>
      </c>
      <c r="K3536" t="s">
        <v>120</v>
      </c>
      <c r="L3536" s="2">
        <v>2</v>
      </c>
      <c r="M3536" t="s">
        <v>65</v>
      </c>
      <c r="N3536" t="s">
        <v>121</v>
      </c>
      <c r="O3536" t="s">
        <v>186</v>
      </c>
    </row>
    <row r="3537" spans="1:15" x14ac:dyDescent="0.25">
      <c r="A3537" s="2">
        <v>1</v>
      </c>
      <c r="B3537" s="2">
        <v>2016</v>
      </c>
      <c r="C3537" t="s">
        <v>309</v>
      </c>
      <c r="D3537" t="s">
        <v>48</v>
      </c>
      <c r="E3537" s="2" t="s">
        <v>12</v>
      </c>
      <c r="F3537">
        <f>VLOOKUP(C3537,'Five Year Alumni Srvy 2016 Data'!C:F,4,FALSE)</f>
        <v>1</v>
      </c>
      <c r="G3537" t="str">
        <f>VLOOKUP(F3537,Coding!K:L,2,FALSE)</f>
        <v>URM</v>
      </c>
      <c r="H3537" t="s">
        <v>310</v>
      </c>
      <c r="I3537" t="s">
        <v>242</v>
      </c>
      <c r="J3537" t="s">
        <v>21</v>
      </c>
      <c r="K3537" t="s">
        <v>64</v>
      </c>
      <c r="L3537" s="2">
        <v>3</v>
      </c>
      <c r="M3537" t="s">
        <v>65</v>
      </c>
      <c r="N3537" t="s">
        <v>66</v>
      </c>
      <c r="O3537" t="s">
        <v>67</v>
      </c>
    </row>
    <row r="3538" spans="1:15" x14ac:dyDescent="0.25">
      <c r="A3538" s="2">
        <v>1</v>
      </c>
      <c r="B3538" s="2">
        <v>2016</v>
      </c>
      <c r="C3538" t="s">
        <v>309</v>
      </c>
      <c r="D3538" t="s">
        <v>48</v>
      </c>
      <c r="E3538" s="2" t="s">
        <v>12</v>
      </c>
      <c r="F3538">
        <f>VLOOKUP(C3538,'Five Year Alumni Srvy 2016 Data'!C:F,4,FALSE)</f>
        <v>1</v>
      </c>
      <c r="G3538" t="str">
        <f>VLOOKUP(F3538,Coding!K:L,2,FALSE)</f>
        <v>URM</v>
      </c>
      <c r="H3538" t="s">
        <v>310</v>
      </c>
      <c r="I3538" t="s">
        <v>242</v>
      </c>
      <c r="J3538" t="s">
        <v>21</v>
      </c>
      <c r="K3538" t="s">
        <v>68</v>
      </c>
      <c r="L3538" s="2">
        <v>3</v>
      </c>
      <c r="M3538" t="s">
        <v>65</v>
      </c>
      <c r="N3538" t="s">
        <v>69</v>
      </c>
      <c r="O3538" t="s">
        <v>67</v>
      </c>
    </row>
    <row r="3539" spans="1:15" x14ac:dyDescent="0.25">
      <c r="A3539" s="2">
        <v>1</v>
      </c>
      <c r="B3539" s="2">
        <v>2016</v>
      </c>
      <c r="C3539" t="s">
        <v>309</v>
      </c>
      <c r="D3539" t="s">
        <v>48</v>
      </c>
      <c r="E3539" s="2" t="s">
        <v>12</v>
      </c>
      <c r="F3539">
        <f>VLOOKUP(C3539,'Five Year Alumni Srvy 2016 Data'!C:F,4,FALSE)</f>
        <v>1</v>
      </c>
      <c r="G3539" t="str">
        <f>VLOOKUP(F3539,Coding!K:L,2,FALSE)</f>
        <v>URM</v>
      </c>
      <c r="H3539" t="s">
        <v>310</v>
      </c>
      <c r="I3539" t="s">
        <v>242</v>
      </c>
      <c r="J3539" t="s">
        <v>21</v>
      </c>
      <c r="K3539" t="s">
        <v>70</v>
      </c>
      <c r="L3539" s="2">
        <v>3</v>
      </c>
      <c r="M3539" t="s">
        <v>65</v>
      </c>
      <c r="N3539" t="s">
        <v>71</v>
      </c>
      <c r="O3539" t="s">
        <v>67</v>
      </c>
    </row>
    <row r="3540" spans="1:15" x14ac:dyDescent="0.25">
      <c r="A3540" s="2">
        <v>1</v>
      </c>
      <c r="B3540" s="2">
        <v>2016</v>
      </c>
      <c r="C3540" t="s">
        <v>309</v>
      </c>
      <c r="D3540" t="s">
        <v>48</v>
      </c>
      <c r="E3540" s="2" t="s">
        <v>12</v>
      </c>
      <c r="F3540">
        <f>VLOOKUP(C3540,'Five Year Alumni Srvy 2016 Data'!C:F,4,FALSE)</f>
        <v>1</v>
      </c>
      <c r="G3540" t="str">
        <f>VLOOKUP(F3540,Coding!K:L,2,FALSE)</f>
        <v>URM</v>
      </c>
      <c r="H3540" t="s">
        <v>310</v>
      </c>
      <c r="I3540" t="s">
        <v>242</v>
      </c>
      <c r="J3540" t="s">
        <v>21</v>
      </c>
      <c r="K3540" t="s">
        <v>116</v>
      </c>
      <c r="L3540" s="2">
        <v>3</v>
      </c>
      <c r="M3540" t="s">
        <v>65</v>
      </c>
      <c r="N3540" t="s">
        <v>117</v>
      </c>
      <c r="O3540" t="s">
        <v>67</v>
      </c>
    </row>
    <row r="3541" spans="1:15" x14ac:dyDescent="0.25">
      <c r="A3541" s="2">
        <v>1</v>
      </c>
      <c r="B3541" s="2">
        <v>2016</v>
      </c>
      <c r="C3541" t="s">
        <v>309</v>
      </c>
      <c r="D3541" t="s">
        <v>48</v>
      </c>
      <c r="E3541" s="2" t="s">
        <v>12</v>
      </c>
      <c r="F3541">
        <f>VLOOKUP(C3541,'Five Year Alumni Srvy 2016 Data'!C:F,4,FALSE)</f>
        <v>1</v>
      </c>
      <c r="G3541" t="str">
        <f>VLOOKUP(F3541,Coding!K:L,2,FALSE)</f>
        <v>URM</v>
      </c>
      <c r="H3541" t="s">
        <v>310</v>
      </c>
      <c r="I3541" t="s">
        <v>242</v>
      </c>
      <c r="J3541" t="s">
        <v>21</v>
      </c>
      <c r="K3541" t="s">
        <v>120</v>
      </c>
      <c r="L3541" s="2">
        <v>3</v>
      </c>
      <c r="M3541" t="s">
        <v>65</v>
      </c>
      <c r="N3541" t="s">
        <v>121</v>
      </c>
      <c r="O3541" t="s">
        <v>67</v>
      </c>
    </row>
    <row r="3542" spans="1:15" x14ac:dyDescent="0.25">
      <c r="A3542" s="2">
        <v>1</v>
      </c>
      <c r="B3542" s="2">
        <v>2016</v>
      </c>
      <c r="C3542" t="s">
        <v>314</v>
      </c>
      <c r="D3542" t="s">
        <v>48</v>
      </c>
      <c r="E3542" s="2" t="s">
        <v>12</v>
      </c>
      <c r="F3542">
        <f>VLOOKUP(C3542,'Five Year Alumni Srvy 2016 Data'!C:F,4,FALSE)</f>
        <v>1</v>
      </c>
      <c r="G3542" t="str">
        <f>VLOOKUP(F3542,Coding!K:L,2,FALSE)</f>
        <v>URM</v>
      </c>
      <c r="H3542" t="s">
        <v>235</v>
      </c>
      <c r="I3542" t="s">
        <v>236</v>
      </c>
      <c r="J3542" t="s">
        <v>15</v>
      </c>
      <c r="K3542" t="s">
        <v>64</v>
      </c>
      <c r="L3542" s="2">
        <v>3</v>
      </c>
      <c r="M3542" t="s">
        <v>65</v>
      </c>
      <c r="N3542" t="s">
        <v>66</v>
      </c>
      <c r="O3542" t="s">
        <v>67</v>
      </c>
    </row>
    <row r="3543" spans="1:15" x14ac:dyDescent="0.25">
      <c r="A3543" s="2">
        <v>1</v>
      </c>
      <c r="B3543" s="2">
        <v>2016</v>
      </c>
      <c r="C3543" t="s">
        <v>314</v>
      </c>
      <c r="D3543" t="s">
        <v>48</v>
      </c>
      <c r="E3543" s="2" t="s">
        <v>12</v>
      </c>
      <c r="F3543">
        <f>VLOOKUP(C3543,'Five Year Alumni Srvy 2016 Data'!C:F,4,FALSE)</f>
        <v>1</v>
      </c>
      <c r="G3543" t="str">
        <f>VLOOKUP(F3543,Coding!K:L,2,FALSE)</f>
        <v>URM</v>
      </c>
      <c r="H3543" t="s">
        <v>235</v>
      </c>
      <c r="I3543" t="s">
        <v>236</v>
      </c>
      <c r="J3543" t="s">
        <v>15</v>
      </c>
      <c r="K3543" t="s">
        <v>68</v>
      </c>
      <c r="L3543" s="2">
        <v>3</v>
      </c>
      <c r="M3543" t="s">
        <v>65</v>
      </c>
      <c r="N3543" t="s">
        <v>69</v>
      </c>
      <c r="O3543" t="s">
        <v>67</v>
      </c>
    </row>
    <row r="3544" spans="1:15" x14ac:dyDescent="0.25">
      <c r="A3544" s="2">
        <v>1</v>
      </c>
      <c r="B3544" s="2">
        <v>2016</v>
      </c>
      <c r="C3544" t="s">
        <v>314</v>
      </c>
      <c r="D3544" t="s">
        <v>48</v>
      </c>
      <c r="E3544" s="2" t="s">
        <v>12</v>
      </c>
      <c r="F3544">
        <f>VLOOKUP(C3544,'Five Year Alumni Srvy 2016 Data'!C:F,4,FALSE)</f>
        <v>1</v>
      </c>
      <c r="G3544" t="str">
        <f>VLOOKUP(F3544,Coding!K:L,2,FALSE)</f>
        <v>URM</v>
      </c>
      <c r="H3544" t="s">
        <v>235</v>
      </c>
      <c r="I3544" t="s">
        <v>236</v>
      </c>
      <c r="J3544" t="s">
        <v>15</v>
      </c>
      <c r="K3544" t="s">
        <v>70</v>
      </c>
      <c r="L3544" s="2">
        <v>3</v>
      </c>
      <c r="M3544" t="s">
        <v>65</v>
      </c>
      <c r="N3544" t="s">
        <v>71</v>
      </c>
      <c r="O3544" t="s">
        <v>67</v>
      </c>
    </row>
    <row r="3545" spans="1:15" x14ac:dyDescent="0.25">
      <c r="A3545" s="2">
        <v>1</v>
      </c>
      <c r="B3545" s="2">
        <v>2016</v>
      </c>
      <c r="C3545" t="s">
        <v>314</v>
      </c>
      <c r="D3545" t="s">
        <v>48</v>
      </c>
      <c r="E3545" s="2" t="s">
        <v>12</v>
      </c>
      <c r="F3545">
        <f>VLOOKUP(C3545,'Five Year Alumni Srvy 2016 Data'!C:F,4,FALSE)</f>
        <v>1</v>
      </c>
      <c r="G3545" t="str">
        <f>VLOOKUP(F3545,Coding!K:L,2,FALSE)</f>
        <v>URM</v>
      </c>
      <c r="H3545" t="s">
        <v>235</v>
      </c>
      <c r="I3545" t="s">
        <v>236</v>
      </c>
      <c r="J3545" t="s">
        <v>15</v>
      </c>
      <c r="K3545" t="s">
        <v>116</v>
      </c>
      <c r="L3545" s="2">
        <v>3</v>
      </c>
      <c r="M3545" t="s">
        <v>65</v>
      </c>
      <c r="N3545" t="s">
        <v>117</v>
      </c>
      <c r="O3545" t="s">
        <v>67</v>
      </c>
    </row>
    <row r="3546" spans="1:15" x14ac:dyDescent="0.25">
      <c r="A3546" s="2">
        <v>1</v>
      </c>
      <c r="B3546" s="2">
        <v>2016</v>
      </c>
      <c r="C3546" t="s">
        <v>314</v>
      </c>
      <c r="D3546" t="s">
        <v>48</v>
      </c>
      <c r="E3546" s="2" t="s">
        <v>12</v>
      </c>
      <c r="F3546">
        <f>VLOOKUP(C3546,'Five Year Alumni Srvy 2016 Data'!C:F,4,FALSE)</f>
        <v>1</v>
      </c>
      <c r="G3546" t="str">
        <f>VLOOKUP(F3546,Coding!K:L,2,FALSE)</f>
        <v>URM</v>
      </c>
      <c r="H3546" t="s">
        <v>235</v>
      </c>
      <c r="I3546" t="s">
        <v>236</v>
      </c>
      <c r="J3546" t="s">
        <v>15</v>
      </c>
      <c r="K3546" t="s">
        <v>120</v>
      </c>
      <c r="L3546" s="2">
        <v>3</v>
      </c>
      <c r="M3546" t="s">
        <v>65</v>
      </c>
      <c r="N3546" t="s">
        <v>121</v>
      </c>
      <c r="O3546" t="s">
        <v>67</v>
      </c>
    </row>
    <row r="3547" spans="1:15" x14ac:dyDescent="0.25">
      <c r="A3547" s="2">
        <v>1</v>
      </c>
      <c r="B3547" s="2">
        <v>2016</v>
      </c>
      <c r="C3547" t="s">
        <v>323</v>
      </c>
      <c r="D3547" t="s">
        <v>169</v>
      </c>
      <c r="E3547" s="2" t="s">
        <v>12</v>
      </c>
      <c r="F3547">
        <f>VLOOKUP(C3547,'Five Year Alumni Srvy 2016 Data'!C:F,4,FALSE)</f>
        <v>1</v>
      </c>
      <c r="G3547" t="str">
        <f>VLOOKUP(F3547,Coding!K:L,2,FALSE)</f>
        <v>URM</v>
      </c>
      <c r="H3547" t="s">
        <v>195</v>
      </c>
      <c r="I3547" t="s">
        <v>196</v>
      </c>
      <c r="J3547" t="s">
        <v>10</v>
      </c>
      <c r="K3547" t="s">
        <v>64</v>
      </c>
      <c r="L3547" s="2">
        <v>3</v>
      </c>
      <c r="M3547" t="s">
        <v>65</v>
      </c>
      <c r="N3547" t="s">
        <v>66</v>
      </c>
      <c r="O3547" t="s">
        <v>67</v>
      </c>
    </row>
    <row r="3548" spans="1:15" x14ac:dyDescent="0.25">
      <c r="A3548" s="2">
        <v>1</v>
      </c>
      <c r="B3548" s="2">
        <v>2016</v>
      </c>
      <c r="C3548" t="s">
        <v>323</v>
      </c>
      <c r="D3548" t="s">
        <v>169</v>
      </c>
      <c r="E3548" s="2" t="s">
        <v>12</v>
      </c>
      <c r="F3548">
        <f>VLOOKUP(C3548,'Five Year Alumni Srvy 2016 Data'!C:F,4,FALSE)</f>
        <v>1</v>
      </c>
      <c r="G3548" t="str">
        <f>VLOOKUP(F3548,Coding!K:L,2,FALSE)</f>
        <v>URM</v>
      </c>
      <c r="H3548" t="s">
        <v>195</v>
      </c>
      <c r="I3548" t="s">
        <v>196</v>
      </c>
      <c r="J3548" t="s">
        <v>10</v>
      </c>
      <c r="K3548" t="s">
        <v>68</v>
      </c>
      <c r="L3548" s="2">
        <v>3</v>
      </c>
      <c r="M3548" t="s">
        <v>65</v>
      </c>
      <c r="N3548" t="s">
        <v>69</v>
      </c>
      <c r="O3548" t="s">
        <v>67</v>
      </c>
    </row>
    <row r="3549" spans="1:15" x14ac:dyDescent="0.25">
      <c r="A3549" s="2">
        <v>1</v>
      </c>
      <c r="B3549" s="2">
        <v>2016</v>
      </c>
      <c r="C3549" t="s">
        <v>323</v>
      </c>
      <c r="D3549" t="s">
        <v>169</v>
      </c>
      <c r="E3549" s="2" t="s">
        <v>12</v>
      </c>
      <c r="F3549">
        <f>VLOOKUP(C3549,'Five Year Alumni Srvy 2016 Data'!C:F,4,FALSE)</f>
        <v>1</v>
      </c>
      <c r="G3549" t="str">
        <f>VLOOKUP(F3549,Coding!K:L,2,FALSE)</f>
        <v>URM</v>
      </c>
      <c r="H3549" t="s">
        <v>195</v>
      </c>
      <c r="I3549" t="s">
        <v>196</v>
      </c>
      <c r="J3549" t="s">
        <v>10</v>
      </c>
      <c r="K3549" t="s">
        <v>70</v>
      </c>
      <c r="L3549" s="2">
        <v>3</v>
      </c>
      <c r="M3549" t="s">
        <v>65</v>
      </c>
      <c r="N3549" t="s">
        <v>71</v>
      </c>
      <c r="O3549" t="s">
        <v>67</v>
      </c>
    </row>
    <row r="3550" spans="1:15" x14ac:dyDescent="0.25">
      <c r="A3550" s="2">
        <v>1</v>
      </c>
      <c r="B3550" s="2">
        <v>2016</v>
      </c>
      <c r="C3550" t="s">
        <v>323</v>
      </c>
      <c r="D3550" t="s">
        <v>169</v>
      </c>
      <c r="E3550" s="2" t="s">
        <v>12</v>
      </c>
      <c r="F3550">
        <f>VLOOKUP(C3550,'Five Year Alumni Srvy 2016 Data'!C:F,4,FALSE)</f>
        <v>1</v>
      </c>
      <c r="G3550" t="str">
        <f>VLOOKUP(F3550,Coding!K:L,2,FALSE)</f>
        <v>URM</v>
      </c>
      <c r="H3550" t="s">
        <v>195</v>
      </c>
      <c r="I3550" t="s">
        <v>196</v>
      </c>
      <c r="J3550" t="s">
        <v>10</v>
      </c>
      <c r="K3550" t="s">
        <v>116</v>
      </c>
      <c r="L3550" s="2">
        <v>3</v>
      </c>
      <c r="M3550" t="s">
        <v>65</v>
      </c>
      <c r="N3550" t="s">
        <v>117</v>
      </c>
      <c r="O3550" t="s">
        <v>67</v>
      </c>
    </row>
    <row r="3551" spans="1:15" x14ac:dyDescent="0.25">
      <c r="A3551" s="2">
        <v>1</v>
      </c>
      <c r="B3551" s="2">
        <v>2016</v>
      </c>
      <c r="C3551" t="s">
        <v>323</v>
      </c>
      <c r="D3551" t="s">
        <v>169</v>
      </c>
      <c r="E3551" s="2" t="s">
        <v>12</v>
      </c>
      <c r="F3551">
        <f>VLOOKUP(C3551,'Five Year Alumni Srvy 2016 Data'!C:F,4,FALSE)</f>
        <v>1</v>
      </c>
      <c r="G3551" t="str">
        <f>VLOOKUP(F3551,Coding!K:L,2,FALSE)</f>
        <v>URM</v>
      </c>
      <c r="H3551" t="s">
        <v>195</v>
      </c>
      <c r="I3551" t="s">
        <v>196</v>
      </c>
      <c r="J3551" t="s">
        <v>10</v>
      </c>
      <c r="K3551" t="s">
        <v>120</v>
      </c>
      <c r="L3551" s="2">
        <v>4</v>
      </c>
      <c r="M3551" t="s">
        <v>65</v>
      </c>
      <c r="N3551" t="s">
        <v>121</v>
      </c>
      <c r="O3551" t="s">
        <v>185</v>
      </c>
    </row>
    <row r="3552" spans="1:15" x14ac:dyDescent="0.25">
      <c r="A3552">
        <v>1</v>
      </c>
      <c r="B3552">
        <v>2016</v>
      </c>
      <c r="C3552" t="s">
        <v>302</v>
      </c>
      <c r="D3552" t="s">
        <v>204</v>
      </c>
      <c r="E3552" t="s">
        <v>12</v>
      </c>
      <c r="F3552">
        <f>VLOOKUP(C3552,'Five Year Alumni Srvy 2016 Data'!C:F,4,FALSE)</f>
        <v>0</v>
      </c>
      <c r="G3552" t="str">
        <f>VLOOKUP(F3552,Coding!K:L,2,FALSE)</f>
        <v>Non-URM</v>
      </c>
      <c r="H3552" t="s">
        <v>198</v>
      </c>
      <c r="I3552" t="s">
        <v>199</v>
      </c>
      <c r="J3552" t="s">
        <v>17</v>
      </c>
      <c r="K3552" t="s">
        <v>139</v>
      </c>
      <c r="L3552">
        <v>4</v>
      </c>
      <c r="M3552" t="s">
        <v>85</v>
      </c>
      <c r="N3552" t="s">
        <v>140</v>
      </c>
      <c r="O3552" t="s">
        <v>87</v>
      </c>
    </row>
    <row r="3553" spans="1:15" x14ac:dyDescent="0.25">
      <c r="A3553">
        <v>1</v>
      </c>
      <c r="B3553">
        <v>2016</v>
      </c>
      <c r="C3553" t="s">
        <v>302</v>
      </c>
      <c r="D3553" t="s">
        <v>204</v>
      </c>
      <c r="E3553" t="s">
        <v>12</v>
      </c>
      <c r="F3553">
        <f>VLOOKUP(C3553,'Five Year Alumni Srvy 2016 Data'!C:F,4,FALSE)</f>
        <v>0</v>
      </c>
      <c r="G3553" t="str">
        <f>VLOOKUP(F3553,Coding!K:L,2,FALSE)</f>
        <v>Non-URM</v>
      </c>
      <c r="H3553" t="s">
        <v>198</v>
      </c>
      <c r="I3553" t="s">
        <v>199</v>
      </c>
      <c r="J3553" t="s">
        <v>17</v>
      </c>
      <c r="K3553" t="s">
        <v>141</v>
      </c>
      <c r="L3553">
        <v>5</v>
      </c>
      <c r="M3553" t="s">
        <v>85</v>
      </c>
      <c r="N3553" t="s">
        <v>142</v>
      </c>
      <c r="O3553" t="s">
        <v>185</v>
      </c>
    </row>
    <row r="3554" spans="1:15" x14ac:dyDescent="0.25">
      <c r="A3554">
        <v>1</v>
      </c>
      <c r="B3554">
        <v>2016</v>
      </c>
      <c r="C3554" t="s">
        <v>302</v>
      </c>
      <c r="D3554" t="s">
        <v>204</v>
      </c>
      <c r="E3554" t="s">
        <v>12</v>
      </c>
      <c r="F3554">
        <f>VLOOKUP(C3554,'Five Year Alumni Srvy 2016 Data'!C:F,4,FALSE)</f>
        <v>0</v>
      </c>
      <c r="G3554" t="str">
        <f>VLOOKUP(F3554,Coding!K:L,2,FALSE)</f>
        <v>Non-URM</v>
      </c>
      <c r="H3554" t="s">
        <v>198</v>
      </c>
      <c r="I3554" t="s">
        <v>199</v>
      </c>
      <c r="J3554" t="s">
        <v>17</v>
      </c>
      <c r="K3554" t="s">
        <v>143</v>
      </c>
      <c r="L3554">
        <v>4</v>
      </c>
      <c r="M3554" t="s">
        <v>85</v>
      </c>
      <c r="N3554" t="s">
        <v>144</v>
      </c>
      <c r="O3554" t="s">
        <v>87</v>
      </c>
    </row>
    <row r="3555" spans="1:15" x14ac:dyDescent="0.25">
      <c r="A3555" s="2">
        <v>1</v>
      </c>
      <c r="B3555" s="2">
        <v>2016</v>
      </c>
      <c r="C3555" t="s">
        <v>302</v>
      </c>
      <c r="D3555" t="s">
        <v>204</v>
      </c>
      <c r="E3555" t="s">
        <v>12</v>
      </c>
      <c r="F3555">
        <f>VLOOKUP(C3555,'Five Year Alumni Srvy 2016 Data'!C:F,4,FALSE)</f>
        <v>0</v>
      </c>
      <c r="G3555" t="str">
        <f>VLOOKUP(F3555,Coding!K:L,2,FALSE)</f>
        <v>Non-URM</v>
      </c>
      <c r="H3555" t="s">
        <v>198</v>
      </c>
      <c r="I3555" t="s">
        <v>199</v>
      </c>
      <c r="J3555" t="s">
        <v>17</v>
      </c>
      <c r="K3555" t="s">
        <v>54</v>
      </c>
      <c r="L3555" s="2">
        <v>4</v>
      </c>
      <c r="M3555" t="s">
        <v>55</v>
      </c>
      <c r="N3555" t="s">
        <v>56</v>
      </c>
      <c r="O3555" t="s">
        <v>57</v>
      </c>
    </row>
    <row r="3556" spans="1:15" x14ac:dyDescent="0.25">
      <c r="A3556" s="2">
        <v>1</v>
      </c>
      <c r="B3556" s="2">
        <v>2016</v>
      </c>
      <c r="C3556" t="s">
        <v>302</v>
      </c>
      <c r="D3556" t="s">
        <v>204</v>
      </c>
      <c r="E3556" t="s">
        <v>12</v>
      </c>
      <c r="F3556">
        <f>VLOOKUP(C3556,'Five Year Alumni Srvy 2016 Data'!C:F,4,FALSE)</f>
        <v>0</v>
      </c>
      <c r="G3556" t="str">
        <f>VLOOKUP(F3556,Coding!K:L,2,FALSE)</f>
        <v>Non-URM</v>
      </c>
      <c r="H3556" t="s">
        <v>198</v>
      </c>
      <c r="I3556" t="s">
        <v>199</v>
      </c>
      <c r="J3556" t="s">
        <v>17</v>
      </c>
      <c r="K3556" t="s">
        <v>58</v>
      </c>
      <c r="L3556" s="2">
        <v>4</v>
      </c>
      <c r="M3556" t="s">
        <v>55</v>
      </c>
      <c r="N3556" t="s">
        <v>59</v>
      </c>
      <c r="O3556" t="s">
        <v>57</v>
      </c>
    </row>
    <row r="3557" spans="1:15" x14ac:dyDescent="0.25">
      <c r="A3557" s="2">
        <v>1</v>
      </c>
      <c r="B3557" s="2">
        <v>2016</v>
      </c>
      <c r="C3557" t="s">
        <v>329</v>
      </c>
      <c r="D3557" t="s">
        <v>48</v>
      </c>
      <c r="E3557" s="2" t="s">
        <v>12</v>
      </c>
      <c r="F3557">
        <f>VLOOKUP(C3557,'Five Year Alumni Srvy 2016 Data'!C:F,4,FALSE)</f>
        <v>1</v>
      </c>
      <c r="G3557" t="str">
        <f>VLOOKUP(F3557,Coding!K:L,2,FALSE)</f>
        <v>URM</v>
      </c>
      <c r="H3557" t="s">
        <v>182</v>
      </c>
      <c r="I3557" t="s">
        <v>182</v>
      </c>
      <c r="J3557" t="s">
        <v>21</v>
      </c>
      <c r="K3557" t="s">
        <v>64</v>
      </c>
      <c r="L3557" s="2">
        <v>2</v>
      </c>
      <c r="M3557" t="s">
        <v>65</v>
      </c>
      <c r="N3557" t="s">
        <v>66</v>
      </c>
      <c r="O3557" t="s">
        <v>186</v>
      </c>
    </row>
    <row r="3558" spans="1:15" x14ac:dyDescent="0.25">
      <c r="A3558" s="2">
        <v>1</v>
      </c>
      <c r="B3558" s="2">
        <v>2016</v>
      </c>
      <c r="C3558" t="s">
        <v>329</v>
      </c>
      <c r="D3558" t="s">
        <v>48</v>
      </c>
      <c r="E3558" s="2" t="s">
        <v>12</v>
      </c>
      <c r="F3558">
        <f>VLOOKUP(C3558,'Five Year Alumni Srvy 2016 Data'!C:F,4,FALSE)</f>
        <v>1</v>
      </c>
      <c r="G3558" t="str">
        <f>VLOOKUP(F3558,Coding!K:L,2,FALSE)</f>
        <v>URM</v>
      </c>
      <c r="H3558" t="s">
        <v>182</v>
      </c>
      <c r="I3558" t="s">
        <v>182</v>
      </c>
      <c r="J3558" t="s">
        <v>21</v>
      </c>
      <c r="K3558" t="s">
        <v>68</v>
      </c>
      <c r="L3558" s="2">
        <v>2</v>
      </c>
      <c r="M3558" t="s">
        <v>65</v>
      </c>
      <c r="N3558" t="s">
        <v>69</v>
      </c>
      <c r="O3558" t="s">
        <v>186</v>
      </c>
    </row>
    <row r="3559" spans="1:15" x14ac:dyDescent="0.25">
      <c r="A3559" s="2">
        <v>1</v>
      </c>
      <c r="B3559" s="2">
        <v>2016</v>
      </c>
      <c r="C3559" t="s">
        <v>329</v>
      </c>
      <c r="D3559" t="s">
        <v>48</v>
      </c>
      <c r="E3559" s="2" t="s">
        <v>12</v>
      </c>
      <c r="F3559">
        <f>VLOOKUP(C3559,'Five Year Alumni Srvy 2016 Data'!C:F,4,FALSE)</f>
        <v>1</v>
      </c>
      <c r="G3559" t="str">
        <f>VLOOKUP(F3559,Coding!K:L,2,FALSE)</f>
        <v>URM</v>
      </c>
      <c r="H3559" t="s">
        <v>182</v>
      </c>
      <c r="I3559" t="s">
        <v>182</v>
      </c>
      <c r="J3559" t="s">
        <v>21</v>
      </c>
      <c r="K3559" t="s">
        <v>70</v>
      </c>
      <c r="L3559" s="2">
        <v>3</v>
      </c>
      <c r="M3559" t="s">
        <v>65</v>
      </c>
      <c r="N3559" t="s">
        <v>71</v>
      </c>
      <c r="O3559" t="s">
        <v>67</v>
      </c>
    </row>
    <row r="3560" spans="1:15" x14ac:dyDescent="0.25">
      <c r="A3560" s="2">
        <v>1</v>
      </c>
      <c r="B3560" s="2">
        <v>2016</v>
      </c>
      <c r="C3560" t="s">
        <v>329</v>
      </c>
      <c r="D3560" t="s">
        <v>48</v>
      </c>
      <c r="E3560" s="2" t="s">
        <v>12</v>
      </c>
      <c r="F3560">
        <f>VLOOKUP(C3560,'Five Year Alumni Srvy 2016 Data'!C:F,4,FALSE)</f>
        <v>1</v>
      </c>
      <c r="G3560" t="str">
        <f>VLOOKUP(F3560,Coding!K:L,2,FALSE)</f>
        <v>URM</v>
      </c>
      <c r="H3560" t="s">
        <v>182</v>
      </c>
      <c r="I3560" t="s">
        <v>182</v>
      </c>
      <c r="J3560" t="s">
        <v>21</v>
      </c>
      <c r="K3560" t="s">
        <v>116</v>
      </c>
      <c r="L3560" s="2">
        <v>4</v>
      </c>
      <c r="M3560" t="s">
        <v>65</v>
      </c>
      <c r="N3560" t="s">
        <v>117</v>
      </c>
      <c r="O3560" t="s">
        <v>185</v>
      </c>
    </row>
    <row r="3561" spans="1:15" x14ac:dyDescent="0.25">
      <c r="A3561" s="2">
        <v>1</v>
      </c>
      <c r="B3561" s="2">
        <v>2016</v>
      </c>
      <c r="C3561" t="s">
        <v>329</v>
      </c>
      <c r="D3561" t="s">
        <v>48</v>
      </c>
      <c r="E3561" s="2" t="s">
        <v>12</v>
      </c>
      <c r="F3561">
        <f>VLOOKUP(C3561,'Five Year Alumni Srvy 2016 Data'!C:F,4,FALSE)</f>
        <v>1</v>
      </c>
      <c r="G3561" t="str">
        <f>VLOOKUP(F3561,Coding!K:L,2,FALSE)</f>
        <v>URM</v>
      </c>
      <c r="H3561" t="s">
        <v>182</v>
      </c>
      <c r="I3561" t="s">
        <v>182</v>
      </c>
      <c r="J3561" t="s">
        <v>21</v>
      </c>
      <c r="K3561" t="s">
        <v>120</v>
      </c>
      <c r="L3561" s="2">
        <v>1</v>
      </c>
      <c r="M3561" t="s">
        <v>65</v>
      </c>
      <c r="N3561" t="s">
        <v>121</v>
      </c>
      <c r="O3561" t="s">
        <v>230</v>
      </c>
    </row>
    <row r="3562" spans="1:15" x14ac:dyDescent="0.25">
      <c r="A3562" s="2">
        <v>1</v>
      </c>
      <c r="B3562" s="2">
        <v>2016</v>
      </c>
      <c r="C3562" t="s">
        <v>330</v>
      </c>
      <c r="D3562" t="s">
        <v>48</v>
      </c>
      <c r="E3562" s="2" t="s">
        <v>12</v>
      </c>
      <c r="F3562">
        <f>VLOOKUP(C3562,'Five Year Alumni Srvy 2016 Data'!C:F,4,FALSE)</f>
        <v>1</v>
      </c>
      <c r="G3562" t="str">
        <f>VLOOKUP(F3562,Coding!K:L,2,FALSE)</f>
        <v>URM</v>
      </c>
      <c r="H3562" t="s">
        <v>235</v>
      </c>
      <c r="I3562" t="s">
        <v>236</v>
      </c>
      <c r="J3562" t="s">
        <v>15</v>
      </c>
      <c r="K3562" t="s">
        <v>64</v>
      </c>
      <c r="L3562" s="2">
        <v>2</v>
      </c>
      <c r="M3562" t="s">
        <v>65</v>
      </c>
      <c r="N3562" t="s">
        <v>66</v>
      </c>
      <c r="O3562" t="s">
        <v>186</v>
      </c>
    </row>
    <row r="3563" spans="1:15" x14ac:dyDescent="0.25">
      <c r="A3563" s="2">
        <v>1</v>
      </c>
      <c r="B3563" s="2">
        <v>2016</v>
      </c>
      <c r="C3563" t="s">
        <v>330</v>
      </c>
      <c r="D3563" t="s">
        <v>48</v>
      </c>
      <c r="E3563" s="2" t="s">
        <v>12</v>
      </c>
      <c r="F3563">
        <f>VLOOKUP(C3563,'Five Year Alumni Srvy 2016 Data'!C:F,4,FALSE)</f>
        <v>1</v>
      </c>
      <c r="G3563" t="str">
        <f>VLOOKUP(F3563,Coding!K:L,2,FALSE)</f>
        <v>URM</v>
      </c>
      <c r="H3563" t="s">
        <v>235</v>
      </c>
      <c r="I3563" t="s">
        <v>236</v>
      </c>
      <c r="J3563" t="s">
        <v>15</v>
      </c>
      <c r="K3563" t="s">
        <v>68</v>
      </c>
      <c r="L3563" s="2">
        <v>2</v>
      </c>
      <c r="M3563" t="s">
        <v>65</v>
      </c>
      <c r="N3563" t="s">
        <v>69</v>
      </c>
      <c r="O3563" t="s">
        <v>186</v>
      </c>
    </row>
    <row r="3564" spans="1:15" x14ac:dyDescent="0.25">
      <c r="A3564" s="2">
        <v>1</v>
      </c>
      <c r="B3564" s="2">
        <v>2016</v>
      </c>
      <c r="C3564" t="s">
        <v>330</v>
      </c>
      <c r="D3564" t="s">
        <v>48</v>
      </c>
      <c r="E3564" s="2" t="s">
        <v>12</v>
      </c>
      <c r="F3564">
        <f>VLOOKUP(C3564,'Five Year Alumni Srvy 2016 Data'!C:F,4,FALSE)</f>
        <v>1</v>
      </c>
      <c r="G3564" t="str">
        <f>VLOOKUP(F3564,Coding!K:L,2,FALSE)</f>
        <v>URM</v>
      </c>
      <c r="H3564" t="s">
        <v>235</v>
      </c>
      <c r="I3564" t="s">
        <v>236</v>
      </c>
      <c r="J3564" t="s">
        <v>15</v>
      </c>
      <c r="K3564" t="s">
        <v>70</v>
      </c>
      <c r="L3564" s="2">
        <v>2</v>
      </c>
      <c r="M3564" t="s">
        <v>65</v>
      </c>
      <c r="N3564" t="s">
        <v>71</v>
      </c>
      <c r="O3564" t="s">
        <v>186</v>
      </c>
    </row>
    <row r="3565" spans="1:15" x14ac:dyDescent="0.25">
      <c r="A3565" s="2">
        <v>1</v>
      </c>
      <c r="B3565" s="2">
        <v>2016</v>
      </c>
      <c r="C3565" t="s">
        <v>330</v>
      </c>
      <c r="D3565" t="s">
        <v>48</v>
      </c>
      <c r="E3565" s="2" t="s">
        <v>12</v>
      </c>
      <c r="F3565">
        <f>VLOOKUP(C3565,'Five Year Alumni Srvy 2016 Data'!C:F,4,FALSE)</f>
        <v>1</v>
      </c>
      <c r="G3565" t="str">
        <f>VLOOKUP(F3565,Coding!K:L,2,FALSE)</f>
        <v>URM</v>
      </c>
      <c r="H3565" t="s">
        <v>235</v>
      </c>
      <c r="I3565" t="s">
        <v>236</v>
      </c>
      <c r="J3565" t="s">
        <v>15</v>
      </c>
      <c r="K3565" t="s">
        <v>116</v>
      </c>
      <c r="L3565" s="2">
        <v>3</v>
      </c>
      <c r="M3565" t="s">
        <v>65</v>
      </c>
      <c r="N3565" t="s">
        <v>117</v>
      </c>
      <c r="O3565" t="s">
        <v>67</v>
      </c>
    </row>
    <row r="3566" spans="1:15" x14ac:dyDescent="0.25">
      <c r="A3566" s="2">
        <v>1</v>
      </c>
      <c r="B3566" s="2">
        <v>2016</v>
      </c>
      <c r="C3566" t="s">
        <v>330</v>
      </c>
      <c r="D3566" t="s">
        <v>48</v>
      </c>
      <c r="E3566" s="2" t="s">
        <v>12</v>
      </c>
      <c r="F3566">
        <f>VLOOKUP(C3566,'Five Year Alumni Srvy 2016 Data'!C:F,4,FALSE)</f>
        <v>1</v>
      </c>
      <c r="G3566" t="str">
        <f>VLOOKUP(F3566,Coding!K:L,2,FALSE)</f>
        <v>URM</v>
      </c>
      <c r="H3566" t="s">
        <v>235</v>
      </c>
      <c r="I3566" t="s">
        <v>236</v>
      </c>
      <c r="J3566" t="s">
        <v>15</v>
      </c>
      <c r="K3566" t="s">
        <v>120</v>
      </c>
      <c r="L3566" s="2">
        <v>2</v>
      </c>
      <c r="M3566" t="s">
        <v>65</v>
      </c>
      <c r="N3566" t="s">
        <v>121</v>
      </c>
      <c r="O3566" t="s">
        <v>186</v>
      </c>
    </row>
    <row r="3567" spans="1:15" x14ac:dyDescent="0.25">
      <c r="A3567" s="2">
        <v>1</v>
      </c>
      <c r="B3567" s="2">
        <v>2016</v>
      </c>
      <c r="C3567" t="s">
        <v>336</v>
      </c>
      <c r="D3567" t="s">
        <v>169</v>
      </c>
      <c r="E3567" s="2" t="s">
        <v>12</v>
      </c>
      <c r="F3567">
        <f>VLOOKUP(C3567,'Five Year Alumni Srvy 2016 Data'!C:F,4,FALSE)</f>
        <v>1</v>
      </c>
      <c r="G3567" t="str">
        <f>VLOOKUP(F3567,Coding!K:L,2,FALSE)</f>
        <v>URM</v>
      </c>
      <c r="H3567" t="s">
        <v>270</v>
      </c>
      <c r="I3567" t="s">
        <v>270</v>
      </c>
      <c r="J3567" t="s">
        <v>21</v>
      </c>
      <c r="K3567" t="s">
        <v>64</v>
      </c>
      <c r="L3567" s="2">
        <v>3</v>
      </c>
      <c r="M3567" t="s">
        <v>65</v>
      </c>
      <c r="N3567" t="s">
        <v>66</v>
      </c>
      <c r="O3567" t="s">
        <v>67</v>
      </c>
    </row>
    <row r="3568" spans="1:15" x14ac:dyDescent="0.25">
      <c r="A3568" s="2">
        <v>1</v>
      </c>
      <c r="B3568" s="2">
        <v>2016</v>
      </c>
      <c r="C3568" t="s">
        <v>336</v>
      </c>
      <c r="D3568" t="s">
        <v>169</v>
      </c>
      <c r="E3568" s="2" t="s">
        <v>12</v>
      </c>
      <c r="F3568">
        <f>VLOOKUP(C3568,'Five Year Alumni Srvy 2016 Data'!C:F,4,FALSE)</f>
        <v>1</v>
      </c>
      <c r="G3568" t="str">
        <f>VLOOKUP(F3568,Coding!K:L,2,FALSE)</f>
        <v>URM</v>
      </c>
      <c r="H3568" t="s">
        <v>270</v>
      </c>
      <c r="I3568" t="s">
        <v>270</v>
      </c>
      <c r="J3568" t="s">
        <v>21</v>
      </c>
      <c r="K3568" t="s">
        <v>68</v>
      </c>
      <c r="L3568" s="2">
        <v>3</v>
      </c>
      <c r="M3568" t="s">
        <v>65</v>
      </c>
      <c r="N3568" t="s">
        <v>69</v>
      </c>
      <c r="O3568" t="s">
        <v>67</v>
      </c>
    </row>
    <row r="3569" spans="1:15" x14ac:dyDescent="0.25">
      <c r="A3569" s="2">
        <v>1</v>
      </c>
      <c r="B3569" s="2">
        <v>2016</v>
      </c>
      <c r="C3569" t="s">
        <v>336</v>
      </c>
      <c r="D3569" t="s">
        <v>169</v>
      </c>
      <c r="E3569" s="2" t="s">
        <v>12</v>
      </c>
      <c r="F3569">
        <f>VLOOKUP(C3569,'Five Year Alumni Srvy 2016 Data'!C:F,4,FALSE)</f>
        <v>1</v>
      </c>
      <c r="G3569" t="str">
        <f>VLOOKUP(F3569,Coding!K:L,2,FALSE)</f>
        <v>URM</v>
      </c>
      <c r="H3569" t="s">
        <v>270</v>
      </c>
      <c r="I3569" t="s">
        <v>270</v>
      </c>
      <c r="J3569" t="s">
        <v>21</v>
      </c>
      <c r="K3569" t="s">
        <v>70</v>
      </c>
      <c r="L3569" s="2">
        <v>3</v>
      </c>
      <c r="M3569" t="s">
        <v>65</v>
      </c>
      <c r="N3569" t="s">
        <v>71</v>
      </c>
      <c r="O3569" t="s">
        <v>67</v>
      </c>
    </row>
    <row r="3570" spans="1:15" x14ac:dyDescent="0.25">
      <c r="A3570" s="2">
        <v>1</v>
      </c>
      <c r="B3570" s="2">
        <v>2016</v>
      </c>
      <c r="C3570" t="s">
        <v>336</v>
      </c>
      <c r="D3570" t="s">
        <v>169</v>
      </c>
      <c r="E3570" s="2" t="s">
        <v>12</v>
      </c>
      <c r="F3570">
        <f>VLOOKUP(C3570,'Five Year Alumni Srvy 2016 Data'!C:F,4,FALSE)</f>
        <v>1</v>
      </c>
      <c r="G3570" t="str">
        <f>VLOOKUP(F3570,Coding!K:L,2,FALSE)</f>
        <v>URM</v>
      </c>
      <c r="H3570" t="s">
        <v>270</v>
      </c>
      <c r="I3570" t="s">
        <v>270</v>
      </c>
      <c r="J3570" t="s">
        <v>21</v>
      </c>
      <c r="K3570" t="s">
        <v>116</v>
      </c>
      <c r="L3570" s="2">
        <v>3</v>
      </c>
      <c r="M3570" t="s">
        <v>65</v>
      </c>
      <c r="N3570" t="s">
        <v>117</v>
      </c>
      <c r="O3570" t="s">
        <v>67</v>
      </c>
    </row>
    <row r="3571" spans="1:15" x14ac:dyDescent="0.25">
      <c r="A3571" s="2">
        <v>1</v>
      </c>
      <c r="B3571" s="2">
        <v>2016</v>
      </c>
      <c r="C3571" t="s">
        <v>336</v>
      </c>
      <c r="D3571" t="s">
        <v>169</v>
      </c>
      <c r="E3571" s="2" t="s">
        <v>12</v>
      </c>
      <c r="F3571">
        <f>VLOOKUP(C3571,'Five Year Alumni Srvy 2016 Data'!C:F,4,FALSE)</f>
        <v>1</v>
      </c>
      <c r="G3571" t="str">
        <f>VLOOKUP(F3571,Coding!K:L,2,FALSE)</f>
        <v>URM</v>
      </c>
      <c r="H3571" t="s">
        <v>270</v>
      </c>
      <c r="I3571" t="s">
        <v>270</v>
      </c>
      <c r="J3571" t="s">
        <v>21</v>
      </c>
      <c r="K3571" t="s">
        <v>120</v>
      </c>
      <c r="L3571" s="2">
        <v>3</v>
      </c>
      <c r="M3571" t="s">
        <v>65</v>
      </c>
      <c r="N3571" t="s">
        <v>121</v>
      </c>
      <c r="O3571" t="s">
        <v>67</v>
      </c>
    </row>
    <row r="3572" spans="1:15" x14ac:dyDescent="0.25">
      <c r="A3572" s="2">
        <v>1</v>
      </c>
      <c r="B3572" s="2">
        <v>2016</v>
      </c>
      <c r="C3572" t="s">
        <v>346</v>
      </c>
      <c r="D3572" t="s">
        <v>48</v>
      </c>
      <c r="E3572" s="2" t="s">
        <v>12</v>
      </c>
      <c r="F3572">
        <f>VLOOKUP(C3572,'Five Year Alumni Srvy 2016 Data'!C:F,4,FALSE)</f>
        <v>1</v>
      </c>
      <c r="G3572" t="str">
        <f>VLOOKUP(F3572,Coding!K:L,2,FALSE)</f>
        <v>URM</v>
      </c>
      <c r="H3572" t="s">
        <v>347</v>
      </c>
      <c r="I3572" t="s">
        <v>348</v>
      </c>
      <c r="J3572" t="s">
        <v>10</v>
      </c>
      <c r="K3572" t="s">
        <v>64</v>
      </c>
      <c r="L3572" s="3"/>
      <c r="M3572" t="s">
        <v>65</v>
      </c>
      <c r="N3572" t="s">
        <v>66</v>
      </c>
    </row>
    <row r="3573" spans="1:15" x14ac:dyDescent="0.25">
      <c r="A3573" s="2">
        <v>1</v>
      </c>
      <c r="B3573" s="2">
        <v>2016</v>
      </c>
      <c r="C3573" t="s">
        <v>346</v>
      </c>
      <c r="D3573" t="s">
        <v>48</v>
      </c>
      <c r="E3573" s="2" t="s">
        <v>12</v>
      </c>
      <c r="F3573">
        <f>VLOOKUP(C3573,'Five Year Alumni Srvy 2016 Data'!C:F,4,FALSE)</f>
        <v>1</v>
      </c>
      <c r="G3573" t="str">
        <f>VLOOKUP(F3573,Coding!K:L,2,FALSE)</f>
        <v>URM</v>
      </c>
      <c r="H3573" t="s">
        <v>347</v>
      </c>
      <c r="I3573" t="s">
        <v>348</v>
      </c>
      <c r="J3573" t="s">
        <v>10</v>
      </c>
      <c r="K3573" t="s">
        <v>68</v>
      </c>
      <c r="L3573" s="3"/>
      <c r="M3573" t="s">
        <v>65</v>
      </c>
      <c r="N3573" t="s">
        <v>69</v>
      </c>
    </row>
    <row r="3574" spans="1:15" x14ac:dyDescent="0.25">
      <c r="A3574" s="2">
        <v>1</v>
      </c>
      <c r="B3574" s="2">
        <v>2016</v>
      </c>
      <c r="C3574" t="s">
        <v>346</v>
      </c>
      <c r="D3574" t="s">
        <v>48</v>
      </c>
      <c r="E3574" s="2" t="s">
        <v>12</v>
      </c>
      <c r="F3574">
        <f>VLOOKUP(C3574,'Five Year Alumni Srvy 2016 Data'!C:F,4,FALSE)</f>
        <v>1</v>
      </c>
      <c r="G3574" t="str">
        <f>VLOOKUP(F3574,Coding!K:L,2,FALSE)</f>
        <v>URM</v>
      </c>
      <c r="H3574" t="s">
        <v>347</v>
      </c>
      <c r="I3574" t="s">
        <v>348</v>
      </c>
      <c r="J3574" t="s">
        <v>10</v>
      </c>
      <c r="K3574" t="s">
        <v>70</v>
      </c>
      <c r="L3574" s="3"/>
      <c r="M3574" t="s">
        <v>65</v>
      </c>
      <c r="N3574" t="s">
        <v>71</v>
      </c>
    </row>
    <row r="3575" spans="1:15" x14ac:dyDescent="0.25">
      <c r="A3575" s="2">
        <v>1</v>
      </c>
      <c r="B3575" s="2">
        <v>2016</v>
      </c>
      <c r="C3575" t="s">
        <v>346</v>
      </c>
      <c r="D3575" t="s">
        <v>48</v>
      </c>
      <c r="E3575" s="2" t="s">
        <v>12</v>
      </c>
      <c r="F3575">
        <f>VLOOKUP(C3575,'Five Year Alumni Srvy 2016 Data'!C:F,4,FALSE)</f>
        <v>1</v>
      </c>
      <c r="G3575" t="str">
        <f>VLOOKUP(F3575,Coding!K:L,2,FALSE)</f>
        <v>URM</v>
      </c>
      <c r="H3575" t="s">
        <v>347</v>
      </c>
      <c r="I3575" t="s">
        <v>348</v>
      </c>
      <c r="J3575" t="s">
        <v>10</v>
      </c>
      <c r="K3575" t="s">
        <v>116</v>
      </c>
      <c r="L3575" s="3"/>
      <c r="M3575" t="s">
        <v>65</v>
      </c>
      <c r="N3575" t="s">
        <v>117</v>
      </c>
    </row>
    <row r="3576" spans="1:15" x14ac:dyDescent="0.25">
      <c r="A3576" s="2">
        <v>1</v>
      </c>
      <c r="B3576" s="2">
        <v>2016</v>
      </c>
      <c r="C3576" t="s">
        <v>346</v>
      </c>
      <c r="D3576" t="s">
        <v>48</v>
      </c>
      <c r="E3576" s="2" t="s">
        <v>12</v>
      </c>
      <c r="F3576">
        <f>VLOOKUP(C3576,'Five Year Alumni Srvy 2016 Data'!C:F,4,FALSE)</f>
        <v>1</v>
      </c>
      <c r="G3576" t="str">
        <f>VLOOKUP(F3576,Coding!K:L,2,FALSE)</f>
        <v>URM</v>
      </c>
      <c r="H3576" t="s">
        <v>347</v>
      </c>
      <c r="I3576" t="s">
        <v>348</v>
      </c>
      <c r="J3576" t="s">
        <v>10</v>
      </c>
      <c r="K3576" t="s">
        <v>120</v>
      </c>
      <c r="L3576" s="3"/>
      <c r="M3576" t="s">
        <v>65</v>
      </c>
      <c r="N3576" t="s">
        <v>121</v>
      </c>
    </row>
    <row r="3577" spans="1:15" x14ac:dyDescent="0.25">
      <c r="A3577" s="2">
        <v>1</v>
      </c>
      <c r="B3577" s="2">
        <v>2016</v>
      </c>
      <c r="C3577" t="s">
        <v>351</v>
      </c>
      <c r="D3577" t="s">
        <v>169</v>
      </c>
      <c r="E3577" s="2" t="s">
        <v>12</v>
      </c>
      <c r="F3577">
        <f>VLOOKUP(C3577,'Five Year Alumni Srvy 2016 Data'!C:F,4,FALSE)</f>
        <v>1</v>
      </c>
      <c r="G3577" t="str">
        <f>VLOOKUP(F3577,Coding!K:L,2,FALSE)</f>
        <v>URM</v>
      </c>
      <c r="H3577" t="s">
        <v>352</v>
      </c>
      <c r="I3577" t="s">
        <v>267</v>
      </c>
      <c r="J3577" t="s">
        <v>10</v>
      </c>
      <c r="K3577" t="s">
        <v>64</v>
      </c>
      <c r="L3577" s="2">
        <v>3</v>
      </c>
      <c r="M3577" t="s">
        <v>65</v>
      </c>
      <c r="N3577" t="s">
        <v>66</v>
      </c>
      <c r="O3577" t="s">
        <v>67</v>
      </c>
    </row>
    <row r="3578" spans="1:15" x14ac:dyDescent="0.25">
      <c r="A3578" s="2">
        <v>1</v>
      </c>
      <c r="B3578" s="2">
        <v>2016</v>
      </c>
      <c r="C3578" t="s">
        <v>351</v>
      </c>
      <c r="D3578" t="s">
        <v>169</v>
      </c>
      <c r="E3578" s="2" t="s">
        <v>12</v>
      </c>
      <c r="F3578">
        <f>VLOOKUP(C3578,'Five Year Alumni Srvy 2016 Data'!C:F,4,FALSE)</f>
        <v>1</v>
      </c>
      <c r="G3578" t="str">
        <f>VLOOKUP(F3578,Coding!K:L,2,FALSE)</f>
        <v>URM</v>
      </c>
      <c r="H3578" t="s">
        <v>352</v>
      </c>
      <c r="I3578" t="s">
        <v>267</v>
      </c>
      <c r="J3578" t="s">
        <v>10</v>
      </c>
      <c r="K3578" t="s">
        <v>68</v>
      </c>
      <c r="L3578" s="2">
        <v>3</v>
      </c>
      <c r="M3578" t="s">
        <v>65</v>
      </c>
      <c r="N3578" t="s">
        <v>69</v>
      </c>
      <c r="O3578" t="s">
        <v>67</v>
      </c>
    </row>
    <row r="3579" spans="1:15" x14ac:dyDescent="0.25">
      <c r="A3579" s="2">
        <v>1</v>
      </c>
      <c r="B3579" s="2">
        <v>2016</v>
      </c>
      <c r="C3579" t="s">
        <v>351</v>
      </c>
      <c r="D3579" t="s">
        <v>169</v>
      </c>
      <c r="E3579" s="2" t="s">
        <v>12</v>
      </c>
      <c r="F3579">
        <f>VLOOKUP(C3579,'Five Year Alumni Srvy 2016 Data'!C:F,4,FALSE)</f>
        <v>1</v>
      </c>
      <c r="G3579" t="str">
        <f>VLOOKUP(F3579,Coding!K:L,2,FALSE)</f>
        <v>URM</v>
      </c>
      <c r="H3579" t="s">
        <v>352</v>
      </c>
      <c r="I3579" t="s">
        <v>267</v>
      </c>
      <c r="J3579" t="s">
        <v>10</v>
      </c>
      <c r="K3579" t="s">
        <v>70</v>
      </c>
      <c r="L3579" s="2">
        <v>3</v>
      </c>
      <c r="M3579" t="s">
        <v>65</v>
      </c>
      <c r="N3579" t="s">
        <v>71</v>
      </c>
      <c r="O3579" t="s">
        <v>67</v>
      </c>
    </row>
    <row r="3580" spans="1:15" x14ac:dyDescent="0.25">
      <c r="A3580" s="2">
        <v>1</v>
      </c>
      <c r="B3580" s="2">
        <v>2016</v>
      </c>
      <c r="C3580" t="s">
        <v>351</v>
      </c>
      <c r="D3580" t="s">
        <v>169</v>
      </c>
      <c r="E3580" s="2" t="s">
        <v>12</v>
      </c>
      <c r="F3580">
        <f>VLOOKUP(C3580,'Five Year Alumni Srvy 2016 Data'!C:F,4,FALSE)</f>
        <v>1</v>
      </c>
      <c r="G3580" t="str">
        <f>VLOOKUP(F3580,Coding!K:L,2,FALSE)</f>
        <v>URM</v>
      </c>
      <c r="H3580" t="s">
        <v>352</v>
      </c>
      <c r="I3580" t="s">
        <v>267</v>
      </c>
      <c r="J3580" t="s">
        <v>10</v>
      </c>
      <c r="K3580" t="s">
        <v>116</v>
      </c>
      <c r="L3580" s="2">
        <v>3</v>
      </c>
      <c r="M3580" t="s">
        <v>65</v>
      </c>
      <c r="N3580" t="s">
        <v>117</v>
      </c>
      <c r="O3580" t="s">
        <v>67</v>
      </c>
    </row>
    <row r="3581" spans="1:15" x14ac:dyDescent="0.25">
      <c r="A3581" s="2">
        <v>1</v>
      </c>
      <c r="B3581" s="2">
        <v>2016</v>
      </c>
      <c r="C3581" t="s">
        <v>351</v>
      </c>
      <c r="D3581" t="s">
        <v>169</v>
      </c>
      <c r="E3581" s="2" t="s">
        <v>12</v>
      </c>
      <c r="F3581">
        <f>VLOOKUP(C3581,'Five Year Alumni Srvy 2016 Data'!C:F,4,FALSE)</f>
        <v>1</v>
      </c>
      <c r="G3581" t="str">
        <f>VLOOKUP(F3581,Coding!K:L,2,FALSE)</f>
        <v>URM</v>
      </c>
      <c r="H3581" t="s">
        <v>352</v>
      </c>
      <c r="I3581" t="s">
        <v>267</v>
      </c>
      <c r="J3581" t="s">
        <v>10</v>
      </c>
      <c r="K3581" t="s">
        <v>120</v>
      </c>
      <c r="L3581" s="2">
        <v>3</v>
      </c>
      <c r="M3581" t="s">
        <v>65</v>
      </c>
      <c r="N3581" t="s">
        <v>121</v>
      </c>
      <c r="O3581" t="s">
        <v>67</v>
      </c>
    </row>
    <row r="3582" spans="1:15" x14ac:dyDescent="0.25">
      <c r="A3582" s="2">
        <v>1</v>
      </c>
      <c r="B3582" s="2">
        <v>2016</v>
      </c>
      <c r="C3582" t="s">
        <v>355</v>
      </c>
      <c r="D3582" t="s">
        <v>48</v>
      </c>
      <c r="E3582" s="2" t="s">
        <v>12</v>
      </c>
      <c r="F3582">
        <f>VLOOKUP(C3582,'Five Year Alumni Srvy 2016 Data'!C:F,4,FALSE)</f>
        <v>1</v>
      </c>
      <c r="G3582" t="str">
        <f>VLOOKUP(F3582,Coding!K:L,2,FALSE)</f>
        <v>URM</v>
      </c>
      <c r="H3582" t="s">
        <v>356</v>
      </c>
      <c r="I3582" t="s">
        <v>356</v>
      </c>
      <c r="J3582" t="s">
        <v>17</v>
      </c>
      <c r="K3582" t="s">
        <v>64</v>
      </c>
      <c r="L3582" s="2">
        <v>3</v>
      </c>
      <c r="M3582" t="s">
        <v>65</v>
      </c>
      <c r="N3582" t="s">
        <v>66</v>
      </c>
      <c r="O3582" t="s">
        <v>67</v>
      </c>
    </row>
    <row r="3583" spans="1:15" x14ac:dyDescent="0.25">
      <c r="A3583" s="2">
        <v>1</v>
      </c>
      <c r="B3583" s="2">
        <v>2016</v>
      </c>
      <c r="C3583" t="s">
        <v>355</v>
      </c>
      <c r="D3583" t="s">
        <v>48</v>
      </c>
      <c r="E3583" s="2" t="s">
        <v>12</v>
      </c>
      <c r="F3583">
        <f>VLOOKUP(C3583,'Five Year Alumni Srvy 2016 Data'!C:F,4,FALSE)</f>
        <v>1</v>
      </c>
      <c r="G3583" t="str">
        <f>VLOOKUP(F3583,Coding!K:L,2,FALSE)</f>
        <v>URM</v>
      </c>
      <c r="H3583" t="s">
        <v>356</v>
      </c>
      <c r="I3583" t="s">
        <v>356</v>
      </c>
      <c r="J3583" t="s">
        <v>17</v>
      </c>
      <c r="K3583" t="s">
        <v>68</v>
      </c>
      <c r="L3583" s="2">
        <v>3</v>
      </c>
      <c r="M3583" t="s">
        <v>65</v>
      </c>
      <c r="N3583" t="s">
        <v>69</v>
      </c>
      <c r="O3583" t="s">
        <v>67</v>
      </c>
    </row>
    <row r="3584" spans="1:15" x14ac:dyDescent="0.25">
      <c r="A3584" s="2">
        <v>1</v>
      </c>
      <c r="B3584" s="2">
        <v>2016</v>
      </c>
      <c r="C3584" t="s">
        <v>355</v>
      </c>
      <c r="D3584" t="s">
        <v>48</v>
      </c>
      <c r="E3584" s="2" t="s">
        <v>12</v>
      </c>
      <c r="F3584">
        <f>VLOOKUP(C3584,'Five Year Alumni Srvy 2016 Data'!C:F,4,FALSE)</f>
        <v>1</v>
      </c>
      <c r="G3584" t="str">
        <f>VLOOKUP(F3584,Coding!K:L,2,FALSE)</f>
        <v>URM</v>
      </c>
      <c r="H3584" t="s">
        <v>356</v>
      </c>
      <c r="I3584" t="s">
        <v>356</v>
      </c>
      <c r="J3584" t="s">
        <v>17</v>
      </c>
      <c r="K3584" t="s">
        <v>70</v>
      </c>
      <c r="L3584" s="2">
        <v>3</v>
      </c>
      <c r="M3584" t="s">
        <v>65</v>
      </c>
      <c r="N3584" t="s">
        <v>71</v>
      </c>
      <c r="O3584" t="s">
        <v>67</v>
      </c>
    </row>
    <row r="3585" spans="1:15" x14ac:dyDescent="0.25">
      <c r="A3585" s="2">
        <v>1</v>
      </c>
      <c r="B3585" s="2">
        <v>2016</v>
      </c>
      <c r="C3585" t="s">
        <v>355</v>
      </c>
      <c r="D3585" t="s">
        <v>48</v>
      </c>
      <c r="E3585" s="2" t="s">
        <v>12</v>
      </c>
      <c r="F3585">
        <f>VLOOKUP(C3585,'Five Year Alumni Srvy 2016 Data'!C:F,4,FALSE)</f>
        <v>1</v>
      </c>
      <c r="G3585" t="str">
        <f>VLOOKUP(F3585,Coding!K:L,2,FALSE)</f>
        <v>URM</v>
      </c>
      <c r="H3585" t="s">
        <v>356</v>
      </c>
      <c r="I3585" t="s">
        <v>356</v>
      </c>
      <c r="J3585" t="s">
        <v>17</v>
      </c>
      <c r="K3585" t="s">
        <v>116</v>
      </c>
      <c r="L3585" s="2">
        <v>3</v>
      </c>
      <c r="M3585" t="s">
        <v>65</v>
      </c>
      <c r="N3585" t="s">
        <v>117</v>
      </c>
      <c r="O3585" t="s">
        <v>67</v>
      </c>
    </row>
    <row r="3586" spans="1:15" x14ac:dyDescent="0.25">
      <c r="A3586" s="2">
        <v>1</v>
      </c>
      <c r="B3586" s="2">
        <v>2016</v>
      </c>
      <c r="C3586" t="s">
        <v>355</v>
      </c>
      <c r="D3586" t="s">
        <v>48</v>
      </c>
      <c r="E3586" s="2" t="s">
        <v>12</v>
      </c>
      <c r="F3586">
        <f>VLOOKUP(C3586,'Five Year Alumni Srvy 2016 Data'!C:F,4,FALSE)</f>
        <v>1</v>
      </c>
      <c r="G3586" t="str">
        <f>VLOOKUP(F3586,Coding!K:L,2,FALSE)</f>
        <v>URM</v>
      </c>
      <c r="H3586" t="s">
        <v>356</v>
      </c>
      <c r="I3586" t="s">
        <v>356</v>
      </c>
      <c r="J3586" t="s">
        <v>17</v>
      </c>
      <c r="K3586" t="s">
        <v>120</v>
      </c>
      <c r="L3586" s="2">
        <v>3</v>
      </c>
      <c r="M3586" t="s">
        <v>65</v>
      </c>
      <c r="N3586" t="s">
        <v>121</v>
      </c>
      <c r="O3586" t="s">
        <v>67</v>
      </c>
    </row>
    <row r="3587" spans="1:15" x14ac:dyDescent="0.25">
      <c r="A3587" s="2">
        <v>1</v>
      </c>
      <c r="B3587" s="2">
        <v>2016</v>
      </c>
      <c r="C3587" t="s">
        <v>359</v>
      </c>
      <c r="D3587" t="s">
        <v>48</v>
      </c>
      <c r="E3587" s="2" t="s">
        <v>12</v>
      </c>
      <c r="F3587">
        <f>VLOOKUP(C3587,'Five Year Alumni Srvy 2016 Data'!C:F,4,FALSE)</f>
        <v>1</v>
      </c>
      <c r="G3587" t="str">
        <f>VLOOKUP(F3587,Coding!K:L,2,FALSE)</f>
        <v>URM</v>
      </c>
      <c r="H3587" t="s">
        <v>360</v>
      </c>
      <c r="I3587" t="s">
        <v>199</v>
      </c>
      <c r="J3587" t="s">
        <v>17</v>
      </c>
      <c r="K3587" t="s">
        <v>64</v>
      </c>
      <c r="L3587" s="2">
        <v>3</v>
      </c>
      <c r="M3587" t="s">
        <v>65</v>
      </c>
      <c r="N3587" t="s">
        <v>66</v>
      </c>
      <c r="O3587" t="s">
        <v>67</v>
      </c>
    </row>
    <row r="3588" spans="1:15" x14ac:dyDescent="0.25">
      <c r="A3588" s="2">
        <v>1</v>
      </c>
      <c r="B3588" s="2">
        <v>2016</v>
      </c>
      <c r="C3588" t="s">
        <v>359</v>
      </c>
      <c r="D3588" t="s">
        <v>48</v>
      </c>
      <c r="E3588" s="2" t="s">
        <v>12</v>
      </c>
      <c r="F3588">
        <f>VLOOKUP(C3588,'Five Year Alumni Srvy 2016 Data'!C:F,4,FALSE)</f>
        <v>1</v>
      </c>
      <c r="G3588" t="str">
        <f>VLOOKUP(F3588,Coding!K:L,2,FALSE)</f>
        <v>URM</v>
      </c>
      <c r="H3588" t="s">
        <v>360</v>
      </c>
      <c r="I3588" t="s">
        <v>199</v>
      </c>
      <c r="J3588" t="s">
        <v>17</v>
      </c>
      <c r="K3588" t="s">
        <v>68</v>
      </c>
      <c r="L3588" s="2">
        <v>3</v>
      </c>
      <c r="M3588" t="s">
        <v>65</v>
      </c>
      <c r="N3588" t="s">
        <v>69</v>
      </c>
      <c r="O3588" t="s">
        <v>67</v>
      </c>
    </row>
    <row r="3589" spans="1:15" x14ac:dyDescent="0.25">
      <c r="A3589" s="2">
        <v>1</v>
      </c>
      <c r="B3589" s="2">
        <v>2016</v>
      </c>
      <c r="C3589" t="s">
        <v>359</v>
      </c>
      <c r="D3589" t="s">
        <v>48</v>
      </c>
      <c r="E3589" s="2" t="s">
        <v>12</v>
      </c>
      <c r="F3589">
        <f>VLOOKUP(C3589,'Five Year Alumni Srvy 2016 Data'!C:F,4,FALSE)</f>
        <v>1</v>
      </c>
      <c r="G3589" t="str">
        <f>VLOOKUP(F3589,Coding!K:L,2,FALSE)</f>
        <v>URM</v>
      </c>
      <c r="H3589" t="s">
        <v>360</v>
      </c>
      <c r="I3589" t="s">
        <v>199</v>
      </c>
      <c r="J3589" t="s">
        <v>17</v>
      </c>
      <c r="K3589" t="s">
        <v>70</v>
      </c>
      <c r="L3589" s="2">
        <v>3</v>
      </c>
      <c r="M3589" t="s">
        <v>65</v>
      </c>
      <c r="N3589" t="s">
        <v>71</v>
      </c>
      <c r="O3589" t="s">
        <v>67</v>
      </c>
    </row>
    <row r="3590" spans="1:15" x14ac:dyDescent="0.25">
      <c r="A3590" s="2">
        <v>1</v>
      </c>
      <c r="B3590" s="2">
        <v>2016</v>
      </c>
      <c r="C3590" t="s">
        <v>359</v>
      </c>
      <c r="D3590" t="s">
        <v>48</v>
      </c>
      <c r="E3590" s="2" t="s">
        <v>12</v>
      </c>
      <c r="F3590">
        <f>VLOOKUP(C3590,'Five Year Alumni Srvy 2016 Data'!C:F,4,FALSE)</f>
        <v>1</v>
      </c>
      <c r="G3590" t="str">
        <f>VLOOKUP(F3590,Coding!K:L,2,FALSE)</f>
        <v>URM</v>
      </c>
      <c r="H3590" t="s">
        <v>360</v>
      </c>
      <c r="I3590" t="s">
        <v>199</v>
      </c>
      <c r="J3590" t="s">
        <v>17</v>
      </c>
      <c r="K3590" t="s">
        <v>116</v>
      </c>
      <c r="L3590" s="2">
        <v>3</v>
      </c>
      <c r="M3590" t="s">
        <v>65</v>
      </c>
      <c r="N3590" t="s">
        <v>117</v>
      </c>
      <c r="O3590" t="s">
        <v>67</v>
      </c>
    </row>
    <row r="3591" spans="1:15" x14ac:dyDescent="0.25">
      <c r="A3591" s="2">
        <v>1</v>
      </c>
      <c r="B3591" s="2">
        <v>2016</v>
      </c>
      <c r="C3591" t="s">
        <v>359</v>
      </c>
      <c r="D3591" t="s">
        <v>48</v>
      </c>
      <c r="E3591" s="2" t="s">
        <v>12</v>
      </c>
      <c r="F3591">
        <f>VLOOKUP(C3591,'Five Year Alumni Srvy 2016 Data'!C:F,4,FALSE)</f>
        <v>1</v>
      </c>
      <c r="G3591" t="str">
        <f>VLOOKUP(F3591,Coding!K:L,2,FALSE)</f>
        <v>URM</v>
      </c>
      <c r="H3591" t="s">
        <v>360</v>
      </c>
      <c r="I3591" t="s">
        <v>199</v>
      </c>
      <c r="J3591" t="s">
        <v>17</v>
      </c>
      <c r="K3591" t="s">
        <v>120</v>
      </c>
      <c r="L3591" s="2">
        <v>4</v>
      </c>
      <c r="M3591" t="s">
        <v>65</v>
      </c>
      <c r="N3591" t="s">
        <v>121</v>
      </c>
      <c r="O3591" t="s">
        <v>185</v>
      </c>
    </row>
    <row r="3592" spans="1:15" x14ac:dyDescent="0.25">
      <c r="A3592" s="2">
        <v>1</v>
      </c>
      <c r="B3592" s="2">
        <v>2016</v>
      </c>
      <c r="C3592" t="s">
        <v>367</v>
      </c>
      <c r="D3592" t="s">
        <v>48</v>
      </c>
      <c r="E3592" s="2" t="s">
        <v>12</v>
      </c>
      <c r="F3592">
        <f>VLOOKUP(C3592,'Five Year Alumni Srvy 2016 Data'!C:F,4,FALSE)</f>
        <v>1</v>
      </c>
      <c r="G3592" t="str">
        <f>VLOOKUP(F3592,Coding!K:L,2,FALSE)</f>
        <v>URM</v>
      </c>
      <c r="H3592" t="s">
        <v>368</v>
      </c>
      <c r="I3592" t="s">
        <v>293</v>
      </c>
      <c r="J3592" t="s">
        <v>15</v>
      </c>
      <c r="K3592" t="s">
        <v>64</v>
      </c>
      <c r="L3592" s="2">
        <v>4</v>
      </c>
      <c r="M3592" t="s">
        <v>65</v>
      </c>
      <c r="N3592" t="s">
        <v>66</v>
      </c>
      <c r="O3592" t="s">
        <v>185</v>
      </c>
    </row>
    <row r="3593" spans="1:15" x14ac:dyDescent="0.25">
      <c r="A3593" s="2">
        <v>1</v>
      </c>
      <c r="B3593" s="2">
        <v>2016</v>
      </c>
      <c r="C3593" t="s">
        <v>367</v>
      </c>
      <c r="D3593" t="s">
        <v>48</v>
      </c>
      <c r="E3593" s="2" t="s">
        <v>12</v>
      </c>
      <c r="F3593">
        <f>VLOOKUP(C3593,'Five Year Alumni Srvy 2016 Data'!C:F,4,FALSE)</f>
        <v>1</v>
      </c>
      <c r="G3593" t="str">
        <f>VLOOKUP(F3593,Coding!K:L,2,FALSE)</f>
        <v>URM</v>
      </c>
      <c r="H3593" t="s">
        <v>368</v>
      </c>
      <c r="I3593" t="s">
        <v>293</v>
      </c>
      <c r="J3593" t="s">
        <v>15</v>
      </c>
      <c r="K3593" t="s">
        <v>68</v>
      </c>
      <c r="L3593" s="2">
        <v>4</v>
      </c>
      <c r="M3593" t="s">
        <v>65</v>
      </c>
      <c r="N3593" t="s">
        <v>69</v>
      </c>
      <c r="O3593" t="s">
        <v>185</v>
      </c>
    </row>
    <row r="3594" spans="1:15" x14ac:dyDescent="0.25">
      <c r="A3594" s="2">
        <v>1</v>
      </c>
      <c r="B3594" s="2">
        <v>2016</v>
      </c>
      <c r="C3594" t="s">
        <v>367</v>
      </c>
      <c r="D3594" t="s">
        <v>48</v>
      </c>
      <c r="E3594" s="2" t="s">
        <v>12</v>
      </c>
      <c r="F3594">
        <f>VLOOKUP(C3594,'Five Year Alumni Srvy 2016 Data'!C:F,4,FALSE)</f>
        <v>1</v>
      </c>
      <c r="G3594" t="str">
        <f>VLOOKUP(F3594,Coding!K:L,2,FALSE)</f>
        <v>URM</v>
      </c>
      <c r="H3594" t="s">
        <v>368</v>
      </c>
      <c r="I3594" t="s">
        <v>293</v>
      </c>
      <c r="J3594" t="s">
        <v>15</v>
      </c>
      <c r="K3594" t="s">
        <v>70</v>
      </c>
      <c r="L3594" s="2">
        <v>3</v>
      </c>
      <c r="M3594" t="s">
        <v>65</v>
      </c>
      <c r="N3594" t="s">
        <v>71</v>
      </c>
      <c r="O3594" t="s">
        <v>67</v>
      </c>
    </row>
    <row r="3595" spans="1:15" x14ac:dyDescent="0.25">
      <c r="A3595" s="2">
        <v>1</v>
      </c>
      <c r="B3595" s="2">
        <v>2016</v>
      </c>
      <c r="C3595" t="s">
        <v>367</v>
      </c>
      <c r="D3595" t="s">
        <v>48</v>
      </c>
      <c r="E3595" s="2" t="s">
        <v>12</v>
      </c>
      <c r="F3595">
        <f>VLOOKUP(C3595,'Five Year Alumni Srvy 2016 Data'!C:F,4,FALSE)</f>
        <v>1</v>
      </c>
      <c r="G3595" t="str">
        <f>VLOOKUP(F3595,Coding!K:L,2,FALSE)</f>
        <v>URM</v>
      </c>
      <c r="H3595" t="s">
        <v>368</v>
      </c>
      <c r="I3595" t="s">
        <v>293</v>
      </c>
      <c r="J3595" t="s">
        <v>15</v>
      </c>
      <c r="K3595" t="s">
        <v>116</v>
      </c>
      <c r="L3595" s="2">
        <v>3</v>
      </c>
      <c r="M3595" t="s">
        <v>65</v>
      </c>
      <c r="N3595" t="s">
        <v>117</v>
      </c>
      <c r="O3595" t="s">
        <v>67</v>
      </c>
    </row>
    <row r="3596" spans="1:15" x14ac:dyDescent="0.25">
      <c r="A3596" s="2">
        <v>1</v>
      </c>
      <c r="B3596" s="2">
        <v>2016</v>
      </c>
      <c r="C3596" t="s">
        <v>367</v>
      </c>
      <c r="D3596" t="s">
        <v>48</v>
      </c>
      <c r="E3596" s="2" t="s">
        <v>12</v>
      </c>
      <c r="F3596">
        <f>VLOOKUP(C3596,'Five Year Alumni Srvy 2016 Data'!C:F,4,FALSE)</f>
        <v>1</v>
      </c>
      <c r="G3596" t="str">
        <f>VLOOKUP(F3596,Coding!K:L,2,FALSE)</f>
        <v>URM</v>
      </c>
      <c r="H3596" t="s">
        <v>368</v>
      </c>
      <c r="I3596" t="s">
        <v>293</v>
      </c>
      <c r="J3596" t="s">
        <v>15</v>
      </c>
      <c r="K3596" t="s">
        <v>120</v>
      </c>
      <c r="L3596" s="2">
        <v>4</v>
      </c>
      <c r="M3596" t="s">
        <v>65</v>
      </c>
      <c r="N3596" t="s">
        <v>121</v>
      </c>
      <c r="O3596" t="s">
        <v>185</v>
      </c>
    </row>
    <row r="3597" spans="1:15" x14ac:dyDescent="0.25">
      <c r="A3597" s="2">
        <v>1</v>
      </c>
      <c r="B3597" s="2">
        <v>2016</v>
      </c>
      <c r="C3597" t="s">
        <v>370</v>
      </c>
      <c r="D3597" t="s">
        <v>264</v>
      </c>
      <c r="E3597" s="2" t="s">
        <v>12</v>
      </c>
      <c r="F3597">
        <f>VLOOKUP(C3597,'Five Year Alumni Srvy 2016 Data'!C:F,4,FALSE)</f>
        <v>1</v>
      </c>
      <c r="G3597" t="str">
        <f>VLOOKUP(F3597,Coding!K:L,2,FALSE)</f>
        <v>URM</v>
      </c>
      <c r="H3597" t="s">
        <v>252</v>
      </c>
      <c r="I3597" t="s">
        <v>206</v>
      </c>
      <c r="J3597" t="s">
        <v>15</v>
      </c>
      <c r="K3597" t="s">
        <v>64</v>
      </c>
      <c r="L3597" s="2">
        <v>3</v>
      </c>
      <c r="M3597" t="s">
        <v>65</v>
      </c>
      <c r="N3597" t="s">
        <v>66</v>
      </c>
      <c r="O3597" t="s">
        <v>67</v>
      </c>
    </row>
    <row r="3598" spans="1:15" x14ac:dyDescent="0.25">
      <c r="A3598" s="2">
        <v>1</v>
      </c>
      <c r="B3598" s="2">
        <v>2016</v>
      </c>
      <c r="C3598" t="s">
        <v>370</v>
      </c>
      <c r="D3598" t="s">
        <v>264</v>
      </c>
      <c r="E3598" s="2" t="s">
        <v>12</v>
      </c>
      <c r="F3598">
        <f>VLOOKUP(C3598,'Five Year Alumni Srvy 2016 Data'!C:F,4,FALSE)</f>
        <v>1</v>
      </c>
      <c r="G3598" t="str">
        <f>VLOOKUP(F3598,Coding!K:L,2,FALSE)</f>
        <v>URM</v>
      </c>
      <c r="H3598" t="s">
        <v>252</v>
      </c>
      <c r="I3598" t="s">
        <v>206</v>
      </c>
      <c r="J3598" t="s">
        <v>15</v>
      </c>
      <c r="K3598" t="s">
        <v>68</v>
      </c>
      <c r="L3598" s="2">
        <v>3</v>
      </c>
      <c r="M3598" t="s">
        <v>65</v>
      </c>
      <c r="N3598" t="s">
        <v>69</v>
      </c>
      <c r="O3598" t="s">
        <v>67</v>
      </c>
    </row>
    <row r="3599" spans="1:15" x14ac:dyDescent="0.25">
      <c r="A3599" s="2">
        <v>1</v>
      </c>
      <c r="B3599" s="2">
        <v>2016</v>
      </c>
      <c r="C3599" t="s">
        <v>370</v>
      </c>
      <c r="D3599" t="s">
        <v>264</v>
      </c>
      <c r="E3599" s="2" t="s">
        <v>12</v>
      </c>
      <c r="F3599">
        <f>VLOOKUP(C3599,'Five Year Alumni Srvy 2016 Data'!C:F,4,FALSE)</f>
        <v>1</v>
      </c>
      <c r="G3599" t="str">
        <f>VLOOKUP(F3599,Coding!K:L,2,FALSE)</f>
        <v>URM</v>
      </c>
      <c r="H3599" t="s">
        <v>252</v>
      </c>
      <c r="I3599" t="s">
        <v>206</v>
      </c>
      <c r="J3599" t="s">
        <v>15</v>
      </c>
      <c r="K3599" t="s">
        <v>70</v>
      </c>
      <c r="L3599" s="2">
        <v>3</v>
      </c>
      <c r="M3599" t="s">
        <v>65</v>
      </c>
      <c r="N3599" t="s">
        <v>71</v>
      </c>
      <c r="O3599" t="s">
        <v>67</v>
      </c>
    </row>
    <row r="3600" spans="1:15" x14ac:dyDescent="0.25">
      <c r="A3600" s="2">
        <v>1</v>
      </c>
      <c r="B3600" s="2">
        <v>2016</v>
      </c>
      <c r="C3600" t="s">
        <v>370</v>
      </c>
      <c r="D3600" t="s">
        <v>264</v>
      </c>
      <c r="E3600" s="2" t="s">
        <v>12</v>
      </c>
      <c r="F3600">
        <f>VLOOKUP(C3600,'Five Year Alumni Srvy 2016 Data'!C:F,4,FALSE)</f>
        <v>1</v>
      </c>
      <c r="G3600" t="str">
        <f>VLOOKUP(F3600,Coding!K:L,2,FALSE)</f>
        <v>URM</v>
      </c>
      <c r="H3600" t="s">
        <v>252</v>
      </c>
      <c r="I3600" t="s">
        <v>206</v>
      </c>
      <c r="J3600" t="s">
        <v>15</v>
      </c>
      <c r="K3600" t="s">
        <v>116</v>
      </c>
      <c r="L3600" s="2">
        <v>2</v>
      </c>
      <c r="M3600" t="s">
        <v>65</v>
      </c>
      <c r="N3600" t="s">
        <v>117</v>
      </c>
      <c r="O3600" t="s">
        <v>186</v>
      </c>
    </row>
    <row r="3601" spans="1:15" x14ac:dyDescent="0.25">
      <c r="A3601" s="2">
        <v>1</v>
      </c>
      <c r="B3601" s="2">
        <v>2016</v>
      </c>
      <c r="C3601" t="s">
        <v>370</v>
      </c>
      <c r="D3601" t="s">
        <v>264</v>
      </c>
      <c r="E3601" s="2" t="s">
        <v>12</v>
      </c>
      <c r="F3601">
        <f>VLOOKUP(C3601,'Five Year Alumni Srvy 2016 Data'!C:F,4,FALSE)</f>
        <v>1</v>
      </c>
      <c r="G3601" t="str">
        <f>VLOOKUP(F3601,Coding!K:L,2,FALSE)</f>
        <v>URM</v>
      </c>
      <c r="H3601" t="s">
        <v>252</v>
      </c>
      <c r="I3601" t="s">
        <v>206</v>
      </c>
      <c r="J3601" t="s">
        <v>15</v>
      </c>
      <c r="K3601" t="s">
        <v>120</v>
      </c>
      <c r="L3601" s="2">
        <v>4</v>
      </c>
      <c r="M3601" t="s">
        <v>65</v>
      </c>
      <c r="N3601" t="s">
        <v>121</v>
      </c>
      <c r="O3601" t="s">
        <v>185</v>
      </c>
    </row>
    <row r="3602" spans="1:15" x14ac:dyDescent="0.25">
      <c r="A3602" s="2">
        <v>1</v>
      </c>
      <c r="B3602" s="2">
        <v>2016</v>
      </c>
      <c r="C3602" t="s">
        <v>371</v>
      </c>
      <c r="D3602" t="s">
        <v>48</v>
      </c>
      <c r="E3602" s="2" t="s">
        <v>12</v>
      </c>
      <c r="F3602">
        <f>VLOOKUP(C3602,'Five Year Alumni Srvy 2016 Data'!C:F,4,FALSE)</f>
        <v>1</v>
      </c>
      <c r="G3602" t="str">
        <f>VLOOKUP(F3602,Coding!K:L,2,FALSE)</f>
        <v>URM</v>
      </c>
      <c r="H3602" t="s">
        <v>368</v>
      </c>
      <c r="I3602" t="s">
        <v>293</v>
      </c>
      <c r="J3602" t="s">
        <v>15</v>
      </c>
      <c r="K3602" t="s">
        <v>64</v>
      </c>
      <c r="L3602" s="3"/>
      <c r="M3602" t="s">
        <v>65</v>
      </c>
      <c r="N3602" t="s">
        <v>66</v>
      </c>
    </row>
    <row r="3603" spans="1:15" x14ac:dyDescent="0.25">
      <c r="A3603" s="2">
        <v>1</v>
      </c>
      <c r="B3603" s="2">
        <v>2016</v>
      </c>
      <c r="C3603" t="s">
        <v>371</v>
      </c>
      <c r="D3603" t="s">
        <v>48</v>
      </c>
      <c r="E3603" s="2" t="s">
        <v>12</v>
      </c>
      <c r="F3603">
        <f>VLOOKUP(C3603,'Five Year Alumni Srvy 2016 Data'!C:F,4,FALSE)</f>
        <v>1</v>
      </c>
      <c r="G3603" t="str">
        <f>VLOOKUP(F3603,Coding!K:L,2,FALSE)</f>
        <v>URM</v>
      </c>
      <c r="H3603" t="s">
        <v>368</v>
      </c>
      <c r="I3603" t="s">
        <v>293</v>
      </c>
      <c r="J3603" t="s">
        <v>15</v>
      </c>
      <c r="K3603" t="s">
        <v>68</v>
      </c>
      <c r="L3603" s="3"/>
      <c r="M3603" t="s">
        <v>65</v>
      </c>
      <c r="N3603" t="s">
        <v>69</v>
      </c>
    </row>
    <row r="3604" spans="1:15" x14ac:dyDescent="0.25">
      <c r="A3604" s="2">
        <v>1</v>
      </c>
      <c r="B3604" s="2">
        <v>2016</v>
      </c>
      <c r="C3604" t="s">
        <v>371</v>
      </c>
      <c r="D3604" t="s">
        <v>48</v>
      </c>
      <c r="E3604" s="2" t="s">
        <v>12</v>
      </c>
      <c r="F3604">
        <f>VLOOKUP(C3604,'Five Year Alumni Srvy 2016 Data'!C:F,4,FALSE)</f>
        <v>1</v>
      </c>
      <c r="G3604" t="str">
        <f>VLOOKUP(F3604,Coding!K:L,2,FALSE)</f>
        <v>URM</v>
      </c>
      <c r="H3604" t="s">
        <v>368</v>
      </c>
      <c r="I3604" t="s">
        <v>293</v>
      </c>
      <c r="J3604" t="s">
        <v>15</v>
      </c>
      <c r="K3604" t="s">
        <v>70</v>
      </c>
      <c r="L3604" s="3"/>
      <c r="M3604" t="s">
        <v>65</v>
      </c>
      <c r="N3604" t="s">
        <v>71</v>
      </c>
    </row>
    <row r="3605" spans="1:15" x14ac:dyDescent="0.25">
      <c r="A3605" s="2">
        <v>1</v>
      </c>
      <c r="B3605" s="2">
        <v>2016</v>
      </c>
      <c r="C3605" t="s">
        <v>371</v>
      </c>
      <c r="D3605" t="s">
        <v>48</v>
      </c>
      <c r="E3605" s="2" t="s">
        <v>12</v>
      </c>
      <c r="F3605">
        <f>VLOOKUP(C3605,'Five Year Alumni Srvy 2016 Data'!C:F,4,FALSE)</f>
        <v>1</v>
      </c>
      <c r="G3605" t="str">
        <f>VLOOKUP(F3605,Coding!K:L,2,FALSE)</f>
        <v>URM</v>
      </c>
      <c r="H3605" t="s">
        <v>368</v>
      </c>
      <c r="I3605" t="s">
        <v>293</v>
      </c>
      <c r="J3605" t="s">
        <v>15</v>
      </c>
      <c r="K3605" t="s">
        <v>116</v>
      </c>
      <c r="L3605" s="3"/>
      <c r="M3605" t="s">
        <v>65</v>
      </c>
      <c r="N3605" t="s">
        <v>117</v>
      </c>
    </row>
    <row r="3606" spans="1:15" x14ac:dyDescent="0.25">
      <c r="A3606" s="2">
        <v>1</v>
      </c>
      <c r="B3606" s="2">
        <v>2016</v>
      </c>
      <c r="C3606" t="s">
        <v>371</v>
      </c>
      <c r="D3606" t="s">
        <v>48</v>
      </c>
      <c r="E3606" s="2" t="s">
        <v>12</v>
      </c>
      <c r="F3606">
        <f>VLOOKUP(C3606,'Five Year Alumni Srvy 2016 Data'!C:F,4,FALSE)</f>
        <v>1</v>
      </c>
      <c r="G3606" t="str">
        <f>VLOOKUP(F3606,Coding!K:L,2,FALSE)</f>
        <v>URM</v>
      </c>
      <c r="H3606" t="s">
        <v>368</v>
      </c>
      <c r="I3606" t="s">
        <v>293</v>
      </c>
      <c r="J3606" t="s">
        <v>15</v>
      </c>
      <c r="K3606" t="s">
        <v>120</v>
      </c>
      <c r="L3606" s="3"/>
      <c r="M3606" t="s">
        <v>65</v>
      </c>
      <c r="N3606" t="s">
        <v>121</v>
      </c>
    </row>
    <row r="3607" spans="1:15" x14ac:dyDescent="0.25">
      <c r="A3607" s="2">
        <v>1</v>
      </c>
      <c r="B3607" s="2">
        <v>2016</v>
      </c>
      <c r="C3607" t="s">
        <v>374</v>
      </c>
      <c r="D3607" t="s">
        <v>48</v>
      </c>
      <c r="E3607" s="2" t="s">
        <v>12</v>
      </c>
      <c r="F3607">
        <f>VLOOKUP(C3607,'Five Year Alumni Srvy 2016 Data'!C:F,4,FALSE)</f>
        <v>1</v>
      </c>
      <c r="G3607" t="str">
        <f>VLOOKUP(F3607,Coding!K:L,2,FALSE)</f>
        <v>URM</v>
      </c>
      <c r="H3607" t="s">
        <v>352</v>
      </c>
      <c r="I3607" t="s">
        <v>267</v>
      </c>
      <c r="J3607" t="s">
        <v>10</v>
      </c>
      <c r="K3607" t="s">
        <v>64</v>
      </c>
      <c r="L3607" s="2">
        <v>3</v>
      </c>
      <c r="M3607" t="s">
        <v>65</v>
      </c>
      <c r="N3607" t="s">
        <v>66</v>
      </c>
      <c r="O3607" t="s">
        <v>67</v>
      </c>
    </row>
    <row r="3608" spans="1:15" x14ac:dyDescent="0.25">
      <c r="A3608" s="2">
        <v>1</v>
      </c>
      <c r="B3608" s="2">
        <v>2016</v>
      </c>
      <c r="C3608" t="s">
        <v>374</v>
      </c>
      <c r="D3608" t="s">
        <v>48</v>
      </c>
      <c r="E3608" s="2" t="s">
        <v>12</v>
      </c>
      <c r="F3608">
        <f>VLOOKUP(C3608,'Five Year Alumni Srvy 2016 Data'!C:F,4,FALSE)</f>
        <v>1</v>
      </c>
      <c r="G3608" t="str">
        <f>VLOOKUP(F3608,Coding!K:L,2,FALSE)</f>
        <v>URM</v>
      </c>
      <c r="H3608" t="s">
        <v>352</v>
      </c>
      <c r="I3608" t="s">
        <v>267</v>
      </c>
      <c r="J3608" t="s">
        <v>10</v>
      </c>
      <c r="K3608" t="s">
        <v>68</v>
      </c>
      <c r="L3608" s="2">
        <v>3</v>
      </c>
      <c r="M3608" t="s">
        <v>65</v>
      </c>
      <c r="N3608" t="s">
        <v>69</v>
      </c>
      <c r="O3608" t="s">
        <v>67</v>
      </c>
    </row>
    <row r="3609" spans="1:15" x14ac:dyDescent="0.25">
      <c r="A3609" s="2">
        <v>1</v>
      </c>
      <c r="B3609" s="2">
        <v>2016</v>
      </c>
      <c r="C3609" t="s">
        <v>374</v>
      </c>
      <c r="D3609" t="s">
        <v>48</v>
      </c>
      <c r="E3609" s="2" t="s">
        <v>12</v>
      </c>
      <c r="F3609">
        <f>VLOOKUP(C3609,'Five Year Alumni Srvy 2016 Data'!C:F,4,FALSE)</f>
        <v>1</v>
      </c>
      <c r="G3609" t="str">
        <f>VLOOKUP(F3609,Coding!K:L,2,FALSE)</f>
        <v>URM</v>
      </c>
      <c r="H3609" t="s">
        <v>352</v>
      </c>
      <c r="I3609" t="s">
        <v>267</v>
      </c>
      <c r="J3609" t="s">
        <v>10</v>
      </c>
      <c r="K3609" t="s">
        <v>70</v>
      </c>
      <c r="L3609" s="2">
        <v>3</v>
      </c>
      <c r="M3609" t="s">
        <v>65</v>
      </c>
      <c r="N3609" t="s">
        <v>71</v>
      </c>
      <c r="O3609" t="s">
        <v>67</v>
      </c>
    </row>
    <row r="3610" spans="1:15" x14ac:dyDescent="0.25">
      <c r="A3610" s="2">
        <v>1</v>
      </c>
      <c r="B3610" s="2">
        <v>2016</v>
      </c>
      <c r="C3610" t="s">
        <v>374</v>
      </c>
      <c r="D3610" t="s">
        <v>48</v>
      </c>
      <c r="E3610" s="2" t="s">
        <v>12</v>
      </c>
      <c r="F3610">
        <f>VLOOKUP(C3610,'Five Year Alumni Srvy 2016 Data'!C:F,4,FALSE)</f>
        <v>1</v>
      </c>
      <c r="G3610" t="str">
        <f>VLOOKUP(F3610,Coding!K:L,2,FALSE)</f>
        <v>URM</v>
      </c>
      <c r="H3610" t="s">
        <v>352</v>
      </c>
      <c r="I3610" t="s">
        <v>267</v>
      </c>
      <c r="J3610" t="s">
        <v>10</v>
      </c>
      <c r="K3610" t="s">
        <v>116</v>
      </c>
      <c r="L3610" s="2">
        <v>3</v>
      </c>
      <c r="M3610" t="s">
        <v>65</v>
      </c>
      <c r="N3610" t="s">
        <v>117</v>
      </c>
      <c r="O3610" t="s">
        <v>67</v>
      </c>
    </row>
    <row r="3611" spans="1:15" x14ac:dyDescent="0.25">
      <c r="A3611" s="2">
        <v>1</v>
      </c>
      <c r="B3611" s="2">
        <v>2016</v>
      </c>
      <c r="C3611" t="s">
        <v>374</v>
      </c>
      <c r="D3611" t="s">
        <v>48</v>
      </c>
      <c r="E3611" s="2" t="s">
        <v>12</v>
      </c>
      <c r="F3611">
        <f>VLOOKUP(C3611,'Five Year Alumni Srvy 2016 Data'!C:F,4,FALSE)</f>
        <v>1</v>
      </c>
      <c r="G3611" t="str">
        <f>VLOOKUP(F3611,Coding!K:L,2,FALSE)</f>
        <v>URM</v>
      </c>
      <c r="H3611" t="s">
        <v>352</v>
      </c>
      <c r="I3611" t="s">
        <v>267</v>
      </c>
      <c r="J3611" t="s">
        <v>10</v>
      </c>
      <c r="K3611" t="s">
        <v>120</v>
      </c>
      <c r="L3611" s="2">
        <v>3</v>
      </c>
      <c r="M3611" t="s">
        <v>65</v>
      </c>
      <c r="N3611" t="s">
        <v>121</v>
      </c>
      <c r="O3611" t="s">
        <v>67</v>
      </c>
    </row>
    <row r="3612" spans="1:15" x14ac:dyDescent="0.25">
      <c r="A3612" s="2">
        <v>1</v>
      </c>
      <c r="B3612" s="2">
        <v>2016</v>
      </c>
      <c r="C3612" t="s">
        <v>375</v>
      </c>
      <c r="D3612" t="s">
        <v>48</v>
      </c>
      <c r="E3612" s="2" t="s">
        <v>12</v>
      </c>
      <c r="F3612">
        <f>VLOOKUP(C3612,'Five Year Alumni Srvy 2016 Data'!C:F,4,FALSE)</f>
        <v>1</v>
      </c>
      <c r="G3612" t="str">
        <f>VLOOKUP(F3612,Coding!K:L,2,FALSE)</f>
        <v>URM</v>
      </c>
      <c r="H3612" t="s">
        <v>376</v>
      </c>
      <c r="I3612" t="s">
        <v>376</v>
      </c>
      <c r="J3612" t="s">
        <v>21</v>
      </c>
      <c r="K3612" t="s">
        <v>64</v>
      </c>
      <c r="L3612" s="3"/>
      <c r="M3612" t="s">
        <v>65</v>
      </c>
      <c r="N3612" t="s">
        <v>66</v>
      </c>
    </row>
    <row r="3613" spans="1:15" x14ac:dyDescent="0.25">
      <c r="A3613" s="2">
        <v>1</v>
      </c>
      <c r="B3613" s="2">
        <v>2016</v>
      </c>
      <c r="C3613" t="s">
        <v>375</v>
      </c>
      <c r="D3613" t="s">
        <v>48</v>
      </c>
      <c r="E3613" s="2" t="s">
        <v>12</v>
      </c>
      <c r="F3613">
        <f>VLOOKUP(C3613,'Five Year Alumni Srvy 2016 Data'!C:F,4,FALSE)</f>
        <v>1</v>
      </c>
      <c r="G3613" t="str">
        <f>VLOOKUP(F3613,Coding!K:L,2,FALSE)</f>
        <v>URM</v>
      </c>
      <c r="H3613" t="s">
        <v>376</v>
      </c>
      <c r="I3613" t="s">
        <v>376</v>
      </c>
      <c r="J3613" t="s">
        <v>21</v>
      </c>
      <c r="K3613" t="s">
        <v>68</v>
      </c>
      <c r="L3613" s="3"/>
      <c r="M3613" t="s">
        <v>65</v>
      </c>
      <c r="N3613" t="s">
        <v>69</v>
      </c>
    </row>
    <row r="3614" spans="1:15" x14ac:dyDescent="0.25">
      <c r="A3614" s="2">
        <v>1</v>
      </c>
      <c r="B3614" s="2">
        <v>2016</v>
      </c>
      <c r="C3614" t="s">
        <v>375</v>
      </c>
      <c r="D3614" t="s">
        <v>48</v>
      </c>
      <c r="E3614" s="2" t="s">
        <v>12</v>
      </c>
      <c r="F3614">
        <f>VLOOKUP(C3614,'Five Year Alumni Srvy 2016 Data'!C:F,4,FALSE)</f>
        <v>1</v>
      </c>
      <c r="G3614" t="str">
        <f>VLOOKUP(F3614,Coding!K:L,2,FALSE)</f>
        <v>URM</v>
      </c>
      <c r="H3614" t="s">
        <v>376</v>
      </c>
      <c r="I3614" t="s">
        <v>376</v>
      </c>
      <c r="J3614" t="s">
        <v>21</v>
      </c>
      <c r="K3614" t="s">
        <v>70</v>
      </c>
      <c r="L3614" s="3"/>
      <c r="M3614" t="s">
        <v>65</v>
      </c>
      <c r="N3614" t="s">
        <v>71</v>
      </c>
    </row>
    <row r="3615" spans="1:15" x14ac:dyDescent="0.25">
      <c r="A3615" s="2">
        <v>1</v>
      </c>
      <c r="B3615" s="2">
        <v>2016</v>
      </c>
      <c r="C3615" t="s">
        <v>375</v>
      </c>
      <c r="D3615" t="s">
        <v>48</v>
      </c>
      <c r="E3615" s="2" t="s">
        <v>12</v>
      </c>
      <c r="F3615">
        <f>VLOOKUP(C3615,'Five Year Alumni Srvy 2016 Data'!C:F,4,FALSE)</f>
        <v>1</v>
      </c>
      <c r="G3615" t="str">
        <f>VLOOKUP(F3615,Coding!K:L,2,FALSE)</f>
        <v>URM</v>
      </c>
      <c r="H3615" t="s">
        <v>376</v>
      </c>
      <c r="I3615" t="s">
        <v>376</v>
      </c>
      <c r="J3615" t="s">
        <v>21</v>
      </c>
      <c r="K3615" t="s">
        <v>116</v>
      </c>
      <c r="L3615" s="3"/>
      <c r="M3615" t="s">
        <v>65</v>
      </c>
      <c r="N3615" t="s">
        <v>117</v>
      </c>
    </row>
    <row r="3616" spans="1:15" x14ac:dyDescent="0.25">
      <c r="A3616" s="2">
        <v>1</v>
      </c>
      <c r="B3616" s="2">
        <v>2016</v>
      </c>
      <c r="C3616" t="s">
        <v>375</v>
      </c>
      <c r="D3616" t="s">
        <v>48</v>
      </c>
      <c r="E3616" s="2" t="s">
        <v>12</v>
      </c>
      <c r="F3616">
        <f>VLOOKUP(C3616,'Five Year Alumni Srvy 2016 Data'!C:F,4,FALSE)</f>
        <v>1</v>
      </c>
      <c r="G3616" t="str">
        <f>VLOOKUP(F3616,Coding!K:L,2,FALSE)</f>
        <v>URM</v>
      </c>
      <c r="H3616" t="s">
        <v>376</v>
      </c>
      <c r="I3616" t="s">
        <v>376</v>
      </c>
      <c r="J3616" t="s">
        <v>21</v>
      </c>
      <c r="K3616" t="s">
        <v>120</v>
      </c>
      <c r="L3616" s="3"/>
      <c r="M3616" t="s">
        <v>65</v>
      </c>
      <c r="N3616" t="s">
        <v>121</v>
      </c>
    </row>
    <row r="3617" spans="1:15" x14ac:dyDescent="0.25">
      <c r="A3617" s="2">
        <v>1</v>
      </c>
      <c r="B3617" s="2">
        <v>2016</v>
      </c>
      <c r="C3617" t="s">
        <v>377</v>
      </c>
      <c r="E3617" t="s">
        <v>12</v>
      </c>
      <c r="F3617">
        <f>VLOOKUP(C3617,'Five Year Alumni Srvy 2016 Data'!C:F,4,FALSE)</f>
        <v>0</v>
      </c>
      <c r="G3617" t="str">
        <f>VLOOKUP(F3617,Coding!K:L,2,FALSE)</f>
        <v>Non-URM</v>
      </c>
      <c r="H3617" t="s">
        <v>427</v>
      </c>
      <c r="I3617" t="s">
        <v>267</v>
      </c>
      <c r="J3617" t="s">
        <v>10</v>
      </c>
      <c r="K3617" t="s">
        <v>135</v>
      </c>
      <c r="L3617" s="2">
        <v>3</v>
      </c>
      <c r="M3617" t="s">
        <v>55</v>
      </c>
      <c r="N3617" t="s">
        <v>136</v>
      </c>
      <c r="O3617" t="s">
        <v>178</v>
      </c>
    </row>
    <row r="3618" spans="1:15" x14ac:dyDescent="0.25">
      <c r="A3618" s="2">
        <v>1</v>
      </c>
      <c r="B3618" s="2">
        <v>2016</v>
      </c>
      <c r="C3618" t="s">
        <v>377</v>
      </c>
      <c r="E3618" t="s">
        <v>12</v>
      </c>
      <c r="F3618">
        <f>VLOOKUP(C3618,'Five Year Alumni Srvy 2016 Data'!C:F,4,FALSE)</f>
        <v>0</v>
      </c>
      <c r="G3618" t="str">
        <f>VLOOKUP(F3618,Coding!K:L,2,FALSE)</f>
        <v>Non-URM</v>
      </c>
      <c r="H3618" t="s">
        <v>427</v>
      </c>
      <c r="I3618" t="s">
        <v>267</v>
      </c>
      <c r="J3618" t="s">
        <v>10</v>
      </c>
      <c r="K3618" t="s">
        <v>137</v>
      </c>
      <c r="L3618" s="2">
        <v>3</v>
      </c>
      <c r="M3618" t="s">
        <v>55</v>
      </c>
      <c r="N3618" t="s">
        <v>138</v>
      </c>
      <c r="O3618" t="s">
        <v>178</v>
      </c>
    </row>
    <row r="3619" spans="1:15" x14ac:dyDescent="0.25">
      <c r="A3619" s="2">
        <v>1</v>
      </c>
      <c r="B3619" s="2">
        <v>2016</v>
      </c>
      <c r="C3619" t="s">
        <v>377</v>
      </c>
      <c r="E3619" t="s">
        <v>12</v>
      </c>
      <c r="F3619">
        <f>VLOOKUP(C3619,'Five Year Alumni Srvy 2016 Data'!C:F,4,FALSE)</f>
        <v>0</v>
      </c>
      <c r="G3619" t="str">
        <f>VLOOKUP(F3619,Coding!K:L,2,FALSE)</f>
        <v>Non-URM</v>
      </c>
      <c r="H3619" t="s">
        <v>427</v>
      </c>
      <c r="I3619" t="s">
        <v>267</v>
      </c>
      <c r="J3619" t="s">
        <v>10</v>
      </c>
      <c r="K3619" t="s">
        <v>145</v>
      </c>
      <c r="L3619" s="2">
        <v>2</v>
      </c>
      <c r="M3619" t="s">
        <v>55</v>
      </c>
      <c r="N3619" t="s">
        <v>146</v>
      </c>
      <c r="O3619" t="s">
        <v>187</v>
      </c>
    </row>
    <row r="3620" spans="1:15" x14ac:dyDescent="0.25">
      <c r="A3620" s="2">
        <v>1</v>
      </c>
      <c r="B3620" s="2">
        <v>2016</v>
      </c>
      <c r="C3620" t="s">
        <v>377</v>
      </c>
      <c r="E3620" t="s">
        <v>12</v>
      </c>
      <c r="F3620">
        <f>VLOOKUP(C3620,'Five Year Alumni Srvy 2016 Data'!C:F,4,FALSE)</f>
        <v>0</v>
      </c>
      <c r="G3620" t="str">
        <f>VLOOKUP(F3620,Coding!K:L,2,FALSE)</f>
        <v>Non-URM</v>
      </c>
      <c r="H3620" t="s">
        <v>427</v>
      </c>
      <c r="I3620" t="s">
        <v>267</v>
      </c>
      <c r="J3620" t="s">
        <v>10</v>
      </c>
      <c r="K3620" t="s">
        <v>147</v>
      </c>
      <c r="L3620" s="2">
        <v>2</v>
      </c>
      <c r="M3620" t="s">
        <v>55</v>
      </c>
      <c r="N3620" t="s">
        <v>148</v>
      </c>
      <c r="O3620" t="s">
        <v>187</v>
      </c>
    </row>
    <row r="3621" spans="1:15" x14ac:dyDescent="0.25">
      <c r="A3621" s="2">
        <v>1</v>
      </c>
      <c r="B3621" s="2">
        <v>2016</v>
      </c>
      <c r="C3621" t="s">
        <v>377</v>
      </c>
      <c r="E3621" t="s">
        <v>12</v>
      </c>
      <c r="F3621">
        <f>VLOOKUP(C3621,'Five Year Alumni Srvy 2016 Data'!C:F,4,FALSE)</f>
        <v>0</v>
      </c>
      <c r="G3621" t="str">
        <f>VLOOKUP(F3621,Coding!K:L,2,FALSE)</f>
        <v>Non-URM</v>
      </c>
      <c r="H3621" t="s">
        <v>427</v>
      </c>
      <c r="I3621" t="s">
        <v>267</v>
      </c>
      <c r="J3621" t="s">
        <v>10</v>
      </c>
      <c r="K3621" t="s">
        <v>149</v>
      </c>
      <c r="L3621" s="2">
        <v>5</v>
      </c>
      <c r="M3621" t="s">
        <v>55</v>
      </c>
      <c r="N3621" t="s">
        <v>150</v>
      </c>
      <c r="O3621" t="s">
        <v>185</v>
      </c>
    </row>
    <row r="3622" spans="1:15" x14ac:dyDescent="0.25">
      <c r="A3622" s="2">
        <v>1</v>
      </c>
      <c r="B3622" s="2">
        <v>2016</v>
      </c>
      <c r="C3622" t="s">
        <v>386</v>
      </c>
      <c r="D3622" t="s">
        <v>48</v>
      </c>
      <c r="E3622" s="2" t="s">
        <v>12</v>
      </c>
      <c r="F3622">
        <f>VLOOKUP(C3622,'Five Year Alumni Srvy 2016 Data'!C:F,4,FALSE)</f>
        <v>1</v>
      </c>
      <c r="G3622" t="str">
        <f>VLOOKUP(F3622,Coding!K:L,2,FALSE)</f>
        <v>URM</v>
      </c>
      <c r="H3622" t="s">
        <v>387</v>
      </c>
      <c r="I3622" t="s">
        <v>225</v>
      </c>
      <c r="J3622" t="s">
        <v>19</v>
      </c>
      <c r="K3622" t="s">
        <v>64</v>
      </c>
      <c r="L3622" s="2">
        <v>3</v>
      </c>
      <c r="M3622" t="s">
        <v>65</v>
      </c>
      <c r="N3622" t="s">
        <v>66</v>
      </c>
      <c r="O3622" t="s">
        <v>67</v>
      </c>
    </row>
    <row r="3623" spans="1:15" x14ac:dyDescent="0.25">
      <c r="A3623" s="2">
        <v>1</v>
      </c>
      <c r="B3623" s="2">
        <v>2016</v>
      </c>
      <c r="C3623" t="s">
        <v>386</v>
      </c>
      <c r="D3623" t="s">
        <v>48</v>
      </c>
      <c r="E3623" s="2" t="s">
        <v>12</v>
      </c>
      <c r="F3623">
        <f>VLOOKUP(C3623,'Five Year Alumni Srvy 2016 Data'!C:F,4,FALSE)</f>
        <v>1</v>
      </c>
      <c r="G3623" t="str">
        <f>VLOOKUP(F3623,Coding!K:L,2,FALSE)</f>
        <v>URM</v>
      </c>
      <c r="H3623" t="s">
        <v>387</v>
      </c>
      <c r="I3623" t="s">
        <v>225</v>
      </c>
      <c r="J3623" t="s">
        <v>19</v>
      </c>
      <c r="K3623" t="s">
        <v>68</v>
      </c>
      <c r="L3623" s="2">
        <v>3</v>
      </c>
      <c r="M3623" t="s">
        <v>65</v>
      </c>
      <c r="N3623" t="s">
        <v>69</v>
      </c>
      <c r="O3623" t="s">
        <v>67</v>
      </c>
    </row>
    <row r="3624" spans="1:15" x14ac:dyDescent="0.25">
      <c r="A3624" s="2">
        <v>1</v>
      </c>
      <c r="B3624" s="2">
        <v>2016</v>
      </c>
      <c r="C3624" t="s">
        <v>386</v>
      </c>
      <c r="D3624" t="s">
        <v>48</v>
      </c>
      <c r="E3624" s="2" t="s">
        <v>12</v>
      </c>
      <c r="F3624">
        <f>VLOOKUP(C3624,'Five Year Alumni Srvy 2016 Data'!C:F,4,FALSE)</f>
        <v>1</v>
      </c>
      <c r="G3624" t="str">
        <f>VLOOKUP(F3624,Coding!K:L,2,FALSE)</f>
        <v>URM</v>
      </c>
      <c r="H3624" t="s">
        <v>387</v>
      </c>
      <c r="I3624" t="s">
        <v>225</v>
      </c>
      <c r="J3624" t="s">
        <v>19</v>
      </c>
      <c r="K3624" t="s">
        <v>70</v>
      </c>
      <c r="L3624" s="2">
        <v>3</v>
      </c>
      <c r="M3624" t="s">
        <v>65</v>
      </c>
      <c r="N3624" t="s">
        <v>71</v>
      </c>
      <c r="O3624" t="s">
        <v>67</v>
      </c>
    </row>
    <row r="3625" spans="1:15" x14ac:dyDescent="0.25">
      <c r="A3625" s="2">
        <v>1</v>
      </c>
      <c r="B3625" s="2">
        <v>2016</v>
      </c>
      <c r="C3625" t="s">
        <v>386</v>
      </c>
      <c r="D3625" t="s">
        <v>48</v>
      </c>
      <c r="E3625" s="2" t="s">
        <v>12</v>
      </c>
      <c r="F3625">
        <f>VLOOKUP(C3625,'Five Year Alumni Srvy 2016 Data'!C:F,4,FALSE)</f>
        <v>1</v>
      </c>
      <c r="G3625" t="str">
        <f>VLOOKUP(F3625,Coding!K:L,2,FALSE)</f>
        <v>URM</v>
      </c>
      <c r="H3625" t="s">
        <v>387</v>
      </c>
      <c r="I3625" t="s">
        <v>225</v>
      </c>
      <c r="J3625" t="s">
        <v>19</v>
      </c>
      <c r="K3625" t="s">
        <v>116</v>
      </c>
      <c r="L3625" s="2">
        <v>3</v>
      </c>
      <c r="M3625" t="s">
        <v>65</v>
      </c>
      <c r="N3625" t="s">
        <v>117</v>
      </c>
      <c r="O3625" t="s">
        <v>67</v>
      </c>
    </row>
    <row r="3626" spans="1:15" x14ac:dyDescent="0.25">
      <c r="A3626" s="2">
        <v>1</v>
      </c>
      <c r="B3626" s="2">
        <v>2016</v>
      </c>
      <c r="C3626" t="s">
        <v>386</v>
      </c>
      <c r="D3626" t="s">
        <v>48</v>
      </c>
      <c r="E3626" s="2" t="s">
        <v>12</v>
      </c>
      <c r="F3626">
        <f>VLOOKUP(C3626,'Five Year Alumni Srvy 2016 Data'!C:F,4,FALSE)</f>
        <v>1</v>
      </c>
      <c r="G3626" t="str">
        <f>VLOOKUP(F3626,Coding!K:L,2,FALSE)</f>
        <v>URM</v>
      </c>
      <c r="H3626" t="s">
        <v>387</v>
      </c>
      <c r="I3626" t="s">
        <v>225</v>
      </c>
      <c r="J3626" t="s">
        <v>19</v>
      </c>
      <c r="K3626" t="s">
        <v>120</v>
      </c>
      <c r="L3626" s="2">
        <v>3</v>
      </c>
      <c r="M3626" t="s">
        <v>65</v>
      </c>
      <c r="N3626" t="s">
        <v>121</v>
      </c>
      <c r="O3626" t="s">
        <v>67</v>
      </c>
    </row>
    <row r="3627" spans="1:15" x14ac:dyDescent="0.25">
      <c r="A3627" s="2">
        <v>1</v>
      </c>
      <c r="B3627" s="2">
        <v>2016</v>
      </c>
      <c r="C3627" t="s">
        <v>392</v>
      </c>
      <c r="D3627" t="s">
        <v>169</v>
      </c>
      <c r="E3627" s="2" t="s">
        <v>12</v>
      </c>
      <c r="F3627">
        <f>VLOOKUP(C3627,'Five Year Alumni Srvy 2016 Data'!C:F,4,FALSE)</f>
        <v>1</v>
      </c>
      <c r="G3627" t="str">
        <f>VLOOKUP(F3627,Coding!K:L,2,FALSE)</f>
        <v>URM</v>
      </c>
      <c r="H3627" t="s">
        <v>382</v>
      </c>
      <c r="I3627" t="s">
        <v>328</v>
      </c>
      <c r="J3627" t="s">
        <v>10</v>
      </c>
      <c r="K3627" t="s">
        <v>64</v>
      </c>
      <c r="L3627" s="2">
        <v>3</v>
      </c>
      <c r="M3627" t="s">
        <v>65</v>
      </c>
      <c r="N3627" t="s">
        <v>66</v>
      </c>
      <c r="O3627" t="s">
        <v>67</v>
      </c>
    </row>
    <row r="3628" spans="1:15" x14ac:dyDescent="0.25">
      <c r="A3628" s="2">
        <v>1</v>
      </c>
      <c r="B3628" s="2">
        <v>2016</v>
      </c>
      <c r="C3628" t="s">
        <v>392</v>
      </c>
      <c r="D3628" t="s">
        <v>169</v>
      </c>
      <c r="E3628" s="2" t="s">
        <v>12</v>
      </c>
      <c r="F3628">
        <f>VLOOKUP(C3628,'Five Year Alumni Srvy 2016 Data'!C:F,4,FALSE)</f>
        <v>1</v>
      </c>
      <c r="G3628" t="str">
        <f>VLOOKUP(F3628,Coding!K:L,2,FALSE)</f>
        <v>URM</v>
      </c>
      <c r="H3628" t="s">
        <v>382</v>
      </c>
      <c r="I3628" t="s">
        <v>328</v>
      </c>
      <c r="J3628" t="s">
        <v>10</v>
      </c>
      <c r="K3628" t="s">
        <v>68</v>
      </c>
      <c r="L3628" s="2">
        <v>2</v>
      </c>
      <c r="M3628" t="s">
        <v>65</v>
      </c>
      <c r="N3628" t="s">
        <v>69</v>
      </c>
      <c r="O3628" t="s">
        <v>186</v>
      </c>
    </row>
    <row r="3629" spans="1:15" x14ac:dyDescent="0.25">
      <c r="A3629" s="2">
        <v>1</v>
      </c>
      <c r="B3629" s="2">
        <v>2016</v>
      </c>
      <c r="C3629" t="s">
        <v>392</v>
      </c>
      <c r="D3629" t="s">
        <v>169</v>
      </c>
      <c r="E3629" s="2" t="s">
        <v>12</v>
      </c>
      <c r="F3629">
        <f>VLOOKUP(C3629,'Five Year Alumni Srvy 2016 Data'!C:F,4,FALSE)</f>
        <v>1</v>
      </c>
      <c r="G3629" t="str">
        <f>VLOOKUP(F3629,Coding!K:L,2,FALSE)</f>
        <v>URM</v>
      </c>
      <c r="H3629" t="s">
        <v>382</v>
      </c>
      <c r="I3629" t="s">
        <v>328</v>
      </c>
      <c r="J3629" t="s">
        <v>10</v>
      </c>
      <c r="K3629" t="s">
        <v>70</v>
      </c>
      <c r="L3629" s="2">
        <v>2</v>
      </c>
      <c r="M3629" t="s">
        <v>65</v>
      </c>
      <c r="N3629" t="s">
        <v>71</v>
      </c>
      <c r="O3629" t="s">
        <v>186</v>
      </c>
    </row>
    <row r="3630" spans="1:15" x14ac:dyDescent="0.25">
      <c r="A3630" s="2">
        <v>1</v>
      </c>
      <c r="B3630" s="2">
        <v>2016</v>
      </c>
      <c r="C3630" t="s">
        <v>392</v>
      </c>
      <c r="D3630" t="s">
        <v>169</v>
      </c>
      <c r="E3630" s="2" t="s">
        <v>12</v>
      </c>
      <c r="F3630">
        <f>VLOOKUP(C3630,'Five Year Alumni Srvy 2016 Data'!C:F,4,FALSE)</f>
        <v>1</v>
      </c>
      <c r="G3630" t="str">
        <f>VLOOKUP(F3630,Coding!K:L,2,FALSE)</f>
        <v>URM</v>
      </c>
      <c r="H3630" t="s">
        <v>382</v>
      </c>
      <c r="I3630" t="s">
        <v>328</v>
      </c>
      <c r="J3630" t="s">
        <v>10</v>
      </c>
      <c r="K3630" t="s">
        <v>116</v>
      </c>
      <c r="L3630" s="2">
        <v>2</v>
      </c>
      <c r="M3630" t="s">
        <v>65</v>
      </c>
      <c r="N3630" t="s">
        <v>117</v>
      </c>
      <c r="O3630" t="s">
        <v>186</v>
      </c>
    </row>
    <row r="3631" spans="1:15" x14ac:dyDescent="0.25">
      <c r="A3631" s="2">
        <v>1</v>
      </c>
      <c r="B3631" s="2">
        <v>2016</v>
      </c>
      <c r="C3631" t="s">
        <v>392</v>
      </c>
      <c r="D3631" t="s">
        <v>169</v>
      </c>
      <c r="E3631" s="2" t="s">
        <v>12</v>
      </c>
      <c r="F3631">
        <f>VLOOKUP(C3631,'Five Year Alumni Srvy 2016 Data'!C:F,4,FALSE)</f>
        <v>1</v>
      </c>
      <c r="G3631" t="str">
        <f>VLOOKUP(F3631,Coding!K:L,2,FALSE)</f>
        <v>URM</v>
      </c>
      <c r="H3631" t="s">
        <v>382</v>
      </c>
      <c r="I3631" t="s">
        <v>328</v>
      </c>
      <c r="J3631" t="s">
        <v>10</v>
      </c>
      <c r="K3631" t="s">
        <v>120</v>
      </c>
      <c r="L3631" s="2">
        <v>2</v>
      </c>
      <c r="M3631" t="s">
        <v>65</v>
      </c>
      <c r="N3631" t="s">
        <v>121</v>
      </c>
      <c r="O3631" t="s">
        <v>186</v>
      </c>
    </row>
    <row r="3632" spans="1:15" x14ac:dyDescent="0.25">
      <c r="A3632" s="2">
        <v>1</v>
      </c>
      <c r="B3632" s="2">
        <v>2016</v>
      </c>
      <c r="C3632" t="s">
        <v>393</v>
      </c>
      <c r="D3632" t="s">
        <v>264</v>
      </c>
      <c r="E3632" s="2" t="s">
        <v>12</v>
      </c>
      <c r="F3632">
        <f>VLOOKUP(C3632,'Five Year Alumni Srvy 2016 Data'!C:F,4,FALSE)</f>
        <v>1</v>
      </c>
      <c r="G3632" t="str">
        <f>VLOOKUP(F3632,Coding!K:L,2,FALSE)</f>
        <v>URM</v>
      </c>
      <c r="H3632" t="s">
        <v>260</v>
      </c>
      <c r="I3632" t="s">
        <v>261</v>
      </c>
      <c r="J3632" t="s">
        <v>10</v>
      </c>
      <c r="K3632" t="s">
        <v>64</v>
      </c>
      <c r="L3632" s="2">
        <v>3</v>
      </c>
      <c r="M3632" t="s">
        <v>65</v>
      </c>
      <c r="N3632" t="s">
        <v>66</v>
      </c>
      <c r="O3632" t="s">
        <v>67</v>
      </c>
    </row>
    <row r="3633" spans="1:15" x14ac:dyDescent="0.25">
      <c r="A3633" s="2">
        <v>1</v>
      </c>
      <c r="B3633" s="2">
        <v>2016</v>
      </c>
      <c r="C3633" t="s">
        <v>393</v>
      </c>
      <c r="D3633" t="s">
        <v>264</v>
      </c>
      <c r="E3633" s="2" t="s">
        <v>12</v>
      </c>
      <c r="F3633">
        <f>VLOOKUP(C3633,'Five Year Alumni Srvy 2016 Data'!C:F,4,FALSE)</f>
        <v>1</v>
      </c>
      <c r="G3633" t="str">
        <f>VLOOKUP(F3633,Coding!K:L,2,FALSE)</f>
        <v>URM</v>
      </c>
      <c r="H3633" t="s">
        <v>260</v>
      </c>
      <c r="I3633" t="s">
        <v>261</v>
      </c>
      <c r="J3633" t="s">
        <v>10</v>
      </c>
      <c r="K3633" t="s">
        <v>68</v>
      </c>
      <c r="L3633" s="2">
        <v>3</v>
      </c>
      <c r="M3633" t="s">
        <v>65</v>
      </c>
      <c r="N3633" t="s">
        <v>69</v>
      </c>
      <c r="O3633" t="s">
        <v>67</v>
      </c>
    </row>
    <row r="3634" spans="1:15" x14ac:dyDescent="0.25">
      <c r="A3634" s="2">
        <v>1</v>
      </c>
      <c r="B3634" s="2">
        <v>2016</v>
      </c>
      <c r="C3634" t="s">
        <v>393</v>
      </c>
      <c r="D3634" t="s">
        <v>264</v>
      </c>
      <c r="E3634" s="2" t="s">
        <v>12</v>
      </c>
      <c r="F3634">
        <f>VLOOKUP(C3634,'Five Year Alumni Srvy 2016 Data'!C:F,4,FALSE)</f>
        <v>1</v>
      </c>
      <c r="G3634" t="str">
        <f>VLOOKUP(F3634,Coding!K:L,2,FALSE)</f>
        <v>URM</v>
      </c>
      <c r="H3634" t="s">
        <v>260</v>
      </c>
      <c r="I3634" t="s">
        <v>261</v>
      </c>
      <c r="J3634" t="s">
        <v>10</v>
      </c>
      <c r="K3634" t="s">
        <v>70</v>
      </c>
      <c r="L3634" s="2">
        <v>3</v>
      </c>
      <c r="M3634" t="s">
        <v>65</v>
      </c>
      <c r="N3634" t="s">
        <v>71</v>
      </c>
      <c r="O3634" t="s">
        <v>67</v>
      </c>
    </row>
    <row r="3635" spans="1:15" x14ac:dyDescent="0.25">
      <c r="A3635" s="2">
        <v>1</v>
      </c>
      <c r="B3635" s="2">
        <v>2016</v>
      </c>
      <c r="C3635" t="s">
        <v>393</v>
      </c>
      <c r="D3635" t="s">
        <v>264</v>
      </c>
      <c r="E3635" s="2" t="s">
        <v>12</v>
      </c>
      <c r="F3635">
        <f>VLOOKUP(C3635,'Five Year Alumni Srvy 2016 Data'!C:F,4,FALSE)</f>
        <v>1</v>
      </c>
      <c r="G3635" t="str">
        <f>VLOOKUP(F3635,Coding!K:L,2,FALSE)</f>
        <v>URM</v>
      </c>
      <c r="H3635" t="s">
        <v>260</v>
      </c>
      <c r="I3635" t="s">
        <v>261</v>
      </c>
      <c r="J3635" t="s">
        <v>10</v>
      </c>
      <c r="K3635" t="s">
        <v>116</v>
      </c>
      <c r="L3635" s="2">
        <v>3</v>
      </c>
      <c r="M3635" t="s">
        <v>65</v>
      </c>
      <c r="N3635" t="s">
        <v>117</v>
      </c>
      <c r="O3635" t="s">
        <v>67</v>
      </c>
    </row>
    <row r="3636" spans="1:15" x14ac:dyDescent="0.25">
      <c r="A3636" s="2">
        <v>1</v>
      </c>
      <c r="B3636" s="2">
        <v>2016</v>
      </c>
      <c r="C3636" t="s">
        <v>393</v>
      </c>
      <c r="D3636" t="s">
        <v>264</v>
      </c>
      <c r="E3636" s="2" t="s">
        <v>12</v>
      </c>
      <c r="F3636">
        <f>VLOOKUP(C3636,'Five Year Alumni Srvy 2016 Data'!C:F,4,FALSE)</f>
        <v>1</v>
      </c>
      <c r="G3636" t="str">
        <f>VLOOKUP(F3636,Coding!K:L,2,FALSE)</f>
        <v>URM</v>
      </c>
      <c r="H3636" t="s">
        <v>260</v>
      </c>
      <c r="I3636" t="s">
        <v>261</v>
      </c>
      <c r="J3636" t="s">
        <v>10</v>
      </c>
      <c r="K3636" t="s">
        <v>120</v>
      </c>
      <c r="L3636" s="2">
        <v>3</v>
      </c>
      <c r="M3636" t="s">
        <v>65</v>
      </c>
      <c r="N3636" t="s">
        <v>121</v>
      </c>
      <c r="O3636" t="s">
        <v>67</v>
      </c>
    </row>
    <row r="3637" spans="1:15" x14ac:dyDescent="0.25">
      <c r="A3637" s="2">
        <v>1</v>
      </c>
      <c r="B3637" s="2">
        <v>2016</v>
      </c>
      <c r="C3637" t="s">
        <v>395</v>
      </c>
      <c r="D3637" t="s">
        <v>204</v>
      </c>
      <c r="E3637" s="2" t="s">
        <v>12</v>
      </c>
      <c r="F3637">
        <f>VLOOKUP(C3637,'Five Year Alumni Srvy 2016 Data'!C:F,4,FALSE)</f>
        <v>1</v>
      </c>
      <c r="G3637" t="str">
        <f>VLOOKUP(F3637,Coding!K:L,2,FALSE)</f>
        <v>URM</v>
      </c>
      <c r="H3637" t="s">
        <v>339</v>
      </c>
      <c r="I3637" t="s">
        <v>339</v>
      </c>
      <c r="J3637" t="s">
        <v>15</v>
      </c>
      <c r="K3637" t="s">
        <v>64</v>
      </c>
      <c r="L3637" s="2">
        <v>3</v>
      </c>
      <c r="M3637" t="s">
        <v>65</v>
      </c>
      <c r="N3637" t="s">
        <v>66</v>
      </c>
      <c r="O3637" t="s">
        <v>67</v>
      </c>
    </row>
    <row r="3638" spans="1:15" x14ac:dyDescent="0.25">
      <c r="A3638" s="2">
        <v>1</v>
      </c>
      <c r="B3638" s="2">
        <v>2016</v>
      </c>
      <c r="C3638" t="s">
        <v>395</v>
      </c>
      <c r="D3638" t="s">
        <v>204</v>
      </c>
      <c r="E3638" s="2" t="s">
        <v>12</v>
      </c>
      <c r="F3638">
        <f>VLOOKUP(C3638,'Five Year Alumni Srvy 2016 Data'!C:F,4,FALSE)</f>
        <v>1</v>
      </c>
      <c r="G3638" t="str">
        <f>VLOOKUP(F3638,Coding!K:L,2,FALSE)</f>
        <v>URM</v>
      </c>
      <c r="H3638" t="s">
        <v>339</v>
      </c>
      <c r="I3638" t="s">
        <v>339</v>
      </c>
      <c r="J3638" t="s">
        <v>15</v>
      </c>
      <c r="K3638" t="s">
        <v>68</v>
      </c>
      <c r="L3638" s="2">
        <v>3</v>
      </c>
      <c r="M3638" t="s">
        <v>65</v>
      </c>
      <c r="N3638" t="s">
        <v>69</v>
      </c>
      <c r="O3638" t="s">
        <v>67</v>
      </c>
    </row>
    <row r="3639" spans="1:15" x14ac:dyDescent="0.25">
      <c r="A3639" s="2">
        <v>1</v>
      </c>
      <c r="B3639" s="2">
        <v>2016</v>
      </c>
      <c r="C3639" t="s">
        <v>395</v>
      </c>
      <c r="D3639" t="s">
        <v>204</v>
      </c>
      <c r="E3639" s="2" t="s">
        <v>12</v>
      </c>
      <c r="F3639">
        <f>VLOOKUP(C3639,'Five Year Alumni Srvy 2016 Data'!C:F,4,FALSE)</f>
        <v>1</v>
      </c>
      <c r="G3639" t="str">
        <f>VLOOKUP(F3639,Coding!K:L,2,FALSE)</f>
        <v>URM</v>
      </c>
      <c r="H3639" t="s">
        <v>339</v>
      </c>
      <c r="I3639" t="s">
        <v>339</v>
      </c>
      <c r="J3639" t="s">
        <v>15</v>
      </c>
      <c r="K3639" t="s">
        <v>70</v>
      </c>
      <c r="L3639" s="2">
        <v>3</v>
      </c>
      <c r="M3639" t="s">
        <v>65</v>
      </c>
      <c r="N3639" t="s">
        <v>71</v>
      </c>
      <c r="O3639" t="s">
        <v>67</v>
      </c>
    </row>
    <row r="3640" spans="1:15" x14ac:dyDescent="0.25">
      <c r="A3640" s="2">
        <v>1</v>
      </c>
      <c r="B3640" s="2">
        <v>2016</v>
      </c>
      <c r="C3640" t="s">
        <v>395</v>
      </c>
      <c r="D3640" t="s">
        <v>204</v>
      </c>
      <c r="E3640" s="2" t="s">
        <v>12</v>
      </c>
      <c r="F3640">
        <f>VLOOKUP(C3640,'Five Year Alumni Srvy 2016 Data'!C:F,4,FALSE)</f>
        <v>1</v>
      </c>
      <c r="G3640" t="str">
        <f>VLOOKUP(F3640,Coding!K:L,2,FALSE)</f>
        <v>URM</v>
      </c>
      <c r="H3640" t="s">
        <v>339</v>
      </c>
      <c r="I3640" t="s">
        <v>339</v>
      </c>
      <c r="J3640" t="s">
        <v>15</v>
      </c>
      <c r="K3640" t="s">
        <v>116</v>
      </c>
      <c r="L3640" s="2">
        <v>3</v>
      </c>
      <c r="M3640" t="s">
        <v>65</v>
      </c>
      <c r="N3640" t="s">
        <v>117</v>
      </c>
      <c r="O3640" t="s">
        <v>67</v>
      </c>
    </row>
    <row r="3641" spans="1:15" x14ac:dyDescent="0.25">
      <c r="A3641" s="2">
        <v>1</v>
      </c>
      <c r="B3641" s="2">
        <v>2016</v>
      </c>
      <c r="C3641" t="s">
        <v>395</v>
      </c>
      <c r="D3641" t="s">
        <v>204</v>
      </c>
      <c r="E3641" s="2" t="s">
        <v>12</v>
      </c>
      <c r="F3641">
        <f>VLOOKUP(C3641,'Five Year Alumni Srvy 2016 Data'!C:F,4,FALSE)</f>
        <v>1</v>
      </c>
      <c r="G3641" t="str">
        <f>VLOOKUP(F3641,Coding!K:L,2,FALSE)</f>
        <v>URM</v>
      </c>
      <c r="H3641" t="s">
        <v>339</v>
      </c>
      <c r="I3641" t="s">
        <v>339</v>
      </c>
      <c r="J3641" t="s">
        <v>15</v>
      </c>
      <c r="K3641" t="s">
        <v>120</v>
      </c>
      <c r="L3641" s="2">
        <v>3</v>
      </c>
      <c r="M3641" t="s">
        <v>65</v>
      </c>
      <c r="N3641" t="s">
        <v>121</v>
      </c>
      <c r="O3641" t="s">
        <v>67</v>
      </c>
    </row>
    <row r="3642" spans="1:15" x14ac:dyDescent="0.25">
      <c r="A3642" s="2">
        <v>1</v>
      </c>
      <c r="B3642" s="2">
        <v>2016</v>
      </c>
      <c r="C3642" t="s">
        <v>302</v>
      </c>
      <c r="D3642" t="s">
        <v>204</v>
      </c>
      <c r="E3642" t="s">
        <v>12</v>
      </c>
      <c r="F3642">
        <f>VLOOKUP(C3642,'Five Year Alumni Srvy 2016 Data'!C:F,4,FALSE)</f>
        <v>0</v>
      </c>
      <c r="G3642" t="str">
        <f>VLOOKUP(F3642,Coding!K:L,2,FALSE)</f>
        <v>Non-URM</v>
      </c>
      <c r="H3642" t="s">
        <v>198</v>
      </c>
      <c r="I3642" t="s">
        <v>199</v>
      </c>
      <c r="J3642" t="s">
        <v>17</v>
      </c>
      <c r="K3642" t="s">
        <v>118</v>
      </c>
      <c r="L3642" s="2">
        <v>3</v>
      </c>
      <c r="M3642" t="s">
        <v>55</v>
      </c>
      <c r="N3642" t="s">
        <v>119</v>
      </c>
      <c r="O3642" t="s">
        <v>178</v>
      </c>
    </row>
    <row r="3643" spans="1:15" x14ac:dyDescent="0.25">
      <c r="A3643" s="2">
        <v>1</v>
      </c>
      <c r="B3643" s="2">
        <v>2016</v>
      </c>
      <c r="C3643" t="s">
        <v>302</v>
      </c>
      <c r="D3643" t="s">
        <v>204</v>
      </c>
      <c r="E3643" t="s">
        <v>12</v>
      </c>
      <c r="F3643">
        <f>VLOOKUP(C3643,'Five Year Alumni Srvy 2016 Data'!C:F,4,FALSE)</f>
        <v>0</v>
      </c>
      <c r="G3643" t="str">
        <f>VLOOKUP(F3643,Coding!K:L,2,FALSE)</f>
        <v>Non-URM</v>
      </c>
      <c r="H3643" t="s">
        <v>198</v>
      </c>
      <c r="I3643" t="s">
        <v>199</v>
      </c>
      <c r="J3643" t="s">
        <v>17</v>
      </c>
      <c r="K3643" t="s">
        <v>135</v>
      </c>
      <c r="L3643" s="2">
        <v>3</v>
      </c>
      <c r="M3643" t="s">
        <v>55</v>
      </c>
      <c r="N3643" t="s">
        <v>136</v>
      </c>
      <c r="O3643" t="s">
        <v>178</v>
      </c>
    </row>
    <row r="3644" spans="1:15" x14ac:dyDescent="0.25">
      <c r="A3644" s="2">
        <v>1</v>
      </c>
      <c r="B3644" s="2">
        <v>2016</v>
      </c>
      <c r="C3644" t="s">
        <v>302</v>
      </c>
      <c r="D3644" t="s">
        <v>204</v>
      </c>
      <c r="E3644" t="s">
        <v>12</v>
      </c>
      <c r="F3644">
        <f>VLOOKUP(C3644,'Five Year Alumni Srvy 2016 Data'!C:F,4,FALSE)</f>
        <v>0</v>
      </c>
      <c r="G3644" t="str">
        <f>VLOOKUP(F3644,Coding!K:L,2,FALSE)</f>
        <v>Non-URM</v>
      </c>
      <c r="H3644" t="s">
        <v>198</v>
      </c>
      <c r="I3644" t="s">
        <v>199</v>
      </c>
      <c r="J3644" t="s">
        <v>17</v>
      </c>
      <c r="K3644" t="s">
        <v>137</v>
      </c>
      <c r="L3644" s="2">
        <v>4</v>
      </c>
      <c r="M3644" t="s">
        <v>55</v>
      </c>
      <c r="N3644" t="s">
        <v>138</v>
      </c>
      <c r="O3644" t="s">
        <v>57</v>
      </c>
    </row>
    <row r="3645" spans="1:15" x14ac:dyDescent="0.25">
      <c r="A3645" s="2">
        <v>1</v>
      </c>
      <c r="B3645" s="2">
        <v>2016</v>
      </c>
      <c r="C3645" t="s">
        <v>302</v>
      </c>
      <c r="D3645" t="s">
        <v>204</v>
      </c>
      <c r="E3645" t="s">
        <v>12</v>
      </c>
      <c r="F3645">
        <f>VLOOKUP(C3645,'Five Year Alumni Srvy 2016 Data'!C:F,4,FALSE)</f>
        <v>0</v>
      </c>
      <c r="G3645" t="str">
        <f>VLOOKUP(F3645,Coding!K:L,2,FALSE)</f>
        <v>Non-URM</v>
      </c>
      <c r="H3645" t="s">
        <v>198</v>
      </c>
      <c r="I3645" t="s">
        <v>199</v>
      </c>
      <c r="J3645" t="s">
        <v>17</v>
      </c>
      <c r="K3645" t="s">
        <v>145</v>
      </c>
      <c r="L3645" s="2">
        <v>4</v>
      </c>
      <c r="M3645" t="s">
        <v>55</v>
      </c>
      <c r="N3645" t="s">
        <v>146</v>
      </c>
      <c r="O3645" t="s">
        <v>57</v>
      </c>
    </row>
    <row r="3646" spans="1:15" x14ac:dyDescent="0.25">
      <c r="A3646" s="2">
        <v>1</v>
      </c>
      <c r="B3646" s="2">
        <v>2016</v>
      </c>
      <c r="C3646" t="s">
        <v>302</v>
      </c>
      <c r="D3646" t="s">
        <v>204</v>
      </c>
      <c r="E3646" t="s">
        <v>12</v>
      </c>
      <c r="F3646">
        <f>VLOOKUP(C3646,'Five Year Alumni Srvy 2016 Data'!C:F,4,FALSE)</f>
        <v>0</v>
      </c>
      <c r="G3646" t="str">
        <f>VLOOKUP(F3646,Coding!K:L,2,FALSE)</f>
        <v>Non-URM</v>
      </c>
      <c r="H3646" t="s">
        <v>198</v>
      </c>
      <c r="I3646" t="s">
        <v>199</v>
      </c>
      <c r="J3646" t="s">
        <v>17</v>
      </c>
      <c r="K3646" t="s">
        <v>147</v>
      </c>
      <c r="L3646" s="2">
        <v>4</v>
      </c>
      <c r="M3646" t="s">
        <v>55</v>
      </c>
      <c r="N3646" t="s">
        <v>148</v>
      </c>
      <c r="O3646" t="s">
        <v>57</v>
      </c>
    </row>
    <row r="3647" spans="1:15" x14ac:dyDescent="0.25">
      <c r="A3647" s="2">
        <v>1</v>
      </c>
      <c r="B3647" s="2">
        <v>2016</v>
      </c>
      <c r="C3647" t="s">
        <v>403</v>
      </c>
      <c r="D3647" t="s">
        <v>169</v>
      </c>
      <c r="E3647" s="2" t="s">
        <v>12</v>
      </c>
      <c r="F3647">
        <f>VLOOKUP(C3647,'Five Year Alumni Srvy 2016 Data'!C:F,4,FALSE)</f>
        <v>1</v>
      </c>
      <c r="G3647" t="str">
        <f>VLOOKUP(F3647,Coding!K:L,2,FALSE)</f>
        <v>URM</v>
      </c>
      <c r="H3647" t="s">
        <v>304</v>
      </c>
      <c r="I3647" t="s">
        <v>267</v>
      </c>
      <c r="J3647" t="s">
        <v>10</v>
      </c>
      <c r="K3647" t="s">
        <v>64</v>
      </c>
      <c r="L3647" s="3"/>
      <c r="M3647" t="s">
        <v>65</v>
      </c>
      <c r="N3647" t="s">
        <v>66</v>
      </c>
    </row>
    <row r="3648" spans="1:15" x14ac:dyDescent="0.25">
      <c r="A3648" s="2">
        <v>1</v>
      </c>
      <c r="B3648" s="2">
        <v>2016</v>
      </c>
      <c r="C3648" t="s">
        <v>403</v>
      </c>
      <c r="D3648" t="s">
        <v>169</v>
      </c>
      <c r="E3648" s="2" t="s">
        <v>12</v>
      </c>
      <c r="F3648">
        <f>VLOOKUP(C3648,'Five Year Alumni Srvy 2016 Data'!C:F,4,FALSE)</f>
        <v>1</v>
      </c>
      <c r="G3648" t="str">
        <f>VLOOKUP(F3648,Coding!K:L,2,FALSE)</f>
        <v>URM</v>
      </c>
      <c r="H3648" t="s">
        <v>304</v>
      </c>
      <c r="I3648" t="s">
        <v>267</v>
      </c>
      <c r="J3648" t="s">
        <v>10</v>
      </c>
      <c r="K3648" t="s">
        <v>68</v>
      </c>
      <c r="L3648" s="3"/>
      <c r="M3648" t="s">
        <v>65</v>
      </c>
      <c r="N3648" t="s">
        <v>69</v>
      </c>
    </row>
    <row r="3649" spans="1:15" x14ac:dyDescent="0.25">
      <c r="A3649" s="2">
        <v>1</v>
      </c>
      <c r="B3649" s="2">
        <v>2016</v>
      </c>
      <c r="C3649" t="s">
        <v>403</v>
      </c>
      <c r="D3649" t="s">
        <v>169</v>
      </c>
      <c r="E3649" s="2" t="s">
        <v>12</v>
      </c>
      <c r="F3649">
        <f>VLOOKUP(C3649,'Five Year Alumni Srvy 2016 Data'!C:F,4,FALSE)</f>
        <v>1</v>
      </c>
      <c r="G3649" t="str">
        <f>VLOOKUP(F3649,Coding!K:L,2,FALSE)</f>
        <v>URM</v>
      </c>
      <c r="H3649" t="s">
        <v>304</v>
      </c>
      <c r="I3649" t="s">
        <v>267</v>
      </c>
      <c r="J3649" t="s">
        <v>10</v>
      </c>
      <c r="K3649" t="s">
        <v>70</v>
      </c>
      <c r="L3649" s="3"/>
      <c r="M3649" t="s">
        <v>65</v>
      </c>
      <c r="N3649" t="s">
        <v>71</v>
      </c>
    </row>
    <row r="3650" spans="1:15" x14ac:dyDescent="0.25">
      <c r="A3650" s="2">
        <v>1</v>
      </c>
      <c r="B3650" s="2">
        <v>2016</v>
      </c>
      <c r="C3650" t="s">
        <v>403</v>
      </c>
      <c r="D3650" t="s">
        <v>169</v>
      </c>
      <c r="E3650" s="2" t="s">
        <v>12</v>
      </c>
      <c r="F3650">
        <f>VLOOKUP(C3650,'Five Year Alumni Srvy 2016 Data'!C:F,4,FALSE)</f>
        <v>1</v>
      </c>
      <c r="G3650" t="str">
        <f>VLOOKUP(F3650,Coding!K:L,2,FALSE)</f>
        <v>URM</v>
      </c>
      <c r="H3650" t="s">
        <v>304</v>
      </c>
      <c r="I3650" t="s">
        <v>267</v>
      </c>
      <c r="J3650" t="s">
        <v>10</v>
      </c>
      <c r="K3650" t="s">
        <v>116</v>
      </c>
      <c r="L3650" s="3"/>
      <c r="M3650" t="s">
        <v>65</v>
      </c>
      <c r="N3650" t="s">
        <v>117</v>
      </c>
    </row>
    <row r="3651" spans="1:15" x14ac:dyDescent="0.25">
      <c r="A3651" s="2">
        <v>1</v>
      </c>
      <c r="B3651" s="2">
        <v>2016</v>
      </c>
      <c r="C3651" t="s">
        <v>403</v>
      </c>
      <c r="D3651" t="s">
        <v>169</v>
      </c>
      <c r="E3651" s="2" t="s">
        <v>12</v>
      </c>
      <c r="F3651">
        <f>VLOOKUP(C3651,'Five Year Alumni Srvy 2016 Data'!C:F,4,FALSE)</f>
        <v>1</v>
      </c>
      <c r="G3651" t="str">
        <f>VLOOKUP(F3651,Coding!K:L,2,FALSE)</f>
        <v>URM</v>
      </c>
      <c r="H3651" t="s">
        <v>304</v>
      </c>
      <c r="I3651" t="s">
        <v>267</v>
      </c>
      <c r="J3651" t="s">
        <v>10</v>
      </c>
      <c r="K3651" t="s">
        <v>120</v>
      </c>
      <c r="L3651" s="3"/>
      <c r="M3651" t="s">
        <v>65</v>
      </c>
      <c r="N3651" t="s">
        <v>121</v>
      </c>
    </row>
    <row r="3652" spans="1:15" x14ac:dyDescent="0.25">
      <c r="A3652" s="2">
        <v>1</v>
      </c>
      <c r="B3652" s="2">
        <v>2016</v>
      </c>
      <c r="C3652" t="s">
        <v>407</v>
      </c>
      <c r="D3652" t="s">
        <v>48</v>
      </c>
      <c r="E3652" s="2" t="s">
        <v>12</v>
      </c>
      <c r="F3652">
        <f>VLOOKUP(C3652,'Five Year Alumni Srvy 2016 Data'!C:F,4,FALSE)</f>
        <v>1</v>
      </c>
      <c r="G3652" t="str">
        <f>VLOOKUP(F3652,Coding!K:L,2,FALSE)</f>
        <v>URM</v>
      </c>
      <c r="H3652" t="s">
        <v>408</v>
      </c>
      <c r="I3652" t="s">
        <v>409</v>
      </c>
      <c r="J3652" t="s">
        <v>19</v>
      </c>
      <c r="K3652" t="s">
        <v>64</v>
      </c>
      <c r="L3652" s="2">
        <v>3</v>
      </c>
      <c r="M3652" t="s">
        <v>65</v>
      </c>
      <c r="N3652" t="s">
        <v>66</v>
      </c>
      <c r="O3652" t="s">
        <v>67</v>
      </c>
    </row>
    <row r="3653" spans="1:15" x14ac:dyDescent="0.25">
      <c r="A3653" s="2">
        <v>1</v>
      </c>
      <c r="B3653" s="2">
        <v>2016</v>
      </c>
      <c r="C3653" t="s">
        <v>407</v>
      </c>
      <c r="D3653" t="s">
        <v>48</v>
      </c>
      <c r="E3653" s="2" t="s">
        <v>12</v>
      </c>
      <c r="F3653">
        <f>VLOOKUP(C3653,'Five Year Alumni Srvy 2016 Data'!C:F,4,FALSE)</f>
        <v>1</v>
      </c>
      <c r="G3653" t="str">
        <f>VLOOKUP(F3653,Coding!K:L,2,FALSE)</f>
        <v>URM</v>
      </c>
      <c r="H3653" t="s">
        <v>408</v>
      </c>
      <c r="I3653" t="s">
        <v>409</v>
      </c>
      <c r="J3653" t="s">
        <v>19</v>
      </c>
      <c r="K3653" t="s">
        <v>68</v>
      </c>
      <c r="L3653" s="2">
        <v>3</v>
      </c>
      <c r="M3653" t="s">
        <v>65</v>
      </c>
      <c r="N3653" t="s">
        <v>69</v>
      </c>
      <c r="O3653" t="s">
        <v>67</v>
      </c>
    </row>
    <row r="3654" spans="1:15" x14ac:dyDescent="0.25">
      <c r="A3654" s="2">
        <v>1</v>
      </c>
      <c r="B3654" s="2">
        <v>2016</v>
      </c>
      <c r="C3654" t="s">
        <v>407</v>
      </c>
      <c r="D3654" t="s">
        <v>48</v>
      </c>
      <c r="E3654" s="2" t="s">
        <v>12</v>
      </c>
      <c r="F3654">
        <f>VLOOKUP(C3654,'Five Year Alumni Srvy 2016 Data'!C:F,4,FALSE)</f>
        <v>1</v>
      </c>
      <c r="G3654" t="str">
        <f>VLOOKUP(F3654,Coding!K:L,2,FALSE)</f>
        <v>URM</v>
      </c>
      <c r="H3654" t="s">
        <v>408</v>
      </c>
      <c r="I3654" t="s">
        <v>409</v>
      </c>
      <c r="J3654" t="s">
        <v>19</v>
      </c>
      <c r="K3654" t="s">
        <v>70</v>
      </c>
      <c r="L3654" s="2">
        <v>2</v>
      </c>
      <c r="M3654" t="s">
        <v>65</v>
      </c>
      <c r="N3654" t="s">
        <v>71</v>
      </c>
      <c r="O3654" t="s">
        <v>186</v>
      </c>
    </row>
    <row r="3655" spans="1:15" x14ac:dyDescent="0.25">
      <c r="A3655" s="2">
        <v>1</v>
      </c>
      <c r="B3655" s="2">
        <v>2016</v>
      </c>
      <c r="C3655" t="s">
        <v>407</v>
      </c>
      <c r="D3655" t="s">
        <v>48</v>
      </c>
      <c r="E3655" s="2" t="s">
        <v>12</v>
      </c>
      <c r="F3655">
        <f>VLOOKUP(C3655,'Five Year Alumni Srvy 2016 Data'!C:F,4,FALSE)</f>
        <v>1</v>
      </c>
      <c r="G3655" t="str">
        <f>VLOOKUP(F3655,Coding!K:L,2,FALSE)</f>
        <v>URM</v>
      </c>
      <c r="H3655" t="s">
        <v>408</v>
      </c>
      <c r="I3655" t="s">
        <v>409</v>
      </c>
      <c r="J3655" t="s">
        <v>19</v>
      </c>
      <c r="K3655" t="s">
        <v>116</v>
      </c>
      <c r="L3655" s="2">
        <v>2</v>
      </c>
      <c r="M3655" t="s">
        <v>65</v>
      </c>
      <c r="N3655" t="s">
        <v>117</v>
      </c>
      <c r="O3655" t="s">
        <v>186</v>
      </c>
    </row>
    <row r="3656" spans="1:15" x14ac:dyDescent="0.25">
      <c r="A3656" s="2">
        <v>1</v>
      </c>
      <c r="B3656" s="2">
        <v>2016</v>
      </c>
      <c r="C3656" t="s">
        <v>407</v>
      </c>
      <c r="D3656" t="s">
        <v>48</v>
      </c>
      <c r="E3656" s="2" t="s">
        <v>12</v>
      </c>
      <c r="F3656">
        <f>VLOOKUP(C3656,'Five Year Alumni Srvy 2016 Data'!C:F,4,FALSE)</f>
        <v>1</v>
      </c>
      <c r="G3656" t="str">
        <f>VLOOKUP(F3656,Coding!K:L,2,FALSE)</f>
        <v>URM</v>
      </c>
      <c r="H3656" t="s">
        <v>408</v>
      </c>
      <c r="I3656" t="s">
        <v>409</v>
      </c>
      <c r="J3656" t="s">
        <v>19</v>
      </c>
      <c r="K3656" t="s">
        <v>120</v>
      </c>
      <c r="L3656" s="2">
        <v>3</v>
      </c>
      <c r="M3656" t="s">
        <v>65</v>
      </c>
      <c r="N3656" t="s">
        <v>121</v>
      </c>
      <c r="O3656" t="s">
        <v>67</v>
      </c>
    </row>
    <row r="3657" spans="1:15" x14ac:dyDescent="0.25">
      <c r="A3657" s="2">
        <v>1</v>
      </c>
      <c r="B3657" s="2">
        <v>2016</v>
      </c>
      <c r="C3657" t="s">
        <v>411</v>
      </c>
      <c r="D3657" t="s">
        <v>48</v>
      </c>
      <c r="E3657" s="2" t="s">
        <v>12</v>
      </c>
      <c r="F3657">
        <f>VLOOKUP(C3657,'Five Year Alumni Srvy 2016 Data'!C:F,4,FALSE)</f>
        <v>1</v>
      </c>
      <c r="G3657" t="str">
        <f>VLOOKUP(F3657,Coding!K:L,2,FALSE)</f>
        <v>URM</v>
      </c>
      <c r="H3657" t="s">
        <v>412</v>
      </c>
      <c r="I3657" t="s">
        <v>196</v>
      </c>
      <c r="J3657" t="s">
        <v>10</v>
      </c>
      <c r="K3657" t="s">
        <v>64</v>
      </c>
      <c r="L3657" s="2">
        <v>3</v>
      </c>
      <c r="M3657" t="s">
        <v>65</v>
      </c>
      <c r="N3657" t="s">
        <v>66</v>
      </c>
      <c r="O3657" t="s">
        <v>67</v>
      </c>
    </row>
    <row r="3658" spans="1:15" x14ac:dyDescent="0.25">
      <c r="A3658" s="2">
        <v>1</v>
      </c>
      <c r="B3658" s="2">
        <v>2016</v>
      </c>
      <c r="C3658" t="s">
        <v>411</v>
      </c>
      <c r="D3658" t="s">
        <v>48</v>
      </c>
      <c r="E3658" s="2" t="s">
        <v>12</v>
      </c>
      <c r="F3658">
        <f>VLOOKUP(C3658,'Five Year Alumni Srvy 2016 Data'!C:F,4,FALSE)</f>
        <v>1</v>
      </c>
      <c r="G3658" t="str">
        <f>VLOOKUP(F3658,Coding!K:L,2,FALSE)</f>
        <v>URM</v>
      </c>
      <c r="H3658" t="s">
        <v>412</v>
      </c>
      <c r="I3658" t="s">
        <v>196</v>
      </c>
      <c r="J3658" t="s">
        <v>10</v>
      </c>
      <c r="K3658" t="s">
        <v>68</v>
      </c>
      <c r="L3658" s="2">
        <v>3</v>
      </c>
      <c r="M3658" t="s">
        <v>65</v>
      </c>
      <c r="N3658" t="s">
        <v>69</v>
      </c>
      <c r="O3658" t="s">
        <v>67</v>
      </c>
    </row>
    <row r="3659" spans="1:15" x14ac:dyDescent="0.25">
      <c r="A3659" s="2">
        <v>1</v>
      </c>
      <c r="B3659" s="2">
        <v>2016</v>
      </c>
      <c r="C3659" t="s">
        <v>411</v>
      </c>
      <c r="D3659" t="s">
        <v>48</v>
      </c>
      <c r="E3659" s="2" t="s">
        <v>12</v>
      </c>
      <c r="F3659">
        <f>VLOOKUP(C3659,'Five Year Alumni Srvy 2016 Data'!C:F,4,FALSE)</f>
        <v>1</v>
      </c>
      <c r="G3659" t="str">
        <f>VLOOKUP(F3659,Coding!K:L,2,FALSE)</f>
        <v>URM</v>
      </c>
      <c r="H3659" t="s">
        <v>412</v>
      </c>
      <c r="I3659" t="s">
        <v>196</v>
      </c>
      <c r="J3659" t="s">
        <v>10</v>
      </c>
      <c r="K3659" t="s">
        <v>70</v>
      </c>
      <c r="L3659" s="2">
        <v>3</v>
      </c>
      <c r="M3659" t="s">
        <v>65</v>
      </c>
      <c r="N3659" t="s">
        <v>71</v>
      </c>
      <c r="O3659" t="s">
        <v>67</v>
      </c>
    </row>
    <row r="3660" spans="1:15" x14ac:dyDescent="0.25">
      <c r="A3660" s="2">
        <v>1</v>
      </c>
      <c r="B3660" s="2">
        <v>2016</v>
      </c>
      <c r="C3660" t="s">
        <v>411</v>
      </c>
      <c r="D3660" t="s">
        <v>48</v>
      </c>
      <c r="E3660" s="2" t="s">
        <v>12</v>
      </c>
      <c r="F3660">
        <f>VLOOKUP(C3660,'Five Year Alumni Srvy 2016 Data'!C:F,4,FALSE)</f>
        <v>1</v>
      </c>
      <c r="G3660" t="str">
        <f>VLOOKUP(F3660,Coding!K:L,2,FALSE)</f>
        <v>URM</v>
      </c>
      <c r="H3660" t="s">
        <v>412</v>
      </c>
      <c r="I3660" t="s">
        <v>196</v>
      </c>
      <c r="J3660" t="s">
        <v>10</v>
      </c>
      <c r="K3660" t="s">
        <v>116</v>
      </c>
      <c r="L3660" s="2">
        <v>3</v>
      </c>
      <c r="M3660" t="s">
        <v>65</v>
      </c>
      <c r="N3660" t="s">
        <v>117</v>
      </c>
      <c r="O3660" t="s">
        <v>67</v>
      </c>
    </row>
    <row r="3661" spans="1:15" x14ac:dyDescent="0.25">
      <c r="A3661" s="2">
        <v>1</v>
      </c>
      <c r="B3661" s="2">
        <v>2016</v>
      </c>
      <c r="C3661" t="s">
        <v>411</v>
      </c>
      <c r="D3661" t="s">
        <v>48</v>
      </c>
      <c r="E3661" s="2" t="s">
        <v>12</v>
      </c>
      <c r="F3661">
        <f>VLOOKUP(C3661,'Five Year Alumni Srvy 2016 Data'!C:F,4,FALSE)</f>
        <v>1</v>
      </c>
      <c r="G3661" t="str">
        <f>VLOOKUP(F3661,Coding!K:L,2,FALSE)</f>
        <v>URM</v>
      </c>
      <c r="H3661" t="s">
        <v>412</v>
      </c>
      <c r="I3661" t="s">
        <v>196</v>
      </c>
      <c r="J3661" t="s">
        <v>10</v>
      </c>
      <c r="K3661" t="s">
        <v>120</v>
      </c>
      <c r="L3661" s="2">
        <v>1</v>
      </c>
      <c r="M3661" t="s">
        <v>65</v>
      </c>
      <c r="N3661" t="s">
        <v>121</v>
      </c>
      <c r="O3661" t="s">
        <v>230</v>
      </c>
    </row>
    <row r="3662" spans="1:15" x14ac:dyDescent="0.25">
      <c r="A3662" s="2">
        <v>1</v>
      </c>
      <c r="B3662" s="2">
        <v>2016</v>
      </c>
      <c r="C3662" t="s">
        <v>421</v>
      </c>
      <c r="D3662" t="s">
        <v>264</v>
      </c>
      <c r="E3662" s="2" t="s">
        <v>12</v>
      </c>
      <c r="F3662">
        <f>VLOOKUP(C3662,'Five Year Alumni Srvy 2016 Data'!C:F,4,FALSE)</f>
        <v>1</v>
      </c>
      <c r="G3662" t="str">
        <f>VLOOKUP(F3662,Coding!K:L,2,FALSE)</f>
        <v>URM</v>
      </c>
      <c r="H3662" t="s">
        <v>389</v>
      </c>
      <c r="I3662" t="s">
        <v>390</v>
      </c>
      <c r="J3662" t="s">
        <v>21</v>
      </c>
      <c r="K3662" t="s">
        <v>64</v>
      </c>
      <c r="L3662" s="2">
        <v>2</v>
      </c>
      <c r="M3662" t="s">
        <v>65</v>
      </c>
      <c r="N3662" t="s">
        <v>66</v>
      </c>
      <c r="O3662" t="s">
        <v>186</v>
      </c>
    </row>
    <row r="3663" spans="1:15" x14ac:dyDescent="0.25">
      <c r="A3663" s="2">
        <v>1</v>
      </c>
      <c r="B3663" s="2">
        <v>2016</v>
      </c>
      <c r="C3663" t="s">
        <v>421</v>
      </c>
      <c r="D3663" t="s">
        <v>264</v>
      </c>
      <c r="E3663" s="2" t="s">
        <v>12</v>
      </c>
      <c r="F3663">
        <f>VLOOKUP(C3663,'Five Year Alumni Srvy 2016 Data'!C:F,4,FALSE)</f>
        <v>1</v>
      </c>
      <c r="G3663" t="str">
        <f>VLOOKUP(F3663,Coding!K:L,2,FALSE)</f>
        <v>URM</v>
      </c>
      <c r="H3663" t="s">
        <v>389</v>
      </c>
      <c r="I3663" t="s">
        <v>390</v>
      </c>
      <c r="J3663" t="s">
        <v>21</v>
      </c>
      <c r="K3663" t="s">
        <v>68</v>
      </c>
      <c r="L3663" s="2">
        <v>2</v>
      </c>
      <c r="M3663" t="s">
        <v>65</v>
      </c>
      <c r="N3663" t="s">
        <v>69</v>
      </c>
      <c r="O3663" t="s">
        <v>186</v>
      </c>
    </row>
    <row r="3664" spans="1:15" x14ac:dyDescent="0.25">
      <c r="A3664" s="2">
        <v>1</v>
      </c>
      <c r="B3664" s="2">
        <v>2016</v>
      </c>
      <c r="C3664" t="s">
        <v>421</v>
      </c>
      <c r="D3664" t="s">
        <v>264</v>
      </c>
      <c r="E3664" s="2" t="s">
        <v>12</v>
      </c>
      <c r="F3664">
        <f>VLOOKUP(C3664,'Five Year Alumni Srvy 2016 Data'!C:F,4,FALSE)</f>
        <v>1</v>
      </c>
      <c r="G3664" t="str">
        <f>VLOOKUP(F3664,Coding!K:L,2,FALSE)</f>
        <v>URM</v>
      </c>
      <c r="H3664" t="s">
        <v>389</v>
      </c>
      <c r="I3664" t="s">
        <v>390</v>
      </c>
      <c r="J3664" t="s">
        <v>21</v>
      </c>
      <c r="K3664" t="s">
        <v>70</v>
      </c>
      <c r="L3664" s="2">
        <v>2</v>
      </c>
      <c r="M3664" t="s">
        <v>65</v>
      </c>
      <c r="N3664" t="s">
        <v>71</v>
      </c>
      <c r="O3664" t="s">
        <v>186</v>
      </c>
    </row>
    <row r="3665" spans="1:15" x14ac:dyDescent="0.25">
      <c r="A3665" s="2">
        <v>1</v>
      </c>
      <c r="B3665" s="2">
        <v>2016</v>
      </c>
      <c r="C3665" t="s">
        <v>421</v>
      </c>
      <c r="D3665" t="s">
        <v>264</v>
      </c>
      <c r="E3665" s="2" t="s">
        <v>12</v>
      </c>
      <c r="F3665">
        <f>VLOOKUP(C3665,'Five Year Alumni Srvy 2016 Data'!C:F,4,FALSE)</f>
        <v>1</v>
      </c>
      <c r="G3665" t="str">
        <f>VLOOKUP(F3665,Coding!K:L,2,FALSE)</f>
        <v>URM</v>
      </c>
      <c r="H3665" t="s">
        <v>389</v>
      </c>
      <c r="I3665" t="s">
        <v>390</v>
      </c>
      <c r="J3665" t="s">
        <v>21</v>
      </c>
      <c r="K3665" t="s">
        <v>116</v>
      </c>
      <c r="L3665" s="2">
        <v>2</v>
      </c>
      <c r="M3665" t="s">
        <v>65</v>
      </c>
      <c r="N3665" t="s">
        <v>117</v>
      </c>
      <c r="O3665" t="s">
        <v>186</v>
      </c>
    </row>
    <row r="3666" spans="1:15" x14ac:dyDescent="0.25">
      <c r="A3666" s="2">
        <v>1</v>
      </c>
      <c r="B3666" s="2">
        <v>2016</v>
      </c>
      <c r="C3666" t="s">
        <v>421</v>
      </c>
      <c r="D3666" t="s">
        <v>264</v>
      </c>
      <c r="E3666" s="2" t="s">
        <v>12</v>
      </c>
      <c r="F3666">
        <f>VLOOKUP(C3666,'Five Year Alumni Srvy 2016 Data'!C:F,4,FALSE)</f>
        <v>1</v>
      </c>
      <c r="G3666" t="str">
        <f>VLOOKUP(F3666,Coding!K:L,2,FALSE)</f>
        <v>URM</v>
      </c>
      <c r="H3666" t="s">
        <v>389</v>
      </c>
      <c r="I3666" t="s">
        <v>390</v>
      </c>
      <c r="J3666" t="s">
        <v>21</v>
      </c>
      <c r="K3666" t="s">
        <v>120</v>
      </c>
      <c r="L3666" s="2">
        <v>2</v>
      </c>
      <c r="M3666" t="s">
        <v>65</v>
      </c>
      <c r="N3666" t="s">
        <v>121</v>
      </c>
      <c r="O3666" t="s">
        <v>186</v>
      </c>
    </row>
    <row r="3667" spans="1:15" x14ac:dyDescent="0.25">
      <c r="A3667" s="2">
        <v>1</v>
      </c>
      <c r="B3667" s="2">
        <v>2016</v>
      </c>
      <c r="C3667" t="s">
        <v>423</v>
      </c>
      <c r="D3667" t="s">
        <v>204</v>
      </c>
      <c r="E3667" s="2" t="s">
        <v>12</v>
      </c>
      <c r="F3667">
        <f>VLOOKUP(C3667,'Five Year Alumni Srvy 2016 Data'!C:F,4,FALSE)</f>
        <v>1</v>
      </c>
      <c r="G3667" t="str">
        <f>VLOOKUP(F3667,Coding!K:L,2,FALSE)</f>
        <v>URM</v>
      </c>
      <c r="H3667" t="s">
        <v>328</v>
      </c>
      <c r="I3667" t="s">
        <v>328</v>
      </c>
      <c r="J3667" t="s">
        <v>10</v>
      </c>
      <c r="K3667" t="s">
        <v>64</v>
      </c>
      <c r="L3667" s="2">
        <v>3</v>
      </c>
      <c r="M3667" t="s">
        <v>65</v>
      </c>
      <c r="N3667" t="s">
        <v>66</v>
      </c>
      <c r="O3667" t="s">
        <v>67</v>
      </c>
    </row>
    <row r="3668" spans="1:15" x14ac:dyDescent="0.25">
      <c r="A3668" s="2">
        <v>1</v>
      </c>
      <c r="B3668" s="2">
        <v>2016</v>
      </c>
      <c r="C3668" t="s">
        <v>423</v>
      </c>
      <c r="D3668" t="s">
        <v>204</v>
      </c>
      <c r="E3668" s="2" t="s">
        <v>12</v>
      </c>
      <c r="F3668">
        <f>VLOOKUP(C3668,'Five Year Alumni Srvy 2016 Data'!C:F,4,FALSE)</f>
        <v>1</v>
      </c>
      <c r="G3668" t="str">
        <f>VLOOKUP(F3668,Coding!K:L,2,FALSE)</f>
        <v>URM</v>
      </c>
      <c r="H3668" t="s">
        <v>328</v>
      </c>
      <c r="I3668" t="s">
        <v>328</v>
      </c>
      <c r="J3668" t="s">
        <v>10</v>
      </c>
      <c r="K3668" t="s">
        <v>68</v>
      </c>
      <c r="L3668" s="2">
        <v>2</v>
      </c>
      <c r="M3668" t="s">
        <v>65</v>
      </c>
      <c r="N3668" t="s">
        <v>69</v>
      </c>
      <c r="O3668" t="s">
        <v>186</v>
      </c>
    </row>
    <row r="3669" spans="1:15" x14ac:dyDescent="0.25">
      <c r="A3669" s="2">
        <v>1</v>
      </c>
      <c r="B3669" s="2">
        <v>2016</v>
      </c>
      <c r="C3669" t="s">
        <v>423</v>
      </c>
      <c r="D3669" t="s">
        <v>204</v>
      </c>
      <c r="E3669" s="2" t="s">
        <v>12</v>
      </c>
      <c r="F3669">
        <f>VLOOKUP(C3669,'Five Year Alumni Srvy 2016 Data'!C:F,4,FALSE)</f>
        <v>1</v>
      </c>
      <c r="G3669" t="str">
        <f>VLOOKUP(F3669,Coding!K:L,2,FALSE)</f>
        <v>URM</v>
      </c>
      <c r="H3669" t="s">
        <v>328</v>
      </c>
      <c r="I3669" t="s">
        <v>328</v>
      </c>
      <c r="J3669" t="s">
        <v>10</v>
      </c>
      <c r="K3669" t="s">
        <v>70</v>
      </c>
      <c r="L3669" s="2">
        <v>2</v>
      </c>
      <c r="M3669" t="s">
        <v>65</v>
      </c>
      <c r="N3669" t="s">
        <v>71</v>
      </c>
      <c r="O3669" t="s">
        <v>186</v>
      </c>
    </row>
    <row r="3670" spans="1:15" x14ac:dyDescent="0.25">
      <c r="A3670" s="2">
        <v>1</v>
      </c>
      <c r="B3670" s="2">
        <v>2016</v>
      </c>
      <c r="C3670" t="s">
        <v>423</v>
      </c>
      <c r="D3670" t="s">
        <v>204</v>
      </c>
      <c r="E3670" s="2" t="s">
        <v>12</v>
      </c>
      <c r="F3670">
        <f>VLOOKUP(C3670,'Five Year Alumni Srvy 2016 Data'!C:F,4,FALSE)</f>
        <v>1</v>
      </c>
      <c r="G3670" t="str">
        <f>VLOOKUP(F3670,Coding!K:L,2,FALSE)</f>
        <v>URM</v>
      </c>
      <c r="H3670" t="s">
        <v>328</v>
      </c>
      <c r="I3670" t="s">
        <v>328</v>
      </c>
      <c r="J3670" t="s">
        <v>10</v>
      </c>
      <c r="K3670" t="s">
        <v>116</v>
      </c>
      <c r="L3670" s="2">
        <v>2</v>
      </c>
      <c r="M3670" t="s">
        <v>65</v>
      </c>
      <c r="N3670" t="s">
        <v>117</v>
      </c>
      <c r="O3670" t="s">
        <v>186</v>
      </c>
    </row>
    <row r="3671" spans="1:15" x14ac:dyDescent="0.25">
      <c r="A3671" s="2">
        <v>1</v>
      </c>
      <c r="B3671" s="2">
        <v>2016</v>
      </c>
      <c r="C3671" t="s">
        <v>423</v>
      </c>
      <c r="D3671" t="s">
        <v>204</v>
      </c>
      <c r="E3671" s="2" t="s">
        <v>12</v>
      </c>
      <c r="F3671">
        <f>VLOOKUP(C3671,'Five Year Alumni Srvy 2016 Data'!C:F,4,FALSE)</f>
        <v>1</v>
      </c>
      <c r="G3671" t="str">
        <f>VLOOKUP(F3671,Coding!K:L,2,FALSE)</f>
        <v>URM</v>
      </c>
      <c r="H3671" t="s">
        <v>328</v>
      </c>
      <c r="I3671" t="s">
        <v>328</v>
      </c>
      <c r="J3671" t="s">
        <v>10</v>
      </c>
      <c r="K3671" t="s">
        <v>120</v>
      </c>
      <c r="L3671" s="2">
        <v>3</v>
      </c>
      <c r="M3671" t="s">
        <v>65</v>
      </c>
      <c r="N3671" t="s">
        <v>121</v>
      </c>
      <c r="O3671" t="s">
        <v>67</v>
      </c>
    </row>
    <row r="3672" spans="1:15" x14ac:dyDescent="0.25">
      <c r="A3672" s="2">
        <v>1</v>
      </c>
      <c r="B3672" s="2">
        <v>2016</v>
      </c>
      <c r="C3672" t="s">
        <v>428</v>
      </c>
      <c r="D3672" t="s">
        <v>48</v>
      </c>
      <c r="E3672" s="2" t="s">
        <v>12</v>
      </c>
      <c r="F3672">
        <f>VLOOKUP(C3672,'Five Year Alumni Srvy 2016 Data'!C:F,4,FALSE)</f>
        <v>1</v>
      </c>
      <c r="G3672" t="str">
        <f>VLOOKUP(F3672,Coding!K:L,2,FALSE)</f>
        <v>URM</v>
      </c>
      <c r="H3672" t="s">
        <v>342</v>
      </c>
      <c r="I3672" t="s">
        <v>342</v>
      </c>
      <c r="J3672" t="s">
        <v>19</v>
      </c>
      <c r="K3672" t="s">
        <v>64</v>
      </c>
      <c r="L3672" s="2">
        <v>2</v>
      </c>
      <c r="M3672" t="s">
        <v>65</v>
      </c>
      <c r="N3672" t="s">
        <v>66</v>
      </c>
      <c r="O3672" t="s">
        <v>186</v>
      </c>
    </row>
    <row r="3673" spans="1:15" x14ac:dyDescent="0.25">
      <c r="A3673" s="2">
        <v>1</v>
      </c>
      <c r="B3673" s="2">
        <v>2016</v>
      </c>
      <c r="C3673" t="s">
        <v>428</v>
      </c>
      <c r="D3673" t="s">
        <v>48</v>
      </c>
      <c r="E3673" s="2" t="s">
        <v>12</v>
      </c>
      <c r="F3673">
        <f>VLOOKUP(C3673,'Five Year Alumni Srvy 2016 Data'!C:F,4,FALSE)</f>
        <v>1</v>
      </c>
      <c r="G3673" t="str">
        <f>VLOOKUP(F3673,Coding!K:L,2,FALSE)</f>
        <v>URM</v>
      </c>
      <c r="H3673" t="s">
        <v>342</v>
      </c>
      <c r="I3673" t="s">
        <v>342</v>
      </c>
      <c r="J3673" t="s">
        <v>19</v>
      </c>
      <c r="K3673" t="s">
        <v>68</v>
      </c>
      <c r="L3673" s="2">
        <v>2</v>
      </c>
      <c r="M3673" t="s">
        <v>65</v>
      </c>
      <c r="N3673" t="s">
        <v>69</v>
      </c>
      <c r="O3673" t="s">
        <v>186</v>
      </c>
    </row>
    <row r="3674" spans="1:15" x14ac:dyDescent="0.25">
      <c r="A3674" s="2">
        <v>1</v>
      </c>
      <c r="B3674" s="2">
        <v>2016</v>
      </c>
      <c r="C3674" t="s">
        <v>428</v>
      </c>
      <c r="D3674" t="s">
        <v>48</v>
      </c>
      <c r="E3674" s="2" t="s">
        <v>12</v>
      </c>
      <c r="F3674">
        <f>VLOOKUP(C3674,'Five Year Alumni Srvy 2016 Data'!C:F,4,FALSE)</f>
        <v>1</v>
      </c>
      <c r="G3674" t="str">
        <f>VLOOKUP(F3674,Coding!K:L,2,FALSE)</f>
        <v>URM</v>
      </c>
      <c r="H3674" t="s">
        <v>342</v>
      </c>
      <c r="I3674" t="s">
        <v>342</v>
      </c>
      <c r="J3674" t="s">
        <v>19</v>
      </c>
      <c r="K3674" t="s">
        <v>70</v>
      </c>
      <c r="L3674" s="2">
        <v>4</v>
      </c>
      <c r="M3674" t="s">
        <v>65</v>
      </c>
      <c r="N3674" t="s">
        <v>71</v>
      </c>
      <c r="O3674" t="s">
        <v>185</v>
      </c>
    </row>
    <row r="3675" spans="1:15" x14ac:dyDescent="0.25">
      <c r="A3675" s="2">
        <v>1</v>
      </c>
      <c r="B3675" s="2">
        <v>2016</v>
      </c>
      <c r="C3675" t="s">
        <v>428</v>
      </c>
      <c r="D3675" t="s">
        <v>48</v>
      </c>
      <c r="E3675" s="2" t="s">
        <v>12</v>
      </c>
      <c r="F3675">
        <f>VLOOKUP(C3675,'Five Year Alumni Srvy 2016 Data'!C:F,4,FALSE)</f>
        <v>1</v>
      </c>
      <c r="G3675" t="str">
        <f>VLOOKUP(F3675,Coding!K:L,2,FALSE)</f>
        <v>URM</v>
      </c>
      <c r="H3675" t="s">
        <v>342</v>
      </c>
      <c r="I3675" t="s">
        <v>342</v>
      </c>
      <c r="J3675" t="s">
        <v>19</v>
      </c>
      <c r="K3675" t="s">
        <v>116</v>
      </c>
      <c r="L3675" s="2">
        <v>1</v>
      </c>
      <c r="M3675" t="s">
        <v>65</v>
      </c>
      <c r="N3675" t="s">
        <v>117</v>
      </c>
      <c r="O3675" t="s">
        <v>230</v>
      </c>
    </row>
    <row r="3676" spans="1:15" x14ac:dyDescent="0.25">
      <c r="A3676" s="2">
        <v>1</v>
      </c>
      <c r="B3676" s="2">
        <v>2016</v>
      </c>
      <c r="C3676" t="s">
        <v>428</v>
      </c>
      <c r="D3676" t="s">
        <v>48</v>
      </c>
      <c r="E3676" s="2" t="s">
        <v>12</v>
      </c>
      <c r="F3676">
        <f>VLOOKUP(C3676,'Five Year Alumni Srvy 2016 Data'!C:F,4,FALSE)</f>
        <v>1</v>
      </c>
      <c r="G3676" t="str">
        <f>VLOOKUP(F3676,Coding!K:L,2,FALSE)</f>
        <v>URM</v>
      </c>
      <c r="H3676" t="s">
        <v>342</v>
      </c>
      <c r="I3676" t="s">
        <v>342</v>
      </c>
      <c r="J3676" t="s">
        <v>19</v>
      </c>
      <c r="K3676" t="s">
        <v>120</v>
      </c>
      <c r="L3676" s="2">
        <v>1</v>
      </c>
      <c r="M3676" t="s">
        <v>65</v>
      </c>
      <c r="N3676" t="s">
        <v>121</v>
      </c>
      <c r="O3676" t="s">
        <v>230</v>
      </c>
    </row>
    <row r="3677" spans="1:15" x14ac:dyDescent="0.25">
      <c r="A3677" s="2">
        <v>1</v>
      </c>
      <c r="B3677" s="2">
        <v>2016</v>
      </c>
      <c r="C3677" t="s">
        <v>429</v>
      </c>
      <c r="D3677" t="s">
        <v>169</v>
      </c>
      <c r="E3677" s="2" t="s">
        <v>12</v>
      </c>
      <c r="F3677">
        <f>VLOOKUP(C3677,'Five Year Alumni Srvy 2016 Data'!C:F,4,FALSE)</f>
        <v>1</v>
      </c>
      <c r="G3677" t="str">
        <f>VLOOKUP(F3677,Coding!K:L,2,FALSE)</f>
        <v>URM</v>
      </c>
      <c r="H3677" t="s">
        <v>304</v>
      </c>
      <c r="I3677" t="s">
        <v>267</v>
      </c>
      <c r="J3677" t="s">
        <v>10</v>
      </c>
      <c r="K3677" t="s">
        <v>64</v>
      </c>
      <c r="L3677" s="3"/>
      <c r="M3677" t="s">
        <v>65</v>
      </c>
      <c r="N3677" t="s">
        <v>66</v>
      </c>
    </row>
    <row r="3678" spans="1:15" x14ac:dyDescent="0.25">
      <c r="A3678" s="2">
        <v>1</v>
      </c>
      <c r="B3678" s="2">
        <v>2016</v>
      </c>
      <c r="C3678" t="s">
        <v>429</v>
      </c>
      <c r="D3678" t="s">
        <v>169</v>
      </c>
      <c r="E3678" s="2" t="s">
        <v>12</v>
      </c>
      <c r="F3678">
        <f>VLOOKUP(C3678,'Five Year Alumni Srvy 2016 Data'!C:F,4,FALSE)</f>
        <v>1</v>
      </c>
      <c r="G3678" t="str">
        <f>VLOOKUP(F3678,Coding!K:L,2,FALSE)</f>
        <v>URM</v>
      </c>
      <c r="H3678" t="s">
        <v>304</v>
      </c>
      <c r="I3678" t="s">
        <v>267</v>
      </c>
      <c r="J3678" t="s">
        <v>10</v>
      </c>
      <c r="K3678" t="s">
        <v>68</v>
      </c>
      <c r="L3678" s="3"/>
      <c r="M3678" t="s">
        <v>65</v>
      </c>
      <c r="N3678" t="s">
        <v>69</v>
      </c>
    </row>
    <row r="3679" spans="1:15" x14ac:dyDescent="0.25">
      <c r="A3679" s="2">
        <v>1</v>
      </c>
      <c r="B3679" s="2">
        <v>2016</v>
      </c>
      <c r="C3679" t="s">
        <v>429</v>
      </c>
      <c r="D3679" t="s">
        <v>169</v>
      </c>
      <c r="E3679" s="2" t="s">
        <v>12</v>
      </c>
      <c r="F3679">
        <f>VLOOKUP(C3679,'Five Year Alumni Srvy 2016 Data'!C:F,4,FALSE)</f>
        <v>1</v>
      </c>
      <c r="G3679" t="str">
        <f>VLOOKUP(F3679,Coding!K:L,2,FALSE)</f>
        <v>URM</v>
      </c>
      <c r="H3679" t="s">
        <v>304</v>
      </c>
      <c r="I3679" t="s">
        <v>267</v>
      </c>
      <c r="J3679" t="s">
        <v>10</v>
      </c>
      <c r="K3679" t="s">
        <v>70</v>
      </c>
      <c r="L3679" s="3"/>
      <c r="M3679" t="s">
        <v>65</v>
      </c>
      <c r="N3679" t="s">
        <v>71</v>
      </c>
    </row>
    <row r="3680" spans="1:15" x14ac:dyDescent="0.25">
      <c r="A3680" s="2">
        <v>1</v>
      </c>
      <c r="B3680" s="2">
        <v>2016</v>
      </c>
      <c r="C3680" t="s">
        <v>429</v>
      </c>
      <c r="D3680" t="s">
        <v>169</v>
      </c>
      <c r="E3680" s="2" t="s">
        <v>12</v>
      </c>
      <c r="F3680">
        <f>VLOOKUP(C3680,'Five Year Alumni Srvy 2016 Data'!C:F,4,FALSE)</f>
        <v>1</v>
      </c>
      <c r="G3680" t="str">
        <f>VLOOKUP(F3680,Coding!K:L,2,FALSE)</f>
        <v>URM</v>
      </c>
      <c r="H3680" t="s">
        <v>304</v>
      </c>
      <c r="I3680" t="s">
        <v>267</v>
      </c>
      <c r="J3680" t="s">
        <v>10</v>
      </c>
      <c r="K3680" t="s">
        <v>116</v>
      </c>
      <c r="L3680" s="3"/>
      <c r="M3680" t="s">
        <v>65</v>
      </c>
      <c r="N3680" t="s">
        <v>117</v>
      </c>
    </row>
    <row r="3681" spans="1:15" x14ac:dyDescent="0.25">
      <c r="A3681" s="2">
        <v>1</v>
      </c>
      <c r="B3681" s="2">
        <v>2016</v>
      </c>
      <c r="C3681" t="s">
        <v>429</v>
      </c>
      <c r="D3681" t="s">
        <v>169</v>
      </c>
      <c r="E3681" s="2" t="s">
        <v>12</v>
      </c>
      <c r="F3681">
        <f>VLOOKUP(C3681,'Five Year Alumni Srvy 2016 Data'!C:F,4,FALSE)</f>
        <v>1</v>
      </c>
      <c r="G3681" t="str">
        <f>VLOOKUP(F3681,Coding!K:L,2,FALSE)</f>
        <v>URM</v>
      </c>
      <c r="H3681" t="s">
        <v>304</v>
      </c>
      <c r="I3681" t="s">
        <v>267</v>
      </c>
      <c r="J3681" t="s">
        <v>10</v>
      </c>
      <c r="K3681" t="s">
        <v>120</v>
      </c>
      <c r="L3681" s="3"/>
      <c r="M3681" t="s">
        <v>65</v>
      </c>
      <c r="N3681" t="s">
        <v>121</v>
      </c>
    </row>
    <row r="3682" spans="1:15" x14ac:dyDescent="0.25">
      <c r="A3682" s="2">
        <v>1</v>
      </c>
      <c r="B3682" s="2">
        <v>2016</v>
      </c>
      <c r="C3682" t="s">
        <v>430</v>
      </c>
      <c r="D3682" t="s">
        <v>48</v>
      </c>
      <c r="E3682" s="2" t="s">
        <v>12</v>
      </c>
      <c r="F3682">
        <f>VLOOKUP(C3682,'Five Year Alumni Srvy 2016 Data'!C:F,4,FALSE)</f>
        <v>1</v>
      </c>
      <c r="G3682" t="str">
        <f>VLOOKUP(F3682,Coding!K:L,2,FALSE)</f>
        <v>URM</v>
      </c>
      <c r="H3682" t="s">
        <v>182</v>
      </c>
      <c r="I3682" t="s">
        <v>182</v>
      </c>
      <c r="J3682" t="s">
        <v>21</v>
      </c>
      <c r="K3682" t="s">
        <v>64</v>
      </c>
      <c r="L3682" s="2">
        <v>3</v>
      </c>
      <c r="M3682" t="s">
        <v>65</v>
      </c>
      <c r="N3682" t="s">
        <v>66</v>
      </c>
      <c r="O3682" t="s">
        <v>67</v>
      </c>
    </row>
    <row r="3683" spans="1:15" x14ac:dyDescent="0.25">
      <c r="A3683" s="2">
        <v>1</v>
      </c>
      <c r="B3683" s="2">
        <v>2016</v>
      </c>
      <c r="C3683" t="s">
        <v>430</v>
      </c>
      <c r="D3683" t="s">
        <v>48</v>
      </c>
      <c r="E3683" s="2" t="s">
        <v>12</v>
      </c>
      <c r="F3683">
        <f>VLOOKUP(C3683,'Five Year Alumni Srvy 2016 Data'!C:F,4,FALSE)</f>
        <v>1</v>
      </c>
      <c r="G3683" t="str">
        <f>VLOOKUP(F3683,Coding!K:L,2,FALSE)</f>
        <v>URM</v>
      </c>
      <c r="H3683" t="s">
        <v>182</v>
      </c>
      <c r="I3683" t="s">
        <v>182</v>
      </c>
      <c r="J3683" t="s">
        <v>21</v>
      </c>
      <c r="K3683" t="s">
        <v>68</v>
      </c>
      <c r="L3683" s="2">
        <v>3</v>
      </c>
      <c r="M3683" t="s">
        <v>65</v>
      </c>
      <c r="N3683" t="s">
        <v>69</v>
      </c>
      <c r="O3683" t="s">
        <v>67</v>
      </c>
    </row>
    <row r="3684" spans="1:15" x14ac:dyDescent="0.25">
      <c r="A3684" s="2">
        <v>1</v>
      </c>
      <c r="B3684" s="2">
        <v>2016</v>
      </c>
      <c r="C3684" t="s">
        <v>430</v>
      </c>
      <c r="D3684" t="s">
        <v>48</v>
      </c>
      <c r="E3684" s="2" t="s">
        <v>12</v>
      </c>
      <c r="F3684">
        <f>VLOOKUP(C3684,'Five Year Alumni Srvy 2016 Data'!C:F,4,FALSE)</f>
        <v>1</v>
      </c>
      <c r="G3684" t="str">
        <f>VLOOKUP(F3684,Coding!K:L,2,FALSE)</f>
        <v>URM</v>
      </c>
      <c r="H3684" t="s">
        <v>182</v>
      </c>
      <c r="I3684" t="s">
        <v>182</v>
      </c>
      <c r="J3684" t="s">
        <v>21</v>
      </c>
      <c r="K3684" t="s">
        <v>70</v>
      </c>
      <c r="L3684" s="2">
        <v>3</v>
      </c>
      <c r="M3684" t="s">
        <v>65</v>
      </c>
      <c r="N3684" t="s">
        <v>71</v>
      </c>
      <c r="O3684" t="s">
        <v>67</v>
      </c>
    </row>
    <row r="3685" spans="1:15" x14ac:dyDescent="0.25">
      <c r="A3685" s="2">
        <v>1</v>
      </c>
      <c r="B3685" s="2">
        <v>2016</v>
      </c>
      <c r="C3685" t="s">
        <v>430</v>
      </c>
      <c r="D3685" t="s">
        <v>48</v>
      </c>
      <c r="E3685" s="2" t="s">
        <v>12</v>
      </c>
      <c r="F3685">
        <f>VLOOKUP(C3685,'Five Year Alumni Srvy 2016 Data'!C:F,4,FALSE)</f>
        <v>1</v>
      </c>
      <c r="G3685" t="str">
        <f>VLOOKUP(F3685,Coding!K:L,2,FALSE)</f>
        <v>URM</v>
      </c>
      <c r="H3685" t="s">
        <v>182</v>
      </c>
      <c r="I3685" t="s">
        <v>182</v>
      </c>
      <c r="J3685" t="s">
        <v>21</v>
      </c>
      <c r="K3685" t="s">
        <v>116</v>
      </c>
      <c r="L3685" s="2">
        <v>3</v>
      </c>
      <c r="M3685" t="s">
        <v>65</v>
      </c>
      <c r="N3685" t="s">
        <v>117</v>
      </c>
      <c r="O3685" t="s">
        <v>67</v>
      </c>
    </row>
    <row r="3686" spans="1:15" x14ac:dyDescent="0.25">
      <c r="A3686" s="2">
        <v>1</v>
      </c>
      <c r="B3686" s="2">
        <v>2016</v>
      </c>
      <c r="C3686" t="s">
        <v>430</v>
      </c>
      <c r="D3686" t="s">
        <v>48</v>
      </c>
      <c r="E3686" s="2" t="s">
        <v>12</v>
      </c>
      <c r="F3686">
        <f>VLOOKUP(C3686,'Five Year Alumni Srvy 2016 Data'!C:F,4,FALSE)</f>
        <v>1</v>
      </c>
      <c r="G3686" t="str">
        <f>VLOOKUP(F3686,Coding!K:L,2,FALSE)</f>
        <v>URM</v>
      </c>
      <c r="H3686" t="s">
        <v>182</v>
      </c>
      <c r="I3686" t="s">
        <v>182</v>
      </c>
      <c r="J3686" t="s">
        <v>21</v>
      </c>
      <c r="K3686" t="s">
        <v>120</v>
      </c>
      <c r="L3686" s="2">
        <v>3</v>
      </c>
      <c r="M3686" t="s">
        <v>65</v>
      </c>
      <c r="N3686" t="s">
        <v>121</v>
      </c>
      <c r="O3686" t="s">
        <v>67</v>
      </c>
    </row>
    <row r="3687" spans="1:15" x14ac:dyDescent="0.25">
      <c r="A3687" s="2">
        <v>1</v>
      </c>
      <c r="B3687" s="2">
        <v>2016</v>
      </c>
      <c r="C3687" t="s">
        <v>436</v>
      </c>
      <c r="D3687" t="s">
        <v>48</v>
      </c>
      <c r="E3687" s="2" t="s">
        <v>12</v>
      </c>
      <c r="F3687">
        <f>VLOOKUP(C3687,'Five Year Alumni Srvy 2016 Data'!C:F,4,FALSE)</f>
        <v>1</v>
      </c>
      <c r="G3687" t="str">
        <f>VLOOKUP(F3687,Coding!K:L,2,FALSE)</f>
        <v>URM</v>
      </c>
      <c r="H3687" t="s">
        <v>238</v>
      </c>
      <c r="I3687" t="s">
        <v>225</v>
      </c>
      <c r="J3687" t="s">
        <v>19</v>
      </c>
      <c r="K3687" t="s">
        <v>64</v>
      </c>
      <c r="L3687" s="2">
        <v>3</v>
      </c>
      <c r="M3687" t="s">
        <v>65</v>
      </c>
      <c r="N3687" t="s">
        <v>66</v>
      </c>
      <c r="O3687" t="s">
        <v>67</v>
      </c>
    </row>
    <row r="3688" spans="1:15" x14ac:dyDescent="0.25">
      <c r="A3688" s="2">
        <v>1</v>
      </c>
      <c r="B3688" s="2">
        <v>2016</v>
      </c>
      <c r="C3688" t="s">
        <v>436</v>
      </c>
      <c r="D3688" t="s">
        <v>48</v>
      </c>
      <c r="E3688" s="2" t="s">
        <v>12</v>
      </c>
      <c r="F3688">
        <f>VLOOKUP(C3688,'Five Year Alumni Srvy 2016 Data'!C:F,4,FALSE)</f>
        <v>1</v>
      </c>
      <c r="G3688" t="str">
        <f>VLOOKUP(F3688,Coding!K:L,2,FALSE)</f>
        <v>URM</v>
      </c>
      <c r="H3688" t="s">
        <v>238</v>
      </c>
      <c r="I3688" t="s">
        <v>225</v>
      </c>
      <c r="J3688" t="s">
        <v>19</v>
      </c>
      <c r="K3688" t="s">
        <v>68</v>
      </c>
      <c r="L3688" s="2">
        <v>3</v>
      </c>
      <c r="M3688" t="s">
        <v>65</v>
      </c>
      <c r="N3688" t="s">
        <v>69</v>
      </c>
      <c r="O3688" t="s">
        <v>67</v>
      </c>
    </row>
    <row r="3689" spans="1:15" x14ac:dyDescent="0.25">
      <c r="A3689" s="2">
        <v>1</v>
      </c>
      <c r="B3689" s="2">
        <v>2016</v>
      </c>
      <c r="C3689" t="s">
        <v>436</v>
      </c>
      <c r="D3689" t="s">
        <v>48</v>
      </c>
      <c r="E3689" s="2" t="s">
        <v>12</v>
      </c>
      <c r="F3689">
        <f>VLOOKUP(C3689,'Five Year Alumni Srvy 2016 Data'!C:F,4,FALSE)</f>
        <v>1</v>
      </c>
      <c r="G3689" t="str">
        <f>VLOOKUP(F3689,Coding!K:L,2,FALSE)</f>
        <v>URM</v>
      </c>
      <c r="H3689" t="s">
        <v>238</v>
      </c>
      <c r="I3689" t="s">
        <v>225</v>
      </c>
      <c r="J3689" t="s">
        <v>19</v>
      </c>
      <c r="K3689" t="s">
        <v>70</v>
      </c>
      <c r="L3689" s="2">
        <v>3</v>
      </c>
      <c r="M3689" t="s">
        <v>65</v>
      </c>
      <c r="N3689" t="s">
        <v>71</v>
      </c>
      <c r="O3689" t="s">
        <v>67</v>
      </c>
    </row>
    <row r="3690" spans="1:15" x14ac:dyDescent="0.25">
      <c r="A3690" s="2">
        <v>1</v>
      </c>
      <c r="B3690" s="2">
        <v>2016</v>
      </c>
      <c r="C3690" t="s">
        <v>436</v>
      </c>
      <c r="D3690" t="s">
        <v>48</v>
      </c>
      <c r="E3690" s="2" t="s">
        <v>12</v>
      </c>
      <c r="F3690">
        <f>VLOOKUP(C3690,'Five Year Alumni Srvy 2016 Data'!C:F,4,FALSE)</f>
        <v>1</v>
      </c>
      <c r="G3690" t="str">
        <f>VLOOKUP(F3690,Coding!K:L,2,FALSE)</f>
        <v>URM</v>
      </c>
      <c r="H3690" t="s">
        <v>238</v>
      </c>
      <c r="I3690" t="s">
        <v>225</v>
      </c>
      <c r="J3690" t="s">
        <v>19</v>
      </c>
      <c r="K3690" t="s">
        <v>116</v>
      </c>
      <c r="L3690" s="2">
        <v>3</v>
      </c>
      <c r="M3690" t="s">
        <v>65</v>
      </c>
      <c r="N3690" t="s">
        <v>117</v>
      </c>
      <c r="O3690" t="s">
        <v>67</v>
      </c>
    </row>
    <row r="3691" spans="1:15" x14ac:dyDescent="0.25">
      <c r="A3691" s="2">
        <v>1</v>
      </c>
      <c r="B3691" s="2">
        <v>2016</v>
      </c>
      <c r="C3691" t="s">
        <v>436</v>
      </c>
      <c r="D3691" t="s">
        <v>48</v>
      </c>
      <c r="E3691" s="2" t="s">
        <v>12</v>
      </c>
      <c r="F3691">
        <f>VLOOKUP(C3691,'Five Year Alumni Srvy 2016 Data'!C:F,4,FALSE)</f>
        <v>1</v>
      </c>
      <c r="G3691" t="str">
        <f>VLOOKUP(F3691,Coding!K:L,2,FALSE)</f>
        <v>URM</v>
      </c>
      <c r="H3691" t="s">
        <v>238</v>
      </c>
      <c r="I3691" t="s">
        <v>225</v>
      </c>
      <c r="J3691" t="s">
        <v>19</v>
      </c>
      <c r="K3691" t="s">
        <v>120</v>
      </c>
      <c r="L3691" s="2">
        <v>3</v>
      </c>
      <c r="M3691" t="s">
        <v>65</v>
      </c>
      <c r="N3691" t="s">
        <v>121</v>
      </c>
      <c r="O3691" t="s">
        <v>67</v>
      </c>
    </row>
    <row r="3692" spans="1:15" x14ac:dyDescent="0.25">
      <c r="A3692" s="2">
        <v>1</v>
      </c>
      <c r="B3692" s="2">
        <v>2016</v>
      </c>
      <c r="C3692" t="s">
        <v>439</v>
      </c>
      <c r="D3692" t="s">
        <v>169</v>
      </c>
      <c r="E3692" s="2" t="s">
        <v>12</v>
      </c>
      <c r="F3692">
        <f>VLOOKUP(C3692,'Five Year Alumni Srvy 2016 Data'!C:F,4,FALSE)</f>
        <v>1</v>
      </c>
      <c r="G3692" t="str">
        <f>VLOOKUP(F3692,Coding!K:L,2,FALSE)</f>
        <v>URM</v>
      </c>
      <c r="H3692" t="s">
        <v>328</v>
      </c>
      <c r="I3692" t="s">
        <v>328</v>
      </c>
      <c r="J3692" t="s">
        <v>10</v>
      </c>
      <c r="K3692" t="s">
        <v>64</v>
      </c>
      <c r="L3692" s="2">
        <v>3</v>
      </c>
      <c r="M3692" t="s">
        <v>65</v>
      </c>
      <c r="N3692" t="s">
        <v>66</v>
      </c>
      <c r="O3692" t="s">
        <v>67</v>
      </c>
    </row>
    <row r="3693" spans="1:15" x14ac:dyDescent="0.25">
      <c r="A3693" s="2">
        <v>1</v>
      </c>
      <c r="B3693" s="2">
        <v>2016</v>
      </c>
      <c r="C3693" t="s">
        <v>439</v>
      </c>
      <c r="D3693" t="s">
        <v>169</v>
      </c>
      <c r="E3693" s="2" t="s">
        <v>12</v>
      </c>
      <c r="F3693">
        <f>VLOOKUP(C3693,'Five Year Alumni Srvy 2016 Data'!C:F,4,FALSE)</f>
        <v>1</v>
      </c>
      <c r="G3693" t="str">
        <f>VLOOKUP(F3693,Coding!K:L,2,FALSE)</f>
        <v>URM</v>
      </c>
      <c r="H3693" t="s">
        <v>328</v>
      </c>
      <c r="I3693" t="s">
        <v>328</v>
      </c>
      <c r="J3693" t="s">
        <v>10</v>
      </c>
      <c r="K3693" t="s">
        <v>68</v>
      </c>
      <c r="L3693" s="2">
        <v>3</v>
      </c>
      <c r="M3693" t="s">
        <v>65</v>
      </c>
      <c r="N3693" t="s">
        <v>69</v>
      </c>
      <c r="O3693" t="s">
        <v>67</v>
      </c>
    </row>
    <row r="3694" spans="1:15" x14ac:dyDescent="0.25">
      <c r="A3694" s="2">
        <v>1</v>
      </c>
      <c r="B3694" s="2">
        <v>2016</v>
      </c>
      <c r="C3694" t="s">
        <v>439</v>
      </c>
      <c r="D3694" t="s">
        <v>169</v>
      </c>
      <c r="E3694" s="2" t="s">
        <v>12</v>
      </c>
      <c r="F3694">
        <f>VLOOKUP(C3694,'Five Year Alumni Srvy 2016 Data'!C:F,4,FALSE)</f>
        <v>1</v>
      </c>
      <c r="G3694" t="str">
        <f>VLOOKUP(F3694,Coding!K:L,2,FALSE)</f>
        <v>URM</v>
      </c>
      <c r="H3694" t="s">
        <v>328</v>
      </c>
      <c r="I3694" t="s">
        <v>328</v>
      </c>
      <c r="J3694" t="s">
        <v>10</v>
      </c>
      <c r="K3694" t="s">
        <v>70</v>
      </c>
      <c r="L3694" s="2">
        <v>3</v>
      </c>
      <c r="M3694" t="s">
        <v>65</v>
      </c>
      <c r="N3694" t="s">
        <v>71</v>
      </c>
      <c r="O3694" t="s">
        <v>67</v>
      </c>
    </row>
    <row r="3695" spans="1:15" x14ac:dyDescent="0.25">
      <c r="A3695" s="2">
        <v>1</v>
      </c>
      <c r="B3695" s="2">
        <v>2016</v>
      </c>
      <c r="C3695" t="s">
        <v>439</v>
      </c>
      <c r="D3695" t="s">
        <v>169</v>
      </c>
      <c r="E3695" s="2" t="s">
        <v>12</v>
      </c>
      <c r="F3695">
        <f>VLOOKUP(C3695,'Five Year Alumni Srvy 2016 Data'!C:F,4,FALSE)</f>
        <v>1</v>
      </c>
      <c r="G3695" t="str">
        <f>VLOOKUP(F3695,Coding!K:L,2,FALSE)</f>
        <v>URM</v>
      </c>
      <c r="H3695" t="s">
        <v>328</v>
      </c>
      <c r="I3695" t="s">
        <v>328</v>
      </c>
      <c r="J3695" t="s">
        <v>10</v>
      </c>
      <c r="K3695" t="s">
        <v>116</v>
      </c>
      <c r="L3695" s="2">
        <v>3</v>
      </c>
      <c r="M3695" t="s">
        <v>65</v>
      </c>
      <c r="N3695" t="s">
        <v>117</v>
      </c>
      <c r="O3695" t="s">
        <v>67</v>
      </c>
    </row>
    <row r="3696" spans="1:15" x14ac:dyDescent="0.25">
      <c r="A3696" s="2">
        <v>1</v>
      </c>
      <c r="B3696" s="2">
        <v>2016</v>
      </c>
      <c r="C3696" t="s">
        <v>439</v>
      </c>
      <c r="D3696" t="s">
        <v>169</v>
      </c>
      <c r="E3696" s="2" t="s">
        <v>12</v>
      </c>
      <c r="F3696">
        <f>VLOOKUP(C3696,'Five Year Alumni Srvy 2016 Data'!C:F,4,FALSE)</f>
        <v>1</v>
      </c>
      <c r="G3696" t="str">
        <f>VLOOKUP(F3696,Coding!K:L,2,FALSE)</f>
        <v>URM</v>
      </c>
      <c r="H3696" t="s">
        <v>328</v>
      </c>
      <c r="I3696" t="s">
        <v>328</v>
      </c>
      <c r="J3696" t="s">
        <v>10</v>
      </c>
      <c r="K3696" t="s">
        <v>120</v>
      </c>
      <c r="L3696" s="2">
        <v>3</v>
      </c>
      <c r="M3696" t="s">
        <v>65</v>
      </c>
      <c r="N3696" t="s">
        <v>121</v>
      </c>
      <c r="O3696" t="s">
        <v>67</v>
      </c>
    </row>
    <row r="3697" spans="1:15" x14ac:dyDescent="0.25">
      <c r="A3697" s="2">
        <v>1</v>
      </c>
      <c r="B3697" s="2">
        <v>2016</v>
      </c>
      <c r="C3697" t="s">
        <v>440</v>
      </c>
      <c r="D3697" t="s">
        <v>48</v>
      </c>
      <c r="E3697" s="2" t="s">
        <v>12</v>
      </c>
      <c r="F3697">
        <f>VLOOKUP(C3697,'Five Year Alumni Srvy 2016 Data'!C:F,4,FALSE)</f>
        <v>1</v>
      </c>
      <c r="G3697" t="str">
        <f>VLOOKUP(F3697,Coding!K:L,2,FALSE)</f>
        <v>URM</v>
      </c>
      <c r="H3697" t="s">
        <v>182</v>
      </c>
      <c r="I3697" t="s">
        <v>182</v>
      </c>
      <c r="J3697" t="s">
        <v>21</v>
      </c>
      <c r="K3697" t="s">
        <v>64</v>
      </c>
      <c r="L3697" s="2">
        <v>3</v>
      </c>
      <c r="M3697" t="s">
        <v>65</v>
      </c>
      <c r="N3697" t="s">
        <v>66</v>
      </c>
      <c r="O3697" t="s">
        <v>67</v>
      </c>
    </row>
    <row r="3698" spans="1:15" x14ac:dyDescent="0.25">
      <c r="A3698" s="2">
        <v>1</v>
      </c>
      <c r="B3698" s="2">
        <v>2016</v>
      </c>
      <c r="C3698" t="s">
        <v>440</v>
      </c>
      <c r="D3698" t="s">
        <v>48</v>
      </c>
      <c r="E3698" s="2" t="s">
        <v>12</v>
      </c>
      <c r="F3698">
        <f>VLOOKUP(C3698,'Five Year Alumni Srvy 2016 Data'!C:F,4,FALSE)</f>
        <v>1</v>
      </c>
      <c r="G3698" t="str">
        <f>VLOOKUP(F3698,Coding!K:L,2,FALSE)</f>
        <v>URM</v>
      </c>
      <c r="H3698" t="s">
        <v>182</v>
      </c>
      <c r="I3698" t="s">
        <v>182</v>
      </c>
      <c r="J3698" t="s">
        <v>21</v>
      </c>
      <c r="K3698" t="s">
        <v>68</v>
      </c>
      <c r="L3698" s="2">
        <v>3</v>
      </c>
      <c r="M3698" t="s">
        <v>65</v>
      </c>
      <c r="N3698" t="s">
        <v>69</v>
      </c>
      <c r="O3698" t="s">
        <v>67</v>
      </c>
    </row>
    <row r="3699" spans="1:15" x14ac:dyDescent="0.25">
      <c r="A3699" s="2">
        <v>1</v>
      </c>
      <c r="B3699" s="2">
        <v>2016</v>
      </c>
      <c r="C3699" t="s">
        <v>440</v>
      </c>
      <c r="D3699" t="s">
        <v>48</v>
      </c>
      <c r="E3699" s="2" t="s">
        <v>12</v>
      </c>
      <c r="F3699">
        <f>VLOOKUP(C3699,'Five Year Alumni Srvy 2016 Data'!C:F,4,FALSE)</f>
        <v>1</v>
      </c>
      <c r="G3699" t="str">
        <f>VLOOKUP(F3699,Coding!K:L,2,FALSE)</f>
        <v>URM</v>
      </c>
      <c r="H3699" t="s">
        <v>182</v>
      </c>
      <c r="I3699" t="s">
        <v>182</v>
      </c>
      <c r="J3699" t="s">
        <v>21</v>
      </c>
      <c r="K3699" t="s">
        <v>70</v>
      </c>
      <c r="L3699" s="2">
        <v>2</v>
      </c>
      <c r="M3699" t="s">
        <v>65</v>
      </c>
      <c r="N3699" t="s">
        <v>71</v>
      </c>
      <c r="O3699" t="s">
        <v>186</v>
      </c>
    </row>
    <row r="3700" spans="1:15" x14ac:dyDescent="0.25">
      <c r="A3700" s="2">
        <v>1</v>
      </c>
      <c r="B3700" s="2">
        <v>2016</v>
      </c>
      <c r="C3700" t="s">
        <v>440</v>
      </c>
      <c r="D3700" t="s">
        <v>48</v>
      </c>
      <c r="E3700" s="2" t="s">
        <v>12</v>
      </c>
      <c r="F3700">
        <f>VLOOKUP(C3700,'Five Year Alumni Srvy 2016 Data'!C:F,4,FALSE)</f>
        <v>1</v>
      </c>
      <c r="G3700" t="str">
        <f>VLOOKUP(F3700,Coding!K:L,2,FALSE)</f>
        <v>URM</v>
      </c>
      <c r="H3700" t="s">
        <v>182</v>
      </c>
      <c r="I3700" t="s">
        <v>182</v>
      </c>
      <c r="J3700" t="s">
        <v>21</v>
      </c>
      <c r="K3700" t="s">
        <v>116</v>
      </c>
      <c r="L3700" s="2">
        <v>2</v>
      </c>
      <c r="M3700" t="s">
        <v>65</v>
      </c>
      <c r="N3700" t="s">
        <v>117</v>
      </c>
      <c r="O3700" t="s">
        <v>186</v>
      </c>
    </row>
    <row r="3701" spans="1:15" x14ac:dyDescent="0.25">
      <c r="A3701" s="2">
        <v>1</v>
      </c>
      <c r="B3701" s="2">
        <v>2016</v>
      </c>
      <c r="C3701" t="s">
        <v>440</v>
      </c>
      <c r="D3701" t="s">
        <v>48</v>
      </c>
      <c r="E3701" s="2" t="s">
        <v>12</v>
      </c>
      <c r="F3701">
        <f>VLOOKUP(C3701,'Five Year Alumni Srvy 2016 Data'!C:F,4,FALSE)</f>
        <v>1</v>
      </c>
      <c r="G3701" t="str">
        <f>VLOOKUP(F3701,Coding!K:L,2,FALSE)</f>
        <v>URM</v>
      </c>
      <c r="H3701" t="s">
        <v>182</v>
      </c>
      <c r="I3701" t="s">
        <v>182</v>
      </c>
      <c r="J3701" t="s">
        <v>21</v>
      </c>
      <c r="K3701" t="s">
        <v>120</v>
      </c>
      <c r="L3701" s="2">
        <v>3</v>
      </c>
      <c r="M3701" t="s">
        <v>65</v>
      </c>
      <c r="N3701" t="s">
        <v>121</v>
      </c>
      <c r="O3701" t="s">
        <v>67</v>
      </c>
    </row>
    <row r="3702" spans="1:15" x14ac:dyDescent="0.25">
      <c r="A3702" s="2">
        <v>1</v>
      </c>
      <c r="B3702" s="2">
        <v>2016</v>
      </c>
      <c r="C3702" t="s">
        <v>447</v>
      </c>
      <c r="D3702" t="s">
        <v>48</v>
      </c>
      <c r="E3702" s="2" t="s">
        <v>12</v>
      </c>
      <c r="F3702">
        <f>VLOOKUP(C3702,'Five Year Alumni Srvy 2016 Data'!C:F,4,FALSE)</f>
        <v>1</v>
      </c>
      <c r="G3702" t="str">
        <f>VLOOKUP(F3702,Coding!K:L,2,FALSE)</f>
        <v>URM</v>
      </c>
      <c r="H3702" t="s">
        <v>448</v>
      </c>
      <c r="I3702" t="s">
        <v>261</v>
      </c>
      <c r="J3702" t="s">
        <v>10</v>
      </c>
      <c r="K3702" t="s">
        <v>64</v>
      </c>
      <c r="L3702" s="2">
        <v>2</v>
      </c>
      <c r="M3702" t="s">
        <v>65</v>
      </c>
      <c r="N3702" t="s">
        <v>66</v>
      </c>
      <c r="O3702" t="s">
        <v>186</v>
      </c>
    </row>
    <row r="3703" spans="1:15" x14ac:dyDescent="0.25">
      <c r="A3703" s="2">
        <v>1</v>
      </c>
      <c r="B3703" s="2">
        <v>2016</v>
      </c>
      <c r="C3703" t="s">
        <v>447</v>
      </c>
      <c r="D3703" t="s">
        <v>48</v>
      </c>
      <c r="E3703" s="2" t="s">
        <v>12</v>
      </c>
      <c r="F3703">
        <f>VLOOKUP(C3703,'Five Year Alumni Srvy 2016 Data'!C:F,4,FALSE)</f>
        <v>1</v>
      </c>
      <c r="G3703" t="str">
        <f>VLOOKUP(F3703,Coding!K:L,2,FALSE)</f>
        <v>URM</v>
      </c>
      <c r="H3703" t="s">
        <v>448</v>
      </c>
      <c r="I3703" t="s">
        <v>261</v>
      </c>
      <c r="J3703" t="s">
        <v>10</v>
      </c>
      <c r="K3703" t="s">
        <v>68</v>
      </c>
      <c r="L3703" s="2">
        <v>2</v>
      </c>
      <c r="M3703" t="s">
        <v>65</v>
      </c>
      <c r="N3703" t="s">
        <v>69</v>
      </c>
      <c r="O3703" t="s">
        <v>186</v>
      </c>
    </row>
    <row r="3704" spans="1:15" x14ac:dyDescent="0.25">
      <c r="A3704" s="2">
        <v>1</v>
      </c>
      <c r="B3704" s="2">
        <v>2016</v>
      </c>
      <c r="C3704" t="s">
        <v>447</v>
      </c>
      <c r="D3704" t="s">
        <v>48</v>
      </c>
      <c r="E3704" s="2" t="s">
        <v>12</v>
      </c>
      <c r="F3704">
        <f>VLOOKUP(C3704,'Five Year Alumni Srvy 2016 Data'!C:F,4,FALSE)</f>
        <v>1</v>
      </c>
      <c r="G3704" t="str">
        <f>VLOOKUP(F3704,Coding!K:L,2,FALSE)</f>
        <v>URM</v>
      </c>
      <c r="H3704" t="s">
        <v>448</v>
      </c>
      <c r="I3704" t="s">
        <v>261</v>
      </c>
      <c r="J3704" t="s">
        <v>10</v>
      </c>
      <c r="K3704" t="s">
        <v>70</v>
      </c>
      <c r="L3704" s="2">
        <v>2</v>
      </c>
      <c r="M3704" t="s">
        <v>65</v>
      </c>
      <c r="N3704" t="s">
        <v>71</v>
      </c>
      <c r="O3704" t="s">
        <v>186</v>
      </c>
    </row>
    <row r="3705" spans="1:15" x14ac:dyDescent="0.25">
      <c r="A3705" s="2">
        <v>1</v>
      </c>
      <c r="B3705" s="2">
        <v>2016</v>
      </c>
      <c r="C3705" t="s">
        <v>447</v>
      </c>
      <c r="D3705" t="s">
        <v>48</v>
      </c>
      <c r="E3705" s="2" t="s">
        <v>12</v>
      </c>
      <c r="F3705">
        <f>VLOOKUP(C3705,'Five Year Alumni Srvy 2016 Data'!C:F,4,FALSE)</f>
        <v>1</v>
      </c>
      <c r="G3705" t="str">
        <f>VLOOKUP(F3705,Coding!K:L,2,FALSE)</f>
        <v>URM</v>
      </c>
      <c r="H3705" t="s">
        <v>448</v>
      </c>
      <c r="I3705" t="s">
        <v>261</v>
      </c>
      <c r="J3705" t="s">
        <v>10</v>
      </c>
      <c r="K3705" t="s">
        <v>116</v>
      </c>
      <c r="L3705" s="2">
        <v>2</v>
      </c>
      <c r="M3705" t="s">
        <v>65</v>
      </c>
      <c r="N3705" t="s">
        <v>117</v>
      </c>
      <c r="O3705" t="s">
        <v>186</v>
      </c>
    </row>
    <row r="3706" spans="1:15" x14ac:dyDescent="0.25">
      <c r="A3706" s="2">
        <v>1</v>
      </c>
      <c r="B3706" s="2">
        <v>2016</v>
      </c>
      <c r="C3706" t="s">
        <v>447</v>
      </c>
      <c r="D3706" t="s">
        <v>48</v>
      </c>
      <c r="E3706" s="2" t="s">
        <v>12</v>
      </c>
      <c r="F3706">
        <f>VLOOKUP(C3706,'Five Year Alumni Srvy 2016 Data'!C:F,4,FALSE)</f>
        <v>1</v>
      </c>
      <c r="G3706" t="str">
        <f>VLOOKUP(F3706,Coding!K:L,2,FALSE)</f>
        <v>URM</v>
      </c>
      <c r="H3706" t="s">
        <v>448</v>
      </c>
      <c r="I3706" t="s">
        <v>261</v>
      </c>
      <c r="J3706" t="s">
        <v>10</v>
      </c>
      <c r="K3706" t="s">
        <v>120</v>
      </c>
      <c r="L3706" s="2">
        <v>2</v>
      </c>
      <c r="M3706" t="s">
        <v>65</v>
      </c>
      <c r="N3706" t="s">
        <v>121</v>
      </c>
      <c r="O3706" t="s">
        <v>186</v>
      </c>
    </row>
    <row r="3707" spans="1:15" x14ac:dyDescent="0.25">
      <c r="A3707" s="2">
        <v>1</v>
      </c>
      <c r="B3707" s="2">
        <v>2016</v>
      </c>
      <c r="C3707" t="s">
        <v>456</v>
      </c>
      <c r="D3707" t="s">
        <v>204</v>
      </c>
      <c r="E3707" s="2" t="s">
        <v>12</v>
      </c>
      <c r="F3707">
        <f>VLOOKUP(C3707,'Five Year Alumni Srvy 2016 Data'!C:F,4,FALSE)</f>
        <v>1</v>
      </c>
      <c r="G3707" t="str">
        <f>VLOOKUP(F3707,Coding!K:L,2,FALSE)</f>
        <v>URM</v>
      </c>
      <c r="H3707" t="s">
        <v>382</v>
      </c>
      <c r="I3707" t="s">
        <v>328</v>
      </c>
      <c r="J3707" t="s">
        <v>10</v>
      </c>
      <c r="K3707" t="s">
        <v>64</v>
      </c>
      <c r="L3707" s="2">
        <v>3</v>
      </c>
      <c r="M3707" t="s">
        <v>65</v>
      </c>
      <c r="N3707" t="s">
        <v>66</v>
      </c>
      <c r="O3707" t="s">
        <v>67</v>
      </c>
    </row>
    <row r="3708" spans="1:15" x14ac:dyDescent="0.25">
      <c r="A3708" s="2">
        <v>1</v>
      </c>
      <c r="B3708" s="2">
        <v>2016</v>
      </c>
      <c r="C3708" t="s">
        <v>456</v>
      </c>
      <c r="D3708" t="s">
        <v>204</v>
      </c>
      <c r="E3708" s="2" t="s">
        <v>12</v>
      </c>
      <c r="F3708">
        <f>VLOOKUP(C3708,'Five Year Alumni Srvy 2016 Data'!C:F,4,FALSE)</f>
        <v>1</v>
      </c>
      <c r="G3708" t="str">
        <f>VLOOKUP(F3708,Coding!K:L,2,FALSE)</f>
        <v>URM</v>
      </c>
      <c r="H3708" t="s">
        <v>382</v>
      </c>
      <c r="I3708" t="s">
        <v>328</v>
      </c>
      <c r="J3708" t="s">
        <v>10</v>
      </c>
      <c r="K3708" t="s">
        <v>68</v>
      </c>
      <c r="L3708" s="2">
        <v>3</v>
      </c>
      <c r="M3708" t="s">
        <v>65</v>
      </c>
      <c r="N3708" t="s">
        <v>69</v>
      </c>
      <c r="O3708" t="s">
        <v>67</v>
      </c>
    </row>
    <row r="3709" spans="1:15" x14ac:dyDescent="0.25">
      <c r="A3709" s="2">
        <v>1</v>
      </c>
      <c r="B3709" s="2">
        <v>2016</v>
      </c>
      <c r="C3709" t="s">
        <v>456</v>
      </c>
      <c r="D3709" t="s">
        <v>204</v>
      </c>
      <c r="E3709" s="2" t="s">
        <v>12</v>
      </c>
      <c r="F3709">
        <f>VLOOKUP(C3709,'Five Year Alumni Srvy 2016 Data'!C:F,4,FALSE)</f>
        <v>1</v>
      </c>
      <c r="G3709" t="str">
        <f>VLOOKUP(F3709,Coding!K:L,2,FALSE)</f>
        <v>URM</v>
      </c>
      <c r="H3709" t="s">
        <v>382</v>
      </c>
      <c r="I3709" t="s">
        <v>328</v>
      </c>
      <c r="J3709" t="s">
        <v>10</v>
      </c>
      <c r="K3709" t="s">
        <v>70</v>
      </c>
      <c r="L3709" s="2">
        <v>3</v>
      </c>
      <c r="M3709" t="s">
        <v>65</v>
      </c>
      <c r="N3709" t="s">
        <v>71</v>
      </c>
      <c r="O3709" t="s">
        <v>67</v>
      </c>
    </row>
    <row r="3710" spans="1:15" x14ac:dyDescent="0.25">
      <c r="A3710" s="2">
        <v>1</v>
      </c>
      <c r="B3710" s="2">
        <v>2016</v>
      </c>
      <c r="C3710" t="s">
        <v>456</v>
      </c>
      <c r="D3710" t="s">
        <v>204</v>
      </c>
      <c r="E3710" s="2" t="s">
        <v>12</v>
      </c>
      <c r="F3710">
        <f>VLOOKUP(C3710,'Five Year Alumni Srvy 2016 Data'!C:F,4,FALSE)</f>
        <v>1</v>
      </c>
      <c r="G3710" t="str">
        <f>VLOOKUP(F3710,Coding!K:L,2,FALSE)</f>
        <v>URM</v>
      </c>
      <c r="H3710" t="s">
        <v>382</v>
      </c>
      <c r="I3710" t="s">
        <v>328</v>
      </c>
      <c r="J3710" t="s">
        <v>10</v>
      </c>
      <c r="K3710" t="s">
        <v>116</v>
      </c>
      <c r="L3710" s="2">
        <v>3</v>
      </c>
      <c r="M3710" t="s">
        <v>65</v>
      </c>
      <c r="N3710" t="s">
        <v>117</v>
      </c>
      <c r="O3710" t="s">
        <v>67</v>
      </c>
    </row>
    <row r="3711" spans="1:15" x14ac:dyDescent="0.25">
      <c r="A3711" s="2">
        <v>1</v>
      </c>
      <c r="B3711" s="2">
        <v>2016</v>
      </c>
      <c r="C3711" t="s">
        <v>456</v>
      </c>
      <c r="D3711" t="s">
        <v>204</v>
      </c>
      <c r="E3711" s="2" t="s">
        <v>12</v>
      </c>
      <c r="F3711">
        <f>VLOOKUP(C3711,'Five Year Alumni Srvy 2016 Data'!C:F,4,FALSE)</f>
        <v>1</v>
      </c>
      <c r="G3711" t="str">
        <f>VLOOKUP(F3711,Coding!K:L,2,FALSE)</f>
        <v>URM</v>
      </c>
      <c r="H3711" t="s">
        <v>382</v>
      </c>
      <c r="I3711" t="s">
        <v>328</v>
      </c>
      <c r="J3711" t="s">
        <v>10</v>
      </c>
      <c r="K3711" t="s">
        <v>120</v>
      </c>
      <c r="L3711" s="2">
        <v>3</v>
      </c>
      <c r="M3711" t="s">
        <v>65</v>
      </c>
      <c r="N3711" t="s">
        <v>121</v>
      </c>
      <c r="O3711" t="s">
        <v>67</v>
      </c>
    </row>
    <row r="3712" spans="1:15" x14ac:dyDescent="0.25">
      <c r="A3712" s="2">
        <v>1</v>
      </c>
      <c r="B3712" s="2">
        <v>2016</v>
      </c>
      <c r="C3712" t="s">
        <v>457</v>
      </c>
      <c r="D3712" t="s">
        <v>169</v>
      </c>
      <c r="E3712" s="2" t="s">
        <v>12</v>
      </c>
      <c r="F3712">
        <f>VLOOKUP(C3712,'Five Year Alumni Srvy 2016 Data'!C:F,4,FALSE)</f>
        <v>1</v>
      </c>
      <c r="G3712" t="str">
        <f>VLOOKUP(F3712,Coding!K:L,2,FALSE)</f>
        <v>URM</v>
      </c>
      <c r="H3712" t="s">
        <v>409</v>
      </c>
      <c r="I3712" t="s">
        <v>409</v>
      </c>
      <c r="J3712" t="s">
        <v>19</v>
      </c>
      <c r="K3712" t="s">
        <v>64</v>
      </c>
      <c r="L3712" s="2">
        <v>3</v>
      </c>
      <c r="M3712" t="s">
        <v>65</v>
      </c>
      <c r="N3712" t="s">
        <v>66</v>
      </c>
      <c r="O3712" t="s">
        <v>67</v>
      </c>
    </row>
    <row r="3713" spans="1:15" x14ac:dyDescent="0.25">
      <c r="A3713" s="2">
        <v>1</v>
      </c>
      <c r="B3713" s="2">
        <v>2016</v>
      </c>
      <c r="C3713" t="s">
        <v>457</v>
      </c>
      <c r="D3713" t="s">
        <v>169</v>
      </c>
      <c r="E3713" s="2" t="s">
        <v>12</v>
      </c>
      <c r="F3713">
        <f>VLOOKUP(C3713,'Five Year Alumni Srvy 2016 Data'!C:F,4,FALSE)</f>
        <v>1</v>
      </c>
      <c r="G3713" t="str">
        <f>VLOOKUP(F3713,Coding!K:L,2,FALSE)</f>
        <v>URM</v>
      </c>
      <c r="H3713" t="s">
        <v>409</v>
      </c>
      <c r="I3713" t="s">
        <v>409</v>
      </c>
      <c r="J3713" t="s">
        <v>19</v>
      </c>
      <c r="K3713" t="s">
        <v>68</v>
      </c>
      <c r="L3713" s="2">
        <v>2</v>
      </c>
      <c r="M3713" t="s">
        <v>65</v>
      </c>
      <c r="N3713" t="s">
        <v>69</v>
      </c>
      <c r="O3713" t="s">
        <v>186</v>
      </c>
    </row>
    <row r="3714" spans="1:15" x14ac:dyDescent="0.25">
      <c r="A3714" s="2">
        <v>1</v>
      </c>
      <c r="B3714" s="2">
        <v>2016</v>
      </c>
      <c r="C3714" t="s">
        <v>457</v>
      </c>
      <c r="D3714" t="s">
        <v>169</v>
      </c>
      <c r="E3714" s="2" t="s">
        <v>12</v>
      </c>
      <c r="F3714">
        <f>VLOOKUP(C3714,'Five Year Alumni Srvy 2016 Data'!C:F,4,FALSE)</f>
        <v>1</v>
      </c>
      <c r="G3714" t="str">
        <f>VLOOKUP(F3714,Coding!K:L,2,FALSE)</f>
        <v>URM</v>
      </c>
      <c r="H3714" t="s">
        <v>409</v>
      </c>
      <c r="I3714" t="s">
        <v>409</v>
      </c>
      <c r="J3714" t="s">
        <v>19</v>
      </c>
      <c r="K3714" t="s">
        <v>70</v>
      </c>
      <c r="L3714" s="2">
        <v>3</v>
      </c>
      <c r="M3714" t="s">
        <v>65</v>
      </c>
      <c r="N3714" t="s">
        <v>71</v>
      </c>
      <c r="O3714" t="s">
        <v>67</v>
      </c>
    </row>
    <row r="3715" spans="1:15" x14ac:dyDescent="0.25">
      <c r="A3715" s="2">
        <v>1</v>
      </c>
      <c r="B3715" s="2">
        <v>2016</v>
      </c>
      <c r="C3715" t="s">
        <v>457</v>
      </c>
      <c r="D3715" t="s">
        <v>169</v>
      </c>
      <c r="E3715" s="2" t="s">
        <v>12</v>
      </c>
      <c r="F3715">
        <f>VLOOKUP(C3715,'Five Year Alumni Srvy 2016 Data'!C:F,4,FALSE)</f>
        <v>1</v>
      </c>
      <c r="G3715" t="str">
        <f>VLOOKUP(F3715,Coding!K:L,2,FALSE)</f>
        <v>URM</v>
      </c>
      <c r="H3715" t="s">
        <v>409</v>
      </c>
      <c r="I3715" t="s">
        <v>409</v>
      </c>
      <c r="J3715" t="s">
        <v>19</v>
      </c>
      <c r="K3715" t="s">
        <v>116</v>
      </c>
      <c r="L3715" s="2">
        <v>2</v>
      </c>
      <c r="M3715" t="s">
        <v>65</v>
      </c>
      <c r="N3715" t="s">
        <v>117</v>
      </c>
      <c r="O3715" t="s">
        <v>186</v>
      </c>
    </row>
    <row r="3716" spans="1:15" x14ac:dyDescent="0.25">
      <c r="A3716" s="2">
        <v>1</v>
      </c>
      <c r="B3716" s="2">
        <v>2016</v>
      </c>
      <c r="C3716" t="s">
        <v>457</v>
      </c>
      <c r="D3716" t="s">
        <v>169</v>
      </c>
      <c r="E3716" s="2" t="s">
        <v>12</v>
      </c>
      <c r="F3716">
        <f>VLOOKUP(C3716,'Five Year Alumni Srvy 2016 Data'!C:F,4,FALSE)</f>
        <v>1</v>
      </c>
      <c r="G3716" t="str">
        <f>VLOOKUP(F3716,Coding!K:L,2,FALSE)</f>
        <v>URM</v>
      </c>
      <c r="H3716" t="s">
        <v>409</v>
      </c>
      <c r="I3716" t="s">
        <v>409</v>
      </c>
      <c r="J3716" t="s">
        <v>19</v>
      </c>
      <c r="K3716" t="s">
        <v>120</v>
      </c>
      <c r="L3716" s="2">
        <v>3</v>
      </c>
      <c r="M3716" t="s">
        <v>65</v>
      </c>
      <c r="N3716" t="s">
        <v>121</v>
      </c>
      <c r="O3716" t="s">
        <v>67</v>
      </c>
    </row>
    <row r="3717" spans="1:15" x14ac:dyDescent="0.25">
      <c r="A3717" s="2">
        <v>1</v>
      </c>
      <c r="B3717" s="2">
        <v>2016</v>
      </c>
      <c r="C3717" t="s">
        <v>458</v>
      </c>
      <c r="D3717" t="s">
        <v>169</v>
      </c>
      <c r="E3717" s="2" t="s">
        <v>12</v>
      </c>
      <c r="F3717">
        <f>VLOOKUP(C3717,'Five Year Alumni Srvy 2016 Data'!C:F,4,FALSE)</f>
        <v>1</v>
      </c>
      <c r="G3717" t="str">
        <f>VLOOKUP(F3717,Coding!K:L,2,FALSE)</f>
        <v>URM</v>
      </c>
      <c r="H3717" t="s">
        <v>459</v>
      </c>
      <c r="I3717" t="s">
        <v>220</v>
      </c>
      <c r="J3717" t="s">
        <v>19</v>
      </c>
      <c r="K3717" t="s">
        <v>64</v>
      </c>
      <c r="L3717" s="2">
        <v>3</v>
      </c>
      <c r="M3717" t="s">
        <v>65</v>
      </c>
      <c r="N3717" t="s">
        <v>66</v>
      </c>
      <c r="O3717" t="s">
        <v>67</v>
      </c>
    </row>
    <row r="3718" spans="1:15" x14ac:dyDescent="0.25">
      <c r="A3718" s="2">
        <v>1</v>
      </c>
      <c r="B3718" s="2">
        <v>2016</v>
      </c>
      <c r="C3718" t="s">
        <v>458</v>
      </c>
      <c r="D3718" t="s">
        <v>169</v>
      </c>
      <c r="E3718" s="2" t="s">
        <v>12</v>
      </c>
      <c r="F3718">
        <f>VLOOKUP(C3718,'Five Year Alumni Srvy 2016 Data'!C:F,4,FALSE)</f>
        <v>1</v>
      </c>
      <c r="G3718" t="str">
        <f>VLOOKUP(F3718,Coding!K:L,2,FALSE)</f>
        <v>URM</v>
      </c>
      <c r="H3718" t="s">
        <v>459</v>
      </c>
      <c r="I3718" t="s">
        <v>220</v>
      </c>
      <c r="J3718" t="s">
        <v>19</v>
      </c>
      <c r="K3718" t="s">
        <v>68</v>
      </c>
      <c r="L3718" s="2">
        <v>2</v>
      </c>
      <c r="M3718" t="s">
        <v>65</v>
      </c>
      <c r="N3718" t="s">
        <v>69</v>
      </c>
      <c r="O3718" t="s">
        <v>186</v>
      </c>
    </row>
    <row r="3719" spans="1:15" x14ac:dyDescent="0.25">
      <c r="A3719" s="2">
        <v>1</v>
      </c>
      <c r="B3719" s="2">
        <v>2016</v>
      </c>
      <c r="C3719" t="s">
        <v>458</v>
      </c>
      <c r="D3719" t="s">
        <v>169</v>
      </c>
      <c r="E3719" s="2" t="s">
        <v>12</v>
      </c>
      <c r="F3719">
        <f>VLOOKUP(C3719,'Five Year Alumni Srvy 2016 Data'!C:F,4,FALSE)</f>
        <v>1</v>
      </c>
      <c r="G3719" t="str">
        <f>VLOOKUP(F3719,Coding!K:L,2,FALSE)</f>
        <v>URM</v>
      </c>
      <c r="H3719" t="s">
        <v>459</v>
      </c>
      <c r="I3719" t="s">
        <v>220</v>
      </c>
      <c r="J3719" t="s">
        <v>19</v>
      </c>
      <c r="K3719" t="s">
        <v>70</v>
      </c>
      <c r="L3719" s="2">
        <v>3</v>
      </c>
      <c r="M3719" t="s">
        <v>65</v>
      </c>
      <c r="N3719" t="s">
        <v>71</v>
      </c>
      <c r="O3719" t="s">
        <v>67</v>
      </c>
    </row>
    <row r="3720" spans="1:15" x14ac:dyDescent="0.25">
      <c r="A3720" s="2">
        <v>1</v>
      </c>
      <c r="B3720" s="2">
        <v>2016</v>
      </c>
      <c r="C3720" t="s">
        <v>458</v>
      </c>
      <c r="D3720" t="s">
        <v>169</v>
      </c>
      <c r="E3720" s="2" t="s">
        <v>12</v>
      </c>
      <c r="F3720">
        <f>VLOOKUP(C3720,'Five Year Alumni Srvy 2016 Data'!C:F,4,FALSE)</f>
        <v>1</v>
      </c>
      <c r="G3720" t="str">
        <f>VLOOKUP(F3720,Coding!K:L,2,FALSE)</f>
        <v>URM</v>
      </c>
      <c r="H3720" t="s">
        <v>459</v>
      </c>
      <c r="I3720" t="s">
        <v>220</v>
      </c>
      <c r="J3720" t="s">
        <v>19</v>
      </c>
      <c r="K3720" t="s">
        <v>116</v>
      </c>
      <c r="L3720" s="2">
        <v>2</v>
      </c>
      <c r="M3720" t="s">
        <v>65</v>
      </c>
      <c r="N3720" t="s">
        <v>117</v>
      </c>
      <c r="O3720" t="s">
        <v>186</v>
      </c>
    </row>
    <row r="3721" spans="1:15" x14ac:dyDescent="0.25">
      <c r="A3721" s="2">
        <v>1</v>
      </c>
      <c r="B3721" s="2">
        <v>2016</v>
      </c>
      <c r="C3721" t="s">
        <v>458</v>
      </c>
      <c r="D3721" t="s">
        <v>169</v>
      </c>
      <c r="E3721" s="2" t="s">
        <v>12</v>
      </c>
      <c r="F3721">
        <f>VLOOKUP(C3721,'Five Year Alumni Srvy 2016 Data'!C:F,4,FALSE)</f>
        <v>1</v>
      </c>
      <c r="G3721" t="str">
        <f>VLOOKUP(F3721,Coding!K:L,2,FALSE)</f>
        <v>URM</v>
      </c>
      <c r="H3721" t="s">
        <v>459</v>
      </c>
      <c r="I3721" t="s">
        <v>220</v>
      </c>
      <c r="J3721" t="s">
        <v>19</v>
      </c>
      <c r="K3721" t="s">
        <v>120</v>
      </c>
      <c r="L3721" s="2">
        <v>2</v>
      </c>
      <c r="M3721" t="s">
        <v>65</v>
      </c>
      <c r="N3721" t="s">
        <v>121</v>
      </c>
      <c r="O3721" t="s">
        <v>186</v>
      </c>
    </row>
    <row r="3722" spans="1:15" x14ac:dyDescent="0.25">
      <c r="A3722" s="2">
        <v>1</v>
      </c>
      <c r="B3722" s="2">
        <v>2016</v>
      </c>
      <c r="C3722" t="s">
        <v>467</v>
      </c>
      <c r="D3722" t="s">
        <v>264</v>
      </c>
      <c r="E3722" s="2" t="s">
        <v>12</v>
      </c>
      <c r="F3722">
        <f>VLOOKUP(C3722,'Five Year Alumni Srvy 2016 Data'!C:F,4,FALSE)</f>
        <v>1</v>
      </c>
      <c r="G3722" t="str">
        <f>VLOOKUP(F3722,Coding!K:L,2,FALSE)</f>
        <v>URM</v>
      </c>
      <c r="H3722" t="s">
        <v>235</v>
      </c>
      <c r="I3722" t="s">
        <v>236</v>
      </c>
      <c r="J3722" t="s">
        <v>15</v>
      </c>
      <c r="K3722" t="s">
        <v>64</v>
      </c>
      <c r="L3722" s="3"/>
      <c r="M3722" t="s">
        <v>65</v>
      </c>
      <c r="N3722" t="s">
        <v>66</v>
      </c>
    </row>
    <row r="3723" spans="1:15" x14ac:dyDescent="0.25">
      <c r="A3723" s="2">
        <v>1</v>
      </c>
      <c r="B3723" s="2">
        <v>2016</v>
      </c>
      <c r="C3723" t="s">
        <v>467</v>
      </c>
      <c r="D3723" t="s">
        <v>264</v>
      </c>
      <c r="E3723" s="2" t="s">
        <v>12</v>
      </c>
      <c r="F3723">
        <f>VLOOKUP(C3723,'Five Year Alumni Srvy 2016 Data'!C:F,4,FALSE)</f>
        <v>1</v>
      </c>
      <c r="G3723" t="str">
        <f>VLOOKUP(F3723,Coding!K:L,2,FALSE)</f>
        <v>URM</v>
      </c>
      <c r="H3723" t="s">
        <v>235</v>
      </c>
      <c r="I3723" t="s">
        <v>236</v>
      </c>
      <c r="J3723" t="s">
        <v>15</v>
      </c>
      <c r="K3723" t="s">
        <v>68</v>
      </c>
      <c r="L3723" s="3"/>
      <c r="M3723" t="s">
        <v>65</v>
      </c>
      <c r="N3723" t="s">
        <v>69</v>
      </c>
    </row>
    <row r="3724" spans="1:15" x14ac:dyDescent="0.25">
      <c r="A3724" s="2">
        <v>1</v>
      </c>
      <c r="B3724" s="2">
        <v>2016</v>
      </c>
      <c r="C3724" t="s">
        <v>467</v>
      </c>
      <c r="D3724" t="s">
        <v>264</v>
      </c>
      <c r="E3724" s="2" t="s">
        <v>12</v>
      </c>
      <c r="F3724">
        <f>VLOOKUP(C3724,'Five Year Alumni Srvy 2016 Data'!C:F,4,FALSE)</f>
        <v>1</v>
      </c>
      <c r="G3724" t="str">
        <f>VLOOKUP(F3724,Coding!K:L,2,FALSE)</f>
        <v>URM</v>
      </c>
      <c r="H3724" t="s">
        <v>235</v>
      </c>
      <c r="I3724" t="s">
        <v>236</v>
      </c>
      <c r="J3724" t="s">
        <v>15</v>
      </c>
      <c r="K3724" t="s">
        <v>70</v>
      </c>
      <c r="L3724" s="3"/>
      <c r="M3724" t="s">
        <v>65</v>
      </c>
      <c r="N3724" t="s">
        <v>71</v>
      </c>
    </row>
    <row r="3725" spans="1:15" x14ac:dyDescent="0.25">
      <c r="A3725" s="2">
        <v>1</v>
      </c>
      <c r="B3725" s="2">
        <v>2016</v>
      </c>
      <c r="C3725" t="s">
        <v>467</v>
      </c>
      <c r="D3725" t="s">
        <v>264</v>
      </c>
      <c r="E3725" s="2" t="s">
        <v>12</v>
      </c>
      <c r="F3725">
        <f>VLOOKUP(C3725,'Five Year Alumni Srvy 2016 Data'!C:F,4,FALSE)</f>
        <v>1</v>
      </c>
      <c r="G3725" t="str">
        <f>VLOOKUP(F3725,Coding!K:L,2,FALSE)</f>
        <v>URM</v>
      </c>
      <c r="H3725" t="s">
        <v>235</v>
      </c>
      <c r="I3725" t="s">
        <v>236</v>
      </c>
      <c r="J3725" t="s">
        <v>15</v>
      </c>
      <c r="K3725" t="s">
        <v>116</v>
      </c>
      <c r="L3725" s="3"/>
      <c r="M3725" t="s">
        <v>65</v>
      </c>
      <c r="N3725" t="s">
        <v>117</v>
      </c>
    </row>
    <row r="3726" spans="1:15" x14ac:dyDescent="0.25">
      <c r="A3726" s="2">
        <v>1</v>
      </c>
      <c r="B3726" s="2">
        <v>2016</v>
      </c>
      <c r="C3726" t="s">
        <v>467</v>
      </c>
      <c r="D3726" t="s">
        <v>264</v>
      </c>
      <c r="E3726" s="2" t="s">
        <v>12</v>
      </c>
      <c r="F3726">
        <f>VLOOKUP(C3726,'Five Year Alumni Srvy 2016 Data'!C:F,4,FALSE)</f>
        <v>1</v>
      </c>
      <c r="G3726" t="str">
        <f>VLOOKUP(F3726,Coding!K:L,2,FALSE)</f>
        <v>URM</v>
      </c>
      <c r="H3726" t="s">
        <v>235</v>
      </c>
      <c r="I3726" t="s">
        <v>236</v>
      </c>
      <c r="J3726" t="s">
        <v>15</v>
      </c>
      <c r="K3726" t="s">
        <v>120</v>
      </c>
      <c r="L3726" s="3"/>
      <c r="M3726" t="s">
        <v>65</v>
      </c>
      <c r="N3726" t="s">
        <v>121</v>
      </c>
    </row>
    <row r="3727" spans="1:15" x14ac:dyDescent="0.25">
      <c r="A3727" s="2">
        <v>1</v>
      </c>
      <c r="B3727" s="2">
        <v>2016</v>
      </c>
      <c r="C3727" t="s">
        <v>470</v>
      </c>
      <c r="D3727" t="s">
        <v>48</v>
      </c>
      <c r="E3727" s="2" t="s">
        <v>12</v>
      </c>
      <c r="F3727">
        <f>VLOOKUP(C3727,'Five Year Alumni Srvy 2016 Data'!C:F,4,FALSE)</f>
        <v>1</v>
      </c>
      <c r="G3727" t="str">
        <f>VLOOKUP(F3727,Coding!K:L,2,FALSE)</f>
        <v>URM</v>
      </c>
      <c r="H3727" t="s">
        <v>471</v>
      </c>
      <c r="I3727" t="s">
        <v>452</v>
      </c>
      <c r="J3727" t="s">
        <v>21</v>
      </c>
      <c r="K3727" t="s">
        <v>64</v>
      </c>
      <c r="L3727" s="2">
        <v>3</v>
      </c>
      <c r="M3727" t="s">
        <v>65</v>
      </c>
      <c r="N3727" t="s">
        <v>66</v>
      </c>
      <c r="O3727" t="s">
        <v>67</v>
      </c>
    </row>
    <row r="3728" spans="1:15" x14ac:dyDescent="0.25">
      <c r="A3728" s="2">
        <v>1</v>
      </c>
      <c r="B3728" s="2">
        <v>2016</v>
      </c>
      <c r="C3728" t="s">
        <v>470</v>
      </c>
      <c r="D3728" t="s">
        <v>48</v>
      </c>
      <c r="E3728" s="2" t="s">
        <v>12</v>
      </c>
      <c r="F3728">
        <f>VLOOKUP(C3728,'Five Year Alumni Srvy 2016 Data'!C:F,4,FALSE)</f>
        <v>1</v>
      </c>
      <c r="G3728" t="str">
        <f>VLOOKUP(F3728,Coding!K:L,2,FALSE)</f>
        <v>URM</v>
      </c>
      <c r="H3728" t="s">
        <v>471</v>
      </c>
      <c r="I3728" t="s">
        <v>452</v>
      </c>
      <c r="J3728" t="s">
        <v>21</v>
      </c>
      <c r="K3728" t="s">
        <v>68</v>
      </c>
      <c r="L3728" s="2">
        <v>1</v>
      </c>
      <c r="M3728" t="s">
        <v>65</v>
      </c>
      <c r="N3728" t="s">
        <v>69</v>
      </c>
      <c r="O3728" t="s">
        <v>230</v>
      </c>
    </row>
    <row r="3729" spans="1:15" x14ac:dyDescent="0.25">
      <c r="A3729" s="2">
        <v>1</v>
      </c>
      <c r="B3729" s="2">
        <v>2016</v>
      </c>
      <c r="C3729" t="s">
        <v>470</v>
      </c>
      <c r="D3729" t="s">
        <v>48</v>
      </c>
      <c r="E3729" s="2" t="s">
        <v>12</v>
      </c>
      <c r="F3729">
        <f>VLOOKUP(C3729,'Five Year Alumni Srvy 2016 Data'!C:F,4,FALSE)</f>
        <v>1</v>
      </c>
      <c r="G3729" t="str">
        <f>VLOOKUP(F3729,Coding!K:L,2,FALSE)</f>
        <v>URM</v>
      </c>
      <c r="H3729" t="s">
        <v>471</v>
      </c>
      <c r="I3729" t="s">
        <v>452</v>
      </c>
      <c r="J3729" t="s">
        <v>21</v>
      </c>
      <c r="K3729" t="s">
        <v>70</v>
      </c>
      <c r="L3729" s="2">
        <v>3</v>
      </c>
      <c r="M3729" t="s">
        <v>65</v>
      </c>
      <c r="N3729" t="s">
        <v>71</v>
      </c>
      <c r="O3729" t="s">
        <v>67</v>
      </c>
    </row>
    <row r="3730" spans="1:15" x14ac:dyDescent="0.25">
      <c r="A3730" s="2">
        <v>1</v>
      </c>
      <c r="B3730" s="2">
        <v>2016</v>
      </c>
      <c r="C3730" t="s">
        <v>470</v>
      </c>
      <c r="D3730" t="s">
        <v>48</v>
      </c>
      <c r="E3730" s="2" t="s">
        <v>12</v>
      </c>
      <c r="F3730">
        <f>VLOOKUP(C3730,'Five Year Alumni Srvy 2016 Data'!C:F,4,FALSE)</f>
        <v>1</v>
      </c>
      <c r="G3730" t="str">
        <f>VLOOKUP(F3730,Coding!K:L,2,FALSE)</f>
        <v>URM</v>
      </c>
      <c r="H3730" t="s">
        <v>471</v>
      </c>
      <c r="I3730" t="s">
        <v>452</v>
      </c>
      <c r="J3730" t="s">
        <v>21</v>
      </c>
      <c r="K3730" t="s">
        <v>116</v>
      </c>
      <c r="L3730" s="2">
        <v>3</v>
      </c>
      <c r="M3730" t="s">
        <v>65</v>
      </c>
      <c r="N3730" t="s">
        <v>117</v>
      </c>
      <c r="O3730" t="s">
        <v>67</v>
      </c>
    </row>
    <row r="3731" spans="1:15" x14ac:dyDescent="0.25">
      <c r="A3731" s="2">
        <v>1</v>
      </c>
      <c r="B3731" s="2">
        <v>2016</v>
      </c>
      <c r="C3731" t="s">
        <v>470</v>
      </c>
      <c r="D3731" t="s">
        <v>48</v>
      </c>
      <c r="E3731" s="2" t="s">
        <v>12</v>
      </c>
      <c r="F3731">
        <f>VLOOKUP(C3731,'Five Year Alumni Srvy 2016 Data'!C:F,4,FALSE)</f>
        <v>1</v>
      </c>
      <c r="G3731" t="str">
        <f>VLOOKUP(F3731,Coding!K:L,2,FALSE)</f>
        <v>URM</v>
      </c>
      <c r="H3731" t="s">
        <v>471</v>
      </c>
      <c r="I3731" t="s">
        <v>452</v>
      </c>
      <c r="J3731" t="s">
        <v>21</v>
      </c>
      <c r="K3731" t="s">
        <v>120</v>
      </c>
      <c r="L3731" s="2">
        <v>3</v>
      </c>
      <c r="M3731" t="s">
        <v>65</v>
      </c>
      <c r="N3731" t="s">
        <v>121</v>
      </c>
      <c r="O3731" t="s">
        <v>67</v>
      </c>
    </row>
    <row r="3732" spans="1:15" x14ac:dyDescent="0.25">
      <c r="A3732" s="2">
        <v>1</v>
      </c>
      <c r="B3732" s="2">
        <v>2016</v>
      </c>
      <c r="C3732" t="s">
        <v>478</v>
      </c>
      <c r="D3732" t="s">
        <v>48</v>
      </c>
      <c r="E3732" s="2" t="s">
        <v>12</v>
      </c>
      <c r="F3732">
        <f>VLOOKUP(C3732,'Five Year Alumni Srvy 2016 Data'!C:F,4,FALSE)</f>
        <v>1</v>
      </c>
      <c r="G3732" t="str">
        <f>VLOOKUP(F3732,Coding!K:L,2,FALSE)</f>
        <v>URM</v>
      </c>
      <c r="H3732" t="s">
        <v>412</v>
      </c>
      <c r="I3732" t="s">
        <v>196</v>
      </c>
      <c r="J3732" t="s">
        <v>10</v>
      </c>
      <c r="K3732" t="s">
        <v>64</v>
      </c>
      <c r="L3732" s="2">
        <v>2</v>
      </c>
      <c r="M3732" t="s">
        <v>65</v>
      </c>
      <c r="N3732" t="s">
        <v>66</v>
      </c>
      <c r="O3732" t="s">
        <v>186</v>
      </c>
    </row>
    <row r="3733" spans="1:15" x14ac:dyDescent="0.25">
      <c r="A3733" s="2">
        <v>1</v>
      </c>
      <c r="B3733" s="2">
        <v>2016</v>
      </c>
      <c r="C3733" t="s">
        <v>478</v>
      </c>
      <c r="D3733" t="s">
        <v>48</v>
      </c>
      <c r="E3733" s="2" t="s">
        <v>12</v>
      </c>
      <c r="F3733">
        <f>VLOOKUP(C3733,'Five Year Alumni Srvy 2016 Data'!C:F,4,FALSE)</f>
        <v>1</v>
      </c>
      <c r="G3733" t="str">
        <f>VLOOKUP(F3733,Coding!K:L,2,FALSE)</f>
        <v>URM</v>
      </c>
      <c r="H3733" t="s">
        <v>412</v>
      </c>
      <c r="I3733" t="s">
        <v>196</v>
      </c>
      <c r="J3733" t="s">
        <v>10</v>
      </c>
      <c r="K3733" t="s">
        <v>68</v>
      </c>
      <c r="L3733" s="2">
        <v>2</v>
      </c>
      <c r="M3733" t="s">
        <v>65</v>
      </c>
      <c r="N3733" t="s">
        <v>69</v>
      </c>
      <c r="O3733" t="s">
        <v>186</v>
      </c>
    </row>
    <row r="3734" spans="1:15" x14ac:dyDescent="0.25">
      <c r="A3734" s="2">
        <v>1</v>
      </c>
      <c r="B3734" s="2">
        <v>2016</v>
      </c>
      <c r="C3734" t="s">
        <v>478</v>
      </c>
      <c r="D3734" t="s">
        <v>48</v>
      </c>
      <c r="E3734" s="2" t="s">
        <v>12</v>
      </c>
      <c r="F3734">
        <f>VLOOKUP(C3734,'Five Year Alumni Srvy 2016 Data'!C:F,4,FALSE)</f>
        <v>1</v>
      </c>
      <c r="G3734" t="str">
        <f>VLOOKUP(F3734,Coding!K:L,2,FALSE)</f>
        <v>URM</v>
      </c>
      <c r="H3734" t="s">
        <v>412</v>
      </c>
      <c r="I3734" t="s">
        <v>196</v>
      </c>
      <c r="J3734" t="s">
        <v>10</v>
      </c>
      <c r="K3734" t="s">
        <v>70</v>
      </c>
      <c r="L3734" s="2">
        <v>1</v>
      </c>
      <c r="M3734" t="s">
        <v>65</v>
      </c>
      <c r="N3734" t="s">
        <v>71</v>
      </c>
      <c r="O3734" t="s">
        <v>230</v>
      </c>
    </row>
    <row r="3735" spans="1:15" x14ac:dyDescent="0.25">
      <c r="A3735" s="2">
        <v>1</v>
      </c>
      <c r="B3735" s="2">
        <v>2016</v>
      </c>
      <c r="C3735" t="s">
        <v>478</v>
      </c>
      <c r="D3735" t="s">
        <v>48</v>
      </c>
      <c r="E3735" s="2" t="s">
        <v>12</v>
      </c>
      <c r="F3735">
        <f>VLOOKUP(C3735,'Five Year Alumni Srvy 2016 Data'!C:F,4,FALSE)</f>
        <v>1</v>
      </c>
      <c r="G3735" t="str">
        <f>VLOOKUP(F3735,Coding!K:L,2,FALSE)</f>
        <v>URM</v>
      </c>
      <c r="H3735" t="s">
        <v>412</v>
      </c>
      <c r="I3735" t="s">
        <v>196</v>
      </c>
      <c r="J3735" t="s">
        <v>10</v>
      </c>
      <c r="K3735" t="s">
        <v>116</v>
      </c>
      <c r="L3735" s="2">
        <v>1</v>
      </c>
      <c r="M3735" t="s">
        <v>65</v>
      </c>
      <c r="N3735" t="s">
        <v>117</v>
      </c>
      <c r="O3735" t="s">
        <v>230</v>
      </c>
    </row>
    <row r="3736" spans="1:15" x14ac:dyDescent="0.25">
      <c r="A3736" s="2">
        <v>1</v>
      </c>
      <c r="B3736" s="2">
        <v>2016</v>
      </c>
      <c r="C3736" t="s">
        <v>478</v>
      </c>
      <c r="D3736" t="s">
        <v>48</v>
      </c>
      <c r="E3736" s="2" t="s">
        <v>12</v>
      </c>
      <c r="F3736">
        <f>VLOOKUP(C3736,'Five Year Alumni Srvy 2016 Data'!C:F,4,FALSE)</f>
        <v>1</v>
      </c>
      <c r="G3736" t="str">
        <f>VLOOKUP(F3736,Coding!K:L,2,FALSE)</f>
        <v>URM</v>
      </c>
      <c r="H3736" t="s">
        <v>412</v>
      </c>
      <c r="I3736" t="s">
        <v>196</v>
      </c>
      <c r="J3736" t="s">
        <v>10</v>
      </c>
      <c r="K3736" t="s">
        <v>120</v>
      </c>
      <c r="L3736" s="2">
        <v>1</v>
      </c>
      <c r="M3736" t="s">
        <v>65</v>
      </c>
      <c r="N3736" t="s">
        <v>121</v>
      </c>
      <c r="O3736" t="s">
        <v>230</v>
      </c>
    </row>
    <row r="3737" spans="1:15" x14ac:dyDescent="0.25">
      <c r="A3737" s="2">
        <v>1</v>
      </c>
      <c r="B3737" s="2">
        <v>2016</v>
      </c>
      <c r="C3737" t="s">
        <v>481</v>
      </c>
      <c r="D3737" t="s">
        <v>169</v>
      </c>
      <c r="E3737" s="2" t="s">
        <v>12</v>
      </c>
      <c r="F3737">
        <f>VLOOKUP(C3737,'Five Year Alumni Srvy 2016 Data'!C:F,4,FALSE)</f>
        <v>1</v>
      </c>
      <c r="G3737" t="str">
        <f>VLOOKUP(F3737,Coding!K:L,2,FALSE)</f>
        <v>URM</v>
      </c>
      <c r="H3737" t="s">
        <v>270</v>
      </c>
      <c r="I3737" t="s">
        <v>270</v>
      </c>
      <c r="J3737" t="s">
        <v>21</v>
      </c>
      <c r="K3737" t="s">
        <v>64</v>
      </c>
      <c r="L3737" s="2">
        <v>2</v>
      </c>
      <c r="M3737" t="s">
        <v>65</v>
      </c>
      <c r="N3737" t="s">
        <v>66</v>
      </c>
      <c r="O3737" t="s">
        <v>186</v>
      </c>
    </row>
    <row r="3738" spans="1:15" x14ac:dyDescent="0.25">
      <c r="A3738" s="2">
        <v>1</v>
      </c>
      <c r="B3738" s="2">
        <v>2016</v>
      </c>
      <c r="C3738" t="s">
        <v>481</v>
      </c>
      <c r="D3738" t="s">
        <v>169</v>
      </c>
      <c r="E3738" s="2" t="s">
        <v>12</v>
      </c>
      <c r="F3738">
        <f>VLOOKUP(C3738,'Five Year Alumni Srvy 2016 Data'!C:F,4,FALSE)</f>
        <v>1</v>
      </c>
      <c r="G3738" t="str">
        <f>VLOOKUP(F3738,Coding!K:L,2,FALSE)</f>
        <v>URM</v>
      </c>
      <c r="H3738" t="s">
        <v>270</v>
      </c>
      <c r="I3738" t="s">
        <v>270</v>
      </c>
      <c r="J3738" t="s">
        <v>21</v>
      </c>
      <c r="K3738" t="s">
        <v>68</v>
      </c>
      <c r="L3738" s="2">
        <v>1</v>
      </c>
      <c r="M3738" t="s">
        <v>65</v>
      </c>
      <c r="N3738" t="s">
        <v>69</v>
      </c>
      <c r="O3738" t="s">
        <v>230</v>
      </c>
    </row>
    <row r="3739" spans="1:15" x14ac:dyDescent="0.25">
      <c r="A3739" s="2">
        <v>1</v>
      </c>
      <c r="B3739" s="2">
        <v>2016</v>
      </c>
      <c r="C3739" t="s">
        <v>481</v>
      </c>
      <c r="D3739" t="s">
        <v>169</v>
      </c>
      <c r="E3739" s="2" t="s">
        <v>12</v>
      </c>
      <c r="F3739">
        <f>VLOOKUP(C3739,'Five Year Alumni Srvy 2016 Data'!C:F,4,FALSE)</f>
        <v>1</v>
      </c>
      <c r="G3739" t="str">
        <f>VLOOKUP(F3739,Coding!K:L,2,FALSE)</f>
        <v>URM</v>
      </c>
      <c r="H3739" t="s">
        <v>270</v>
      </c>
      <c r="I3739" t="s">
        <v>270</v>
      </c>
      <c r="J3739" t="s">
        <v>21</v>
      </c>
      <c r="K3739" t="s">
        <v>70</v>
      </c>
      <c r="L3739" s="2">
        <v>2</v>
      </c>
      <c r="M3739" t="s">
        <v>65</v>
      </c>
      <c r="N3739" t="s">
        <v>71</v>
      </c>
      <c r="O3739" t="s">
        <v>186</v>
      </c>
    </row>
    <row r="3740" spans="1:15" x14ac:dyDescent="0.25">
      <c r="A3740" s="2">
        <v>1</v>
      </c>
      <c r="B3740" s="2">
        <v>2016</v>
      </c>
      <c r="C3740" t="s">
        <v>481</v>
      </c>
      <c r="D3740" t="s">
        <v>169</v>
      </c>
      <c r="E3740" s="2" t="s">
        <v>12</v>
      </c>
      <c r="F3740">
        <f>VLOOKUP(C3740,'Five Year Alumni Srvy 2016 Data'!C:F,4,FALSE)</f>
        <v>1</v>
      </c>
      <c r="G3740" t="str">
        <f>VLOOKUP(F3740,Coding!K:L,2,FALSE)</f>
        <v>URM</v>
      </c>
      <c r="H3740" t="s">
        <v>270</v>
      </c>
      <c r="I3740" t="s">
        <v>270</v>
      </c>
      <c r="J3740" t="s">
        <v>21</v>
      </c>
      <c r="K3740" t="s">
        <v>116</v>
      </c>
      <c r="L3740" s="2">
        <v>1</v>
      </c>
      <c r="M3740" t="s">
        <v>65</v>
      </c>
      <c r="N3740" t="s">
        <v>117</v>
      </c>
      <c r="O3740" t="s">
        <v>230</v>
      </c>
    </row>
    <row r="3741" spans="1:15" x14ac:dyDescent="0.25">
      <c r="A3741" s="2">
        <v>1</v>
      </c>
      <c r="B3741" s="2">
        <v>2016</v>
      </c>
      <c r="C3741" t="s">
        <v>481</v>
      </c>
      <c r="D3741" t="s">
        <v>169</v>
      </c>
      <c r="E3741" s="2" t="s">
        <v>12</v>
      </c>
      <c r="F3741">
        <f>VLOOKUP(C3741,'Five Year Alumni Srvy 2016 Data'!C:F,4,FALSE)</f>
        <v>1</v>
      </c>
      <c r="G3741" t="str">
        <f>VLOOKUP(F3741,Coding!K:L,2,FALSE)</f>
        <v>URM</v>
      </c>
      <c r="H3741" t="s">
        <v>270</v>
      </c>
      <c r="I3741" t="s">
        <v>270</v>
      </c>
      <c r="J3741" t="s">
        <v>21</v>
      </c>
      <c r="K3741" t="s">
        <v>120</v>
      </c>
      <c r="L3741" s="2">
        <v>2</v>
      </c>
      <c r="M3741" t="s">
        <v>65</v>
      </c>
      <c r="N3741" t="s">
        <v>121</v>
      </c>
      <c r="O3741" t="s">
        <v>186</v>
      </c>
    </row>
    <row r="3742" spans="1:15" x14ac:dyDescent="0.25">
      <c r="A3742" s="2">
        <v>1</v>
      </c>
      <c r="B3742" s="2">
        <v>2016</v>
      </c>
      <c r="C3742" t="s">
        <v>484</v>
      </c>
      <c r="D3742" t="s">
        <v>48</v>
      </c>
      <c r="E3742" s="2" t="s">
        <v>12</v>
      </c>
      <c r="F3742">
        <f>VLOOKUP(C3742,'Five Year Alumni Srvy 2016 Data'!C:F,4,FALSE)</f>
        <v>1</v>
      </c>
      <c r="G3742" t="str">
        <f>VLOOKUP(F3742,Coding!K:L,2,FALSE)</f>
        <v>URM</v>
      </c>
      <c r="H3742" t="s">
        <v>304</v>
      </c>
      <c r="I3742" t="s">
        <v>267</v>
      </c>
      <c r="J3742" t="s">
        <v>10</v>
      </c>
      <c r="K3742" t="s">
        <v>64</v>
      </c>
      <c r="L3742" s="2">
        <v>3</v>
      </c>
      <c r="M3742" t="s">
        <v>65</v>
      </c>
      <c r="N3742" t="s">
        <v>66</v>
      </c>
      <c r="O3742" t="s">
        <v>67</v>
      </c>
    </row>
    <row r="3743" spans="1:15" x14ac:dyDescent="0.25">
      <c r="A3743" s="2">
        <v>1</v>
      </c>
      <c r="B3743" s="2">
        <v>2016</v>
      </c>
      <c r="C3743" t="s">
        <v>484</v>
      </c>
      <c r="D3743" t="s">
        <v>48</v>
      </c>
      <c r="E3743" s="2" t="s">
        <v>12</v>
      </c>
      <c r="F3743">
        <f>VLOOKUP(C3743,'Five Year Alumni Srvy 2016 Data'!C:F,4,FALSE)</f>
        <v>1</v>
      </c>
      <c r="G3743" t="str">
        <f>VLOOKUP(F3743,Coding!K:L,2,FALSE)</f>
        <v>URM</v>
      </c>
      <c r="H3743" t="s">
        <v>304</v>
      </c>
      <c r="I3743" t="s">
        <v>267</v>
      </c>
      <c r="J3743" t="s">
        <v>10</v>
      </c>
      <c r="K3743" t="s">
        <v>68</v>
      </c>
      <c r="L3743" s="2">
        <v>3</v>
      </c>
      <c r="M3743" t="s">
        <v>65</v>
      </c>
      <c r="N3743" t="s">
        <v>69</v>
      </c>
      <c r="O3743" t="s">
        <v>67</v>
      </c>
    </row>
    <row r="3744" spans="1:15" x14ac:dyDescent="0.25">
      <c r="A3744" s="2">
        <v>1</v>
      </c>
      <c r="B3744" s="2">
        <v>2016</v>
      </c>
      <c r="C3744" t="s">
        <v>484</v>
      </c>
      <c r="D3744" t="s">
        <v>48</v>
      </c>
      <c r="E3744" s="2" t="s">
        <v>12</v>
      </c>
      <c r="F3744">
        <f>VLOOKUP(C3744,'Five Year Alumni Srvy 2016 Data'!C:F,4,FALSE)</f>
        <v>1</v>
      </c>
      <c r="G3744" t="str">
        <f>VLOOKUP(F3744,Coding!K:L,2,FALSE)</f>
        <v>URM</v>
      </c>
      <c r="H3744" t="s">
        <v>304</v>
      </c>
      <c r="I3744" t="s">
        <v>267</v>
      </c>
      <c r="J3744" t="s">
        <v>10</v>
      </c>
      <c r="K3744" t="s">
        <v>70</v>
      </c>
      <c r="L3744" s="2">
        <v>3</v>
      </c>
      <c r="M3744" t="s">
        <v>65</v>
      </c>
      <c r="N3744" t="s">
        <v>71</v>
      </c>
      <c r="O3744" t="s">
        <v>67</v>
      </c>
    </row>
    <row r="3745" spans="1:15" x14ac:dyDescent="0.25">
      <c r="A3745" s="2">
        <v>1</v>
      </c>
      <c r="B3745" s="2">
        <v>2016</v>
      </c>
      <c r="C3745" t="s">
        <v>484</v>
      </c>
      <c r="D3745" t="s">
        <v>48</v>
      </c>
      <c r="E3745" s="2" t="s">
        <v>12</v>
      </c>
      <c r="F3745">
        <f>VLOOKUP(C3745,'Five Year Alumni Srvy 2016 Data'!C:F,4,FALSE)</f>
        <v>1</v>
      </c>
      <c r="G3745" t="str">
        <f>VLOOKUP(F3745,Coding!K:L,2,FALSE)</f>
        <v>URM</v>
      </c>
      <c r="H3745" t="s">
        <v>304</v>
      </c>
      <c r="I3745" t="s">
        <v>267</v>
      </c>
      <c r="J3745" t="s">
        <v>10</v>
      </c>
      <c r="K3745" t="s">
        <v>116</v>
      </c>
      <c r="L3745" s="2">
        <v>3</v>
      </c>
      <c r="M3745" t="s">
        <v>65</v>
      </c>
      <c r="N3745" t="s">
        <v>117</v>
      </c>
      <c r="O3745" t="s">
        <v>67</v>
      </c>
    </row>
    <row r="3746" spans="1:15" x14ac:dyDescent="0.25">
      <c r="A3746" s="2">
        <v>1</v>
      </c>
      <c r="B3746" s="2">
        <v>2016</v>
      </c>
      <c r="C3746" t="s">
        <v>484</v>
      </c>
      <c r="D3746" t="s">
        <v>48</v>
      </c>
      <c r="E3746" s="2" t="s">
        <v>12</v>
      </c>
      <c r="F3746">
        <f>VLOOKUP(C3746,'Five Year Alumni Srvy 2016 Data'!C:F,4,FALSE)</f>
        <v>1</v>
      </c>
      <c r="G3746" t="str">
        <f>VLOOKUP(F3746,Coding!K:L,2,FALSE)</f>
        <v>URM</v>
      </c>
      <c r="H3746" t="s">
        <v>304</v>
      </c>
      <c r="I3746" t="s">
        <v>267</v>
      </c>
      <c r="J3746" t="s">
        <v>10</v>
      </c>
      <c r="K3746" t="s">
        <v>120</v>
      </c>
      <c r="L3746" s="2">
        <v>3</v>
      </c>
      <c r="M3746" t="s">
        <v>65</v>
      </c>
      <c r="N3746" t="s">
        <v>121</v>
      </c>
      <c r="O3746" t="s">
        <v>67</v>
      </c>
    </row>
    <row r="3747" spans="1:15" x14ac:dyDescent="0.25">
      <c r="A3747" s="2">
        <v>1</v>
      </c>
      <c r="B3747" s="2">
        <v>2016</v>
      </c>
      <c r="C3747" t="s">
        <v>486</v>
      </c>
      <c r="D3747" t="s">
        <v>48</v>
      </c>
      <c r="E3747" s="2" t="s">
        <v>12</v>
      </c>
      <c r="F3747">
        <f>VLOOKUP(C3747,'Five Year Alumni Srvy 2016 Data'!C:F,4,FALSE)</f>
        <v>1</v>
      </c>
      <c r="G3747" t="str">
        <f>VLOOKUP(F3747,Coding!K:L,2,FALSE)</f>
        <v>URM</v>
      </c>
      <c r="H3747" t="s">
        <v>487</v>
      </c>
      <c r="I3747" t="s">
        <v>225</v>
      </c>
      <c r="J3747" t="s">
        <v>19</v>
      </c>
      <c r="K3747" t="s">
        <v>64</v>
      </c>
      <c r="L3747" s="2">
        <v>2</v>
      </c>
      <c r="M3747" t="s">
        <v>65</v>
      </c>
      <c r="N3747" t="s">
        <v>66</v>
      </c>
      <c r="O3747" t="s">
        <v>186</v>
      </c>
    </row>
    <row r="3748" spans="1:15" x14ac:dyDescent="0.25">
      <c r="A3748" s="2">
        <v>1</v>
      </c>
      <c r="B3748" s="2">
        <v>2016</v>
      </c>
      <c r="C3748" t="s">
        <v>486</v>
      </c>
      <c r="D3748" t="s">
        <v>48</v>
      </c>
      <c r="E3748" s="2" t="s">
        <v>12</v>
      </c>
      <c r="F3748">
        <f>VLOOKUP(C3748,'Five Year Alumni Srvy 2016 Data'!C:F,4,FALSE)</f>
        <v>1</v>
      </c>
      <c r="G3748" t="str">
        <f>VLOOKUP(F3748,Coding!K:L,2,FALSE)</f>
        <v>URM</v>
      </c>
      <c r="H3748" t="s">
        <v>487</v>
      </c>
      <c r="I3748" t="s">
        <v>225</v>
      </c>
      <c r="J3748" t="s">
        <v>19</v>
      </c>
      <c r="K3748" t="s">
        <v>68</v>
      </c>
      <c r="L3748" s="2">
        <v>2</v>
      </c>
      <c r="M3748" t="s">
        <v>65</v>
      </c>
      <c r="N3748" t="s">
        <v>69</v>
      </c>
      <c r="O3748" t="s">
        <v>186</v>
      </c>
    </row>
    <row r="3749" spans="1:15" x14ac:dyDescent="0.25">
      <c r="A3749" s="2">
        <v>1</v>
      </c>
      <c r="B3749" s="2">
        <v>2016</v>
      </c>
      <c r="C3749" t="s">
        <v>486</v>
      </c>
      <c r="D3749" t="s">
        <v>48</v>
      </c>
      <c r="E3749" s="2" t="s">
        <v>12</v>
      </c>
      <c r="F3749">
        <f>VLOOKUP(C3749,'Five Year Alumni Srvy 2016 Data'!C:F,4,FALSE)</f>
        <v>1</v>
      </c>
      <c r="G3749" t="str">
        <f>VLOOKUP(F3749,Coding!K:L,2,FALSE)</f>
        <v>URM</v>
      </c>
      <c r="H3749" t="s">
        <v>487</v>
      </c>
      <c r="I3749" t="s">
        <v>225</v>
      </c>
      <c r="J3749" t="s">
        <v>19</v>
      </c>
      <c r="K3749" t="s">
        <v>70</v>
      </c>
      <c r="L3749" s="2">
        <v>2</v>
      </c>
      <c r="M3749" t="s">
        <v>65</v>
      </c>
      <c r="N3749" t="s">
        <v>71</v>
      </c>
      <c r="O3749" t="s">
        <v>186</v>
      </c>
    </row>
    <row r="3750" spans="1:15" x14ac:dyDescent="0.25">
      <c r="A3750" s="2">
        <v>1</v>
      </c>
      <c r="B3750" s="2">
        <v>2016</v>
      </c>
      <c r="C3750" t="s">
        <v>486</v>
      </c>
      <c r="D3750" t="s">
        <v>48</v>
      </c>
      <c r="E3750" s="2" t="s">
        <v>12</v>
      </c>
      <c r="F3750">
        <f>VLOOKUP(C3750,'Five Year Alumni Srvy 2016 Data'!C:F,4,FALSE)</f>
        <v>1</v>
      </c>
      <c r="G3750" t="str">
        <f>VLOOKUP(F3750,Coding!K:L,2,FALSE)</f>
        <v>URM</v>
      </c>
      <c r="H3750" t="s">
        <v>487</v>
      </c>
      <c r="I3750" t="s">
        <v>225</v>
      </c>
      <c r="J3750" t="s">
        <v>19</v>
      </c>
      <c r="K3750" t="s">
        <v>116</v>
      </c>
      <c r="L3750" s="2">
        <v>2</v>
      </c>
      <c r="M3750" t="s">
        <v>65</v>
      </c>
      <c r="N3750" t="s">
        <v>117</v>
      </c>
      <c r="O3750" t="s">
        <v>186</v>
      </c>
    </row>
    <row r="3751" spans="1:15" x14ac:dyDescent="0.25">
      <c r="A3751" s="2">
        <v>1</v>
      </c>
      <c r="B3751" s="2">
        <v>2016</v>
      </c>
      <c r="C3751" t="s">
        <v>486</v>
      </c>
      <c r="D3751" t="s">
        <v>48</v>
      </c>
      <c r="E3751" s="2" t="s">
        <v>12</v>
      </c>
      <c r="F3751">
        <f>VLOOKUP(C3751,'Five Year Alumni Srvy 2016 Data'!C:F,4,FALSE)</f>
        <v>1</v>
      </c>
      <c r="G3751" t="str">
        <f>VLOOKUP(F3751,Coding!K:L,2,FALSE)</f>
        <v>URM</v>
      </c>
      <c r="H3751" t="s">
        <v>487</v>
      </c>
      <c r="I3751" t="s">
        <v>225</v>
      </c>
      <c r="J3751" t="s">
        <v>19</v>
      </c>
      <c r="K3751" t="s">
        <v>120</v>
      </c>
      <c r="L3751" s="2">
        <v>4</v>
      </c>
      <c r="M3751" t="s">
        <v>65</v>
      </c>
      <c r="N3751" t="s">
        <v>121</v>
      </c>
      <c r="O3751" t="s">
        <v>185</v>
      </c>
    </row>
    <row r="3752" spans="1:15" x14ac:dyDescent="0.25">
      <c r="A3752" s="2">
        <v>1</v>
      </c>
      <c r="B3752" s="2">
        <v>2016</v>
      </c>
      <c r="C3752" t="s">
        <v>491</v>
      </c>
      <c r="D3752" t="s">
        <v>48</v>
      </c>
      <c r="E3752" s="2" t="s">
        <v>12</v>
      </c>
      <c r="F3752">
        <f>VLOOKUP(C3752,'Five Year Alumni Srvy 2016 Data'!C:F,4,FALSE)</f>
        <v>1</v>
      </c>
      <c r="G3752" t="str">
        <f>VLOOKUP(F3752,Coding!K:L,2,FALSE)</f>
        <v>URM</v>
      </c>
      <c r="H3752" t="s">
        <v>298</v>
      </c>
      <c r="I3752" t="s">
        <v>298</v>
      </c>
      <c r="J3752" t="s">
        <v>21</v>
      </c>
      <c r="K3752" t="s">
        <v>64</v>
      </c>
      <c r="L3752" s="2">
        <v>3</v>
      </c>
      <c r="M3752" t="s">
        <v>65</v>
      </c>
      <c r="N3752" t="s">
        <v>66</v>
      </c>
      <c r="O3752" t="s">
        <v>67</v>
      </c>
    </row>
    <row r="3753" spans="1:15" x14ac:dyDescent="0.25">
      <c r="A3753" s="2">
        <v>1</v>
      </c>
      <c r="B3753" s="2">
        <v>2016</v>
      </c>
      <c r="C3753" t="s">
        <v>491</v>
      </c>
      <c r="D3753" t="s">
        <v>48</v>
      </c>
      <c r="E3753" s="2" t="s">
        <v>12</v>
      </c>
      <c r="F3753">
        <f>VLOOKUP(C3753,'Five Year Alumni Srvy 2016 Data'!C:F,4,FALSE)</f>
        <v>1</v>
      </c>
      <c r="G3753" t="str">
        <f>VLOOKUP(F3753,Coding!K:L,2,FALSE)</f>
        <v>URM</v>
      </c>
      <c r="H3753" t="s">
        <v>298</v>
      </c>
      <c r="I3753" t="s">
        <v>298</v>
      </c>
      <c r="J3753" t="s">
        <v>21</v>
      </c>
      <c r="K3753" t="s">
        <v>68</v>
      </c>
      <c r="L3753" s="2">
        <v>3</v>
      </c>
      <c r="M3753" t="s">
        <v>65</v>
      </c>
      <c r="N3753" t="s">
        <v>69</v>
      </c>
      <c r="O3753" t="s">
        <v>67</v>
      </c>
    </row>
    <row r="3754" spans="1:15" x14ac:dyDescent="0.25">
      <c r="A3754" s="2">
        <v>1</v>
      </c>
      <c r="B3754" s="2">
        <v>2016</v>
      </c>
      <c r="C3754" t="s">
        <v>491</v>
      </c>
      <c r="D3754" t="s">
        <v>48</v>
      </c>
      <c r="E3754" s="2" t="s">
        <v>12</v>
      </c>
      <c r="F3754">
        <f>VLOOKUP(C3754,'Five Year Alumni Srvy 2016 Data'!C:F,4,FALSE)</f>
        <v>1</v>
      </c>
      <c r="G3754" t="str">
        <f>VLOOKUP(F3754,Coding!K:L,2,FALSE)</f>
        <v>URM</v>
      </c>
      <c r="H3754" t="s">
        <v>298</v>
      </c>
      <c r="I3754" t="s">
        <v>298</v>
      </c>
      <c r="J3754" t="s">
        <v>21</v>
      </c>
      <c r="K3754" t="s">
        <v>70</v>
      </c>
      <c r="L3754" s="2">
        <v>3</v>
      </c>
      <c r="M3754" t="s">
        <v>65</v>
      </c>
      <c r="N3754" t="s">
        <v>71</v>
      </c>
      <c r="O3754" t="s">
        <v>67</v>
      </c>
    </row>
    <row r="3755" spans="1:15" x14ac:dyDescent="0.25">
      <c r="A3755" s="2">
        <v>1</v>
      </c>
      <c r="B3755" s="2">
        <v>2016</v>
      </c>
      <c r="C3755" t="s">
        <v>491</v>
      </c>
      <c r="D3755" t="s">
        <v>48</v>
      </c>
      <c r="E3755" s="2" t="s">
        <v>12</v>
      </c>
      <c r="F3755">
        <f>VLOOKUP(C3755,'Five Year Alumni Srvy 2016 Data'!C:F,4,FALSE)</f>
        <v>1</v>
      </c>
      <c r="G3755" t="str">
        <f>VLOOKUP(F3755,Coding!K:L,2,FALSE)</f>
        <v>URM</v>
      </c>
      <c r="H3755" t="s">
        <v>298</v>
      </c>
      <c r="I3755" t="s">
        <v>298</v>
      </c>
      <c r="J3755" t="s">
        <v>21</v>
      </c>
      <c r="K3755" t="s">
        <v>116</v>
      </c>
      <c r="L3755" s="2">
        <v>2</v>
      </c>
      <c r="M3755" t="s">
        <v>65</v>
      </c>
      <c r="N3755" t="s">
        <v>117</v>
      </c>
      <c r="O3755" t="s">
        <v>186</v>
      </c>
    </row>
    <row r="3756" spans="1:15" x14ac:dyDescent="0.25">
      <c r="A3756" s="2">
        <v>1</v>
      </c>
      <c r="B3756" s="2">
        <v>2016</v>
      </c>
      <c r="C3756" t="s">
        <v>491</v>
      </c>
      <c r="D3756" t="s">
        <v>48</v>
      </c>
      <c r="E3756" s="2" t="s">
        <v>12</v>
      </c>
      <c r="F3756">
        <f>VLOOKUP(C3756,'Five Year Alumni Srvy 2016 Data'!C:F,4,FALSE)</f>
        <v>1</v>
      </c>
      <c r="G3756" t="str">
        <f>VLOOKUP(F3756,Coding!K:L,2,FALSE)</f>
        <v>URM</v>
      </c>
      <c r="H3756" t="s">
        <v>298</v>
      </c>
      <c r="I3756" t="s">
        <v>298</v>
      </c>
      <c r="J3756" t="s">
        <v>21</v>
      </c>
      <c r="K3756" t="s">
        <v>120</v>
      </c>
      <c r="L3756" s="2">
        <v>1</v>
      </c>
      <c r="M3756" t="s">
        <v>65</v>
      </c>
      <c r="N3756" t="s">
        <v>121</v>
      </c>
      <c r="O3756" t="s">
        <v>230</v>
      </c>
    </row>
    <row r="3757" spans="1:15" x14ac:dyDescent="0.25">
      <c r="A3757" s="2">
        <v>1</v>
      </c>
      <c r="B3757" s="2">
        <v>2016</v>
      </c>
      <c r="C3757" t="s">
        <v>494</v>
      </c>
      <c r="D3757" t="s">
        <v>48</v>
      </c>
      <c r="E3757" s="2" t="s">
        <v>12</v>
      </c>
      <c r="F3757">
        <f>VLOOKUP(C3757,'Five Year Alumni Srvy 2016 Data'!C:F,4,FALSE)</f>
        <v>1</v>
      </c>
      <c r="G3757" t="str">
        <f>VLOOKUP(F3757,Coding!K:L,2,FALSE)</f>
        <v>URM</v>
      </c>
      <c r="H3757" t="s">
        <v>328</v>
      </c>
      <c r="I3757" t="s">
        <v>328</v>
      </c>
      <c r="J3757" t="s">
        <v>10</v>
      </c>
      <c r="K3757" t="s">
        <v>64</v>
      </c>
      <c r="L3757" s="2">
        <v>2</v>
      </c>
      <c r="M3757" t="s">
        <v>65</v>
      </c>
      <c r="N3757" t="s">
        <v>66</v>
      </c>
      <c r="O3757" t="s">
        <v>186</v>
      </c>
    </row>
    <row r="3758" spans="1:15" x14ac:dyDescent="0.25">
      <c r="A3758" s="2">
        <v>1</v>
      </c>
      <c r="B3758" s="2">
        <v>2016</v>
      </c>
      <c r="C3758" t="s">
        <v>494</v>
      </c>
      <c r="D3758" t="s">
        <v>48</v>
      </c>
      <c r="E3758" s="2" t="s">
        <v>12</v>
      </c>
      <c r="F3758">
        <f>VLOOKUP(C3758,'Five Year Alumni Srvy 2016 Data'!C:F,4,FALSE)</f>
        <v>1</v>
      </c>
      <c r="G3758" t="str">
        <f>VLOOKUP(F3758,Coding!K:L,2,FALSE)</f>
        <v>URM</v>
      </c>
      <c r="H3758" t="s">
        <v>328</v>
      </c>
      <c r="I3758" t="s">
        <v>328</v>
      </c>
      <c r="J3758" t="s">
        <v>10</v>
      </c>
      <c r="K3758" t="s">
        <v>68</v>
      </c>
      <c r="L3758" s="2">
        <v>2</v>
      </c>
      <c r="M3758" t="s">
        <v>65</v>
      </c>
      <c r="N3758" t="s">
        <v>69</v>
      </c>
      <c r="O3758" t="s">
        <v>186</v>
      </c>
    </row>
    <row r="3759" spans="1:15" x14ac:dyDescent="0.25">
      <c r="A3759" s="2">
        <v>1</v>
      </c>
      <c r="B3759" s="2">
        <v>2016</v>
      </c>
      <c r="C3759" t="s">
        <v>494</v>
      </c>
      <c r="D3759" t="s">
        <v>48</v>
      </c>
      <c r="E3759" s="2" t="s">
        <v>12</v>
      </c>
      <c r="F3759">
        <f>VLOOKUP(C3759,'Five Year Alumni Srvy 2016 Data'!C:F,4,FALSE)</f>
        <v>1</v>
      </c>
      <c r="G3759" t="str">
        <f>VLOOKUP(F3759,Coding!K:L,2,FALSE)</f>
        <v>URM</v>
      </c>
      <c r="H3759" t="s">
        <v>328</v>
      </c>
      <c r="I3759" t="s">
        <v>328</v>
      </c>
      <c r="J3759" t="s">
        <v>10</v>
      </c>
      <c r="K3759" t="s">
        <v>70</v>
      </c>
      <c r="L3759" s="2">
        <v>2</v>
      </c>
      <c r="M3759" t="s">
        <v>65</v>
      </c>
      <c r="N3759" t="s">
        <v>71</v>
      </c>
      <c r="O3759" t="s">
        <v>186</v>
      </c>
    </row>
    <row r="3760" spans="1:15" x14ac:dyDescent="0.25">
      <c r="A3760" s="2">
        <v>1</v>
      </c>
      <c r="B3760" s="2">
        <v>2016</v>
      </c>
      <c r="C3760" t="s">
        <v>494</v>
      </c>
      <c r="D3760" t="s">
        <v>48</v>
      </c>
      <c r="E3760" s="2" t="s">
        <v>12</v>
      </c>
      <c r="F3760">
        <f>VLOOKUP(C3760,'Five Year Alumni Srvy 2016 Data'!C:F,4,FALSE)</f>
        <v>1</v>
      </c>
      <c r="G3760" t="str">
        <f>VLOOKUP(F3760,Coding!K:L,2,FALSE)</f>
        <v>URM</v>
      </c>
      <c r="H3760" t="s">
        <v>328</v>
      </c>
      <c r="I3760" t="s">
        <v>328</v>
      </c>
      <c r="J3760" t="s">
        <v>10</v>
      </c>
      <c r="K3760" t="s">
        <v>116</v>
      </c>
      <c r="L3760" s="2">
        <v>2</v>
      </c>
      <c r="M3760" t="s">
        <v>65</v>
      </c>
      <c r="N3760" t="s">
        <v>117</v>
      </c>
      <c r="O3760" t="s">
        <v>186</v>
      </c>
    </row>
    <row r="3761" spans="1:15" x14ac:dyDescent="0.25">
      <c r="A3761" s="2">
        <v>1</v>
      </c>
      <c r="B3761" s="2">
        <v>2016</v>
      </c>
      <c r="C3761" t="s">
        <v>494</v>
      </c>
      <c r="D3761" t="s">
        <v>48</v>
      </c>
      <c r="E3761" s="2" t="s">
        <v>12</v>
      </c>
      <c r="F3761">
        <f>VLOOKUP(C3761,'Five Year Alumni Srvy 2016 Data'!C:F,4,FALSE)</f>
        <v>1</v>
      </c>
      <c r="G3761" t="str">
        <f>VLOOKUP(F3761,Coding!K:L,2,FALSE)</f>
        <v>URM</v>
      </c>
      <c r="H3761" t="s">
        <v>328</v>
      </c>
      <c r="I3761" t="s">
        <v>328</v>
      </c>
      <c r="J3761" t="s">
        <v>10</v>
      </c>
      <c r="K3761" t="s">
        <v>120</v>
      </c>
      <c r="L3761" s="2">
        <v>2</v>
      </c>
      <c r="M3761" t="s">
        <v>65</v>
      </c>
      <c r="N3761" t="s">
        <v>121</v>
      </c>
      <c r="O3761" t="s">
        <v>186</v>
      </c>
    </row>
    <row r="3762" spans="1:15" x14ac:dyDescent="0.25">
      <c r="A3762" s="2">
        <v>1</v>
      </c>
      <c r="B3762" s="2">
        <v>2016</v>
      </c>
      <c r="C3762" t="s">
        <v>181</v>
      </c>
      <c r="D3762" t="s">
        <v>48</v>
      </c>
      <c r="E3762" s="2" t="s">
        <v>7</v>
      </c>
      <c r="F3762">
        <f>VLOOKUP(C3762,'Five Year Alumni Srvy 2016 Data'!C:F,4,FALSE)</f>
        <v>0</v>
      </c>
      <c r="G3762" t="str">
        <f>VLOOKUP(F3762,Coding!K:L,2,FALSE)</f>
        <v>Non-URM</v>
      </c>
      <c r="H3762" t="s">
        <v>182</v>
      </c>
      <c r="I3762" t="s">
        <v>182</v>
      </c>
      <c r="J3762" t="s">
        <v>21</v>
      </c>
      <c r="K3762" t="s">
        <v>64</v>
      </c>
      <c r="L3762" s="2">
        <v>3</v>
      </c>
      <c r="M3762" t="s">
        <v>65</v>
      </c>
      <c r="N3762" t="s">
        <v>66</v>
      </c>
      <c r="O3762" t="s">
        <v>67</v>
      </c>
    </row>
    <row r="3763" spans="1:15" x14ac:dyDescent="0.25">
      <c r="A3763" s="2">
        <v>1</v>
      </c>
      <c r="B3763" s="2">
        <v>2016</v>
      </c>
      <c r="C3763" t="s">
        <v>181</v>
      </c>
      <c r="D3763" t="s">
        <v>48</v>
      </c>
      <c r="E3763" s="2" t="s">
        <v>7</v>
      </c>
      <c r="F3763">
        <f>VLOOKUP(C3763,'Five Year Alumni Srvy 2016 Data'!C:F,4,FALSE)</f>
        <v>0</v>
      </c>
      <c r="G3763" t="str">
        <f>VLOOKUP(F3763,Coding!K:L,2,FALSE)</f>
        <v>Non-URM</v>
      </c>
      <c r="H3763" t="s">
        <v>182</v>
      </c>
      <c r="I3763" t="s">
        <v>182</v>
      </c>
      <c r="J3763" t="s">
        <v>21</v>
      </c>
      <c r="K3763" t="s">
        <v>68</v>
      </c>
      <c r="L3763" s="2">
        <v>3</v>
      </c>
      <c r="M3763" t="s">
        <v>65</v>
      </c>
      <c r="N3763" t="s">
        <v>69</v>
      </c>
      <c r="O3763" t="s">
        <v>67</v>
      </c>
    </row>
    <row r="3764" spans="1:15" x14ac:dyDescent="0.25">
      <c r="A3764" s="2">
        <v>1</v>
      </c>
      <c r="B3764" s="2">
        <v>2016</v>
      </c>
      <c r="C3764" t="s">
        <v>181</v>
      </c>
      <c r="D3764" t="s">
        <v>48</v>
      </c>
      <c r="E3764" s="2" t="s">
        <v>7</v>
      </c>
      <c r="F3764">
        <f>VLOOKUP(C3764,'Five Year Alumni Srvy 2016 Data'!C:F,4,FALSE)</f>
        <v>0</v>
      </c>
      <c r="G3764" t="str">
        <f>VLOOKUP(F3764,Coding!K:L,2,FALSE)</f>
        <v>Non-URM</v>
      </c>
      <c r="H3764" t="s">
        <v>182</v>
      </c>
      <c r="I3764" t="s">
        <v>182</v>
      </c>
      <c r="J3764" t="s">
        <v>21</v>
      </c>
      <c r="K3764" t="s">
        <v>70</v>
      </c>
      <c r="L3764" s="2">
        <v>3</v>
      </c>
      <c r="M3764" t="s">
        <v>65</v>
      </c>
      <c r="N3764" t="s">
        <v>71</v>
      </c>
      <c r="O3764" t="s">
        <v>67</v>
      </c>
    </row>
    <row r="3765" spans="1:15" x14ac:dyDescent="0.25">
      <c r="A3765" s="2">
        <v>1</v>
      </c>
      <c r="B3765" s="2">
        <v>2016</v>
      </c>
      <c r="C3765" t="s">
        <v>181</v>
      </c>
      <c r="D3765" t="s">
        <v>48</v>
      </c>
      <c r="E3765" s="2" t="s">
        <v>7</v>
      </c>
      <c r="F3765">
        <f>VLOOKUP(C3765,'Five Year Alumni Srvy 2016 Data'!C:F,4,FALSE)</f>
        <v>0</v>
      </c>
      <c r="G3765" t="str">
        <f>VLOOKUP(F3765,Coding!K:L,2,FALSE)</f>
        <v>Non-URM</v>
      </c>
      <c r="H3765" t="s">
        <v>182</v>
      </c>
      <c r="I3765" t="s">
        <v>182</v>
      </c>
      <c r="J3765" t="s">
        <v>21</v>
      </c>
      <c r="K3765" t="s">
        <v>116</v>
      </c>
      <c r="L3765" s="2">
        <v>2</v>
      </c>
      <c r="M3765" t="s">
        <v>65</v>
      </c>
      <c r="N3765" t="s">
        <v>117</v>
      </c>
      <c r="O3765" t="s">
        <v>186</v>
      </c>
    </row>
    <row r="3766" spans="1:15" x14ac:dyDescent="0.25">
      <c r="A3766" s="2">
        <v>1</v>
      </c>
      <c r="B3766" s="2">
        <v>2016</v>
      </c>
      <c r="C3766" t="s">
        <v>181</v>
      </c>
      <c r="D3766" t="s">
        <v>48</v>
      </c>
      <c r="E3766" s="2" t="s">
        <v>7</v>
      </c>
      <c r="F3766">
        <f>VLOOKUP(C3766,'Five Year Alumni Srvy 2016 Data'!C:F,4,FALSE)</f>
        <v>0</v>
      </c>
      <c r="G3766" t="str">
        <f>VLOOKUP(F3766,Coding!K:L,2,FALSE)</f>
        <v>Non-URM</v>
      </c>
      <c r="H3766" t="s">
        <v>182</v>
      </c>
      <c r="I3766" t="s">
        <v>182</v>
      </c>
      <c r="J3766" t="s">
        <v>21</v>
      </c>
      <c r="K3766" t="s">
        <v>120</v>
      </c>
      <c r="L3766" s="2">
        <v>3</v>
      </c>
      <c r="M3766" t="s">
        <v>65</v>
      </c>
      <c r="N3766" t="s">
        <v>121</v>
      </c>
      <c r="O3766" t="s">
        <v>67</v>
      </c>
    </row>
    <row r="3767" spans="1:15" x14ac:dyDescent="0.25">
      <c r="A3767" s="2">
        <v>1</v>
      </c>
      <c r="B3767" s="2">
        <v>2016</v>
      </c>
      <c r="C3767" t="s">
        <v>197</v>
      </c>
      <c r="D3767" t="s">
        <v>48</v>
      </c>
      <c r="E3767" s="2" t="s">
        <v>7</v>
      </c>
      <c r="F3767">
        <f>VLOOKUP(C3767,'Five Year Alumni Srvy 2016 Data'!C:F,4,FALSE)</f>
        <v>0</v>
      </c>
      <c r="G3767" t="str">
        <f>VLOOKUP(F3767,Coding!K:L,2,FALSE)</f>
        <v>Non-URM</v>
      </c>
      <c r="H3767" t="s">
        <v>198</v>
      </c>
      <c r="I3767" t="s">
        <v>199</v>
      </c>
      <c r="J3767" t="s">
        <v>17</v>
      </c>
      <c r="K3767" t="s">
        <v>64</v>
      </c>
      <c r="L3767" s="2">
        <v>3</v>
      </c>
      <c r="M3767" t="s">
        <v>65</v>
      </c>
      <c r="N3767" t="s">
        <v>66</v>
      </c>
      <c r="O3767" t="s">
        <v>67</v>
      </c>
    </row>
    <row r="3768" spans="1:15" x14ac:dyDescent="0.25">
      <c r="A3768" s="2">
        <v>1</v>
      </c>
      <c r="B3768" s="2">
        <v>2016</v>
      </c>
      <c r="C3768" t="s">
        <v>197</v>
      </c>
      <c r="D3768" t="s">
        <v>48</v>
      </c>
      <c r="E3768" s="2" t="s">
        <v>7</v>
      </c>
      <c r="F3768">
        <f>VLOOKUP(C3768,'Five Year Alumni Srvy 2016 Data'!C:F,4,FALSE)</f>
        <v>0</v>
      </c>
      <c r="G3768" t="str">
        <f>VLOOKUP(F3768,Coding!K:L,2,FALSE)</f>
        <v>Non-URM</v>
      </c>
      <c r="H3768" t="s">
        <v>198</v>
      </c>
      <c r="I3768" t="s">
        <v>199</v>
      </c>
      <c r="J3768" t="s">
        <v>17</v>
      </c>
      <c r="K3768" t="s">
        <v>68</v>
      </c>
      <c r="L3768" s="2">
        <v>2</v>
      </c>
      <c r="M3768" t="s">
        <v>65</v>
      </c>
      <c r="N3768" t="s">
        <v>69</v>
      </c>
      <c r="O3768" t="s">
        <v>186</v>
      </c>
    </row>
    <row r="3769" spans="1:15" x14ac:dyDescent="0.25">
      <c r="A3769" s="2">
        <v>1</v>
      </c>
      <c r="B3769" s="2">
        <v>2016</v>
      </c>
      <c r="C3769" t="s">
        <v>197</v>
      </c>
      <c r="D3769" t="s">
        <v>48</v>
      </c>
      <c r="E3769" s="2" t="s">
        <v>7</v>
      </c>
      <c r="F3769">
        <f>VLOOKUP(C3769,'Five Year Alumni Srvy 2016 Data'!C:F,4,FALSE)</f>
        <v>0</v>
      </c>
      <c r="G3769" t="str">
        <f>VLOOKUP(F3769,Coding!K:L,2,FALSE)</f>
        <v>Non-URM</v>
      </c>
      <c r="H3769" t="s">
        <v>198</v>
      </c>
      <c r="I3769" t="s">
        <v>199</v>
      </c>
      <c r="J3769" t="s">
        <v>17</v>
      </c>
      <c r="K3769" t="s">
        <v>70</v>
      </c>
      <c r="L3769" s="2">
        <v>3</v>
      </c>
      <c r="M3769" t="s">
        <v>65</v>
      </c>
      <c r="N3769" t="s">
        <v>71</v>
      </c>
      <c r="O3769" t="s">
        <v>67</v>
      </c>
    </row>
    <row r="3770" spans="1:15" x14ac:dyDescent="0.25">
      <c r="A3770" s="2">
        <v>1</v>
      </c>
      <c r="B3770" s="2">
        <v>2016</v>
      </c>
      <c r="C3770" t="s">
        <v>197</v>
      </c>
      <c r="D3770" t="s">
        <v>48</v>
      </c>
      <c r="E3770" s="2" t="s">
        <v>7</v>
      </c>
      <c r="F3770">
        <f>VLOOKUP(C3770,'Five Year Alumni Srvy 2016 Data'!C:F,4,FALSE)</f>
        <v>0</v>
      </c>
      <c r="G3770" t="str">
        <f>VLOOKUP(F3770,Coding!K:L,2,FALSE)</f>
        <v>Non-URM</v>
      </c>
      <c r="H3770" t="s">
        <v>198</v>
      </c>
      <c r="I3770" t="s">
        <v>199</v>
      </c>
      <c r="J3770" t="s">
        <v>17</v>
      </c>
      <c r="K3770" t="s">
        <v>116</v>
      </c>
      <c r="L3770" s="2">
        <v>3</v>
      </c>
      <c r="M3770" t="s">
        <v>65</v>
      </c>
      <c r="N3770" t="s">
        <v>117</v>
      </c>
      <c r="O3770" t="s">
        <v>67</v>
      </c>
    </row>
    <row r="3771" spans="1:15" x14ac:dyDescent="0.25">
      <c r="A3771" s="2">
        <v>1</v>
      </c>
      <c r="B3771" s="2">
        <v>2016</v>
      </c>
      <c r="C3771" t="s">
        <v>197</v>
      </c>
      <c r="D3771" t="s">
        <v>48</v>
      </c>
      <c r="E3771" s="2" t="s">
        <v>7</v>
      </c>
      <c r="F3771">
        <f>VLOOKUP(C3771,'Five Year Alumni Srvy 2016 Data'!C:F,4,FALSE)</f>
        <v>0</v>
      </c>
      <c r="G3771" t="str">
        <f>VLOOKUP(F3771,Coding!K:L,2,FALSE)</f>
        <v>Non-URM</v>
      </c>
      <c r="H3771" t="s">
        <v>198</v>
      </c>
      <c r="I3771" t="s">
        <v>199</v>
      </c>
      <c r="J3771" t="s">
        <v>17</v>
      </c>
      <c r="K3771" t="s">
        <v>120</v>
      </c>
      <c r="L3771" s="2">
        <v>3</v>
      </c>
      <c r="M3771" t="s">
        <v>65</v>
      </c>
      <c r="N3771" t="s">
        <v>121</v>
      </c>
      <c r="O3771" t="s">
        <v>67</v>
      </c>
    </row>
    <row r="3772" spans="1:15" x14ac:dyDescent="0.25">
      <c r="A3772" s="2">
        <v>1</v>
      </c>
      <c r="B3772" s="2">
        <v>2016</v>
      </c>
      <c r="C3772" t="s">
        <v>240</v>
      </c>
      <c r="D3772" t="s">
        <v>48</v>
      </c>
      <c r="E3772" s="2" t="s">
        <v>7</v>
      </c>
      <c r="F3772">
        <f>VLOOKUP(C3772,'Five Year Alumni Srvy 2016 Data'!C:F,4,FALSE)</f>
        <v>0</v>
      </c>
      <c r="G3772" t="str">
        <f>VLOOKUP(F3772,Coding!K:L,2,FALSE)</f>
        <v>Non-URM</v>
      </c>
      <c r="H3772" t="s">
        <v>241</v>
      </c>
      <c r="I3772" t="s">
        <v>242</v>
      </c>
      <c r="J3772" t="s">
        <v>21</v>
      </c>
      <c r="K3772" t="s">
        <v>64</v>
      </c>
      <c r="L3772" s="2">
        <v>2</v>
      </c>
      <c r="M3772" t="s">
        <v>65</v>
      </c>
      <c r="N3772" t="s">
        <v>66</v>
      </c>
      <c r="O3772" t="s">
        <v>186</v>
      </c>
    </row>
    <row r="3773" spans="1:15" x14ac:dyDescent="0.25">
      <c r="A3773" s="2">
        <v>1</v>
      </c>
      <c r="B3773" s="2">
        <v>2016</v>
      </c>
      <c r="C3773" t="s">
        <v>240</v>
      </c>
      <c r="D3773" t="s">
        <v>48</v>
      </c>
      <c r="E3773" s="2" t="s">
        <v>7</v>
      </c>
      <c r="F3773">
        <f>VLOOKUP(C3773,'Five Year Alumni Srvy 2016 Data'!C:F,4,FALSE)</f>
        <v>0</v>
      </c>
      <c r="G3773" t="str">
        <f>VLOOKUP(F3773,Coding!K:L,2,FALSE)</f>
        <v>Non-URM</v>
      </c>
      <c r="H3773" t="s">
        <v>241</v>
      </c>
      <c r="I3773" t="s">
        <v>242</v>
      </c>
      <c r="J3773" t="s">
        <v>21</v>
      </c>
      <c r="K3773" t="s">
        <v>68</v>
      </c>
      <c r="L3773" s="2">
        <v>4</v>
      </c>
      <c r="M3773" t="s">
        <v>65</v>
      </c>
      <c r="N3773" t="s">
        <v>69</v>
      </c>
      <c r="O3773" t="s">
        <v>185</v>
      </c>
    </row>
    <row r="3774" spans="1:15" x14ac:dyDescent="0.25">
      <c r="A3774" s="2">
        <v>1</v>
      </c>
      <c r="B3774" s="2">
        <v>2016</v>
      </c>
      <c r="C3774" t="s">
        <v>240</v>
      </c>
      <c r="D3774" t="s">
        <v>48</v>
      </c>
      <c r="E3774" s="2" t="s">
        <v>7</v>
      </c>
      <c r="F3774">
        <f>VLOOKUP(C3774,'Five Year Alumni Srvy 2016 Data'!C:F,4,FALSE)</f>
        <v>0</v>
      </c>
      <c r="G3774" t="str">
        <f>VLOOKUP(F3774,Coding!K:L,2,FALSE)</f>
        <v>Non-URM</v>
      </c>
      <c r="H3774" t="s">
        <v>241</v>
      </c>
      <c r="I3774" t="s">
        <v>242</v>
      </c>
      <c r="J3774" t="s">
        <v>21</v>
      </c>
      <c r="K3774" t="s">
        <v>70</v>
      </c>
      <c r="L3774" s="2">
        <v>2</v>
      </c>
      <c r="M3774" t="s">
        <v>65</v>
      </c>
      <c r="N3774" t="s">
        <v>71</v>
      </c>
      <c r="O3774" t="s">
        <v>186</v>
      </c>
    </row>
    <row r="3775" spans="1:15" x14ac:dyDescent="0.25">
      <c r="A3775" s="2">
        <v>1</v>
      </c>
      <c r="B3775" s="2">
        <v>2016</v>
      </c>
      <c r="C3775" t="s">
        <v>240</v>
      </c>
      <c r="D3775" t="s">
        <v>48</v>
      </c>
      <c r="E3775" s="2" t="s">
        <v>7</v>
      </c>
      <c r="F3775">
        <f>VLOOKUP(C3775,'Five Year Alumni Srvy 2016 Data'!C:F,4,FALSE)</f>
        <v>0</v>
      </c>
      <c r="G3775" t="str">
        <f>VLOOKUP(F3775,Coding!K:L,2,FALSE)</f>
        <v>Non-URM</v>
      </c>
      <c r="H3775" t="s">
        <v>241</v>
      </c>
      <c r="I3775" t="s">
        <v>242</v>
      </c>
      <c r="J3775" t="s">
        <v>21</v>
      </c>
      <c r="K3775" t="s">
        <v>116</v>
      </c>
      <c r="L3775" s="2">
        <v>1</v>
      </c>
      <c r="M3775" t="s">
        <v>65</v>
      </c>
      <c r="N3775" t="s">
        <v>117</v>
      </c>
      <c r="O3775" t="s">
        <v>230</v>
      </c>
    </row>
    <row r="3776" spans="1:15" x14ac:dyDescent="0.25">
      <c r="A3776" s="2">
        <v>1</v>
      </c>
      <c r="B3776" s="2">
        <v>2016</v>
      </c>
      <c r="C3776" t="s">
        <v>240</v>
      </c>
      <c r="D3776" t="s">
        <v>48</v>
      </c>
      <c r="E3776" s="2" t="s">
        <v>7</v>
      </c>
      <c r="F3776">
        <f>VLOOKUP(C3776,'Five Year Alumni Srvy 2016 Data'!C:F,4,FALSE)</f>
        <v>0</v>
      </c>
      <c r="G3776" t="str">
        <f>VLOOKUP(F3776,Coding!K:L,2,FALSE)</f>
        <v>Non-URM</v>
      </c>
      <c r="H3776" t="s">
        <v>241</v>
      </c>
      <c r="I3776" t="s">
        <v>242</v>
      </c>
      <c r="J3776" t="s">
        <v>21</v>
      </c>
      <c r="K3776" t="s">
        <v>120</v>
      </c>
      <c r="L3776" s="2">
        <v>4</v>
      </c>
      <c r="M3776" t="s">
        <v>65</v>
      </c>
      <c r="N3776" t="s">
        <v>121</v>
      </c>
      <c r="O3776" t="s">
        <v>185</v>
      </c>
    </row>
    <row r="3777" spans="1:15" x14ac:dyDescent="0.25">
      <c r="A3777" s="2">
        <v>1</v>
      </c>
      <c r="B3777" s="2">
        <v>2016</v>
      </c>
      <c r="C3777" t="s">
        <v>247</v>
      </c>
      <c r="D3777" t="s">
        <v>48</v>
      </c>
      <c r="E3777" s="2" t="s">
        <v>7</v>
      </c>
      <c r="F3777">
        <f>VLOOKUP(C3777,'Five Year Alumni Srvy 2016 Data'!C:F,4,FALSE)</f>
        <v>0</v>
      </c>
      <c r="G3777" t="str">
        <f>VLOOKUP(F3777,Coding!K:L,2,FALSE)</f>
        <v>Non-URM</v>
      </c>
      <c r="H3777" t="s">
        <v>248</v>
      </c>
      <c r="I3777" t="s">
        <v>249</v>
      </c>
      <c r="J3777" t="s">
        <v>17</v>
      </c>
      <c r="K3777" t="s">
        <v>64</v>
      </c>
      <c r="L3777" s="2">
        <v>3</v>
      </c>
      <c r="M3777" t="s">
        <v>65</v>
      </c>
      <c r="N3777" t="s">
        <v>66</v>
      </c>
      <c r="O3777" t="s">
        <v>67</v>
      </c>
    </row>
    <row r="3778" spans="1:15" x14ac:dyDescent="0.25">
      <c r="A3778" s="2">
        <v>1</v>
      </c>
      <c r="B3778" s="2">
        <v>2016</v>
      </c>
      <c r="C3778" t="s">
        <v>247</v>
      </c>
      <c r="D3778" t="s">
        <v>48</v>
      </c>
      <c r="E3778" s="2" t="s">
        <v>7</v>
      </c>
      <c r="F3778">
        <f>VLOOKUP(C3778,'Five Year Alumni Srvy 2016 Data'!C:F,4,FALSE)</f>
        <v>0</v>
      </c>
      <c r="G3778" t="str">
        <f>VLOOKUP(F3778,Coding!K:L,2,FALSE)</f>
        <v>Non-URM</v>
      </c>
      <c r="H3778" t="s">
        <v>248</v>
      </c>
      <c r="I3778" t="s">
        <v>249</v>
      </c>
      <c r="J3778" t="s">
        <v>17</v>
      </c>
      <c r="K3778" t="s">
        <v>68</v>
      </c>
      <c r="L3778" s="2">
        <v>2</v>
      </c>
      <c r="M3778" t="s">
        <v>65</v>
      </c>
      <c r="N3778" t="s">
        <v>69</v>
      </c>
      <c r="O3778" t="s">
        <v>186</v>
      </c>
    </row>
    <row r="3779" spans="1:15" x14ac:dyDescent="0.25">
      <c r="A3779" s="2">
        <v>1</v>
      </c>
      <c r="B3779" s="2">
        <v>2016</v>
      </c>
      <c r="C3779" t="s">
        <v>247</v>
      </c>
      <c r="D3779" t="s">
        <v>48</v>
      </c>
      <c r="E3779" s="2" t="s">
        <v>7</v>
      </c>
      <c r="F3779">
        <f>VLOOKUP(C3779,'Five Year Alumni Srvy 2016 Data'!C:F,4,FALSE)</f>
        <v>0</v>
      </c>
      <c r="G3779" t="str">
        <f>VLOOKUP(F3779,Coding!K:L,2,FALSE)</f>
        <v>Non-URM</v>
      </c>
      <c r="H3779" t="s">
        <v>248</v>
      </c>
      <c r="I3779" t="s">
        <v>249</v>
      </c>
      <c r="J3779" t="s">
        <v>17</v>
      </c>
      <c r="K3779" t="s">
        <v>70</v>
      </c>
      <c r="L3779" s="2">
        <v>3</v>
      </c>
      <c r="M3779" t="s">
        <v>65</v>
      </c>
      <c r="N3779" t="s">
        <v>71</v>
      </c>
      <c r="O3779" t="s">
        <v>67</v>
      </c>
    </row>
    <row r="3780" spans="1:15" x14ac:dyDescent="0.25">
      <c r="A3780" s="2">
        <v>1</v>
      </c>
      <c r="B3780" s="2">
        <v>2016</v>
      </c>
      <c r="C3780" t="s">
        <v>247</v>
      </c>
      <c r="D3780" t="s">
        <v>48</v>
      </c>
      <c r="E3780" s="2" t="s">
        <v>7</v>
      </c>
      <c r="F3780">
        <f>VLOOKUP(C3780,'Five Year Alumni Srvy 2016 Data'!C:F,4,FALSE)</f>
        <v>0</v>
      </c>
      <c r="G3780" t="str">
        <f>VLOOKUP(F3780,Coding!K:L,2,FALSE)</f>
        <v>Non-URM</v>
      </c>
      <c r="H3780" t="s">
        <v>248</v>
      </c>
      <c r="I3780" t="s">
        <v>249</v>
      </c>
      <c r="J3780" t="s">
        <v>17</v>
      </c>
      <c r="K3780" t="s">
        <v>116</v>
      </c>
      <c r="L3780" s="2">
        <v>3</v>
      </c>
      <c r="M3780" t="s">
        <v>65</v>
      </c>
      <c r="N3780" t="s">
        <v>117</v>
      </c>
      <c r="O3780" t="s">
        <v>67</v>
      </c>
    </row>
    <row r="3781" spans="1:15" x14ac:dyDescent="0.25">
      <c r="A3781" s="2">
        <v>1</v>
      </c>
      <c r="B3781" s="2">
        <v>2016</v>
      </c>
      <c r="C3781" t="s">
        <v>247</v>
      </c>
      <c r="D3781" t="s">
        <v>48</v>
      </c>
      <c r="E3781" s="2" t="s">
        <v>7</v>
      </c>
      <c r="F3781">
        <f>VLOOKUP(C3781,'Five Year Alumni Srvy 2016 Data'!C:F,4,FALSE)</f>
        <v>0</v>
      </c>
      <c r="G3781" t="str">
        <f>VLOOKUP(F3781,Coding!K:L,2,FALSE)</f>
        <v>Non-URM</v>
      </c>
      <c r="H3781" t="s">
        <v>248</v>
      </c>
      <c r="I3781" t="s">
        <v>249</v>
      </c>
      <c r="J3781" t="s">
        <v>17</v>
      </c>
      <c r="K3781" t="s">
        <v>120</v>
      </c>
      <c r="L3781" s="2">
        <v>4</v>
      </c>
      <c r="M3781" t="s">
        <v>65</v>
      </c>
      <c r="N3781" t="s">
        <v>121</v>
      </c>
      <c r="O3781" t="s">
        <v>185</v>
      </c>
    </row>
    <row r="3782" spans="1:15" x14ac:dyDescent="0.25">
      <c r="A3782" s="2">
        <v>1</v>
      </c>
      <c r="B3782" s="2">
        <v>2016</v>
      </c>
      <c r="C3782" t="s">
        <v>250</v>
      </c>
      <c r="D3782" t="s">
        <v>48</v>
      </c>
      <c r="E3782" s="2" t="s">
        <v>7</v>
      </c>
      <c r="F3782">
        <f>VLOOKUP(C3782,'Five Year Alumni Srvy 2016 Data'!C:F,4,FALSE)</f>
        <v>0</v>
      </c>
      <c r="G3782" t="str">
        <f>VLOOKUP(F3782,Coding!K:L,2,FALSE)</f>
        <v>Non-URM</v>
      </c>
      <c r="H3782" t="s">
        <v>228</v>
      </c>
      <c r="I3782" t="s">
        <v>229</v>
      </c>
      <c r="J3782" t="s">
        <v>21</v>
      </c>
      <c r="K3782" t="s">
        <v>64</v>
      </c>
      <c r="L3782" s="2">
        <v>3</v>
      </c>
      <c r="M3782" t="s">
        <v>65</v>
      </c>
      <c r="N3782" t="s">
        <v>66</v>
      </c>
      <c r="O3782" t="s">
        <v>67</v>
      </c>
    </row>
    <row r="3783" spans="1:15" x14ac:dyDescent="0.25">
      <c r="A3783" s="2">
        <v>1</v>
      </c>
      <c r="B3783" s="2">
        <v>2016</v>
      </c>
      <c r="C3783" t="s">
        <v>250</v>
      </c>
      <c r="D3783" t="s">
        <v>48</v>
      </c>
      <c r="E3783" s="2" t="s">
        <v>7</v>
      </c>
      <c r="F3783">
        <f>VLOOKUP(C3783,'Five Year Alumni Srvy 2016 Data'!C:F,4,FALSE)</f>
        <v>0</v>
      </c>
      <c r="G3783" t="str">
        <f>VLOOKUP(F3783,Coding!K:L,2,FALSE)</f>
        <v>Non-URM</v>
      </c>
      <c r="H3783" t="s">
        <v>228</v>
      </c>
      <c r="I3783" t="s">
        <v>229</v>
      </c>
      <c r="J3783" t="s">
        <v>21</v>
      </c>
      <c r="K3783" t="s">
        <v>68</v>
      </c>
      <c r="L3783" s="2">
        <v>3</v>
      </c>
      <c r="M3783" t="s">
        <v>65</v>
      </c>
      <c r="N3783" t="s">
        <v>69</v>
      </c>
      <c r="O3783" t="s">
        <v>67</v>
      </c>
    </row>
    <row r="3784" spans="1:15" x14ac:dyDescent="0.25">
      <c r="A3784" s="2">
        <v>1</v>
      </c>
      <c r="B3784" s="2">
        <v>2016</v>
      </c>
      <c r="C3784" t="s">
        <v>250</v>
      </c>
      <c r="D3784" t="s">
        <v>48</v>
      </c>
      <c r="E3784" s="2" t="s">
        <v>7</v>
      </c>
      <c r="F3784">
        <f>VLOOKUP(C3784,'Five Year Alumni Srvy 2016 Data'!C:F,4,FALSE)</f>
        <v>0</v>
      </c>
      <c r="G3784" t="str">
        <f>VLOOKUP(F3784,Coding!K:L,2,FALSE)</f>
        <v>Non-URM</v>
      </c>
      <c r="H3784" t="s">
        <v>228</v>
      </c>
      <c r="I3784" t="s">
        <v>229</v>
      </c>
      <c r="J3784" t="s">
        <v>21</v>
      </c>
      <c r="K3784" t="s">
        <v>70</v>
      </c>
      <c r="L3784" s="2">
        <v>3</v>
      </c>
      <c r="M3784" t="s">
        <v>65</v>
      </c>
      <c r="N3784" t="s">
        <v>71</v>
      </c>
      <c r="O3784" t="s">
        <v>67</v>
      </c>
    </row>
    <row r="3785" spans="1:15" x14ac:dyDescent="0.25">
      <c r="A3785" s="2">
        <v>1</v>
      </c>
      <c r="B3785" s="2">
        <v>2016</v>
      </c>
      <c r="C3785" t="s">
        <v>250</v>
      </c>
      <c r="D3785" t="s">
        <v>48</v>
      </c>
      <c r="E3785" s="2" t="s">
        <v>7</v>
      </c>
      <c r="F3785">
        <f>VLOOKUP(C3785,'Five Year Alumni Srvy 2016 Data'!C:F,4,FALSE)</f>
        <v>0</v>
      </c>
      <c r="G3785" t="str">
        <f>VLOOKUP(F3785,Coding!K:L,2,FALSE)</f>
        <v>Non-URM</v>
      </c>
      <c r="H3785" t="s">
        <v>228</v>
      </c>
      <c r="I3785" t="s">
        <v>229</v>
      </c>
      <c r="J3785" t="s">
        <v>21</v>
      </c>
      <c r="K3785" t="s">
        <v>116</v>
      </c>
      <c r="L3785" s="2">
        <v>3</v>
      </c>
      <c r="M3785" t="s">
        <v>65</v>
      </c>
      <c r="N3785" t="s">
        <v>117</v>
      </c>
      <c r="O3785" t="s">
        <v>67</v>
      </c>
    </row>
    <row r="3786" spans="1:15" x14ac:dyDescent="0.25">
      <c r="A3786" s="2">
        <v>1</v>
      </c>
      <c r="B3786" s="2">
        <v>2016</v>
      </c>
      <c r="C3786" t="s">
        <v>250</v>
      </c>
      <c r="D3786" t="s">
        <v>48</v>
      </c>
      <c r="E3786" s="2" t="s">
        <v>7</v>
      </c>
      <c r="F3786">
        <f>VLOOKUP(C3786,'Five Year Alumni Srvy 2016 Data'!C:F,4,FALSE)</f>
        <v>0</v>
      </c>
      <c r="G3786" t="str">
        <f>VLOOKUP(F3786,Coding!K:L,2,FALSE)</f>
        <v>Non-URM</v>
      </c>
      <c r="H3786" t="s">
        <v>228</v>
      </c>
      <c r="I3786" t="s">
        <v>229</v>
      </c>
      <c r="J3786" t="s">
        <v>21</v>
      </c>
      <c r="K3786" t="s">
        <v>120</v>
      </c>
      <c r="L3786" s="2">
        <v>4</v>
      </c>
      <c r="M3786" t="s">
        <v>65</v>
      </c>
      <c r="N3786" t="s">
        <v>121</v>
      </c>
      <c r="O3786" t="s">
        <v>185</v>
      </c>
    </row>
    <row r="3787" spans="1:15" x14ac:dyDescent="0.25">
      <c r="A3787" s="2">
        <v>1</v>
      </c>
      <c r="B3787" s="2">
        <v>2016</v>
      </c>
      <c r="C3787" t="s">
        <v>283</v>
      </c>
      <c r="D3787" t="s">
        <v>204</v>
      </c>
      <c r="E3787" s="2" t="s">
        <v>7</v>
      </c>
      <c r="F3787">
        <f>VLOOKUP(C3787,'Five Year Alumni Srvy 2016 Data'!C:F,4,FALSE)</f>
        <v>0</v>
      </c>
      <c r="G3787" t="str">
        <f>VLOOKUP(F3787,Coding!K:L,2,FALSE)</f>
        <v>Non-URM</v>
      </c>
      <c r="H3787" t="s">
        <v>284</v>
      </c>
      <c r="I3787" t="s">
        <v>261</v>
      </c>
      <c r="J3787" t="s">
        <v>10</v>
      </c>
      <c r="K3787" t="s">
        <v>64</v>
      </c>
      <c r="L3787" s="2">
        <v>4</v>
      </c>
      <c r="M3787" t="s">
        <v>65</v>
      </c>
      <c r="N3787" t="s">
        <v>66</v>
      </c>
      <c r="O3787" t="s">
        <v>185</v>
      </c>
    </row>
    <row r="3788" spans="1:15" x14ac:dyDescent="0.25">
      <c r="A3788" s="2">
        <v>1</v>
      </c>
      <c r="B3788" s="2">
        <v>2016</v>
      </c>
      <c r="C3788" t="s">
        <v>283</v>
      </c>
      <c r="D3788" t="s">
        <v>204</v>
      </c>
      <c r="E3788" s="2" t="s">
        <v>7</v>
      </c>
      <c r="F3788">
        <f>VLOOKUP(C3788,'Five Year Alumni Srvy 2016 Data'!C:F,4,FALSE)</f>
        <v>0</v>
      </c>
      <c r="G3788" t="str">
        <f>VLOOKUP(F3788,Coding!K:L,2,FALSE)</f>
        <v>Non-URM</v>
      </c>
      <c r="H3788" t="s">
        <v>284</v>
      </c>
      <c r="I3788" t="s">
        <v>261</v>
      </c>
      <c r="J3788" t="s">
        <v>10</v>
      </c>
      <c r="K3788" t="s">
        <v>68</v>
      </c>
      <c r="L3788" s="2">
        <v>4</v>
      </c>
      <c r="M3788" t="s">
        <v>65</v>
      </c>
      <c r="N3788" t="s">
        <v>69</v>
      </c>
      <c r="O3788" t="s">
        <v>185</v>
      </c>
    </row>
    <row r="3789" spans="1:15" x14ac:dyDescent="0.25">
      <c r="A3789" s="2">
        <v>1</v>
      </c>
      <c r="B3789" s="2">
        <v>2016</v>
      </c>
      <c r="C3789" t="s">
        <v>283</v>
      </c>
      <c r="D3789" t="s">
        <v>204</v>
      </c>
      <c r="E3789" s="2" t="s">
        <v>7</v>
      </c>
      <c r="F3789">
        <f>VLOOKUP(C3789,'Five Year Alumni Srvy 2016 Data'!C:F,4,FALSE)</f>
        <v>0</v>
      </c>
      <c r="G3789" t="str">
        <f>VLOOKUP(F3789,Coding!K:L,2,FALSE)</f>
        <v>Non-URM</v>
      </c>
      <c r="H3789" t="s">
        <v>284</v>
      </c>
      <c r="I3789" t="s">
        <v>261</v>
      </c>
      <c r="J3789" t="s">
        <v>10</v>
      </c>
      <c r="K3789" t="s">
        <v>70</v>
      </c>
      <c r="L3789" s="2">
        <v>4</v>
      </c>
      <c r="M3789" t="s">
        <v>65</v>
      </c>
      <c r="N3789" t="s">
        <v>71</v>
      </c>
      <c r="O3789" t="s">
        <v>185</v>
      </c>
    </row>
    <row r="3790" spans="1:15" x14ac:dyDescent="0.25">
      <c r="A3790" s="2">
        <v>1</v>
      </c>
      <c r="B3790" s="2">
        <v>2016</v>
      </c>
      <c r="C3790" t="s">
        <v>283</v>
      </c>
      <c r="D3790" t="s">
        <v>204</v>
      </c>
      <c r="E3790" s="2" t="s">
        <v>7</v>
      </c>
      <c r="F3790">
        <f>VLOOKUP(C3790,'Five Year Alumni Srvy 2016 Data'!C:F,4,FALSE)</f>
        <v>0</v>
      </c>
      <c r="G3790" t="str">
        <f>VLOOKUP(F3790,Coding!K:L,2,FALSE)</f>
        <v>Non-URM</v>
      </c>
      <c r="H3790" t="s">
        <v>284</v>
      </c>
      <c r="I3790" t="s">
        <v>261</v>
      </c>
      <c r="J3790" t="s">
        <v>10</v>
      </c>
      <c r="K3790" t="s">
        <v>116</v>
      </c>
      <c r="L3790" s="2">
        <v>2</v>
      </c>
      <c r="M3790" t="s">
        <v>65</v>
      </c>
      <c r="N3790" t="s">
        <v>117</v>
      </c>
      <c r="O3790" t="s">
        <v>186</v>
      </c>
    </row>
    <row r="3791" spans="1:15" x14ac:dyDescent="0.25">
      <c r="A3791" s="2">
        <v>1</v>
      </c>
      <c r="B3791" s="2">
        <v>2016</v>
      </c>
      <c r="C3791" t="s">
        <v>283</v>
      </c>
      <c r="D3791" t="s">
        <v>204</v>
      </c>
      <c r="E3791" s="2" t="s">
        <v>7</v>
      </c>
      <c r="F3791">
        <f>VLOOKUP(C3791,'Five Year Alumni Srvy 2016 Data'!C:F,4,FALSE)</f>
        <v>0</v>
      </c>
      <c r="G3791" t="str">
        <f>VLOOKUP(F3791,Coding!K:L,2,FALSE)</f>
        <v>Non-URM</v>
      </c>
      <c r="H3791" t="s">
        <v>284</v>
      </c>
      <c r="I3791" t="s">
        <v>261</v>
      </c>
      <c r="J3791" t="s">
        <v>10</v>
      </c>
      <c r="K3791" t="s">
        <v>120</v>
      </c>
      <c r="L3791" s="2">
        <v>4</v>
      </c>
      <c r="M3791" t="s">
        <v>65</v>
      </c>
      <c r="N3791" t="s">
        <v>121</v>
      </c>
      <c r="O3791" t="s">
        <v>185</v>
      </c>
    </row>
    <row r="3792" spans="1:15" x14ac:dyDescent="0.25">
      <c r="A3792" s="2">
        <v>1</v>
      </c>
      <c r="B3792" s="2">
        <v>2016</v>
      </c>
      <c r="C3792" t="s">
        <v>285</v>
      </c>
      <c r="D3792" t="s">
        <v>264</v>
      </c>
      <c r="E3792" s="2" t="s">
        <v>7</v>
      </c>
      <c r="F3792">
        <f>VLOOKUP(C3792,'Five Year Alumni Srvy 2016 Data'!C:F,4,FALSE)</f>
        <v>0</v>
      </c>
      <c r="G3792" t="str">
        <f>VLOOKUP(F3792,Coding!K:L,2,FALSE)</f>
        <v>Non-URM</v>
      </c>
      <c r="H3792" t="s">
        <v>270</v>
      </c>
      <c r="I3792" t="s">
        <v>270</v>
      </c>
      <c r="J3792" t="s">
        <v>21</v>
      </c>
      <c r="K3792" t="s">
        <v>64</v>
      </c>
      <c r="L3792" s="2">
        <v>3</v>
      </c>
      <c r="M3792" t="s">
        <v>65</v>
      </c>
      <c r="N3792" t="s">
        <v>66</v>
      </c>
      <c r="O3792" t="s">
        <v>67</v>
      </c>
    </row>
    <row r="3793" spans="1:15" x14ac:dyDescent="0.25">
      <c r="A3793" s="2">
        <v>1</v>
      </c>
      <c r="B3793" s="2">
        <v>2016</v>
      </c>
      <c r="C3793" t="s">
        <v>285</v>
      </c>
      <c r="D3793" t="s">
        <v>264</v>
      </c>
      <c r="E3793" s="2" t="s">
        <v>7</v>
      </c>
      <c r="F3793">
        <f>VLOOKUP(C3793,'Five Year Alumni Srvy 2016 Data'!C:F,4,FALSE)</f>
        <v>0</v>
      </c>
      <c r="G3793" t="str">
        <f>VLOOKUP(F3793,Coding!K:L,2,FALSE)</f>
        <v>Non-URM</v>
      </c>
      <c r="H3793" t="s">
        <v>270</v>
      </c>
      <c r="I3793" t="s">
        <v>270</v>
      </c>
      <c r="J3793" t="s">
        <v>21</v>
      </c>
      <c r="K3793" t="s">
        <v>68</v>
      </c>
      <c r="L3793" s="2">
        <v>2</v>
      </c>
      <c r="M3793" t="s">
        <v>65</v>
      </c>
      <c r="N3793" t="s">
        <v>69</v>
      </c>
      <c r="O3793" t="s">
        <v>186</v>
      </c>
    </row>
    <row r="3794" spans="1:15" x14ac:dyDescent="0.25">
      <c r="A3794" s="2">
        <v>1</v>
      </c>
      <c r="B3794" s="2">
        <v>2016</v>
      </c>
      <c r="C3794" t="s">
        <v>285</v>
      </c>
      <c r="D3794" t="s">
        <v>264</v>
      </c>
      <c r="E3794" s="2" t="s">
        <v>7</v>
      </c>
      <c r="F3794">
        <f>VLOOKUP(C3794,'Five Year Alumni Srvy 2016 Data'!C:F,4,FALSE)</f>
        <v>0</v>
      </c>
      <c r="G3794" t="str">
        <f>VLOOKUP(F3794,Coding!K:L,2,FALSE)</f>
        <v>Non-URM</v>
      </c>
      <c r="H3794" t="s">
        <v>270</v>
      </c>
      <c r="I3794" t="s">
        <v>270</v>
      </c>
      <c r="J3794" t="s">
        <v>21</v>
      </c>
      <c r="K3794" t="s">
        <v>70</v>
      </c>
      <c r="L3794" s="2">
        <v>2</v>
      </c>
      <c r="M3794" t="s">
        <v>65</v>
      </c>
      <c r="N3794" t="s">
        <v>71</v>
      </c>
      <c r="O3794" t="s">
        <v>186</v>
      </c>
    </row>
    <row r="3795" spans="1:15" x14ac:dyDescent="0.25">
      <c r="A3795" s="2">
        <v>1</v>
      </c>
      <c r="B3795" s="2">
        <v>2016</v>
      </c>
      <c r="C3795" t="s">
        <v>285</v>
      </c>
      <c r="D3795" t="s">
        <v>264</v>
      </c>
      <c r="E3795" s="2" t="s">
        <v>7</v>
      </c>
      <c r="F3795">
        <f>VLOOKUP(C3795,'Five Year Alumni Srvy 2016 Data'!C:F,4,FALSE)</f>
        <v>0</v>
      </c>
      <c r="G3795" t="str">
        <f>VLOOKUP(F3795,Coding!K:L,2,FALSE)</f>
        <v>Non-URM</v>
      </c>
      <c r="H3795" t="s">
        <v>270</v>
      </c>
      <c r="I3795" t="s">
        <v>270</v>
      </c>
      <c r="J3795" t="s">
        <v>21</v>
      </c>
      <c r="K3795" t="s">
        <v>116</v>
      </c>
      <c r="L3795" s="2">
        <v>2</v>
      </c>
      <c r="M3795" t="s">
        <v>65</v>
      </c>
      <c r="N3795" t="s">
        <v>117</v>
      </c>
      <c r="O3795" t="s">
        <v>186</v>
      </c>
    </row>
    <row r="3796" spans="1:15" x14ac:dyDescent="0.25">
      <c r="A3796" s="2">
        <v>1</v>
      </c>
      <c r="B3796" s="2">
        <v>2016</v>
      </c>
      <c r="C3796" t="s">
        <v>285</v>
      </c>
      <c r="D3796" t="s">
        <v>264</v>
      </c>
      <c r="E3796" s="2" t="s">
        <v>7</v>
      </c>
      <c r="F3796">
        <f>VLOOKUP(C3796,'Five Year Alumni Srvy 2016 Data'!C:F,4,FALSE)</f>
        <v>0</v>
      </c>
      <c r="G3796" t="str">
        <f>VLOOKUP(F3796,Coding!K:L,2,FALSE)</f>
        <v>Non-URM</v>
      </c>
      <c r="H3796" t="s">
        <v>270</v>
      </c>
      <c r="I3796" t="s">
        <v>270</v>
      </c>
      <c r="J3796" t="s">
        <v>21</v>
      </c>
      <c r="K3796" t="s">
        <v>120</v>
      </c>
      <c r="L3796" s="2">
        <v>3</v>
      </c>
      <c r="M3796" t="s">
        <v>65</v>
      </c>
      <c r="N3796" t="s">
        <v>121</v>
      </c>
      <c r="O3796" t="s">
        <v>67</v>
      </c>
    </row>
    <row r="3797" spans="1:15" x14ac:dyDescent="0.25">
      <c r="A3797" s="2">
        <v>1</v>
      </c>
      <c r="B3797" s="2">
        <v>2016</v>
      </c>
      <c r="C3797" t="s">
        <v>288</v>
      </c>
      <c r="D3797" t="s">
        <v>48</v>
      </c>
      <c r="E3797" s="2" t="s">
        <v>7</v>
      </c>
      <c r="F3797">
        <f>VLOOKUP(C3797,'Five Year Alumni Srvy 2016 Data'!C:F,4,FALSE)</f>
        <v>0</v>
      </c>
      <c r="G3797" t="str">
        <f>VLOOKUP(F3797,Coding!K:L,2,FALSE)</f>
        <v>Non-URM</v>
      </c>
      <c r="H3797" t="s">
        <v>289</v>
      </c>
      <c r="I3797" t="s">
        <v>290</v>
      </c>
      <c r="J3797" t="s">
        <v>17</v>
      </c>
      <c r="K3797" t="s">
        <v>64</v>
      </c>
      <c r="L3797" s="2">
        <v>2</v>
      </c>
      <c r="M3797" t="s">
        <v>65</v>
      </c>
      <c r="N3797" t="s">
        <v>66</v>
      </c>
      <c r="O3797" t="s">
        <v>186</v>
      </c>
    </row>
    <row r="3798" spans="1:15" x14ac:dyDescent="0.25">
      <c r="A3798" s="2">
        <v>1</v>
      </c>
      <c r="B3798" s="2">
        <v>2016</v>
      </c>
      <c r="C3798" t="s">
        <v>288</v>
      </c>
      <c r="D3798" t="s">
        <v>48</v>
      </c>
      <c r="E3798" s="2" t="s">
        <v>7</v>
      </c>
      <c r="F3798">
        <f>VLOOKUP(C3798,'Five Year Alumni Srvy 2016 Data'!C:F,4,FALSE)</f>
        <v>0</v>
      </c>
      <c r="G3798" t="str">
        <f>VLOOKUP(F3798,Coding!K:L,2,FALSE)</f>
        <v>Non-URM</v>
      </c>
      <c r="H3798" t="s">
        <v>289</v>
      </c>
      <c r="I3798" t="s">
        <v>290</v>
      </c>
      <c r="J3798" t="s">
        <v>17</v>
      </c>
      <c r="K3798" t="s">
        <v>68</v>
      </c>
      <c r="L3798" s="2">
        <v>2</v>
      </c>
      <c r="M3798" t="s">
        <v>65</v>
      </c>
      <c r="N3798" t="s">
        <v>69</v>
      </c>
      <c r="O3798" t="s">
        <v>186</v>
      </c>
    </row>
    <row r="3799" spans="1:15" x14ac:dyDescent="0.25">
      <c r="A3799" s="2">
        <v>1</v>
      </c>
      <c r="B3799" s="2">
        <v>2016</v>
      </c>
      <c r="C3799" t="s">
        <v>288</v>
      </c>
      <c r="D3799" t="s">
        <v>48</v>
      </c>
      <c r="E3799" s="2" t="s">
        <v>7</v>
      </c>
      <c r="F3799">
        <f>VLOOKUP(C3799,'Five Year Alumni Srvy 2016 Data'!C:F,4,FALSE)</f>
        <v>0</v>
      </c>
      <c r="G3799" t="str">
        <f>VLOOKUP(F3799,Coding!K:L,2,FALSE)</f>
        <v>Non-URM</v>
      </c>
      <c r="H3799" t="s">
        <v>289</v>
      </c>
      <c r="I3799" t="s">
        <v>290</v>
      </c>
      <c r="J3799" t="s">
        <v>17</v>
      </c>
      <c r="K3799" t="s">
        <v>70</v>
      </c>
      <c r="L3799" s="2">
        <v>3</v>
      </c>
      <c r="M3799" t="s">
        <v>65</v>
      </c>
      <c r="N3799" t="s">
        <v>71</v>
      </c>
      <c r="O3799" t="s">
        <v>67</v>
      </c>
    </row>
    <row r="3800" spans="1:15" x14ac:dyDescent="0.25">
      <c r="A3800" s="2">
        <v>1</v>
      </c>
      <c r="B3800" s="2">
        <v>2016</v>
      </c>
      <c r="C3800" t="s">
        <v>288</v>
      </c>
      <c r="D3800" t="s">
        <v>48</v>
      </c>
      <c r="E3800" s="2" t="s">
        <v>7</v>
      </c>
      <c r="F3800">
        <f>VLOOKUP(C3800,'Five Year Alumni Srvy 2016 Data'!C:F,4,FALSE)</f>
        <v>0</v>
      </c>
      <c r="G3800" t="str">
        <f>VLOOKUP(F3800,Coding!K:L,2,FALSE)</f>
        <v>Non-URM</v>
      </c>
      <c r="H3800" t="s">
        <v>289</v>
      </c>
      <c r="I3800" t="s">
        <v>290</v>
      </c>
      <c r="J3800" t="s">
        <v>17</v>
      </c>
      <c r="K3800" t="s">
        <v>116</v>
      </c>
      <c r="L3800" s="2">
        <v>2</v>
      </c>
      <c r="M3800" t="s">
        <v>65</v>
      </c>
      <c r="N3800" t="s">
        <v>117</v>
      </c>
      <c r="O3800" t="s">
        <v>186</v>
      </c>
    </row>
    <row r="3801" spans="1:15" x14ac:dyDescent="0.25">
      <c r="A3801" s="2">
        <v>1</v>
      </c>
      <c r="B3801" s="2">
        <v>2016</v>
      </c>
      <c r="C3801" t="s">
        <v>288</v>
      </c>
      <c r="D3801" t="s">
        <v>48</v>
      </c>
      <c r="E3801" s="2" t="s">
        <v>7</v>
      </c>
      <c r="F3801">
        <f>VLOOKUP(C3801,'Five Year Alumni Srvy 2016 Data'!C:F,4,FALSE)</f>
        <v>0</v>
      </c>
      <c r="G3801" t="str">
        <f>VLOOKUP(F3801,Coding!K:L,2,FALSE)</f>
        <v>Non-URM</v>
      </c>
      <c r="H3801" t="s">
        <v>289</v>
      </c>
      <c r="I3801" t="s">
        <v>290</v>
      </c>
      <c r="J3801" t="s">
        <v>17</v>
      </c>
      <c r="K3801" t="s">
        <v>120</v>
      </c>
      <c r="L3801" s="2">
        <v>3</v>
      </c>
      <c r="M3801" t="s">
        <v>65</v>
      </c>
      <c r="N3801" t="s">
        <v>121</v>
      </c>
      <c r="O3801" t="s">
        <v>67</v>
      </c>
    </row>
    <row r="3802" spans="1:15" x14ac:dyDescent="0.25">
      <c r="A3802" s="2">
        <v>1</v>
      </c>
      <c r="B3802" s="2">
        <v>2016</v>
      </c>
      <c r="C3802" t="s">
        <v>291</v>
      </c>
      <c r="D3802" t="s">
        <v>48</v>
      </c>
      <c r="E3802" s="2" t="s">
        <v>7</v>
      </c>
      <c r="F3802">
        <f>VLOOKUP(C3802,'Five Year Alumni Srvy 2016 Data'!C:F,4,FALSE)</f>
        <v>0</v>
      </c>
      <c r="G3802" t="str">
        <f>VLOOKUP(F3802,Coding!K:L,2,FALSE)</f>
        <v>Non-URM</v>
      </c>
      <c r="H3802" t="s">
        <v>292</v>
      </c>
      <c r="I3802" t="s">
        <v>293</v>
      </c>
      <c r="J3802" t="s">
        <v>15</v>
      </c>
      <c r="K3802" t="s">
        <v>64</v>
      </c>
      <c r="L3802" s="2">
        <v>3</v>
      </c>
      <c r="M3802" t="s">
        <v>65</v>
      </c>
      <c r="N3802" t="s">
        <v>66</v>
      </c>
      <c r="O3802" t="s">
        <v>67</v>
      </c>
    </row>
    <row r="3803" spans="1:15" x14ac:dyDescent="0.25">
      <c r="A3803" s="2">
        <v>1</v>
      </c>
      <c r="B3803" s="2">
        <v>2016</v>
      </c>
      <c r="C3803" t="s">
        <v>291</v>
      </c>
      <c r="D3803" t="s">
        <v>48</v>
      </c>
      <c r="E3803" s="2" t="s">
        <v>7</v>
      </c>
      <c r="F3803">
        <f>VLOOKUP(C3803,'Five Year Alumni Srvy 2016 Data'!C:F,4,FALSE)</f>
        <v>0</v>
      </c>
      <c r="G3803" t="str">
        <f>VLOOKUP(F3803,Coding!K:L,2,FALSE)</f>
        <v>Non-URM</v>
      </c>
      <c r="H3803" t="s">
        <v>292</v>
      </c>
      <c r="I3803" t="s">
        <v>293</v>
      </c>
      <c r="J3803" t="s">
        <v>15</v>
      </c>
      <c r="K3803" t="s">
        <v>68</v>
      </c>
      <c r="L3803" s="2">
        <v>2</v>
      </c>
      <c r="M3803" t="s">
        <v>65</v>
      </c>
      <c r="N3803" t="s">
        <v>69</v>
      </c>
      <c r="O3803" t="s">
        <v>186</v>
      </c>
    </row>
    <row r="3804" spans="1:15" x14ac:dyDescent="0.25">
      <c r="A3804" s="2">
        <v>1</v>
      </c>
      <c r="B3804" s="2">
        <v>2016</v>
      </c>
      <c r="C3804" t="s">
        <v>291</v>
      </c>
      <c r="D3804" t="s">
        <v>48</v>
      </c>
      <c r="E3804" s="2" t="s">
        <v>7</v>
      </c>
      <c r="F3804">
        <f>VLOOKUP(C3804,'Five Year Alumni Srvy 2016 Data'!C:F,4,FALSE)</f>
        <v>0</v>
      </c>
      <c r="G3804" t="str">
        <f>VLOOKUP(F3804,Coding!K:L,2,FALSE)</f>
        <v>Non-URM</v>
      </c>
      <c r="H3804" t="s">
        <v>292</v>
      </c>
      <c r="I3804" t="s">
        <v>293</v>
      </c>
      <c r="J3804" t="s">
        <v>15</v>
      </c>
      <c r="K3804" t="s">
        <v>70</v>
      </c>
      <c r="L3804" s="2">
        <v>3</v>
      </c>
      <c r="M3804" t="s">
        <v>65</v>
      </c>
      <c r="N3804" t="s">
        <v>71</v>
      </c>
      <c r="O3804" t="s">
        <v>67</v>
      </c>
    </row>
    <row r="3805" spans="1:15" x14ac:dyDescent="0.25">
      <c r="A3805" s="2">
        <v>1</v>
      </c>
      <c r="B3805" s="2">
        <v>2016</v>
      </c>
      <c r="C3805" t="s">
        <v>291</v>
      </c>
      <c r="D3805" t="s">
        <v>48</v>
      </c>
      <c r="E3805" s="2" t="s">
        <v>7</v>
      </c>
      <c r="F3805">
        <f>VLOOKUP(C3805,'Five Year Alumni Srvy 2016 Data'!C:F,4,FALSE)</f>
        <v>0</v>
      </c>
      <c r="G3805" t="str">
        <f>VLOOKUP(F3805,Coding!K:L,2,FALSE)</f>
        <v>Non-URM</v>
      </c>
      <c r="H3805" t="s">
        <v>292</v>
      </c>
      <c r="I3805" t="s">
        <v>293</v>
      </c>
      <c r="J3805" t="s">
        <v>15</v>
      </c>
      <c r="K3805" t="s">
        <v>116</v>
      </c>
      <c r="L3805" s="2">
        <v>3</v>
      </c>
      <c r="M3805" t="s">
        <v>65</v>
      </c>
      <c r="N3805" t="s">
        <v>117</v>
      </c>
      <c r="O3805" t="s">
        <v>67</v>
      </c>
    </row>
    <row r="3806" spans="1:15" x14ac:dyDescent="0.25">
      <c r="A3806" s="2">
        <v>1</v>
      </c>
      <c r="B3806" s="2">
        <v>2016</v>
      </c>
      <c r="C3806" t="s">
        <v>291</v>
      </c>
      <c r="D3806" t="s">
        <v>48</v>
      </c>
      <c r="E3806" s="2" t="s">
        <v>7</v>
      </c>
      <c r="F3806">
        <f>VLOOKUP(C3806,'Five Year Alumni Srvy 2016 Data'!C:F,4,FALSE)</f>
        <v>0</v>
      </c>
      <c r="G3806" t="str">
        <f>VLOOKUP(F3806,Coding!K:L,2,FALSE)</f>
        <v>Non-URM</v>
      </c>
      <c r="H3806" t="s">
        <v>292</v>
      </c>
      <c r="I3806" t="s">
        <v>293</v>
      </c>
      <c r="J3806" t="s">
        <v>15</v>
      </c>
      <c r="K3806" t="s">
        <v>120</v>
      </c>
      <c r="L3806" s="2">
        <v>3</v>
      </c>
      <c r="M3806" t="s">
        <v>65</v>
      </c>
      <c r="N3806" t="s">
        <v>121</v>
      </c>
      <c r="O3806" t="s">
        <v>67</v>
      </c>
    </row>
    <row r="3807" spans="1:15" x14ac:dyDescent="0.25">
      <c r="A3807" s="2">
        <v>1</v>
      </c>
      <c r="B3807" s="2">
        <v>2016</v>
      </c>
      <c r="C3807" t="s">
        <v>297</v>
      </c>
      <c r="D3807" t="s">
        <v>48</v>
      </c>
      <c r="E3807" s="2" t="s">
        <v>7</v>
      </c>
      <c r="F3807">
        <f>VLOOKUP(C3807,'Five Year Alumni Srvy 2016 Data'!C:F,4,FALSE)</f>
        <v>0</v>
      </c>
      <c r="G3807" t="str">
        <f>VLOOKUP(F3807,Coding!K:L,2,FALSE)</f>
        <v>Non-URM</v>
      </c>
      <c r="H3807" t="s">
        <v>298</v>
      </c>
      <c r="I3807" t="s">
        <v>298</v>
      </c>
      <c r="J3807" t="s">
        <v>21</v>
      </c>
      <c r="K3807" t="s">
        <v>64</v>
      </c>
      <c r="L3807" s="2">
        <v>3</v>
      </c>
      <c r="M3807" t="s">
        <v>65</v>
      </c>
      <c r="N3807" t="s">
        <v>66</v>
      </c>
      <c r="O3807" t="s">
        <v>67</v>
      </c>
    </row>
    <row r="3808" spans="1:15" x14ac:dyDescent="0.25">
      <c r="A3808" s="2">
        <v>1</v>
      </c>
      <c r="B3808" s="2">
        <v>2016</v>
      </c>
      <c r="C3808" t="s">
        <v>297</v>
      </c>
      <c r="D3808" t="s">
        <v>48</v>
      </c>
      <c r="E3808" s="2" t="s">
        <v>7</v>
      </c>
      <c r="F3808">
        <f>VLOOKUP(C3808,'Five Year Alumni Srvy 2016 Data'!C:F,4,FALSE)</f>
        <v>0</v>
      </c>
      <c r="G3808" t="str">
        <f>VLOOKUP(F3808,Coding!K:L,2,FALSE)</f>
        <v>Non-URM</v>
      </c>
      <c r="H3808" t="s">
        <v>298</v>
      </c>
      <c r="I3808" t="s">
        <v>298</v>
      </c>
      <c r="J3808" t="s">
        <v>21</v>
      </c>
      <c r="K3808" t="s">
        <v>68</v>
      </c>
      <c r="L3808" s="2">
        <v>3</v>
      </c>
      <c r="M3808" t="s">
        <v>65</v>
      </c>
      <c r="N3808" t="s">
        <v>69</v>
      </c>
      <c r="O3808" t="s">
        <v>67</v>
      </c>
    </row>
    <row r="3809" spans="1:15" x14ac:dyDescent="0.25">
      <c r="A3809" s="2">
        <v>1</v>
      </c>
      <c r="B3809" s="2">
        <v>2016</v>
      </c>
      <c r="C3809" t="s">
        <v>297</v>
      </c>
      <c r="D3809" t="s">
        <v>48</v>
      </c>
      <c r="E3809" s="2" t="s">
        <v>7</v>
      </c>
      <c r="F3809">
        <f>VLOOKUP(C3809,'Five Year Alumni Srvy 2016 Data'!C:F,4,FALSE)</f>
        <v>0</v>
      </c>
      <c r="G3809" t="str">
        <f>VLOOKUP(F3809,Coding!K:L,2,FALSE)</f>
        <v>Non-URM</v>
      </c>
      <c r="H3809" t="s">
        <v>298</v>
      </c>
      <c r="I3809" t="s">
        <v>298</v>
      </c>
      <c r="J3809" t="s">
        <v>21</v>
      </c>
      <c r="K3809" t="s">
        <v>70</v>
      </c>
      <c r="L3809" s="2">
        <v>3</v>
      </c>
      <c r="M3809" t="s">
        <v>65</v>
      </c>
      <c r="N3809" t="s">
        <v>71</v>
      </c>
      <c r="O3809" t="s">
        <v>67</v>
      </c>
    </row>
    <row r="3810" spans="1:15" x14ac:dyDescent="0.25">
      <c r="A3810" s="2">
        <v>1</v>
      </c>
      <c r="B3810" s="2">
        <v>2016</v>
      </c>
      <c r="C3810" t="s">
        <v>297</v>
      </c>
      <c r="D3810" t="s">
        <v>48</v>
      </c>
      <c r="E3810" s="2" t="s">
        <v>7</v>
      </c>
      <c r="F3810">
        <f>VLOOKUP(C3810,'Five Year Alumni Srvy 2016 Data'!C:F,4,FALSE)</f>
        <v>0</v>
      </c>
      <c r="G3810" t="str">
        <f>VLOOKUP(F3810,Coding!K:L,2,FALSE)</f>
        <v>Non-URM</v>
      </c>
      <c r="H3810" t="s">
        <v>298</v>
      </c>
      <c r="I3810" t="s">
        <v>298</v>
      </c>
      <c r="J3810" t="s">
        <v>21</v>
      </c>
      <c r="K3810" t="s">
        <v>116</v>
      </c>
      <c r="L3810" s="2">
        <v>3</v>
      </c>
      <c r="M3810" t="s">
        <v>65</v>
      </c>
      <c r="N3810" t="s">
        <v>117</v>
      </c>
      <c r="O3810" t="s">
        <v>67</v>
      </c>
    </row>
    <row r="3811" spans="1:15" x14ac:dyDescent="0.25">
      <c r="A3811" s="2">
        <v>1</v>
      </c>
      <c r="B3811" s="2">
        <v>2016</v>
      </c>
      <c r="C3811" t="s">
        <v>297</v>
      </c>
      <c r="D3811" t="s">
        <v>48</v>
      </c>
      <c r="E3811" s="2" t="s">
        <v>7</v>
      </c>
      <c r="F3811">
        <f>VLOOKUP(C3811,'Five Year Alumni Srvy 2016 Data'!C:F,4,FALSE)</f>
        <v>0</v>
      </c>
      <c r="G3811" t="str">
        <f>VLOOKUP(F3811,Coding!K:L,2,FALSE)</f>
        <v>Non-URM</v>
      </c>
      <c r="H3811" t="s">
        <v>298</v>
      </c>
      <c r="I3811" t="s">
        <v>298</v>
      </c>
      <c r="J3811" t="s">
        <v>21</v>
      </c>
      <c r="K3811" t="s">
        <v>120</v>
      </c>
      <c r="L3811" s="2">
        <v>3</v>
      </c>
      <c r="M3811" t="s">
        <v>65</v>
      </c>
      <c r="N3811" t="s">
        <v>121</v>
      </c>
      <c r="O3811" t="s">
        <v>67</v>
      </c>
    </row>
    <row r="3812" spans="1:15" x14ac:dyDescent="0.25">
      <c r="A3812" s="2">
        <v>1</v>
      </c>
      <c r="B3812" s="2">
        <v>2016</v>
      </c>
      <c r="C3812" t="s">
        <v>299</v>
      </c>
      <c r="D3812" t="s">
        <v>48</v>
      </c>
      <c r="E3812" s="2" t="s">
        <v>7</v>
      </c>
      <c r="F3812">
        <f>VLOOKUP(C3812,'Five Year Alumni Srvy 2016 Data'!C:F,4,FALSE)</f>
        <v>0</v>
      </c>
      <c r="G3812" t="str">
        <f>VLOOKUP(F3812,Coding!K:L,2,FALSE)</f>
        <v>Non-URM</v>
      </c>
      <c r="H3812" t="s">
        <v>241</v>
      </c>
      <c r="I3812" t="s">
        <v>242</v>
      </c>
      <c r="J3812" t="s">
        <v>21</v>
      </c>
      <c r="K3812" t="s">
        <v>64</v>
      </c>
      <c r="L3812" s="2">
        <v>3</v>
      </c>
      <c r="M3812" t="s">
        <v>65</v>
      </c>
      <c r="N3812" t="s">
        <v>66</v>
      </c>
      <c r="O3812" t="s">
        <v>67</v>
      </c>
    </row>
    <row r="3813" spans="1:15" x14ac:dyDescent="0.25">
      <c r="A3813" s="2">
        <v>1</v>
      </c>
      <c r="B3813" s="2">
        <v>2016</v>
      </c>
      <c r="C3813" t="s">
        <v>299</v>
      </c>
      <c r="D3813" t="s">
        <v>48</v>
      </c>
      <c r="E3813" s="2" t="s">
        <v>7</v>
      </c>
      <c r="F3813">
        <f>VLOOKUP(C3813,'Five Year Alumni Srvy 2016 Data'!C:F,4,FALSE)</f>
        <v>0</v>
      </c>
      <c r="G3813" t="str">
        <f>VLOOKUP(F3813,Coding!K:L,2,FALSE)</f>
        <v>Non-URM</v>
      </c>
      <c r="H3813" t="s">
        <v>241</v>
      </c>
      <c r="I3813" t="s">
        <v>242</v>
      </c>
      <c r="J3813" t="s">
        <v>21</v>
      </c>
      <c r="K3813" t="s">
        <v>68</v>
      </c>
      <c r="L3813" s="2">
        <v>3</v>
      </c>
      <c r="M3813" t="s">
        <v>65</v>
      </c>
      <c r="N3813" t="s">
        <v>69</v>
      </c>
      <c r="O3813" t="s">
        <v>67</v>
      </c>
    </row>
    <row r="3814" spans="1:15" x14ac:dyDescent="0.25">
      <c r="A3814" s="2">
        <v>1</v>
      </c>
      <c r="B3814" s="2">
        <v>2016</v>
      </c>
      <c r="C3814" t="s">
        <v>299</v>
      </c>
      <c r="D3814" t="s">
        <v>48</v>
      </c>
      <c r="E3814" s="2" t="s">
        <v>7</v>
      </c>
      <c r="F3814">
        <f>VLOOKUP(C3814,'Five Year Alumni Srvy 2016 Data'!C:F,4,FALSE)</f>
        <v>0</v>
      </c>
      <c r="G3814" t="str">
        <f>VLOOKUP(F3814,Coding!K:L,2,FALSE)</f>
        <v>Non-URM</v>
      </c>
      <c r="H3814" t="s">
        <v>241</v>
      </c>
      <c r="I3814" t="s">
        <v>242</v>
      </c>
      <c r="J3814" t="s">
        <v>21</v>
      </c>
      <c r="K3814" t="s">
        <v>70</v>
      </c>
      <c r="L3814" s="2">
        <v>2</v>
      </c>
      <c r="M3814" t="s">
        <v>65</v>
      </c>
      <c r="N3814" t="s">
        <v>71</v>
      </c>
      <c r="O3814" t="s">
        <v>186</v>
      </c>
    </row>
    <row r="3815" spans="1:15" x14ac:dyDescent="0.25">
      <c r="A3815" s="2">
        <v>1</v>
      </c>
      <c r="B3815" s="2">
        <v>2016</v>
      </c>
      <c r="C3815" t="s">
        <v>299</v>
      </c>
      <c r="D3815" t="s">
        <v>48</v>
      </c>
      <c r="E3815" s="2" t="s">
        <v>7</v>
      </c>
      <c r="F3815">
        <f>VLOOKUP(C3815,'Five Year Alumni Srvy 2016 Data'!C:F,4,FALSE)</f>
        <v>0</v>
      </c>
      <c r="G3815" t="str">
        <f>VLOOKUP(F3815,Coding!K:L,2,FALSE)</f>
        <v>Non-URM</v>
      </c>
      <c r="H3815" t="s">
        <v>241</v>
      </c>
      <c r="I3815" t="s">
        <v>242</v>
      </c>
      <c r="J3815" t="s">
        <v>21</v>
      </c>
      <c r="K3815" t="s">
        <v>116</v>
      </c>
      <c r="L3815" s="2">
        <v>2</v>
      </c>
      <c r="M3815" t="s">
        <v>65</v>
      </c>
      <c r="N3815" t="s">
        <v>117</v>
      </c>
      <c r="O3815" t="s">
        <v>186</v>
      </c>
    </row>
    <row r="3816" spans="1:15" x14ac:dyDescent="0.25">
      <c r="A3816" s="2">
        <v>1</v>
      </c>
      <c r="B3816" s="2">
        <v>2016</v>
      </c>
      <c r="C3816" t="s">
        <v>299</v>
      </c>
      <c r="D3816" t="s">
        <v>48</v>
      </c>
      <c r="E3816" s="2" t="s">
        <v>7</v>
      </c>
      <c r="F3816">
        <f>VLOOKUP(C3816,'Five Year Alumni Srvy 2016 Data'!C:F,4,FALSE)</f>
        <v>0</v>
      </c>
      <c r="G3816" t="str">
        <f>VLOOKUP(F3816,Coding!K:L,2,FALSE)</f>
        <v>Non-URM</v>
      </c>
      <c r="H3816" t="s">
        <v>241</v>
      </c>
      <c r="I3816" t="s">
        <v>242</v>
      </c>
      <c r="J3816" t="s">
        <v>21</v>
      </c>
      <c r="K3816" t="s">
        <v>120</v>
      </c>
      <c r="L3816" s="2">
        <v>2</v>
      </c>
      <c r="M3816" t="s">
        <v>65</v>
      </c>
      <c r="N3816" t="s">
        <v>121</v>
      </c>
      <c r="O3816" t="s">
        <v>186</v>
      </c>
    </row>
    <row r="3817" spans="1:15" x14ac:dyDescent="0.25">
      <c r="A3817" s="2">
        <v>1</v>
      </c>
      <c r="B3817" s="2">
        <v>2016</v>
      </c>
      <c r="C3817" t="s">
        <v>305</v>
      </c>
      <c r="D3817" t="s">
        <v>204</v>
      </c>
      <c r="E3817" s="2" t="s">
        <v>7</v>
      </c>
      <c r="F3817">
        <f>VLOOKUP(C3817,'Five Year Alumni Srvy 2016 Data'!C:F,4,FALSE)</f>
        <v>0</v>
      </c>
      <c r="G3817" t="str">
        <f>VLOOKUP(F3817,Coding!K:L,2,FALSE)</f>
        <v>Non-URM</v>
      </c>
      <c r="H3817" t="s">
        <v>306</v>
      </c>
      <c r="I3817" t="s">
        <v>306</v>
      </c>
      <c r="J3817" t="s">
        <v>21</v>
      </c>
      <c r="K3817" t="s">
        <v>64</v>
      </c>
      <c r="L3817" s="2">
        <v>3</v>
      </c>
      <c r="M3817" t="s">
        <v>65</v>
      </c>
      <c r="N3817" t="s">
        <v>66</v>
      </c>
      <c r="O3817" t="s">
        <v>67</v>
      </c>
    </row>
    <row r="3818" spans="1:15" x14ac:dyDescent="0.25">
      <c r="A3818" s="2">
        <v>1</v>
      </c>
      <c r="B3818" s="2">
        <v>2016</v>
      </c>
      <c r="C3818" t="s">
        <v>305</v>
      </c>
      <c r="D3818" t="s">
        <v>204</v>
      </c>
      <c r="E3818" s="2" t="s">
        <v>7</v>
      </c>
      <c r="F3818">
        <f>VLOOKUP(C3818,'Five Year Alumni Srvy 2016 Data'!C:F,4,FALSE)</f>
        <v>0</v>
      </c>
      <c r="G3818" t="str">
        <f>VLOOKUP(F3818,Coding!K:L,2,FALSE)</f>
        <v>Non-URM</v>
      </c>
      <c r="H3818" t="s">
        <v>306</v>
      </c>
      <c r="I3818" t="s">
        <v>306</v>
      </c>
      <c r="J3818" t="s">
        <v>21</v>
      </c>
      <c r="K3818" t="s">
        <v>68</v>
      </c>
      <c r="L3818" s="2">
        <v>3</v>
      </c>
      <c r="M3818" t="s">
        <v>65</v>
      </c>
      <c r="N3818" t="s">
        <v>69</v>
      </c>
      <c r="O3818" t="s">
        <v>67</v>
      </c>
    </row>
    <row r="3819" spans="1:15" x14ac:dyDescent="0.25">
      <c r="A3819" s="2">
        <v>1</v>
      </c>
      <c r="B3819" s="2">
        <v>2016</v>
      </c>
      <c r="C3819" t="s">
        <v>305</v>
      </c>
      <c r="D3819" t="s">
        <v>204</v>
      </c>
      <c r="E3819" s="2" t="s">
        <v>7</v>
      </c>
      <c r="F3819">
        <f>VLOOKUP(C3819,'Five Year Alumni Srvy 2016 Data'!C:F,4,FALSE)</f>
        <v>0</v>
      </c>
      <c r="G3819" t="str">
        <f>VLOOKUP(F3819,Coding!K:L,2,FALSE)</f>
        <v>Non-URM</v>
      </c>
      <c r="H3819" t="s">
        <v>306</v>
      </c>
      <c r="I3819" t="s">
        <v>306</v>
      </c>
      <c r="J3819" t="s">
        <v>21</v>
      </c>
      <c r="K3819" t="s">
        <v>70</v>
      </c>
      <c r="L3819" s="2">
        <v>3</v>
      </c>
      <c r="M3819" t="s">
        <v>65</v>
      </c>
      <c r="N3819" t="s">
        <v>71</v>
      </c>
      <c r="O3819" t="s">
        <v>67</v>
      </c>
    </row>
    <row r="3820" spans="1:15" x14ac:dyDescent="0.25">
      <c r="A3820" s="2">
        <v>1</v>
      </c>
      <c r="B3820" s="2">
        <v>2016</v>
      </c>
      <c r="C3820" t="s">
        <v>305</v>
      </c>
      <c r="D3820" t="s">
        <v>204</v>
      </c>
      <c r="E3820" s="2" t="s">
        <v>7</v>
      </c>
      <c r="F3820">
        <f>VLOOKUP(C3820,'Five Year Alumni Srvy 2016 Data'!C:F,4,FALSE)</f>
        <v>0</v>
      </c>
      <c r="G3820" t="str">
        <f>VLOOKUP(F3820,Coding!K:L,2,FALSE)</f>
        <v>Non-URM</v>
      </c>
      <c r="H3820" t="s">
        <v>306</v>
      </c>
      <c r="I3820" t="s">
        <v>306</v>
      </c>
      <c r="J3820" t="s">
        <v>21</v>
      </c>
      <c r="K3820" t="s">
        <v>116</v>
      </c>
      <c r="L3820" s="2">
        <v>1</v>
      </c>
      <c r="M3820" t="s">
        <v>65</v>
      </c>
      <c r="N3820" t="s">
        <v>117</v>
      </c>
      <c r="O3820" t="s">
        <v>230</v>
      </c>
    </row>
    <row r="3821" spans="1:15" x14ac:dyDescent="0.25">
      <c r="A3821" s="2">
        <v>1</v>
      </c>
      <c r="B3821" s="2">
        <v>2016</v>
      </c>
      <c r="C3821" t="s">
        <v>305</v>
      </c>
      <c r="D3821" t="s">
        <v>204</v>
      </c>
      <c r="E3821" s="2" t="s">
        <v>7</v>
      </c>
      <c r="F3821">
        <f>VLOOKUP(C3821,'Five Year Alumni Srvy 2016 Data'!C:F,4,FALSE)</f>
        <v>0</v>
      </c>
      <c r="G3821" t="str">
        <f>VLOOKUP(F3821,Coding!K:L,2,FALSE)</f>
        <v>Non-URM</v>
      </c>
      <c r="H3821" t="s">
        <v>306</v>
      </c>
      <c r="I3821" t="s">
        <v>306</v>
      </c>
      <c r="J3821" t="s">
        <v>21</v>
      </c>
      <c r="K3821" t="s">
        <v>120</v>
      </c>
      <c r="L3821" s="2">
        <v>4</v>
      </c>
      <c r="M3821" t="s">
        <v>65</v>
      </c>
      <c r="N3821" t="s">
        <v>121</v>
      </c>
      <c r="O3821" t="s">
        <v>185</v>
      </c>
    </row>
    <row r="3822" spans="1:15" x14ac:dyDescent="0.25">
      <c r="A3822" s="2">
        <v>1</v>
      </c>
      <c r="B3822" s="2">
        <v>2016</v>
      </c>
      <c r="C3822" t="s">
        <v>326</v>
      </c>
      <c r="D3822" t="s">
        <v>48</v>
      </c>
      <c r="E3822" s="2" t="s">
        <v>7</v>
      </c>
      <c r="F3822">
        <f>VLOOKUP(C3822,'Five Year Alumni Srvy 2016 Data'!C:F,4,FALSE)</f>
        <v>0</v>
      </c>
      <c r="G3822" t="str">
        <f>VLOOKUP(F3822,Coding!K:L,2,FALSE)</f>
        <v>Non-URM</v>
      </c>
      <c r="H3822" t="s">
        <v>182</v>
      </c>
      <c r="I3822" t="s">
        <v>182</v>
      </c>
      <c r="J3822" t="s">
        <v>21</v>
      </c>
      <c r="K3822" t="s">
        <v>64</v>
      </c>
      <c r="L3822" s="2">
        <v>3</v>
      </c>
      <c r="M3822" t="s">
        <v>65</v>
      </c>
      <c r="N3822" t="s">
        <v>66</v>
      </c>
      <c r="O3822" t="s">
        <v>67</v>
      </c>
    </row>
    <row r="3823" spans="1:15" x14ac:dyDescent="0.25">
      <c r="A3823" s="2">
        <v>1</v>
      </c>
      <c r="B3823" s="2">
        <v>2016</v>
      </c>
      <c r="C3823" t="s">
        <v>326</v>
      </c>
      <c r="D3823" t="s">
        <v>48</v>
      </c>
      <c r="E3823" s="2" t="s">
        <v>7</v>
      </c>
      <c r="F3823">
        <f>VLOOKUP(C3823,'Five Year Alumni Srvy 2016 Data'!C:F,4,FALSE)</f>
        <v>0</v>
      </c>
      <c r="G3823" t="str">
        <f>VLOOKUP(F3823,Coding!K:L,2,FALSE)</f>
        <v>Non-URM</v>
      </c>
      <c r="H3823" t="s">
        <v>182</v>
      </c>
      <c r="I3823" t="s">
        <v>182</v>
      </c>
      <c r="J3823" t="s">
        <v>21</v>
      </c>
      <c r="K3823" t="s">
        <v>68</v>
      </c>
      <c r="L3823" s="2">
        <v>2</v>
      </c>
      <c r="M3823" t="s">
        <v>65</v>
      </c>
      <c r="N3823" t="s">
        <v>69</v>
      </c>
      <c r="O3823" t="s">
        <v>186</v>
      </c>
    </row>
    <row r="3824" spans="1:15" x14ac:dyDescent="0.25">
      <c r="A3824" s="2">
        <v>1</v>
      </c>
      <c r="B3824" s="2">
        <v>2016</v>
      </c>
      <c r="C3824" t="s">
        <v>326</v>
      </c>
      <c r="D3824" t="s">
        <v>48</v>
      </c>
      <c r="E3824" s="2" t="s">
        <v>7</v>
      </c>
      <c r="F3824">
        <f>VLOOKUP(C3824,'Five Year Alumni Srvy 2016 Data'!C:F,4,FALSE)</f>
        <v>0</v>
      </c>
      <c r="G3824" t="str">
        <f>VLOOKUP(F3824,Coding!K:L,2,FALSE)</f>
        <v>Non-URM</v>
      </c>
      <c r="H3824" t="s">
        <v>182</v>
      </c>
      <c r="I3824" t="s">
        <v>182</v>
      </c>
      <c r="J3824" t="s">
        <v>21</v>
      </c>
      <c r="K3824" t="s">
        <v>70</v>
      </c>
      <c r="L3824" s="2">
        <v>1</v>
      </c>
      <c r="M3824" t="s">
        <v>65</v>
      </c>
      <c r="N3824" t="s">
        <v>71</v>
      </c>
      <c r="O3824" t="s">
        <v>230</v>
      </c>
    </row>
    <row r="3825" spans="1:15" x14ac:dyDescent="0.25">
      <c r="A3825" s="2">
        <v>1</v>
      </c>
      <c r="B3825" s="2">
        <v>2016</v>
      </c>
      <c r="C3825" t="s">
        <v>326</v>
      </c>
      <c r="D3825" t="s">
        <v>48</v>
      </c>
      <c r="E3825" s="2" t="s">
        <v>7</v>
      </c>
      <c r="F3825">
        <f>VLOOKUP(C3825,'Five Year Alumni Srvy 2016 Data'!C:F,4,FALSE)</f>
        <v>0</v>
      </c>
      <c r="G3825" t="str">
        <f>VLOOKUP(F3825,Coding!K:L,2,FALSE)</f>
        <v>Non-URM</v>
      </c>
      <c r="H3825" t="s">
        <v>182</v>
      </c>
      <c r="I3825" t="s">
        <v>182</v>
      </c>
      <c r="J3825" t="s">
        <v>21</v>
      </c>
      <c r="K3825" t="s">
        <v>116</v>
      </c>
      <c r="L3825" s="2">
        <v>1</v>
      </c>
      <c r="M3825" t="s">
        <v>65</v>
      </c>
      <c r="N3825" t="s">
        <v>117</v>
      </c>
      <c r="O3825" t="s">
        <v>230</v>
      </c>
    </row>
    <row r="3826" spans="1:15" x14ac:dyDescent="0.25">
      <c r="A3826" s="2">
        <v>1</v>
      </c>
      <c r="B3826" s="2">
        <v>2016</v>
      </c>
      <c r="C3826" t="s">
        <v>326</v>
      </c>
      <c r="D3826" t="s">
        <v>48</v>
      </c>
      <c r="E3826" s="2" t="s">
        <v>7</v>
      </c>
      <c r="F3826">
        <f>VLOOKUP(C3826,'Five Year Alumni Srvy 2016 Data'!C:F,4,FALSE)</f>
        <v>0</v>
      </c>
      <c r="G3826" t="str">
        <f>VLOOKUP(F3826,Coding!K:L,2,FALSE)</f>
        <v>Non-URM</v>
      </c>
      <c r="H3826" t="s">
        <v>182</v>
      </c>
      <c r="I3826" t="s">
        <v>182</v>
      </c>
      <c r="J3826" t="s">
        <v>21</v>
      </c>
      <c r="K3826" t="s">
        <v>120</v>
      </c>
      <c r="L3826" s="2">
        <v>1</v>
      </c>
      <c r="M3826" t="s">
        <v>65</v>
      </c>
      <c r="N3826" t="s">
        <v>121</v>
      </c>
      <c r="O3826" t="s">
        <v>230</v>
      </c>
    </row>
    <row r="3827" spans="1:15" x14ac:dyDescent="0.25">
      <c r="A3827" s="2">
        <v>1</v>
      </c>
      <c r="B3827" s="2">
        <v>2016</v>
      </c>
      <c r="C3827" t="s">
        <v>331</v>
      </c>
      <c r="D3827" t="s">
        <v>204</v>
      </c>
      <c r="E3827" s="2" t="s">
        <v>7</v>
      </c>
      <c r="F3827">
        <f>VLOOKUP(C3827,'Five Year Alumni Srvy 2016 Data'!C:F,4,FALSE)</f>
        <v>0</v>
      </c>
      <c r="G3827" t="str">
        <f>VLOOKUP(F3827,Coding!K:L,2,FALSE)</f>
        <v>Non-URM</v>
      </c>
      <c r="H3827" t="s">
        <v>219</v>
      </c>
      <c r="I3827" t="s">
        <v>220</v>
      </c>
      <c r="J3827" t="s">
        <v>19</v>
      </c>
      <c r="K3827" t="s">
        <v>64</v>
      </c>
      <c r="L3827" s="2">
        <v>2</v>
      </c>
      <c r="M3827" t="s">
        <v>65</v>
      </c>
      <c r="N3827" t="s">
        <v>66</v>
      </c>
      <c r="O3827" t="s">
        <v>186</v>
      </c>
    </row>
    <row r="3828" spans="1:15" x14ac:dyDescent="0.25">
      <c r="A3828" s="2">
        <v>1</v>
      </c>
      <c r="B3828" s="2">
        <v>2016</v>
      </c>
      <c r="C3828" t="s">
        <v>331</v>
      </c>
      <c r="D3828" t="s">
        <v>204</v>
      </c>
      <c r="E3828" s="2" t="s">
        <v>7</v>
      </c>
      <c r="F3828">
        <f>VLOOKUP(C3828,'Five Year Alumni Srvy 2016 Data'!C:F,4,FALSE)</f>
        <v>0</v>
      </c>
      <c r="G3828" t="str">
        <f>VLOOKUP(F3828,Coding!K:L,2,FALSE)</f>
        <v>Non-URM</v>
      </c>
      <c r="H3828" t="s">
        <v>219</v>
      </c>
      <c r="I3828" t="s">
        <v>220</v>
      </c>
      <c r="J3828" t="s">
        <v>19</v>
      </c>
      <c r="K3828" t="s">
        <v>68</v>
      </c>
      <c r="L3828" s="2">
        <v>1</v>
      </c>
      <c r="M3828" t="s">
        <v>65</v>
      </c>
      <c r="N3828" t="s">
        <v>69</v>
      </c>
      <c r="O3828" t="s">
        <v>230</v>
      </c>
    </row>
    <row r="3829" spans="1:15" x14ac:dyDescent="0.25">
      <c r="A3829" s="2">
        <v>1</v>
      </c>
      <c r="B3829" s="2">
        <v>2016</v>
      </c>
      <c r="C3829" t="s">
        <v>331</v>
      </c>
      <c r="D3829" t="s">
        <v>204</v>
      </c>
      <c r="E3829" s="2" t="s">
        <v>7</v>
      </c>
      <c r="F3829">
        <f>VLOOKUP(C3829,'Five Year Alumni Srvy 2016 Data'!C:F,4,FALSE)</f>
        <v>0</v>
      </c>
      <c r="G3829" t="str">
        <f>VLOOKUP(F3829,Coding!K:L,2,FALSE)</f>
        <v>Non-URM</v>
      </c>
      <c r="H3829" t="s">
        <v>219</v>
      </c>
      <c r="I3829" t="s">
        <v>220</v>
      </c>
      <c r="J3829" t="s">
        <v>19</v>
      </c>
      <c r="K3829" t="s">
        <v>70</v>
      </c>
      <c r="L3829" s="2">
        <v>3</v>
      </c>
      <c r="M3829" t="s">
        <v>65</v>
      </c>
      <c r="N3829" t="s">
        <v>71</v>
      </c>
      <c r="O3829" t="s">
        <v>67</v>
      </c>
    </row>
    <row r="3830" spans="1:15" x14ac:dyDescent="0.25">
      <c r="A3830" s="2">
        <v>1</v>
      </c>
      <c r="B3830" s="2">
        <v>2016</v>
      </c>
      <c r="C3830" t="s">
        <v>331</v>
      </c>
      <c r="D3830" t="s">
        <v>204</v>
      </c>
      <c r="E3830" s="2" t="s">
        <v>7</v>
      </c>
      <c r="F3830">
        <f>VLOOKUP(C3830,'Five Year Alumni Srvy 2016 Data'!C:F,4,FALSE)</f>
        <v>0</v>
      </c>
      <c r="G3830" t="str">
        <f>VLOOKUP(F3830,Coding!K:L,2,FALSE)</f>
        <v>Non-URM</v>
      </c>
      <c r="H3830" t="s">
        <v>219</v>
      </c>
      <c r="I3830" t="s">
        <v>220</v>
      </c>
      <c r="J3830" t="s">
        <v>19</v>
      </c>
      <c r="K3830" t="s">
        <v>116</v>
      </c>
      <c r="L3830" s="2">
        <v>2</v>
      </c>
      <c r="M3830" t="s">
        <v>65</v>
      </c>
      <c r="N3830" t="s">
        <v>117</v>
      </c>
      <c r="O3830" t="s">
        <v>186</v>
      </c>
    </row>
    <row r="3831" spans="1:15" x14ac:dyDescent="0.25">
      <c r="A3831" s="2">
        <v>1</v>
      </c>
      <c r="B3831" s="2">
        <v>2016</v>
      </c>
      <c r="C3831" t="s">
        <v>331</v>
      </c>
      <c r="D3831" t="s">
        <v>204</v>
      </c>
      <c r="E3831" s="2" t="s">
        <v>7</v>
      </c>
      <c r="F3831">
        <f>VLOOKUP(C3831,'Five Year Alumni Srvy 2016 Data'!C:F,4,FALSE)</f>
        <v>0</v>
      </c>
      <c r="G3831" t="str">
        <f>VLOOKUP(F3831,Coding!K:L,2,FALSE)</f>
        <v>Non-URM</v>
      </c>
      <c r="H3831" t="s">
        <v>219</v>
      </c>
      <c r="I3831" t="s">
        <v>220</v>
      </c>
      <c r="J3831" t="s">
        <v>19</v>
      </c>
      <c r="K3831" t="s">
        <v>120</v>
      </c>
      <c r="L3831" s="2">
        <v>2</v>
      </c>
      <c r="M3831" t="s">
        <v>65</v>
      </c>
      <c r="N3831" t="s">
        <v>121</v>
      </c>
      <c r="O3831" t="s">
        <v>186</v>
      </c>
    </row>
    <row r="3832" spans="1:15" x14ac:dyDescent="0.25">
      <c r="A3832" s="2">
        <v>1</v>
      </c>
      <c r="B3832" s="2">
        <v>2016</v>
      </c>
      <c r="C3832" t="s">
        <v>334</v>
      </c>
      <c r="D3832" t="s">
        <v>48</v>
      </c>
      <c r="E3832" s="2" t="s">
        <v>7</v>
      </c>
      <c r="F3832">
        <f>VLOOKUP(C3832,'Five Year Alumni Srvy 2016 Data'!C:F,4,FALSE)</f>
        <v>0</v>
      </c>
      <c r="G3832" t="str">
        <f>VLOOKUP(F3832,Coding!K:L,2,FALSE)</f>
        <v>Non-URM</v>
      </c>
      <c r="H3832" t="s">
        <v>335</v>
      </c>
      <c r="I3832" t="s">
        <v>50</v>
      </c>
      <c r="J3832" t="s">
        <v>17</v>
      </c>
      <c r="K3832" t="s">
        <v>64</v>
      </c>
      <c r="L3832" s="2">
        <v>3</v>
      </c>
      <c r="M3832" t="s">
        <v>65</v>
      </c>
      <c r="N3832" t="s">
        <v>66</v>
      </c>
      <c r="O3832" t="s">
        <v>67</v>
      </c>
    </row>
    <row r="3833" spans="1:15" x14ac:dyDescent="0.25">
      <c r="A3833" s="2">
        <v>1</v>
      </c>
      <c r="B3833" s="2">
        <v>2016</v>
      </c>
      <c r="C3833" t="s">
        <v>334</v>
      </c>
      <c r="D3833" t="s">
        <v>48</v>
      </c>
      <c r="E3833" s="2" t="s">
        <v>7</v>
      </c>
      <c r="F3833">
        <f>VLOOKUP(C3833,'Five Year Alumni Srvy 2016 Data'!C:F,4,FALSE)</f>
        <v>0</v>
      </c>
      <c r="G3833" t="str">
        <f>VLOOKUP(F3833,Coding!K:L,2,FALSE)</f>
        <v>Non-URM</v>
      </c>
      <c r="H3833" t="s">
        <v>335</v>
      </c>
      <c r="I3833" t="s">
        <v>50</v>
      </c>
      <c r="J3833" t="s">
        <v>17</v>
      </c>
      <c r="K3833" t="s">
        <v>68</v>
      </c>
      <c r="L3833" s="2">
        <v>3</v>
      </c>
      <c r="M3833" t="s">
        <v>65</v>
      </c>
      <c r="N3833" t="s">
        <v>69</v>
      </c>
      <c r="O3833" t="s">
        <v>67</v>
      </c>
    </row>
    <row r="3834" spans="1:15" x14ac:dyDescent="0.25">
      <c r="A3834" s="2">
        <v>1</v>
      </c>
      <c r="B3834" s="2">
        <v>2016</v>
      </c>
      <c r="C3834" t="s">
        <v>334</v>
      </c>
      <c r="D3834" t="s">
        <v>48</v>
      </c>
      <c r="E3834" s="2" t="s">
        <v>7</v>
      </c>
      <c r="F3834">
        <f>VLOOKUP(C3834,'Five Year Alumni Srvy 2016 Data'!C:F,4,FALSE)</f>
        <v>0</v>
      </c>
      <c r="G3834" t="str">
        <f>VLOOKUP(F3834,Coding!K:L,2,FALSE)</f>
        <v>Non-URM</v>
      </c>
      <c r="H3834" t="s">
        <v>335</v>
      </c>
      <c r="I3834" t="s">
        <v>50</v>
      </c>
      <c r="J3834" t="s">
        <v>17</v>
      </c>
      <c r="K3834" t="s">
        <v>70</v>
      </c>
      <c r="L3834" s="2">
        <v>3</v>
      </c>
      <c r="M3834" t="s">
        <v>65</v>
      </c>
      <c r="N3834" t="s">
        <v>71</v>
      </c>
      <c r="O3834" t="s">
        <v>67</v>
      </c>
    </row>
    <row r="3835" spans="1:15" x14ac:dyDescent="0.25">
      <c r="A3835" s="2">
        <v>1</v>
      </c>
      <c r="B3835" s="2">
        <v>2016</v>
      </c>
      <c r="C3835" t="s">
        <v>334</v>
      </c>
      <c r="D3835" t="s">
        <v>48</v>
      </c>
      <c r="E3835" s="2" t="s">
        <v>7</v>
      </c>
      <c r="F3835">
        <f>VLOOKUP(C3835,'Five Year Alumni Srvy 2016 Data'!C:F,4,FALSE)</f>
        <v>0</v>
      </c>
      <c r="G3835" t="str">
        <f>VLOOKUP(F3835,Coding!K:L,2,FALSE)</f>
        <v>Non-URM</v>
      </c>
      <c r="H3835" t="s">
        <v>335</v>
      </c>
      <c r="I3835" t="s">
        <v>50</v>
      </c>
      <c r="J3835" t="s">
        <v>17</v>
      </c>
      <c r="K3835" t="s">
        <v>116</v>
      </c>
      <c r="L3835" s="2">
        <v>1</v>
      </c>
      <c r="M3835" t="s">
        <v>65</v>
      </c>
      <c r="N3835" t="s">
        <v>117</v>
      </c>
      <c r="O3835" t="s">
        <v>230</v>
      </c>
    </row>
    <row r="3836" spans="1:15" x14ac:dyDescent="0.25">
      <c r="A3836" s="2">
        <v>1</v>
      </c>
      <c r="B3836" s="2">
        <v>2016</v>
      </c>
      <c r="C3836" t="s">
        <v>334</v>
      </c>
      <c r="D3836" t="s">
        <v>48</v>
      </c>
      <c r="E3836" s="2" t="s">
        <v>7</v>
      </c>
      <c r="F3836">
        <f>VLOOKUP(C3836,'Five Year Alumni Srvy 2016 Data'!C:F,4,FALSE)</f>
        <v>0</v>
      </c>
      <c r="G3836" t="str">
        <f>VLOOKUP(F3836,Coding!K:L,2,FALSE)</f>
        <v>Non-URM</v>
      </c>
      <c r="H3836" t="s">
        <v>335</v>
      </c>
      <c r="I3836" t="s">
        <v>50</v>
      </c>
      <c r="J3836" t="s">
        <v>17</v>
      </c>
      <c r="K3836" t="s">
        <v>120</v>
      </c>
      <c r="L3836" s="2">
        <v>3</v>
      </c>
      <c r="M3836" t="s">
        <v>65</v>
      </c>
      <c r="N3836" t="s">
        <v>121</v>
      </c>
      <c r="O3836" t="s">
        <v>67</v>
      </c>
    </row>
    <row r="3837" spans="1:15" x14ac:dyDescent="0.25">
      <c r="A3837" s="2">
        <v>1</v>
      </c>
      <c r="B3837" s="2">
        <v>2016</v>
      </c>
      <c r="C3837" t="s">
        <v>337</v>
      </c>
      <c r="D3837" t="s">
        <v>48</v>
      </c>
      <c r="E3837" s="2" t="s">
        <v>7</v>
      </c>
      <c r="F3837">
        <f>VLOOKUP(C3837,'Five Year Alumni Srvy 2016 Data'!C:F,4,FALSE)</f>
        <v>0</v>
      </c>
      <c r="G3837" t="str">
        <f>VLOOKUP(F3837,Coding!K:L,2,FALSE)</f>
        <v>Non-URM</v>
      </c>
      <c r="H3837" t="s">
        <v>298</v>
      </c>
      <c r="I3837" t="s">
        <v>298</v>
      </c>
      <c r="J3837" t="s">
        <v>21</v>
      </c>
      <c r="K3837" t="s">
        <v>64</v>
      </c>
      <c r="L3837" s="2">
        <v>3</v>
      </c>
      <c r="M3837" t="s">
        <v>65</v>
      </c>
      <c r="N3837" t="s">
        <v>66</v>
      </c>
      <c r="O3837" t="s">
        <v>67</v>
      </c>
    </row>
    <row r="3838" spans="1:15" x14ac:dyDescent="0.25">
      <c r="A3838" s="2">
        <v>1</v>
      </c>
      <c r="B3838" s="2">
        <v>2016</v>
      </c>
      <c r="C3838" t="s">
        <v>337</v>
      </c>
      <c r="D3838" t="s">
        <v>48</v>
      </c>
      <c r="E3838" s="2" t="s">
        <v>7</v>
      </c>
      <c r="F3838">
        <f>VLOOKUP(C3838,'Five Year Alumni Srvy 2016 Data'!C:F,4,FALSE)</f>
        <v>0</v>
      </c>
      <c r="G3838" t="str">
        <f>VLOOKUP(F3838,Coding!K:L,2,FALSE)</f>
        <v>Non-URM</v>
      </c>
      <c r="H3838" t="s">
        <v>298</v>
      </c>
      <c r="I3838" t="s">
        <v>298</v>
      </c>
      <c r="J3838" t="s">
        <v>21</v>
      </c>
      <c r="K3838" t="s">
        <v>68</v>
      </c>
      <c r="L3838" s="2">
        <v>2</v>
      </c>
      <c r="M3838" t="s">
        <v>65</v>
      </c>
      <c r="N3838" t="s">
        <v>69</v>
      </c>
      <c r="O3838" t="s">
        <v>186</v>
      </c>
    </row>
    <row r="3839" spans="1:15" x14ac:dyDescent="0.25">
      <c r="A3839" s="2">
        <v>1</v>
      </c>
      <c r="B3839" s="2">
        <v>2016</v>
      </c>
      <c r="C3839" t="s">
        <v>337</v>
      </c>
      <c r="D3839" t="s">
        <v>48</v>
      </c>
      <c r="E3839" s="2" t="s">
        <v>7</v>
      </c>
      <c r="F3839">
        <f>VLOOKUP(C3839,'Five Year Alumni Srvy 2016 Data'!C:F,4,FALSE)</f>
        <v>0</v>
      </c>
      <c r="G3839" t="str">
        <f>VLOOKUP(F3839,Coding!K:L,2,FALSE)</f>
        <v>Non-URM</v>
      </c>
      <c r="H3839" t="s">
        <v>298</v>
      </c>
      <c r="I3839" t="s">
        <v>298</v>
      </c>
      <c r="J3839" t="s">
        <v>21</v>
      </c>
      <c r="K3839" t="s">
        <v>70</v>
      </c>
      <c r="L3839" s="2">
        <v>2</v>
      </c>
      <c r="M3839" t="s">
        <v>65</v>
      </c>
      <c r="N3839" t="s">
        <v>71</v>
      </c>
      <c r="O3839" t="s">
        <v>186</v>
      </c>
    </row>
    <row r="3840" spans="1:15" x14ac:dyDescent="0.25">
      <c r="A3840" s="2">
        <v>1</v>
      </c>
      <c r="B3840" s="2">
        <v>2016</v>
      </c>
      <c r="C3840" t="s">
        <v>337</v>
      </c>
      <c r="D3840" t="s">
        <v>48</v>
      </c>
      <c r="E3840" s="2" t="s">
        <v>7</v>
      </c>
      <c r="F3840">
        <f>VLOOKUP(C3840,'Five Year Alumni Srvy 2016 Data'!C:F,4,FALSE)</f>
        <v>0</v>
      </c>
      <c r="G3840" t="str">
        <f>VLOOKUP(F3840,Coding!K:L,2,FALSE)</f>
        <v>Non-URM</v>
      </c>
      <c r="H3840" t="s">
        <v>298</v>
      </c>
      <c r="I3840" t="s">
        <v>298</v>
      </c>
      <c r="J3840" t="s">
        <v>21</v>
      </c>
      <c r="K3840" t="s">
        <v>116</v>
      </c>
      <c r="L3840" s="2">
        <v>1</v>
      </c>
      <c r="M3840" t="s">
        <v>65</v>
      </c>
      <c r="N3840" t="s">
        <v>117</v>
      </c>
      <c r="O3840" t="s">
        <v>230</v>
      </c>
    </row>
    <row r="3841" spans="1:15" x14ac:dyDescent="0.25">
      <c r="A3841" s="2">
        <v>1</v>
      </c>
      <c r="B3841" s="2">
        <v>2016</v>
      </c>
      <c r="C3841" t="s">
        <v>337</v>
      </c>
      <c r="D3841" t="s">
        <v>48</v>
      </c>
      <c r="E3841" s="2" t="s">
        <v>7</v>
      </c>
      <c r="F3841">
        <f>VLOOKUP(C3841,'Five Year Alumni Srvy 2016 Data'!C:F,4,FALSE)</f>
        <v>0</v>
      </c>
      <c r="G3841" t="str">
        <f>VLOOKUP(F3841,Coding!K:L,2,FALSE)</f>
        <v>Non-URM</v>
      </c>
      <c r="H3841" t="s">
        <v>298</v>
      </c>
      <c r="I3841" t="s">
        <v>298</v>
      </c>
      <c r="J3841" t="s">
        <v>21</v>
      </c>
      <c r="K3841" t="s">
        <v>120</v>
      </c>
      <c r="L3841" s="2">
        <v>2</v>
      </c>
      <c r="M3841" t="s">
        <v>65</v>
      </c>
      <c r="N3841" t="s">
        <v>121</v>
      </c>
      <c r="O3841" t="s">
        <v>186</v>
      </c>
    </row>
    <row r="3842" spans="1:15" x14ac:dyDescent="0.25">
      <c r="A3842" s="2">
        <v>1</v>
      </c>
      <c r="B3842" s="2">
        <v>2016</v>
      </c>
      <c r="C3842" t="s">
        <v>338</v>
      </c>
      <c r="D3842" t="s">
        <v>48</v>
      </c>
      <c r="E3842" s="2" t="s">
        <v>7</v>
      </c>
      <c r="F3842">
        <f>VLOOKUP(C3842,'Five Year Alumni Srvy 2016 Data'!C:F,4,FALSE)</f>
        <v>0</v>
      </c>
      <c r="G3842" t="str">
        <f>VLOOKUP(F3842,Coding!K:L,2,FALSE)</f>
        <v>Non-URM</v>
      </c>
      <c r="H3842" t="s">
        <v>339</v>
      </c>
      <c r="I3842" t="s">
        <v>339</v>
      </c>
      <c r="J3842" t="s">
        <v>15</v>
      </c>
      <c r="K3842" t="s">
        <v>64</v>
      </c>
      <c r="L3842" s="2">
        <v>2</v>
      </c>
      <c r="M3842" t="s">
        <v>65</v>
      </c>
      <c r="N3842" t="s">
        <v>66</v>
      </c>
      <c r="O3842" t="s">
        <v>186</v>
      </c>
    </row>
    <row r="3843" spans="1:15" x14ac:dyDescent="0.25">
      <c r="A3843" s="2">
        <v>1</v>
      </c>
      <c r="B3843" s="2">
        <v>2016</v>
      </c>
      <c r="C3843" t="s">
        <v>338</v>
      </c>
      <c r="D3843" t="s">
        <v>48</v>
      </c>
      <c r="E3843" s="2" t="s">
        <v>7</v>
      </c>
      <c r="F3843">
        <f>VLOOKUP(C3843,'Five Year Alumni Srvy 2016 Data'!C:F,4,FALSE)</f>
        <v>0</v>
      </c>
      <c r="G3843" t="str">
        <f>VLOOKUP(F3843,Coding!K:L,2,FALSE)</f>
        <v>Non-URM</v>
      </c>
      <c r="H3843" t="s">
        <v>339</v>
      </c>
      <c r="I3843" t="s">
        <v>339</v>
      </c>
      <c r="J3843" t="s">
        <v>15</v>
      </c>
      <c r="K3843" t="s">
        <v>68</v>
      </c>
      <c r="L3843" s="2">
        <v>1</v>
      </c>
      <c r="M3843" t="s">
        <v>65</v>
      </c>
      <c r="N3843" t="s">
        <v>69</v>
      </c>
      <c r="O3843" t="s">
        <v>230</v>
      </c>
    </row>
    <row r="3844" spans="1:15" x14ac:dyDescent="0.25">
      <c r="A3844" s="2">
        <v>1</v>
      </c>
      <c r="B3844" s="2">
        <v>2016</v>
      </c>
      <c r="C3844" t="s">
        <v>338</v>
      </c>
      <c r="D3844" t="s">
        <v>48</v>
      </c>
      <c r="E3844" s="2" t="s">
        <v>7</v>
      </c>
      <c r="F3844">
        <f>VLOOKUP(C3844,'Five Year Alumni Srvy 2016 Data'!C:F,4,FALSE)</f>
        <v>0</v>
      </c>
      <c r="G3844" t="str">
        <f>VLOOKUP(F3844,Coding!K:L,2,FALSE)</f>
        <v>Non-URM</v>
      </c>
      <c r="H3844" t="s">
        <v>339</v>
      </c>
      <c r="I3844" t="s">
        <v>339</v>
      </c>
      <c r="J3844" t="s">
        <v>15</v>
      </c>
      <c r="K3844" t="s">
        <v>70</v>
      </c>
      <c r="L3844" s="2">
        <v>3</v>
      </c>
      <c r="M3844" t="s">
        <v>65</v>
      </c>
      <c r="N3844" t="s">
        <v>71</v>
      </c>
      <c r="O3844" t="s">
        <v>67</v>
      </c>
    </row>
    <row r="3845" spans="1:15" x14ac:dyDescent="0.25">
      <c r="A3845" s="2">
        <v>1</v>
      </c>
      <c r="B3845" s="2">
        <v>2016</v>
      </c>
      <c r="C3845" t="s">
        <v>338</v>
      </c>
      <c r="D3845" t="s">
        <v>48</v>
      </c>
      <c r="E3845" s="2" t="s">
        <v>7</v>
      </c>
      <c r="F3845">
        <f>VLOOKUP(C3845,'Five Year Alumni Srvy 2016 Data'!C:F,4,FALSE)</f>
        <v>0</v>
      </c>
      <c r="G3845" t="str">
        <f>VLOOKUP(F3845,Coding!K:L,2,FALSE)</f>
        <v>Non-URM</v>
      </c>
      <c r="H3845" t="s">
        <v>339</v>
      </c>
      <c r="I3845" t="s">
        <v>339</v>
      </c>
      <c r="J3845" t="s">
        <v>15</v>
      </c>
      <c r="K3845" t="s">
        <v>116</v>
      </c>
      <c r="L3845" s="2">
        <v>2</v>
      </c>
      <c r="M3845" t="s">
        <v>65</v>
      </c>
      <c r="N3845" t="s">
        <v>117</v>
      </c>
      <c r="O3845" t="s">
        <v>186</v>
      </c>
    </row>
    <row r="3846" spans="1:15" x14ac:dyDescent="0.25">
      <c r="A3846" s="2">
        <v>1</v>
      </c>
      <c r="B3846" s="2">
        <v>2016</v>
      </c>
      <c r="C3846" t="s">
        <v>338</v>
      </c>
      <c r="D3846" t="s">
        <v>48</v>
      </c>
      <c r="E3846" s="2" t="s">
        <v>7</v>
      </c>
      <c r="F3846">
        <f>VLOOKUP(C3846,'Five Year Alumni Srvy 2016 Data'!C:F,4,FALSE)</f>
        <v>0</v>
      </c>
      <c r="G3846" t="str">
        <f>VLOOKUP(F3846,Coding!K:L,2,FALSE)</f>
        <v>Non-URM</v>
      </c>
      <c r="H3846" t="s">
        <v>339</v>
      </c>
      <c r="I3846" t="s">
        <v>339</v>
      </c>
      <c r="J3846" t="s">
        <v>15</v>
      </c>
      <c r="K3846" t="s">
        <v>120</v>
      </c>
      <c r="L3846" s="2">
        <v>1</v>
      </c>
      <c r="M3846" t="s">
        <v>65</v>
      </c>
      <c r="N3846" t="s">
        <v>121</v>
      </c>
      <c r="O3846" t="s">
        <v>230</v>
      </c>
    </row>
    <row r="3847" spans="1:15" x14ac:dyDescent="0.25">
      <c r="A3847" s="2">
        <v>1</v>
      </c>
      <c r="B3847" s="2">
        <v>2016</v>
      </c>
      <c r="C3847" t="s">
        <v>340</v>
      </c>
      <c r="D3847" t="s">
        <v>48</v>
      </c>
      <c r="E3847" s="2" t="s">
        <v>7</v>
      </c>
      <c r="F3847">
        <f>VLOOKUP(C3847,'Five Year Alumni Srvy 2016 Data'!C:F,4,FALSE)</f>
        <v>0</v>
      </c>
      <c r="G3847" t="str">
        <f>VLOOKUP(F3847,Coding!K:L,2,FALSE)</f>
        <v>Non-URM</v>
      </c>
      <c r="H3847" t="s">
        <v>318</v>
      </c>
      <c r="I3847" t="s">
        <v>171</v>
      </c>
      <c r="J3847" t="s">
        <v>19</v>
      </c>
      <c r="K3847" t="s">
        <v>64</v>
      </c>
      <c r="L3847" s="2">
        <v>2</v>
      </c>
      <c r="M3847" t="s">
        <v>65</v>
      </c>
      <c r="N3847" t="s">
        <v>66</v>
      </c>
      <c r="O3847" t="s">
        <v>186</v>
      </c>
    </row>
    <row r="3848" spans="1:15" x14ac:dyDescent="0.25">
      <c r="A3848" s="2">
        <v>1</v>
      </c>
      <c r="B3848" s="2">
        <v>2016</v>
      </c>
      <c r="C3848" t="s">
        <v>340</v>
      </c>
      <c r="D3848" t="s">
        <v>48</v>
      </c>
      <c r="E3848" s="2" t="s">
        <v>7</v>
      </c>
      <c r="F3848">
        <f>VLOOKUP(C3848,'Five Year Alumni Srvy 2016 Data'!C:F,4,FALSE)</f>
        <v>0</v>
      </c>
      <c r="G3848" t="str">
        <f>VLOOKUP(F3848,Coding!K:L,2,FALSE)</f>
        <v>Non-URM</v>
      </c>
      <c r="H3848" t="s">
        <v>318</v>
      </c>
      <c r="I3848" t="s">
        <v>171</v>
      </c>
      <c r="J3848" t="s">
        <v>19</v>
      </c>
      <c r="K3848" t="s">
        <v>68</v>
      </c>
      <c r="L3848" s="2">
        <v>2</v>
      </c>
      <c r="M3848" t="s">
        <v>65</v>
      </c>
      <c r="N3848" t="s">
        <v>69</v>
      </c>
      <c r="O3848" t="s">
        <v>186</v>
      </c>
    </row>
    <row r="3849" spans="1:15" x14ac:dyDescent="0.25">
      <c r="A3849" s="2">
        <v>1</v>
      </c>
      <c r="B3849" s="2">
        <v>2016</v>
      </c>
      <c r="C3849" t="s">
        <v>340</v>
      </c>
      <c r="D3849" t="s">
        <v>48</v>
      </c>
      <c r="E3849" s="2" t="s">
        <v>7</v>
      </c>
      <c r="F3849">
        <f>VLOOKUP(C3849,'Five Year Alumni Srvy 2016 Data'!C:F,4,FALSE)</f>
        <v>0</v>
      </c>
      <c r="G3849" t="str">
        <f>VLOOKUP(F3849,Coding!K:L,2,FALSE)</f>
        <v>Non-URM</v>
      </c>
      <c r="H3849" t="s">
        <v>318</v>
      </c>
      <c r="I3849" t="s">
        <v>171</v>
      </c>
      <c r="J3849" t="s">
        <v>19</v>
      </c>
      <c r="K3849" t="s">
        <v>70</v>
      </c>
      <c r="L3849" s="2">
        <v>3</v>
      </c>
      <c r="M3849" t="s">
        <v>65</v>
      </c>
      <c r="N3849" t="s">
        <v>71</v>
      </c>
      <c r="O3849" t="s">
        <v>67</v>
      </c>
    </row>
    <row r="3850" spans="1:15" x14ac:dyDescent="0.25">
      <c r="A3850" s="2">
        <v>1</v>
      </c>
      <c r="B3850" s="2">
        <v>2016</v>
      </c>
      <c r="C3850" t="s">
        <v>340</v>
      </c>
      <c r="D3850" t="s">
        <v>48</v>
      </c>
      <c r="E3850" s="2" t="s">
        <v>7</v>
      </c>
      <c r="F3850">
        <f>VLOOKUP(C3850,'Five Year Alumni Srvy 2016 Data'!C:F,4,FALSE)</f>
        <v>0</v>
      </c>
      <c r="G3850" t="str">
        <f>VLOOKUP(F3850,Coding!K:L,2,FALSE)</f>
        <v>Non-URM</v>
      </c>
      <c r="H3850" t="s">
        <v>318</v>
      </c>
      <c r="I3850" t="s">
        <v>171</v>
      </c>
      <c r="J3850" t="s">
        <v>19</v>
      </c>
      <c r="K3850" t="s">
        <v>116</v>
      </c>
      <c r="L3850" s="2">
        <v>3</v>
      </c>
      <c r="M3850" t="s">
        <v>65</v>
      </c>
      <c r="N3850" t="s">
        <v>117</v>
      </c>
      <c r="O3850" t="s">
        <v>67</v>
      </c>
    </row>
    <row r="3851" spans="1:15" x14ac:dyDescent="0.25">
      <c r="A3851" s="2">
        <v>1</v>
      </c>
      <c r="B3851" s="2">
        <v>2016</v>
      </c>
      <c r="C3851" t="s">
        <v>340</v>
      </c>
      <c r="D3851" t="s">
        <v>48</v>
      </c>
      <c r="E3851" s="2" t="s">
        <v>7</v>
      </c>
      <c r="F3851">
        <f>VLOOKUP(C3851,'Five Year Alumni Srvy 2016 Data'!C:F,4,FALSE)</f>
        <v>0</v>
      </c>
      <c r="G3851" t="str">
        <f>VLOOKUP(F3851,Coding!K:L,2,FALSE)</f>
        <v>Non-URM</v>
      </c>
      <c r="H3851" t="s">
        <v>318</v>
      </c>
      <c r="I3851" t="s">
        <v>171</v>
      </c>
      <c r="J3851" t="s">
        <v>19</v>
      </c>
      <c r="K3851" t="s">
        <v>120</v>
      </c>
      <c r="L3851" s="2">
        <v>3</v>
      </c>
      <c r="M3851" t="s">
        <v>65</v>
      </c>
      <c r="N3851" t="s">
        <v>121</v>
      </c>
      <c r="O3851" t="s">
        <v>67</v>
      </c>
    </row>
    <row r="3852" spans="1:15" x14ac:dyDescent="0.25">
      <c r="A3852" s="2">
        <v>1</v>
      </c>
      <c r="B3852" s="2">
        <v>2016</v>
      </c>
      <c r="C3852" t="s">
        <v>385</v>
      </c>
      <c r="D3852" t="s">
        <v>48</v>
      </c>
      <c r="E3852" s="2" t="s">
        <v>7</v>
      </c>
      <c r="F3852">
        <f>VLOOKUP(C3852,'Five Year Alumni Srvy 2016 Data'!C:F,4,FALSE)</f>
        <v>0</v>
      </c>
      <c r="G3852" t="str">
        <f>VLOOKUP(F3852,Coding!K:L,2,FALSE)</f>
        <v>Non-URM</v>
      </c>
      <c r="H3852" t="s">
        <v>270</v>
      </c>
      <c r="I3852" t="s">
        <v>270</v>
      </c>
      <c r="J3852" t="s">
        <v>21</v>
      </c>
      <c r="K3852" t="s">
        <v>64</v>
      </c>
      <c r="L3852" s="2">
        <v>3</v>
      </c>
      <c r="M3852" t="s">
        <v>65</v>
      </c>
      <c r="N3852" t="s">
        <v>66</v>
      </c>
      <c r="O3852" t="s">
        <v>67</v>
      </c>
    </row>
    <row r="3853" spans="1:15" x14ac:dyDescent="0.25">
      <c r="A3853" s="2">
        <v>1</v>
      </c>
      <c r="B3853" s="2">
        <v>2016</v>
      </c>
      <c r="C3853" t="s">
        <v>385</v>
      </c>
      <c r="D3853" t="s">
        <v>48</v>
      </c>
      <c r="E3853" s="2" t="s">
        <v>7</v>
      </c>
      <c r="F3853">
        <f>VLOOKUP(C3853,'Five Year Alumni Srvy 2016 Data'!C:F,4,FALSE)</f>
        <v>0</v>
      </c>
      <c r="G3853" t="str">
        <f>VLOOKUP(F3853,Coding!K:L,2,FALSE)</f>
        <v>Non-URM</v>
      </c>
      <c r="H3853" t="s">
        <v>270</v>
      </c>
      <c r="I3853" t="s">
        <v>270</v>
      </c>
      <c r="J3853" t="s">
        <v>21</v>
      </c>
      <c r="K3853" t="s">
        <v>68</v>
      </c>
      <c r="L3853" s="2">
        <v>3</v>
      </c>
      <c r="M3853" t="s">
        <v>65</v>
      </c>
      <c r="N3853" t="s">
        <v>69</v>
      </c>
      <c r="O3853" t="s">
        <v>67</v>
      </c>
    </row>
    <row r="3854" spans="1:15" x14ac:dyDescent="0.25">
      <c r="A3854" s="2">
        <v>1</v>
      </c>
      <c r="B3854" s="2">
        <v>2016</v>
      </c>
      <c r="C3854" t="s">
        <v>385</v>
      </c>
      <c r="D3854" t="s">
        <v>48</v>
      </c>
      <c r="E3854" s="2" t="s">
        <v>7</v>
      </c>
      <c r="F3854">
        <f>VLOOKUP(C3854,'Five Year Alumni Srvy 2016 Data'!C:F,4,FALSE)</f>
        <v>0</v>
      </c>
      <c r="G3854" t="str">
        <f>VLOOKUP(F3854,Coding!K:L,2,FALSE)</f>
        <v>Non-URM</v>
      </c>
      <c r="H3854" t="s">
        <v>270</v>
      </c>
      <c r="I3854" t="s">
        <v>270</v>
      </c>
      <c r="J3854" t="s">
        <v>21</v>
      </c>
      <c r="K3854" t="s">
        <v>70</v>
      </c>
      <c r="L3854" s="2">
        <v>3</v>
      </c>
      <c r="M3854" t="s">
        <v>65</v>
      </c>
      <c r="N3854" t="s">
        <v>71</v>
      </c>
      <c r="O3854" t="s">
        <v>67</v>
      </c>
    </row>
    <row r="3855" spans="1:15" x14ac:dyDescent="0.25">
      <c r="A3855" s="2">
        <v>1</v>
      </c>
      <c r="B3855" s="2">
        <v>2016</v>
      </c>
      <c r="C3855" t="s">
        <v>385</v>
      </c>
      <c r="D3855" t="s">
        <v>48</v>
      </c>
      <c r="E3855" s="2" t="s">
        <v>7</v>
      </c>
      <c r="F3855">
        <f>VLOOKUP(C3855,'Five Year Alumni Srvy 2016 Data'!C:F,4,FALSE)</f>
        <v>0</v>
      </c>
      <c r="G3855" t="str">
        <f>VLOOKUP(F3855,Coding!K:L,2,FALSE)</f>
        <v>Non-URM</v>
      </c>
      <c r="H3855" t="s">
        <v>270</v>
      </c>
      <c r="I3855" t="s">
        <v>270</v>
      </c>
      <c r="J3855" t="s">
        <v>21</v>
      </c>
      <c r="K3855" t="s">
        <v>116</v>
      </c>
      <c r="L3855" s="2">
        <v>3</v>
      </c>
      <c r="M3855" t="s">
        <v>65</v>
      </c>
      <c r="N3855" t="s">
        <v>117</v>
      </c>
      <c r="O3855" t="s">
        <v>67</v>
      </c>
    </row>
    <row r="3856" spans="1:15" x14ac:dyDescent="0.25">
      <c r="A3856" s="2">
        <v>1</v>
      </c>
      <c r="B3856" s="2">
        <v>2016</v>
      </c>
      <c r="C3856" t="s">
        <v>385</v>
      </c>
      <c r="D3856" t="s">
        <v>48</v>
      </c>
      <c r="E3856" s="2" t="s">
        <v>7</v>
      </c>
      <c r="F3856">
        <f>VLOOKUP(C3856,'Five Year Alumni Srvy 2016 Data'!C:F,4,FALSE)</f>
        <v>0</v>
      </c>
      <c r="G3856" t="str">
        <f>VLOOKUP(F3856,Coding!K:L,2,FALSE)</f>
        <v>Non-URM</v>
      </c>
      <c r="H3856" t="s">
        <v>270</v>
      </c>
      <c r="I3856" t="s">
        <v>270</v>
      </c>
      <c r="J3856" t="s">
        <v>21</v>
      </c>
      <c r="K3856" t="s">
        <v>120</v>
      </c>
      <c r="L3856" s="2">
        <v>3</v>
      </c>
      <c r="M3856" t="s">
        <v>65</v>
      </c>
      <c r="N3856" t="s">
        <v>121</v>
      </c>
      <c r="O3856" t="s">
        <v>67</v>
      </c>
    </row>
    <row r="3857" spans="1:15" x14ac:dyDescent="0.25">
      <c r="A3857" s="2">
        <v>1</v>
      </c>
      <c r="B3857" s="2">
        <v>2016</v>
      </c>
      <c r="C3857" t="s">
        <v>391</v>
      </c>
      <c r="D3857" t="s">
        <v>48</v>
      </c>
      <c r="E3857" s="2" t="s">
        <v>7</v>
      </c>
      <c r="F3857">
        <f>VLOOKUP(C3857,'Five Year Alumni Srvy 2016 Data'!C:F,4,FALSE)</f>
        <v>0</v>
      </c>
      <c r="G3857" t="str">
        <f>VLOOKUP(F3857,Coding!K:L,2,FALSE)</f>
        <v>Non-URM</v>
      </c>
      <c r="H3857" t="s">
        <v>238</v>
      </c>
      <c r="I3857" t="s">
        <v>225</v>
      </c>
      <c r="J3857" t="s">
        <v>19</v>
      </c>
      <c r="K3857" t="s">
        <v>64</v>
      </c>
      <c r="L3857" s="2">
        <v>4</v>
      </c>
      <c r="M3857" t="s">
        <v>65</v>
      </c>
      <c r="N3857" t="s">
        <v>66</v>
      </c>
      <c r="O3857" t="s">
        <v>185</v>
      </c>
    </row>
    <row r="3858" spans="1:15" x14ac:dyDescent="0.25">
      <c r="A3858" s="2">
        <v>1</v>
      </c>
      <c r="B3858" s="2">
        <v>2016</v>
      </c>
      <c r="C3858" t="s">
        <v>391</v>
      </c>
      <c r="D3858" t="s">
        <v>48</v>
      </c>
      <c r="E3858" s="2" t="s">
        <v>7</v>
      </c>
      <c r="F3858">
        <f>VLOOKUP(C3858,'Five Year Alumni Srvy 2016 Data'!C:F,4,FALSE)</f>
        <v>0</v>
      </c>
      <c r="G3858" t="str">
        <f>VLOOKUP(F3858,Coding!K:L,2,FALSE)</f>
        <v>Non-URM</v>
      </c>
      <c r="H3858" t="s">
        <v>238</v>
      </c>
      <c r="I3858" t="s">
        <v>225</v>
      </c>
      <c r="J3858" t="s">
        <v>19</v>
      </c>
      <c r="K3858" t="s">
        <v>68</v>
      </c>
      <c r="L3858" s="2">
        <v>4</v>
      </c>
      <c r="M3858" t="s">
        <v>65</v>
      </c>
      <c r="N3858" t="s">
        <v>69</v>
      </c>
      <c r="O3858" t="s">
        <v>185</v>
      </c>
    </row>
    <row r="3859" spans="1:15" x14ac:dyDescent="0.25">
      <c r="A3859" s="2">
        <v>1</v>
      </c>
      <c r="B3859" s="2">
        <v>2016</v>
      </c>
      <c r="C3859" t="s">
        <v>391</v>
      </c>
      <c r="D3859" t="s">
        <v>48</v>
      </c>
      <c r="E3859" s="2" t="s">
        <v>7</v>
      </c>
      <c r="F3859">
        <f>VLOOKUP(C3859,'Five Year Alumni Srvy 2016 Data'!C:F,4,FALSE)</f>
        <v>0</v>
      </c>
      <c r="G3859" t="str">
        <f>VLOOKUP(F3859,Coding!K:L,2,FALSE)</f>
        <v>Non-URM</v>
      </c>
      <c r="H3859" t="s">
        <v>238</v>
      </c>
      <c r="I3859" t="s">
        <v>225</v>
      </c>
      <c r="J3859" t="s">
        <v>19</v>
      </c>
      <c r="K3859" t="s">
        <v>70</v>
      </c>
      <c r="L3859" s="2">
        <v>4</v>
      </c>
      <c r="M3859" t="s">
        <v>65</v>
      </c>
      <c r="N3859" t="s">
        <v>71</v>
      </c>
      <c r="O3859" t="s">
        <v>185</v>
      </c>
    </row>
    <row r="3860" spans="1:15" x14ac:dyDescent="0.25">
      <c r="A3860" s="2">
        <v>1</v>
      </c>
      <c r="B3860" s="2">
        <v>2016</v>
      </c>
      <c r="C3860" t="s">
        <v>391</v>
      </c>
      <c r="D3860" t="s">
        <v>48</v>
      </c>
      <c r="E3860" s="2" t="s">
        <v>7</v>
      </c>
      <c r="F3860">
        <f>VLOOKUP(C3860,'Five Year Alumni Srvy 2016 Data'!C:F,4,FALSE)</f>
        <v>0</v>
      </c>
      <c r="G3860" t="str">
        <f>VLOOKUP(F3860,Coding!K:L,2,FALSE)</f>
        <v>Non-URM</v>
      </c>
      <c r="H3860" t="s">
        <v>238</v>
      </c>
      <c r="I3860" t="s">
        <v>225</v>
      </c>
      <c r="J3860" t="s">
        <v>19</v>
      </c>
      <c r="K3860" t="s">
        <v>116</v>
      </c>
      <c r="L3860" s="2">
        <v>4</v>
      </c>
      <c r="M3860" t="s">
        <v>65</v>
      </c>
      <c r="N3860" t="s">
        <v>117</v>
      </c>
      <c r="O3860" t="s">
        <v>185</v>
      </c>
    </row>
    <row r="3861" spans="1:15" x14ac:dyDescent="0.25">
      <c r="A3861" s="2">
        <v>1</v>
      </c>
      <c r="B3861" s="2">
        <v>2016</v>
      </c>
      <c r="C3861" t="s">
        <v>391</v>
      </c>
      <c r="D3861" t="s">
        <v>48</v>
      </c>
      <c r="E3861" s="2" t="s">
        <v>7</v>
      </c>
      <c r="F3861">
        <f>VLOOKUP(C3861,'Five Year Alumni Srvy 2016 Data'!C:F,4,FALSE)</f>
        <v>0</v>
      </c>
      <c r="G3861" t="str">
        <f>VLOOKUP(F3861,Coding!K:L,2,FALSE)</f>
        <v>Non-URM</v>
      </c>
      <c r="H3861" t="s">
        <v>238</v>
      </c>
      <c r="I3861" t="s">
        <v>225</v>
      </c>
      <c r="J3861" t="s">
        <v>19</v>
      </c>
      <c r="K3861" t="s">
        <v>120</v>
      </c>
      <c r="L3861" s="2">
        <v>4</v>
      </c>
      <c r="M3861" t="s">
        <v>65</v>
      </c>
      <c r="N3861" t="s">
        <v>121</v>
      </c>
      <c r="O3861" t="s">
        <v>185</v>
      </c>
    </row>
    <row r="3862" spans="1:15" x14ac:dyDescent="0.25">
      <c r="A3862" s="2">
        <v>1</v>
      </c>
      <c r="B3862" s="2">
        <v>2016</v>
      </c>
      <c r="C3862" t="s">
        <v>400</v>
      </c>
      <c r="D3862" t="s">
        <v>264</v>
      </c>
      <c r="E3862" s="2" t="s">
        <v>7</v>
      </c>
      <c r="F3862">
        <f>VLOOKUP(C3862,'Five Year Alumni Srvy 2016 Data'!C:F,4,FALSE)</f>
        <v>0</v>
      </c>
      <c r="G3862" t="str">
        <f>VLOOKUP(F3862,Coding!K:L,2,FALSE)</f>
        <v>Non-URM</v>
      </c>
      <c r="H3862" t="s">
        <v>401</v>
      </c>
      <c r="I3862" t="s">
        <v>401</v>
      </c>
      <c r="J3862" t="s">
        <v>19</v>
      </c>
      <c r="K3862" t="s">
        <v>64</v>
      </c>
      <c r="L3862" s="2">
        <v>1</v>
      </c>
      <c r="M3862" t="s">
        <v>65</v>
      </c>
      <c r="N3862" t="s">
        <v>66</v>
      </c>
      <c r="O3862" t="s">
        <v>230</v>
      </c>
    </row>
    <row r="3863" spans="1:15" x14ac:dyDescent="0.25">
      <c r="A3863" s="2">
        <v>1</v>
      </c>
      <c r="B3863" s="2">
        <v>2016</v>
      </c>
      <c r="C3863" t="s">
        <v>400</v>
      </c>
      <c r="D3863" t="s">
        <v>264</v>
      </c>
      <c r="E3863" s="2" t="s">
        <v>7</v>
      </c>
      <c r="F3863">
        <f>VLOOKUP(C3863,'Five Year Alumni Srvy 2016 Data'!C:F,4,FALSE)</f>
        <v>0</v>
      </c>
      <c r="G3863" t="str">
        <f>VLOOKUP(F3863,Coding!K:L,2,FALSE)</f>
        <v>Non-URM</v>
      </c>
      <c r="H3863" t="s">
        <v>401</v>
      </c>
      <c r="I3863" t="s">
        <v>401</v>
      </c>
      <c r="J3863" t="s">
        <v>19</v>
      </c>
      <c r="K3863" t="s">
        <v>68</v>
      </c>
      <c r="L3863" s="2">
        <v>2</v>
      </c>
      <c r="M3863" t="s">
        <v>65</v>
      </c>
      <c r="N3863" t="s">
        <v>69</v>
      </c>
      <c r="O3863" t="s">
        <v>186</v>
      </c>
    </row>
    <row r="3864" spans="1:15" x14ac:dyDescent="0.25">
      <c r="A3864" s="2">
        <v>1</v>
      </c>
      <c r="B3864" s="2">
        <v>2016</v>
      </c>
      <c r="C3864" t="s">
        <v>400</v>
      </c>
      <c r="D3864" t="s">
        <v>264</v>
      </c>
      <c r="E3864" s="2" t="s">
        <v>7</v>
      </c>
      <c r="F3864">
        <f>VLOOKUP(C3864,'Five Year Alumni Srvy 2016 Data'!C:F,4,FALSE)</f>
        <v>0</v>
      </c>
      <c r="G3864" t="str">
        <f>VLOOKUP(F3864,Coding!K:L,2,FALSE)</f>
        <v>Non-URM</v>
      </c>
      <c r="H3864" t="s">
        <v>401</v>
      </c>
      <c r="I3864" t="s">
        <v>401</v>
      </c>
      <c r="J3864" t="s">
        <v>19</v>
      </c>
      <c r="K3864" t="s">
        <v>70</v>
      </c>
      <c r="L3864" s="2">
        <v>4</v>
      </c>
      <c r="M3864" t="s">
        <v>65</v>
      </c>
      <c r="N3864" t="s">
        <v>71</v>
      </c>
      <c r="O3864" t="s">
        <v>185</v>
      </c>
    </row>
    <row r="3865" spans="1:15" x14ac:dyDescent="0.25">
      <c r="A3865" s="2">
        <v>1</v>
      </c>
      <c r="B3865" s="2">
        <v>2016</v>
      </c>
      <c r="C3865" t="s">
        <v>400</v>
      </c>
      <c r="D3865" t="s">
        <v>264</v>
      </c>
      <c r="E3865" s="2" t="s">
        <v>7</v>
      </c>
      <c r="F3865">
        <f>VLOOKUP(C3865,'Five Year Alumni Srvy 2016 Data'!C:F,4,FALSE)</f>
        <v>0</v>
      </c>
      <c r="G3865" t="str">
        <f>VLOOKUP(F3865,Coding!K:L,2,FALSE)</f>
        <v>Non-URM</v>
      </c>
      <c r="H3865" t="s">
        <v>401</v>
      </c>
      <c r="I3865" t="s">
        <v>401</v>
      </c>
      <c r="J3865" t="s">
        <v>19</v>
      </c>
      <c r="K3865" t="s">
        <v>116</v>
      </c>
      <c r="L3865" s="2">
        <v>1</v>
      </c>
      <c r="M3865" t="s">
        <v>65</v>
      </c>
      <c r="N3865" t="s">
        <v>117</v>
      </c>
      <c r="O3865" t="s">
        <v>230</v>
      </c>
    </row>
    <row r="3866" spans="1:15" x14ac:dyDescent="0.25">
      <c r="A3866" s="2">
        <v>1</v>
      </c>
      <c r="B3866" s="2">
        <v>2016</v>
      </c>
      <c r="C3866" t="s">
        <v>400</v>
      </c>
      <c r="D3866" t="s">
        <v>264</v>
      </c>
      <c r="E3866" s="2" t="s">
        <v>7</v>
      </c>
      <c r="F3866">
        <f>VLOOKUP(C3866,'Five Year Alumni Srvy 2016 Data'!C:F,4,FALSE)</f>
        <v>0</v>
      </c>
      <c r="G3866" t="str">
        <f>VLOOKUP(F3866,Coding!K:L,2,FALSE)</f>
        <v>Non-URM</v>
      </c>
      <c r="H3866" t="s">
        <v>401</v>
      </c>
      <c r="I3866" t="s">
        <v>401</v>
      </c>
      <c r="J3866" t="s">
        <v>19</v>
      </c>
      <c r="K3866" t="s">
        <v>120</v>
      </c>
      <c r="L3866" s="2">
        <v>4</v>
      </c>
      <c r="M3866" t="s">
        <v>65</v>
      </c>
      <c r="N3866" t="s">
        <v>121</v>
      </c>
      <c r="O3866" t="s">
        <v>185</v>
      </c>
    </row>
    <row r="3867" spans="1:15" x14ac:dyDescent="0.25">
      <c r="A3867" s="2">
        <v>1</v>
      </c>
      <c r="B3867" s="2">
        <v>2016</v>
      </c>
      <c r="C3867" t="s">
        <v>406</v>
      </c>
      <c r="D3867" t="s">
        <v>204</v>
      </c>
      <c r="E3867" s="2" t="s">
        <v>7</v>
      </c>
      <c r="F3867">
        <f>VLOOKUP(C3867,'Five Year Alumni Srvy 2016 Data'!C:F,4,FALSE)</f>
        <v>0</v>
      </c>
      <c r="G3867" t="str">
        <f>VLOOKUP(F3867,Coding!K:L,2,FALSE)</f>
        <v>Non-URM</v>
      </c>
      <c r="H3867" t="s">
        <v>215</v>
      </c>
      <c r="I3867" t="s">
        <v>215</v>
      </c>
      <c r="J3867" t="s">
        <v>21</v>
      </c>
      <c r="K3867" t="s">
        <v>64</v>
      </c>
      <c r="L3867" s="2">
        <v>3</v>
      </c>
      <c r="M3867" t="s">
        <v>65</v>
      </c>
      <c r="N3867" t="s">
        <v>66</v>
      </c>
      <c r="O3867" t="s">
        <v>67</v>
      </c>
    </row>
    <row r="3868" spans="1:15" x14ac:dyDescent="0.25">
      <c r="A3868" s="2">
        <v>1</v>
      </c>
      <c r="B3868" s="2">
        <v>2016</v>
      </c>
      <c r="C3868" t="s">
        <v>406</v>
      </c>
      <c r="D3868" t="s">
        <v>204</v>
      </c>
      <c r="E3868" s="2" t="s">
        <v>7</v>
      </c>
      <c r="F3868">
        <f>VLOOKUP(C3868,'Five Year Alumni Srvy 2016 Data'!C:F,4,FALSE)</f>
        <v>0</v>
      </c>
      <c r="G3868" t="str">
        <f>VLOOKUP(F3868,Coding!K:L,2,FALSE)</f>
        <v>Non-URM</v>
      </c>
      <c r="H3868" t="s">
        <v>215</v>
      </c>
      <c r="I3868" t="s">
        <v>215</v>
      </c>
      <c r="J3868" t="s">
        <v>21</v>
      </c>
      <c r="K3868" t="s">
        <v>68</v>
      </c>
      <c r="L3868" s="2">
        <v>3</v>
      </c>
      <c r="M3868" t="s">
        <v>65</v>
      </c>
      <c r="N3868" t="s">
        <v>69</v>
      </c>
      <c r="O3868" t="s">
        <v>67</v>
      </c>
    </row>
    <row r="3869" spans="1:15" x14ac:dyDescent="0.25">
      <c r="A3869" s="2">
        <v>1</v>
      </c>
      <c r="B3869" s="2">
        <v>2016</v>
      </c>
      <c r="C3869" t="s">
        <v>406</v>
      </c>
      <c r="D3869" t="s">
        <v>204</v>
      </c>
      <c r="E3869" s="2" t="s">
        <v>7</v>
      </c>
      <c r="F3869">
        <f>VLOOKUP(C3869,'Five Year Alumni Srvy 2016 Data'!C:F,4,FALSE)</f>
        <v>0</v>
      </c>
      <c r="G3869" t="str">
        <f>VLOOKUP(F3869,Coding!K:L,2,FALSE)</f>
        <v>Non-URM</v>
      </c>
      <c r="H3869" t="s">
        <v>215</v>
      </c>
      <c r="I3869" t="s">
        <v>215</v>
      </c>
      <c r="J3869" t="s">
        <v>21</v>
      </c>
      <c r="K3869" t="s">
        <v>70</v>
      </c>
      <c r="L3869" s="2">
        <v>3</v>
      </c>
      <c r="M3869" t="s">
        <v>65</v>
      </c>
      <c r="N3869" t="s">
        <v>71</v>
      </c>
      <c r="O3869" t="s">
        <v>67</v>
      </c>
    </row>
    <row r="3870" spans="1:15" x14ac:dyDescent="0.25">
      <c r="A3870" s="2">
        <v>1</v>
      </c>
      <c r="B3870" s="2">
        <v>2016</v>
      </c>
      <c r="C3870" t="s">
        <v>406</v>
      </c>
      <c r="D3870" t="s">
        <v>204</v>
      </c>
      <c r="E3870" s="2" t="s">
        <v>7</v>
      </c>
      <c r="F3870">
        <f>VLOOKUP(C3870,'Five Year Alumni Srvy 2016 Data'!C:F,4,FALSE)</f>
        <v>0</v>
      </c>
      <c r="G3870" t="str">
        <f>VLOOKUP(F3870,Coding!K:L,2,FALSE)</f>
        <v>Non-URM</v>
      </c>
      <c r="H3870" t="s">
        <v>215</v>
      </c>
      <c r="I3870" t="s">
        <v>215</v>
      </c>
      <c r="J3870" t="s">
        <v>21</v>
      </c>
      <c r="K3870" t="s">
        <v>116</v>
      </c>
      <c r="L3870" s="2">
        <v>1</v>
      </c>
      <c r="M3870" t="s">
        <v>65</v>
      </c>
      <c r="N3870" t="s">
        <v>117</v>
      </c>
      <c r="O3870" t="s">
        <v>230</v>
      </c>
    </row>
    <row r="3871" spans="1:15" x14ac:dyDescent="0.25">
      <c r="A3871" s="2">
        <v>1</v>
      </c>
      <c r="B3871" s="2">
        <v>2016</v>
      </c>
      <c r="C3871" t="s">
        <v>406</v>
      </c>
      <c r="D3871" t="s">
        <v>204</v>
      </c>
      <c r="E3871" s="2" t="s">
        <v>7</v>
      </c>
      <c r="F3871">
        <f>VLOOKUP(C3871,'Five Year Alumni Srvy 2016 Data'!C:F,4,FALSE)</f>
        <v>0</v>
      </c>
      <c r="G3871" t="str">
        <f>VLOOKUP(F3871,Coding!K:L,2,FALSE)</f>
        <v>Non-URM</v>
      </c>
      <c r="H3871" t="s">
        <v>215</v>
      </c>
      <c r="I3871" t="s">
        <v>215</v>
      </c>
      <c r="J3871" t="s">
        <v>21</v>
      </c>
      <c r="K3871" t="s">
        <v>120</v>
      </c>
      <c r="L3871" s="2">
        <v>3</v>
      </c>
      <c r="M3871" t="s">
        <v>65</v>
      </c>
      <c r="N3871" t="s">
        <v>121</v>
      </c>
      <c r="O3871" t="s">
        <v>67</v>
      </c>
    </row>
    <row r="3872" spans="1:15" x14ac:dyDescent="0.25">
      <c r="A3872" s="2">
        <v>1</v>
      </c>
      <c r="B3872" s="2">
        <v>2016</v>
      </c>
      <c r="C3872" t="s">
        <v>413</v>
      </c>
      <c r="D3872" t="s">
        <v>169</v>
      </c>
      <c r="E3872" s="2" t="s">
        <v>7</v>
      </c>
      <c r="F3872">
        <f>VLOOKUP(C3872,'Five Year Alumni Srvy 2016 Data'!C:F,4,FALSE)</f>
        <v>0</v>
      </c>
      <c r="G3872" t="str">
        <f>VLOOKUP(F3872,Coding!K:L,2,FALSE)</f>
        <v>Non-URM</v>
      </c>
      <c r="H3872" t="s">
        <v>414</v>
      </c>
      <c r="I3872" t="s">
        <v>415</v>
      </c>
      <c r="J3872" t="s">
        <v>19</v>
      </c>
      <c r="K3872" t="s">
        <v>64</v>
      </c>
      <c r="L3872" s="2">
        <v>4</v>
      </c>
      <c r="M3872" t="s">
        <v>65</v>
      </c>
      <c r="N3872" t="s">
        <v>66</v>
      </c>
      <c r="O3872" t="s">
        <v>185</v>
      </c>
    </row>
    <row r="3873" spans="1:15" x14ac:dyDescent="0.25">
      <c r="A3873" s="2">
        <v>1</v>
      </c>
      <c r="B3873" s="2">
        <v>2016</v>
      </c>
      <c r="C3873" t="s">
        <v>413</v>
      </c>
      <c r="D3873" t="s">
        <v>169</v>
      </c>
      <c r="E3873" s="2" t="s">
        <v>7</v>
      </c>
      <c r="F3873">
        <f>VLOOKUP(C3873,'Five Year Alumni Srvy 2016 Data'!C:F,4,FALSE)</f>
        <v>0</v>
      </c>
      <c r="G3873" t="str">
        <f>VLOOKUP(F3873,Coding!K:L,2,FALSE)</f>
        <v>Non-URM</v>
      </c>
      <c r="H3873" t="s">
        <v>414</v>
      </c>
      <c r="I3873" t="s">
        <v>415</v>
      </c>
      <c r="J3873" t="s">
        <v>19</v>
      </c>
      <c r="K3873" t="s">
        <v>68</v>
      </c>
      <c r="L3873" s="2">
        <v>4</v>
      </c>
      <c r="M3873" t="s">
        <v>65</v>
      </c>
      <c r="N3873" t="s">
        <v>69</v>
      </c>
      <c r="O3873" t="s">
        <v>185</v>
      </c>
    </row>
    <row r="3874" spans="1:15" x14ac:dyDescent="0.25">
      <c r="A3874" s="2">
        <v>1</v>
      </c>
      <c r="B3874" s="2">
        <v>2016</v>
      </c>
      <c r="C3874" t="s">
        <v>413</v>
      </c>
      <c r="D3874" t="s">
        <v>169</v>
      </c>
      <c r="E3874" s="2" t="s">
        <v>7</v>
      </c>
      <c r="F3874">
        <f>VLOOKUP(C3874,'Five Year Alumni Srvy 2016 Data'!C:F,4,FALSE)</f>
        <v>0</v>
      </c>
      <c r="G3874" t="str">
        <f>VLOOKUP(F3874,Coding!K:L,2,FALSE)</f>
        <v>Non-URM</v>
      </c>
      <c r="H3874" t="s">
        <v>414</v>
      </c>
      <c r="I3874" t="s">
        <v>415</v>
      </c>
      <c r="J3874" t="s">
        <v>19</v>
      </c>
      <c r="K3874" t="s">
        <v>70</v>
      </c>
      <c r="L3874" s="2">
        <v>4</v>
      </c>
      <c r="M3874" t="s">
        <v>65</v>
      </c>
      <c r="N3874" t="s">
        <v>71</v>
      </c>
      <c r="O3874" t="s">
        <v>185</v>
      </c>
    </row>
    <row r="3875" spans="1:15" x14ac:dyDescent="0.25">
      <c r="A3875" s="2">
        <v>1</v>
      </c>
      <c r="B3875" s="2">
        <v>2016</v>
      </c>
      <c r="C3875" t="s">
        <v>413</v>
      </c>
      <c r="D3875" t="s">
        <v>169</v>
      </c>
      <c r="E3875" s="2" t="s">
        <v>7</v>
      </c>
      <c r="F3875">
        <f>VLOOKUP(C3875,'Five Year Alumni Srvy 2016 Data'!C:F,4,FALSE)</f>
        <v>0</v>
      </c>
      <c r="G3875" t="str">
        <f>VLOOKUP(F3875,Coding!K:L,2,FALSE)</f>
        <v>Non-URM</v>
      </c>
      <c r="H3875" t="s">
        <v>414</v>
      </c>
      <c r="I3875" t="s">
        <v>415</v>
      </c>
      <c r="J3875" t="s">
        <v>19</v>
      </c>
      <c r="K3875" t="s">
        <v>116</v>
      </c>
      <c r="L3875" s="2">
        <v>4</v>
      </c>
      <c r="M3875" t="s">
        <v>65</v>
      </c>
      <c r="N3875" t="s">
        <v>117</v>
      </c>
      <c r="O3875" t="s">
        <v>185</v>
      </c>
    </row>
    <row r="3876" spans="1:15" x14ac:dyDescent="0.25">
      <c r="A3876" s="2">
        <v>1</v>
      </c>
      <c r="B3876" s="2">
        <v>2016</v>
      </c>
      <c r="C3876" t="s">
        <v>413</v>
      </c>
      <c r="D3876" t="s">
        <v>169</v>
      </c>
      <c r="E3876" s="2" t="s">
        <v>7</v>
      </c>
      <c r="F3876">
        <f>VLOOKUP(C3876,'Five Year Alumni Srvy 2016 Data'!C:F,4,FALSE)</f>
        <v>0</v>
      </c>
      <c r="G3876" t="str">
        <f>VLOOKUP(F3876,Coding!K:L,2,FALSE)</f>
        <v>Non-URM</v>
      </c>
      <c r="H3876" t="s">
        <v>414</v>
      </c>
      <c r="I3876" t="s">
        <v>415</v>
      </c>
      <c r="J3876" t="s">
        <v>19</v>
      </c>
      <c r="K3876" t="s">
        <v>120</v>
      </c>
      <c r="L3876" s="2">
        <v>4</v>
      </c>
      <c r="M3876" t="s">
        <v>65</v>
      </c>
      <c r="N3876" t="s">
        <v>121</v>
      </c>
      <c r="O3876" t="s">
        <v>185</v>
      </c>
    </row>
    <row r="3877" spans="1:15" x14ac:dyDescent="0.25">
      <c r="A3877" s="2">
        <v>1</v>
      </c>
      <c r="B3877" s="2">
        <v>2016</v>
      </c>
      <c r="C3877" t="s">
        <v>416</v>
      </c>
      <c r="D3877" t="s">
        <v>169</v>
      </c>
      <c r="E3877" s="2" t="s">
        <v>7</v>
      </c>
      <c r="F3877">
        <f>VLOOKUP(C3877,'Five Year Alumni Srvy 2016 Data'!C:F,4,FALSE)</f>
        <v>0</v>
      </c>
      <c r="G3877" t="str">
        <f>VLOOKUP(F3877,Coding!K:L,2,FALSE)</f>
        <v>Non-URM</v>
      </c>
      <c r="H3877" t="s">
        <v>235</v>
      </c>
      <c r="I3877" t="s">
        <v>236</v>
      </c>
      <c r="J3877" t="s">
        <v>15</v>
      </c>
      <c r="K3877" t="s">
        <v>64</v>
      </c>
      <c r="L3877" s="2">
        <v>3</v>
      </c>
      <c r="M3877" t="s">
        <v>65</v>
      </c>
      <c r="N3877" t="s">
        <v>66</v>
      </c>
      <c r="O3877" t="s">
        <v>67</v>
      </c>
    </row>
    <row r="3878" spans="1:15" x14ac:dyDescent="0.25">
      <c r="A3878" s="2">
        <v>1</v>
      </c>
      <c r="B3878" s="2">
        <v>2016</v>
      </c>
      <c r="C3878" t="s">
        <v>416</v>
      </c>
      <c r="D3878" t="s">
        <v>169</v>
      </c>
      <c r="E3878" s="2" t="s">
        <v>7</v>
      </c>
      <c r="F3878">
        <f>VLOOKUP(C3878,'Five Year Alumni Srvy 2016 Data'!C:F,4,FALSE)</f>
        <v>0</v>
      </c>
      <c r="G3878" t="str">
        <f>VLOOKUP(F3878,Coding!K:L,2,FALSE)</f>
        <v>Non-URM</v>
      </c>
      <c r="H3878" t="s">
        <v>235</v>
      </c>
      <c r="I3878" t="s">
        <v>236</v>
      </c>
      <c r="J3878" t="s">
        <v>15</v>
      </c>
      <c r="K3878" t="s">
        <v>68</v>
      </c>
      <c r="L3878" s="2">
        <v>3</v>
      </c>
      <c r="M3878" t="s">
        <v>65</v>
      </c>
      <c r="N3878" t="s">
        <v>69</v>
      </c>
      <c r="O3878" t="s">
        <v>67</v>
      </c>
    </row>
    <row r="3879" spans="1:15" x14ac:dyDescent="0.25">
      <c r="A3879" s="2">
        <v>1</v>
      </c>
      <c r="B3879" s="2">
        <v>2016</v>
      </c>
      <c r="C3879" t="s">
        <v>416</v>
      </c>
      <c r="D3879" t="s">
        <v>169</v>
      </c>
      <c r="E3879" s="2" t="s">
        <v>7</v>
      </c>
      <c r="F3879">
        <f>VLOOKUP(C3879,'Five Year Alumni Srvy 2016 Data'!C:F,4,FALSE)</f>
        <v>0</v>
      </c>
      <c r="G3879" t="str">
        <f>VLOOKUP(F3879,Coding!K:L,2,FALSE)</f>
        <v>Non-URM</v>
      </c>
      <c r="H3879" t="s">
        <v>235</v>
      </c>
      <c r="I3879" t="s">
        <v>236</v>
      </c>
      <c r="J3879" t="s">
        <v>15</v>
      </c>
      <c r="K3879" t="s">
        <v>70</v>
      </c>
      <c r="L3879" s="2">
        <v>3</v>
      </c>
      <c r="M3879" t="s">
        <v>65</v>
      </c>
      <c r="N3879" t="s">
        <v>71</v>
      </c>
      <c r="O3879" t="s">
        <v>67</v>
      </c>
    </row>
    <row r="3880" spans="1:15" x14ac:dyDescent="0.25">
      <c r="A3880" s="2">
        <v>1</v>
      </c>
      <c r="B3880" s="2">
        <v>2016</v>
      </c>
      <c r="C3880" t="s">
        <v>416</v>
      </c>
      <c r="D3880" t="s">
        <v>169</v>
      </c>
      <c r="E3880" s="2" t="s">
        <v>7</v>
      </c>
      <c r="F3880">
        <f>VLOOKUP(C3880,'Five Year Alumni Srvy 2016 Data'!C:F,4,FALSE)</f>
        <v>0</v>
      </c>
      <c r="G3880" t="str">
        <f>VLOOKUP(F3880,Coding!K:L,2,FALSE)</f>
        <v>Non-URM</v>
      </c>
      <c r="H3880" t="s">
        <v>235</v>
      </c>
      <c r="I3880" t="s">
        <v>236</v>
      </c>
      <c r="J3880" t="s">
        <v>15</v>
      </c>
      <c r="K3880" t="s">
        <v>116</v>
      </c>
      <c r="L3880" s="2">
        <v>3</v>
      </c>
      <c r="M3880" t="s">
        <v>65</v>
      </c>
      <c r="N3880" t="s">
        <v>117</v>
      </c>
      <c r="O3880" t="s">
        <v>67</v>
      </c>
    </row>
    <row r="3881" spans="1:15" x14ac:dyDescent="0.25">
      <c r="A3881" s="2">
        <v>1</v>
      </c>
      <c r="B3881" s="2">
        <v>2016</v>
      </c>
      <c r="C3881" t="s">
        <v>416</v>
      </c>
      <c r="D3881" t="s">
        <v>169</v>
      </c>
      <c r="E3881" s="2" t="s">
        <v>7</v>
      </c>
      <c r="F3881">
        <f>VLOOKUP(C3881,'Five Year Alumni Srvy 2016 Data'!C:F,4,FALSE)</f>
        <v>0</v>
      </c>
      <c r="G3881" t="str">
        <f>VLOOKUP(F3881,Coding!K:L,2,FALSE)</f>
        <v>Non-URM</v>
      </c>
      <c r="H3881" t="s">
        <v>235</v>
      </c>
      <c r="I3881" t="s">
        <v>236</v>
      </c>
      <c r="J3881" t="s">
        <v>15</v>
      </c>
      <c r="K3881" t="s">
        <v>120</v>
      </c>
      <c r="L3881" s="2">
        <v>4</v>
      </c>
      <c r="M3881" t="s">
        <v>65</v>
      </c>
      <c r="N3881" t="s">
        <v>121</v>
      </c>
      <c r="O3881" t="s">
        <v>185</v>
      </c>
    </row>
    <row r="3882" spans="1:15" x14ac:dyDescent="0.25">
      <c r="A3882" s="2">
        <v>1</v>
      </c>
      <c r="B3882" s="2">
        <v>2016</v>
      </c>
      <c r="C3882" t="s">
        <v>419</v>
      </c>
      <c r="D3882" t="s">
        <v>48</v>
      </c>
      <c r="E3882" s="2" t="s">
        <v>7</v>
      </c>
      <c r="F3882">
        <f>VLOOKUP(C3882,'Five Year Alumni Srvy 2016 Data'!C:F,4,FALSE)</f>
        <v>0</v>
      </c>
      <c r="G3882" t="str">
        <f>VLOOKUP(F3882,Coding!K:L,2,FALSE)</f>
        <v>Non-URM</v>
      </c>
      <c r="H3882" t="s">
        <v>420</v>
      </c>
      <c r="I3882" t="s">
        <v>273</v>
      </c>
      <c r="J3882" t="s">
        <v>21</v>
      </c>
      <c r="K3882" t="s">
        <v>64</v>
      </c>
      <c r="L3882" s="2">
        <v>3</v>
      </c>
      <c r="M3882" t="s">
        <v>65</v>
      </c>
      <c r="N3882" t="s">
        <v>66</v>
      </c>
      <c r="O3882" t="s">
        <v>67</v>
      </c>
    </row>
    <row r="3883" spans="1:15" x14ac:dyDescent="0.25">
      <c r="A3883" s="2">
        <v>1</v>
      </c>
      <c r="B3883" s="2">
        <v>2016</v>
      </c>
      <c r="C3883" t="s">
        <v>419</v>
      </c>
      <c r="D3883" t="s">
        <v>48</v>
      </c>
      <c r="E3883" s="2" t="s">
        <v>7</v>
      </c>
      <c r="F3883">
        <f>VLOOKUP(C3883,'Five Year Alumni Srvy 2016 Data'!C:F,4,FALSE)</f>
        <v>0</v>
      </c>
      <c r="G3883" t="str">
        <f>VLOOKUP(F3883,Coding!K:L,2,FALSE)</f>
        <v>Non-URM</v>
      </c>
      <c r="H3883" t="s">
        <v>420</v>
      </c>
      <c r="I3883" t="s">
        <v>273</v>
      </c>
      <c r="J3883" t="s">
        <v>21</v>
      </c>
      <c r="K3883" t="s">
        <v>68</v>
      </c>
      <c r="L3883" s="2">
        <v>3</v>
      </c>
      <c r="M3883" t="s">
        <v>65</v>
      </c>
      <c r="N3883" t="s">
        <v>69</v>
      </c>
      <c r="O3883" t="s">
        <v>67</v>
      </c>
    </row>
    <row r="3884" spans="1:15" x14ac:dyDescent="0.25">
      <c r="A3884" s="2">
        <v>1</v>
      </c>
      <c r="B3884" s="2">
        <v>2016</v>
      </c>
      <c r="C3884" t="s">
        <v>419</v>
      </c>
      <c r="D3884" t="s">
        <v>48</v>
      </c>
      <c r="E3884" s="2" t="s">
        <v>7</v>
      </c>
      <c r="F3884">
        <f>VLOOKUP(C3884,'Five Year Alumni Srvy 2016 Data'!C:F,4,FALSE)</f>
        <v>0</v>
      </c>
      <c r="G3884" t="str">
        <f>VLOOKUP(F3884,Coding!K:L,2,FALSE)</f>
        <v>Non-URM</v>
      </c>
      <c r="H3884" t="s">
        <v>420</v>
      </c>
      <c r="I3884" t="s">
        <v>273</v>
      </c>
      <c r="J3884" t="s">
        <v>21</v>
      </c>
      <c r="K3884" t="s">
        <v>70</v>
      </c>
      <c r="L3884" s="2">
        <v>1</v>
      </c>
      <c r="M3884" t="s">
        <v>65</v>
      </c>
      <c r="N3884" t="s">
        <v>71</v>
      </c>
      <c r="O3884" t="s">
        <v>230</v>
      </c>
    </row>
    <row r="3885" spans="1:15" x14ac:dyDescent="0.25">
      <c r="A3885" s="2">
        <v>1</v>
      </c>
      <c r="B3885" s="2">
        <v>2016</v>
      </c>
      <c r="C3885" t="s">
        <v>419</v>
      </c>
      <c r="D3885" t="s">
        <v>48</v>
      </c>
      <c r="E3885" s="2" t="s">
        <v>7</v>
      </c>
      <c r="F3885">
        <f>VLOOKUP(C3885,'Five Year Alumni Srvy 2016 Data'!C:F,4,FALSE)</f>
        <v>0</v>
      </c>
      <c r="G3885" t="str">
        <f>VLOOKUP(F3885,Coding!K:L,2,FALSE)</f>
        <v>Non-URM</v>
      </c>
      <c r="H3885" t="s">
        <v>420</v>
      </c>
      <c r="I3885" t="s">
        <v>273</v>
      </c>
      <c r="J3885" t="s">
        <v>21</v>
      </c>
      <c r="K3885" t="s">
        <v>116</v>
      </c>
      <c r="L3885" s="2">
        <v>1</v>
      </c>
      <c r="M3885" t="s">
        <v>65</v>
      </c>
      <c r="N3885" t="s">
        <v>117</v>
      </c>
      <c r="O3885" t="s">
        <v>230</v>
      </c>
    </row>
    <row r="3886" spans="1:15" x14ac:dyDescent="0.25">
      <c r="A3886" s="2">
        <v>1</v>
      </c>
      <c r="B3886" s="2">
        <v>2016</v>
      </c>
      <c r="C3886" t="s">
        <v>419</v>
      </c>
      <c r="D3886" t="s">
        <v>48</v>
      </c>
      <c r="E3886" s="2" t="s">
        <v>7</v>
      </c>
      <c r="F3886">
        <f>VLOOKUP(C3886,'Five Year Alumni Srvy 2016 Data'!C:F,4,FALSE)</f>
        <v>0</v>
      </c>
      <c r="G3886" t="str">
        <f>VLOOKUP(F3886,Coding!K:L,2,FALSE)</f>
        <v>Non-URM</v>
      </c>
      <c r="H3886" t="s">
        <v>420</v>
      </c>
      <c r="I3886" t="s">
        <v>273</v>
      </c>
      <c r="J3886" t="s">
        <v>21</v>
      </c>
      <c r="K3886" t="s">
        <v>120</v>
      </c>
      <c r="L3886" s="2">
        <v>1</v>
      </c>
      <c r="M3886" t="s">
        <v>65</v>
      </c>
      <c r="N3886" t="s">
        <v>121</v>
      </c>
      <c r="O3886" t="s">
        <v>230</v>
      </c>
    </row>
    <row r="3887" spans="1:15" x14ac:dyDescent="0.25">
      <c r="A3887" s="2">
        <v>1</v>
      </c>
      <c r="B3887" s="2">
        <v>2016</v>
      </c>
      <c r="C3887" t="s">
        <v>426</v>
      </c>
      <c r="D3887" t="s">
        <v>48</v>
      </c>
      <c r="E3887" s="2" t="s">
        <v>7</v>
      </c>
      <c r="F3887">
        <f>VLOOKUP(C3887,'Five Year Alumni Srvy 2016 Data'!C:F,4,FALSE)</f>
        <v>0</v>
      </c>
      <c r="G3887" t="str">
        <f>VLOOKUP(F3887,Coding!K:L,2,FALSE)</f>
        <v>Non-URM</v>
      </c>
      <c r="H3887" t="s">
        <v>427</v>
      </c>
      <c r="I3887" t="s">
        <v>267</v>
      </c>
      <c r="J3887" t="s">
        <v>10</v>
      </c>
      <c r="K3887" t="s">
        <v>64</v>
      </c>
      <c r="L3887" s="2">
        <v>3</v>
      </c>
      <c r="M3887" t="s">
        <v>65</v>
      </c>
      <c r="N3887" t="s">
        <v>66</v>
      </c>
      <c r="O3887" t="s">
        <v>67</v>
      </c>
    </row>
    <row r="3888" spans="1:15" x14ac:dyDescent="0.25">
      <c r="A3888" s="2">
        <v>1</v>
      </c>
      <c r="B3888" s="2">
        <v>2016</v>
      </c>
      <c r="C3888" t="s">
        <v>426</v>
      </c>
      <c r="D3888" t="s">
        <v>48</v>
      </c>
      <c r="E3888" s="2" t="s">
        <v>7</v>
      </c>
      <c r="F3888">
        <f>VLOOKUP(C3888,'Five Year Alumni Srvy 2016 Data'!C:F,4,FALSE)</f>
        <v>0</v>
      </c>
      <c r="G3888" t="str">
        <f>VLOOKUP(F3888,Coding!K:L,2,FALSE)</f>
        <v>Non-URM</v>
      </c>
      <c r="H3888" t="s">
        <v>427</v>
      </c>
      <c r="I3888" t="s">
        <v>267</v>
      </c>
      <c r="J3888" t="s">
        <v>10</v>
      </c>
      <c r="K3888" t="s">
        <v>68</v>
      </c>
      <c r="L3888" s="2">
        <v>2</v>
      </c>
      <c r="M3888" t="s">
        <v>65</v>
      </c>
      <c r="N3888" t="s">
        <v>69</v>
      </c>
      <c r="O3888" t="s">
        <v>186</v>
      </c>
    </row>
    <row r="3889" spans="1:15" x14ac:dyDescent="0.25">
      <c r="A3889" s="2">
        <v>1</v>
      </c>
      <c r="B3889" s="2">
        <v>2016</v>
      </c>
      <c r="C3889" t="s">
        <v>426</v>
      </c>
      <c r="D3889" t="s">
        <v>48</v>
      </c>
      <c r="E3889" s="2" t="s">
        <v>7</v>
      </c>
      <c r="F3889">
        <f>VLOOKUP(C3889,'Five Year Alumni Srvy 2016 Data'!C:F,4,FALSE)</f>
        <v>0</v>
      </c>
      <c r="G3889" t="str">
        <f>VLOOKUP(F3889,Coding!K:L,2,FALSE)</f>
        <v>Non-URM</v>
      </c>
      <c r="H3889" t="s">
        <v>427</v>
      </c>
      <c r="I3889" t="s">
        <v>267</v>
      </c>
      <c r="J3889" t="s">
        <v>10</v>
      </c>
      <c r="K3889" t="s">
        <v>70</v>
      </c>
      <c r="L3889" s="2">
        <v>3</v>
      </c>
      <c r="M3889" t="s">
        <v>65</v>
      </c>
      <c r="N3889" t="s">
        <v>71</v>
      </c>
      <c r="O3889" t="s">
        <v>67</v>
      </c>
    </row>
    <row r="3890" spans="1:15" x14ac:dyDescent="0.25">
      <c r="A3890" s="2">
        <v>1</v>
      </c>
      <c r="B3890" s="2">
        <v>2016</v>
      </c>
      <c r="C3890" t="s">
        <v>426</v>
      </c>
      <c r="D3890" t="s">
        <v>48</v>
      </c>
      <c r="E3890" s="2" t="s">
        <v>7</v>
      </c>
      <c r="F3890">
        <f>VLOOKUP(C3890,'Five Year Alumni Srvy 2016 Data'!C:F,4,FALSE)</f>
        <v>0</v>
      </c>
      <c r="G3890" t="str">
        <f>VLOOKUP(F3890,Coding!K:L,2,FALSE)</f>
        <v>Non-URM</v>
      </c>
      <c r="H3890" t="s">
        <v>427</v>
      </c>
      <c r="I3890" t="s">
        <v>267</v>
      </c>
      <c r="J3890" t="s">
        <v>10</v>
      </c>
      <c r="K3890" t="s">
        <v>116</v>
      </c>
      <c r="L3890" s="2">
        <v>3</v>
      </c>
      <c r="M3890" t="s">
        <v>65</v>
      </c>
      <c r="N3890" t="s">
        <v>117</v>
      </c>
      <c r="O3890" t="s">
        <v>67</v>
      </c>
    </row>
    <row r="3891" spans="1:15" x14ac:dyDescent="0.25">
      <c r="A3891" s="2">
        <v>1</v>
      </c>
      <c r="B3891" s="2">
        <v>2016</v>
      </c>
      <c r="C3891" t="s">
        <v>426</v>
      </c>
      <c r="D3891" t="s">
        <v>48</v>
      </c>
      <c r="E3891" s="2" t="s">
        <v>7</v>
      </c>
      <c r="F3891">
        <f>VLOOKUP(C3891,'Five Year Alumni Srvy 2016 Data'!C:F,4,FALSE)</f>
        <v>0</v>
      </c>
      <c r="G3891" t="str">
        <f>VLOOKUP(F3891,Coding!K:L,2,FALSE)</f>
        <v>Non-URM</v>
      </c>
      <c r="H3891" t="s">
        <v>427</v>
      </c>
      <c r="I3891" t="s">
        <v>267</v>
      </c>
      <c r="J3891" t="s">
        <v>10</v>
      </c>
      <c r="K3891" t="s">
        <v>120</v>
      </c>
      <c r="L3891" s="2">
        <v>1</v>
      </c>
      <c r="M3891" t="s">
        <v>65</v>
      </c>
      <c r="N3891" t="s">
        <v>121</v>
      </c>
      <c r="O3891" t="s">
        <v>230</v>
      </c>
    </row>
    <row r="3892" spans="1:15" x14ac:dyDescent="0.25">
      <c r="A3892" s="2">
        <v>1</v>
      </c>
      <c r="B3892" s="2">
        <v>2016</v>
      </c>
      <c r="C3892" t="s">
        <v>431</v>
      </c>
      <c r="D3892" t="s">
        <v>48</v>
      </c>
      <c r="E3892" s="2" t="s">
        <v>7</v>
      </c>
      <c r="F3892">
        <f>VLOOKUP(C3892,'Five Year Alumni Srvy 2016 Data'!C:F,4,FALSE)</f>
        <v>0</v>
      </c>
      <c r="G3892" t="str">
        <f>VLOOKUP(F3892,Coding!K:L,2,FALSE)</f>
        <v>Non-URM</v>
      </c>
      <c r="H3892" t="s">
        <v>432</v>
      </c>
      <c r="I3892" t="s">
        <v>433</v>
      </c>
      <c r="J3892" t="s">
        <v>15</v>
      </c>
      <c r="K3892" t="s">
        <v>64</v>
      </c>
      <c r="L3892" s="2">
        <v>3</v>
      </c>
      <c r="M3892" t="s">
        <v>65</v>
      </c>
      <c r="N3892" t="s">
        <v>66</v>
      </c>
      <c r="O3892" t="s">
        <v>67</v>
      </c>
    </row>
    <row r="3893" spans="1:15" x14ac:dyDescent="0.25">
      <c r="A3893" s="2">
        <v>1</v>
      </c>
      <c r="B3893" s="2">
        <v>2016</v>
      </c>
      <c r="C3893" t="s">
        <v>431</v>
      </c>
      <c r="D3893" t="s">
        <v>48</v>
      </c>
      <c r="E3893" s="2" t="s">
        <v>7</v>
      </c>
      <c r="F3893">
        <f>VLOOKUP(C3893,'Five Year Alumni Srvy 2016 Data'!C:F,4,FALSE)</f>
        <v>0</v>
      </c>
      <c r="G3893" t="str">
        <f>VLOOKUP(F3893,Coding!K:L,2,FALSE)</f>
        <v>Non-URM</v>
      </c>
      <c r="H3893" t="s">
        <v>432</v>
      </c>
      <c r="I3893" t="s">
        <v>433</v>
      </c>
      <c r="J3893" t="s">
        <v>15</v>
      </c>
      <c r="K3893" t="s">
        <v>68</v>
      </c>
      <c r="L3893" s="2">
        <v>3</v>
      </c>
      <c r="M3893" t="s">
        <v>65</v>
      </c>
      <c r="N3893" t="s">
        <v>69</v>
      </c>
      <c r="O3893" t="s">
        <v>67</v>
      </c>
    </row>
    <row r="3894" spans="1:15" x14ac:dyDescent="0.25">
      <c r="A3894" s="2">
        <v>1</v>
      </c>
      <c r="B3894" s="2">
        <v>2016</v>
      </c>
      <c r="C3894" t="s">
        <v>431</v>
      </c>
      <c r="D3894" t="s">
        <v>48</v>
      </c>
      <c r="E3894" s="2" t="s">
        <v>7</v>
      </c>
      <c r="F3894">
        <f>VLOOKUP(C3894,'Five Year Alumni Srvy 2016 Data'!C:F,4,FALSE)</f>
        <v>0</v>
      </c>
      <c r="G3894" t="str">
        <f>VLOOKUP(F3894,Coding!K:L,2,FALSE)</f>
        <v>Non-URM</v>
      </c>
      <c r="H3894" t="s">
        <v>432</v>
      </c>
      <c r="I3894" t="s">
        <v>433</v>
      </c>
      <c r="J3894" t="s">
        <v>15</v>
      </c>
      <c r="K3894" t="s">
        <v>70</v>
      </c>
      <c r="L3894" s="2">
        <v>3</v>
      </c>
      <c r="M3894" t="s">
        <v>65</v>
      </c>
      <c r="N3894" t="s">
        <v>71</v>
      </c>
      <c r="O3894" t="s">
        <v>67</v>
      </c>
    </row>
    <row r="3895" spans="1:15" x14ac:dyDescent="0.25">
      <c r="A3895" s="2">
        <v>1</v>
      </c>
      <c r="B3895" s="2">
        <v>2016</v>
      </c>
      <c r="C3895" t="s">
        <v>431</v>
      </c>
      <c r="D3895" t="s">
        <v>48</v>
      </c>
      <c r="E3895" s="2" t="s">
        <v>7</v>
      </c>
      <c r="F3895">
        <f>VLOOKUP(C3895,'Five Year Alumni Srvy 2016 Data'!C:F,4,FALSE)</f>
        <v>0</v>
      </c>
      <c r="G3895" t="str">
        <f>VLOOKUP(F3895,Coding!K:L,2,FALSE)</f>
        <v>Non-URM</v>
      </c>
      <c r="H3895" t="s">
        <v>432</v>
      </c>
      <c r="I3895" t="s">
        <v>433</v>
      </c>
      <c r="J3895" t="s">
        <v>15</v>
      </c>
      <c r="K3895" t="s">
        <v>116</v>
      </c>
      <c r="L3895" s="2">
        <v>3</v>
      </c>
      <c r="M3895" t="s">
        <v>65</v>
      </c>
      <c r="N3895" t="s">
        <v>117</v>
      </c>
      <c r="O3895" t="s">
        <v>67</v>
      </c>
    </row>
    <row r="3896" spans="1:15" x14ac:dyDescent="0.25">
      <c r="A3896" s="2">
        <v>1</v>
      </c>
      <c r="B3896" s="2">
        <v>2016</v>
      </c>
      <c r="C3896" t="s">
        <v>431</v>
      </c>
      <c r="D3896" t="s">
        <v>48</v>
      </c>
      <c r="E3896" s="2" t="s">
        <v>7</v>
      </c>
      <c r="F3896">
        <f>VLOOKUP(C3896,'Five Year Alumni Srvy 2016 Data'!C:F,4,FALSE)</f>
        <v>0</v>
      </c>
      <c r="G3896" t="str">
        <f>VLOOKUP(F3896,Coding!K:L,2,FALSE)</f>
        <v>Non-URM</v>
      </c>
      <c r="H3896" t="s">
        <v>432</v>
      </c>
      <c r="I3896" t="s">
        <v>433</v>
      </c>
      <c r="J3896" t="s">
        <v>15</v>
      </c>
      <c r="K3896" t="s">
        <v>120</v>
      </c>
      <c r="L3896" s="2">
        <v>2</v>
      </c>
      <c r="M3896" t="s">
        <v>65</v>
      </c>
      <c r="N3896" t="s">
        <v>121</v>
      </c>
      <c r="O3896" t="s">
        <v>186</v>
      </c>
    </row>
    <row r="3897" spans="1:15" x14ac:dyDescent="0.25">
      <c r="A3897" s="2">
        <v>1</v>
      </c>
      <c r="B3897" s="2">
        <v>2016</v>
      </c>
      <c r="C3897" t="s">
        <v>434</v>
      </c>
      <c r="D3897" t="s">
        <v>48</v>
      </c>
      <c r="E3897" s="2" t="s">
        <v>7</v>
      </c>
      <c r="F3897">
        <f>VLOOKUP(C3897,'Five Year Alumni Srvy 2016 Data'!C:F,4,FALSE)</f>
        <v>0</v>
      </c>
      <c r="G3897" t="str">
        <f>VLOOKUP(F3897,Coding!K:L,2,FALSE)</f>
        <v>Non-URM</v>
      </c>
      <c r="H3897" t="s">
        <v>270</v>
      </c>
      <c r="I3897" t="s">
        <v>270</v>
      </c>
      <c r="J3897" t="s">
        <v>21</v>
      </c>
      <c r="K3897" t="s">
        <v>64</v>
      </c>
      <c r="L3897" s="2">
        <v>3</v>
      </c>
      <c r="M3897" t="s">
        <v>65</v>
      </c>
      <c r="N3897" t="s">
        <v>66</v>
      </c>
      <c r="O3897" t="s">
        <v>67</v>
      </c>
    </row>
    <row r="3898" spans="1:15" x14ac:dyDescent="0.25">
      <c r="A3898" s="2">
        <v>1</v>
      </c>
      <c r="B3898" s="2">
        <v>2016</v>
      </c>
      <c r="C3898" t="s">
        <v>434</v>
      </c>
      <c r="D3898" t="s">
        <v>48</v>
      </c>
      <c r="E3898" s="2" t="s">
        <v>7</v>
      </c>
      <c r="F3898">
        <f>VLOOKUP(C3898,'Five Year Alumni Srvy 2016 Data'!C:F,4,FALSE)</f>
        <v>0</v>
      </c>
      <c r="G3898" t="str">
        <f>VLOOKUP(F3898,Coding!K:L,2,FALSE)</f>
        <v>Non-URM</v>
      </c>
      <c r="H3898" t="s">
        <v>270</v>
      </c>
      <c r="I3898" t="s">
        <v>270</v>
      </c>
      <c r="J3898" t="s">
        <v>21</v>
      </c>
      <c r="K3898" t="s">
        <v>68</v>
      </c>
      <c r="L3898" s="2">
        <v>2</v>
      </c>
      <c r="M3898" t="s">
        <v>65</v>
      </c>
      <c r="N3898" t="s">
        <v>69</v>
      </c>
      <c r="O3898" t="s">
        <v>186</v>
      </c>
    </row>
    <row r="3899" spans="1:15" x14ac:dyDescent="0.25">
      <c r="A3899" s="2">
        <v>1</v>
      </c>
      <c r="B3899" s="2">
        <v>2016</v>
      </c>
      <c r="C3899" t="s">
        <v>434</v>
      </c>
      <c r="D3899" t="s">
        <v>48</v>
      </c>
      <c r="E3899" s="2" t="s">
        <v>7</v>
      </c>
      <c r="F3899">
        <f>VLOOKUP(C3899,'Five Year Alumni Srvy 2016 Data'!C:F,4,FALSE)</f>
        <v>0</v>
      </c>
      <c r="G3899" t="str">
        <f>VLOOKUP(F3899,Coding!K:L,2,FALSE)</f>
        <v>Non-URM</v>
      </c>
      <c r="H3899" t="s">
        <v>270</v>
      </c>
      <c r="I3899" t="s">
        <v>270</v>
      </c>
      <c r="J3899" t="s">
        <v>21</v>
      </c>
      <c r="K3899" t="s">
        <v>70</v>
      </c>
      <c r="L3899" s="2">
        <v>3</v>
      </c>
      <c r="M3899" t="s">
        <v>65</v>
      </c>
      <c r="N3899" t="s">
        <v>71</v>
      </c>
      <c r="O3899" t="s">
        <v>67</v>
      </c>
    </row>
    <row r="3900" spans="1:15" x14ac:dyDescent="0.25">
      <c r="A3900" s="2">
        <v>1</v>
      </c>
      <c r="B3900" s="2">
        <v>2016</v>
      </c>
      <c r="C3900" t="s">
        <v>434</v>
      </c>
      <c r="D3900" t="s">
        <v>48</v>
      </c>
      <c r="E3900" s="2" t="s">
        <v>7</v>
      </c>
      <c r="F3900">
        <f>VLOOKUP(C3900,'Five Year Alumni Srvy 2016 Data'!C:F,4,FALSE)</f>
        <v>0</v>
      </c>
      <c r="G3900" t="str">
        <f>VLOOKUP(F3900,Coding!K:L,2,FALSE)</f>
        <v>Non-URM</v>
      </c>
      <c r="H3900" t="s">
        <v>270</v>
      </c>
      <c r="I3900" t="s">
        <v>270</v>
      </c>
      <c r="J3900" t="s">
        <v>21</v>
      </c>
      <c r="K3900" t="s">
        <v>116</v>
      </c>
      <c r="L3900" s="2">
        <v>2</v>
      </c>
      <c r="M3900" t="s">
        <v>65</v>
      </c>
      <c r="N3900" t="s">
        <v>117</v>
      </c>
      <c r="O3900" t="s">
        <v>186</v>
      </c>
    </row>
    <row r="3901" spans="1:15" x14ac:dyDescent="0.25">
      <c r="A3901" s="2">
        <v>1</v>
      </c>
      <c r="B3901" s="2">
        <v>2016</v>
      </c>
      <c r="C3901" t="s">
        <v>434</v>
      </c>
      <c r="D3901" t="s">
        <v>48</v>
      </c>
      <c r="E3901" s="2" t="s">
        <v>7</v>
      </c>
      <c r="F3901">
        <f>VLOOKUP(C3901,'Five Year Alumni Srvy 2016 Data'!C:F,4,FALSE)</f>
        <v>0</v>
      </c>
      <c r="G3901" t="str">
        <f>VLOOKUP(F3901,Coding!K:L,2,FALSE)</f>
        <v>Non-URM</v>
      </c>
      <c r="H3901" t="s">
        <v>270</v>
      </c>
      <c r="I3901" t="s">
        <v>270</v>
      </c>
      <c r="J3901" t="s">
        <v>21</v>
      </c>
      <c r="K3901" t="s">
        <v>120</v>
      </c>
      <c r="L3901" s="2">
        <v>1</v>
      </c>
      <c r="M3901" t="s">
        <v>65</v>
      </c>
      <c r="N3901" t="s">
        <v>121</v>
      </c>
      <c r="O3901" t="s">
        <v>230</v>
      </c>
    </row>
    <row r="3902" spans="1:15" x14ac:dyDescent="0.25">
      <c r="A3902" s="2">
        <v>1</v>
      </c>
      <c r="B3902" s="2">
        <v>2016</v>
      </c>
      <c r="C3902" t="s">
        <v>442</v>
      </c>
      <c r="D3902" t="s">
        <v>169</v>
      </c>
      <c r="E3902" s="2" t="s">
        <v>7</v>
      </c>
      <c r="F3902">
        <f>VLOOKUP(C3902,'Five Year Alumni Srvy 2016 Data'!C:F,4,FALSE)</f>
        <v>0</v>
      </c>
      <c r="G3902" t="str">
        <f>VLOOKUP(F3902,Coding!K:L,2,FALSE)</f>
        <v>Non-URM</v>
      </c>
      <c r="H3902" t="s">
        <v>306</v>
      </c>
      <c r="I3902" t="s">
        <v>306</v>
      </c>
      <c r="J3902" t="s">
        <v>21</v>
      </c>
      <c r="K3902" t="s">
        <v>64</v>
      </c>
      <c r="L3902" s="2">
        <v>3</v>
      </c>
      <c r="M3902" t="s">
        <v>65</v>
      </c>
      <c r="N3902" t="s">
        <v>66</v>
      </c>
      <c r="O3902" t="s">
        <v>67</v>
      </c>
    </row>
    <row r="3903" spans="1:15" x14ac:dyDescent="0.25">
      <c r="A3903" s="2">
        <v>1</v>
      </c>
      <c r="B3903" s="2">
        <v>2016</v>
      </c>
      <c r="C3903" t="s">
        <v>442</v>
      </c>
      <c r="D3903" t="s">
        <v>169</v>
      </c>
      <c r="E3903" s="2" t="s">
        <v>7</v>
      </c>
      <c r="F3903">
        <f>VLOOKUP(C3903,'Five Year Alumni Srvy 2016 Data'!C:F,4,FALSE)</f>
        <v>0</v>
      </c>
      <c r="G3903" t="str">
        <f>VLOOKUP(F3903,Coding!K:L,2,FALSE)</f>
        <v>Non-URM</v>
      </c>
      <c r="H3903" t="s">
        <v>306</v>
      </c>
      <c r="I3903" t="s">
        <v>306</v>
      </c>
      <c r="J3903" t="s">
        <v>21</v>
      </c>
      <c r="K3903" t="s">
        <v>68</v>
      </c>
      <c r="L3903" s="2">
        <v>1</v>
      </c>
      <c r="M3903" t="s">
        <v>65</v>
      </c>
      <c r="N3903" t="s">
        <v>69</v>
      </c>
      <c r="O3903" t="s">
        <v>230</v>
      </c>
    </row>
    <row r="3904" spans="1:15" x14ac:dyDescent="0.25">
      <c r="A3904" s="2">
        <v>1</v>
      </c>
      <c r="B3904" s="2">
        <v>2016</v>
      </c>
      <c r="C3904" t="s">
        <v>442</v>
      </c>
      <c r="D3904" t="s">
        <v>169</v>
      </c>
      <c r="E3904" s="2" t="s">
        <v>7</v>
      </c>
      <c r="F3904">
        <f>VLOOKUP(C3904,'Five Year Alumni Srvy 2016 Data'!C:F,4,FALSE)</f>
        <v>0</v>
      </c>
      <c r="G3904" t="str">
        <f>VLOOKUP(F3904,Coding!K:L,2,FALSE)</f>
        <v>Non-URM</v>
      </c>
      <c r="H3904" t="s">
        <v>306</v>
      </c>
      <c r="I3904" t="s">
        <v>306</v>
      </c>
      <c r="J3904" t="s">
        <v>21</v>
      </c>
      <c r="K3904" t="s">
        <v>70</v>
      </c>
      <c r="L3904" s="2">
        <v>3</v>
      </c>
      <c r="M3904" t="s">
        <v>65</v>
      </c>
      <c r="N3904" t="s">
        <v>71</v>
      </c>
      <c r="O3904" t="s">
        <v>67</v>
      </c>
    </row>
    <row r="3905" spans="1:15" x14ac:dyDescent="0.25">
      <c r="A3905" s="2">
        <v>1</v>
      </c>
      <c r="B3905" s="2">
        <v>2016</v>
      </c>
      <c r="C3905" t="s">
        <v>442</v>
      </c>
      <c r="D3905" t="s">
        <v>169</v>
      </c>
      <c r="E3905" s="2" t="s">
        <v>7</v>
      </c>
      <c r="F3905">
        <f>VLOOKUP(C3905,'Five Year Alumni Srvy 2016 Data'!C:F,4,FALSE)</f>
        <v>0</v>
      </c>
      <c r="G3905" t="str">
        <f>VLOOKUP(F3905,Coding!K:L,2,FALSE)</f>
        <v>Non-URM</v>
      </c>
      <c r="H3905" t="s">
        <v>306</v>
      </c>
      <c r="I3905" t="s">
        <v>306</v>
      </c>
      <c r="J3905" t="s">
        <v>21</v>
      </c>
      <c r="K3905" t="s">
        <v>116</v>
      </c>
      <c r="L3905" s="2">
        <v>3</v>
      </c>
      <c r="M3905" t="s">
        <v>65</v>
      </c>
      <c r="N3905" t="s">
        <v>117</v>
      </c>
      <c r="O3905" t="s">
        <v>67</v>
      </c>
    </row>
    <row r="3906" spans="1:15" x14ac:dyDescent="0.25">
      <c r="A3906" s="2">
        <v>1</v>
      </c>
      <c r="B3906" s="2">
        <v>2016</v>
      </c>
      <c r="C3906" t="s">
        <v>442</v>
      </c>
      <c r="D3906" t="s">
        <v>169</v>
      </c>
      <c r="E3906" s="2" t="s">
        <v>7</v>
      </c>
      <c r="F3906">
        <f>VLOOKUP(C3906,'Five Year Alumni Srvy 2016 Data'!C:F,4,FALSE)</f>
        <v>0</v>
      </c>
      <c r="G3906" t="str">
        <f>VLOOKUP(F3906,Coding!K:L,2,FALSE)</f>
        <v>Non-URM</v>
      </c>
      <c r="H3906" t="s">
        <v>306</v>
      </c>
      <c r="I3906" t="s">
        <v>306</v>
      </c>
      <c r="J3906" t="s">
        <v>21</v>
      </c>
      <c r="K3906" t="s">
        <v>120</v>
      </c>
      <c r="L3906" s="2">
        <v>3</v>
      </c>
      <c r="M3906" t="s">
        <v>65</v>
      </c>
      <c r="N3906" t="s">
        <v>121</v>
      </c>
      <c r="O3906" t="s">
        <v>67</v>
      </c>
    </row>
    <row r="3907" spans="1:15" x14ac:dyDescent="0.25">
      <c r="A3907" s="2">
        <v>1</v>
      </c>
      <c r="B3907" s="2">
        <v>2016</v>
      </c>
      <c r="C3907" t="s">
        <v>445</v>
      </c>
      <c r="D3907" t="s">
        <v>264</v>
      </c>
      <c r="E3907" s="2" t="s">
        <v>7</v>
      </c>
      <c r="F3907">
        <f>VLOOKUP(C3907,'Five Year Alumni Srvy 2016 Data'!C:F,4,FALSE)</f>
        <v>0</v>
      </c>
      <c r="G3907" t="str">
        <f>VLOOKUP(F3907,Coding!K:L,2,FALSE)</f>
        <v>Non-URM</v>
      </c>
      <c r="H3907" t="s">
        <v>412</v>
      </c>
      <c r="I3907" t="s">
        <v>196</v>
      </c>
      <c r="J3907" t="s">
        <v>10</v>
      </c>
      <c r="K3907" t="s">
        <v>64</v>
      </c>
      <c r="L3907" s="2">
        <v>2</v>
      </c>
      <c r="M3907" t="s">
        <v>65</v>
      </c>
      <c r="N3907" t="s">
        <v>66</v>
      </c>
      <c r="O3907" t="s">
        <v>186</v>
      </c>
    </row>
    <row r="3908" spans="1:15" x14ac:dyDescent="0.25">
      <c r="A3908" s="2">
        <v>1</v>
      </c>
      <c r="B3908" s="2">
        <v>2016</v>
      </c>
      <c r="C3908" t="s">
        <v>445</v>
      </c>
      <c r="D3908" t="s">
        <v>264</v>
      </c>
      <c r="E3908" s="2" t="s">
        <v>7</v>
      </c>
      <c r="F3908">
        <f>VLOOKUP(C3908,'Five Year Alumni Srvy 2016 Data'!C:F,4,FALSE)</f>
        <v>0</v>
      </c>
      <c r="G3908" t="str">
        <f>VLOOKUP(F3908,Coding!K:L,2,FALSE)</f>
        <v>Non-URM</v>
      </c>
      <c r="H3908" t="s">
        <v>412</v>
      </c>
      <c r="I3908" t="s">
        <v>196</v>
      </c>
      <c r="J3908" t="s">
        <v>10</v>
      </c>
      <c r="K3908" t="s">
        <v>68</v>
      </c>
      <c r="L3908" s="2">
        <v>1</v>
      </c>
      <c r="M3908" t="s">
        <v>65</v>
      </c>
      <c r="N3908" t="s">
        <v>69</v>
      </c>
      <c r="O3908" t="s">
        <v>230</v>
      </c>
    </row>
    <row r="3909" spans="1:15" x14ac:dyDescent="0.25">
      <c r="A3909" s="2">
        <v>1</v>
      </c>
      <c r="B3909" s="2">
        <v>2016</v>
      </c>
      <c r="C3909" t="s">
        <v>445</v>
      </c>
      <c r="D3909" t="s">
        <v>264</v>
      </c>
      <c r="E3909" s="2" t="s">
        <v>7</v>
      </c>
      <c r="F3909">
        <f>VLOOKUP(C3909,'Five Year Alumni Srvy 2016 Data'!C:F,4,FALSE)</f>
        <v>0</v>
      </c>
      <c r="G3909" t="str">
        <f>VLOOKUP(F3909,Coding!K:L,2,FALSE)</f>
        <v>Non-URM</v>
      </c>
      <c r="H3909" t="s">
        <v>412</v>
      </c>
      <c r="I3909" t="s">
        <v>196</v>
      </c>
      <c r="J3909" t="s">
        <v>10</v>
      </c>
      <c r="K3909" t="s">
        <v>70</v>
      </c>
      <c r="L3909" s="2">
        <v>3</v>
      </c>
      <c r="M3909" t="s">
        <v>65</v>
      </c>
      <c r="N3909" t="s">
        <v>71</v>
      </c>
      <c r="O3909" t="s">
        <v>67</v>
      </c>
    </row>
    <row r="3910" spans="1:15" x14ac:dyDescent="0.25">
      <c r="A3910" s="2">
        <v>1</v>
      </c>
      <c r="B3910" s="2">
        <v>2016</v>
      </c>
      <c r="C3910" t="s">
        <v>445</v>
      </c>
      <c r="D3910" t="s">
        <v>264</v>
      </c>
      <c r="E3910" s="2" t="s">
        <v>7</v>
      </c>
      <c r="F3910">
        <f>VLOOKUP(C3910,'Five Year Alumni Srvy 2016 Data'!C:F,4,FALSE)</f>
        <v>0</v>
      </c>
      <c r="G3910" t="str">
        <f>VLOOKUP(F3910,Coding!K:L,2,FALSE)</f>
        <v>Non-URM</v>
      </c>
      <c r="H3910" t="s">
        <v>412</v>
      </c>
      <c r="I3910" t="s">
        <v>196</v>
      </c>
      <c r="J3910" t="s">
        <v>10</v>
      </c>
      <c r="K3910" t="s">
        <v>116</v>
      </c>
      <c r="L3910" s="2">
        <v>1</v>
      </c>
      <c r="M3910" t="s">
        <v>65</v>
      </c>
      <c r="N3910" t="s">
        <v>117</v>
      </c>
      <c r="O3910" t="s">
        <v>230</v>
      </c>
    </row>
    <row r="3911" spans="1:15" x14ac:dyDescent="0.25">
      <c r="A3911" s="2">
        <v>1</v>
      </c>
      <c r="B3911" s="2">
        <v>2016</v>
      </c>
      <c r="C3911" t="s">
        <v>445</v>
      </c>
      <c r="D3911" t="s">
        <v>264</v>
      </c>
      <c r="E3911" s="2" t="s">
        <v>7</v>
      </c>
      <c r="F3911">
        <f>VLOOKUP(C3911,'Five Year Alumni Srvy 2016 Data'!C:F,4,FALSE)</f>
        <v>0</v>
      </c>
      <c r="G3911" t="str">
        <f>VLOOKUP(F3911,Coding!K:L,2,FALSE)</f>
        <v>Non-URM</v>
      </c>
      <c r="H3911" t="s">
        <v>412</v>
      </c>
      <c r="I3911" t="s">
        <v>196</v>
      </c>
      <c r="J3911" t="s">
        <v>10</v>
      </c>
      <c r="K3911" t="s">
        <v>120</v>
      </c>
      <c r="L3911" s="2">
        <v>3</v>
      </c>
      <c r="M3911" t="s">
        <v>65</v>
      </c>
      <c r="N3911" t="s">
        <v>121</v>
      </c>
      <c r="O3911" t="s">
        <v>67</v>
      </c>
    </row>
    <row r="3912" spans="1:15" x14ac:dyDescent="0.25">
      <c r="A3912" s="2">
        <v>1</v>
      </c>
      <c r="B3912" s="2">
        <v>2016</v>
      </c>
      <c r="C3912" t="s">
        <v>446</v>
      </c>
      <c r="D3912" t="s">
        <v>204</v>
      </c>
      <c r="E3912" s="2" t="s">
        <v>7</v>
      </c>
      <c r="F3912">
        <f>VLOOKUP(C3912,'Five Year Alumni Srvy 2016 Data'!C:F,4,FALSE)</f>
        <v>0</v>
      </c>
      <c r="G3912" t="str">
        <f>VLOOKUP(F3912,Coding!K:L,2,FALSE)</f>
        <v>Non-URM</v>
      </c>
      <c r="H3912" t="s">
        <v>195</v>
      </c>
      <c r="I3912" t="s">
        <v>196</v>
      </c>
      <c r="J3912" t="s">
        <v>10</v>
      </c>
      <c r="K3912" t="s">
        <v>64</v>
      </c>
      <c r="L3912" s="2">
        <v>3</v>
      </c>
      <c r="M3912" t="s">
        <v>65</v>
      </c>
      <c r="N3912" t="s">
        <v>66</v>
      </c>
      <c r="O3912" t="s">
        <v>67</v>
      </c>
    </row>
    <row r="3913" spans="1:15" x14ac:dyDescent="0.25">
      <c r="A3913" s="2">
        <v>1</v>
      </c>
      <c r="B3913" s="2">
        <v>2016</v>
      </c>
      <c r="C3913" t="s">
        <v>446</v>
      </c>
      <c r="D3913" t="s">
        <v>204</v>
      </c>
      <c r="E3913" s="2" t="s">
        <v>7</v>
      </c>
      <c r="F3913">
        <f>VLOOKUP(C3913,'Five Year Alumni Srvy 2016 Data'!C:F,4,FALSE)</f>
        <v>0</v>
      </c>
      <c r="G3913" t="str">
        <f>VLOOKUP(F3913,Coding!K:L,2,FALSE)</f>
        <v>Non-URM</v>
      </c>
      <c r="H3913" t="s">
        <v>195</v>
      </c>
      <c r="I3913" t="s">
        <v>196</v>
      </c>
      <c r="J3913" t="s">
        <v>10</v>
      </c>
      <c r="K3913" t="s">
        <v>68</v>
      </c>
      <c r="L3913" s="2">
        <v>3</v>
      </c>
      <c r="M3913" t="s">
        <v>65</v>
      </c>
      <c r="N3913" t="s">
        <v>69</v>
      </c>
      <c r="O3913" t="s">
        <v>67</v>
      </c>
    </row>
    <row r="3914" spans="1:15" x14ac:dyDescent="0.25">
      <c r="A3914" s="2">
        <v>1</v>
      </c>
      <c r="B3914" s="2">
        <v>2016</v>
      </c>
      <c r="C3914" t="s">
        <v>446</v>
      </c>
      <c r="D3914" t="s">
        <v>204</v>
      </c>
      <c r="E3914" s="2" t="s">
        <v>7</v>
      </c>
      <c r="F3914">
        <f>VLOOKUP(C3914,'Five Year Alumni Srvy 2016 Data'!C:F,4,FALSE)</f>
        <v>0</v>
      </c>
      <c r="G3914" t="str">
        <f>VLOOKUP(F3914,Coding!K:L,2,FALSE)</f>
        <v>Non-URM</v>
      </c>
      <c r="H3914" t="s">
        <v>195</v>
      </c>
      <c r="I3914" t="s">
        <v>196</v>
      </c>
      <c r="J3914" t="s">
        <v>10</v>
      </c>
      <c r="K3914" t="s">
        <v>70</v>
      </c>
      <c r="L3914" s="2">
        <v>3</v>
      </c>
      <c r="M3914" t="s">
        <v>65</v>
      </c>
      <c r="N3914" t="s">
        <v>71</v>
      </c>
      <c r="O3914" t="s">
        <v>67</v>
      </c>
    </row>
    <row r="3915" spans="1:15" x14ac:dyDescent="0.25">
      <c r="A3915" s="2">
        <v>1</v>
      </c>
      <c r="B3915" s="2">
        <v>2016</v>
      </c>
      <c r="C3915" t="s">
        <v>446</v>
      </c>
      <c r="D3915" t="s">
        <v>204</v>
      </c>
      <c r="E3915" s="2" t="s">
        <v>7</v>
      </c>
      <c r="F3915">
        <f>VLOOKUP(C3915,'Five Year Alumni Srvy 2016 Data'!C:F,4,FALSE)</f>
        <v>0</v>
      </c>
      <c r="G3915" t="str">
        <f>VLOOKUP(F3915,Coding!K:L,2,FALSE)</f>
        <v>Non-URM</v>
      </c>
      <c r="H3915" t="s">
        <v>195</v>
      </c>
      <c r="I3915" t="s">
        <v>196</v>
      </c>
      <c r="J3915" t="s">
        <v>10</v>
      </c>
      <c r="K3915" t="s">
        <v>116</v>
      </c>
      <c r="L3915" s="2">
        <v>3</v>
      </c>
      <c r="M3915" t="s">
        <v>65</v>
      </c>
      <c r="N3915" t="s">
        <v>117</v>
      </c>
      <c r="O3915" t="s">
        <v>67</v>
      </c>
    </row>
    <row r="3916" spans="1:15" x14ac:dyDescent="0.25">
      <c r="A3916" s="2">
        <v>1</v>
      </c>
      <c r="B3916" s="2">
        <v>2016</v>
      </c>
      <c r="C3916" t="s">
        <v>446</v>
      </c>
      <c r="D3916" t="s">
        <v>204</v>
      </c>
      <c r="E3916" s="2" t="s">
        <v>7</v>
      </c>
      <c r="F3916">
        <f>VLOOKUP(C3916,'Five Year Alumni Srvy 2016 Data'!C:F,4,FALSE)</f>
        <v>0</v>
      </c>
      <c r="G3916" t="str">
        <f>VLOOKUP(F3916,Coding!K:L,2,FALSE)</f>
        <v>Non-URM</v>
      </c>
      <c r="H3916" t="s">
        <v>195</v>
      </c>
      <c r="I3916" t="s">
        <v>196</v>
      </c>
      <c r="J3916" t="s">
        <v>10</v>
      </c>
      <c r="K3916" t="s">
        <v>120</v>
      </c>
      <c r="L3916" s="2">
        <v>3</v>
      </c>
      <c r="M3916" t="s">
        <v>65</v>
      </c>
      <c r="N3916" t="s">
        <v>121</v>
      </c>
      <c r="O3916" t="s">
        <v>67</v>
      </c>
    </row>
    <row r="3917" spans="1:15" x14ac:dyDescent="0.25">
      <c r="A3917" s="2">
        <v>1</v>
      </c>
      <c r="B3917" s="2">
        <v>2016</v>
      </c>
      <c r="C3917" t="s">
        <v>449</v>
      </c>
      <c r="D3917" t="s">
        <v>48</v>
      </c>
      <c r="E3917" s="2" t="s">
        <v>7</v>
      </c>
      <c r="F3917">
        <f>VLOOKUP(C3917,'Five Year Alumni Srvy 2016 Data'!C:F,4,FALSE)</f>
        <v>0</v>
      </c>
      <c r="G3917" t="str">
        <f>VLOOKUP(F3917,Coding!K:L,2,FALSE)</f>
        <v>Non-URM</v>
      </c>
      <c r="H3917" t="s">
        <v>190</v>
      </c>
      <c r="I3917" t="s">
        <v>191</v>
      </c>
      <c r="J3917" t="s">
        <v>21</v>
      </c>
      <c r="K3917" t="s">
        <v>64</v>
      </c>
      <c r="L3917" s="2">
        <v>3</v>
      </c>
      <c r="M3917" t="s">
        <v>65</v>
      </c>
      <c r="N3917" t="s">
        <v>66</v>
      </c>
      <c r="O3917" t="s">
        <v>67</v>
      </c>
    </row>
    <row r="3918" spans="1:15" x14ac:dyDescent="0.25">
      <c r="A3918" s="2">
        <v>1</v>
      </c>
      <c r="B3918" s="2">
        <v>2016</v>
      </c>
      <c r="C3918" t="s">
        <v>449</v>
      </c>
      <c r="D3918" t="s">
        <v>48</v>
      </c>
      <c r="E3918" s="2" t="s">
        <v>7</v>
      </c>
      <c r="F3918">
        <f>VLOOKUP(C3918,'Five Year Alumni Srvy 2016 Data'!C:F,4,FALSE)</f>
        <v>0</v>
      </c>
      <c r="G3918" t="str">
        <f>VLOOKUP(F3918,Coding!K:L,2,FALSE)</f>
        <v>Non-URM</v>
      </c>
      <c r="H3918" t="s">
        <v>190</v>
      </c>
      <c r="I3918" t="s">
        <v>191</v>
      </c>
      <c r="J3918" t="s">
        <v>21</v>
      </c>
      <c r="K3918" t="s">
        <v>68</v>
      </c>
      <c r="L3918" s="2">
        <v>3</v>
      </c>
      <c r="M3918" t="s">
        <v>65</v>
      </c>
      <c r="N3918" t="s">
        <v>69</v>
      </c>
      <c r="O3918" t="s">
        <v>67</v>
      </c>
    </row>
    <row r="3919" spans="1:15" x14ac:dyDescent="0.25">
      <c r="A3919" s="2">
        <v>1</v>
      </c>
      <c r="B3919" s="2">
        <v>2016</v>
      </c>
      <c r="C3919" t="s">
        <v>449</v>
      </c>
      <c r="D3919" t="s">
        <v>48</v>
      </c>
      <c r="E3919" s="2" t="s">
        <v>7</v>
      </c>
      <c r="F3919">
        <f>VLOOKUP(C3919,'Five Year Alumni Srvy 2016 Data'!C:F,4,FALSE)</f>
        <v>0</v>
      </c>
      <c r="G3919" t="str">
        <f>VLOOKUP(F3919,Coding!K:L,2,FALSE)</f>
        <v>Non-URM</v>
      </c>
      <c r="H3919" t="s">
        <v>190</v>
      </c>
      <c r="I3919" t="s">
        <v>191</v>
      </c>
      <c r="J3919" t="s">
        <v>21</v>
      </c>
      <c r="K3919" t="s">
        <v>70</v>
      </c>
      <c r="L3919" s="2">
        <v>3</v>
      </c>
      <c r="M3919" t="s">
        <v>65</v>
      </c>
      <c r="N3919" t="s">
        <v>71</v>
      </c>
      <c r="O3919" t="s">
        <v>67</v>
      </c>
    </row>
    <row r="3920" spans="1:15" x14ac:dyDescent="0.25">
      <c r="A3920" s="2">
        <v>1</v>
      </c>
      <c r="B3920" s="2">
        <v>2016</v>
      </c>
      <c r="C3920" t="s">
        <v>449</v>
      </c>
      <c r="D3920" t="s">
        <v>48</v>
      </c>
      <c r="E3920" s="2" t="s">
        <v>7</v>
      </c>
      <c r="F3920">
        <f>VLOOKUP(C3920,'Five Year Alumni Srvy 2016 Data'!C:F,4,FALSE)</f>
        <v>0</v>
      </c>
      <c r="G3920" t="str">
        <f>VLOOKUP(F3920,Coding!K:L,2,FALSE)</f>
        <v>Non-URM</v>
      </c>
      <c r="H3920" t="s">
        <v>190</v>
      </c>
      <c r="I3920" t="s">
        <v>191</v>
      </c>
      <c r="J3920" t="s">
        <v>21</v>
      </c>
      <c r="K3920" t="s">
        <v>116</v>
      </c>
      <c r="L3920" s="2">
        <v>3</v>
      </c>
      <c r="M3920" t="s">
        <v>65</v>
      </c>
      <c r="N3920" t="s">
        <v>117</v>
      </c>
      <c r="O3920" t="s">
        <v>67</v>
      </c>
    </row>
    <row r="3921" spans="1:15" x14ac:dyDescent="0.25">
      <c r="A3921" s="2">
        <v>1</v>
      </c>
      <c r="B3921" s="2">
        <v>2016</v>
      </c>
      <c r="C3921" t="s">
        <v>449</v>
      </c>
      <c r="D3921" t="s">
        <v>48</v>
      </c>
      <c r="E3921" s="2" t="s">
        <v>7</v>
      </c>
      <c r="F3921">
        <f>VLOOKUP(C3921,'Five Year Alumni Srvy 2016 Data'!C:F,4,FALSE)</f>
        <v>0</v>
      </c>
      <c r="G3921" t="str">
        <f>VLOOKUP(F3921,Coding!K:L,2,FALSE)</f>
        <v>Non-URM</v>
      </c>
      <c r="H3921" t="s">
        <v>190</v>
      </c>
      <c r="I3921" t="s">
        <v>191</v>
      </c>
      <c r="J3921" t="s">
        <v>21</v>
      </c>
      <c r="K3921" t="s">
        <v>120</v>
      </c>
      <c r="L3921" s="2">
        <v>4</v>
      </c>
      <c r="M3921" t="s">
        <v>65</v>
      </c>
      <c r="N3921" t="s">
        <v>121</v>
      </c>
      <c r="O3921" t="s">
        <v>185</v>
      </c>
    </row>
    <row r="3922" spans="1:15" x14ac:dyDescent="0.25">
      <c r="A3922" s="2">
        <v>1</v>
      </c>
      <c r="B3922" s="2">
        <v>2016</v>
      </c>
      <c r="C3922" t="s">
        <v>461</v>
      </c>
      <c r="D3922" t="s">
        <v>48</v>
      </c>
      <c r="E3922" s="2" t="s">
        <v>7</v>
      </c>
      <c r="F3922">
        <f>VLOOKUP(C3922,'Five Year Alumni Srvy 2016 Data'!C:F,4,FALSE)</f>
        <v>0</v>
      </c>
      <c r="G3922" t="str">
        <f>VLOOKUP(F3922,Coding!K:L,2,FALSE)</f>
        <v>Non-URM</v>
      </c>
      <c r="H3922" t="s">
        <v>306</v>
      </c>
      <c r="I3922" t="s">
        <v>306</v>
      </c>
      <c r="J3922" t="s">
        <v>21</v>
      </c>
      <c r="K3922" t="s">
        <v>64</v>
      </c>
      <c r="L3922" s="2">
        <v>3</v>
      </c>
      <c r="M3922" t="s">
        <v>65</v>
      </c>
      <c r="N3922" t="s">
        <v>66</v>
      </c>
      <c r="O3922" t="s">
        <v>67</v>
      </c>
    </row>
    <row r="3923" spans="1:15" x14ac:dyDescent="0.25">
      <c r="A3923" s="2">
        <v>1</v>
      </c>
      <c r="B3923" s="2">
        <v>2016</v>
      </c>
      <c r="C3923" t="s">
        <v>461</v>
      </c>
      <c r="D3923" t="s">
        <v>48</v>
      </c>
      <c r="E3923" s="2" t="s">
        <v>7</v>
      </c>
      <c r="F3923">
        <f>VLOOKUP(C3923,'Five Year Alumni Srvy 2016 Data'!C:F,4,FALSE)</f>
        <v>0</v>
      </c>
      <c r="G3923" t="str">
        <f>VLOOKUP(F3923,Coding!K:L,2,FALSE)</f>
        <v>Non-URM</v>
      </c>
      <c r="H3923" t="s">
        <v>306</v>
      </c>
      <c r="I3923" t="s">
        <v>306</v>
      </c>
      <c r="J3923" t="s">
        <v>21</v>
      </c>
      <c r="K3923" t="s">
        <v>68</v>
      </c>
      <c r="L3923" s="2">
        <v>3</v>
      </c>
      <c r="M3923" t="s">
        <v>65</v>
      </c>
      <c r="N3923" t="s">
        <v>69</v>
      </c>
      <c r="O3923" t="s">
        <v>67</v>
      </c>
    </row>
    <row r="3924" spans="1:15" x14ac:dyDescent="0.25">
      <c r="A3924" s="2">
        <v>1</v>
      </c>
      <c r="B3924" s="2">
        <v>2016</v>
      </c>
      <c r="C3924" t="s">
        <v>461</v>
      </c>
      <c r="D3924" t="s">
        <v>48</v>
      </c>
      <c r="E3924" s="2" t="s">
        <v>7</v>
      </c>
      <c r="F3924">
        <f>VLOOKUP(C3924,'Five Year Alumni Srvy 2016 Data'!C:F,4,FALSE)</f>
        <v>0</v>
      </c>
      <c r="G3924" t="str">
        <f>VLOOKUP(F3924,Coding!K:L,2,FALSE)</f>
        <v>Non-URM</v>
      </c>
      <c r="H3924" t="s">
        <v>306</v>
      </c>
      <c r="I3924" t="s">
        <v>306</v>
      </c>
      <c r="J3924" t="s">
        <v>21</v>
      </c>
      <c r="K3924" t="s">
        <v>70</v>
      </c>
      <c r="L3924" s="2">
        <v>3</v>
      </c>
      <c r="M3924" t="s">
        <v>65</v>
      </c>
      <c r="N3924" t="s">
        <v>71</v>
      </c>
      <c r="O3924" t="s">
        <v>67</v>
      </c>
    </row>
    <row r="3925" spans="1:15" x14ac:dyDescent="0.25">
      <c r="A3925" s="2">
        <v>1</v>
      </c>
      <c r="B3925" s="2">
        <v>2016</v>
      </c>
      <c r="C3925" t="s">
        <v>461</v>
      </c>
      <c r="D3925" t="s">
        <v>48</v>
      </c>
      <c r="E3925" s="2" t="s">
        <v>7</v>
      </c>
      <c r="F3925">
        <f>VLOOKUP(C3925,'Five Year Alumni Srvy 2016 Data'!C:F,4,FALSE)</f>
        <v>0</v>
      </c>
      <c r="G3925" t="str">
        <f>VLOOKUP(F3925,Coding!K:L,2,FALSE)</f>
        <v>Non-URM</v>
      </c>
      <c r="H3925" t="s">
        <v>306</v>
      </c>
      <c r="I3925" t="s">
        <v>306</v>
      </c>
      <c r="J3925" t="s">
        <v>21</v>
      </c>
      <c r="K3925" t="s">
        <v>116</v>
      </c>
      <c r="L3925" s="2">
        <v>3</v>
      </c>
      <c r="M3925" t="s">
        <v>65</v>
      </c>
      <c r="N3925" t="s">
        <v>117</v>
      </c>
      <c r="O3925" t="s">
        <v>67</v>
      </c>
    </row>
    <row r="3926" spans="1:15" x14ac:dyDescent="0.25">
      <c r="A3926" s="2">
        <v>1</v>
      </c>
      <c r="B3926" s="2">
        <v>2016</v>
      </c>
      <c r="C3926" t="s">
        <v>461</v>
      </c>
      <c r="D3926" t="s">
        <v>48</v>
      </c>
      <c r="E3926" s="2" t="s">
        <v>7</v>
      </c>
      <c r="F3926">
        <f>VLOOKUP(C3926,'Five Year Alumni Srvy 2016 Data'!C:F,4,FALSE)</f>
        <v>0</v>
      </c>
      <c r="G3926" t="str">
        <f>VLOOKUP(F3926,Coding!K:L,2,FALSE)</f>
        <v>Non-URM</v>
      </c>
      <c r="H3926" t="s">
        <v>306</v>
      </c>
      <c r="I3926" t="s">
        <v>306</v>
      </c>
      <c r="J3926" t="s">
        <v>21</v>
      </c>
      <c r="K3926" t="s">
        <v>120</v>
      </c>
      <c r="L3926" s="2">
        <v>4</v>
      </c>
      <c r="M3926" t="s">
        <v>65</v>
      </c>
      <c r="N3926" t="s">
        <v>121</v>
      </c>
      <c r="O3926" t="s">
        <v>185</v>
      </c>
    </row>
    <row r="3927" spans="1:15" x14ac:dyDescent="0.25">
      <c r="A3927" s="2">
        <v>1</v>
      </c>
      <c r="B3927" s="2">
        <v>2016</v>
      </c>
      <c r="C3927" t="s">
        <v>472</v>
      </c>
      <c r="D3927" t="s">
        <v>48</v>
      </c>
      <c r="E3927" s="2" t="s">
        <v>7</v>
      </c>
      <c r="F3927">
        <f>VLOOKUP(C3927,'Five Year Alumni Srvy 2016 Data'!C:F,4,FALSE)</f>
        <v>0</v>
      </c>
      <c r="G3927" t="str">
        <f>VLOOKUP(F3927,Coding!K:L,2,FALSE)</f>
        <v>Non-URM</v>
      </c>
      <c r="H3927" t="s">
        <v>473</v>
      </c>
      <c r="I3927" t="s">
        <v>473</v>
      </c>
      <c r="J3927" t="s">
        <v>17</v>
      </c>
      <c r="K3927" t="s">
        <v>64</v>
      </c>
      <c r="L3927" s="2">
        <v>3</v>
      </c>
      <c r="M3927" t="s">
        <v>65</v>
      </c>
      <c r="N3927" t="s">
        <v>66</v>
      </c>
      <c r="O3927" t="s">
        <v>67</v>
      </c>
    </row>
    <row r="3928" spans="1:15" x14ac:dyDescent="0.25">
      <c r="A3928" s="2">
        <v>1</v>
      </c>
      <c r="B3928" s="2">
        <v>2016</v>
      </c>
      <c r="C3928" t="s">
        <v>472</v>
      </c>
      <c r="D3928" t="s">
        <v>48</v>
      </c>
      <c r="E3928" s="2" t="s">
        <v>7</v>
      </c>
      <c r="F3928">
        <f>VLOOKUP(C3928,'Five Year Alumni Srvy 2016 Data'!C:F,4,FALSE)</f>
        <v>0</v>
      </c>
      <c r="G3928" t="str">
        <f>VLOOKUP(F3928,Coding!K:L,2,FALSE)</f>
        <v>Non-URM</v>
      </c>
      <c r="H3928" t="s">
        <v>473</v>
      </c>
      <c r="I3928" t="s">
        <v>473</v>
      </c>
      <c r="J3928" t="s">
        <v>17</v>
      </c>
      <c r="K3928" t="s">
        <v>68</v>
      </c>
      <c r="L3928" s="2">
        <v>4</v>
      </c>
      <c r="M3928" t="s">
        <v>65</v>
      </c>
      <c r="N3928" t="s">
        <v>69</v>
      </c>
      <c r="O3928" t="s">
        <v>185</v>
      </c>
    </row>
    <row r="3929" spans="1:15" x14ac:dyDescent="0.25">
      <c r="A3929" s="2">
        <v>1</v>
      </c>
      <c r="B3929" s="2">
        <v>2016</v>
      </c>
      <c r="C3929" t="s">
        <v>472</v>
      </c>
      <c r="D3929" t="s">
        <v>48</v>
      </c>
      <c r="E3929" s="2" t="s">
        <v>7</v>
      </c>
      <c r="F3929">
        <f>VLOOKUP(C3929,'Five Year Alumni Srvy 2016 Data'!C:F,4,FALSE)</f>
        <v>0</v>
      </c>
      <c r="G3929" t="str">
        <f>VLOOKUP(F3929,Coding!K:L,2,FALSE)</f>
        <v>Non-URM</v>
      </c>
      <c r="H3929" t="s">
        <v>473</v>
      </c>
      <c r="I3929" t="s">
        <v>473</v>
      </c>
      <c r="J3929" t="s">
        <v>17</v>
      </c>
      <c r="K3929" t="s">
        <v>70</v>
      </c>
      <c r="L3929" s="2">
        <v>2</v>
      </c>
      <c r="M3929" t="s">
        <v>65</v>
      </c>
      <c r="N3929" t="s">
        <v>71</v>
      </c>
      <c r="O3929" t="s">
        <v>186</v>
      </c>
    </row>
    <row r="3930" spans="1:15" x14ac:dyDescent="0.25">
      <c r="A3930" s="2">
        <v>1</v>
      </c>
      <c r="B3930" s="2">
        <v>2016</v>
      </c>
      <c r="C3930" t="s">
        <v>472</v>
      </c>
      <c r="D3930" t="s">
        <v>48</v>
      </c>
      <c r="E3930" s="2" t="s">
        <v>7</v>
      </c>
      <c r="F3930">
        <f>VLOOKUP(C3930,'Five Year Alumni Srvy 2016 Data'!C:F,4,FALSE)</f>
        <v>0</v>
      </c>
      <c r="G3930" t="str">
        <f>VLOOKUP(F3930,Coding!K:L,2,FALSE)</f>
        <v>Non-URM</v>
      </c>
      <c r="H3930" t="s">
        <v>473</v>
      </c>
      <c r="I3930" t="s">
        <v>473</v>
      </c>
      <c r="J3930" t="s">
        <v>17</v>
      </c>
      <c r="K3930" t="s">
        <v>116</v>
      </c>
      <c r="L3930" s="2">
        <v>2</v>
      </c>
      <c r="M3930" t="s">
        <v>65</v>
      </c>
      <c r="N3930" t="s">
        <v>117</v>
      </c>
      <c r="O3930" t="s">
        <v>186</v>
      </c>
    </row>
    <row r="3931" spans="1:15" x14ac:dyDescent="0.25">
      <c r="A3931" s="2">
        <v>1</v>
      </c>
      <c r="B3931" s="2">
        <v>2016</v>
      </c>
      <c r="C3931" t="s">
        <v>472</v>
      </c>
      <c r="D3931" t="s">
        <v>48</v>
      </c>
      <c r="E3931" s="2" t="s">
        <v>7</v>
      </c>
      <c r="F3931">
        <f>VLOOKUP(C3931,'Five Year Alumni Srvy 2016 Data'!C:F,4,FALSE)</f>
        <v>0</v>
      </c>
      <c r="G3931" t="str">
        <f>VLOOKUP(F3931,Coding!K:L,2,FALSE)</f>
        <v>Non-URM</v>
      </c>
      <c r="H3931" t="s">
        <v>473</v>
      </c>
      <c r="I3931" t="s">
        <v>473</v>
      </c>
      <c r="J3931" t="s">
        <v>17</v>
      </c>
      <c r="K3931" t="s">
        <v>120</v>
      </c>
      <c r="L3931" s="2">
        <v>4</v>
      </c>
      <c r="M3931" t="s">
        <v>65</v>
      </c>
      <c r="N3931" t="s">
        <v>121</v>
      </c>
      <c r="O3931" t="s">
        <v>185</v>
      </c>
    </row>
    <row r="3932" spans="1:15" x14ac:dyDescent="0.25">
      <c r="A3932" s="2">
        <v>1</v>
      </c>
      <c r="B3932" s="2">
        <v>2016</v>
      </c>
      <c r="C3932" t="s">
        <v>476</v>
      </c>
      <c r="D3932" t="s">
        <v>48</v>
      </c>
      <c r="E3932" s="2" t="s">
        <v>7</v>
      </c>
      <c r="F3932">
        <f>VLOOKUP(C3932,'Five Year Alumni Srvy 2016 Data'!C:F,4,FALSE)</f>
        <v>0</v>
      </c>
      <c r="G3932" t="str">
        <f>VLOOKUP(F3932,Coding!K:L,2,FALSE)</f>
        <v>Non-URM</v>
      </c>
      <c r="H3932" t="s">
        <v>339</v>
      </c>
      <c r="I3932" t="s">
        <v>339</v>
      </c>
      <c r="J3932" t="s">
        <v>15</v>
      </c>
      <c r="K3932" t="s">
        <v>64</v>
      </c>
      <c r="L3932" s="2">
        <v>2</v>
      </c>
      <c r="M3932" t="s">
        <v>65</v>
      </c>
      <c r="N3932" t="s">
        <v>66</v>
      </c>
      <c r="O3932" t="s">
        <v>186</v>
      </c>
    </row>
    <row r="3933" spans="1:15" x14ac:dyDescent="0.25">
      <c r="A3933" s="2">
        <v>1</v>
      </c>
      <c r="B3933" s="2">
        <v>2016</v>
      </c>
      <c r="C3933" t="s">
        <v>476</v>
      </c>
      <c r="D3933" t="s">
        <v>48</v>
      </c>
      <c r="E3933" s="2" t="s">
        <v>7</v>
      </c>
      <c r="F3933">
        <f>VLOOKUP(C3933,'Five Year Alumni Srvy 2016 Data'!C:F,4,FALSE)</f>
        <v>0</v>
      </c>
      <c r="G3933" t="str">
        <f>VLOOKUP(F3933,Coding!K:L,2,FALSE)</f>
        <v>Non-URM</v>
      </c>
      <c r="H3933" t="s">
        <v>339</v>
      </c>
      <c r="I3933" t="s">
        <v>339</v>
      </c>
      <c r="J3933" t="s">
        <v>15</v>
      </c>
      <c r="K3933" t="s">
        <v>68</v>
      </c>
      <c r="L3933" s="2">
        <v>2</v>
      </c>
      <c r="M3933" t="s">
        <v>65</v>
      </c>
      <c r="N3933" t="s">
        <v>69</v>
      </c>
      <c r="O3933" t="s">
        <v>186</v>
      </c>
    </row>
    <row r="3934" spans="1:15" x14ac:dyDescent="0.25">
      <c r="A3934" s="2">
        <v>1</v>
      </c>
      <c r="B3934" s="2">
        <v>2016</v>
      </c>
      <c r="C3934" t="s">
        <v>476</v>
      </c>
      <c r="D3934" t="s">
        <v>48</v>
      </c>
      <c r="E3934" s="2" t="s">
        <v>7</v>
      </c>
      <c r="F3934">
        <f>VLOOKUP(C3934,'Five Year Alumni Srvy 2016 Data'!C:F,4,FALSE)</f>
        <v>0</v>
      </c>
      <c r="G3934" t="str">
        <f>VLOOKUP(F3934,Coding!K:L,2,FALSE)</f>
        <v>Non-URM</v>
      </c>
      <c r="H3934" t="s">
        <v>339</v>
      </c>
      <c r="I3934" t="s">
        <v>339</v>
      </c>
      <c r="J3934" t="s">
        <v>15</v>
      </c>
      <c r="K3934" t="s">
        <v>70</v>
      </c>
      <c r="L3934" s="2">
        <v>2</v>
      </c>
      <c r="M3934" t="s">
        <v>65</v>
      </c>
      <c r="N3934" t="s">
        <v>71</v>
      </c>
      <c r="O3934" t="s">
        <v>186</v>
      </c>
    </row>
    <row r="3935" spans="1:15" x14ac:dyDescent="0.25">
      <c r="A3935" s="2">
        <v>1</v>
      </c>
      <c r="B3935" s="2">
        <v>2016</v>
      </c>
      <c r="C3935" t="s">
        <v>476</v>
      </c>
      <c r="D3935" t="s">
        <v>48</v>
      </c>
      <c r="E3935" s="2" t="s">
        <v>7</v>
      </c>
      <c r="F3935">
        <f>VLOOKUP(C3935,'Five Year Alumni Srvy 2016 Data'!C:F,4,FALSE)</f>
        <v>0</v>
      </c>
      <c r="G3935" t="str">
        <f>VLOOKUP(F3935,Coding!K:L,2,FALSE)</f>
        <v>Non-URM</v>
      </c>
      <c r="H3935" t="s">
        <v>339</v>
      </c>
      <c r="I3935" t="s">
        <v>339</v>
      </c>
      <c r="J3935" t="s">
        <v>15</v>
      </c>
      <c r="K3935" t="s">
        <v>116</v>
      </c>
      <c r="L3935" s="2">
        <v>3</v>
      </c>
      <c r="M3935" t="s">
        <v>65</v>
      </c>
      <c r="N3935" t="s">
        <v>117</v>
      </c>
      <c r="O3935" t="s">
        <v>67</v>
      </c>
    </row>
    <row r="3936" spans="1:15" x14ac:dyDescent="0.25">
      <c r="A3936" s="2">
        <v>1</v>
      </c>
      <c r="B3936" s="2">
        <v>2016</v>
      </c>
      <c r="C3936" t="s">
        <v>476</v>
      </c>
      <c r="D3936" t="s">
        <v>48</v>
      </c>
      <c r="E3936" s="2" t="s">
        <v>7</v>
      </c>
      <c r="F3936">
        <f>VLOOKUP(C3936,'Five Year Alumni Srvy 2016 Data'!C:F,4,FALSE)</f>
        <v>0</v>
      </c>
      <c r="G3936" t="str">
        <f>VLOOKUP(F3936,Coding!K:L,2,FALSE)</f>
        <v>Non-URM</v>
      </c>
      <c r="H3936" t="s">
        <v>339</v>
      </c>
      <c r="I3936" t="s">
        <v>339</v>
      </c>
      <c r="J3936" t="s">
        <v>15</v>
      </c>
      <c r="K3936" t="s">
        <v>120</v>
      </c>
      <c r="L3936" s="2">
        <v>1</v>
      </c>
      <c r="M3936" t="s">
        <v>65</v>
      </c>
      <c r="N3936" t="s">
        <v>121</v>
      </c>
      <c r="O3936" t="s">
        <v>230</v>
      </c>
    </row>
    <row r="3937" spans="1:15" x14ac:dyDescent="0.25">
      <c r="A3937" s="2">
        <v>1</v>
      </c>
      <c r="B3937" s="2">
        <v>2016</v>
      </c>
      <c r="C3937" t="s">
        <v>482</v>
      </c>
      <c r="D3937" t="s">
        <v>48</v>
      </c>
      <c r="E3937" s="2" t="s">
        <v>7</v>
      </c>
      <c r="F3937">
        <f>VLOOKUP(C3937,'Five Year Alumni Srvy 2016 Data'!C:F,4,FALSE)</f>
        <v>0</v>
      </c>
      <c r="G3937" t="str">
        <f>VLOOKUP(F3937,Coding!K:L,2,FALSE)</f>
        <v>Non-URM</v>
      </c>
      <c r="H3937" t="s">
        <v>483</v>
      </c>
      <c r="I3937" t="s">
        <v>401</v>
      </c>
      <c r="J3937" t="s">
        <v>19</v>
      </c>
      <c r="K3937" t="s">
        <v>64</v>
      </c>
      <c r="L3937" s="2">
        <v>1</v>
      </c>
      <c r="M3937" t="s">
        <v>65</v>
      </c>
      <c r="N3937" t="s">
        <v>66</v>
      </c>
      <c r="O3937" t="s">
        <v>230</v>
      </c>
    </row>
    <row r="3938" spans="1:15" x14ac:dyDescent="0.25">
      <c r="A3938" s="2">
        <v>1</v>
      </c>
      <c r="B3938" s="2">
        <v>2016</v>
      </c>
      <c r="C3938" t="s">
        <v>482</v>
      </c>
      <c r="D3938" t="s">
        <v>48</v>
      </c>
      <c r="E3938" s="2" t="s">
        <v>7</v>
      </c>
      <c r="F3938">
        <f>VLOOKUP(C3938,'Five Year Alumni Srvy 2016 Data'!C:F,4,FALSE)</f>
        <v>0</v>
      </c>
      <c r="G3938" t="str">
        <f>VLOOKUP(F3938,Coding!K:L,2,FALSE)</f>
        <v>Non-URM</v>
      </c>
      <c r="H3938" t="s">
        <v>483</v>
      </c>
      <c r="I3938" t="s">
        <v>401</v>
      </c>
      <c r="J3938" t="s">
        <v>19</v>
      </c>
      <c r="K3938" t="s">
        <v>68</v>
      </c>
      <c r="L3938" s="2">
        <v>1</v>
      </c>
      <c r="M3938" t="s">
        <v>65</v>
      </c>
      <c r="N3938" t="s">
        <v>69</v>
      </c>
      <c r="O3938" t="s">
        <v>230</v>
      </c>
    </row>
    <row r="3939" spans="1:15" x14ac:dyDescent="0.25">
      <c r="A3939" s="2">
        <v>1</v>
      </c>
      <c r="B3939" s="2">
        <v>2016</v>
      </c>
      <c r="C3939" t="s">
        <v>482</v>
      </c>
      <c r="D3939" t="s">
        <v>48</v>
      </c>
      <c r="E3939" s="2" t="s">
        <v>7</v>
      </c>
      <c r="F3939">
        <f>VLOOKUP(C3939,'Five Year Alumni Srvy 2016 Data'!C:F,4,FALSE)</f>
        <v>0</v>
      </c>
      <c r="G3939" t="str">
        <f>VLOOKUP(F3939,Coding!K:L,2,FALSE)</f>
        <v>Non-URM</v>
      </c>
      <c r="H3939" t="s">
        <v>483</v>
      </c>
      <c r="I3939" t="s">
        <v>401</v>
      </c>
      <c r="J3939" t="s">
        <v>19</v>
      </c>
      <c r="K3939" t="s">
        <v>70</v>
      </c>
      <c r="L3939" s="2">
        <v>2</v>
      </c>
      <c r="M3939" t="s">
        <v>65</v>
      </c>
      <c r="N3939" t="s">
        <v>71</v>
      </c>
      <c r="O3939" t="s">
        <v>186</v>
      </c>
    </row>
    <row r="3940" spans="1:15" x14ac:dyDescent="0.25">
      <c r="A3940" s="2">
        <v>1</v>
      </c>
      <c r="B3940" s="2">
        <v>2016</v>
      </c>
      <c r="C3940" t="s">
        <v>482</v>
      </c>
      <c r="D3940" t="s">
        <v>48</v>
      </c>
      <c r="E3940" s="2" t="s">
        <v>7</v>
      </c>
      <c r="F3940">
        <f>VLOOKUP(C3940,'Five Year Alumni Srvy 2016 Data'!C:F,4,FALSE)</f>
        <v>0</v>
      </c>
      <c r="G3940" t="str">
        <f>VLOOKUP(F3940,Coding!K:L,2,FALSE)</f>
        <v>Non-URM</v>
      </c>
      <c r="H3940" t="s">
        <v>483</v>
      </c>
      <c r="I3940" t="s">
        <v>401</v>
      </c>
      <c r="J3940" t="s">
        <v>19</v>
      </c>
      <c r="K3940" t="s">
        <v>116</v>
      </c>
      <c r="L3940" s="2">
        <v>1</v>
      </c>
      <c r="M3940" t="s">
        <v>65</v>
      </c>
      <c r="N3940" t="s">
        <v>117</v>
      </c>
      <c r="O3940" t="s">
        <v>230</v>
      </c>
    </row>
    <row r="3941" spans="1:15" x14ac:dyDescent="0.25">
      <c r="A3941" s="2">
        <v>1</v>
      </c>
      <c r="B3941" s="2">
        <v>2016</v>
      </c>
      <c r="C3941" t="s">
        <v>482</v>
      </c>
      <c r="D3941" t="s">
        <v>48</v>
      </c>
      <c r="E3941" s="2" t="s">
        <v>7</v>
      </c>
      <c r="F3941">
        <f>VLOOKUP(C3941,'Five Year Alumni Srvy 2016 Data'!C:F,4,FALSE)</f>
        <v>0</v>
      </c>
      <c r="G3941" t="str">
        <f>VLOOKUP(F3941,Coding!K:L,2,FALSE)</f>
        <v>Non-URM</v>
      </c>
      <c r="H3941" t="s">
        <v>483</v>
      </c>
      <c r="I3941" t="s">
        <v>401</v>
      </c>
      <c r="J3941" t="s">
        <v>19</v>
      </c>
      <c r="K3941" t="s">
        <v>120</v>
      </c>
      <c r="L3941" s="2">
        <v>1</v>
      </c>
      <c r="M3941" t="s">
        <v>65</v>
      </c>
      <c r="N3941" t="s">
        <v>121</v>
      </c>
      <c r="O3941" t="s">
        <v>230</v>
      </c>
    </row>
    <row r="3942" spans="1:15" x14ac:dyDescent="0.25">
      <c r="A3942" s="2">
        <v>1</v>
      </c>
      <c r="B3942" s="2">
        <v>2016</v>
      </c>
      <c r="C3942" t="s">
        <v>490</v>
      </c>
      <c r="D3942" t="s">
        <v>48</v>
      </c>
      <c r="E3942" s="2" t="s">
        <v>7</v>
      </c>
      <c r="F3942">
        <f>VLOOKUP(C3942,'Five Year Alumni Srvy 2016 Data'!C:F,4,FALSE)</f>
        <v>0</v>
      </c>
      <c r="G3942" t="str">
        <f>VLOOKUP(F3942,Coding!K:L,2,FALSE)</f>
        <v>Non-URM</v>
      </c>
      <c r="H3942" t="s">
        <v>195</v>
      </c>
      <c r="I3942" t="s">
        <v>196</v>
      </c>
      <c r="J3942" t="s">
        <v>10</v>
      </c>
      <c r="K3942" t="s">
        <v>64</v>
      </c>
      <c r="L3942" s="2">
        <v>2</v>
      </c>
      <c r="M3942" t="s">
        <v>65</v>
      </c>
      <c r="N3942" t="s">
        <v>66</v>
      </c>
      <c r="O3942" t="s">
        <v>186</v>
      </c>
    </row>
    <row r="3943" spans="1:15" x14ac:dyDescent="0.25">
      <c r="A3943" s="2">
        <v>1</v>
      </c>
      <c r="B3943" s="2">
        <v>2016</v>
      </c>
      <c r="C3943" t="s">
        <v>490</v>
      </c>
      <c r="D3943" t="s">
        <v>48</v>
      </c>
      <c r="E3943" s="2" t="s">
        <v>7</v>
      </c>
      <c r="F3943">
        <f>VLOOKUP(C3943,'Five Year Alumni Srvy 2016 Data'!C:F,4,FALSE)</f>
        <v>0</v>
      </c>
      <c r="G3943" t="str">
        <f>VLOOKUP(F3943,Coding!K:L,2,FALSE)</f>
        <v>Non-URM</v>
      </c>
      <c r="H3943" t="s">
        <v>195</v>
      </c>
      <c r="I3943" t="s">
        <v>196</v>
      </c>
      <c r="J3943" t="s">
        <v>10</v>
      </c>
      <c r="K3943" t="s">
        <v>68</v>
      </c>
      <c r="L3943" s="2">
        <v>1</v>
      </c>
      <c r="M3943" t="s">
        <v>65</v>
      </c>
      <c r="N3943" t="s">
        <v>69</v>
      </c>
      <c r="O3943" t="s">
        <v>230</v>
      </c>
    </row>
    <row r="3944" spans="1:15" x14ac:dyDescent="0.25">
      <c r="A3944" s="2">
        <v>1</v>
      </c>
      <c r="B3944" s="2">
        <v>2016</v>
      </c>
      <c r="C3944" t="s">
        <v>490</v>
      </c>
      <c r="D3944" t="s">
        <v>48</v>
      </c>
      <c r="E3944" s="2" t="s">
        <v>7</v>
      </c>
      <c r="F3944">
        <f>VLOOKUP(C3944,'Five Year Alumni Srvy 2016 Data'!C:F,4,FALSE)</f>
        <v>0</v>
      </c>
      <c r="G3944" t="str">
        <f>VLOOKUP(F3944,Coding!K:L,2,FALSE)</f>
        <v>Non-URM</v>
      </c>
      <c r="H3944" t="s">
        <v>195</v>
      </c>
      <c r="I3944" t="s">
        <v>196</v>
      </c>
      <c r="J3944" t="s">
        <v>10</v>
      </c>
      <c r="K3944" t="s">
        <v>70</v>
      </c>
      <c r="L3944" s="2">
        <v>3</v>
      </c>
      <c r="M3944" t="s">
        <v>65</v>
      </c>
      <c r="N3944" t="s">
        <v>71</v>
      </c>
      <c r="O3944" t="s">
        <v>67</v>
      </c>
    </row>
    <row r="3945" spans="1:15" x14ac:dyDescent="0.25">
      <c r="A3945" s="2">
        <v>1</v>
      </c>
      <c r="B3945" s="2">
        <v>2016</v>
      </c>
      <c r="C3945" t="s">
        <v>490</v>
      </c>
      <c r="D3945" t="s">
        <v>48</v>
      </c>
      <c r="E3945" s="2" t="s">
        <v>7</v>
      </c>
      <c r="F3945">
        <f>VLOOKUP(C3945,'Five Year Alumni Srvy 2016 Data'!C:F,4,FALSE)</f>
        <v>0</v>
      </c>
      <c r="G3945" t="str">
        <f>VLOOKUP(F3945,Coding!K:L,2,FALSE)</f>
        <v>Non-URM</v>
      </c>
      <c r="H3945" t="s">
        <v>195</v>
      </c>
      <c r="I3945" t="s">
        <v>196</v>
      </c>
      <c r="J3945" t="s">
        <v>10</v>
      </c>
      <c r="K3945" t="s">
        <v>116</v>
      </c>
      <c r="L3945" s="2">
        <v>2</v>
      </c>
      <c r="M3945" t="s">
        <v>65</v>
      </c>
      <c r="N3945" t="s">
        <v>117</v>
      </c>
      <c r="O3945" t="s">
        <v>186</v>
      </c>
    </row>
    <row r="3946" spans="1:15" x14ac:dyDescent="0.25">
      <c r="A3946" s="2">
        <v>1</v>
      </c>
      <c r="B3946" s="2">
        <v>2016</v>
      </c>
      <c r="C3946" t="s">
        <v>490</v>
      </c>
      <c r="D3946" t="s">
        <v>48</v>
      </c>
      <c r="E3946" s="2" t="s">
        <v>7</v>
      </c>
      <c r="F3946">
        <f>VLOOKUP(C3946,'Five Year Alumni Srvy 2016 Data'!C:F,4,FALSE)</f>
        <v>0</v>
      </c>
      <c r="G3946" t="str">
        <f>VLOOKUP(F3946,Coding!K:L,2,FALSE)</f>
        <v>Non-URM</v>
      </c>
      <c r="H3946" t="s">
        <v>195</v>
      </c>
      <c r="I3946" t="s">
        <v>196</v>
      </c>
      <c r="J3946" t="s">
        <v>10</v>
      </c>
      <c r="K3946" t="s">
        <v>120</v>
      </c>
      <c r="L3946" s="2">
        <v>2</v>
      </c>
      <c r="M3946" t="s">
        <v>65</v>
      </c>
      <c r="N3946" t="s">
        <v>121</v>
      </c>
      <c r="O3946" t="s">
        <v>186</v>
      </c>
    </row>
    <row r="3947" spans="1:15" x14ac:dyDescent="0.25">
      <c r="A3947" s="2">
        <v>1</v>
      </c>
      <c r="B3947" s="2">
        <v>2016</v>
      </c>
      <c r="C3947" t="s">
        <v>495</v>
      </c>
      <c r="D3947" t="s">
        <v>48</v>
      </c>
      <c r="E3947" s="2" t="s">
        <v>7</v>
      </c>
      <c r="F3947">
        <f>VLOOKUP(C3947,'Five Year Alumni Srvy 2016 Data'!C:F,4,FALSE)</f>
        <v>0</v>
      </c>
      <c r="G3947" t="str">
        <f>VLOOKUP(F3947,Coding!K:L,2,FALSE)</f>
        <v>Non-URM</v>
      </c>
      <c r="H3947" t="s">
        <v>219</v>
      </c>
      <c r="I3947" t="s">
        <v>220</v>
      </c>
      <c r="J3947" t="s">
        <v>19</v>
      </c>
      <c r="K3947" t="s">
        <v>64</v>
      </c>
      <c r="L3947" s="2">
        <v>2</v>
      </c>
      <c r="M3947" t="s">
        <v>65</v>
      </c>
      <c r="N3947" t="s">
        <v>66</v>
      </c>
      <c r="O3947" t="s">
        <v>186</v>
      </c>
    </row>
    <row r="3948" spans="1:15" x14ac:dyDescent="0.25">
      <c r="A3948" s="2">
        <v>1</v>
      </c>
      <c r="B3948" s="2">
        <v>2016</v>
      </c>
      <c r="C3948" t="s">
        <v>495</v>
      </c>
      <c r="D3948" t="s">
        <v>48</v>
      </c>
      <c r="E3948" s="2" t="s">
        <v>7</v>
      </c>
      <c r="F3948">
        <f>VLOOKUP(C3948,'Five Year Alumni Srvy 2016 Data'!C:F,4,FALSE)</f>
        <v>0</v>
      </c>
      <c r="G3948" t="str">
        <f>VLOOKUP(F3948,Coding!K:L,2,FALSE)</f>
        <v>Non-URM</v>
      </c>
      <c r="H3948" t="s">
        <v>219</v>
      </c>
      <c r="I3948" t="s">
        <v>220</v>
      </c>
      <c r="J3948" t="s">
        <v>19</v>
      </c>
      <c r="K3948" t="s">
        <v>68</v>
      </c>
      <c r="L3948" s="2">
        <v>3</v>
      </c>
      <c r="M3948" t="s">
        <v>65</v>
      </c>
      <c r="N3948" t="s">
        <v>69</v>
      </c>
      <c r="O3948" t="s">
        <v>67</v>
      </c>
    </row>
    <row r="3949" spans="1:15" x14ac:dyDescent="0.25">
      <c r="A3949" s="2">
        <v>1</v>
      </c>
      <c r="B3949" s="2">
        <v>2016</v>
      </c>
      <c r="C3949" t="s">
        <v>495</v>
      </c>
      <c r="D3949" t="s">
        <v>48</v>
      </c>
      <c r="E3949" s="2" t="s">
        <v>7</v>
      </c>
      <c r="F3949">
        <f>VLOOKUP(C3949,'Five Year Alumni Srvy 2016 Data'!C:F,4,FALSE)</f>
        <v>0</v>
      </c>
      <c r="G3949" t="str">
        <f>VLOOKUP(F3949,Coding!K:L,2,FALSE)</f>
        <v>Non-URM</v>
      </c>
      <c r="H3949" t="s">
        <v>219</v>
      </c>
      <c r="I3949" t="s">
        <v>220</v>
      </c>
      <c r="J3949" t="s">
        <v>19</v>
      </c>
      <c r="K3949" t="s">
        <v>70</v>
      </c>
      <c r="L3949" s="2">
        <v>3</v>
      </c>
      <c r="M3949" t="s">
        <v>65</v>
      </c>
      <c r="N3949" t="s">
        <v>71</v>
      </c>
      <c r="O3949" t="s">
        <v>67</v>
      </c>
    </row>
    <row r="3950" spans="1:15" x14ac:dyDescent="0.25">
      <c r="A3950" s="2">
        <v>1</v>
      </c>
      <c r="B3950" s="2">
        <v>2016</v>
      </c>
      <c r="C3950" t="s">
        <v>495</v>
      </c>
      <c r="D3950" t="s">
        <v>48</v>
      </c>
      <c r="E3950" s="2" t="s">
        <v>7</v>
      </c>
      <c r="F3950">
        <f>VLOOKUP(C3950,'Five Year Alumni Srvy 2016 Data'!C:F,4,FALSE)</f>
        <v>0</v>
      </c>
      <c r="G3950" t="str">
        <f>VLOOKUP(F3950,Coding!K:L,2,FALSE)</f>
        <v>Non-URM</v>
      </c>
      <c r="H3950" t="s">
        <v>219</v>
      </c>
      <c r="I3950" t="s">
        <v>220</v>
      </c>
      <c r="J3950" t="s">
        <v>19</v>
      </c>
      <c r="K3950" t="s">
        <v>116</v>
      </c>
      <c r="L3950" s="2">
        <v>3</v>
      </c>
      <c r="M3950" t="s">
        <v>65</v>
      </c>
      <c r="N3950" t="s">
        <v>117</v>
      </c>
      <c r="O3950" t="s">
        <v>67</v>
      </c>
    </row>
    <row r="3951" spans="1:15" x14ac:dyDescent="0.25">
      <c r="A3951" s="2">
        <v>1</v>
      </c>
      <c r="B3951" s="2">
        <v>2016</v>
      </c>
      <c r="C3951" t="s">
        <v>495</v>
      </c>
      <c r="D3951" t="s">
        <v>48</v>
      </c>
      <c r="E3951" s="2" t="s">
        <v>7</v>
      </c>
      <c r="F3951">
        <f>VLOOKUP(C3951,'Five Year Alumni Srvy 2016 Data'!C:F,4,FALSE)</f>
        <v>0</v>
      </c>
      <c r="G3951" t="str">
        <f>VLOOKUP(F3951,Coding!K:L,2,FALSE)</f>
        <v>Non-URM</v>
      </c>
      <c r="H3951" t="s">
        <v>219</v>
      </c>
      <c r="I3951" t="s">
        <v>220</v>
      </c>
      <c r="J3951" t="s">
        <v>19</v>
      </c>
      <c r="K3951" t="s">
        <v>120</v>
      </c>
      <c r="L3951" s="2">
        <v>3</v>
      </c>
      <c r="M3951" t="s">
        <v>65</v>
      </c>
      <c r="N3951" t="s">
        <v>121</v>
      </c>
      <c r="O3951" t="s">
        <v>67</v>
      </c>
    </row>
    <row r="3952" spans="1:15" x14ac:dyDescent="0.25">
      <c r="A3952" s="2">
        <v>1</v>
      </c>
      <c r="B3952" s="2">
        <v>2016</v>
      </c>
      <c r="C3952" t="s">
        <v>47</v>
      </c>
      <c r="D3952" t="s">
        <v>48</v>
      </c>
      <c r="E3952" s="2" t="s">
        <v>12</v>
      </c>
      <c r="F3952">
        <f>VLOOKUP(C3952,'Five Year Alumni Srvy 2016 Data'!C:F,4,FALSE)</f>
        <v>0</v>
      </c>
      <c r="G3952" t="str">
        <f>VLOOKUP(F3952,Coding!K:L,2,FALSE)</f>
        <v>Non-URM</v>
      </c>
      <c r="H3952" t="s">
        <v>49</v>
      </c>
      <c r="I3952" t="s">
        <v>50</v>
      </c>
      <c r="J3952" t="s">
        <v>17</v>
      </c>
      <c r="K3952" t="s">
        <v>64</v>
      </c>
      <c r="L3952" s="2">
        <v>3</v>
      </c>
      <c r="M3952" t="s">
        <v>65</v>
      </c>
      <c r="N3952" t="s">
        <v>66</v>
      </c>
      <c r="O3952" t="s">
        <v>67</v>
      </c>
    </row>
    <row r="3953" spans="1:15" x14ac:dyDescent="0.25">
      <c r="A3953" s="2">
        <v>1</v>
      </c>
      <c r="B3953" s="2">
        <v>2016</v>
      </c>
      <c r="C3953" t="s">
        <v>47</v>
      </c>
      <c r="D3953" t="s">
        <v>48</v>
      </c>
      <c r="E3953" s="2" t="s">
        <v>12</v>
      </c>
      <c r="F3953">
        <f>VLOOKUP(C3953,'Five Year Alumni Srvy 2016 Data'!C:F,4,FALSE)</f>
        <v>0</v>
      </c>
      <c r="G3953" t="str">
        <f>VLOOKUP(F3953,Coding!K:L,2,FALSE)</f>
        <v>Non-URM</v>
      </c>
      <c r="H3953" t="s">
        <v>49</v>
      </c>
      <c r="I3953" t="s">
        <v>50</v>
      </c>
      <c r="J3953" t="s">
        <v>17</v>
      </c>
      <c r="K3953" t="s">
        <v>68</v>
      </c>
      <c r="L3953" s="2">
        <v>3</v>
      </c>
      <c r="M3953" t="s">
        <v>65</v>
      </c>
      <c r="N3953" t="s">
        <v>69</v>
      </c>
      <c r="O3953" t="s">
        <v>67</v>
      </c>
    </row>
    <row r="3954" spans="1:15" x14ac:dyDescent="0.25">
      <c r="A3954" s="2">
        <v>1</v>
      </c>
      <c r="B3954" s="2">
        <v>2016</v>
      </c>
      <c r="C3954" t="s">
        <v>47</v>
      </c>
      <c r="D3954" t="s">
        <v>48</v>
      </c>
      <c r="E3954" s="2" t="s">
        <v>12</v>
      </c>
      <c r="F3954">
        <f>VLOOKUP(C3954,'Five Year Alumni Srvy 2016 Data'!C:F,4,FALSE)</f>
        <v>0</v>
      </c>
      <c r="G3954" t="str">
        <f>VLOOKUP(F3954,Coding!K:L,2,FALSE)</f>
        <v>Non-URM</v>
      </c>
      <c r="H3954" t="s">
        <v>49</v>
      </c>
      <c r="I3954" t="s">
        <v>50</v>
      </c>
      <c r="J3954" t="s">
        <v>17</v>
      </c>
      <c r="K3954" t="s">
        <v>70</v>
      </c>
      <c r="L3954" s="2">
        <v>3</v>
      </c>
      <c r="M3954" t="s">
        <v>65</v>
      </c>
      <c r="N3954" t="s">
        <v>71</v>
      </c>
      <c r="O3954" t="s">
        <v>67</v>
      </c>
    </row>
    <row r="3955" spans="1:15" x14ac:dyDescent="0.25">
      <c r="A3955" s="2">
        <v>1</v>
      </c>
      <c r="B3955" s="2">
        <v>2016</v>
      </c>
      <c r="C3955" t="s">
        <v>47</v>
      </c>
      <c r="D3955" t="s">
        <v>48</v>
      </c>
      <c r="E3955" s="2" t="s">
        <v>12</v>
      </c>
      <c r="F3955">
        <f>VLOOKUP(C3955,'Five Year Alumni Srvy 2016 Data'!C:F,4,FALSE)</f>
        <v>0</v>
      </c>
      <c r="G3955" t="str">
        <f>VLOOKUP(F3955,Coding!K:L,2,FALSE)</f>
        <v>Non-URM</v>
      </c>
      <c r="H3955" t="s">
        <v>49</v>
      </c>
      <c r="I3955" t="s">
        <v>50</v>
      </c>
      <c r="J3955" t="s">
        <v>17</v>
      </c>
      <c r="K3955" t="s">
        <v>116</v>
      </c>
      <c r="L3955" s="2">
        <v>3</v>
      </c>
      <c r="M3955" t="s">
        <v>65</v>
      </c>
      <c r="N3955" t="s">
        <v>117</v>
      </c>
      <c r="O3955" t="s">
        <v>67</v>
      </c>
    </row>
    <row r="3956" spans="1:15" x14ac:dyDescent="0.25">
      <c r="A3956" s="2">
        <v>1</v>
      </c>
      <c r="B3956" s="2">
        <v>2016</v>
      </c>
      <c r="C3956" t="s">
        <v>47</v>
      </c>
      <c r="D3956" t="s">
        <v>48</v>
      </c>
      <c r="E3956" s="2" t="s">
        <v>12</v>
      </c>
      <c r="F3956">
        <f>VLOOKUP(C3956,'Five Year Alumni Srvy 2016 Data'!C:F,4,FALSE)</f>
        <v>0</v>
      </c>
      <c r="G3956" t="str">
        <f>VLOOKUP(F3956,Coding!K:L,2,FALSE)</f>
        <v>Non-URM</v>
      </c>
      <c r="H3956" t="s">
        <v>49</v>
      </c>
      <c r="I3956" t="s">
        <v>50</v>
      </c>
      <c r="J3956" t="s">
        <v>17</v>
      </c>
      <c r="K3956" t="s">
        <v>120</v>
      </c>
      <c r="L3956" s="2">
        <v>3</v>
      </c>
      <c r="M3956" t="s">
        <v>65</v>
      </c>
      <c r="N3956" t="s">
        <v>121</v>
      </c>
      <c r="O3956" t="s">
        <v>67</v>
      </c>
    </row>
    <row r="3957" spans="1:15" x14ac:dyDescent="0.25">
      <c r="A3957" s="2">
        <v>1</v>
      </c>
      <c r="B3957" s="2">
        <v>2016</v>
      </c>
      <c r="C3957" t="s">
        <v>168</v>
      </c>
      <c r="D3957" t="s">
        <v>169</v>
      </c>
      <c r="E3957" s="2" t="s">
        <v>12</v>
      </c>
      <c r="F3957">
        <f>VLOOKUP(C3957,'Five Year Alumni Srvy 2016 Data'!C:F,4,FALSE)</f>
        <v>0</v>
      </c>
      <c r="G3957" t="str">
        <f>VLOOKUP(F3957,Coding!K:L,2,FALSE)</f>
        <v>Non-URM</v>
      </c>
      <c r="H3957" t="s">
        <v>170</v>
      </c>
      <c r="I3957" t="s">
        <v>171</v>
      </c>
      <c r="J3957" t="s">
        <v>19</v>
      </c>
      <c r="K3957" t="s">
        <v>64</v>
      </c>
      <c r="L3957" s="2">
        <v>3</v>
      </c>
      <c r="M3957" t="s">
        <v>65</v>
      </c>
      <c r="N3957" t="s">
        <v>66</v>
      </c>
      <c r="O3957" t="s">
        <v>67</v>
      </c>
    </row>
    <row r="3958" spans="1:15" x14ac:dyDescent="0.25">
      <c r="A3958" s="2">
        <v>1</v>
      </c>
      <c r="B3958" s="2">
        <v>2016</v>
      </c>
      <c r="C3958" t="s">
        <v>168</v>
      </c>
      <c r="D3958" t="s">
        <v>169</v>
      </c>
      <c r="E3958" s="2" t="s">
        <v>12</v>
      </c>
      <c r="F3958">
        <f>VLOOKUP(C3958,'Five Year Alumni Srvy 2016 Data'!C:F,4,FALSE)</f>
        <v>0</v>
      </c>
      <c r="G3958" t="str">
        <f>VLOOKUP(F3958,Coding!K:L,2,FALSE)</f>
        <v>Non-URM</v>
      </c>
      <c r="H3958" t="s">
        <v>170</v>
      </c>
      <c r="I3958" t="s">
        <v>171</v>
      </c>
      <c r="J3958" t="s">
        <v>19</v>
      </c>
      <c r="K3958" t="s">
        <v>68</v>
      </c>
      <c r="L3958" s="2">
        <v>3</v>
      </c>
      <c r="M3958" t="s">
        <v>65</v>
      </c>
      <c r="N3958" t="s">
        <v>69</v>
      </c>
      <c r="O3958" t="s">
        <v>67</v>
      </c>
    </row>
    <row r="3959" spans="1:15" x14ac:dyDescent="0.25">
      <c r="A3959" s="2">
        <v>1</v>
      </c>
      <c r="B3959" s="2">
        <v>2016</v>
      </c>
      <c r="C3959" t="s">
        <v>168</v>
      </c>
      <c r="D3959" t="s">
        <v>169</v>
      </c>
      <c r="E3959" s="2" t="s">
        <v>12</v>
      </c>
      <c r="F3959">
        <f>VLOOKUP(C3959,'Five Year Alumni Srvy 2016 Data'!C:F,4,FALSE)</f>
        <v>0</v>
      </c>
      <c r="G3959" t="str">
        <f>VLOOKUP(F3959,Coding!K:L,2,FALSE)</f>
        <v>Non-URM</v>
      </c>
      <c r="H3959" t="s">
        <v>170</v>
      </c>
      <c r="I3959" t="s">
        <v>171</v>
      </c>
      <c r="J3959" t="s">
        <v>19</v>
      </c>
      <c r="K3959" t="s">
        <v>70</v>
      </c>
      <c r="L3959" s="2">
        <v>3</v>
      </c>
      <c r="M3959" t="s">
        <v>65</v>
      </c>
      <c r="N3959" t="s">
        <v>71</v>
      </c>
      <c r="O3959" t="s">
        <v>67</v>
      </c>
    </row>
    <row r="3960" spans="1:15" x14ac:dyDescent="0.25">
      <c r="A3960" s="2">
        <v>1</v>
      </c>
      <c r="B3960" s="2">
        <v>2016</v>
      </c>
      <c r="C3960" t="s">
        <v>168</v>
      </c>
      <c r="D3960" t="s">
        <v>169</v>
      </c>
      <c r="E3960" s="2" t="s">
        <v>12</v>
      </c>
      <c r="F3960">
        <f>VLOOKUP(C3960,'Five Year Alumni Srvy 2016 Data'!C:F,4,FALSE)</f>
        <v>0</v>
      </c>
      <c r="G3960" t="str">
        <f>VLOOKUP(F3960,Coding!K:L,2,FALSE)</f>
        <v>Non-URM</v>
      </c>
      <c r="H3960" t="s">
        <v>170</v>
      </c>
      <c r="I3960" t="s">
        <v>171</v>
      </c>
      <c r="J3960" t="s">
        <v>19</v>
      </c>
      <c r="K3960" t="s">
        <v>116</v>
      </c>
      <c r="L3960" s="2">
        <v>3</v>
      </c>
      <c r="M3960" t="s">
        <v>65</v>
      </c>
      <c r="N3960" t="s">
        <v>117</v>
      </c>
      <c r="O3960" t="s">
        <v>67</v>
      </c>
    </row>
    <row r="3961" spans="1:15" x14ac:dyDescent="0.25">
      <c r="A3961" s="2">
        <v>1</v>
      </c>
      <c r="B3961" s="2">
        <v>2016</v>
      </c>
      <c r="C3961" t="s">
        <v>168</v>
      </c>
      <c r="D3961" t="s">
        <v>169</v>
      </c>
      <c r="E3961" s="2" t="s">
        <v>12</v>
      </c>
      <c r="F3961">
        <f>VLOOKUP(C3961,'Five Year Alumni Srvy 2016 Data'!C:F,4,FALSE)</f>
        <v>0</v>
      </c>
      <c r="G3961" t="str">
        <f>VLOOKUP(F3961,Coding!K:L,2,FALSE)</f>
        <v>Non-URM</v>
      </c>
      <c r="H3961" t="s">
        <v>170</v>
      </c>
      <c r="I3961" t="s">
        <v>171</v>
      </c>
      <c r="J3961" t="s">
        <v>19</v>
      </c>
      <c r="K3961" t="s">
        <v>120</v>
      </c>
      <c r="L3961" s="2">
        <v>3</v>
      </c>
      <c r="M3961" t="s">
        <v>65</v>
      </c>
      <c r="N3961" t="s">
        <v>121</v>
      </c>
      <c r="O3961" t="s">
        <v>67</v>
      </c>
    </row>
    <row r="3962" spans="1:15" x14ac:dyDescent="0.25">
      <c r="A3962" s="2">
        <v>1</v>
      </c>
      <c r="B3962" s="2">
        <v>2016</v>
      </c>
      <c r="C3962" t="s">
        <v>189</v>
      </c>
      <c r="D3962" t="s">
        <v>48</v>
      </c>
      <c r="E3962" s="2" t="s">
        <v>12</v>
      </c>
      <c r="F3962">
        <f>VLOOKUP(C3962,'Five Year Alumni Srvy 2016 Data'!C:F,4,FALSE)</f>
        <v>0</v>
      </c>
      <c r="G3962" t="str">
        <f>VLOOKUP(F3962,Coding!K:L,2,FALSE)</f>
        <v>Non-URM</v>
      </c>
      <c r="H3962" t="s">
        <v>190</v>
      </c>
      <c r="I3962" t="s">
        <v>191</v>
      </c>
      <c r="J3962" t="s">
        <v>21</v>
      </c>
      <c r="K3962" t="s">
        <v>64</v>
      </c>
      <c r="L3962" s="2">
        <v>2</v>
      </c>
      <c r="M3962" t="s">
        <v>65</v>
      </c>
      <c r="N3962" t="s">
        <v>66</v>
      </c>
      <c r="O3962" t="s">
        <v>186</v>
      </c>
    </row>
    <row r="3963" spans="1:15" x14ac:dyDescent="0.25">
      <c r="A3963" s="2">
        <v>1</v>
      </c>
      <c r="B3963" s="2">
        <v>2016</v>
      </c>
      <c r="C3963" t="s">
        <v>189</v>
      </c>
      <c r="D3963" t="s">
        <v>48</v>
      </c>
      <c r="E3963" s="2" t="s">
        <v>12</v>
      </c>
      <c r="F3963">
        <f>VLOOKUP(C3963,'Five Year Alumni Srvy 2016 Data'!C:F,4,FALSE)</f>
        <v>0</v>
      </c>
      <c r="G3963" t="str">
        <f>VLOOKUP(F3963,Coding!K:L,2,FALSE)</f>
        <v>Non-URM</v>
      </c>
      <c r="H3963" t="s">
        <v>190</v>
      </c>
      <c r="I3963" t="s">
        <v>191</v>
      </c>
      <c r="J3963" t="s">
        <v>21</v>
      </c>
      <c r="K3963" t="s">
        <v>68</v>
      </c>
      <c r="L3963" s="2"/>
      <c r="M3963" t="s">
        <v>65</v>
      </c>
      <c r="N3963" t="s">
        <v>69</v>
      </c>
      <c r="O3963" t="s">
        <v>186</v>
      </c>
    </row>
    <row r="3964" spans="1:15" x14ac:dyDescent="0.25">
      <c r="A3964" s="2">
        <v>1</v>
      </c>
      <c r="B3964" s="2">
        <v>2016</v>
      </c>
      <c r="C3964" t="s">
        <v>189</v>
      </c>
      <c r="D3964" t="s">
        <v>48</v>
      </c>
      <c r="E3964" s="2" t="s">
        <v>12</v>
      </c>
      <c r="F3964">
        <f>VLOOKUP(C3964,'Five Year Alumni Srvy 2016 Data'!C:F,4,FALSE)</f>
        <v>0</v>
      </c>
      <c r="G3964" t="str">
        <f>VLOOKUP(F3964,Coding!K:L,2,FALSE)</f>
        <v>Non-URM</v>
      </c>
      <c r="H3964" t="s">
        <v>190</v>
      </c>
      <c r="I3964" t="s">
        <v>191</v>
      </c>
      <c r="J3964" t="s">
        <v>21</v>
      </c>
      <c r="K3964" t="s">
        <v>70</v>
      </c>
      <c r="L3964" s="2">
        <v>3</v>
      </c>
      <c r="M3964" t="s">
        <v>65</v>
      </c>
      <c r="N3964" t="s">
        <v>71</v>
      </c>
      <c r="O3964" t="s">
        <v>67</v>
      </c>
    </row>
    <row r="3965" spans="1:15" x14ac:dyDescent="0.25">
      <c r="A3965" s="2">
        <v>1</v>
      </c>
      <c r="B3965" s="2">
        <v>2016</v>
      </c>
      <c r="C3965" t="s">
        <v>189</v>
      </c>
      <c r="D3965" t="s">
        <v>48</v>
      </c>
      <c r="E3965" s="2" t="s">
        <v>12</v>
      </c>
      <c r="F3965">
        <f>VLOOKUP(C3965,'Five Year Alumni Srvy 2016 Data'!C:F,4,FALSE)</f>
        <v>0</v>
      </c>
      <c r="G3965" t="str">
        <f>VLOOKUP(F3965,Coding!K:L,2,FALSE)</f>
        <v>Non-URM</v>
      </c>
      <c r="H3965" t="s">
        <v>190</v>
      </c>
      <c r="I3965" t="s">
        <v>191</v>
      </c>
      <c r="J3965" t="s">
        <v>21</v>
      </c>
      <c r="K3965" t="s">
        <v>116</v>
      </c>
      <c r="L3965" s="2">
        <v>2</v>
      </c>
      <c r="M3965" t="s">
        <v>65</v>
      </c>
      <c r="N3965" t="s">
        <v>117</v>
      </c>
      <c r="O3965" t="s">
        <v>186</v>
      </c>
    </row>
    <row r="3966" spans="1:15" x14ac:dyDescent="0.25">
      <c r="A3966" s="2">
        <v>1</v>
      </c>
      <c r="B3966" s="2">
        <v>2016</v>
      </c>
      <c r="C3966" t="s">
        <v>189</v>
      </c>
      <c r="D3966" t="s">
        <v>48</v>
      </c>
      <c r="E3966" s="2" t="s">
        <v>12</v>
      </c>
      <c r="F3966">
        <f>VLOOKUP(C3966,'Five Year Alumni Srvy 2016 Data'!C:F,4,FALSE)</f>
        <v>0</v>
      </c>
      <c r="G3966" t="str">
        <f>VLOOKUP(F3966,Coding!K:L,2,FALSE)</f>
        <v>Non-URM</v>
      </c>
      <c r="H3966" t="s">
        <v>190</v>
      </c>
      <c r="I3966" t="s">
        <v>191</v>
      </c>
      <c r="J3966" t="s">
        <v>21</v>
      </c>
      <c r="K3966" t="s">
        <v>120</v>
      </c>
      <c r="L3966" s="2">
        <v>4</v>
      </c>
      <c r="M3966" t="s">
        <v>65</v>
      </c>
      <c r="N3966" t="s">
        <v>121</v>
      </c>
      <c r="O3966" t="s">
        <v>185</v>
      </c>
    </row>
    <row r="3967" spans="1:15" x14ac:dyDescent="0.25">
      <c r="A3967" s="2">
        <v>1</v>
      </c>
      <c r="B3967" s="2">
        <v>2016</v>
      </c>
      <c r="C3967" t="s">
        <v>194</v>
      </c>
      <c r="D3967" t="s">
        <v>48</v>
      </c>
      <c r="E3967" s="2" t="s">
        <v>12</v>
      </c>
      <c r="F3967">
        <f>VLOOKUP(C3967,'Five Year Alumni Srvy 2016 Data'!C:F,4,FALSE)</f>
        <v>0</v>
      </c>
      <c r="G3967" t="str">
        <f>VLOOKUP(F3967,Coding!K:L,2,FALSE)</f>
        <v>Non-URM</v>
      </c>
      <c r="H3967" t="s">
        <v>195</v>
      </c>
      <c r="I3967" t="s">
        <v>196</v>
      </c>
      <c r="J3967" t="s">
        <v>10</v>
      </c>
      <c r="K3967" t="s">
        <v>64</v>
      </c>
      <c r="L3967" s="3"/>
      <c r="M3967" t="s">
        <v>65</v>
      </c>
      <c r="N3967" t="s">
        <v>66</v>
      </c>
    </row>
    <row r="3968" spans="1:15" x14ac:dyDescent="0.25">
      <c r="A3968" s="2">
        <v>1</v>
      </c>
      <c r="B3968" s="2">
        <v>2016</v>
      </c>
      <c r="C3968" t="s">
        <v>194</v>
      </c>
      <c r="D3968" t="s">
        <v>48</v>
      </c>
      <c r="E3968" s="2" t="s">
        <v>12</v>
      </c>
      <c r="F3968">
        <f>VLOOKUP(C3968,'Five Year Alumni Srvy 2016 Data'!C:F,4,FALSE)</f>
        <v>0</v>
      </c>
      <c r="G3968" t="str">
        <f>VLOOKUP(F3968,Coding!K:L,2,FALSE)</f>
        <v>Non-URM</v>
      </c>
      <c r="H3968" t="s">
        <v>195</v>
      </c>
      <c r="I3968" t="s">
        <v>196</v>
      </c>
      <c r="J3968" t="s">
        <v>10</v>
      </c>
      <c r="K3968" t="s">
        <v>68</v>
      </c>
      <c r="L3968" s="3"/>
      <c r="M3968" t="s">
        <v>65</v>
      </c>
      <c r="N3968" t="s">
        <v>69</v>
      </c>
    </row>
    <row r="3969" spans="1:15" x14ac:dyDescent="0.25">
      <c r="A3969" s="2">
        <v>1</v>
      </c>
      <c r="B3969" s="2">
        <v>2016</v>
      </c>
      <c r="C3969" t="s">
        <v>194</v>
      </c>
      <c r="D3969" t="s">
        <v>48</v>
      </c>
      <c r="E3969" s="2" t="s">
        <v>12</v>
      </c>
      <c r="F3969">
        <f>VLOOKUP(C3969,'Five Year Alumni Srvy 2016 Data'!C:F,4,FALSE)</f>
        <v>0</v>
      </c>
      <c r="G3969" t="str">
        <f>VLOOKUP(F3969,Coding!K:L,2,FALSE)</f>
        <v>Non-URM</v>
      </c>
      <c r="H3969" t="s">
        <v>195</v>
      </c>
      <c r="I3969" t="s">
        <v>196</v>
      </c>
      <c r="J3969" t="s">
        <v>10</v>
      </c>
      <c r="K3969" t="s">
        <v>70</v>
      </c>
      <c r="L3969" s="3"/>
      <c r="M3969" t="s">
        <v>65</v>
      </c>
      <c r="N3969" t="s">
        <v>71</v>
      </c>
    </row>
    <row r="3970" spans="1:15" x14ac:dyDescent="0.25">
      <c r="A3970" s="2">
        <v>1</v>
      </c>
      <c r="B3970" s="2">
        <v>2016</v>
      </c>
      <c r="C3970" t="s">
        <v>194</v>
      </c>
      <c r="D3970" t="s">
        <v>48</v>
      </c>
      <c r="E3970" s="2" t="s">
        <v>12</v>
      </c>
      <c r="F3970">
        <f>VLOOKUP(C3970,'Five Year Alumni Srvy 2016 Data'!C:F,4,FALSE)</f>
        <v>0</v>
      </c>
      <c r="G3970" t="str">
        <f>VLOOKUP(F3970,Coding!K:L,2,FALSE)</f>
        <v>Non-URM</v>
      </c>
      <c r="H3970" t="s">
        <v>195</v>
      </c>
      <c r="I3970" t="s">
        <v>196</v>
      </c>
      <c r="J3970" t="s">
        <v>10</v>
      </c>
      <c r="K3970" t="s">
        <v>116</v>
      </c>
      <c r="L3970" s="3"/>
      <c r="M3970" t="s">
        <v>65</v>
      </c>
      <c r="N3970" t="s">
        <v>117</v>
      </c>
    </row>
    <row r="3971" spans="1:15" x14ac:dyDescent="0.25">
      <c r="A3971" s="2">
        <v>1</v>
      </c>
      <c r="B3971" s="2">
        <v>2016</v>
      </c>
      <c r="C3971" t="s">
        <v>194</v>
      </c>
      <c r="D3971" t="s">
        <v>48</v>
      </c>
      <c r="E3971" s="2" t="s">
        <v>12</v>
      </c>
      <c r="F3971">
        <f>VLOOKUP(C3971,'Five Year Alumni Srvy 2016 Data'!C:F,4,FALSE)</f>
        <v>0</v>
      </c>
      <c r="G3971" t="str">
        <f>VLOOKUP(F3971,Coding!K:L,2,FALSE)</f>
        <v>Non-URM</v>
      </c>
      <c r="H3971" t="s">
        <v>195</v>
      </c>
      <c r="I3971" t="s">
        <v>196</v>
      </c>
      <c r="J3971" t="s">
        <v>10</v>
      </c>
      <c r="K3971" t="s">
        <v>120</v>
      </c>
      <c r="L3971" s="3"/>
      <c r="M3971" t="s">
        <v>65</v>
      </c>
      <c r="N3971" t="s">
        <v>121</v>
      </c>
    </row>
    <row r="3972" spans="1:15" x14ac:dyDescent="0.25">
      <c r="A3972" s="2">
        <v>1</v>
      </c>
      <c r="B3972" s="2">
        <v>2016</v>
      </c>
      <c r="C3972" t="s">
        <v>218</v>
      </c>
      <c r="D3972" t="s">
        <v>48</v>
      </c>
      <c r="E3972" s="2" t="s">
        <v>12</v>
      </c>
      <c r="F3972">
        <f>VLOOKUP(C3972,'Five Year Alumni Srvy 2016 Data'!C:F,4,FALSE)</f>
        <v>0</v>
      </c>
      <c r="G3972" t="str">
        <f>VLOOKUP(F3972,Coding!K:L,2,FALSE)</f>
        <v>Non-URM</v>
      </c>
      <c r="H3972" t="s">
        <v>219</v>
      </c>
      <c r="I3972" t="s">
        <v>220</v>
      </c>
      <c r="J3972" t="s">
        <v>19</v>
      </c>
      <c r="K3972" t="s">
        <v>64</v>
      </c>
      <c r="L3972" s="2">
        <v>3</v>
      </c>
      <c r="M3972" t="s">
        <v>65</v>
      </c>
      <c r="N3972" t="s">
        <v>66</v>
      </c>
      <c r="O3972" t="s">
        <v>67</v>
      </c>
    </row>
    <row r="3973" spans="1:15" x14ac:dyDescent="0.25">
      <c r="A3973" s="2">
        <v>1</v>
      </c>
      <c r="B3973" s="2">
        <v>2016</v>
      </c>
      <c r="C3973" t="s">
        <v>218</v>
      </c>
      <c r="D3973" t="s">
        <v>48</v>
      </c>
      <c r="E3973" s="2" t="s">
        <v>12</v>
      </c>
      <c r="F3973">
        <f>VLOOKUP(C3973,'Five Year Alumni Srvy 2016 Data'!C:F,4,FALSE)</f>
        <v>0</v>
      </c>
      <c r="G3973" t="str">
        <f>VLOOKUP(F3973,Coding!K:L,2,FALSE)</f>
        <v>Non-URM</v>
      </c>
      <c r="H3973" t="s">
        <v>219</v>
      </c>
      <c r="I3973" t="s">
        <v>220</v>
      </c>
      <c r="J3973" t="s">
        <v>19</v>
      </c>
      <c r="K3973" t="s">
        <v>68</v>
      </c>
      <c r="L3973" s="2">
        <v>3</v>
      </c>
      <c r="M3973" t="s">
        <v>65</v>
      </c>
      <c r="N3973" t="s">
        <v>69</v>
      </c>
      <c r="O3973" t="s">
        <v>67</v>
      </c>
    </row>
    <row r="3974" spans="1:15" x14ac:dyDescent="0.25">
      <c r="A3974" s="2">
        <v>1</v>
      </c>
      <c r="B3974" s="2">
        <v>2016</v>
      </c>
      <c r="C3974" t="s">
        <v>218</v>
      </c>
      <c r="D3974" t="s">
        <v>48</v>
      </c>
      <c r="E3974" s="2" t="s">
        <v>12</v>
      </c>
      <c r="F3974">
        <f>VLOOKUP(C3974,'Five Year Alumni Srvy 2016 Data'!C:F,4,FALSE)</f>
        <v>0</v>
      </c>
      <c r="G3974" t="str">
        <f>VLOOKUP(F3974,Coding!K:L,2,FALSE)</f>
        <v>Non-URM</v>
      </c>
      <c r="H3974" t="s">
        <v>219</v>
      </c>
      <c r="I3974" t="s">
        <v>220</v>
      </c>
      <c r="J3974" t="s">
        <v>19</v>
      </c>
      <c r="K3974" t="s">
        <v>70</v>
      </c>
      <c r="L3974" s="2">
        <v>3</v>
      </c>
      <c r="M3974" t="s">
        <v>65</v>
      </c>
      <c r="N3974" t="s">
        <v>71</v>
      </c>
      <c r="O3974" t="s">
        <v>67</v>
      </c>
    </row>
    <row r="3975" spans="1:15" x14ac:dyDescent="0.25">
      <c r="A3975" s="2">
        <v>1</v>
      </c>
      <c r="B3975" s="2">
        <v>2016</v>
      </c>
      <c r="C3975" t="s">
        <v>218</v>
      </c>
      <c r="D3975" t="s">
        <v>48</v>
      </c>
      <c r="E3975" s="2" t="s">
        <v>12</v>
      </c>
      <c r="F3975">
        <f>VLOOKUP(C3975,'Five Year Alumni Srvy 2016 Data'!C:F,4,FALSE)</f>
        <v>0</v>
      </c>
      <c r="G3975" t="str">
        <f>VLOOKUP(F3975,Coding!K:L,2,FALSE)</f>
        <v>Non-URM</v>
      </c>
      <c r="H3975" t="s">
        <v>219</v>
      </c>
      <c r="I3975" t="s">
        <v>220</v>
      </c>
      <c r="J3975" t="s">
        <v>19</v>
      </c>
      <c r="K3975" t="s">
        <v>116</v>
      </c>
      <c r="L3975" s="2">
        <v>2</v>
      </c>
      <c r="M3975" t="s">
        <v>65</v>
      </c>
      <c r="N3975" t="s">
        <v>117</v>
      </c>
      <c r="O3975" t="s">
        <v>186</v>
      </c>
    </row>
    <row r="3976" spans="1:15" x14ac:dyDescent="0.25">
      <c r="A3976" s="2">
        <v>1</v>
      </c>
      <c r="B3976" s="2">
        <v>2016</v>
      </c>
      <c r="C3976" t="s">
        <v>218</v>
      </c>
      <c r="D3976" t="s">
        <v>48</v>
      </c>
      <c r="E3976" s="2" t="s">
        <v>12</v>
      </c>
      <c r="F3976">
        <f>VLOOKUP(C3976,'Five Year Alumni Srvy 2016 Data'!C:F,4,FALSE)</f>
        <v>0</v>
      </c>
      <c r="G3976" t="str">
        <f>VLOOKUP(F3976,Coding!K:L,2,FALSE)</f>
        <v>Non-URM</v>
      </c>
      <c r="H3976" t="s">
        <v>219</v>
      </c>
      <c r="I3976" t="s">
        <v>220</v>
      </c>
      <c r="J3976" t="s">
        <v>19</v>
      </c>
      <c r="K3976" t="s">
        <v>120</v>
      </c>
      <c r="L3976" s="2">
        <v>2</v>
      </c>
      <c r="M3976" t="s">
        <v>65</v>
      </c>
      <c r="N3976" t="s">
        <v>121</v>
      </c>
      <c r="O3976" t="s">
        <v>186</v>
      </c>
    </row>
    <row r="3977" spans="1:15" x14ac:dyDescent="0.25">
      <c r="A3977" s="2">
        <v>1</v>
      </c>
      <c r="B3977" s="2">
        <v>2016</v>
      </c>
      <c r="C3977" t="s">
        <v>227</v>
      </c>
      <c r="D3977" t="s">
        <v>48</v>
      </c>
      <c r="E3977" s="2" t="s">
        <v>12</v>
      </c>
      <c r="F3977">
        <f>VLOOKUP(C3977,'Five Year Alumni Srvy 2016 Data'!C:F,4,FALSE)</f>
        <v>0</v>
      </c>
      <c r="G3977" t="str">
        <f>VLOOKUP(F3977,Coding!K:L,2,FALSE)</f>
        <v>Non-URM</v>
      </c>
      <c r="H3977" t="s">
        <v>228</v>
      </c>
      <c r="I3977" t="s">
        <v>229</v>
      </c>
      <c r="J3977" t="s">
        <v>21</v>
      </c>
      <c r="K3977" t="s">
        <v>64</v>
      </c>
      <c r="L3977" s="2">
        <v>3</v>
      </c>
      <c r="M3977" t="s">
        <v>65</v>
      </c>
      <c r="N3977" t="s">
        <v>66</v>
      </c>
      <c r="O3977" t="s">
        <v>67</v>
      </c>
    </row>
    <row r="3978" spans="1:15" x14ac:dyDescent="0.25">
      <c r="A3978" s="2">
        <v>1</v>
      </c>
      <c r="B3978" s="2">
        <v>2016</v>
      </c>
      <c r="C3978" t="s">
        <v>227</v>
      </c>
      <c r="D3978" t="s">
        <v>48</v>
      </c>
      <c r="E3978" s="2" t="s">
        <v>12</v>
      </c>
      <c r="F3978">
        <f>VLOOKUP(C3978,'Five Year Alumni Srvy 2016 Data'!C:F,4,FALSE)</f>
        <v>0</v>
      </c>
      <c r="G3978" t="str">
        <f>VLOOKUP(F3978,Coding!K:L,2,FALSE)</f>
        <v>Non-URM</v>
      </c>
      <c r="H3978" t="s">
        <v>228</v>
      </c>
      <c r="I3978" t="s">
        <v>229</v>
      </c>
      <c r="J3978" t="s">
        <v>21</v>
      </c>
      <c r="K3978" t="s">
        <v>68</v>
      </c>
      <c r="L3978" s="2">
        <v>1</v>
      </c>
      <c r="M3978" t="s">
        <v>65</v>
      </c>
      <c r="N3978" t="s">
        <v>69</v>
      </c>
      <c r="O3978" t="s">
        <v>230</v>
      </c>
    </row>
    <row r="3979" spans="1:15" x14ac:dyDescent="0.25">
      <c r="A3979" s="2">
        <v>1</v>
      </c>
      <c r="B3979" s="2">
        <v>2016</v>
      </c>
      <c r="C3979" t="s">
        <v>227</v>
      </c>
      <c r="D3979" t="s">
        <v>48</v>
      </c>
      <c r="E3979" s="2" t="s">
        <v>12</v>
      </c>
      <c r="F3979">
        <f>VLOOKUP(C3979,'Five Year Alumni Srvy 2016 Data'!C:F,4,FALSE)</f>
        <v>0</v>
      </c>
      <c r="G3979" t="str">
        <f>VLOOKUP(F3979,Coding!K:L,2,FALSE)</f>
        <v>Non-URM</v>
      </c>
      <c r="H3979" t="s">
        <v>228</v>
      </c>
      <c r="I3979" t="s">
        <v>229</v>
      </c>
      <c r="J3979" t="s">
        <v>21</v>
      </c>
      <c r="K3979" t="s">
        <v>70</v>
      </c>
      <c r="L3979" s="2">
        <v>3</v>
      </c>
      <c r="M3979" t="s">
        <v>65</v>
      </c>
      <c r="N3979" t="s">
        <v>71</v>
      </c>
      <c r="O3979" t="s">
        <v>67</v>
      </c>
    </row>
    <row r="3980" spans="1:15" x14ac:dyDescent="0.25">
      <c r="A3980" s="2">
        <v>1</v>
      </c>
      <c r="B3980" s="2">
        <v>2016</v>
      </c>
      <c r="C3980" t="s">
        <v>227</v>
      </c>
      <c r="D3980" t="s">
        <v>48</v>
      </c>
      <c r="E3980" s="2" t="s">
        <v>12</v>
      </c>
      <c r="F3980">
        <f>VLOOKUP(C3980,'Five Year Alumni Srvy 2016 Data'!C:F,4,FALSE)</f>
        <v>0</v>
      </c>
      <c r="G3980" t="str">
        <f>VLOOKUP(F3980,Coding!K:L,2,FALSE)</f>
        <v>Non-URM</v>
      </c>
      <c r="H3980" t="s">
        <v>228</v>
      </c>
      <c r="I3980" t="s">
        <v>229</v>
      </c>
      <c r="J3980" t="s">
        <v>21</v>
      </c>
      <c r="K3980" t="s">
        <v>116</v>
      </c>
      <c r="L3980" s="2">
        <v>3</v>
      </c>
      <c r="M3980" t="s">
        <v>65</v>
      </c>
      <c r="N3980" t="s">
        <v>117</v>
      </c>
      <c r="O3980" t="s">
        <v>67</v>
      </c>
    </row>
    <row r="3981" spans="1:15" x14ac:dyDescent="0.25">
      <c r="A3981" s="2">
        <v>1</v>
      </c>
      <c r="B3981" s="2">
        <v>2016</v>
      </c>
      <c r="C3981" t="s">
        <v>227</v>
      </c>
      <c r="D3981" t="s">
        <v>48</v>
      </c>
      <c r="E3981" s="2" t="s">
        <v>12</v>
      </c>
      <c r="F3981">
        <f>VLOOKUP(C3981,'Five Year Alumni Srvy 2016 Data'!C:F,4,FALSE)</f>
        <v>0</v>
      </c>
      <c r="G3981" t="str">
        <f>VLOOKUP(F3981,Coding!K:L,2,FALSE)</f>
        <v>Non-URM</v>
      </c>
      <c r="H3981" t="s">
        <v>228</v>
      </c>
      <c r="I3981" t="s">
        <v>229</v>
      </c>
      <c r="J3981" t="s">
        <v>21</v>
      </c>
      <c r="K3981" t="s">
        <v>120</v>
      </c>
      <c r="L3981" s="2">
        <v>2</v>
      </c>
      <c r="M3981" t="s">
        <v>65</v>
      </c>
      <c r="N3981" t="s">
        <v>121</v>
      </c>
      <c r="O3981" t="s">
        <v>186</v>
      </c>
    </row>
    <row r="3982" spans="1:15" x14ac:dyDescent="0.25">
      <c r="A3982" s="2">
        <v>1</v>
      </c>
      <c r="B3982" s="2">
        <v>2016</v>
      </c>
      <c r="C3982" t="s">
        <v>232</v>
      </c>
      <c r="D3982" t="s">
        <v>48</v>
      </c>
      <c r="E3982" s="2" t="s">
        <v>12</v>
      </c>
      <c r="F3982">
        <f>VLOOKUP(C3982,'Five Year Alumni Srvy 2016 Data'!C:F,4,FALSE)</f>
        <v>0</v>
      </c>
      <c r="G3982" t="str">
        <f>VLOOKUP(F3982,Coding!K:L,2,FALSE)</f>
        <v>Non-URM</v>
      </c>
      <c r="H3982" t="s">
        <v>233</v>
      </c>
      <c r="I3982" t="s">
        <v>182</v>
      </c>
      <c r="J3982" t="s">
        <v>21</v>
      </c>
      <c r="K3982" t="s">
        <v>64</v>
      </c>
      <c r="L3982" s="2">
        <v>3</v>
      </c>
      <c r="M3982" t="s">
        <v>65</v>
      </c>
      <c r="N3982" t="s">
        <v>66</v>
      </c>
      <c r="O3982" t="s">
        <v>67</v>
      </c>
    </row>
    <row r="3983" spans="1:15" x14ac:dyDescent="0.25">
      <c r="A3983" s="2">
        <v>1</v>
      </c>
      <c r="B3983" s="2">
        <v>2016</v>
      </c>
      <c r="C3983" t="s">
        <v>232</v>
      </c>
      <c r="D3983" t="s">
        <v>48</v>
      </c>
      <c r="E3983" s="2" t="s">
        <v>12</v>
      </c>
      <c r="F3983">
        <f>VLOOKUP(C3983,'Five Year Alumni Srvy 2016 Data'!C:F,4,FALSE)</f>
        <v>0</v>
      </c>
      <c r="G3983" t="str">
        <f>VLOOKUP(F3983,Coding!K:L,2,FALSE)</f>
        <v>Non-URM</v>
      </c>
      <c r="H3983" t="s">
        <v>233</v>
      </c>
      <c r="I3983" t="s">
        <v>182</v>
      </c>
      <c r="J3983" t="s">
        <v>21</v>
      </c>
      <c r="K3983" t="s">
        <v>68</v>
      </c>
      <c r="L3983" s="2">
        <v>3</v>
      </c>
      <c r="M3983" t="s">
        <v>65</v>
      </c>
      <c r="N3983" t="s">
        <v>69</v>
      </c>
      <c r="O3983" t="s">
        <v>67</v>
      </c>
    </row>
    <row r="3984" spans="1:15" x14ac:dyDescent="0.25">
      <c r="A3984" s="2">
        <v>1</v>
      </c>
      <c r="B3984" s="2">
        <v>2016</v>
      </c>
      <c r="C3984" t="s">
        <v>232</v>
      </c>
      <c r="D3984" t="s">
        <v>48</v>
      </c>
      <c r="E3984" s="2" t="s">
        <v>12</v>
      </c>
      <c r="F3984">
        <f>VLOOKUP(C3984,'Five Year Alumni Srvy 2016 Data'!C:F,4,FALSE)</f>
        <v>0</v>
      </c>
      <c r="G3984" t="str">
        <f>VLOOKUP(F3984,Coding!K:L,2,FALSE)</f>
        <v>Non-URM</v>
      </c>
      <c r="H3984" t="s">
        <v>233</v>
      </c>
      <c r="I3984" t="s">
        <v>182</v>
      </c>
      <c r="J3984" t="s">
        <v>21</v>
      </c>
      <c r="K3984" t="s">
        <v>70</v>
      </c>
      <c r="L3984" s="2">
        <v>3</v>
      </c>
      <c r="M3984" t="s">
        <v>65</v>
      </c>
      <c r="N3984" t="s">
        <v>71</v>
      </c>
      <c r="O3984" t="s">
        <v>67</v>
      </c>
    </row>
    <row r="3985" spans="1:15" x14ac:dyDescent="0.25">
      <c r="A3985" s="2">
        <v>1</v>
      </c>
      <c r="B3985" s="2">
        <v>2016</v>
      </c>
      <c r="C3985" t="s">
        <v>232</v>
      </c>
      <c r="D3985" t="s">
        <v>48</v>
      </c>
      <c r="E3985" s="2" t="s">
        <v>12</v>
      </c>
      <c r="F3985">
        <f>VLOOKUP(C3985,'Five Year Alumni Srvy 2016 Data'!C:F,4,FALSE)</f>
        <v>0</v>
      </c>
      <c r="G3985" t="str">
        <f>VLOOKUP(F3985,Coding!K:L,2,FALSE)</f>
        <v>Non-URM</v>
      </c>
      <c r="H3985" t="s">
        <v>233</v>
      </c>
      <c r="I3985" t="s">
        <v>182</v>
      </c>
      <c r="J3985" t="s">
        <v>21</v>
      </c>
      <c r="K3985" t="s">
        <v>116</v>
      </c>
      <c r="L3985" s="2">
        <v>3</v>
      </c>
      <c r="M3985" t="s">
        <v>65</v>
      </c>
      <c r="N3985" t="s">
        <v>117</v>
      </c>
      <c r="O3985" t="s">
        <v>67</v>
      </c>
    </row>
    <row r="3986" spans="1:15" x14ac:dyDescent="0.25">
      <c r="A3986" s="2">
        <v>1</v>
      </c>
      <c r="B3986" s="2">
        <v>2016</v>
      </c>
      <c r="C3986" t="s">
        <v>232</v>
      </c>
      <c r="D3986" t="s">
        <v>48</v>
      </c>
      <c r="E3986" s="2" t="s">
        <v>12</v>
      </c>
      <c r="F3986">
        <f>VLOOKUP(C3986,'Five Year Alumni Srvy 2016 Data'!C:F,4,FALSE)</f>
        <v>0</v>
      </c>
      <c r="G3986" t="str">
        <f>VLOOKUP(F3986,Coding!K:L,2,FALSE)</f>
        <v>Non-URM</v>
      </c>
      <c r="H3986" t="s">
        <v>233</v>
      </c>
      <c r="I3986" t="s">
        <v>182</v>
      </c>
      <c r="J3986" t="s">
        <v>21</v>
      </c>
      <c r="K3986" t="s">
        <v>120</v>
      </c>
      <c r="L3986" s="2">
        <v>3</v>
      </c>
      <c r="M3986" t="s">
        <v>65</v>
      </c>
      <c r="N3986" t="s">
        <v>121</v>
      </c>
      <c r="O3986" t="s">
        <v>67</v>
      </c>
    </row>
    <row r="3987" spans="1:15" x14ac:dyDescent="0.25">
      <c r="A3987" s="2">
        <v>1</v>
      </c>
      <c r="B3987" s="2">
        <v>2016</v>
      </c>
      <c r="C3987" t="s">
        <v>234</v>
      </c>
      <c r="D3987" t="s">
        <v>48</v>
      </c>
      <c r="E3987" s="2" t="s">
        <v>12</v>
      </c>
      <c r="F3987">
        <f>VLOOKUP(C3987,'Five Year Alumni Srvy 2016 Data'!C:F,4,FALSE)</f>
        <v>0</v>
      </c>
      <c r="G3987" t="str">
        <f>VLOOKUP(F3987,Coding!K:L,2,FALSE)</f>
        <v>Non-URM</v>
      </c>
      <c r="H3987" t="s">
        <v>235</v>
      </c>
      <c r="I3987" t="s">
        <v>236</v>
      </c>
      <c r="J3987" t="s">
        <v>15</v>
      </c>
      <c r="K3987" t="s">
        <v>64</v>
      </c>
      <c r="L3987" s="3"/>
      <c r="M3987" t="s">
        <v>65</v>
      </c>
      <c r="N3987" t="s">
        <v>66</v>
      </c>
    </row>
    <row r="3988" spans="1:15" x14ac:dyDescent="0.25">
      <c r="A3988" s="2">
        <v>1</v>
      </c>
      <c r="B3988" s="2">
        <v>2016</v>
      </c>
      <c r="C3988" t="s">
        <v>234</v>
      </c>
      <c r="D3988" t="s">
        <v>48</v>
      </c>
      <c r="E3988" s="2" t="s">
        <v>12</v>
      </c>
      <c r="F3988">
        <f>VLOOKUP(C3988,'Five Year Alumni Srvy 2016 Data'!C:F,4,FALSE)</f>
        <v>0</v>
      </c>
      <c r="G3988" t="str">
        <f>VLOOKUP(F3988,Coding!K:L,2,FALSE)</f>
        <v>Non-URM</v>
      </c>
      <c r="H3988" t="s">
        <v>235</v>
      </c>
      <c r="I3988" t="s">
        <v>236</v>
      </c>
      <c r="J3988" t="s">
        <v>15</v>
      </c>
      <c r="K3988" t="s">
        <v>68</v>
      </c>
      <c r="L3988" s="3"/>
      <c r="M3988" t="s">
        <v>65</v>
      </c>
      <c r="N3988" t="s">
        <v>69</v>
      </c>
    </row>
    <row r="3989" spans="1:15" x14ac:dyDescent="0.25">
      <c r="A3989" s="2">
        <v>1</v>
      </c>
      <c r="B3989" s="2">
        <v>2016</v>
      </c>
      <c r="C3989" t="s">
        <v>234</v>
      </c>
      <c r="D3989" t="s">
        <v>48</v>
      </c>
      <c r="E3989" s="2" t="s">
        <v>12</v>
      </c>
      <c r="F3989">
        <f>VLOOKUP(C3989,'Five Year Alumni Srvy 2016 Data'!C:F,4,FALSE)</f>
        <v>0</v>
      </c>
      <c r="G3989" t="str">
        <f>VLOOKUP(F3989,Coding!K:L,2,FALSE)</f>
        <v>Non-URM</v>
      </c>
      <c r="H3989" t="s">
        <v>235</v>
      </c>
      <c r="I3989" t="s">
        <v>236</v>
      </c>
      <c r="J3989" t="s">
        <v>15</v>
      </c>
      <c r="K3989" t="s">
        <v>70</v>
      </c>
      <c r="L3989" s="3"/>
      <c r="M3989" t="s">
        <v>65</v>
      </c>
      <c r="N3989" t="s">
        <v>71</v>
      </c>
    </row>
    <row r="3990" spans="1:15" x14ac:dyDescent="0.25">
      <c r="A3990" s="2">
        <v>1</v>
      </c>
      <c r="B3990" s="2">
        <v>2016</v>
      </c>
      <c r="C3990" t="s">
        <v>234</v>
      </c>
      <c r="D3990" t="s">
        <v>48</v>
      </c>
      <c r="E3990" s="2" t="s">
        <v>12</v>
      </c>
      <c r="F3990">
        <f>VLOOKUP(C3990,'Five Year Alumni Srvy 2016 Data'!C:F,4,FALSE)</f>
        <v>0</v>
      </c>
      <c r="G3990" t="str">
        <f>VLOOKUP(F3990,Coding!K:L,2,FALSE)</f>
        <v>Non-URM</v>
      </c>
      <c r="H3990" t="s">
        <v>235</v>
      </c>
      <c r="I3990" t="s">
        <v>236</v>
      </c>
      <c r="J3990" t="s">
        <v>15</v>
      </c>
      <c r="K3990" t="s">
        <v>116</v>
      </c>
      <c r="L3990" s="3"/>
      <c r="M3990" t="s">
        <v>65</v>
      </c>
      <c r="N3990" t="s">
        <v>117</v>
      </c>
    </row>
    <row r="3991" spans="1:15" x14ac:dyDescent="0.25">
      <c r="A3991" s="2">
        <v>1</v>
      </c>
      <c r="B3991" s="2">
        <v>2016</v>
      </c>
      <c r="C3991" t="s">
        <v>234</v>
      </c>
      <c r="D3991" t="s">
        <v>48</v>
      </c>
      <c r="E3991" s="2" t="s">
        <v>12</v>
      </c>
      <c r="F3991">
        <f>VLOOKUP(C3991,'Five Year Alumni Srvy 2016 Data'!C:F,4,FALSE)</f>
        <v>0</v>
      </c>
      <c r="G3991" t="str">
        <f>VLOOKUP(F3991,Coding!K:L,2,FALSE)</f>
        <v>Non-URM</v>
      </c>
      <c r="H3991" t="s">
        <v>235</v>
      </c>
      <c r="I3991" t="s">
        <v>236</v>
      </c>
      <c r="J3991" t="s">
        <v>15</v>
      </c>
      <c r="K3991" t="s">
        <v>120</v>
      </c>
      <c r="L3991" s="3"/>
      <c r="M3991" t="s">
        <v>65</v>
      </c>
      <c r="N3991" t="s">
        <v>121</v>
      </c>
    </row>
    <row r="3992" spans="1:15" x14ac:dyDescent="0.25">
      <c r="A3992" s="2">
        <v>1</v>
      </c>
      <c r="B3992" s="2">
        <v>2016</v>
      </c>
      <c r="C3992" t="s">
        <v>237</v>
      </c>
      <c r="D3992" t="s">
        <v>48</v>
      </c>
      <c r="E3992" s="2" t="s">
        <v>12</v>
      </c>
      <c r="F3992">
        <f>VLOOKUP(C3992,'Five Year Alumni Srvy 2016 Data'!C:F,4,FALSE)</f>
        <v>0</v>
      </c>
      <c r="G3992" t="str">
        <f>VLOOKUP(F3992,Coding!K:L,2,FALSE)</f>
        <v>Non-URM</v>
      </c>
      <c r="H3992" t="s">
        <v>238</v>
      </c>
      <c r="I3992" t="s">
        <v>225</v>
      </c>
      <c r="J3992" t="s">
        <v>19</v>
      </c>
      <c r="K3992" t="s">
        <v>64</v>
      </c>
      <c r="L3992" s="2">
        <v>3</v>
      </c>
      <c r="M3992" t="s">
        <v>65</v>
      </c>
      <c r="N3992" t="s">
        <v>66</v>
      </c>
      <c r="O3992" t="s">
        <v>67</v>
      </c>
    </row>
    <row r="3993" spans="1:15" x14ac:dyDescent="0.25">
      <c r="A3993" s="2">
        <v>1</v>
      </c>
      <c r="B3993" s="2">
        <v>2016</v>
      </c>
      <c r="C3993" t="s">
        <v>237</v>
      </c>
      <c r="D3993" t="s">
        <v>48</v>
      </c>
      <c r="E3993" s="2" t="s">
        <v>12</v>
      </c>
      <c r="F3993">
        <f>VLOOKUP(C3993,'Five Year Alumni Srvy 2016 Data'!C:F,4,FALSE)</f>
        <v>0</v>
      </c>
      <c r="G3993" t="str">
        <f>VLOOKUP(F3993,Coding!K:L,2,FALSE)</f>
        <v>Non-URM</v>
      </c>
      <c r="H3993" t="s">
        <v>238</v>
      </c>
      <c r="I3993" t="s">
        <v>225</v>
      </c>
      <c r="J3993" t="s">
        <v>19</v>
      </c>
      <c r="K3993" t="s">
        <v>68</v>
      </c>
      <c r="L3993" s="2">
        <v>4</v>
      </c>
      <c r="M3993" t="s">
        <v>65</v>
      </c>
      <c r="N3993" t="s">
        <v>69</v>
      </c>
      <c r="O3993" t="s">
        <v>185</v>
      </c>
    </row>
    <row r="3994" spans="1:15" x14ac:dyDescent="0.25">
      <c r="A3994" s="2">
        <v>1</v>
      </c>
      <c r="B3994" s="2">
        <v>2016</v>
      </c>
      <c r="C3994" t="s">
        <v>237</v>
      </c>
      <c r="D3994" t="s">
        <v>48</v>
      </c>
      <c r="E3994" s="2" t="s">
        <v>12</v>
      </c>
      <c r="F3994">
        <f>VLOOKUP(C3994,'Five Year Alumni Srvy 2016 Data'!C:F,4,FALSE)</f>
        <v>0</v>
      </c>
      <c r="G3994" t="str">
        <f>VLOOKUP(F3994,Coding!K:L,2,FALSE)</f>
        <v>Non-URM</v>
      </c>
      <c r="H3994" t="s">
        <v>238</v>
      </c>
      <c r="I3994" t="s">
        <v>225</v>
      </c>
      <c r="J3994" t="s">
        <v>19</v>
      </c>
      <c r="K3994" t="s">
        <v>70</v>
      </c>
      <c r="L3994" s="2">
        <v>3</v>
      </c>
      <c r="M3994" t="s">
        <v>65</v>
      </c>
      <c r="N3994" t="s">
        <v>71</v>
      </c>
      <c r="O3994" t="s">
        <v>67</v>
      </c>
    </row>
    <row r="3995" spans="1:15" x14ac:dyDescent="0.25">
      <c r="A3995" s="2">
        <v>1</v>
      </c>
      <c r="B3995" s="2">
        <v>2016</v>
      </c>
      <c r="C3995" t="s">
        <v>237</v>
      </c>
      <c r="D3995" t="s">
        <v>48</v>
      </c>
      <c r="E3995" s="2" t="s">
        <v>12</v>
      </c>
      <c r="F3995">
        <f>VLOOKUP(C3995,'Five Year Alumni Srvy 2016 Data'!C:F,4,FALSE)</f>
        <v>0</v>
      </c>
      <c r="G3995" t="str">
        <f>VLOOKUP(F3995,Coding!K:L,2,FALSE)</f>
        <v>Non-URM</v>
      </c>
      <c r="H3995" t="s">
        <v>238</v>
      </c>
      <c r="I3995" t="s">
        <v>225</v>
      </c>
      <c r="J3995" t="s">
        <v>19</v>
      </c>
      <c r="K3995" t="s">
        <v>116</v>
      </c>
      <c r="L3995" s="2">
        <v>3</v>
      </c>
      <c r="M3995" t="s">
        <v>65</v>
      </c>
      <c r="N3995" t="s">
        <v>117</v>
      </c>
      <c r="O3995" t="s">
        <v>67</v>
      </c>
    </row>
    <row r="3996" spans="1:15" x14ac:dyDescent="0.25">
      <c r="A3996" s="2">
        <v>1</v>
      </c>
      <c r="B3996" s="2">
        <v>2016</v>
      </c>
      <c r="C3996" t="s">
        <v>237</v>
      </c>
      <c r="D3996" t="s">
        <v>48</v>
      </c>
      <c r="E3996" s="2" t="s">
        <v>12</v>
      </c>
      <c r="F3996">
        <f>VLOOKUP(C3996,'Five Year Alumni Srvy 2016 Data'!C:F,4,FALSE)</f>
        <v>0</v>
      </c>
      <c r="G3996" t="str">
        <f>VLOOKUP(F3996,Coding!K:L,2,FALSE)</f>
        <v>Non-URM</v>
      </c>
      <c r="H3996" t="s">
        <v>238</v>
      </c>
      <c r="I3996" t="s">
        <v>225</v>
      </c>
      <c r="J3996" t="s">
        <v>19</v>
      </c>
      <c r="K3996" t="s">
        <v>120</v>
      </c>
      <c r="L3996" s="2">
        <v>3</v>
      </c>
      <c r="M3996" t="s">
        <v>65</v>
      </c>
      <c r="N3996" t="s">
        <v>121</v>
      </c>
      <c r="O3996" t="s">
        <v>67</v>
      </c>
    </row>
    <row r="3997" spans="1:15" x14ac:dyDescent="0.25">
      <c r="A3997" s="2">
        <v>1</v>
      </c>
      <c r="B3997" s="2">
        <v>2016</v>
      </c>
      <c r="C3997" t="s">
        <v>244</v>
      </c>
      <c r="D3997" t="s">
        <v>48</v>
      </c>
      <c r="E3997" s="2" t="s">
        <v>12</v>
      </c>
      <c r="F3997">
        <f>VLOOKUP(C3997,'Five Year Alumni Srvy 2016 Data'!C:F,4,FALSE)</f>
        <v>0</v>
      </c>
      <c r="G3997" t="str">
        <f>VLOOKUP(F3997,Coding!K:L,2,FALSE)</f>
        <v>Non-URM</v>
      </c>
      <c r="H3997" t="s">
        <v>245</v>
      </c>
      <c r="I3997" t="s">
        <v>245</v>
      </c>
      <c r="J3997" t="s">
        <v>17</v>
      </c>
      <c r="K3997" t="s">
        <v>64</v>
      </c>
      <c r="L3997" s="2">
        <v>3</v>
      </c>
      <c r="M3997" t="s">
        <v>65</v>
      </c>
      <c r="N3997" t="s">
        <v>66</v>
      </c>
      <c r="O3997" t="s">
        <v>67</v>
      </c>
    </row>
    <row r="3998" spans="1:15" x14ac:dyDescent="0.25">
      <c r="A3998" s="2">
        <v>1</v>
      </c>
      <c r="B3998" s="2">
        <v>2016</v>
      </c>
      <c r="C3998" t="s">
        <v>244</v>
      </c>
      <c r="D3998" t="s">
        <v>48</v>
      </c>
      <c r="E3998" s="2" t="s">
        <v>12</v>
      </c>
      <c r="F3998">
        <f>VLOOKUP(C3998,'Five Year Alumni Srvy 2016 Data'!C:F,4,FALSE)</f>
        <v>0</v>
      </c>
      <c r="G3998" t="str">
        <f>VLOOKUP(F3998,Coding!K:L,2,FALSE)</f>
        <v>Non-URM</v>
      </c>
      <c r="H3998" t="s">
        <v>245</v>
      </c>
      <c r="I3998" t="s">
        <v>245</v>
      </c>
      <c r="J3998" t="s">
        <v>17</v>
      </c>
      <c r="K3998" t="s">
        <v>68</v>
      </c>
      <c r="L3998" s="2">
        <v>3</v>
      </c>
      <c r="M3998" t="s">
        <v>65</v>
      </c>
      <c r="N3998" t="s">
        <v>69</v>
      </c>
      <c r="O3998" t="s">
        <v>67</v>
      </c>
    </row>
    <row r="3999" spans="1:15" x14ac:dyDescent="0.25">
      <c r="A3999" s="2">
        <v>1</v>
      </c>
      <c r="B3999" s="2">
        <v>2016</v>
      </c>
      <c r="C3999" t="s">
        <v>244</v>
      </c>
      <c r="D3999" t="s">
        <v>48</v>
      </c>
      <c r="E3999" s="2" t="s">
        <v>12</v>
      </c>
      <c r="F3999">
        <f>VLOOKUP(C3999,'Five Year Alumni Srvy 2016 Data'!C:F,4,FALSE)</f>
        <v>0</v>
      </c>
      <c r="G3999" t="str">
        <f>VLOOKUP(F3999,Coding!K:L,2,FALSE)</f>
        <v>Non-URM</v>
      </c>
      <c r="H3999" t="s">
        <v>245</v>
      </c>
      <c r="I3999" t="s">
        <v>245</v>
      </c>
      <c r="J3999" t="s">
        <v>17</v>
      </c>
      <c r="K3999" t="s">
        <v>70</v>
      </c>
      <c r="L3999" s="2">
        <v>3</v>
      </c>
      <c r="M3999" t="s">
        <v>65</v>
      </c>
      <c r="N3999" t="s">
        <v>71</v>
      </c>
      <c r="O3999" t="s">
        <v>67</v>
      </c>
    </row>
    <row r="4000" spans="1:15" x14ac:dyDescent="0.25">
      <c r="A4000" s="2">
        <v>1</v>
      </c>
      <c r="B4000" s="2">
        <v>2016</v>
      </c>
      <c r="C4000" t="s">
        <v>244</v>
      </c>
      <c r="D4000" t="s">
        <v>48</v>
      </c>
      <c r="E4000" s="2" t="s">
        <v>12</v>
      </c>
      <c r="F4000">
        <f>VLOOKUP(C4000,'Five Year Alumni Srvy 2016 Data'!C:F,4,FALSE)</f>
        <v>0</v>
      </c>
      <c r="G4000" t="str">
        <f>VLOOKUP(F4000,Coding!K:L,2,FALSE)</f>
        <v>Non-URM</v>
      </c>
      <c r="H4000" t="s">
        <v>245</v>
      </c>
      <c r="I4000" t="s">
        <v>245</v>
      </c>
      <c r="J4000" t="s">
        <v>17</v>
      </c>
      <c r="K4000" t="s">
        <v>116</v>
      </c>
      <c r="L4000" s="2">
        <v>3</v>
      </c>
      <c r="M4000" t="s">
        <v>65</v>
      </c>
      <c r="N4000" t="s">
        <v>117</v>
      </c>
      <c r="O4000" t="s">
        <v>67</v>
      </c>
    </row>
    <row r="4001" spans="1:15" x14ac:dyDescent="0.25">
      <c r="A4001" s="2">
        <v>1</v>
      </c>
      <c r="B4001" s="2">
        <v>2016</v>
      </c>
      <c r="C4001" t="s">
        <v>244</v>
      </c>
      <c r="D4001" t="s">
        <v>48</v>
      </c>
      <c r="E4001" s="2" t="s">
        <v>12</v>
      </c>
      <c r="F4001">
        <f>VLOOKUP(C4001,'Five Year Alumni Srvy 2016 Data'!C:F,4,FALSE)</f>
        <v>0</v>
      </c>
      <c r="G4001" t="str">
        <f>VLOOKUP(F4001,Coding!K:L,2,FALSE)</f>
        <v>Non-URM</v>
      </c>
      <c r="H4001" t="s">
        <v>245</v>
      </c>
      <c r="I4001" t="s">
        <v>245</v>
      </c>
      <c r="J4001" t="s">
        <v>17</v>
      </c>
      <c r="K4001" t="s">
        <v>120</v>
      </c>
      <c r="L4001" s="2">
        <v>4</v>
      </c>
      <c r="M4001" t="s">
        <v>65</v>
      </c>
      <c r="N4001" t="s">
        <v>121</v>
      </c>
      <c r="O4001" t="s">
        <v>185</v>
      </c>
    </row>
    <row r="4002" spans="1:15" x14ac:dyDescent="0.25">
      <c r="A4002" s="2">
        <v>1</v>
      </c>
      <c r="B4002" s="2">
        <v>2016</v>
      </c>
      <c r="C4002" t="s">
        <v>246</v>
      </c>
      <c r="D4002" t="s">
        <v>48</v>
      </c>
      <c r="E4002" s="2" t="s">
        <v>12</v>
      </c>
      <c r="F4002">
        <f>VLOOKUP(C4002,'Five Year Alumni Srvy 2016 Data'!C:F,4,FALSE)</f>
        <v>0</v>
      </c>
      <c r="G4002" t="str">
        <f>VLOOKUP(F4002,Coding!K:L,2,FALSE)</f>
        <v>Non-URM</v>
      </c>
      <c r="H4002" t="s">
        <v>49</v>
      </c>
      <c r="I4002" t="s">
        <v>50</v>
      </c>
      <c r="J4002" t="s">
        <v>17</v>
      </c>
      <c r="K4002" t="s">
        <v>64</v>
      </c>
      <c r="L4002" s="2">
        <v>3</v>
      </c>
      <c r="M4002" t="s">
        <v>65</v>
      </c>
      <c r="N4002" t="s">
        <v>66</v>
      </c>
      <c r="O4002" t="s">
        <v>67</v>
      </c>
    </row>
    <row r="4003" spans="1:15" x14ac:dyDescent="0.25">
      <c r="A4003" s="2">
        <v>1</v>
      </c>
      <c r="B4003" s="2">
        <v>2016</v>
      </c>
      <c r="C4003" t="s">
        <v>246</v>
      </c>
      <c r="D4003" t="s">
        <v>48</v>
      </c>
      <c r="E4003" s="2" t="s">
        <v>12</v>
      </c>
      <c r="F4003">
        <f>VLOOKUP(C4003,'Five Year Alumni Srvy 2016 Data'!C:F,4,FALSE)</f>
        <v>0</v>
      </c>
      <c r="G4003" t="str">
        <f>VLOOKUP(F4003,Coding!K:L,2,FALSE)</f>
        <v>Non-URM</v>
      </c>
      <c r="H4003" t="s">
        <v>49</v>
      </c>
      <c r="I4003" t="s">
        <v>50</v>
      </c>
      <c r="J4003" t="s">
        <v>17</v>
      </c>
      <c r="K4003" t="s">
        <v>68</v>
      </c>
      <c r="L4003" s="2">
        <v>3</v>
      </c>
      <c r="M4003" t="s">
        <v>65</v>
      </c>
      <c r="N4003" t="s">
        <v>69</v>
      </c>
      <c r="O4003" t="s">
        <v>67</v>
      </c>
    </row>
    <row r="4004" spans="1:15" x14ac:dyDescent="0.25">
      <c r="A4004" s="2">
        <v>1</v>
      </c>
      <c r="B4004" s="2">
        <v>2016</v>
      </c>
      <c r="C4004" t="s">
        <v>246</v>
      </c>
      <c r="D4004" t="s">
        <v>48</v>
      </c>
      <c r="E4004" s="2" t="s">
        <v>12</v>
      </c>
      <c r="F4004">
        <f>VLOOKUP(C4004,'Five Year Alumni Srvy 2016 Data'!C:F,4,FALSE)</f>
        <v>0</v>
      </c>
      <c r="G4004" t="str">
        <f>VLOOKUP(F4004,Coding!K:L,2,FALSE)</f>
        <v>Non-URM</v>
      </c>
      <c r="H4004" t="s">
        <v>49</v>
      </c>
      <c r="I4004" t="s">
        <v>50</v>
      </c>
      <c r="J4004" t="s">
        <v>17</v>
      </c>
      <c r="K4004" t="s">
        <v>70</v>
      </c>
      <c r="L4004" s="2">
        <v>3</v>
      </c>
      <c r="M4004" t="s">
        <v>65</v>
      </c>
      <c r="N4004" t="s">
        <v>71</v>
      </c>
      <c r="O4004" t="s">
        <v>67</v>
      </c>
    </row>
    <row r="4005" spans="1:15" x14ac:dyDescent="0.25">
      <c r="A4005" s="2">
        <v>1</v>
      </c>
      <c r="B4005" s="2">
        <v>2016</v>
      </c>
      <c r="C4005" t="s">
        <v>246</v>
      </c>
      <c r="D4005" t="s">
        <v>48</v>
      </c>
      <c r="E4005" s="2" t="s">
        <v>12</v>
      </c>
      <c r="F4005">
        <f>VLOOKUP(C4005,'Five Year Alumni Srvy 2016 Data'!C:F,4,FALSE)</f>
        <v>0</v>
      </c>
      <c r="G4005" t="str">
        <f>VLOOKUP(F4005,Coding!K:L,2,FALSE)</f>
        <v>Non-URM</v>
      </c>
      <c r="H4005" t="s">
        <v>49</v>
      </c>
      <c r="I4005" t="s">
        <v>50</v>
      </c>
      <c r="J4005" t="s">
        <v>17</v>
      </c>
      <c r="K4005" t="s">
        <v>116</v>
      </c>
      <c r="L4005" s="2">
        <v>3</v>
      </c>
      <c r="M4005" t="s">
        <v>65</v>
      </c>
      <c r="N4005" t="s">
        <v>117</v>
      </c>
      <c r="O4005" t="s">
        <v>67</v>
      </c>
    </row>
    <row r="4006" spans="1:15" x14ac:dyDescent="0.25">
      <c r="A4006" s="2">
        <v>1</v>
      </c>
      <c r="B4006" s="2">
        <v>2016</v>
      </c>
      <c r="C4006" t="s">
        <v>246</v>
      </c>
      <c r="D4006" t="s">
        <v>48</v>
      </c>
      <c r="E4006" s="2" t="s">
        <v>12</v>
      </c>
      <c r="F4006">
        <f>VLOOKUP(C4006,'Five Year Alumni Srvy 2016 Data'!C:F,4,FALSE)</f>
        <v>0</v>
      </c>
      <c r="G4006" t="str">
        <f>VLOOKUP(F4006,Coding!K:L,2,FALSE)</f>
        <v>Non-URM</v>
      </c>
      <c r="H4006" t="s">
        <v>49</v>
      </c>
      <c r="I4006" t="s">
        <v>50</v>
      </c>
      <c r="J4006" t="s">
        <v>17</v>
      </c>
      <c r="K4006" t="s">
        <v>120</v>
      </c>
      <c r="L4006" s="2">
        <v>3</v>
      </c>
      <c r="M4006" t="s">
        <v>65</v>
      </c>
      <c r="N4006" t="s">
        <v>121</v>
      </c>
      <c r="O4006" t="s">
        <v>67</v>
      </c>
    </row>
    <row r="4007" spans="1:15" x14ac:dyDescent="0.25">
      <c r="A4007" s="2">
        <v>1</v>
      </c>
      <c r="B4007" s="2">
        <v>2016</v>
      </c>
      <c r="C4007" t="s">
        <v>251</v>
      </c>
      <c r="D4007" t="s">
        <v>48</v>
      </c>
      <c r="E4007" s="2" t="s">
        <v>12</v>
      </c>
      <c r="F4007">
        <f>VLOOKUP(C4007,'Five Year Alumni Srvy 2016 Data'!C:F,4,FALSE)</f>
        <v>0</v>
      </c>
      <c r="G4007" t="str">
        <f>VLOOKUP(F4007,Coding!K:L,2,FALSE)</f>
        <v>Non-URM</v>
      </c>
      <c r="H4007" t="s">
        <v>252</v>
      </c>
      <c r="I4007" t="s">
        <v>206</v>
      </c>
      <c r="J4007" t="s">
        <v>15</v>
      </c>
      <c r="K4007" t="s">
        <v>64</v>
      </c>
      <c r="L4007" s="2">
        <v>3</v>
      </c>
      <c r="M4007" t="s">
        <v>65</v>
      </c>
      <c r="N4007" t="s">
        <v>66</v>
      </c>
      <c r="O4007" t="s">
        <v>67</v>
      </c>
    </row>
    <row r="4008" spans="1:15" x14ac:dyDescent="0.25">
      <c r="A4008" s="2">
        <v>1</v>
      </c>
      <c r="B4008" s="2">
        <v>2016</v>
      </c>
      <c r="C4008" t="s">
        <v>251</v>
      </c>
      <c r="D4008" t="s">
        <v>48</v>
      </c>
      <c r="E4008" s="2" t="s">
        <v>12</v>
      </c>
      <c r="F4008">
        <f>VLOOKUP(C4008,'Five Year Alumni Srvy 2016 Data'!C:F,4,FALSE)</f>
        <v>0</v>
      </c>
      <c r="G4008" t="str">
        <f>VLOOKUP(F4008,Coding!K:L,2,FALSE)</f>
        <v>Non-URM</v>
      </c>
      <c r="H4008" t="s">
        <v>252</v>
      </c>
      <c r="I4008" t="s">
        <v>206</v>
      </c>
      <c r="J4008" t="s">
        <v>15</v>
      </c>
      <c r="K4008" t="s">
        <v>68</v>
      </c>
      <c r="L4008" s="2">
        <v>3</v>
      </c>
      <c r="M4008" t="s">
        <v>65</v>
      </c>
      <c r="N4008" t="s">
        <v>69</v>
      </c>
      <c r="O4008" t="s">
        <v>67</v>
      </c>
    </row>
    <row r="4009" spans="1:15" x14ac:dyDescent="0.25">
      <c r="A4009" s="2">
        <v>1</v>
      </c>
      <c r="B4009" s="2">
        <v>2016</v>
      </c>
      <c r="C4009" t="s">
        <v>251</v>
      </c>
      <c r="D4009" t="s">
        <v>48</v>
      </c>
      <c r="E4009" s="2" t="s">
        <v>12</v>
      </c>
      <c r="F4009">
        <f>VLOOKUP(C4009,'Five Year Alumni Srvy 2016 Data'!C:F,4,FALSE)</f>
        <v>0</v>
      </c>
      <c r="G4009" t="str">
        <f>VLOOKUP(F4009,Coding!K:L,2,FALSE)</f>
        <v>Non-URM</v>
      </c>
      <c r="H4009" t="s">
        <v>252</v>
      </c>
      <c r="I4009" t="s">
        <v>206</v>
      </c>
      <c r="J4009" t="s">
        <v>15</v>
      </c>
      <c r="K4009" t="s">
        <v>70</v>
      </c>
      <c r="L4009" s="2">
        <v>3</v>
      </c>
      <c r="M4009" t="s">
        <v>65</v>
      </c>
      <c r="N4009" t="s">
        <v>71</v>
      </c>
      <c r="O4009" t="s">
        <v>67</v>
      </c>
    </row>
    <row r="4010" spans="1:15" x14ac:dyDescent="0.25">
      <c r="A4010" s="2">
        <v>1</v>
      </c>
      <c r="B4010" s="2">
        <v>2016</v>
      </c>
      <c r="C4010" t="s">
        <v>251</v>
      </c>
      <c r="D4010" t="s">
        <v>48</v>
      </c>
      <c r="E4010" s="2" t="s">
        <v>12</v>
      </c>
      <c r="F4010">
        <f>VLOOKUP(C4010,'Five Year Alumni Srvy 2016 Data'!C:F,4,FALSE)</f>
        <v>0</v>
      </c>
      <c r="G4010" t="str">
        <f>VLOOKUP(F4010,Coding!K:L,2,FALSE)</f>
        <v>Non-URM</v>
      </c>
      <c r="H4010" t="s">
        <v>252</v>
      </c>
      <c r="I4010" t="s">
        <v>206</v>
      </c>
      <c r="J4010" t="s">
        <v>15</v>
      </c>
      <c r="K4010" t="s">
        <v>116</v>
      </c>
      <c r="L4010" s="2">
        <v>3</v>
      </c>
      <c r="M4010" t="s">
        <v>65</v>
      </c>
      <c r="N4010" t="s">
        <v>117</v>
      </c>
      <c r="O4010" t="s">
        <v>67</v>
      </c>
    </row>
    <row r="4011" spans="1:15" x14ac:dyDescent="0.25">
      <c r="A4011" s="2">
        <v>1</v>
      </c>
      <c r="B4011" s="2">
        <v>2016</v>
      </c>
      <c r="C4011" t="s">
        <v>251</v>
      </c>
      <c r="D4011" t="s">
        <v>48</v>
      </c>
      <c r="E4011" s="2" t="s">
        <v>12</v>
      </c>
      <c r="F4011">
        <f>VLOOKUP(C4011,'Five Year Alumni Srvy 2016 Data'!C:F,4,FALSE)</f>
        <v>0</v>
      </c>
      <c r="G4011" t="str">
        <f>VLOOKUP(F4011,Coding!K:L,2,FALSE)</f>
        <v>Non-URM</v>
      </c>
      <c r="H4011" t="s">
        <v>252</v>
      </c>
      <c r="I4011" t="s">
        <v>206</v>
      </c>
      <c r="J4011" t="s">
        <v>15</v>
      </c>
      <c r="K4011" t="s">
        <v>120</v>
      </c>
      <c r="L4011" s="2">
        <v>3</v>
      </c>
      <c r="M4011" t="s">
        <v>65</v>
      </c>
      <c r="N4011" t="s">
        <v>121</v>
      </c>
      <c r="O4011" t="s">
        <v>67</v>
      </c>
    </row>
    <row r="4012" spans="1:15" x14ac:dyDescent="0.25">
      <c r="A4012" s="2">
        <v>1</v>
      </c>
      <c r="B4012" s="2">
        <v>2016</v>
      </c>
      <c r="C4012" t="s">
        <v>253</v>
      </c>
      <c r="D4012" t="s">
        <v>48</v>
      </c>
      <c r="E4012" s="2" t="s">
        <v>12</v>
      </c>
      <c r="F4012">
        <f>VLOOKUP(C4012,'Five Year Alumni Srvy 2016 Data'!C:F,4,FALSE)</f>
        <v>0</v>
      </c>
      <c r="G4012" t="str">
        <f>VLOOKUP(F4012,Coding!K:L,2,FALSE)</f>
        <v>Non-URM</v>
      </c>
      <c r="H4012" t="s">
        <v>254</v>
      </c>
      <c r="I4012" t="s">
        <v>206</v>
      </c>
      <c r="J4012" t="s">
        <v>15</v>
      </c>
      <c r="K4012" t="s">
        <v>64</v>
      </c>
      <c r="L4012" s="2">
        <v>4</v>
      </c>
      <c r="M4012" t="s">
        <v>65</v>
      </c>
      <c r="N4012" t="s">
        <v>66</v>
      </c>
      <c r="O4012" t="s">
        <v>185</v>
      </c>
    </row>
    <row r="4013" spans="1:15" x14ac:dyDescent="0.25">
      <c r="A4013" s="2">
        <v>1</v>
      </c>
      <c r="B4013" s="2">
        <v>2016</v>
      </c>
      <c r="C4013" t="s">
        <v>253</v>
      </c>
      <c r="D4013" t="s">
        <v>48</v>
      </c>
      <c r="E4013" s="2" t="s">
        <v>12</v>
      </c>
      <c r="F4013">
        <f>VLOOKUP(C4013,'Five Year Alumni Srvy 2016 Data'!C:F,4,FALSE)</f>
        <v>0</v>
      </c>
      <c r="G4013" t="str">
        <f>VLOOKUP(F4013,Coding!K:L,2,FALSE)</f>
        <v>Non-URM</v>
      </c>
      <c r="H4013" t="s">
        <v>254</v>
      </c>
      <c r="I4013" t="s">
        <v>206</v>
      </c>
      <c r="J4013" t="s">
        <v>15</v>
      </c>
      <c r="K4013" t="s">
        <v>68</v>
      </c>
      <c r="L4013" s="2">
        <v>4</v>
      </c>
      <c r="M4013" t="s">
        <v>65</v>
      </c>
      <c r="N4013" t="s">
        <v>69</v>
      </c>
      <c r="O4013" t="s">
        <v>185</v>
      </c>
    </row>
    <row r="4014" spans="1:15" x14ac:dyDescent="0.25">
      <c r="A4014" s="2">
        <v>1</v>
      </c>
      <c r="B4014" s="2">
        <v>2016</v>
      </c>
      <c r="C4014" t="s">
        <v>253</v>
      </c>
      <c r="D4014" t="s">
        <v>48</v>
      </c>
      <c r="E4014" s="2" t="s">
        <v>12</v>
      </c>
      <c r="F4014">
        <f>VLOOKUP(C4014,'Five Year Alumni Srvy 2016 Data'!C:F,4,FALSE)</f>
        <v>0</v>
      </c>
      <c r="G4014" t="str">
        <f>VLOOKUP(F4014,Coding!K:L,2,FALSE)</f>
        <v>Non-URM</v>
      </c>
      <c r="H4014" t="s">
        <v>254</v>
      </c>
      <c r="I4014" t="s">
        <v>206</v>
      </c>
      <c r="J4014" t="s">
        <v>15</v>
      </c>
      <c r="K4014" t="s">
        <v>70</v>
      </c>
      <c r="L4014" s="2">
        <v>2</v>
      </c>
      <c r="M4014" t="s">
        <v>65</v>
      </c>
      <c r="N4014" t="s">
        <v>71</v>
      </c>
      <c r="O4014" t="s">
        <v>186</v>
      </c>
    </row>
    <row r="4015" spans="1:15" x14ac:dyDescent="0.25">
      <c r="A4015" s="2">
        <v>1</v>
      </c>
      <c r="B4015" s="2">
        <v>2016</v>
      </c>
      <c r="C4015" t="s">
        <v>253</v>
      </c>
      <c r="D4015" t="s">
        <v>48</v>
      </c>
      <c r="E4015" s="2" t="s">
        <v>12</v>
      </c>
      <c r="F4015">
        <f>VLOOKUP(C4015,'Five Year Alumni Srvy 2016 Data'!C:F,4,FALSE)</f>
        <v>0</v>
      </c>
      <c r="G4015" t="str">
        <f>VLOOKUP(F4015,Coding!K:L,2,FALSE)</f>
        <v>Non-URM</v>
      </c>
      <c r="H4015" t="s">
        <v>254</v>
      </c>
      <c r="I4015" t="s">
        <v>206</v>
      </c>
      <c r="J4015" t="s">
        <v>15</v>
      </c>
      <c r="K4015" t="s">
        <v>116</v>
      </c>
      <c r="L4015" s="2">
        <v>1</v>
      </c>
      <c r="M4015" t="s">
        <v>65</v>
      </c>
      <c r="N4015" t="s">
        <v>117</v>
      </c>
      <c r="O4015" t="s">
        <v>230</v>
      </c>
    </row>
    <row r="4016" spans="1:15" x14ac:dyDescent="0.25">
      <c r="A4016" s="2">
        <v>1</v>
      </c>
      <c r="B4016" s="2">
        <v>2016</v>
      </c>
      <c r="C4016" t="s">
        <v>253</v>
      </c>
      <c r="D4016" t="s">
        <v>48</v>
      </c>
      <c r="E4016" s="2" t="s">
        <v>12</v>
      </c>
      <c r="F4016">
        <f>VLOOKUP(C4016,'Five Year Alumni Srvy 2016 Data'!C:F,4,FALSE)</f>
        <v>0</v>
      </c>
      <c r="G4016" t="str">
        <f>VLOOKUP(F4016,Coding!K:L,2,FALSE)</f>
        <v>Non-URM</v>
      </c>
      <c r="H4016" t="s">
        <v>254</v>
      </c>
      <c r="I4016" t="s">
        <v>206</v>
      </c>
      <c r="J4016" t="s">
        <v>15</v>
      </c>
      <c r="K4016" t="s">
        <v>120</v>
      </c>
      <c r="L4016" s="2">
        <v>4</v>
      </c>
      <c r="M4016" t="s">
        <v>65</v>
      </c>
      <c r="N4016" t="s">
        <v>121</v>
      </c>
      <c r="O4016" t="s">
        <v>185</v>
      </c>
    </row>
    <row r="4017" spans="1:15" x14ac:dyDescent="0.25">
      <c r="A4017" s="2">
        <v>1</v>
      </c>
      <c r="B4017" s="2">
        <v>2016</v>
      </c>
      <c r="C4017" t="s">
        <v>257</v>
      </c>
      <c r="D4017" t="s">
        <v>204</v>
      </c>
      <c r="E4017" s="2" t="s">
        <v>12</v>
      </c>
      <c r="F4017">
        <f>VLOOKUP(C4017,'Five Year Alumni Srvy 2016 Data'!C:F,4,FALSE)</f>
        <v>0</v>
      </c>
      <c r="G4017" t="str">
        <f>VLOOKUP(F4017,Coding!K:L,2,FALSE)</f>
        <v>Non-URM</v>
      </c>
      <c r="H4017" t="s">
        <v>258</v>
      </c>
      <c r="I4017" t="s">
        <v>258</v>
      </c>
      <c r="J4017" t="s">
        <v>17</v>
      </c>
      <c r="K4017" t="s">
        <v>64</v>
      </c>
      <c r="L4017" s="2">
        <v>2</v>
      </c>
      <c r="M4017" t="s">
        <v>65</v>
      </c>
      <c r="N4017" t="s">
        <v>66</v>
      </c>
      <c r="O4017" t="s">
        <v>186</v>
      </c>
    </row>
    <row r="4018" spans="1:15" x14ac:dyDescent="0.25">
      <c r="A4018" s="2">
        <v>1</v>
      </c>
      <c r="B4018" s="2">
        <v>2016</v>
      </c>
      <c r="C4018" t="s">
        <v>257</v>
      </c>
      <c r="D4018" t="s">
        <v>204</v>
      </c>
      <c r="E4018" s="2" t="s">
        <v>12</v>
      </c>
      <c r="F4018">
        <f>VLOOKUP(C4018,'Five Year Alumni Srvy 2016 Data'!C:F,4,FALSE)</f>
        <v>0</v>
      </c>
      <c r="G4018" t="str">
        <f>VLOOKUP(F4018,Coding!K:L,2,FALSE)</f>
        <v>Non-URM</v>
      </c>
      <c r="H4018" t="s">
        <v>258</v>
      </c>
      <c r="I4018" t="s">
        <v>258</v>
      </c>
      <c r="J4018" t="s">
        <v>17</v>
      </c>
      <c r="K4018" t="s">
        <v>68</v>
      </c>
      <c r="L4018" s="2">
        <v>2</v>
      </c>
      <c r="M4018" t="s">
        <v>65</v>
      </c>
      <c r="N4018" t="s">
        <v>69</v>
      </c>
      <c r="O4018" t="s">
        <v>186</v>
      </c>
    </row>
    <row r="4019" spans="1:15" x14ac:dyDescent="0.25">
      <c r="A4019" s="2">
        <v>1</v>
      </c>
      <c r="B4019" s="2">
        <v>2016</v>
      </c>
      <c r="C4019" t="s">
        <v>257</v>
      </c>
      <c r="D4019" t="s">
        <v>204</v>
      </c>
      <c r="E4019" s="2" t="s">
        <v>12</v>
      </c>
      <c r="F4019">
        <f>VLOOKUP(C4019,'Five Year Alumni Srvy 2016 Data'!C:F,4,FALSE)</f>
        <v>0</v>
      </c>
      <c r="G4019" t="str">
        <f>VLOOKUP(F4019,Coding!K:L,2,FALSE)</f>
        <v>Non-URM</v>
      </c>
      <c r="H4019" t="s">
        <v>258</v>
      </c>
      <c r="I4019" t="s">
        <v>258</v>
      </c>
      <c r="J4019" t="s">
        <v>17</v>
      </c>
      <c r="K4019" t="s">
        <v>70</v>
      </c>
      <c r="L4019" s="2">
        <v>2</v>
      </c>
      <c r="M4019" t="s">
        <v>65</v>
      </c>
      <c r="N4019" t="s">
        <v>71</v>
      </c>
      <c r="O4019" t="s">
        <v>186</v>
      </c>
    </row>
    <row r="4020" spans="1:15" x14ac:dyDescent="0.25">
      <c r="A4020" s="2">
        <v>1</v>
      </c>
      <c r="B4020" s="2">
        <v>2016</v>
      </c>
      <c r="C4020" t="s">
        <v>257</v>
      </c>
      <c r="D4020" t="s">
        <v>204</v>
      </c>
      <c r="E4020" s="2" t="s">
        <v>12</v>
      </c>
      <c r="F4020">
        <f>VLOOKUP(C4020,'Five Year Alumni Srvy 2016 Data'!C:F,4,FALSE)</f>
        <v>0</v>
      </c>
      <c r="G4020" t="str">
        <f>VLOOKUP(F4020,Coding!K:L,2,FALSE)</f>
        <v>Non-URM</v>
      </c>
      <c r="H4020" t="s">
        <v>258</v>
      </c>
      <c r="I4020" t="s">
        <v>258</v>
      </c>
      <c r="J4020" t="s">
        <v>17</v>
      </c>
      <c r="K4020" t="s">
        <v>116</v>
      </c>
      <c r="L4020" s="2">
        <v>2</v>
      </c>
      <c r="M4020" t="s">
        <v>65</v>
      </c>
      <c r="N4020" t="s">
        <v>117</v>
      </c>
      <c r="O4020" t="s">
        <v>186</v>
      </c>
    </row>
    <row r="4021" spans="1:15" x14ac:dyDescent="0.25">
      <c r="A4021" s="2">
        <v>1</v>
      </c>
      <c r="B4021" s="2">
        <v>2016</v>
      </c>
      <c r="C4021" t="s">
        <v>257</v>
      </c>
      <c r="D4021" t="s">
        <v>204</v>
      </c>
      <c r="E4021" s="2" t="s">
        <v>12</v>
      </c>
      <c r="F4021">
        <f>VLOOKUP(C4021,'Five Year Alumni Srvy 2016 Data'!C:F,4,FALSE)</f>
        <v>0</v>
      </c>
      <c r="G4021" t="str">
        <f>VLOOKUP(F4021,Coding!K:L,2,FALSE)</f>
        <v>Non-URM</v>
      </c>
      <c r="H4021" t="s">
        <v>258</v>
      </c>
      <c r="I4021" t="s">
        <v>258</v>
      </c>
      <c r="J4021" t="s">
        <v>17</v>
      </c>
      <c r="K4021" t="s">
        <v>120</v>
      </c>
      <c r="L4021" s="2">
        <v>2</v>
      </c>
      <c r="M4021" t="s">
        <v>65</v>
      </c>
      <c r="N4021" t="s">
        <v>121</v>
      </c>
      <c r="O4021" t="s">
        <v>186</v>
      </c>
    </row>
    <row r="4022" spans="1:15" x14ac:dyDescent="0.25">
      <c r="A4022" s="2">
        <v>1</v>
      </c>
      <c r="B4022" s="2">
        <v>2016</v>
      </c>
      <c r="C4022" t="s">
        <v>259</v>
      </c>
      <c r="D4022" t="s">
        <v>169</v>
      </c>
      <c r="E4022" s="2" t="s">
        <v>12</v>
      </c>
      <c r="F4022">
        <f>VLOOKUP(C4022,'Five Year Alumni Srvy 2016 Data'!C:F,4,FALSE)</f>
        <v>0</v>
      </c>
      <c r="G4022" t="str">
        <f>VLOOKUP(F4022,Coding!K:L,2,FALSE)</f>
        <v>Non-URM</v>
      </c>
      <c r="H4022" t="s">
        <v>260</v>
      </c>
      <c r="I4022" t="s">
        <v>261</v>
      </c>
      <c r="J4022" t="s">
        <v>10</v>
      </c>
      <c r="K4022" t="s">
        <v>64</v>
      </c>
      <c r="L4022" s="2">
        <v>2</v>
      </c>
      <c r="M4022" t="s">
        <v>65</v>
      </c>
      <c r="N4022" t="s">
        <v>66</v>
      </c>
      <c r="O4022" t="s">
        <v>186</v>
      </c>
    </row>
    <row r="4023" spans="1:15" x14ac:dyDescent="0.25">
      <c r="A4023" s="2">
        <v>1</v>
      </c>
      <c r="B4023" s="2">
        <v>2016</v>
      </c>
      <c r="C4023" t="s">
        <v>259</v>
      </c>
      <c r="D4023" t="s">
        <v>169</v>
      </c>
      <c r="E4023" s="2" t="s">
        <v>12</v>
      </c>
      <c r="F4023">
        <f>VLOOKUP(C4023,'Five Year Alumni Srvy 2016 Data'!C:F,4,FALSE)</f>
        <v>0</v>
      </c>
      <c r="G4023" t="str">
        <f>VLOOKUP(F4023,Coding!K:L,2,FALSE)</f>
        <v>Non-URM</v>
      </c>
      <c r="H4023" t="s">
        <v>260</v>
      </c>
      <c r="I4023" t="s">
        <v>261</v>
      </c>
      <c r="J4023" t="s">
        <v>10</v>
      </c>
      <c r="K4023" t="s">
        <v>68</v>
      </c>
      <c r="L4023" s="2">
        <v>1</v>
      </c>
      <c r="M4023" t="s">
        <v>65</v>
      </c>
      <c r="N4023" t="s">
        <v>69</v>
      </c>
      <c r="O4023" t="s">
        <v>230</v>
      </c>
    </row>
    <row r="4024" spans="1:15" x14ac:dyDescent="0.25">
      <c r="A4024" s="2">
        <v>1</v>
      </c>
      <c r="B4024" s="2">
        <v>2016</v>
      </c>
      <c r="C4024" t="s">
        <v>259</v>
      </c>
      <c r="D4024" t="s">
        <v>169</v>
      </c>
      <c r="E4024" s="2" t="s">
        <v>12</v>
      </c>
      <c r="F4024">
        <f>VLOOKUP(C4024,'Five Year Alumni Srvy 2016 Data'!C:F,4,FALSE)</f>
        <v>0</v>
      </c>
      <c r="G4024" t="str">
        <f>VLOOKUP(F4024,Coding!K:L,2,FALSE)</f>
        <v>Non-URM</v>
      </c>
      <c r="H4024" t="s">
        <v>260</v>
      </c>
      <c r="I4024" t="s">
        <v>261</v>
      </c>
      <c r="J4024" t="s">
        <v>10</v>
      </c>
      <c r="K4024" t="s">
        <v>70</v>
      </c>
      <c r="L4024" s="2">
        <v>2</v>
      </c>
      <c r="M4024" t="s">
        <v>65</v>
      </c>
      <c r="N4024" t="s">
        <v>71</v>
      </c>
      <c r="O4024" t="s">
        <v>186</v>
      </c>
    </row>
    <row r="4025" spans="1:15" x14ac:dyDescent="0.25">
      <c r="A4025" s="2">
        <v>1</v>
      </c>
      <c r="B4025" s="2">
        <v>2016</v>
      </c>
      <c r="C4025" t="s">
        <v>259</v>
      </c>
      <c r="D4025" t="s">
        <v>169</v>
      </c>
      <c r="E4025" s="2" t="s">
        <v>12</v>
      </c>
      <c r="F4025">
        <f>VLOOKUP(C4025,'Five Year Alumni Srvy 2016 Data'!C:F,4,FALSE)</f>
        <v>0</v>
      </c>
      <c r="G4025" t="str">
        <f>VLOOKUP(F4025,Coding!K:L,2,FALSE)</f>
        <v>Non-URM</v>
      </c>
      <c r="H4025" t="s">
        <v>260</v>
      </c>
      <c r="I4025" t="s">
        <v>261</v>
      </c>
      <c r="J4025" t="s">
        <v>10</v>
      </c>
      <c r="K4025" t="s">
        <v>116</v>
      </c>
      <c r="L4025" s="2">
        <v>1</v>
      </c>
      <c r="M4025" t="s">
        <v>65</v>
      </c>
      <c r="N4025" t="s">
        <v>117</v>
      </c>
      <c r="O4025" t="s">
        <v>230</v>
      </c>
    </row>
    <row r="4026" spans="1:15" x14ac:dyDescent="0.25">
      <c r="A4026" s="2">
        <v>1</v>
      </c>
      <c r="B4026" s="2">
        <v>2016</v>
      </c>
      <c r="C4026" t="s">
        <v>259</v>
      </c>
      <c r="D4026" t="s">
        <v>169</v>
      </c>
      <c r="E4026" s="2" t="s">
        <v>12</v>
      </c>
      <c r="F4026">
        <f>VLOOKUP(C4026,'Five Year Alumni Srvy 2016 Data'!C:F,4,FALSE)</f>
        <v>0</v>
      </c>
      <c r="G4026" t="str">
        <f>VLOOKUP(F4026,Coding!K:L,2,FALSE)</f>
        <v>Non-URM</v>
      </c>
      <c r="H4026" t="s">
        <v>260</v>
      </c>
      <c r="I4026" t="s">
        <v>261</v>
      </c>
      <c r="J4026" t="s">
        <v>10</v>
      </c>
      <c r="K4026" t="s">
        <v>120</v>
      </c>
      <c r="L4026" s="2">
        <v>1</v>
      </c>
      <c r="M4026" t="s">
        <v>65</v>
      </c>
      <c r="N4026" t="s">
        <v>121</v>
      </c>
      <c r="O4026" t="s">
        <v>230</v>
      </c>
    </row>
    <row r="4027" spans="1:15" x14ac:dyDescent="0.25">
      <c r="A4027" s="2">
        <v>1</v>
      </c>
      <c r="B4027" s="2">
        <v>2016</v>
      </c>
      <c r="C4027" t="s">
        <v>265</v>
      </c>
      <c r="D4027" t="s">
        <v>169</v>
      </c>
      <c r="E4027" s="2" t="s">
        <v>12</v>
      </c>
      <c r="F4027">
        <f>VLOOKUP(C4027,'Five Year Alumni Srvy 2016 Data'!C:F,4,FALSE)</f>
        <v>0</v>
      </c>
      <c r="G4027" t="str">
        <f>VLOOKUP(F4027,Coding!K:L,2,FALSE)</f>
        <v>Non-URM</v>
      </c>
      <c r="H4027" t="s">
        <v>266</v>
      </c>
      <c r="I4027" t="s">
        <v>267</v>
      </c>
      <c r="J4027" t="s">
        <v>10</v>
      </c>
      <c r="K4027" t="s">
        <v>64</v>
      </c>
      <c r="L4027" s="2">
        <v>3</v>
      </c>
      <c r="M4027" t="s">
        <v>65</v>
      </c>
      <c r="N4027" t="s">
        <v>66</v>
      </c>
      <c r="O4027" t="s">
        <v>67</v>
      </c>
    </row>
    <row r="4028" spans="1:15" x14ac:dyDescent="0.25">
      <c r="A4028" s="2">
        <v>1</v>
      </c>
      <c r="B4028" s="2">
        <v>2016</v>
      </c>
      <c r="C4028" t="s">
        <v>265</v>
      </c>
      <c r="D4028" t="s">
        <v>169</v>
      </c>
      <c r="E4028" s="2" t="s">
        <v>12</v>
      </c>
      <c r="F4028">
        <f>VLOOKUP(C4028,'Five Year Alumni Srvy 2016 Data'!C:F,4,FALSE)</f>
        <v>0</v>
      </c>
      <c r="G4028" t="str">
        <f>VLOOKUP(F4028,Coding!K:L,2,FALSE)</f>
        <v>Non-URM</v>
      </c>
      <c r="H4028" t="s">
        <v>266</v>
      </c>
      <c r="I4028" t="s">
        <v>267</v>
      </c>
      <c r="J4028" t="s">
        <v>10</v>
      </c>
      <c r="K4028" t="s">
        <v>68</v>
      </c>
      <c r="L4028" s="2">
        <v>3</v>
      </c>
      <c r="M4028" t="s">
        <v>65</v>
      </c>
      <c r="N4028" t="s">
        <v>69</v>
      </c>
      <c r="O4028" t="s">
        <v>67</v>
      </c>
    </row>
    <row r="4029" spans="1:15" x14ac:dyDescent="0.25">
      <c r="A4029" s="2">
        <v>1</v>
      </c>
      <c r="B4029" s="2">
        <v>2016</v>
      </c>
      <c r="C4029" t="s">
        <v>265</v>
      </c>
      <c r="D4029" t="s">
        <v>169</v>
      </c>
      <c r="E4029" s="2" t="s">
        <v>12</v>
      </c>
      <c r="F4029">
        <f>VLOOKUP(C4029,'Five Year Alumni Srvy 2016 Data'!C:F,4,FALSE)</f>
        <v>0</v>
      </c>
      <c r="G4029" t="str">
        <f>VLOOKUP(F4029,Coding!K:L,2,FALSE)</f>
        <v>Non-URM</v>
      </c>
      <c r="H4029" t="s">
        <v>266</v>
      </c>
      <c r="I4029" t="s">
        <v>267</v>
      </c>
      <c r="J4029" t="s">
        <v>10</v>
      </c>
      <c r="K4029" t="s">
        <v>70</v>
      </c>
      <c r="L4029" s="2">
        <v>3</v>
      </c>
      <c r="M4029" t="s">
        <v>65</v>
      </c>
      <c r="N4029" t="s">
        <v>71</v>
      </c>
      <c r="O4029" t="s">
        <v>67</v>
      </c>
    </row>
    <row r="4030" spans="1:15" x14ac:dyDescent="0.25">
      <c r="A4030" s="2">
        <v>1</v>
      </c>
      <c r="B4030" s="2">
        <v>2016</v>
      </c>
      <c r="C4030" t="s">
        <v>265</v>
      </c>
      <c r="D4030" t="s">
        <v>169</v>
      </c>
      <c r="E4030" s="2" t="s">
        <v>12</v>
      </c>
      <c r="F4030">
        <f>VLOOKUP(C4030,'Five Year Alumni Srvy 2016 Data'!C:F,4,FALSE)</f>
        <v>0</v>
      </c>
      <c r="G4030" t="str">
        <f>VLOOKUP(F4030,Coding!K:L,2,FALSE)</f>
        <v>Non-URM</v>
      </c>
      <c r="H4030" t="s">
        <v>266</v>
      </c>
      <c r="I4030" t="s">
        <v>267</v>
      </c>
      <c r="J4030" t="s">
        <v>10</v>
      </c>
      <c r="K4030" t="s">
        <v>116</v>
      </c>
      <c r="L4030" s="2">
        <v>3</v>
      </c>
      <c r="M4030" t="s">
        <v>65</v>
      </c>
      <c r="N4030" t="s">
        <v>117</v>
      </c>
      <c r="O4030" t="s">
        <v>67</v>
      </c>
    </row>
    <row r="4031" spans="1:15" x14ac:dyDescent="0.25">
      <c r="A4031" s="2">
        <v>1</v>
      </c>
      <c r="B4031" s="2">
        <v>2016</v>
      </c>
      <c r="C4031" t="s">
        <v>265</v>
      </c>
      <c r="D4031" t="s">
        <v>169</v>
      </c>
      <c r="E4031" s="2" t="s">
        <v>12</v>
      </c>
      <c r="F4031">
        <f>VLOOKUP(C4031,'Five Year Alumni Srvy 2016 Data'!C:F,4,FALSE)</f>
        <v>0</v>
      </c>
      <c r="G4031" t="str">
        <f>VLOOKUP(F4031,Coding!K:L,2,FALSE)</f>
        <v>Non-URM</v>
      </c>
      <c r="H4031" t="s">
        <v>266</v>
      </c>
      <c r="I4031" t="s">
        <v>267</v>
      </c>
      <c r="J4031" t="s">
        <v>10</v>
      </c>
      <c r="K4031" t="s">
        <v>120</v>
      </c>
      <c r="L4031" s="2">
        <v>3</v>
      </c>
      <c r="M4031" t="s">
        <v>65</v>
      </c>
      <c r="N4031" t="s">
        <v>121</v>
      </c>
      <c r="O4031" t="s">
        <v>67</v>
      </c>
    </row>
    <row r="4032" spans="1:15" x14ac:dyDescent="0.25">
      <c r="A4032" s="2">
        <v>1</v>
      </c>
      <c r="B4032" s="2">
        <v>2016</v>
      </c>
      <c r="C4032" t="s">
        <v>276</v>
      </c>
      <c r="D4032" t="s">
        <v>48</v>
      </c>
      <c r="E4032" s="2" t="s">
        <v>12</v>
      </c>
      <c r="F4032">
        <f>VLOOKUP(C4032,'Five Year Alumni Srvy 2016 Data'!C:F,4,FALSE)</f>
        <v>0</v>
      </c>
      <c r="G4032" t="str">
        <f>VLOOKUP(F4032,Coding!K:L,2,FALSE)</f>
        <v>Non-URM</v>
      </c>
      <c r="H4032" t="s">
        <v>277</v>
      </c>
      <c r="I4032" t="s">
        <v>278</v>
      </c>
      <c r="J4032" t="s">
        <v>17</v>
      </c>
      <c r="K4032" t="s">
        <v>64</v>
      </c>
      <c r="L4032" s="2">
        <v>2</v>
      </c>
      <c r="M4032" t="s">
        <v>65</v>
      </c>
      <c r="N4032" t="s">
        <v>66</v>
      </c>
      <c r="O4032" t="s">
        <v>186</v>
      </c>
    </row>
    <row r="4033" spans="1:15" x14ac:dyDescent="0.25">
      <c r="A4033" s="2">
        <v>1</v>
      </c>
      <c r="B4033" s="2">
        <v>2016</v>
      </c>
      <c r="C4033" t="s">
        <v>276</v>
      </c>
      <c r="D4033" t="s">
        <v>48</v>
      </c>
      <c r="E4033" s="2" t="s">
        <v>12</v>
      </c>
      <c r="F4033">
        <f>VLOOKUP(C4033,'Five Year Alumni Srvy 2016 Data'!C:F,4,FALSE)</f>
        <v>0</v>
      </c>
      <c r="G4033" t="str">
        <f>VLOOKUP(F4033,Coding!K:L,2,FALSE)</f>
        <v>Non-URM</v>
      </c>
      <c r="H4033" t="s">
        <v>277</v>
      </c>
      <c r="I4033" t="s">
        <v>278</v>
      </c>
      <c r="J4033" t="s">
        <v>17</v>
      </c>
      <c r="K4033" t="s">
        <v>68</v>
      </c>
      <c r="L4033" s="2">
        <v>4</v>
      </c>
      <c r="M4033" t="s">
        <v>65</v>
      </c>
      <c r="N4033" t="s">
        <v>69</v>
      </c>
      <c r="O4033" t="s">
        <v>185</v>
      </c>
    </row>
    <row r="4034" spans="1:15" x14ac:dyDescent="0.25">
      <c r="A4034" s="2">
        <v>1</v>
      </c>
      <c r="B4034" s="2">
        <v>2016</v>
      </c>
      <c r="C4034" t="s">
        <v>276</v>
      </c>
      <c r="D4034" t="s">
        <v>48</v>
      </c>
      <c r="E4034" s="2" t="s">
        <v>12</v>
      </c>
      <c r="F4034">
        <f>VLOOKUP(C4034,'Five Year Alumni Srvy 2016 Data'!C:F,4,FALSE)</f>
        <v>0</v>
      </c>
      <c r="G4034" t="str">
        <f>VLOOKUP(F4034,Coding!K:L,2,FALSE)</f>
        <v>Non-URM</v>
      </c>
      <c r="H4034" t="s">
        <v>277</v>
      </c>
      <c r="I4034" t="s">
        <v>278</v>
      </c>
      <c r="J4034" t="s">
        <v>17</v>
      </c>
      <c r="K4034" t="s">
        <v>70</v>
      </c>
      <c r="L4034" s="2">
        <v>4</v>
      </c>
      <c r="M4034" t="s">
        <v>65</v>
      </c>
      <c r="N4034" t="s">
        <v>71</v>
      </c>
      <c r="O4034" t="s">
        <v>185</v>
      </c>
    </row>
    <row r="4035" spans="1:15" x14ac:dyDescent="0.25">
      <c r="A4035" s="2">
        <v>1</v>
      </c>
      <c r="B4035" s="2">
        <v>2016</v>
      </c>
      <c r="C4035" t="s">
        <v>276</v>
      </c>
      <c r="D4035" t="s">
        <v>48</v>
      </c>
      <c r="E4035" s="2" t="s">
        <v>12</v>
      </c>
      <c r="F4035">
        <f>VLOOKUP(C4035,'Five Year Alumni Srvy 2016 Data'!C:F,4,FALSE)</f>
        <v>0</v>
      </c>
      <c r="G4035" t="str">
        <f>VLOOKUP(F4035,Coding!K:L,2,FALSE)</f>
        <v>Non-URM</v>
      </c>
      <c r="H4035" t="s">
        <v>277</v>
      </c>
      <c r="I4035" t="s">
        <v>278</v>
      </c>
      <c r="J4035" t="s">
        <v>17</v>
      </c>
      <c r="K4035" t="s">
        <v>116</v>
      </c>
      <c r="L4035" s="2">
        <v>4</v>
      </c>
      <c r="M4035" t="s">
        <v>65</v>
      </c>
      <c r="N4035" t="s">
        <v>117</v>
      </c>
      <c r="O4035" t="s">
        <v>185</v>
      </c>
    </row>
    <row r="4036" spans="1:15" x14ac:dyDescent="0.25">
      <c r="A4036" s="2">
        <v>1</v>
      </c>
      <c r="B4036" s="2">
        <v>2016</v>
      </c>
      <c r="C4036" t="s">
        <v>276</v>
      </c>
      <c r="D4036" t="s">
        <v>48</v>
      </c>
      <c r="E4036" s="2" t="s">
        <v>12</v>
      </c>
      <c r="F4036">
        <f>VLOOKUP(C4036,'Five Year Alumni Srvy 2016 Data'!C:F,4,FALSE)</f>
        <v>0</v>
      </c>
      <c r="G4036" t="str">
        <f>VLOOKUP(F4036,Coding!K:L,2,FALSE)</f>
        <v>Non-URM</v>
      </c>
      <c r="H4036" t="s">
        <v>277</v>
      </c>
      <c r="I4036" t="s">
        <v>278</v>
      </c>
      <c r="J4036" t="s">
        <v>17</v>
      </c>
      <c r="K4036" t="s">
        <v>120</v>
      </c>
      <c r="L4036" s="2">
        <v>3</v>
      </c>
      <c r="M4036" t="s">
        <v>65</v>
      </c>
      <c r="N4036" t="s">
        <v>121</v>
      </c>
      <c r="O4036" t="s">
        <v>67</v>
      </c>
    </row>
    <row r="4037" spans="1:15" x14ac:dyDescent="0.25">
      <c r="A4037" s="2">
        <v>1</v>
      </c>
      <c r="B4037" s="2">
        <v>2016</v>
      </c>
      <c r="C4037" t="s">
        <v>295</v>
      </c>
      <c r="D4037" t="s">
        <v>48</v>
      </c>
      <c r="E4037" s="2" t="s">
        <v>12</v>
      </c>
      <c r="F4037">
        <f>VLOOKUP(C4037,'Five Year Alumni Srvy 2016 Data'!C:F,4,FALSE)</f>
        <v>0</v>
      </c>
      <c r="G4037" t="str">
        <f>VLOOKUP(F4037,Coding!K:L,2,FALSE)</f>
        <v>Non-URM</v>
      </c>
      <c r="H4037" t="s">
        <v>182</v>
      </c>
      <c r="I4037" t="s">
        <v>182</v>
      </c>
      <c r="J4037" t="s">
        <v>21</v>
      </c>
      <c r="K4037" t="s">
        <v>64</v>
      </c>
      <c r="L4037" s="2">
        <v>3</v>
      </c>
      <c r="M4037" t="s">
        <v>65</v>
      </c>
      <c r="N4037" t="s">
        <v>66</v>
      </c>
      <c r="O4037" t="s">
        <v>67</v>
      </c>
    </row>
    <row r="4038" spans="1:15" x14ac:dyDescent="0.25">
      <c r="A4038" s="2">
        <v>1</v>
      </c>
      <c r="B4038" s="2">
        <v>2016</v>
      </c>
      <c r="C4038" t="s">
        <v>295</v>
      </c>
      <c r="D4038" t="s">
        <v>48</v>
      </c>
      <c r="E4038" s="2" t="s">
        <v>12</v>
      </c>
      <c r="F4038">
        <f>VLOOKUP(C4038,'Five Year Alumni Srvy 2016 Data'!C:F,4,FALSE)</f>
        <v>0</v>
      </c>
      <c r="G4038" t="str">
        <f>VLOOKUP(F4038,Coding!K:L,2,FALSE)</f>
        <v>Non-URM</v>
      </c>
      <c r="H4038" t="s">
        <v>182</v>
      </c>
      <c r="I4038" t="s">
        <v>182</v>
      </c>
      <c r="J4038" t="s">
        <v>21</v>
      </c>
      <c r="K4038" t="s">
        <v>68</v>
      </c>
      <c r="L4038" s="2">
        <v>2</v>
      </c>
      <c r="M4038" t="s">
        <v>65</v>
      </c>
      <c r="N4038" t="s">
        <v>69</v>
      </c>
      <c r="O4038" t="s">
        <v>186</v>
      </c>
    </row>
    <row r="4039" spans="1:15" x14ac:dyDescent="0.25">
      <c r="A4039" s="2">
        <v>1</v>
      </c>
      <c r="B4039" s="2">
        <v>2016</v>
      </c>
      <c r="C4039" t="s">
        <v>295</v>
      </c>
      <c r="D4039" t="s">
        <v>48</v>
      </c>
      <c r="E4039" s="2" t="s">
        <v>12</v>
      </c>
      <c r="F4039">
        <f>VLOOKUP(C4039,'Five Year Alumni Srvy 2016 Data'!C:F,4,FALSE)</f>
        <v>0</v>
      </c>
      <c r="G4039" t="str">
        <f>VLOOKUP(F4039,Coding!K:L,2,FALSE)</f>
        <v>Non-URM</v>
      </c>
      <c r="H4039" t="s">
        <v>182</v>
      </c>
      <c r="I4039" t="s">
        <v>182</v>
      </c>
      <c r="J4039" t="s">
        <v>21</v>
      </c>
      <c r="K4039" t="s">
        <v>70</v>
      </c>
      <c r="L4039" s="2">
        <v>3</v>
      </c>
      <c r="M4039" t="s">
        <v>65</v>
      </c>
      <c r="N4039" t="s">
        <v>71</v>
      </c>
      <c r="O4039" t="s">
        <v>67</v>
      </c>
    </row>
    <row r="4040" spans="1:15" x14ac:dyDescent="0.25">
      <c r="A4040" s="2">
        <v>1</v>
      </c>
      <c r="B4040" s="2">
        <v>2016</v>
      </c>
      <c r="C4040" t="s">
        <v>295</v>
      </c>
      <c r="D4040" t="s">
        <v>48</v>
      </c>
      <c r="E4040" s="2" t="s">
        <v>12</v>
      </c>
      <c r="F4040">
        <f>VLOOKUP(C4040,'Five Year Alumni Srvy 2016 Data'!C:F,4,FALSE)</f>
        <v>0</v>
      </c>
      <c r="G4040" t="str">
        <f>VLOOKUP(F4040,Coding!K:L,2,FALSE)</f>
        <v>Non-URM</v>
      </c>
      <c r="H4040" t="s">
        <v>182</v>
      </c>
      <c r="I4040" t="s">
        <v>182</v>
      </c>
      <c r="J4040" t="s">
        <v>21</v>
      </c>
      <c r="K4040" t="s">
        <v>116</v>
      </c>
      <c r="L4040" s="2">
        <v>2</v>
      </c>
      <c r="M4040" t="s">
        <v>65</v>
      </c>
      <c r="N4040" t="s">
        <v>117</v>
      </c>
      <c r="O4040" t="s">
        <v>186</v>
      </c>
    </row>
    <row r="4041" spans="1:15" x14ac:dyDescent="0.25">
      <c r="A4041" s="2">
        <v>1</v>
      </c>
      <c r="B4041" s="2">
        <v>2016</v>
      </c>
      <c r="C4041" t="s">
        <v>295</v>
      </c>
      <c r="D4041" t="s">
        <v>48</v>
      </c>
      <c r="E4041" s="2" t="s">
        <v>12</v>
      </c>
      <c r="F4041">
        <f>VLOOKUP(C4041,'Five Year Alumni Srvy 2016 Data'!C:F,4,FALSE)</f>
        <v>0</v>
      </c>
      <c r="G4041" t="str">
        <f>VLOOKUP(F4041,Coding!K:L,2,FALSE)</f>
        <v>Non-URM</v>
      </c>
      <c r="H4041" t="s">
        <v>182</v>
      </c>
      <c r="I4041" t="s">
        <v>182</v>
      </c>
      <c r="J4041" t="s">
        <v>21</v>
      </c>
      <c r="K4041" t="s">
        <v>120</v>
      </c>
      <c r="L4041" s="2">
        <v>3</v>
      </c>
      <c r="M4041" t="s">
        <v>65</v>
      </c>
      <c r="N4041" t="s">
        <v>121</v>
      </c>
      <c r="O4041" t="s">
        <v>67</v>
      </c>
    </row>
    <row r="4042" spans="1:15" x14ac:dyDescent="0.25">
      <c r="A4042" s="2">
        <v>1</v>
      </c>
      <c r="B4042" s="2">
        <v>2016</v>
      </c>
      <c r="C4042" t="s">
        <v>302</v>
      </c>
      <c r="D4042" t="s">
        <v>204</v>
      </c>
      <c r="E4042" t="s">
        <v>12</v>
      </c>
      <c r="F4042">
        <f>VLOOKUP(C4042,'Five Year Alumni Srvy 2016 Data'!C:F,4,FALSE)</f>
        <v>0</v>
      </c>
      <c r="G4042" t="str">
        <f>VLOOKUP(F4042,Coding!K:L,2,FALSE)</f>
        <v>Non-URM</v>
      </c>
      <c r="H4042" t="s">
        <v>198</v>
      </c>
      <c r="I4042" t="s">
        <v>199</v>
      </c>
      <c r="J4042" t="s">
        <v>17</v>
      </c>
      <c r="K4042" t="s">
        <v>149</v>
      </c>
      <c r="L4042" s="2">
        <v>3</v>
      </c>
      <c r="M4042" t="s">
        <v>55</v>
      </c>
      <c r="N4042" t="s">
        <v>150</v>
      </c>
      <c r="O4042" t="s">
        <v>178</v>
      </c>
    </row>
    <row r="4043" spans="1:15" x14ac:dyDescent="0.25">
      <c r="A4043" s="2">
        <v>1</v>
      </c>
      <c r="B4043" s="2">
        <v>2016</v>
      </c>
      <c r="C4043" t="s">
        <v>302</v>
      </c>
      <c r="D4043" t="s">
        <v>204</v>
      </c>
      <c r="E4043" t="s">
        <v>12</v>
      </c>
      <c r="F4043">
        <f>VLOOKUP(C4043,'Five Year Alumni Srvy 2016 Data'!C:F,4,FALSE)</f>
        <v>0</v>
      </c>
      <c r="G4043" t="str">
        <f>VLOOKUP(F4043,Coding!K:L,2,FALSE)</f>
        <v>Non-URM</v>
      </c>
      <c r="H4043" t="s">
        <v>198</v>
      </c>
      <c r="I4043" t="s">
        <v>199</v>
      </c>
      <c r="J4043" t="s">
        <v>17</v>
      </c>
      <c r="K4043" t="s">
        <v>166</v>
      </c>
      <c r="L4043" s="2">
        <v>4</v>
      </c>
      <c r="M4043" t="s">
        <v>55</v>
      </c>
      <c r="N4043" t="s">
        <v>167</v>
      </c>
      <c r="O4043" t="s">
        <v>57</v>
      </c>
    </row>
    <row r="4044" spans="1:15" x14ac:dyDescent="0.25">
      <c r="A4044" s="2">
        <v>1</v>
      </c>
      <c r="B4044" s="2">
        <v>2016</v>
      </c>
      <c r="C4044" t="s">
        <v>302</v>
      </c>
      <c r="D4044" t="s">
        <v>204</v>
      </c>
      <c r="E4044" s="2" t="s">
        <v>12</v>
      </c>
      <c r="F4044">
        <f>VLOOKUP(C4044,'Five Year Alumni Srvy 2016 Data'!C:F,4,FALSE)</f>
        <v>0</v>
      </c>
      <c r="G4044" t="str">
        <f>VLOOKUP(F4044,Coding!K:L,2,FALSE)</f>
        <v>Non-URM</v>
      </c>
      <c r="H4044" t="s">
        <v>198</v>
      </c>
      <c r="I4044" t="s">
        <v>199</v>
      </c>
      <c r="J4044" t="s">
        <v>17</v>
      </c>
      <c r="K4044" t="s">
        <v>64</v>
      </c>
      <c r="L4044" s="2">
        <v>3</v>
      </c>
      <c r="M4044" t="s">
        <v>65</v>
      </c>
      <c r="N4044" t="s">
        <v>66</v>
      </c>
      <c r="O4044" t="s">
        <v>67</v>
      </c>
    </row>
    <row r="4045" spans="1:15" x14ac:dyDescent="0.25">
      <c r="A4045" s="2">
        <v>1</v>
      </c>
      <c r="B4045" s="2">
        <v>2016</v>
      </c>
      <c r="C4045" t="s">
        <v>302</v>
      </c>
      <c r="D4045" t="s">
        <v>204</v>
      </c>
      <c r="E4045" s="2" t="s">
        <v>12</v>
      </c>
      <c r="F4045">
        <f>VLOOKUP(C4045,'Five Year Alumni Srvy 2016 Data'!C:F,4,FALSE)</f>
        <v>0</v>
      </c>
      <c r="G4045" t="str">
        <f>VLOOKUP(F4045,Coding!K:L,2,FALSE)</f>
        <v>Non-URM</v>
      </c>
      <c r="H4045" t="s">
        <v>198</v>
      </c>
      <c r="I4045" t="s">
        <v>199</v>
      </c>
      <c r="J4045" t="s">
        <v>17</v>
      </c>
      <c r="K4045" t="s">
        <v>68</v>
      </c>
      <c r="L4045" s="2">
        <v>2</v>
      </c>
      <c r="M4045" t="s">
        <v>65</v>
      </c>
      <c r="N4045" t="s">
        <v>69</v>
      </c>
      <c r="O4045" t="s">
        <v>186</v>
      </c>
    </row>
    <row r="4046" spans="1:15" x14ac:dyDescent="0.25">
      <c r="A4046" s="2">
        <v>1</v>
      </c>
      <c r="B4046" s="2">
        <v>2016</v>
      </c>
      <c r="C4046" t="s">
        <v>302</v>
      </c>
      <c r="D4046" t="s">
        <v>204</v>
      </c>
      <c r="E4046" s="2" t="s">
        <v>12</v>
      </c>
      <c r="F4046">
        <f>VLOOKUP(C4046,'Five Year Alumni Srvy 2016 Data'!C:F,4,FALSE)</f>
        <v>0</v>
      </c>
      <c r="G4046" t="str">
        <f>VLOOKUP(F4046,Coding!K:L,2,FALSE)</f>
        <v>Non-URM</v>
      </c>
      <c r="H4046" t="s">
        <v>198</v>
      </c>
      <c r="I4046" t="s">
        <v>199</v>
      </c>
      <c r="J4046" t="s">
        <v>17</v>
      </c>
      <c r="K4046" t="s">
        <v>70</v>
      </c>
      <c r="L4046" s="2">
        <v>3</v>
      </c>
      <c r="M4046" t="s">
        <v>65</v>
      </c>
      <c r="N4046" t="s">
        <v>71</v>
      </c>
      <c r="O4046" t="s">
        <v>67</v>
      </c>
    </row>
    <row r="4047" spans="1:15" x14ac:dyDescent="0.25">
      <c r="A4047" s="2">
        <v>1</v>
      </c>
      <c r="B4047" s="2">
        <v>2016</v>
      </c>
      <c r="C4047" t="s">
        <v>303</v>
      </c>
      <c r="D4047" t="s">
        <v>204</v>
      </c>
      <c r="E4047" s="2" t="s">
        <v>12</v>
      </c>
      <c r="F4047">
        <f>VLOOKUP(C4047,'Five Year Alumni Srvy 2016 Data'!C:F,4,FALSE)</f>
        <v>0</v>
      </c>
      <c r="G4047" t="str">
        <f>VLOOKUP(F4047,Coding!K:L,2,FALSE)</f>
        <v>Non-URM</v>
      </c>
      <c r="H4047" t="s">
        <v>304</v>
      </c>
      <c r="I4047" t="s">
        <v>267</v>
      </c>
      <c r="J4047" t="s">
        <v>10</v>
      </c>
      <c r="K4047" t="s">
        <v>64</v>
      </c>
      <c r="L4047" s="2">
        <v>3</v>
      </c>
      <c r="M4047" t="s">
        <v>65</v>
      </c>
      <c r="N4047" t="s">
        <v>66</v>
      </c>
      <c r="O4047" t="s">
        <v>67</v>
      </c>
    </row>
    <row r="4048" spans="1:15" x14ac:dyDescent="0.25">
      <c r="A4048" s="2">
        <v>1</v>
      </c>
      <c r="B4048" s="2">
        <v>2016</v>
      </c>
      <c r="C4048" t="s">
        <v>303</v>
      </c>
      <c r="D4048" t="s">
        <v>204</v>
      </c>
      <c r="E4048" s="2" t="s">
        <v>12</v>
      </c>
      <c r="F4048">
        <f>VLOOKUP(C4048,'Five Year Alumni Srvy 2016 Data'!C:F,4,FALSE)</f>
        <v>0</v>
      </c>
      <c r="G4048" t="str">
        <f>VLOOKUP(F4048,Coding!K:L,2,FALSE)</f>
        <v>Non-URM</v>
      </c>
      <c r="H4048" t="s">
        <v>304</v>
      </c>
      <c r="I4048" t="s">
        <v>267</v>
      </c>
      <c r="J4048" t="s">
        <v>10</v>
      </c>
      <c r="K4048" t="s">
        <v>68</v>
      </c>
      <c r="L4048" s="2">
        <v>2</v>
      </c>
      <c r="M4048" t="s">
        <v>65</v>
      </c>
      <c r="N4048" t="s">
        <v>69</v>
      </c>
      <c r="O4048" t="s">
        <v>186</v>
      </c>
    </row>
    <row r="4049" spans="1:15" x14ac:dyDescent="0.25">
      <c r="A4049" s="2">
        <v>1</v>
      </c>
      <c r="B4049" s="2">
        <v>2016</v>
      </c>
      <c r="C4049" t="s">
        <v>303</v>
      </c>
      <c r="D4049" t="s">
        <v>204</v>
      </c>
      <c r="E4049" s="2" t="s">
        <v>12</v>
      </c>
      <c r="F4049">
        <f>VLOOKUP(C4049,'Five Year Alumni Srvy 2016 Data'!C:F,4,FALSE)</f>
        <v>0</v>
      </c>
      <c r="G4049" t="str">
        <f>VLOOKUP(F4049,Coding!K:L,2,FALSE)</f>
        <v>Non-URM</v>
      </c>
      <c r="H4049" t="s">
        <v>304</v>
      </c>
      <c r="I4049" t="s">
        <v>267</v>
      </c>
      <c r="J4049" t="s">
        <v>10</v>
      </c>
      <c r="K4049" t="s">
        <v>70</v>
      </c>
      <c r="L4049" s="2">
        <v>2</v>
      </c>
      <c r="M4049" t="s">
        <v>65</v>
      </c>
      <c r="N4049" t="s">
        <v>71</v>
      </c>
      <c r="O4049" t="s">
        <v>186</v>
      </c>
    </row>
    <row r="4050" spans="1:15" x14ac:dyDescent="0.25">
      <c r="A4050" s="2">
        <v>1</v>
      </c>
      <c r="B4050" s="2">
        <v>2016</v>
      </c>
      <c r="C4050" t="s">
        <v>303</v>
      </c>
      <c r="D4050" t="s">
        <v>204</v>
      </c>
      <c r="E4050" s="2" t="s">
        <v>12</v>
      </c>
      <c r="F4050">
        <f>VLOOKUP(C4050,'Five Year Alumni Srvy 2016 Data'!C:F,4,FALSE)</f>
        <v>0</v>
      </c>
      <c r="G4050" t="str">
        <f>VLOOKUP(F4050,Coding!K:L,2,FALSE)</f>
        <v>Non-URM</v>
      </c>
      <c r="H4050" t="s">
        <v>304</v>
      </c>
      <c r="I4050" t="s">
        <v>267</v>
      </c>
      <c r="J4050" t="s">
        <v>10</v>
      </c>
      <c r="K4050" t="s">
        <v>116</v>
      </c>
      <c r="L4050" s="2">
        <v>2</v>
      </c>
      <c r="M4050" t="s">
        <v>65</v>
      </c>
      <c r="N4050" t="s">
        <v>117</v>
      </c>
      <c r="O4050" t="s">
        <v>186</v>
      </c>
    </row>
    <row r="4051" spans="1:15" x14ac:dyDescent="0.25">
      <c r="A4051" s="2">
        <v>1</v>
      </c>
      <c r="B4051" s="2">
        <v>2016</v>
      </c>
      <c r="C4051" t="s">
        <v>303</v>
      </c>
      <c r="D4051" t="s">
        <v>204</v>
      </c>
      <c r="E4051" s="2" t="s">
        <v>12</v>
      </c>
      <c r="F4051">
        <f>VLOOKUP(C4051,'Five Year Alumni Srvy 2016 Data'!C:F,4,FALSE)</f>
        <v>0</v>
      </c>
      <c r="G4051" t="str">
        <f>VLOOKUP(F4051,Coding!K:L,2,FALSE)</f>
        <v>Non-URM</v>
      </c>
      <c r="H4051" t="s">
        <v>304</v>
      </c>
      <c r="I4051" t="s">
        <v>267</v>
      </c>
      <c r="J4051" t="s">
        <v>10</v>
      </c>
      <c r="K4051" t="s">
        <v>120</v>
      </c>
      <c r="L4051" s="2">
        <v>3</v>
      </c>
      <c r="M4051" t="s">
        <v>65</v>
      </c>
      <c r="N4051" t="s">
        <v>121</v>
      </c>
      <c r="O4051" t="s">
        <v>67</v>
      </c>
    </row>
    <row r="4052" spans="1:15" x14ac:dyDescent="0.25">
      <c r="A4052" s="2">
        <v>1</v>
      </c>
      <c r="B4052" s="2">
        <v>2016</v>
      </c>
      <c r="C4052" t="s">
        <v>311</v>
      </c>
      <c r="D4052" t="s">
        <v>48</v>
      </c>
      <c r="E4052" s="2" t="s">
        <v>12</v>
      </c>
      <c r="F4052">
        <f>VLOOKUP(C4052,'Five Year Alumni Srvy 2016 Data'!C:F,4,FALSE)</f>
        <v>0</v>
      </c>
      <c r="G4052" t="str">
        <f>VLOOKUP(F4052,Coding!K:L,2,FALSE)</f>
        <v>Non-URM</v>
      </c>
      <c r="H4052" t="s">
        <v>258</v>
      </c>
      <c r="I4052" t="s">
        <v>258</v>
      </c>
      <c r="J4052" t="s">
        <v>17</v>
      </c>
      <c r="K4052" t="s">
        <v>64</v>
      </c>
      <c r="L4052" s="2">
        <v>2</v>
      </c>
      <c r="M4052" t="s">
        <v>65</v>
      </c>
      <c r="N4052" t="s">
        <v>66</v>
      </c>
      <c r="O4052" t="s">
        <v>186</v>
      </c>
    </row>
    <row r="4053" spans="1:15" x14ac:dyDescent="0.25">
      <c r="A4053" s="2">
        <v>1</v>
      </c>
      <c r="B4053" s="2">
        <v>2016</v>
      </c>
      <c r="C4053" t="s">
        <v>311</v>
      </c>
      <c r="D4053" t="s">
        <v>48</v>
      </c>
      <c r="E4053" s="2" t="s">
        <v>12</v>
      </c>
      <c r="F4053">
        <f>VLOOKUP(C4053,'Five Year Alumni Srvy 2016 Data'!C:F,4,FALSE)</f>
        <v>0</v>
      </c>
      <c r="G4053" t="str">
        <f>VLOOKUP(F4053,Coding!K:L,2,FALSE)</f>
        <v>Non-URM</v>
      </c>
      <c r="H4053" t="s">
        <v>258</v>
      </c>
      <c r="I4053" t="s">
        <v>258</v>
      </c>
      <c r="J4053" t="s">
        <v>17</v>
      </c>
      <c r="K4053" t="s">
        <v>68</v>
      </c>
      <c r="L4053" s="2">
        <v>1</v>
      </c>
      <c r="M4053" t="s">
        <v>65</v>
      </c>
      <c r="N4053" t="s">
        <v>69</v>
      </c>
      <c r="O4053" t="s">
        <v>230</v>
      </c>
    </row>
    <row r="4054" spans="1:15" x14ac:dyDescent="0.25">
      <c r="A4054" s="2">
        <v>1</v>
      </c>
      <c r="B4054" s="2">
        <v>2016</v>
      </c>
      <c r="C4054" t="s">
        <v>311</v>
      </c>
      <c r="D4054" t="s">
        <v>48</v>
      </c>
      <c r="E4054" s="2" t="s">
        <v>12</v>
      </c>
      <c r="F4054">
        <f>VLOOKUP(C4054,'Five Year Alumni Srvy 2016 Data'!C:F,4,FALSE)</f>
        <v>0</v>
      </c>
      <c r="G4054" t="str">
        <f>VLOOKUP(F4054,Coding!K:L,2,FALSE)</f>
        <v>Non-URM</v>
      </c>
      <c r="H4054" t="s">
        <v>258</v>
      </c>
      <c r="I4054" t="s">
        <v>258</v>
      </c>
      <c r="J4054" t="s">
        <v>17</v>
      </c>
      <c r="K4054" t="s">
        <v>70</v>
      </c>
      <c r="L4054" s="2">
        <v>2</v>
      </c>
      <c r="M4054" t="s">
        <v>65</v>
      </c>
      <c r="N4054" t="s">
        <v>71</v>
      </c>
      <c r="O4054" t="s">
        <v>186</v>
      </c>
    </row>
    <row r="4055" spans="1:15" x14ac:dyDescent="0.25">
      <c r="A4055" s="2">
        <v>1</v>
      </c>
      <c r="B4055" s="2">
        <v>2016</v>
      </c>
      <c r="C4055" t="s">
        <v>311</v>
      </c>
      <c r="D4055" t="s">
        <v>48</v>
      </c>
      <c r="E4055" s="2" t="s">
        <v>12</v>
      </c>
      <c r="F4055">
        <f>VLOOKUP(C4055,'Five Year Alumni Srvy 2016 Data'!C:F,4,FALSE)</f>
        <v>0</v>
      </c>
      <c r="G4055" t="str">
        <f>VLOOKUP(F4055,Coding!K:L,2,FALSE)</f>
        <v>Non-URM</v>
      </c>
      <c r="H4055" t="s">
        <v>258</v>
      </c>
      <c r="I4055" t="s">
        <v>258</v>
      </c>
      <c r="J4055" t="s">
        <v>17</v>
      </c>
      <c r="K4055" t="s">
        <v>116</v>
      </c>
      <c r="L4055" s="2">
        <v>2</v>
      </c>
      <c r="M4055" t="s">
        <v>65</v>
      </c>
      <c r="N4055" t="s">
        <v>117</v>
      </c>
      <c r="O4055" t="s">
        <v>186</v>
      </c>
    </row>
    <row r="4056" spans="1:15" x14ac:dyDescent="0.25">
      <c r="A4056" s="2">
        <v>1</v>
      </c>
      <c r="B4056" s="2">
        <v>2016</v>
      </c>
      <c r="C4056" t="s">
        <v>311</v>
      </c>
      <c r="D4056" t="s">
        <v>48</v>
      </c>
      <c r="E4056" s="2" t="s">
        <v>12</v>
      </c>
      <c r="F4056">
        <f>VLOOKUP(C4056,'Five Year Alumni Srvy 2016 Data'!C:F,4,FALSE)</f>
        <v>0</v>
      </c>
      <c r="G4056" t="str">
        <f>VLOOKUP(F4056,Coding!K:L,2,FALSE)</f>
        <v>Non-URM</v>
      </c>
      <c r="H4056" t="s">
        <v>258</v>
      </c>
      <c r="I4056" t="s">
        <v>258</v>
      </c>
      <c r="J4056" t="s">
        <v>17</v>
      </c>
      <c r="K4056" t="s">
        <v>120</v>
      </c>
      <c r="L4056" s="2">
        <v>4</v>
      </c>
      <c r="M4056" t="s">
        <v>65</v>
      </c>
      <c r="N4056" t="s">
        <v>121</v>
      </c>
      <c r="O4056" t="s">
        <v>185</v>
      </c>
    </row>
    <row r="4057" spans="1:15" x14ac:dyDescent="0.25">
      <c r="A4057" s="2">
        <v>1</v>
      </c>
      <c r="B4057" s="2">
        <v>2016</v>
      </c>
      <c r="C4057" t="s">
        <v>315</v>
      </c>
      <c r="D4057" t="s">
        <v>48</v>
      </c>
      <c r="E4057" s="2" t="s">
        <v>12</v>
      </c>
      <c r="F4057">
        <f>VLOOKUP(C4057,'Five Year Alumni Srvy 2016 Data'!C:F,4,FALSE)</f>
        <v>0</v>
      </c>
      <c r="G4057" t="str">
        <f>VLOOKUP(F4057,Coding!K:L,2,FALSE)</f>
        <v>Non-URM</v>
      </c>
      <c r="H4057" t="s">
        <v>316</v>
      </c>
      <c r="I4057" t="s">
        <v>261</v>
      </c>
      <c r="J4057" t="s">
        <v>10</v>
      </c>
      <c r="K4057" t="s">
        <v>64</v>
      </c>
      <c r="L4057" s="2">
        <v>2</v>
      </c>
      <c r="M4057" t="s">
        <v>65</v>
      </c>
      <c r="N4057" t="s">
        <v>66</v>
      </c>
      <c r="O4057" t="s">
        <v>186</v>
      </c>
    </row>
    <row r="4058" spans="1:15" x14ac:dyDescent="0.25">
      <c r="A4058" s="2">
        <v>1</v>
      </c>
      <c r="B4058" s="2">
        <v>2016</v>
      </c>
      <c r="C4058" t="s">
        <v>315</v>
      </c>
      <c r="D4058" t="s">
        <v>48</v>
      </c>
      <c r="E4058" s="2" t="s">
        <v>12</v>
      </c>
      <c r="F4058">
        <f>VLOOKUP(C4058,'Five Year Alumni Srvy 2016 Data'!C:F,4,FALSE)</f>
        <v>0</v>
      </c>
      <c r="G4058" t="str">
        <f>VLOOKUP(F4058,Coding!K:L,2,FALSE)</f>
        <v>Non-URM</v>
      </c>
      <c r="H4058" t="s">
        <v>316</v>
      </c>
      <c r="I4058" t="s">
        <v>261</v>
      </c>
      <c r="J4058" t="s">
        <v>10</v>
      </c>
      <c r="K4058" t="s">
        <v>68</v>
      </c>
      <c r="L4058" s="2">
        <v>1</v>
      </c>
      <c r="M4058" t="s">
        <v>65</v>
      </c>
      <c r="N4058" t="s">
        <v>69</v>
      </c>
      <c r="O4058" t="s">
        <v>230</v>
      </c>
    </row>
    <row r="4059" spans="1:15" x14ac:dyDescent="0.25">
      <c r="A4059" s="2">
        <v>1</v>
      </c>
      <c r="B4059" s="2">
        <v>2016</v>
      </c>
      <c r="C4059" t="s">
        <v>315</v>
      </c>
      <c r="D4059" t="s">
        <v>48</v>
      </c>
      <c r="E4059" s="2" t="s">
        <v>12</v>
      </c>
      <c r="F4059">
        <f>VLOOKUP(C4059,'Five Year Alumni Srvy 2016 Data'!C:F,4,FALSE)</f>
        <v>0</v>
      </c>
      <c r="G4059" t="str">
        <f>VLOOKUP(F4059,Coding!K:L,2,FALSE)</f>
        <v>Non-URM</v>
      </c>
      <c r="H4059" t="s">
        <v>316</v>
      </c>
      <c r="I4059" t="s">
        <v>261</v>
      </c>
      <c r="J4059" t="s">
        <v>10</v>
      </c>
      <c r="K4059" t="s">
        <v>70</v>
      </c>
      <c r="L4059" s="2">
        <v>2</v>
      </c>
      <c r="M4059" t="s">
        <v>65</v>
      </c>
      <c r="N4059" t="s">
        <v>71</v>
      </c>
      <c r="O4059" t="s">
        <v>186</v>
      </c>
    </row>
    <row r="4060" spans="1:15" x14ac:dyDescent="0.25">
      <c r="A4060" s="2">
        <v>1</v>
      </c>
      <c r="B4060" s="2">
        <v>2016</v>
      </c>
      <c r="C4060" t="s">
        <v>315</v>
      </c>
      <c r="D4060" t="s">
        <v>48</v>
      </c>
      <c r="E4060" s="2" t="s">
        <v>12</v>
      </c>
      <c r="F4060">
        <f>VLOOKUP(C4060,'Five Year Alumni Srvy 2016 Data'!C:F,4,FALSE)</f>
        <v>0</v>
      </c>
      <c r="G4060" t="str">
        <f>VLOOKUP(F4060,Coding!K:L,2,FALSE)</f>
        <v>Non-URM</v>
      </c>
      <c r="H4060" t="s">
        <v>316</v>
      </c>
      <c r="I4060" t="s">
        <v>261</v>
      </c>
      <c r="J4060" t="s">
        <v>10</v>
      </c>
      <c r="K4060" t="s">
        <v>116</v>
      </c>
      <c r="L4060" s="2">
        <v>2</v>
      </c>
      <c r="M4060" t="s">
        <v>65</v>
      </c>
      <c r="N4060" t="s">
        <v>117</v>
      </c>
      <c r="O4060" t="s">
        <v>186</v>
      </c>
    </row>
    <row r="4061" spans="1:15" x14ac:dyDescent="0.25">
      <c r="A4061" s="2">
        <v>1</v>
      </c>
      <c r="B4061" s="2">
        <v>2016</v>
      </c>
      <c r="C4061" t="s">
        <v>315</v>
      </c>
      <c r="D4061" t="s">
        <v>48</v>
      </c>
      <c r="E4061" s="2" t="s">
        <v>12</v>
      </c>
      <c r="F4061">
        <f>VLOOKUP(C4061,'Five Year Alumni Srvy 2016 Data'!C:F,4,FALSE)</f>
        <v>0</v>
      </c>
      <c r="G4061" t="str">
        <f>VLOOKUP(F4061,Coding!K:L,2,FALSE)</f>
        <v>Non-URM</v>
      </c>
      <c r="H4061" t="s">
        <v>316</v>
      </c>
      <c r="I4061" t="s">
        <v>261</v>
      </c>
      <c r="J4061" t="s">
        <v>10</v>
      </c>
      <c r="K4061" t="s">
        <v>120</v>
      </c>
      <c r="L4061" s="2">
        <v>1</v>
      </c>
      <c r="M4061" t="s">
        <v>65</v>
      </c>
      <c r="N4061" t="s">
        <v>121</v>
      </c>
      <c r="O4061" t="s">
        <v>230</v>
      </c>
    </row>
    <row r="4062" spans="1:15" x14ac:dyDescent="0.25">
      <c r="A4062" s="2">
        <v>1</v>
      </c>
      <c r="B4062" s="2">
        <v>2016</v>
      </c>
      <c r="C4062" t="s">
        <v>320</v>
      </c>
      <c r="D4062" t="s">
        <v>48</v>
      </c>
      <c r="E4062" s="2" t="s">
        <v>12</v>
      </c>
      <c r="F4062">
        <f>VLOOKUP(C4062,'Five Year Alumni Srvy 2016 Data'!C:F,4,FALSE)</f>
        <v>0</v>
      </c>
      <c r="G4062" t="str">
        <f>VLOOKUP(F4062,Coding!K:L,2,FALSE)</f>
        <v>Non-URM</v>
      </c>
      <c r="H4062" t="s">
        <v>321</v>
      </c>
      <c r="I4062" t="s">
        <v>322</v>
      </c>
      <c r="J4062" t="s">
        <v>15</v>
      </c>
      <c r="K4062" t="s">
        <v>64</v>
      </c>
      <c r="L4062" s="2">
        <v>3</v>
      </c>
      <c r="M4062" t="s">
        <v>65</v>
      </c>
      <c r="N4062" t="s">
        <v>66</v>
      </c>
      <c r="O4062" t="s">
        <v>67</v>
      </c>
    </row>
    <row r="4063" spans="1:15" x14ac:dyDescent="0.25">
      <c r="A4063" s="2">
        <v>1</v>
      </c>
      <c r="B4063" s="2">
        <v>2016</v>
      </c>
      <c r="C4063" t="s">
        <v>320</v>
      </c>
      <c r="D4063" t="s">
        <v>48</v>
      </c>
      <c r="E4063" s="2" t="s">
        <v>12</v>
      </c>
      <c r="F4063">
        <f>VLOOKUP(C4063,'Five Year Alumni Srvy 2016 Data'!C:F,4,FALSE)</f>
        <v>0</v>
      </c>
      <c r="G4063" t="str">
        <f>VLOOKUP(F4063,Coding!K:L,2,FALSE)</f>
        <v>Non-URM</v>
      </c>
      <c r="H4063" t="s">
        <v>321</v>
      </c>
      <c r="I4063" t="s">
        <v>322</v>
      </c>
      <c r="J4063" t="s">
        <v>15</v>
      </c>
      <c r="K4063" t="s">
        <v>68</v>
      </c>
      <c r="L4063" s="2">
        <v>3</v>
      </c>
      <c r="M4063" t="s">
        <v>65</v>
      </c>
      <c r="N4063" t="s">
        <v>69</v>
      </c>
      <c r="O4063" t="s">
        <v>67</v>
      </c>
    </row>
    <row r="4064" spans="1:15" x14ac:dyDescent="0.25">
      <c r="A4064" s="2">
        <v>1</v>
      </c>
      <c r="B4064" s="2">
        <v>2016</v>
      </c>
      <c r="C4064" t="s">
        <v>320</v>
      </c>
      <c r="D4064" t="s">
        <v>48</v>
      </c>
      <c r="E4064" s="2" t="s">
        <v>12</v>
      </c>
      <c r="F4064">
        <f>VLOOKUP(C4064,'Five Year Alumni Srvy 2016 Data'!C:F,4,FALSE)</f>
        <v>0</v>
      </c>
      <c r="G4064" t="str">
        <f>VLOOKUP(F4064,Coding!K:L,2,FALSE)</f>
        <v>Non-URM</v>
      </c>
      <c r="H4064" t="s">
        <v>321</v>
      </c>
      <c r="I4064" t="s">
        <v>322</v>
      </c>
      <c r="J4064" t="s">
        <v>15</v>
      </c>
      <c r="K4064" t="s">
        <v>70</v>
      </c>
      <c r="L4064" s="2">
        <v>3</v>
      </c>
      <c r="M4064" t="s">
        <v>65</v>
      </c>
      <c r="N4064" t="s">
        <v>71</v>
      </c>
      <c r="O4064" t="s">
        <v>67</v>
      </c>
    </row>
    <row r="4065" spans="1:15" x14ac:dyDescent="0.25">
      <c r="A4065" s="2">
        <v>1</v>
      </c>
      <c r="B4065" s="2">
        <v>2016</v>
      </c>
      <c r="C4065" t="s">
        <v>320</v>
      </c>
      <c r="D4065" t="s">
        <v>48</v>
      </c>
      <c r="E4065" s="2" t="s">
        <v>12</v>
      </c>
      <c r="F4065">
        <f>VLOOKUP(C4065,'Five Year Alumni Srvy 2016 Data'!C:F,4,FALSE)</f>
        <v>0</v>
      </c>
      <c r="G4065" t="str">
        <f>VLOOKUP(F4065,Coding!K:L,2,FALSE)</f>
        <v>Non-URM</v>
      </c>
      <c r="H4065" t="s">
        <v>321</v>
      </c>
      <c r="I4065" t="s">
        <v>322</v>
      </c>
      <c r="J4065" t="s">
        <v>15</v>
      </c>
      <c r="K4065" t="s">
        <v>116</v>
      </c>
      <c r="L4065" s="2">
        <v>3</v>
      </c>
      <c r="M4065" t="s">
        <v>65</v>
      </c>
      <c r="N4065" t="s">
        <v>117</v>
      </c>
      <c r="O4065" t="s">
        <v>67</v>
      </c>
    </row>
    <row r="4066" spans="1:15" x14ac:dyDescent="0.25">
      <c r="A4066" s="2">
        <v>1</v>
      </c>
      <c r="B4066" s="2">
        <v>2016</v>
      </c>
      <c r="C4066" t="s">
        <v>320</v>
      </c>
      <c r="D4066" t="s">
        <v>48</v>
      </c>
      <c r="E4066" s="2" t="s">
        <v>12</v>
      </c>
      <c r="F4066">
        <f>VLOOKUP(C4066,'Five Year Alumni Srvy 2016 Data'!C:F,4,FALSE)</f>
        <v>0</v>
      </c>
      <c r="G4066" t="str">
        <f>VLOOKUP(F4066,Coding!K:L,2,FALSE)</f>
        <v>Non-URM</v>
      </c>
      <c r="H4066" t="s">
        <v>321</v>
      </c>
      <c r="I4066" t="s">
        <v>322</v>
      </c>
      <c r="J4066" t="s">
        <v>15</v>
      </c>
      <c r="K4066" t="s">
        <v>120</v>
      </c>
      <c r="L4066" s="2">
        <v>3</v>
      </c>
      <c r="M4066" t="s">
        <v>65</v>
      </c>
      <c r="N4066" t="s">
        <v>121</v>
      </c>
      <c r="O4066" t="s">
        <v>67</v>
      </c>
    </row>
    <row r="4067" spans="1:15" x14ac:dyDescent="0.25">
      <c r="A4067" s="2">
        <v>1</v>
      </c>
      <c r="B4067" s="2">
        <v>2016</v>
      </c>
      <c r="C4067" t="s">
        <v>324</v>
      </c>
      <c r="D4067" t="s">
        <v>204</v>
      </c>
      <c r="E4067" s="2" t="s">
        <v>12</v>
      </c>
      <c r="F4067">
        <f>VLOOKUP(C4067,'Five Year Alumni Srvy 2016 Data'!C:F,4,FALSE)</f>
        <v>0</v>
      </c>
      <c r="G4067" t="str">
        <f>VLOOKUP(F4067,Coding!K:L,2,FALSE)</f>
        <v>Non-URM</v>
      </c>
      <c r="H4067" t="s">
        <v>298</v>
      </c>
      <c r="I4067" t="s">
        <v>298</v>
      </c>
      <c r="J4067" t="s">
        <v>21</v>
      </c>
      <c r="K4067" t="s">
        <v>64</v>
      </c>
      <c r="L4067" s="2">
        <v>3</v>
      </c>
      <c r="M4067" t="s">
        <v>65</v>
      </c>
      <c r="N4067" t="s">
        <v>66</v>
      </c>
      <c r="O4067" t="s">
        <v>67</v>
      </c>
    </row>
    <row r="4068" spans="1:15" x14ac:dyDescent="0.25">
      <c r="A4068" s="2">
        <v>1</v>
      </c>
      <c r="B4068" s="2">
        <v>2016</v>
      </c>
      <c r="C4068" t="s">
        <v>324</v>
      </c>
      <c r="D4068" t="s">
        <v>204</v>
      </c>
      <c r="E4068" s="2" t="s">
        <v>12</v>
      </c>
      <c r="F4068">
        <f>VLOOKUP(C4068,'Five Year Alumni Srvy 2016 Data'!C:F,4,FALSE)</f>
        <v>0</v>
      </c>
      <c r="G4068" t="str">
        <f>VLOOKUP(F4068,Coding!K:L,2,FALSE)</f>
        <v>Non-URM</v>
      </c>
      <c r="H4068" t="s">
        <v>298</v>
      </c>
      <c r="I4068" t="s">
        <v>298</v>
      </c>
      <c r="J4068" t="s">
        <v>21</v>
      </c>
      <c r="K4068" t="s">
        <v>68</v>
      </c>
      <c r="L4068" s="2">
        <v>3</v>
      </c>
      <c r="M4068" t="s">
        <v>65</v>
      </c>
      <c r="N4068" t="s">
        <v>69</v>
      </c>
      <c r="O4068" t="s">
        <v>67</v>
      </c>
    </row>
    <row r="4069" spans="1:15" x14ac:dyDescent="0.25">
      <c r="A4069" s="2">
        <v>1</v>
      </c>
      <c r="B4069" s="2">
        <v>2016</v>
      </c>
      <c r="C4069" t="s">
        <v>324</v>
      </c>
      <c r="D4069" t="s">
        <v>204</v>
      </c>
      <c r="E4069" s="2" t="s">
        <v>12</v>
      </c>
      <c r="F4069">
        <f>VLOOKUP(C4069,'Five Year Alumni Srvy 2016 Data'!C:F,4,FALSE)</f>
        <v>0</v>
      </c>
      <c r="G4069" t="str">
        <f>VLOOKUP(F4069,Coding!K:L,2,FALSE)</f>
        <v>Non-URM</v>
      </c>
      <c r="H4069" t="s">
        <v>298</v>
      </c>
      <c r="I4069" t="s">
        <v>298</v>
      </c>
      <c r="J4069" t="s">
        <v>21</v>
      </c>
      <c r="K4069" t="s">
        <v>70</v>
      </c>
      <c r="L4069" s="2">
        <v>3</v>
      </c>
      <c r="M4069" t="s">
        <v>65</v>
      </c>
      <c r="N4069" t="s">
        <v>71</v>
      </c>
      <c r="O4069" t="s">
        <v>67</v>
      </c>
    </row>
    <row r="4070" spans="1:15" x14ac:dyDescent="0.25">
      <c r="A4070" s="2">
        <v>1</v>
      </c>
      <c r="B4070" s="2">
        <v>2016</v>
      </c>
      <c r="C4070" t="s">
        <v>324</v>
      </c>
      <c r="D4070" t="s">
        <v>204</v>
      </c>
      <c r="E4070" s="2" t="s">
        <v>12</v>
      </c>
      <c r="F4070">
        <f>VLOOKUP(C4070,'Five Year Alumni Srvy 2016 Data'!C:F,4,FALSE)</f>
        <v>0</v>
      </c>
      <c r="G4070" t="str">
        <f>VLOOKUP(F4070,Coding!K:L,2,FALSE)</f>
        <v>Non-URM</v>
      </c>
      <c r="H4070" t="s">
        <v>298</v>
      </c>
      <c r="I4070" t="s">
        <v>298</v>
      </c>
      <c r="J4070" t="s">
        <v>21</v>
      </c>
      <c r="K4070" t="s">
        <v>116</v>
      </c>
      <c r="L4070" s="2">
        <v>2</v>
      </c>
      <c r="M4070" t="s">
        <v>65</v>
      </c>
      <c r="N4070" t="s">
        <v>117</v>
      </c>
      <c r="O4070" t="s">
        <v>186</v>
      </c>
    </row>
    <row r="4071" spans="1:15" x14ac:dyDescent="0.25">
      <c r="A4071" s="2">
        <v>1</v>
      </c>
      <c r="B4071" s="2">
        <v>2016</v>
      </c>
      <c r="C4071" t="s">
        <v>324</v>
      </c>
      <c r="D4071" t="s">
        <v>204</v>
      </c>
      <c r="E4071" s="2" t="s">
        <v>12</v>
      </c>
      <c r="F4071">
        <f>VLOOKUP(C4071,'Five Year Alumni Srvy 2016 Data'!C:F,4,FALSE)</f>
        <v>0</v>
      </c>
      <c r="G4071" t="str">
        <f>VLOOKUP(F4071,Coding!K:L,2,FALSE)</f>
        <v>Non-URM</v>
      </c>
      <c r="H4071" t="s">
        <v>298</v>
      </c>
      <c r="I4071" t="s">
        <v>298</v>
      </c>
      <c r="J4071" t="s">
        <v>21</v>
      </c>
      <c r="K4071" t="s">
        <v>120</v>
      </c>
      <c r="L4071" s="2">
        <v>3</v>
      </c>
      <c r="M4071" t="s">
        <v>65</v>
      </c>
      <c r="N4071" t="s">
        <v>121</v>
      </c>
      <c r="O4071" t="s">
        <v>67</v>
      </c>
    </row>
    <row r="4072" spans="1:15" x14ac:dyDescent="0.25">
      <c r="A4072" s="2">
        <v>1</v>
      </c>
      <c r="B4072" s="2">
        <v>2016</v>
      </c>
      <c r="C4072" t="s">
        <v>332</v>
      </c>
      <c r="D4072" t="s">
        <v>169</v>
      </c>
      <c r="E4072" s="2" t="s">
        <v>12</v>
      </c>
      <c r="F4072">
        <f>VLOOKUP(C4072,'Five Year Alumni Srvy 2016 Data'!C:F,4,FALSE)</f>
        <v>0</v>
      </c>
      <c r="G4072" t="str">
        <f>VLOOKUP(F4072,Coding!K:L,2,FALSE)</f>
        <v>Non-URM</v>
      </c>
      <c r="H4072" t="s">
        <v>182</v>
      </c>
      <c r="I4072" t="s">
        <v>182</v>
      </c>
      <c r="J4072" t="s">
        <v>21</v>
      </c>
      <c r="K4072" t="s">
        <v>64</v>
      </c>
      <c r="L4072" s="3"/>
      <c r="M4072" t="s">
        <v>65</v>
      </c>
      <c r="N4072" t="s">
        <v>66</v>
      </c>
    </row>
    <row r="4073" spans="1:15" x14ac:dyDescent="0.25">
      <c r="A4073" s="2">
        <v>1</v>
      </c>
      <c r="B4073" s="2">
        <v>2016</v>
      </c>
      <c r="C4073" t="s">
        <v>332</v>
      </c>
      <c r="D4073" t="s">
        <v>169</v>
      </c>
      <c r="E4073" s="2" t="s">
        <v>12</v>
      </c>
      <c r="F4073">
        <f>VLOOKUP(C4073,'Five Year Alumni Srvy 2016 Data'!C:F,4,FALSE)</f>
        <v>0</v>
      </c>
      <c r="G4073" t="str">
        <f>VLOOKUP(F4073,Coding!K:L,2,FALSE)</f>
        <v>Non-URM</v>
      </c>
      <c r="H4073" t="s">
        <v>182</v>
      </c>
      <c r="I4073" t="s">
        <v>182</v>
      </c>
      <c r="J4073" t="s">
        <v>21</v>
      </c>
      <c r="K4073" t="s">
        <v>68</v>
      </c>
      <c r="L4073" s="3"/>
      <c r="M4073" t="s">
        <v>65</v>
      </c>
      <c r="N4073" t="s">
        <v>69</v>
      </c>
    </row>
    <row r="4074" spans="1:15" x14ac:dyDescent="0.25">
      <c r="A4074" s="2">
        <v>1</v>
      </c>
      <c r="B4074" s="2">
        <v>2016</v>
      </c>
      <c r="C4074" t="s">
        <v>332</v>
      </c>
      <c r="D4074" t="s">
        <v>169</v>
      </c>
      <c r="E4074" s="2" t="s">
        <v>12</v>
      </c>
      <c r="F4074">
        <f>VLOOKUP(C4074,'Five Year Alumni Srvy 2016 Data'!C:F,4,FALSE)</f>
        <v>0</v>
      </c>
      <c r="G4074" t="str">
        <f>VLOOKUP(F4074,Coding!K:L,2,FALSE)</f>
        <v>Non-URM</v>
      </c>
      <c r="H4074" t="s">
        <v>182</v>
      </c>
      <c r="I4074" t="s">
        <v>182</v>
      </c>
      <c r="J4074" t="s">
        <v>21</v>
      </c>
      <c r="K4074" t="s">
        <v>70</v>
      </c>
      <c r="L4074" s="3"/>
      <c r="M4074" t="s">
        <v>65</v>
      </c>
      <c r="N4074" t="s">
        <v>71</v>
      </c>
    </row>
    <row r="4075" spans="1:15" x14ac:dyDescent="0.25">
      <c r="A4075" s="2">
        <v>1</v>
      </c>
      <c r="B4075" s="2">
        <v>2016</v>
      </c>
      <c r="C4075" t="s">
        <v>332</v>
      </c>
      <c r="D4075" t="s">
        <v>169</v>
      </c>
      <c r="E4075" s="2" t="s">
        <v>12</v>
      </c>
      <c r="F4075">
        <f>VLOOKUP(C4075,'Five Year Alumni Srvy 2016 Data'!C:F,4,FALSE)</f>
        <v>0</v>
      </c>
      <c r="G4075" t="str">
        <f>VLOOKUP(F4075,Coding!K:L,2,FALSE)</f>
        <v>Non-URM</v>
      </c>
      <c r="H4075" t="s">
        <v>182</v>
      </c>
      <c r="I4075" t="s">
        <v>182</v>
      </c>
      <c r="J4075" t="s">
        <v>21</v>
      </c>
      <c r="K4075" t="s">
        <v>116</v>
      </c>
      <c r="L4075" s="3"/>
      <c r="M4075" t="s">
        <v>65</v>
      </c>
      <c r="N4075" t="s">
        <v>117</v>
      </c>
    </row>
    <row r="4076" spans="1:15" x14ac:dyDescent="0.25">
      <c r="A4076" s="2">
        <v>1</v>
      </c>
      <c r="B4076" s="2">
        <v>2016</v>
      </c>
      <c r="C4076" t="s">
        <v>332</v>
      </c>
      <c r="D4076" t="s">
        <v>169</v>
      </c>
      <c r="E4076" s="2" t="s">
        <v>12</v>
      </c>
      <c r="F4076">
        <f>VLOOKUP(C4076,'Five Year Alumni Srvy 2016 Data'!C:F,4,FALSE)</f>
        <v>0</v>
      </c>
      <c r="G4076" t="str">
        <f>VLOOKUP(F4076,Coding!K:L,2,FALSE)</f>
        <v>Non-URM</v>
      </c>
      <c r="H4076" t="s">
        <v>182</v>
      </c>
      <c r="I4076" t="s">
        <v>182</v>
      </c>
      <c r="J4076" t="s">
        <v>21</v>
      </c>
      <c r="K4076" t="s">
        <v>120</v>
      </c>
      <c r="L4076" s="3"/>
      <c r="M4076" t="s">
        <v>65</v>
      </c>
      <c r="N4076" t="s">
        <v>121</v>
      </c>
    </row>
    <row r="4077" spans="1:15" x14ac:dyDescent="0.25">
      <c r="A4077" s="2">
        <v>1</v>
      </c>
      <c r="B4077" s="2">
        <v>2016</v>
      </c>
      <c r="C4077" t="s">
        <v>358</v>
      </c>
      <c r="D4077" t="s">
        <v>264</v>
      </c>
      <c r="E4077" s="2" t="s">
        <v>12</v>
      </c>
      <c r="F4077">
        <f>VLOOKUP(C4077,'Five Year Alumni Srvy 2016 Data'!C:F,4,FALSE)</f>
        <v>0</v>
      </c>
      <c r="G4077" t="str">
        <f>VLOOKUP(F4077,Coding!K:L,2,FALSE)</f>
        <v>Non-URM</v>
      </c>
      <c r="H4077" t="s">
        <v>190</v>
      </c>
      <c r="I4077" t="s">
        <v>191</v>
      </c>
      <c r="J4077" t="s">
        <v>21</v>
      </c>
      <c r="K4077" t="s">
        <v>64</v>
      </c>
      <c r="L4077" s="2">
        <v>2</v>
      </c>
      <c r="M4077" t="s">
        <v>65</v>
      </c>
      <c r="N4077" t="s">
        <v>66</v>
      </c>
      <c r="O4077" t="s">
        <v>186</v>
      </c>
    </row>
    <row r="4078" spans="1:15" x14ac:dyDescent="0.25">
      <c r="A4078" s="2">
        <v>1</v>
      </c>
      <c r="B4078" s="2">
        <v>2016</v>
      </c>
      <c r="C4078" t="s">
        <v>358</v>
      </c>
      <c r="D4078" t="s">
        <v>264</v>
      </c>
      <c r="E4078" s="2" t="s">
        <v>12</v>
      </c>
      <c r="F4078">
        <f>VLOOKUP(C4078,'Five Year Alumni Srvy 2016 Data'!C:F,4,FALSE)</f>
        <v>0</v>
      </c>
      <c r="G4078" t="str">
        <f>VLOOKUP(F4078,Coding!K:L,2,FALSE)</f>
        <v>Non-URM</v>
      </c>
      <c r="H4078" t="s">
        <v>190</v>
      </c>
      <c r="I4078" t="s">
        <v>191</v>
      </c>
      <c r="J4078" t="s">
        <v>21</v>
      </c>
      <c r="K4078" t="s">
        <v>68</v>
      </c>
      <c r="L4078" s="2">
        <v>3</v>
      </c>
      <c r="M4078" t="s">
        <v>65</v>
      </c>
      <c r="N4078" t="s">
        <v>69</v>
      </c>
      <c r="O4078" t="s">
        <v>67</v>
      </c>
    </row>
    <row r="4079" spans="1:15" x14ac:dyDescent="0.25">
      <c r="A4079" s="2">
        <v>1</v>
      </c>
      <c r="B4079" s="2">
        <v>2016</v>
      </c>
      <c r="C4079" t="s">
        <v>358</v>
      </c>
      <c r="D4079" t="s">
        <v>264</v>
      </c>
      <c r="E4079" s="2" t="s">
        <v>12</v>
      </c>
      <c r="F4079">
        <f>VLOOKUP(C4079,'Five Year Alumni Srvy 2016 Data'!C:F,4,FALSE)</f>
        <v>0</v>
      </c>
      <c r="G4079" t="str">
        <f>VLOOKUP(F4079,Coding!K:L,2,FALSE)</f>
        <v>Non-URM</v>
      </c>
      <c r="H4079" t="s">
        <v>190</v>
      </c>
      <c r="I4079" t="s">
        <v>191</v>
      </c>
      <c r="J4079" t="s">
        <v>21</v>
      </c>
      <c r="K4079" t="s">
        <v>70</v>
      </c>
      <c r="L4079" s="2">
        <v>2</v>
      </c>
      <c r="M4079" t="s">
        <v>65</v>
      </c>
      <c r="N4079" t="s">
        <v>71</v>
      </c>
      <c r="O4079" t="s">
        <v>186</v>
      </c>
    </row>
    <row r="4080" spans="1:15" x14ac:dyDescent="0.25">
      <c r="A4080" s="2">
        <v>1</v>
      </c>
      <c r="B4080" s="2">
        <v>2016</v>
      </c>
      <c r="C4080" t="s">
        <v>358</v>
      </c>
      <c r="D4080" t="s">
        <v>264</v>
      </c>
      <c r="E4080" s="2" t="s">
        <v>12</v>
      </c>
      <c r="F4080">
        <f>VLOOKUP(C4080,'Five Year Alumni Srvy 2016 Data'!C:F,4,FALSE)</f>
        <v>0</v>
      </c>
      <c r="G4080" t="str">
        <f>VLOOKUP(F4080,Coding!K:L,2,FALSE)</f>
        <v>Non-URM</v>
      </c>
      <c r="H4080" t="s">
        <v>190</v>
      </c>
      <c r="I4080" t="s">
        <v>191</v>
      </c>
      <c r="J4080" t="s">
        <v>21</v>
      </c>
      <c r="K4080" t="s">
        <v>116</v>
      </c>
      <c r="L4080" s="2">
        <v>3</v>
      </c>
      <c r="M4080" t="s">
        <v>65</v>
      </c>
      <c r="N4080" t="s">
        <v>117</v>
      </c>
      <c r="O4080" t="s">
        <v>67</v>
      </c>
    </row>
    <row r="4081" spans="1:15" x14ac:dyDescent="0.25">
      <c r="A4081" s="2">
        <v>1</v>
      </c>
      <c r="B4081" s="2">
        <v>2016</v>
      </c>
      <c r="C4081" t="s">
        <v>358</v>
      </c>
      <c r="D4081" t="s">
        <v>264</v>
      </c>
      <c r="E4081" s="2" t="s">
        <v>12</v>
      </c>
      <c r="F4081">
        <f>VLOOKUP(C4081,'Five Year Alumni Srvy 2016 Data'!C:F,4,FALSE)</f>
        <v>0</v>
      </c>
      <c r="G4081" t="str">
        <f>VLOOKUP(F4081,Coding!K:L,2,FALSE)</f>
        <v>Non-URM</v>
      </c>
      <c r="H4081" t="s">
        <v>190</v>
      </c>
      <c r="I4081" t="s">
        <v>191</v>
      </c>
      <c r="J4081" t="s">
        <v>21</v>
      </c>
      <c r="K4081" t="s">
        <v>120</v>
      </c>
      <c r="L4081" s="2">
        <v>3</v>
      </c>
      <c r="M4081" t="s">
        <v>65</v>
      </c>
      <c r="N4081" t="s">
        <v>121</v>
      </c>
      <c r="O4081" t="s">
        <v>67</v>
      </c>
    </row>
    <row r="4082" spans="1:15" x14ac:dyDescent="0.25">
      <c r="A4082" s="2">
        <v>1</v>
      </c>
      <c r="B4082" s="2">
        <v>2016</v>
      </c>
      <c r="C4082" t="s">
        <v>363</v>
      </c>
      <c r="D4082" t="s">
        <v>264</v>
      </c>
      <c r="E4082" s="2" t="s">
        <v>12</v>
      </c>
      <c r="F4082">
        <f>VLOOKUP(C4082,'Five Year Alumni Srvy 2016 Data'!C:F,4,FALSE)</f>
        <v>0</v>
      </c>
      <c r="G4082" t="str">
        <f>VLOOKUP(F4082,Coding!K:L,2,FALSE)</f>
        <v>Non-URM</v>
      </c>
      <c r="H4082" t="s">
        <v>304</v>
      </c>
      <c r="I4082" t="s">
        <v>267</v>
      </c>
      <c r="J4082" t="s">
        <v>10</v>
      </c>
      <c r="K4082" t="s">
        <v>64</v>
      </c>
      <c r="L4082" s="2">
        <v>2</v>
      </c>
      <c r="M4082" t="s">
        <v>65</v>
      </c>
      <c r="N4082" t="s">
        <v>66</v>
      </c>
      <c r="O4082" t="s">
        <v>186</v>
      </c>
    </row>
    <row r="4083" spans="1:15" x14ac:dyDescent="0.25">
      <c r="A4083" s="2">
        <v>1</v>
      </c>
      <c r="B4083" s="2">
        <v>2016</v>
      </c>
      <c r="C4083" t="s">
        <v>363</v>
      </c>
      <c r="D4083" t="s">
        <v>264</v>
      </c>
      <c r="E4083" s="2" t="s">
        <v>12</v>
      </c>
      <c r="F4083">
        <f>VLOOKUP(C4083,'Five Year Alumni Srvy 2016 Data'!C:F,4,FALSE)</f>
        <v>0</v>
      </c>
      <c r="G4083" t="str">
        <f>VLOOKUP(F4083,Coding!K:L,2,FALSE)</f>
        <v>Non-URM</v>
      </c>
      <c r="H4083" t="s">
        <v>304</v>
      </c>
      <c r="I4083" t="s">
        <v>267</v>
      </c>
      <c r="J4083" t="s">
        <v>10</v>
      </c>
      <c r="K4083" t="s">
        <v>68</v>
      </c>
      <c r="L4083" s="2">
        <v>2</v>
      </c>
      <c r="M4083" t="s">
        <v>65</v>
      </c>
      <c r="N4083" t="s">
        <v>69</v>
      </c>
      <c r="O4083" t="s">
        <v>186</v>
      </c>
    </row>
    <row r="4084" spans="1:15" x14ac:dyDescent="0.25">
      <c r="A4084" s="2">
        <v>1</v>
      </c>
      <c r="B4084" s="2">
        <v>2016</v>
      </c>
      <c r="C4084" t="s">
        <v>363</v>
      </c>
      <c r="D4084" t="s">
        <v>264</v>
      </c>
      <c r="E4084" s="2" t="s">
        <v>12</v>
      </c>
      <c r="F4084">
        <f>VLOOKUP(C4084,'Five Year Alumni Srvy 2016 Data'!C:F,4,FALSE)</f>
        <v>0</v>
      </c>
      <c r="G4084" t="str">
        <f>VLOOKUP(F4084,Coding!K:L,2,FALSE)</f>
        <v>Non-URM</v>
      </c>
      <c r="H4084" t="s">
        <v>304</v>
      </c>
      <c r="I4084" t="s">
        <v>267</v>
      </c>
      <c r="J4084" t="s">
        <v>10</v>
      </c>
      <c r="K4084" t="s">
        <v>70</v>
      </c>
      <c r="L4084" s="2">
        <v>2</v>
      </c>
      <c r="M4084" t="s">
        <v>65</v>
      </c>
      <c r="N4084" t="s">
        <v>71</v>
      </c>
      <c r="O4084" t="s">
        <v>186</v>
      </c>
    </row>
    <row r="4085" spans="1:15" x14ac:dyDescent="0.25">
      <c r="A4085" s="2">
        <v>1</v>
      </c>
      <c r="B4085" s="2">
        <v>2016</v>
      </c>
      <c r="C4085" t="s">
        <v>363</v>
      </c>
      <c r="D4085" t="s">
        <v>264</v>
      </c>
      <c r="E4085" s="2" t="s">
        <v>12</v>
      </c>
      <c r="F4085">
        <f>VLOOKUP(C4085,'Five Year Alumni Srvy 2016 Data'!C:F,4,FALSE)</f>
        <v>0</v>
      </c>
      <c r="G4085" t="str">
        <f>VLOOKUP(F4085,Coding!K:L,2,FALSE)</f>
        <v>Non-URM</v>
      </c>
      <c r="H4085" t="s">
        <v>304</v>
      </c>
      <c r="I4085" t="s">
        <v>267</v>
      </c>
      <c r="J4085" t="s">
        <v>10</v>
      </c>
      <c r="K4085" t="s">
        <v>116</v>
      </c>
      <c r="L4085" s="2">
        <v>2</v>
      </c>
      <c r="M4085" t="s">
        <v>65</v>
      </c>
      <c r="N4085" t="s">
        <v>117</v>
      </c>
      <c r="O4085" t="s">
        <v>186</v>
      </c>
    </row>
    <row r="4086" spans="1:15" x14ac:dyDescent="0.25">
      <c r="A4086" s="2">
        <v>1</v>
      </c>
      <c r="B4086" s="2">
        <v>2016</v>
      </c>
      <c r="C4086" t="s">
        <v>363</v>
      </c>
      <c r="D4086" t="s">
        <v>264</v>
      </c>
      <c r="E4086" s="2" t="s">
        <v>12</v>
      </c>
      <c r="F4086">
        <f>VLOOKUP(C4086,'Five Year Alumni Srvy 2016 Data'!C:F,4,FALSE)</f>
        <v>0</v>
      </c>
      <c r="G4086" t="str">
        <f>VLOOKUP(F4086,Coding!K:L,2,FALSE)</f>
        <v>Non-URM</v>
      </c>
      <c r="H4086" t="s">
        <v>304</v>
      </c>
      <c r="I4086" t="s">
        <v>267</v>
      </c>
      <c r="J4086" t="s">
        <v>10</v>
      </c>
      <c r="K4086" t="s">
        <v>120</v>
      </c>
      <c r="L4086" s="2">
        <v>2</v>
      </c>
      <c r="M4086" t="s">
        <v>65</v>
      </c>
      <c r="N4086" t="s">
        <v>121</v>
      </c>
      <c r="O4086" t="s">
        <v>186</v>
      </c>
    </row>
    <row r="4087" spans="1:15" x14ac:dyDescent="0.25">
      <c r="A4087" s="2">
        <v>1</v>
      </c>
      <c r="B4087" s="2">
        <v>2016</v>
      </c>
      <c r="C4087" t="s">
        <v>365</v>
      </c>
      <c r="D4087" t="s">
        <v>48</v>
      </c>
      <c r="E4087" s="2" t="s">
        <v>12</v>
      </c>
      <c r="F4087">
        <f>VLOOKUP(C4087,'Five Year Alumni Srvy 2016 Data'!C:F,4,FALSE)</f>
        <v>0</v>
      </c>
      <c r="G4087" t="str">
        <f>VLOOKUP(F4087,Coding!K:L,2,FALSE)</f>
        <v>Non-URM</v>
      </c>
      <c r="H4087" t="s">
        <v>270</v>
      </c>
      <c r="I4087" t="s">
        <v>270</v>
      </c>
      <c r="J4087" t="s">
        <v>21</v>
      </c>
      <c r="K4087" t="s">
        <v>64</v>
      </c>
      <c r="L4087" s="2">
        <v>1</v>
      </c>
      <c r="M4087" t="s">
        <v>65</v>
      </c>
      <c r="N4087" t="s">
        <v>66</v>
      </c>
      <c r="O4087" t="s">
        <v>230</v>
      </c>
    </row>
    <row r="4088" spans="1:15" x14ac:dyDescent="0.25">
      <c r="A4088" s="2">
        <v>1</v>
      </c>
      <c r="B4088" s="2">
        <v>2016</v>
      </c>
      <c r="C4088" t="s">
        <v>365</v>
      </c>
      <c r="D4088" t="s">
        <v>48</v>
      </c>
      <c r="E4088" s="2" t="s">
        <v>12</v>
      </c>
      <c r="F4088">
        <f>VLOOKUP(C4088,'Five Year Alumni Srvy 2016 Data'!C:F,4,FALSE)</f>
        <v>0</v>
      </c>
      <c r="G4088" t="str">
        <f>VLOOKUP(F4088,Coding!K:L,2,FALSE)</f>
        <v>Non-URM</v>
      </c>
      <c r="H4088" t="s">
        <v>270</v>
      </c>
      <c r="I4088" t="s">
        <v>270</v>
      </c>
      <c r="J4088" t="s">
        <v>21</v>
      </c>
      <c r="K4088" t="s">
        <v>68</v>
      </c>
      <c r="L4088" s="2">
        <v>1</v>
      </c>
      <c r="M4088" t="s">
        <v>65</v>
      </c>
      <c r="N4088" t="s">
        <v>69</v>
      </c>
      <c r="O4088" t="s">
        <v>230</v>
      </c>
    </row>
    <row r="4089" spans="1:15" x14ac:dyDescent="0.25">
      <c r="A4089" s="2">
        <v>1</v>
      </c>
      <c r="B4089" s="2">
        <v>2016</v>
      </c>
      <c r="C4089" t="s">
        <v>365</v>
      </c>
      <c r="D4089" t="s">
        <v>48</v>
      </c>
      <c r="E4089" s="2" t="s">
        <v>12</v>
      </c>
      <c r="F4089">
        <f>VLOOKUP(C4089,'Five Year Alumni Srvy 2016 Data'!C:F,4,FALSE)</f>
        <v>0</v>
      </c>
      <c r="G4089" t="str">
        <f>VLOOKUP(F4089,Coding!K:L,2,FALSE)</f>
        <v>Non-URM</v>
      </c>
      <c r="H4089" t="s">
        <v>270</v>
      </c>
      <c r="I4089" t="s">
        <v>270</v>
      </c>
      <c r="J4089" t="s">
        <v>21</v>
      </c>
      <c r="K4089" t="s">
        <v>70</v>
      </c>
      <c r="L4089" s="2">
        <v>1</v>
      </c>
      <c r="M4089" t="s">
        <v>65</v>
      </c>
      <c r="N4089" t="s">
        <v>71</v>
      </c>
      <c r="O4089" t="s">
        <v>230</v>
      </c>
    </row>
    <row r="4090" spans="1:15" x14ac:dyDescent="0.25">
      <c r="A4090" s="2">
        <v>1</v>
      </c>
      <c r="B4090" s="2">
        <v>2016</v>
      </c>
      <c r="C4090" t="s">
        <v>365</v>
      </c>
      <c r="D4090" t="s">
        <v>48</v>
      </c>
      <c r="E4090" s="2" t="s">
        <v>12</v>
      </c>
      <c r="F4090">
        <f>VLOOKUP(C4090,'Five Year Alumni Srvy 2016 Data'!C:F,4,FALSE)</f>
        <v>0</v>
      </c>
      <c r="G4090" t="str">
        <f>VLOOKUP(F4090,Coding!K:L,2,FALSE)</f>
        <v>Non-URM</v>
      </c>
      <c r="H4090" t="s">
        <v>270</v>
      </c>
      <c r="I4090" t="s">
        <v>270</v>
      </c>
      <c r="J4090" t="s">
        <v>21</v>
      </c>
      <c r="K4090" t="s">
        <v>116</v>
      </c>
      <c r="L4090" s="2">
        <v>1</v>
      </c>
      <c r="M4090" t="s">
        <v>65</v>
      </c>
      <c r="N4090" t="s">
        <v>117</v>
      </c>
      <c r="O4090" t="s">
        <v>230</v>
      </c>
    </row>
    <row r="4091" spans="1:15" x14ac:dyDescent="0.25">
      <c r="A4091" s="2">
        <v>1</v>
      </c>
      <c r="B4091" s="2">
        <v>2016</v>
      </c>
      <c r="C4091" t="s">
        <v>365</v>
      </c>
      <c r="D4091" t="s">
        <v>48</v>
      </c>
      <c r="E4091" s="2" t="s">
        <v>12</v>
      </c>
      <c r="F4091">
        <f>VLOOKUP(C4091,'Five Year Alumni Srvy 2016 Data'!C:F,4,FALSE)</f>
        <v>0</v>
      </c>
      <c r="G4091" t="str">
        <f>VLOOKUP(F4091,Coding!K:L,2,FALSE)</f>
        <v>Non-URM</v>
      </c>
      <c r="H4091" t="s">
        <v>270</v>
      </c>
      <c r="I4091" t="s">
        <v>270</v>
      </c>
      <c r="J4091" t="s">
        <v>21</v>
      </c>
      <c r="K4091" t="s">
        <v>120</v>
      </c>
      <c r="L4091" s="2">
        <v>1</v>
      </c>
      <c r="M4091" t="s">
        <v>65</v>
      </c>
      <c r="N4091" t="s">
        <v>121</v>
      </c>
      <c r="O4091" t="s">
        <v>230</v>
      </c>
    </row>
    <row r="4092" spans="1:15" x14ac:dyDescent="0.25">
      <c r="A4092" s="2">
        <v>1</v>
      </c>
      <c r="B4092" s="2">
        <v>2016</v>
      </c>
      <c r="C4092" t="s">
        <v>366</v>
      </c>
      <c r="D4092" t="s">
        <v>48</v>
      </c>
      <c r="E4092" s="2" t="s">
        <v>12</v>
      </c>
      <c r="F4092">
        <f>VLOOKUP(C4092,'Five Year Alumni Srvy 2016 Data'!C:F,4,FALSE)</f>
        <v>0</v>
      </c>
      <c r="G4092" t="str">
        <f>VLOOKUP(F4092,Coding!K:L,2,FALSE)</f>
        <v>Non-URM</v>
      </c>
      <c r="H4092" t="s">
        <v>339</v>
      </c>
      <c r="I4092" t="s">
        <v>339</v>
      </c>
      <c r="J4092" t="s">
        <v>15</v>
      </c>
      <c r="K4092" t="s">
        <v>64</v>
      </c>
      <c r="L4092" s="2">
        <v>2</v>
      </c>
      <c r="M4092" t="s">
        <v>65</v>
      </c>
      <c r="N4092" t="s">
        <v>66</v>
      </c>
      <c r="O4092" t="s">
        <v>186</v>
      </c>
    </row>
    <row r="4093" spans="1:15" x14ac:dyDescent="0.25">
      <c r="A4093" s="2">
        <v>1</v>
      </c>
      <c r="B4093" s="2">
        <v>2016</v>
      </c>
      <c r="C4093" t="s">
        <v>366</v>
      </c>
      <c r="D4093" t="s">
        <v>48</v>
      </c>
      <c r="E4093" s="2" t="s">
        <v>12</v>
      </c>
      <c r="F4093">
        <f>VLOOKUP(C4093,'Five Year Alumni Srvy 2016 Data'!C:F,4,FALSE)</f>
        <v>0</v>
      </c>
      <c r="G4093" t="str">
        <f>VLOOKUP(F4093,Coding!K:L,2,FALSE)</f>
        <v>Non-URM</v>
      </c>
      <c r="H4093" t="s">
        <v>339</v>
      </c>
      <c r="I4093" t="s">
        <v>339</v>
      </c>
      <c r="J4093" t="s">
        <v>15</v>
      </c>
      <c r="K4093" t="s">
        <v>68</v>
      </c>
      <c r="L4093" s="2">
        <v>1</v>
      </c>
      <c r="M4093" t="s">
        <v>65</v>
      </c>
      <c r="N4093" t="s">
        <v>69</v>
      </c>
      <c r="O4093" t="s">
        <v>230</v>
      </c>
    </row>
    <row r="4094" spans="1:15" x14ac:dyDescent="0.25">
      <c r="A4094" s="2">
        <v>1</v>
      </c>
      <c r="B4094" s="2">
        <v>2016</v>
      </c>
      <c r="C4094" t="s">
        <v>366</v>
      </c>
      <c r="D4094" t="s">
        <v>48</v>
      </c>
      <c r="E4094" s="2" t="s">
        <v>12</v>
      </c>
      <c r="F4094">
        <f>VLOOKUP(C4094,'Five Year Alumni Srvy 2016 Data'!C:F,4,FALSE)</f>
        <v>0</v>
      </c>
      <c r="G4094" t="str">
        <f>VLOOKUP(F4094,Coding!K:L,2,FALSE)</f>
        <v>Non-URM</v>
      </c>
      <c r="H4094" t="s">
        <v>339</v>
      </c>
      <c r="I4094" t="s">
        <v>339</v>
      </c>
      <c r="J4094" t="s">
        <v>15</v>
      </c>
      <c r="K4094" t="s">
        <v>70</v>
      </c>
      <c r="L4094" s="2">
        <v>2</v>
      </c>
      <c r="M4094" t="s">
        <v>65</v>
      </c>
      <c r="N4094" t="s">
        <v>71</v>
      </c>
      <c r="O4094" t="s">
        <v>186</v>
      </c>
    </row>
    <row r="4095" spans="1:15" x14ac:dyDescent="0.25">
      <c r="A4095" s="2">
        <v>1</v>
      </c>
      <c r="B4095" s="2">
        <v>2016</v>
      </c>
      <c r="C4095" t="s">
        <v>366</v>
      </c>
      <c r="D4095" t="s">
        <v>48</v>
      </c>
      <c r="E4095" s="2" t="s">
        <v>12</v>
      </c>
      <c r="F4095">
        <f>VLOOKUP(C4095,'Five Year Alumni Srvy 2016 Data'!C:F,4,FALSE)</f>
        <v>0</v>
      </c>
      <c r="G4095" t="str">
        <f>VLOOKUP(F4095,Coding!K:L,2,FALSE)</f>
        <v>Non-URM</v>
      </c>
      <c r="H4095" t="s">
        <v>339</v>
      </c>
      <c r="I4095" t="s">
        <v>339</v>
      </c>
      <c r="J4095" t="s">
        <v>15</v>
      </c>
      <c r="K4095" t="s">
        <v>116</v>
      </c>
      <c r="L4095" s="2">
        <v>1</v>
      </c>
      <c r="M4095" t="s">
        <v>65</v>
      </c>
      <c r="N4095" t="s">
        <v>117</v>
      </c>
      <c r="O4095" t="s">
        <v>230</v>
      </c>
    </row>
    <row r="4096" spans="1:15" x14ac:dyDescent="0.25">
      <c r="A4096" s="2">
        <v>1</v>
      </c>
      <c r="B4096" s="2">
        <v>2016</v>
      </c>
      <c r="C4096" t="s">
        <v>366</v>
      </c>
      <c r="D4096" t="s">
        <v>48</v>
      </c>
      <c r="E4096" s="2" t="s">
        <v>12</v>
      </c>
      <c r="F4096">
        <f>VLOOKUP(C4096,'Five Year Alumni Srvy 2016 Data'!C:F,4,FALSE)</f>
        <v>0</v>
      </c>
      <c r="G4096" t="str">
        <f>VLOOKUP(F4096,Coding!K:L,2,FALSE)</f>
        <v>Non-URM</v>
      </c>
      <c r="H4096" t="s">
        <v>339</v>
      </c>
      <c r="I4096" t="s">
        <v>339</v>
      </c>
      <c r="J4096" t="s">
        <v>15</v>
      </c>
      <c r="K4096" t="s">
        <v>120</v>
      </c>
      <c r="L4096" s="2">
        <v>1</v>
      </c>
      <c r="M4096" t="s">
        <v>65</v>
      </c>
      <c r="N4096" t="s">
        <v>121</v>
      </c>
      <c r="O4096" t="s">
        <v>230</v>
      </c>
    </row>
    <row r="4097" spans="1:15" x14ac:dyDescent="0.25">
      <c r="A4097" s="2">
        <v>1</v>
      </c>
      <c r="B4097" s="2">
        <v>2016</v>
      </c>
      <c r="C4097" t="s">
        <v>369</v>
      </c>
      <c r="D4097" t="s">
        <v>48</v>
      </c>
      <c r="E4097" s="2" t="s">
        <v>12</v>
      </c>
      <c r="F4097">
        <f>VLOOKUP(C4097,'Five Year Alumni Srvy 2016 Data'!C:F,4,FALSE)</f>
        <v>0</v>
      </c>
      <c r="G4097" t="str">
        <f>VLOOKUP(F4097,Coding!K:L,2,FALSE)</f>
        <v>Non-URM</v>
      </c>
      <c r="H4097" t="s">
        <v>215</v>
      </c>
      <c r="I4097" t="s">
        <v>215</v>
      </c>
      <c r="J4097" t="s">
        <v>21</v>
      </c>
      <c r="K4097" t="s">
        <v>64</v>
      </c>
      <c r="L4097" s="2">
        <v>2</v>
      </c>
      <c r="M4097" t="s">
        <v>65</v>
      </c>
      <c r="N4097" t="s">
        <v>66</v>
      </c>
      <c r="O4097" t="s">
        <v>186</v>
      </c>
    </row>
    <row r="4098" spans="1:15" x14ac:dyDescent="0.25">
      <c r="A4098" s="2">
        <v>1</v>
      </c>
      <c r="B4098" s="2">
        <v>2016</v>
      </c>
      <c r="C4098" t="s">
        <v>369</v>
      </c>
      <c r="D4098" t="s">
        <v>48</v>
      </c>
      <c r="E4098" s="2" t="s">
        <v>12</v>
      </c>
      <c r="F4098">
        <f>VLOOKUP(C4098,'Five Year Alumni Srvy 2016 Data'!C:F,4,FALSE)</f>
        <v>0</v>
      </c>
      <c r="G4098" t="str">
        <f>VLOOKUP(F4098,Coding!K:L,2,FALSE)</f>
        <v>Non-URM</v>
      </c>
      <c r="H4098" t="s">
        <v>215</v>
      </c>
      <c r="I4098" t="s">
        <v>215</v>
      </c>
      <c r="J4098" t="s">
        <v>21</v>
      </c>
      <c r="K4098" t="s">
        <v>68</v>
      </c>
      <c r="L4098" s="2">
        <v>1</v>
      </c>
      <c r="M4098" t="s">
        <v>65</v>
      </c>
      <c r="N4098" t="s">
        <v>69</v>
      </c>
      <c r="O4098" t="s">
        <v>230</v>
      </c>
    </row>
    <row r="4099" spans="1:15" x14ac:dyDescent="0.25">
      <c r="A4099" s="2">
        <v>1</v>
      </c>
      <c r="B4099" s="2">
        <v>2016</v>
      </c>
      <c r="C4099" t="s">
        <v>369</v>
      </c>
      <c r="D4099" t="s">
        <v>48</v>
      </c>
      <c r="E4099" s="2" t="s">
        <v>12</v>
      </c>
      <c r="F4099">
        <f>VLOOKUP(C4099,'Five Year Alumni Srvy 2016 Data'!C:F,4,FALSE)</f>
        <v>0</v>
      </c>
      <c r="G4099" t="str">
        <f>VLOOKUP(F4099,Coding!K:L,2,FALSE)</f>
        <v>Non-URM</v>
      </c>
      <c r="H4099" t="s">
        <v>215</v>
      </c>
      <c r="I4099" t="s">
        <v>215</v>
      </c>
      <c r="J4099" t="s">
        <v>21</v>
      </c>
      <c r="K4099" t="s">
        <v>70</v>
      </c>
      <c r="L4099" s="2">
        <v>2</v>
      </c>
      <c r="M4099" t="s">
        <v>65</v>
      </c>
      <c r="N4099" t="s">
        <v>71</v>
      </c>
      <c r="O4099" t="s">
        <v>186</v>
      </c>
    </row>
    <row r="4100" spans="1:15" x14ac:dyDescent="0.25">
      <c r="A4100" s="2">
        <v>1</v>
      </c>
      <c r="B4100" s="2">
        <v>2016</v>
      </c>
      <c r="C4100" t="s">
        <v>369</v>
      </c>
      <c r="D4100" t="s">
        <v>48</v>
      </c>
      <c r="E4100" s="2" t="s">
        <v>12</v>
      </c>
      <c r="F4100">
        <f>VLOOKUP(C4100,'Five Year Alumni Srvy 2016 Data'!C:F,4,FALSE)</f>
        <v>0</v>
      </c>
      <c r="G4100" t="str">
        <f>VLOOKUP(F4100,Coding!K:L,2,FALSE)</f>
        <v>Non-URM</v>
      </c>
      <c r="H4100" t="s">
        <v>215</v>
      </c>
      <c r="I4100" t="s">
        <v>215</v>
      </c>
      <c r="J4100" t="s">
        <v>21</v>
      </c>
      <c r="K4100" t="s">
        <v>116</v>
      </c>
      <c r="L4100" s="2">
        <v>1</v>
      </c>
      <c r="M4100" t="s">
        <v>65</v>
      </c>
      <c r="N4100" t="s">
        <v>117</v>
      </c>
      <c r="O4100" t="s">
        <v>230</v>
      </c>
    </row>
    <row r="4101" spans="1:15" x14ac:dyDescent="0.25">
      <c r="A4101" s="2">
        <v>1</v>
      </c>
      <c r="B4101" s="2">
        <v>2016</v>
      </c>
      <c r="C4101" t="s">
        <v>369</v>
      </c>
      <c r="D4101" t="s">
        <v>48</v>
      </c>
      <c r="E4101" s="2" t="s">
        <v>12</v>
      </c>
      <c r="F4101">
        <f>VLOOKUP(C4101,'Five Year Alumni Srvy 2016 Data'!C:F,4,FALSE)</f>
        <v>0</v>
      </c>
      <c r="G4101" t="str">
        <f>VLOOKUP(F4101,Coding!K:L,2,FALSE)</f>
        <v>Non-URM</v>
      </c>
      <c r="H4101" t="s">
        <v>215</v>
      </c>
      <c r="I4101" t="s">
        <v>215</v>
      </c>
      <c r="J4101" t="s">
        <v>21</v>
      </c>
      <c r="K4101" t="s">
        <v>120</v>
      </c>
      <c r="L4101" s="2">
        <v>4</v>
      </c>
      <c r="M4101" t="s">
        <v>65</v>
      </c>
      <c r="N4101" t="s">
        <v>121</v>
      </c>
      <c r="O4101" t="s">
        <v>185</v>
      </c>
    </row>
    <row r="4102" spans="1:15" x14ac:dyDescent="0.25">
      <c r="A4102" s="2">
        <v>1</v>
      </c>
      <c r="B4102" s="2">
        <v>2016</v>
      </c>
      <c r="C4102" t="s">
        <v>373</v>
      </c>
      <c r="D4102" t="s">
        <v>48</v>
      </c>
      <c r="E4102" s="2" t="s">
        <v>12</v>
      </c>
      <c r="F4102">
        <f>VLOOKUP(C4102,'Five Year Alumni Srvy 2016 Data'!C:F,4,FALSE)</f>
        <v>0</v>
      </c>
      <c r="G4102" t="str">
        <f>VLOOKUP(F4102,Coding!K:L,2,FALSE)</f>
        <v>Non-URM</v>
      </c>
      <c r="H4102" t="s">
        <v>235</v>
      </c>
      <c r="I4102" t="s">
        <v>236</v>
      </c>
      <c r="J4102" t="s">
        <v>15</v>
      </c>
      <c r="K4102" t="s">
        <v>64</v>
      </c>
      <c r="L4102" s="2">
        <v>3</v>
      </c>
      <c r="M4102" t="s">
        <v>65</v>
      </c>
      <c r="N4102" t="s">
        <v>66</v>
      </c>
      <c r="O4102" t="s">
        <v>67</v>
      </c>
    </row>
    <row r="4103" spans="1:15" x14ac:dyDescent="0.25">
      <c r="A4103" s="2">
        <v>1</v>
      </c>
      <c r="B4103" s="2">
        <v>2016</v>
      </c>
      <c r="C4103" t="s">
        <v>373</v>
      </c>
      <c r="D4103" t="s">
        <v>48</v>
      </c>
      <c r="E4103" s="2" t="s">
        <v>12</v>
      </c>
      <c r="F4103">
        <f>VLOOKUP(C4103,'Five Year Alumni Srvy 2016 Data'!C:F,4,FALSE)</f>
        <v>0</v>
      </c>
      <c r="G4103" t="str">
        <f>VLOOKUP(F4103,Coding!K:L,2,FALSE)</f>
        <v>Non-URM</v>
      </c>
      <c r="H4103" t="s">
        <v>235</v>
      </c>
      <c r="I4103" t="s">
        <v>236</v>
      </c>
      <c r="J4103" t="s">
        <v>15</v>
      </c>
      <c r="K4103" t="s">
        <v>68</v>
      </c>
      <c r="L4103" s="2">
        <v>3</v>
      </c>
      <c r="M4103" t="s">
        <v>65</v>
      </c>
      <c r="N4103" t="s">
        <v>69</v>
      </c>
      <c r="O4103" t="s">
        <v>67</v>
      </c>
    </row>
    <row r="4104" spans="1:15" x14ac:dyDescent="0.25">
      <c r="A4104" s="2">
        <v>1</v>
      </c>
      <c r="B4104" s="2">
        <v>2016</v>
      </c>
      <c r="C4104" t="s">
        <v>373</v>
      </c>
      <c r="D4104" t="s">
        <v>48</v>
      </c>
      <c r="E4104" s="2" t="s">
        <v>12</v>
      </c>
      <c r="F4104">
        <f>VLOOKUP(C4104,'Five Year Alumni Srvy 2016 Data'!C:F,4,FALSE)</f>
        <v>0</v>
      </c>
      <c r="G4104" t="str">
        <f>VLOOKUP(F4104,Coding!K:L,2,FALSE)</f>
        <v>Non-URM</v>
      </c>
      <c r="H4104" t="s">
        <v>235</v>
      </c>
      <c r="I4104" t="s">
        <v>236</v>
      </c>
      <c r="J4104" t="s">
        <v>15</v>
      </c>
      <c r="K4104" t="s">
        <v>70</v>
      </c>
      <c r="L4104" s="2">
        <v>3</v>
      </c>
      <c r="M4104" t="s">
        <v>65</v>
      </c>
      <c r="N4104" t="s">
        <v>71</v>
      </c>
      <c r="O4104" t="s">
        <v>67</v>
      </c>
    </row>
    <row r="4105" spans="1:15" x14ac:dyDescent="0.25">
      <c r="A4105" s="2">
        <v>1</v>
      </c>
      <c r="B4105" s="2">
        <v>2016</v>
      </c>
      <c r="C4105" t="s">
        <v>373</v>
      </c>
      <c r="D4105" t="s">
        <v>48</v>
      </c>
      <c r="E4105" s="2" t="s">
        <v>12</v>
      </c>
      <c r="F4105">
        <f>VLOOKUP(C4105,'Five Year Alumni Srvy 2016 Data'!C:F,4,FALSE)</f>
        <v>0</v>
      </c>
      <c r="G4105" t="str">
        <f>VLOOKUP(F4105,Coding!K:L,2,FALSE)</f>
        <v>Non-URM</v>
      </c>
      <c r="H4105" t="s">
        <v>235</v>
      </c>
      <c r="I4105" t="s">
        <v>236</v>
      </c>
      <c r="J4105" t="s">
        <v>15</v>
      </c>
      <c r="K4105" t="s">
        <v>116</v>
      </c>
      <c r="L4105" s="2">
        <v>2</v>
      </c>
      <c r="M4105" t="s">
        <v>65</v>
      </c>
      <c r="N4105" t="s">
        <v>117</v>
      </c>
      <c r="O4105" t="s">
        <v>186</v>
      </c>
    </row>
    <row r="4106" spans="1:15" x14ac:dyDescent="0.25">
      <c r="A4106" s="2">
        <v>1</v>
      </c>
      <c r="B4106" s="2">
        <v>2016</v>
      </c>
      <c r="C4106" t="s">
        <v>373</v>
      </c>
      <c r="D4106" t="s">
        <v>48</v>
      </c>
      <c r="E4106" s="2" t="s">
        <v>12</v>
      </c>
      <c r="F4106">
        <f>VLOOKUP(C4106,'Five Year Alumni Srvy 2016 Data'!C:F,4,FALSE)</f>
        <v>0</v>
      </c>
      <c r="G4106" t="str">
        <f>VLOOKUP(F4106,Coding!K:L,2,FALSE)</f>
        <v>Non-URM</v>
      </c>
      <c r="H4106" t="s">
        <v>235</v>
      </c>
      <c r="I4106" t="s">
        <v>236</v>
      </c>
      <c r="J4106" t="s">
        <v>15</v>
      </c>
      <c r="K4106" t="s">
        <v>120</v>
      </c>
      <c r="L4106" s="2">
        <v>3</v>
      </c>
      <c r="M4106" t="s">
        <v>65</v>
      </c>
      <c r="N4106" t="s">
        <v>121</v>
      </c>
      <c r="O4106" t="s">
        <v>67</v>
      </c>
    </row>
    <row r="4107" spans="1:15" x14ac:dyDescent="0.25">
      <c r="A4107" s="2">
        <v>1</v>
      </c>
      <c r="B4107" s="2">
        <v>2016</v>
      </c>
      <c r="C4107" t="s">
        <v>377</v>
      </c>
      <c r="E4107" t="s">
        <v>12</v>
      </c>
      <c r="F4107">
        <f>VLOOKUP(C4107,'Five Year Alumni Srvy 2016 Data'!C:F,4,FALSE)</f>
        <v>0</v>
      </c>
      <c r="G4107" t="str">
        <f>VLOOKUP(F4107,Coding!K:L,2,FALSE)</f>
        <v>Non-URM</v>
      </c>
      <c r="H4107" t="s">
        <v>427</v>
      </c>
      <c r="I4107" t="s">
        <v>267</v>
      </c>
      <c r="J4107" t="s">
        <v>10</v>
      </c>
      <c r="K4107" t="s">
        <v>166</v>
      </c>
      <c r="L4107" s="2">
        <v>3</v>
      </c>
      <c r="M4107" t="s">
        <v>55</v>
      </c>
      <c r="N4107" t="s">
        <v>167</v>
      </c>
      <c r="O4107" t="s">
        <v>178</v>
      </c>
    </row>
    <row r="4108" spans="1:15" x14ac:dyDescent="0.25">
      <c r="A4108" s="2">
        <v>1</v>
      </c>
      <c r="B4108" s="2">
        <v>2016</v>
      </c>
      <c r="C4108" t="s">
        <v>377</v>
      </c>
      <c r="E4108" s="2" t="s">
        <v>12</v>
      </c>
      <c r="F4108">
        <f>VLOOKUP(C4108,'Five Year Alumni Srvy 2016 Data'!C:F,4,FALSE)</f>
        <v>0</v>
      </c>
      <c r="G4108" t="str">
        <f>VLOOKUP(F4108,Coding!K:L,2,FALSE)</f>
        <v>Non-URM</v>
      </c>
      <c r="H4108" t="s">
        <v>427</v>
      </c>
      <c r="I4108" t="s">
        <v>267</v>
      </c>
      <c r="J4108" t="s">
        <v>10</v>
      </c>
      <c r="K4108" t="s">
        <v>64</v>
      </c>
      <c r="L4108" s="2">
        <v>3</v>
      </c>
      <c r="M4108" t="s">
        <v>65</v>
      </c>
      <c r="N4108" t="s">
        <v>66</v>
      </c>
      <c r="O4108" t="s">
        <v>67</v>
      </c>
    </row>
    <row r="4109" spans="1:15" x14ac:dyDescent="0.25">
      <c r="A4109" s="2">
        <v>1</v>
      </c>
      <c r="B4109" s="2">
        <v>2016</v>
      </c>
      <c r="C4109" t="s">
        <v>377</v>
      </c>
      <c r="E4109" s="2" t="s">
        <v>12</v>
      </c>
      <c r="F4109">
        <f>VLOOKUP(C4109,'Five Year Alumni Srvy 2016 Data'!C:F,4,FALSE)</f>
        <v>0</v>
      </c>
      <c r="G4109" t="str">
        <f>VLOOKUP(F4109,Coding!K:L,2,FALSE)</f>
        <v>Non-URM</v>
      </c>
      <c r="H4109" t="s">
        <v>427</v>
      </c>
      <c r="I4109" t="s">
        <v>267</v>
      </c>
      <c r="J4109" t="s">
        <v>10</v>
      </c>
      <c r="K4109" t="s">
        <v>68</v>
      </c>
      <c r="L4109" s="2">
        <v>3</v>
      </c>
      <c r="M4109" t="s">
        <v>65</v>
      </c>
      <c r="N4109" t="s">
        <v>69</v>
      </c>
      <c r="O4109" t="s">
        <v>67</v>
      </c>
    </row>
    <row r="4110" spans="1:15" x14ac:dyDescent="0.25">
      <c r="A4110" s="2">
        <v>1</v>
      </c>
      <c r="B4110" s="2">
        <v>2016</v>
      </c>
      <c r="C4110" t="s">
        <v>377</v>
      </c>
      <c r="E4110" s="2" t="s">
        <v>12</v>
      </c>
      <c r="F4110">
        <f>VLOOKUP(C4110,'Five Year Alumni Srvy 2016 Data'!C:F,4,FALSE)</f>
        <v>0</v>
      </c>
      <c r="G4110" t="str">
        <f>VLOOKUP(F4110,Coding!K:L,2,FALSE)</f>
        <v>Non-URM</v>
      </c>
      <c r="H4110" t="s">
        <v>427</v>
      </c>
      <c r="I4110" t="s">
        <v>267</v>
      </c>
      <c r="J4110" t="s">
        <v>10</v>
      </c>
      <c r="K4110" t="s">
        <v>70</v>
      </c>
      <c r="L4110" s="2">
        <v>2</v>
      </c>
      <c r="M4110" t="s">
        <v>65</v>
      </c>
      <c r="N4110" t="s">
        <v>71</v>
      </c>
      <c r="O4110" t="s">
        <v>186</v>
      </c>
    </row>
    <row r="4111" spans="1:15" x14ac:dyDescent="0.25">
      <c r="A4111" s="2">
        <v>1</v>
      </c>
      <c r="B4111" s="2">
        <v>2016</v>
      </c>
      <c r="C4111" t="s">
        <v>377</v>
      </c>
      <c r="E4111" s="2" t="s">
        <v>12</v>
      </c>
      <c r="F4111">
        <f>VLOOKUP(C4111,'Five Year Alumni Srvy 2016 Data'!C:F,4,FALSE)</f>
        <v>0</v>
      </c>
      <c r="G4111" t="str">
        <f>VLOOKUP(F4111,Coding!K:L,2,FALSE)</f>
        <v>Non-URM</v>
      </c>
      <c r="H4111" t="s">
        <v>427</v>
      </c>
      <c r="I4111" t="s">
        <v>267</v>
      </c>
      <c r="J4111" t="s">
        <v>10</v>
      </c>
      <c r="K4111" t="s">
        <v>116</v>
      </c>
      <c r="L4111" s="2">
        <v>2</v>
      </c>
      <c r="M4111" t="s">
        <v>65</v>
      </c>
      <c r="N4111" t="s">
        <v>117</v>
      </c>
      <c r="O4111" t="s">
        <v>186</v>
      </c>
    </row>
    <row r="4112" spans="1:15" x14ac:dyDescent="0.25">
      <c r="A4112" s="2">
        <v>1</v>
      </c>
      <c r="B4112" s="2">
        <v>2016</v>
      </c>
      <c r="C4112" t="s">
        <v>378</v>
      </c>
      <c r="D4112" t="s">
        <v>204</v>
      </c>
      <c r="E4112" s="2" t="s">
        <v>12</v>
      </c>
      <c r="F4112">
        <f>VLOOKUP(C4112,'Five Year Alumni Srvy 2016 Data'!C:F,4,FALSE)</f>
        <v>0</v>
      </c>
      <c r="G4112" t="str">
        <f>VLOOKUP(F4112,Coding!K:L,2,FALSE)</f>
        <v>Non-URM</v>
      </c>
      <c r="H4112" t="s">
        <v>258</v>
      </c>
      <c r="I4112" t="s">
        <v>258</v>
      </c>
      <c r="J4112" t="s">
        <v>17</v>
      </c>
      <c r="K4112" t="s">
        <v>64</v>
      </c>
      <c r="L4112" s="2">
        <v>2</v>
      </c>
      <c r="M4112" t="s">
        <v>65</v>
      </c>
      <c r="N4112" t="s">
        <v>66</v>
      </c>
      <c r="O4112" t="s">
        <v>186</v>
      </c>
    </row>
    <row r="4113" spans="1:15" x14ac:dyDescent="0.25">
      <c r="A4113" s="2">
        <v>1</v>
      </c>
      <c r="B4113" s="2">
        <v>2016</v>
      </c>
      <c r="C4113" t="s">
        <v>378</v>
      </c>
      <c r="D4113" t="s">
        <v>204</v>
      </c>
      <c r="E4113" s="2" t="s">
        <v>12</v>
      </c>
      <c r="F4113">
        <f>VLOOKUP(C4113,'Five Year Alumni Srvy 2016 Data'!C:F,4,FALSE)</f>
        <v>0</v>
      </c>
      <c r="G4113" t="str">
        <f>VLOOKUP(F4113,Coding!K:L,2,FALSE)</f>
        <v>Non-URM</v>
      </c>
      <c r="H4113" t="s">
        <v>258</v>
      </c>
      <c r="I4113" t="s">
        <v>258</v>
      </c>
      <c r="J4113" t="s">
        <v>17</v>
      </c>
      <c r="K4113" t="s">
        <v>68</v>
      </c>
      <c r="L4113" s="2">
        <v>3</v>
      </c>
      <c r="M4113" t="s">
        <v>65</v>
      </c>
      <c r="N4113" t="s">
        <v>69</v>
      </c>
      <c r="O4113" t="s">
        <v>67</v>
      </c>
    </row>
    <row r="4114" spans="1:15" x14ac:dyDescent="0.25">
      <c r="A4114" s="2">
        <v>1</v>
      </c>
      <c r="B4114" s="2">
        <v>2016</v>
      </c>
      <c r="C4114" t="s">
        <v>378</v>
      </c>
      <c r="D4114" t="s">
        <v>204</v>
      </c>
      <c r="E4114" s="2" t="s">
        <v>12</v>
      </c>
      <c r="F4114">
        <f>VLOOKUP(C4114,'Five Year Alumni Srvy 2016 Data'!C:F,4,FALSE)</f>
        <v>0</v>
      </c>
      <c r="G4114" t="str">
        <f>VLOOKUP(F4114,Coding!K:L,2,FALSE)</f>
        <v>Non-URM</v>
      </c>
      <c r="H4114" t="s">
        <v>258</v>
      </c>
      <c r="I4114" t="s">
        <v>258</v>
      </c>
      <c r="J4114" t="s">
        <v>17</v>
      </c>
      <c r="K4114" t="s">
        <v>70</v>
      </c>
      <c r="L4114" s="2">
        <v>3</v>
      </c>
      <c r="M4114" t="s">
        <v>65</v>
      </c>
      <c r="N4114" t="s">
        <v>71</v>
      </c>
      <c r="O4114" t="s">
        <v>67</v>
      </c>
    </row>
    <row r="4115" spans="1:15" x14ac:dyDescent="0.25">
      <c r="A4115" s="2">
        <v>1</v>
      </c>
      <c r="B4115" s="2">
        <v>2016</v>
      </c>
      <c r="C4115" t="s">
        <v>378</v>
      </c>
      <c r="D4115" t="s">
        <v>204</v>
      </c>
      <c r="E4115" s="2" t="s">
        <v>12</v>
      </c>
      <c r="F4115">
        <f>VLOOKUP(C4115,'Five Year Alumni Srvy 2016 Data'!C:F,4,FALSE)</f>
        <v>0</v>
      </c>
      <c r="G4115" t="str">
        <f>VLOOKUP(F4115,Coding!K:L,2,FALSE)</f>
        <v>Non-URM</v>
      </c>
      <c r="H4115" t="s">
        <v>258</v>
      </c>
      <c r="I4115" t="s">
        <v>258</v>
      </c>
      <c r="J4115" t="s">
        <v>17</v>
      </c>
      <c r="K4115" t="s">
        <v>116</v>
      </c>
      <c r="L4115" s="2">
        <v>3</v>
      </c>
      <c r="M4115" t="s">
        <v>65</v>
      </c>
      <c r="N4115" t="s">
        <v>117</v>
      </c>
      <c r="O4115" t="s">
        <v>67</v>
      </c>
    </row>
    <row r="4116" spans="1:15" x14ac:dyDescent="0.25">
      <c r="A4116" s="2">
        <v>1</v>
      </c>
      <c r="B4116" s="2">
        <v>2016</v>
      </c>
      <c r="C4116" t="s">
        <v>378</v>
      </c>
      <c r="D4116" t="s">
        <v>204</v>
      </c>
      <c r="E4116" s="2" t="s">
        <v>12</v>
      </c>
      <c r="F4116">
        <f>VLOOKUP(C4116,'Five Year Alumni Srvy 2016 Data'!C:F,4,FALSE)</f>
        <v>0</v>
      </c>
      <c r="G4116" t="str">
        <f>VLOOKUP(F4116,Coding!K:L,2,FALSE)</f>
        <v>Non-URM</v>
      </c>
      <c r="H4116" t="s">
        <v>258</v>
      </c>
      <c r="I4116" t="s">
        <v>258</v>
      </c>
      <c r="J4116" t="s">
        <v>17</v>
      </c>
      <c r="K4116" t="s">
        <v>120</v>
      </c>
      <c r="L4116" s="2">
        <v>4</v>
      </c>
      <c r="M4116" t="s">
        <v>65</v>
      </c>
      <c r="N4116" t="s">
        <v>121</v>
      </c>
      <c r="O4116" t="s">
        <v>185</v>
      </c>
    </row>
    <row r="4117" spans="1:15" x14ac:dyDescent="0.25">
      <c r="A4117" s="2">
        <v>1</v>
      </c>
      <c r="B4117" s="2">
        <v>2016</v>
      </c>
      <c r="C4117" t="s">
        <v>381</v>
      </c>
      <c r="D4117" t="s">
        <v>48</v>
      </c>
      <c r="E4117" s="2" t="s">
        <v>12</v>
      </c>
      <c r="F4117">
        <f>VLOOKUP(C4117,'Five Year Alumni Srvy 2016 Data'!C:F,4,FALSE)</f>
        <v>0</v>
      </c>
      <c r="G4117" t="str">
        <f>VLOOKUP(F4117,Coding!K:L,2,FALSE)</f>
        <v>Non-URM</v>
      </c>
      <c r="H4117" t="s">
        <v>382</v>
      </c>
      <c r="I4117" t="s">
        <v>328</v>
      </c>
      <c r="J4117" t="s">
        <v>10</v>
      </c>
      <c r="K4117" t="s">
        <v>64</v>
      </c>
      <c r="L4117" s="2">
        <v>2</v>
      </c>
      <c r="M4117" t="s">
        <v>65</v>
      </c>
      <c r="N4117" t="s">
        <v>66</v>
      </c>
      <c r="O4117" t="s">
        <v>186</v>
      </c>
    </row>
    <row r="4118" spans="1:15" x14ac:dyDescent="0.25">
      <c r="A4118" s="2">
        <v>1</v>
      </c>
      <c r="B4118" s="2">
        <v>2016</v>
      </c>
      <c r="C4118" t="s">
        <v>381</v>
      </c>
      <c r="D4118" t="s">
        <v>48</v>
      </c>
      <c r="E4118" s="2" t="s">
        <v>12</v>
      </c>
      <c r="F4118">
        <f>VLOOKUP(C4118,'Five Year Alumni Srvy 2016 Data'!C:F,4,FALSE)</f>
        <v>0</v>
      </c>
      <c r="G4118" t="str">
        <f>VLOOKUP(F4118,Coding!K:L,2,FALSE)</f>
        <v>Non-URM</v>
      </c>
      <c r="H4118" t="s">
        <v>382</v>
      </c>
      <c r="I4118" t="s">
        <v>328</v>
      </c>
      <c r="J4118" t="s">
        <v>10</v>
      </c>
      <c r="K4118" t="s">
        <v>68</v>
      </c>
      <c r="L4118" s="2">
        <v>2</v>
      </c>
      <c r="M4118" t="s">
        <v>65</v>
      </c>
      <c r="N4118" t="s">
        <v>69</v>
      </c>
      <c r="O4118" t="s">
        <v>186</v>
      </c>
    </row>
    <row r="4119" spans="1:15" x14ac:dyDescent="0.25">
      <c r="A4119" s="2">
        <v>1</v>
      </c>
      <c r="B4119" s="2">
        <v>2016</v>
      </c>
      <c r="C4119" t="s">
        <v>381</v>
      </c>
      <c r="D4119" t="s">
        <v>48</v>
      </c>
      <c r="E4119" s="2" t="s">
        <v>12</v>
      </c>
      <c r="F4119">
        <f>VLOOKUP(C4119,'Five Year Alumni Srvy 2016 Data'!C:F,4,FALSE)</f>
        <v>0</v>
      </c>
      <c r="G4119" t="str">
        <f>VLOOKUP(F4119,Coding!K:L,2,FALSE)</f>
        <v>Non-URM</v>
      </c>
      <c r="H4119" t="s">
        <v>382</v>
      </c>
      <c r="I4119" t="s">
        <v>328</v>
      </c>
      <c r="J4119" t="s">
        <v>10</v>
      </c>
      <c r="K4119" t="s">
        <v>70</v>
      </c>
      <c r="L4119" s="2">
        <v>2</v>
      </c>
      <c r="M4119" t="s">
        <v>65</v>
      </c>
      <c r="N4119" t="s">
        <v>71</v>
      </c>
      <c r="O4119" t="s">
        <v>186</v>
      </c>
    </row>
    <row r="4120" spans="1:15" x14ac:dyDescent="0.25">
      <c r="A4120" s="2">
        <v>1</v>
      </c>
      <c r="B4120" s="2">
        <v>2016</v>
      </c>
      <c r="C4120" t="s">
        <v>381</v>
      </c>
      <c r="D4120" t="s">
        <v>48</v>
      </c>
      <c r="E4120" s="2" t="s">
        <v>12</v>
      </c>
      <c r="F4120">
        <f>VLOOKUP(C4120,'Five Year Alumni Srvy 2016 Data'!C:F,4,FALSE)</f>
        <v>0</v>
      </c>
      <c r="G4120" t="str">
        <f>VLOOKUP(F4120,Coding!K:L,2,FALSE)</f>
        <v>Non-URM</v>
      </c>
      <c r="H4120" t="s">
        <v>382</v>
      </c>
      <c r="I4120" t="s">
        <v>328</v>
      </c>
      <c r="J4120" t="s">
        <v>10</v>
      </c>
      <c r="K4120" t="s">
        <v>116</v>
      </c>
      <c r="L4120" s="2">
        <v>2</v>
      </c>
      <c r="M4120" t="s">
        <v>65</v>
      </c>
      <c r="N4120" t="s">
        <v>117</v>
      </c>
      <c r="O4120" t="s">
        <v>186</v>
      </c>
    </row>
    <row r="4121" spans="1:15" x14ac:dyDescent="0.25">
      <c r="A4121" s="2">
        <v>1</v>
      </c>
      <c r="B4121" s="2">
        <v>2016</v>
      </c>
      <c r="C4121" t="s">
        <v>381</v>
      </c>
      <c r="D4121" t="s">
        <v>48</v>
      </c>
      <c r="E4121" s="2" t="s">
        <v>12</v>
      </c>
      <c r="F4121">
        <f>VLOOKUP(C4121,'Five Year Alumni Srvy 2016 Data'!C:F,4,FALSE)</f>
        <v>0</v>
      </c>
      <c r="G4121" t="str">
        <f>VLOOKUP(F4121,Coding!K:L,2,FALSE)</f>
        <v>Non-URM</v>
      </c>
      <c r="H4121" t="s">
        <v>382</v>
      </c>
      <c r="I4121" t="s">
        <v>328</v>
      </c>
      <c r="J4121" t="s">
        <v>10</v>
      </c>
      <c r="K4121" t="s">
        <v>120</v>
      </c>
      <c r="L4121" s="2">
        <v>2</v>
      </c>
      <c r="M4121" t="s">
        <v>65</v>
      </c>
      <c r="N4121" t="s">
        <v>121</v>
      </c>
      <c r="O4121" t="s">
        <v>186</v>
      </c>
    </row>
    <row r="4122" spans="1:15" x14ac:dyDescent="0.25">
      <c r="A4122" s="2">
        <v>1</v>
      </c>
      <c r="B4122" s="2">
        <v>2016</v>
      </c>
      <c r="C4122" t="s">
        <v>383</v>
      </c>
      <c r="D4122" t="s">
        <v>204</v>
      </c>
      <c r="E4122" s="2" t="s">
        <v>12</v>
      </c>
      <c r="F4122">
        <f>VLOOKUP(C4122,'Five Year Alumni Srvy 2016 Data'!C:F,4,FALSE)</f>
        <v>0</v>
      </c>
      <c r="G4122" t="str">
        <f>VLOOKUP(F4122,Coding!K:L,2,FALSE)</f>
        <v>Non-URM</v>
      </c>
      <c r="H4122" t="s">
        <v>384</v>
      </c>
      <c r="I4122" t="s">
        <v>182</v>
      </c>
      <c r="J4122" t="s">
        <v>21</v>
      </c>
      <c r="K4122" t="s">
        <v>64</v>
      </c>
      <c r="L4122" s="2">
        <v>2</v>
      </c>
      <c r="M4122" t="s">
        <v>65</v>
      </c>
      <c r="N4122" t="s">
        <v>66</v>
      </c>
      <c r="O4122" t="s">
        <v>186</v>
      </c>
    </row>
    <row r="4123" spans="1:15" x14ac:dyDescent="0.25">
      <c r="A4123" s="2">
        <v>1</v>
      </c>
      <c r="B4123" s="2">
        <v>2016</v>
      </c>
      <c r="C4123" t="s">
        <v>383</v>
      </c>
      <c r="D4123" t="s">
        <v>204</v>
      </c>
      <c r="E4123" s="2" t="s">
        <v>12</v>
      </c>
      <c r="F4123">
        <f>VLOOKUP(C4123,'Five Year Alumni Srvy 2016 Data'!C:F,4,FALSE)</f>
        <v>0</v>
      </c>
      <c r="G4123" t="str">
        <f>VLOOKUP(F4123,Coding!K:L,2,FALSE)</f>
        <v>Non-URM</v>
      </c>
      <c r="H4123" t="s">
        <v>384</v>
      </c>
      <c r="I4123" t="s">
        <v>182</v>
      </c>
      <c r="J4123" t="s">
        <v>21</v>
      </c>
      <c r="K4123" t="s">
        <v>68</v>
      </c>
      <c r="L4123" s="2">
        <v>1</v>
      </c>
      <c r="M4123" t="s">
        <v>65</v>
      </c>
      <c r="N4123" t="s">
        <v>69</v>
      </c>
      <c r="O4123" t="s">
        <v>230</v>
      </c>
    </row>
    <row r="4124" spans="1:15" x14ac:dyDescent="0.25">
      <c r="A4124" s="2">
        <v>1</v>
      </c>
      <c r="B4124" s="2">
        <v>2016</v>
      </c>
      <c r="C4124" t="s">
        <v>383</v>
      </c>
      <c r="D4124" t="s">
        <v>204</v>
      </c>
      <c r="E4124" s="2" t="s">
        <v>12</v>
      </c>
      <c r="F4124">
        <f>VLOOKUP(C4124,'Five Year Alumni Srvy 2016 Data'!C:F,4,FALSE)</f>
        <v>0</v>
      </c>
      <c r="G4124" t="str">
        <f>VLOOKUP(F4124,Coding!K:L,2,FALSE)</f>
        <v>Non-URM</v>
      </c>
      <c r="H4124" t="s">
        <v>384</v>
      </c>
      <c r="I4124" t="s">
        <v>182</v>
      </c>
      <c r="J4124" t="s">
        <v>21</v>
      </c>
      <c r="K4124" t="s">
        <v>70</v>
      </c>
      <c r="L4124" s="2">
        <v>1</v>
      </c>
      <c r="M4124" t="s">
        <v>65</v>
      </c>
      <c r="N4124" t="s">
        <v>71</v>
      </c>
      <c r="O4124" t="s">
        <v>230</v>
      </c>
    </row>
    <row r="4125" spans="1:15" x14ac:dyDescent="0.25">
      <c r="A4125" s="2">
        <v>1</v>
      </c>
      <c r="B4125" s="2">
        <v>2016</v>
      </c>
      <c r="C4125" t="s">
        <v>383</v>
      </c>
      <c r="D4125" t="s">
        <v>204</v>
      </c>
      <c r="E4125" s="2" t="s">
        <v>12</v>
      </c>
      <c r="F4125">
        <f>VLOOKUP(C4125,'Five Year Alumni Srvy 2016 Data'!C:F,4,FALSE)</f>
        <v>0</v>
      </c>
      <c r="G4125" t="str">
        <f>VLOOKUP(F4125,Coding!K:L,2,FALSE)</f>
        <v>Non-URM</v>
      </c>
      <c r="H4125" t="s">
        <v>384</v>
      </c>
      <c r="I4125" t="s">
        <v>182</v>
      </c>
      <c r="J4125" t="s">
        <v>21</v>
      </c>
      <c r="K4125" t="s">
        <v>116</v>
      </c>
      <c r="L4125" s="2">
        <v>1</v>
      </c>
      <c r="M4125" t="s">
        <v>65</v>
      </c>
      <c r="N4125" t="s">
        <v>117</v>
      </c>
      <c r="O4125" t="s">
        <v>230</v>
      </c>
    </row>
    <row r="4126" spans="1:15" x14ac:dyDescent="0.25">
      <c r="A4126" s="2">
        <v>1</v>
      </c>
      <c r="B4126" s="2">
        <v>2016</v>
      </c>
      <c r="C4126" t="s">
        <v>383</v>
      </c>
      <c r="D4126" t="s">
        <v>204</v>
      </c>
      <c r="E4126" s="2" t="s">
        <v>12</v>
      </c>
      <c r="F4126">
        <f>VLOOKUP(C4126,'Five Year Alumni Srvy 2016 Data'!C:F,4,FALSE)</f>
        <v>0</v>
      </c>
      <c r="G4126" t="str">
        <f>VLOOKUP(F4126,Coding!K:L,2,FALSE)</f>
        <v>Non-URM</v>
      </c>
      <c r="H4126" t="s">
        <v>384</v>
      </c>
      <c r="I4126" t="s">
        <v>182</v>
      </c>
      <c r="J4126" t="s">
        <v>21</v>
      </c>
      <c r="K4126" t="s">
        <v>120</v>
      </c>
      <c r="L4126" s="2">
        <v>1</v>
      </c>
      <c r="M4126" t="s">
        <v>65</v>
      </c>
      <c r="N4126" t="s">
        <v>121</v>
      </c>
      <c r="O4126" t="s">
        <v>230</v>
      </c>
    </row>
    <row r="4127" spans="1:15" x14ac:dyDescent="0.25">
      <c r="A4127" s="2">
        <v>1</v>
      </c>
      <c r="B4127" s="2">
        <v>2016</v>
      </c>
      <c r="C4127" t="s">
        <v>388</v>
      </c>
      <c r="D4127" t="s">
        <v>169</v>
      </c>
      <c r="E4127" s="2" t="s">
        <v>12</v>
      </c>
      <c r="F4127">
        <f>VLOOKUP(C4127,'Five Year Alumni Srvy 2016 Data'!C:F,4,FALSE)</f>
        <v>0</v>
      </c>
      <c r="G4127" t="str">
        <f>VLOOKUP(F4127,Coding!K:L,2,FALSE)</f>
        <v>Non-URM</v>
      </c>
      <c r="H4127" t="s">
        <v>389</v>
      </c>
      <c r="I4127" t="s">
        <v>390</v>
      </c>
      <c r="J4127" t="s">
        <v>21</v>
      </c>
      <c r="K4127" t="s">
        <v>64</v>
      </c>
      <c r="L4127" s="2">
        <v>1</v>
      </c>
      <c r="M4127" t="s">
        <v>65</v>
      </c>
      <c r="N4127" t="s">
        <v>66</v>
      </c>
      <c r="O4127" t="s">
        <v>230</v>
      </c>
    </row>
    <row r="4128" spans="1:15" x14ac:dyDescent="0.25">
      <c r="A4128" s="2">
        <v>1</v>
      </c>
      <c r="B4128" s="2">
        <v>2016</v>
      </c>
      <c r="C4128" t="s">
        <v>388</v>
      </c>
      <c r="D4128" t="s">
        <v>169</v>
      </c>
      <c r="E4128" s="2" t="s">
        <v>12</v>
      </c>
      <c r="F4128">
        <f>VLOOKUP(C4128,'Five Year Alumni Srvy 2016 Data'!C:F,4,FALSE)</f>
        <v>0</v>
      </c>
      <c r="G4128" t="str">
        <f>VLOOKUP(F4128,Coding!K:L,2,FALSE)</f>
        <v>Non-URM</v>
      </c>
      <c r="H4128" t="s">
        <v>389</v>
      </c>
      <c r="I4128" t="s">
        <v>390</v>
      </c>
      <c r="J4128" t="s">
        <v>21</v>
      </c>
      <c r="K4128" t="s">
        <v>68</v>
      </c>
      <c r="L4128" s="2">
        <v>3</v>
      </c>
      <c r="M4128" t="s">
        <v>65</v>
      </c>
      <c r="N4128" t="s">
        <v>69</v>
      </c>
      <c r="O4128" t="s">
        <v>67</v>
      </c>
    </row>
    <row r="4129" spans="1:15" x14ac:dyDescent="0.25">
      <c r="A4129" s="2">
        <v>1</v>
      </c>
      <c r="B4129" s="2">
        <v>2016</v>
      </c>
      <c r="C4129" t="s">
        <v>388</v>
      </c>
      <c r="D4129" t="s">
        <v>169</v>
      </c>
      <c r="E4129" s="2" t="s">
        <v>12</v>
      </c>
      <c r="F4129">
        <f>VLOOKUP(C4129,'Five Year Alumni Srvy 2016 Data'!C:F,4,FALSE)</f>
        <v>0</v>
      </c>
      <c r="G4129" t="str">
        <f>VLOOKUP(F4129,Coding!K:L,2,FALSE)</f>
        <v>Non-URM</v>
      </c>
      <c r="H4129" t="s">
        <v>389</v>
      </c>
      <c r="I4129" t="s">
        <v>390</v>
      </c>
      <c r="J4129" t="s">
        <v>21</v>
      </c>
      <c r="K4129" t="s">
        <v>70</v>
      </c>
      <c r="L4129" s="2">
        <v>2</v>
      </c>
      <c r="M4129" t="s">
        <v>65</v>
      </c>
      <c r="N4129" t="s">
        <v>71</v>
      </c>
      <c r="O4129" t="s">
        <v>186</v>
      </c>
    </row>
    <row r="4130" spans="1:15" x14ac:dyDescent="0.25">
      <c r="A4130" s="2">
        <v>1</v>
      </c>
      <c r="B4130" s="2">
        <v>2016</v>
      </c>
      <c r="C4130" t="s">
        <v>388</v>
      </c>
      <c r="D4130" t="s">
        <v>169</v>
      </c>
      <c r="E4130" s="2" t="s">
        <v>12</v>
      </c>
      <c r="F4130">
        <f>VLOOKUP(C4130,'Five Year Alumni Srvy 2016 Data'!C:F,4,FALSE)</f>
        <v>0</v>
      </c>
      <c r="G4130" t="str">
        <f>VLOOKUP(F4130,Coding!K:L,2,FALSE)</f>
        <v>Non-URM</v>
      </c>
      <c r="H4130" t="s">
        <v>389</v>
      </c>
      <c r="I4130" t="s">
        <v>390</v>
      </c>
      <c r="J4130" t="s">
        <v>21</v>
      </c>
      <c r="K4130" t="s">
        <v>116</v>
      </c>
      <c r="L4130" s="2">
        <v>2</v>
      </c>
      <c r="M4130" t="s">
        <v>65</v>
      </c>
      <c r="N4130" t="s">
        <v>117</v>
      </c>
      <c r="O4130" t="s">
        <v>186</v>
      </c>
    </row>
    <row r="4131" spans="1:15" x14ac:dyDescent="0.25">
      <c r="A4131" s="2">
        <v>1</v>
      </c>
      <c r="B4131" s="2">
        <v>2016</v>
      </c>
      <c r="C4131" t="s">
        <v>388</v>
      </c>
      <c r="D4131" t="s">
        <v>169</v>
      </c>
      <c r="E4131" s="2" t="s">
        <v>12</v>
      </c>
      <c r="F4131">
        <f>VLOOKUP(C4131,'Five Year Alumni Srvy 2016 Data'!C:F,4,FALSE)</f>
        <v>0</v>
      </c>
      <c r="G4131" t="str">
        <f>VLOOKUP(F4131,Coding!K:L,2,FALSE)</f>
        <v>Non-URM</v>
      </c>
      <c r="H4131" t="s">
        <v>389</v>
      </c>
      <c r="I4131" t="s">
        <v>390</v>
      </c>
      <c r="J4131" t="s">
        <v>21</v>
      </c>
      <c r="K4131" t="s">
        <v>120</v>
      </c>
      <c r="L4131" s="2">
        <v>1</v>
      </c>
      <c r="M4131" t="s">
        <v>65</v>
      </c>
      <c r="N4131" t="s">
        <v>121</v>
      </c>
      <c r="O4131" t="s">
        <v>230</v>
      </c>
    </row>
    <row r="4132" spans="1:15" x14ac:dyDescent="0.25">
      <c r="A4132" s="2">
        <v>1</v>
      </c>
      <c r="B4132" s="2">
        <v>2016</v>
      </c>
      <c r="C4132" t="s">
        <v>394</v>
      </c>
      <c r="D4132" t="s">
        <v>264</v>
      </c>
      <c r="E4132" s="2" t="s">
        <v>12</v>
      </c>
      <c r="F4132">
        <f>VLOOKUP(C4132,'Five Year Alumni Srvy 2016 Data'!C:F,4,FALSE)</f>
        <v>0</v>
      </c>
      <c r="G4132" t="str">
        <f>VLOOKUP(F4132,Coding!K:L,2,FALSE)</f>
        <v>Non-URM</v>
      </c>
      <c r="H4132" t="s">
        <v>252</v>
      </c>
      <c r="I4132" t="s">
        <v>206</v>
      </c>
      <c r="J4132" t="s">
        <v>15</v>
      </c>
      <c r="K4132" t="s">
        <v>64</v>
      </c>
      <c r="L4132" s="2">
        <v>3</v>
      </c>
      <c r="M4132" t="s">
        <v>65</v>
      </c>
      <c r="N4132" t="s">
        <v>66</v>
      </c>
      <c r="O4132" t="s">
        <v>67</v>
      </c>
    </row>
    <row r="4133" spans="1:15" x14ac:dyDescent="0.25">
      <c r="A4133" s="2">
        <v>1</v>
      </c>
      <c r="B4133" s="2">
        <v>2016</v>
      </c>
      <c r="C4133" t="s">
        <v>394</v>
      </c>
      <c r="D4133" t="s">
        <v>264</v>
      </c>
      <c r="E4133" s="2" t="s">
        <v>12</v>
      </c>
      <c r="F4133">
        <f>VLOOKUP(C4133,'Five Year Alumni Srvy 2016 Data'!C:F,4,FALSE)</f>
        <v>0</v>
      </c>
      <c r="G4133" t="str">
        <f>VLOOKUP(F4133,Coding!K:L,2,FALSE)</f>
        <v>Non-URM</v>
      </c>
      <c r="H4133" t="s">
        <v>252</v>
      </c>
      <c r="I4133" t="s">
        <v>206</v>
      </c>
      <c r="J4133" t="s">
        <v>15</v>
      </c>
      <c r="K4133" t="s">
        <v>68</v>
      </c>
      <c r="L4133" s="2">
        <v>3</v>
      </c>
      <c r="M4133" t="s">
        <v>65</v>
      </c>
      <c r="N4133" t="s">
        <v>69</v>
      </c>
      <c r="O4133" t="s">
        <v>67</v>
      </c>
    </row>
    <row r="4134" spans="1:15" x14ac:dyDescent="0.25">
      <c r="A4134" s="2">
        <v>1</v>
      </c>
      <c r="B4134" s="2">
        <v>2016</v>
      </c>
      <c r="C4134" t="s">
        <v>394</v>
      </c>
      <c r="D4134" t="s">
        <v>264</v>
      </c>
      <c r="E4134" s="2" t="s">
        <v>12</v>
      </c>
      <c r="F4134">
        <f>VLOOKUP(C4134,'Five Year Alumni Srvy 2016 Data'!C:F,4,FALSE)</f>
        <v>0</v>
      </c>
      <c r="G4134" t="str">
        <f>VLOOKUP(F4134,Coding!K:L,2,FALSE)</f>
        <v>Non-URM</v>
      </c>
      <c r="H4134" t="s">
        <v>252</v>
      </c>
      <c r="I4134" t="s">
        <v>206</v>
      </c>
      <c r="J4134" t="s">
        <v>15</v>
      </c>
      <c r="K4134" t="s">
        <v>70</v>
      </c>
      <c r="L4134" s="2">
        <v>3</v>
      </c>
      <c r="M4134" t="s">
        <v>65</v>
      </c>
      <c r="N4134" t="s">
        <v>71</v>
      </c>
      <c r="O4134" t="s">
        <v>67</v>
      </c>
    </row>
    <row r="4135" spans="1:15" x14ac:dyDescent="0.25">
      <c r="A4135" s="2">
        <v>1</v>
      </c>
      <c r="B4135" s="2">
        <v>2016</v>
      </c>
      <c r="C4135" t="s">
        <v>394</v>
      </c>
      <c r="D4135" t="s">
        <v>264</v>
      </c>
      <c r="E4135" s="2" t="s">
        <v>12</v>
      </c>
      <c r="F4135">
        <f>VLOOKUP(C4135,'Five Year Alumni Srvy 2016 Data'!C:F,4,FALSE)</f>
        <v>0</v>
      </c>
      <c r="G4135" t="str">
        <f>VLOOKUP(F4135,Coding!K:L,2,FALSE)</f>
        <v>Non-URM</v>
      </c>
      <c r="H4135" t="s">
        <v>252</v>
      </c>
      <c r="I4135" t="s">
        <v>206</v>
      </c>
      <c r="J4135" t="s">
        <v>15</v>
      </c>
      <c r="K4135" t="s">
        <v>116</v>
      </c>
      <c r="L4135" s="2">
        <v>3</v>
      </c>
      <c r="M4135" t="s">
        <v>65</v>
      </c>
      <c r="N4135" t="s">
        <v>117</v>
      </c>
      <c r="O4135" t="s">
        <v>67</v>
      </c>
    </row>
    <row r="4136" spans="1:15" x14ac:dyDescent="0.25">
      <c r="A4136" s="2">
        <v>1</v>
      </c>
      <c r="B4136" s="2">
        <v>2016</v>
      </c>
      <c r="C4136" t="s">
        <v>394</v>
      </c>
      <c r="D4136" t="s">
        <v>264</v>
      </c>
      <c r="E4136" s="2" t="s">
        <v>12</v>
      </c>
      <c r="F4136">
        <f>VLOOKUP(C4136,'Five Year Alumni Srvy 2016 Data'!C:F,4,FALSE)</f>
        <v>0</v>
      </c>
      <c r="G4136" t="str">
        <f>VLOOKUP(F4136,Coding!K:L,2,FALSE)</f>
        <v>Non-URM</v>
      </c>
      <c r="H4136" t="s">
        <v>252</v>
      </c>
      <c r="I4136" t="s">
        <v>206</v>
      </c>
      <c r="J4136" t="s">
        <v>15</v>
      </c>
      <c r="K4136" t="s">
        <v>120</v>
      </c>
      <c r="L4136" s="2">
        <v>3</v>
      </c>
      <c r="M4136" t="s">
        <v>65</v>
      </c>
      <c r="N4136" t="s">
        <v>121</v>
      </c>
      <c r="O4136" t="s">
        <v>67</v>
      </c>
    </row>
    <row r="4137" spans="1:15" x14ac:dyDescent="0.25">
      <c r="A4137" s="2">
        <v>1</v>
      </c>
      <c r="B4137" s="2">
        <v>2016</v>
      </c>
      <c r="C4137" t="s">
        <v>396</v>
      </c>
      <c r="D4137" t="s">
        <v>48</v>
      </c>
      <c r="E4137" s="2" t="s">
        <v>12</v>
      </c>
      <c r="F4137">
        <f>VLOOKUP(C4137,'Five Year Alumni Srvy 2016 Data'!C:F,4,FALSE)</f>
        <v>0</v>
      </c>
      <c r="G4137" t="str">
        <f>VLOOKUP(F4137,Coding!K:L,2,FALSE)</f>
        <v>Non-URM</v>
      </c>
      <c r="H4137" t="s">
        <v>318</v>
      </c>
      <c r="I4137" t="s">
        <v>171</v>
      </c>
      <c r="J4137" t="s">
        <v>19</v>
      </c>
      <c r="K4137" t="s">
        <v>64</v>
      </c>
      <c r="L4137" s="2">
        <v>3</v>
      </c>
      <c r="M4137" t="s">
        <v>65</v>
      </c>
      <c r="N4137" t="s">
        <v>66</v>
      </c>
      <c r="O4137" t="s">
        <v>67</v>
      </c>
    </row>
    <row r="4138" spans="1:15" x14ac:dyDescent="0.25">
      <c r="A4138" s="2">
        <v>1</v>
      </c>
      <c r="B4138" s="2">
        <v>2016</v>
      </c>
      <c r="C4138" t="s">
        <v>396</v>
      </c>
      <c r="D4138" t="s">
        <v>48</v>
      </c>
      <c r="E4138" s="2" t="s">
        <v>12</v>
      </c>
      <c r="F4138">
        <f>VLOOKUP(C4138,'Five Year Alumni Srvy 2016 Data'!C:F,4,FALSE)</f>
        <v>0</v>
      </c>
      <c r="G4138" t="str">
        <f>VLOOKUP(F4138,Coding!K:L,2,FALSE)</f>
        <v>Non-URM</v>
      </c>
      <c r="H4138" t="s">
        <v>318</v>
      </c>
      <c r="I4138" t="s">
        <v>171</v>
      </c>
      <c r="J4138" t="s">
        <v>19</v>
      </c>
      <c r="K4138" t="s">
        <v>68</v>
      </c>
      <c r="L4138" s="2">
        <v>3</v>
      </c>
      <c r="M4138" t="s">
        <v>65</v>
      </c>
      <c r="N4138" t="s">
        <v>69</v>
      </c>
      <c r="O4138" t="s">
        <v>67</v>
      </c>
    </row>
    <row r="4139" spans="1:15" x14ac:dyDescent="0.25">
      <c r="A4139" s="2">
        <v>1</v>
      </c>
      <c r="B4139" s="2">
        <v>2016</v>
      </c>
      <c r="C4139" t="s">
        <v>396</v>
      </c>
      <c r="D4139" t="s">
        <v>48</v>
      </c>
      <c r="E4139" s="2" t="s">
        <v>12</v>
      </c>
      <c r="F4139">
        <f>VLOOKUP(C4139,'Five Year Alumni Srvy 2016 Data'!C:F,4,FALSE)</f>
        <v>0</v>
      </c>
      <c r="G4139" t="str">
        <f>VLOOKUP(F4139,Coding!K:L,2,FALSE)</f>
        <v>Non-URM</v>
      </c>
      <c r="H4139" t="s">
        <v>318</v>
      </c>
      <c r="I4139" t="s">
        <v>171</v>
      </c>
      <c r="J4139" t="s">
        <v>19</v>
      </c>
      <c r="K4139" t="s">
        <v>70</v>
      </c>
      <c r="L4139" s="2">
        <v>2</v>
      </c>
      <c r="M4139" t="s">
        <v>65</v>
      </c>
      <c r="N4139" t="s">
        <v>71</v>
      </c>
      <c r="O4139" t="s">
        <v>186</v>
      </c>
    </row>
    <row r="4140" spans="1:15" x14ac:dyDescent="0.25">
      <c r="A4140" s="2">
        <v>1</v>
      </c>
      <c r="B4140" s="2">
        <v>2016</v>
      </c>
      <c r="C4140" t="s">
        <v>396</v>
      </c>
      <c r="D4140" t="s">
        <v>48</v>
      </c>
      <c r="E4140" s="2" t="s">
        <v>12</v>
      </c>
      <c r="F4140">
        <f>VLOOKUP(C4140,'Five Year Alumni Srvy 2016 Data'!C:F,4,FALSE)</f>
        <v>0</v>
      </c>
      <c r="G4140" t="str">
        <f>VLOOKUP(F4140,Coding!K:L,2,FALSE)</f>
        <v>Non-URM</v>
      </c>
      <c r="H4140" t="s">
        <v>318</v>
      </c>
      <c r="I4140" t="s">
        <v>171</v>
      </c>
      <c r="J4140" t="s">
        <v>19</v>
      </c>
      <c r="K4140" t="s">
        <v>116</v>
      </c>
      <c r="L4140" s="2">
        <v>3</v>
      </c>
      <c r="M4140" t="s">
        <v>65</v>
      </c>
      <c r="N4140" t="s">
        <v>117</v>
      </c>
      <c r="O4140" t="s">
        <v>67</v>
      </c>
    </row>
    <row r="4141" spans="1:15" x14ac:dyDescent="0.25">
      <c r="A4141" s="2">
        <v>1</v>
      </c>
      <c r="B4141" s="2">
        <v>2016</v>
      </c>
      <c r="C4141" t="s">
        <v>396</v>
      </c>
      <c r="D4141" t="s">
        <v>48</v>
      </c>
      <c r="E4141" s="2" t="s">
        <v>12</v>
      </c>
      <c r="F4141">
        <f>VLOOKUP(C4141,'Five Year Alumni Srvy 2016 Data'!C:F,4,FALSE)</f>
        <v>0</v>
      </c>
      <c r="G4141" t="str">
        <f>VLOOKUP(F4141,Coding!K:L,2,FALSE)</f>
        <v>Non-URM</v>
      </c>
      <c r="H4141" t="s">
        <v>318</v>
      </c>
      <c r="I4141" t="s">
        <v>171</v>
      </c>
      <c r="J4141" t="s">
        <v>19</v>
      </c>
      <c r="K4141" t="s">
        <v>120</v>
      </c>
      <c r="L4141" s="2">
        <v>1</v>
      </c>
      <c r="M4141" t="s">
        <v>65</v>
      </c>
      <c r="N4141" t="s">
        <v>121</v>
      </c>
      <c r="O4141" t="s">
        <v>230</v>
      </c>
    </row>
    <row r="4142" spans="1:15" x14ac:dyDescent="0.25">
      <c r="A4142" s="2">
        <v>1</v>
      </c>
      <c r="B4142" s="2">
        <v>2016</v>
      </c>
      <c r="C4142" t="s">
        <v>404</v>
      </c>
      <c r="D4142" t="s">
        <v>204</v>
      </c>
      <c r="E4142" s="2" t="s">
        <v>12</v>
      </c>
      <c r="F4142">
        <f>VLOOKUP(C4142,'Five Year Alumni Srvy 2016 Data'!C:F,4,FALSE)</f>
        <v>0</v>
      </c>
      <c r="G4142" t="str">
        <f>VLOOKUP(F4142,Coding!K:L,2,FALSE)</f>
        <v>Non-URM</v>
      </c>
      <c r="H4142" t="s">
        <v>284</v>
      </c>
      <c r="I4142" t="s">
        <v>261</v>
      </c>
      <c r="J4142" t="s">
        <v>10</v>
      </c>
      <c r="K4142" t="s">
        <v>64</v>
      </c>
      <c r="L4142" s="2">
        <v>2</v>
      </c>
      <c r="M4142" t="s">
        <v>65</v>
      </c>
      <c r="N4142" t="s">
        <v>66</v>
      </c>
      <c r="O4142" t="s">
        <v>186</v>
      </c>
    </row>
    <row r="4143" spans="1:15" x14ac:dyDescent="0.25">
      <c r="A4143" s="2">
        <v>1</v>
      </c>
      <c r="B4143" s="2">
        <v>2016</v>
      </c>
      <c r="C4143" t="s">
        <v>404</v>
      </c>
      <c r="D4143" t="s">
        <v>204</v>
      </c>
      <c r="E4143" s="2" t="s">
        <v>12</v>
      </c>
      <c r="F4143">
        <f>VLOOKUP(C4143,'Five Year Alumni Srvy 2016 Data'!C:F,4,FALSE)</f>
        <v>0</v>
      </c>
      <c r="G4143" t="str">
        <f>VLOOKUP(F4143,Coding!K:L,2,FALSE)</f>
        <v>Non-URM</v>
      </c>
      <c r="H4143" t="s">
        <v>284</v>
      </c>
      <c r="I4143" t="s">
        <v>261</v>
      </c>
      <c r="J4143" t="s">
        <v>10</v>
      </c>
      <c r="K4143" t="s">
        <v>68</v>
      </c>
      <c r="L4143" s="2">
        <v>4</v>
      </c>
      <c r="M4143" t="s">
        <v>65</v>
      </c>
      <c r="N4143" t="s">
        <v>69</v>
      </c>
      <c r="O4143" t="s">
        <v>185</v>
      </c>
    </row>
    <row r="4144" spans="1:15" x14ac:dyDescent="0.25">
      <c r="A4144" s="2">
        <v>1</v>
      </c>
      <c r="B4144" s="2">
        <v>2016</v>
      </c>
      <c r="C4144" t="s">
        <v>404</v>
      </c>
      <c r="D4144" t="s">
        <v>204</v>
      </c>
      <c r="E4144" s="2" t="s">
        <v>12</v>
      </c>
      <c r="F4144">
        <f>VLOOKUP(C4144,'Five Year Alumni Srvy 2016 Data'!C:F,4,FALSE)</f>
        <v>0</v>
      </c>
      <c r="G4144" t="str">
        <f>VLOOKUP(F4144,Coding!K:L,2,FALSE)</f>
        <v>Non-URM</v>
      </c>
      <c r="H4144" t="s">
        <v>284</v>
      </c>
      <c r="I4144" t="s">
        <v>261</v>
      </c>
      <c r="J4144" t="s">
        <v>10</v>
      </c>
      <c r="K4144" t="s">
        <v>70</v>
      </c>
      <c r="L4144" s="2">
        <v>1</v>
      </c>
      <c r="M4144" t="s">
        <v>65</v>
      </c>
      <c r="N4144" t="s">
        <v>71</v>
      </c>
      <c r="O4144" t="s">
        <v>230</v>
      </c>
    </row>
    <row r="4145" spans="1:15" x14ac:dyDescent="0.25">
      <c r="A4145" s="2">
        <v>1</v>
      </c>
      <c r="B4145" s="2">
        <v>2016</v>
      </c>
      <c r="C4145" t="s">
        <v>404</v>
      </c>
      <c r="D4145" t="s">
        <v>204</v>
      </c>
      <c r="E4145" s="2" t="s">
        <v>12</v>
      </c>
      <c r="F4145">
        <f>VLOOKUP(C4145,'Five Year Alumni Srvy 2016 Data'!C:F,4,FALSE)</f>
        <v>0</v>
      </c>
      <c r="G4145" t="str">
        <f>VLOOKUP(F4145,Coding!K:L,2,FALSE)</f>
        <v>Non-URM</v>
      </c>
      <c r="H4145" t="s">
        <v>284</v>
      </c>
      <c r="I4145" t="s">
        <v>261</v>
      </c>
      <c r="J4145" t="s">
        <v>10</v>
      </c>
      <c r="K4145" t="s">
        <v>116</v>
      </c>
      <c r="L4145" s="2">
        <v>1</v>
      </c>
      <c r="M4145" t="s">
        <v>65</v>
      </c>
      <c r="N4145" t="s">
        <v>117</v>
      </c>
      <c r="O4145" t="s">
        <v>230</v>
      </c>
    </row>
    <row r="4146" spans="1:15" x14ac:dyDescent="0.25">
      <c r="A4146" s="2">
        <v>1</v>
      </c>
      <c r="B4146" s="2">
        <v>2016</v>
      </c>
      <c r="C4146" t="s">
        <v>404</v>
      </c>
      <c r="D4146" t="s">
        <v>204</v>
      </c>
      <c r="E4146" s="2" t="s">
        <v>12</v>
      </c>
      <c r="F4146">
        <f>VLOOKUP(C4146,'Five Year Alumni Srvy 2016 Data'!C:F,4,FALSE)</f>
        <v>0</v>
      </c>
      <c r="G4146" t="str">
        <f>VLOOKUP(F4146,Coding!K:L,2,FALSE)</f>
        <v>Non-URM</v>
      </c>
      <c r="H4146" t="s">
        <v>284</v>
      </c>
      <c r="I4146" t="s">
        <v>261</v>
      </c>
      <c r="J4146" t="s">
        <v>10</v>
      </c>
      <c r="K4146" t="s">
        <v>120</v>
      </c>
      <c r="L4146" s="2">
        <v>4</v>
      </c>
      <c r="M4146" t="s">
        <v>65</v>
      </c>
      <c r="N4146" t="s">
        <v>121</v>
      </c>
      <c r="O4146" t="s">
        <v>185</v>
      </c>
    </row>
    <row r="4147" spans="1:15" x14ac:dyDescent="0.25">
      <c r="A4147" s="2">
        <v>1</v>
      </c>
      <c r="B4147" s="2">
        <v>2016</v>
      </c>
      <c r="C4147" t="s">
        <v>417</v>
      </c>
      <c r="D4147" t="s">
        <v>204</v>
      </c>
      <c r="E4147" s="2" t="s">
        <v>12</v>
      </c>
      <c r="F4147">
        <f>VLOOKUP(C4147,'Five Year Alumni Srvy 2016 Data'!C:F,4,FALSE)</f>
        <v>0</v>
      </c>
      <c r="G4147" t="str">
        <f>VLOOKUP(F4147,Coding!K:L,2,FALSE)</f>
        <v>Non-URM</v>
      </c>
      <c r="H4147" t="s">
        <v>418</v>
      </c>
      <c r="I4147" t="s">
        <v>342</v>
      </c>
      <c r="J4147" t="s">
        <v>19</v>
      </c>
      <c r="K4147" t="s">
        <v>64</v>
      </c>
      <c r="L4147" s="2">
        <v>2</v>
      </c>
      <c r="M4147" t="s">
        <v>65</v>
      </c>
      <c r="N4147" t="s">
        <v>66</v>
      </c>
      <c r="O4147" t="s">
        <v>186</v>
      </c>
    </row>
    <row r="4148" spans="1:15" x14ac:dyDescent="0.25">
      <c r="A4148" s="2">
        <v>1</v>
      </c>
      <c r="B4148" s="2">
        <v>2016</v>
      </c>
      <c r="C4148" t="s">
        <v>417</v>
      </c>
      <c r="D4148" t="s">
        <v>204</v>
      </c>
      <c r="E4148" s="2" t="s">
        <v>12</v>
      </c>
      <c r="F4148">
        <f>VLOOKUP(C4148,'Five Year Alumni Srvy 2016 Data'!C:F,4,FALSE)</f>
        <v>0</v>
      </c>
      <c r="G4148" t="str">
        <f>VLOOKUP(F4148,Coding!K:L,2,FALSE)</f>
        <v>Non-URM</v>
      </c>
      <c r="H4148" t="s">
        <v>418</v>
      </c>
      <c r="I4148" t="s">
        <v>342</v>
      </c>
      <c r="J4148" t="s">
        <v>19</v>
      </c>
      <c r="K4148" t="s">
        <v>68</v>
      </c>
      <c r="L4148" s="2">
        <v>1</v>
      </c>
      <c r="M4148" t="s">
        <v>65</v>
      </c>
      <c r="N4148" t="s">
        <v>69</v>
      </c>
      <c r="O4148" t="s">
        <v>230</v>
      </c>
    </row>
    <row r="4149" spans="1:15" x14ac:dyDescent="0.25">
      <c r="A4149" s="2">
        <v>1</v>
      </c>
      <c r="B4149" s="2">
        <v>2016</v>
      </c>
      <c r="C4149" t="s">
        <v>417</v>
      </c>
      <c r="D4149" t="s">
        <v>204</v>
      </c>
      <c r="E4149" s="2" t="s">
        <v>12</v>
      </c>
      <c r="F4149">
        <f>VLOOKUP(C4149,'Five Year Alumni Srvy 2016 Data'!C:F,4,FALSE)</f>
        <v>0</v>
      </c>
      <c r="G4149" t="str">
        <f>VLOOKUP(F4149,Coding!K:L,2,FALSE)</f>
        <v>Non-URM</v>
      </c>
      <c r="H4149" t="s">
        <v>418</v>
      </c>
      <c r="I4149" t="s">
        <v>342</v>
      </c>
      <c r="J4149" t="s">
        <v>19</v>
      </c>
      <c r="K4149" t="s">
        <v>70</v>
      </c>
      <c r="L4149" s="2">
        <v>2</v>
      </c>
      <c r="M4149" t="s">
        <v>65</v>
      </c>
      <c r="N4149" t="s">
        <v>71</v>
      </c>
      <c r="O4149" t="s">
        <v>186</v>
      </c>
    </row>
    <row r="4150" spans="1:15" x14ac:dyDescent="0.25">
      <c r="A4150" s="2">
        <v>1</v>
      </c>
      <c r="B4150" s="2">
        <v>2016</v>
      </c>
      <c r="C4150" t="s">
        <v>417</v>
      </c>
      <c r="D4150" t="s">
        <v>204</v>
      </c>
      <c r="E4150" s="2" t="s">
        <v>12</v>
      </c>
      <c r="F4150">
        <f>VLOOKUP(C4150,'Five Year Alumni Srvy 2016 Data'!C:F,4,FALSE)</f>
        <v>0</v>
      </c>
      <c r="G4150" t="str">
        <f>VLOOKUP(F4150,Coding!K:L,2,FALSE)</f>
        <v>Non-URM</v>
      </c>
      <c r="H4150" t="s">
        <v>418</v>
      </c>
      <c r="I4150" t="s">
        <v>342</v>
      </c>
      <c r="J4150" t="s">
        <v>19</v>
      </c>
      <c r="K4150" t="s">
        <v>116</v>
      </c>
      <c r="L4150" s="2">
        <v>2</v>
      </c>
      <c r="M4150" t="s">
        <v>65</v>
      </c>
      <c r="N4150" t="s">
        <v>117</v>
      </c>
      <c r="O4150" t="s">
        <v>186</v>
      </c>
    </row>
    <row r="4151" spans="1:15" x14ac:dyDescent="0.25">
      <c r="A4151" s="2">
        <v>1</v>
      </c>
      <c r="B4151" s="2">
        <v>2016</v>
      </c>
      <c r="C4151" t="s">
        <v>417</v>
      </c>
      <c r="D4151" t="s">
        <v>204</v>
      </c>
      <c r="E4151" s="2" t="s">
        <v>12</v>
      </c>
      <c r="F4151">
        <f>VLOOKUP(C4151,'Five Year Alumni Srvy 2016 Data'!C:F,4,FALSE)</f>
        <v>0</v>
      </c>
      <c r="G4151" t="str">
        <f>VLOOKUP(F4151,Coding!K:L,2,FALSE)</f>
        <v>Non-URM</v>
      </c>
      <c r="H4151" t="s">
        <v>418</v>
      </c>
      <c r="I4151" t="s">
        <v>342</v>
      </c>
      <c r="J4151" t="s">
        <v>19</v>
      </c>
      <c r="K4151" t="s">
        <v>120</v>
      </c>
      <c r="L4151" s="2">
        <v>1</v>
      </c>
      <c r="M4151" t="s">
        <v>65</v>
      </c>
      <c r="N4151" t="s">
        <v>121</v>
      </c>
      <c r="O4151" t="s">
        <v>230</v>
      </c>
    </row>
    <row r="4152" spans="1:15" x14ac:dyDescent="0.25">
      <c r="A4152" s="2">
        <v>1</v>
      </c>
      <c r="B4152" s="2">
        <v>2016</v>
      </c>
      <c r="C4152" t="s">
        <v>422</v>
      </c>
      <c r="D4152" t="s">
        <v>48</v>
      </c>
      <c r="E4152" s="2" t="s">
        <v>12</v>
      </c>
      <c r="F4152">
        <f>VLOOKUP(C4152,'Five Year Alumni Srvy 2016 Data'!C:F,4,FALSE)</f>
        <v>0</v>
      </c>
      <c r="G4152" t="str">
        <f>VLOOKUP(F4152,Coding!K:L,2,FALSE)</f>
        <v>Non-URM</v>
      </c>
      <c r="H4152" t="s">
        <v>241</v>
      </c>
      <c r="I4152" t="s">
        <v>242</v>
      </c>
      <c r="J4152" t="s">
        <v>21</v>
      </c>
      <c r="K4152" t="s">
        <v>64</v>
      </c>
      <c r="L4152" s="2">
        <v>4</v>
      </c>
      <c r="M4152" t="s">
        <v>65</v>
      </c>
      <c r="N4152" t="s">
        <v>66</v>
      </c>
      <c r="O4152" t="s">
        <v>185</v>
      </c>
    </row>
    <row r="4153" spans="1:15" x14ac:dyDescent="0.25">
      <c r="A4153" s="2">
        <v>1</v>
      </c>
      <c r="B4153" s="2">
        <v>2016</v>
      </c>
      <c r="C4153" t="s">
        <v>422</v>
      </c>
      <c r="D4153" t="s">
        <v>48</v>
      </c>
      <c r="E4153" s="2" t="s">
        <v>12</v>
      </c>
      <c r="F4153">
        <f>VLOOKUP(C4153,'Five Year Alumni Srvy 2016 Data'!C:F,4,FALSE)</f>
        <v>0</v>
      </c>
      <c r="G4153" t="str">
        <f>VLOOKUP(F4153,Coding!K:L,2,FALSE)</f>
        <v>Non-URM</v>
      </c>
      <c r="H4153" t="s">
        <v>241</v>
      </c>
      <c r="I4153" t="s">
        <v>242</v>
      </c>
      <c r="J4153" t="s">
        <v>21</v>
      </c>
      <c r="K4153" t="s">
        <v>68</v>
      </c>
      <c r="L4153" s="2">
        <v>4</v>
      </c>
      <c r="M4153" t="s">
        <v>65</v>
      </c>
      <c r="N4153" t="s">
        <v>69</v>
      </c>
      <c r="O4153" t="s">
        <v>185</v>
      </c>
    </row>
    <row r="4154" spans="1:15" x14ac:dyDescent="0.25">
      <c r="A4154" s="2">
        <v>1</v>
      </c>
      <c r="B4154" s="2">
        <v>2016</v>
      </c>
      <c r="C4154" t="s">
        <v>422</v>
      </c>
      <c r="D4154" t="s">
        <v>48</v>
      </c>
      <c r="E4154" s="2" t="s">
        <v>12</v>
      </c>
      <c r="F4154">
        <f>VLOOKUP(C4154,'Five Year Alumni Srvy 2016 Data'!C:F,4,FALSE)</f>
        <v>0</v>
      </c>
      <c r="G4154" t="str">
        <f>VLOOKUP(F4154,Coding!K:L,2,FALSE)</f>
        <v>Non-URM</v>
      </c>
      <c r="H4154" t="s">
        <v>241</v>
      </c>
      <c r="I4154" t="s">
        <v>242</v>
      </c>
      <c r="J4154" t="s">
        <v>21</v>
      </c>
      <c r="K4154" t="s">
        <v>70</v>
      </c>
      <c r="L4154" s="2">
        <v>4</v>
      </c>
      <c r="M4154" t="s">
        <v>65</v>
      </c>
      <c r="N4154" t="s">
        <v>71</v>
      </c>
      <c r="O4154" t="s">
        <v>185</v>
      </c>
    </row>
    <row r="4155" spans="1:15" x14ac:dyDescent="0.25">
      <c r="A4155" s="2">
        <v>1</v>
      </c>
      <c r="B4155" s="2">
        <v>2016</v>
      </c>
      <c r="C4155" t="s">
        <v>422</v>
      </c>
      <c r="D4155" t="s">
        <v>48</v>
      </c>
      <c r="E4155" s="2" t="s">
        <v>12</v>
      </c>
      <c r="F4155">
        <f>VLOOKUP(C4155,'Five Year Alumni Srvy 2016 Data'!C:F,4,FALSE)</f>
        <v>0</v>
      </c>
      <c r="G4155" t="str">
        <f>VLOOKUP(F4155,Coding!K:L,2,FALSE)</f>
        <v>Non-URM</v>
      </c>
      <c r="H4155" t="s">
        <v>241</v>
      </c>
      <c r="I4155" t="s">
        <v>242</v>
      </c>
      <c r="J4155" t="s">
        <v>21</v>
      </c>
      <c r="K4155" t="s">
        <v>116</v>
      </c>
      <c r="L4155" s="2">
        <v>4</v>
      </c>
      <c r="M4155" t="s">
        <v>65</v>
      </c>
      <c r="N4155" t="s">
        <v>117</v>
      </c>
      <c r="O4155" t="s">
        <v>185</v>
      </c>
    </row>
    <row r="4156" spans="1:15" x14ac:dyDescent="0.25">
      <c r="A4156" s="2">
        <v>1</v>
      </c>
      <c r="B4156" s="2">
        <v>2016</v>
      </c>
      <c r="C4156" t="s">
        <v>422</v>
      </c>
      <c r="D4156" t="s">
        <v>48</v>
      </c>
      <c r="E4156" s="2" t="s">
        <v>12</v>
      </c>
      <c r="F4156">
        <f>VLOOKUP(C4156,'Five Year Alumni Srvy 2016 Data'!C:F,4,FALSE)</f>
        <v>0</v>
      </c>
      <c r="G4156" t="str">
        <f>VLOOKUP(F4156,Coding!K:L,2,FALSE)</f>
        <v>Non-URM</v>
      </c>
      <c r="H4156" t="s">
        <v>241</v>
      </c>
      <c r="I4156" t="s">
        <v>242</v>
      </c>
      <c r="J4156" t="s">
        <v>21</v>
      </c>
      <c r="K4156" t="s">
        <v>120</v>
      </c>
      <c r="L4156" s="2">
        <v>4</v>
      </c>
      <c r="M4156" t="s">
        <v>65</v>
      </c>
      <c r="N4156" t="s">
        <v>121</v>
      </c>
      <c r="O4156" t="s">
        <v>185</v>
      </c>
    </row>
    <row r="4157" spans="1:15" x14ac:dyDescent="0.25">
      <c r="A4157" s="2">
        <v>1</v>
      </c>
      <c r="B4157" s="2">
        <v>2016</v>
      </c>
      <c r="C4157" t="s">
        <v>424</v>
      </c>
      <c r="D4157" t="s">
        <v>204</v>
      </c>
      <c r="E4157" s="2" t="s">
        <v>12</v>
      </c>
      <c r="F4157">
        <f>VLOOKUP(C4157,'Five Year Alumni Srvy 2016 Data'!C:F,4,FALSE)</f>
        <v>0</v>
      </c>
      <c r="G4157" t="str">
        <f>VLOOKUP(F4157,Coding!K:L,2,FALSE)</f>
        <v>Non-URM</v>
      </c>
      <c r="H4157" t="s">
        <v>425</v>
      </c>
      <c r="I4157" t="s">
        <v>267</v>
      </c>
      <c r="J4157" t="s">
        <v>10</v>
      </c>
      <c r="K4157" t="s">
        <v>64</v>
      </c>
      <c r="L4157" s="2">
        <v>3</v>
      </c>
      <c r="M4157" t="s">
        <v>65</v>
      </c>
      <c r="N4157" t="s">
        <v>66</v>
      </c>
      <c r="O4157" t="s">
        <v>67</v>
      </c>
    </row>
    <row r="4158" spans="1:15" x14ac:dyDescent="0.25">
      <c r="A4158" s="2">
        <v>1</v>
      </c>
      <c r="B4158" s="2">
        <v>2016</v>
      </c>
      <c r="C4158" t="s">
        <v>424</v>
      </c>
      <c r="D4158" t="s">
        <v>204</v>
      </c>
      <c r="E4158" s="2" t="s">
        <v>12</v>
      </c>
      <c r="F4158">
        <f>VLOOKUP(C4158,'Five Year Alumni Srvy 2016 Data'!C:F,4,FALSE)</f>
        <v>0</v>
      </c>
      <c r="G4158" t="str">
        <f>VLOOKUP(F4158,Coding!K:L,2,FALSE)</f>
        <v>Non-URM</v>
      </c>
      <c r="H4158" t="s">
        <v>425</v>
      </c>
      <c r="I4158" t="s">
        <v>267</v>
      </c>
      <c r="J4158" t="s">
        <v>10</v>
      </c>
      <c r="K4158" t="s">
        <v>68</v>
      </c>
      <c r="L4158" s="2">
        <v>4</v>
      </c>
      <c r="M4158" t="s">
        <v>65</v>
      </c>
      <c r="N4158" t="s">
        <v>69</v>
      </c>
      <c r="O4158" t="s">
        <v>185</v>
      </c>
    </row>
    <row r="4159" spans="1:15" x14ac:dyDescent="0.25">
      <c r="A4159" s="2">
        <v>1</v>
      </c>
      <c r="B4159" s="2">
        <v>2016</v>
      </c>
      <c r="C4159" t="s">
        <v>424</v>
      </c>
      <c r="D4159" t="s">
        <v>204</v>
      </c>
      <c r="E4159" s="2" t="s">
        <v>12</v>
      </c>
      <c r="F4159">
        <f>VLOOKUP(C4159,'Five Year Alumni Srvy 2016 Data'!C:F,4,FALSE)</f>
        <v>0</v>
      </c>
      <c r="G4159" t="str">
        <f>VLOOKUP(F4159,Coding!K:L,2,FALSE)</f>
        <v>Non-URM</v>
      </c>
      <c r="H4159" t="s">
        <v>425</v>
      </c>
      <c r="I4159" t="s">
        <v>267</v>
      </c>
      <c r="J4159" t="s">
        <v>10</v>
      </c>
      <c r="K4159" t="s">
        <v>70</v>
      </c>
      <c r="L4159" s="2">
        <v>3</v>
      </c>
      <c r="M4159" t="s">
        <v>65</v>
      </c>
      <c r="N4159" t="s">
        <v>71</v>
      </c>
      <c r="O4159" t="s">
        <v>67</v>
      </c>
    </row>
    <row r="4160" spans="1:15" x14ac:dyDescent="0.25">
      <c r="A4160" s="2">
        <v>1</v>
      </c>
      <c r="B4160" s="2">
        <v>2016</v>
      </c>
      <c r="C4160" t="s">
        <v>424</v>
      </c>
      <c r="D4160" t="s">
        <v>204</v>
      </c>
      <c r="E4160" s="2" t="s">
        <v>12</v>
      </c>
      <c r="F4160">
        <f>VLOOKUP(C4160,'Five Year Alumni Srvy 2016 Data'!C:F,4,FALSE)</f>
        <v>0</v>
      </c>
      <c r="G4160" t="str">
        <f>VLOOKUP(F4160,Coding!K:L,2,FALSE)</f>
        <v>Non-URM</v>
      </c>
      <c r="H4160" t="s">
        <v>425</v>
      </c>
      <c r="I4160" t="s">
        <v>267</v>
      </c>
      <c r="J4160" t="s">
        <v>10</v>
      </c>
      <c r="K4160" t="s">
        <v>116</v>
      </c>
      <c r="L4160" s="2">
        <v>1</v>
      </c>
      <c r="M4160" t="s">
        <v>65</v>
      </c>
      <c r="N4160" t="s">
        <v>117</v>
      </c>
      <c r="O4160" t="s">
        <v>230</v>
      </c>
    </row>
    <row r="4161" spans="1:15" x14ac:dyDescent="0.25">
      <c r="A4161" s="2">
        <v>1</v>
      </c>
      <c r="B4161" s="2">
        <v>2016</v>
      </c>
      <c r="C4161" t="s">
        <v>424</v>
      </c>
      <c r="D4161" t="s">
        <v>204</v>
      </c>
      <c r="E4161" s="2" t="s">
        <v>12</v>
      </c>
      <c r="F4161">
        <f>VLOOKUP(C4161,'Five Year Alumni Srvy 2016 Data'!C:F,4,FALSE)</f>
        <v>0</v>
      </c>
      <c r="G4161" t="str">
        <f>VLOOKUP(F4161,Coding!K:L,2,FALSE)</f>
        <v>Non-URM</v>
      </c>
      <c r="H4161" t="s">
        <v>425</v>
      </c>
      <c r="I4161" t="s">
        <v>267</v>
      </c>
      <c r="J4161" t="s">
        <v>10</v>
      </c>
      <c r="K4161" t="s">
        <v>120</v>
      </c>
      <c r="L4161" s="2">
        <v>4</v>
      </c>
      <c r="M4161" t="s">
        <v>65</v>
      </c>
      <c r="N4161" t="s">
        <v>121</v>
      </c>
      <c r="O4161" t="s">
        <v>185</v>
      </c>
    </row>
    <row r="4162" spans="1:15" x14ac:dyDescent="0.25">
      <c r="A4162" s="2">
        <v>1</v>
      </c>
      <c r="B4162" s="2">
        <v>2016</v>
      </c>
      <c r="C4162" t="s">
        <v>438</v>
      </c>
      <c r="D4162" t="s">
        <v>48</v>
      </c>
      <c r="E4162" s="2" t="s">
        <v>12</v>
      </c>
      <c r="F4162">
        <f>VLOOKUP(C4162,'Five Year Alumni Srvy 2016 Data'!C:F,4,FALSE)</f>
        <v>0</v>
      </c>
      <c r="G4162" t="str">
        <f>VLOOKUP(F4162,Coding!K:L,2,FALSE)</f>
        <v>Non-URM</v>
      </c>
      <c r="H4162" t="s">
        <v>182</v>
      </c>
      <c r="I4162" t="s">
        <v>182</v>
      </c>
      <c r="J4162" t="s">
        <v>21</v>
      </c>
      <c r="K4162" t="s">
        <v>64</v>
      </c>
      <c r="L4162" s="2">
        <v>3</v>
      </c>
      <c r="M4162" t="s">
        <v>65</v>
      </c>
      <c r="N4162" t="s">
        <v>66</v>
      </c>
      <c r="O4162" t="s">
        <v>67</v>
      </c>
    </row>
    <row r="4163" spans="1:15" x14ac:dyDescent="0.25">
      <c r="A4163" s="2">
        <v>1</v>
      </c>
      <c r="B4163" s="2">
        <v>2016</v>
      </c>
      <c r="C4163" t="s">
        <v>438</v>
      </c>
      <c r="D4163" t="s">
        <v>48</v>
      </c>
      <c r="E4163" s="2" t="s">
        <v>12</v>
      </c>
      <c r="F4163">
        <f>VLOOKUP(C4163,'Five Year Alumni Srvy 2016 Data'!C:F,4,FALSE)</f>
        <v>0</v>
      </c>
      <c r="G4163" t="str">
        <f>VLOOKUP(F4163,Coding!K:L,2,FALSE)</f>
        <v>Non-URM</v>
      </c>
      <c r="H4163" t="s">
        <v>182</v>
      </c>
      <c r="I4163" t="s">
        <v>182</v>
      </c>
      <c r="J4163" t="s">
        <v>21</v>
      </c>
      <c r="K4163" t="s">
        <v>68</v>
      </c>
      <c r="L4163" s="2">
        <v>2</v>
      </c>
      <c r="M4163" t="s">
        <v>65</v>
      </c>
      <c r="N4163" t="s">
        <v>69</v>
      </c>
      <c r="O4163" t="s">
        <v>186</v>
      </c>
    </row>
    <row r="4164" spans="1:15" x14ac:dyDescent="0.25">
      <c r="A4164" s="2">
        <v>1</v>
      </c>
      <c r="B4164" s="2">
        <v>2016</v>
      </c>
      <c r="C4164" t="s">
        <v>438</v>
      </c>
      <c r="D4164" t="s">
        <v>48</v>
      </c>
      <c r="E4164" s="2" t="s">
        <v>12</v>
      </c>
      <c r="F4164">
        <f>VLOOKUP(C4164,'Five Year Alumni Srvy 2016 Data'!C:F,4,FALSE)</f>
        <v>0</v>
      </c>
      <c r="G4164" t="str">
        <f>VLOOKUP(F4164,Coding!K:L,2,FALSE)</f>
        <v>Non-URM</v>
      </c>
      <c r="H4164" t="s">
        <v>182</v>
      </c>
      <c r="I4164" t="s">
        <v>182</v>
      </c>
      <c r="J4164" t="s">
        <v>21</v>
      </c>
      <c r="K4164" t="s">
        <v>70</v>
      </c>
      <c r="L4164" s="2">
        <v>3</v>
      </c>
      <c r="M4164" t="s">
        <v>65</v>
      </c>
      <c r="N4164" t="s">
        <v>71</v>
      </c>
      <c r="O4164" t="s">
        <v>67</v>
      </c>
    </row>
    <row r="4165" spans="1:15" x14ac:dyDescent="0.25">
      <c r="A4165" s="2">
        <v>1</v>
      </c>
      <c r="B4165" s="2">
        <v>2016</v>
      </c>
      <c r="C4165" t="s">
        <v>438</v>
      </c>
      <c r="D4165" t="s">
        <v>48</v>
      </c>
      <c r="E4165" s="2" t="s">
        <v>12</v>
      </c>
      <c r="F4165">
        <f>VLOOKUP(C4165,'Five Year Alumni Srvy 2016 Data'!C:F,4,FALSE)</f>
        <v>0</v>
      </c>
      <c r="G4165" t="str">
        <f>VLOOKUP(F4165,Coding!K:L,2,FALSE)</f>
        <v>Non-URM</v>
      </c>
      <c r="H4165" t="s">
        <v>182</v>
      </c>
      <c r="I4165" t="s">
        <v>182</v>
      </c>
      <c r="J4165" t="s">
        <v>21</v>
      </c>
      <c r="K4165" t="s">
        <v>116</v>
      </c>
      <c r="L4165" s="2">
        <v>2</v>
      </c>
      <c r="M4165" t="s">
        <v>65</v>
      </c>
      <c r="N4165" t="s">
        <v>117</v>
      </c>
      <c r="O4165" t="s">
        <v>186</v>
      </c>
    </row>
    <row r="4166" spans="1:15" x14ac:dyDescent="0.25">
      <c r="A4166" s="2">
        <v>1</v>
      </c>
      <c r="B4166" s="2">
        <v>2016</v>
      </c>
      <c r="C4166" t="s">
        <v>438</v>
      </c>
      <c r="D4166" t="s">
        <v>48</v>
      </c>
      <c r="E4166" s="2" t="s">
        <v>12</v>
      </c>
      <c r="F4166">
        <f>VLOOKUP(C4166,'Five Year Alumni Srvy 2016 Data'!C:F,4,FALSE)</f>
        <v>0</v>
      </c>
      <c r="G4166" t="str">
        <f>VLOOKUP(F4166,Coding!K:L,2,FALSE)</f>
        <v>Non-URM</v>
      </c>
      <c r="H4166" t="s">
        <v>182</v>
      </c>
      <c r="I4166" t="s">
        <v>182</v>
      </c>
      <c r="J4166" t="s">
        <v>21</v>
      </c>
      <c r="K4166" t="s">
        <v>120</v>
      </c>
      <c r="L4166" s="2">
        <v>3</v>
      </c>
      <c r="M4166" t="s">
        <v>65</v>
      </c>
      <c r="N4166" t="s">
        <v>121</v>
      </c>
      <c r="O4166" t="s">
        <v>67</v>
      </c>
    </row>
    <row r="4167" spans="1:15" x14ac:dyDescent="0.25">
      <c r="A4167" s="2">
        <v>1</v>
      </c>
      <c r="B4167" s="2">
        <v>2016</v>
      </c>
      <c r="C4167" t="s">
        <v>443</v>
      </c>
      <c r="D4167" t="s">
        <v>264</v>
      </c>
      <c r="E4167" s="2" t="s">
        <v>12</v>
      </c>
      <c r="F4167">
        <f>VLOOKUP(C4167,'Five Year Alumni Srvy 2016 Data'!C:F,4,FALSE)</f>
        <v>0</v>
      </c>
      <c r="G4167" t="str">
        <f>VLOOKUP(F4167,Coding!K:L,2,FALSE)</f>
        <v>Non-URM</v>
      </c>
      <c r="H4167" t="s">
        <v>444</v>
      </c>
      <c r="I4167" t="s">
        <v>401</v>
      </c>
      <c r="J4167" t="s">
        <v>19</v>
      </c>
      <c r="K4167" t="s">
        <v>64</v>
      </c>
      <c r="L4167" s="2">
        <v>3</v>
      </c>
      <c r="M4167" t="s">
        <v>65</v>
      </c>
      <c r="N4167" t="s">
        <v>66</v>
      </c>
      <c r="O4167" t="s">
        <v>67</v>
      </c>
    </row>
    <row r="4168" spans="1:15" x14ac:dyDescent="0.25">
      <c r="A4168" s="2">
        <v>1</v>
      </c>
      <c r="B4168" s="2">
        <v>2016</v>
      </c>
      <c r="C4168" t="s">
        <v>443</v>
      </c>
      <c r="D4168" t="s">
        <v>264</v>
      </c>
      <c r="E4168" s="2" t="s">
        <v>12</v>
      </c>
      <c r="F4168">
        <f>VLOOKUP(C4168,'Five Year Alumni Srvy 2016 Data'!C:F,4,FALSE)</f>
        <v>0</v>
      </c>
      <c r="G4168" t="str">
        <f>VLOOKUP(F4168,Coding!K:L,2,FALSE)</f>
        <v>Non-URM</v>
      </c>
      <c r="H4168" t="s">
        <v>444</v>
      </c>
      <c r="I4168" t="s">
        <v>401</v>
      </c>
      <c r="J4168" t="s">
        <v>19</v>
      </c>
      <c r="K4168" t="s">
        <v>68</v>
      </c>
      <c r="L4168" s="2">
        <v>2</v>
      </c>
      <c r="M4168" t="s">
        <v>65</v>
      </c>
      <c r="N4168" t="s">
        <v>69</v>
      </c>
      <c r="O4168" t="s">
        <v>186</v>
      </c>
    </row>
    <row r="4169" spans="1:15" x14ac:dyDescent="0.25">
      <c r="A4169" s="2">
        <v>1</v>
      </c>
      <c r="B4169" s="2">
        <v>2016</v>
      </c>
      <c r="C4169" t="s">
        <v>443</v>
      </c>
      <c r="D4169" t="s">
        <v>264</v>
      </c>
      <c r="E4169" s="2" t="s">
        <v>12</v>
      </c>
      <c r="F4169">
        <f>VLOOKUP(C4169,'Five Year Alumni Srvy 2016 Data'!C:F,4,FALSE)</f>
        <v>0</v>
      </c>
      <c r="G4169" t="str">
        <f>VLOOKUP(F4169,Coding!K:L,2,FALSE)</f>
        <v>Non-URM</v>
      </c>
      <c r="H4169" t="s">
        <v>444</v>
      </c>
      <c r="I4169" t="s">
        <v>401</v>
      </c>
      <c r="J4169" t="s">
        <v>19</v>
      </c>
      <c r="K4169" t="s">
        <v>70</v>
      </c>
      <c r="L4169" s="2">
        <v>3</v>
      </c>
      <c r="M4169" t="s">
        <v>65</v>
      </c>
      <c r="N4169" t="s">
        <v>71</v>
      </c>
      <c r="O4169" t="s">
        <v>67</v>
      </c>
    </row>
    <row r="4170" spans="1:15" x14ac:dyDescent="0.25">
      <c r="A4170" s="2">
        <v>1</v>
      </c>
      <c r="B4170" s="2">
        <v>2016</v>
      </c>
      <c r="C4170" t="s">
        <v>443</v>
      </c>
      <c r="D4170" t="s">
        <v>264</v>
      </c>
      <c r="E4170" s="2" t="s">
        <v>12</v>
      </c>
      <c r="F4170">
        <f>VLOOKUP(C4170,'Five Year Alumni Srvy 2016 Data'!C:F,4,FALSE)</f>
        <v>0</v>
      </c>
      <c r="G4170" t="str">
        <f>VLOOKUP(F4170,Coding!K:L,2,FALSE)</f>
        <v>Non-URM</v>
      </c>
      <c r="H4170" t="s">
        <v>444</v>
      </c>
      <c r="I4170" t="s">
        <v>401</v>
      </c>
      <c r="J4170" t="s">
        <v>19</v>
      </c>
      <c r="K4170" t="s">
        <v>116</v>
      </c>
      <c r="L4170" s="2">
        <v>3</v>
      </c>
      <c r="M4170" t="s">
        <v>65</v>
      </c>
      <c r="N4170" t="s">
        <v>117</v>
      </c>
      <c r="O4170" t="s">
        <v>67</v>
      </c>
    </row>
    <row r="4171" spans="1:15" x14ac:dyDescent="0.25">
      <c r="A4171" s="2">
        <v>1</v>
      </c>
      <c r="B4171" s="2">
        <v>2016</v>
      </c>
      <c r="C4171" t="s">
        <v>443</v>
      </c>
      <c r="D4171" t="s">
        <v>264</v>
      </c>
      <c r="E4171" s="2" t="s">
        <v>12</v>
      </c>
      <c r="F4171">
        <f>VLOOKUP(C4171,'Five Year Alumni Srvy 2016 Data'!C:F,4,FALSE)</f>
        <v>0</v>
      </c>
      <c r="G4171" t="str">
        <f>VLOOKUP(F4171,Coding!K:L,2,FALSE)</f>
        <v>Non-URM</v>
      </c>
      <c r="H4171" t="s">
        <v>444</v>
      </c>
      <c r="I4171" t="s">
        <v>401</v>
      </c>
      <c r="J4171" t="s">
        <v>19</v>
      </c>
      <c r="K4171" t="s">
        <v>120</v>
      </c>
      <c r="L4171" s="2">
        <v>3</v>
      </c>
      <c r="M4171" t="s">
        <v>65</v>
      </c>
      <c r="N4171" t="s">
        <v>121</v>
      </c>
      <c r="O4171" t="s">
        <v>67</v>
      </c>
    </row>
    <row r="4172" spans="1:15" x14ac:dyDescent="0.25">
      <c r="A4172" s="2">
        <v>1</v>
      </c>
      <c r="B4172" s="2">
        <v>2016</v>
      </c>
      <c r="C4172" t="s">
        <v>450</v>
      </c>
      <c r="D4172" t="s">
        <v>169</v>
      </c>
      <c r="E4172" s="2" t="s">
        <v>12</v>
      </c>
      <c r="F4172">
        <f>VLOOKUP(C4172,'Five Year Alumni Srvy 2016 Data'!C:F,4,FALSE)</f>
        <v>0</v>
      </c>
      <c r="G4172" t="str">
        <f>VLOOKUP(F4172,Coding!K:L,2,FALSE)</f>
        <v>Non-URM</v>
      </c>
      <c r="H4172" t="s">
        <v>451</v>
      </c>
      <c r="I4172" t="s">
        <v>452</v>
      </c>
      <c r="J4172" t="s">
        <v>21</v>
      </c>
      <c r="K4172" t="s">
        <v>64</v>
      </c>
      <c r="L4172" s="2">
        <v>3</v>
      </c>
      <c r="M4172" t="s">
        <v>65</v>
      </c>
      <c r="N4172" t="s">
        <v>66</v>
      </c>
      <c r="O4172" t="s">
        <v>67</v>
      </c>
    </row>
    <row r="4173" spans="1:15" x14ac:dyDescent="0.25">
      <c r="A4173" s="2">
        <v>1</v>
      </c>
      <c r="B4173" s="2">
        <v>2016</v>
      </c>
      <c r="C4173" t="s">
        <v>450</v>
      </c>
      <c r="D4173" t="s">
        <v>169</v>
      </c>
      <c r="E4173" s="2" t="s">
        <v>12</v>
      </c>
      <c r="F4173">
        <f>VLOOKUP(C4173,'Five Year Alumni Srvy 2016 Data'!C:F,4,FALSE)</f>
        <v>0</v>
      </c>
      <c r="G4173" t="str">
        <f>VLOOKUP(F4173,Coding!K:L,2,FALSE)</f>
        <v>Non-URM</v>
      </c>
      <c r="H4173" t="s">
        <v>451</v>
      </c>
      <c r="I4173" t="s">
        <v>452</v>
      </c>
      <c r="J4173" t="s">
        <v>21</v>
      </c>
      <c r="K4173" t="s">
        <v>68</v>
      </c>
      <c r="L4173" s="2">
        <v>3</v>
      </c>
      <c r="M4173" t="s">
        <v>65</v>
      </c>
      <c r="N4173" t="s">
        <v>69</v>
      </c>
      <c r="O4173" t="s">
        <v>67</v>
      </c>
    </row>
    <row r="4174" spans="1:15" x14ac:dyDescent="0.25">
      <c r="A4174" s="2">
        <v>1</v>
      </c>
      <c r="B4174" s="2">
        <v>2016</v>
      </c>
      <c r="C4174" t="s">
        <v>450</v>
      </c>
      <c r="D4174" t="s">
        <v>169</v>
      </c>
      <c r="E4174" s="2" t="s">
        <v>12</v>
      </c>
      <c r="F4174">
        <f>VLOOKUP(C4174,'Five Year Alumni Srvy 2016 Data'!C:F,4,FALSE)</f>
        <v>0</v>
      </c>
      <c r="G4174" t="str">
        <f>VLOOKUP(F4174,Coding!K:L,2,FALSE)</f>
        <v>Non-URM</v>
      </c>
      <c r="H4174" t="s">
        <v>451</v>
      </c>
      <c r="I4174" t="s">
        <v>452</v>
      </c>
      <c r="J4174" t="s">
        <v>21</v>
      </c>
      <c r="K4174" t="s">
        <v>70</v>
      </c>
      <c r="L4174" s="2">
        <v>3</v>
      </c>
      <c r="M4174" t="s">
        <v>65</v>
      </c>
      <c r="N4174" t="s">
        <v>71</v>
      </c>
      <c r="O4174" t="s">
        <v>67</v>
      </c>
    </row>
    <row r="4175" spans="1:15" x14ac:dyDescent="0.25">
      <c r="A4175" s="2">
        <v>1</v>
      </c>
      <c r="B4175" s="2">
        <v>2016</v>
      </c>
      <c r="C4175" t="s">
        <v>450</v>
      </c>
      <c r="D4175" t="s">
        <v>169</v>
      </c>
      <c r="E4175" s="2" t="s">
        <v>12</v>
      </c>
      <c r="F4175">
        <f>VLOOKUP(C4175,'Five Year Alumni Srvy 2016 Data'!C:F,4,FALSE)</f>
        <v>0</v>
      </c>
      <c r="G4175" t="str">
        <f>VLOOKUP(F4175,Coding!K:L,2,FALSE)</f>
        <v>Non-URM</v>
      </c>
      <c r="H4175" t="s">
        <v>451</v>
      </c>
      <c r="I4175" t="s">
        <v>452</v>
      </c>
      <c r="J4175" t="s">
        <v>21</v>
      </c>
      <c r="K4175" t="s">
        <v>116</v>
      </c>
      <c r="L4175" s="2">
        <v>3</v>
      </c>
      <c r="M4175" t="s">
        <v>65</v>
      </c>
      <c r="N4175" t="s">
        <v>117</v>
      </c>
      <c r="O4175" t="s">
        <v>67</v>
      </c>
    </row>
    <row r="4176" spans="1:15" x14ac:dyDescent="0.25">
      <c r="A4176" s="2">
        <v>1</v>
      </c>
      <c r="B4176" s="2">
        <v>2016</v>
      </c>
      <c r="C4176" t="s">
        <v>450</v>
      </c>
      <c r="D4176" t="s">
        <v>169</v>
      </c>
      <c r="E4176" s="2" t="s">
        <v>12</v>
      </c>
      <c r="F4176">
        <f>VLOOKUP(C4176,'Five Year Alumni Srvy 2016 Data'!C:F,4,FALSE)</f>
        <v>0</v>
      </c>
      <c r="G4176" t="str">
        <f>VLOOKUP(F4176,Coding!K:L,2,FALSE)</f>
        <v>Non-URM</v>
      </c>
      <c r="H4176" t="s">
        <v>451</v>
      </c>
      <c r="I4176" t="s">
        <v>452</v>
      </c>
      <c r="J4176" t="s">
        <v>21</v>
      </c>
      <c r="K4176" t="s">
        <v>120</v>
      </c>
      <c r="L4176" s="2">
        <v>3</v>
      </c>
      <c r="M4176" t="s">
        <v>65</v>
      </c>
      <c r="N4176" t="s">
        <v>121</v>
      </c>
      <c r="O4176" t="s">
        <v>67</v>
      </c>
    </row>
    <row r="4177" spans="1:15" x14ac:dyDescent="0.25">
      <c r="A4177" s="2">
        <v>1</v>
      </c>
      <c r="B4177" s="2">
        <v>2016</v>
      </c>
      <c r="C4177" t="s">
        <v>453</v>
      </c>
      <c r="D4177" t="s">
        <v>169</v>
      </c>
      <c r="E4177" s="2" t="s">
        <v>12</v>
      </c>
      <c r="F4177">
        <f>VLOOKUP(C4177,'Five Year Alumni Srvy 2016 Data'!C:F,4,FALSE)</f>
        <v>0</v>
      </c>
      <c r="G4177" t="str">
        <f>VLOOKUP(F4177,Coding!K:L,2,FALSE)</f>
        <v>Non-URM</v>
      </c>
      <c r="H4177" t="s">
        <v>454</v>
      </c>
      <c r="I4177" t="s">
        <v>206</v>
      </c>
      <c r="J4177" t="s">
        <v>15</v>
      </c>
      <c r="K4177" t="s">
        <v>64</v>
      </c>
      <c r="L4177" s="3"/>
      <c r="M4177" t="s">
        <v>65</v>
      </c>
      <c r="N4177" t="s">
        <v>66</v>
      </c>
    </row>
    <row r="4178" spans="1:15" x14ac:dyDescent="0.25">
      <c r="A4178" s="2">
        <v>1</v>
      </c>
      <c r="B4178" s="2">
        <v>2016</v>
      </c>
      <c r="C4178" t="s">
        <v>453</v>
      </c>
      <c r="D4178" t="s">
        <v>169</v>
      </c>
      <c r="E4178" s="2" t="s">
        <v>12</v>
      </c>
      <c r="F4178">
        <f>VLOOKUP(C4178,'Five Year Alumni Srvy 2016 Data'!C:F,4,FALSE)</f>
        <v>0</v>
      </c>
      <c r="G4178" t="str">
        <f>VLOOKUP(F4178,Coding!K:L,2,FALSE)</f>
        <v>Non-URM</v>
      </c>
      <c r="H4178" t="s">
        <v>454</v>
      </c>
      <c r="I4178" t="s">
        <v>206</v>
      </c>
      <c r="J4178" t="s">
        <v>15</v>
      </c>
      <c r="K4178" t="s">
        <v>68</v>
      </c>
      <c r="L4178" s="3"/>
      <c r="M4178" t="s">
        <v>65</v>
      </c>
      <c r="N4178" t="s">
        <v>69</v>
      </c>
    </row>
    <row r="4179" spans="1:15" x14ac:dyDescent="0.25">
      <c r="A4179" s="2">
        <v>1</v>
      </c>
      <c r="B4179" s="2">
        <v>2016</v>
      </c>
      <c r="C4179" t="s">
        <v>453</v>
      </c>
      <c r="D4179" t="s">
        <v>169</v>
      </c>
      <c r="E4179" s="2" t="s">
        <v>12</v>
      </c>
      <c r="F4179">
        <f>VLOOKUP(C4179,'Five Year Alumni Srvy 2016 Data'!C:F,4,FALSE)</f>
        <v>0</v>
      </c>
      <c r="G4179" t="str">
        <f>VLOOKUP(F4179,Coding!K:L,2,FALSE)</f>
        <v>Non-URM</v>
      </c>
      <c r="H4179" t="s">
        <v>454</v>
      </c>
      <c r="I4179" t="s">
        <v>206</v>
      </c>
      <c r="J4179" t="s">
        <v>15</v>
      </c>
      <c r="K4179" t="s">
        <v>70</v>
      </c>
      <c r="L4179" s="3"/>
      <c r="M4179" t="s">
        <v>65</v>
      </c>
      <c r="N4179" t="s">
        <v>71</v>
      </c>
    </row>
    <row r="4180" spans="1:15" x14ac:dyDescent="0.25">
      <c r="A4180" s="2">
        <v>1</v>
      </c>
      <c r="B4180" s="2">
        <v>2016</v>
      </c>
      <c r="C4180" t="s">
        <v>453</v>
      </c>
      <c r="D4180" t="s">
        <v>169</v>
      </c>
      <c r="E4180" s="2" t="s">
        <v>12</v>
      </c>
      <c r="F4180">
        <f>VLOOKUP(C4180,'Five Year Alumni Srvy 2016 Data'!C:F,4,FALSE)</f>
        <v>0</v>
      </c>
      <c r="G4180" t="str">
        <f>VLOOKUP(F4180,Coding!K:L,2,FALSE)</f>
        <v>Non-URM</v>
      </c>
      <c r="H4180" t="s">
        <v>454</v>
      </c>
      <c r="I4180" t="s">
        <v>206</v>
      </c>
      <c r="J4180" t="s">
        <v>15</v>
      </c>
      <c r="K4180" t="s">
        <v>116</v>
      </c>
      <c r="L4180" s="3"/>
      <c r="M4180" t="s">
        <v>65</v>
      </c>
      <c r="N4180" t="s">
        <v>117</v>
      </c>
    </row>
    <row r="4181" spans="1:15" x14ac:dyDescent="0.25">
      <c r="A4181" s="2">
        <v>1</v>
      </c>
      <c r="B4181" s="2">
        <v>2016</v>
      </c>
      <c r="C4181" t="s">
        <v>453</v>
      </c>
      <c r="D4181" t="s">
        <v>169</v>
      </c>
      <c r="E4181" s="2" t="s">
        <v>12</v>
      </c>
      <c r="F4181">
        <f>VLOOKUP(C4181,'Five Year Alumni Srvy 2016 Data'!C:F,4,FALSE)</f>
        <v>0</v>
      </c>
      <c r="G4181" t="str">
        <f>VLOOKUP(F4181,Coding!K:L,2,FALSE)</f>
        <v>Non-URM</v>
      </c>
      <c r="H4181" t="s">
        <v>454</v>
      </c>
      <c r="I4181" t="s">
        <v>206</v>
      </c>
      <c r="J4181" t="s">
        <v>15</v>
      </c>
      <c r="K4181" t="s">
        <v>120</v>
      </c>
      <c r="L4181" s="3"/>
      <c r="M4181" t="s">
        <v>65</v>
      </c>
      <c r="N4181" t="s">
        <v>121</v>
      </c>
    </row>
    <row r="4182" spans="1:15" x14ac:dyDescent="0.25">
      <c r="A4182" s="2">
        <v>1</v>
      </c>
      <c r="B4182" s="2">
        <v>2016</v>
      </c>
      <c r="C4182" t="s">
        <v>462</v>
      </c>
      <c r="D4182" t="s">
        <v>48</v>
      </c>
      <c r="E4182" s="2" t="s">
        <v>12</v>
      </c>
      <c r="F4182">
        <f>VLOOKUP(C4182,'Five Year Alumni Srvy 2016 Data'!C:F,4,FALSE)</f>
        <v>0</v>
      </c>
      <c r="G4182" t="str">
        <f>VLOOKUP(F4182,Coding!K:L,2,FALSE)</f>
        <v>Non-URM</v>
      </c>
      <c r="H4182" t="s">
        <v>215</v>
      </c>
      <c r="I4182" t="s">
        <v>215</v>
      </c>
      <c r="J4182" t="s">
        <v>21</v>
      </c>
      <c r="K4182" t="s">
        <v>64</v>
      </c>
      <c r="L4182" s="2">
        <v>3</v>
      </c>
      <c r="M4182" t="s">
        <v>65</v>
      </c>
      <c r="N4182" t="s">
        <v>66</v>
      </c>
      <c r="O4182" t="s">
        <v>67</v>
      </c>
    </row>
    <row r="4183" spans="1:15" x14ac:dyDescent="0.25">
      <c r="A4183" s="2">
        <v>1</v>
      </c>
      <c r="B4183" s="2">
        <v>2016</v>
      </c>
      <c r="C4183" t="s">
        <v>462</v>
      </c>
      <c r="D4183" t="s">
        <v>48</v>
      </c>
      <c r="E4183" s="2" t="s">
        <v>12</v>
      </c>
      <c r="F4183">
        <f>VLOOKUP(C4183,'Five Year Alumni Srvy 2016 Data'!C:F,4,FALSE)</f>
        <v>0</v>
      </c>
      <c r="G4183" t="str">
        <f>VLOOKUP(F4183,Coding!K:L,2,FALSE)</f>
        <v>Non-URM</v>
      </c>
      <c r="H4183" t="s">
        <v>215</v>
      </c>
      <c r="I4183" t="s">
        <v>215</v>
      </c>
      <c r="J4183" t="s">
        <v>21</v>
      </c>
      <c r="K4183" t="s">
        <v>68</v>
      </c>
      <c r="L4183" s="2">
        <v>3</v>
      </c>
      <c r="M4183" t="s">
        <v>65</v>
      </c>
      <c r="N4183" t="s">
        <v>69</v>
      </c>
      <c r="O4183" t="s">
        <v>67</v>
      </c>
    </row>
    <row r="4184" spans="1:15" x14ac:dyDescent="0.25">
      <c r="A4184" s="2">
        <v>1</v>
      </c>
      <c r="B4184" s="2">
        <v>2016</v>
      </c>
      <c r="C4184" t="s">
        <v>462</v>
      </c>
      <c r="D4184" t="s">
        <v>48</v>
      </c>
      <c r="E4184" s="2" t="s">
        <v>12</v>
      </c>
      <c r="F4184">
        <f>VLOOKUP(C4184,'Five Year Alumni Srvy 2016 Data'!C:F,4,FALSE)</f>
        <v>0</v>
      </c>
      <c r="G4184" t="str">
        <f>VLOOKUP(F4184,Coding!K:L,2,FALSE)</f>
        <v>Non-URM</v>
      </c>
      <c r="H4184" t="s">
        <v>215</v>
      </c>
      <c r="I4184" t="s">
        <v>215</v>
      </c>
      <c r="J4184" t="s">
        <v>21</v>
      </c>
      <c r="K4184" t="s">
        <v>70</v>
      </c>
      <c r="L4184" s="2">
        <v>3</v>
      </c>
      <c r="M4184" t="s">
        <v>65</v>
      </c>
      <c r="N4184" t="s">
        <v>71</v>
      </c>
      <c r="O4184" t="s">
        <v>67</v>
      </c>
    </row>
    <row r="4185" spans="1:15" x14ac:dyDescent="0.25">
      <c r="A4185" s="2">
        <v>1</v>
      </c>
      <c r="B4185" s="2">
        <v>2016</v>
      </c>
      <c r="C4185" t="s">
        <v>462</v>
      </c>
      <c r="D4185" t="s">
        <v>48</v>
      </c>
      <c r="E4185" s="2" t="s">
        <v>12</v>
      </c>
      <c r="F4185">
        <f>VLOOKUP(C4185,'Five Year Alumni Srvy 2016 Data'!C:F,4,FALSE)</f>
        <v>0</v>
      </c>
      <c r="G4185" t="str">
        <f>VLOOKUP(F4185,Coding!K:L,2,FALSE)</f>
        <v>Non-URM</v>
      </c>
      <c r="H4185" t="s">
        <v>215</v>
      </c>
      <c r="I4185" t="s">
        <v>215</v>
      </c>
      <c r="J4185" t="s">
        <v>21</v>
      </c>
      <c r="K4185" t="s">
        <v>116</v>
      </c>
      <c r="L4185" s="2">
        <v>2</v>
      </c>
      <c r="M4185" t="s">
        <v>65</v>
      </c>
      <c r="N4185" t="s">
        <v>117</v>
      </c>
      <c r="O4185" t="s">
        <v>186</v>
      </c>
    </row>
    <row r="4186" spans="1:15" x14ac:dyDescent="0.25">
      <c r="A4186" s="2">
        <v>1</v>
      </c>
      <c r="B4186" s="2">
        <v>2016</v>
      </c>
      <c r="C4186" t="s">
        <v>462</v>
      </c>
      <c r="D4186" t="s">
        <v>48</v>
      </c>
      <c r="E4186" s="2" t="s">
        <v>12</v>
      </c>
      <c r="F4186">
        <f>VLOOKUP(C4186,'Five Year Alumni Srvy 2016 Data'!C:F,4,FALSE)</f>
        <v>0</v>
      </c>
      <c r="G4186" t="str">
        <f>VLOOKUP(F4186,Coding!K:L,2,FALSE)</f>
        <v>Non-URM</v>
      </c>
      <c r="H4186" t="s">
        <v>215</v>
      </c>
      <c r="I4186" t="s">
        <v>215</v>
      </c>
      <c r="J4186" t="s">
        <v>21</v>
      </c>
      <c r="K4186" t="s">
        <v>120</v>
      </c>
      <c r="L4186" s="2">
        <v>2</v>
      </c>
      <c r="M4186" t="s">
        <v>65</v>
      </c>
      <c r="N4186" t="s">
        <v>121</v>
      </c>
      <c r="O4186" t="s">
        <v>186</v>
      </c>
    </row>
    <row r="4187" spans="1:15" x14ac:dyDescent="0.25">
      <c r="A4187" s="2">
        <v>1</v>
      </c>
      <c r="B4187" s="2">
        <v>2016</v>
      </c>
      <c r="C4187" t="s">
        <v>463</v>
      </c>
      <c r="D4187" t="s">
        <v>204</v>
      </c>
      <c r="E4187" s="2" t="s">
        <v>12</v>
      </c>
      <c r="F4187">
        <f>VLOOKUP(C4187,'Five Year Alumni Srvy 2016 Data'!C:F,4,FALSE)</f>
        <v>0</v>
      </c>
      <c r="G4187" t="str">
        <f>VLOOKUP(F4187,Coding!K:L,2,FALSE)</f>
        <v>Non-URM</v>
      </c>
      <c r="H4187" t="s">
        <v>427</v>
      </c>
      <c r="I4187" t="s">
        <v>267</v>
      </c>
      <c r="J4187" t="s">
        <v>10</v>
      </c>
      <c r="K4187" t="s">
        <v>64</v>
      </c>
      <c r="L4187" s="2">
        <v>3</v>
      </c>
      <c r="M4187" t="s">
        <v>65</v>
      </c>
      <c r="N4187" t="s">
        <v>66</v>
      </c>
      <c r="O4187" t="s">
        <v>67</v>
      </c>
    </row>
    <row r="4188" spans="1:15" x14ac:dyDescent="0.25">
      <c r="A4188" s="2">
        <v>1</v>
      </c>
      <c r="B4188" s="2">
        <v>2016</v>
      </c>
      <c r="C4188" t="s">
        <v>463</v>
      </c>
      <c r="D4188" t="s">
        <v>204</v>
      </c>
      <c r="E4188" s="2" t="s">
        <v>12</v>
      </c>
      <c r="F4188">
        <f>VLOOKUP(C4188,'Five Year Alumni Srvy 2016 Data'!C:F,4,FALSE)</f>
        <v>0</v>
      </c>
      <c r="G4188" t="str">
        <f>VLOOKUP(F4188,Coding!K:L,2,FALSE)</f>
        <v>Non-URM</v>
      </c>
      <c r="H4188" t="s">
        <v>427</v>
      </c>
      <c r="I4188" t="s">
        <v>267</v>
      </c>
      <c r="J4188" t="s">
        <v>10</v>
      </c>
      <c r="K4188" t="s">
        <v>68</v>
      </c>
      <c r="L4188" s="2">
        <v>3</v>
      </c>
      <c r="M4188" t="s">
        <v>65</v>
      </c>
      <c r="N4188" t="s">
        <v>69</v>
      </c>
      <c r="O4188" t="s">
        <v>67</v>
      </c>
    </row>
    <row r="4189" spans="1:15" x14ac:dyDescent="0.25">
      <c r="A4189" s="2">
        <v>1</v>
      </c>
      <c r="B4189" s="2">
        <v>2016</v>
      </c>
      <c r="C4189" t="s">
        <v>463</v>
      </c>
      <c r="D4189" t="s">
        <v>204</v>
      </c>
      <c r="E4189" s="2" t="s">
        <v>12</v>
      </c>
      <c r="F4189">
        <f>VLOOKUP(C4189,'Five Year Alumni Srvy 2016 Data'!C:F,4,FALSE)</f>
        <v>0</v>
      </c>
      <c r="G4189" t="str">
        <f>VLOOKUP(F4189,Coding!K:L,2,FALSE)</f>
        <v>Non-URM</v>
      </c>
      <c r="H4189" t="s">
        <v>427</v>
      </c>
      <c r="I4189" t="s">
        <v>267</v>
      </c>
      <c r="J4189" t="s">
        <v>10</v>
      </c>
      <c r="K4189" t="s">
        <v>70</v>
      </c>
      <c r="L4189" s="2">
        <v>3</v>
      </c>
      <c r="M4189" t="s">
        <v>65</v>
      </c>
      <c r="N4189" t="s">
        <v>71</v>
      </c>
      <c r="O4189" t="s">
        <v>67</v>
      </c>
    </row>
    <row r="4190" spans="1:15" x14ac:dyDescent="0.25">
      <c r="A4190" s="2">
        <v>1</v>
      </c>
      <c r="B4190" s="2">
        <v>2016</v>
      </c>
      <c r="C4190" t="s">
        <v>463</v>
      </c>
      <c r="D4190" t="s">
        <v>204</v>
      </c>
      <c r="E4190" s="2" t="s">
        <v>12</v>
      </c>
      <c r="F4190">
        <f>VLOOKUP(C4190,'Five Year Alumni Srvy 2016 Data'!C:F,4,FALSE)</f>
        <v>0</v>
      </c>
      <c r="G4190" t="str">
        <f>VLOOKUP(F4190,Coding!K:L,2,FALSE)</f>
        <v>Non-URM</v>
      </c>
      <c r="H4190" t="s">
        <v>427</v>
      </c>
      <c r="I4190" t="s">
        <v>267</v>
      </c>
      <c r="J4190" t="s">
        <v>10</v>
      </c>
      <c r="K4190" t="s">
        <v>116</v>
      </c>
      <c r="L4190" s="2">
        <v>3</v>
      </c>
      <c r="M4190" t="s">
        <v>65</v>
      </c>
      <c r="N4190" t="s">
        <v>117</v>
      </c>
      <c r="O4190" t="s">
        <v>67</v>
      </c>
    </row>
    <row r="4191" spans="1:15" x14ac:dyDescent="0.25">
      <c r="A4191" s="2">
        <v>1</v>
      </c>
      <c r="B4191" s="2">
        <v>2016</v>
      </c>
      <c r="C4191" t="s">
        <v>463</v>
      </c>
      <c r="D4191" t="s">
        <v>204</v>
      </c>
      <c r="E4191" s="2" t="s">
        <v>12</v>
      </c>
      <c r="F4191">
        <f>VLOOKUP(C4191,'Five Year Alumni Srvy 2016 Data'!C:F,4,FALSE)</f>
        <v>0</v>
      </c>
      <c r="G4191" t="str">
        <f>VLOOKUP(F4191,Coding!K:L,2,FALSE)</f>
        <v>Non-URM</v>
      </c>
      <c r="H4191" t="s">
        <v>427</v>
      </c>
      <c r="I4191" t="s">
        <v>267</v>
      </c>
      <c r="J4191" t="s">
        <v>10</v>
      </c>
      <c r="K4191" t="s">
        <v>120</v>
      </c>
      <c r="L4191" s="2">
        <v>2</v>
      </c>
      <c r="M4191" t="s">
        <v>65</v>
      </c>
      <c r="N4191" t="s">
        <v>121</v>
      </c>
      <c r="O4191" t="s">
        <v>186</v>
      </c>
    </row>
    <row r="4192" spans="1:15" x14ac:dyDescent="0.25">
      <c r="A4192" s="2">
        <v>1</v>
      </c>
      <c r="B4192" s="2">
        <v>2016</v>
      </c>
      <c r="C4192" t="s">
        <v>464</v>
      </c>
      <c r="D4192" t="s">
        <v>48</v>
      </c>
      <c r="E4192" s="2" t="s">
        <v>12</v>
      </c>
      <c r="F4192">
        <f>VLOOKUP(C4192,'Five Year Alumni Srvy 2016 Data'!C:F,4,FALSE)</f>
        <v>0</v>
      </c>
      <c r="G4192" t="str">
        <f>VLOOKUP(F4192,Coding!K:L,2,FALSE)</f>
        <v>Non-URM</v>
      </c>
      <c r="H4192" t="s">
        <v>465</v>
      </c>
      <c r="I4192" t="s">
        <v>466</v>
      </c>
      <c r="J4192" t="s">
        <v>10</v>
      </c>
      <c r="K4192" t="s">
        <v>64</v>
      </c>
      <c r="L4192" s="2">
        <v>3</v>
      </c>
      <c r="M4192" t="s">
        <v>65</v>
      </c>
      <c r="N4192" t="s">
        <v>66</v>
      </c>
      <c r="O4192" t="s">
        <v>67</v>
      </c>
    </row>
    <row r="4193" spans="1:15" x14ac:dyDescent="0.25">
      <c r="A4193" s="2">
        <v>1</v>
      </c>
      <c r="B4193" s="2">
        <v>2016</v>
      </c>
      <c r="C4193" t="s">
        <v>464</v>
      </c>
      <c r="D4193" t="s">
        <v>48</v>
      </c>
      <c r="E4193" s="2" t="s">
        <v>12</v>
      </c>
      <c r="F4193">
        <f>VLOOKUP(C4193,'Five Year Alumni Srvy 2016 Data'!C:F,4,FALSE)</f>
        <v>0</v>
      </c>
      <c r="G4193" t="str">
        <f>VLOOKUP(F4193,Coding!K:L,2,FALSE)</f>
        <v>Non-URM</v>
      </c>
      <c r="H4193" t="s">
        <v>465</v>
      </c>
      <c r="I4193" t="s">
        <v>466</v>
      </c>
      <c r="J4193" t="s">
        <v>10</v>
      </c>
      <c r="K4193" t="s">
        <v>68</v>
      </c>
      <c r="L4193" s="2">
        <v>3</v>
      </c>
      <c r="M4193" t="s">
        <v>65</v>
      </c>
      <c r="N4193" t="s">
        <v>69</v>
      </c>
      <c r="O4193" t="s">
        <v>67</v>
      </c>
    </row>
    <row r="4194" spans="1:15" x14ac:dyDescent="0.25">
      <c r="A4194" s="2">
        <v>1</v>
      </c>
      <c r="B4194" s="2">
        <v>2016</v>
      </c>
      <c r="C4194" t="s">
        <v>464</v>
      </c>
      <c r="D4194" t="s">
        <v>48</v>
      </c>
      <c r="E4194" s="2" t="s">
        <v>12</v>
      </c>
      <c r="F4194">
        <f>VLOOKUP(C4194,'Five Year Alumni Srvy 2016 Data'!C:F,4,FALSE)</f>
        <v>0</v>
      </c>
      <c r="G4194" t="str">
        <f>VLOOKUP(F4194,Coding!K:L,2,FALSE)</f>
        <v>Non-URM</v>
      </c>
      <c r="H4194" t="s">
        <v>465</v>
      </c>
      <c r="I4194" t="s">
        <v>466</v>
      </c>
      <c r="J4194" t="s">
        <v>10</v>
      </c>
      <c r="K4194" t="s">
        <v>70</v>
      </c>
      <c r="L4194" s="2">
        <v>3</v>
      </c>
      <c r="M4194" t="s">
        <v>65</v>
      </c>
      <c r="N4194" t="s">
        <v>71</v>
      </c>
      <c r="O4194" t="s">
        <v>67</v>
      </c>
    </row>
    <row r="4195" spans="1:15" x14ac:dyDescent="0.25">
      <c r="A4195" s="2">
        <v>1</v>
      </c>
      <c r="B4195" s="2">
        <v>2016</v>
      </c>
      <c r="C4195" t="s">
        <v>464</v>
      </c>
      <c r="D4195" t="s">
        <v>48</v>
      </c>
      <c r="E4195" s="2" t="s">
        <v>12</v>
      </c>
      <c r="F4195">
        <f>VLOOKUP(C4195,'Five Year Alumni Srvy 2016 Data'!C:F,4,FALSE)</f>
        <v>0</v>
      </c>
      <c r="G4195" t="str">
        <f>VLOOKUP(F4195,Coding!K:L,2,FALSE)</f>
        <v>Non-URM</v>
      </c>
      <c r="H4195" t="s">
        <v>465</v>
      </c>
      <c r="I4195" t="s">
        <v>466</v>
      </c>
      <c r="J4195" t="s">
        <v>10</v>
      </c>
      <c r="K4195" t="s">
        <v>116</v>
      </c>
      <c r="L4195" s="2">
        <v>2</v>
      </c>
      <c r="M4195" t="s">
        <v>65</v>
      </c>
      <c r="N4195" t="s">
        <v>117</v>
      </c>
      <c r="O4195" t="s">
        <v>186</v>
      </c>
    </row>
    <row r="4196" spans="1:15" x14ac:dyDescent="0.25">
      <c r="A4196" s="2">
        <v>1</v>
      </c>
      <c r="B4196" s="2">
        <v>2016</v>
      </c>
      <c r="C4196" t="s">
        <v>464</v>
      </c>
      <c r="D4196" t="s">
        <v>48</v>
      </c>
      <c r="E4196" s="2" t="s">
        <v>12</v>
      </c>
      <c r="F4196">
        <f>VLOOKUP(C4196,'Five Year Alumni Srvy 2016 Data'!C:F,4,FALSE)</f>
        <v>0</v>
      </c>
      <c r="G4196" t="str">
        <f>VLOOKUP(F4196,Coding!K:L,2,FALSE)</f>
        <v>Non-URM</v>
      </c>
      <c r="H4196" t="s">
        <v>465</v>
      </c>
      <c r="I4196" t="s">
        <v>466</v>
      </c>
      <c r="J4196" t="s">
        <v>10</v>
      </c>
      <c r="K4196" t="s">
        <v>120</v>
      </c>
      <c r="L4196" s="2">
        <v>2</v>
      </c>
      <c r="M4196" t="s">
        <v>65</v>
      </c>
      <c r="N4196" t="s">
        <v>121</v>
      </c>
      <c r="O4196" t="s">
        <v>186</v>
      </c>
    </row>
    <row r="4197" spans="1:15" x14ac:dyDescent="0.25">
      <c r="A4197" s="2">
        <v>1</v>
      </c>
      <c r="B4197" s="2">
        <v>2016</v>
      </c>
      <c r="C4197" t="s">
        <v>468</v>
      </c>
      <c r="D4197" t="s">
        <v>169</v>
      </c>
      <c r="E4197" s="2" t="s">
        <v>12</v>
      </c>
      <c r="F4197">
        <f>VLOOKUP(C4197,'Five Year Alumni Srvy 2016 Data'!C:F,4,FALSE)</f>
        <v>0</v>
      </c>
      <c r="G4197" t="str">
        <f>VLOOKUP(F4197,Coding!K:L,2,FALSE)</f>
        <v>Non-URM</v>
      </c>
      <c r="H4197" t="s">
        <v>469</v>
      </c>
      <c r="I4197" t="s">
        <v>342</v>
      </c>
      <c r="J4197" t="s">
        <v>19</v>
      </c>
      <c r="K4197" t="s">
        <v>64</v>
      </c>
      <c r="L4197" s="2">
        <v>3</v>
      </c>
      <c r="M4197" t="s">
        <v>65</v>
      </c>
      <c r="N4197" t="s">
        <v>66</v>
      </c>
      <c r="O4197" t="s">
        <v>67</v>
      </c>
    </row>
    <row r="4198" spans="1:15" x14ac:dyDescent="0.25">
      <c r="A4198" s="2">
        <v>1</v>
      </c>
      <c r="B4198" s="2">
        <v>2016</v>
      </c>
      <c r="C4198" t="s">
        <v>468</v>
      </c>
      <c r="D4198" t="s">
        <v>169</v>
      </c>
      <c r="E4198" s="2" t="s">
        <v>12</v>
      </c>
      <c r="F4198">
        <f>VLOOKUP(C4198,'Five Year Alumni Srvy 2016 Data'!C:F,4,FALSE)</f>
        <v>0</v>
      </c>
      <c r="G4198" t="str">
        <f>VLOOKUP(F4198,Coding!K:L,2,FALSE)</f>
        <v>Non-URM</v>
      </c>
      <c r="H4198" t="s">
        <v>469</v>
      </c>
      <c r="I4198" t="s">
        <v>342</v>
      </c>
      <c r="J4198" t="s">
        <v>19</v>
      </c>
      <c r="K4198" t="s">
        <v>68</v>
      </c>
      <c r="L4198" s="2">
        <v>2</v>
      </c>
      <c r="M4198" t="s">
        <v>65</v>
      </c>
      <c r="N4198" t="s">
        <v>69</v>
      </c>
      <c r="O4198" t="s">
        <v>186</v>
      </c>
    </row>
    <row r="4199" spans="1:15" x14ac:dyDescent="0.25">
      <c r="A4199" s="2">
        <v>1</v>
      </c>
      <c r="B4199" s="2">
        <v>2016</v>
      </c>
      <c r="C4199" t="s">
        <v>468</v>
      </c>
      <c r="D4199" t="s">
        <v>169</v>
      </c>
      <c r="E4199" s="2" t="s">
        <v>12</v>
      </c>
      <c r="F4199">
        <f>VLOOKUP(C4199,'Five Year Alumni Srvy 2016 Data'!C:F,4,FALSE)</f>
        <v>0</v>
      </c>
      <c r="G4199" t="str">
        <f>VLOOKUP(F4199,Coding!K:L,2,FALSE)</f>
        <v>Non-URM</v>
      </c>
      <c r="H4199" t="s">
        <v>469</v>
      </c>
      <c r="I4199" t="s">
        <v>342</v>
      </c>
      <c r="J4199" t="s">
        <v>19</v>
      </c>
      <c r="K4199" t="s">
        <v>70</v>
      </c>
      <c r="L4199" s="2">
        <v>3</v>
      </c>
      <c r="M4199" t="s">
        <v>65</v>
      </c>
      <c r="N4199" t="s">
        <v>71</v>
      </c>
      <c r="O4199" t="s">
        <v>67</v>
      </c>
    </row>
    <row r="4200" spans="1:15" x14ac:dyDescent="0.25">
      <c r="A4200" s="2">
        <v>1</v>
      </c>
      <c r="B4200" s="2">
        <v>2016</v>
      </c>
      <c r="C4200" t="s">
        <v>468</v>
      </c>
      <c r="D4200" t="s">
        <v>169</v>
      </c>
      <c r="E4200" s="2" t="s">
        <v>12</v>
      </c>
      <c r="F4200">
        <f>VLOOKUP(C4200,'Five Year Alumni Srvy 2016 Data'!C:F,4,FALSE)</f>
        <v>0</v>
      </c>
      <c r="G4200" t="str">
        <f>VLOOKUP(F4200,Coding!K:L,2,FALSE)</f>
        <v>Non-URM</v>
      </c>
      <c r="H4200" t="s">
        <v>469</v>
      </c>
      <c r="I4200" t="s">
        <v>342</v>
      </c>
      <c r="J4200" t="s">
        <v>19</v>
      </c>
      <c r="K4200" t="s">
        <v>116</v>
      </c>
      <c r="L4200" s="2">
        <v>3</v>
      </c>
      <c r="M4200" t="s">
        <v>65</v>
      </c>
      <c r="N4200" t="s">
        <v>117</v>
      </c>
      <c r="O4200" t="s">
        <v>67</v>
      </c>
    </row>
    <row r="4201" spans="1:15" x14ac:dyDescent="0.25">
      <c r="A4201" s="2">
        <v>1</v>
      </c>
      <c r="B4201" s="2">
        <v>2016</v>
      </c>
      <c r="C4201" t="s">
        <v>468</v>
      </c>
      <c r="D4201" t="s">
        <v>169</v>
      </c>
      <c r="E4201" s="2" t="s">
        <v>12</v>
      </c>
      <c r="F4201">
        <f>VLOOKUP(C4201,'Five Year Alumni Srvy 2016 Data'!C:F,4,FALSE)</f>
        <v>0</v>
      </c>
      <c r="G4201" t="str">
        <f>VLOOKUP(F4201,Coding!K:L,2,FALSE)</f>
        <v>Non-URM</v>
      </c>
      <c r="H4201" t="s">
        <v>469</v>
      </c>
      <c r="I4201" t="s">
        <v>342</v>
      </c>
      <c r="J4201" t="s">
        <v>19</v>
      </c>
      <c r="K4201" t="s">
        <v>120</v>
      </c>
      <c r="L4201" s="2">
        <v>4</v>
      </c>
      <c r="M4201" t="s">
        <v>65</v>
      </c>
      <c r="N4201" t="s">
        <v>121</v>
      </c>
      <c r="O4201" t="s">
        <v>185</v>
      </c>
    </row>
    <row r="4202" spans="1:15" x14ac:dyDescent="0.25">
      <c r="A4202" s="2">
        <v>1</v>
      </c>
      <c r="B4202" s="2">
        <v>2016</v>
      </c>
      <c r="C4202" t="s">
        <v>474</v>
      </c>
      <c r="D4202" t="s">
        <v>264</v>
      </c>
      <c r="E4202" s="2" t="s">
        <v>12</v>
      </c>
      <c r="F4202">
        <f>VLOOKUP(C4202,'Five Year Alumni Srvy 2016 Data'!C:F,4,FALSE)</f>
        <v>0</v>
      </c>
      <c r="G4202" t="str">
        <f>VLOOKUP(F4202,Coding!K:L,2,FALSE)</f>
        <v>Non-URM</v>
      </c>
      <c r="H4202" t="s">
        <v>182</v>
      </c>
      <c r="I4202" t="s">
        <v>182</v>
      </c>
      <c r="J4202" t="s">
        <v>21</v>
      </c>
      <c r="K4202" t="s">
        <v>64</v>
      </c>
      <c r="L4202" s="2">
        <v>3</v>
      </c>
      <c r="M4202" t="s">
        <v>65</v>
      </c>
      <c r="N4202" t="s">
        <v>66</v>
      </c>
      <c r="O4202" t="s">
        <v>67</v>
      </c>
    </row>
    <row r="4203" spans="1:15" x14ac:dyDescent="0.25">
      <c r="A4203" s="2">
        <v>1</v>
      </c>
      <c r="B4203" s="2">
        <v>2016</v>
      </c>
      <c r="C4203" t="s">
        <v>474</v>
      </c>
      <c r="D4203" t="s">
        <v>264</v>
      </c>
      <c r="E4203" s="2" t="s">
        <v>12</v>
      </c>
      <c r="F4203">
        <f>VLOOKUP(C4203,'Five Year Alumni Srvy 2016 Data'!C:F,4,FALSE)</f>
        <v>0</v>
      </c>
      <c r="G4203" t="str">
        <f>VLOOKUP(F4203,Coding!K:L,2,FALSE)</f>
        <v>Non-URM</v>
      </c>
      <c r="H4203" t="s">
        <v>182</v>
      </c>
      <c r="I4203" t="s">
        <v>182</v>
      </c>
      <c r="J4203" t="s">
        <v>21</v>
      </c>
      <c r="K4203" t="s">
        <v>68</v>
      </c>
      <c r="L4203" s="2">
        <v>3</v>
      </c>
      <c r="M4203" t="s">
        <v>65</v>
      </c>
      <c r="N4203" t="s">
        <v>69</v>
      </c>
      <c r="O4203" t="s">
        <v>67</v>
      </c>
    </row>
    <row r="4204" spans="1:15" x14ac:dyDescent="0.25">
      <c r="A4204" s="2">
        <v>1</v>
      </c>
      <c r="B4204" s="2">
        <v>2016</v>
      </c>
      <c r="C4204" t="s">
        <v>474</v>
      </c>
      <c r="D4204" t="s">
        <v>264</v>
      </c>
      <c r="E4204" s="2" t="s">
        <v>12</v>
      </c>
      <c r="F4204">
        <f>VLOOKUP(C4204,'Five Year Alumni Srvy 2016 Data'!C:F,4,FALSE)</f>
        <v>0</v>
      </c>
      <c r="G4204" t="str">
        <f>VLOOKUP(F4204,Coding!K:L,2,FALSE)</f>
        <v>Non-URM</v>
      </c>
      <c r="H4204" t="s">
        <v>182</v>
      </c>
      <c r="I4204" t="s">
        <v>182</v>
      </c>
      <c r="J4204" t="s">
        <v>21</v>
      </c>
      <c r="K4204" t="s">
        <v>70</v>
      </c>
      <c r="L4204" s="2">
        <v>3</v>
      </c>
      <c r="M4204" t="s">
        <v>65</v>
      </c>
      <c r="N4204" t="s">
        <v>71</v>
      </c>
      <c r="O4204" t="s">
        <v>67</v>
      </c>
    </row>
    <row r="4205" spans="1:15" x14ac:dyDescent="0.25">
      <c r="A4205" s="2">
        <v>1</v>
      </c>
      <c r="B4205" s="2">
        <v>2016</v>
      </c>
      <c r="C4205" t="s">
        <v>474</v>
      </c>
      <c r="D4205" t="s">
        <v>264</v>
      </c>
      <c r="E4205" s="2" t="s">
        <v>12</v>
      </c>
      <c r="F4205">
        <f>VLOOKUP(C4205,'Five Year Alumni Srvy 2016 Data'!C:F,4,FALSE)</f>
        <v>0</v>
      </c>
      <c r="G4205" t="str">
        <f>VLOOKUP(F4205,Coding!K:L,2,FALSE)</f>
        <v>Non-URM</v>
      </c>
      <c r="H4205" t="s">
        <v>182</v>
      </c>
      <c r="I4205" t="s">
        <v>182</v>
      </c>
      <c r="J4205" t="s">
        <v>21</v>
      </c>
      <c r="K4205" t="s">
        <v>116</v>
      </c>
      <c r="L4205" s="2">
        <v>2</v>
      </c>
      <c r="M4205" t="s">
        <v>65</v>
      </c>
      <c r="N4205" t="s">
        <v>117</v>
      </c>
      <c r="O4205" t="s">
        <v>186</v>
      </c>
    </row>
    <row r="4206" spans="1:15" x14ac:dyDescent="0.25">
      <c r="A4206" s="2">
        <v>1</v>
      </c>
      <c r="B4206" s="2">
        <v>2016</v>
      </c>
      <c r="C4206" t="s">
        <v>474</v>
      </c>
      <c r="D4206" t="s">
        <v>264</v>
      </c>
      <c r="E4206" s="2" t="s">
        <v>12</v>
      </c>
      <c r="F4206">
        <f>VLOOKUP(C4206,'Five Year Alumni Srvy 2016 Data'!C:F,4,FALSE)</f>
        <v>0</v>
      </c>
      <c r="G4206" t="str">
        <f>VLOOKUP(F4206,Coding!K:L,2,FALSE)</f>
        <v>Non-URM</v>
      </c>
      <c r="H4206" t="s">
        <v>182</v>
      </c>
      <c r="I4206" t="s">
        <v>182</v>
      </c>
      <c r="J4206" t="s">
        <v>21</v>
      </c>
      <c r="K4206" t="s">
        <v>120</v>
      </c>
      <c r="L4206" s="2">
        <v>1</v>
      </c>
      <c r="M4206" t="s">
        <v>65</v>
      </c>
      <c r="N4206" t="s">
        <v>121</v>
      </c>
      <c r="O4206" t="s">
        <v>230</v>
      </c>
    </row>
    <row r="4207" spans="1:15" x14ac:dyDescent="0.25">
      <c r="A4207" s="2">
        <v>1</v>
      </c>
      <c r="B4207" s="2">
        <v>2016</v>
      </c>
      <c r="C4207" t="s">
        <v>475</v>
      </c>
      <c r="D4207" t="s">
        <v>169</v>
      </c>
      <c r="E4207" s="2" t="s">
        <v>12</v>
      </c>
      <c r="F4207">
        <f>VLOOKUP(C4207,'Five Year Alumni Srvy 2016 Data'!C:F,4,FALSE)</f>
        <v>0</v>
      </c>
      <c r="G4207" t="str">
        <f>VLOOKUP(F4207,Coding!K:L,2,FALSE)</f>
        <v>Non-URM</v>
      </c>
      <c r="H4207" t="s">
        <v>389</v>
      </c>
      <c r="I4207" t="s">
        <v>390</v>
      </c>
      <c r="J4207" t="s">
        <v>21</v>
      </c>
      <c r="K4207" t="s">
        <v>64</v>
      </c>
      <c r="L4207" s="2">
        <v>3</v>
      </c>
      <c r="M4207" t="s">
        <v>65</v>
      </c>
      <c r="N4207" t="s">
        <v>66</v>
      </c>
      <c r="O4207" t="s">
        <v>67</v>
      </c>
    </row>
    <row r="4208" spans="1:15" x14ac:dyDescent="0.25">
      <c r="A4208" s="2">
        <v>1</v>
      </c>
      <c r="B4208" s="2">
        <v>2016</v>
      </c>
      <c r="C4208" t="s">
        <v>475</v>
      </c>
      <c r="D4208" t="s">
        <v>169</v>
      </c>
      <c r="E4208" s="2" t="s">
        <v>12</v>
      </c>
      <c r="F4208">
        <f>VLOOKUP(C4208,'Five Year Alumni Srvy 2016 Data'!C:F,4,FALSE)</f>
        <v>0</v>
      </c>
      <c r="G4208" t="str">
        <f>VLOOKUP(F4208,Coding!K:L,2,FALSE)</f>
        <v>Non-URM</v>
      </c>
      <c r="H4208" t="s">
        <v>389</v>
      </c>
      <c r="I4208" t="s">
        <v>390</v>
      </c>
      <c r="J4208" t="s">
        <v>21</v>
      </c>
      <c r="K4208" t="s">
        <v>68</v>
      </c>
      <c r="L4208" s="2">
        <v>2</v>
      </c>
      <c r="M4208" t="s">
        <v>65</v>
      </c>
      <c r="N4208" t="s">
        <v>69</v>
      </c>
      <c r="O4208" t="s">
        <v>186</v>
      </c>
    </row>
    <row r="4209" spans="1:15" x14ac:dyDescent="0.25">
      <c r="A4209" s="2">
        <v>1</v>
      </c>
      <c r="B4209" s="2">
        <v>2016</v>
      </c>
      <c r="C4209" t="s">
        <v>475</v>
      </c>
      <c r="D4209" t="s">
        <v>169</v>
      </c>
      <c r="E4209" s="2" t="s">
        <v>12</v>
      </c>
      <c r="F4209">
        <f>VLOOKUP(C4209,'Five Year Alumni Srvy 2016 Data'!C:F,4,FALSE)</f>
        <v>0</v>
      </c>
      <c r="G4209" t="str">
        <f>VLOOKUP(F4209,Coding!K:L,2,FALSE)</f>
        <v>Non-URM</v>
      </c>
      <c r="H4209" t="s">
        <v>389</v>
      </c>
      <c r="I4209" t="s">
        <v>390</v>
      </c>
      <c r="J4209" t="s">
        <v>21</v>
      </c>
      <c r="K4209" t="s">
        <v>70</v>
      </c>
      <c r="L4209" s="2">
        <v>3</v>
      </c>
      <c r="M4209" t="s">
        <v>65</v>
      </c>
      <c r="N4209" t="s">
        <v>71</v>
      </c>
      <c r="O4209" t="s">
        <v>67</v>
      </c>
    </row>
    <row r="4210" spans="1:15" x14ac:dyDescent="0.25">
      <c r="A4210" s="2">
        <v>1</v>
      </c>
      <c r="B4210" s="2">
        <v>2016</v>
      </c>
      <c r="C4210" t="s">
        <v>475</v>
      </c>
      <c r="D4210" t="s">
        <v>169</v>
      </c>
      <c r="E4210" s="2" t="s">
        <v>12</v>
      </c>
      <c r="F4210">
        <f>VLOOKUP(C4210,'Five Year Alumni Srvy 2016 Data'!C:F,4,FALSE)</f>
        <v>0</v>
      </c>
      <c r="G4210" t="str">
        <f>VLOOKUP(F4210,Coding!K:L,2,FALSE)</f>
        <v>Non-URM</v>
      </c>
      <c r="H4210" t="s">
        <v>389</v>
      </c>
      <c r="I4210" t="s">
        <v>390</v>
      </c>
      <c r="J4210" t="s">
        <v>21</v>
      </c>
      <c r="K4210" t="s">
        <v>116</v>
      </c>
      <c r="L4210" s="2">
        <v>2</v>
      </c>
      <c r="M4210" t="s">
        <v>65</v>
      </c>
      <c r="N4210" t="s">
        <v>117</v>
      </c>
      <c r="O4210" t="s">
        <v>186</v>
      </c>
    </row>
    <row r="4211" spans="1:15" x14ac:dyDescent="0.25">
      <c r="A4211" s="2">
        <v>1</v>
      </c>
      <c r="B4211" s="2">
        <v>2016</v>
      </c>
      <c r="C4211" t="s">
        <v>475</v>
      </c>
      <c r="D4211" t="s">
        <v>169</v>
      </c>
      <c r="E4211" s="2" t="s">
        <v>12</v>
      </c>
      <c r="F4211">
        <f>VLOOKUP(C4211,'Five Year Alumni Srvy 2016 Data'!C:F,4,FALSE)</f>
        <v>0</v>
      </c>
      <c r="G4211" t="str">
        <f>VLOOKUP(F4211,Coding!K:L,2,FALSE)</f>
        <v>Non-URM</v>
      </c>
      <c r="H4211" t="s">
        <v>389</v>
      </c>
      <c r="I4211" t="s">
        <v>390</v>
      </c>
      <c r="J4211" t="s">
        <v>21</v>
      </c>
      <c r="K4211" t="s">
        <v>120</v>
      </c>
      <c r="L4211" s="2">
        <v>2</v>
      </c>
      <c r="M4211" t="s">
        <v>65</v>
      </c>
      <c r="N4211" t="s">
        <v>121</v>
      </c>
      <c r="O4211" t="s">
        <v>186</v>
      </c>
    </row>
    <row r="4212" spans="1:15" x14ac:dyDescent="0.25">
      <c r="A4212" s="2">
        <v>1</v>
      </c>
      <c r="B4212" s="2">
        <v>2016</v>
      </c>
      <c r="C4212" t="s">
        <v>477</v>
      </c>
      <c r="D4212" t="s">
        <v>48</v>
      </c>
      <c r="E4212" s="2" t="s">
        <v>12</v>
      </c>
      <c r="F4212">
        <f>VLOOKUP(C4212,'Five Year Alumni Srvy 2016 Data'!C:F,4,FALSE)</f>
        <v>0</v>
      </c>
      <c r="G4212" t="str">
        <f>VLOOKUP(F4212,Coding!K:L,2,FALSE)</f>
        <v>Non-URM</v>
      </c>
      <c r="H4212" t="s">
        <v>432</v>
      </c>
      <c r="I4212" t="s">
        <v>433</v>
      </c>
      <c r="J4212" t="s">
        <v>15</v>
      </c>
      <c r="K4212" t="s">
        <v>64</v>
      </c>
      <c r="L4212" s="2">
        <v>2</v>
      </c>
      <c r="M4212" t="s">
        <v>65</v>
      </c>
      <c r="N4212" t="s">
        <v>66</v>
      </c>
      <c r="O4212" t="s">
        <v>186</v>
      </c>
    </row>
    <row r="4213" spans="1:15" x14ac:dyDescent="0.25">
      <c r="A4213" s="2">
        <v>1</v>
      </c>
      <c r="B4213" s="2">
        <v>2016</v>
      </c>
      <c r="C4213" t="s">
        <v>477</v>
      </c>
      <c r="D4213" t="s">
        <v>48</v>
      </c>
      <c r="E4213" s="2" t="s">
        <v>12</v>
      </c>
      <c r="F4213">
        <f>VLOOKUP(C4213,'Five Year Alumni Srvy 2016 Data'!C:F,4,FALSE)</f>
        <v>0</v>
      </c>
      <c r="G4213" t="str">
        <f>VLOOKUP(F4213,Coding!K:L,2,FALSE)</f>
        <v>Non-URM</v>
      </c>
      <c r="H4213" t="s">
        <v>432</v>
      </c>
      <c r="I4213" t="s">
        <v>433</v>
      </c>
      <c r="J4213" t="s">
        <v>15</v>
      </c>
      <c r="K4213" t="s">
        <v>68</v>
      </c>
      <c r="L4213" s="2">
        <v>2</v>
      </c>
      <c r="M4213" t="s">
        <v>65</v>
      </c>
      <c r="N4213" t="s">
        <v>69</v>
      </c>
      <c r="O4213" t="s">
        <v>186</v>
      </c>
    </row>
    <row r="4214" spans="1:15" x14ac:dyDescent="0.25">
      <c r="A4214" s="2">
        <v>1</v>
      </c>
      <c r="B4214" s="2">
        <v>2016</v>
      </c>
      <c r="C4214" t="s">
        <v>477</v>
      </c>
      <c r="D4214" t="s">
        <v>48</v>
      </c>
      <c r="E4214" s="2" t="s">
        <v>12</v>
      </c>
      <c r="F4214">
        <f>VLOOKUP(C4214,'Five Year Alumni Srvy 2016 Data'!C:F,4,FALSE)</f>
        <v>0</v>
      </c>
      <c r="G4214" t="str">
        <f>VLOOKUP(F4214,Coding!K:L,2,FALSE)</f>
        <v>Non-URM</v>
      </c>
      <c r="H4214" t="s">
        <v>432</v>
      </c>
      <c r="I4214" t="s">
        <v>433</v>
      </c>
      <c r="J4214" t="s">
        <v>15</v>
      </c>
      <c r="K4214" t="s">
        <v>70</v>
      </c>
      <c r="L4214" s="2">
        <v>3</v>
      </c>
      <c r="M4214" t="s">
        <v>65</v>
      </c>
      <c r="N4214" t="s">
        <v>71</v>
      </c>
      <c r="O4214" t="s">
        <v>67</v>
      </c>
    </row>
    <row r="4215" spans="1:15" x14ac:dyDescent="0.25">
      <c r="A4215" s="2">
        <v>1</v>
      </c>
      <c r="B4215" s="2">
        <v>2016</v>
      </c>
      <c r="C4215" t="s">
        <v>477</v>
      </c>
      <c r="D4215" t="s">
        <v>48</v>
      </c>
      <c r="E4215" s="2" t="s">
        <v>12</v>
      </c>
      <c r="F4215">
        <f>VLOOKUP(C4215,'Five Year Alumni Srvy 2016 Data'!C:F,4,FALSE)</f>
        <v>0</v>
      </c>
      <c r="G4215" t="str">
        <f>VLOOKUP(F4215,Coding!K:L,2,FALSE)</f>
        <v>Non-URM</v>
      </c>
      <c r="H4215" t="s">
        <v>432</v>
      </c>
      <c r="I4215" t="s">
        <v>433</v>
      </c>
      <c r="J4215" t="s">
        <v>15</v>
      </c>
      <c r="K4215" t="s">
        <v>116</v>
      </c>
      <c r="L4215" s="2">
        <v>3</v>
      </c>
      <c r="M4215" t="s">
        <v>65</v>
      </c>
      <c r="N4215" t="s">
        <v>117</v>
      </c>
      <c r="O4215" t="s">
        <v>67</v>
      </c>
    </row>
    <row r="4216" spans="1:15" x14ac:dyDescent="0.25">
      <c r="A4216" s="2">
        <v>1</v>
      </c>
      <c r="B4216" s="2">
        <v>2016</v>
      </c>
      <c r="C4216" t="s">
        <v>477</v>
      </c>
      <c r="D4216" t="s">
        <v>48</v>
      </c>
      <c r="E4216" s="2" t="s">
        <v>12</v>
      </c>
      <c r="F4216">
        <f>VLOOKUP(C4216,'Five Year Alumni Srvy 2016 Data'!C:F,4,FALSE)</f>
        <v>0</v>
      </c>
      <c r="G4216" t="str">
        <f>VLOOKUP(F4216,Coding!K:L,2,FALSE)</f>
        <v>Non-URM</v>
      </c>
      <c r="H4216" t="s">
        <v>432</v>
      </c>
      <c r="I4216" t="s">
        <v>433</v>
      </c>
      <c r="J4216" t="s">
        <v>15</v>
      </c>
      <c r="K4216" t="s">
        <v>120</v>
      </c>
      <c r="L4216" s="2">
        <v>3</v>
      </c>
      <c r="M4216" t="s">
        <v>65</v>
      </c>
      <c r="N4216" t="s">
        <v>121</v>
      </c>
      <c r="O4216" t="s">
        <v>67</v>
      </c>
    </row>
    <row r="4217" spans="1:15" x14ac:dyDescent="0.25">
      <c r="A4217" s="2">
        <v>1</v>
      </c>
      <c r="B4217" s="2">
        <v>2016</v>
      </c>
      <c r="C4217" t="s">
        <v>479</v>
      </c>
      <c r="D4217" t="s">
        <v>48</v>
      </c>
      <c r="E4217" s="2" t="s">
        <v>12</v>
      </c>
      <c r="F4217">
        <f>VLOOKUP(C4217,'Five Year Alumni Srvy 2016 Data'!C:F,4,FALSE)</f>
        <v>0</v>
      </c>
      <c r="G4217" t="str">
        <f>VLOOKUP(F4217,Coding!K:L,2,FALSE)</f>
        <v>Non-URM</v>
      </c>
      <c r="H4217" t="s">
        <v>252</v>
      </c>
      <c r="I4217" t="s">
        <v>206</v>
      </c>
      <c r="J4217" t="s">
        <v>15</v>
      </c>
      <c r="K4217" t="s">
        <v>64</v>
      </c>
      <c r="L4217" s="2">
        <v>2</v>
      </c>
      <c r="M4217" t="s">
        <v>65</v>
      </c>
      <c r="N4217" t="s">
        <v>66</v>
      </c>
      <c r="O4217" t="s">
        <v>186</v>
      </c>
    </row>
    <row r="4218" spans="1:15" x14ac:dyDescent="0.25">
      <c r="A4218" s="2">
        <v>1</v>
      </c>
      <c r="B4218" s="2">
        <v>2016</v>
      </c>
      <c r="C4218" t="s">
        <v>479</v>
      </c>
      <c r="D4218" t="s">
        <v>48</v>
      </c>
      <c r="E4218" s="2" t="s">
        <v>12</v>
      </c>
      <c r="F4218">
        <f>VLOOKUP(C4218,'Five Year Alumni Srvy 2016 Data'!C:F,4,FALSE)</f>
        <v>0</v>
      </c>
      <c r="G4218" t="str">
        <f>VLOOKUP(F4218,Coding!K:L,2,FALSE)</f>
        <v>Non-URM</v>
      </c>
      <c r="H4218" t="s">
        <v>252</v>
      </c>
      <c r="I4218" t="s">
        <v>206</v>
      </c>
      <c r="J4218" t="s">
        <v>15</v>
      </c>
      <c r="K4218" t="s">
        <v>68</v>
      </c>
      <c r="L4218" s="2">
        <v>2</v>
      </c>
      <c r="M4218" t="s">
        <v>65</v>
      </c>
      <c r="N4218" t="s">
        <v>69</v>
      </c>
      <c r="O4218" t="s">
        <v>186</v>
      </c>
    </row>
    <row r="4219" spans="1:15" x14ac:dyDescent="0.25">
      <c r="A4219" s="2">
        <v>1</v>
      </c>
      <c r="B4219" s="2">
        <v>2016</v>
      </c>
      <c r="C4219" t="s">
        <v>479</v>
      </c>
      <c r="D4219" t="s">
        <v>48</v>
      </c>
      <c r="E4219" s="2" t="s">
        <v>12</v>
      </c>
      <c r="F4219">
        <f>VLOOKUP(C4219,'Five Year Alumni Srvy 2016 Data'!C:F,4,FALSE)</f>
        <v>0</v>
      </c>
      <c r="G4219" t="str">
        <f>VLOOKUP(F4219,Coding!K:L,2,FALSE)</f>
        <v>Non-URM</v>
      </c>
      <c r="H4219" t="s">
        <v>252</v>
      </c>
      <c r="I4219" t="s">
        <v>206</v>
      </c>
      <c r="J4219" t="s">
        <v>15</v>
      </c>
      <c r="K4219" t="s">
        <v>70</v>
      </c>
      <c r="L4219" s="2">
        <v>2</v>
      </c>
      <c r="M4219" t="s">
        <v>65</v>
      </c>
      <c r="N4219" t="s">
        <v>71</v>
      </c>
      <c r="O4219" t="s">
        <v>186</v>
      </c>
    </row>
    <row r="4220" spans="1:15" x14ac:dyDescent="0.25">
      <c r="A4220" s="2">
        <v>1</v>
      </c>
      <c r="B4220" s="2">
        <v>2016</v>
      </c>
      <c r="C4220" t="s">
        <v>479</v>
      </c>
      <c r="D4220" t="s">
        <v>48</v>
      </c>
      <c r="E4220" s="2" t="s">
        <v>12</v>
      </c>
      <c r="F4220">
        <f>VLOOKUP(C4220,'Five Year Alumni Srvy 2016 Data'!C:F,4,FALSE)</f>
        <v>0</v>
      </c>
      <c r="G4220" t="str">
        <f>VLOOKUP(F4220,Coding!K:L,2,FALSE)</f>
        <v>Non-URM</v>
      </c>
      <c r="H4220" t="s">
        <v>252</v>
      </c>
      <c r="I4220" t="s">
        <v>206</v>
      </c>
      <c r="J4220" t="s">
        <v>15</v>
      </c>
      <c r="K4220" t="s">
        <v>116</v>
      </c>
      <c r="L4220" s="2">
        <v>2</v>
      </c>
      <c r="M4220" t="s">
        <v>65</v>
      </c>
      <c r="N4220" t="s">
        <v>117</v>
      </c>
      <c r="O4220" t="s">
        <v>186</v>
      </c>
    </row>
    <row r="4221" spans="1:15" x14ac:dyDescent="0.25">
      <c r="A4221" s="2">
        <v>1</v>
      </c>
      <c r="B4221" s="2">
        <v>2016</v>
      </c>
      <c r="C4221" t="s">
        <v>479</v>
      </c>
      <c r="D4221" t="s">
        <v>48</v>
      </c>
      <c r="E4221" s="2" t="s">
        <v>12</v>
      </c>
      <c r="F4221">
        <f>VLOOKUP(C4221,'Five Year Alumni Srvy 2016 Data'!C:F,4,FALSE)</f>
        <v>0</v>
      </c>
      <c r="G4221" t="str">
        <f>VLOOKUP(F4221,Coding!K:L,2,FALSE)</f>
        <v>Non-URM</v>
      </c>
      <c r="H4221" t="s">
        <v>252</v>
      </c>
      <c r="I4221" t="s">
        <v>206</v>
      </c>
      <c r="J4221" t="s">
        <v>15</v>
      </c>
      <c r="K4221" t="s">
        <v>120</v>
      </c>
      <c r="L4221" s="2">
        <v>2</v>
      </c>
      <c r="M4221" t="s">
        <v>65</v>
      </c>
      <c r="N4221" t="s">
        <v>121</v>
      </c>
      <c r="O4221" t="s">
        <v>186</v>
      </c>
    </row>
    <row r="4222" spans="1:15" x14ac:dyDescent="0.25">
      <c r="A4222" s="2">
        <v>1</v>
      </c>
      <c r="B4222" s="2">
        <v>2016</v>
      </c>
      <c r="C4222" t="s">
        <v>485</v>
      </c>
      <c r="D4222" t="s">
        <v>48</v>
      </c>
      <c r="E4222" s="2" t="s">
        <v>12</v>
      </c>
      <c r="F4222">
        <f>VLOOKUP(C4222,'Five Year Alumni Srvy 2016 Data'!C:F,4,FALSE)</f>
        <v>0</v>
      </c>
      <c r="G4222" t="str">
        <f>VLOOKUP(F4222,Coding!K:L,2,FALSE)</f>
        <v>Non-URM</v>
      </c>
      <c r="H4222" t="s">
        <v>298</v>
      </c>
      <c r="I4222" t="s">
        <v>298</v>
      </c>
      <c r="J4222" t="s">
        <v>21</v>
      </c>
      <c r="K4222" t="s">
        <v>64</v>
      </c>
      <c r="L4222" s="2">
        <v>2</v>
      </c>
      <c r="M4222" t="s">
        <v>65</v>
      </c>
      <c r="N4222" t="s">
        <v>66</v>
      </c>
      <c r="O4222" t="s">
        <v>186</v>
      </c>
    </row>
    <row r="4223" spans="1:15" x14ac:dyDescent="0.25">
      <c r="A4223" s="2">
        <v>1</v>
      </c>
      <c r="B4223" s="2">
        <v>2016</v>
      </c>
      <c r="C4223" t="s">
        <v>485</v>
      </c>
      <c r="D4223" t="s">
        <v>48</v>
      </c>
      <c r="E4223" s="2" t="s">
        <v>12</v>
      </c>
      <c r="F4223">
        <f>VLOOKUP(C4223,'Five Year Alumni Srvy 2016 Data'!C:F,4,FALSE)</f>
        <v>0</v>
      </c>
      <c r="G4223" t="str">
        <f>VLOOKUP(F4223,Coding!K:L,2,FALSE)</f>
        <v>Non-URM</v>
      </c>
      <c r="H4223" t="s">
        <v>298</v>
      </c>
      <c r="I4223" t="s">
        <v>298</v>
      </c>
      <c r="J4223" t="s">
        <v>21</v>
      </c>
      <c r="K4223" t="s">
        <v>68</v>
      </c>
      <c r="L4223" s="2">
        <v>1</v>
      </c>
      <c r="M4223" t="s">
        <v>65</v>
      </c>
      <c r="N4223" t="s">
        <v>69</v>
      </c>
      <c r="O4223" t="s">
        <v>230</v>
      </c>
    </row>
    <row r="4224" spans="1:15" x14ac:dyDescent="0.25">
      <c r="A4224" s="2">
        <v>1</v>
      </c>
      <c r="B4224" s="2">
        <v>2016</v>
      </c>
      <c r="C4224" t="s">
        <v>485</v>
      </c>
      <c r="D4224" t="s">
        <v>48</v>
      </c>
      <c r="E4224" s="2" t="s">
        <v>12</v>
      </c>
      <c r="F4224">
        <f>VLOOKUP(C4224,'Five Year Alumni Srvy 2016 Data'!C:F,4,FALSE)</f>
        <v>0</v>
      </c>
      <c r="G4224" t="str">
        <f>VLOOKUP(F4224,Coding!K:L,2,FALSE)</f>
        <v>Non-URM</v>
      </c>
      <c r="H4224" t="s">
        <v>298</v>
      </c>
      <c r="I4224" t="s">
        <v>298</v>
      </c>
      <c r="J4224" t="s">
        <v>21</v>
      </c>
      <c r="K4224" t="s">
        <v>70</v>
      </c>
      <c r="L4224" s="2">
        <v>2</v>
      </c>
      <c r="M4224" t="s">
        <v>65</v>
      </c>
      <c r="N4224" t="s">
        <v>71</v>
      </c>
      <c r="O4224" t="s">
        <v>186</v>
      </c>
    </row>
    <row r="4225" spans="1:15" x14ac:dyDescent="0.25">
      <c r="A4225" s="2">
        <v>1</v>
      </c>
      <c r="B4225" s="2">
        <v>2016</v>
      </c>
      <c r="C4225" t="s">
        <v>485</v>
      </c>
      <c r="D4225" t="s">
        <v>48</v>
      </c>
      <c r="E4225" s="2" t="s">
        <v>12</v>
      </c>
      <c r="F4225">
        <f>VLOOKUP(C4225,'Five Year Alumni Srvy 2016 Data'!C:F,4,FALSE)</f>
        <v>0</v>
      </c>
      <c r="G4225" t="str">
        <f>VLOOKUP(F4225,Coding!K:L,2,FALSE)</f>
        <v>Non-URM</v>
      </c>
      <c r="H4225" t="s">
        <v>298</v>
      </c>
      <c r="I4225" t="s">
        <v>298</v>
      </c>
      <c r="J4225" t="s">
        <v>21</v>
      </c>
      <c r="K4225" t="s">
        <v>116</v>
      </c>
      <c r="L4225" s="2">
        <v>1</v>
      </c>
      <c r="M4225" t="s">
        <v>65</v>
      </c>
      <c r="N4225" t="s">
        <v>117</v>
      </c>
      <c r="O4225" t="s">
        <v>230</v>
      </c>
    </row>
    <row r="4226" spans="1:15" x14ac:dyDescent="0.25">
      <c r="A4226" s="2">
        <v>1</v>
      </c>
      <c r="B4226" s="2">
        <v>2016</v>
      </c>
      <c r="C4226" t="s">
        <v>485</v>
      </c>
      <c r="D4226" t="s">
        <v>48</v>
      </c>
      <c r="E4226" s="2" t="s">
        <v>12</v>
      </c>
      <c r="F4226">
        <f>VLOOKUP(C4226,'Five Year Alumni Srvy 2016 Data'!C:F,4,FALSE)</f>
        <v>0</v>
      </c>
      <c r="G4226" t="str">
        <f>VLOOKUP(F4226,Coding!K:L,2,FALSE)</f>
        <v>Non-URM</v>
      </c>
      <c r="H4226" t="s">
        <v>298</v>
      </c>
      <c r="I4226" t="s">
        <v>298</v>
      </c>
      <c r="J4226" t="s">
        <v>21</v>
      </c>
      <c r="K4226" t="s">
        <v>120</v>
      </c>
      <c r="L4226" s="2">
        <v>1</v>
      </c>
      <c r="M4226" t="s">
        <v>65</v>
      </c>
      <c r="N4226" t="s">
        <v>121</v>
      </c>
      <c r="O4226" t="s">
        <v>230</v>
      </c>
    </row>
    <row r="4227" spans="1:15" x14ac:dyDescent="0.25">
      <c r="A4227" s="2">
        <v>1</v>
      </c>
      <c r="B4227" s="2">
        <v>2016</v>
      </c>
      <c r="C4227" t="s">
        <v>181</v>
      </c>
      <c r="D4227" t="s">
        <v>48</v>
      </c>
      <c r="E4227" s="2" t="s">
        <v>7</v>
      </c>
      <c r="F4227">
        <f>VLOOKUP(C4227,'Five Year Alumni Srvy 2016 Data'!C:F,4,FALSE)</f>
        <v>0</v>
      </c>
      <c r="G4227" t="str">
        <f>VLOOKUP(F4227,Coding!K:L,2,FALSE)</f>
        <v>Non-URM</v>
      </c>
      <c r="H4227" t="s">
        <v>182</v>
      </c>
      <c r="I4227" t="s">
        <v>182</v>
      </c>
      <c r="J4227" t="s">
        <v>21</v>
      </c>
      <c r="K4227" t="s">
        <v>163</v>
      </c>
      <c r="L4227" s="2">
        <v>1</v>
      </c>
      <c r="M4227" t="s">
        <v>52</v>
      </c>
      <c r="N4227" t="s">
        <v>164</v>
      </c>
      <c r="O4227" t="s">
        <v>165</v>
      </c>
    </row>
    <row r="4228" spans="1:15" x14ac:dyDescent="0.25">
      <c r="A4228" s="2">
        <v>1</v>
      </c>
      <c r="B4228" s="2">
        <v>2016</v>
      </c>
      <c r="C4228" t="s">
        <v>197</v>
      </c>
      <c r="D4228" t="s">
        <v>48</v>
      </c>
      <c r="E4228" s="2" t="s">
        <v>7</v>
      </c>
      <c r="F4228">
        <f>VLOOKUP(C4228,'Five Year Alumni Srvy 2016 Data'!C:F,4,FALSE)</f>
        <v>0</v>
      </c>
      <c r="G4228" t="str">
        <f>VLOOKUP(F4228,Coding!K:L,2,FALSE)</f>
        <v>Non-URM</v>
      </c>
      <c r="H4228" t="s">
        <v>198</v>
      </c>
      <c r="I4228" t="s">
        <v>199</v>
      </c>
      <c r="J4228" t="s">
        <v>17</v>
      </c>
      <c r="K4228" t="s">
        <v>163</v>
      </c>
      <c r="L4228" s="2">
        <v>1</v>
      </c>
      <c r="M4228" t="s">
        <v>52</v>
      </c>
      <c r="N4228" t="s">
        <v>164</v>
      </c>
      <c r="O4228" t="s">
        <v>165</v>
      </c>
    </row>
    <row r="4229" spans="1:15" x14ac:dyDescent="0.25">
      <c r="A4229" s="2">
        <v>1</v>
      </c>
      <c r="B4229" s="2">
        <v>2016</v>
      </c>
      <c r="C4229" t="s">
        <v>240</v>
      </c>
      <c r="D4229" t="s">
        <v>48</v>
      </c>
      <c r="E4229" s="2" t="s">
        <v>7</v>
      </c>
      <c r="F4229">
        <f>VLOOKUP(C4229,'Five Year Alumni Srvy 2016 Data'!C:F,4,FALSE)</f>
        <v>0</v>
      </c>
      <c r="G4229" t="str">
        <f>VLOOKUP(F4229,Coding!K:L,2,FALSE)</f>
        <v>Non-URM</v>
      </c>
      <c r="H4229" t="s">
        <v>241</v>
      </c>
      <c r="I4229" t="s">
        <v>242</v>
      </c>
      <c r="J4229" t="s">
        <v>21</v>
      </c>
      <c r="K4229" t="s">
        <v>163</v>
      </c>
      <c r="L4229" s="2">
        <v>2</v>
      </c>
      <c r="M4229" t="s">
        <v>52</v>
      </c>
      <c r="N4229" t="s">
        <v>164</v>
      </c>
      <c r="O4229" t="s">
        <v>177</v>
      </c>
    </row>
    <row r="4230" spans="1:15" x14ac:dyDescent="0.25">
      <c r="A4230" s="2">
        <v>1</v>
      </c>
      <c r="B4230" s="2">
        <v>2016</v>
      </c>
      <c r="C4230" t="s">
        <v>247</v>
      </c>
      <c r="D4230" t="s">
        <v>48</v>
      </c>
      <c r="E4230" s="2" t="s">
        <v>7</v>
      </c>
      <c r="F4230">
        <f>VLOOKUP(C4230,'Five Year Alumni Srvy 2016 Data'!C:F,4,FALSE)</f>
        <v>0</v>
      </c>
      <c r="G4230" t="str">
        <f>VLOOKUP(F4230,Coding!K:L,2,FALSE)</f>
        <v>Non-URM</v>
      </c>
      <c r="H4230" t="s">
        <v>248</v>
      </c>
      <c r="I4230" t="s">
        <v>249</v>
      </c>
      <c r="J4230" t="s">
        <v>17</v>
      </c>
      <c r="K4230" t="s">
        <v>163</v>
      </c>
      <c r="L4230" s="2">
        <v>2</v>
      </c>
      <c r="M4230" t="s">
        <v>52</v>
      </c>
      <c r="N4230" t="s">
        <v>164</v>
      </c>
      <c r="O4230" t="s">
        <v>177</v>
      </c>
    </row>
    <row r="4231" spans="1:15" x14ac:dyDescent="0.25">
      <c r="A4231" s="2">
        <v>1</v>
      </c>
      <c r="B4231" s="2">
        <v>2016</v>
      </c>
      <c r="C4231" t="s">
        <v>250</v>
      </c>
      <c r="D4231" t="s">
        <v>48</v>
      </c>
      <c r="E4231" s="2" t="s">
        <v>7</v>
      </c>
      <c r="F4231">
        <f>VLOOKUP(C4231,'Five Year Alumni Srvy 2016 Data'!C:F,4,FALSE)</f>
        <v>0</v>
      </c>
      <c r="G4231" t="str">
        <f>VLOOKUP(F4231,Coding!K:L,2,FALSE)</f>
        <v>Non-URM</v>
      </c>
      <c r="H4231" t="s">
        <v>228</v>
      </c>
      <c r="I4231" t="s">
        <v>229</v>
      </c>
      <c r="J4231" t="s">
        <v>21</v>
      </c>
      <c r="K4231" t="s">
        <v>163</v>
      </c>
      <c r="L4231" s="2">
        <v>2</v>
      </c>
      <c r="M4231" t="s">
        <v>52</v>
      </c>
      <c r="N4231" t="s">
        <v>164</v>
      </c>
      <c r="O4231" t="s">
        <v>177</v>
      </c>
    </row>
    <row r="4232" spans="1:15" x14ac:dyDescent="0.25">
      <c r="A4232" s="2">
        <v>1</v>
      </c>
      <c r="B4232" s="2">
        <v>2016</v>
      </c>
      <c r="C4232" t="s">
        <v>283</v>
      </c>
      <c r="D4232" t="s">
        <v>204</v>
      </c>
      <c r="E4232" s="2" t="s">
        <v>7</v>
      </c>
      <c r="F4232">
        <f>VLOOKUP(C4232,'Five Year Alumni Srvy 2016 Data'!C:F,4,FALSE)</f>
        <v>0</v>
      </c>
      <c r="G4232" t="str">
        <f>VLOOKUP(F4232,Coding!K:L,2,FALSE)</f>
        <v>Non-URM</v>
      </c>
      <c r="H4232" t="s">
        <v>284</v>
      </c>
      <c r="I4232" t="s">
        <v>261</v>
      </c>
      <c r="J4232" t="s">
        <v>10</v>
      </c>
      <c r="K4232" t="s">
        <v>163</v>
      </c>
      <c r="L4232" s="2">
        <v>3</v>
      </c>
      <c r="M4232" t="s">
        <v>52</v>
      </c>
      <c r="N4232" t="s">
        <v>164</v>
      </c>
      <c r="O4232" t="s">
        <v>63</v>
      </c>
    </row>
    <row r="4233" spans="1:15" x14ac:dyDescent="0.25">
      <c r="A4233" s="2">
        <v>1</v>
      </c>
      <c r="B4233" s="2">
        <v>2016</v>
      </c>
      <c r="C4233" t="s">
        <v>285</v>
      </c>
      <c r="D4233" t="s">
        <v>264</v>
      </c>
      <c r="E4233" s="2" t="s">
        <v>7</v>
      </c>
      <c r="F4233">
        <f>VLOOKUP(C4233,'Five Year Alumni Srvy 2016 Data'!C:F,4,FALSE)</f>
        <v>0</v>
      </c>
      <c r="G4233" t="str">
        <f>VLOOKUP(F4233,Coding!K:L,2,FALSE)</f>
        <v>Non-URM</v>
      </c>
      <c r="H4233" t="s">
        <v>270</v>
      </c>
      <c r="I4233" t="s">
        <v>270</v>
      </c>
      <c r="J4233" t="s">
        <v>21</v>
      </c>
      <c r="K4233" t="s">
        <v>163</v>
      </c>
      <c r="L4233" s="2">
        <v>2</v>
      </c>
      <c r="M4233" t="s">
        <v>52</v>
      </c>
      <c r="N4233" t="s">
        <v>164</v>
      </c>
      <c r="O4233" t="s">
        <v>177</v>
      </c>
    </row>
    <row r="4234" spans="1:15" x14ac:dyDescent="0.25">
      <c r="A4234" s="2">
        <v>1</v>
      </c>
      <c r="B4234" s="2">
        <v>2016</v>
      </c>
      <c r="C4234" t="s">
        <v>288</v>
      </c>
      <c r="D4234" t="s">
        <v>48</v>
      </c>
      <c r="E4234" s="2" t="s">
        <v>7</v>
      </c>
      <c r="F4234">
        <f>VLOOKUP(C4234,'Five Year Alumni Srvy 2016 Data'!C:F,4,FALSE)</f>
        <v>0</v>
      </c>
      <c r="G4234" t="str">
        <f>VLOOKUP(F4234,Coding!K:L,2,FALSE)</f>
        <v>Non-URM</v>
      </c>
      <c r="H4234" t="s">
        <v>289</v>
      </c>
      <c r="I4234" t="s">
        <v>290</v>
      </c>
      <c r="J4234" t="s">
        <v>17</v>
      </c>
      <c r="K4234" t="s">
        <v>163</v>
      </c>
      <c r="L4234" s="2">
        <v>3</v>
      </c>
      <c r="M4234" t="s">
        <v>52</v>
      </c>
      <c r="N4234" t="s">
        <v>164</v>
      </c>
      <c r="O4234" t="s">
        <v>63</v>
      </c>
    </row>
    <row r="4235" spans="1:15" x14ac:dyDescent="0.25">
      <c r="A4235" s="2">
        <v>1</v>
      </c>
      <c r="B4235" s="2">
        <v>2016</v>
      </c>
      <c r="C4235" t="s">
        <v>291</v>
      </c>
      <c r="D4235" t="s">
        <v>48</v>
      </c>
      <c r="E4235" s="2" t="s">
        <v>7</v>
      </c>
      <c r="F4235">
        <f>VLOOKUP(C4235,'Five Year Alumni Srvy 2016 Data'!C:F,4,FALSE)</f>
        <v>0</v>
      </c>
      <c r="G4235" t="str">
        <f>VLOOKUP(F4235,Coding!K:L,2,FALSE)</f>
        <v>Non-URM</v>
      </c>
      <c r="H4235" t="s">
        <v>292</v>
      </c>
      <c r="I4235" t="s">
        <v>293</v>
      </c>
      <c r="J4235" t="s">
        <v>15</v>
      </c>
      <c r="K4235" t="s">
        <v>163</v>
      </c>
      <c r="L4235" s="2">
        <v>1</v>
      </c>
      <c r="M4235" t="s">
        <v>52</v>
      </c>
      <c r="N4235" t="s">
        <v>164</v>
      </c>
      <c r="O4235" t="s">
        <v>165</v>
      </c>
    </row>
    <row r="4236" spans="1:15" x14ac:dyDescent="0.25">
      <c r="A4236" s="2">
        <v>1</v>
      </c>
      <c r="B4236" s="2">
        <v>2016</v>
      </c>
      <c r="C4236" t="s">
        <v>297</v>
      </c>
      <c r="D4236" t="s">
        <v>48</v>
      </c>
      <c r="E4236" s="2" t="s">
        <v>7</v>
      </c>
      <c r="F4236">
        <f>VLOOKUP(C4236,'Five Year Alumni Srvy 2016 Data'!C:F,4,FALSE)</f>
        <v>0</v>
      </c>
      <c r="G4236" t="str">
        <f>VLOOKUP(F4236,Coding!K:L,2,FALSE)</f>
        <v>Non-URM</v>
      </c>
      <c r="H4236" t="s">
        <v>298</v>
      </c>
      <c r="I4236" t="s">
        <v>298</v>
      </c>
      <c r="J4236" t="s">
        <v>21</v>
      </c>
      <c r="K4236" t="s">
        <v>163</v>
      </c>
      <c r="L4236" s="2">
        <v>1</v>
      </c>
      <c r="M4236" t="s">
        <v>52</v>
      </c>
      <c r="N4236" t="s">
        <v>164</v>
      </c>
      <c r="O4236" t="s">
        <v>165</v>
      </c>
    </row>
    <row r="4237" spans="1:15" x14ac:dyDescent="0.25">
      <c r="A4237" s="2">
        <v>1</v>
      </c>
      <c r="B4237" s="2">
        <v>2016</v>
      </c>
      <c r="C4237" t="s">
        <v>299</v>
      </c>
      <c r="D4237" t="s">
        <v>48</v>
      </c>
      <c r="E4237" s="2" t="s">
        <v>7</v>
      </c>
      <c r="F4237">
        <f>VLOOKUP(C4237,'Five Year Alumni Srvy 2016 Data'!C:F,4,FALSE)</f>
        <v>0</v>
      </c>
      <c r="G4237" t="str">
        <f>VLOOKUP(F4237,Coding!K:L,2,FALSE)</f>
        <v>Non-URM</v>
      </c>
      <c r="H4237" t="s">
        <v>241</v>
      </c>
      <c r="I4237" t="s">
        <v>242</v>
      </c>
      <c r="J4237" t="s">
        <v>21</v>
      </c>
      <c r="K4237" t="s">
        <v>163</v>
      </c>
      <c r="L4237" s="2">
        <v>2</v>
      </c>
      <c r="M4237" t="s">
        <v>52</v>
      </c>
      <c r="N4237" t="s">
        <v>164</v>
      </c>
      <c r="O4237" t="s">
        <v>177</v>
      </c>
    </row>
    <row r="4238" spans="1:15" x14ac:dyDescent="0.25">
      <c r="A4238" s="2">
        <v>1</v>
      </c>
      <c r="B4238" s="2">
        <v>2016</v>
      </c>
      <c r="C4238" t="s">
        <v>305</v>
      </c>
      <c r="D4238" t="s">
        <v>204</v>
      </c>
      <c r="E4238" s="2" t="s">
        <v>7</v>
      </c>
      <c r="F4238">
        <f>VLOOKUP(C4238,'Five Year Alumni Srvy 2016 Data'!C:F,4,FALSE)</f>
        <v>0</v>
      </c>
      <c r="G4238" t="str">
        <f>VLOOKUP(F4238,Coding!K:L,2,FALSE)</f>
        <v>Non-URM</v>
      </c>
      <c r="H4238" t="s">
        <v>306</v>
      </c>
      <c r="I4238" t="s">
        <v>306</v>
      </c>
      <c r="J4238" t="s">
        <v>21</v>
      </c>
      <c r="K4238" t="s">
        <v>163</v>
      </c>
      <c r="L4238" s="2">
        <v>2</v>
      </c>
      <c r="M4238" t="s">
        <v>52</v>
      </c>
      <c r="N4238" t="s">
        <v>164</v>
      </c>
      <c r="O4238" t="s">
        <v>177</v>
      </c>
    </row>
    <row r="4239" spans="1:15" x14ac:dyDescent="0.25">
      <c r="A4239" s="2">
        <v>1</v>
      </c>
      <c r="B4239" s="2">
        <v>2016</v>
      </c>
      <c r="C4239" t="s">
        <v>326</v>
      </c>
      <c r="D4239" t="s">
        <v>48</v>
      </c>
      <c r="E4239" s="2" t="s">
        <v>7</v>
      </c>
      <c r="F4239">
        <f>VLOOKUP(C4239,'Five Year Alumni Srvy 2016 Data'!C:F,4,FALSE)</f>
        <v>0</v>
      </c>
      <c r="G4239" t="str">
        <f>VLOOKUP(F4239,Coding!K:L,2,FALSE)</f>
        <v>Non-URM</v>
      </c>
      <c r="H4239" t="s">
        <v>182</v>
      </c>
      <c r="I4239" t="s">
        <v>182</v>
      </c>
      <c r="J4239" t="s">
        <v>21</v>
      </c>
      <c r="K4239" t="s">
        <v>163</v>
      </c>
      <c r="L4239" s="2">
        <v>1</v>
      </c>
      <c r="M4239" t="s">
        <v>52</v>
      </c>
      <c r="N4239" t="s">
        <v>164</v>
      </c>
      <c r="O4239" t="s">
        <v>165</v>
      </c>
    </row>
    <row r="4240" spans="1:15" x14ac:dyDescent="0.25">
      <c r="A4240" s="2">
        <v>1</v>
      </c>
      <c r="B4240" s="2">
        <v>2016</v>
      </c>
      <c r="C4240" t="s">
        <v>331</v>
      </c>
      <c r="D4240" t="s">
        <v>204</v>
      </c>
      <c r="E4240" s="2" t="s">
        <v>7</v>
      </c>
      <c r="F4240">
        <f>VLOOKUP(C4240,'Five Year Alumni Srvy 2016 Data'!C:F,4,FALSE)</f>
        <v>0</v>
      </c>
      <c r="G4240" t="str">
        <f>VLOOKUP(F4240,Coding!K:L,2,FALSE)</f>
        <v>Non-URM</v>
      </c>
      <c r="H4240" t="s">
        <v>219</v>
      </c>
      <c r="I4240" t="s">
        <v>220</v>
      </c>
      <c r="J4240" t="s">
        <v>19</v>
      </c>
      <c r="K4240" t="s">
        <v>163</v>
      </c>
      <c r="L4240" s="2">
        <v>1</v>
      </c>
      <c r="M4240" t="s">
        <v>52</v>
      </c>
      <c r="N4240" t="s">
        <v>164</v>
      </c>
      <c r="O4240" t="s">
        <v>165</v>
      </c>
    </row>
    <row r="4241" spans="1:15" x14ac:dyDescent="0.25">
      <c r="A4241" s="2">
        <v>1</v>
      </c>
      <c r="B4241" s="2">
        <v>2016</v>
      </c>
      <c r="C4241" t="s">
        <v>334</v>
      </c>
      <c r="D4241" t="s">
        <v>48</v>
      </c>
      <c r="E4241" s="2" t="s">
        <v>7</v>
      </c>
      <c r="F4241">
        <f>VLOOKUP(C4241,'Five Year Alumni Srvy 2016 Data'!C:F,4,FALSE)</f>
        <v>0</v>
      </c>
      <c r="G4241" t="str">
        <f>VLOOKUP(F4241,Coding!K:L,2,FALSE)</f>
        <v>Non-URM</v>
      </c>
      <c r="H4241" t="s">
        <v>335</v>
      </c>
      <c r="I4241" t="s">
        <v>50</v>
      </c>
      <c r="J4241" t="s">
        <v>17</v>
      </c>
      <c r="K4241" t="s">
        <v>163</v>
      </c>
      <c r="L4241" s="2">
        <v>1</v>
      </c>
      <c r="M4241" t="s">
        <v>52</v>
      </c>
      <c r="N4241" t="s">
        <v>164</v>
      </c>
      <c r="O4241" t="s">
        <v>165</v>
      </c>
    </row>
    <row r="4242" spans="1:15" x14ac:dyDescent="0.25">
      <c r="A4242" s="2">
        <v>1</v>
      </c>
      <c r="B4242" s="2">
        <v>2016</v>
      </c>
      <c r="C4242" t="s">
        <v>337</v>
      </c>
      <c r="D4242" t="s">
        <v>48</v>
      </c>
      <c r="E4242" s="2" t="s">
        <v>7</v>
      </c>
      <c r="F4242">
        <f>VLOOKUP(C4242,'Five Year Alumni Srvy 2016 Data'!C:F,4,FALSE)</f>
        <v>0</v>
      </c>
      <c r="G4242" t="str">
        <f>VLOOKUP(F4242,Coding!K:L,2,FALSE)</f>
        <v>Non-URM</v>
      </c>
      <c r="H4242" t="s">
        <v>298</v>
      </c>
      <c r="I4242" t="s">
        <v>298</v>
      </c>
      <c r="J4242" t="s">
        <v>21</v>
      </c>
      <c r="K4242" t="s">
        <v>163</v>
      </c>
      <c r="L4242" s="2">
        <v>1</v>
      </c>
      <c r="M4242" t="s">
        <v>52</v>
      </c>
      <c r="N4242" t="s">
        <v>164</v>
      </c>
      <c r="O4242" t="s">
        <v>165</v>
      </c>
    </row>
    <row r="4243" spans="1:15" x14ac:dyDescent="0.25">
      <c r="A4243" s="2">
        <v>1</v>
      </c>
      <c r="B4243" s="2">
        <v>2016</v>
      </c>
      <c r="C4243" t="s">
        <v>338</v>
      </c>
      <c r="D4243" t="s">
        <v>48</v>
      </c>
      <c r="E4243" s="2" t="s">
        <v>7</v>
      </c>
      <c r="F4243">
        <f>VLOOKUP(C4243,'Five Year Alumni Srvy 2016 Data'!C:F,4,FALSE)</f>
        <v>0</v>
      </c>
      <c r="G4243" t="str">
        <f>VLOOKUP(F4243,Coding!K:L,2,FALSE)</f>
        <v>Non-URM</v>
      </c>
      <c r="H4243" t="s">
        <v>339</v>
      </c>
      <c r="I4243" t="s">
        <v>339</v>
      </c>
      <c r="J4243" t="s">
        <v>15</v>
      </c>
      <c r="K4243" t="s">
        <v>163</v>
      </c>
      <c r="L4243" s="2">
        <v>2</v>
      </c>
      <c r="M4243" t="s">
        <v>52</v>
      </c>
      <c r="N4243" t="s">
        <v>164</v>
      </c>
      <c r="O4243" t="s">
        <v>177</v>
      </c>
    </row>
    <row r="4244" spans="1:15" x14ac:dyDescent="0.25">
      <c r="A4244" s="2">
        <v>1</v>
      </c>
      <c r="B4244" s="2">
        <v>2016</v>
      </c>
      <c r="C4244" t="s">
        <v>340</v>
      </c>
      <c r="D4244" t="s">
        <v>48</v>
      </c>
      <c r="E4244" s="2" t="s">
        <v>7</v>
      </c>
      <c r="F4244">
        <f>VLOOKUP(C4244,'Five Year Alumni Srvy 2016 Data'!C:F,4,FALSE)</f>
        <v>0</v>
      </c>
      <c r="G4244" t="str">
        <f>VLOOKUP(F4244,Coding!K:L,2,FALSE)</f>
        <v>Non-URM</v>
      </c>
      <c r="H4244" t="s">
        <v>318</v>
      </c>
      <c r="I4244" t="s">
        <v>171</v>
      </c>
      <c r="J4244" t="s">
        <v>19</v>
      </c>
      <c r="K4244" t="s">
        <v>163</v>
      </c>
      <c r="L4244" s="2">
        <v>1</v>
      </c>
      <c r="M4244" t="s">
        <v>52</v>
      </c>
      <c r="N4244" t="s">
        <v>164</v>
      </c>
      <c r="O4244" t="s">
        <v>165</v>
      </c>
    </row>
    <row r="4245" spans="1:15" x14ac:dyDescent="0.25">
      <c r="A4245" s="2">
        <v>1</v>
      </c>
      <c r="B4245" s="2">
        <v>2016</v>
      </c>
      <c r="C4245" t="s">
        <v>385</v>
      </c>
      <c r="D4245" t="s">
        <v>48</v>
      </c>
      <c r="E4245" s="2" t="s">
        <v>7</v>
      </c>
      <c r="F4245">
        <f>VLOOKUP(C4245,'Five Year Alumni Srvy 2016 Data'!C:F,4,FALSE)</f>
        <v>0</v>
      </c>
      <c r="G4245" t="str">
        <f>VLOOKUP(F4245,Coding!K:L,2,FALSE)</f>
        <v>Non-URM</v>
      </c>
      <c r="H4245" t="s">
        <v>270</v>
      </c>
      <c r="I4245" t="s">
        <v>270</v>
      </c>
      <c r="J4245" t="s">
        <v>21</v>
      </c>
      <c r="K4245" t="s">
        <v>163</v>
      </c>
      <c r="L4245" s="2">
        <v>1</v>
      </c>
      <c r="M4245" t="s">
        <v>52</v>
      </c>
      <c r="N4245" t="s">
        <v>164</v>
      </c>
      <c r="O4245" t="s">
        <v>165</v>
      </c>
    </row>
    <row r="4246" spans="1:15" x14ac:dyDescent="0.25">
      <c r="A4246" s="2">
        <v>1</v>
      </c>
      <c r="B4246" s="2">
        <v>2016</v>
      </c>
      <c r="C4246" t="s">
        <v>391</v>
      </c>
      <c r="D4246" t="s">
        <v>48</v>
      </c>
      <c r="E4246" s="2" t="s">
        <v>7</v>
      </c>
      <c r="F4246">
        <f>VLOOKUP(C4246,'Five Year Alumni Srvy 2016 Data'!C:F,4,FALSE)</f>
        <v>0</v>
      </c>
      <c r="G4246" t="str">
        <f>VLOOKUP(F4246,Coding!K:L,2,FALSE)</f>
        <v>Non-URM</v>
      </c>
      <c r="H4246" t="s">
        <v>238</v>
      </c>
      <c r="I4246" t="s">
        <v>225</v>
      </c>
      <c r="J4246" t="s">
        <v>19</v>
      </c>
      <c r="K4246" t="s">
        <v>163</v>
      </c>
      <c r="L4246" s="2">
        <v>1</v>
      </c>
      <c r="M4246" t="s">
        <v>52</v>
      </c>
      <c r="N4246" t="s">
        <v>164</v>
      </c>
      <c r="O4246" t="s">
        <v>165</v>
      </c>
    </row>
    <row r="4247" spans="1:15" x14ac:dyDescent="0.25">
      <c r="A4247" s="2">
        <v>1</v>
      </c>
      <c r="B4247" s="2">
        <v>2016</v>
      </c>
      <c r="C4247" t="s">
        <v>400</v>
      </c>
      <c r="D4247" t="s">
        <v>264</v>
      </c>
      <c r="E4247" s="2" t="s">
        <v>7</v>
      </c>
      <c r="F4247">
        <f>VLOOKUP(C4247,'Five Year Alumni Srvy 2016 Data'!C:F,4,FALSE)</f>
        <v>0</v>
      </c>
      <c r="G4247" t="str">
        <f>VLOOKUP(F4247,Coding!K:L,2,FALSE)</f>
        <v>Non-URM</v>
      </c>
      <c r="H4247" t="s">
        <v>401</v>
      </c>
      <c r="I4247" t="s">
        <v>401</v>
      </c>
      <c r="J4247" t="s">
        <v>19</v>
      </c>
      <c r="K4247" t="s">
        <v>163</v>
      </c>
      <c r="L4247" s="3"/>
      <c r="M4247" t="s">
        <v>52</v>
      </c>
      <c r="N4247" t="s">
        <v>164</v>
      </c>
    </row>
    <row r="4248" spans="1:15" x14ac:dyDescent="0.25">
      <c r="A4248" s="2">
        <v>1</v>
      </c>
      <c r="B4248" s="2">
        <v>2016</v>
      </c>
      <c r="C4248" t="s">
        <v>406</v>
      </c>
      <c r="D4248" t="s">
        <v>204</v>
      </c>
      <c r="E4248" s="2" t="s">
        <v>7</v>
      </c>
      <c r="F4248">
        <f>VLOOKUP(C4248,'Five Year Alumni Srvy 2016 Data'!C:F,4,FALSE)</f>
        <v>0</v>
      </c>
      <c r="G4248" t="str">
        <f>VLOOKUP(F4248,Coding!K:L,2,FALSE)</f>
        <v>Non-URM</v>
      </c>
      <c r="H4248" t="s">
        <v>215</v>
      </c>
      <c r="I4248" t="s">
        <v>215</v>
      </c>
      <c r="J4248" t="s">
        <v>21</v>
      </c>
      <c r="K4248" t="s">
        <v>163</v>
      </c>
      <c r="L4248" s="2">
        <v>2</v>
      </c>
      <c r="M4248" t="s">
        <v>52</v>
      </c>
      <c r="N4248" t="s">
        <v>164</v>
      </c>
      <c r="O4248" t="s">
        <v>177</v>
      </c>
    </row>
    <row r="4249" spans="1:15" x14ac:dyDescent="0.25">
      <c r="A4249" s="2">
        <v>1</v>
      </c>
      <c r="B4249" s="2">
        <v>2016</v>
      </c>
      <c r="C4249" t="s">
        <v>413</v>
      </c>
      <c r="D4249" t="s">
        <v>169</v>
      </c>
      <c r="E4249" s="2" t="s">
        <v>7</v>
      </c>
      <c r="F4249">
        <f>VLOOKUP(C4249,'Five Year Alumni Srvy 2016 Data'!C:F,4,FALSE)</f>
        <v>0</v>
      </c>
      <c r="G4249" t="str">
        <f>VLOOKUP(F4249,Coding!K:L,2,FALSE)</f>
        <v>Non-URM</v>
      </c>
      <c r="H4249" t="s">
        <v>414</v>
      </c>
      <c r="I4249" t="s">
        <v>415</v>
      </c>
      <c r="J4249" t="s">
        <v>19</v>
      </c>
      <c r="K4249" t="s">
        <v>163</v>
      </c>
      <c r="L4249" s="2">
        <v>1</v>
      </c>
      <c r="M4249" t="s">
        <v>52</v>
      </c>
      <c r="N4249" t="s">
        <v>164</v>
      </c>
      <c r="O4249" t="s">
        <v>165</v>
      </c>
    </row>
    <row r="4250" spans="1:15" x14ac:dyDescent="0.25">
      <c r="A4250" s="2">
        <v>1</v>
      </c>
      <c r="B4250" s="2">
        <v>2016</v>
      </c>
      <c r="C4250" t="s">
        <v>416</v>
      </c>
      <c r="D4250" t="s">
        <v>169</v>
      </c>
      <c r="E4250" s="2" t="s">
        <v>7</v>
      </c>
      <c r="F4250">
        <f>VLOOKUP(C4250,'Five Year Alumni Srvy 2016 Data'!C:F,4,FALSE)</f>
        <v>0</v>
      </c>
      <c r="G4250" t="str">
        <f>VLOOKUP(F4250,Coding!K:L,2,FALSE)</f>
        <v>Non-URM</v>
      </c>
      <c r="H4250" t="s">
        <v>235</v>
      </c>
      <c r="I4250" t="s">
        <v>236</v>
      </c>
      <c r="J4250" t="s">
        <v>15</v>
      </c>
      <c r="K4250" t="s">
        <v>163</v>
      </c>
      <c r="L4250" s="2">
        <v>1</v>
      </c>
      <c r="M4250" t="s">
        <v>52</v>
      </c>
      <c r="N4250" t="s">
        <v>164</v>
      </c>
      <c r="O4250" t="s">
        <v>165</v>
      </c>
    </row>
    <row r="4251" spans="1:15" x14ac:dyDescent="0.25">
      <c r="A4251" s="2">
        <v>1</v>
      </c>
      <c r="B4251" s="2">
        <v>2016</v>
      </c>
      <c r="C4251" t="s">
        <v>419</v>
      </c>
      <c r="D4251" t="s">
        <v>48</v>
      </c>
      <c r="E4251" s="2" t="s">
        <v>7</v>
      </c>
      <c r="F4251">
        <f>VLOOKUP(C4251,'Five Year Alumni Srvy 2016 Data'!C:F,4,FALSE)</f>
        <v>0</v>
      </c>
      <c r="G4251" t="str">
        <f>VLOOKUP(F4251,Coding!K:L,2,FALSE)</f>
        <v>Non-URM</v>
      </c>
      <c r="H4251" t="s">
        <v>420</v>
      </c>
      <c r="I4251" t="s">
        <v>273</v>
      </c>
      <c r="J4251" t="s">
        <v>21</v>
      </c>
      <c r="K4251" t="s">
        <v>163</v>
      </c>
      <c r="L4251" s="2">
        <v>4</v>
      </c>
      <c r="M4251" t="s">
        <v>52</v>
      </c>
      <c r="N4251" t="s">
        <v>164</v>
      </c>
      <c r="O4251" t="s">
        <v>313</v>
      </c>
    </row>
    <row r="4252" spans="1:15" x14ac:dyDescent="0.25">
      <c r="A4252" s="2">
        <v>1</v>
      </c>
      <c r="B4252" s="2">
        <v>2016</v>
      </c>
      <c r="C4252" t="s">
        <v>426</v>
      </c>
      <c r="D4252" t="s">
        <v>48</v>
      </c>
      <c r="E4252" s="2" t="s">
        <v>7</v>
      </c>
      <c r="F4252">
        <f>VLOOKUP(C4252,'Five Year Alumni Srvy 2016 Data'!C:F,4,FALSE)</f>
        <v>0</v>
      </c>
      <c r="G4252" t="str">
        <f>VLOOKUP(F4252,Coding!K:L,2,FALSE)</f>
        <v>Non-URM</v>
      </c>
      <c r="H4252" t="s">
        <v>427</v>
      </c>
      <c r="I4252" t="s">
        <v>267</v>
      </c>
      <c r="J4252" t="s">
        <v>10</v>
      </c>
      <c r="K4252" t="s">
        <v>163</v>
      </c>
      <c r="L4252" s="2">
        <v>2</v>
      </c>
      <c r="M4252" t="s">
        <v>52</v>
      </c>
      <c r="N4252" t="s">
        <v>164</v>
      </c>
      <c r="O4252" t="s">
        <v>177</v>
      </c>
    </row>
    <row r="4253" spans="1:15" x14ac:dyDescent="0.25">
      <c r="A4253" s="2">
        <v>1</v>
      </c>
      <c r="B4253" s="2">
        <v>2016</v>
      </c>
      <c r="C4253" t="s">
        <v>431</v>
      </c>
      <c r="D4253" t="s">
        <v>48</v>
      </c>
      <c r="E4253" s="2" t="s">
        <v>7</v>
      </c>
      <c r="F4253">
        <f>VLOOKUP(C4253,'Five Year Alumni Srvy 2016 Data'!C:F,4,FALSE)</f>
        <v>0</v>
      </c>
      <c r="G4253" t="str">
        <f>VLOOKUP(F4253,Coding!K:L,2,FALSE)</f>
        <v>Non-URM</v>
      </c>
      <c r="H4253" t="s">
        <v>432</v>
      </c>
      <c r="I4253" t="s">
        <v>433</v>
      </c>
      <c r="J4253" t="s">
        <v>15</v>
      </c>
      <c r="K4253" t="s">
        <v>163</v>
      </c>
      <c r="L4253" s="2">
        <v>2</v>
      </c>
      <c r="M4253" t="s">
        <v>52</v>
      </c>
      <c r="N4253" t="s">
        <v>164</v>
      </c>
      <c r="O4253" t="s">
        <v>177</v>
      </c>
    </row>
    <row r="4254" spans="1:15" x14ac:dyDescent="0.25">
      <c r="A4254" s="2">
        <v>1</v>
      </c>
      <c r="B4254" s="2">
        <v>2016</v>
      </c>
      <c r="C4254" t="s">
        <v>434</v>
      </c>
      <c r="D4254" t="s">
        <v>48</v>
      </c>
      <c r="E4254" s="2" t="s">
        <v>7</v>
      </c>
      <c r="F4254">
        <f>VLOOKUP(C4254,'Five Year Alumni Srvy 2016 Data'!C:F,4,FALSE)</f>
        <v>0</v>
      </c>
      <c r="G4254" t="str">
        <f>VLOOKUP(F4254,Coding!K:L,2,FALSE)</f>
        <v>Non-URM</v>
      </c>
      <c r="H4254" t="s">
        <v>270</v>
      </c>
      <c r="I4254" t="s">
        <v>270</v>
      </c>
      <c r="J4254" t="s">
        <v>21</v>
      </c>
      <c r="K4254" t="s">
        <v>163</v>
      </c>
      <c r="L4254" s="3"/>
      <c r="M4254" t="s">
        <v>52</v>
      </c>
      <c r="N4254" t="s">
        <v>164</v>
      </c>
    </row>
    <row r="4255" spans="1:15" x14ac:dyDescent="0.25">
      <c r="A4255" s="2">
        <v>1</v>
      </c>
      <c r="B4255" s="2">
        <v>2016</v>
      </c>
      <c r="C4255" t="s">
        <v>442</v>
      </c>
      <c r="D4255" t="s">
        <v>169</v>
      </c>
      <c r="E4255" s="2" t="s">
        <v>7</v>
      </c>
      <c r="F4255">
        <f>VLOOKUP(C4255,'Five Year Alumni Srvy 2016 Data'!C:F,4,FALSE)</f>
        <v>0</v>
      </c>
      <c r="G4255" t="str">
        <f>VLOOKUP(F4255,Coding!K:L,2,FALSE)</f>
        <v>Non-URM</v>
      </c>
      <c r="H4255" t="s">
        <v>306</v>
      </c>
      <c r="I4255" t="s">
        <v>306</v>
      </c>
      <c r="J4255" t="s">
        <v>21</v>
      </c>
      <c r="K4255" t="s">
        <v>163</v>
      </c>
      <c r="L4255" s="2">
        <v>1</v>
      </c>
      <c r="M4255" t="s">
        <v>52</v>
      </c>
      <c r="N4255" t="s">
        <v>164</v>
      </c>
      <c r="O4255" t="s">
        <v>165</v>
      </c>
    </row>
    <row r="4256" spans="1:15" x14ac:dyDescent="0.25">
      <c r="A4256" s="2">
        <v>1</v>
      </c>
      <c r="B4256" s="2">
        <v>2016</v>
      </c>
      <c r="C4256" t="s">
        <v>445</v>
      </c>
      <c r="D4256" t="s">
        <v>264</v>
      </c>
      <c r="E4256" s="2" t="s">
        <v>7</v>
      </c>
      <c r="F4256">
        <f>VLOOKUP(C4256,'Five Year Alumni Srvy 2016 Data'!C:F,4,FALSE)</f>
        <v>0</v>
      </c>
      <c r="G4256" t="str">
        <f>VLOOKUP(F4256,Coding!K:L,2,FALSE)</f>
        <v>Non-URM</v>
      </c>
      <c r="H4256" t="s">
        <v>412</v>
      </c>
      <c r="I4256" t="s">
        <v>196</v>
      </c>
      <c r="J4256" t="s">
        <v>10</v>
      </c>
      <c r="K4256" t="s">
        <v>163</v>
      </c>
      <c r="L4256" s="2">
        <v>2</v>
      </c>
      <c r="M4256" t="s">
        <v>52</v>
      </c>
      <c r="N4256" t="s">
        <v>164</v>
      </c>
      <c r="O4256" t="s">
        <v>177</v>
      </c>
    </row>
    <row r="4257" spans="1:15" x14ac:dyDescent="0.25">
      <c r="A4257" s="2">
        <v>1</v>
      </c>
      <c r="B4257" s="2">
        <v>2016</v>
      </c>
      <c r="C4257" t="s">
        <v>446</v>
      </c>
      <c r="D4257" t="s">
        <v>204</v>
      </c>
      <c r="E4257" s="2" t="s">
        <v>7</v>
      </c>
      <c r="F4257">
        <f>VLOOKUP(C4257,'Five Year Alumni Srvy 2016 Data'!C:F,4,FALSE)</f>
        <v>0</v>
      </c>
      <c r="G4257" t="str">
        <f>VLOOKUP(F4257,Coding!K:L,2,FALSE)</f>
        <v>Non-URM</v>
      </c>
      <c r="H4257" t="s">
        <v>195</v>
      </c>
      <c r="I4257" t="s">
        <v>196</v>
      </c>
      <c r="J4257" t="s">
        <v>10</v>
      </c>
      <c r="K4257" t="s">
        <v>163</v>
      </c>
      <c r="L4257" s="2">
        <v>1</v>
      </c>
      <c r="M4257" t="s">
        <v>52</v>
      </c>
      <c r="N4257" t="s">
        <v>164</v>
      </c>
      <c r="O4257" t="s">
        <v>165</v>
      </c>
    </row>
    <row r="4258" spans="1:15" x14ac:dyDescent="0.25">
      <c r="A4258" s="2">
        <v>1</v>
      </c>
      <c r="B4258" s="2">
        <v>2016</v>
      </c>
      <c r="C4258" t="s">
        <v>449</v>
      </c>
      <c r="D4258" t="s">
        <v>48</v>
      </c>
      <c r="E4258" s="2" t="s">
        <v>7</v>
      </c>
      <c r="F4258">
        <f>VLOOKUP(C4258,'Five Year Alumni Srvy 2016 Data'!C:F,4,FALSE)</f>
        <v>0</v>
      </c>
      <c r="G4258" t="str">
        <f>VLOOKUP(F4258,Coding!K:L,2,FALSE)</f>
        <v>Non-URM</v>
      </c>
      <c r="H4258" t="s">
        <v>190</v>
      </c>
      <c r="I4258" t="s">
        <v>191</v>
      </c>
      <c r="J4258" t="s">
        <v>21</v>
      </c>
      <c r="K4258" t="s">
        <v>163</v>
      </c>
      <c r="L4258" s="2">
        <v>2</v>
      </c>
      <c r="M4258" t="s">
        <v>52</v>
      </c>
      <c r="N4258" t="s">
        <v>164</v>
      </c>
      <c r="O4258" t="s">
        <v>177</v>
      </c>
    </row>
    <row r="4259" spans="1:15" x14ac:dyDescent="0.25">
      <c r="A4259" s="2">
        <v>1</v>
      </c>
      <c r="B4259" s="2">
        <v>2016</v>
      </c>
      <c r="C4259" t="s">
        <v>461</v>
      </c>
      <c r="D4259" t="s">
        <v>48</v>
      </c>
      <c r="E4259" s="2" t="s">
        <v>7</v>
      </c>
      <c r="F4259">
        <f>VLOOKUP(C4259,'Five Year Alumni Srvy 2016 Data'!C:F,4,FALSE)</f>
        <v>0</v>
      </c>
      <c r="G4259" t="str">
        <f>VLOOKUP(F4259,Coding!K:L,2,FALSE)</f>
        <v>Non-URM</v>
      </c>
      <c r="H4259" t="s">
        <v>306</v>
      </c>
      <c r="I4259" t="s">
        <v>306</v>
      </c>
      <c r="J4259" t="s">
        <v>21</v>
      </c>
      <c r="K4259" t="s">
        <v>163</v>
      </c>
      <c r="L4259" s="2">
        <v>1</v>
      </c>
      <c r="M4259" t="s">
        <v>52</v>
      </c>
      <c r="N4259" t="s">
        <v>164</v>
      </c>
      <c r="O4259" t="s">
        <v>165</v>
      </c>
    </row>
    <row r="4260" spans="1:15" x14ac:dyDescent="0.25">
      <c r="A4260" s="2">
        <v>1</v>
      </c>
      <c r="B4260" s="2">
        <v>2016</v>
      </c>
      <c r="C4260" t="s">
        <v>472</v>
      </c>
      <c r="D4260" t="s">
        <v>48</v>
      </c>
      <c r="E4260" s="2" t="s">
        <v>7</v>
      </c>
      <c r="F4260">
        <f>VLOOKUP(C4260,'Five Year Alumni Srvy 2016 Data'!C:F,4,FALSE)</f>
        <v>0</v>
      </c>
      <c r="G4260" t="str">
        <f>VLOOKUP(F4260,Coding!K:L,2,FALSE)</f>
        <v>Non-URM</v>
      </c>
      <c r="H4260" t="s">
        <v>473</v>
      </c>
      <c r="I4260" t="s">
        <v>473</v>
      </c>
      <c r="J4260" t="s">
        <v>17</v>
      </c>
      <c r="K4260" t="s">
        <v>163</v>
      </c>
      <c r="L4260" s="2">
        <v>1</v>
      </c>
      <c r="M4260" t="s">
        <v>52</v>
      </c>
      <c r="N4260" t="s">
        <v>164</v>
      </c>
      <c r="O4260" t="s">
        <v>165</v>
      </c>
    </row>
    <row r="4261" spans="1:15" x14ac:dyDescent="0.25">
      <c r="A4261" s="2">
        <v>1</v>
      </c>
      <c r="B4261" s="2">
        <v>2016</v>
      </c>
      <c r="C4261" t="s">
        <v>476</v>
      </c>
      <c r="D4261" t="s">
        <v>48</v>
      </c>
      <c r="E4261" s="2" t="s">
        <v>7</v>
      </c>
      <c r="F4261">
        <f>VLOOKUP(C4261,'Five Year Alumni Srvy 2016 Data'!C:F,4,FALSE)</f>
        <v>0</v>
      </c>
      <c r="G4261" t="str">
        <f>VLOOKUP(F4261,Coding!K:L,2,FALSE)</f>
        <v>Non-URM</v>
      </c>
      <c r="H4261" t="s">
        <v>339</v>
      </c>
      <c r="I4261" t="s">
        <v>339</v>
      </c>
      <c r="J4261" t="s">
        <v>15</v>
      </c>
      <c r="K4261" t="s">
        <v>163</v>
      </c>
      <c r="L4261" s="2">
        <v>1</v>
      </c>
      <c r="M4261" t="s">
        <v>52</v>
      </c>
      <c r="N4261" t="s">
        <v>164</v>
      </c>
      <c r="O4261" t="s">
        <v>165</v>
      </c>
    </row>
    <row r="4262" spans="1:15" x14ac:dyDescent="0.25">
      <c r="A4262" s="2">
        <v>1</v>
      </c>
      <c r="B4262" s="2">
        <v>2016</v>
      </c>
      <c r="C4262" t="s">
        <v>482</v>
      </c>
      <c r="D4262" t="s">
        <v>48</v>
      </c>
      <c r="E4262" s="2" t="s">
        <v>7</v>
      </c>
      <c r="F4262">
        <f>VLOOKUP(C4262,'Five Year Alumni Srvy 2016 Data'!C:F,4,FALSE)</f>
        <v>0</v>
      </c>
      <c r="G4262" t="str">
        <f>VLOOKUP(F4262,Coding!K:L,2,FALSE)</f>
        <v>Non-URM</v>
      </c>
      <c r="H4262" t="s">
        <v>483</v>
      </c>
      <c r="I4262" t="s">
        <v>401</v>
      </c>
      <c r="J4262" t="s">
        <v>19</v>
      </c>
      <c r="K4262" t="s">
        <v>163</v>
      </c>
      <c r="L4262" s="2">
        <v>4</v>
      </c>
      <c r="M4262" t="s">
        <v>52</v>
      </c>
      <c r="N4262" t="s">
        <v>164</v>
      </c>
      <c r="O4262" t="s">
        <v>313</v>
      </c>
    </row>
    <row r="4263" spans="1:15" x14ac:dyDescent="0.25">
      <c r="A4263" s="2">
        <v>1</v>
      </c>
      <c r="B4263" s="2">
        <v>2016</v>
      </c>
      <c r="C4263" t="s">
        <v>490</v>
      </c>
      <c r="D4263" t="s">
        <v>48</v>
      </c>
      <c r="E4263" s="2" t="s">
        <v>7</v>
      </c>
      <c r="F4263">
        <f>VLOOKUP(C4263,'Five Year Alumni Srvy 2016 Data'!C:F,4,FALSE)</f>
        <v>0</v>
      </c>
      <c r="G4263" t="str">
        <f>VLOOKUP(F4263,Coding!K:L,2,FALSE)</f>
        <v>Non-URM</v>
      </c>
      <c r="H4263" t="s">
        <v>195</v>
      </c>
      <c r="I4263" t="s">
        <v>196</v>
      </c>
      <c r="J4263" t="s">
        <v>10</v>
      </c>
      <c r="K4263" t="s">
        <v>163</v>
      </c>
      <c r="L4263" s="2">
        <v>2</v>
      </c>
      <c r="M4263" t="s">
        <v>52</v>
      </c>
      <c r="N4263" t="s">
        <v>164</v>
      </c>
      <c r="O4263" t="s">
        <v>177</v>
      </c>
    </row>
    <row r="4264" spans="1:15" x14ac:dyDescent="0.25">
      <c r="A4264" s="2">
        <v>1</v>
      </c>
      <c r="B4264" s="2">
        <v>2016</v>
      </c>
      <c r="C4264" t="s">
        <v>495</v>
      </c>
      <c r="D4264" t="s">
        <v>48</v>
      </c>
      <c r="E4264" s="2" t="s">
        <v>7</v>
      </c>
      <c r="F4264">
        <f>VLOOKUP(C4264,'Five Year Alumni Srvy 2016 Data'!C:F,4,FALSE)</f>
        <v>0</v>
      </c>
      <c r="G4264" t="str">
        <f>VLOOKUP(F4264,Coding!K:L,2,FALSE)</f>
        <v>Non-URM</v>
      </c>
      <c r="H4264" t="s">
        <v>219</v>
      </c>
      <c r="I4264" t="s">
        <v>220</v>
      </c>
      <c r="J4264" t="s">
        <v>19</v>
      </c>
      <c r="K4264" t="s">
        <v>163</v>
      </c>
      <c r="L4264" s="2">
        <v>2</v>
      </c>
      <c r="M4264" t="s">
        <v>52</v>
      </c>
      <c r="N4264" t="s">
        <v>164</v>
      </c>
      <c r="O4264" t="s">
        <v>177</v>
      </c>
    </row>
    <row r="4265" spans="1:15" x14ac:dyDescent="0.25">
      <c r="A4265" s="2">
        <v>1</v>
      </c>
      <c r="B4265" s="2">
        <v>2016</v>
      </c>
      <c r="C4265" t="s">
        <v>47</v>
      </c>
      <c r="D4265" t="s">
        <v>48</v>
      </c>
      <c r="E4265" s="2" t="s">
        <v>12</v>
      </c>
      <c r="F4265">
        <f>VLOOKUP(C4265,'Five Year Alumni Srvy 2016 Data'!C:F,4,FALSE)</f>
        <v>0</v>
      </c>
      <c r="G4265" t="str">
        <f>VLOOKUP(F4265,Coding!K:L,2,FALSE)</f>
        <v>Non-URM</v>
      </c>
      <c r="H4265" t="s">
        <v>49</v>
      </c>
      <c r="I4265" t="s">
        <v>50</v>
      </c>
      <c r="J4265" t="s">
        <v>17</v>
      </c>
      <c r="K4265" t="s">
        <v>163</v>
      </c>
      <c r="L4265" s="2">
        <v>1</v>
      </c>
      <c r="M4265" t="s">
        <v>52</v>
      </c>
      <c r="N4265" t="s">
        <v>164</v>
      </c>
      <c r="O4265" t="s">
        <v>165</v>
      </c>
    </row>
    <row r="4266" spans="1:15" x14ac:dyDescent="0.25">
      <c r="A4266" s="2">
        <v>1</v>
      </c>
      <c r="B4266" s="2">
        <v>2016</v>
      </c>
      <c r="C4266" t="s">
        <v>168</v>
      </c>
      <c r="D4266" t="s">
        <v>169</v>
      </c>
      <c r="E4266" s="2" t="s">
        <v>12</v>
      </c>
      <c r="F4266">
        <f>VLOOKUP(C4266,'Five Year Alumni Srvy 2016 Data'!C:F,4,FALSE)</f>
        <v>0</v>
      </c>
      <c r="G4266" t="str">
        <f>VLOOKUP(F4266,Coding!K:L,2,FALSE)</f>
        <v>Non-URM</v>
      </c>
      <c r="H4266" t="s">
        <v>170</v>
      </c>
      <c r="I4266" t="s">
        <v>171</v>
      </c>
      <c r="J4266" t="s">
        <v>19</v>
      </c>
      <c r="K4266" t="s">
        <v>163</v>
      </c>
      <c r="L4266" s="2">
        <v>2</v>
      </c>
      <c r="M4266" t="s">
        <v>52</v>
      </c>
      <c r="N4266" t="s">
        <v>164</v>
      </c>
      <c r="O4266" t="s">
        <v>177</v>
      </c>
    </row>
    <row r="4267" spans="1:15" x14ac:dyDescent="0.25">
      <c r="A4267" s="2">
        <v>1</v>
      </c>
      <c r="B4267" s="2">
        <v>2016</v>
      </c>
      <c r="C4267" t="s">
        <v>189</v>
      </c>
      <c r="D4267" t="s">
        <v>48</v>
      </c>
      <c r="E4267" s="2" t="s">
        <v>12</v>
      </c>
      <c r="F4267">
        <f>VLOOKUP(C4267,'Five Year Alumni Srvy 2016 Data'!C:F,4,FALSE)</f>
        <v>0</v>
      </c>
      <c r="G4267" t="str">
        <f>VLOOKUP(F4267,Coding!K:L,2,FALSE)</f>
        <v>Non-URM</v>
      </c>
      <c r="H4267" t="s">
        <v>190</v>
      </c>
      <c r="I4267" t="s">
        <v>191</v>
      </c>
      <c r="J4267" t="s">
        <v>21</v>
      </c>
      <c r="K4267" t="s">
        <v>163</v>
      </c>
      <c r="L4267" s="2">
        <v>2</v>
      </c>
      <c r="M4267" t="s">
        <v>52</v>
      </c>
      <c r="N4267" t="s">
        <v>164</v>
      </c>
      <c r="O4267" t="s">
        <v>177</v>
      </c>
    </row>
    <row r="4268" spans="1:15" x14ac:dyDescent="0.25">
      <c r="A4268" s="2">
        <v>1</v>
      </c>
      <c r="B4268" s="2">
        <v>2016</v>
      </c>
      <c r="C4268" t="s">
        <v>194</v>
      </c>
      <c r="D4268" t="s">
        <v>48</v>
      </c>
      <c r="E4268" s="2" t="s">
        <v>12</v>
      </c>
      <c r="F4268">
        <f>VLOOKUP(C4268,'Five Year Alumni Srvy 2016 Data'!C:F,4,FALSE)</f>
        <v>0</v>
      </c>
      <c r="G4268" t="str">
        <f>VLOOKUP(F4268,Coding!K:L,2,FALSE)</f>
        <v>Non-URM</v>
      </c>
      <c r="H4268" t="s">
        <v>195</v>
      </c>
      <c r="I4268" t="s">
        <v>196</v>
      </c>
      <c r="J4268" t="s">
        <v>10</v>
      </c>
      <c r="K4268" t="s">
        <v>163</v>
      </c>
      <c r="L4268" s="3"/>
      <c r="M4268" t="s">
        <v>52</v>
      </c>
      <c r="N4268" t="s">
        <v>164</v>
      </c>
    </row>
    <row r="4269" spans="1:15" x14ac:dyDescent="0.25">
      <c r="A4269" s="2">
        <v>1</v>
      </c>
      <c r="B4269" s="2">
        <v>2016</v>
      </c>
      <c r="C4269" t="s">
        <v>218</v>
      </c>
      <c r="D4269" t="s">
        <v>48</v>
      </c>
      <c r="E4269" s="2" t="s">
        <v>12</v>
      </c>
      <c r="F4269">
        <f>VLOOKUP(C4269,'Five Year Alumni Srvy 2016 Data'!C:F,4,FALSE)</f>
        <v>0</v>
      </c>
      <c r="G4269" t="str">
        <f>VLOOKUP(F4269,Coding!K:L,2,FALSE)</f>
        <v>Non-URM</v>
      </c>
      <c r="H4269" t="s">
        <v>219</v>
      </c>
      <c r="I4269" t="s">
        <v>220</v>
      </c>
      <c r="J4269" t="s">
        <v>19</v>
      </c>
      <c r="K4269" t="s">
        <v>163</v>
      </c>
      <c r="L4269" s="2">
        <v>2</v>
      </c>
      <c r="M4269" t="s">
        <v>52</v>
      </c>
      <c r="N4269" t="s">
        <v>164</v>
      </c>
      <c r="O4269" t="s">
        <v>177</v>
      </c>
    </row>
    <row r="4270" spans="1:15" x14ac:dyDescent="0.25">
      <c r="A4270" s="2">
        <v>1</v>
      </c>
      <c r="B4270" s="2">
        <v>2016</v>
      </c>
      <c r="C4270" t="s">
        <v>227</v>
      </c>
      <c r="D4270" t="s">
        <v>48</v>
      </c>
      <c r="E4270" s="2" t="s">
        <v>12</v>
      </c>
      <c r="F4270">
        <f>VLOOKUP(C4270,'Five Year Alumni Srvy 2016 Data'!C:F,4,FALSE)</f>
        <v>0</v>
      </c>
      <c r="G4270" t="str">
        <f>VLOOKUP(F4270,Coding!K:L,2,FALSE)</f>
        <v>Non-URM</v>
      </c>
      <c r="H4270" t="s">
        <v>228</v>
      </c>
      <c r="I4270" t="s">
        <v>229</v>
      </c>
      <c r="J4270" t="s">
        <v>21</v>
      </c>
      <c r="K4270" t="s">
        <v>163</v>
      </c>
      <c r="L4270" s="2">
        <v>1</v>
      </c>
      <c r="M4270" t="s">
        <v>52</v>
      </c>
      <c r="N4270" t="s">
        <v>164</v>
      </c>
      <c r="O4270" t="s">
        <v>165</v>
      </c>
    </row>
    <row r="4271" spans="1:15" x14ac:dyDescent="0.25">
      <c r="A4271" s="2">
        <v>1</v>
      </c>
      <c r="B4271" s="2">
        <v>2016</v>
      </c>
      <c r="C4271" t="s">
        <v>232</v>
      </c>
      <c r="D4271" t="s">
        <v>48</v>
      </c>
      <c r="E4271" s="2" t="s">
        <v>12</v>
      </c>
      <c r="F4271">
        <f>VLOOKUP(C4271,'Five Year Alumni Srvy 2016 Data'!C:F,4,FALSE)</f>
        <v>0</v>
      </c>
      <c r="G4271" t="str">
        <f>VLOOKUP(F4271,Coding!K:L,2,FALSE)</f>
        <v>Non-URM</v>
      </c>
      <c r="H4271" t="s">
        <v>233</v>
      </c>
      <c r="I4271" t="s">
        <v>182</v>
      </c>
      <c r="J4271" t="s">
        <v>21</v>
      </c>
      <c r="K4271" t="s">
        <v>163</v>
      </c>
      <c r="L4271" s="2">
        <v>2</v>
      </c>
      <c r="M4271" t="s">
        <v>52</v>
      </c>
      <c r="N4271" t="s">
        <v>164</v>
      </c>
      <c r="O4271" t="s">
        <v>177</v>
      </c>
    </row>
    <row r="4272" spans="1:15" x14ac:dyDescent="0.25">
      <c r="A4272" s="2">
        <v>1</v>
      </c>
      <c r="B4272" s="2">
        <v>2016</v>
      </c>
      <c r="C4272" t="s">
        <v>234</v>
      </c>
      <c r="D4272" t="s">
        <v>48</v>
      </c>
      <c r="E4272" s="2" t="s">
        <v>12</v>
      </c>
      <c r="F4272">
        <f>VLOOKUP(C4272,'Five Year Alumni Srvy 2016 Data'!C:F,4,FALSE)</f>
        <v>0</v>
      </c>
      <c r="G4272" t="str">
        <f>VLOOKUP(F4272,Coding!K:L,2,FALSE)</f>
        <v>Non-URM</v>
      </c>
      <c r="H4272" t="s">
        <v>235</v>
      </c>
      <c r="I4272" t="s">
        <v>236</v>
      </c>
      <c r="J4272" t="s">
        <v>15</v>
      </c>
      <c r="K4272" t="s">
        <v>163</v>
      </c>
      <c r="L4272" s="3"/>
      <c r="M4272" t="s">
        <v>52</v>
      </c>
      <c r="N4272" t="s">
        <v>164</v>
      </c>
    </row>
    <row r="4273" spans="1:15" x14ac:dyDescent="0.25">
      <c r="A4273" s="2">
        <v>1</v>
      </c>
      <c r="B4273" s="2">
        <v>2016</v>
      </c>
      <c r="C4273" t="s">
        <v>237</v>
      </c>
      <c r="D4273" t="s">
        <v>48</v>
      </c>
      <c r="E4273" s="2" t="s">
        <v>12</v>
      </c>
      <c r="F4273">
        <f>VLOOKUP(C4273,'Five Year Alumni Srvy 2016 Data'!C:F,4,FALSE)</f>
        <v>0</v>
      </c>
      <c r="G4273" t="str">
        <f>VLOOKUP(F4273,Coding!K:L,2,FALSE)</f>
        <v>Non-URM</v>
      </c>
      <c r="H4273" t="s">
        <v>238</v>
      </c>
      <c r="I4273" t="s">
        <v>225</v>
      </c>
      <c r="J4273" t="s">
        <v>19</v>
      </c>
      <c r="K4273" t="s">
        <v>163</v>
      </c>
      <c r="L4273" s="2">
        <v>1</v>
      </c>
      <c r="M4273" t="s">
        <v>52</v>
      </c>
      <c r="N4273" t="s">
        <v>164</v>
      </c>
      <c r="O4273" t="s">
        <v>165</v>
      </c>
    </row>
    <row r="4274" spans="1:15" x14ac:dyDescent="0.25">
      <c r="A4274" s="2">
        <v>1</v>
      </c>
      <c r="B4274" s="2">
        <v>2016</v>
      </c>
      <c r="C4274" t="s">
        <v>244</v>
      </c>
      <c r="D4274" t="s">
        <v>48</v>
      </c>
      <c r="E4274" s="2" t="s">
        <v>12</v>
      </c>
      <c r="F4274">
        <f>VLOOKUP(C4274,'Five Year Alumni Srvy 2016 Data'!C:F,4,FALSE)</f>
        <v>0</v>
      </c>
      <c r="G4274" t="str">
        <f>VLOOKUP(F4274,Coding!K:L,2,FALSE)</f>
        <v>Non-URM</v>
      </c>
      <c r="H4274" t="s">
        <v>245</v>
      </c>
      <c r="I4274" t="s">
        <v>245</v>
      </c>
      <c r="J4274" t="s">
        <v>17</v>
      </c>
      <c r="K4274" t="s">
        <v>163</v>
      </c>
      <c r="L4274" s="2">
        <v>1</v>
      </c>
      <c r="M4274" t="s">
        <v>52</v>
      </c>
      <c r="N4274" t="s">
        <v>164</v>
      </c>
      <c r="O4274" t="s">
        <v>165</v>
      </c>
    </row>
    <row r="4275" spans="1:15" x14ac:dyDescent="0.25">
      <c r="A4275" s="2">
        <v>1</v>
      </c>
      <c r="B4275" s="2">
        <v>2016</v>
      </c>
      <c r="C4275" t="s">
        <v>246</v>
      </c>
      <c r="D4275" t="s">
        <v>48</v>
      </c>
      <c r="E4275" s="2" t="s">
        <v>12</v>
      </c>
      <c r="F4275">
        <f>VLOOKUP(C4275,'Five Year Alumni Srvy 2016 Data'!C:F,4,FALSE)</f>
        <v>0</v>
      </c>
      <c r="G4275" t="str">
        <f>VLOOKUP(F4275,Coding!K:L,2,FALSE)</f>
        <v>Non-URM</v>
      </c>
      <c r="H4275" t="s">
        <v>49</v>
      </c>
      <c r="I4275" t="s">
        <v>50</v>
      </c>
      <c r="J4275" t="s">
        <v>17</v>
      </c>
      <c r="K4275" t="s">
        <v>163</v>
      </c>
      <c r="L4275" s="2">
        <v>1</v>
      </c>
      <c r="M4275" t="s">
        <v>52</v>
      </c>
      <c r="N4275" t="s">
        <v>164</v>
      </c>
      <c r="O4275" t="s">
        <v>165</v>
      </c>
    </row>
    <row r="4276" spans="1:15" x14ac:dyDescent="0.25">
      <c r="A4276" s="2">
        <v>1</v>
      </c>
      <c r="B4276" s="2">
        <v>2016</v>
      </c>
      <c r="C4276" t="s">
        <v>251</v>
      </c>
      <c r="D4276" t="s">
        <v>48</v>
      </c>
      <c r="E4276" s="2" t="s">
        <v>12</v>
      </c>
      <c r="F4276">
        <f>VLOOKUP(C4276,'Five Year Alumni Srvy 2016 Data'!C:F,4,FALSE)</f>
        <v>0</v>
      </c>
      <c r="G4276" t="str">
        <f>VLOOKUP(F4276,Coding!K:L,2,FALSE)</f>
        <v>Non-URM</v>
      </c>
      <c r="H4276" t="s">
        <v>252</v>
      </c>
      <c r="I4276" t="s">
        <v>206</v>
      </c>
      <c r="J4276" t="s">
        <v>15</v>
      </c>
      <c r="K4276" t="s">
        <v>163</v>
      </c>
      <c r="L4276" s="2">
        <v>1</v>
      </c>
      <c r="M4276" t="s">
        <v>52</v>
      </c>
      <c r="N4276" t="s">
        <v>164</v>
      </c>
      <c r="O4276" t="s">
        <v>165</v>
      </c>
    </row>
    <row r="4277" spans="1:15" x14ac:dyDescent="0.25">
      <c r="A4277" s="2">
        <v>1</v>
      </c>
      <c r="B4277" s="2">
        <v>2016</v>
      </c>
      <c r="C4277" t="s">
        <v>253</v>
      </c>
      <c r="D4277" t="s">
        <v>48</v>
      </c>
      <c r="E4277" s="2" t="s">
        <v>12</v>
      </c>
      <c r="F4277">
        <f>VLOOKUP(C4277,'Five Year Alumni Srvy 2016 Data'!C:F,4,FALSE)</f>
        <v>0</v>
      </c>
      <c r="G4277" t="str">
        <f>VLOOKUP(F4277,Coding!K:L,2,FALSE)</f>
        <v>Non-URM</v>
      </c>
      <c r="H4277" t="s">
        <v>254</v>
      </c>
      <c r="I4277" t="s">
        <v>206</v>
      </c>
      <c r="J4277" t="s">
        <v>15</v>
      </c>
      <c r="K4277" t="s">
        <v>163</v>
      </c>
      <c r="L4277" s="2">
        <v>1</v>
      </c>
      <c r="M4277" t="s">
        <v>52</v>
      </c>
      <c r="N4277" t="s">
        <v>164</v>
      </c>
      <c r="O4277" t="s">
        <v>165</v>
      </c>
    </row>
    <row r="4278" spans="1:15" x14ac:dyDescent="0.25">
      <c r="A4278" s="2">
        <v>1</v>
      </c>
      <c r="B4278" s="2">
        <v>2016</v>
      </c>
      <c r="C4278" t="s">
        <v>257</v>
      </c>
      <c r="D4278" t="s">
        <v>204</v>
      </c>
      <c r="E4278" s="2" t="s">
        <v>12</v>
      </c>
      <c r="F4278">
        <f>VLOOKUP(C4278,'Five Year Alumni Srvy 2016 Data'!C:F,4,FALSE)</f>
        <v>0</v>
      </c>
      <c r="G4278" t="str">
        <f>VLOOKUP(F4278,Coding!K:L,2,FALSE)</f>
        <v>Non-URM</v>
      </c>
      <c r="H4278" t="s">
        <v>258</v>
      </c>
      <c r="I4278" t="s">
        <v>258</v>
      </c>
      <c r="J4278" t="s">
        <v>17</v>
      </c>
      <c r="K4278" t="s">
        <v>163</v>
      </c>
      <c r="L4278" s="2">
        <v>2</v>
      </c>
      <c r="M4278" t="s">
        <v>52</v>
      </c>
      <c r="N4278" t="s">
        <v>164</v>
      </c>
      <c r="O4278" t="s">
        <v>177</v>
      </c>
    </row>
    <row r="4279" spans="1:15" x14ac:dyDescent="0.25">
      <c r="A4279" s="2">
        <v>1</v>
      </c>
      <c r="B4279" s="2">
        <v>2016</v>
      </c>
      <c r="C4279" t="s">
        <v>259</v>
      </c>
      <c r="D4279" t="s">
        <v>169</v>
      </c>
      <c r="E4279" s="2" t="s">
        <v>12</v>
      </c>
      <c r="F4279">
        <f>VLOOKUP(C4279,'Five Year Alumni Srvy 2016 Data'!C:F,4,FALSE)</f>
        <v>0</v>
      </c>
      <c r="G4279" t="str">
        <f>VLOOKUP(F4279,Coding!K:L,2,FALSE)</f>
        <v>Non-URM</v>
      </c>
      <c r="H4279" t="s">
        <v>260</v>
      </c>
      <c r="I4279" t="s">
        <v>261</v>
      </c>
      <c r="J4279" t="s">
        <v>10</v>
      </c>
      <c r="K4279" t="s">
        <v>163</v>
      </c>
      <c r="L4279" s="2">
        <v>2</v>
      </c>
      <c r="M4279" t="s">
        <v>52</v>
      </c>
      <c r="N4279" t="s">
        <v>164</v>
      </c>
      <c r="O4279" t="s">
        <v>177</v>
      </c>
    </row>
    <row r="4280" spans="1:15" x14ac:dyDescent="0.25">
      <c r="A4280" s="2">
        <v>1</v>
      </c>
      <c r="B4280" s="2">
        <v>2016</v>
      </c>
      <c r="C4280" t="s">
        <v>265</v>
      </c>
      <c r="D4280" t="s">
        <v>169</v>
      </c>
      <c r="E4280" s="2" t="s">
        <v>12</v>
      </c>
      <c r="F4280">
        <f>VLOOKUP(C4280,'Five Year Alumni Srvy 2016 Data'!C:F,4,FALSE)</f>
        <v>0</v>
      </c>
      <c r="G4280" t="str">
        <f>VLOOKUP(F4280,Coding!K:L,2,FALSE)</f>
        <v>Non-URM</v>
      </c>
      <c r="H4280" t="s">
        <v>266</v>
      </c>
      <c r="I4280" t="s">
        <v>267</v>
      </c>
      <c r="J4280" t="s">
        <v>10</v>
      </c>
      <c r="K4280" t="s">
        <v>163</v>
      </c>
      <c r="L4280" s="2">
        <v>1</v>
      </c>
      <c r="M4280" t="s">
        <v>52</v>
      </c>
      <c r="N4280" t="s">
        <v>164</v>
      </c>
      <c r="O4280" t="s">
        <v>165</v>
      </c>
    </row>
    <row r="4281" spans="1:15" x14ac:dyDescent="0.25">
      <c r="A4281" s="2">
        <v>1</v>
      </c>
      <c r="B4281" s="2">
        <v>2016</v>
      </c>
      <c r="C4281" t="s">
        <v>276</v>
      </c>
      <c r="D4281" t="s">
        <v>48</v>
      </c>
      <c r="E4281" s="2" t="s">
        <v>12</v>
      </c>
      <c r="F4281">
        <f>VLOOKUP(C4281,'Five Year Alumni Srvy 2016 Data'!C:F,4,FALSE)</f>
        <v>0</v>
      </c>
      <c r="G4281" t="str">
        <f>VLOOKUP(F4281,Coding!K:L,2,FALSE)</f>
        <v>Non-URM</v>
      </c>
      <c r="H4281" t="s">
        <v>277</v>
      </c>
      <c r="I4281" t="s">
        <v>278</v>
      </c>
      <c r="J4281" t="s">
        <v>17</v>
      </c>
      <c r="K4281" t="s">
        <v>163</v>
      </c>
      <c r="L4281" s="2">
        <v>2</v>
      </c>
      <c r="M4281" t="s">
        <v>52</v>
      </c>
      <c r="N4281" t="s">
        <v>164</v>
      </c>
      <c r="O4281" t="s">
        <v>177</v>
      </c>
    </row>
    <row r="4282" spans="1:15" x14ac:dyDescent="0.25">
      <c r="A4282" s="2">
        <v>1</v>
      </c>
      <c r="B4282" s="2">
        <v>2016</v>
      </c>
      <c r="C4282" t="s">
        <v>295</v>
      </c>
      <c r="D4282" t="s">
        <v>48</v>
      </c>
      <c r="E4282" s="2" t="s">
        <v>12</v>
      </c>
      <c r="F4282">
        <f>VLOOKUP(C4282,'Five Year Alumni Srvy 2016 Data'!C:F,4,FALSE)</f>
        <v>0</v>
      </c>
      <c r="G4282" t="str">
        <f>VLOOKUP(F4282,Coding!K:L,2,FALSE)</f>
        <v>Non-URM</v>
      </c>
      <c r="H4282" t="s">
        <v>182</v>
      </c>
      <c r="I4282" t="s">
        <v>182</v>
      </c>
      <c r="J4282" t="s">
        <v>21</v>
      </c>
      <c r="K4282" t="s">
        <v>163</v>
      </c>
      <c r="L4282" s="2">
        <v>1</v>
      </c>
      <c r="M4282" t="s">
        <v>52</v>
      </c>
      <c r="N4282" t="s">
        <v>164</v>
      </c>
      <c r="O4282" t="s">
        <v>165</v>
      </c>
    </row>
    <row r="4283" spans="1:15" x14ac:dyDescent="0.25">
      <c r="A4283" s="2">
        <v>1</v>
      </c>
      <c r="B4283" s="2">
        <v>2016</v>
      </c>
      <c r="C4283" t="s">
        <v>302</v>
      </c>
      <c r="D4283" t="s">
        <v>204</v>
      </c>
      <c r="E4283" s="2" t="s">
        <v>12</v>
      </c>
      <c r="F4283">
        <f>VLOOKUP(C4283,'Five Year Alumni Srvy 2016 Data'!C:F,4,FALSE)</f>
        <v>0</v>
      </c>
      <c r="G4283" t="str">
        <f>VLOOKUP(F4283,Coding!K:L,2,FALSE)</f>
        <v>Non-URM</v>
      </c>
      <c r="H4283" t="s">
        <v>198</v>
      </c>
      <c r="I4283" t="s">
        <v>199</v>
      </c>
      <c r="J4283" t="s">
        <v>17</v>
      </c>
      <c r="K4283" t="s">
        <v>116</v>
      </c>
      <c r="L4283" s="2">
        <v>2</v>
      </c>
      <c r="M4283" t="s">
        <v>65</v>
      </c>
      <c r="N4283" t="s">
        <v>117</v>
      </c>
      <c r="O4283" t="s">
        <v>186</v>
      </c>
    </row>
    <row r="4284" spans="1:15" x14ac:dyDescent="0.25">
      <c r="A4284" s="2">
        <v>1</v>
      </c>
      <c r="B4284" s="2">
        <v>2016</v>
      </c>
      <c r="C4284" t="s">
        <v>303</v>
      </c>
      <c r="D4284" t="s">
        <v>204</v>
      </c>
      <c r="E4284" s="2" t="s">
        <v>12</v>
      </c>
      <c r="F4284">
        <f>VLOOKUP(C4284,'Five Year Alumni Srvy 2016 Data'!C:F,4,FALSE)</f>
        <v>0</v>
      </c>
      <c r="G4284" t="str">
        <f>VLOOKUP(F4284,Coding!K:L,2,FALSE)</f>
        <v>Non-URM</v>
      </c>
      <c r="H4284" t="s">
        <v>304</v>
      </c>
      <c r="I4284" t="s">
        <v>267</v>
      </c>
      <c r="J4284" t="s">
        <v>10</v>
      </c>
      <c r="K4284" t="s">
        <v>163</v>
      </c>
      <c r="L4284" s="2">
        <v>2</v>
      </c>
      <c r="M4284" t="s">
        <v>52</v>
      </c>
      <c r="N4284" t="s">
        <v>164</v>
      </c>
      <c r="O4284" t="s">
        <v>177</v>
      </c>
    </row>
    <row r="4285" spans="1:15" x14ac:dyDescent="0.25">
      <c r="A4285" s="2">
        <v>1</v>
      </c>
      <c r="B4285" s="2">
        <v>2016</v>
      </c>
      <c r="C4285" t="s">
        <v>311</v>
      </c>
      <c r="D4285" t="s">
        <v>48</v>
      </c>
      <c r="E4285" s="2" t="s">
        <v>12</v>
      </c>
      <c r="F4285">
        <f>VLOOKUP(C4285,'Five Year Alumni Srvy 2016 Data'!C:F,4,FALSE)</f>
        <v>0</v>
      </c>
      <c r="G4285" t="str">
        <f>VLOOKUP(F4285,Coding!K:L,2,FALSE)</f>
        <v>Non-URM</v>
      </c>
      <c r="H4285" t="s">
        <v>258</v>
      </c>
      <c r="I4285" t="s">
        <v>258</v>
      </c>
      <c r="J4285" t="s">
        <v>17</v>
      </c>
      <c r="K4285" t="s">
        <v>163</v>
      </c>
      <c r="L4285" s="2">
        <v>1</v>
      </c>
      <c r="M4285" t="s">
        <v>52</v>
      </c>
      <c r="N4285" t="s">
        <v>164</v>
      </c>
      <c r="O4285" t="s">
        <v>165</v>
      </c>
    </row>
    <row r="4286" spans="1:15" x14ac:dyDescent="0.25">
      <c r="A4286" s="2">
        <v>1</v>
      </c>
      <c r="B4286" s="2">
        <v>2016</v>
      </c>
      <c r="C4286" t="s">
        <v>315</v>
      </c>
      <c r="D4286" t="s">
        <v>48</v>
      </c>
      <c r="E4286" s="2" t="s">
        <v>12</v>
      </c>
      <c r="F4286">
        <f>VLOOKUP(C4286,'Five Year Alumni Srvy 2016 Data'!C:F,4,FALSE)</f>
        <v>0</v>
      </c>
      <c r="G4286" t="str">
        <f>VLOOKUP(F4286,Coding!K:L,2,FALSE)</f>
        <v>Non-URM</v>
      </c>
      <c r="H4286" t="s">
        <v>316</v>
      </c>
      <c r="I4286" t="s">
        <v>261</v>
      </c>
      <c r="J4286" t="s">
        <v>10</v>
      </c>
      <c r="K4286" t="s">
        <v>163</v>
      </c>
      <c r="L4286" s="2">
        <v>4</v>
      </c>
      <c r="M4286" t="s">
        <v>52</v>
      </c>
      <c r="N4286" t="s">
        <v>164</v>
      </c>
      <c r="O4286" t="s">
        <v>313</v>
      </c>
    </row>
    <row r="4287" spans="1:15" x14ac:dyDescent="0.25">
      <c r="A4287" s="2">
        <v>1</v>
      </c>
      <c r="B4287" s="2">
        <v>2016</v>
      </c>
      <c r="C4287" t="s">
        <v>320</v>
      </c>
      <c r="D4287" t="s">
        <v>48</v>
      </c>
      <c r="E4287" s="2" t="s">
        <v>12</v>
      </c>
      <c r="F4287">
        <f>VLOOKUP(C4287,'Five Year Alumni Srvy 2016 Data'!C:F,4,FALSE)</f>
        <v>0</v>
      </c>
      <c r="G4287" t="str">
        <f>VLOOKUP(F4287,Coding!K:L,2,FALSE)</f>
        <v>Non-URM</v>
      </c>
      <c r="H4287" t="s">
        <v>321</v>
      </c>
      <c r="I4287" t="s">
        <v>322</v>
      </c>
      <c r="J4287" t="s">
        <v>15</v>
      </c>
      <c r="K4287" t="s">
        <v>163</v>
      </c>
      <c r="L4287" s="2">
        <v>1</v>
      </c>
      <c r="M4287" t="s">
        <v>52</v>
      </c>
      <c r="N4287" t="s">
        <v>164</v>
      </c>
      <c r="O4287" t="s">
        <v>165</v>
      </c>
    </row>
    <row r="4288" spans="1:15" x14ac:dyDescent="0.25">
      <c r="A4288" s="2">
        <v>1</v>
      </c>
      <c r="B4288" s="2">
        <v>2016</v>
      </c>
      <c r="C4288" t="s">
        <v>324</v>
      </c>
      <c r="D4288" t="s">
        <v>204</v>
      </c>
      <c r="E4288" s="2" t="s">
        <v>12</v>
      </c>
      <c r="F4288">
        <f>VLOOKUP(C4288,'Five Year Alumni Srvy 2016 Data'!C:F,4,FALSE)</f>
        <v>0</v>
      </c>
      <c r="G4288" t="str">
        <f>VLOOKUP(F4288,Coding!K:L,2,FALSE)</f>
        <v>Non-URM</v>
      </c>
      <c r="H4288" t="s">
        <v>298</v>
      </c>
      <c r="I4288" t="s">
        <v>298</v>
      </c>
      <c r="J4288" t="s">
        <v>21</v>
      </c>
      <c r="K4288" t="s">
        <v>163</v>
      </c>
      <c r="L4288" s="2">
        <v>1</v>
      </c>
      <c r="M4288" t="s">
        <v>52</v>
      </c>
      <c r="N4288" t="s">
        <v>164</v>
      </c>
      <c r="O4288" t="s">
        <v>165</v>
      </c>
    </row>
    <row r="4289" spans="1:15" x14ac:dyDescent="0.25">
      <c r="A4289" s="2">
        <v>1</v>
      </c>
      <c r="B4289" s="2">
        <v>2016</v>
      </c>
      <c r="C4289" t="s">
        <v>332</v>
      </c>
      <c r="D4289" t="s">
        <v>169</v>
      </c>
      <c r="E4289" s="2" t="s">
        <v>12</v>
      </c>
      <c r="F4289">
        <f>VLOOKUP(C4289,'Five Year Alumni Srvy 2016 Data'!C:F,4,FALSE)</f>
        <v>0</v>
      </c>
      <c r="G4289" t="str">
        <f>VLOOKUP(F4289,Coding!K:L,2,FALSE)</f>
        <v>Non-URM</v>
      </c>
      <c r="H4289" t="s">
        <v>182</v>
      </c>
      <c r="I4289" t="s">
        <v>182</v>
      </c>
      <c r="J4289" t="s">
        <v>21</v>
      </c>
      <c r="K4289" t="s">
        <v>163</v>
      </c>
      <c r="L4289" s="3"/>
      <c r="M4289" t="s">
        <v>52</v>
      </c>
      <c r="N4289" t="s">
        <v>164</v>
      </c>
    </row>
    <row r="4290" spans="1:15" x14ac:dyDescent="0.25">
      <c r="A4290" s="2">
        <v>1</v>
      </c>
      <c r="B4290" s="2">
        <v>2016</v>
      </c>
      <c r="C4290" t="s">
        <v>358</v>
      </c>
      <c r="D4290" t="s">
        <v>264</v>
      </c>
      <c r="E4290" s="2" t="s">
        <v>12</v>
      </c>
      <c r="F4290">
        <f>VLOOKUP(C4290,'Five Year Alumni Srvy 2016 Data'!C:F,4,FALSE)</f>
        <v>0</v>
      </c>
      <c r="G4290" t="str">
        <f>VLOOKUP(F4290,Coding!K:L,2,FALSE)</f>
        <v>Non-URM</v>
      </c>
      <c r="H4290" t="s">
        <v>190</v>
      </c>
      <c r="I4290" t="s">
        <v>191</v>
      </c>
      <c r="J4290" t="s">
        <v>21</v>
      </c>
      <c r="K4290" t="s">
        <v>163</v>
      </c>
      <c r="L4290" s="2">
        <v>1</v>
      </c>
      <c r="M4290" t="s">
        <v>52</v>
      </c>
      <c r="N4290" t="s">
        <v>164</v>
      </c>
      <c r="O4290" t="s">
        <v>165</v>
      </c>
    </row>
    <row r="4291" spans="1:15" x14ac:dyDescent="0.25">
      <c r="A4291" s="2">
        <v>1</v>
      </c>
      <c r="B4291" s="2">
        <v>2016</v>
      </c>
      <c r="C4291" t="s">
        <v>363</v>
      </c>
      <c r="D4291" t="s">
        <v>264</v>
      </c>
      <c r="E4291" s="2" t="s">
        <v>12</v>
      </c>
      <c r="F4291">
        <f>VLOOKUP(C4291,'Five Year Alumni Srvy 2016 Data'!C:F,4,FALSE)</f>
        <v>0</v>
      </c>
      <c r="G4291" t="str">
        <f>VLOOKUP(F4291,Coding!K:L,2,FALSE)</f>
        <v>Non-URM</v>
      </c>
      <c r="H4291" t="s">
        <v>304</v>
      </c>
      <c r="I4291" t="s">
        <v>267</v>
      </c>
      <c r="J4291" t="s">
        <v>10</v>
      </c>
      <c r="K4291" t="s">
        <v>163</v>
      </c>
      <c r="L4291" s="2">
        <v>1</v>
      </c>
      <c r="M4291" t="s">
        <v>52</v>
      </c>
      <c r="N4291" t="s">
        <v>164</v>
      </c>
      <c r="O4291" t="s">
        <v>165</v>
      </c>
    </row>
    <row r="4292" spans="1:15" x14ac:dyDescent="0.25">
      <c r="A4292" s="2">
        <v>1</v>
      </c>
      <c r="B4292" s="2">
        <v>2016</v>
      </c>
      <c r="C4292" t="s">
        <v>365</v>
      </c>
      <c r="D4292" t="s">
        <v>48</v>
      </c>
      <c r="E4292" s="2" t="s">
        <v>12</v>
      </c>
      <c r="F4292">
        <f>VLOOKUP(C4292,'Five Year Alumni Srvy 2016 Data'!C:F,4,FALSE)</f>
        <v>0</v>
      </c>
      <c r="G4292" t="str">
        <f>VLOOKUP(F4292,Coding!K:L,2,FALSE)</f>
        <v>Non-URM</v>
      </c>
      <c r="H4292" t="s">
        <v>270</v>
      </c>
      <c r="I4292" t="s">
        <v>270</v>
      </c>
      <c r="J4292" t="s">
        <v>21</v>
      </c>
      <c r="K4292" t="s">
        <v>163</v>
      </c>
      <c r="L4292" s="2">
        <v>3</v>
      </c>
      <c r="M4292" t="s">
        <v>52</v>
      </c>
      <c r="N4292" t="s">
        <v>164</v>
      </c>
      <c r="O4292" t="s">
        <v>63</v>
      </c>
    </row>
    <row r="4293" spans="1:15" x14ac:dyDescent="0.25">
      <c r="A4293" s="2">
        <v>1</v>
      </c>
      <c r="B4293" s="2">
        <v>2016</v>
      </c>
      <c r="C4293" t="s">
        <v>366</v>
      </c>
      <c r="D4293" t="s">
        <v>48</v>
      </c>
      <c r="E4293" s="2" t="s">
        <v>12</v>
      </c>
      <c r="F4293">
        <f>VLOOKUP(C4293,'Five Year Alumni Srvy 2016 Data'!C:F,4,FALSE)</f>
        <v>0</v>
      </c>
      <c r="G4293" t="str">
        <f>VLOOKUP(F4293,Coding!K:L,2,FALSE)</f>
        <v>Non-URM</v>
      </c>
      <c r="H4293" t="s">
        <v>339</v>
      </c>
      <c r="I4293" t="s">
        <v>339</v>
      </c>
      <c r="J4293" t="s">
        <v>15</v>
      </c>
      <c r="K4293" t="s">
        <v>163</v>
      </c>
      <c r="L4293" s="2">
        <v>1</v>
      </c>
      <c r="M4293" t="s">
        <v>52</v>
      </c>
      <c r="N4293" t="s">
        <v>164</v>
      </c>
      <c r="O4293" t="s">
        <v>165</v>
      </c>
    </row>
    <row r="4294" spans="1:15" x14ac:dyDescent="0.25">
      <c r="A4294" s="2">
        <v>1</v>
      </c>
      <c r="B4294" s="2">
        <v>2016</v>
      </c>
      <c r="C4294" t="s">
        <v>369</v>
      </c>
      <c r="D4294" t="s">
        <v>48</v>
      </c>
      <c r="E4294" s="2" t="s">
        <v>12</v>
      </c>
      <c r="F4294">
        <f>VLOOKUP(C4294,'Five Year Alumni Srvy 2016 Data'!C:F,4,FALSE)</f>
        <v>0</v>
      </c>
      <c r="G4294" t="str">
        <f>VLOOKUP(F4294,Coding!K:L,2,FALSE)</f>
        <v>Non-URM</v>
      </c>
      <c r="H4294" t="s">
        <v>215</v>
      </c>
      <c r="I4294" t="s">
        <v>215</v>
      </c>
      <c r="J4294" t="s">
        <v>21</v>
      </c>
      <c r="K4294" t="s">
        <v>163</v>
      </c>
      <c r="L4294" s="2">
        <v>3</v>
      </c>
      <c r="M4294" t="s">
        <v>52</v>
      </c>
      <c r="N4294" t="s">
        <v>164</v>
      </c>
      <c r="O4294" t="s">
        <v>63</v>
      </c>
    </row>
    <row r="4295" spans="1:15" x14ac:dyDescent="0.25">
      <c r="A4295" s="2">
        <v>1</v>
      </c>
      <c r="B4295" s="2">
        <v>2016</v>
      </c>
      <c r="C4295" t="s">
        <v>373</v>
      </c>
      <c r="D4295" t="s">
        <v>48</v>
      </c>
      <c r="E4295" s="2" t="s">
        <v>12</v>
      </c>
      <c r="F4295">
        <f>VLOOKUP(C4295,'Five Year Alumni Srvy 2016 Data'!C:F,4,FALSE)</f>
        <v>0</v>
      </c>
      <c r="G4295" t="str">
        <f>VLOOKUP(F4295,Coding!K:L,2,FALSE)</f>
        <v>Non-URM</v>
      </c>
      <c r="H4295" t="s">
        <v>235</v>
      </c>
      <c r="I4295" t="s">
        <v>236</v>
      </c>
      <c r="J4295" t="s">
        <v>15</v>
      </c>
      <c r="K4295" t="s">
        <v>163</v>
      </c>
      <c r="L4295" s="2">
        <v>1</v>
      </c>
      <c r="M4295" t="s">
        <v>52</v>
      </c>
      <c r="N4295" t="s">
        <v>164</v>
      </c>
      <c r="O4295" t="s">
        <v>165</v>
      </c>
    </row>
    <row r="4296" spans="1:15" x14ac:dyDescent="0.25">
      <c r="A4296" s="2">
        <v>1</v>
      </c>
      <c r="B4296" s="2">
        <v>2016</v>
      </c>
      <c r="C4296" t="s">
        <v>377</v>
      </c>
      <c r="E4296" s="2" t="s">
        <v>12</v>
      </c>
      <c r="F4296">
        <f>VLOOKUP(C4296,'Five Year Alumni Srvy 2016 Data'!C:F,4,FALSE)</f>
        <v>0</v>
      </c>
      <c r="G4296" t="str">
        <f>VLOOKUP(F4296,Coding!K:L,2,FALSE)</f>
        <v>Non-URM</v>
      </c>
      <c r="H4296" t="s">
        <v>427</v>
      </c>
      <c r="I4296" t="s">
        <v>267</v>
      </c>
      <c r="J4296" t="s">
        <v>10</v>
      </c>
      <c r="K4296" t="s">
        <v>120</v>
      </c>
      <c r="L4296" s="2">
        <v>1</v>
      </c>
      <c r="M4296" t="s">
        <v>65</v>
      </c>
      <c r="N4296" t="s">
        <v>121</v>
      </c>
      <c r="O4296" t="s">
        <v>230</v>
      </c>
    </row>
    <row r="4297" spans="1:15" x14ac:dyDescent="0.25">
      <c r="A4297" s="2">
        <v>1</v>
      </c>
      <c r="B4297" s="2">
        <v>2016</v>
      </c>
      <c r="C4297" t="s">
        <v>378</v>
      </c>
      <c r="D4297" t="s">
        <v>204</v>
      </c>
      <c r="E4297" s="2" t="s">
        <v>12</v>
      </c>
      <c r="F4297">
        <f>VLOOKUP(C4297,'Five Year Alumni Srvy 2016 Data'!C:F,4,FALSE)</f>
        <v>0</v>
      </c>
      <c r="G4297" t="str">
        <f>VLOOKUP(F4297,Coding!K:L,2,FALSE)</f>
        <v>Non-URM</v>
      </c>
      <c r="H4297" t="s">
        <v>258</v>
      </c>
      <c r="I4297" t="s">
        <v>258</v>
      </c>
      <c r="J4297" t="s">
        <v>17</v>
      </c>
      <c r="K4297" t="s">
        <v>163</v>
      </c>
      <c r="L4297" s="2">
        <v>1</v>
      </c>
      <c r="M4297" t="s">
        <v>52</v>
      </c>
      <c r="N4297" t="s">
        <v>164</v>
      </c>
      <c r="O4297" t="s">
        <v>165</v>
      </c>
    </row>
    <row r="4298" spans="1:15" x14ac:dyDescent="0.25">
      <c r="A4298" s="2">
        <v>1</v>
      </c>
      <c r="B4298" s="2">
        <v>2016</v>
      </c>
      <c r="C4298" t="s">
        <v>381</v>
      </c>
      <c r="D4298" t="s">
        <v>48</v>
      </c>
      <c r="E4298" s="2" t="s">
        <v>12</v>
      </c>
      <c r="F4298">
        <f>VLOOKUP(C4298,'Five Year Alumni Srvy 2016 Data'!C:F,4,FALSE)</f>
        <v>0</v>
      </c>
      <c r="G4298" t="str">
        <f>VLOOKUP(F4298,Coding!K:L,2,FALSE)</f>
        <v>Non-URM</v>
      </c>
      <c r="H4298" t="s">
        <v>382</v>
      </c>
      <c r="I4298" t="s">
        <v>328</v>
      </c>
      <c r="J4298" t="s">
        <v>10</v>
      </c>
      <c r="K4298" t="s">
        <v>163</v>
      </c>
      <c r="L4298" s="2">
        <v>2</v>
      </c>
      <c r="M4298" t="s">
        <v>52</v>
      </c>
      <c r="N4298" t="s">
        <v>164</v>
      </c>
      <c r="O4298" t="s">
        <v>177</v>
      </c>
    </row>
    <row r="4299" spans="1:15" x14ac:dyDescent="0.25">
      <c r="A4299" s="2">
        <v>1</v>
      </c>
      <c r="B4299" s="2">
        <v>2016</v>
      </c>
      <c r="C4299" t="s">
        <v>383</v>
      </c>
      <c r="D4299" t="s">
        <v>204</v>
      </c>
      <c r="E4299" s="2" t="s">
        <v>12</v>
      </c>
      <c r="F4299">
        <f>VLOOKUP(C4299,'Five Year Alumni Srvy 2016 Data'!C:F,4,FALSE)</f>
        <v>0</v>
      </c>
      <c r="G4299" t="str">
        <f>VLOOKUP(F4299,Coding!K:L,2,FALSE)</f>
        <v>Non-URM</v>
      </c>
      <c r="H4299" t="s">
        <v>384</v>
      </c>
      <c r="I4299" t="s">
        <v>182</v>
      </c>
      <c r="J4299" t="s">
        <v>21</v>
      </c>
      <c r="K4299" t="s">
        <v>163</v>
      </c>
      <c r="L4299" s="2">
        <v>4</v>
      </c>
      <c r="M4299" t="s">
        <v>52</v>
      </c>
      <c r="N4299" t="s">
        <v>164</v>
      </c>
      <c r="O4299" t="s">
        <v>313</v>
      </c>
    </row>
    <row r="4300" spans="1:15" x14ac:dyDescent="0.25">
      <c r="A4300" s="2">
        <v>1</v>
      </c>
      <c r="B4300" s="2">
        <v>2016</v>
      </c>
      <c r="C4300" t="s">
        <v>388</v>
      </c>
      <c r="D4300" t="s">
        <v>169</v>
      </c>
      <c r="E4300" s="2" t="s">
        <v>12</v>
      </c>
      <c r="F4300">
        <f>VLOOKUP(C4300,'Five Year Alumni Srvy 2016 Data'!C:F,4,FALSE)</f>
        <v>0</v>
      </c>
      <c r="G4300" t="str">
        <f>VLOOKUP(F4300,Coding!K:L,2,FALSE)</f>
        <v>Non-URM</v>
      </c>
      <c r="H4300" t="s">
        <v>389</v>
      </c>
      <c r="I4300" t="s">
        <v>390</v>
      </c>
      <c r="J4300" t="s">
        <v>21</v>
      </c>
      <c r="K4300" t="s">
        <v>163</v>
      </c>
      <c r="L4300" s="2">
        <v>3</v>
      </c>
      <c r="M4300" t="s">
        <v>52</v>
      </c>
      <c r="N4300" t="s">
        <v>164</v>
      </c>
      <c r="O4300" t="s">
        <v>63</v>
      </c>
    </row>
    <row r="4301" spans="1:15" x14ac:dyDescent="0.25">
      <c r="A4301" s="2">
        <v>1</v>
      </c>
      <c r="B4301" s="2">
        <v>2016</v>
      </c>
      <c r="C4301" t="s">
        <v>394</v>
      </c>
      <c r="D4301" t="s">
        <v>264</v>
      </c>
      <c r="E4301" s="2" t="s">
        <v>12</v>
      </c>
      <c r="F4301">
        <f>VLOOKUP(C4301,'Five Year Alumni Srvy 2016 Data'!C:F,4,FALSE)</f>
        <v>0</v>
      </c>
      <c r="G4301" t="str">
        <f>VLOOKUP(F4301,Coding!K:L,2,FALSE)</f>
        <v>Non-URM</v>
      </c>
      <c r="H4301" t="s">
        <v>252</v>
      </c>
      <c r="I4301" t="s">
        <v>206</v>
      </c>
      <c r="J4301" t="s">
        <v>15</v>
      </c>
      <c r="K4301" t="s">
        <v>163</v>
      </c>
      <c r="L4301" s="2">
        <v>1</v>
      </c>
      <c r="M4301" t="s">
        <v>52</v>
      </c>
      <c r="N4301" t="s">
        <v>164</v>
      </c>
      <c r="O4301" t="s">
        <v>165</v>
      </c>
    </row>
    <row r="4302" spans="1:15" x14ac:dyDescent="0.25">
      <c r="A4302" s="2">
        <v>1</v>
      </c>
      <c r="B4302" s="2">
        <v>2016</v>
      </c>
      <c r="C4302" t="s">
        <v>396</v>
      </c>
      <c r="D4302" t="s">
        <v>48</v>
      </c>
      <c r="E4302" s="2" t="s">
        <v>12</v>
      </c>
      <c r="F4302">
        <f>VLOOKUP(C4302,'Five Year Alumni Srvy 2016 Data'!C:F,4,FALSE)</f>
        <v>0</v>
      </c>
      <c r="G4302" t="str">
        <f>VLOOKUP(F4302,Coding!K:L,2,FALSE)</f>
        <v>Non-URM</v>
      </c>
      <c r="H4302" t="s">
        <v>318</v>
      </c>
      <c r="I4302" t="s">
        <v>171</v>
      </c>
      <c r="J4302" t="s">
        <v>19</v>
      </c>
      <c r="K4302" t="s">
        <v>163</v>
      </c>
      <c r="L4302" s="2">
        <v>2</v>
      </c>
      <c r="M4302" t="s">
        <v>52</v>
      </c>
      <c r="N4302" t="s">
        <v>164</v>
      </c>
      <c r="O4302" t="s">
        <v>177</v>
      </c>
    </row>
    <row r="4303" spans="1:15" x14ac:dyDescent="0.25">
      <c r="A4303" s="2">
        <v>1</v>
      </c>
      <c r="B4303" s="2">
        <v>2016</v>
      </c>
      <c r="C4303" t="s">
        <v>404</v>
      </c>
      <c r="D4303" t="s">
        <v>204</v>
      </c>
      <c r="E4303" s="2" t="s">
        <v>12</v>
      </c>
      <c r="F4303">
        <f>VLOOKUP(C4303,'Five Year Alumni Srvy 2016 Data'!C:F,4,FALSE)</f>
        <v>0</v>
      </c>
      <c r="G4303" t="str">
        <f>VLOOKUP(F4303,Coding!K:L,2,FALSE)</f>
        <v>Non-URM</v>
      </c>
      <c r="H4303" t="s">
        <v>284</v>
      </c>
      <c r="I4303" t="s">
        <v>261</v>
      </c>
      <c r="J4303" t="s">
        <v>10</v>
      </c>
      <c r="K4303" t="s">
        <v>163</v>
      </c>
      <c r="L4303" s="2">
        <v>3</v>
      </c>
      <c r="M4303" t="s">
        <v>52</v>
      </c>
      <c r="N4303" t="s">
        <v>164</v>
      </c>
      <c r="O4303" t="s">
        <v>63</v>
      </c>
    </row>
    <row r="4304" spans="1:15" x14ac:dyDescent="0.25">
      <c r="A4304" s="2">
        <v>1</v>
      </c>
      <c r="B4304" s="2">
        <v>2016</v>
      </c>
      <c r="C4304" t="s">
        <v>417</v>
      </c>
      <c r="D4304" t="s">
        <v>204</v>
      </c>
      <c r="E4304" s="2" t="s">
        <v>12</v>
      </c>
      <c r="F4304">
        <f>VLOOKUP(C4304,'Five Year Alumni Srvy 2016 Data'!C:F,4,FALSE)</f>
        <v>0</v>
      </c>
      <c r="G4304" t="str">
        <f>VLOOKUP(F4304,Coding!K:L,2,FALSE)</f>
        <v>Non-URM</v>
      </c>
      <c r="H4304" t="s">
        <v>418</v>
      </c>
      <c r="I4304" t="s">
        <v>342</v>
      </c>
      <c r="J4304" t="s">
        <v>19</v>
      </c>
      <c r="K4304" t="s">
        <v>163</v>
      </c>
      <c r="L4304" s="2">
        <v>3</v>
      </c>
      <c r="M4304" t="s">
        <v>52</v>
      </c>
      <c r="N4304" t="s">
        <v>164</v>
      </c>
      <c r="O4304" t="s">
        <v>63</v>
      </c>
    </row>
    <row r="4305" spans="1:15" x14ac:dyDescent="0.25">
      <c r="A4305" s="2">
        <v>1</v>
      </c>
      <c r="B4305" s="2">
        <v>2016</v>
      </c>
      <c r="C4305" t="s">
        <v>422</v>
      </c>
      <c r="D4305" t="s">
        <v>48</v>
      </c>
      <c r="E4305" s="2" t="s">
        <v>12</v>
      </c>
      <c r="F4305">
        <f>VLOOKUP(C4305,'Five Year Alumni Srvy 2016 Data'!C:F,4,FALSE)</f>
        <v>0</v>
      </c>
      <c r="G4305" t="str">
        <f>VLOOKUP(F4305,Coding!K:L,2,FALSE)</f>
        <v>Non-URM</v>
      </c>
      <c r="H4305" t="s">
        <v>241</v>
      </c>
      <c r="I4305" t="s">
        <v>242</v>
      </c>
      <c r="J4305" t="s">
        <v>21</v>
      </c>
      <c r="K4305" t="s">
        <v>163</v>
      </c>
      <c r="L4305" s="2">
        <v>2</v>
      </c>
      <c r="M4305" t="s">
        <v>52</v>
      </c>
      <c r="N4305" t="s">
        <v>164</v>
      </c>
      <c r="O4305" t="s">
        <v>177</v>
      </c>
    </row>
    <row r="4306" spans="1:15" x14ac:dyDescent="0.25">
      <c r="A4306" s="2">
        <v>1</v>
      </c>
      <c r="B4306" s="2">
        <v>2016</v>
      </c>
      <c r="C4306" t="s">
        <v>424</v>
      </c>
      <c r="D4306" t="s">
        <v>204</v>
      </c>
      <c r="E4306" s="2" t="s">
        <v>12</v>
      </c>
      <c r="F4306">
        <f>VLOOKUP(C4306,'Five Year Alumni Srvy 2016 Data'!C:F,4,FALSE)</f>
        <v>0</v>
      </c>
      <c r="G4306" t="str">
        <f>VLOOKUP(F4306,Coding!K:L,2,FALSE)</f>
        <v>Non-URM</v>
      </c>
      <c r="H4306" t="s">
        <v>425</v>
      </c>
      <c r="I4306" t="s">
        <v>267</v>
      </c>
      <c r="J4306" t="s">
        <v>10</v>
      </c>
      <c r="K4306" t="s">
        <v>163</v>
      </c>
      <c r="L4306" s="2">
        <v>2</v>
      </c>
      <c r="M4306" t="s">
        <v>52</v>
      </c>
      <c r="N4306" t="s">
        <v>164</v>
      </c>
      <c r="O4306" t="s">
        <v>177</v>
      </c>
    </row>
    <row r="4307" spans="1:15" x14ac:dyDescent="0.25">
      <c r="A4307" s="2">
        <v>1</v>
      </c>
      <c r="B4307" s="2">
        <v>2016</v>
      </c>
      <c r="C4307" t="s">
        <v>438</v>
      </c>
      <c r="D4307" t="s">
        <v>48</v>
      </c>
      <c r="E4307" s="2" t="s">
        <v>12</v>
      </c>
      <c r="F4307">
        <f>VLOOKUP(C4307,'Five Year Alumni Srvy 2016 Data'!C:F,4,FALSE)</f>
        <v>0</v>
      </c>
      <c r="G4307" t="str">
        <f>VLOOKUP(F4307,Coding!K:L,2,FALSE)</f>
        <v>Non-URM</v>
      </c>
      <c r="H4307" t="s">
        <v>182</v>
      </c>
      <c r="I4307" t="s">
        <v>182</v>
      </c>
      <c r="J4307" t="s">
        <v>21</v>
      </c>
      <c r="K4307" t="s">
        <v>163</v>
      </c>
      <c r="L4307" s="2">
        <v>1</v>
      </c>
      <c r="M4307" t="s">
        <v>52</v>
      </c>
      <c r="N4307" t="s">
        <v>164</v>
      </c>
      <c r="O4307" t="s">
        <v>165</v>
      </c>
    </row>
    <row r="4308" spans="1:15" x14ac:dyDescent="0.25">
      <c r="A4308" s="2">
        <v>1</v>
      </c>
      <c r="B4308" s="2">
        <v>2016</v>
      </c>
      <c r="C4308" t="s">
        <v>443</v>
      </c>
      <c r="D4308" t="s">
        <v>264</v>
      </c>
      <c r="E4308" s="2" t="s">
        <v>12</v>
      </c>
      <c r="F4308">
        <f>VLOOKUP(C4308,'Five Year Alumni Srvy 2016 Data'!C:F,4,FALSE)</f>
        <v>0</v>
      </c>
      <c r="G4308" t="str">
        <f>VLOOKUP(F4308,Coding!K:L,2,FALSE)</f>
        <v>Non-URM</v>
      </c>
      <c r="H4308" t="s">
        <v>444</v>
      </c>
      <c r="I4308" t="s">
        <v>401</v>
      </c>
      <c r="J4308" t="s">
        <v>19</v>
      </c>
      <c r="K4308" t="s">
        <v>163</v>
      </c>
      <c r="L4308" s="2">
        <v>1</v>
      </c>
      <c r="M4308" t="s">
        <v>52</v>
      </c>
      <c r="N4308" t="s">
        <v>164</v>
      </c>
      <c r="O4308" t="s">
        <v>165</v>
      </c>
    </row>
    <row r="4309" spans="1:15" x14ac:dyDescent="0.25">
      <c r="A4309" s="2">
        <v>1</v>
      </c>
      <c r="B4309" s="2">
        <v>2016</v>
      </c>
      <c r="C4309" t="s">
        <v>450</v>
      </c>
      <c r="D4309" t="s">
        <v>169</v>
      </c>
      <c r="E4309" s="2" t="s">
        <v>12</v>
      </c>
      <c r="F4309">
        <f>VLOOKUP(C4309,'Five Year Alumni Srvy 2016 Data'!C:F,4,FALSE)</f>
        <v>0</v>
      </c>
      <c r="G4309" t="str">
        <f>VLOOKUP(F4309,Coding!K:L,2,FALSE)</f>
        <v>Non-URM</v>
      </c>
      <c r="H4309" t="s">
        <v>451</v>
      </c>
      <c r="I4309" t="s">
        <v>452</v>
      </c>
      <c r="J4309" t="s">
        <v>21</v>
      </c>
      <c r="K4309" t="s">
        <v>163</v>
      </c>
      <c r="L4309" s="2">
        <v>2</v>
      </c>
      <c r="M4309" t="s">
        <v>52</v>
      </c>
      <c r="N4309" t="s">
        <v>164</v>
      </c>
      <c r="O4309" t="s">
        <v>177</v>
      </c>
    </row>
    <row r="4310" spans="1:15" x14ac:dyDescent="0.25">
      <c r="A4310" s="2">
        <v>1</v>
      </c>
      <c r="B4310" s="2">
        <v>2016</v>
      </c>
      <c r="C4310" t="s">
        <v>453</v>
      </c>
      <c r="D4310" t="s">
        <v>169</v>
      </c>
      <c r="E4310" s="2" t="s">
        <v>12</v>
      </c>
      <c r="F4310">
        <f>VLOOKUP(C4310,'Five Year Alumni Srvy 2016 Data'!C:F,4,FALSE)</f>
        <v>0</v>
      </c>
      <c r="G4310" t="str">
        <f>VLOOKUP(F4310,Coding!K:L,2,FALSE)</f>
        <v>Non-URM</v>
      </c>
      <c r="H4310" t="s">
        <v>454</v>
      </c>
      <c r="I4310" t="s">
        <v>206</v>
      </c>
      <c r="J4310" t="s">
        <v>15</v>
      </c>
      <c r="K4310" t="s">
        <v>163</v>
      </c>
      <c r="L4310" s="3"/>
      <c r="M4310" t="s">
        <v>52</v>
      </c>
      <c r="N4310" t="s">
        <v>164</v>
      </c>
    </row>
    <row r="4311" spans="1:15" x14ac:dyDescent="0.25">
      <c r="A4311" s="2">
        <v>1</v>
      </c>
      <c r="B4311" s="2">
        <v>2016</v>
      </c>
      <c r="C4311" t="s">
        <v>462</v>
      </c>
      <c r="D4311" t="s">
        <v>48</v>
      </c>
      <c r="E4311" s="2" t="s">
        <v>12</v>
      </c>
      <c r="F4311">
        <f>VLOOKUP(C4311,'Five Year Alumni Srvy 2016 Data'!C:F,4,FALSE)</f>
        <v>0</v>
      </c>
      <c r="G4311" t="str">
        <f>VLOOKUP(F4311,Coding!K:L,2,FALSE)</f>
        <v>Non-URM</v>
      </c>
      <c r="H4311" t="s">
        <v>215</v>
      </c>
      <c r="I4311" t="s">
        <v>215</v>
      </c>
      <c r="J4311" t="s">
        <v>21</v>
      </c>
      <c r="K4311" t="s">
        <v>163</v>
      </c>
      <c r="L4311" s="2">
        <v>1</v>
      </c>
      <c r="M4311" t="s">
        <v>52</v>
      </c>
      <c r="N4311" t="s">
        <v>164</v>
      </c>
      <c r="O4311" t="s">
        <v>165</v>
      </c>
    </row>
    <row r="4312" spans="1:15" x14ac:dyDescent="0.25">
      <c r="A4312" s="2">
        <v>1</v>
      </c>
      <c r="B4312" s="2">
        <v>2016</v>
      </c>
      <c r="C4312" t="s">
        <v>463</v>
      </c>
      <c r="D4312" t="s">
        <v>204</v>
      </c>
      <c r="E4312" s="2" t="s">
        <v>12</v>
      </c>
      <c r="F4312">
        <f>VLOOKUP(C4312,'Five Year Alumni Srvy 2016 Data'!C:F,4,FALSE)</f>
        <v>0</v>
      </c>
      <c r="G4312" t="str">
        <f>VLOOKUP(F4312,Coding!K:L,2,FALSE)</f>
        <v>Non-URM</v>
      </c>
      <c r="H4312" t="s">
        <v>427</v>
      </c>
      <c r="I4312" t="s">
        <v>267</v>
      </c>
      <c r="J4312" t="s">
        <v>10</v>
      </c>
      <c r="K4312" t="s">
        <v>163</v>
      </c>
      <c r="L4312" s="2">
        <v>2</v>
      </c>
      <c r="M4312" t="s">
        <v>52</v>
      </c>
      <c r="N4312" t="s">
        <v>164</v>
      </c>
      <c r="O4312" t="s">
        <v>177</v>
      </c>
    </row>
    <row r="4313" spans="1:15" x14ac:dyDescent="0.25">
      <c r="A4313" s="2">
        <v>1</v>
      </c>
      <c r="B4313" s="2">
        <v>2016</v>
      </c>
      <c r="C4313" t="s">
        <v>464</v>
      </c>
      <c r="D4313" t="s">
        <v>48</v>
      </c>
      <c r="E4313" s="2" t="s">
        <v>12</v>
      </c>
      <c r="F4313">
        <f>VLOOKUP(C4313,'Five Year Alumni Srvy 2016 Data'!C:F,4,FALSE)</f>
        <v>0</v>
      </c>
      <c r="G4313" t="str">
        <f>VLOOKUP(F4313,Coding!K:L,2,FALSE)</f>
        <v>Non-URM</v>
      </c>
      <c r="H4313" t="s">
        <v>465</v>
      </c>
      <c r="I4313" t="s">
        <v>466</v>
      </c>
      <c r="J4313" t="s">
        <v>10</v>
      </c>
      <c r="K4313" t="s">
        <v>163</v>
      </c>
      <c r="L4313" s="2">
        <v>1</v>
      </c>
      <c r="M4313" t="s">
        <v>52</v>
      </c>
      <c r="N4313" t="s">
        <v>164</v>
      </c>
      <c r="O4313" t="s">
        <v>165</v>
      </c>
    </row>
    <row r="4314" spans="1:15" x14ac:dyDescent="0.25">
      <c r="A4314" s="2">
        <v>1</v>
      </c>
      <c r="B4314" s="2">
        <v>2016</v>
      </c>
      <c r="C4314" t="s">
        <v>468</v>
      </c>
      <c r="D4314" t="s">
        <v>169</v>
      </c>
      <c r="E4314" s="2" t="s">
        <v>12</v>
      </c>
      <c r="F4314">
        <f>VLOOKUP(C4314,'Five Year Alumni Srvy 2016 Data'!C:F,4,FALSE)</f>
        <v>0</v>
      </c>
      <c r="G4314" t="str">
        <f>VLOOKUP(F4314,Coding!K:L,2,FALSE)</f>
        <v>Non-URM</v>
      </c>
      <c r="H4314" t="s">
        <v>469</v>
      </c>
      <c r="I4314" t="s">
        <v>342</v>
      </c>
      <c r="J4314" t="s">
        <v>19</v>
      </c>
      <c r="K4314" t="s">
        <v>163</v>
      </c>
      <c r="L4314" s="2">
        <v>1</v>
      </c>
      <c r="M4314" t="s">
        <v>52</v>
      </c>
      <c r="N4314" t="s">
        <v>164</v>
      </c>
      <c r="O4314" t="s">
        <v>165</v>
      </c>
    </row>
    <row r="4315" spans="1:15" x14ac:dyDescent="0.25">
      <c r="A4315" s="2">
        <v>1</v>
      </c>
      <c r="B4315" s="2">
        <v>2016</v>
      </c>
      <c r="C4315" t="s">
        <v>474</v>
      </c>
      <c r="D4315" t="s">
        <v>264</v>
      </c>
      <c r="E4315" s="2" t="s">
        <v>12</v>
      </c>
      <c r="F4315">
        <f>VLOOKUP(C4315,'Five Year Alumni Srvy 2016 Data'!C:F,4,FALSE)</f>
        <v>0</v>
      </c>
      <c r="G4315" t="str">
        <f>VLOOKUP(F4315,Coding!K:L,2,FALSE)</f>
        <v>Non-URM</v>
      </c>
      <c r="H4315" t="s">
        <v>182</v>
      </c>
      <c r="I4315" t="s">
        <v>182</v>
      </c>
      <c r="J4315" t="s">
        <v>21</v>
      </c>
      <c r="K4315" t="s">
        <v>163</v>
      </c>
      <c r="L4315" s="2">
        <v>1</v>
      </c>
      <c r="M4315" t="s">
        <v>52</v>
      </c>
      <c r="N4315" t="s">
        <v>164</v>
      </c>
      <c r="O4315" t="s">
        <v>165</v>
      </c>
    </row>
    <row r="4316" spans="1:15" x14ac:dyDescent="0.25">
      <c r="A4316" s="2">
        <v>1</v>
      </c>
      <c r="B4316" s="2">
        <v>2016</v>
      </c>
      <c r="C4316" t="s">
        <v>475</v>
      </c>
      <c r="D4316" t="s">
        <v>169</v>
      </c>
      <c r="E4316" s="2" t="s">
        <v>12</v>
      </c>
      <c r="F4316">
        <f>VLOOKUP(C4316,'Five Year Alumni Srvy 2016 Data'!C:F,4,FALSE)</f>
        <v>0</v>
      </c>
      <c r="G4316" t="str">
        <f>VLOOKUP(F4316,Coding!K:L,2,FALSE)</f>
        <v>Non-URM</v>
      </c>
      <c r="H4316" t="s">
        <v>389</v>
      </c>
      <c r="I4316" t="s">
        <v>390</v>
      </c>
      <c r="J4316" t="s">
        <v>21</v>
      </c>
      <c r="K4316" t="s">
        <v>163</v>
      </c>
      <c r="L4316" s="2">
        <v>1</v>
      </c>
      <c r="M4316" t="s">
        <v>52</v>
      </c>
      <c r="N4316" t="s">
        <v>164</v>
      </c>
      <c r="O4316" t="s">
        <v>165</v>
      </c>
    </row>
    <row r="4317" spans="1:15" x14ac:dyDescent="0.25">
      <c r="A4317" s="2">
        <v>1</v>
      </c>
      <c r="B4317" s="2">
        <v>2016</v>
      </c>
      <c r="C4317" t="s">
        <v>477</v>
      </c>
      <c r="D4317" t="s">
        <v>48</v>
      </c>
      <c r="E4317" s="2" t="s">
        <v>12</v>
      </c>
      <c r="F4317">
        <f>VLOOKUP(C4317,'Five Year Alumni Srvy 2016 Data'!C:F,4,FALSE)</f>
        <v>0</v>
      </c>
      <c r="G4317" t="str">
        <f>VLOOKUP(F4317,Coding!K:L,2,FALSE)</f>
        <v>Non-URM</v>
      </c>
      <c r="H4317" t="s">
        <v>432</v>
      </c>
      <c r="I4317" t="s">
        <v>433</v>
      </c>
      <c r="J4317" t="s">
        <v>15</v>
      </c>
      <c r="K4317" t="s">
        <v>163</v>
      </c>
      <c r="L4317" s="2">
        <v>1</v>
      </c>
      <c r="M4317" t="s">
        <v>52</v>
      </c>
      <c r="N4317" t="s">
        <v>164</v>
      </c>
      <c r="O4317" t="s">
        <v>165</v>
      </c>
    </row>
    <row r="4318" spans="1:15" x14ac:dyDescent="0.25">
      <c r="A4318" s="2">
        <v>1</v>
      </c>
      <c r="B4318" s="2">
        <v>2016</v>
      </c>
      <c r="C4318" t="s">
        <v>479</v>
      </c>
      <c r="D4318" t="s">
        <v>48</v>
      </c>
      <c r="E4318" s="2" t="s">
        <v>12</v>
      </c>
      <c r="F4318">
        <f>VLOOKUP(C4318,'Five Year Alumni Srvy 2016 Data'!C:F,4,FALSE)</f>
        <v>0</v>
      </c>
      <c r="G4318" t="str">
        <f>VLOOKUP(F4318,Coding!K:L,2,FALSE)</f>
        <v>Non-URM</v>
      </c>
      <c r="H4318" t="s">
        <v>252</v>
      </c>
      <c r="I4318" t="s">
        <v>206</v>
      </c>
      <c r="J4318" t="s">
        <v>15</v>
      </c>
      <c r="K4318" t="s">
        <v>163</v>
      </c>
      <c r="L4318" s="2">
        <v>2</v>
      </c>
      <c r="M4318" t="s">
        <v>52</v>
      </c>
      <c r="N4318" t="s">
        <v>164</v>
      </c>
      <c r="O4318" t="s">
        <v>177</v>
      </c>
    </row>
    <row r="4319" spans="1:15" x14ac:dyDescent="0.25">
      <c r="A4319" s="2">
        <v>1</v>
      </c>
      <c r="B4319" s="2">
        <v>2016</v>
      </c>
      <c r="C4319" t="s">
        <v>485</v>
      </c>
      <c r="D4319" t="s">
        <v>48</v>
      </c>
      <c r="E4319" s="2" t="s">
        <v>12</v>
      </c>
      <c r="F4319">
        <f>VLOOKUP(C4319,'Five Year Alumni Srvy 2016 Data'!C:F,4,FALSE)</f>
        <v>0</v>
      </c>
      <c r="G4319" t="str">
        <f>VLOOKUP(F4319,Coding!K:L,2,FALSE)</f>
        <v>Non-URM</v>
      </c>
      <c r="H4319" t="s">
        <v>298</v>
      </c>
      <c r="I4319" t="s">
        <v>298</v>
      </c>
      <c r="J4319" t="s">
        <v>21</v>
      </c>
      <c r="K4319" t="s">
        <v>163</v>
      </c>
      <c r="L4319" s="2">
        <v>4</v>
      </c>
      <c r="M4319" t="s">
        <v>52</v>
      </c>
      <c r="N4319" t="s">
        <v>164</v>
      </c>
      <c r="O4319" t="s">
        <v>313</v>
      </c>
    </row>
    <row r="4320" spans="1:15" x14ac:dyDescent="0.25">
      <c r="A4320" s="2">
        <v>1</v>
      </c>
      <c r="B4320" s="2">
        <v>2016</v>
      </c>
      <c r="C4320" t="s">
        <v>203</v>
      </c>
      <c r="D4320" t="s">
        <v>204</v>
      </c>
      <c r="E4320" s="2" t="s">
        <v>7</v>
      </c>
      <c r="F4320">
        <f>VLOOKUP(C4320,'Five Year Alumni Srvy 2016 Data'!C:F,4,FALSE)</f>
        <v>1</v>
      </c>
      <c r="G4320" t="str">
        <f>VLOOKUP(F4320,Coding!K:L,2,FALSE)</f>
        <v>URM</v>
      </c>
      <c r="H4320" t="s">
        <v>205</v>
      </c>
      <c r="I4320" t="s">
        <v>206</v>
      </c>
      <c r="J4320" t="s">
        <v>15</v>
      </c>
      <c r="K4320" t="s">
        <v>163</v>
      </c>
      <c r="L4320" s="2">
        <v>2</v>
      </c>
      <c r="M4320" t="s">
        <v>52</v>
      </c>
      <c r="N4320" t="s">
        <v>164</v>
      </c>
      <c r="O4320" t="s">
        <v>177</v>
      </c>
    </row>
    <row r="4321" spans="1:15" x14ac:dyDescent="0.25">
      <c r="A4321" s="2">
        <v>1</v>
      </c>
      <c r="B4321" s="2">
        <v>2016</v>
      </c>
      <c r="C4321" t="s">
        <v>214</v>
      </c>
      <c r="D4321" t="s">
        <v>204</v>
      </c>
      <c r="E4321" s="2" t="s">
        <v>7</v>
      </c>
      <c r="F4321">
        <f>VLOOKUP(C4321,'Five Year Alumni Srvy 2016 Data'!C:F,4,FALSE)</f>
        <v>1</v>
      </c>
      <c r="G4321" t="str">
        <f>VLOOKUP(F4321,Coding!K:L,2,FALSE)</f>
        <v>URM</v>
      </c>
      <c r="H4321" t="s">
        <v>215</v>
      </c>
      <c r="I4321" t="s">
        <v>215</v>
      </c>
      <c r="J4321" t="s">
        <v>21</v>
      </c>
      <c r="K4321" t="s">
        <v>163</v>
      </c>
      <c r="L4321" s="2">
        <v>1</v>
      </c>
      <c r="M4321" t="s">
        <v>52</v>
      </c>
      <c r="N4321" t="s">
        <v>164</v>
      </c>
      <c r="O4321" t="s">
        <v>165</v>
      </c>
    </row>
    <row r="4322" spans="1:15" x14ac:dyDescent="0.25">
      <c r="A4322" s="2">
        <v>1</v>
      </c>
      <c r="B4322" s="2">
        <v>2016</v>
      </c>
      <c r="C4322" t="s">
        <v>263</v>
      </c>
      <c r="D4322" t="s">
        <v>264</v>
      </c>
      <c r="E4322" s="2" t="s">
        <v>7</v>
      </c>
      <c r="F4322">
        <f>VLOOKUP(C4322,'Five Year Alumni Srvy 2016 Data'!C:F,4,FALSE)</f>
        <v>1</v>
      </c>
      <c r="G4322" t="str">
        <f>VLOOKUP(F4322,Coding!K:L,2,FALSE)</f>
        <v>URM</v>
      </c>
      <c r="H4322" t="s">
        <v>248</v>
      </c>
      <c r="I4322" t="s">
        <v>249</v>
      </c>
      <c r="J4322" t="s">
        <v>17</v>
      </c>
      <c r="K4322" t="s">
        <v>163</v>
      </c>
      <c r="L4322" s="2">
        <v>1</v>
      </c>
      <c r="M4322" t="s">
        <v>52</v>
      </c>
      <c r="N4322" t="s">
        <v>164</v>
      </c>
      <c r="O4322" t="s">
        <v>165</v>
      </c>
    </row>
    <row r="4323" spans="1:15" x14ac:dyDescent="0.25">
      <c r="A4323" s="2">
        <v>1</v>
      </c>
      <c r="B4323" s="2">
        <v>2016</v>
      </c>
      <c r="C4323" t="s">
        <v>269</v>
      </c>
      <c r="D4323" t="s">
        <v>48</v>
      </c>
      <c r="E4323" s="2" t="s">
        <v>7</v>
      </c>
      <c r="F4323">
        <f>VLOOKUP(C4323,'Five Year Alumni Srvy 2016 Data'!C:F,4,FALSE)</f>
        <v>1</v>
      </c>
      <c r="G4323" t="str">
        <f>VLOOKUP(F4323,Coding!K:L,2,FALSE)</f>
        <v>URM</v>
      </c>
      <c r="H4323" t="s">
        <v>270</v>
      </c>
      <c r="I4323" t="s">
        <v>270</v>
      </c>
      <c r="J4323" t="s">
        <v>21</v>
      </c>
      <c r="K4323" t="s">
        <v>163</v>
      </c>
      <c r="L4323" s="2">
        <v>2</v>
      </c>
      <c r="M4323" t="s">
        <v>52</v>
      </c>
      <c r="N4323" t="s">
        <v>164</v>
      </c>
      <c r="O4323" t="s">
        <v>177</v>
      </c>
    </row>
    <row r="4324" spans="1:15" x14ac:dyDescent="0.25">
      <c r="A4324" s="2">
        <v>1</v>
      </c>
      <c r="B4324" s="2">
        <v>2016</v>
      </c>
      <c r="C4324" t="s">
        <v>271</v>
      </c>
      <c r="D4324" t="s">
        <v>48</v>
      </c>
      <c r="E4324" s="2" t="s">
        <v>7</v>
      </c>
      <c r="F4324">
        <f>VLOOKUP(C4324,'Five Year Alumni Srvy 2016 Data'!C:F,4,FALSE)</f>
        <v>1</v>
      </c>
      <c r="G4324" t="str">
        <f>VLOOKUP(F4324,Coding!K:L,2,FALSE)</f>
        <v>URM</v>
      </c>
      <c r="H4324" t="s">
        <v>272</v>
      </c>
      <c r="I4324" t="s">
        <v>273</v>
      </c>
      <c r="J4324" t="s">
        <v>21</v>
      </c>
      <c r="K4324" t="s">
        <v>163</v>
      </c>
      <c r="L4324" s="2">
        <v>1</v>
      </c>
      <c r="M4324" t="s">
        <v>52</v>
      </c>
      <c r="N4324" t="s">
        <v>164</v>
      </c>
      <c r="O4324" t="s">
        <v>165</v>
      </c>
    </row>
    <row r="4325" spans="1:15" x14ac:dyDescent="0.25">
      <c r="A4325" s="2">
        <v>1</v>
      </c>
      <c r="B4325" s="2">
        <v>2016</v>
      </c>
      <c r="C4325" t="s">
        <v>312</v>
      </c>
      <c r="D4325" t="s">
        <v>169</v>
      </c>
      <c r="E4325" s="2" t="s">
        <v>7</v>
      </c>
      <c r="F4325">
        <f>VLOOKUP(C4325,'Five Year Alumni Srvy 2016 Data'!C:F,4,FALSE)</f>
        <v>1</v>
      </c>
      <c r="G4325" t="str">
        <f>VLOOKUP(F4325,Coding!K:L,2,FALSE)</f>
        <v>URM</v>
      </c>
      <c r="H4325" t="s">
        <v>270</v>
      </c>
      <c r="I4325" t="s">
        <v>270</v>
      </c>
      <c r="J4325" t="s">
        <v>21</v>
      </c>
      <c r="K4325" t="s">
        <v>163</v>
      </c>
      <c r="L4325" s="2">
        <v>4</v>
      </c>
      <c r="M4325" t="s">
        <v>52</v>
      </c>
      <c r="N4325" t="s">
        <v>164</v>
      </c>
      <c r="O4325" t="s">
        <v>313</v>
      </c>
    </row>
    <row r="4326" spans="1:15" x14ac:dyDescent="0.25">
      <c r="A4326" s="2">
        <v>1</v>
      </c>
      <c r="B4326" s="2">
        <v>2016</v>
      </c>
      <c r="C4326" t="s">
        <v>317</v>
      </c>
      <c r="D4326" t="s">
        <v>169</v>
      </c>
      <c r="E4326" s="2" t="s">
        <v>7</v>
      </c>
      <c r="F4326">
        <f>VLOOKUP(C4326,'Five Year Alumni Srvy 2016 Data'!C:F,4,FALSE)</f>
        <v>1</v>
      </c>
      <c r="G4326" t="str">
        <f>VLOOKUP(F4326,Coding!K:L,2,FALSE)</f>
        <v>URM</v>
      </c>
      <c r="H4326" t="s">
        <v>318</v>
      </c>
      <c r="I4326" t="s">
        <v>171</v>
      </c>
      <c r="J4326" t="s">
        <v>19</v>
      </c>
      <c r="K4326" t="s">
        <v>163</v>
      </c>
      <c r="L4326" s="2">
        <v>2</v>
      </c>
      <c r="M4326" t="s">
        <v>52</v>
      </c>
      <c r="N4326" t="s">
        <v>164</v>
      </c>
      <c r="O4326" t="s">
        <v>177</v>
      </c>
    </row>
    <row r="4327" spans="1:15" x14ac:dyDescent="0.25">
      <c r="A4327" s="2">
        <v>1</v>
      </c>
      <c r="B4327" s="2">
        <v>2016</v>
      </c>
      <c r="C4327" t="s">
        <v>325</v>
      </c>
      <c r="D4327" t="s">
        <v>204</v>
      </c>
      <c r="E4327" s="2" t="s">
        <v>7</v>
      </c>
      <c r="F4327">
        <f>VLOOKUP(C4327,'Five Year Alumni Srvy 2016 Data'!C:F,4,FALSE)</f>
        <v>1</v>
      </c>
      <c r="G4327" t="str">
        <f>VLOOKUP(F4327,Coding!K:L,2,FALSE)</f>
        <v>URM</v>
      </c>
      <c r="H4327" t="s">
        <v>252</v>
      </c>
      <c r="I4327" t="s">
        <v>206</v>
      </c>
      <c r="J4327" t="s">
        <v>15</v>
      </c>
      <c r="K4327" t="s">
        <v>163</v>
      </c>
      <c r="L4327" s="2">
        <v>3</v>
      </c>
      <c r="M4327" t="s">
        <v>52</v>
      </c>
      <c r="N4327" t="s">
        <v>164</v>
      </c>
      <c r="O4327" t="s">
        <v>63</v>
      </c>
    </row>
    <row r="4328" spans="1:15" x14ac:dyDescent="0.25">
      <c r="A4328" s="2">
        <v>1</v>
      </c>
      <c r="B4328" s="2">
        <v>2016</v>
      </c>
      <c r="C4328" t="s">
        <v>333</v>
      </c>
      <c r="D4328" t="s">
        <v>204</v>
      </c>
      <c r="E4328" s="2" t="s">
        <v>7</v>
      </c>
      <c r="F4328">
        <f>VLOOKUP(C4328,'Five Year Alumni Srvy 2016 Data'!C:F,4,FALSE)</f>
        <v>1</v>
      </c>
      <c r="G4328" t="str">
        <f>VLOOKUP(F4328,Coding!K:L,2,FALSE)</f>
        <v>URM</v>
      </c>
      <c r="H4328" t="s">
        <v>198</v>
      </c>
      <c r="I4328" t="s">
        <v>199</v>
      </c>
      <c r="J4328" t="s">
        <v>17</v>
      </c>
      <c r="K4328" t="s">
        <v>163</v>
      </c>
      <c r="L4328" s="2">
        <v>2</v>
      </c>
      <c r="M4328" t="s">
        <v>52</v>
      </c>
      <c r="N4328" t="s">
        <v>164</v>
      </c>
      <c r="O4328" t="s">
        <v>177</v>
      </c>
    </row>
    <row r="4329" spans="1:15" x14ac:dyDescent="0.25">
      <c r="A4329" s="2">
        <v>1</v>
      </c>
      <c r="B4329" s="2">
        <v>2016</v>
      </c>
      <c r="C4329" t="s">
        <v>341</v>
      </c>
      <c r="D4329" t="s">
        <v>48</v>
      </c>
      <c r="E4329" s="2" t="s">
        <v>7</v>
      </c>
      <c r="F4329">
        <f>VLOOKUP(C4329,'Five Year Alumni Srvy 2016 Data'!C:F,4,FALSE)</f>
        <v>1</v>
      </c>
      <c r="G4329" t="str">
        <f>VLOOKUP(F4329,Coding!K:L,2,FALSE)</f>
        <v>URM</v>
      </c>
      <c r="H4329" t="s">
        <v>342</v>
      </c>
      <c r="I4329" t="s">
        <v>342</v>
      </c>
      <c r="J4329" t="s">
        <v>19</v>
      </c>
      <c r="K4329" t="s">
        <v>163</v>
      </c>
      <c r="L4329" s="2">
        <v>1</v>
      </c>
      <c r="M4329" t="s">
        <v>52</v>
      </c>
      <c r="N4329" t="s">
        <v>164</v>
      </c>
      <c r="O4329" t="s">
        <v>165</v>
      </c>
    </row>
    <row r="4330" spans="1:15" x14ac:dyDescent="0.25">
      <c r="A4330" s="2">
        <v>1</v>
      </c>
      <c r="B4330" s="2">
        <v>2016</v>
      </c>
      <c r="C4330" t="s">
        <v>349</v>
      </c>
      <c r="D4330" t="s">
        <v>169</v>
      </c>
      <c r="E4330" s="2" t="s">
        <v>7</v>
      </c>
      <c r="F4330">
        <f>VLOOKUP(C4330,'Five Year Alumni Srvy 2016 Data'!C:F,4,FALSE)</f>
        <v>1</v>
      </c>
      <c r="G4330" t="str">
        <f>VLOOKUP(F4330,Coding!K:L,2,FALSE)</f>
        <v>URM</v>
      </c>
      <c r="H4330" t="s">
        <v>252</v>
      </c>
      <c r="I4330" t="s">
        <v>206</v>
      </c>
      <c r="J4330" t="s">
        <v>15</v>
      </c>
      <c r="K4330" t="s">
        <v>163</v>
      </c>
      <c r="L4330" s="2">
        <v>1</v>
      </c>
      <c r="M4330" t="s">
        <v>52</v>
      </c>
      <c r="N4330" t="s">
        <v>164</v>
      </c>
      <c r="O4330" t="s">
        <v>165</v>
      </c>
    </row>
    <row r="4331" spans="1:15" x14ac:dyDescent="0.25">
      <c r="A4331" s="2">
        <v>1</v>
      </c>
      <c r="B4331" s="2">
        <v>2016</v>
      </c>
      <c r="C4331" t="s">
        <v>350</v>
      </c>
      <c r="D4331" t="s">
        <v>169</v>
      </c>
      <c r="E4331" s="2" t="s">
        <v>7</v>
      </c>
      <c r="F4331">
        <f>VLOOKUP(C4331,'Five Year Alumni Srvy 2016 Data'!C:F,4,FALSE)</f>
        <v>1</v>
      </c>
      <c r="G4331" t="str">
        <f>VLOOKUP(F4331,Coding!K:L,2,FALSE)</f>
        <v>URM</v>
      </c>
      <c r="H4331" t="s">
        <v>272</v>
      </c>
      <c r="I4331" t="s">
        <v>273</v>
      </c>
      <c r="J4331" t="s">
        <v>21</v>
      </c>
      <c r="K4331" t="s">
        <v>163</v>
      </c>
      <c r="L4331" s="2">
        <v>1</v>
      </c>
      <c r="M4331" t="s">
        <v>52</v>
      </c>
      <c r="N4331" t="s">
        <v>164</v>
      </c>
      <c r="O4331" t="s">
        <v>165</v>
      </c>
    </row>
    <row r="4332" spans="1:15" x14ac:dyDescent="0.25">
      <c r="A4332" s="2">
        <v>1</v>
      </c>
      <c r="B4332" s="2">
        <v>2016</v>
      </c>
      <c r="C4332" t="s">
        <v>353</v>
      </c>
      <c r="D4332" t="s">
        <v>48</v>
      </c>
      <c r="E4332" s="2" t="s">
        <v>7</v>
      </c>
      <c r="F4332">
        <f>VLOOKUP(C4332,'Five Year Alumni Srvy 2016 Data'!C:F,4,FALSE)</f>
        <v>1</v>
      </c>
      <c r="G4332" t="str">
        <f>VLOOKUP(F4332,Coding!K:L,2,FALSE)</f>
        <v>URM</v>
      </c>
      <c r="H4332" t="s">
        <v>328</v>
      </c>
      <c r="I4332" t="s">
        <v>328</v>
      </c>
      <c r="J4332" t="s">
        <v>10</v>
      </c>
      <c r="K4332" t="s">
        <v>163</v>
      </c>
      <c r="L4332" s="2">
        <v>4</v>
      </c>
      <c r="M4332" t="s">
        <v>52</v>
      </c>
      <c r="N4332" t="s">
        <v>164</v>
      </c>
      <c r="O4332" t="s">
        <v>313</v>
      </c>
    </row>
    <row r="4333" spans="1:15" x14ac:dyDescent="0.25">
      <c r="A4333" s="2">
        <v>1</v>
      </c>
      <c r="B4333" s="2">
        <v>2016</v>
      </c>
      <c r="C4333" t="s">
        <v>354</v>
      </c>
      <c r="D4333" t="s">
        <v>48</v>
      </c>
      <c r="E4333" s="2" t="s">
        <v>7</v>
      </c>
      <c r="F4333">
        <f>VLOOKUP(C4333,'Five Year Alumni Srvy 2016 Data'!C:F,4,FALSE)</f>
        <v>1</v>
      </c>
      <c r="G4333" t="str">
        <f>VLOOKUP(F4333,Coding!K:L,2,FALSE)</f>
        <v>URM</v>
      </c>
      <c r="H4333" t="s">
        <v>270</v>
      </c>
      <c r="I4333" t="s">
        <v>270</v>
      </c>
      <c r="J4333" t="s">
        <v>21</v>
      </c>
      <c r="K4333" t="s">
        <v>163</v>
      </c>
      <c r="L4333" s="2">
        <v>2</v>
      </c>
      <c r="M4333" t="s">
        <v>52</v>
      </c>
      <c r="N4333" t="s">
        <v>164</v>
      </c>
      <c r="O4333" t="s">
        <v>177</v>
      </c>
    </row>
    <row r="4334" spans="1:15" x14ac:dyDescent="0.25">
      <c r="A4334" s="2">
        <v>1</v>
      </c>
      <c r="B4334" s="2">
        <v>2016</v>
      </c>
      <c r="C4334" t="s">
        <v>361</v>
      </c>
      <c r="D4334" t="s">
        <v>169</v>
      </c>
      <c r="E4334" s="2" t="s">
        <v>7</v>
      </c>
      <c r="F4334">
        <f>VLOOKUP(C4334,'Five Year Alumni Srvy 2016 Data'!C:F,4,FALSE)</f>
        <v>1</v>
      </c>
      <c r="G4334" t="str">
        <f>VLOOKUP(F4334,Coding!K:L,2,FALSE)</f>
        <v>URM</v>
      </c>
      <c r="H4334" t="s">
        <v>362</v>
      </c>
      <c r="I4334" t="s">
        <v>348</v>
      </c>
      <c r="J4334" t="s">
        <v>10</v>
      </c>
      <c r="K4334" t="s">
        <v>163</v>
      </c>
      <c r="L4334" s="2">
        <v>2</v>
      </c>
      <c r="M4334" t="s">
        <v>52</v>
      </c>
      <c r="N4334" t="s">
        <v>164</v>
      </c>
      <c r="O4334" t="s">
        <v>177</v>
      </c>
    </row>
    <row r="4335" spans="1:15" x14ac:dyDescent="0.25">
      <c r="A4335" s="2">
        <v>1</v>
      </c>
      <c r="B4335" s="2">
        <v>2016</v>
      </c>
      <c r="C4335" t="s">
        <v>372</v>
      </c>
      <c r="D4335" t="s">
        <v>204</v>
      </c>
      <c r="E4335" s="2" t="s">
        <v>7</v>
      </c>
      <c r="F4335">
        <f>VLOOKUP(C4335,'Five Year Alumni Srvy 2016 Data'!C:F,4,FALSE)</f>
        <v>1</v>
      </c>
      <c r="G4335" t="str">
        <f>VLOOKUP(F4335,Coding!K:L,2,FALSE)</f>
        <v>URM</v>
      </c>
      <c r="H4335" t="s">
        <v>289</v>
      </c>
      <c r="I4335" t="s">
        <v>290</v>
      </c>
      <c r="J4335" t="s">
        <v>17</v>
      </c>
      <c r="K4335" t="s">
        <v>163</v>
      </c>
      <c r="L4335" s="2">
        <v>2</v>
      </c>
      <c r="M4335" t="s">
        <v>52</v>
      </c>
      <c r="N4335" t="s">
        <v>164</v>
      </c>
      <c r="O4335" t="s">
        <v>177</v>
      </c>
    </row>
    <row r="4336" spans="1:15" x14ac:dyDescent="0.25">
      <c r="A4336" s="2">
        <v>1</v>
      </c>
      <c r="B4336" s="2">
        <v>2016</v>
      </c>
      <c r="C4336" t="s">
        <v>379</v>
      </c>
      <c r="D4336" t="s">
        <v>169</v>
      </c>
      <c r="E4336" s="2" t="s">
        <v>7</v>
      </c>
      <c r="F4336">
        <f>VLOOKUP(C4336,'Five Year Alumni Srvy 2016 Data'!C:F,4,FALSE)</f>
        <v>1</v>
      </c>
      <c r="G4336" t="str">
        <f>VLOOKUP(F4336,Coding!K:L,2,FALSE)</f>
        <v>URM</v>
      </c>
      <c r="H4336" t="s">
        <v>306</v>
      </c>
      <c r="I4336" t="s">
        <v>306</v>
      </c>
      <c r="J4336" t="s">
        <v>21</v>
      </c>
      <c r="K4336" t="s">
        <v>163</v>
      </c>
      <c r="L4336" s="2">
        <v>1</v>
      </c>
      <c r="M4336" t="s">
        <v>52</v>
      </c>
      <c r="N4336" t="s">
        <v>164</v>
      </c>
      <c r="O4336" t="s">
        <v>165</v>
      </c>
    </row>
    <row r="4337" spans="1:15" x14ac:dyDescent="0.25">
      <c r="A4337" s="2">
        <v>1</v>
      </c>
      <c r="B4337" s="2">
        <v>2016</v>
      </c>
      <c r="C4337" t="s">
        <v>402</v>
      </c>
      <c r="D4337" t="s">
        <v>48</v>
      </c>
      <c r="E4337" s="2" t="s">
        <v>7</v>
      </c>
      <c r="F4337">
        <f>VLOOKUP(C4337,'Five Year Alumni Srvy 2016 Data'!C:F,4,FALSE)</f>
        <v>1</v>
      </c>
      <c r="G4337" t="str">
        <f>VLOOKUP(F4337,Coding!K:L,2,FALSE)</f>
        <v>URM</v>
      </c>
      <c r="H4337" t="s">
        <v>272</v>
      </c>
      <c r="I4337" t="s">
        <v>273</v>
      </c>
      <c r="J4337" t="s">
        <v>21</v>
      </c>
      <c r="K4337" t="s">
        <v>163</v>
      </c>
      <c r="L4337" s="2">
        <v>1</v>
      </c>
      <c r="M4337" t="s">
        <v>52</v>
      </c>
      <c r="N4337" t="s">
        <v>164</v>
      </c>
      <c r="O4337" t="s">
        <v>165</v>
      </c>
    </row>
    <row r="4338" spans="1:15" x14ac:dyDescent="0.25">
      <c r="A4338" s="2">
        <v>1</v>
      </c>
      <c r="B4338" s="2">
        <v>2016</v>
      </c>
      <c r="C4338" t="s">
        <v>405</v>
      </c>
      <c r="D4338" t="s">
        <v>264</v>
      </c>
      <c r="E4338" s="2" t="s">
        <v>7</v>
      </c>
      <c r="F4338">
        <f>VLOOKUP(C4338,'Five Year Alumni Srvy 2016 Data'!C:F,4,FALSE)</f>
        <v>1</v>
      </c>
      <c r="G4338" t="str">
        <f>VLOOKUP(F4338,Coding!K:L,2,FALSE)</f>
        <v>URM</v>
      </c>
      <c r="H4338" t="s">
        <v>270</v>
      </c>
      <c r="I4338" t="s">
        <v>270</v>
      </c>
      <c r="J4338" t="s">
        <v>21</v>
      </c>
      <c r="K4338" t="s">
        <v>163</v>
      </c>
      <c r="L4338" s="2">
        <v>2</v>
      </c>
      <c r="M4338" t="s">
        <v>52</v>
      </c>
      <c r="N4338" t="s">
        <v>164</v>
      </c>
      <c r="O4338" t="s">
        <v>177</v>
      </c>
    </row>
    <row r="4339" spans="1:15" x14ac:dyDescent="0.25">
      <c r="A4339" s="2">
        <v>1</v>
      </c>
      <c r="B4339" s="2">
        <v>2016</v>
      </c>
      <c r="C4339" t="s">
        <v>435</v>
      </c>
      <c r="D4339" t="s">
        <v>48</v>
      </c>
      <c r="E4339" s="2" t="s">
        <v>7</v>
      </c>
      <c r="F4339">
        <f>VLOOKUP(C4339,'Five Year Alumni Srvy 2016 Data'!C:F,4,FALSE)</f>
        <v>1</v>
      </c>
      <c r="G4339" t="str">
        <f>VLOOKUP(F4339,Coding!K:L,2,FALSE)</f>
        <v>URM</v>
      </c>
      <c r="H4339" t="s">
        <v>270</v>
      </c>
      <c r="I4339" t="s">
        <v>270</v>
      </c>
      <c r="J4339" t="s">
        <v>21</v>
      </c>
      <c r="K4339" t="s">
        <v>163</v>
      </c>
      <c r="L4339" s="2">
        <v>1</v>
      </c>
      <c r="M4339" t="s">
        <v>52</v>
      </c>
      <c r="N4339" t="s">
        <v>164</v>
      </c>
      <c r="O4339" t="s">
        <v>165</v>
      </c>
    </row>
    <row r="4340" spans="1:15" x14ac:dyDescent="0.25">
      <c r="A4340" s="2">
        <v>1</v>
      </c>
      <c r="B4340" s="2">
        <v>2016</v>
      </c>
      <c r="C4340" t="s">
        <v>441</v>
      </c>
      <c r="D4340" t="s">
        <v>48</v>
      </c>
      <c r="E4340" s="2" t="s">
        <v>7</v>
      </c>
      <c r="F4340">
        <f>VLOOKUP(C4340,'Five Year Alumni Srvy 2016 Data'!C:F,4,FALSE)</f>
        <v>1</v>
      </c>
      <c r="G4340" t="str">
        <f>VLOOKUP(F4340,Coding!K:L,2,FALSE)</f>
        <v>URM</v>
      </c>
      <c r="H4340" t="s">
        <v>252</v>
      </c>
      <c r="I4340" t="s">
        <v>206</v>
      </c>
      <c r="J4340" t="s">
        <v>15</v>
      </c>
      <c r="K4340" t="s">
        <v>163</v>
      </c>
      <c r="L4340" s="2">
        <v>3</v>
      </c>
      <c r="M4340" t="s">
        <v>52</v>
      </c>
      <c r="N4340" t="s">
        <v>164</v>
      </c>
      <c r="O4340" t="s">
        <v>63</v>
      </c>
    </row>
    <row r="4341" spans="1:15" x14ac:dyDescent="0.25">
      <c r="A4341" s="2">
        <v>1</v>
      </c>
      <c r="B4341" s="2">
        <v>2016</v>
      </c>
      <c r="C4341" t="s">
        <v>455</v>
      </c>
      <c r="D4341" t="s">
        <v>204</v>
      </c>
      <c r="E4341" s="2" t="s">
        <v>7</v>
      </c>
      <c r="F4341">
        <f>VLOOKUP(C4341,'Five Year Alumni Srvy 2016 Data'!C:F,4,FALSE)</f>
        <v>1</v>
      </c>
      <c r="G4341" t="str">
        <f>VLOOKUP(F4341,Coding!K:L,2,FALSE)</f>
        <v>URM</v>
      </c>
      <c r="H4341" t="s">
        <v>252</v>
      </c>
      <c r="I4341" t="s">
        <v>206</v>
      </c>
      <c r="J4341" t="s">
        <v>15</v>
      </c>
      <c r="K4341" t="s">
        <v>163</v>
      </c>
      <c r="L4341" s="2">
        <v>1</v>
      </c>
      <c r="M4341" t="s">
        <v>52</v>
      </c>
      <c r="N4341" t="s">
        <v>164</v>
      </c>
      <c r="O4341" t="s">
        <v>165</v>
      </c>
    </row>
    <row r="4342" spans="1:15" x14ac:dyDescent="0.25">
      <c r="A4342" s="2">
        <v>1</v>
      </c>
      <c r="B4342" s="2">
        <v>2016</v>
      </c>
      <c r="C4342" t="s">
        <v>460</v>
      </c>
      <c r="D4342" t="s">
        <v>169</v>
      </c>
      <c r="E4342" s="2" t="s">
        <v>7</v>
      </c>
      <c r="F4342">
        <f>VLOOKUP(C4342,'Five Year Alumni Srvy 2016 Data'!C:F,4,FALSE)</f>
        <v>1</v>
      </c>
      <c r="G4342" t="str">
        <f>VLOOKUP(F4342,Coding!K:L,2,FALSE)</f>
        <v>URM</v>
      </c>
      <c r="H4342" t="s">
        <v>235</v>
      </c>
      <c r="I4342" t="s">
        <v>236</v>
      </c>
      <c r="J4342" t="s">
        <v>15</v>
      </c>
      <c r="K4342" t="s">
        <v>163</v>
      </c>
      <c r="L4342" s="3"/>
      <c r="M4342" t="s">
        <v>52</v>
      </c>
      <c r="N4342" t="s">
        <v>164</v>
      </c>
    </row>
    <row r="4343" spans="1:15" x14ac:dyDescent="0.25">
      <c r="A4343" s="2">
        <v>1</v>
      </c>
      <c r="B4343" s="2">
        <v>2016</v>
      </c>
      <c r="C4343" t="s">
        <v>480</v>
      </c>
      <c r="D4343" t="s">
        <v>48</v>
      </c>
      <c r="E4343" s="2" t="s">
        <v>7</v>
      </c>
      <c r="F4343">
        <f>VLOOKUP(C4343,'Five Year Alumni Srvy 2016 Data'!C:F,4,FALSE)</f>
        <v>1</v>
      </c>
      <c r="G4343" t="str">
        <f>VLOOKUP(F4343,Coding!K:L,2,FALSE)</f>
        <v>URM</v>
      </c>
      <c r="H4343" t="s">
        <v>328</v>
      </c>
      <c r="I4343" t="s">
        <v>328</v>
      </c>
      <c r="J4343" t="s">
        <v>10</v>
      </c>
      <c r="K4343" t="s">
        <v>163</v>
      </c>
      <c r="L4343" s="2">
        <v>3</v>
      </c>
      <c r="M4343" t="s">
        <v>52</v>
      </c>
      <c r="N4343" t="s">
        <v>164</v>
      </c>
      <c r="O4343" t="s">
        <v>63</v>
      </c>
    </row>
    <row r="4344" spans="1:15" x14ac:dyDescent="0.25">
      <c r="A4344" s="2">
        <v>1</v>
      </c>
      <c r="B4344" s="2">
        <v>2016</v>
      </c>
      <c r="C4344" t="s">
        <v>488</v>
      </c>
      <c r="D4344" t="s">
        <v>169</v>
      </c>
      <c r="E4344" s="2" t="s">
        <v>7</v>
      </c>
      <c r="F4344">
        <f>VLOOKUP(C4344,'Five Year Alumni Srvy 2016 Data'!C:F,4,FALSE)</f>
        <v>1</v>
      </c>
      <c r="G4344" t="str">
        <f>VLOOKUP(F4344,Coding!K:L,2,FALSE)</f>
        <v>URM</v>
      </c>
      <c r="H4344" t="s">
        <v>489</v>
      </c>
      <c r="I4344" t="s">
        <v>409</v>
      </c>
      <c r="J4344" t="s">
        <v>19</v>
      </c>
      <c r="K4344" t="s">
        <v>163</v>
      </c>
      <c r="L4344" s="2">
        <v>2</v>
      </c>
      <c r="M4344" t="s">
        <v>52</v>
      </c>
      <c r="N4344" t="s">
        <v>164</v>
      </c>
      <c r="O4344" t="s">
        <v>177</v>
      </c>
    </row>
    <row r="4345" spans="1:15" x14ac:dyDescent="0.25">
      <c r="A4345" s="2">
        <v>1</v>
      </c>
      <c r="B4345" s="2">
        <v>2016</v>
      </c>
      <c r="C4345" t="s">
        <v>492</v>
      </c>
      <c r="D4345" t="s">
        <v>48</v>
      </c>
      <c r="E4345" s="2" t="s">
        <v>7</v>
      </c>
      <c r="F4345">
        <f>VLOOKUP(C4345,'Five Year Alumni Srvy 2016 Data'!C:F,4,FALSE)</f>
        <v>1</v>
      </c>
      <c r="G4345" t="str">
        <f>VLOOKUP(F4345,Coding!K:L,2,FALSE)</f>
        <v>URM</v>
      </c>
      <c r="H4345" t="s">
        <v>493</v>
      </c>
      <c r="I4345" t="s">
        <v>206</v>
      </c>
      <c r="J4345" t="s">
        <v>15</v>
      </c>
      <c r="K4345" t="s">
        <v>163</v>
      </c>
      <c r="L4345" s="2">
        <v>1</v>
      </c>
      <c r="M4345" t="s">
        <v>52</v>
      </c>
      <c r="N4345" t="s">
        <v>164</v>
      </c>
      <c r="O4345" t="s">
        <v>165</v>
      </c>
    </row>
    <row r="4346" spans="1:15" x14ac:dyDescent="0.25">
      <c r="A4346" s="2">
        <v>1</v>
      </c>
      <c r="B4346" s="2">
        <v>2016</v>
      </c>
      <c r="C4346" t="s">
        <v>496</v>
      </c>
      <c r="D4346" t="s">
        <v>48</v>
      </c>
      <c r="E4346" s="2" t="s">
        <v>7</v>
      </c>
      <c r="F4346">
        <f>VLOOKUP(C4346,'Five Year Alumni Srvy 2016 Data'!C:F,4,FALSE)</f>
        <v>1</v>
      </c>
      <c r="G4346" t="str">
        <f>VLOOKUP(F4346,Coding!K:L,2,FALSE)</f>
        <v>URM</v>
      </c>
      <c r="H4346" t="s">
        <v>497</v>
      </c>
      <c r="I4346" t="s">
        <v>399</v>
      </c>
      <c r="J4346" t="s">
        <v>19</v>
      </c>
      <c r="K4346" t="s">
        <v>163</v>
      </c>
      <c r="L4346" s="3"/>
      <c r="M4346" t="s">
        <v>52</v>
      </c>
      <c r="N4346" t="s">
        <v>164</v>
      </c>
    </row>
    <row r="4347" spans="1:15" x14ac:dyDescent="0.25">
      <c r="A4347" s="2">
        <v>1</v>
      </c>
      <c r="B4347" s="2">
        <v>2016</v>
      </c>
      <c r="C4347" t="s">
        <v>210</v>
      </c>
      <c r="D4347" t="s">
        <v>48</v>
      </c>
      <c r="E4347" s="2" t="s">
        <v>12</v>
      </c>
      <c r="F4347">
        <f>VLOOKUP(C4347,'Five Year Alumni Srvy 2016 Data'!C:F,4,FALSE)</f>
        <v>1</v>
      </c>
      <c r="G4347" t="str">
        <f>VLOOKUP(F4347,Coding!K:L,2,FALSE)</f>
        <v>URM</v>
      </c>
      <c r="H4347" t="s">
        <v>211</v>
      </c>
      <c r="I4347" t="s">
        <v>171</v>
      </c>
      <c r="J4347" t="s">
        <v>19</v>
      </c>
      <c r="K4347" t="s">
        <v>163</v>
      </c>
      <c r="L4347" s="2">
        <v>1</v>
      </c>
      <c r="M4347" t="s">
        <v>52</v>
      </c>
      <c r="N4347" t="s">
        <v>164</v>
      </c>
      <c r="O4347" t="s">
        <v>165</v>
      </c>
    </row>
    <row r="4348" spans="1:15" x14ac:dyDescent="0.25">
      <c r="A4348" s="2">
        <v>1</v>
      </c>
      <c r="B4348" s="2">
        <v>2016</v>
      </c>
      <c r="C4348" t="s">
        <v>223</v>
      </c>
      <c r="D4348" t="s">
        <v>204</v>
      </c>
      <c r="E4348" s="2" t="s">
        <v>12</v>
      </c>
      <c r="F4348">
        <f>VLOOKUP(C4348,'Five Year Alumni Srvy 2016 Data'!C:F,4,FALSE)</f>
        <v>1</v>
      </c>
      <c r="G4348" t="str">
        <f>VLOOKUP(F4348,Coding!K:L,2,FALSE)</f>
        <v>URM</v>
      </c>
      <c r="H4348" t="s">
        <v>224</v>
      </c>
      <c r="I4348" t="s">
        <v>225</v>
      </c>
      <c r="J4348" t="s">
        <v>19</v>
      </c>
      <c r="K4348" t="s">
        <v>163</v>
      </c>
      <c r="L4348" s="2">
        <v>3</v>
      </c>
      <c r="M4348" t="s">
        <v>52</v>
      </c>
      <c r="N4348" t="s">
        <v>164</v>
      </c>
      <c r="O4348" t="s">
        <v>63</v>
      </c>
    </row>
    <row r="4349" spans="1:15" x14ac:dyDescent="0.25">
      <c r="A4349" s="2">
        <v>1</v>
      </c>
      <c r="B4349" s="2">
        <v>2016</v>
      </c>
      <c r="C4349" t="s">
        <v>279</v>
      </c>
      <c r="D4349" t="s">
        <v>169</v>
      </c>
      <c r="E4349" s="2" t="s">
        <v>12</v>
      </c>
      <c r="F4349">
        <f>VLOOKUP(C4349,'Five Year Alumni Srvy 2016 Data'!C:F,4,FALSE)</f>
        <v>1</v>
      </c>
      <c r="G4349" t="str">
        <f>VLOOKUP(F4349,Coding!K:L,2,FALSE)</f>
        <v>URM</v>
      </c>
      <c r="H4349" t="s">
        <v>182</v>
      </c>
      <c r="I4349" t="s">
        <v>182</v>
      </c>
      <c r="J4349" t="s">
        <v>21</v>
      </c>
      <c r="K4349" t="s">
        <v>163</v>
      </c>
      <c r="L4349" s="2">
        <v>2</v>
      </c>
      <c r="M4349" t="s">
        <v>52</v>
      </c>
      <c r="N4349" t="s">
        <v>164</v>
      </c>
      <c r="O4349" t="s">
        <v>177</v>
      </c>
    </row>
    <row r="4350" spans="1:15" x14ac:dyDescent="0.25">
      <c r="A4350" s="2">
        <v>1</v>
      </c>
      <c r="B4350" s="2">
        <v>2016</v>
      </c>
      <c r="C4350" t="s">
        <v>300</v>
      </c>
      <c r="D4350" t="s">
        <v>169</v>
      </c>
      <c r="E4350" s="2" t="s">
        <v>12</v>
      </c>
      <c r="F4350">
        <f>VLOOKUP(C4350,'Five Year Alumni Srvy 2016 Data'!C:F,4,FALSE)</f>
        <v>1</v>
      </c>
      <c r="G4350" t="str">
        <f>VLOOKUP(F4350,Coding!K:L,2,FALSE)</f>
        <v>URM</v>
      </c>
      <c r="H4350" t="s">
        <v>219</v>
      </c>
      <c r="I4350" t="s">
        <v>220</v>
      </c>
      <c r="J4350" t="s">
        <v>19</v>
      </c>
      <c r="K4350" t="s">
        <v>163</v>
      </c>
      <c r="L4350" s="2">
        <v>2</v>
      </c>
      <c r="M4350" t="s">
        <v>52</v>
      </c>
      <c r="N4350" t="s">
        <v>164</v>
      </c>
      <c r="O4350" t="s">
        <v>177</v>
      </c>
    </row>
    <row r="4351" spans="1:15" x14ac:dyDescent="0.25">
      <c r="A4351" s="2">
        <v>1</v>
      </c>
      <c r="B4351" s="2">
        <v>2016</v>
      </c>
      <c r="C4351" t="s">
        <v>309</v>
      </c>
      <c r="D4351" t="s">
        <v>48</v>
      </c>
      <c r="E4351" s="2" t="s">
        <v>12</v>
      </c>
      <c r="F4351">
        <f>VLOOKUP(C4351,'Five Year Alumni Srvy 2016 Data'!C:F,4,FALSE)</f>
        <v>1</v>
      </c>
      <c r="G4351" t="str">
        <f>VLOOKUP(F4351,Coding!K:L,2,FALSE)</f>
        <v>URM</v>
      </c>
      <c r="H4351" t="s">
        <v>310</v>
      </c>
      <c r="I4351" t="s">
        <v>242</v>
      </c>
      <c r="J4351" t="s">
        <v>21</v>
      </c>
      <c r="K4351" t="s">
        <v>163</v>
      </c>
      <c r="L4351" s="2">
        <v>1</v>
      </c>
      <c r="M4351" t="s">
        <v>52</v>
      </c>
      <c r="N4351" t="s">
        <v>164</v>
      </c>
      <c r="O4351" t="s">
        <v>165</v>
      </c>
    </row>
    <row r="4352" spans="1:15" x14ac:dyDescent="0.25">
      <c r="A4352" s="2">
        <v>1</v>
      </c>
      <c r="B4352" s="2">
        <v>2016</v>
      </c>
      <c r="C4352" t="s">
        <v>314</v>
      </c>
      <c r="D4352" t="s">
        <v>48</v>
      </c>
      <c r="E4352" s="2" t="s">
        <v>12</v>
      </c>
      <c r="F4352">
        <f>VLOOKUP(C4352,'Five Year Alumni Srvy 2016 Data'!C:F,4,FALSE)</f>
        <v>1</v>
      </c>
      <c r="G4352" t="str">
        <f>VLOOKUP(F4352,Coding!K:L,2,FALSE)</f>
        <v>URM</v>
      </c>
      <c r="H4352" t="s">
        <v>235</v>
      </c>
      <c r="I4352" t="s">
        <v>236</v>
      </c>
      <c r="J4352" t="s">
        <v>15</v>
      </c>
      <c r="K4352" t="s">
        <v>163</v>
      </c>
      <c r="L4352" s="2">
        <v>1</v>
      </c>
      <c r="M4352" t="s">
        <v>52</v>
      </c>
      <c r="N4352" t="s">
        <v>164</v>
      </c>
      <c r="O4352" t="s">
        <v>165</v>
      </c>
    </row>
    <row r="4353" spans="1:15" x14ac:dyDescent="0.25">
      <c r="A4353" s="2">
        <v>1</v>
      </c>
      <c r="B4353" s="2">
        <v>2016</v>
      </c>
      <c r="C4353" t="s">
        <v>323</v>
      </c>
      <c r="D4353" t="s">
        <v>169</v>
      </c>
      <c r="E4353" s="2" t="s">
        <v>12</v>
      </c>
      <c r="F4353">
        <f>VLOOKUP(C4353,'Five Year Alumni Srvy 2016 Data'!C:F,4,FALSE)</f>
        <v>1</v>
      </c>
      <c r="G4353" t="str">
        <f>VLOOKUP(F4353,Coding!K:L,2,FALSE)</f>
        <v>URM</v>
      </c>
      <c r="H4353" t="s">
        <v>195</v>
      </c>
      <c r="I4353" t="s">
        <v>196</v>
      </c>
      <c r="J4353" t="s">
        <v>10</v>
      </c>
      <c r="K4353" t="s">
        <v>163</v>
      </c>
      <c r="L4353" s="2">
        <v>1</v>
      </c>
      <c r="M4353" t="s">
        <v>52</v>
      </c>
      <c r="N4353" t="s">
        <v>164</v>
      </c>
      <c r="O4353" t="s">
        <v>165</v>
      </c>
    </row>
    <row r="4354" spans="1:15" x14ac:dyDescent="0.25">
      <c r="A4354" s="2">
        <v>1</v>
      </c>
      <c r="B4354" s="2">
        <v>2016</v>
      </c>
      <c r="C4354" t="s">
        <v>302</v>
      </c>
      <c r="D4354" t="s">
        <v>204</v>
      </c>
      <c r="E4354" s="2" t="s">
        <v>12</v>
      </c>
      <c r="F4354">
        <f>VLOOKUP(C4354,'Five Year Alumni Srvy 2016 Data'!C:F,4,FALSE)</f>
        <v>0</v>
      </c>
      <c r="G4354" t="str">
        <f>VLOOKUP(F4354,Coding!K:L,2,FALSE)</f>
        <v>Non-URM</v>
      </c>
      <c r="H4354" t="s">
        <v>198</v>
      </c>
      <c r="I4354" t="s">
        <v>199</v>
      </c>
      <c r="J4354" t="s">
        <v>17</v>
      </c>
      <c r="K4354" t="s">
        <v>120</v>
      </c>
      <c r="L4354" s="2">
        <v>4</v>
      </c>
      <c r="M4354" t="s">
        <v>65</v>
      </c>
      <c r="N4354" t="s">
        <v>121</v>
      </c>
      <c r="O4354" t="s">
        <v>185</v>
      </c>
    </row>
    <row r="4355" spans="1:15" x14ac:dyDescent="0.25">
      <c r="A4355" s="2">
        <v>1</v>
      </c>
      <c r="B4355" s="2">
        <v>2016</v>
      </c>
      <c r="C4355" t="s">
        <v>329</v>
      </c>
      <c r="D4355" t="s">
        <v>48</v>
      </c>
      <c r="E4355" s="2" t="s">
        <v>12</v>
      </c>
      <c r="F4355">
        <f>VLOOKUP(C4355,'Five Year Alumni Srvy 2016 Data'!C:F,4,FALSE)</f>
        <v>1</v>
      </c>
      <c r="G4355" t="str">
        <f>VLOOKUP(F4355,Coding!K:L,2,FALSE)</f>
        <v>URM</v>
      </c>
      <c r="H4355" t="s">
        <v>182</v>
      </c>
      <c r="I4355" t="s">
        <v>182</v>
      </c>
      <c r="J4355" t="s">
        <v>21</v>
      </c>
      <c r="K4355" t="s">
        <v>163</v>
      </c>
      <c r="L4355" s="2">
        <v>1</v>
      </c>
      <c r="M4355" t="s">
        <v>52</v>
      </c>
      <c r="N4355" t="s">
        <v>164</v>
      </c>
      <c r="O4355" t="s">
        <v>165</v>
      </c>
    </row>
    <row r="4356" spans="1:15" x14ac:dyDescent="0.25">
      <c r="A4356" s="2">
        <v>1</v>
      </c>
      <c r="B4356" s="2">
        <v>2016</v>
      </c>
      <c r="C4356" t="s">
        <v>330</v>
      </c>
      <c r="D4356" t="s">
        <v>48</v>
      </c>
      <c r="E4356" s="2" t="s">
        <v>12</v>
      </c>
      <c r="F4356">
        <f>VLOOKUP(C4356,'Five Year Alumni Srvy 2016 Data'!C:F,4,FALSE)</f>
        <v>1</v>
      </c>
      <c r="G4356" t="str">
        <f>VLOOKUP(F4356,Coding!K:L,2,FALSE)</f>
        <v>URM</v>
      </c>
      <c r="H4356" t="s">
        <v>235</v>
      </c>
      <c r="I4356" t="s">
        <v>236</v>
      </c>
      <c r="J4356" t="s">
        <v>15</v>
      </c>
      <c r="K4356" t="s">
        <v>163</v>
      </c>
      <c r="L4356" s="2">
        <v>1</v>
      </c>
      <c r="M4356" t="s">
        <v>52</v>
      </c>
      <c r="N4356" t="s">
        <v>164</v>
      </c>
      <c r="O4356" t="s">
        <v>165</v>
      </c>
    </row>
    <row r="4357" spans="1:15" x14ac:dyDescent="0.25">
      <c r="A4357" s="2">
        <v>1</v>
      </c>
      <c r="B4357" s="2">
        <v>2016</v>
      </c>
      <c r="C4357" t="s">
        <v>336</v>
      </c>
      <c r="D4357" t="s">
        <v>169</v>
      </c>
      <c r="E4357" s="2" t="s">
        <v>12</v>
      </c>
      <c r="F4357">
        <f>VLOOKUP(C4357,'Five Year Alumni Srvy 2016 Data'!C:F,4,FALSE)</f>
        <v>1</v>
      </c>
      <c r="G4357" t="str">
        <f>VLOOKUP(F4357,Coding!K:L,2,FALSE)</f>
        <v>URM</v>
      </c>
      <c r="H4357" t="s">
        <v>270</v>
      </c>
      <c r="I4357" t="s">
        <v>270</v>
      </c>
      <c r="J4357" t="s">
        <v>21</v>
      </c>
      <c r="K4357" t="s">
        <v>163</v>
      </c>
      <c r="L4357" s="2">
        <v>1</v>
      </c>
      <c r="M4357" t="s">
        <v>52</v>
      </c>
      <c r="N4357" t="s">
        <v>164</v>
      </c>
      <c r="O4357" t="s">
        <v>165</v>
      </c>
    </row>
    <row r="4358" spans="1:15" x14ac:dyDescent="0.25">
      <c r="A4358" s="2">
        <v>1</v>
      </c>
      <c r="B4358" s="2">
        <v>2016</v>
      </c>
      <c r="C4358" t="s">
        <v>346</v>
      </c>
      <c r="D4358" t="s">
        <v>48</v>
      </c>
      <c r="E4358" s="2" t="s">
        <v>12</v>
      </c>
      <c r="F4358">
        <f>VLOOKUP(C4358,'Five Year Alumni Srvy 2016 Data'!C:F,4,FALSE)</f>
        <v>1</v>
      </c>
      <c r="G4358" t="str">
        <f>VLOOKUP(F4358,Coding!K:L,2,FALSE)</f>
        <v>URM</v>
      </c>
      <c r="H4358" t="s">
        <v>347</v>
      </c>
      <c r="I4358" t="s">
        <v>348</v>
      </c>
      <c r="J4358" t="s">
        <v>10</v>
      </c>
      <c r="K4358" t="s">
        <v>163</v>
      </c>
      <c r="L4358" s="3"/>
      <c r="M4358" t="s">
        <v>52</v>
      </c>
      <c r="N4358" t="s">
        <v>164</v>
      </c>
    </row>
    <row r="4359" spans="1:15" x14ac:dyDescent="0.25">
      <c r="A4359" s="2">
        <v>1</v>
      </c>
      <c r="B4359" s="2">
        <v>2016</v>
      </c>
      <c r="C4359" t="s">
        <v>351</v>
      </c>
      <c r="D4359" t="s">
        <v>169</v>
      </c>
      <c r="E4359" s="2" t="s">
        <v>12</v>
      </c>
      <c r="F4359">
        <f>VLOOKUP(C4359,'Five Year Alumni Srvy 2016 Data'!C:F,4,FALSE)</f>
        <v>1</v>
      </c>
      <c r="G4359" t="str">
        <f>VLOOKUP(F4359,Coding!K:L,2,FALSE)</f>
        <v>URM</v>
      </c>
      <c r="H4359" t="s">
        <v>352</v>
      </c>
      <c r="I4359" t="s">
        <v>267</v>
      </c>
      <c r="J4359" t="s">
        <v>10</v>
      </c>
      <c r="K4359" t="s">
        <v>163</v>
      </c>
      <c r="L4359" s="2">
        <v>1</v>
      </c>
      <c r="M4359" t="s">
        <v>52</v>
      </c>
      <c r="N4359" t="s">
        <v>164</v>
      </c>
      <c r="O4359" t="s">
        <v>165</v>
      </c>
    </row>
    <row r="4360" spans="1:15" x14ac:dyDescent="0.25">
      <c r="A4360" s="2">
        <v>1</v>
      </c>
      <c r="B4360" s="2">
        <v>2016</v>
      </c>
      <c r="C4360" t="s">
        <v>355</v>
      </c>
      <c r="D4360" t="s">
        <v>48</v>
      </c>
      <c r="E4360" s="2" t="s">
        <v>12</v>
      </c>
      <c r="F4360">
        <f>VLOOKUP(C4360,'Five Year Alumni Srvy 2016 Data'!C:F,4,FALSE)</f>
        <v>1</v>
      </c>
      <c r="G4360" t="str">
        <f>VLOOKUP(F4360,Coding!K:L,2,FALSE)</f>
        <v>URM</v>
      </c>
      <c r="H4360" t="s">
        <v>356</v>
      </c>
      <c r="I4360" t="s">
        <v>356</v>
      </c>
      <c r="J4360" t="s">
        <v>17</v>
      </c>
      <c r="K4360" t="s">
        <v>163</v>
      </c>
      <c r="L4360" s="2">
        <v>1</v>
      </c>
      <c r="M4360" t="s">
        <v>52</v>
      </c>
      <c r="N4360" t="s">
        <v>164</v>
      </c>
      <c r="O4360" t="s">
        <v>165</v>
      </c>
    </row>
    <row r="4361" spans="1:15" x14ac:dyDescent="0.25">
      <c r="A4361" s="2">
        <v>1</v>
      </c>
      <c r="B4361" s="2">
        <v>2016</v>
      </c>
      <c r="C4361" t="s">
        <v>359</v>
      </c>
      <c r="D4361" t="s">
        <v>48</v>
      </c>
      <c r="E4361" s="2" t="s">
        <v>12</v>
      </c>
      <c r="F4361">
        <f>VLOOKUP(C4361,'Five Year Alumni Srvy 2016 Data'!C:F,4,FALSE)</f>
        <v>1</v>
      </c>
      <c r="G4361" t="str">
        <f>VLOOKUP(F4361,Coding!K:L,2,FALSE)</f>
        <v>URM</v>
      </c>
      <c r="H4361" t="s">
        <v>360</v>
      </c>
      <c r="I4361" t="s">
        <v>199</v>
      </c>
      <c r="J4361" t="s">
        <v>17</v>
      </c>
      <c r="K4361" t="s">
        <v>163</v>
      </c>
      <c r="L4361" s="2">
        <v>1</v>
      </c>
      <c r="M4361" t="s">
        <v>52</v>
      </c>
      <c r="N4361" t="s">
        <v>164</v>
      </c>
      <c r="O4361" t="s">
        <v>165</v>
      </c>
    </row>
    <row r="4362" spans="1:15" x14ac:dyDescent="0.25">
      <c r="A4362" s="2">
        <v>1</v>
      </c>
      <c r="B4362" s="2">
        <v>2016</v>
      </c>
      <c r="C4362" t="s">
        <v>367</v>
      </c>
      <c r="D4362" t="s">
        <v>48</v>
      </c>
      <c r="E4362" s="2" t="s">
        <v>12</v>
      </c>
      <c r="F4362">
        <f>VLOOKUP(C4362,'Five Year Alumni Srvy 2016 Data'!C:F,4,FALSE)</f>
        <v>1</v>
      </c>
      <c r="G4362" t="str">
        <f>VLOOKUP(F4362,Coding!K:L,2,FALSE)</f>
        <v>URM</v>
      </c>
      <c r="H4362" t="s">
        <v>368</v>
      </c>
      <c r="I4362" t="s">
        <v>293</v>
      </c>
      <c r="J4362" t="s">
        <v>15</v>
      </c>
      <c r="K4362" t="s">
        <v>163</v>
      </c>
      <c r="L4362" s="2">
        <v>1</v>
      </c>
      <c r="M4362" t="s">
        <v>52</v>
      </c>
      <c r="N4362" t="s">
        <v>164</v>
      </c>
      <c r="O4362" t="s">
        <v>165</v>
      </c>
    </row>
    <row r="4363" spans="1:15" x14ac:dyDescent="0.25">
      <c r="A4363" s="2">
        <v>1</v>
      </c>
      <c r="B4363" s="2">
        <v>2016</v>
      </c>
      <c r="C4363" t="s">
        <v>370</v>
      </c>
      <c r="D4363" t="s">
        <v>264</v>
      </c>
      <c r="E4363" s="2" t="s">
        <v>12</v>
      </c>
      <c r="F4363">
        <f>VLOOKUP(C4363,'Five Year Alumni Srvy 2016 Data'!C:F,4,FALSE)</f>
        <v>1</v>
      </c>
      <c r="G4363" t="str">
        <f>VLOOKUP(F4363,Coding!K:L,2,FALSE)</f>
        <v>URM</v>
      </c>
      <c r="H4363" t="s">
        <v>252</v>
      </c>
      <c r="I4363" t="s">
        <v>206</v>
      </c>
      <c r="J4363" t="s">
        <v>15</v>
      </c>
      <c r="K4363" t="s">
        <v>163</v>
      </c>
      <c r="L4363" s="2">
        <v>1</v>
      </c>
      <c r="M4363" t="s">
        <v>52</v>
      </c>
      <c r="N4363" t="s">
        <v>164</v>
      </c>
      <c r="O4363" t="s">
        <v>165</v>
      </c>
    </row>
    <row r="4364" spans="1:15" x14ac:dyDescent="0.25">
      <c r="A4364" s="2">
        <v>1</v>
      </c>
      <c r="B4364" s="2">
        <v>2016</v>
      </c>
      <c r="C4364" t="s">
        <v>371</v>
      </c>
      <c r="D4364" t="s">
        <v>48</v>
      </c>
      <c r="E4364" s="2" t="s">
        <v>12</v>
      </c>
      <c r="F4364">
        <f>VLOOKUP(C4364,'Five Year Alumni Srvy 2016 Data'!C:F,4,FALSE)</f>
        <v>1</v>
      </c>
      <c r="G4364" t="str">
        <f>VLOOKUP(F4364,Coding!K:L,2,FALSE)</f>
        <v>URM</v>
      </c>
      <c r="H4364" t="s">
        <v>368</v>
      </c>
      <c r="I4364" t="s">
        <v>293</v>
      </c>
      <c r="J4364" t="s">
        <v>15</v>
      </c>
      <c r="K4364" t="s">
        <v>163</v>
      </c>
      <c r="L4364" s="3"/>
      <c r="M4364" t="s">
        <v>52</v>
      </c>
      <c r="N4364" t="s">
        <v>164</v>
      </c>
    </row>
    <row r="4365" spans="1:15" x14ac:dyDescent="0.25">
      <c r="A4365" s="2">
        <v>1</v>
      </c>
      <c r="B4365" s="2">
        <v>2016</v>
      </c>
      <c r="C4365" t="s">
        <v>374</v>
      </c>
      <c r="D4365" t="s">
        <v>48</v>
      </c>
      <c r="E4365" s="2" t="s">
        <v>12</v>
      </c>
      <c r="F4365">
        <f>VLOOKUP(C4365,'Five Year Alumni Srvy 2016 Data'!C:F,4,FALSE)</f>
        <v>1</v>
      </c>
      <c r="G4365" t="str">
        <f>VLOOKUP(F4365,Coding!K:L,2,FALSE)</f>
        <v>URM</v>
      </c>
      <c r="H4365" t="s">
        <v>352</v>
      </c>
      <c r="I4365" t="s">
        <v>267</v>
      </c>
      <c r="J4365" t="s">
        <v>10</v>
      </c>
      <c r="K4365" t="s">
        <v>163</v>
      </c>
      <c r="L4365" s="2">
        <v>1</v>
      </c>
      <c r="M4365" t="s">
        <v>52</v>
      </c>
      <c r="N4365" t="s">
        <v>164</v>
      </c>
      <c r="O4365" t="s">
        <v>165</v>
      </c>
    </row>
    <row r="4366" spans="1:15" x14ac:dyDescent="0.25">
      <c r="A4366" s="2">
        <v>1</v>
      </c>
      <c r="B4366" s="2">
        <v>2016</v>
      </c>
      <c r="C4366" t="s">
        <v>375</v>
      </c>
      <c r="D4366" t="s">
        <v>48</v>
      </c>
      <c r="E4366" s="2" t="s">
        <v>12</v>
      </c>
      <c r="F4366">
        <f>VLOOKUP(C4366,'Five Year Alumni Srvy 2016 Data'!C:F,4,FALSE)</f>
        <v>1</v>
      </c>
      <c r="G4366" t="str">
        <f>VLOOKUP(F4366,Coding!K:L,2,FALSE)</f>
        <v>URM</v>
      </c>
      <c r="H4366" t="s">
        <v>376</v>
      </c>
      <c r="I4366" t="s">
        <v>376</v>
      </c>
      <c r="J4366" t="s">
        <v>21</v>
      </c>
      <c r="K4366" t="s">
        <v>163</v>
      </c>
      <c r="L4366" s="3"/>
      <c r="M4366" t="s">
        <v>52</v>
      </c>
      <c r="N4366" t="s">
        <v>164</v>
      </c>
    </row>
    <row r="4367" spans="1:15" x14ac:dyDescent="0.25">
      <c r="A4367" s="2">
        <v>1</v>
      </c>
      <c r="B4367" s="2">
        <v>2016</v>
      </c>
      <c r="C4367" t="s">
        <v>377</v>
      </c>
      <c r="E4367" s="2" t="s">
        <v>12</v>
      </c>
      <c r="F4367">
        <f>VLOOKUP(C4367,'Five Year Alumni Srvy 2016 Data'!C:F,4,FALSE)</f>
        <v>0</v>
      </c>
      <c r="G4367" t="str">
        <f>VLOOKUP(F4367,Coding!K:L,2,FALSE)</f>
        <v>Non-URM</v>
      </c>
      <c r="H4367" t="s">
        <v>427</v>
      </c>
      <c r="I4367" t="s">
        <v>267</v>
      </c>
      <c r="J4367" t="s">
        <v>10</v>
      </c>
      <c r="K4367" t="s">
        <v>163</v>
      </c>
      <c r="L4367" s="2">
        <v>2</v>
      </c>
      <c r="M4367" t="s">
        <v>52</v>
      </c>
      <c r="N4367" t="s">
        <v>164</v>
      </c>
      <c r="O4367" t="s">
        <v>177</v>
      </c>
    </row>
    <row r="4368" spans="1:15" x14ac:dyDescent="0.25">
      <c r="A4368" s="2">
        <v>1</v>
      </c>
      <c r="B4368" s="2">
        <v>2016</v>
      </c>
      <c r="C4368" t="s">
        <v>386</v>
      </c>
      <c r="D4368" t="s">
        <v>48</v>
      </c>
      <c r="E4368" s="2" t="s">
        <v>12</v>
      </c>
      <c r="F4368">
        <f>VLOOKUP(C4368,'Five Year Alumni Srvy 2016 Data'!C:F,4,FALSE)</f>
        <v>1</v>
      </c>
      <c r="G4368" t="str">
        <f>VLOOKUP(F4368,Coding!K:L,2,FALSE)</f>
        <v>URM</v>
      </c>
      <c r="H4368" t="s">
        <v>387</v>
      </c>
      <c r="I4368" t="s">
        <v>225</v>
      </c>
      <c r="J4368" t="s">
        <v>19</v>
      </c>
      <c r="K4368" t="s">
        <v>163</v>
      </c>
      <c r="L4368" s="2">
        <v>1</v>
      </c>
      <c r="M4368" t="s">
        <v>52</v>
      </c>
      <c r="N4368" t="s">
        <v>164</v>
      </c>
      <c r="O4368" t="s">
        <v>165</v>
      </c>
    </row>
    <row r="4369" spans="1:15" x14ac:dyDescent="0.25">
      <c r="A4369" s="2">
        <v>1</v>
      </c>
      <c r="B4369" s="2">
        <v>2016</v>
      </c>
      <c r="C4369" t="s">
        <v>392</v>
      </c>
      <c r="D4369" t="s">
        <v>169</v>
      </c>
      <c r="E4369" s="2" t="s">
        <v>12</v>
      </c>
      <c r="F4369">
        <f>VLOOKUP(C4369,'Five Year Alumni Srvy 2016 Data'!C:F,4,FALSE)</f>
        <v>1</v>
      </c>
      <c r="G4369" t="str">
        <f>VLOOKUP(F4369,Coding!K:L,2,FALSE)</f>
        <v>URM</v>
      </c>
      <c r="H4369" t="s">
        <v>382</v>
      </c>
      <c r="I4369" t="s">
        <v>328</v>
      </c>
      <c r="J4369" t="s">
        <v>10</v>
      </c>
      <c r="K4369" t="s">
        <v>163</v>
      </c>
      <c r="L4369" s="2">
        <v>1</v>
      </c>
      <c r="M4369" t="s">
        <v>52</v>
      </c>
      <c r="N4369" t="s">
        <v>164</v>
      </c>
      <c r="O4369" t="s">
        <v>165</v>
      </c>
    </row>
    <row r="4370" spans="1:15" x14ac:dyDescent="0.25">
      <c r="A4370" s="2">
        <v>1</v>
      </c>
      <c r="B4370" s="2">
        <v>2016</v>
      </c>
      <c r="C4370" t="s">
        <v>393</v>
      </c>
      <c r="D4370" t="s">
        <v>264</v>
      </c>
      <c r="E4370" s="2" t="s">
        <v>12</v>
      </c>
      <c r="F4370">
        <f>VLOOKUP(C4370,'Five Year Alumni Srvy 2016 Data'!C:F,4,FALSE)</f>
        <v>1</v>
      </c>
      <c r="G4370" t="str">
        <f>VLOOKUP(F4370,Coding!K:L,2,FALSE)</f>
        <v>URM</v>
      </c>
      <c r="H4370" t="s">
        <v>260</v>
      </c>
      <c r="I4370" t="s">
        <v>261</v>
      </c>
      <c r="J4370" t="s">
        <v>10</v>
      </c>
      <c r="K4370" t="s">
        <v>163</v>
      </c>
      <c r="L4370" s="2">
        <v>1</v>
      </c>
      <c r="M4370" t="s">
        <v>52</v>
      </c>
      <c r="N4370" t="s">
        <v>164</v>
      </c>
      <c r="O4370" t="s">
        <v>165</v>
      </c>
    </row>
    <row r="4371" spans="1:15" x14ac:dyDescent="0.25">
      <c r="A4371" s="2">
        <v>1</v>
      </c>
      <c r="B4371" s="2">
        <v>2016</v>
      </c>
      <c r="C4371" t="s">
        <v>395</v>
      </c>
      <c r="D4371" t="s">
        <v>204</v>
      </c>
      <c r="E4371" s="2" t="s">
        <v>12</v>
      </c>
      <c r="F4371">
        <f>VLOOKUP(C4371,'Five Year Alumni Srvy 2016 Data'!C:F,4,FALSE)</f>
        <v>1</v>
      </c>
      <c r="G4371" t="str">
        <f>VLOOKUP(F4371,Coding!K:L,2,FALSE)</f>
        <v>URM</v>
      </c>
      <c r="H4371" t="s">
        <v>339</v>
      </c>
      <c r="I4371" t="s">
        <v>339</v>
      </c>
      <c r="J4371" t="s">
        <v>15</v>
      </c>
      <c r="K4371" t="s">
        <v>163</v>
      </c>
      <c r="L4371" s="2">
        <v>1</v>
      </c>
      <c r="M4371" t="s">
        <v>52</v>
      </c>
      <c r="N4371" t="s">
        <v>164</v>
      </c>
      <c r="O4371" t="s">
        <v>165</v>
      </c>
    </row>
    <row r="4372" spans="1:15" x14ac:dyDescent="0.25">
      <c r="A4372" s="2">
        <v>1</v>
      </c>
      <c r="B4372" s="2">
        <v>2016</v>
      </c>
      <c r="C4372" t="s">
        <v>302</v>
      </c>
      <c r="D4372" t="s">
        <v>204</v>
      </c>
      <c r="E4372" s="2" t="s">
        <v>12</v>
      </c>
      <c r="F4372">
        <f>VLOOKUP(C4372,'Five Year Alumni Srvy 2016 Data'!C:F,4,FALSE)</f>
        <v>0</v>
      </c>
      <c r="G4372" t="str">
        <f>VLOOKUP(F4372,Coding!K:L,2,FALSE)</f>
        <v>Non-URM</v>
      </c>
      <c r="H4372" t="s">
        <v>198</v>
      </c>
      <c r="I4372" t="s">
        <v>199</v>
      </c>
      <c r="J4372" t="s">
        <v>17</v>
      </c>
      <c r="K4372" t="s">
        <v>163</v>
      </c>
      <c r="L4372" s="2">
        <v>1</v>
      </c>
      <c r="M4372" t="s">
        <v>52</v>
      </c>
      <c r="N4372" t="s">
        <v>164</v>
      </c>
      <c r="O4372" t="s">
        <v>165</v>
      </c>
    </row>
    <row r="4373" spans="1:15" x14ac:dyDescent="0.25">
      <c r="A4373" s="2">
        <v>1</v>
      </c>
      <c r="B4373" s="2">
        <v>2016</v>
      </c>
      <c r="C4373" t="s">
        <v>403</v>
      </c>
      <c r="D4373" t="s">
        <v>169</v>
      </c>
      <c r="E4373" s="2" t="s">
        <v>12</v>
      </c>
      <c r="F4373">
        <f>VLOOKUP(C4373,'Five Year Alumni Srvy 2016 Data'!C:F,4,FALSE)</f>
        <v>1</v>
      </c>
      <c r="G4373" t="str">
        <f>VLOOKUP(F4373,Coding!K:L,2,FALSE)</f>
        <v>URM</v>
      </c>
      <c r="H4373" t="s">
        <v>304</v>
      </c>
      <c r="I4373" t="s">
        <v>267</v>
      </c>
      <c r="J4373" t="s">
        <v>10</v>
      </c>
      <c r="K4373" t="s">
        <v>163</v>
      </c>
      <c r="L4373" s="3"/>
      <c r="M4373" t="s">
        <v>52</v>
      </c>
      <c r="N4373" t="s">
        <v>164</v>
      </c>
    </row>
    <row r="4374" spans="1:15" x14ac:dyDescent="0.25">
      <c r="A4374" s="2">
        <v>1</v>
      </c>
      <c r="B4374" s="2">
        <v>2016</v>
      </c>
      <c r="C4374" t="s">
        <v>407</v>
      </c>
      <c r="D4374" t="s">
        <v>48</v>
      </c>
      <c r="E4374" s="2" t="s">
        <v>12</v>
      </c>
      <c r="F4374">
        <f>VLOOKUP(C4374,'Five Year Alumni Srvy 2016 Data'!C:F,4,FALSE)</f>
        <v>1</v>
      </c>
      <c r="G4374" t="str">
        <f>VLOOKUP(F4374,Coding!K:L,2,FALSE)</f>
        <v>URM</v>
      </c>
      <c r="H4374" t="s">
        <v>408</v>
      </c>
      <c r="I4374" t="s">
        <v>409</v>
      </c>
      <c r="J4374" t="s">
        <v>19</v>
      </c>
      <c r="K4374" t="s">
        <v>163</v>
      </c>
      <c r="L4374" s="2">
        <v>1</v>
      </c>
      <c r="M4374" t="s">
        <v>52</v>
      </c>
      <c r="N4374" t="s">
        <v>164</v>
      </c>
      <c r="O4374" t="s">
        <v>165</v>
      </c>
    </row>
    <row r="4375" spans="1:15" x14ac:dyDescent="0.25">
      <c r="A4375" s="2">
        <v>1</v>
      </c>
      <c r="B4375" s="2">
        <v>2016</v>
      </c>
      <c r="C4375" t="s">
        <v>411</v>
      </c>
      <c r="D4375" t="s">
        <v>48</v>
      </c>
      <c r="E4375" s="2" t="s">
        <v>12</v>
      </c>
      <c r="F4375">
        <f>VLOOKUP(C4375,'Five Year Alumni Srvy 2016 Data'!C:F,4,FALSE)</f>
        <v>1</v>
      </c>
      <c r="G4375" t="str">
        <f>VLOOKUP(F4375,Coding!K:L,2,FALSE)</f>
        <v>URM</v>
      </c>
      <c r="H4375" t="s">
        <v>412</v>
      </c>
      <c r="I4375" t="s">
        <v>196</v>
      </c>
      <c r="J4375" t="s">
        <v>10</v>
      </c>
      <c r="K4375" t="s">
        <v>163</v>
      </c>
      <c r="L4375" s="2">
        <v>2</v>
      </c>
      <c r="M4375" t="s">
        <v>52</v>
      </c>
      <c r="N4375" t="s">
        <v>164</v>
      </c>
      <c r="O4375" t="s">
        <v>177</v>
      </c>
    </row>
    <row r="4376" spans="1:15" x14ac:dyDescent="0.25">
      <c r="A4376" s="2">
        <v>1</v>
      </c>
      <c r="B4376" s="2">
        <v>2016</v>
      </c>
      <c r="C4376" t="s">
        <v>421</v>
      </c>
      <c r="D4376" t="s">
        <v>264</v>
      </c>
      <c r="E4376" s="2" t="s">
        <v>12</v>
      </c>
      <c r="F4376">
        <f>VLOOKUP(C4376,'Five Year Alumni Srvy 2016 Data'!C:F,4,FALSE)</f>
        <v>1</v>
      </c>
      <c r="G4376" t="str">
        <f>VLOOKUP(F4376,Coding!K:L,2,FALSE)</f>
        <v>URM</v>
      </c>
      <c r="H4376" t="s">
        <v>389</v>
      </c>
      <c r="I4376" t="s">
        <v>390</v>
      </c>
      <c r="J4376" t="s">
        <v>21</v>
      </c>
      <c r="K4376" t="s">
        <v>163</v>
      </c>
      <c r="L4376" s="2">
        <v>2</v>
      </c>
      <c r="M4376" t="s">
        <v>52</v>
      </c>
      <c r="N4376" t="s">
        <v>164</v>
      </c>
      <c r="O4376" t="s">
        <v>177</v>
      </c>
    </row>
    <row r="4377" spans="1:15" x14ac:dyDescent="0.25">
      <c r="A4377" s="2">
        <v>1</v>
      </c>
      <c r="B4377" s="2">
        <v>2016</v>
      </c>
      <c r="C4377" t="s">
        <v>423</v>
      </c>
      <c r="D4377" t="s">
        <v>204</v>
      </c>
      <c r="E4377" s="2" t="s">
        <v>12</v>
      </c>
      <c r="F4377">
        <f>VLOOKUP(C4377,'Five Year Alumni Srvy 2016 Data'!C:F,4,FALSE)</f>
        <v>1</v>
      </c>
      <c r="G4377" t="str">
        <f>VLOOKUP(F4377,Coding!K:L,2,FALSE)</f>
        <v>URM</v>
      </c>
      <c r="H4377" t="s">
        <v>328</v>
      </c>
      <c r="I4377" t="s">
        <v>328</v>
      </c>
      <c r="J4377" t="s">
        <v>10</v>
      </c>
      <c r="K4377" t="s">
        <v>163</v>
      </c>
      <c r="L4377" s="2">
        <v>1</v>
      </c>
      <c r="M4377" t="s">
        <v>52</v>
      </c>
      <c r="N4377" t="s">
        <v>164</v>
      </c>
      <c r="O4377" t="s">
        <v>165</v>
      </c>
    </row>
    <row r="4378" spans="1:15" x14ac:dyDescent="0.25">
      <c r="A4378" s="2">
        <v>1</v>
      </c>
      <c r="B4378" s="2">
        <v>2016</v>
      </c>
      <c r="C4378" t="s">
        <v>428</v>
      </c>
      <c r="D4378" t="s">
        <v>48</v>
      </c>
      <c r="E4378" s="2" t="s">
        <v>12</v>
      </c>
      <c r="F4378">
        <f>VLOOKUP(C4378,'Five Year Alumni Srvy 2016 Data'!C:F,4,FALSE)</f>
        <v>1</v>
      </c>
      <c r="G4378" t="str">
        <f>VLOOKUP(F4378,Coding!K:L,2,FALSE)</f>
        <v>URM</v>
      </c>
      <c r="H4378" t="s">
        <v>342</v>
      </c>
      <c r="I4378" t="s">
        <v>342</v>
      </c>
      <c r="J4378" t="s">
        <v>19</v>
      </c>
      <c r="K4378" t="s">
        <v>163</v>
      </c>
      <c r="L4378" s="2">
        <v>1</v>
      </c>
      <c r="M4378" t="s">
        <v>52</v>
      </c>
      <c r="N4378" t="s">
        <v>164</v>
      </c>
      <c r="O4378" t="s">
        <v>165</v>
      </c>
    </row>
    <row r="4379" spans="1:15" x14ac:dyDescent="0.25">
      <c r="A4379" s="2">
        <v>1</v>
      </c>
      <c r="B4379" s="2">
        <v>2016</v>
      </c>
      <c r="C4379" t="s">
        <v>429</v>
      </c>
      <c r="D4379" t="s">
        <v>169</v>
      </c>
      <c r="E4379" s="2" t="s">
        <v>12</v>
      </c>
      <c r="F4379">
        <f>VLOOKUP(C4379,'Five Year Alumni Srvy 2016 Data'!C:F,4,FALSE)</f>
        <v>1</v>
      </c>
      <c r="G4379" t="str">
        <f>VLOOKUP(F4379,Coding!K:L,2,FALSE)</f>
        <v>URM</v>
      </c>
      <c r="H4379" t="s">
        <v>304</v>
      </c>
      <c r="I4379" t="s">
        <v>267</v>
      </c>
      <c r="J4379" t="s">
        <v>10</v>
      </c>
      <c r="K4379" t="s">
        <v>163</v>
      </c>
      <c r="L4379" s="3"/>
      <c r="M4379" t="s">
        <v>52</v>
      </c>
      <c r="N4379" t="s">
        <v>164</v>
      </c>
    </row>
    <row r="4380" spans="1:15" x14ac:dyDescent="0.25">
      <c r="A4380" s="2">
        <v>1</v>
      </c>
      <c r="B4380" s="2">
        <v>2016</v>
      </c>
      <c r="C4380" t="s">
        <v>430</v>
      </c>
      <c r="D4380" t="s">
        <v>48</v>
      </c>
      <c r="E4380" s="2" t="s">
        <v>12</v>
      </c>
      <c r="F4380">
        <f>VLOOKUP(C4380,'Five Year Alumni Srvy 2016 Data'!C:F,4,FALSE)</f>
        <v>1</v>
      </c>
      <c r="G4380" t="str">
        <f>VLOOKUP(F4380,Coding!K:L,2,FALSE)</f>
        <v>URM</v>
      </c>
      <c r="H4380" t="s">
        <v>182</v>
      </c>
      <c r="I4380" t="s">
        <v>182</v>
      </c>
      <c r="J4380" t="s">
        <v>21</v>
      </c>
      <c r="K4380" t="s">
        <v>163</v>
      </c>
      <c r="L4380" s="2">
        <v>1</v>
      </c>
      <c r="M4380" t="s">
        <v>52</v>
      </c>
      <c r="N4380" t="s">
        <v>164</v>
      </c>
      <c r="O4380" t="s">
        <v>165</v>
      </c>
    </row>
    <row r="4381" spans="1:15" x14ac:dyDescent="0.25">
      <c r="A4381" s="2">
        <v>1</v>
      </c>
      <c r="B4381" s="2">
        <v>2016</v>
      </c>
      <c r="C4381" t="s">
        <v>436</v>
      </c>
      <c r="D4381" t="s">
        <v>48</v>
      </c>
      <c r="E4381" s="2" t="s">
        <v>12</v>
      </c>
      <c r="F4381">
        <f>VLOOKUP(C4381,'Five Year Alumni Srvy 2016 Data'!C:F,4,FALSE)</f>
        <v>1</v>
      </c>
      <c r="G4381" t="str">
        <f>VLOOKUP(F4381,Coding!K:L,2,FALSE)</f>
        <v>URM</v>
      </c>
      <c r="H4381" t="s">
        <v>238</v>
      </c>
      <c r="I4381" t="s">
        <v>225</v>
      </c>
      <c r="J4381" t="s">
        <v>19</v>
      </c>
      <c r="K4381" t="s">
        <v>163</v>
      </c>
      <c r="L4381" s="2">
        <v>1</v>
      </c>
      <c r="M4381" t="s">
        <v>52</v>
      </c>
      <c r="N4381" t="s">
        <v>164</v>
      </c>
      <c r="O4381" t="s">
        <v>165</v>
      </c>
    </row>
    <row r="4382" spans="1:15" x14ac:dyDescent="0.25">
      <c r="A4382" s="2">
        <v>1</v>
      </c>
      <c r="B4382" s="2">
        <v>2016</v>
      </c>
      <c r="C4382" t="s">
        <v>439</v>
      </c>
      <c r="D4382" t="s">
        <v>169</v>
      </c>
      <c r="E4382" s="2" t="s">
        <v>12</v>
      </c>
      <c r="F4382">
        <f>VLOOKUP(C4382,'Five Year Alumni Srvy 2016 Data'!C:F,4,FALSE)</f>
        <v>1</v>
      </c>
      <c r="G4382" t="str">
        <f>VLOOKUP(F4382,Coding!K:L,2,FALSE)</f>
        <v>URM</v>
      </c>
      <c r="H4382" t="s">
        <v>328</v>
      </c>
      <c r="I4382" t="s">
        <v>328</v>
      </c>
      <c r="J4382" t="s">
        <v>10</v>
      </c>
      <c r="K4382" t="s">
        <v>163</v>
      </c>
      <c r="L4382" s="2">
        <v>1</v>
      </c>
      <c r="M4382" t="s">
        <v>52</v>
      </c>
      <c r="N4382" t="s">
        <v>164</v>
      </c>
      <c r="O4382" t="s">
        <v>165</v>
      </c>
    </row>
    <row r="4383" spans="1:15" x14ac:dyDescent="0.25">
      <c r="A4383" s="2">
        <v>1</v>
      </c>
      <c r="B4383" s="2">
        <v>2016</v>
      </c>
      <c r="C4383" t="s">
        <v>440</v>
      </c>
      <c r="D4383" t="s">
        <v>48</v>
      </c>
      <c r="E4383" s="2" t="s">
        <v>12</v>
      </c>
      <c r="F4383">
        <f>VLOOKUP(C4383,'Five Year Alumni Srvy 2016 Data'!C:F,4,FALSE)</f>
        <v>1</v>
      </c>
      <c r="G4383" t="str">
        <f>VLOOKUP(F4383,Coding!K:L,2,FALSE)</f>
        <v>URM</v>
      </c>
      <c r="H4383" t="s">
        <v>182</v>
      </c>
      <c r="I4383" t="s">
        <v>182</v>
      </c>
      <c r="J4383" t="s">
        <v>21</v>
      </c>
      <c r="K4383" t="s">
        <v>163</v>
      </c>
      <c r="L4383" s="2">
        <v>1</v>
      </c>
      <c r="M4383" t="s">
        <v>52</v>
      </c>
      <c r="N4383" t="s">
        <v>164</v>
      </c>
      <c r="O4383" t="s">
        <v>165</v>
      </c>
    </row>
    <row r="4384" spans="1:15" x14ac:dyDescent="0.25">
      <c r="A4384" s="2">
        <v>1</v>
      </c>
      <c r="B4384" s="2">
        <v>2016</v>
      </c>
      <c r="C4384" t="s">
        <v>447</v>
      </c>
      <c r="D4384" t="s">
        <v>48</v>
      </c>
      <c r="E4384" s="2" t="s">
        <v>12</v>
      </c>
      <c r="F4384">
        <f>VLOOKUP(C4384,'Five Year Alumni Srvy 2016 Data'!C:F,4,FALSE)</f>
        <v>1</v>
      </c>
      <c r="G4384" t="str">
        <f>VLOOKUP(F4384,Coding!K:L,2,FALSE)</f>
        <v>URM</v>
      </c>
      <c r="H4384" t="s">
        <v>448</v>
      </c>
      <c r="I4384" t="s">
        <v>261</v>
      </c>
      <c r="J4384" t="s">
        <v>10</v>
      </c>
      <c r="K4384" t="s">
        <v>163</v>
      </c>
      <c r="L4384" s="2">
        <v>2</v>
      </c>
      <c r="M4384" t="s">
        <v>52</v>
      </c>
      <c r="N4384" t="s">
        <v>164</v>
      </c>
      <c r="O4384" t="s">
        <v>177</v>
      </c>
    </row>
    <row r="4385" spans="1:15" x14ac:dyDescent="0.25">
      <c r="A4385" s="2">
        <v>1</v>
      </c>
      <c r="B4385" s="2">
        <v>2016</v>
      </c>
      <c r="C4385" t="s">
        <v>456</v>
      </c>
      <c r="D4385" t="s">
        <v>204</v>
      </c>
      <c r="E4385" s="2" t="s">
        <v>12</v>
      </c>
      <c r="F4385">
        <f>VLOOKUP(C4385,'Five Year Alumni Srvy 2016 Data'!C:F,4,FALSE)</f>
        <v>1</v>
      </c>
      <c r="G4385" t="str">
        <f>VLOOKUP(F4385,Coding!K:L,2,FALSE)</f>
        <v>URM</v>
      </c>
      <c r="H4385" t="s">
        <v>382</v>
      </c>
      <c r="I4385" t="s">
        <v>328</v>
      </c>
      <c r="J4385" t="s">
        <v>10</v>
      </c>
      <c r="K4385" t="s">
        <v>163</v>
      </c>
      <c r="L4385" s="2">
        <v>1</v>
      </c>
      <c r="M4385" t="s">
        <v>52</v>
      </c>
      <c r="N4385" t="s">
        <v>164</v>
      </c>
      <c r="O4385" t="s">
        <v>165</v>
      </c>
    </row>
    <row r="4386" spans="1:15" x14ac:dyDescent="0.25">
      <c r="A4386" s="2">
        <v>1</v>
      </c>
      <c r="B4386" s="2">
        <v>2016</v>
      </c>
      <c r="C4386" t="s">
        <v>457</v>
      </c>
      <c r="D4386" t="s">
        <v>169</v>
      </c>
      <c r="E4386" s="2" t="s">
        <v>12</v>
      </c>
      <c r="F4386">
        <f>VLOOKUP(C4386,'Five Year Alumni Srvy 2016 Data'!C:F,4,FALSE)</f>
        <v>1</v>
      </c>
      <c r="G4386" t="str">
        <f>VLOOKUP(F4386,Coding!K:L,2,FALSE)</f>
        <v>URM</v>
      </c>
      <c r="H4386" t="s">
        <v>409</v>
      </c>
      <c r="I4386" t="s">
        <v>409</v>
      </c>
      <c r="J4386" t="s">
        <v>19</v>
      </c>
      <c r="K4386" t="s">
        <v>163</v>
      </c>
      <c r="L4386" s="2">
        <v>2</v>
      </c>
      <c r="M4386" t="s">
        <v>52</v>
      </c>
      <c r="N4386" t="s">
        <v>164</v>
      </c>
      <c r="O4386" t="s">
        <v>177</v>
      </c>
    </row>
    <row r="4387" spans="1:15" x14ac:dyDescent="0.25">
      <c r="A4387" s="2">
        <v>1</v>
      </c>
      <c r="B4387" s="2">
        <v>2016</v>
      </c>
      <c r="C4387" t="s">
        <v>458</v>
      </c>
      <c r="D4387" t="s">
        <v>169</v>
      </c>
      <c r="E4387" s="2" t="s">
        <v>12</v>
      </c>
      <c r="F4387">
        <f>VLOOKUP(C4387,'Five Year Alumni Srvy 2016 Data'!C:F,4,FALSE)</f>
        <v>1</v>
      </c>
      <c r="G4387" t="str">
        <f>VLOOKUP(F4387,Coding!K:L,2,FALSE)</f>
        <v>URM</v>
      </c>
      <c r="H4387" t="s">
        <v>459</v>
      </c>
      <c r="I4387" t="s">
        <v>220</v>
      </c>
      <c r="J4387" t="s">
        <v>19</v>
      </c>
      <c r="K4387" t="s">
        <v>163</v>
      </c>
      <c r="L4387" s="2">
        <v>2</v>
      </c>
      <c r="M4387" t="s">
        <v>52</v>
      </c>
      <c r="N4387" t="s">
        <v>164</v>
      </c>
      <c r="O4387" t="s">
        <v>177</v>
      </c>
    </row>
    <row r="4388" spans="1:15" x14ac:dyDescent="0.25">
      <c r="A4388" s="2">
        <v>1</v>
      </c>
      <c r="B4388" s="2">
        <v>2016</v>
      </c>
      <c r="C4388" t="s">
        <v>467</v>
      </c>
      <c r="D4388" t="s">
        <v>264</v>
      </c>
      <c r="E4388" s="2" t="s">
        <v>12</v>
      </c>
      <c r="F4388">
        <f>VLOOKUP(C4388,'Five Year Alumni Srvy 2016 Data'!C:F,4,FALSE)</f>
        <v>1</v>
      </c>
      <c r="G4388" t="str">
        <f>VLOOKUP(F4388,Coding!K:L,2,FALSE)</f>
        <v>URM</v>
      </c>
      <c r="H4388" t="s">
        <v>235</v>
      </c>
      <c r="I4388" t="s">
        <v>236</v>
      </c>
      <c r="J4388" t="s">
        <v>15</v>
      </c>
      <c r="K4388" t="s">
        <v>163</v>
      </c>
      <c r="L4388" s="3"/>
      <c r="M4388" t="s">
        <v>52</v>
      </c>
      <c r="N4388" t="s">
        <v>164</v>
      </c>
    </row>
    <row r="4389" spans="1:15" x14ac:dyDescent="0.25">
      <c r="A4389" s="2">
        <v>1</v>
      </c>
      <c r="B4389" s="2">
        <v>2016</v>
      </c>
      <c r="C4389" t="s">
        <v>470</v>
      </c>
      <c r="D4389" t="s">
        <v>48</v>
      </c>
      <c r="E4389" s="2" t="s">
        <v>12</v>
      </c>
      <c r="F4389">
        <f>VLOOKUP(C4389,'Five Year Alumni Srvy 2016 Data'!C:F,4,FALSE)</f>
        <v>1</v>
      </c>
      <c r="G4389" t="str">
        <f>VLOOKUP(F4389,Coding!K:L,2,FALSE)</f>
        <v>URM</v>
      </c>
      <c r="H4389" t="s">
        <v>471</v>
      </c>
      <c r="I4389" t="s">
        <v>452</v>
      </c>
      <c r="J4389" t="s">
        <v>21</v>
      </c>
      <c r="K4389" t="s">
        <v>163</v>
      </c>
      <c r="L4389" s="2">
        <v>1</v>
      </c>
      <c r="M4389" t="s">
        <v>52</v>
      </c>
      <c r="N4389" t="s">
        <v>164</v>
      </c>
      <c r="O4389" t="s">
        <v>165</v>
      </c>
    </row>
    <row r="4390" spans="1:15" x14ac:dyDescent="0.25">
      <c r="A4390" s="2">
        <v>1</v>
      </c>
      <c r="B4390" s="2">
        <v>2016</v>
      </c>
      <c r="C4390" t="s">
        <v>478</v>
      </c>
      <c r="D4390" t="s">
        <v>48</v>
      </c>
      <c r="E4390" s="2" t="s">
        <v>12</v>
      </c>
      <c r="F4390">
        <f>VLOOKUP(C4390,'Five Year Alumni Srvy 2016 Data'!C:F,4,FALSE)</f>
        <v>1</v>
      </c>
      <c r="G4390" t="str">
        <f>VLOOKUP(F4390,Coding!K:L,2,FALSE)</f>
        <v>URM</v>
      </c>
      <c r="H4390" t="s">
        <v>412</v>
      </c>
      <c r="I4390" t="s">
        <v>196</v>
      </c>
      <c r="J4390" t="s">
        <v>10</v>
      </c>
      <c r="K4390" t="s">
        <v>163</v>
      </c>
      <c r="L4390" s="2">
        <v>3</v>
      </c>
      <c r="M4390" t="s">
        <v>52</v>
      </c>
      <c r="N4390" t="s">
        <v>164</v>
      </c>
      <c r="O4390" t="s">
        <v>63</v>
      </c>
    </row>
    <row r="4391" spans="1:15" x14ac:dyDescent="0.25">
      <c r="A4391" s="2">
        <v>1</v>
      </c>
      <c r="B4391" s="2">
        <v>2016</v>
      </c>
      <c r="C4391" t="s">
        <v>481</v>
      </c>
      <c r="D4391" t="s">
        <v>169</v>
      </c>
      <c r="E4391" s="2" t="s">
        <v>12</v>
      </c>
      <c r="F4391">
        <f>VLOOKUP(C4391,'Five Year Alumni Srvy 2016 Data'!C:F,4,FALSE)</f>
        <v>1</v>
      </c>
      <c r="G4391" t="str">
        <f>VLOOKUP(F4391,Coding!K:L,2,FALSE)</f>
        <v>URM</v>
      </c>
      <c r="H4391" t="s">
        <v>270</v>
      </c>
      <c r="I4391" t="s">
        <v>270</v>
      </c>
      <c r="J4391" t="s">
        <v>21</v>
      </c>
      <c r="K4391" t="s">
        <v>163</v>
      </c>
      <c r="L4391" s="2">
        <v>1</v>
      </c>
      <c r="M4391" t="s">
        <v>52</v>
      </c>
      <c r="N4391" t="s">
        <v>164</v>
      </c>
      <c r="O4391" t="s">
        <v>165</v>
      </c>
    </row>
    <row r="4392" spans="1:15" x14ac:dyDescent="0.25">
      <c r="A4392" s="2">
        <v>1</v>
      </c>
      <c r="B4392" s="2">
        <v>2016</v>
      </c>
      <c r="C4392" t="s">
        <v>484</v>
      </c>
      <c r="D4392" t="s">
        <v>48</v>
      </c>
      <c r="E4392" s="2" t="s">
        <v>12</v>
      </c>
      <c r="F4392">
        <f>VLOOKUP(C4392,'Five Year Alumni Srvy 2016 Data'!C:F,4,FALSE)</f>
        <v>1</v>
      </c>
      <c r="G4392" t="str">
        <f>VLOOKUP(F4392,Coding!K:L,2,FALSE)</f>
        <v>URM</v>
      </c>
      <c r="H4392" t="s">
        <v>304</v>
      </c>
      <c r="I4392" t="s">
        <v>267</v>
      </c>
      <c r="J4392" t="s">
        <v>10</v>
      </c>
      <c r="K4392" t="s">
        <v>163</v>
      </c>
      <c r="L4392" s="2">
        <v>1</v>
      </c>
      <c r="M4392" t="s">
        <v>52</v>
      </c>
      <c r="N4392" t="s">
        <v>164</v>
      </c>
      <c r="O4392" t="s">
        <v>165</v>
      </c>
    </row>
    <row r="4393" spans="1:15" x14ac:dyDescent="0.25">
      <c r="A4393" s="2">
        <v>1</v>
      </c>
      <c r="B4393" s="2">
        <v>2016</v>
      </c>
      <c r="C4393" t="s">
        <v>486</v>
      </c>
      <c r="D4393" t="s">
        <v>48</v>
      </c>
      <c r="E4393" s="2" t="s">
        <v>12</v>
      </c>
      <c r="F4393">
        <f>VLOOKUP(C4393,'Five Year Alumni Srvy 2016 Data'!C:F,4,FALSE)</f>
        <v>1</v>
      </c>
      <c r="G4393" t="str">
        <f>VLOOKUP(F4393,Coding!K:L,2,FALSE)</f>
        <v>URM</v>
      </c>
      <c r="H4393" t="s">
        <v>487</v>
      </c>
      <c r="I4393" t="s">
        <v>225</v>
      </c>
      <c r="J4393" t="s">
        <v>19</v>
      </c>
      <c r="K4393" t="s">
        <v>163</v>
      </c>
      <c r="L4393" s="3"/>
      <c r="M4393" t="s">
        <v>52</v>
      </c>
      <c r="N4393" t="s">
        <v>164</v>
      </c>
    </row>
    <row r="4394" spans="1:15" x14ac:dyDescent="0.25">
      <c r="A4394" s="2">
        <v>1</v>
      </c>
      <c r="B4394" s="2">
        <v>2016</v>
      </c>
      <c r="C4394" t="s">
        <v>491</v>
      </c>
      <c r="D4394" t="s">
        <v>48</v>
      </c>
      <c r="E4394" s="2" t="s">
        <v>12</v>
      </c>
      <c r="F4394">
        <f>VLOOKUP(C4394,'Five Year Alumni Srvy 2016 Data'!C:F,4,FALSE)</f>
        <v>1</v>
      </c>
      <c r="G4394" t="str">
        <f>VLOOKUP(F4394,Coding!K:L,2,FALSE)</f>
        <v>URM</v>
      </c>
      <c r="H4394" t="s">
        <v>298</v>
      </c>
      <c r="I4394" t="s">
        <v>298</v>
      </c>
      <c r="J4394" t="s">
        <v>21</v>
      </c>
      <c r="K4394" t="s">
        <v>163</v>
      </c>
      <c r="L4394" s="2">
        <v>2</v>
      </c>
      <c r="M4394" t="s">
        <v>52</v>
      </c>
      <c r="N4394" t="s">
        <v>164</v>
      </c>
      <c r="O4394" t="s">
        <v>177</v>
      </c>
    </row>
    <row r="4395" spans="1:15" x14ac:dyDescent="0.25">
      <c r="A4395" s="2">
        <v>1</v>
      </c>
      <c r="B4395" s="2">
        <v>2016</v>
      </c>
      <c r="C4395" t="s">
        <v>494</v>
      </c>
      <c r="D4395" t="s">
        <v>48</v>
      </c>
      <c r="E4395" s="2" t="s">
        <v>12</v>
      </c>
      <c r="F4395">
        <f>VLOOKUP(C4395,'Five Year Alumni Srvy 2016 Data'!C:F,4,FALSE)</f>
        <v>1</v>
      </c>
      <c r="G4395" t="str">
        <f>VLOOKUP(F4395,Coding!K:L,2,FALSE)</f>
        <v>URM</v>
      </c>
      <c r="H4395" t="s">
        <v>328</v>
      </c>
      <c r="I4395" t="s">
        <v>328</v>
      </c>
      <c r="J4395" t="s">
        <v>10</v>
      </c>
      <c r="K4395" t="s">
        <v>163</v>
      </c>
      <c r="L4395" s="2">
        <v>1</v>
      </c>
      <c r="M4395" t="s">
        <v>52</v>
      </c>
      <c r="N4395" t="s">
        <v>164</v>
      </c>
      <c r="O4395" t="s">
        <v>165</v>
      </c>
    </row>
  </sheetData>
  <sheetProtection algorithmName="SHA-512" hashValue="H6wU2tsDRJhqMhL1TPkxo/45vIgpF1zn+6asZ7W/a7rpEE/jr/d20TeVV45mSx7EBFyD43/qw0ydk4teTtbpbg==" saltValue="5JrMIse5wO0lgivvdhN9KQ==" spinCount="100000" sheet="1" autoFilter="0" pivotTables="0"/>
  <autoFilter ref="A1:O4395">
    <sortState ref="A79:N4372">
      <sortCondition ref="C1:C4395"/>
    </sortState>
  </autoFilter>
  <mergeCells count="47">
    <mergeCell ref="AN44:AR44"/>
    <mergeCell ref="AN38:AR38"/>
    <mergeCell ref="AN39:AR39"/>
    <mergeCell ref="AN40:AR40"/>
    <mergeCell ref="AN41:AR41"/>
    <mergeCell ref="AN42:AR42"/>
    <mergeCell ref="AN43:AR43"/>
    <mergeCell ref="AU33:AU35"/>
    <mergeCell ref="AV33:AV35"/>
    <mergeCell ref="AW33:AW35"/>
    <mergeCell ref="AX33:AX35"/>
    <mergeCell ref="AN36:AR36"/>
    <mergeCell ref="AS33:AS35"/>
    <mergeCell ref="AT33:AT35"/>
    <mergeCell ref="AN37:AR37"/>
    <mergeCell ref="AN29:AR29"/>
    <mergeCell ref="AN30:AR30"/>
    <mergeCell ref="AN31:AR31"/>
    <mergeCell ref="AN33:AR35"/>
    <mergeCell ref="AW18:AW20"/>
    <mergeCell ref="AX18:AX20"/>
    <mergeCell ref="AN21:AR21"/>
    <mergeCell ref="AN22:AR22"/>
    <mergeCell ref="AN23:AR23"/>
    <mergeCell ref="AN28:AR28"/>
    <mergeCell ref="AS18:AS20"/>
    <mergeCell ref="AT18:AT20"/>
    <mergeCell ref="AU18:AU20"/>
    <mergeCell ref="AV18:AV20"/>
    <mergeCell ref="AN24:AR24"/>
    <mergeCell ref="AN18:AR20"/>
    <mergeCell ref="AN25:AR25"/>
    <mergeCell ref="AN26:AR26"/>
    <mergeCell ref="AN27:AR27"/>
    <mergeCell ref="AN55:AR57"/>
    <mergeCell ref="AS55:AS57"/>
    <mergeCell ref="AN52:AR52"/>
    <mergeCell ref="AN53:AR53"/>
    <mergeCell ref="AW46:AW48"/>
    <mergeCell ref="AN49:AR49"/>
    <mergeCell ref="AN50:AR50"/>
    <mergeCell ref="AN51:AR51"/>
    <mergeCell ref="AN46:AR48"/>
    <mergeCell ref="AS46:AS48"/>
    <mergeCell ref="AT46:AT48"/>
    <mergeCell ref="AU46:AU48"/>
    <mergeCell ref="AV46:AV48"/>
  </mergeCells>
  <pageMargins left="0.7" right="0.7" top="0.75" bottom="0.75" header="0.3" footer="0.3"/>
  <pageSetup orientation="landscape"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522"/>
  <sheetViews>
    <sheetView showGridLines="0" topLeftCell="AC1" zoomScaleNormal="100" workbookViewId="0">
      <selection activeCell="AE21" sqref="AE21"/>
    </sheetView>
  </sheetViews>
  <sheetFormatPr defaultRowHeight="15" x14ac:dyDescent="0.25"/>
  <cols>
    <col min="1" max="13" width="9.140625" hidden="1" customWidth="1"/>
    <col min="14" max="14" width="76.28515625" hidden="1" customWidth="1"/>
    <col min="15" max="15" width="22.7109375" hidden="1" customWidth="1"/>
    <col min="16" max="17" width="9.140625" hidden="1" customWidth="1"/>
    <col min="18" max="18" width="53.85546875" hidden="1" customWidth="1"/>
    <col min="19" max="19" width="16.28515625" hidden="1" customWidth="1"/>
    <col min="20" max="20" width="16.140625" hidden="1" customWidth="1"/>
    <col min="21" max="21" width="4" hidden="1" customWidth="1"/>
    <col min="22" max="22" width="17.85546875" hidden="1" customWidth="1"/>
    <col min="23" max="23" width="39.28515625" hidden="1" customWidth="1"/>
    <col min="24" max="24" width="8.140625" hidden="1" customWidth="1"/>
    <col min="25" max="25" width="4.140625" hidden="1" customWidth="1"/>
    <col min="26" max="26" width="7.28515625" hidden="1" customWidth="1"/>
    <col min="27" max="27" width="11.28515625" hidden="1" customWidth="1"/>
    <col min="28" max="28" width="11.7109375" hidden="1" customWidth="1"/>
    <col min="29" max="29" width="4.7109375" customWidth="1"/>
    <col min="30" max="41" width="11.7109375" customWidth="1"/>
    <col min="42" max="42" width="8.28515625" customWidth="1"/>
    <col min="43" max="43" width="11.7109375" customWidth="1"/>
  </cols>
  <sheetData>
    <row r="1" spans="1:27" x14ac:dyDescent="0.25">
      <c r="A1" t="s">
        <v>34</v>
      </c>
      <c r="B1" t="s">
        <v>35</v>
      </c>
      <c r="C1" t="s">
        <v>36</v>
      </c>
      <c r="D1" t="s">
        <v>37</v>
      </c>
      <c r="E1" s="2" t="s">
        <v>1</v>
      </c>
      <c r="F1" s="2" t="s">
        <v>594</v>
      </c>
      <c r="G1" s="2" t="s">
        <v>38</v>
      </c>
      <c r="H1" t="s">
        <v>501</v>
      </c>
      <c r="I1" t="s">
        <v>502</v>
      </c>
      <c r="J1" t="s">
        <v>503</v>
      </c>
      <c r="K1" t="s">
        <v>42</v>
      </c>
      <c r="L1" t="s">
        <v>43</v>
      </c>
      <c r="M1" t="s">
        <v>44</v>
      </c>
      <c r="N1" t="s">
        <v>45</v>
      </c>
      <c r="O1" t="s">
        <v>46</v>
      </c>
      <c r="R1" s="4" t="s">
        <v>1</v>
      </c>
      <c r="S1" t="s">
        <v>504</v>
      </c>
    </row>
    <row r="2" spans="1:27" x14ac:dyDescent="0.25">
      <c r="A2" s="2">
        <v>1</v>
      </c>
      <c r="B2" s="2">
        <v>2016</v>
      </c>
      <c r="C2" t="s">
        <v>203</v>
      </c>
      <c r="D2" t="s">
        <v>204</v>
      </c>
      <c r="E2" s="2" t="s">
        <v>7</v>
      </c>
      <c r="F2" s="2">
        <f>VLOOKUP(C2,'Five Year Alumni Srvy 2016 Data'!C:F,4,FALSE)</f>
        <v>1</v>
      </c>
      <c r="G2" s="2" t="str">
        <f>VLOOKUP(F2,Coding!K:L,2,FALSE)</f>
        <v>URM</v>
      </c>
      <c r="H2" t="s">
        <v>205</v>
      </c>
      <c r="I2" t="s">
        <v>206</v>
      </c>
      <c r="J2" t="s">
        <v>15</v>
      </c>
      <c r="K2" t="s">
        <v>60</v>
      </c>
      <c r="L2" s="2">
        <v>2</v>
      </c>
      <c r="M2" t="s">
        <v>61</v>
      </c>
      <c r="N2" t="s">
        <v>62</v>
      </c>
      <c r="O2" t="s">
        <v>63</v>
      </c>
      <c r="R2" s="4" t="s">
        <v>37</v>
      </c>
      <c r="S2" t="s">
        <v>504</v>
      </c>
    </row>
    <row r="3" spans="1:27" x14ac:dyDescent="0.25">
      <c r="A3" s="2">
        <v>1</v>
      </c>
      <c r="B3" s="2">
        <v>2016</v>
      </c>
      <c r="C3" t="s">
        <v>214</v>
      </c>
      <c r="D3" t="s">
        <v>204</v>
      </c>
      <c r="E3" s="2" t="s">
        <v>7</v>
      </c>
      <c r="F3" s="2">
        <f>VLOOKUP(C3,'Five Year Alumni Srvy 2016 Data'!C:F,4,FALSE)</f>
        <v>1</v>
      </c>
      <c r="G3" s="2" t="str">
        <f>VLOOKUP(F3,Coding!K:L,2,FALSE)</f>
        <v>URM</v>
      </c>
      <c r="H3" t="s">
        <v>215</v>
      </c>
      <c r="I3" t="s">
        <v>215</v>
      </c>
      <c r="J3" t="s">
        <v>21</v>
      </c>
      <c r="K3" t="s">
        <v>60</v>
      </c>
      <c r="L3" s="2">
        <v>2</v>
      </c>
      <c r="M3" t="s">
        <v>61</v>
      </c>
      <c r="N3" t="s">
        <v>62</v>
      </c>
      <c r="O3" t="s">
        <v>63</v>
      </c>
      <c r="R3" s="4" t="s">
        <v>38</v>
      </c>
      <c r="S3" t="s">
        <v>504</v>
      </c>
    </row>
    <row r="4" spans="1:27" x14ac:dyDescent="0.25">
      <c r="A4" s="2">
        <v>1</v>
      </c>
      <c r="B4" s="2">
        <v>2016</v>
      </c>
      <c r="C4" t="s">
        <v>263</v>
      </c>
      <c r="D4" t="s">
        <v>264</v>
      </c>
      <c r="E4" s="2" t="s">
        <v>7</v>
      </c>
      <c r="F4" s="2">
        <f>VLOOKUP(C4,'Five Year Alumni Srvy 2016 Data'!C:F,4,FALSE)</f>
        <v>1</v>
      </c>
      <c r="G4" s="2" t="str">
        <f>VLOOKUP(F4,Coding!K:L,2,FALSE)</f>
        <v>URM</v>
      </c>
      <c r="H4" t="s">
        <v>248</v>
      </c>
      <c r="I4" t="s">
        <v>249</v>
      </c>
      <c r="J4" t="s">
        <v>17</v>
      </c>
      <c r="K4" t="s">
        <v>60</v>
      </c>
      <c r="L4" s="2">
        <v>2</v>
      </c>
      <c r="M4" t="s">
        <v>61</v>
      </c>
      <c r="N4" t="s">
        <v>62</v>
      </c>
      <c r="O4" t="s">
        <v>63</v>
      </c>
      <c r="R4" s="4" t="s">
        <v>501</v>
      </c>
      <c r="S4" t="s">
        <v>504</v>
      </c>
    </row>
    <row r="5" spans="1:27" x14ac:dyDescent="0.25">
      <c r="A5" s="2">
        <v>1</v>
      </c>
      <c r="B5" s="2">
        <v>2016</v>
      </c>
      <c r="C5" t="s">
        <v>269</v>
      </c>
      <c r="D5" t="s">
        <v>48</v>
      </c>
      <c r="E5" s="2" t="s">
        <v>7</v>
      </c>
      <c r="F5" s="2">
        <f>VLOOKUP(C5,'Five Year Alumni Srvy 2016 Data'!C:F,4,FALSE)</f>
        <v>1</v>
      </c>
      <c r="G5" s="2" t="str">
        <f>VLOOKUP(F5,Coding!K:L,2,FALSE)</f>
        <v>URM</v>
      </c>
      <c r="H5" t="s">
        <v>270</v>
      </c>
      <c r="I5" t="s">
        <v>270</v>
      </c>
      <c r="J5" t="s">
        <v>21</v>
      </c>
      <c r="K5" t="s">
        <v>60</v>
      </c>
      <c r="L5" s="2">
        <v>2</v>
      </c>
      <c r="M5" t="s">
        <v>61</v>
      </c>
      <c r="N5" t="s">
        <v>62</v>
      </c>
      <c r="O5" t="s">
        <v>63</v>
      </c>
      <c r="R5" s="4" t="s">
        <v>502</v>
      </c>
      <c r="S5" t="s">
        <v>504</v>
      </c>
    </row>
    <row r="6" spans="1:27" x14ac:dyDescent="0.25">
      <c r="A6" s="2">
        <v>1</v>
      </c>
      <c r="B6" s="2">
        <v>2016</v>
      </c>
      <c r="C6" t="s">
        <v>271</v>
      </c>
      <c r="D6" t="s">
        <v>48</v>
      </c>
      <c r="E6" s="2" t="s">
        <v>7</v>
      </c>
      <c r="F6" s="2">
        <f>VLOOKUP(C6,'Five Year Alumni Srvy 2016 Data'!C:F,4,FALSE)</f>
        <v>1</v>
      </c>
      <c r="G6" s="2" t="str">
        <f>VLOOKUP(F6,Coding!K:L,2,FALSE)</f>
        <v>URM</v>
      </c>
      <c r="H6" t="s">
        <v>272</v>
      </c>
      <c r="I6" t="s">
        <v>273</v>
      </c>
      <c r="J6" t="s">
        <v>21</v>
      </c>
      <c r="K6" t="s">
        <v>60</v>
      </c>
      <c r="L6" s="2">
        <v>2</v>
      </c>
      <c r="M6" t="s">
        <v>61</v>
      </c>
      <c r="N6" t="s">
        <v>62</v>
      </c>
      <c r="O6" t="s">
        <v>63</v>
      </c>
      <c r="R6" s="4" t="s">
        <v>503</v>
      </c>
      <c r="S6" t="s">
        <v>504</v>
      </c>
    </row>
    <row r="7" spans="1:27" x14ac:dyDescent="0.25">
      <c r="A7" s="2">
        <v>1</v>
      </c>
      <c r="B7" s="2">
        <v>2016</v>
      </c>
      <c r="C7" t="s">
        <v>312</v>
      </c>
      <c r="D7" t="s">
        <v>169</v>
      </c>
      <c r="E7" s="2" t="s">
        <v>7</v>
      </c>
      <c r="F7" s="2">
        <f>VLOOKUP(C7,'Five Year Alumni Srvy 2016 Data'!C:F,4,FALSE)</f>
        <v>1</v>
      </c>
      <c r="G7" s="2" t="str">
        <f>VLOOKUP(F7,Coding!K:L,2,FALSE)</f>
        <v>URM</v>
      </c>
      <c r="H7" t="s">
        <v>270</v>
      </c>
      <c r="I7" t="s">
        <v>270</v>
      </c>
      <c r="J7" t="s">
        <v>21</v>
      </c>
      <c r="K7" t="s">
        <v>60</v>
      </c>
      <c r="L7" s="2">
        <v>2</v>
      </c>
      <c r="M7" t="s">
        <v>61</v>
      </c>
      <c r="N7" t="s">
        <v>62</v>
      </c>
      <c r="O7" t="s">
        <v>63</v>
      </c>
      <c r="R7" s="4" t="s">
        <v>44</v>
      </c>
      <c r="S7" t="s">
        <v>504</v>
      </c>
    </row>
    <row r="8" spans="1:27" x14ac:dyDescent="0.25">
      <c r="A8" s="2">
        <v>1</v>
      </c>
      <c r="B8" s="2">
        <v>2016</v>
      </c>
      <c r="C8" t="s">
        <v>317</v>
      </c>
      <c r="D8" t="s">
        <v>169</v>
      </c>
      <c r="E8" s="2" t="s">
        <v>7</v>
      </c>
      <c r="F8" s="2">
        <f>VLOOKUP(C8,'Five Year Alumni Srvy 2016 Data'!C:F,4,FALSE)</f>
        <v>1</v>
      </c>
      <c r="G8" s="2" t="str">
        <f>VLOOKUP(F8,Coding!K:L,2,FALSE)</f>
        <v>URM</v>
      </c>
      <c r="H8" t="s">
        <v>318</v>
      </c>
      <c r="I8" t="s">
        <v>171</v>
      </c>
      <c r="J8" t="s">
        <v>19</v>
      </c>
      <c r="K8" t="s">
        <v>60</v>
      </c>
      <c r="L8" s="2">
        <v>1</v>
      </c>
      <c r="M8" t="s">
        <v>61</v>
      </c>
      <c r="N8" t="s">
        <v>62</v>
      </c>
      <c r="O8" t="s">
        <v>177</v>
      </c>
    </row>
    <row r="9" spans="1:27" x14ac:dyDescent="0.25">
      <c r="A9" s="2">
        <v>1</v>
      </c>
      <c r="B9" s="2">
        <v>2016</v>
      </c>
      <c r="C9" t="s">
        <v>325</v>
      </c>
      <c r="D9" t="s">
        <v>204</v>
      </c>
      <c r="E9" s="2" t="s">
        <v>7</v>
      </c>
      <c r="F9" s="2">
        <f>VLOOKUP(C9,'Five Year Alumni Srvy 2016 Data'!C:F,4,FALSE)</f>
        <v>1</v>
      </c>
      <c r="G9" s="2" t="str">
        <f>VLOOKUP(F9,Coding!K:L,2,FALSE)</f>
        <v>URM</v>
      </c>
      <c r="H9" t="s">
        <v>252</v>
      </c>
      <c r="I9" t="s">
        <v>206</v>
      </c>
      <c r="J9" t="s">
        <v>15</v>
      </c>
      <c r="K9" t="s">
        <v>60</v>
      </c>
      <c r="L9" s="2">
        <v>2</v>
      </c>
      <c r="M9" t="s">
        <v>61</v>
      </c>
      <c r="N9" t="s">
        <v>62</v>
      </c>
      <c r="O9" t="s">
        <v>63</v>
      </c>
      <c r="R9" s="4" t="s">
        <v>505</v>
      </c>
      <c r="S9" s="4" t="s">
        <v>506</v>
      </c>
    </row>
    <row r="10" spans="1:27" x14ac:dyDescent="0.25">
      <c r="A10" s="2">
        <v>1</v>
      </c>
      <c r="B10" s="2">
        <v>2016</v>
      </c>
      <c r="C10" t="s">
        <v>333</v>
      </c>
      <c r="D10" t="s">
        <v>204</v>
      </c>
      <c r="E10" s="2" t="s">
        <v>7</v>
      </c>
      <c r="F10" s="2">
        <f>VLOOKUP(C10,'Five Year Alumni Srvy 2016 Data'!C:F,4,FALSE)</f>
        <v>1</v>
      </c>
      <c r="G10" s="2" t="str">
        <f>VLOOKUP(F10,Coding!K:L,2,FALSE)</f>
        <v>URM</v>
      </c>
      <c r="H10" t="s">
        <v>198</v>
      </c>
      <c r="I10" t="s">
        <v>199</v>
      </c>
      <c r="J10" t="s">
        <v>17</v>
      </c>
      <c r="K10" t="s">
        <v>60</v>
      </c>
      <c r="L10" s="2">
        <v>2</v>
      </c>
      <c r="M10" t="s">
        <v>61</v>
      </c>
      <c r="N10" t="s">
        <v>62</v>
      </c>
      <c r="O10" t="s">
        <v>63</v>
      </c>
      <c r="R10" s="4" t="s">
        <v>498</v>
      </c>
      <c r="S10" t="s">
        <v>343</v>
      </c>
      <c r="T10" t="s">
        <v>344</v>
      </c>
      <c r="U10" t="s">
        <v>63</v>
      </c>
      <c r="V10" t="s">
        <v>319</v>
      </c>
      <c r="W10" t="s">
        <v>308</v>
      </c>
      <c r="X10" t="s">
        <v>281</v>
      </c>
      <c r="Y10" t="s">
        <v>177</v>
      </c>
      <c r="Z10" t="s">
        <v>499</v>
      </c>
      <c r="AA10" t="s">
        <v>500</v>
      </c>
    </row>
    <row r="11" spans="1:27" x14ac:dyDescent="0.25">
      <c r="A11" s="2">
        <v>1</v>
      </c>
      <c r="B11" s="2">
        <v>2016</v>
      </c>
      <c r="C11" t="s">
        <v>341</v>
      </c>
      <c r="D11" t="s">
        <v>48</v>
      </c>
      <c r="E11" s="2" t="s">
        <v>7</v>
      </c>
      <c r="F11" s="2">
        <f>VLOOKUP(C11,'Five Year Alumni Srvy 2016 Data'!C:F,4,FALSE)</f>
        <v>1</v>
      </c>
      <c r="G11" s="2" t="str">
        <f>VLOOKUP(F11,Coding!K:L,2,FALSE)</f>
        <v>URM</v>
      </c>
      <c r="H11" t="s">
        <v>342</v>
      </c>
      <c r="I11" t="s">
        <v>342</v>
      </c>
      <c r="J11" t="s">
        <v>19</v>
      </c>
      <c r="K11" t="s">
        <v>60</v>
      </c>
      <c r="L11" s="2">
        <v>1</v>
      </c>
      <c r="M11" t="s">
        <v>61</v>
      </c>
      <c r="N11" t="s">
        <v>62</v>
      </c>
      <c r="O11" t="s">
        <v>177</v>
      </c>
      <c r="R11" s="5" t="s">
        <v>62</v>
      </c>
      <c r="S11" s="6"/>
      <c r="T11" s="6"/>
      <c r="U11" s="6">
        <v>145</v>
      </c>
      <c r="V11" s="6"/>
      <c r="W11" s="6"/>
      <c r="X11" s="6"/>
      <c r="Y11" s="6">
        <v>12</v>
      </c>
      <c r="Z11" s="6">
        <v>12</v>
      </c>
      <c r="AA11" s="6">
        <v>169</v>
      </c>
    </row>
    <row r="12" spans="1:27" ht="15" customHeight="1" x14ac:dyDescent="0.25">
      <c r="A12" s="2">
        <v>1</v>
      </c>
      <c r="B12" s="2">
        <v>2016</v>
      </c>
      <c r="C12" t="s">
        <v>349</v>
      </c>
      <c r="D12" t="s">
        <v>169</v>
      </c>
      <c r="E12" s="2" t="s">
        <v>7</v>
      </c>
      <c r="F12" s="2">
        <f>VLOOKUP(C12,'Five Year Alumni Srvy 2016 Data'!C:F,4,FALSE)</f>
        <v>1</v>
      </c>
      <c r="G12" s="2" t="str">
        <f>VLOOKUP(F12,Coding!K:L,2,FALSE)</f>
        <v>URM</v>
      </c>
      <c r="H12" t="s">
        <v>252</v>
      </c>
      <c r="I12" t="s">
        <v>206</v>
      </c>
      <c r="J12" t="s">
        <v>15</v>
      </c>
      <c r="K12" t="s">
        <v>60</v>
      </c>
      <c r="L12" s="2">
        <v>2</v>
      </c>
      <c r="M12" t="s">
        <v>61</v>
      </c>
      <c r="N12" t="s">
        <v>62</v>
      </c>
      <c r="O12" t="s">
        <v>63</v>
      </c>
      <c r="R12" s="5" t="s">
        <v>101</v>
      </c>
      <c r="S12" s="6">
        <v>2</v>
      </c>
      <c r="T12" s="6"/>
      <c r="U12" s="6"/>
      <c r="V12" s="6"/>
      <c r="W12" s="6"/>
      <c r="X12" s="6"/>
      <c r="Y12" s="6"/>
      <c r="Z12" s="6">
        <v>167</v>
      </c>
      <c r="AA12" s="6">
        <v>169</v>
      </c>
    </row>
    <row r="13" spans="1:27" x14ac:dyDescent="0.25">
      <c r="A13" s="2">
        <v>1</v>
      </c>
      <c r="B13" s="2">
        <v>2016</v>
      </c>
      <c r="C13" t="s">
        <v>350</v>
      </c>
      <c r="D13" t="s">
        <v>169</v>
      </c>
      <c r="E13" s="2" t="s">
        <v>7</v>
      </c>
      <c r="F13" s="2">
        <f>VLOOKUP(C13,'Five Year Alumni Srvy 2016 Data'!C:F,4,FALSE)</f>
        <v>1</v>
      </c>
      <c r="G13" s="2" t="str">
        <f>VLOOKUP(F13,Coding!K:L,2,FALSE)</f>
        <v>URM</v>
      </c>
      <c r="H13" t="s">
        <v>272</v>
      </c>
      <c r="I13" t="s">
        <v>273</v>
      </c>
      <c r="J13" t="s">
        <v>21</v>
      </c>
      <c r="K13" t="s">
        <v>60</v>
      </c>
      <c r="L13" s="2">
        <v>2</v>
      </c>
      <c r="M13" t="s">
        <v>61</v>
      </c>
      <c r="N13" t="s">
        <v>62</v>
      </c>
      <c r="O13" t="s">
        <v>63</v>
      </c>
      <c r="R13" s="5" t="s">
        <v>103</v>
      </c>
      <c r="S13" s="6"/>
      <c r="T13" s="6">
        <v>1</v>
      </c>
      <c r="U13" s="6"/>
      <c r="V13" s="6"/>
      <c r="W13" s="6"/>
      <c r="X13" s="6"/>
      <c r="Y13" s="6"/>
      <c r="Z13" s="6">
        <v>168</v>
      </c>
      <c r="AA13" s="6">
        <v>169</v>
      </c>
    </row>
    <row r="14" spans="1:27" x14ac:dyDescent="0.25">
      <c r="A14" s="2">
        <v>1</v>
      </c>
      <c r="B14" s="2">
        <v>2016</v>
      </c>
      <c r="C14" t="s">
        <v>353</v>
      </c>
      <c r="D14" t="s">
        <v>48</v>
      </c>
      <c r="E14" s="2" t="s">
        <v>7</v>
      </c>
      <c r="F14" s="2">
        <f>VLOOKUP(C14,'Five Year Alumni Srvy 2016 Data'!C:F,4,FALSE)</f>
        <v>1</v>
      </c>
      <c r="G14" s="2" t="str">
        <f>VLOOKUP(F14,Coding!K:L,2,FALSE)</f>
        <v>URM</v>
      </c>
      <c r="H14" t="s">
        <v>328</v>
      </c>
      <c r="I14" t="s">
        <v>328</v>
      </c>
      <c r="J14" t="s">
        <v>10</v>
      </c>
      <c r="K14" t="s">
        <v>60</v>
      </c>
      <c r="L14" s="2">
        <v>2</v>
      </c>
      <c r="M14" t="s">
        <v>61</v>
      </c>
      <c r="N14" t="s">
        <v>62</v>
      </c>
      <c r="O14" t="s">
        <v>63</v>
      </c>
      <c r="R14" s="5" t="s">
        <v>105</v>
      </c>
      <c r="S14" s="6"/>
      <c r="T14" s="6"/>
      <c r="U14" s="6"/>
      <c r="V14" s="6"/>
      <c r="W14" s="6"/>
      <c r="X14" s="6"/>
      <c r="Y14" s="6"/>
      <c r="Z14" s="6">
        <v>169</v>
      </c>
      <c r="AA14" s="6">
        <v>169</v>
      </c>
    </row>
    <row r="15" spans="1:27" x14ac:dyDescent="0.25">
      <c r="A15" s="2">
        <v>1</v>
      </c>
      <c r="B15" s="2">
        <v>2016</v>
      </c>
      <c r="C15" t="s">
        <v>354</v>
      </c>
      <c r="D15" t="s">
        <v>48</v>
      </c>
      <c r="E15" s="2" t="s">
        <v>7</v>
      </c>
      <c r="F15" s="2">
        <f>VLOOKUP(C15,'Five Year Alumni Srvy 2016 Data'!C:F,4,FALSE)</f>
        <v>1</v>
      </c>
      <c r="G15" s="2" t="str">
        <f>VLOOKUP(F15,Coding!K:L,2,FALSE)</f>
        <v>URM</v>
      </c>
      <c r="H15" t="s">
        <v>270</v>
      </c>
      <c r="I15" t="s">
        <v>270</v>
      </c>
      <c r="J15" t="s">
        <v>21</v>
      </c>
      <c r="K15" t="s">
        <v>60</v>
      </c>
      <c r="L15" s="2">
        <v>2</v>
      </c>
      <c r="M15" t="s">
        <v>61</v>
      </c>
      <c r="N15" t="s">
        <v>62</v>
      </c>
      <c r="O15" t="s">
        <v>63</v>
      </c>
      <c r="R15" s="5" t="s">
        <v>107</v>
      </c>
      <c r="S15" s="6"/>
      <c r="T15" s="6"/>
      <c r="U15" s="6"/>
      <c r="V15" s="6">
        <v>1</v>
      </c>
      <c r="W15" s="6"/>
      <c r="X15" s="6"/>
      <c r="Y15" s="6"/>
      <c r="Z15" s="6">
        <v>168</v>
      </c>
      <c r="AA15" s="6">
        <v>169</v>
      </c>
    </row>
    <row r="16" spans="1:27" x14ac:dyDescent="0.25">
      <c r="A16" s="2">
        <v>1</v>
      </c>
      <c r="B16" s="2">
        <v>2016</v>
      </c>
      <c r="C16" t="s">
        <v>361</v>
      </c>
      <c r="D16" t="s">
        <v>169</v>
      </c>
      <c r="E16" s="2" t="s">
        <v>7</v>
      </c>
      <c r="F16" s="2">
        <f>VLOOKUP(C16,'Five Year Alumni Srvy 2016 Data'!C:F,4,FALSE)</f>
        <v>1</v>
      </c>
      <c r="G16" s="2" t="str">
        <f>VLOOKUP(F16,Coding!K:L,2,FALSE)</f>
        <v>URM</v>
      </c>
      <c r="H16" t="s">
        <v>362</v>
      </c>
      <c r="I16" t="s">
        <v>348</v>
      </c>
      <c r="J16" t="s">
        <v>10</v>
      </c>
      <c r="K16" t="s">
        <v>60</v>
      </c>
      <c r="L16" s="2">
        <v>2</v>
      </c>
      <c r="M16" t="s">
        <v>61</v>
      </c>
      <c r="N16" t="s">
        <v>62</v>
      </c>
      <c r="O16" t="s">
        <v>63</v>
      </c>
      <c r="R16" s="5" t="s">
        <v>109</v>
      </c>
      <c r="S16" s="6"/>
      <c r="T16" s="6"/>
      <c r="U16" s="6"/>
      <c r="V16" s="6"/>
      <c r="W16" s="6"/>
      <c r="X16" s="6"/>
      <c r="Y16" s="6"/>
      <c r="Z16" s="6">
        <v>169</v>
      </c>
      <c r="AA16" s="6">
        <v>169</v>
      </c>
    </row>
    <row r="17" spans="1:36" x14ac:dyDescent="0.25">
      <c r="A17" s="2">
        <v>1</v>
      </c>
      <c r="B17" s="2">
        <v>2016</v>
      </c>
      <c r="C17" t="s">
        <v>372</v>
      </c>
      <c r="D17" t="s">
        <v>204</v>
      </c>
      <c r="E17" s="2" t="s">
        <v>7</v>
      </c>
      <c r="F17" s="2">
        <f>VLOOKUP(C17,'Five Year Alumni Srvy 2016 Data'!C:F,4,FALSE)</f>
        <v>1</v>
      </c>
      <c r="G17" s="2" t="str">
        <f>VLOOKUP(F17,Coding!K:L,2,FALSE)</f>
        <v>URM</v>
      </c>
      <c r="H17" t="s">
        <v>289</v>
      </c>
      <c r="I17" t="s">
        <v>290</v>
      </c>
      <c r="J17" t="s">
        <v>17</v>
      </c>
      <c r="K17" t="s">
        <v>60</v>
      </c>
      <c r="L17" s="2">
        <v>2</v>
      </c>
      <c r="M17" t="s">
        <v>61</v>
      </c>
      <c r="N17" t="s">
        <v>62</v>
      </c>
      <c r="O17" t="s">
        <v>63</v>
      </c>
      <c r="R17" s="5" t="s">
        <v>111</v>
      </c>
      <c r="S17" s="6"/>
      <c r="T17" s="6"/>
      <c r="U17" s="6"/>
      <c r="V17" s="6"/>
      <c r="W17" s="6">
        <v>2</v>
      </c>
      <c r="X17" s="6"/>
      <c r="Y17" s="6"/>
      <c r="Z17" s="6">
        <v>167</v>
      </c>
      <c r="AA17" s="6">
        <v>169</v>
      </c>
    </row>
    <row r="18" spans="1:36" ht="15" customHeight="1" x14ac:dyDescent="0.25">
      <c r="A18" s="2">
        <v>1</v>
      </c>
      <c r="B18" s="2">
        <v>2016</v>
      </c>
      <c r="C18" t="s">
        <v>379</v>
      </c>
      <c r="D18" t="s">
        <v>169</v>
      </c>
      <c r="E18" s="2" t="s">
        <v>7</v>
      </c>
      <c r="F18" s="2">
        <f>VLOOKUP(C18,'Five Year Alumni Srvy 2016 Data'!C:F,4,FALSE)</f>
        <v>1</v>
      </c>
      <c r="G18" s="2" t="str">
        <f>VLOOKUP(F18,Coding!K:L,2,FALSE)</f>
        <v>URM</v>
      </c>
      <c r="H18" t="s">
        <v>306</v>
      </c>
      <c r="I18" t="s">
        <v>306</v>
      </c>
      <c r="J18" t="s">
        <v>21</v>
      </c>
      <c r="K18" t="s">
        <v>60</v>
      </c>
      <c r="L18" s="2">
        <v>1</v>
      </c>
      <c r="M18" t="s">
        <v>61</v>
      </c>
      <c r="N18" t="s">
        <v>62</v>
      </c>
      <c r="O18" t="s">
        <v>177</v>
      </c>
      <c r="R18" s="5" t="s">
        <v>113</v>
      </c>
      <c r="S18" s="6"/>
      <c r="T18" s="6"/>
      <c r="U18" s="6"/>
      <c r="V18" s="6"/>
      <c r="W18" s="6"/>
      <c r="X18" s="6"/>
      <c r="Y18" s="6"/>
      <c r="Z18" s="6">
        <v>169</v>
      </c>
      <c r="AA18" s="6">
        <v>169</v>
      </c>
      <c r="AD18" s="105" t="s">
        <v>512</v>
      </c>
      <c r="AE18" s="106"/>
      <c r="AF18" s="106"/>
      <c r="AG18" s="106"/>
      <c r="AH18" s="106"/>
      <c r="AI18" s="85"/>
    </row>
    <row r="19" spans="1:36" x14ac:dyDescent="0.25">
      <c r="A19" s="2">
        <v>1</v>
      </c>
      <c r="B19" s="2">
        <v>2016</v>
      </c>
      <c r="C19" t="s">
        <v>402</v>
      </c>
      <c r="D19" t="s">
        <v>48</v>
      </c>
      <c r="E19" s="2" t="s">
        <v>7</v>
      </c>
      <c r="F19" s="2">
        <f>VLOOKUP(C19,'Five Year Alumni Srvy 2016 Data'!C:F,4,FALSE)</f>
        <v>1</v>
      </c>
      <c r="G19" s="2" t="str">
        <f>VLOOKUP(F19,Coding!K:L,2,FALSE)</f>
        <v>URM</v>
      </c>
      <c r="H19" t="s">
        <v>272</v>
      </c>
      <c r="I19" t="s">
        <v>273</v>
      </c>
      <c r="J19" t="s">
        <v>21</v>
      </c>
      <c r="K19" t="s">
        <v>60</v>
      </c>
      <c r="L19" s="2">
        <v>2</v>
      </c>
      <c r="M19" t="s">
        <v>61</v>
      </c>
      <c r="N19" t="s">
        <v>62</v>
      </c>
      <c r="O19" t="s">
        <v>63</v>
      </c>
      <c r="R19" s="5" t="s">
        <v>115</v>
      </c>
      <c r="S19" s="6"/>
      <c r="T19" s="6"/>
      <c r="U19" s="6"/>
      <c r="V19" s="6"/>
      <c r="W19" s="6"/>
      <c r="X19" s="6">
        <v>8</v>
      </c>
      <c r="Y19" s="6"/>
      <c r="Z19" s="6">
        <v>161</v>
      </c>
      <c r="AA19" s="6">
        <v>169</v>
      </c>
      <c r="AD19" s="107"/>
      <c r="AE19" s="108"/>
      <c r="AF19" s="108"/>
      <c r="AG19" s="108"/>
      <c r="AH19" s="108"/>
      <c r="AI19" s="109"/>
    </row>
    <row r="20" spans="1:36" x14ac:dyDescent="0.25">
      <c r="A20" s="2">
        <v>1</v>
      </c>
      <c r="B20" s="2">
        <v>2016</v>
      </c>
      <c r="C20" t="s">
        <v>405</v>
      </c>
      <c r="D20" t="s">
        <v>264</v>
      </c>
      <c r="E20" s="2" t="s">
        <v>7</v>
      </c>
      <c r="F20" s="2">
        <f>VLOOKUP(C20,'Five Year Alumni Srvy 2016 Data'!C:F,4,FALSE)</f>
        <v>1</v>
      </c>
      <c r="G20" s="2" t="str">
        <f>VLOOKUP(F20,Coding!K:L,2,FALSE)</f>
        <v>URM</v>
      </c>
      <c r="H20" t="s">
        <v>270</v>
      </c>
      <c r="I20" t="s">
        <v>270</v>
      </c>
      <c r="J20" t="s">
        <v>21</v>
      </c>
      <c r="K20" t="s">
        <v>60</v>
      </c>
      <c r="L20" s="2">
        <v>2</v>
      </c>
      <c r="M20" t="s">
        <v>61</v>
      </c>
      <c r="N20" t="s">
        <v>62</v>
      </c>
      <c r="O20" t="s">
        <v>63</v>
      </c>
      <c r="R20" s="5" t="s">
        <v>499</v>
      </c>
      <c r="S20" s="6"/>
      <c r="T20" s="6"/>
      <c r="U20" s="6"/>
      <c r="V20" s="6"/>
      <c r="W20" s="6"/>
      <c r="X20" s="6"/>
      <c r="Y20" s="6"/>
      <c r="Z20" s="6"/>
      <c r="AA20" s="6"/>
      <c r="AB20" s="5" t="s">
        <v>62</v>
      </c>
      <c r="AD20" s="7" t="s">
        <v>177</v>
      </c>
      <c r="AE20" s="12"/>
      <c r="AF20" s="12"/>
      <c r="AG20" s="12"/>
      <c r="AH20" s="12"/>
      <c r="AI20" s="37">
        <f>IF(AI22=0,"-",VLOOKUP(AB20,$R$8:$AA$20,8,FALSE)/AI22)</f>
        <v>7.6433121019108277E-2</v>
      </c>
    </row>
    <row r="21" spans="1:36" x14ac:dyDescent="0.25">
      <c r="A21" s="2">
        <v>1</v>
      </c>
      <c r="B21" s="2">
        <v>2016</v>
      </c>
      <c r="C21" t="s">
        <v>435</v>
      </c>
      <c r="D21" t="s">
        <v>48</v>
      </c>
      <c r="E21" s="2" t="s">
        <v>7</v>
      </c>
      <c r="F21" s="2">
        <f>VLOOKUP(C21,'Five Year Alumni Srvy 2016 Data'!C:F,4,FALSE)</f>
        <v>1</v>
      </c>
      <c r="G21" s="2" t="str">
        <f>VLOOKUP(F21,Coding!K:L,2,FALSE)</f>
        <v>URM</v>
      </c>
      <c r="H21" t="s">
        <v>270</v>
      </c>
      <c r="I21" t="s">
        <v>270</v>
      </c>
      <c r="J21" t="s">
        <v>21</v>
      </c>
      <c r="K21" t="s">
        <v>60</v>
      </c>
      <c r="L21" s="2">
        <v>2</v>
      </c>
      <c r="M21" t="s">
        <v>61</v>
      </c>
      <c r="N21" t="s">
        <v>62</v>
      </c>
      <c r="O21" t="s">
        <v>63</v>
      </c>
      <c r="R21" s="5" t="s">
        <v>500</v>
      </c>
      <c r="S21" s="6">
        <v>2</v>
      </c>
      <c r="T21" s="6">
        <v>1</v>
      </c>
      <c r="U21" s="6">
        <v>145</v>
      </c>
      <c r="V21" s="6">
        <v>1</v>
      </c>
      <c r="W21" s="6">
        <v>2</v>
      </c>
      <c r="X21" s="6">
        <v>8</v>
      </c>
      <c r="Y21" s="6">
        <v>12</v>
      </c>
      <c r="Z21" s="6">
        <v>1350</v>
      </c>
      <c r="AA21" s="6">
        <v>1521</v>
      </c>
      <c r="AB21" s="5" t="s">
        <v>62</v>
      </c>
      <c r="AD21" s="9" t="s">
        <v>511</v>
      </c>
      <c r="AE21" s="14"/>
      <c r="AF21" s="14"/>
      <c r="AG21" s="14"/>
      <c r="AH21" s="14"/>
      <c r="AI21" s="39">
        <f>IF(AI22=0,"-",VLOOKUP(AB21,$R$8:$AA$20,4,FALSE)/AI22)</f>
        <v>0.92356687898089174</v>
      </c>
    </row>
    <row r="22" spans="1:36" x14ac:dyDescent="0.25">
      <c r="A22" s="2">
        <v>1</v>
      </c>
      <c r="B22" s="2">
        <v>2016</v>
      </c>
      <c r="C22" t="s">
        <v>441</v>
      </c>
      <c r="D22" t="s">
        <v>48</v>
      </c>
      <c r="E22" s="2" t="s">
        <v>7</v>
      </c>
      <c r="F22" s="2">
        <f>VLOOKUP(C22,'Five Year Alumni Srvy 2016 Data'!C:F,4,FALSE)</f>
        <v>1</v>
      </c>
      <c r="G22" s="2" t="str">
        <f>VLOOKUP(F22,Coding!K:L,2,FALSE)</f>
        <v>URM</v>
      </c>
      <c r="H22" t="s">
        <v>252</v>
      </c>
      <c r="I22" t="s">
        <v>206</v>
      </c>
      <c r="J22" t="s">
        <v>15</v>
      </c>
      <c r="K22" t="s">
        <v>60</v>
      </c>
      <c r="L22" s="2">
        <v>2</v>
      </c>
      <c r="M22" t="s">
        <v>61</v>
      </c>
      <c r="N22" t="s">
        <v>62</v>
      </c>
      <c r="O22" t="s">
        <v>63</v>
      </c>
      <c r="AB22" s="5" t="s">
        <v>62</v>
      </c>
      <c r="AH22" s="15" t="s">
        <v>514</v>
      </c>
      <c r="AI22" s="5">
        <f>VLOOKUP(AB22,$R$8:$AA$20,10,FALSE)-VLOOKUP(AB22,$R$8:$AA$20,9,FALSE)</f>
        <v>157</v>
      </c>
    </row>
    <row r="23" spans="1:36" x14ac:dyDescent="0.25">
      <c r="A23" s="2">
        <v>1</v>
      </c>
      <c r="B23" s="2">
        <v>2016</v>
      </c>
      <c r="C23" t="s">
        <v>455</v>
      </c>
      <c r="D23" t="s">
        <v>204</v>
      </c>
      <c r="E23" s="2" t="s">
        <v>7</v>
      </c>
      <c r="F23" s="2">
        <f>VLOOKUP(C23,'Five Year Alumni Srvy 2016 Data'!C:F,4,FALSE)</f>
        <v>1</v>
      </c>
      <c r="G23" s="2" t="str">
        <f>VLOOKUP(F23,Coding!K:L,2,FALSE)</f>
        <v>URM</v>
      </c>
      <c r="H23" t="s">
        <v>252</v>
      </c>
      <c r="I23" t="s">
        <v>206</v>
      </c>
      <c r="J23" t="s">
        <v>15</v>
      </c>
      <c r="K23" t="s">
        <v>60</v>
      </c>
      <c r="L23" s="2">
        <v>2</v>
      </c>
      <c r="M23" t="s">
        <v>61</v>
      </c>
      <c r="N23" t="s">
        <v>62</v>
      </c>
      <c r="O23" t="s">
        <v>63</v>
      </c>
    </row>
    <row r="24" spans="1:36" ht="15" customHeight="1" x14ac:dyDescent="0.25">
      <c r="A24" s="2">
        <v>1</v>
      </c>
      <c r="B24" s="2">
        <v>2016</v>
      </c>
      <c r="C24" t="s">
        <v>460</v>
      </c>
      <c r="D24" t="s">
        <v>169</v>
      </c>
      <c r="E24" s="2" t="s">
        <v>7</v>
      </c>
      <c r="F24" s="2">
        <f>VLOOKUP(C24,'Five Year Alumni Srvy 2016 Data'!C:F,4,FALSE)</f>
        <v>1</v>
      </c>
      <c r="G24" s="2" t="str">
        <f>VLOOKUP(F24,Coding!K:L,2,FALSE)</f>
        <v>URM</v>
      </c>
      <c r="H24" t="s">
        <v>235</v>
      </c>
      <c r="I24" t="s">
        <v>236</v>
      </c>
      <c r="J24" t="s">
        <v>15</v>
      </c>
      <c r="K24" t="s">
        <v>60</v>
      </c>
      <c r="L24" s="3"/>
      <c r="M24" t="s">
        <v>61</v>
      </c>
      <c r="N24" t="s">
        <v>62</v>
      </c>
      <c r="AD24" s="79" t="s">
        <v>519</v>
      </c>
      <c r="AE24" s="80"/>
      <c r="AF24" s="80"/>
      <c r="AG24" s="80"/>
      <c r="AH24" s="81"/>
      <c r="AI24" s="110" t="s">
        <v>508</v>
      </c>
      <c r="AJ24" s="112" t="s">
        <v>513</v>
      </c>
    </row>
    <row r="25" spans="1:36" x14ac:dyDescent="0.25">
      <c r="A25" s="2">
        <v>1</v>
      </c>
      <c r="B25" s="2">
        <v>2016</v>
      </c>
      <c r="C25" t="s">
        <v>480</v>
      </c>
      <c r="D25" t="s">
        <v>48</v>
      </c>
      <c r="E25" s="2" t="s">
        <v>7</v>
      </c>
      <c r="F25" s="2">
        <f>VLOOKUP(C25,'Five Year Alumni Srvy 2016 Data'!C:F,4,FALSE)</f>
        <v>1</v>
      </c>
      <c r="G25" s="2" t="str">
        <f>VLOOKUP(F25,Coding!K:L,2,FALSE)</f>
        <v>URM</v>
      </c>
      <c r="H25" t="s">
        <v>328</v>
      </c>
      <c r="I25" t="s">
        <v>328</v>
      </c>
      <c r="J25" t="s">
        <v>10</v>
      </c>
      <c r="K25" t="s">
        <v>60</v>
      </c>
      <c r="L25" s="2">
        <v>2</v>
      </c>
      <c r="M25" t="s">
        <v>61</v>
      </c>
      <c r="N25" t="s">
        <v>62</v>
      </c>
      <c r="O25" t="s">
        <v>63</v>
      </c>
      <c r="AD25" s="82"/>
      <c r="AE25" s="83"/>
      <c r="AF25" s="83"/>
      <c r="AG25" s="83"/>
      <c r="AH25" s="84"/>
      <c r="AI25" s="111"/>
      <c r="AJ25" s="111"/>
    </row>
    <row r="26" spans="1:36" x14ac:dyDescent="0.25">
      <c r="A26" s="2">
        <v>1</v>
      </c>
      <c r="B26" s="2">
        <v>2016</v>
      </c>
      <c r="C26" t="s">
        <v>488</v>
      </c>
      <c r="D26" t="s">
        <v>169</v>
      </c>
      <c r="E26" s="2" t="s">
        <v>7</v>
      </c>
      <c r="F26" s="2">
        <f>VLOOKUP(C26,'Five Year Alumni Srvy 2016 Data'!C:F,4,FALSE)</f>
        <v>1</v>
      </c>
      <c r="G26" s="2" t="str">
        <f>VLOOKUP(F26,Coding!K:L,2,FALSE)</f>
        <v>URM</v>
      </c>
      <c r="H26" t="s">
        <v>489</v>
      </c>
      <c r="I26" t="s">
        <v>409</v>
      </c>
      <c r="J26" t="s">
        <v>19</v>
      </c>
      <c r="K26" t="s">
        <v>60</v>
      </c>
      <c r="L26" s="2">
        <v>2</v>
      </c>
      <c r="M26" t="s">
        <v>61</v>
      </c>
      <c r="N26" t="s">
        <v>62</v>
      </c>
      <c r="O26" t="s">
        <v>63</v>
      </c>
      <c r="AB26" s="5" t="s">
        <v>113</v>
      </c>
      <c r="AD26" s="7" t="s">
        <v>515</v>
      </c>
      <c r="AE26" s="12"/>
      <c r="AF26" s="12"/>
      <c r="AG26" s="12"/>
      <c r="AH26" s="12"/>
      <c r="AI26" s="31">
        <f>VLOOKUP(AB26,$R$8:$AA$20,10,FALSE)</f>
        <v>169</v>
      </c>
      <c r="AJ26" s="69" t="str">
        <f>IF(VLOOKUP(AB26,$R$8:$AA$20,10,FALSE)-VLOOKUP(AB26,$R$8:$AA$20,9,FALSE)=0,"-")</f>
        <v>-</v>
      </c>
    </row>
    <row r="27" spans="1:36" x14ac:dyDescent="0.25">
      <c r="A27" s="2">
        <v>1</v>
      </c>
      <c r="B27" s="2">
        <v>2016</v>
      </c>
      <c r="C27" t="s">
        <v>492</v>
      </c>
      <c r="D27" t="s">
        <v>48</v>
      </c>
      <c r="E27" s="2" t="s">
        <v>7</v>
      </c>
      <c r="F27" s="2">
        <f>VLOOKUP(C27,'Five Year Alumni Srvy 2016 Data'!C:F,4,FALSE)</f>
        <v>1</v>
      </c>
      <c r="G27" s="2" t="str">
        <f>VLOOKUP(F27,Coding!K:L,2,FALSE)</f>
        <v>URM</v>
      </c>
      <c r="H27" t="s">
        <v>493</v>
      </c>
      <c r="I27" t="s">
        <v>206</v>
      </c>
      <c r="J27" t="s">
        <v>15</v>
      </c>
      <c r="K27" t="s">
        <v>60</v>
      </c>
      <c r="L27" s="2">
        <v>2</v>
      </c>
      <c r="M27" t="s">
        <v>61</v>
      </c>
      <c r="N27" t="s">
        <v>62</v>
      </c>
      <c r="O27" t="s">
        <v>63</v>
      </c>
      <c r="AB27" s="5" t="s">
        <v>115</v>
      </c>
      <c r="AD27" s="8" t="s">
        <v>281</v>
      </c>
      <c r="AE27" s="13"/>
      <c r="AF27" s="13"/>
      <c r="AG27" s="13"/>
      <c r="AH27" s="13"/>
      <c r="AI27" s="32">
        <f t="shared" ref="AI27:AI33" si="0">VLOOKUP(AB27,$R$8:$AA$20,10,FALSE)</f>
        <v>169</v>
      </c>
      <c r="AJ27" s="70">
        <f>IF(AI27=0,"-",VLOOKUP(AB27,$R$8:$AA$20,7,FALSE)/AI27)</f>
        <v>4.7337278106508875E-2</v>
      </c>
    </row>
    <row r="28" spans="1:36" x14ac:dyDescent="0.25">
      <c r="A28" s="2">
        <v>1</v>
      </c>
      <c r="B28" s="2">
        <v>2016</v>
      </c>
      <c r="C28" t="s">
        <v>496</v>
      </c>
      <c r="D28" t="s">
        <v>48</v>
      </c>
      <c r="E28" s="2" t="s">
        <v>7</v>
      </c>
      <c r="F28" s="2">
        <f>VLOOKUP(C28,'Five Year Alumni Srvy 2016 Data'!C:F,4,FALSE)</f>
        <v>1</v>
      </c>
      <c r="G28" s="2" t="str">
        <f>VLOOKUP(F28,Coding!K:L,2,FALSE)</f>
        <v>URM</v>
      </c>
      <c r="H28" t="s">
        <v>497</v>
      </c>
      <c r="I28" t="s">
        <v>399</v>
      </c>
      <c r="J28" t="s">
        <v>19</v>
      </c>
      <c r="K28" t="s">
        <v>60</v>
      </c>
      <c r="L28" s="3"/>
      <c r="M28" t="s">
        <v>61</v>
      </c>
      <c r="N28" t="s">
        <v>62</v>
      </c>
      <c r="AB28" s="5" t="s">
        <v>101</v>
      </c>
      <c r="AD28" s="8" t="s">
        <v>343</v>
      </c>
      <c r="AE28" s="13"/>
      <c r="AF28" s="13"/>
      <c r="AG28" s="13"/>
      <c r="AH28" s="13"/>
      <c r="AI28" s="32">
        <f t="shared" si="0"/>
        <v>169</v>
      </c>
      <c r="AJ28" s="70">
        <f>IF(AI28=0,"-",VLOOKUP(AB28,$R$8:$AA$20,2,FALSE)/AI28)</f>
        <v>1.1834319526627219E-2</v>
      </c>
    </row>
    <row r="29" spans="1:36" ht="15" customHeight="1" x14ac:dyDescent="0.25">
      <c r="A29" s="2">
        <v>1</v>
      </c>
      <c r="B29" s="2">
        <v>2016</v>
      </c>
      <c r="C29" t="s">
        <v>203</v>
      </c>
      <c r="D29" t="s">
        <v>204</v>
      </c>
      <c r="E29" s="2" t="s">
        <v>7</v>
      </c>
      <c r="F29" s="2">
        <f>VLOOKUP(C29,'Five Year Alumni Srvy 2016 Data'!C:F,4,FALSE)</f>
        <v>1</v>
      </c>
      <c r="G29" s="2" t="str">
        <f>VLOOKUP(F29,Coding!K:L,2,FALSE)</f>
        <v>URM</v>
      </c>
      <c r="H29" t="s">
        <v>205</v>
      </c>
      <c r="I29" t="s">
        <v>206</v>
      </c>
      <c r="J29" t="s">
        <v>15</v>
      </c>
      <c r="K29" t="s">
        <v>112</v>
      </c>
      <c r="L29" s="3"/>
      <c r="M29" t="s">
        <v>61</v>
      </c>
      <c r="N29" t="s">
        <v>113</v>
      </c>
      <c r="AB29" s="5" t="s">
        <v>103</v>
      </c>
      <c r="AD29" s="8" t="s">
        <v>344</v>
      </c>
      <c r="AE29" s="13"/>
      <c r="AF29" s="13"/>
      <c r="AG29" s="13"/>
      <c r="AH29" s="13"/>
      <c r="AI29" s="32">
        <f t="shared" si="0"/>
        <v>169</v>
      </c>
      <c r="AJ29" s="70">
        <f>IF(AI29=0,"-",VLOOKUP(AB29,$R$8:$AA$20,3,FALSE)/AI29)</f>
        <v>5.9171597633136093E-3</v>
      </c>
    </row>
    <row r="30" spans="1:36" x14ac:dyDescent="0.25">
      <c r="A30" s="2">
        <v>1</v>
      </c>
      <c r="B30" s="2">
        <v>2016</v>
      </c>
      <c r="C30" t="s">
        <v>214</v>
      </c>
      <c r="D30" t="s">
        <v>204</v>
      </c>
      <c r="E30" s="2" t="s">
        <v>7</v>
      </c>
      <c r="F30" s="2">
        <f>VLOOKUP(C30,'Five Year Alumni Srvy 2016 Data'!C:F,4,FALSE)</f>
        <v>1</v>
      </c>
      <c r="G30" s="2" t="str">
        <f>VLOOKUP(F30,Coding!K:L,2,FALSE)</f>
        <v>URM</v>
      </c>
      <c r="H30" t="s">
        <v>215</v>
      </c>
      <c r="I30" t="s">
        <v>215</v>
      </c>
      <c r="J30" t="s">
        <v>21</v>
      </c>
      <c r="K30" t="s">
        <v>112</v>
      </c>
      <c r="L30" s="3"/>
      <c r="M30" t="s">
        <v>61</v>
      </c>
      <c r="N30" t="s">
        <v>113</v>
      </c>
      <c r="AB30" s="5" t="s">
        <v>111</v>
      </c>
      <c r="AD30" s="8" t="s">
        <v>308</v>
      </c>
      <c r="AE30" s="13"/>
      <c r="AF30" s="13"/>
      <c r="AG30" s="13"/>
      <c r="AH30" s="13"/>
      <c r="AI30" s="32">
        <f t="shared" si="0"/>
        <v>169</v>
      </c>
      <c r="AJ30" s="70">
        <f>IF(AI30=0,"-",VLOOKUP(AB30,$R$8:$AA$20,6,FALSE)/AI30)</f>
        <v>1.1834319526627219E-2</v>
      </c>
    </row>
    <row r="31" spans="1:36" x14ac:dyDescent="0.25">
      <c r="A31" s="2">
        <v>1</v>
      </c>
      <c r="B31" s="2">
        <v>2016</v>
      </c>
      <c r="C31" t="s">
        <v>263</v>
      </c>
      <c r="D31" t="s">
        <v>264</v>
      </c>
      <c r="E31" s="2" t="s">
        <v>7</v>
      </c>
      <c r="F31" s="2">
        <f>VLOOKUP(C31,'Five Year Alumni Srvy 2016 Data'!C:F,4,FALSE)</f>
        <v>1</v>
      </c>
      <c r="G31" s="2" t="str">
        <f>VLOOKUP(F31,Coding!K:L,2,FALSE)</f>
        <v>URM</v>
      </c>
      <c r="H31" t="s">
        <v>248</v>
      </c>
      <c r="I31" t="s">
        <v>249</v>
      </c>
      <c r="J31" t="s">
        <v>17</v>
      </c>
      <c r="K31" t="s">
        <v>112</v>
      </c>
      <c r="L31" s="3"/>
      <c r="M31" t="s">
        <v>61</v>
      </c>
      <c r="N31" t="s">
        <v>113</v>
      </c>
      <c r="AB31" s="5" t="s">
        <v>105</v>
      </c>
      <c r="AD31" s="8" t="s">
        <v>516</v>
      </c>
      <c r="AE31" s="13"/>
      <c r="AF31" s="13"/>
      <c r="AG31" s="13"/>
      <c r="AH31" s="13"/>
      <c r="AI31" s="32">
        <f t="shared" si="0"/>
        <v>169</v>
      </c>
      <c r="AJ31" s="70" t="str">
        <f>IF(VLOOKUP(AB31,$R$8:$AA$20,10,FALSE)-VLOOKUP(AB31,$R$8:$AA$20,9,FALSE)=0,"-")</f>
        <v>-</v>
      </c>
    </row>
    <row r="32" spans="1:36" x14ac:dyDescent="0.25">
      <c r="A32" s="2">
        <v>1</v>
      </c>
      <c r="B32" s="2">
        <v>2016</v>
      </c>
      <c r="C32" t="s">
        <v>269</v>
      </c>
      <c r="D32" t="s">
        <v>48</v>
      </c>
      <c r="E32" s="2" t="s">
        <v>7</v>
      </c>
      <c r="F32" s="2">
        <f>VLOOKUP(C32,'Five Year Alumni Srvy 2016 Data'!C:F,4,FALSE)</f>
        <v>1</v>
      </c>
      <c r="G32" s="2" t="str">
        <f>VLOOKUP(F32,Coding!K:L,2,FALSE)</f>
        <v>URM</v>
      </c>
      <c r="H32" t="s">
        <v>270</v>
      </c>
      <c r="I32" t="s">
        <v>270</v>
      </c>
      <c r="J32" t="s">
        <v>21</v>
      </c>
      <c r="K32" t="s">
        <v>112</v>
      </c>
      <c r="L32" s="3"/>
      <c r="M32" t="s">
        <v>61</v>
      </c>
      <c r="N32" t="s">
        <v>113</v>
      </c>
      <c r="AB32" s="5" t="s">
        <v>107</v>
      </c>
      <c r="AD32" s="8" t="s">
        <v>517</v>
      </c>
      <c r="AE32" s="13"/>
      <c r="AF32" s="13"/>
      <c r="AG32" s="13"/>
      <c r="AH32" s="13"/>
      <c r="AI32" s="32">
        <f t="shared" si="0"/>
        <v>169</v>
      </c>
      <c r="AJ32" s="70">
        <f>IF(AI32=0,"-",VLOOKUP(AB32,$R$8:$AA$20,5,FALSE)/AI32)</f>
        <v>5.9171597633136093E-3</v>
      </c>
    </row>
    <row r="33" spans="1:36" x14ac:dyDescent="0.25">
      <c r="A33" s="2">
        <v>1</v>
      </c>
      <c r="B33" s="2">
        <v>2016</v>
      </c>
      <c r="C33" t="s">
        <v>271</v>
      </c>
      <c r="D33" t="s">
        <v>48</v>
      </c>
      <c r="E33" s="2" t="s">
        <v>7</v>
      </c>
      <c r="F33" s="2">
        <f>VLOOKUP(C33,'Five Year Alumni Srvy 2016 Data'!C:F,4,FALSE)</f>
        <v>1</v>
      </c>
      <c r="G33" s="2" t="str">
        <f>VLOOKUP(F33,Coding!K:L,2,FALSE)</f>
        <v>URM</v>
      </c>
      <c r="H33" t="s">
        <v>272</v>
      </c>
      <c r="I33" t="s">
        <v>273</v>
      </c>
      <c r="J33" t="s">
        <v>21</v>
      </c>
      <c r="K33" t="s">
        <v>112</v>
      </c>
      <c r="L33" s="3"/>
      <c r="M33" t="s">
        <v>61</v>
      </c>
      <c r="N33" t="s">
        <v>113</v>
      </c>
      <c r="AB33" s="5" t="s">
        <v>109</v>
      </c>
      <c r="AD33" s="9" t="s">
        <v>239</v>
      </c>
      <c r="AE33" s="14"/>
      <c r="AF33" s="14"/>
      <c r="AG33" s="14"/>
      <c r="AH33" s="14"/>
      <c r="AI33" s="33">
        <f t="shared" si="0"/>
        <v>169</v>
      </c>
      <c r="AJ33" s="71" t="str">
        <f>IF(VLOOKUP(AB33,$R$8:$AA$20,10,FALSE)-VLOOKUP(AB33,$R$8:$AA$20,9,FALSE)=0,"-")</f>
        <v>-</v>
      </c>
    </row>
    <row r="34" spans="1:36" x14ac:dyDescent="0.25">
      <c r="A34" s="2">
        <v>1</v>
      </c>
      <c r="B34" s="2">
        <v>2016</v>
      </c>
      <c r="C34" t="s">
        <v>312</v>
      </c>
      <c r="D34" t="s">
        <v>169</v>
      </c>
      <c r="E34" s="2" t="s">
        <v>7</v>
      </c>
      <c r="F34" s="2">
        <f>VLOOKUP(C34,'Five Year Alumni Srvy 2016 Data'!C:F,4,FALSE)</f>
        <v>1</v>
      </c>
      <c r="G34" s="2" t="str">
        <f>VLOOKUP(F34,Coding!K:L,2,FALSE)</f>
        <v>URM</v>
      </c>
      <c r="H34" t="s">
        <v>270</v>
      </c>
      <c r="I34" t="s">
        <v>270</v>
      </c>
      <c r="J34" t="s">
        <v>21</v>
      </c>
      <c r="K34" t="s">
        <v>112</v>
      </c>
      <c r="L34" s="3"/>
      <c r="M34" t="s">
        <v>61</v>
      </c>
      <c r="N34" t="s">
        <v>113</v>
      </c>
    </row>
    <row r="35" spans="1:36" ht="15" customHeight="1" x14ac:dyDescent="0.25">
      <c r="A35" s="2">
        <v>1</v>
      </c>
      <c r="B35" s="2">
        <v>2016</v>
      </c>
      <c r="C35" t="s">
        <v>317</v>
      </c>
      <c r="D35" t="s">
        <v>169</v>
      </c>
      <c r="E35" s="2" t="s">
        <v>7</v>
      </c>
      <c r="F35" s="2">
        <f>VLOOKUP(C35,'Five Year Alumni Srvy 2016 Data'!C:F,4,FALSE)</f>
        <v>1</v>
      </c>
      <c r="G35" s="2" t="str">
        <f>VLOOKUP(F35,Coding!K:L,2,FALSE)</f>
        <v>URM</v>
      </c>
      <c r="H35" t="s">
        <v>318</v>
      </c>
      <c r="I35" t="s">
        <v>171</v>
      </c>
      <c r="J35" t="s">
        <v>19</v>
      </c>
      <c r="K35" t="s">
        <v>112</v>
      </c>
      <c r="L35" s="3"/>
      <c r="M35" t="s">
        <v>61</v>
      </c>
      <c r="N35" t="s">
        <v>113</v>
      </c>
    </row>
    <row r="36" spans="1:36" ht="15" customHeight="1" x14ac:dyDescent="0.25">
      <c r="A36" s="2">
        <v>1</v>
      </c>
      <c r="B36" s="2">
        <v>2016</v>
      </c>
      <c r="C36" t="s">
        <v>325</v>
      </c>
      <c r="D36" t="s">
        <v>204</v>
      </c>
      <c r="E36" s="2" t="s">
        <v>7</v>
      </c>
      <c r="F36" s="2">
        <f>VLOOKUP(C36,'Five Year Alumni Srvy 2016 Data'!C:F,4,FALSE)</f>
        <v>1</v>
      </c>
      <c r="G36" s="2" t="str">
        <f>VLOOKUP(F36,Coding!K:L,2,FALSE)</f>
        <v>URM</v>
      </c>
      <c r="H36" t="s">
        <v>252</v>
      </c>
      <c r="I36" t="s">
        <v>206</v>
      </c>
      <c r="J36" t="s">
        <v>15</v>
      </c>
      <c r="K36" t="s">
        <v>112</v>
      </c>
      <c r="L36" s="3"/>
      <c r="M36" t="s">
        <v>61</v>
      </c>
      <c r="N36" t="s">
        <v>113</v>
      </c>
    </row>
    <row r="37" spans="1:36" x14ac:dyDescent="0.25">
      <c r="A37" s="2">
        <v>1</v>
      </c>
      <c r="B37" s="2">
        <v>2016</v>
      </c>
      <c r="C37" t="s">
        <v>333</v>
      </c>
      <c r="D37" t="s">
        <v>204</v>
      </c>
      <c r="E37" s="2" t="s">
        <v>7</v>
      </c>
      <c r="F37" s="2">
        <f>VLOOKUP(C37,'Five Year Alumni Srvy 2016 Data'!C:F,4,FALSE)</f>
        <v>1</v>
      </c>
      <c r="G37" s="2" t="str">
        <f>VLOOKUP(F37,Coding!K:L,2,FALSE)</f>
        <v>URM</v>
      </c>
      <c r="H37" t="s">
        <v>198</v>
      </c>
      <c r="I37" t="s">
        <v>199</v>
      </c>
      <c r="J37" t="s">
        <v>17</v>
      </c>
      <c r="K37" t="s">
        <v>112</v>
      </c>
      <c r="L37" s="3"/>
      <c r="M37" t="s">
        <v>61</v>
      </c>
      <c r="N37" t="s">
        <v>113</v>
      </c>
    </row>
    <row r="38" spans="1:36" x14ac:dyDescent="0.25">
      <c r="A38" s="2">
        <v>1</v>
      </c>
      <c r="B38" s="2">
        <v>2016</v>
      </c>
      <c r="C38" t="s">
        <v>341</v>
      </c>
      <c r="D38" t="s">
        <v>48</v>
      </c>
      <c r="E38" s="2" t="s">
        <v>7</v>
      </c>
      <c r="F38" s="2">
        <f>VLOOKUP(C38,'Five Year Alumni Srvy 2016 Data'!C:F,4,FALSE)</f>
        <v>1</v>
      </c>
      <c r="G38" s="2" t="str">
        <f>VLOOKUP(F38,Coding!K:L,2,FALSE)</f>
        <v>URM</v>
      </c>
      <c r="H38" t="s">
        <v>342</v>
      </c>
      <c r="I38" t="s">
        <v>342</v>
      </c>
      <c r="J38" t="s">
        <v>19</v>
      </c>
      <c r="K38" t="s">
        <v>112</v>
      </c>
      <c r="L38" s="3"/>
      <c r="M38" t="s">
        <v>61</v>
      </c>
      <c r="N38" t="s">
        <v>113</v>
      </c>
    </row>
    <row r="39" spans="1:36" x14ac:dyDescent="0.25">
      <c r="A39" s="2">
        <v>1</v>
      </c>
      <c r="B39" s="2">
        <v>2016</v>
      </c>
      <c r="C39" t="s">
        <v>349</v>
      </c>
      <c r="D39" t="s">
        <v>169</v>
      </c>
      <c r="E39" s="2" t="s">
        <v>7</v>
      </c>
      <c r="F39" s="2">
        <f>VLOOKUP(C39,'Five Year Alumni Srvy 2016 Data'!C:F,4,FALSE)</f>
        <v>1</v>
      </c>
      <c r="G39" s="2" t="str">
        <f>VLOOKUP(F39,Coding!K:L,2,FALSE)</f>
        <v>URM</v>
      </c>
      <c r="H39" t="s">
        <v>252</v>
      </c>
      <c r="I39" t="s">
        <v>206</v>
      </c>
      <c r="J39" t="s">
        <v>15</v>
      </c>
      <c r="K39" t="s">
        <v>112</v>
      </c>
      <c r="L39" s="3"/>
      <c r="M39" t="s">
        <v>61</v>
      </c>
      <c r="N39" t="s">
        <v>113</v>
      </c>
    </row>
    <row r="40" spans="1:36" ht="15" customHeight="1" x14ac:dyDescent="0.25">
      <c r="A40" s="2">
        <v>1</v>
      </c>
      <c r="B40" s="2">
        <v>2016</v>
      </c>
      <c r="C40" t="s">
        <v>350</v>
      </c>
      <c r="D40" t="s">
        <v>169</v>
      </c>
      <c r="E40" s="2" t="s">
        <v>7</v>
      </c>
      <c r="F40" s="2">
        <f>VLOOKUP(C40,'Five Year Alumni Srvy 2016 Data'!C:F,4,FALSE)</f>
        <v>1</v>
      </c>
      <c r="G40" s="2" t="str">
        <f>VLOOKUP(F40,Coding!K:L,2,FALSE)</f>
        <v>URM</v>
      </c>
      <c r="H40" t="s">
        <v>272</v>
      </c>
      <c r="I40" t="s">
        <v>273</v>
      </c>
      <c r="J40" t="s">
        <v>21</v>
      </c>
      <c r="K40" t="s">
        <v>112</v>
      </c>
      <c r="L40" s="3"/>
      <c r="M40" t="s">
        <v>61</v>
      </c>
      <c r="N40" t="s">
        <v>113</v>
      </c>
    </row>
    <row r="41" spans="1:36" x14ac:dyDescent="0.25">
      <c r="A41" s="2">
        <v>1</v>
      </c>
      <c r="B41" s="2">
        <v>2016</v>
      </c>
      <c r="C41" t="s">
        <v>353</v>
      </c>
      <c r="D41" t="s">
        <v>48</v>
      </c>
      <c r="E41" s="2" t="s">
        <v>7</v>
      </c>
      <c r="F41" s="2">
        <f>VLOOKUP(C41,'Five Year Alumni Srvy 2016 Data'!C:F,4,FALSE)</f>
        <v>1</v>
      </c>
      <c r="G41" s="2" t="str">
        <f>VLOOKUP(F41,Coding!K:L,2,FALSE)</f>
        <v>URM</v>
      </c>
      <c r="H41" t="s">
        <v>328</v>
      </c>
      <c r="I41" t="s">
        <v>328</v>
      </c>
      <c r="J41" t="s">
        <v>10</v>
      </c>
      <c r="K41" t="s">
        <v>112</v>
      </c>
      <c r="L41" s="3"/>
      <c r="M41" t="s">
        <v>61</v>
      </c>
      <c r="N41" t="s">
        <v>113</v>
      </c>
    </row>
    <row r="42" spans="1:36" x14ac:dyDescent="0.25">
      <c r="A42" s="2">
        <v>1</v>
      </c>
      <c r="B42" s="2">
        <v>2016</v>
      </c>
      <c r="C42" t="s">
        <v>354</v>
      </c>
      <c r="D42" t="s">
        <v>48</v>
      </c>
      <c r="E42" s="2" t="s">
        <v>7</v>
      </c>
      <c r="F42" s="2">
        <f>VLOOKUP(C42,'Five Year Alumni Srvy 2016 Data'!C:F,4,FALSE)</f>
        <v>1</v>
      </c>
      <c r="G42" s="2" t="str">
        <f>VLOOKUP(F42,Coding!K:L,2,FALSE)</f>
        <v>URM</v>
      </c>
      <c r="H42" t="s">
        <v>270</v>
      </c>
      <c r="I42" t="s">
        <v>270</v>
      </c>
      <c r="J42" t="s">
        <v>21</v>
      </c>
      <c r="K42" t="s">
        <v>112</v>
      </c>
      <c r="L42" s="3"/>
      <c r="M42" t="s">
        <v>61</v>
      </c>
      <c r="N42" t="s">
        <v>113</v>
      </c>
    </row>
    <row r="43" spans="1:36" ht="15" customHeight="1" x14ac:dyDescent="0.25">
      <c r="A43" s="2">
        <v>1</v>
      </c>
      <c r="B43" s="2">
        <v>2016</v>
      </c>
      <c r="C43" t="s">
        <v>361</v>
      </c>
      <c r="D43" t="s">
        <v>169</v>
      </c>
      <c r="E43" s="2" t="s">
        <v>7</v>
      </c>
      <c r="F43" s="2">
        <f>VLOOKUP(C43,'Five Year Alumni Srvy 2016 Data'!C:F,4,FALSE)</f>
        <v>1</v>
      </c>
      <c r="G43" s="2" t="str">
        <f>VLOOKUP(F43,Coding!K:L,2,FALSE)</f>
        <v>URM</v>
      </c>
      <c r="H43" t="s">
        <v>362</v>
      </c>
      <c r="I43" t="s">
        <v>348</v>
      </c>
      <c r="J43" t="s">
        <v>10</v>
      </c>
      <c r="K43" t="s">
        <v>112</v>
      </c>
      <c r="L43" s="3"/>
      <c r="M43" t="s">
        <v>61</v>
      </c>
      <c r="N43" t="s">
        <v>113</v>
      </c>
    </row>
    <row r="44" spans="1:36" ht="15" customHeight="1" x14ac:dyDescent="0.25">
      <c r="A44" s="2">
        <v>1</v>
      </c>
      <c r="B44" s="2">
        <v>2016</v>
      </c>
      <c r="C44" t="s">
        <v>372</v>
      </c>
      <c r="D44" t="s">
        <v>204</v>
      </c>
      <c r="E44" s="2" t="s">
        <v>7</v>
      </c>
      <c r="F44" s="2">
        <f>VLOOKUP(C44,'Five Year Alumni Srvy 2016 Data'!C:F,4,FALSE)</f>
        <v>1</v>
      </c>
      <c r="G44" s="2" t="str">
        <f>VLOOKUP(F44,Coding!K:L,2,FALSE)</f>
        <v>URM</v>
      </c>
      <c r="H44" t="s">
        <v>289</v>
      </c>
      <c r="I44" t="s">
        <v>290</v>
      </c>
      <c r="J44" t="s">
        <v>17</v>
      </c>
      <c r="K44" t="s">
        <v>112</v>
      </c>
      <c r="L44" s="3"/>
      <c r="M44" t="s">
        <v>61</v>
      </c>
      <c r="N44" t="s">
        <v>113</v>
      </c>
    </row>
    <row r="45" spans="1:36" ht="15" customHeight="1" x14ac:dyDescent="0.25">
      <c r="A45" s="2">
        <v>1</v>
      </c>
      <c r="B45" s="2">
        <v>2016</v>
      </c>
      <c r="C45" t="s">
        <v>379</v>
      </c>
      <c r="D45" t="s">
        <v>169</v>
      </c>
      <c r="E45" s="2" t="s">
        <v>7</v>
      </c>
      <c r="F45" s="2">
        <f>VLOOKUP(C45,'Five Year Alumni Srvy 2016 Data'!C:F,4,FALSE)</f>
        <v>1</v>
      </c>
      <c r="G45" s="2" t="str">
        <f>VLOOKUP(F45,Coding!K:L,2,FALSE)</f>
        <v>URM</v>
      </c>
      <c r="H45" t="s">
        <v>306</v>
      </c>
      <c r="I45" t="s">
        <v>306</v>
      </c>
      <c r="J45" t="s">
        <v>21</v>
      </c>
      <c r="K45" t="s">
        <v>112</v>
      </c>
      <c r="L45" s="3"/>
      <c r="M45" t="s">
        <v>61</v>
      </c>
      <c r="N45" t="s">
        <v>113</v>
      </c>
    </row>
    <row r="46" spans="1:36" ht="15" customHeight="1" x14ac:dyDescent="0.25">
      <c r="A46" s="2">
        <v>1</v>
      </c>
      <c r="B46" s="2">
        <v>2016</v>
      </c>
      <c r="C46" t="s">
        <v>402</v>
      </c>
      <c r="D46" t="s">
        <v>48</v>
      </c>
      <c r="E46" s="2" t="s">
        <v>7</v>
      </c>
      <c r="F46" s="2">
        <f>VLOOKUP(C46,'Five Year Alumni Srvy 2016 Data'!C:F,4,FALSE)</f>
        <v>1</v>
      </c>
      <c r="G46" s="2" t="str">
        <f>VLOOKUP(F46,Coding!K:L,2,FALSE)</f>
        <v>URM</v>
      </c>
      <c r="H46" t="s">
        <v>272</v>
      </c>
      <c r="I46" t="s">
        <v>273</v>
      </c>
      <c r="J46" t="s">
        <v>21</v>
      </c>
      <c r="K46" t="s">
        <v>112</v>
      </c>
      <c r="L46" s="3"/>
      <c r="M46" t="s">
        <v>61</v>
      </c>
      <c r="N46" t="s">
        <v>113</v>
      </c>
    </row>
    <row r="47" spans="1:36" x14ac:dyDescent="0.25">
      <c r="A47" s="2">
        <v>1</v>
      </c>
      <c r="B47" s="2">
        <v>2016</v>
      </c>
      <c r="C47" t="s">
        <v>405</v>
      </c>
      <c r="D47" t="s">
        <v>264</v>
      </c>
      <c r="E47" s="2" t="s">
        <v>7</v>
      </c>
      <c r="F47" s="2">
        <f>VLOOKUP(C47,'Five Year Alumni Srvy 2016 Data'!C:F,4,FALSE)</f>
        <v>1</v>
      </c>
      <c r="G47" s="2" t="str">
        <f>VLOOKUP(F47,Coding!K:L,2,FALSE)</f>
        <v>URM</v>
      </c>
      <c r="H47" t="s">
        <v>270</v>
      </c>
      <c r="I47" t="s">
        <v>270</v>
      </c>
      <c r="J47" t="s">
        <v>21</v>
      </c>
      <c r="K47" t="s">
        <v>112</v>
      </c>
      <c r="L47" s="3"/>
      <c r="M47" t="s">
        <v>61</v>
      </c>
      <c r="N47" t="s">
        <v>113</v>
      </c>
    </row>
    <row r="48" spans="1:36" x14ac:dyDescent="0.25">
      <c r="A48" s="2">
        <v>1</v>
      </c>
      <c r="B48" s="2">
        <v>2016</v>
      </c>
      <c r="C48" t="s">
        <v>435</v>
      </c>
      <c r="D48" t="s">
        <v>48</v>
      </c>
      <c r="E48" s="2" t="s">
        <v>7</v>
      </c>
      <c r="F48" s="2">
        <f>VLOOKUP(C48,'Five Year Alumni Srvy 2016 Data'!C:F,4,FALSE)</f>
        <v>1</v>
      </c>
      <c r="G48" s="2" t="str">
        <f>VLOOKUP(F48,Coding!K:L,2,FALSE)</f>
        <v>URM</v>
      </c>
      <c r="H48" t="s">
        <v>270</v>
      </c>
      <c r="I48" t="s">
        <v>270</v>
      </c>
      <c r="J48" t="s">
        <v>21</v>
      </c>
      <c r="K48" t="s">
        <v>112</v>
      </c>
      <c r="L48" s="3"/>
      <c r="M48" t="s">
        <v>61</v>
      </c>
      <c r="N48" t="s">
        <v>113</v>
      </c>
    </row>
    <row r="49" spans="1:14" x14ac:dyDescent="0.25">
      <c r="A49" s="2">
        <v>1</v>
      </c>
      <c r="B49" s="2">
        <v>2016</v>
      </c>
      <c r="C49" t="s">
        <v>441</v>
      </c>
      <c r="D49" t="s">
        <v>48</v>
      </c>
      <c r="E49" s="2" t="s">
        <v>7</v>
      </c>
      <c r="F49" s="2">
        <f>VLOOKUP(C49,'Five Year Alumni Srvy 2016 Data'!C:F,4,FALSE)</f>
        <v>1</v>
      </c>
      <c r="G49" s="2" t="str">
        <f>VLOOKUP(F49,Coding!K:L,2,FALSE)</f>
        <v>URM</v>
      </c>
      <c r="H49" t="s">
        <v>252</v>
      </c>
      <c r="I49" t="s">
        <v>206</v>
      </c>
      <c r="J49" t="s">
        <v>15</v>
      </c>
      <c r="K49" t="s">
        <v>112</v>
      </c>
      <c r="L49" s="3"/>
      <c r="M49" t="s">
        <v>61</v>
      </c>
      <c r="N49" t="s">
        <v>113</v>
      </c>
    </row>
    <row r="50" spans="1:14" x14ac:dyDescent="0.25">
      <c r="A50" s="2">
        <v>1</v>
      </c>
      <c r="B50" s="2">
        <v>2016</v>
      </c>
      <c r="C50" t="s">
        <v>455</v>
      </c>
      <c r="D50" t="s">
        <v>204</v>
      </c>
      <c r="E50" s="2" t="s">
        <v>7</v>
      </c>
      <c r="F50" s="2">
        <f>VLOOKUP(C50,'Five Year Alumni Srvy 2016 Data'!C:F,4,FALSE)</f>
        <v>1</v>
      </c>
      <c r="G50" s="2" t="str">
        <f>VLOOKUP(F50,Coding!K:L,2,FALSE)</f>
        <v>URM</v>
      </c>
      <c r="H50" t="s">
        <v>252</v>
      </c>
      <c r="I50" t="s">
        <v>206</v>
      </c>
      <c r="J50" t="s">
        <v>15</v>
      </c>
      <c r="K50" t="s">
        <v>112</v>
      </c>
      <c r="L50" s="3"/>
      <c r="M50" t="s">
        <v>61</v>
      </c>
      <c r="N50" t="s">
        <v>113</v>
      </c>
    </row>
    <row r="51" spans="1:14" ht="15" customHeight="1" x14ac:dyDescent="0.25">
      <c r="A51" s="2">
        <v>1</v>
      </c>
      <c r="B51" s="2">
        <v>2016</v>
      </c>
      <c r="C51" t="s">
        <v>460</v>
      </c>
      <c r="D51" t="s">
        <v>169</v>
      </c>
      <c r="E51" s="2" t="s">
        <v>7</v>
      </c>
      <c r="F51" s="2">
        <f>VLOOKUP(C51,'Five Year Alumni Srvy 2016 Data'!C:F,4,FALSE)</f>
        <v>1</v>
      </c>
      <c r="G51" s="2" t="str">
        <f>VLOOKUP(F51,Coding!K:L,2,FALSE)</f>
        <v>URM</v>
      </c>
      <c r="H51" t="s">
        <v>235</v>
      </c>
      <c r="I51" t="s">
        <v>236</v>
      </c>
      <c r="J51" t="s">
        <v>15</v>
      </c>
      <c r="K51" t="s">
        <v>112</v>
      </c>
      <c r="L51" s="3"/>
      <c r="M51" t="s">
        <v>61</v>
      </c>
      <c r="N51" t="s">
        <v>113</v>
      </c>
    </row>
    <row r="52" spans="1:14" ht="15" customHeight="1" x14ac:dyDescent="0.25">
      <c r="A52" s="2">
        <v>1</v>
      </c>
      <c r="B52" s="2">
        <v>2016</v>
      </c>
      <c r="C52" t="s">
        <v>480</v>
      </c>
      <c r="D52" t="s">
        <v>48</v>
      </c>
      <c r="E52" s="2" t="s">
        <v>7</v>
      </c>
      <c r="F52" s="2">
        <f>VLOOKUP(C52,'Five Year Alumni Srvy 2016 Data'!C:F,4,FALSE)</f>
        <v>1</v>
      </c>
      <c r="G52" s="2" t="str">
        <f>VLOOKUP(F52,Coding!K:L,2,FALSE)</f>
        <v>URM</v>
      </c>
      <c r="H52" t="s">
        <v>328</v>
      </c>
      <c r="I52" t="s">
        <v>328</v>
      </c>
      <c r="J52" t="s">
        <v>10</v>
      </c>
      <c r="K52" t="s">
        <v>112</v>
      </c>
      <c r="L52" s="3"/>
      <c r="M52" t="s">
        <v>61</v>
      </c>
      <c r="N52" t="s">
        <v>113</v>
      </c>
    </row>
    <row r="53" spans="1:14" x14ac:dyDescent="0.25">
      <c r="A53" s="2">
        <v>1</v>
      </c>
      <c r="B53" s="2">
        <v>2016</v>
      </c>
      <c r="C53" t="s">
        <v>488</v>
      </c>
      <c r="D53" t="s">
        <v>169</v>
      </c>
      <c r="E53" s="2" t="s">
        <v>7</v>
      </c>
      <c r="F53" s="2">
        <f>VLOOKUP(C53,'Five Year Alumni Srvy 2016 Data'!C:F,4,FALSE)</f>
        <v>1</v>
      </c>
      <c r="G53" s="2" t="str">
        <f>VLOOKUP(F53,Coding!K:L,2,FALSE)</f>
        <v>URM</v>
      </c>
      <c r="H53" t="s">
        <v>489</v>
      </c>
      <c r="I53" t="s">
        <v>409</v>
      </c>
      <c r="J53" t="s">
        <v>19</v>
      </c>
      <c r="K53" t="s">
        <v>112</v>
      </c>
      <c r="L53" s="3"/>
      <c r="M53" t="s">
        <v>61</v>
      </c>
      <c r="N53" t="s">
        <v>113</v>
      </c>
    </row>
    <row r="54" spans="1:14" x14ac:dyDescent="0.25">
      <c r="A54" s="2">
        <v>1</v>
      </c>
      <c r="B54" s="2">
        <v>2016</v>
      </c>
      <c r="C54" t="s">
        <v>492</v>
      </c>
      <c r="D54" t="s">
        <v>48</v>
      </c>
      <c r="E54" s="2" t="s">
        <v>7</v>
      </c>
      <c r="F54" s="2">
        <f>VLOOKUP(C54,'Five Year Alumni Srvy 2016 Data'!C:F,4,FALSE)</f>
        <v>1</v>
      </c>
      <c r="G54" s="2" t="str">
        <f>VLOOKUP(F54,Coding!K:L,2,FALSE)</f>
        <v>URM</v>
      </c>
      <c r="H54" t="s">
        <v>493</v>
      </c>
      <c r="I54" t="s">
        <v>206</v>
      </c>
      <c r="J54" t="s">
        <v>15</v>
      </c>
      <c r="K54" t="s">
        <v>112</v>
      </c>
      <c r="L54" s="3"/>
      <c r="M54" t="s">
        <v>61</v>
      </c>
      <c r="N54" t="s">
        <v>113</v>
      </c>
    </row>
    <row r="55" spans="1:14" x14ac:dyDescent="0.25">
      <c r="A55" s="2">
        <v>1</v>
      </c>
      <c r="B55" s="2">
        <v>2016</v>
      </c>
      <c r="C55" t="s">
        <v>496</v>
      </c>
      <c r="D55" t="s">
        <v>48</v>
      </c>
      <c r="E55" s="2" t="s">
        <v>7</v>
      </c>
      <c r="F55" s="2">
        <f>VLOOKUP(C55,'Five Year Alumni Srvy 2016 Data'!C:F,4,FALSE)</f>
        <v>1</v>
      </c>
      <c r="G55" s="2" t="str">
        <f>VLOOKUP(F55,Coding!K:L,2,FALSE)</f>
        <v>URM</v>
      </c>
      <c r="H55" t="s">
        <v>497</v>
      </c>
      <c r="I55" t="s">
        <v>399</v>
      </c>
      <c r="J55" t="s">
        <v>19</v>
      </c>
      <c r="K55" t="s">
        <v>112</v>
      </c>
      <c r="L55" s="3"/>
      <c r="M55" t="s">
        <v>61</v>
      </c>
      <c r="N55" t="s">
        <v>113</v>
      </c>
    </row>
    <row r="56" spans="1:14" x14ac:dyDescent="0.25">
      <c r="A56" s="2">
        <v>1</v>
      </c>
      <c r="B56" s="2">
        <v>2016</v>
      </c>
      <c r="C56" t="s">
        <v>203</v>
      </c>
      <c r="D56" t="s">
        <v>204</v>
      </c>
      <c r="E56" s="2" t="s">
        <v>7</v>
      </c>
      <c r="F56" s="2">
        <f>VLOOKUP(C56,'Five Year Alumni Srvy 2016 Data'!C:F,4,FALSE)</f>
        <v>1</v>
      </c>
      <c r="G56" s="2" t="str">
        <f>VLOOKUP(F56,Coding!K:L,2,FALSE)</f>
        <v>URM</v>
      </c>
      <c r="H56" t="s">
        <v>205</v>
      </c>
      <c r="I56" t="s">
        <v>206</v>
      </c>
      <c r="J56" t="s">
        <v>15</v>
      </c>
      <c r="K56" t="s">
        <v>114</v>
      </c>
      <c r="L56" s="3"/>
      <c r="M56" t="s">
        <v>61</v>
      </c>
      <c r="N56" t="s">
        <v>115</v>
      </c>
    </row>
    <row r="57" spans="1:14" x14ac:dyDescent="0.25">
      <c r="A57" s="2">
        <v>1</v>
      </c>
      <c r="B57" s="2">
        <v>2016</v>
      </c>
      <c r="C57" t="s">
        <v>214</v>
      </c>
      <c r="D57" t="s">
        <v>204</v>
      </c>
      <c r="E57" s="2" t="s">
        <v>7</v>
      </c>
      <c r="F57" s="2">
        <f>VLOOKUP(C57,'Five Year Alumni Srvy 2016 Data'!C:F,4,FALSE)</f>
        <v>1</v>
      </c>
      <c r="G57" s="2" t="str">
        <f>VLOOKUP(F57,Coding!K:L,2,FALSE)</f>
        <v>URM</v>
      </c>
      <c r="H57" t="s">
        <v>215</v>
      </c>
      <c r="I57" t="s">
        <v>215</v>
      </c>
      <c r="J57" t="s">
        <v>21</v>
      </c>
      <c r="K57" t="s">
        <v>114</v>
      </c>
      <c r="L57" s="3"/>
      <c r="M57" t="s">
        <v>61</v>
      </c>
      <c r="N57" t="s">
        <v>115</v>
      </c>
    </row>
    <row r="58" spans="1:14" x14ac:dyDescent="0.25">
      <c r="A58" s="2">
        <v>1</v>
      </c>
      <c r="B58" s="2">
        <v>2016</v>
      </c>
      <c r="C58" t="s">
        <v>263</v>
      </c>
      <c r="D58" t="s">
        <v>264</v>
      </c>
      <c r="E58" s="2" t="s">
        <v>7</v>
      </c>
      <c r="F58" s="2">
        <f>VLOOKUP(C58,'Five Year Alumni Srvy 2016 Data'!C:F,4,FALSE)</f>
        <v>1</v>
      </c>
      <c r="G58" s="2" t="str">
        <f>VLOOKUP(F58,Coding!K:L,2,FALSE)</f>
        <v>URM</v>
      </c>
      <c r="H58" t="s">
        <v>248</v>
      </c>
      <c r="I58" t="s">
        <v>249</v>
      </c>
      <c r="J58" t="s">
        <v>17</v>
      </c>
      <c r="K58" t="s">
        <v>114</v>
      </c>
      <c r="L58" s="3"/>
      <c r="M58" t="s">
        <v>61</v>
      </c>
      <c r="N58" t="s">
        <v>115</v>
      </c>
    </row>
    <row r="59" spans="1:14" x14ac:dyDescent="0.25">
      <c r="A59" s="2">
        <v>1</v>
      </c>
      <c r="B59" s="2">
        <v>2016</v>
      </c>
      <c r="C59" t="s">
        <v>269</v>
      </c>
      <c r="D59" t="s">
        <v>48</v>
      </c>
      <c r="E59" s="2" t="s">
        <v>7</v>
      </c>
      <c r="F59" s="2">
        <f>VLOOKUP(C59,'Five Year Alumni Srvy 2016 Data'!C:F,4,FALSE)</f>
        <v>1</v>
      </c>
      <c r="G59" s="2" t="str">
        <f>VLOOKUP(F59,Coding!K:L,2,FALSE)</f>
        <v>URM</v>
      </c>
      <c r="H59" t="s">
        <v>270</v>
      </c>
      <c r="I59" t="s">
        <v>270</v>
      </c>
      <c r="J59" t="s">
        <v>21</v>
      </c>
      <c r="K59" t="s">
        <v>114</v>
      </c>
      <c r="L59" s="3"/>
      <c r="M59" t="s">
        <v>61</v>
      </c>
      <c r="N59" t="s">
        <v>115</v>
      </c>
    </row>
    <row r="60" spans="1:14" x14ac:dyDescent="0.25">
      <c r="A60" s="2">
        <v>1</v>
      </c>
      <c r="B60" s="2">
        <v>2016</v>
      </c>
      <c r="C60" t="s">
        <v>271</v>
      </c>
      <c r="D60" t="s">
        <v>48</v>
      </c>
      <c r="E60" s="2" t="s">
        <v>7</v>
      </c>
      <c r="F60" s="2">
        <f>VLOOKUP(C60,'Five Year Alumni Srvy 2016 Data'!C:F,4,FALSE)</f>
        <v>1</v>
      </c>
      <c r="G60" s="2" t="str">
        <f>VLOOKUP(F60,Coding!K:L,2,FALSE)</f>
        <v>URM</v>
      </c>
      <c r="H60" t="s">
        <v>272</v>
      </c>
      <c r="I60" t="s">
        <v>273</v>
      </c>
      <c r="J60" t="s">
        <v>21</v>
      </c>
      <c r="K60" t="s">
        <v>114</v>
      </c>
      <c r="L60" s="3"/>
      <c r="M60" t="s">
        <v>61</v>
      </c>
      <c r="N60" t="s">
        <v>115</v>
      </c>
    </row>
    <row r="61" spans="1:14" x14ac:dyDescent="0.25">
      <c r="A61" s="2">
        <v>1</v>
      </c>
      <c r="B61" s="2">
        <v>2016</v>
      </c>
      <c r="C61" t="s">
        <v>312</v>
      </c>
      <c r="D61" t="s">
        <v>169</v>
      </c>
      <c r="E61" s="2" t="s">
        <v>7</v>
      </c>
      <c r="F61" s="2">
        <f>VLOOKUP(C61,'Five Year Alumni Srvy 2016 Data'!C:F,4,FALSE)</f>
        <v>1</v>
      </c>
      <c r="G61" s="2" t="str">
        <f>VLOOKUP(F61,Coding!K:L,2,FALSE)</f>
        <v>URM</v>
      </c>
      <c r="H61" t="s">
        <v>270</v>
      </c>
      <c r="I61" t="s">
        <v>270</v>
      </c>
      <c r="J61" t="s">
        <v>21</v>
      </c>
      <c r="K61" t="s">
        <v>114</v>
      </c>
      <c r="L61" s="3"/>
      <c r="M61" t="s">
        <v>61</v>
      </c>
      <c r="N61" t="s">
        <v>115</v>
      </c>
    </row>
    <row r="62" spans="1:14" x14ac:dyDescent="0.25">
      <c r="A62" s="2">
        <v>1</v>
      </c>
      <c r="B62" s="2">
        <v>2016</v>
      </c>
      <c r="C62" t="s">
        <v>317</v>
      </c>
      <c r="D62" t="s">
        <v>169</v>
      </c>
      <c r="E62" s="2" t="s">
        <v>7</v>
      </c>
      <c r="F62" s="2">
        <f>VLOOKUP(C62,'Five Year Alumni Srvy 2016 Data'!C:F,4,FALSE)</f>
        <v>1</v>
      </c>
      <c r="G62" s="2" t="str">
        <f>VLOOKUP(F62,Coding!K:L,2,FALSE)</f>
        <v>URM</v>
      </c>
      <c r="H62" t="s">
        <v>318</v>
      </c>
      <c r="I62" t="s">
        <v>171</v>
      </c>
      <c r="J62" t="s">
        <v>19</v>
      </c>
      <c r="K62" t="s">
        <v>114</v>
      </c>
      <c r="L62" s="3"/>
      <c r="M62" t="s">
        <v>61</v>
      </c>
      <c r="N62" t="s">
        <v>115</v>
      </c>
    </row>
    <row r="63" spans="1:14" x14ac:dyDescent="0.25">
      <c r="A63" s="2">
        <v>1</v>
      </c>
      <c r="B63" s="2">
        <v>2016</v>
      </c>
      <c r="C63" t="s">
        <v>325</v>
      </c>
      <c r="D63" t="s">
        <v>204</v>
      </c>
      <c r="E63" s="2" t="s">
        <v>7</v>
      </c>
      <c r="F63" s="2">
        <f>VLOOKUP(C63,'Five Year Alumni Srvy 2016 Data'!C:F,4,FALSE)</f>
        <v>1</v>
      </c>
      <c r="G63" s="2" t="str">
        <f>VLOOKUP(F63,Coding!K:L,2,FALSE)</f>
        <v>URM</v>
      </c>
      <c r="H63" t="s">
        <v>252</v>
      </c>
      <c r="I63" t="s">
        <v>206</v>
      </c>
      <c r="J63" t="s">
        <v>15</v>
      </c>
      <c r="K63" t="s">
        <v>114</v>
      </c>
      <c r="L63" s="3"/>
      <c r="M63" t="s">
        <v>61</v>
      </c>
      <c r="N63" t="s">
        <v>115</v>
      </c>
    </row>
    <row r="64" spans="1:14" x14ac:dyDescent="0.25">
      <c r="A64" s="2">
        <v>1</v>
      </c>
      <c r="B64" s="2">
        <v>2016</v>
      </c>
      <c r="C64" t="s">
        <v>333</v>
      </c>
      <c r="D64" t="s">
        <v>204</v>
      </c>
      <c r="E64" s="2" t="s">
        <v>7</v>
      </c>
      <c r="F64" s="2">
        <f>VLOOKUP(C64,'Five Year Alumni Srvy 2016 Data'!C:F,4,FALSE)</f>
        <v>1</v>
      </c>
      <c r="G64" s="2" t="str">
        <f>VLOOKUP(F64,Coding!K:L,2,FALSE)</f>
        <v>URM</v>
      </c>
      <c r="H64" t="s">
        <v>198</v>
      </c>
      <c r="I64" t="s">
        <v>199</v>
      </c>
      <c r="J64" t="s">
        <v>17</v>
      </c>
      <c r="K64" t="s">
        <v>114</v>
      </c>
      <c r="L64" s="3"/>
      <c r="M64" t="s">
        <v>61</v>
      </c>
      <c r="N64" t="s">
        <v>115</v>
      </c>
    </row>
    <row r="65" spans="1:15" x14ac:dyDescent="0.25">
      <c r="A65" s="2">
        <v>1</v>
      </c>
      <c r="B65" s="2">
        <v>2016</v>
      </c>
      <c r="C65" t="s">
        <v>341</v>
      </c>
      <c r="D65" t="s">
        <v>48</v>
      </c>
      <c r="E65" s="2" t="s">
        <v>7</v>
      </c>
      <c r="F65" s="2">
        <f>VLOOKUP(C65,'Five Year Alumni Srvy 2016 Data'!C:F,4,FALSE)</f>
        <v>1</v>
      </c>
      <c r="G65" s="2" t="str">
        <f>VLOOKUP(F65,Coding!K:L,2,FALSE)</f>
        <v>URM</v>
      </c>
      <c r="H65" t="s">
        <v>342</v>
      </c>
      <c r="I65" t="s">
        <v>342</v>
      </c>
      <c r="J65" t="s">
        <v>19</v>
      </c>
      <c r="K65" t="s">
        <v>114</v>
      </c>
      <c r="L65" s="2">
        <v>1</v>
      </c>
      <c r="M65" t="s">
        <v>61</v>
      </c>
      <c r="N65" t="s">
        <v>115</v>
      </c>
      <c r="O65" t="s">
        <v>281</v>
      </c>
    </row>
    <row r="66" spans="1:15" x14ac:dyDescent="0.25">
      <c r="A66" s="2">
        <v>1</v>
      </c>
      <c r="B66" s="2">
        <v>2016</v>
      </c>
      <c r="C66" t="s">
        <v>349</v>
      </c>
      <c r="D66" t="s">
        <v>169</v>
      </c>
      <c r="E66" s="2" t="s">
        <v>7</v>
      </c>
      <c r="F66" s="2">
        <f>VLOOKUP(C66,'Five Year Alumni Srvy 2016 Data'!C:F,4,FALSE)</f>
        <v>1</v>
      </c>
      <c r="G66" s="2" t="str">
        <f>VLOOKUP(F66,Coding!K:L,2,FALSE)</f>
        <v>URM</v>
      </c>
      <c r="H66" t="s">
        <v>252</v>
      </c>
      <c r="I66" t="s">
        <v>206</v>
      </c>
      <c r="J66" t="s">
        <v>15</v>
      </c>
      <c r="K66" t="s">
        <v>114</v>
      </c>
      <c r="L66" s="3"/>
      <c r="M66" t="s">
        <v>61</v>
      </c>
      <c r="N66" t="s">
        <v>115</v>
      </c>
    </row>
    <row r="67" spans="1:15" x14ac:dyDescent="0.25">
      <c r="A67" s="2">
        <v>1</v>
      </c>
      <c r="B67" s="2">
        <v>2016</v>
      </c>
      <c r="C67" t="s">
        <v>350</v>
      </c>
      <c r="D67" t="s">
        <v>169</v>
      </c>
      <c r="E67" s="2" t="s">
        <v>7</v>
      </c>
      <c r="F67" s="2">
        <f>VLOOKUP(C67,'Five Year Alumni Srvy 2016 Data'!C:F,4,FALSE)</f>
        <v>1</v>
      </c>
      <c r="G67" s="2" t="str">
        <f>VLOOKUP(F67,Coding!K:L,2,FALSE)</f>
        <v>URM</v>
      </c>
      <c r="H67" t="s">
        <v>272</v>
      </c>
      <c r="I67" t="s">
        <v>273</v>
      </c>
      <c r="J67" t="s">
        <v>21</v>
      </c>
      <c r="K67" t="s">
        <v>114</v>
      </c>
      <c r="L67" s="3"/>
      <c r="M67" t="s">
        <v>61</v>
      </c>
      <c r="N67" t="s">
        <v>115</v>
      </c>
    </row>
    <row r="68" spans="1:15" x14ac:dyDescent="0.25">
      <c r="A68" s="2">
        <v>1</v>
      </c>
      <c r="B68" s="2">
        <v>2016</v>
      </c>
      <c r="C68" t="s">
        <v>353</v>
      </c>
      <c r="D68" t="s">
        <v>48</v>
      </c>
      <c r="E68" s="2" t="s">
        <v>7</v>
      </c>
      <c r="F68" s="2">
        <f>VLOOKUP(C68,'Five Year Alumni Srvy 2016 Data'!C:F,4,FALSE)</f>
        <v>1</v>
      </c>
      <c r="G68" s="2" t="str">
        <f>VLOOKUP(F68,Coding!K:L,2,FALSE)</f>
        <v>URM</v>
      </c>
      <c r="H68" t="s">
        <v>328</v>
      </c>
      <c r="I68" t="s">
        <v>328</v>
      </c>
      <c r="J68" t="s">
        <v>10</v>
      </c>
      <c r="K68" t="s">
        <v>114</v>
      </c>
      <c r="L68" s="3"/>
      <c r="M68" t="s">
        <v>61</v>
      </c>
      <c r="N68" t="s">
        <v>115</v>
      </c>
    </row>
    <row r="69" spans="1:15" x14ac:dyDescent="0.25">
      <c r="A69" s="2">
        <v>1</v>
      </c>
      <c r="B69" s="2">
        <v>2016</v>
      </c>
      <c r="C69" t="s">
        <v>354</v>
      </c>
      <c r="D69" t="s">
        <v>48</v>
      </c>
      <c r="E69" s="2" t="s">
        <v>7</v>
      </c>
      <c r="F69" s="2">
        <f>VLOOKUP(C69,'Five Year Alumni Srvy 2016 Data'!C:F,4,FALSE)</f>
        <v>1</v>
      </c>
      <c r="G69" s="2" t="str">
        <f>VLOOKUP(F69,Coding!K:L,2,FALSE)</f>
        <v>URM</v>
      </c>
      <c r="H69" t="s">
        <v>270</v>
      </c>
      <c r="I69" t="s">
        <v>270</v>
      </c>
      <c r="J69" t="s">
        <v>21</v>
      </c>
      <c r="K69" t="s">
        <v>114</v>
      </c>
      <c r="L69" s="3"/>
      <c r="M69" t="s">
        <v>61</v>
      </c>
      <c r="N69" t="s">
        <v>115</v>
      </c>
    </row>
    <row r="70" spans="1:15" x14ac:dyDescent="0.25">
      <c r="A70" s="2">
        <v>1</v>
      </c>
      <c r="B70" s="2">
        <v>2016</v>
      </c>
      <c r="C70" t="s">
        <v>361</v>
      </c>
      <c r="D70" t="s">
        <v>169</v>
      </c>
      <c r="E70" s="2" t="s">
        <v>7</v>
      </c>
      <c r="F70" s="2">
        <f>VLOOKUP(C70,'Five Year Alumni Srvy 2016 Data'!C:F,4,FALSE)</f>
        <v>1</v>
      </c>
      <c r="G70" s="2" t="str">
        <f>VLOOKUP(F70,Coding!K:L,2,FALSE)</f>
        <v>URM</v>
      </c>
      <c r="H70" t="s">
        <v>362</v>
      </c>
      <c r="I70" t="s">
        <v>348</v>
      </c>
      <c r="J70" t="s">
        <v>10</v>
      </c>
      <c r="K70" t="s">
        <v>114</v>
      </c>
      <c r="L70" s="3"/>
      <c r="M70" t="s">
        <v>61</v>
      </c>
      <c r="N70" t="s">
        <v>115</v>
      </c>
    </row>
    <row r="71" spans="1:15" x14ac:dyDescent="0.25">
      <c r="A71" s="2">
        <v>1</v>
      </c>
      <c r="B71" s="2">
        <v>2016</v>
      </c>
      <c r="C71" t="s">
        <v>372</v>
      </c>
      <c r="D71" t="s">
        <v>204</v>
      </c>
      <c r="E71" s="2" t="s">
        <v>7</v>
      </c>
      <c r="F71" s="2">
        <f>VLOOKUP(C71,'Five Year Alumni Srvy 2016 Data'!C:F,4,FALSE)</f>
        <v>1</v>
      </c>
      <c r="G71" s="2" t="str">
        <f>VLOOKUP(F71,Coding!K:L,2,FALSE)</f>
        <v>URM</v>
      </c>
      <c r="H71" t="s">
        <v>289</v>
      </c>
      <c r="I71" t="s">
        <v>290</v>
      </c>
      <c r="J71" t="s">
        <v>17</v>
      </c>
      <c r="K71" t="s">
        <v>114</v>
      </c>
      <c r="L71" s="3"/>
      <c r="M71" t="s">
        <v>61</v>
      </c>
      <c r="N71" t="s">
        <v>115</v>
      </c>
    </row>
    <row r="72" spans="1:15" x14ac:dyDescent="0.25">
      <c r="A72" s="2">
        <v>1</v>
      </c>
      <c r="B72" s="2">
        <v>2016</v>
      </c>
      <c r="C72" t="s">
        <v>379</v>
      </c>
      <c r="D72" t="s">
        <v>169</v>
      </c>
      <c r="E72" s="2" t="s">
        <v>7</v>
      </c>
      <c r="F72" s="2">
        <f>VLOOKUP(C72,'Five Year Alumni Srvy 2016 Data'!C:F,4,FALSE)</f>
        <v>1</v>
      </c>
      <c r="G72" s="2" t="str">
        <f>VLOOKUP(F72,Coding!K:L,2,FALSE)</f>
        <v>URM</v>
      </c>
      <c r="H72" t="s">
        <v>306</v>
      </c>
      <c r="I72" t="s">
        <v>306</v>
      </c>
      <c r="J72" t="s">
        <v>21</v>
      </c>
      <c r="K72" t="s">
        <v>114</v>
      </c>
      <c r="L72" s="3"/>
      <c r="M72" t="s">
        <v>61</v>
      </c>
      <c r="N72" t="s">
        <v>115</v>
      </c>
    </row>
    <row r="73" spans="1:15" x14ac:dyDescent="0.25">
      <c r="A73" s="2">
        <v>1</v>
      </c>
      <c r="B73" s="2">
        <v>2016</v>
      </c>
      <c r="C73" t="s">
        <v>402</v>
      </c>
      <c r="D73" t="s">
        <v>48</v>
      </c>
      <c r="E73" s="2" t="s">
        <v>7</v>
      </c>
      <c r="F73" s="2">
        <f>VLOOKUP(C73,'Five Year Alumni Srvy 2016 Data'!C:F,4,FALSE)</f>
        <v>1</v>
      </c>
      <c r="G73" s="2" t="str">
        <f>VLOOKUP(F73,Coding!K:L,2,FALSE)</f>
        <v>URM</v>
      </c>
      <c r="H73" t="s">
        <v>272</v>
      </c>
      <c r="I73" t="s">
        <v>273</v>
      </c>
      <c r="J73" t="s">
        <v>21</v>
      </c>
      <c r="K73" t="s">
        <v>114</v>
      </c>
      <c r="L73" s="3"/>
      <c r="M73" t="s">
        <v>61</v>
      </c>
      <c r="N73" t="s">
        <v>115</v>
      </c>
    </row>
    <row r="74" spans="1:15" x14ac:dyDescent="0.25">
      <c r="A74" s="2">
        <v>1</v>
      </c>
      <c r="B74" s="2">
        <v>2016</v>
      </c>
      <c r="C74" t="s">
        <v>405</v>
      </c>
      <c r="D74" t="s">
        <v>264</v>
      </c>
      <c r="E74" s="2" t="s">
        <v>7</v>
      </c>
      <c r="F74" s="2">
        <f>VLOOKUP(C74,'Five Year Alumni Srvy 2016 Data'!C:F,4,FALSE)</f>
        <v>1</v>
      </c>
      <c r="G74" s="2" t="str">
        <f>VLOOKUP(F74,Coding!K:L,2,FALSE)</f>
        <v>URM</v>
      </c>
      <c r="H74" t="s">
        <v>270</v>
      </c>
      <c r="I74" t="s">
        <v>270</v>
      </c>
      <c r="J74" t="s">
        <v>21</v>
      </c>
      <c r="K74" t="s">
        <v>114</v>
      </c>
      <c r="L74" s="3"/>
      <c r="M74" t="s">
        <v>61</v>
      </c>
      <c r="N74" t="s">
        <v>115</v>
      </c>
    </row>
    <row r="75" spans="1:15" x14ac:dyDescent="0.25">
      <c r="A75" s="2">
        <v>1</v>
      </c>
      <c r="B75" s="2">
        <v>2016</v>
      </c>
      <c r="C75" t="s">
        <v>435</v>
      </c>
      <c r="D75" t="s">
        <v>48</v>
      </c>
      <c r="E75" s="2" t="s">
        <v>7</v>
      </c>
      <c r="F75" s="2">
        <f>VLOOKUP(C75,'Five Year Alumni Srvy 2016 Data'!C:F,4,FALSE)</f>
        <v>1</v>
      </c>
      <c r="G75" s="2" t="str">
        <f>VLOOKUP(F75,Coding!K:L,2,FALSE)</f>
        <v>URM</v>
      </c>
      <c r="H75" t="s">
        <v>270</v>
      </c>
      <c r="I75" t="s">
        <v>270</v>
      </c>
      <c r="J75" t="s">
        <v>21</v>
      </c>
      <c r="K75" t="s">
        <v>114</v>
      </c>
      <c r="L75" s="3"/>
      <c r="M75" t="s">
        <v>61</v>
      </c>
      <c r="N75" t="s">
        <v>115</v>
      </c>
    </row>
    <row r="76" spans="1:15" x14ac:dyDescent="0.25">
      <c r="A76" s="2">
        <v>1</v>
      </c>
      <c r="B76" s="2">
        <v>2016</v>
      </c>
      <c r="C76" t="s">
        <v>441</v>
      </c>
      <c r="D76" t="s">
        <v>48</v>
      </c>
      <c r="E76" s="2" t="s">
        <v>7</v>
      </c>
      <c r="F76" s="2">
        <f>VLOOKUP(C76,'Five Year Alumni Srvy 2016 Data'!C:F,4,FALSE)</f>
        <v>1</v>
      </c>
      <c r="G76" s="2" t="str">
        <f>VLOOKUP(F76,Coding!K:L,2,FALSE)</f>
        <v>URM</v>
      </c>
      <c r="H76" t="s">
        <v>252</v>
      </c>
      <c r="I76" t="s">
        <v>206</v>
      </c>
      <c r="J76" t="s">
        <v>15</v>
      </c>
      <c r="K76" t="s">
        <v>114</v>
      </c>
      <c r="L76" s="3"/>
      <c r="M76" t="s">
        <v>61</v>
      </c>
      <c r="N76" t="s">
        <v>115</v>
      </c>
    </row>
    <row r="77" spans="1:15" x14ac:dyDescent="0.25">
      <c r="A77" s="2">
        <v>1</v>
      </c>
      <c r="B77" s="2">
        <v>2016</v>
      </c>
      <c r="C77" t="s">
        <v>455</v>
      </c>
      <c r="D77" t="s">
        <v>204</v>
      </c>
      <c r="E77" s="2" t="s">
        <v>7</v>
      </c>
      <c r="F77" s="2">
        <f>VLOOKUP(C77,'Five Year Alumni Srvy 2016 Data'!C:F,4,FALSE)</f>
        <v>1</v>
      </c>
      <c r="G77" s="2" t="str">
        <f>VLOOKUP(F77,Coding!K:L,2,FALSE)</f>
        <v>URM</v>
      </c>
      <c r="H77" t="s">
        <v>252</v>
      </c>
      <c r="I77" t="s">
        <v>206</v>
      </c>
      <c r="J77" t="s">
        <v>15</v>
      </c>
      <c r="K77" t="s">
        <v>114</v>
      </c>
      <c r="L77" s="3"/>
      <c r="M77" t="s">
        <v>61</v>
      </c>
      <c r="N77" t="s">
        <v>115</v>
      </c>
    </row>
    <row r="78" spans="1:15" x14ac:dyDescent="0.25">
      <c r="A78" s="2">
        <v>1</v>
      </c>
      <c r="B78" s="2">
        <v>2016</v>
      </c>
      <c r="C78" t="s">
        <v>460</v>
      </c>
      <c r="D78" t="s">
        <v>169</v>
      </c>
      <c r="E78" s="2" t="s">
        <v>7</v>
      </c>
      <c r="F78" s="2">
        <f>VLOOKUP(C78,'Five Year Alumni Srvy 2016 Data'!C:F,4,FALSE)</f>
        <v>1</v>
      </c>
      <c r="G78" s="2" t="str">
        <f>VLOOKUP(F78,Coding!K:L,2,FALSE)</f>
        <v>URM</v>
      </c>
      <c r="H78" t="s">
        <v>235</v>
      </c>
      <c r="I78" t="s">
        <v>236</v>
      </c>
      <c r="J78" t="s">
        <v>15</v>
      </c>
      <c r="K78" t="s">
        <v>114</v>
      </c>
      <c r="L78" s="3"/>
      <c r="M78" t="s">
        <v>61</v>
      </c>
      <c r="N78" t="s">
        <v>115</v>
      </c>
    </row>
    <row r="79" spans="1:15" x14ac:dyDescent="0.25">
      <c r="A79" s="2">
        <v>1</v>
      </c>
      <c r="B79" s="2">
        <v>2016</v>
      </c>
      <c r="C79" t="s">
        <v>480</v>
      </c>
      <c r="D79" t="s">
        <v>48</v>
      </c>
      <c r="E79" s="2" t="s">
        <v>7</v>
      </c>
      <c r="F79" s="2">
        <f>VLOOKUP(C79,'Five Year Alumni Srvy 2016 Data'!C:F,4,FALSE)</f>
        <v>1</v>
      </c>
      <c r="G79" s="2" t="str">
        <f>VLOOKUP(F79,Coding!K:L,2,FALSE)</f>
        <v>URM</v>
      </c>
      <c r="H79" t="s">
        <v>328</v>
      </c>
      <c r="I79" t="s">
        <v>328</v>
      </c>
      <c r="J79" t="s">
        <v>10</v>
      </c>
      <c r="K79" t="s">
        <v>114</v>
      </c>
      <c r="L79" s="3"/>
      <c r="M79" t="s">
        <v>61</v>
      </c>
      <c r="N79" t="s">
        <v>115</v>
      </c>
    </row>
    <row r="80" spans="1:15" x14ac:dyDescent="0.25">
      <c r="A80" s="2">
        <v>1</v>
      </c>
      <c r="B80" s="2">
        <v>2016</v>
      </c>
      <c r="C80" t="s">
        <v>488</v>
      </c>
      <c r="D80" t="s">
        <v>169</v>
      </c>
      <c r="E80" s="2" t="s">
        <v>7</v>
      </c>
      <c r="F80" s="2">
        <f>VLOOKUP(C80,'Five Year Alumni Srvy 2016 Data'!C:F,4,FALSE)</f>
        <v>1</v>
      </c>
      <c r="G80" s="2" t="str">
        <f>VLOOKUP(F80,Coding!K:L,2,FALSE)</f>
        <v>URM</v>
      </c>
      <c r="H80" t="s">
        <v>489</v>
      </c>
      <c r="I80" t="s">
        <v>409</v>
      </c>
      <c r="J80" t="s">
        <v>19</v>
      </c>
      <c r="K80" t="s">
        <v>114</v>
      </c>
      <c r="L80" s="3"/>
      <c r="M80" t="s">
        <v>61</v>
      </c>
      <c r="N80" t="s">
        <v>115</v>
      </c>
    </row>
    <row r="81" spans="1:15" x14ac:dyDescent="0.25">
      <c r="A81" s="2">
        <v>1</v>
      </c>
      <c r="B81" s="2">
        <v>2016</v>
      </c>
      <c r="C81" t="s">
        <v>492</v>
      </c>
      <c r="D81" t="s">
        <v>48</v>
      </c>
      <c r="E81" s="2" t="s">
        <v>7</v>
      </c>
      <c r="F81" s="2">
        <f>VLOOKUP(C81,'Five Year Alumni Srvy 2016 Data'!C:F,4,FALSE)</f>
        <v>1</v>
      </c>
      <c r="G81" s="2" t="str">
        <f>VLOOKUP(F81,Coding!K:L,2,FALSE)</f>
        <v>URM</v>
      </c>
      <c r="H81" t="s">
        <v>493</v>
      </c>
      <c r="I81" t="s">
        <v>206</v>
      </c>
      <c r="J81" t="s">
        <v>15</v>
      </c>
      <c r="K81" t="s">
        <v>114</v>
      </c>
      <c r="L81" s="3"/>
      <c r="M81" t="s">
        <v>61</v>
      </c>
      <c r="N81" t="s">
        <v>115</v>
      </c>
    </row>
    <row r="82" spans="1:15" x14ac:dyDescent="0.25">
      <c r="A82" s="2">
        <v>1</v>
      </c>
      <c r="B82" s="2">
        <v>2016</v>
      </c>
      <c r="C82" t="s">
        <v>496</v>
      </c>
      <c r="D82" t="s">
        <v>48</v>
      </c>
      <c r="E82" s="2" t="s">
        <v>7</v>
      </c>
      <c r="F82" s="2">
        <f>VLOOKUP(C82,'Five Year Alumni Srvy 2016 Data'!C:F,4,FALSE)</f>
        <v>1</v>
      </c>
      <c r="G82" s="2" t="str">
        <f>VLOOKUP(F82,Coding!K:L,2,FALSE)</f>
        <v>URM</v>
      </c>
      <c r="H82" t="s">
        <v>497</v>
      </c>
      <c r="I82" t="s">
        <v>399</v>
      </c>
      <c r="J82" t="s">
        <v>19</v>
      </c>
      <c r="K82" t="s">
        <v>114</v>
      </c>
      <c r="L82" s="3"/>
      <c r="M82" t="s">
        <v>61</v>
      </c>
      <c r="N82" t="s">
        <v>115</v>
      </c>
    </row>
    <row r="83" spans="1:15" x14ac:dyDescent="0.25">
      <c r="A83" s="2">
        <v>1</v>
      </c>
      <c r="B83" s="2">
        <v>2016</v>
      </c>
      <c r="C83" t="s">
        <v>203</v>
      </c>
      <c r="D83" t="s">
        <v>204</v>
      </c>
      <c r="E83" s="2" t="s">
        <v>7</v>
      </c>
      <c r="F83" s="2">
        <f>VLOOKUP(C83,'Five Year Alumni Srvy 2016 Data'!C:F,4,FALSE)</f>
        <v>1</v>
      </c>
      <c r="G83" s="2" t="str">
        <f>VLOOKUP(F83,Coding!K:L,2,FALSE)</f>
        <v>URM</v>
      </c>
      <c r="H83" t="s">
        <v>205</v>
      </c>
      <c r="I83" t="s">
        <v>206</v>
      </c>
      <c r="J83" t="s">
        <v>15</v>
      </c>
      <c r="K83" t="s">
        <v>100</v>
      </c>
      <c r="L83" s="3"/>
      <c r="M83" t="s">
        <v>61</v>
      </c>
      <c r="N83" t="s">
        <v>101</v>
      </c>
    </row>
    <row r="84" spans="1:15" x14ac:dyDescent="0.25">
      <c r="A84" s="2">
        <v>1</v>
      </c>
      <c r="B84" s="2">
        <v>2016</v>
      </c>
      <c r="C84" t="s">
        <v>214</v>
      </c>
      <c r="D84" t="s">
        <v>204</v>
      </c>
      <c r="E84" s="2" t="s">
        <v>7</v>
      </c>
      <c r="F84" s="2">
        <f>VLOOKUP(C84,'Five Year Alumni Srvy 2016 Data'!C:F,4,FALSE)</f>
        <v>1</v>
      </c>
      <c r="G84" s="2" t="str">
        <f>VLOOKUP(F84,Coding!K:L,2,FALSE)</f>
        <v>URM</v>
      </c>
      <c r="H84" t="s">
        <v>215</v>
      </c>
      <c r="I84" t="s">
        <v>215</v>
      </c>
      <c r="J84" t="s">
        <v>21</v>
      </c>
      <c r="K84" t="s">
        <v>100</v>
      </c>
      <c r="L84" s="3"/>
      <c r="M84" t="s">
        <v>61</v>
      </c>
      <c r="N84" t="s">
        <v>101</v>
      </c>
    </row>
    <row r="85" spans="1:15" x14ac:dyDescent="0.25">
      <c r="A85" s="2">
        <v>1</v>
      </c>
      <c r="B85" s="2">
        <v>2016</v>
      </c>
      <c r="C85" t="s">
        <v>263</v>
      </c>
      <c r="D85" t="s">
        <v>264</v>
      </c>
      <c r="E85" s="2" t="s">
        <v>7</v>
      </c>
      <c r="F85" s="2">
        <f>VLOOKUP(C85,'Five Year Alumni Srvy 2016 Data'!C:F,4,FALSE)</f>
        <v>1</v>
      </c>
      <c r="G85" s="2" t="str">
        <f>VLOOKUP(F85,Coding!K:L,2,FALSE)</f>
        <v>URM</v>
      </c>
      <c r="H85" t="s">
        <v>248</v>
      </c>
      <c r="I85" t="s">
        <v>249</v>
      </c>
      <c r="J85" t="s">
        <v>17</v>
      </c>
      <c r="K85" t="s">
        <v>100</v>
      </c>
      <c r="L85" s="3"/>
      <c r="M85" t="s">
        <v>61</v>
      </c>
      <c r="N85" t="s">
        <v>101</v>
      </c>
    </row>
    <row r="86" spans="1:15" x14ac:dyDescent="0.25">
      <c r="A86" s="2">
        <v>1</v>
      </c>
      <c r="B86" s="2">
        <v>2016</v>
      </c>
      <c r="C86" t="s">
        <v>269</v>
      </c>
      <c r="D86" t="s">
        <v>48</v>
      </c>
      <c r="E86" s="2" t="s">
        <v>7</v>
      </c>
      <c r="F86" s="2">
        <f>VLOOKUP(C86,'Five Year Alumni Srvy 2016 Data'!C:F,4,FALSE)</f>
        <v>1</v>
      </c>
      <c r="G86" s="2" t="str">
        <f>VLOOKUP(F86,Coding!K:L,2,FALSE)</f>
        <v>URM</v>
      </c>
      <c r="H86" t="s">
        <v>270</v>
      </c>
      <c r="I86" t="s">
        <v>270</v>
      </c>
      <c r="J86" t="s">
        <v>21</v>
      </c>
      <c r="K86" t="s">
        <v>100</v>
      </c>
      <c r="L86" s="3"/>
      <c r="M86" t="s">
        <v>61</v>
      </c>
      <c r="N86" t="s">
        <v>101</v>
      </c>
    </row>
    <row r="87" spans="1:15" x14ac:dyDescent="0.25">
      <c r="A87" s="2">
        <v>1</v>
      </c>
      <c r="B87" s="2">
        <v>2016</v>
      </c>
      <c r="C87" t="s">
        <v>271</v>
      </c>
      <c r="D87" t="s">
        <v>48</v>
      </c>
      <c r="E87" s="2" t="s">
        <v>7</v>
      </c>
      <c r="F87" s="2">
        <f>VLOOKUP(C87,'Five Year Alumni Srvy 2016 Data'!C:F,4,FALSE)</f>
        <v>1</v>
      </c>
      <c r="G87" s="2" t="str">
        <f>VLOOKUP(F87,Coding!K:L,2,FALSE)</f>
        <v>URM</v>
      </c>
      <c r="H87" t="s">
        <v>272</v>
      </c>
      <c r="I87" t="s">
        <v>273</v>
      </c>
      <c r="J87" t="s">
        <v>21</v>
      </c>
      <c r="K87" t="s">
        <v>100</v>
      </c>
      <c r="L87" s="3"/>
      <c r="M87" t="s">
        <v>61</v>
      </c>
      <c r="N87" t="s">
        <v>101</v>
      </c>
    </row>
    <row r="88" spans="1:15" x14ac:dyDescent="0.25">
      <c r="A88" s="2">
        <v>1</v>
      </c>
      <c r="B88" s="2">
        <v>2016</v>
      </c>
      <c r="C88" t="s">
        <v>312</v>
      </c>
      <c r="D88" t="s">
        <v>169</v>
      </c>
      <c r="E88" s="2" t="s">
        <v>7</v>
      </c>
      <c r="F88" s="2">
        <f>VLOOKUP(C88,'Five Year Alumni Srvy 2016 Data'!C:F,4,FALSE)</f>
        <v>1</v>
      </c>
      <c r="G88" s="2" t="str">
        <f>VLOOKUP(F88,Coding!K:L,2,FALSE)</f>
        <v>URM</v>
      </c>
      <c r="H88" t="s">
        <v>270</v>
      </c>
      <c r="I88" t="s">
        <v>270</v>
      </c>
      <c r="J88" t="s">
        <v>21</v>
      </c>
      <c r="K88" t="s">
        <v>100</v>
      </c>
      <c r="L88" s="3"/>
      <c r="M88" t="s">
        <v>61</v>
      </c>
      <c r="N88" t="s">
        <v>101</v>
      </c>
    </row>
    <row r="89" spans="1:15" x14ac:dyDescent="0.25">
      <c r="A89" s="2">
        <v>1</v>
      </c>
      <c r="B89" s="2">
        <v>2016</v>
      </c>
      <c r="C89" t="s">
        <v>317</v>
      </c>
      <c r="D89" t="s">
        <v>169</v>
      </c>
      <c r="E89" s="2" t="s">
        <v>7</v>
      </c>
      <c r="F89" s="2">
        <f>VLOOKUP(C89,'Five Year Alumni Srvy 2016 Data'!C:F,4,FALSE)</f>
        <v>1</v>
      </c>
      <c r="G89" s="2" t="str">
        <f>VLOOKUP(F89,Coding!K:L,2,FALSE)</f>
        <v>URM</v>
      </c>
      <c r="H89" t="s">
        <v>318</v>
      </c>
      <c r="I89" t="s">
        <v>171</v>
      </c>
      <c r="J89" t="s">
        <v>19</v>
      </c>
      <c r="K89" t="s">
        <v>100</v>
      </c>
      <c r="L89" s="3"/>
      <c r="M89" t="s">
        <v>61</v>
      </c>
      <c r="N89" t="s">
        <v>101</v>
      </c>
    </row>
    <row r="90" spans="1:15" x14ac:dyDescent="0.25">
      <c r="A90" s="2">
        <v>1</v>
      </c>
      <c r="B90" s="2">
        <v>2016</v>
      </c>
      <c r="C90" t="s">
        <v>325</v>
      </c>
      <c r="D90" t="s">
        <v>204</v>
      </c>
      <c r="E90" s="2" t="s">
        <v>7</v>
      </c>
      <c r="F90" s="2">
        <f>VLOOKUP(C90,'Five Year Alumni Srvy 2016 Data'!C:F,4,FALSE)</f>
        <v>1</v>
      </c>
      <c r="G90" s="2" t="str">
        <f>VLOOKUP(F90,Coding!K:L,2,FALSE)</f>
        <v>URM</v>
      </c>
      <c r="H90" t="s">
        <v>252</v>
      </c>
      <c r="I90" t="s">
        <v>206</v>
      </c>
      <c r="J90" t="s">
        <v>15</v>
      </c>
      <c r="K90" t="s">
        <v>100</v>
      </c>
      <c r="L90" s="3"/>
      <c r="M90" t="s">
        <v>61</v>
      </c>
      <c r="N90" t="s">
        <v>101</v>
      </c>
    </row>
    <row r="91" spans="1:15" x14ac:dyDescent="0.25">
      <c r="A91" s="2">
        <v>1</v>
      </c>
      <c r="B91" s="2">
        <v>2016</v>
      </c>
      <c r="C91" t="s">
        <v>333</v>
      </c>
      <c r="D91" t="s">
        <v>204</v>
      </c>
      <c r="E91" s="2" t="s">
        <v>7</v>
      </c>
      <c r="F91" s="2">
        <f>VLOOKUP(C91,'Five Year Alumni Srvy 2016 Data'!C:F,4,FALSE)</f>
        <v>1</v>
      </c>
      <c r="G91" s="2" t="str">
        <f>VLOOKUP(F91,Coding!K:L,2,FALSE)</f>
        <v>URM</v>
      </c>
      <c r="H91" t="s">
        <v>198</v>
      </c>
      <c r="I91" t="s">
        <v>199</v>
      </c>
      <c r="J91" t="s">
        <v>17</v>
      </c>
      <c r="K91" t="s">
        <v>100</v>
      </c>
      <c r="L91" s="3"/>
      <c r="M91" t="s">
        <v>61</v>
      </c>
      <c r="N91" t="s">
        <v>101</v>
      </c>
    </row>
    <row r="92" spans="1:15" x14ac:dyDescent="0.25">
      <c r="A92" s="2">
        <v>1</v>
      </c>
      <c r="B92" s="2">
        <v>2016</v>
      </c>
      <c r="C92" t="s">
        <v>341</v>
      </c>
      <c r="D92" t="s">
        <v>48</v>
      </c>
      <c r="E92" s="2" t="s">
        <v>7</v>
      </c>
      <c r="F92" s="2">
        <f>VLOOKUP(C92,'Five Year Alumni Srvy 2016 Data'!C:F,4,FALSE)</f>
        <v>1</v>
      </c>
      <c r="G92" s="2" t="str">
        <f>VLOOKUP(F92,Coding!K:L,2,FALSE)</f>
        <v>URM</v>
      </c>
      <c r="H92" t="s">
        <v>342</v>
      </c>
      <c r="I92" t="s">
        <v>342</v>
      </c>
      <c r="J92" t="s">
        <v>19</v>
      </c>
      <c r="K92" t="s">
        <v>100</v>
      </c>
      <c r="L92" s="2">
        <v>1</v>
      </c>
      <c r="M92" t="s">
        <v>61</v>
      </c>
      <c r="N92" t="s">
        <v>101</v>
      </c>
      <c r="O92" t="s">
        <v>343</v>
      </c>
    </row>
    <row r="93" spans="1:15" x14ac:dyDescent="0.25">
      <c r="A93" s="2">
        <v>1</v>
      </c>
      <c r="B93" s="2">
        <v>2016</v>
      </c>
      <c r="C93" t="s">
        <v>349</v>
      </c>
      <c r="D93" t="s">
        <v>169</v>
      </c>
      <c r="E93" s="2" t="s">
        <v>7</v>
      </c>
      <c r="F93" s="2">
        <f>VLOOKUP(C93,'Five Year Alumni Srvy 2016 Data'!C:F,4,FALSE)</f>
        <v>1</v>
      </c>
      <c r="G93" s="2" t="str">
        <f>VLOOKUP(F93,Coding!K:L,2,FALSE)</f>
        <v>URM</v>
      </c>
      <c r="H93" t="s">
        <v>252</v>
      </c>
      <c r="I93" t="s">
        <v>206</v>
      </c>
      <c r="J93" t="s">
        <v>15</v>
      </c>
      <c r="K93" t="s">
        <v>100</v>
      </c>
      <c r="L93" s="3"/>
      <c r="M93" t="s">
        <v>61</v>
      </c>
      <c r="N93" t="s">
        <v>101</v>
      </c>
    </row>
    <row r="94" spans="1:15" x14ac:dyDescent="0.25">
      <c r="A94" s="2">
        <v>1</v>
      </c>
      <c r="B94" s="2">
        <v>2016</v>
      </c>
      <c r="C94" t="s">
        <v>350</v>
      </c>
      <c r="D94" t="s">
        <v>169</v>
      </c>
      <c r="E94" s="2" t="s">
        <v>7</v>
      </c>
      <c r="F94" s="2">
        <f>VLOOKUP(C94,'Five Year Alumni Srvy 2016 Data'!C:F,4,FALSE)</f>
        <v>1</v>
      </c>
      <c r="G94" s="2" t="str">
        <f>VLOOKUP(F94,Coding!K:L,2,FALSE)</f>
        <v>URM</v>
      </c>
      <c r="H94" t="s">
        <v>272</v>
      </c>
      <c r="I94" t="s">
        <v>273</v>
      </c>
      <c r="J94" t="s">
        <v>21</v>
      </c>
      <c r="K94" t="s">
        <v>100</v>
      </c>
      <c r="L94" s="3"/>
      <c r="M94" t="s">
        <v>61</v>
      </c>
      <c r="N94" t="s">
        <v>101</v>
      </c>
    </row>
    <row r="95" spans="1:15" x14ac:dyDescent="0.25">
      <c r="A95" s="2">
        <v>1</v>
      </c>
      <c r="B95" s="2">
        <v>2016</v>
      </c>
      <c r="C95" t="s">
        <v>353</v>
      </c>
      <c r="D95" t="s">
        <v>48</v>
      </c>
      <c r="E95" s="2" t="s">
        <v>7</v>
      </c>
      <c r="F95" s="2">
        <f>VLOOKUP(C95,'Five Year Alumni Srvy 2016 Data'!C:F,4,FALSE)</f>
        <v>1</v>
      </c>
      <c r="G95" s="2" t="str">
        <f>VLOOKUP(F95,Coding!K:L,2,FALSE)</f>
        <v>URM</v>
      </c>
      <c r="H95" t="s">
        <v>328</v>
      </c>
      <c r="I95" t="s">
        <v>328</v>
      </c>
      <c r="J95" t="s">
        <v>10</v>
      </c>
      <c r="K95" t="s">
        <v>100</v>
      </c>
      <c r="L95" s="3"/>
      <c r="M95" t="s">
        <v>61</v>
      </c>
      <c r="N95" t="s">
        <v>101</v>
      </c>
    </row>
    <row r="96" spans="1:15" x14ac:dyDescent="0.25">
      <c r="A96" s="2">
        <v>1</v>
      </c>
      <c r="B96" s="2">
        <v>2016</v>
      </c>
      <c r="C96" t="s">
        <v>354</v>
      </c>
      <c r="D96" t="s">
        <v>48</v>
      </c>
      <c r="E96" s="2" t="s">
        <v>7</v>
      </c>
      <c r="F96" s="2">
        <f>VLOOKUP(C96,'Five Year Alumni Srvy 2016 Data'!C:F,4,FALSE)</f>
        <v>1</v>
      </c>
      <c r="G96" s="2" t="str">
        <f>VLOOKUP(F96,Coding!K:L,2,FALSE)</f>
        <v>URM</v>
      </c>
      <c r="H96" t="s">
        <v>270</v>
      </c>
      <c r="I96" t="s">
        <v>270</v>
      </c>
      <c r="J96" t="s">
        <v>21</v>
      </c>
      <c r="K96" t="s">
        <v>100</v>
      </c>
      <c r="L96" s="3"/>
      <c r="M96" t="s">
        <v>61</v>
      </c>
      <c r="N96" t="s">
        <v>101</v>
      </c>
    </row>
    <row r="97" spans="1:14" x14ac:dyDescent="0.25">
      <c r="A97" s="2">
        <v>1</v>
      </c>
      <c r="B97" s="2">
        <v>2016</v>
      </c>
      <c r="C97" t="s">
        <v>361</v>
      </c>
      <c r="D97" t="s">
        <v>169</v>
      </c>
      <c r="E97" s="2" t="s">
        <v>7</v>
      </c>
      <c r="F97" s="2">
        <f>VLOOKUP(C97,'Five Year Alumni Srvy 2016 Data'!C:F,4,FALSE)</f>
        <v>1</v>
      </c>
      <c r="G97" s="2" t="str">
        <f>VLOOKUP(F97,Coding!K:L,2,FALSE)</f>
        <v>URM</v>
      </c>
      <c r="H97" t="s">
        <v>362</v>
      </c>
      <c r="I97" t="s">
        <v>348</v>
      </c>
      <c r="J97" t="s">
        <v>10</v>
      </c>
      <c r="K97" t="s">
        <v>100</v>
      </c>
      <c r="L97" s="3"/>
      <c r="M97" t="s">
        <v>61</v>
      </c>
      <c r="N97" t="s">
        <v>101</v>
      </c>
    </row>
    <row r="98" spans="1:14" x14ac:dyDescent="0.25">
      <c r="A98" s="2">
        <v>1</v>
      </c>
      <c r="B98" s="2">
        <v>2016</v>
      </c>
      <c r="C98" t="s">
        <v>372</v>
      </c>
      <c r="D98" t="s">
        <v>204</v>
      </c>
      <c r="E98" s="2" t="s">
        <v>7</v>
      </c>
      <c r="F98" s="2">
        <f>VLOOKUP(C98,'Five Year Alumni Srvy 2016 Data'!C:F,4,FALSE)</f>
        <v>1</v>
      </c>
      <c r="G98" s="2" t="str">
        <f>VLOOKUP(F98,Coding!K:L,2,FALSE)</f>
        <v>URM</v>
      </c>
      <c r="H98" t="s">
        <v>289</v>
      </c>
      <c r="I98" t="s">
        <v>290</v>
      </c>
      <c r="J98" t="s">
        <v>17</v>
      </c>
      <c r="K98" t="s">
        <v>100</v>
      </c>
      <c r="L98" s="3"/>
      <c r="M98" t="s">
        <v>61</v>
      </c>
      <c r="N98" t="s">
        <v>101</v>
      </c>
    </row>
    <row r="99" spans="1:14" x14ac:dyDescent="0.25">
      <c r="A99" s="2">
        <v>1</v>
      </c>
      <c r="B99" s="2">
        <v>2016</v>
      </c>
      <c r="C99" t="s">
        <v>379</v>
      </c>
      <c r="D99" t="s">
        <v>169</v>
      </c>
      <c r="E99" s="2" t="s">
        <v>7</v>
      </c>
      <c r="F99" s="2">
        <f>VLOOKUP(C99,'Five Year Alumni Srvy 2016 Data'!C:F,4,FALSE)</f>
        <v>1</v>
      </c>
      <c r="G99" s="2" t="str">
        <f>VLOOKUP(F99,Coding!K:L,2,FALSE)</f>
        <v>URM</v>
      </c>
      <c r="H99" t="s">
        <v>306</v>
      </c>
      <c r="I99" t="s">
        <v>306</v>
      </c>
      <c r="J99" t="s">
        <v>21</v>
      </c>
      <c r="K99" t="s">
        <v>100</v>
      </c>
      <c r="L99" s="3"/>
      <c r="M99" t="s">
        <v>61</v>
      </c>
      <c r="N99" t="s">
        <v>101</v>
      </c>
    </row>
    <row r="100" spans="1:14" x14ac:dyDescent="0.25">
      <c r="A100" s="2">
        <v>1</v>
      </c>
      <c r="B100" s="2">
        <v>2016</v>
      </c>
      <c r="C100" t="s">
        <v>402</v>
      </c>
      <c r="D100" t="s">
        <v>48</v>
      </c>
      <c r="E100" s="2" t="s">
        <v>7</v>
      </c>
      <c r="F100" s="2">
        <f>VLOOKUP(C100,'Five Year Alumni Srvy 2016 Data'!C:F,4,FALSE)</f>
        <v>1</v>
      </c>
      <c r="G100" s="2" t="str">
        <f>VLOOKUP(F100,Coding!K:L,2,FALSE)</f>
        <v>URM</v>
      </c>
      <c r="H100" t="s">
        <v>272</v>
      </c>
      <c r="I100" t="s">
        <v>273</v>
      </c>
      <c r="J100" t="s">
        <v>21</v>
      </c>
      <c r="K100" t="s">
        <v>100</v>
      </c>
      <c r="L100" s="3"/>
      <c r="M100" t="s">
        <v>61</v>
      </c>
      <c r="N100" t="s">
        <v>101</v>
      </c>
    </row>
    <row r="101" spans="1:14" x14ac:dyDescent="0.25">
      <c r="A101" s="2">
        <v>1</v>
      </c>
      <c r="B101" s="2">
        <v>2016</v>
      </c>
      <c r="C101" t="s">
        <v>405</v>
      </c>
      <c r="D101" t="s">
        <v>264</v>
      </c>
      <c r="E101" s="2" t="s">
        <v>7</v>
      </c>
      <c r="F101" s="2">
        <f>VLOOKUP(C101,'Five Year Alumni Srvy 2016 Data'!C:F,4,FALSE)</f>
        <v>1</v>
      </c>
      <c r="G101" s="2" t="str">
        <f>VLOOKUP(F101,Coding!K:L,2,FALSE)</f>
        <v>URM</v>
      </c>
      <c r="H101" t="s">
        <v>270</v>
      </c>
      <c r="I101" t="s">
        <v>270</v>
      </c>
      <c r="J101" t="s">
        <v>21</v>
      </c>
      <c r="K101" t="s">
        <v>100</v>
      </c>
      <c r="L101" s="3"/>
      <c r="M101" t="s">
        <v>61</v>
      </c>
      <c r="N101" t="s">
        <v>101</v>
      </c>
    </row>
    <row r="102" spans="1:14" x14ac:dyDescent="0.25">
      <c r="A102" s="2">
        <v>1</v>
      </c>
      <c r="B102" s="2">
        <v>2016</v>
      </c>
      <c r="C102" t="s">
        <v>435</v>
      </c>
      <c r="D102" t="s">
        <v>48</v>
      </c>
      <c r="E102" s="2" t="s">
        <v>7</v>
      </c>
      <c r="F102" s="2">
        <f>VLOOKUP(C102,'Five Year Alumni Srvy 2016 Data'!C:F,4,FALSE)</f>
        <v>1</v>
      </c>
      <c r="G102" s="2" t="str">
        <f>VLOOKUP(F102,Coding!K:L,2,FALSE)</f>
        <v>URM</v>
      </c>
      <c r="H102" t="s">
        <v>270</v>
      </c>
      <c r="I102" t="s">
        <v>270</v>
      </c>
      <c r="J102" t="s">
        <v>21</v>
      </c>
      <c r="K102" t="s">
        <v>100</v>
      </c>
      <c r="L102" s="3"/>
      <c r="M102" t="s">
        <v>61</v>
      </c>
      <c r="N102" t="s">
        <v>101</v>
      </c>
    </row>
    <row r="103" spans="1:14" x14ac:dyDescent="0.25">
      <c r="A103" s="2">
        <v>1</v>
      </c>
      <c r="B103" s="2">
        <v>2016</v>
      </c>
      <c r="C103" t="s">
        <v>441</v>
      </c>
      <c r="D103" t="s">
        <v>48</v>
      </c>
      <c r="E103" s="2" t="s">
        <v>7</v>
      </c>
      <c r="F103" s="2">
        <f>VLOOKUP(C103,'Five Year Alumni Srvy 2016 Data'!C:F,4,FALSE)</f>
        <v>1</v>
      </c>
      <c r="G103" s="2" t="str">
        <f>VLOOKUP(F103,Coding!K:L,2,FALSE)</f>
        <v>URM</v>
      </c>
      <c r="H103" t="s">
        <v>252</v>
      </c>
      <c r="I103" t="s">
        <v>206</v>
      </c>
      <c r="J103" t="s">
        <v>15</v>
      </c>
      <c r="K103" t="s">
        <v>100</v>
      </c>
      <c r="L103" s="3"/>
      <c r="M103" t="s">
        <v>61</v>
      </c>
      <c r="N103" t="s">
        <v>101</v>
      </c>
    </row>
    <row r="104" spans="1:14" x14ac:dyDescent="0.25">
      <c r="A104" s="2">
        <v>1</v>
      </c>
      <c r="B104" s="2">
        <v>2016</v>
      </c>
      <c r="C104" t="s">
        <v>455</v>
      </c>
      <c r="D104" t="s">
        <v>204</v>
      </c>
      <c r="E104" s="2" t="s">
        <v>7</v>
      </c>
      <c r="F104" s="2">
        <f>VLOOKUP(C104,'Five Year Alumni Srvy 2016 Data'!C:F,4,FALSE)</f>
        <v>1</v>
      </c>
      <c r="G104" s="2" t="str">
        <f>VLOOKUP(F104,Coding!K:L,2,FALSE)</f>
        <v>URM</v>
      </c>
      <c r="H104" t="s">
        <v>252</v>
      </c>
      <c r="I104" t="s">
        <v>206</v>
      </c>
      <c r="J104" t="s">
        <v>15</v>
      </c>
      <c r="K104" t="s">
        <v>100</v>
      </c>
      <c r="L104" s="3"/>
      <c r="M104" t="s">
        <v>61</v>
      </c>
      <c r="N104" t="s">
        <v>101</v>
      </c>
    </row>
    <row r="105" spans="1:14" x14ac:dyDescent="0.25">
      <c r="A105" s="2">
        <v>1</v>
      </c>
      <c r="B105" s="2">
        <v>2016</v>
      </c>
      <c r="C105" t="s">
        <v>460</v>
      </c>
      <c r="D105" t="s">
        <v>169</v>
      </c>
      <c r="E105" s="2" t="s">
        <v>7</v>
      </c>
      <c r="F105" s="2">
        <f>VLOOKUP(C105,'Five Year Alumni Srvy 2016 Data'!C:F,4,FALSE)</f>
        <v>1</v>
      </c>
      <c r="G105" s="2" t="str">
        <f>VLOOKUP(F105,Coding!K:L,2,FALSE)</f>
        <v>URM</v>
      </c>
      <c r="H105" t="s">
        <v>235</v>
      </c>
      <c r="I105" t="s">
        <v>236</v>
      </c>
      <c r="J105" t="s">
        <v>15</v>
      </c>
      <c r="K105" t="s">
        <v>100</v>
      </c>
      <c r="L105" s="3"/>
      <c r="M105" t="s">
        <v>61</v>
      </c>
      <c r="N105" t="s">
        <v>101</v>
      </c>
    </row>
    <row r="106" spans="1:14" x14ac:dyDescent="0.25">
      <c r="A106" s="2">
        <v>1</v>
      </c>
      <c r="B106" s="2">
        <v>2016</v>
      </c>
      <c r="C106" t="s">
        <v>480</v>
      </c>
      <c r="D106" t="s">
        <v>48</v>
      </c>
      <c r="E106" s="2" t="s">
        <v>7</v>
      </c>
      <c r="F106" s="2">
        <f>VLOOKUP(C106,'Five Year Alumni Srvy 2016 Data'!C:F,4,FALSE)</f>
        <v>1</v>
      </c>
      <c r="G106" s="2" t="str">
        <f>VLOOKUP(F106,Coding!K:L,2,FALSE)</f>
        <v>URM</v>
      </c>
      <c r="H106" t="s">
        <v>328</v>
      </c>
      <c r="I106" t="s">
        <v>328</v>
      </c>
      <c r="J106" t="s">
        <v>10</v>
      </c>
      <c r="K106" t="s">
        <v>100</v>
      </c>
      <c r="L106" s="3"/>
      <c r="M106" t="s">
        <v>61</v>
      </c>
      <c r="N106" t="s">
        <v>101</v>
      </c>
    </row>
    <row r="107" spans="1:14" x14ac:dyDescent="0.25">
      <c r="A107" s="2">
        <v>1</v>
      </c>
      <c r="B107" s="2">
        <v>2016</v>
      </c>
      <c r="C107" t="s">
        <v>488</v>
      </c>
      <c r="D107" t="s">
        <v>169</v>
      </c>
      <c r="E107" s="2" t="s">
        <v>7</v>
      </c>
      <c r="F107" s="2">
        <f>VLOOKUP(C107,'Five Year Alumni Srvy 2016 Data'!C:F,4,FALSE)</f>
        <v>1</v>
      </c>
      <c r="G107" s="2" t="str">
        <f>VLOOKUP(F107,Coding!K:L,2,FALSE)</f>
        <v>URM</v>
      </c>
      <c r="H107" t="s">
        <v>489</v>
      </c>
      <c r="I107" t="s">
        <v>409</v>
      </c>
      <c r="J107" t="s">
        <v>19</v>
      </c>
      <c r="K107" t="s">
        <v>100</v>
      </c>
      <c r="L107" s="3"/>
      <c r="M107" t="s">
        <v>61</v>
      </c>
      <c r="N107" t="s">
        <v>101</v>
      </c>
    </row>
    <row r="108" spans="1:14" x14ac:dyDescent="0.25">
      <c r="A108" s="2">
        <v>1</v>
      </c>
      <c r="B108" s="2">
        <v>2016</v>
      </c>
      <c r="C108" t="s">
        <v>492</v>
      </c>
      <c r="D108" t="s">
        <v>48</v>
      </c>
      <c r="E108" s="2" t="s">
        <v>7</v>
      </c>
      <c r="F108" s="2">
        <f>VLOOKUP(C108,'Five Year Alumni Srvy 2016 Data'!C:F,4,FALSE)</f>
        <v>1</v>
      </c>
      <c r="G108" s="2" t="str">
        <f>VLOOKUP(F108,Coding!K:L,2,FALSE)</f>
        <v>URM</v>
      </c>
      <c r="H108" t="s">
        <v>493</v>
      </c>
      <c r="I108" t="s">
        <v>206</v>
      </c>
      <c r="J108" t="s">
        <v>15</v>
      </c>
      <c r="K108" t="s">
        <v>100</v>
      </c>
      <c r="L108" s="3"/>
      <c r="M108" t="s">
        <v>61</v>
      </c>
      <c r="N108" t="s">
        <v>101</v>
      </c>
    </row>
    <row r="109" spans="1:14" x14ac:dyDescent="0.25">
      <c r="A109" s="2">
        <v>1</v>
      </c>
      <c r="B109" s="2">
        <v>2016</v>
      </c>
      <c r="C109" t="s">
        <v>496</v>
      </c>
      <c r="D109" t="s">
        <v>48</v>
      </c>
      <c r="E109" s="2" t="s">
        <v>7</v>
      </c>
      <c r="F109" s="2">
        <f>VLOOKUP(C109,'Five Year Alumni Srvy 2016 Data'!C:F,4,FALSE)</f>
        <v>1</v>
      </c>
      <c r="G109" s="2" t="str">
        <f>VLOOKUP(F109,Coding!K:L,2,FALSE)</f>
        <v>URM</v>
      </c>
      <c r="H109" t="s">
        <v>497</v>
      </c>
      <c r="I109" t="s">
        <v>399</v>
      </c>
      <c r="J109" t="s">
        <v>19</v>
      </c>
      <c r="K109" t="s">
        <v>100</v>
      </c>
      <c r="L109" s="3"/>
      <c r="M109" t="s">
        <v>61</v>
      </c>
      <c r="N109" t="s">
        <v>101</v>
      </c>
    </row>
    <row r="110" spans="1:14" x14ac:dyDescent="0.25">
      <c r="A110" s="2">
        <v>1</v>
      </c>
      <c r="B110" s="2">
        <v>2016</v>
      </c>
      <c r="C110" t="s">
        <v>203</v>
      </c>
      <c r="D110" t="s">
        <v>204</v>
      </c>
      <c r="E110" s="2" t="s">
        <v>7</v>
      </c>
      <c r="F110" s="2">
        <f>VLOOKUP(C110,'Five Year Alumni Srvy 2016 Data'!C:F,4,FALSE)</f>
        <v>1</v>
      </c>
      <c r="G110" s="2" t="str">
        <f>VLOOKUP(F110,Coding!K:L,2,FALSE)</f>
        <v>URM</v>
      </c>
      <c r="H110" t="s">
        <v>205</v>
      </c>
      <c r="I110" t="s">
        <v>206</v>
      </c>
      <c r="J110" t="s">
        <v>15</v>
      </c>
      <c r="K110" t="s">
        <v>102</v>
      </c>
      <c r="L110" s="3"/>
      <c r="M110" t="s">
        <v>61</v>
      </c>
      <c r="N110" t="s">
        <v>103</v>
      </c>
    </row>
    <row r="111" spans="1:14" x14ac:dyDescent="0.25">
      <c r="A111" s="2">
        <v>1</v>
      </c>
      <c r="B111" s="2">
        <v>2016</v>
      </c>
      <c r="C111" t="s">
        <v>214</v>
      </c>
      <c r="D111" t="s">
        <v>204</v>
      </c>
      <c r="E111" s="2" t="s">
        <v>7</v>
      </c>
      <c r="F111" s="2">
        <f>VLOOKUP(C111,'Five Year Alumni Srvy 2016 Data'!C:F,4,FALSE)</f>
        <v>1</v>
      </c>
      <c r="G111" s="2" t="str">
        <f>VLOOKUP(F111,Coding!K:L,2,FALSE)</f>
        <v>URM</v>
      </c>
      <c r="H111" t="s">
        <v>215</v>
      </c>
      <c r="I111" t="s">
        <v>215</v>
      </c>
      <c r="J111" t="s">
        <v>21</v>
      </c>
      <c r="K111" t="s">
        <v>102</v>
      </c>
      <c r="L111" s="3"/>
      <c r="M111" t="s">
        <v>61</v>
      </c>
      <c r="N111" t="s">
        <v>103</v>
      </c>
    </row>
    <row r="112" spans="1:14" x14ac:dyDescent="0.25">
      <c r="A112" s="2">
        <v>1</v>
      </c>
      <c r="B112" s="2">
        <v>2016</v>
      </c>
      <c r="C112" t="s">
        <v>263</v>
      </c>
      <c r="D112" t="s">
        <v>264</v>
      </c>
      <c r="E112" s="2" t="s">
        <v>7</v>
      </c>
      <c r="F112" s="2">
        <f>VLOOKUP(C112,'Five Year Alumni Srvy 2016 Data'!C:F,4,FALSE)</f>
        <v>1</v>
      </c>
      <c r="G112" s="2" t="str">
        <f>VLOOKUP(F112,Coding!K:L,2,FALSE)</f>
        <v>URM</v>
      </c>
      <c r="H112" t="s">
        <v>248</v>
      </c>
      <c r="I112" t="s">
        <v>249</v>
      </c>
      <c r="J112" t="s">
        <v>17</v>
      </c>
      <c r="K112" t="s">
        <v>102</v>
      </c>
      <c r="L112" s="3"/>
      <c r="M112" t="s">
        <v>61</v>
      </c>
      <c r="N112" t="s">
        <v>103</v>
      </c>
    </row>
    <row r="113" spans="1:15" x14ac:dyDescent="0.25">
      <c r="A113" s="2">
        <v>1</v>
      </c>
      <c r="B113" s="2">
        <v>2016</v>
      </c>
      <c r="C113" t="s">
        <v>269</v>
      </c>
      <c r="D113" t="s">
        <v>48</v>
      </c>
      <c r="E113" s="2" t="s">
        <v>7</v>
      </c>
      <c r="F113" s="2">
        <f>VLOOKUP(C113,'Five Year Alumni Srvy 2016 Data'!C:F,4,FALSE)</f>
        <v>1</v>
      </c>
      <c r="G113" s="2" t="str">
        <f>VLOOKUP(F113,Coding!K:L,2,FALSE)</f>
        <v>URM</v>
      </c>
      <c r="H113" t="s">
        <v>270</v>
      </c>
      <c r="I113" t="s">
        <v>270</v>
      </c>
      <c r="J113" t="s">
        <v>21</v>
      </c>
      <c r="K113" t="s">
        <v>102</v>
      </c>
      <c r="L113" s="3"/>
      <c r="M113" t="s">
        <v>61</v>
      </c>
      <c r="N113" t="s">
        <v>103</v>
      </c>
    </row>
    <row r="114" spans="1:15" x14ac:dyDescent="0.25">
      <c r="A114" s="2">
        <v>1</v>
      </c>
      <c r="B114" s="2">
        <v>2016</v>
      </c>
      <c r="C114" t="s">
        <v>271</v>
      </c>
      <c r="D114" t="s">
        <v>48</v>
      </c>
      <c r="E114" s="2" t="s">
        <v>7</v>
      </c>
      <c r="F114" s="2">
        <f>VLOOKUP(C114,'Five Year Alumni Srvy 2016 Data'!C:F,4,FALSE)</f>
        <v>1</v>
      </c>
      <c r="G114" s="2" t="str">
        <f>VLOOKUP(F114,Coding!K:L,2,FALSE)</f>
        <v>URM</v>
      </c>
      <c r="H114" t="s">
        <v>272</v>
      </c>
      <c r="I114" t="s">
        <v>273</v>
      </c>
      <c r="J114" t="s">
        <v>21</v>
      </c>
      <c r="K114" t="s">
        <v>102</v>
      </c>
      <c r="L114" s="3"/>
      <c r="M114" t="s">
        <v>61</v>
      </c>
      <c r="N114" t="s">
        <v>103</v>
      </c>
    </row>
    <row r="115" spans="1:15" x14ac:dyDescent="0.25">
      <c r="A115" s="2">
        <v>1</v>
      </c>
      <c r="B115" s="2">
        <v>2016</v>
      </c>
      <c r="C115" t="s">
        <v>312</v>
      </c>
      <c r="D115" t="s">
        <v>169</v>
      </c>
      <c r="E115" s="2" t="s">
        <v>7</v>
      </c>
      <c r="F115" s="2">
        <f>VLOOKUP(C115,'Five Year Alumni Srvy 2016 Data'!C:F,4,FALSE)</f>
        <v>1</v>
      </c>
      <c r="G115" s="2" t="str">
        <f>VLOOKUP(F115,Coding!K:L,2,FALSE)</f>
        <v>URM</v>
      </c>
      <c r="H115" t="s">
        <v>270</v>
      </c>
      <c r="I115" t="s">
        <v>270</v>
      </c>
      <c r="J115" t="s">
        <v>21</v>
      </c>
      <c r="K115" t="s">
        <v>102</v>
      </c>
      <c r="L115" s="3"/>
      <c r="M115" t="s">
        <v>61</v>
      </c>
      <c r="N115" t="s">
        <v>103</v>
      </c>
    </row>
    <row r="116" spans="1:15" x14ac:dyDescent="0.25">
      <c r="A116" s="2">
        <v>1</v>
      </c>
      <c r="B116" s="2">
        <v>2016</v>
      </c>
      <c r="C116" t="s">
        <v>317</v>
      </c>
      <c r="D116" t="s">
        <v>169</v>
      </c>
      <c r="E116" s="2" t="s">
        <v>7</v>
      </c>
      <c r="F116" s="2">
        <f>VLOOKUP(C116,'Five Year Alumni Srvy 2016 Data'!C:F,4,FALSE)</f>
        <v>1</v>
      </c>
      <c r="G116" s="2" t="str">
        <f>VLOOKUP(F116,Coding!K:L,2,FALSE)</f>
        <v>URM</v>
      </c>
      <c r="H116" t="s">
        <v>318</v>
      </c>
      <c r="I116" t="s">
        <v>171</v>
      </c>
      <c r="J116" t="s">
        <v>19</v>
      </c>
      <c r="K116" t="s">
        <v>102</v>
      </c>
      <c r="L116" s="3"/>
      <c r="M116" t="s">
        <v>61</v>
      </c>
      <c r="N116" t="s">
        <v>103</v>
      </c>
    </row>
    <row r="117" spans="1:15" x14ac:dyDescent="0.25">
      <c r="A117" s="2">
        <v>1</v>
      </c>
      <c r="B117" s="2">
        <v>2016</v>
      </c>
      <c r="C117" t="s">
        <v>325</v>
      </c>
      <c r="D117" t="s">
        <v>204</v>
      </c>
      <c r="E117" s="2" t="s">
        <v>7</v>
      </c>
      <c r="F117" s="2">
        <f>VLOOKUP(C117,'Five Year Alumni Srvy 2016 Data'!C:F,4,FALSE)</f>
        <v>1</v>
      </c>
      <c r="G117" s="2" t="str">
        <f>VLOOKUP(F117,Coding!K:L,2,FALSE)</f>
        <v>URM</v>
      </c>
      <c r="H117" t="s">
        <v>252</v>
      </c>
      <c r="I117" t="s">
        <v>206</v>
      </c>
      <c r="J117" t="s">
        <v>15</v>
      </c>
      <c r="K117" t="s">
        <v>102</v>
      </c>
      <c r="L117" s="3"/>
      <c r="M117" t="s">
        <v>61</v>
      </c>
      <c r="N117" t="s">
        <v>103</v>
      </c>
    </row>
    <row r="118" spans="1:15" x14ac:dyDescent="0.25">
      <c r="A118" s="2">
        <v>1</v>
      </c>
      <c r="B118" s="2">
        <v>2016</v>
      </c>
      <c r="C118" t="s">
        <v>333</v>
      </c>
      <c r="D118" t="s">
        <v>204</v>
      </c>
      <c r="E118" s="2" t="s">
        <v>7</v>
      </c>
      <c r="F118" s="2">
        <f>VLOOKUP(C118,'Five Year Alumni Srvy 2016 Data'!C:F,4,FALSE)</f>
        <v>1</v>
      </c>
      <c r="G118" s="2" t="str">
        <f>VLOOKUP(F118,Coding!K:L,2,FALSE)</f>
        <v>URM</v>
      </c>
      <c r="H118" t="s">
        <v>198</v>
      </c>
      <c r="I118" t="s">
        <v>199</v>
      </c>
      <c r="J118" t="s">
        <v>17</v>
      </c>
      <c r="K118" t="s">
        <v>102</v>
      </c>
      <c r="L118" s="3"/>
      <c r="M118" t="s">
        <v>61</v>
      </c>
      <c r="N118" t="s">
        <v>103</v>
      </c>
    </row>
    <row r="119" spans="1:15" x14ac:dyDescent="0.25">
      <c r="A119" s="2">
        <v>1</v>
      </c>
      <c r="B119" s="2">
        <v>2016</v>
      </c>
      <c r="C119" t="s">
        <v>341</v>
      </c>
      <c r="D119" t="s">
        <v>48</v>
      </c>
      <c r="E119" s="2" t="s">
        <v>7</v>
      </c>
      <c r="F119" s="2">
        <f>VLOOKUP(C119,'Five Year Alumni Srvy 2016 Data'!C:F,4,FALSE)</f>
        <v>1</v>
      </c>
      <c r="G119" s="2" t="str">
        <f>VLOOKUP(F119,Coding!K:L,2,FALSE)</f>
        <v>URM</v>
      </c>
      <c r="H119" t="s">
        <v>342</v>
      </c>
      <c r="I119" t="s">
        <v>342</v>
      </c>
      <c r="J119" t="s">
        <v>19</v>
      </c>
      <c r="K119" t="s">
        <v>102</v>
      </c>
      <c r="L119" s="2">
        <v>1</v>
      </c>
      <c r="M119" t="s">
        <v>61</v>
      </c>
      <c r="N119" t="s">
        <v>103</v>
      </c>
      <c r="O119" t="s">
        <v>344</v>
      </c>
    </row>
    <row r="120" spans="1:15" x14ac:dyDescent="0.25">
      <c r="A120" s="2">
        <v>1</v>
      </c>
      <c r="B120" s="2">
        <v>2016</v>
      </c>
      <c r="C120" t="s">
        <v>349</v>
      </c>
      <c r="D120" t="s">
        <v>169</v>
      </c>
      <c r="E120" s="2" t="s">
        <v>7</v>
      </c>
      <c r="F120" s="2">
        <f>VLOOKUP(C120,'Five Year Alumni Srvy 2016 Data'!C:F,4,FALSE)</f>
        <v>1</v>
      </c>
      <c r="G120" s="2" t="str">
        <f>VLOOKUP(F120,Coding!K:L,2,FALSE)</f>
        <v>URM</v>
      </c>
      <c r="H120" t="s">
        <v>252</v>
      </c>
      <c r="I120" t="s">
        <v>206</v>
      </c>
      <c r="J120" t="s">
        <v>15</v>
      </c>
      <c r="K120" t="s">
        <v>102</v>
      </c>
      <c r="L120" s="3"/>
      <c r="M120" t="s">
        <v>61</v>
      </c>
      <c r="N120" t="s">
        <v>103</v>
      </c>
    </row>
    <row r="121" spans="1:15" x14ac:dyDescent="0.25">
      <c r="A121" s="2">
        <v>1</v>
      </c>
      <c r="B121" s="2">
        <v>2016</v>
      </c>
      <c r="C121" t="s">
        <v>350</v>
      </c>
      <c r="D121" t="s">
        <v>169</v>
      </c>
      <c r="E121" s="2" t="s">
        <v>7</v>
      </c>
      <c r="F121" s="2">
        <f>VLOOKUP(C121,'Five Year Alumni Srvy 2016 Data'!C:F,4,FALSE)</f>
        <v>1</v>
      </c>
      <c r="G121" s="2" t="str">
        <f>VLOOKUP(F121,Coding!K:L,2,FALSE)</f>
        <v>URM</v>
      </c>
      <c r="H121" t="s">
        <v>272</v>
      </c>
      <c r="I121" t="s">
        <v>273</v>
      </c>
      <c r="J121" t="s">
        <v>21</v>
      </c>
      <c r="K121" t="s">
        <v>102</v>
      </c>
      <c r="L121" s="3"/>
      <c r="M121" t="s">
        <v>61</v>
      </c>
      <c r="N121" t="s">
        <v>103</v>
      </c>
    </row>
    <row r="122" spans="1:15" x14ac:dyDescent="0.25">
      <c r="A122" s="2">
        <v>1</v>
      </c>
      <c r="B122" s="2">
        <v>2016</v>
      </c>
      <c r="C122" t="s">
        <v>353</v>
      </c>
      <c r="D122" t="s">
        <v>48</v>
      </c>
      <c r="E122" s="2" t="s">
        <v>7</v>
      </c>
      <c r="F122" s="2">
        <f>VLOOKUP(C122,'Five Year Alumni Srvy 2016 Data'!C:F,4,FALSE)</f>
        <v>1</v>
      </c>
      <c r="G122" s="2" t="str">
        <f>VLOOKUP(F122,Coding!K:L,2,FALSE)</f>
        <v>URM</v>
      </c>
      <c r="H122" t="s">
        <v>328</v>
      </c>
      <c r="I122" t="s">
        <v>328</v>
      </c>
      <c r="J122" t="s">
        <v>10</v>
      </c>
      <c r="K122" t="s">
        <v>102</v>
      </c>
      <c r="L122" s="3"/>
      <c r="M122" t="s">
        <v>61</v>
      </c>
      <c r="N122" t="s">
        <v>103</v>
      </c>
    </row>
    <row r="123" spans="1:15" x14ac:dyDescent="0.25">
      <c r="A123" s="2">
        <v>1</v>
      </c>
      <c r="B123" s="2">
        <v>2016</v>
      </c>
      <c r="C123" t="s">
        <v>354</v>
      </c>
      <c r="D123" t="s">
        <v>48</v>
      </c>
      <c r="E123" s="2" t="s">
        <v>7</v>
      </c>
      <c r="F123" s="2">
        <f>VLOOKUP(C123,'Five Year Alumni Srvy 2016 Data'!C:F,4,FALSE)</f>
        <v>1</v>
      </c>
      <c r="G123" s="2" t="str">
        <f>VLOOKUP(F123,Coding!K:L,2,FALSE)</f>
        <v>URM</v>
      </c>
      <c r="H123" t="s">
        <v>270</v>
      </c>
      <c r="I123" t="s">
        <v>270</v>
      </c>
      <c r="J123" t="s">
        <v>21</v>
      </c>
      <c r="K123" t="s">
        <v>102</v>
      </c>
      <c r="L123" s="3"/>
      <c r="M123" t="s">
        <v>61</v>
      </c>
      <c r="N123" t="s">
        <v>103</v>
      </c>
    </row>
    <row r="124" spans="1:15" x14ac:dyDescent="0.25">
      <c r="A124" s="2">
        <v>1</v>
      </c>
      <c r="B124" s="2">
        <v>2016</v>
      </c>
      <c r="C124" t="s">
        <v>361</v>
      </c>
      <c r="D124" t="s">
        <v>169</v>
      </c>
      <c r="E124" s="2" t="s">
        <v>7</v>
      </c>
      <c r="F124" s="2">
        <f>VLOOKUP(C124,'Five Year Alumni Srvy 2016 Data'!C:F,4,FALSE)</f>
        <v>1</v>
      </c>
      <c r="G124" s="2" t="str">
        <f>VLOOKUP(F124,Coding!K:L,2,FALSE)</f>
        <v>URM</v>
      </c>
      <c r="H124" t="s">
        <v>362</v>
      </c>
      <c r="I124" t="s">
        <v>348</v>
      </c>
      <c r="J124" t="s">
        <v>10</v>
      </c>
      <c r="K124" t="s">
        <v>102</v>
      </c>
      <c r="L124" s="3"/>
      <c r="M124" t="s">
        <v>61</v>
      </c>
      <c r="N124" t="s">
        <v>103</v>
      </c>
    </row>
    <row r="125" spans="1:15" x14ac:dyDescent="0.25">
      <c r="A125" s="2">
        <v>1</v>
      </c>
      <c r="B125" s="2">
        <v>2016</v>
      </c>
      <c r="C125" t="s">
        <v>372</v>
      </c>
      <c r="D125" t="s">
        <v>204</v>
      </c>
      <c r="E125" s="2" t="s">
        <v>7</v>
      </c>
      <c r="F125" s="2">
        <f>VLOOKUP(C125,'Five Year Alumni Srvy 2016 Data'!C:F,4,FALSE)</f>
        <v>1</v>
      </c>
      <c r="G125" s="2" t="str">
        <f>VLOOKUP(F125,Coding!K:L,2,FALSE)</f>
        <v>URM</v>
      </c>
      <c r="H125" t="s">
        <v>289</v>
      </c>
      <c r="I125" t="s">
        <v>290</v>
      </c>
      <c r="J125" t="s">
        <v>17</v>
      </c>
      <c r="K125" t="s">
        <v>102</v>
      </c>
      <c r="L125" s="3"/>
      <c r="M125" t="s">
        <v>61</v>
      </c>
      <c r="N125" t="s">
        <v>103</v>
      </c>
    </row>
    <row r="126" spans="1:15" x14ac:dyDescent="0.25">
      <c r="A126" s="2">
        <v>1</v>
      </c>
      <c r="B126" s="2">
        <v>2016</v>
      </c>
      <c r="C126" t="s">
        <v>379</v>
      </c>
      <c r="D126" t="s">
        <v>169</v>
      </c>
      <c r="E126" s="2" t="s">
        <v>7</v>
      </c>
      <c r="F126" s="2">
        <f>VLOOKUP(C126,'Five Year Alumni Srvy 2016 Data'!C:F,4,FALSE)</f>
        <v>1</v>
      </c>
      <c r="G126" s="2" t="str">
        <f>VLOOKUP(F126,Coding!K:L,2,FALSE)</f>
        <v>URM</v>
      </c>
      <c r="H126" t="s">
        <v>306</v>
      </c>
      <c r="I126" t="s">
        <v>306</v>
      </c>
      <c r="J126" t="s">
        <v>21</v>
      </c>
      <c r="K126" t="s">
        <v>102</v>
      </c>
      <c r="L126" s="3"/>
      <c r="M126" t="s">
        <v>61</v>
      </c>
      <c r="N126" t="s">
        <v>103</v>
      </c>
    </row>
    <row r="127" spans="1:15" x14ac:dyDescent="0.25">
      <c r="A127" s="2">
        <v>1</v>
      </c>
      <c r="B127" s="2">
        <v>2016</v>
      </c>
      <c r="C127" t="s">
        <v>402</v>
      </c>
      <c r="D127" t="s">
        <v>48</v>
      </c>
      <c r="E127" s="2" t="s">
        <v>7</v>
      </c>
      <c r="F127" s="2">
        <f>VLOOKUP(C127,'Five Year Alumni Srvy 2016 Data'!C:F,4,FALSE)</f>
        <v>1</v>
      </c>
      <c r="G127" s="2" t="str">
        <f>VLOOKUP(F127,Coding!K:L,2,FALSE)</f>
        <v>URM</v>
      </c>
      <c r="H127" t="s">
        <v>272</v>
      </c>
      <c r="I127" t="s">
        <v>273</v>
      </c>
      <c r="J127" t="s">
        <v>21</v>
      </c>
      <c r="K127" t="s">
        <v>102</v>
      </c>
      <c r="L127" s="3"/>
      <c r="M127" t="s">
        <v>61</v>
      </c>
      <c r="N127" t="s">
        <v>103</v>
      </c>
    </row>
    <row r="128" spans="1:15" x14ac:dyDescent="0.25">
      <c r="A128" s="2">
        <v>1</v>
      </c>
      <c r="B128" s="2">
        <v>2016</v>
      </c>
      <c r="C128" t="s">
        <v>405</v>
      </c>
      <c r="D128" t="s">
        <v>264</v>
      </c>
      <c r="E128" s="2" t="s">
        <v>7</v>
      </c>
      <c r="F128" s="2">
        <f>VLOOKUP(C128,'Five Year Alumni Srvy 2016 Data'!C:F,4,FALSE)</f>
        <v>1</v>
      </c>
      <c r="G128" s="2" t="str">
        <f>VLOOKUP(F128,Coding!K:L,2,FALSE)</f>
        <v>URM</v>
      </c>
      <c r="H128" t="s">
        <v>270</v>
      </c>
      <c r="I128" t="s">
        <v>270</v>
      </c>
      <c r="J128" t="s">
        <v>21</v>
      </c>
      <c r="K128" t="s">
        <v>102</v>
      </c>
      <c r="L128" s="3"/>
      <c r="M128" t="s">
        <v>61</v>
      </c>
      <c r="N128" t="s">
        <v>103</v>
      </c>
    </row>
    <row r="129" spans="1:14" x14ac:dyDescent="0.25">
      <c r="A129" s="2">
        <v>1</v>
      </c>
      <c r="B129" s="2">
        <v>2016</v>
      </c>
      <c r="C129" t="s">
        <v>435</v>
      </c>
      <c r="D129" t="s">
        <v>48</v>
      </c>
      <c r="E129" s="2" t="s">
        <v>7</v>
      </c>
      <c r="F129" s="2">
        <f>VLOOKUP(C129,'Five Year Alumni Srvy 2016 Data'!C:F,4,FALSE)</f>
        <v>1</v>
      </c>
      <c r="G129" s="2" t="str">
        <f>VLOOKUP(F129,Coding!K:L,2,FALSE)</f>
        <v>URM</v>
      </c>
      <c r="H129" t="s">
        <v>270</v>
      </c>
      <c r="I129" t="s">
        <v>270</v>
      </c>
      <c r="J129" t="s">
        <v>21</v>
      </c>
      <c r="K129" t="s">
        <v>102</v>
      </c>
      <c r="L129" s="3"/>
      <c r="M129" t="s">
        <v>61</v>
      </c>
      <c r="N129" t="s">
        <v>103</v>
      </c>
    </row>
    <row r="130" spans="1:14" x14ac:dyDescent="0.25">
      <c r="A130" s="2">
        <v>1</v>
      </c>
      <c r="B130" s="2">
        <v>2016</v>
      </c>
      <c r="C130" t="s">
        <v>441</v>
      </c>
      <c r="D130" t="s">
        <v>48</v>
      </c>
      <c r="E130" s="2" t="s">
        <v>7</v>
      </c>
      <c r="F130" s="2">
        <f>VLOOKUP(C130,'Five Year Alumni Srvy 2016 Data'!C:F,4,FALSE)</f>
        <v>1</v>
      </c>
      <c r="G130" s="2" t="str">
        <f>VLOOKUP(F130,Coding!K:L,2,FALSE)</f>
        <v>URM</v>
      </c>
      <c r="H130" t="s">
        <v>252</v>
      </c>
      <c r="I130" t="s">
        <v>206</v>
      </c>
      <c r="J130" t="s">
        <v>15</v>
      </c>
      <c r="K130" t="s">
        <v>102</v>
      </c>
      <c r="L130" s="3"/>
      <c r="M130" t="s">
        <v>61</v>
      </c>
      <c r="N130" t="s">
        <v>103</v>
      </c>
    </row>
    <row r="131" spans="1:14" x14ac:dyDescent="0.25">
      <c r="A131" s="2">
        <v>1</v>
      </c>
      <c r="B131" s="2">
        <v>2016</v>
      </c>
      <c r="C131" t="s">
        <v>455</v>
      </c>
      <c r="D131" t="s">
        <v>204</v>
      </c>
      <c r="E131" s="2" t="s">
        <v>7</v>
      </c>
      <c r="F131" s="2">
        <f>VLOOKUP(C131,'Five Year Alumni Srvy 2016 Data'!C:F,4,FALSE)</f>
        <v>1</v>
      </c>
      <c r="G131" s="2" t="str">
        <f>VLOOKUP(F131,Coding!K:L,2,FALSE)</f>
        <v>URM</v>
      </c>
      <c r="H131" t="s">
        <v>252</v>
      </c>
      <c r="I131" t="s">
        <v>206</v>
      </c>
      <c r="J131" t="s">
        <v>15</v>
      </c>
      <c r="K131" t="s">
        <v>102</v>
      </c>
      <c r="L131" s="3"/>
      <c r="M131" t="s">
        <v>61</v>
      </c>
      <c r="N131" t="s">
        <v>103</v>
      </c>
    </row>
    <row r="132" spans="1:14" x14ac:dyDescent="0.25">
      <c r="A132" s="2">
        <v>1</v>
      </c>
      <c r="B132" s="2">
        <v>2016</v>
      </c>
      <c r="C132" t="s">
        <v>460</v>
      </c>
      <c r="D132" t="s">
        <v>169</v>
      </c>
      <c r="E132" s="2" t="s">
        <v>7</v>
      </c>
      <c r="F132" s="2">
        <f>VLOOKUP(C132,'Five Year Alumni Srvy 2016 Data'!C:F,4,FALSE)</f>
        <v>1</v>
      </c>
      <c r="G132" s="2" t="str">
        <f>VLOOKUP(F132,Coding!K:L,2,FALSE)</f>
        <v>URM</v>
      </c>
      <c r="H132" t="s">
        <v>235</v>
      </c>
      <c r="I132" t="s">
        <v>236</v>
      </c>
      <c r="J132" t="s">
        <v>15</v>
      </c>
      <c r="K132" t="s">
        <v>102</v>
      </c>
      <c r="L132" s="3"/>
      <c r="M132" t="s">
        <v>61</v>
      </c>
      <c r="N132" t="s">
        <v>103</v>
      </c>
    </row>
    <row r="133" spans="1:14" x14ac:dyDescent="0.25">
      <c r="A133" s="2">
        <v>1</v>
      </c>
      <c r="B133" s="2">
        <v>2016</v>
      </c>
      <c r="C133" t="s">
        <v>480</v>
      </c>
      <c r="D133" t="s">
        <v>48</v>
      </c>
      <c r="E133" s="2" t="s">
        <v>7</v>
      </c>
      <c r="F133" s="2">
        <f>VLOOKUP(C133,'Five Year Alumni Srvy 2016 Data'!C:F,4,FALSE)</f>
        <v>1</v>
      </c>
      <c r="G133" s="2" t="str">
        <f>VLOOKUP(F133,Coding!K:L,2,FALSE)</f>
        <v>URM</v>
      </c>
      <c r="H133" t="s">
        <v>328</v>
      </c>
      <c r="I133" t="s">
        <v>328</v>
      </c>
      <c r="J133" t="s">
        <v>10</v>
      </c>
      <c r="K133" t="s">
        <v>102</v>
      </c>
      <c r="L133" s="3"/>
      <c r="M133" t="s">
        <v>61</v>
      </c>
      <c r="N133" t="s">
        <v>103</v>
      </c>
    </row>
    <row r="134" spans="1:14" x14ac:dyDescent="0.25">
      <c r="A134" s="2">
        <v>1</v>
      </c>
      <c r="B134" s="2">
        <v>2016</v>
      </c>
      <c r="C134" t="s">
        <v>488</v>
      </c>
      <c r="D134" t="s">
        <v>169</v>
      </c>
      <c r="E134" s="2" t="s">
        <v>7</v>
      </c>
      <c r="F134" s="2">
        <f>VLOOKUP(C134,'Five Year Alumni Srvy 2016 Data'!C:F,4,FALSE)</f>
        <v>1</v>
      </c>
      <c r="G134" s="2" t="str">
        <f>VLOOKUP(F134,Coding!K:L,2,FALSE)</f>
        <v>URM</v>
      </c>
      <c r="H134" t="s">
        <v>489</v>
      </c>
      <c r="I134" t="s">
        <v>409</v>
      </c>
      <c r="J134" t="s">
        <v>19</v>
      </c>
      <c r="K134" t="s">
        <v>102</v>
      </c>
      <c r="L134" s="3"/>
      <c r="M134" t="s">
        <v>61</v>
      </c>
      <c r="N134" t="s">
        <v>103</v>
      </c>
    </row>
    <row r="135" spans="1:14" x14ac:dyDescent="0.25">
      <c r="A135" s="2">
        <v>1</v>
      </c>
      <c r="B135" s="2">
        <v>2016</v>
      </c>
      <c r="C135" t="s">
        <v>492</v>
      </c>
      <c r="D135" t="s">
        <v>48</v>
      </c>
      <c r="E135" s="2" t="s">
        <v>7</v>
      </c>
      <c r="F135" s="2">
        <f>VLOOKUP(C135,'Five Year Alumni Srvy 2016 Data'!C:F,4,FALSE)</f>
        <v>1</v>
      </c>
      <c r="G135" s="2" t="str">
        <f>VLOOKUP(F135,Coding!K:L,2,FALSE)</f>
        <v>URM</v>
      </c>
      <c r="H135" t="s">
        <v>493</v>
      </c>
      <c r="I135" t="s">
        <v>206</v>
      </c>
      <c r="J135" t="s">
        <v>15</v>
      </c>
      <c r="K135" t="s">
        <v>102</v>
      </c>
      <c r="L135" s="3"/>
      <c r="M135" t="s">
        <v>61</v>
      </c>
      <c r="N135" t="s">
        <v>103</v>
      </c>
    </row>
    <row r="136" spans="1:14" x14ac:dyDescent="0.25">
      <c r="A136" s="2">
        <v>1</v>
      </c>
      <c r="B136" s="2">
        <v>2016</v>
      </c>
      <c r="C136" t="s">
        <v>496</v>
      </c>
      <c r="D136" t="s">
        <v>48</v>
      </c>
      <c r="E136" s="2" t="s">
        <v>7</v>
      </c>
      <c r="F136" s="2">
        <f>VLOOKUP(C136,'Five Year Alumni Srvy 2016 Data'!C:F,4,FALSE)</f>
        <v>1</v>
      </c>
      <c r="G136" s="2" t="str">
        <f>VLOOKUP(F136,Coding!K:L,2,FALSE)</f>
        <v>URM</v>
      </c>
      <c r="H136" t="s">
        <v>497</v>
      </c>
      <c r="I136" t="s">
        <v>399</v>
      </c>
      <c r="J136" t="s">
        <v>19</v>
      </c>
      <c r="K136" t="s">
        <v>102</v>
      </c>
      <c r="L136" s="3"/>
      <c r="M136" t="s">
        <v>61</v>
      </c>
      <c r="N136" t="s">
        <v>103</v>
      </c>
    </row>
    <row r="137" spans="1:14" x14ac:dyDescent="0.25">
      <c r="A137" s="2">
        <v>1</v>
      </c>
      <c r="B137" s="2">
        <v>2016</v>
      </c>
      <c r="C137" t="s">
        <v>203</v>
      </c>
      <c r="D137" t="s">
        <v>204</v>
      </c>
      <c r="E137" s="2" t="s">
        <v>7</v>
      </c>
      <c r="F137" s="2">
        <f>VLOOKUP(C137,'Five Year Alumni Srvy 2016 Data'!C:F,4,FALSE)</f>
        <v>1</v>
      </c>
      <c r="G137" s="2" t="str">
        <f>VLOOKUP(F137,Coding!K:L,2,FALSE)</f>
        <v>URM</v>
      </c>
      <c r="H137" t="s">
        <v>205</v>
      </c>
      <c r="I137" t="s">
        <v>206</v>
      </c>
      <c r="J137" t="s">
        <v>15</v>
      </c>
      <c r="K137" t="s">
        <v>110</v>
      </c>
      <c r="L137" s="3"/>
      <c r="M137" t="s">
        <v>61</v>
      </c>
      <c r="N137" t="s">
        <v>111</v>
      </c>
    </row>
    <row r="138" spans="1:14" x14ac:dyDescent="0.25">
      <c r="A138" s="2">
        <v>1</v>
      </c>
      <c r="B138" s="2">
        <v>2016</v>
      </c>
      <c r="C138" t="s">
        <v>214</v>
      </c>
      <c r="D138" t="s">
        <v>204</v>
      </c>
      <c r="E138" s="2" t="s">
        <v>7</v>
      </c>
      <c r="F138" s="2">
        <f>VLOOKUP(C138,'Five Year Alumni Srvy 2016 Data'!C:F,4,FALSE)</f>
        <v>1</v>
      </c>
      <c r="G138" s="2" t="str">
        <f>VLOOKUP(F138,Coding!K:L,2,FALSE)</f>
        <v>URM</v>
      </c>
      <c r="H138" t="s">
        <v>215</v>
      </c>
      <c r="I138" t="s">
        <v>215</v>
      </c>
      <c r="J138" t="s">
        <v>21</v>
      </c>
      <c r="K138" t="s">
        <v>110</v>
      </c>
      <c r="L138" s="3"/>
      <c r="M138" t="s">
        <v>61</v>
      </c>
      <c r="N138" t="s">
        <v>111</v>
      </c>
    </row>
    <row r="139" spans="1:14" x14ac:dyDescent="0.25">
      <c r="A139" s="2">
        <v>1</v>
      </c>
      <c r="B139" s="2">
        <v>2016</v>
      </c>
      <c r="C139" t="s">
        <v>263</v>
      </c>
      <c r="D139" t="s">
        <v>264</v>
      </c>
      <c r="E139" s="2" t="s">
        <v>7</v>
      </c>
      <c r="F139" s="2">
        <f>VLOOKUP(C139,'Five Year Alumni Srvy 2016 Data'!C:F,4,FALSE)</f>
        <v>1</v>
      </c>
      <c r="G139" s="2" t="str">
        <f>VLOOKUP(F139,Coding!K:L,2,FALSE)</f>
        <v>URM</v>
      </c>
      <c r="H139" t="s">
        <v>248</v>
      </c>
      <c r="I139" t="s">
        <v>249</v>
      </c>
      <c r="J139" t="s">
        <v>17</v>
      </c>
      <c r="K139" t="s">
        <v>110</v>
      </c>
      <c r="L139" s="3"/>
      <c r="M139" t="s">
        <v>61</v>
      </c>
      <c r="N139" t="s">
        <v>111</v>
      </c>
    </row>
    <row r="140" spans="1:14" x14ac:dyDescent="0.25">
      <c r="A140" s="2">
        <v>1</v>
      </c>
      <c r="B140" s="2">
        <v>2016</v>
      </c>
      <c r="C140" t="s">
        <v>269</v>
      </c>
      <c r="D140" t="s">
        <v>48</v>
      </c>
      <c r="E140" s="2" t="s">
        <v>7</v>
      </c>
      <c r="F140" s="2">
        <f>VLOOKUP(C140,'Five Year Alumni Srvy 2016 Data'!C:F,4,FALSE)</f>
        <v>1</v>
      </c>
      <c r="G140" s="2" t="str">
        <f>VLOOKUP(F140,Coding!K:L,2,FALSE)</f>
        <v>URM</v>
      </c>
      <c r="H140" t="s">
        <v>270</v>
      </c>
      <c r="I140" t="s">
        <v>270</v>
      </c>
      <c r="J140" t="s">
        <v>21</v>
      </c>
      <c r="K140" t="s">
        <v>110</v>
      </c>
      <c r="L140" s="3"/>
      <c r="M140" t="s">
        <v>61</v>
      </c>
      <c r="N140" t="s">
        <v>111</v>
      </c>
    </row>
    <row r="141" spans="1:14" x14ac:dyDescent="0.25">
      <c r="A141" s="2">
        <v>1</v>
      </c>
      <c r="B141" s="2">
        <v>2016</v>
      </c>
      <c r="C141" t="s">
        <v>271</v>
      </c>
      <c r="D141" t="s">
        <v>48</v>
      </c>
      <c r="E141" s="2" t="s">
        <v>7</v>
      </c>
      <c r="F141" s="2">
        <f>VLOOKUP(C141,'Five Year Alumni Srvy 2016 Data'!C:F,4,FALSE)</f>
        <v>1</v>
      </c>
      <c r="G141" s="2" t="str">
        <f>VLOOKUP(F141,Coding!K:L,2,FALSE)</f>
        <v>URM</v>
      </c>
      <c r="H141" t="s">
        <v>272</v>
      </c>
      <c r="I141" t="s">
        <v>273</v>
      </c>
      <c r="J141" t="s">
        <v>21</v>
      </c>
      <c r="K141" t="s">
        <v>110</v>
      </c>
      <c r="L141" s="3"/>
      <c r="M141" t="s">
        <v>61</v>
      </c>
      <c r="N141" t="s">
        <v>111</v>
      </c>
    </row>
    <row r="142" spans="1:14" x14ac:dyDescent="0.25">
      <c r="A142" s="2">
        <v>1</v>
      </c>
      <c r="B142" s="2">
        <v>2016</v>
      </c>
      <c r="C142" t="s">
        <v>312</v>
      </c>
      <c r="D142" t="s">
        <v>169</v>
      </c>
      <c r="E142" s="2" t="s">
        <v>7</v>
      </c>
      <c r="F142" s="2">
        <f>VLOOKUP(C142,'Five Year Alumni Srvy 2016 Data'!C:F,4,FALSE)</f>
        <v>1</v>
      </c>
      <c r="G142" s="2" t="str">
        <f>VLOOKUP(F142,Coding!K:L,2,FALSE)</f>
        <v>URM</v>
      </c>
      <c r="H142" t="s">
        <v>270</v>
      </c>
      <c r="I142" t="s">
        <v>270</v>
      </c>
      <c r="J142" t="s">
        <v>21</v>
      </c>
      <c r="K142" t="s">
        <v>110</v>
      </c>
      <c r="L142" s="3"/>
      <c r="M142" t="s">
        <v>61</v>
      </c>
      <c r="N142" t="s">
        <v>111</v>
      </c>
    </row>
    <row r="143" spans="1:14" x14ac:dyDescent="0.25">
      <c r="A143" s="2">
        <v>1</v>
      </c>
      <c r="B143" s="2">
        <v>2016</v>
      </c>
      <c r="C143" t="s">
        <v>317</v>
      </c>
      <c r="D143" t="s">
        <v>169</v>
      </c>
      <c r="E143" s="2" t="s">
        <v>7</v>
      </c>
      <c r="F143" s="2">
        <f>VLOOKUP(C143,'Five Year Alumni Srvy 2016 Data'!C:F,4,FALSE)</f>
        <v>1</v>
      </c>
      <c r="G143" s="2" t="str">
        <f>VLOOKUP(F143,Coding!K:L,2,FALSE)</f>
        <v>URM</v>
      </c>
      <c r="H143" t="s">
        <v>318</v>
      </c>
      <c r="I143" t="s">
        <v>171</v>
      </c>
      <c r="J143" t="s">
        <v>19</v>
      </c>
      <c r="K143" t="s">
        <v>110</v>
      </c>
      <c r="L143" s="3"/>
      <c r="M143" t="s">
        <v>61</v>
      </c>
      <c r="N143" t="s">
        <v>111</v>
      </c>
    </row>
    <row r="144" spans="1:14" x14ac:dyDescent="0.25">
      <c r="A144" s="2">
        <v>1</v>
      </c>
      <c r="B144" s="2">
        <v>2016</v>
      </c>
      <c r="C144" t="s">
        <v>325</v>
      </c>
      <c r="D144" t="s">
        <v>204</v>
      </c>
      <c r="E144" s="2" t="s">
        <v>7</v>
      </c>
      <c r="F144" s="2">
        <f>VLOOKUP(C144,'Five Year Alumni Srvy 2016 Data'!C:F,4,FALSE)</f>
        <v>1</v>
      </c>
      <c r="G144" s="2" t="str">
        <f>VLOOKUP(F144,Coding!K:L,2,FALSE)</f>
        <v>URM</v>
      </c>
      <c r="H144" t="s">
        <v>252</v>
      </c>
      <c r="I144" t="s">
        <v>206</v>
      </c>
      <c r="J144" t="s">
        <v>15</v>
      </c>
      <c r="K144" t="s">
        <v>110</v>
      </c>
      <c r="L144" s="3"/>
      <c r="M144" t="s">
        <v>61</v>
      </c>
      <c r="N144" t="s">
        <v>111</v>
      </c>
    </row>
    <row r="145" spans="1:15" x14ac:dyDescent="0.25">
      <c r="A145" s="2">
        <v>1</v>
      </c>
      <c r="B145" s="2">
        <v>2016</v>
      </c>
      <c r="C145" t="s">
        <v>333</v>
      </c>
      <c r="D145" t="s">
        <v>204</v>
      </c>
      <c r="E145" s="2" t="s">
        <v>7</v>
      </c>
      <c r="F145" s="2">
        <f>VLOOKUP(C145,'Five Year Alumni Srvy 2016 Data'!C:F,4,FALSE)</f>
        <v>1</v>
      </c>
      <c r="G145" s="2" t="str">
        <f>VLOOKUP(F145,Coding!K:L,2,FALSE)</f>
        <v>URM</v>
      </c>
      <c r="H145" t="s">
        <v>198</v>
      </c>
      <c r="I145" t="s">
        <v>199</v>
      </c>
      <c r="J145" t="s">
        <v>17</v>
      </c>
      <c r="K145" t="s">
        <v>110</v>
      </c>
      <c r="L145" s="3"/>
      <c r="M145" t="s">
        <v>61</v>
      </c>
      <c r="N145" t="s">
        <v>111</v>
      </c>
    </row>
    <row r="146" spans="1:15" x14ac:dyDescent="0.25">
      <c r="A146" s="2">
        <v>1</v>
      </c>
      <c r="B146" s="2">
        <v>2016</v>
      </c>
      <c r="C146" t="s">
        <v>341</v>
      </c>
      <c r="D146" t="s">
        <v>48</v>
      </c>
      <c r="E146" s="2" t="s">
        <v>7</v>
      </c>
      <c r="F146" s="2">
        <f>VLOOKUP(C146,'Five Year Alumni Srvy 2016 Data'!C:F,4,FALSE)</f>
        <v>1</v>
      </c>
      <c r="G146" s="2" t="str">
        <f>VLOOKUP(F146,Coding!K:L,2,FALSE)</f>
        <v>URM</v>
      </c>
      <c r="H146" t="s">
        <v>342</v>
      </c>
      <c r="I146" t="s">
        <v>342</v>
      </c>
      <c r="J146" t="s">
        <v>19</v>
      </c>
      <c r="K146" t="s">
        <v>110</v>
      </c>
      <c r="L146" s="3"/>
      <c r="M146" t="s">
        <v>61</v>
      </c>
      <c r="N146" t="s">
        <v>111</v>
      </c>
    </row>
    <row r="147" spans="1:15" x14ac:dyDescent="0.25">
      <c r="A147" s="2">
        <v>1</v>
      </c>
      <c r="B147" s="2">
        <v>2016</v>
      </c>
      <c r="C147" t="s">
        <v>349</v>
      </c>
      <c r="D147" t="s">
        <v>169</v>
      </c>
      <c r="E147" s="2" t="s">
        <v>7</v>
      </c>
      <c r="F147" s="2">
        <f>VLOOKUP(C147,'Five Year Alumni Srvy 2016 Data'!C:F,4,FALSE)</f>
        <v>1</v>
      </c>
      <c r="G147" s="2" t="str">
        <f>VLOOKUP(F147,Coding!K:L,2,FALSE)</f>
        <v>URM</v>
      </c>
      <c r="H147" t="s">
        <v>252</v>
      </c>
      <c r="I147" t="s">
        <v>206</v>
      </c>
      <c r="J147" t="s">
        <v>15</v>
      </c>
      <c r="K147" t="s">
        <v>110</v>
      </c>
      <c r="L147" s="3"/>
      <c r="M147" t="s">
        <v>61</v>
      </c>
      <c r="N147" t="s">
        <v>111</v>
      </c>
    </row>
    <row r="148" spans="1:15" x14ac:dyDescent="0.25">
      <c r="A148" s="2">
        <v>1</v>
      </c>
      <c r="B148" s="2">
        <v>2016</v>
      </c>
      <c r="C148" t="s">
        <v>350</v>
      </c>
      <c r="D148" t="s">
        <v>169</v>
      </c>
      <c r="E148" s="2" t="s">
        <v>7</v>
      </c>
      <c r="F148" s="2">
        <f>VLOOKUP(C148,'Five Year Alumni Srvy 2016 Data'!C:F,4,FALSE)</f>
        <v>1</v>
      </c>
      <c r="G148" s="2" t="str">
        <f>VLOOKUP(F148,Coding!K:L,2,FALSE)</f>
        <v>URM</v>
      </c>
      <c r="H148" t="s">
        <v>272</v>
      </c>
      <c r="I148" t="s">
        <v>273</v>
      </c>
      <c r="J148" t="s">
        <v>21</v>
      </c>
      <c r="K148" t="s">
        <v>110</v>
      </c>
      <c r="L148" s="3"/>
      <c r="M148" t="s">
        <v>61</v>
      </c>
      <c r="N148" t="s">
        <v>111</v>
      </c>
    </row>
    <row r="149" spans="1:15" x14ac:dyDescent="0.25">
      <c r="A149" s="2">
        <v>1</v>
      </c>
      <c r="B149" s="2">
        <v>2016</v>
      </c>
      <c r="C149" t="s">
        <v>353</v>
      </c>
      <c r="D149" t="s">
        <v>48</v>
      </c>
      <c r="E149" s="2" t="s">
        <v>7</v>
      </c>
      <c r="F149" s="2">
        <f>VLOOKUP(C149,'Five Year Alumni Srvy 2016 Data'!C:F,4,FALSE)</f>
        <v>1</v>
      </c>
      <c r="G149" s="2" t="str">
        <f>VLOOKUP(F149,Coding!K:L,2,FALSE)</f>
        <v>URM</v>
      </c>
      <c r="H149" t="s">
        <v>328</v>
      </c>
      <c r="I149" t="s">
        <v>328</v>
      </c>
      <c r="J149" t="s">
        <v>10</v>
      </c>
      <c r="K149" t="s">
        <v>110</v>
      </c>
      <c r="L149" s="3"/>
      <c r="M149" t="s">
        <v>61</v>
      </c>
      <c r="N149" t="s">
        <v>111</v>
      </c>
    </row>
    <row r="150" spans="1:15" x14ac:dyDescent="0.25">
      <c r="A150" s="2">
        <v>1</v>
      </c>
      <c r="B150" s="2">
        <v>2016</v>
      </c>
      <c r="C150" t="s">
        <v>354</v>
      </c>
      <c r="D150" t="s">
        <v>48</v>
      </c>
      <c r="E150" s="2" t="s">
        <v>7</v>
      </c>
      <c r="F150" s="2">
        <f>VLOOKUP(C150,'Five Year Alumni Srvy 2016 Data'!C:F,4,FALSE)</f>
        <v>1</v>
      </c>
      <c r="G150" s="2" t="str">
        <f>VLOOKUP(F150,Coding!K:L,2,FALSE)</f>
        <v>URM</v>
      </c>
      <c r="H150" t="s">
        <v>270</v>
      </c>
      <c r="I150" t="s">
        <v>270</v>
      </c>
      <c r="J150" t="s">
        <v>21</v>
      </c>
      <c r="K150" t="s">
        <v>110</v>
      </c>
      <c r="L150" s="3"/>
      <c r="M150" t="s">
        <v>61</v>
      </c>
      <c r="N150" t="s">
        <v>111</v>
      </c>
    </row>
    <row r="151" spans="1:15" x14ac:dyDescent="0.25">
      <c r="A151" s="2">
        <v>1</v>
      </c>
      <c r="B151" s="2">
        <v>2016</v>
      </c>
      <c r="C151" t="s">
        <v>361</v>
      </c>
      <c r="D151" t="s">
        <v>169</v>
      </c>
      <c r="E151" s="2" t="s">
        <v>7</v>
      </c>
      <c r="F151" s="2">
        <f>VLOOKUP(C151,'Five Year Alumni Srvy 2016 Data'!C:F,4,FALSE)</f>
        <v>1</v>
      </c>
      <c r="G151" s="2" t="str">
        <f>VLOOKUP(F151,Coding!K:L,2,FALSE)</f>
        <v>URM</v>
      </c>
      <c r="H151" t="s">
        <v>362</v>
      </c>
      <c r="I151" t="s">
        <v>348</v>
      </c>
      <c r="J151" t="s">
        <v>10</v>
      </c>
      <c r="K151" t="s">
        <v>110</v>
      </c>
      <c r="L151" s="3"/>
      <c r="M151" t="s">
        <v>61</v>
      </c>
      <c r="N151" t="s">
        <v>111</v>
      </c>
    </row>
    <row r="152" spans="1:15" x14ac:dyDescent="0.25">
      <c r="A152" s="2">
        <v>1</v>
      </c>
      <c r="B152" s="2">
        <v>2016</v>
      </c>
      <c r="C152" t="s">
        <v>372</v>
      </c>
      <c r="D152" t="s">
        <v>204</v>
      </c>
      <c r="E152" s="2" t="s">
        <v>7</v>
      </c>
      <c r="F152" s="2">
        <f>VLOOKUP(C152,'Five Year Alumni Srvy 2016 Data'!C:F,4,FALSE)</f>
        <v>1</v>
      </c>
      <c r="G152" s="2" t="str">
        <f>VLOOKUP(F152,Coding!K:L,2,FALSE)</f>
        <v>URM</v>
      </c>
      <c r="H152" t="s">
        <v>289</v>
      </c>
      <c r="I152" t="s">
        <v>290</v>
      </c>
      <c r="J152" t="s">
        <v>17</v>
      </c>
      <c r="K152" t="s">
        <v>110</v>
      </c>
      <c r="L152" s="3"/>
      <c r="M152" t="s">
        <v>61</v>
      </c>
      <c r="N152" t="s">
        <v>111</v>
      </c>
    </row>
    <row r="153" spans="1:15" x14ac:dyDescent="0.25">
      <c r="A153" s="2">
        <v>1</v>
      </c>
      <c r="B153" s="2">
        <v>2016</v>
      </c>
      <c r="C153" t="s">
        <v>379</v>
      </c>
      <c r="D153" t="s">
        <v>169</v>
      </c>
      <c r="E153" s="2" t="s">
        <v>7</v>
      </c>
      <c r="F153" s="2">
        <f>VLOOKUP(C153,'Five Year Alumni Srvy 2016 Data'!C:F,4,FALSE)</f>
        <v>1</v>
      </c>
      <c r="G153" s="2" t="str">
        <f>VLOOKUP(F153,Coding!K:L,2,FALSE)</f>
        <v>URM</v>
      </c>
      <c r="H153" t="s">
        <v>306</v>
      </c>
      <c r="I153" t="s">
        <v>306</v>
      </c>
      <c r="J153" t="s">
        <v>21</v>
      </c>
      <c r="K153" t="s">
        <v>110</v>
      </c>
      <c r="L153" s="2">
        <v>1</v>
      </c>
      <c r="M153" t="s">
        <v>61</v>
      </c>
      <c r="N153" t="s">
        <v>111</v>
      </c>
      <c r="O153" t="s">
        <v>308</v>
      </c>
    </row>
    <row r="154" spans="1:15" x14ac:dyDescent="0.25">
      <c r="A154" s="2">
        <v>1</v>
      </c>
      <c r="B154" s="2">
        <v>2016</v>
      </c>
      <c r="C154" t="s">
        <v>402</v>
      </c>
      <c r="D154" t="s">
        <v>48</v>
      </c>
      <c r="E154" s="2" t="s">
        <v>7</v>
      </c>
      <c r="F154" s="2">
        <f>VLOOKUP(C154,'Five Year Alumni Srvy 2016 Data'!C:F,4,FALSE)</f>
        <v>1</v>
      </c>
      <c r="G154" s="2" t="str">
        <f>VLOOKUP(F154,Coding!K:L,2,FALSE)</f>
        <v>URM</v>
      </c>
      <c r="H154" t="s">
        <v>272</v>
      </c>
      <c r="I154" t="s">
        <v>273</v>
      </c>
      <c r="J154" t="s">
        <v>21</v>
      </c>
      <c r="K154" t="s">
        <v>110</v>
      </c>
      <c r="L154" s="3"/>
      <c r="M154" t="s">
        <v>61</v>
      </c>
      <c r="N154" t="s">
        <v>111</v>
      </c>
    </row>
    <row r="155" spans="1:15" x14ac:dyDescent="0.25">
      <c r="A155" s="2">
        <v>1</v>
      </c>
      <c r="B155" s="2">
        <v>2016</v>
      </c>
      <c r="C155" t="s">
        <v>405</v>
      </c>
      <c r="D155" t="s">
        <v>264</v>
      </c>
      <c r="E155" s="2" t="s">
        <v>7</v>
      </c>
      <c r="F155" s="2">
        <f>VLOOKUP(C155,'Five Year Alumni Srvy 2016 Data'!C:F,4,FALSE)</f>
        <v>1</v>
      </c>
      <c r="G155" s="2" t="str">
        <f>VLOOKUP(F155,Coding!K:L,2,FALSE)</f>
        <v>URM</v>
      </c>
      <c r="H155" t="s">
        <v>270</v>
      </c>
      <c r="I155" t="s">
        <v>270</v>
      </c>
      <c r="J155" t="s">
        <v>21</v>
      </c>
      <c r="K155" t="s">
        <v>110</v>
      </c>
      <c r="L155" s="3"/>
      <c r="M155" t="s">
        <v>61</v>
      </c>
      <c r="N155" t="s">
        <v>111</v>
      </c>
    </row>
    <row r="156" spans="1:15" x14ac:dyDescent="0.25">
      <c r="A156" s="2">
        <v>1</v>
      </c>
      <c r="B156" s="2">
        <v>2016</v>
      </c>
      <c r="C156" t="s">
        <v>435</v>
      </c>
      <c r="D156" t="s">
        <v>48</v>
      </c>
      <c r="E156" s="2" t="s">
        <v>7</v>
      </c>
      <c r="F156" s="2">
        <f>VLOOKUP(C156,'Five Year Alumni Srvy 2016 Data'!C:F,4,FALSE)</f>
        <v>1</v>
      </c>
      <c r="G156" s="2" t="str">
        <f>VLOOKUP(F156,Coding!K:L,2,FALSE)</f>
        <v>URM</v>
      </c>
      <c r="H156" t="s">
        <v>270</v>
      </c>
      <c r="I156" t="s">
        <v>270</v>
      </c>
      <c r="J156" t="s">
        <v>21</v>
      </c>
      <c r="K156" t="s">
        <v>110</v>
      </c>
      <c r="L156" s="3"/>
      <c r="M156" t="s">
        <v>61</v>
      </c>
      <c r="N156" t="s">
        <v>111</v>
      </c>
    </row>
    <row r="157" spans="1:15" x14ac:dyDescent="0.25">
      <c r="A157" s="2">
        <v>1</v>
      </c>
      <c r="B157" s="2">
        <v>2016</v>
      </c>
      <c r="C157" t="s">
        <v>441</v>
      </c>
      <c r="D157" t="s">
        <v>48</v>
      </c>
      <c r="E157" s="2" t="s">
        <v>7</v>
      </c>
      <c r="F157" s="2">
        <f>VLOOKUP(C157,'Five Year Alumni Srvy 2016 Data'!C:F,4,FALSE)</f>
        <v>1</v>
      </c>
      <c r="G157" s="2" t="str">
        <f>VLOOKUP(F157,Coding!K:L,2,FALSE)</f>
        <v>URM</v>
      </c>
      <c r="H157" t="s">
        <v>252</v>
      </c>
      <c r="I157" t="s">
        <v>206</v>
      </c>
      <c r="J157" t="s">
        <v>15</v>
      </c>
      <c r="K157" t="s">
        <v>110</v>
      </c>
      <c r="L157" s="3"/>
      <c r="M157" t="s">
        <v>61</v>
      </c>
      <c r="N157" t="s">
        <v>111</v>
      </c>
    </row>
    <row r="158" spans="1:15" x14ac:dyDescent="0.25">
      <c r="A158" s="2">
        <v>1</v>
      </c>
      <c r="B158" s="2">
        <v>2016</v>
      </c>
      <c r="C158" t="s">
        <v>455</v>
      </c>
      <c r="D158" t="s">
        <v>204</v>
      </c>
      <c r="E158" s="2" t="s">
        <v>7</v>
      </c>
      <c r="F158" s="2">
        <f>VLOOKUP(C158,'Five Year Alumni Srvy 2016 Data'!C:F,4,FALSE)</f>
        <v>1</v>
      </c>
      <c r="G158" s="2" t="str">
        <f>VLOOKUP(F158,Coding!K:L,2,FALSE)</f>
        <v>URM</v>
      </c>
      <c r="H158" t="s">
        <v>252</v>
      </c>
      <c r="I158" t="s">
        <v>206</v>
      </c>
      <c r="J158" t="s">
        <v>15</v>
      </c>
      <c r="K158" t="s">
        <v>110</v>
      </c>
      <c r="L158" s="3"/>
      <c r="M158" t="s">
        <v>61</v>
      </c>
      <c r="N158" t="s">
        <v>111</v>
      </c>
    </row>
    <row r="159" spans="1:15" x14ac:dyDescent="0.25">
      <c r="A159" s="2">
        <v>1</v>
      </c>
      <c r="B159" s="2">
        <v>2016</v>
      </c>
      <c r="C159" t="s">
        <v>460</v>
      </c>
      <c r="D159" t="s">
        <v>169</v>
      </c>
      <c r="E159" s="2" t="s">
        <v>7</v>
      </c>
      <c r="F159" s="2">
        <f>VLOOKUP(C159,'Five Year Alumni Srvy 2016 Data'!C:F,4,FALSE)</f>
        <v>1</v>
      </c>
      <c r="G159" s="2" t="str">
        <f>VLOOKUP(F159,Coding!K:L,2,FALSE)</f>
        <v>URM</v>
      </c>
      <c r="H159" t="s">
        <v>235</v>
      </c>
      <c r="I159" t="s">
        <v>236</v>
      </c>
      <c r="J159" t="s">
        <v>15</v>
      </c>
      <c r="K159" t="s">
        <v>110</v>
      </c>
      <c r="L159" s="3"/>
      <c r="M159" t="s">
        <v>61</v>
      </c>
      <c r="N159" t="s">
        <v>111</v>
      </c>
    </row>
    <row r="160" spans="1:15" x14ac:dyDescent="0.25">
      <c r="A160" s="2">
        <v>1</v>
      </c>
      <c r="B160" s="2">
        <v>2016</v>
      </c>
      <c r="C160" t="s">
        <v>480</v>
      </c>
      <c r="D160" t="s">
        <v>48</v>
      </c>
      <c r="E160" s="2" t="s">
        <v>7</v>
      </c>
      <c r="F160" s="2">
        <f>VLOOKUP(C160,'Five Year Alumni Srvy 2016 Data'!C:F,4,FALSE)</f>
        <v>1</v>
      </c>
      <c r="G160" s="2" t="str">
        <f>VLOOKUP(F160,Coding!K:L,2,FALSE)</f>
        <v>URM</v>
      </c>
      <c r="H160" t="s">
        <v>328</v>
      </c>
      <c r="I160" t="s">
        <v>328</v>
      </c>
      <c r="J160" t="s">
        <v>10</v>
      </c>
      <c r="K160" t="s">
        <v>110</v>
      </c>
      <c r="L160" s="3"/>
      <c r="M160" t="s">
        <v>61</v>
      </c>
      <c r="N160" t="s">
        <v>111</v>
      </c>
    </row>
    <row r="161" spans="1:14" x14ac:dyDescent="0.25">
      <c r="A161" s="2">
        <v>1</v>
      </c>
      <c r="B161" s="2">
        <v>2016</v>
      </c>
      <c r="C161" t="s">
        <v>488</v>
      </c>
      <c r="D161" t="s">
        <v>169</v>
      </c>
      <c r="E161" s="2" t="s">
        <v>7</v>
      </c>
      <c r="F161" s="2">
        <f>VLOOKUP(C161,'Five Year Alumni Srvy 2016 Data'!C:F,4,FALSE)</f>
        <v>1</v>
      </c>
      <c r="G161" s="2" t="str">
        <f>VLOOKUP(F161,Coding!K:L,2,FALSE)</f>
        <v>URM</v>
      </c>
      <c r="H161" t="s">
        <v>489</v>
      </c>
      <c r="I161" t="s">
        <v>409</v>
      </c>
      <c r="J161" t="s">
        <v>19</v>
      </c>
      <c r="K161" t="s">
        <v>110</v>
      </c>
      <c r="L161" s="3"/>
      <c r="M161" t="s">
        <v>61</v>
      </c>
      <c r="N161" t="s">
        <v>111</v>
      </c>
    </row>
    <row r="162" spans="1:14" x14ac:dyDescent="0.25">
      <c r="A162" s="2">
        <v>1</v>
      </c>
      <c r="B162" s="2">
        <v>2016</v>
      </c>
      <c r="C162" t="s">
        <v>492</v>
      </c>
      <c r="D162" t="s">
        <v>48</v>
      </c>
      <c r="E162" s="2" t="s">
        <v>7</v>
      </c>
      <c r="F162" s="2">
        <f>VLOOKUP(C162,'Five Year Alumni Srvy 2016 Data'!C:F,4,FALSE)</f>
        <v>1</v>
      </c>
      <c r="G162" s="2" t="str">
        <f>VLOOKUP(F162,Coding!K:L,2,FALSE)</f>
        <v>URM</v>
      </c>
      <c r="H162" t="s">
        <v>493</v>
      </c>
      <c r="I162" t="s">
        <v>206</v>
      </c>
      <c r="J162" t="s">
        <v>15</v>
      </c>
      <c r="K162" t="s">
        <v>110</v>
      </c>
      <c r="L162" s="3"/>
      <c r="M162" t="s">
        <v>61</v>
      </c>
      <c r="N162" t="s">
        <v>111</v>
      </c>
    </row>
    <row r="163" spans="1:14" x14ac:dyDescent="0.25">
      <c r="A163" s="2">
        <v>1</v>
      </c>
      <c r="B163" s="2">
        <v>2016</v>
      </c>
      <c r="C163" t="s">
        <v>496</v>
      </c>
      <c r="D163" t="s">
        <v>48</v>
      </c>
      <c r="E163" s="2" t="s">
        <v>7</v>
      </c>
      <c r="F163" s="2">
        <f>VLOOKUP(C163,'Five Year Alumni Srvy 2016 Data'!C:F,4,FALSE)</f>
        <v>1</v>
      </c>
      <c r="G163" s="2" t="str">
        <f>VLOOKUP(F163,Coding!K:L,2,FALSE)</f>
        <v>URM</v>
      </c>
      <c r="H163" t="s">
        <v>497</v>
      </c>
      <c r="I163" t="s">
        <v>399</v>
      </c>
      <c r="J163" t="s">
        <v>19</v>
      </c>
      <c r="K163" t="s">
        <v>110</v>
      </c>
      <c r="L163" s="3"/>
      <c r="M163" t="s">
        <v>61</v>
      </c>
      <c r="N163" t="s">
        <v>111</v>
      </c>
    </row>
    <row r="164" spans="1:14" x14ac:dyDescent="0.25">
      <c r="A164" s="2">
        <v>1</v>
      </c>
      <c r="B164" s="2">
        <v>2016</v>
      </c>
      <c r="C164" t="s">
        <v>203</v>
      </c>
      <c r="D164" t="s">
        <v>204</v>
      </c>
      <c r="E164" s="2" t="s">
        <v>7</v>
      </c>
      <c r="F164" s="2">
        <f>VLOOKUP(C164,'Five Year Alumni Srvy 2016 Data'!C:F,4,FALSE)</f>
        <v>1</v>
      </c>
      <c r="G164" s="2" t="str">
        <f>VLOOKUP(F164,Coding!K:L,2,FALSE)</f>
        <v>URM</v>
      </c>
      <c r="H164" t="s">
        <v>205</v>
      </c>
      <c r="I164" t="s">
        <v>206</v>
      </c>
      <c r="J164" t="s">
        <v>15</v>
      </c>
      <c r="K164" t="s">
        <v>104</v>
      </c>
      <c r="L164" s="3"/>
      <c r="M164" t="s">
        <v>61</v>
      </c>
      <c r="N164" t="s">
        <v>105</v>
      </c>
    </row>
    <row r="165" spans="1:14" x14ac:dyDescent="0.25">
      <c r="A165" s="2">
        <v>1</v>
      </c>
      <c r="B165" s="2">
        <v>2016</v>
      </c>
      <c r="C165" t="s">
        <v>214</v>
      </c>
      <c r="D165" t="s">
        <v>204</v>
      </c>
      <c r="E165" s="2" t="s">
        <v>7</v>
      </c>
      <c r="F165" s="2">
        <f>VLOOKUP(C165,'Five Year Alumni Srvy 2016 Data'!C:F,4,FALSE)</f>
        <v>1</v>
      </c>
      <c r="G165" s="2" t="str">
        <f>VLOOKUP(F165,Coding!K:L,2,FALSE)</f>
        <v>URM</v>
      </c>
      <c r="H165" t="s">
        <v>215</v>
      </c>
      <c r="I165" t="s">
        <v>215</v>
      </c>
      <c r="J165" t="s">
        <v>21</v>
      </c>
      <c r="K165" t="s">
        <v>104</v>
      </c>
      <c r="L165" s="3"/>
      <c r="M165" t="s">
        <v>61</v>
      </c>
      <c r="N165" t="s">
        <v>105</v>
      </c>
    </row>
    <row r="166" spans="1:14" x14ac:dyDescent="0.25">
      <c r="A166" s="2">
        <v>1</v>
      </c>
      <c r="B166" s="2">
        <v>2016</v>
      </c>
      <c r="C166" t="s">
        <v>263</v>
      </c>
      <c r="D166" t="s">
        <v>264</v>
      </c>
      <c r="E166" s="2" t="s">
        <v>7</v>
      </c>
      <c r="F166" s="2">
        <f>VLOOKUP(C166,'Five Year Alumni Srvy 2016 Data'!C:F,4,FALSE)</f>
        <v>1</v>
      </c>
      <c r="G166" s="2" t="str">
        <f>VLOOKUP(F166,Coding!K:L,2,FALSE)</f>
        <v>URM</v>
      </c>
      <c r="H166" t="s">
        <v>248</v>
      </c>
      <c r="I166" t="s">
        <v>249</v>
      </c>
      <c r="J166" t="s">
        <v>17</v>
      </c>
      <c r="K166" t="s">
        <v>104</v>
      </c>
      <c r="L166" s="3"/>
      <c r="M166" t="s">
        <v>61</v>
      </c>
      <c r="N166" t="s">
        <v>105</v>
      </c>
    </row>
    <row r="167" spans="1:14" x14ac:dyDescent="0.25">
      <c r="A167" s="2">
        <v>1</v>
      </c>
      <c r="B167" s="2">
        <v>2016</v>
      </c>
      <c r="C167" t="s">
        <v>269</v>
      </c>
      <c r="D167" t="s">
        <v>48</v>
      </c>
      <c r="E167" s="2" t="s">
        <v>7</v>
      </c>
      <c r="F167" s="2">
        <f>VLOOKUP(C167,'Five Year Alumni Srvy 2016 Data'!C:F,4,FALSE)</f>
        <v>1</v>
      </c>
      <c r="G167" s="2" t="str">
        <f>VLOOKUP(F167,Coding!K:L,2,FALSE)</f>
        <v>URM</v>
      </c>
      <c r="H167" t="s">
        <v>270</v>
      </c>
      <c r="I167" t="s">
        <v>270</v>
      </c>
      <c r="J167" t="s">
        <v>21</v>
      </c>
      <c r="K167" t="s">
        <v>104</v>
      </c>
      <c r="L167" s="3"/>
      <c r="M167" t="s">
        <v>61</v>
      </c>
      <c r="N167" t="s">
        <v>105</v>
      </c>
    </row>
    <row r="168" spans="1:14" x14ac:dyDescent="0.25">
      <c r="A168" s="2">
        <v>1</v>
      </c>
      <c r="B168" s="2">
        <v>2016</v>
      </c>
      <c r="C168" t="s">
        <v>271</v>
      </c>
      <c r="D168" t="s">
        <v>48</v>
      </c>
      <c r="E168" s="2" t="s">
        <v>7</v>
      </c>
      <c r="F168" s="2">
        <f>VLOOKUP(C168,'Five Year Alumni Srvy 2016 Data'!C:F,4,FALSE)</f>
        <v>1</v>
      </c>
      <c r="G168" s="2" t="str">
        <f>VLOOKUP(F168,Coding!K:L,2,FALSE)</f>
        <v>URM</v>
      </c>
      <c r="H168" t="s">
        <v>272</v>
      </c>
      <c r="I168" t="s">
        <v>273</v>
      </c>
      <c r="J168" t="s">
        <v>21</v>
      </c>
      <c r="K168" t="s">
        <v>104</v>
      </c>
      <c r="L168" s="3"/>
      <c r="M168" t="s">
        <v>61</v>
      </c>
      <c r="N168" t="s">
        <v>105</v>
      </c>
    </row>
    <row r="169" spans="1:14" x14ac:dyDescent="0.25">
      <c r="A169" s="2">
        <v>1</v>
      </c>
      <c r="B169" s="2">
        <v>2016</v>
      </c>
      <c r="C169" t="s">
        <v>312</v>
      </c>
      <c r="D169" t="s">
        <v>169</v>
      </c>
      <c r="E169" s="2" t="s">
        <v>7</v>
      </c>
      <c r="F169" s="2">
        <f>VLOOKUP(C169,'Five Year Alumni Srvy 2016 Data'!C:F,4,FALSE)</f>
        <v>1</v>
      </c>
      <c r="G169" s="2" t="str">
        <f>VLOOKUP(F169,Coding!K:L,2,FALSE)</f>
        <v>URM</v>
      </c>
      <c r="H169" t="s">
        <v>270</v>
      </c>
      <c r="I169" t="s">
        <v>270</v>
      </c>
      <c r="J169" t="s">
        <v>21</v>
      </c>
      <c r="K169" t="s">
        <v>104</v>
      </c>
      <c r="L169" s="3"/>
      <c r="M169" t="s">
        <v>61</v>
      </c>
      <c r="N169" t="s">
        <v>105</v>
      </c>
    </row>
    <row r="170" spans="1:14" x14ac:dyDescent="0.25">
      <c r="A170" s="2">
        <v>1</v>
      </c>
      <c r="B170" s="2">
        <v>2016</v>
      </c>
      <c r="C170" t="s">
        <v>317</v>
      </c>
      <c r="D170" t="s">
        <v>169</v>
      </c>
      <c r="E170" s="2" t="s">
        <v>7</v>
      </c>
      <c r="F170" s="2">
        <f>VLOOKUP(C170,'Five Year Alumni Srvy 2016 Data'!C:F,4,FALSE)</f>
        <v>1</v>
      </c>
      <c r="G170" s="2" t="str">
        <f>VLOOKUP(F170,Coding!K:L,2,FALSE)</f>
        <v>URM</v>
      </c>
      <c r="H170" t="s">
        <v>318</v>
      </c>
      <c r="I170" t="s">
        <v>171</v>
      </c>
      <c r="J170" t="s">
        <v>19</v>
      </c>
      <c r="K170" t="s">
        <v>104</v>
      </c>
      <c r="L170" s="3"/>
      <c r="M170" t="s">
        <v>61</v>
      </c>
      <c r="N170" t="s">
        <v>105</v>
      </c>
    </row>
    <row r="171" spans="1:14" x14ac:dyDescent="0.25">
      <c r="A171" s="2">
        <v>1</v>
      </c>
      <c r="B171" s="2">
        <v>2016</v>
      </c>
      <c r="C171" t="s">
        <v>325</v>
      </c>
      <c r="D171" t="s">
        <v>204</v>
      </c>
      <c r="E171" s="2" t="s">
        <v>7</v>
      </c>
      <c r="F171" s="2">
        <f>VLOOKUP(C171,'Five Year Alumni Srvy 2016 Data'!C:F,4,FALSE)</f>
        <v>1</v>
      </c>
      <c r="G171" s="2" t="str">
        <f>VLOOKUP(F171,Coding!K:L,2,FALSE)</f>
        <v>URM</v>
      </c>
      <c r="H171" t="s">
        <v>252</v>
      </c>
      <c r="I171" t="s">
        <v>206</v>
      </c>
      <c r="J171" t="s">
        <v>15</v>
      </c>
      <c r="K171" t="s">
        <v>104</v>
      </c>
      <c r="L171" s="3"/>
      <c r="M171" t="s">
        <v>61</v>
      </c>
      <c r="N171" t="s">
        <v>105</v>
      </c>
    </row>
    <row r="172" spans="1:14" x14ac:dyDescent="0.25">
      <c r="A172" s="2">
        <v>1</v>
      </c>
      <c r="B172" s="2">
        <v>2016</v>
      </c>
      <c r="C172" t="s">
        <v>333</v>
      </c>
      <c r="D172" t="s">
        <v>204</v>
      </c>
      <c r="E172" s="2" t="s">
        <v>7</v>
      </c>
      <c r="F172" s="2">
        <f>VLOOKUP(C172,'Five Year Alumni Srvy 2016 Data'!C:F,4,FALSE)</f>
        <v>1</v>
      </c>
      <c r="G172" s="2" t="str">
        <f>VLOOKUP(F172,Coding!K:L,2,FALSE)</f>
        <v>URM</v>
      </c>
      <c r="H172" t="s">
        <v>198</v>
      </c>
      <c r="I172" t="s">
        <v>199</v>
      </c>
      <c r="J172" t="s">
        <v>17</v>
      </c>
      <c r="K172" t="s">
        <v>104</v>
      </c>
      <c r="L172" s="3"/>
      <c r="M172" t="s">
        <v>61</v>
      </c>
      <c r="N172" t="s">
        <v>105</v>
      </c>
    </row>
    <row r="173" spans="1:14" x14ac:dyDescent="0.25">
      <c r="A173" s="2">
        <v>1</v>
      </c>
      <c r="B173" s="2">
        <v>2016</v>
      </c>
      <c r="C173" t="s">
        <v>341</v>
      </c>
      <c r="D173" t="s">
        <v>48</v>
      </c>
      <c r="E173" s="2" t="s">
        <v>7</v>
      </c>
      <c r="F173" s="2">
        <f>VLOOKUP(C173,'Five Year Alumni Srvy 2016 Data'!C:F,4,FALSE)</f>
        <v>1</v>
      </c>
      <c r="G173" s="2" t="str">
        <f>VLOOKUP(F173,Coding!K:L,2,FALSE)</f>
        <v>URM</v>
      </c>
      <c r="H173" t="s">
        <v>342</v>
      </c>
      <c r="I173" t="s">
        <v>342</v>
      </c>
      <c r="J173" t="s">
        <v>19</v>
      </c>
      <c r="K173" t="s">
        <v>104</v>
      </c>
      <c r="L173" s="3"/>
      <c r="M173" t="s">
        <v>61</v>
      </c>
      <c r="N173" t="s">
        <v>105</v>
      </c>
    </row>
    <row r="174" spans="1:14" x14ac:dyDescent="0.25">
      <c r="A174" s="2">
        <v>1</v>
      </c>
      <c r="B174" s="2">
        <v>2016</v>
      </c>
      <c r="C174" t="s">
        <v>349</v>
      </c>
      <c r="D174" t="s">
        <v>169</v>
      </c>
      <c r="E174" s="2" t="s">
        <v>7</v>
      </c>
      <c r="F174" s="2">
        <f>VLOOKUP(C174,'Five Year Alumni Srvy 2016 Data'!C:F,4,FALSE)</f>
        <v>1</v>
      </c>
      <c r="G174" s="2" t="str">
        <f>VLOOKUP(F174,Coding!K:L,2,FALSE)</f>
        <v>URM</v>
      </c>
      <c r="H174" t="s">
        <v>252</v>
      </c>
      <c r="I174" t="s">
        <v>206</v>
      </c>
      <c r="J174" t="s">
        <v>15</v>
      </c>
      <c r="K174" t="s">
        <v>104</v>
      </c>
      <c r="L174" s="3"/>
      <c r="M174" t="s">
        <v>61</v>
      </c>
      <c r="N174" t="s">
        <v>105</v>
      </c>
    </row>
    <row r="175" spans="1:14" x14ac:dyDescent="0.25">
      <c r="A175" s="2">
        <v>1</v>
      </c>
      <c r="B175" s="2">
        <v>2016</v>
      </c>
      <c r="C175" t="s">
        <v>350</v>
      </c>
      <c r="D175" t="s">
        <v>169</v>
      </c>
      <c r="E175" s="2" t="s">
        <v>7</v>
      </c>
      <c r="F175" s="2">
        <f>VLOOKUP(C175,'Five Year Alumni Srvy 2016 Data'!C:F,4,FALSE)</f>
        <v>1</v>
      </c>
      <c r="G175" s="2" t="str">
        <f>VLOOKUP(F175,Coding!K:L,2,FALSE)</f>
        <v>URM</v>
      </c>
      <c r="H175" t="s">
        <v>272</v>
      </c>
      <c r="I175" t="s">
        <v>273</v>
      </c>
      <c r="J175" t="s">
        <v>21</v>
      </c>
      <c r="K175" t="s">
        <v>104</v>
      </c>
      <c r="L175" s="3"/>
      <c r="M175" t="s">
        <v>61</v>
      </c>
      <c r="N175" t="s">
        <v>105</v>
      </c>
    </row>
    <row r="176" spans="1:14" x14ac:dyDescent="0.25">
      <c r="A176" s="2">
        <v>1</v>
      </c>
      <c r="B176" s="2">
        <v>2016</v>
      </c>
      <c r="C176" t="s">
        <v>353</v>
      </c>
      <c r="D176" t="s">
        <v>48</v>
      </c>
      <c r="E176" s="2" t="s">
        <v>7</v>
      </c>
      <c r="F176" s="2">
        <f>VLOOKUP(C176,'Five Year Alumni Srvy 2016 Data'!C:F,4,FALSE)</f>
        <v>1</v>
      </c>
      <c r="G176" s="2" t="str">
        <f>VLOOKUP(F176,Coding!K:L,2,FALSE)</f>
        <v>URM</v>
      </c>
      <c r="H176" t="s">
        <v>328</v>
      </c>
      <c r="I176" t="s">
        <v>328</v>
      </c>
      <c r="J176" t="s">
        <v>10</v>
      </c>
      <c r="K176" t="s">
        <v>104</v>
      </c>
      <c r="L176" s="3"/>
      <c r="M176" t="s">
        <v>61</v>
      </c>
      <c r="N176" t="s">
        <v>105</v>
      </c>
    </row>
    <row r="177" spans="1:14" x14ac:dyDescent="0.25">
      <c r="A177" s="2">
        <v>1</v>
      </c>
      <c r="B177" s="2">
        <v>2016</v>
      </c>
      <c r="C177" t="s">
        <v>354</v>
      </c>
      <c r="D177" t="s">
        <v>48</v>
      </c>
      <c r="E177" s="2" t="s">
        <v>7</v>
      </c>
      <c r="F177" s="2">
        <f>VLOOKUP(C177,'Five Year Alumni Srvy 2016 Data'!C:F,4,FALSE)</f>
        <v>1</v>
      </c>
      <c r="G177" s="2" t="str">
        <f>VLOOKUP(F177,Coding!K:L,2,FALSE)</f>
        <v>URM</v>
      </c>
      <c r="H177" t="s">
        <v>270</v>
      </c>
      <c r="I177" t="s">
        <v>270</v>
      </c>
      <c r="J177" t="s">
        <v>21</v>
      </c>
      <c r="K177" t="s">
        <v>104</v>
      </c>
      <c r="L177" s="3"/>
      <c r="M177" t="s">
        <v>61</v>
      </c>
      <c r="N177" t="s">
        <v>105</v>
      </c>
    </row>
    <row r="178" spans="1:14" x14ac:dyDescent="0.25">
      <c r="A178" s="2">
        <v>1</v>
      </c>
      <c r="B178" s="2">
        <v>2016</v>
      </c>
      <c r="C178" t="s">
        <v>361</v>
      </c>
      <c r="D178" t="s">
        <v>169</v>
      </c>
      <c r="E178" s="2" t="s">
        <v>7</v>
      </c>
      <c r="F178" s="2">
        <f>VLOOKUP(C178,'Five Year Alumni Srvy 2016 Data'!C:F,4,FALSE)</f>
        <v>1</v>
      </c>
      <c r="G178" s="2" t="str">
        <f>VLOOKUP(F178,Coding!K:L,2,FALSE)</f>
        <v>URM</v>
      </c>
      <c r="H178" t="s">
        <v>362</v>
      </c>
      <c r="I178" t="s">
        <v>348</v>
      </c>
      <c r="J178" t="s">
        <v>10</v>
      </c>
      <c r="K178" t="s">
        <v>104</v>
      </c>
      <c r="L178" s="3"/>
      <c r="M178" t="s">
        <v>61</v>
      </c>
      <c r="N178" t="s">
        <v>105</v>
      </c>
    </row>
    <row r="179" spans="1:14" x14ac:dyDescent="0.25">
      <c r="A179" s="2">
        <v>1</v>
      </c>
      <c r="B179" s="2">
        <v>2016</v>
      </c>
      <c r="C179" t="s">
        <v>372</v>
      </c>
      <c r="D179" t="s">
        <v>204</v>
      </c>
      <c r="E179" s="2" t="s">
        <v>7</v>
      </c>
      <c r="F179" s="2">
        <f>VLOOKUP(C179,'Five Year Alumni Srvy 2016 Data'!C:F,4,FALSE)</f>
        <v>1</v>
      </c>
      <c r="G179" s="2" t="str">
        <f>VLOOKUP(F179,Coding!K:L,2,FALSE)</f>
        <v>URM</v>
      </c>
      <c r="H179" t="s">
        <v>289</v>
      </c>
      <c r="I179" t="s">
        <v>290</v>
      </c>
      <c r="J179" t="s">
        <v>17</v>
      </c>
      <c r="K179" t="s">
        <v>104</v>
      </c>
      <c r="L179" s="3"/>
      <c r="M179" t="s">
        <v>61</v>
      </c>
      <c r="N179" t="s">
        <v>105</v>
      </c>
    </row>
    <row r="180" spans="1:14" x14ac:dyDescent="0.25">
      <c r="A180" s="2">
        <v>1</v>
      </c>
      <c r="B180" s="2">
        <v>2016</v>
      </c>
      <c r="C180" t="s">
        <v>379</v>
      </c>
      <c r="D180" t="s">
        <v>169</v>
      </c>
      <c r="E180" s="2" t="s">
        <v>7</v>
      </c>
      <c r="F180" s="2">
        <f>VLOOKUP(C180,'Five Year Alumni Srvy 2016 Data'!C:F,4,FALSE)</f>
        <v>1</v>
      </c>
      <c r="G180" s="2" t="str">
        <f>VLOOKUP(F180,Coding!K:L,2,FALSE)</f>
        <v>URM</v>
      </c>
      <c r="H180" t="s">
        <v>306</v>
      </c>
      <c r="I180" t="s">
        <v>306</v>
      </c>
      <c r="J180" t="s">
        <v>21</v>
      </c>
      <c r="K180" t="s">
        <v>104</v>
      </c>
      <c r="L180" s="3"/>
      <c r="M180" t="s">
        <v>61</v>
      </c>
      <c r="N180" t="s">
        <v>105</v>
      </c>
    </row>
    <row r="181" spans="1:14" x14ac:dyDescent="0.25">
      <c r="A181" s="2">
        <v>1</v>
      </c>
      <c r="B181" s="2">
        <v>2016</v>
      </c>
      <c r="C181" t="s">
        <v>402</v>
      </c>
      <c r="D181" t="s">
        <v>48</v>
      </c>
      <c r="E181" s="2" t="s">
        <v>7</v>
      </c>
      <c r="F181" s="2">
        <f>VLOOKUP(C181,'Five Year Alumni Srvy 2016 Data'!C:F,4,FALSE)</f>
        <v>1</v>
      </c>
      <c r="G181" s="2" t="str">
        <f>VLOOKUP(F181,Coding!K:L,2,FALSE)</f>
        <v>URM</v>
      </c>
      <c r="H181" t="s">
        <v>272</v>
      </c>
      <c r="I181" t="s">
        <v>273</v>
      </c>
      <c r="J181" t="s">
        <v>21</v>
      </c>
      <c r="K181" t="s">
        <v>104</v>
      </c>
      <c r="L181" s="3"/>
      <c r="M181" t="s">
        <v>61</v>
      </c>
      <c r="N181" t="s">
        <v>105</v>
      </c>
    </row>
    <row r="182" spans="1:14" x14ac:dyDescent="0.25">
      <c r="A182" s="2">
        <v>1</v>
      </c>
      <c r="B182" s="2">
        <v>2016</v>
      </c>
      <c r="C182" t="s">
        <v>405</v>
      </c>
      <c r="D182" t="s">
        <v>264</v>
      </c>
      <c r="E182" s="2" t="s">
        <v>7</v>
      </c>
      <c r="F182" s="2">
        <f>VLOOKUP(C182,'Five Year Alumni Srvy 2016 Data'!C:F,4,FALSE)</f>
        <v>1</v>
      </c>
      <c r="G182" s="2" t="str">
        <f>VLOOKUP(F182,Coding!K:L,2,FALSE)</f>
        <v>URM</v>
      </c>
      <c r="H182" t="s">
        <v>270</v>
      </c>
      <c r="I182" t="s">
        <v>270</v>
      </c>
      <c r="J182" t="s">
        <v>21</v>
      </c>
      <c r="K182" t="s">
        <v>104</v>
      </c>
      <c r="L182" s="3"/>
      <c r="M182" t="s">
        <v>61</v>
      </c>
      <c r="N182" t="s">
        <v>105</v>
      </c>
    </row>
    <row r="183" spans="1:14" x14ac:dyDescent="0.25">
      <c r="A183" s="2">
        <v>1</v>
      </c>
      <c r="B183" s="2">
        <v>2016</v>
      </c>
      <c r="C183" t="s">
        <v>435</v>
      </c>
      <c r="D183" t="s">
        <v>48</v>
      </c>
      <c r="E183" s="2" t="s">
        <v>7</v>
      </c>
      <c r="F183" s="2">
        <f>VLOOKUP(C183,'Five Year Alumni Srvy 2016 Data'!C:F,4,FALSE)</f>
        <v>1</v>
      </c>
      <c r="G183" s="2" t="str">
        <f>VLOOKUP(F183,Coding!K:L,2,FALSE)</f>
        <v>URM</v>
      </c>
      <c r="H183" t="s">
        <v>270</v>
      </c>
      <c r="I183" t="s">
        <v>270</v>
      </c>
      <c r="J183" t="s">
        <v>21</v>
      </c>
      <c r="K183" t="s">
        <v>104</v>
      </c>
      <c r="L183" s="3"/>
      <c r="M183" t="s">
        <v>61</v>
      </c>
      <c r="N183" t="s">
        <v>105</v>
      </c>
    </row>
    <row r="184" spans="1:14" x14ac:dyDescent="0.25">
      <c r="A184" s="2">
        <v>1</v>
      </c>
      <c r="B184" s="2">
        <v>2016</v>
      </c>
      <c r="C184" t="s">
        <v>441</v>
      </c>
      <c r="D184" t="s">
        <v>48</v>
      </c>
      <c r="E184" s="2" t="s">
        <v>7</v>
      </c>
      <c r="F184" s="2">
        <f>VLOOKUP(C184,'Five Year Alumni Srvy 2016 Data'!C:F,4,FALSE)</f>
        <v>1</v>
      </c>
      <c r="G184" s="2" t="str">
        <f>VLOOKUP(F184,Coding!K:L,2,FALSE)</f>
        <v>URM</v>
      </c>
      <c r="H184" t="s">
        <v>252</v>
      </c>
      <c r="I184" t="s">
        <v>206</v>
      </c>
      <c r="J184" t="s">
        <v>15</v>
      </c>
      <c r="K184" t="s">
        <v>104</v>
      </c>
      <c r="L184" s="3"/>
      <c r="M184" t="s">
        <v>61</v>
      </c>
      <c r="N184" t="s">
        <v>105</v>
      </c>
    </row>
    <row r="185" spans="1:14" x14ac:dyDescent="0.25">
      <c r="A185" s="2">
        <v>1</v>
      </c>
      <c r="B185" s="2">
        <v>2016</v>
      </c>
      <c r="C185" t="s">
        <v>455</v>
      </c>
      <c r="D185" t="s">
        <v>204</v>
      </c>
      <c r="E185" s="2" t="s">
        <v>7</v>
      </c>
      <c r="F185" s="2">
        <f>VLOOKUP(C185,'Five Year Alumni Srvy 2016 Data'!C:F,4,FALSE)</f>
        <v>1</v>
      </c>
      <c r="G185" s="2" t="str">
        <f>VLOOKUP(F185,Coding!K:L,2,FALSE)</f>
        <v>URM</v>
      </c>
      <c r="H185" t="s">
        <v>252</v>
      </c>
      <c r="I185" t="s">
        <v>206</v>
      </c>
      <c r="J185" t="s">
        <v>15</v>
      </c>
      <c r="K185" t="s">
        <v>104</v>
      </c>
      <c r="L185" s="3"/>
      <c r="M185" t="s">
        <v>61</v>
      </c>
      <c r="N185" t="s">
        <v>105</v>
      </c>
    </row>
    <row r="186" spans="1:14" x14ac:dyDescent="0.25">
      <c r="A186" s="2">
        <v>1</v>
      </c>
      <c r="B186" s="2">
        <v>2016</v>
      </c>
      <c r="C186" t="s">
        <v>460</v>
      </c>
      <c r="D186" t="s">
        <v>169</v>
      </c>
      <c r="E186" s="2" t="s">
        <v>7</v>
      </c>
      <c r="F186" s="2">
        <f>VLOOKUP(C186,'Five Year Alumni Srvy 2016 Data'!C:F,4,FALSE)</f>
        <v>1</v>
      </c>
      <c r="G186" s="2" t="str">
        <f>VLOOKUP(F186,Coding!K:L,2,FALSE)</f>
        <v>URM</v>
      </c>
      <c r="H186" t="s">
        <v>235</v>
      </c>
      <c r="I186" t="s">
        <v>236</v>
      </c>
      <c r="J186" t="s">
        <v>15</v>
      </c>
      <c r="K186" t="s">
        <v>104</v>
      </c>
      <c r="L186" s="3"/>
      <c r="M186" t="s">
        <v>61</v>
      </c>
      <c r="N186" t="s">
        <v>105</v>
      </c>
    </row>
    <row r="187" spans="1:14" x14ac:dyDescent="0.25">
      <c r="A187" s="2">
        <v>1</v>
      </c>
      <c r="B187" s="2">
        <v>2016</v>
      </c>
      <c r="C187" t="s">
        <v>480</v>
      </c>
      <c r="D187" t="s">
        <v>48</v>
      </c>
      <c r="E187" s="2" t="s">
        <v>7</v>
      </c>
      <c r="F187" s="2">
        <f>VLOOKUP(C187,'Five Year Alumni Srvy 2016 Data'!C:F,4,FALSE)</f>
        <v>1</v>
      </c>
      <c r="G187" s="2" t="str">
        <f>VLOOKUP(F187,Coding!K:L,2,FALSE)</f>
        <v>URM</v>
      </c>
      <c r="H187" t="s">
        <v>328</v>
      </c>
      <c r="I187" t="s">
        <v>328</v>
      </c>
      <c r="J187" t="s">
        <v>10</v>
      </c>
      <c r="K187" t="s">
        <v>104</v>
      </c>
      <c r="L187" s="3"/>
      <c r="M187" t="s">
        <v>61</v>
      </c>
      <c r="N187" t="s">
        <v>105</v>
      </c>
    </row>
    <row r="188" spans="1:14" x14ac:dyDescent="0.25">
      <c r="A188" s="2">
        <v>1</v>
      </c>
      <c r="B188" s="2">
        <v>2016</v>
      </c>
      <c r="C188" t="s">
        <v>488</v>
      </c>
      <c r="D188" t="s">
        <v>169</v>
      </c>
      <c r="E188" s="2" t="s">
        <v>7</v>
      </c>
      <c r="F188" s="2">
        <f>VLOOKUP(C188,'Five Year Alumni Srvy 2016 Data'!C:F,4,FALSE)</f>
        <v>1</v>
      </c>
      <c r="G188" s="2" t="str">
        <f>VLOOKUP(F188,Coding!K:L,2,FALSE)</f>
        <v>URM</v>
      </c>
      <c r="H188" t="s">
        <v>489</v>
      </c>
      <c r="I188" t="s">
        <v>409</v>
      </c>
      <c r="J188" t="s">
        <v>19</v>
      </c>
      <c r="K188" t="s">
        <v>104</v>
      </c>
      <c r="L188" s="3"/>
      <c r="M188" t="s">
        <v>61</v>
      </c>
      <c r="N188" t="s">
        <v>105</v>
      </c>
    </row>
    <row r="189" spans="1:14" x14ac:dyDescent="0.25">
      <c r="A189" s="2">
        <v>1</v>
      </c>
      <c r="B189" s="2">
        <v>2016</v>
      </c>
      <c r="C189" t="s">
        <v>492</v>
      </c>
      <c r="D189" t="s">
        <v>48</v>
      </c>
      <c r="E189" s="2" t="s">
        <v>7</v>
      </c>
      <c r="F189" s="2">
        <f>VLOOKUP(C189,'Five Year Alumni Srvy 2016 Data'!C:F,4,FALSE)</f>
        <v>1</v>
      </c>
      <c r="G189" s="2" t="str">
        <f>VLOOKUP(F189,Coding!K:L,2,FALSE)</f>
        <v>URM</v>
      </c>
      <c r="H189" t="s">
        <v>493</v>
      </c>
      <c r="I189" t="s">
        <v>206</v>
      </c>
      <c r="J189" t="s">
        <v>15</v>
      </c>
      <c r="K189" t="s">
        <v>104</v>
      </c>
      <c r="L189" s="3"/>
      <c r="M189" t="s">
        <v>61</v>
      </c>
      <c r="N189" t="s">
        <v>105</v>
      </c>
    </row>
    <row r="190" spans="1:14" x14ac:dyDescent="0.25">
      <c r="A190" s="2">
        <v>1</v>
      </c>
      <c r="B190" s="2">
        <v>2016</v>
      </c>
      <c r="C190" t="s">
        <v>496</v>
      </c>
      <c r="D190" t="s">
        <v>48</v>
      </c>
      <c r="E190" s="2" t="s">
        <v>7</v>
      </c>
      <c r="F190" s="2">
        <f>VLOOKUP(C190,'Five Year Alumni Srvy 2016 Data'!C:F,4,FALSE)</f>
        <v>1</v>
      </c>
      <c r="G190" s="2" t="str">
        <f>VLOOKUP(F190,Coding!K:L,2,FALSE)</f>
        <v>URM</v>
      </c>
      <c r="H190" t="s">
        <v>497</v>
      </c>
      <c r="I190" t="s">
        <v>399</v>
      </c>
      <c r="J190" t="s">
        <v>19</v>
      </c>
      <c r="K190" t="s">
        <v>104</v>
      </c>
      <c r="L190" s="3"/>
      <c r="M190" t="s">
        <v>61</v>
      </c>
      <c r="N190" t="s">
        <v>105</v>
      </c>
    </row>
    <row r="191" spans="1:14" x14ac:dyDescent="0.25">
      <c r="A191" s="2">
        <v>1</v>
      </c>
      <c r="B191" s="2">
        <v>2016</v>
      </c>
      <c r="C191" t="s">
        <v>203</v>
      </c>
      <c r="D191" t="s">
        <v>204</v>
      </c>
      <c r="E191" s="2" t="s">
        <v>7</v>
      </c>
      <c r="F191" s="2">
        <f>VLOOKUP(C191,'Five Year Alumni Srvy 2016 Data'!C:F,4,FALSE)</f>
        <v>1</v>
      </c>
      <c r="G191" s="2" t="str">
        <f>VLOOKUP(F191,Coding!K:L,2,FALSE)</f>
        <v>URM</v>
      </c>
      <c r="H191" t="s">
        <v>205</v>
      </c>
      <c r="I191" t="s">
        <v>206</v>
      </c>
      <c r="J191" t="s">
        <v>15</v>
      </c>
      <c r="K191" t="s">
        <v>106</v>
      </c>
      <c r="L191" s="3"/>
      <c r="M191" t="s">
        <v>61</v>
      </c>
      <c r="N191" t="s">
        <v>107</v>
      </c>
    </row>
    <row r="192" spans="1:14" x14ac:dyDescent="0.25">
      <c r="A192" s="2">
        <v>1</v>
      </c>
      <c r="B192" s="2">
        <v>2016</v>
      </c>
      <c r="C192" t="s">
        <v>214</v>
      </c>
      <c r="D192" t="s">
        <v>204</v>
      </c>
      <c r="E192" s="2" t="s">
        <v>7</v>
      </c>
      <c r="F192" s="2">
        <f>VLOOKUP(C192,'Five Year Alumni Srvy 2016 Data'!C:F,4,FALSE)</f>
        <v>1</v>
      </c>
      <c r="G192" s="2" t="str">
        <f>VLOOKUP(F192,Coding!K:L,2,FALSE)</f>
        <v>URM</v>
      </c>
      <c r="H192" t="s">
        <v>215</v>
      </c>
      <c r="I192" t="s">
        <v>215</v>
      </c>
      <c r="J192" t="s">
        <v>21</v>
      </c>
      <c r="K192" t="s">
        <v>106</v>
      </c>
      <c r="L192" s="3"/>
      <c r="M192" t="s">
        <v>61</v>
      </c>
      <c r="N192" t="s">
        <v>107</v>
      </c>
    </row>
    <row r="193" spans="1:15" x14ac:dyDescent="0.25">
      <c r="A193" s="2">
        <v>1</v>
      </c>
      <c r="B193" s="2">
        <v>2016</v>
      </c>
      <c r="C193" t="s">
        <v>263</v>
      </c>
      <c r="D193" t="s">
        <v>264</v>
      </c>
      <c r="E193" s="2" t="s">
        <v>7</v>
      </c>
      <c r="F193" s="2">
        <f>VLOOKUP(C193,'Five Year Alumni Srvy 2016 Data'!C:F,4,FALSE)</f>
        <v>1</v>
      </c>
      <c r="G193" s="2" t="str">
        <f>VLOOKUP(F193,Coding!K:L,2,FALSE)</f>
        <v>URM</v>
      </c>
      <c r="H193" t="s">
        <v>248</v>
      </c>
      <c r="I193" t="s">
        <v>249</v>
      </c>
      <c r="J193" t="s">
        <v>17</v>
      </c>
      <c r="K193" t="s">
        <v>106</v>
      </c>
      <c r="L193" s="3"/>
      <c r="M193" t="s">
        <v>61</v>
      </c>
      <c r="N193" t="s">
        <v>107</v>
      </c>
    </row>
    <row r="194" spans="1:15" x14ac:dyDescent="0.25">
      <c r="A194" s="2">
        <v>1</v>
      </c>
      <c r="B194" s="2">
        <v>2016</v>
      </c>
      <c r="C194" t="s">
        <v>269</v>
      </c>
      <c r="D194" t="s">
        <v>48</v>
      </c>
      <c r="E194" s="2" t="s">
        <v>7</v>
      </c>
      <c r="F194" s="2">
        <f>VLOOKUP(C194,'Five Year Alumni Srvy 2016 Data'!C:F,4,FALSE)</f>
        <v>1</v>
      </c>
      <c r="G194" s="2" t="str">
        <f>VLOOKUP(F194,Coding!K:L,2,FALSE)</f>
        <v>URM</v>
      </c>
      <c r="H194" t="s">
        <v>270</v>
      </c>
      <c r="I194" t="s">
        <v>270</v>
      </c>
      <c r="J194" t="s">
        <v>21</v>
      </c>
      <c r="K194" t="s">
        <v>106</v>
      </c>
      <c r="L194" s="3"/>
      <c r="M194" t="s">
        <v>61</v>
      </c>
      <c r="N194" t="s">
        <v>107</v>
      </c>
    </row>
    <row r="195" spans="1:15" x14ac:dyDescent="0.25">
      <c r="A195" s="2">
        <v>1</v>
      </c>
      <c r="B195" s="2">
        <v>2016</v>
      </c>
      <c r="C195" t="s">
        <v>271</v>
      </c>
      <c r="D195" t="s">
        <v>48</v>
      </c>
      <c r="E195" s="2" t="s">
        <v>7</v>
      </c>
      <c r="F195" s="2">
        <f>VLOOKUP(C195,'Five Year Alumni Srvy 2016 Data'!C:F,4,FALSE)</f>
        <v>1</v>
      </c>
      <c r="G195" s="2" t="str">
        <f>VLOOKUP(F195,Coding!K:L,2,FALSE)</f>
        <v>URM</v>
      </c>
      <c r="H195" t="s">
        <v>272</v>
      </c>
      <c r="I195" t="s">
        <v>273</v>
      </c>
      <c r="J195" t="s">
        <v>21</v>
      </c>
      <c r="K195" t="s">
        <v>106</v>
      </c>
      <c r="L195" s="3"/>
      <c r="M195" t="s">
        <v>61</v>
      </c>
      <c r="N195" t="s">
        <v>107</v>
      </c>
    </row>
    <row r="196" spans="1:15" x14ac:dyDescent="0.25">
      <c r="A196" s="2">
        <v>1</v>
      </c>
      <c r="B196" s="2">
        <v>2016</v>
      </c>
      <c r="C196" t="s">
        <v>312</v>
      </c>
      <c r="D196" t="s">
        <v>169</v>
      </c>
      <c r="E196" s="2" t="s">
        <v>7</v>
      </c>
      <c r="F196" s="2">
        <f>VLOOKUP(C196,'Five Year Alumni Srvy 2016 Data'!C:F,4,FALSE)</f>
        <v>1</v>
      </c>
      <c r="G196" s="2" t="str">
        <f>VLOOKUP(F196,Coding!K:L,2,FALSE)</f>
        <v>URM</v>
      </c>
      <c r="H196" t="s">
        <v>270</v>
      </c>
      <c r="I196" t="s">
        <v>270</v>
      </c>
      <c r="J196" t="s">
        <v>21</v>
      </c>
      <c r="K196" t="s">
        <v>106</v>
      </c>
      <c r="L196" s="3"/>
      <c r="M196" t="s">
        <v>61</v>
      </c>
      <c r="N196" t="s">
        <v>107</v>
      </c>
    </row>
    <row r="197" spans="1:15" x14ac:dyDescent="0.25">
      <c r="A197" s="2">
        <v>1</v>
      </c>
      <c r="B197" s="2">
        <v>2016</v>
      </c>
      <c r="C197" t="s">
        <v>317</v>
      </c>
      <c r="D197" t="s">
        <v>169</v>
      </c>
      <c r="E197" s="2" t="s">
        <v>7</v>
      </c>
      <c r="F197" s="2">
        <f>VLOOKUP(C197,'Five Year Alumni Srvy 2016 Data'!C:F,4,FALSE)</f>
        <v>1</v>
      </c>
      <c r="G197" s="2" t="str">
        <f>VLOOKUP(F197,Coding!K:L,2,FALSE)</f>
        <v>URM</v>
      </c>
      <c r="H197" t="s">
        <v>318</v>
      </c>
      <c r="I197" t="s">
        <v>171</v>
      </c>
      <c r="J197" t="s">
        <v>19</v>
      </c>
      <c r="K197" t="s">
        <v>106</v>
      </c>
      <c r="L197" s="2">
        <v>1</v>
      </c>
      <c r="M197" t="s">
        <v>61</v>
      </c>
      <c r="N197" t="s">
        <v>107</v>
      </c>
      <c r="O197" t="s">
        <v>319</v>
      </c>
    </row>
    <row r="198" spans="1:15" x14ac:dyDescent="0.25">
      <c r="A198" s="2">
        <v>1</v>
      </c>
      <c r="B198" s="2">
        <v>2016</v>
      </c>
      <c r="C198" t="s">
        <v>325</v>
      </c>
      <c r="D198" t="s">
        <v>204</v>
      </c>
      <c r="E198" s="2" t="s">
        <v>7</v>
      </c>
      <c r="F198" s="2">
        <f>VLOOKUP(C198,'Five Year Alumni Srvy 2016 Data'!C:F,4,FALSE)</f>
        <v>1</v>
      </c>
      <c r="G198" s="2" t="str">
        <f>VLOOKUP(F198,Coding!K:L,2,FALSE)</f>
        <v>URM</v>
      </c>
      <c r="H198" t="s">
        <v>252</v>
      </c>
      <c r="I198" t="s">
        <v>206</v>
      </c>
      <c r="J198" t="s">
        <v>15</v>
      </c>
      <c r="K198" t="s">
        <v>106</v>
      </c>
      <c r="L198" s="3"/>
      <c r="M198" t="s">
        <v>61</v>
      </c>
      <c r="N198" t="s">
        <v>107</v>
      </c>
    </row>
    <row r="199" spans="1:15" x14ac:dyDescent="0.25">
      <c r="A199" s="2">
        <v>1</v>
      </c>
      <c r="B199" s="2">
        <v>2016</v>
      </c>
      <c r="C199" t="s">
        <v>333</v>
      </c>
      <c r="D199" t="s">
        <v>204</v>
      </c>
      <c r="E199" s="2" t="s">
        <v>7</v>
      </c>
      <c r="F199" s="2">
        <f>VLOOKUP(C199,'Five Year Alumni Srvy 2016 Data'!C:F,4,FALSE)</f>
        <v>1</v>
      </c>
      <c r="G199" s="2" t="str">
        <f>VLOOKUP(F199,Coding!K:L,2,FALSE)</f>
        <v>URM</v>
      </c>
      <c r="H199" t="s">
        <v>198</v>
      </c>
      <c r="I199" t="s">
        <v>199</v>
      </c>
      <c r="J199" t="s">
        <v>17</v>
      </c>
      <c r="K199" t="s">
        <v>106</v>
      </c>
      <c r="L199" s="3"/>
      <c r="M199" t="s">
        <v>61</v>
      </c>
      <c r="N199" t="s">
        <v>107</v>
      </c>
    </row>
    <row r="200" spans="1:15" x14ac:dyDescent="0.25">
      <c r="A200" s="2">
        <v>1</v>
      </c>
      <c r="B200" s="2">
        <v>2016</v>
      </c>
      <c r="C200" t="s">
        <v>341</v>
      </c>
      <c r="D200" t="s">
        <v>48</v>
      </c>
      <c r="E200" s="2" t="s">
        <v>7</v>
      </c>
      <c r="F200" s="2">
        <f>VLOOKUP(C200,'Five Year Alumni Srvy 2016 Data'!C:F,4,FALSE)</f>
        <v>1</v>
      </c>
      <c r="G200" s="2" t="str">
        <f>VLOOKUP(F200,Coding!K:L,2,FALSE)</f>
        <v>URM</v>
      </c>
      <c r="H200" t="s">
        <v>342</v>
      </c>
      <c r="I200" t="s">
        <v>342</v>
      </c>
      <c r="J200" t="s">
        <v>19</v>
      </c>
      <c r="K200" t="s">
        <v>106</v>
      </c>
      <c r="L200" s="3"/>
      <c r="M200" t="s">
        <v>61</v>
      </c>
      <c r="N200" t="s">
        <v>107</v>
      </c>
    </row>
    <row r="201" spans="1:15" x14ac:dyDescent="0.25">
      <c r="A201" s="2">
        <v>1</v>
      </c>
      <c r="B201" s="2">
        <v>2016</v>
      </c>
      <c r="C201" t="s">
        <v>349</v>
      </c>
      <c r="D201" t="s">
        <v>169</v>
      </c>
      <c r="E201" s="2" t="s">
        <v>7</v>
      </c>
      <c r="F201" s="2">
        <f>VLOOKUP(C201,'Five Year Alumni Srvy 2016 Data'!C:F,4,FALSE)</f>
        <v>1</v>
      </c>
      <c r="G201" s="2" t="str">
        <f>VLOOKUP(F201,Coding!K:L,2,FALSE)</f>
        <v>URM</v>
      </c>
      <c r="H201" t="s">
        <v>252</v>
      </c>
      <c r="I201" t="s">
        <v>206</v>
      </c>
      <c r="J201" t="s">
        <v>15</v>
      </c>
      <c r="K201" t="s">
        <v>106</v>
      </c>
      <c r="L201" s="3"/>
      <c r="M201" t="s">
        <v>61</v>
      </c>
      <c r="N201" t="s">
        <v>107</v>
      </c>
    </row>
    <row r="202" spans="1:15" x14ac:dyDescent="0.25">
      <c r="A202" s="2">
        <v>1</v>
      </c>
      <c r="B202" s="2">
        <v>2016</v>
      </c>
      <c r="C202" t="s">
        <v>350</v>
      </c>
      <c r="D202" t="s">
        <v>169</v>
      </c>
      <c r="E202" s="2" t="s">
        <v>7</v>
      </c>
      <c r="F202" s="2">
        <f>VLOOKUP(C202,'Five Year Alumni Srvy 2016 Data'!C:F,4,FALSE)</f>
        <v>1</v>
      </c>
      <c r="G202" s="2" t="str">
        <f>VLOOKUP(F202,Coding!K:L,2,FALSE)</f>
        <v>URM</v>
      </c>
      <c r="H202" t="s">
        <v>272</v>
      </c>
      <c r="I202" t="s">
        <v>273</v>
      </c>
      <c r="J202" t="s">
        <v>21</v>
      </c>
      <c r="K202" t="s">
        <v>106</v>
      </c>
      <c r="L202" s="3"/>
      <c r="M202" t="s">
        <v>61</v>
      </c>
      <c r="N202" t="s">
        <v>107</v>
      </c>
    </row>
    <row r="203" spans="1:15" x14ac:dyDescent="0.25">
      <c r="A203" s="2">
        <v>1</v>
      </c>
      <c r="B203" s="2">
        <v>2016</v>
      </c>
      <c r="C203" t="s">
        <v>353</v>
      </c>
      <c r="D203" t="s">
        <v>48</v>
      </c>
      <c r="E203" s="2" t="s">
        <v>7</v>
      </c>
      <c r="F203" s="2">
        <f>VLOOKUP(C203,'Five Year Alumni Srvy 2016 Data'!C:F,4,FALSE)</f>
        <v>1</v>
      </c>
      <c r="G203" s="2" t="str">
        <f>VLOOKUP(F203,Coding!K:L,2,FALSE)</f>
        <v>URM</v>
      </c>
      <c r="H203" t="s">
        <v>328</v>
      </c>
      <c r="I203" t="s">
        <v>328</v>
      </c>
      <c r="J203" t="s">
        <v>10</v>
      </c>
      <c r="K203" t="s">
        <v>106</v>
      </c>
      <c r="L203" s="3"/>
      <c r="M203" t="s">
        <v>61</v>
      </c>
      <c r="N203" t="s">
        <v>107</v>
      </c>
    </row>
    <row r="204" spans="1:15" x14ac:dyDescent="0.25">
      <c r="A204" s="2">
        <v>1</v>
      </c>
      <c r="B204" s="2">
        <v>2016</v>
      </c>
      <c r="C204" t="s">
        <v>354</v>
      </c>
      <c r="D204" t="s">
        <v>48</v>
      </c>
      <c r="E204" s="2" t="s">
        <v>7</v>
      </c>
      <c r="F204" s="2">
        <f>VLOOKUP(C204,'Five Year Alumni Srvy 2016 Data'!C:F,4,FALSE)</f>
        <v>1</v>
      </c>
      <c r="G204" s="2" t="str">
        <f>VLOOKUP(F204,Coding!K:L,2,FALSE)</f>
        <v>URM</v>
      </c>
      <c r="H204" t="s">
        <v>270</v>
      </c>
      <c r="I204" t="s">
        <v>270</v>
      </c>
      <c r="J204" t="s">
        <v>21</v>
      </c>
      <c r="K204" t="s">
        <v>106</v>
      </c>
      <c r="L204" s="3"/>
      <c r="M204" t="s">
        <v>61</v>
      </c>
      <c r="N204" t="s">
        <v>107</v>
      </c>
    </row>
    <row r="205" spans="1:15" x14ac:dyDescent="0.25">
      <c r="A205" s="2">
        <v>1</v>
      </c>
      <c r="B205" s="2">
        <v>2016</v>
      </c>
      <c r="C205" t="s">
        <v>361</v>
      </c>
      <c r="D205" t="s">
        <v>169</v>
      </c>
      <c r="E205" s="2" t="s">
        <v>7</v>
      </c>
      <c r="F205" s="2">
        <f>VLOOKUP(C205,'Five Year Alumni Srvy 2016 Data'!C:F,4,FALSE)</f>
        <v>1</v>
      </c>
      <c r="G205" s="2" t="str">
        <f>VLOOKUP(F205,Coding!K:L,2,FALSE)</f>
        <v>URM</v>
      </c>
      <c r="H205" t="s">
        <v>362</v>
      </c>
      <c r="I205" t="s">
        <v>348</v>
      </c>
      <c r="J205" t="s">
        <v>10</v>
      </c>
      <c r="K205" t="s">
        <v>106</v>
      </c>
      <c r="L205" s="3"/>
      <c r="M205" t="s">
        <v>61</v>
      </c>
      <c r="N205" t="s">
        <v>107</v>
      </c>
    </row>
    <row r="206" spans="1:15" x14ac:dyDescent="0.25">
      <c r="A206" s="2">
        <v>1</v>
      </c>
      <c r="B206" s="2">
        <v>2016</v>
      </c>
      <c r="C206" t="s">
        <v>372</v>
      </c>
      <c r="D206" t="s">
        <v>204</v>
      </c>
      <c r="E206" s="2" t="s">
        <v>7</v>
      </c>
      <c r="F206" s="2">
        <f>VLOOKUP(C206,'Five Year Alumni Srvy 2016 Data'!C:F,4,FALSE)</f>
        <v>1</v>
      </c>
      <c r="G206" s="2" t="str">
        <f>VLOOKUP(F206,Coding!K:L,2,FALSE)</f>
        <v>URM</v>
      </c>
      <c r="H206" t="s">
        <v>289</v>
      </c>
      <c r="I206" t="s">
        <v>290</v>
      </c>
      <c r="J206" t="s">
        <v>17</v>
      </c>
      <c r="K206" t="s">
        <v>106</v>
      </c>
      <c r="L206" s="3"/>
      <c r="M206" t="s">
        <v>61</v>
      </c>
      <c r="N206" t="s">
        <v>107</v>
      </c>
    </row>
    <row r="207" spans="1:15" x14ac:dyDescent="0.25">
      <c r="A207" s="2">
        <v>1</v>
      </c>
      <c r="B207" s="2">
        <v>2016</v>
      </c>
      <c r="C207" t="s">
        <v>379</v>
      </c>
      <c r="D207" t="s">
        <v>169</v>
      </c>
      <c r="E207" s="2" t="s">
        <v>7</v>
      </c>
      <c r="F207" s="2">
        <f>VLOOKUP(C207,'Five Year Alumni Srvy 2016 Data'!C:F,4,FALSE)</f>
        <v>1</v>
      </c>
      <c r="G207" s="2" t="str">
        <f>VLOOKUP(F207,Coding!K:L,2,FALSE)</f>
        <v>URM</v>
      </c>
      <c r="H207" t="s">
        <v>306</v>
      </c>
      <c r="I207" t="s">
        <v>306</v>
      </c>
      <c r="J207" t="s">
        <v>21</v>
      </c>
      <c r="K207" t="s">
        <v>106</v>
      </c>
      <c r="L207" s="3"/>
      <c r="M207" t="s">
        <v>61</v>
      </c>
      <c r="N207" t="s">
        <v>107</v>
      </c>
    </row>
    <row r="208" spans="1:15" x14ac:dyDescent="0.25">
      <c r="A208" s="2">
        <v>1</v>
      </c>
      <c r="B208" s="2">
        <v>2016</v>
      </c>
      <c r="C208" t="s">
        <v>402</v>
      </c>
      <c r="D208" t="s">
        <v>48</v>
      </c>
      <c r="E208" s="2" t="s">
        <v>7</v>
      </c>
      <c r="F208" s="2">
        <f>VLOOKUP(C208,'Five Year Alumni Srvy 2016 Data'!C:F,4,FALSE)</f>
        <v>1</v>
      </c>
      <c r="G208" s="2" t="str">
        <f>VLOOKUP(F208,Coding!K:L,2,FALSE)</f>
        <v>URM</v>
      </c>
      <c r="H208" t="s">
        <v>272</v>
      </c>
      <c r="I208" t="s">
        <v>273</v>
      </c>
      <c r="J208" t="s">
        <v>21</v>
      </c>
      <c r="K208" t="s">
        <v>106</v>
      </c>
      <c r="L208" s="3"/>
      <c r="M208" t="s">
        <v>61</v>
      </c>
      <c r="N208" t="s">
        <v>107</v>
      </c>
    </row>
    <row r="209" spans="1:14" x14ac:dyDescent="0.25">
      <c r="A209" s="2">
        <v>1</v>
      </c>
      <c r="B209" s="2">
        <v>2016</v>
      </c>
      <c r="C209" t="s">
        <v>405</v>
      </c>
      <c r="D209" t="s">
        <v>264</v>
      </c>
      <c r="E209" s="2" t="s">
        <v>7</v>
      </c>
      <c r="F209" s="2">
        <f>VLOOKUP(C209,'Five Year Alumni Srvy 2016 Data'!C:F,4,FALSE)</f>
        <v>1</v>
      </c>
      <c r="G209" s="2" t="str">
        <f>VLOOKUP(F209,Coding!K:L,2,FALSE)</f>
        <v>URM</v>
      </c>
      <c r="H209" t="s">
        <v>270</v>
      </c>
      <c r="I209" t="s">
        <v>270</v>
      </c>
      <c r="J209" t="s">
        <v>21</v>
      </c>
      <c r="K209" t="s">
        <v>106</v>
      </c>
      <c r="L209" s="3"/>
      <c r="M209" t="s">
        <v>61</v>
      </c>
      <c r="N209" t="s">
        <v>107</v>
      </c>
    </row>
    <row r="210" spans="1:14" x14ac:dyDescent="0.25">
      <c r="A210" s="2">
        <v>1</v>
      </c>
      <c r="B210" s="2">
        <v>2016</v>
      </c>
      <c r="C210" t="s">
        <v>435</v>
      </c>
      <c r="D210" t="s">
        <v>48</v>
      </c>
      <c r="E210" s="2" t="s">
        <v>7</v>
      </c>
      <c r="F210" s="2">
        <f>VLOOKUP(C210,'Five Year Alumni Srvy 2016 Data'!C:F,4,FALSE)</f>
        <v>1</v>
      </c>
      <c r="G210" s="2" t="str">
        <f>VLOOKUP(F210,Coding!K:L,2,FALSE)</f>
        <v>URM</v>
      </c>
      <c r="H210" t="s">
        <v>270</v>
      </c>
      <c r="I210" t="s">
        <v>270</v>
      </c>
      <c r="J210" t="s">
        <v>21</v>
      </c>
      <c r="K210" t="s">
        <v>106</v>
      </c>
      <c r="L210" s="3"/>
      <c r="M210" t="s">
        <v>61</v>
      </c>
      <c r="N210" t="s">
        <v>107</v>
      </c>
    </row>
    <row r="211" spans="1:14" x14ac:dyDescent="0.25">
      <c r="A211" s="2">
        <v>1</v>
      </c>
      <c r="B211" s="2">
        <v>2016</v>
      </c>
      <c r="C211" t="s">
        <v>441</v>
      </c>
      <c r="D211" t="s">
        <v>48</v>
      </c>
      <c r="E211" s="2" t="s">
        <v>7</v>
      </c>
      <c r="F211" s="2">
        <f>VLOOKUP(C211,'Five Year Alumni Srvy 2016 Data'!C:F,4,FALSE)</f>
        <v>1</v>
      </c>
      <c r="G211" s="2" t="str">
        <f>VLOOKUP(F211,Coding!K:L,2,FALSE)</f>
        <v>URM</v>
      </c>
      <c r="H211" t="s">
        <v>252</v>
      </c>
      <c r="I211" t="s">
        <v>206</v>
      </c>
      <c r="J211" t="s">
        <v>15</v>
      </c>
      <c r="K211" t="s">
        <v>106</v>
      </c>
      <c r="L211" s="3"/>
      <c r="M211" t="s">
        <v>61</v>
      </c>
      <c r="N211" t="s">
        <v>107</v>
      </c>
    </row>
    <row r="212" spans="1:14" x14ac:dyDescent="0.25">
      <c r="A212" s="2">
        <v>1</v>
      </c>
      <c r="B212" s="2">
        <v>2016</v>
      </c>
      <c r="C212" t="s">
        <v>455</v>
      </c>
      <c r="D212" t="s">
        <v>204</v>
      </c>
      <c r="E212" s="2" t="s">
        <v>7</v>
      </c>
      <c r="F212" s="2">
        <f>VLOOKUP(C212,'Five Year Alumni Srvy 2016 Data'!C:F,4,FALSE)</f>
        <v>1</v>
      </c>
      <c r="G212" s="2" t="str">
        <f>VLOOKUP(F212,Coding!K:L,2,FALSE)</f>
        <v>URM</v>
      </c>
      <c r="H212" t="s">
        <v>252</v>
      </c>
      <c r="I212" t="s">
        <v>206</v>
      </c>
      <c r="J212" t="s">
        <v>15</v>
      </c>
      <c r="K212" t="s">
        <v>106</v>
      </c>
      <c r="L212" s="3"/>
      <c r="M212" t="s">
        <v>61</v>
      </c>
      <c r="N212" t="s">
        <v>107</v>
      </c>
    </row>
    <row r="213" spans="1:14" x14ac:dyDescent="0.25">
      <c r="A213" s="2">
        <v>1</v>
      </c>
      <c r="B213" s="2">
        <v>2016</v>
      </c>
      <c r="C213" t="s">
        <v>460</v>
      </c>
      <c r="D213" t="s">
        <v>169</v>
      </c>
      <c r="E213" s="2" t="s">
        <v>7</v>
      </c>
      <c r="F213" s="2">
        <f>VLOOKUP(C213,'Five Year Alumni Srvy 2016 Data'!C:F,4,FALSE)</f>
        <v>1</v>
      </c>
      <c r="G213" s="2" t="str">
        <f>VLOOKUP(F213,Coding!K:L,2,FALSE)</f>
        <v>URM</v>
      </c>
      <c r="H213" t="s">
        <v>235</v>
      </c>
      <c r="I213" t="s">
        <v>236</v>
      </c>
      <c r="J213" t="s">
        <v>15</v>
      </c>
      <c r="K213" t="s">
        <v>106</v>
      </c>
      <c r="L213" s="3"/>
      <c r="M213" t="s">
        <v>61</v>
      </c>
      <c r="N213" t="s">
        <v>107</v>
      </c>
    </row>
    <row r="214" spans="1:14" x14ac:dyDescent="0.25">
      <c r="A214" s="2">
        <v>1</v>
      </c>
      <c r="B214" s="2">
        <v>2016</v>
      </c>
      <c r="C214" t="s">
        <v>480</v>
      </c>
      <c r="D214" t="s">
        <v>48</v>
      </c>
      <c r="E214" s="2" t="s">
        <v>7</v>
      </c>
      <c r="F214" s="2">
        <f>VLOOKUP(C214,'Five Year Alumni Srvy 2016 Data'!C:F,4,FALSE)</f>
        <v>1</v>
      </c>
      <c r="G214" s="2" t="str">
        <f>VLOOKUP(F214,Coding!K:L,2,FALSE)</f>
        <v>URM</v>
      </c>
      <c r="H214" t="s">
        <v>328</v>
      </c>
      <c r="I214" t="s">
        <v>328</v>
      </c>
      <c r="J214" t="s">
        <v>10</v>
      </c>
      <c r="K214" t="s">
        <v>106</v>
      </c>
      <c r="L214" s="3"/>
      <c r="M214" t="s">
        <v>61</v>
      </c>
      <c r="N214" t="s">
        <v>107</v>
      </c>
    </row>
    <row r="215" spans="1:14" x14ac:dyDescent="0.25">
      <c r="A215" s="2">
        <v>1</v>
      </c>
      <c r="B215" s="2">
        <v>2016</v>
      </c>
      <c r="C215" t="s">
        <v>488</v>
      </c>
      <c r="D215" t="s">
        <v>169</v>
      </c>
      <c r="E215" s="2" t="s">
        <v>7</v>
      </c>
      <c r="F215" s="2">
        <f>VLOOKUP(C215,'Five Year Alumni Srvy 2016 Data'!C:F,4,FALSE)</f>
        <v>1</v>
      </c>
      <c r="G215" s="2" t="str">
        <f>VLOOKUP(F215,Coding!K:L,2,FALSE)</f>
        <v>URM</v>
      </c>
      <c r="H215" t="s">
        <v>489</v>
      </c>
      <c r="I215" t="s">
        <v>409</v>
      </c>
      <c r="J215" t="s">
        <v>19</v>
      </c>
      <c r="K215" t="s">
        <v>106</v>
      </c>
      <c r="L215" s="3"/>
      <c r="M215" t="s">
        <v>61</v>
      </c>
      <c r="N215" t="s">
        <v>107</v>
      </c>
    </row>
    <row r="216" spans="1:14" x14ac:dyDescent="0.25">
      <c r="A216" s="2">
        <v>1</v>
      </c>
      <c r="B216" s="2">
        <v>2016</v>
      </c>
      <c r="C216" t="s">
        <v>492</v>
      </c>
      <c r="D216" t="s">
        <v>48</v>
      </c>
      <c r="E216" s="2" t="s">
        <v>7</v>
      </c>
      <c r="F216" s="2">
        <f>VLOOKUP(C216,'Five Year Alumni Srvy 2016 Data'!C:F,4,FALSE)</f>
        <v>1</v>
      </c>
      <c r="G216" s="2" t="str">
        <f>VLOOKUP(F216,Coding!K:L,2,FALSE)</f>
        <v>URM</v>
      </c>
      <c r="H216" t="s">
        <v>493</v>
      </c>
      <c r="I216" t="s">
        <v>206</v>
      </c>
      <c r="J216" t="s">
        <v>15</v>
      </c>
      <c r="K216" t="s">
        <v>106</v>
      </c>
      <c r="L216" s="3"/>
      <c r="M216" t="s">
        <v>61</v>
      </c>
      <c r="N216" t="s">
        <v>107</v>
      </c>
    </row>
    <row r="217" spans="1:14" x14ac:dyDescent="0.25">
      <c r="A217" s="2">
        <v>1</v>
      </c>
      <c r="B217" s="2">
        <v>2016</v>
      </c>
      <c r="C217" t="s">
        <v>496</v>
      </c>
      <c r="D217" t="s">
        <v>48</v>
      </c>
      <c r="E217" s="2" t="s">
        <v>7</v>
      </c>
      <c r="F217" s="2">
        <f>VLOOKUP(C217,'Five Year Alumni Srvy 2016 Data'!C:F,4,FALSE)</f>
        <v>1</v>
      </c>
      <c r="G217" s="2" t="str">
        <f>VLOOKUP(F217,Coding!K:L,2,FALSE)</f>
        <v>URM</v>
      </c>
      <c r="H217" t="s">
        <v>497</v>
      </c>
      <c r="I217" t="s">
        <v>399</v>
      </c>
      <c r="J217" t="s">
        <v>19</v>
      </c>
      <c r="K217" t="s">
        <v>106</v>
      </c>
      <c r="L217" s="3"/>
      <c r="M217" t="s">
        <v>61</v>
      </c>
      <c r="N217" t="s">
        <v>107</v>
      </c>
    </row>
    <row r="218" spans="1:14" x14ac:dyDescent="0.25">
      <c r="A218" s="2">
        <v>1</v>
      </c>
      <c r="B218" s="2">
        <v>2016</v>
      </c>
      <c r="C218" t="s">
        <v>203</v>
      </c>
      <c r="D218" t="s">
        <v>204</v>
      </c>
      <c r="E218" s="2" t="s">
        <v>7</v>
      </c>
      <c r="F218" s="2">
        <f>VLOOKUP(C218,'Five Year Alumni Srvy 2016 Data'!C:F,4,FALSE)</f>
        <v>1</v>
      </c>
      <c r="G218" s="2" t="str">
        <f>VLOOKUP(F218,Coding!K:L,2,FALSE)</f>
        <v>URM</v>
      </c>
      <c r="H218" t="s">
        <v>205</v>
      </c>
      <c r="I218" t="s">
        <v>206</v>
      </c>
      <c r="J218" t="s">
        <v>15</v>
      </c>
      <c r="K218" t="s">
        <v>108</v>
      </c>
      <c r="L218" s="3"/>
      <c r="M218" t="s">
        <v>61</v>
      </c>
      <c r="N218" t="s">
        <v>109</v>
      </c>
    </row>
    <row r="219" spans="1:14" x14ac:dyDescent="0.25">
      <c r="A219" s="2">
        <v>1</v>
      </c>
      <c r="B219" s="2">
        <v>2016</v>
      </c>
      <c r="C219" t="s">
        <v>214</v>
      </c>
      <c r="D219" t="s">
        <v>204</v>
      </c>
      <c r="E219" s="2" t="s">
        <v>7</v>
      </c>
      <c r="F219" s="2">
        <f>VLOOKUP(C219,'Five Year Alumni Srvy 2016 Data'!C:F,4,FALSE)</f>
        <v>1</v>
      </c>
      <c r="G219" s="2" t="str">
        <f>VLOOKUP(F219,Coding!K:L,2,FALSE)</f>
        <v>URM</v>
      </c>
      <c r="H219" t="s">
        <v>215</v>
      </c>
      <c r="I219" t="s">
        <v>215</v>
      </c>
      <c r="J219" t="s">
        <v>21</v>
      </c>
      <c r="K219" t="s">
        <v>108</v>
      </c>
      <c r="L219" s="3"/>
      <c r="M219" t="s">
        <v>61</v>
      </c>
      <c r="N219" t="s">
        <v>109</v>
      </c>
    </row>
    <row r="220" spans="1:14" x14ac:dyDescent="0.25">
      <c r="A220" s="2">
        <v>1</v>
      </c>
      <c r="B220" s="2">
        <v>2016</v>
      </c>
      <c r="C220" t="s">
        <v>263</v>
      </c>
      <c r="D220" t="s">
        <v>264</v>
      </c>
      <c r="E220" s="2" t="s">
        <v>7</v>
      </c>
      <c r="F220" s="2">
        <f>VLOOKUP(C220,'Five Year Alumni Srvy 2016 Data'!C:F,4,FALSE)</f>
        <v>1</v>
      </c>
      <c r="G220" s="2" t="str">
        <f>VLOOKUP(F220,Coding!K:L,2,FALSE)</f>
        <v>URM</v>
      </c>
      <c r="H220" t="s">
        <v>248</v>
      </c>
      <c r="I220" t="s">
        <v>249</v>
      </c>
      <c r="J220" t="s">
        <v>17</v>
      </c>
      <c r="K220" t="s">
        <v>108</v>
      </c>
      <c r="L220" s="3"/>
      <c r="M220" t="s">
        <v>61</v>
      </c>
      <c r="N220" t="s">
        <v>109</v>
      </c>
    </row>
    <row r="221" spans="1:14" x14ac:dyDescent="0.25">
      <c r="A221" s="2">
        <v>1</v>
      </c>
      <c r="B221" s="2">
        <v>2016</v>
      </c>
      <c r="C221" t="s">
        <v>269</v>
      </c>
      <c r="D221" t="s">
        <v>48</v>
      </c>
      <c r="E221" s="2" t="s">
        <v>7</v>
      </c>
      <c r="F221" s="2">
        <f>VLOOKUP(C221,'Five Year Alumni Srvy 2016 Data'!C:F,4,FALSE)</f>
        <v>1</v>
      </c>
      <c r="G221" s="2" t="str">
        <f>VLOOKUP(F221,Coding!K:L,2,FALSE)</f>
        <v>URM</v>
      </c>
      <c r="H221" t="s">
        <v>270</v>
      </c>
      <c r="I221" t="s">
        <v>270</v>
      </c>
      <c r="J221" t="s">
        <v>21</v>
      </c>
      <c r="K221" t="s">
        <v>108</v>
      </c>
      <c r="L221" s="3"/>
      <c r="M221" t="s">
        <v>61</v>
      </c>
      <c r="N221" t="s">
        <v>109</v>
      </c>
    </row>
    <row r="222" spans="1:14" x14ac:dyDescent="0.25">
      <c r="A222" s="2">
        <v>1</v>
      </c>
      <c r="B222" s="2">
        <v>2016</v>
      </c>
      <c r="C222" t="s">
        <v>271</v>
      </c>
      <c r="D222" t="s">
        <v>48</v>
      </c>
      <c r="E222" s="2" t="s">
        <v>7</v>
      </c>
      <c r="F222" s="2">
        <f>VLOOKUP(C222,'Five Year Alumni Srvy 2016 Data'!C:F,4,FALSE)</f>
        <v>1</v>
      </c>
      <c r="G222" s="2" t="str">
        <f>VLOOKUP(F222,Coding!K:L,2,FALSE)</f>
        <v>URM</v>
      </c>
      <c r="H222" t="s">
        <v>272</v>
      </c>
      <c r="I222" t="s">
        <v>273</v>
      </c>
      <c r="J222" t="s">
        <v>21</v>
      </c>
      <c r="K222" t="s">
        <v>108</v>
      </c>
      <c r="L222" s="3"/>
      <c r="M222" t="s">
        <v>61</v>
      </c>
      <c r="N222" t="s">
        <v>109</v>
      </c>
    </row>
    <row r="223" spans="1:14" x14ac:dyDescent="0.25">
      <c r="A223" s="2">
        <v>1</v>
      </c>
      <c r="B223" s="2">
        <v>2016</v>
      </c>
      <c r="C223" t="s">
        <v>312</v>
      </c>
      <c r="D223" t="s">
        <v>169</v>
      </c>
      <c r="E223" s="2" t="s">
        <v>7</v>
      </c>
      <c r="F223" s="2">
        <f>VLOOKUP(C223,'Five Year Alumni Srvy 2016 Data'!C:F,4,FALSE)</f>
        <v>1</v>
      </c>
      <c r="G223" s="2" t="str">
        <f>VLOOKUP(F223,Coding!K:L,2,FALSE)</f>
        <v>URM</v>
      </c>
      <c r="H223" t="s">
        <v>270</v>
      </c>
      <c r="I223" t="s">
        <v>270</v>
      </c>
      <c r="J223" t="s">
        <v>21</v>
      </c>
      <c r="K223" t="s">
        <v>108</v>
      </c>
      <c r="L223" s="3"/>
      <c r="M223" t="s">
        <v>61</v>
      </c>
      <c r="N223" t="s">
        <v>109</v>
      </c>
    </row>
    <row r="224" spans="1:14" x14ac:dyDescent="0.25">
      <c r="A224" s="2">
        <v>1</v>
      </c>
      <c r="B224" s="2">
        <v>2016</v>
      </c>
      <c r="C224" t="s">
        <v>317</v>
      </c>
      <c r="D224" t="s">
        <v>169</v>
      </c>
      <c r="E224" s="2" t="s">
        <v>7</v>
      </c>
      <c r="F224" s="2">
        <f>VLOOKUP(C224,'Five Year Alumni Srvy 2016 Data'!C:F,4,FALSE)</f>
        <v>1</v>
      </c>
      <c r="G224" s="2" t="str">
        <f>VLOOKUP(F224,Coding!K:L,2,FALSE)</f>
        <v>URM</v>
      </c>
      <c r="H224" t="s">
        <v>318</v>
      </c>
      <c r="I224" t="s">
        <v>171</v>
      </c>
      <c r="J224" t="s">
        <v>19</v>
      </c>
      <c r="K224" t="s">
        <v>108</v>
      </c>
      <c r="L224" s="3"/>
      <c r="M224" t="s">
        <v>61</v>
      </c>
      <c r="N224" t="s">
        <v>109</v>
      </c>
    </row>
    <row r="225" spans="1:14" x14ac:dyDescent="0.25">
      <c r="A225" s="2">
        <v>1</v>
      </c>
      <c r="B225" s="2">
        <v>2016</v>
      </c>
      <c r="C225" t="s">
        <v>325</v>
      </c>
      <c r="D225" t="s">
        <v>204</v>
      </c>
      <c r="E225" s="2" t="s">
        <v>7</v>
      </c>
      <c r="F225" s="2">
        <f>VLOOKUP(C225,'Five Year Alumni Srvy 2016 Data'!C:F,4,FALSE)</f>
        <v>1</v>
      </c>
      <c r="G225" s="2" t="str">
        <f>VLOOKUP(F225,Coding!K:L,2,FALSE)</f>
        <v>URM</v>
      </c>
      <c r="H225" t="s">
        <v>252</v>
      </c>
      <c r="I225" t="s">
        <v>206</v>
      </c>
      <c r="J225" t="s">
        <v>15</v>
      </c>
      <c r="K225" t="s">
        <v>108</v>
      </c>
      <c r="L225" s="3"/>
      <c r="M225" t="s">
        <v>61</v>
      </c>
      <c r="N225" t="s">
        <v>109</v>
      </c>
    </row>
    <row r="226" spans="1:14" x14ac:dyDescent="0.25">
      <c r="A226" s="2">
        <v>1</v>
      </c>
      <c r="B226" s="2">
        <v>2016</v>
      </c>
      <c r="C226" t="s">
        <v>333</v>
      </c>
      <c r="D226" t="s">
        <v>204</v>
      </c>
      <c r="E226" s="2" t="s">
        <v>7</v>
      </c>
      <c r="F226" s="2">
        <f>VLOOKUP(C226,'Five Year Alumni Srvy 2016 Data'!C:F,4,FALSE)</f>
        <v>1</v>
      </c>
      <c r="G226" s="2" t="str">
        <f>VLOOKUP(F226,Coding!K:L,2,FALSE)</f>
        <v>URM</v>
      </c>
      <c r="H226" t="s">
        <v>198</v>
      </c>
      <c r="I226" t="s">
        <v>199</v>
      </c>
      <c r="J226" t="s">
        <v>17</v>
      </c>
      <c r="K226" t="s">
        <v>108</v>
      </c>
      <c r="L226" s="3"/>
      <c r="M226" t="s">
        <v>61</v>
      </c>
      <c r="N226" t="s">
        <v>109</v>
      </c>
    </row>
    <row r="227" spans="1:14" x14ac:dyDescent="0.25">
      <c r="A227" s="2">
        <v>1</v>
      </c>
      <c r="B227" s="2">
        <v>2016</v>
      </c>
      <c r="C227" t="s">
        <v>341</v>
      </c>
      <c r="D227" t="s">
        <v>48</v>
      </c>
      <c r="E227" s="2" t="s">
        <v>7</v>
      </c>
      <c r="F227" s="2">
        <f>VLOOKUP(C227,'Five Year Alumni Srvy 2016 Data'!C:F,4,FALSE)</f>
        <v>1</v>
      </c>
      <c r="G227" s="2" t="str">
        <f>VLOOKUP(F227,Coding!K:L,2,FALSE)</f>
        <v>URM</v>
      </c>
      <c r="H227" t="s">
        <v>342</v>
      </c>
      <c r="I227" t="s">
        <v>342</v>
      </c>
      <c r="J227" t="s">
        <v>19</v>
      </c>
      <c r="K227" t="s">
        <v>108</v>
      </c>
      <c r="L227" s="3"/>
      <c r="M227" t="s">
        <v>61</v>
      </c>
      <c r="N227" t="s">
        <v>109</v>
      </c>
    </row>
    <row r="228" spans="1:14" x14ac:dyDescent="0.25">
      <c r="A228" s="2">
        <v>1</v>
      </c>
      <c r="B228" s="2">
        <v>2016</v>
      </c>
      <c r="C228" t="s">
        <v>349</v>
      </c>
      <c r="D228" t="s">
        <v>169</v>
      </c>
      <c r="E228" s="2" t="s">
        <v>7</v>
      </c>
      <c r="F228" s="2">
        <f>VLOOKUP(C228,'Five Year Alumni Srvy 2016 Data'!C:F,4,FALSE)</f>
        <v>1</v>
      </c>
      <c r="G228" s="2" t="str">
        <f>VLOOKUP(F228,Coding!K:L,2,FALSE)</f>
        <v>URM</v>
      </c>
      <c r="H228" t="s">
        <v>252</v>
      </c>
      <c r="I228" t="s">
        <v>206</v>
      </c>
      <c r="J228" t="s">
        <v>15</v>
      </c>
      <c r="K228" t="s">
        <v>108</v>
      </c>
      <c r="L228" s="3"/>
      <c r="M228" t="s">
        <v>61</v>
      </c>
      <c r="N228" t="s">
        <v>109</v>
      </c>
    </row>
    <row r="229" spans="1:14" x14ac:dyDescent="0.25">
      <c r="A229" s="2">
        <v>1</v>
      </c>
      <c r="B229" s="2">
        <v>2016</v>
      </c>
      <c r="C229" t="s">
        <v>350</v>
      </c>
      <c r="D229" t="s">
        <v>169</v>
      </c>
      <c r="E229" s="2" t="s">
        <v>7</v>
      </c>
      <c r="F229" s="2">
        <f>VLOOKUP(C229,'Five Year Alumni Srvy 2016 Data'!C:F,4,FALSE)</f>
        <v>1</v>
      </c>
      <c r="G229" s="2" t="str">
        <f>VLOOKUP(F229,Coding!K:L,2,FALSE)</f>
        <v>URM</v>
      </c>
      <c r="H229" t="s">
        <v>272</v>
      </c>
      <c r="I229" t="s">
        <v>273</v>
      </c>
      <c r="J229" t="s">
        <v>21</v>
      </c>
      <c r="K229" t="s">
        <v>108</v>
      </c>
      <c r="L229" s="3"/>
      <c r="M229" t="s">
        <v>61</v>
      </c>
      <c r="N229" t="s">
        <v>109</v>
      </c>
    </row>
    <row r="230" spans="1:14" x14ac:dyDescent="0.25">
      <c r="A230" s="2">
        <v>1</v>
      </c>
      <c r="B230" s="2">
        <v>2016</v>
      </c>
      <c r="C230" t="s">
        <v>353</v>
      </c>
      <c r="D230" t="s">
        <v>48</v>
      </c>
      <c r="E230" s="2" t="s">
        <v>7</v>
      </c>
      <c r="F230" s="2">
        <f>VLOOKUP(C230,'Five Year Alumni Srvy 2016 Data'!C:F,4,FALSE)</f>
        <v>1</v>
      </c>
      <c r="G230" s="2" t="str">
        <f>VLOOKUP(F230,Coding!K:L,2,FALSE)</f>
        <v>URM</v>
      </c>
      <c r="H230" t="s">
        <v>328</v>
      </c>
      <c r="I230" t="s">
        <v>328</v>
      </c>
      <c r="J230" t="s">
        <v>10</v>
      </c>
      <c r="K230" t="s">
        <v>108</v>
      </c>
      <c r="L230" s="3"/>
      <c r="M230" t="s">
        <v>61</v>
      </c>
      <c r="N230" t="s">
        <v>109</v>
      </c>
    </row>
    <row r="231" spans="1:14" x14ac:dyDescent="0.25">
      <c r="A231" s="2">
        <v>1</v>
      </c>
      <c r="B231" s="2">
        <v>2016</v>
      </c>
      <c r="C231" t="s">
        <v>354</v>
      </c>
      <c r="D231" t="s">
        <v>48</v>
      </c>
      <c r="E231" s="2" t="s">
        <v>7</v>
      </c>
      <c r="F231" s="2">
        <f>VLOOKUP(C231,'Five Year Alumni Srvy 2016 Data'!C:F,4,FALSE)</f>
        <v>1</v>
      </c>
      <c r="G231" s="2" t="str">
        <f>VLOOKUP(F231,Coding!K:L,2,FALSE)</f>
        <v>URM</v>
      </c>
      <c r="H231" t="s">
        <v>270</v>
      </c>
      <c r="I231" t="s">
        <v>270</v>
      </c>
      <c r="J231" t="s">
        <v>21</v>
      </c>
      <c r="K231" t="s">
        <v>108</v>
      </c>
      <c r="L231" s="3"/>
      <c r="M231" t="s">
        <v>61</v>
      </c>
      <c r="N231" t="s">
        <v>109</v>
      </c>
    </row>
    <row r="232" spans="1:14" x14ac:dyDescent="0.25">
      <c r="A232" s="2">
        <v>1</v>
      </c>
      <c r="B232" s="2">
        <v>2016</v>
      </c>
      <c r="C232" t="s">
        <v>361</v>
      </c>
      <c r="D232" t="s">
        <v>169</v>
      </c>
      <c r="E232" s="2" t="s">
        <v>7</v>
      </c>
      <c r="F232" s="2">
        <f>VLOOKUP(C232,'Five Year Alumni Srvy 2016 Data'!C:F,4,FALSE)</f>
        <v>1</v>
      </c>
      <c r="G232" s="2" t="str">
        <f>VLOOKUP(F232,Coding!K:L,2,FALSE)</f>
        <v>URM</v>
      </c>
      <c r="H232" t="s">
        <v>362</v>
      </c>
      <c r="I232" t="s">
        <v>348</v>
      </c>
      <c r="J232" t="s">
        <v>10</v>
      </c>
      <c r="K232" t="s">
        <v>108</v>
      </c>
      <c r="L232" s="3"/>
      <c r="M232" t="s">
        <v>61</v>
      </c>
      <c r="N232" t="s">
        <v>109</v>
      </c>
    </row>
    <row r="233" spans="1:14" x14ac:dyDescent="0.25">
      <c r="A233" s="2">
        <v>1</v>
      </c>
      <c r="B233" s="2">
        <v>2016</v>
      </c>
      <c r="C233" t="s">
        <v>372</v>
      </c>
      <c r="D233" t="s">
        <v>204</v>
      </c>
      <c r="E233" s="2" t="s">
        <v>7</v>
      </c>
      <c r="F233" s="2">
        <f>VLOOKUP(C233,'Five Year Alumni Srvy 2016 Data'!C:F,4,FALSE)</f>
        <v>1</v>
      </c>
      <c r="G233" s="2" t="str">
        <f>VLOOKUP(F233,Coding!K:L,2,FALSE)</f>
        <v>URM</v>
      </c>
      <c r="H233" t="s">
        <v>289</v>
      </c>
      <c r="I233" t="s">
        <v>290</v>
      </c>
      <c r="J233" t="s">
        <v>17</v>
      </c>
      <c r="K233" t="s">
        <v>108</v>
      </c>
      <c r="L233" s="3"/>
      <c r="M233" t="s">
        <v>61</v>
      </c>
      <c r="N233" t="s">
        <v>109</v>
      </c>
    </row>
    <row r="234" spans="1:14" x14ac:dyDescent="0.25">
      <c r="A234" s="2">
        <v>1</v>
      </c>
      <c r="B234" s="2">
        <v>2016</v>
      </c>
      <c r="C234" t="s">
        <v>379</v>
      </c>
      <c r="D234" t="s">
        <v>169</v>
      </c>
      <c r="E234" s="2" t="s">
        <v>7</v>
      </c>
      <c r="F234" s="2">
        <f>VLOOKUP(C234,'Five Year Alumni Srvy 2016 Data'!C:F,4,FALSE)</f>
        <v>1</v>
      </c>
      <c r="G234" s="2" t="str">
        <f>VLOOKUP(F234,Coding!K:L,2,FALSE)</f>
        <v>URM</v>
      </c>
      <c r="H234" t="s">
        <v>306</v>
      </c>
      <c r="I234" t="s">
        <v>306</v>
      </c>
      <c r="J234" t="s">
        <v>21</v>
      </c>
      <c r="K234" t="s">
        <v>108</v>
      </c>
      <c r="L234" s="3"/>
      <c r="M234" t="s">
        <v>61</v>
      </c>
      <c r="N234" t="s">
        <v>109</v>
      </c>
    </row>
    <row r="235" spans="1:14" x14ac:dyDescent="0.25">
      <c r="A235" s="2">
        <v>1</v>
      </c>
      <c r="B235" s="2">
        <v>2016</v>
      </c>
      <c r="C235" t="s">
        <v>402</v>
      </c>
      <c r="D235" t="s">
        <v>48</v>
      </c>
      <c r="E235" s="2" t="s">
        <v>7</v>
      </c>
      <c r="F235" s="2">
        <f>VLOOKUP(C235,'Five Year Alumni Srvy 2016 Data'!C:F,4,FALSE)</f>
        <v>1</v>
      </c>
      <c r="G235" s="2" t="str">
        <f>VLOOKUP(F235,Coding!K:L,2,FALSE)</f>
        <v>URM</v>
      </c>
      <c r="H235" t="s">
        <v>272</v>
      </c>
      <c r="I235" t="s">
        <v>273</v>
      </c>
      <c r="J235" t="s">
        <v>21</v>
      </c>
      <c r="K235" t="s">
        <v>108</v>
      </c>
      <c r="L235" s="3"/>
      <c r="M235" t="s">
        <v>61</v>
      </c>
      <c r="N235" t="s">
        <v>109</v>
      </c>
    </row>
    <row r="236" spans="1:14" x14ac:dyDescent="0.25">
      <c r="A236" s="2">
        <v>1</v>
      </c>
      <c r="B236" s="2">
        <v>2016</v>
      </c>
      <c r="C236" t="s">
        <v>405</v>
      </c>
      <c r="D236" t="s">
        <v>264</v>
      </c>
      <c r="E236" s="2" t="s">
        <v>7</v>
      </c>
      <c r="F236" s="2">
        <f>VLOOKUP(C236,'Five Year Alumni Srvy 2016 Data'!C:F,4,FALSE)</f>
        <v>1</v>
      </c>
      <c r="G236" s="2" t="str">
        <f>VLOOKUP(F236,Coding!K:L,2,FALSE)</f>
        <v>URM</v>
      </c>
      <c r="H236" t="s">
        <v>270</v>
      </c>
      <c r="I236" t="s">
        <v>270</v>
      </c>
      <c r="J236" t="s">
        <v>21</v>
      </c>
      <c r="K236" t="s">
        <v>108</v>
      </c>
      <c r="L236" s="3"/>
      <c r="M236" t="s">
        <v>61</v>
      </c>
      <c r="N236" t="s">
        <v>109</v>
      </c>
    </row>
    <row r="237" spans="1:14" x14ac:dyDescent="0.25">
      <c r="A237" s="2">
        <v>1</v>
      </c>
      <c r="B237" s="2">
        <v>2016</v>
      </c>
      <c r="C237" t="s">
        <v>435</v>
      </c>
      <c r="D237" t="s">
        <v>48</v>
      </c>
      <c r="E237" s="2" t="s">
        <v>7</v>
      </c>
      <c r="F237" s="2">
        <f>VLOOKUP(C237,'Five Year Alumni Srvy 2016 Data'!C:F,4,FALSE)</f>
        <v>1</v>
      </c>
      <c r="G237" s="2" t="str">
        <f>VLOOKUP(F237,Coding!K:L,2,FALSE)</f>
        <v>URM</v>
      </c>
      <c r="H237" t="s">
        <v>270</v>
      </c>
      <c r="I237" t="s">
        <v>270</v>
      </c>
      <c r="J237" t="s">
        <v>21</v>
      </c>
      <c r="K237" t="s">
        <v>108</v>
      </c>
      <c r="L237" s="3"/>
      <c r="M237" t="s">
        <v>61</v>
      </c>
      <c r="N237" t="s">
        <v>109</v>
      </c>
    </row>
    <row r="238" spans="1:14" x14ac:dyDescent="0.25">
      <c r="A238" s="2">
        <v>1</v>
      </c>
      <c r="B238" s="2">
        <v>2016</v>
      </c>
      <c r="C238" t="s">
        <v>441</v>
      </c>
      <c r="D238" t="s">
        <v>48</v>
      </c>
      <c r="E238" s="2" t="s">
        <v>7</v>
      </c>
      <c r="F238" s="2">
        <f>VLOOKUP(C238,'Five Year Alumni Srvy 2016 Data'!C:F,4,FALSE)</f>
        <v>1</v>
      </c>
      <c r="G238" s="2" t="str">
        <f>VLOOKUP(F238,Coding!K:L,2,FALSE)</f>
        <v>URM</v>
      </c>
      <c r="H238" t="s">
        <v>252</v>
      </c>
      <c r="I238" t="s">
        <v>206</v>
      </c>
      <c r="J238" t="s">
        <v>15</v>
      </c>
      <c r="K238" t="s">
        <v>108</v>
      </c>
      <c r="L238" s="3"/>
      <c r="M238" t="s">
        <v>61</v>
      </c>
      <c r="N238" t="s">
        <v>109</v>
      </c>
    </row>
    <row r="239" spans="1:14" x14ac:dyDescent="0.25">
      <c r="A239" s="2">
        <v>1</v>
      </c>
      <c r="B239" s="2">
        <v>2016</v>
      </c>
      <c r="C239" t="s">
        <v>455</v>
      </c>
      <c r="D239" t="s">
        <v>204</v>
      </c>
      <c r="E239" s="2" t="s">
        <v>7</v>
      </c>
      <c r="F239" s="2">
        <f>VLOOKUP(C239,'Five Year Alumni Srvy 2016 Data'!C:F,4,FALSE)</f>
        <v>1</v>
      </c>
      <c r="G239" s="2" t="str">
        <f>VLOOKUP(F239,Coding!K:L,2,FALSE)</f>
        <v>URM</v>
      </c>
      <c r="H239" t="s">
        <v>252</v>
      </c>
      <c r="I239" t="s">
        <v>206</v>
      </c>
      <c r="J239" t="s">
        <v>15</v>
      </c>
      <c r="K239" t="s">
        <v>108</v>
      </c>
      <c r="L239" s="3"/>
      <c r="M239" t="s">
        <v>61</v>
      </c>
      <c r="N239" t="s">
        <v>109</v>
      </c>
    </row>
    <row r="240" spans="1:14" x14ac:dyDescent="0.25">
      <c r="A240" s="2">
        <v>1</v>
      </c>
      <c r="B240" s="2">
        <v>2016</v>
      </c>
      <c r="C240" t="s">
        <v>460</v>
      </c>
      <c r="D240" t="s">
        <v>169</v>
      </c>
      <c r="E240" s="2" t="s">
        <v>7</v>
      </c>
      <c r="F240" s="2">
        <f>VLOOKUP(C240,'Five Year Alumni Srvy 2016 Data'!C:F,4,FALSE)</f>
        <v>1</v>
      </c>
      <c r="G240" s="2" t="str">
        <f>VLOOKUP(F240,Coding!K:L,2,FALSE)</f>
        <v>URM</v>
      </c>
      <c r="H240" t="s">
        <v>235</v>
      </c>
      <c r="I240" t="s">
        <v>236</v>
      </c>
      <c r="J240" t="s">
        <v>15</v>
      </c>
      <c r="K240" t="s">
        <v>108</v>
      </c>
      <c r="L240" s="3"/>
      <c r="M240" t="s">
        <v>61</v>
      </c>
      <c r="N240" t="s">
        <v>109</v>
      </c>
    </row>
    <row r="241" spans="1:15" x14ac:dyDescent="0.25">
      <c r="A241" s="2">
        <v>1</v>
      </c>
      <c r="B241" s="2">
        <v>2016</v>
      </c>
      <c r="C241" t="s">
        <v>480</v>
      </c>
      <c r="D241" t="s">
        <v>48</v>
      </c>
      <c r="E241" s="2" t="s">
        <v>7</v>
      </c>
      <c r="F241" s="2">
        <f>VLOOKUP(C241,'Five Year Alumni Srvy 2016 Data'!C:F,4,FALSE)</f>
        <v>1</v>
      </c>
      <c r="G241" s="2" t="str">
        <f>VLOOKUP(F241,Coding!K:L,2,FALSE)</f>
        <v>URM</v>
      </c>
      <c r="H241" t="s">
        <v>328</v>
      </c>
      <c r="I241" t="s">
        <v>328</v>
      </c>
      <c r="J241" t="s">
        <v>10</v>
      </c>
      <c r="K241" t="s">
        <v>108</v>
      </c>
      <c r="L241" s="3"/>
      <c r="M241" t="s">
        <v>61</v>
      </c>
      <c r="N241" t="s">
        <v>109</v>
      </c>
    </row>
    <row r="242" spans="1:15" x14ac:dyDescent="0.25">
      <c r="A242" s="2">
        <v>1</v>
      </c>
      <c r="B242" s="2">
        <v>2016</v>
      </c>
      <c r="C242" t="s">
        <v>488</v>
      </c>
      <c r="D242" t="s">
        <v>169</v>
      </c>
      <c r="E242" s="2" t="s">
        <v>7</v>
      </c>
      <c r="F242" s="2">
        <f>VLOOKUP(C242,'Five Year Alumni Srvy 2016 Data'!C:F,4,FALSE)</f>
        <v>1</v>
      </c>
      <c r="G242" s="2" t="str">
        <f>VLOOKUP(F242,Coding!K:L,2,FALSE)</f>
        <v>URM</v>
      </c>
      <c r="H242" t="s">
        <v>489</v>
      </c>
      <c r="I242" t="s">
        <v>409</v>
      </c>
      <c r="J242" t="s">
        <v>19</v>
      </c>
      <c r="K242" t="s">
        <v>108</v>
      </c>
      <c r="L242" s="3"/>
      <c r="M242" t="s">
        <v>61</v>
      </c>
      <c r="N242" t="s">
        <v>109</v>
      </c>
    </row>
    <row r="243" spans="1:15" x14ac:dyDescent="0.25">
      <c r="A243" s="2">
        <v>1</v>
      </c>
      <c r="B243" s="2">
        <v>2016</v>
      </c>
      <c r="C243" t="s">
        <v>492</v>
      </c>
      <c r="D243" t="s">
        <v>48</v>
      </c>
      <c r="E243" s="2" t="s">
        <v>7</v>
      </c>
      <c r="F243" s="2">
        <f>VLOOKUP(C243,'Five Year Alumni Srvy 2016 Data'!C:F,4,FALSE)</f>
        <v>1</v>
      </c>
      <c r="G243" s="2" t="str">
        <f>VLOOKUP(F243,Coding!K:L,2,FALSE)</f>
        <v>URM</v>
      </c>
      <c r="H243" t="s">
        <v>493</v>
      </c>
      <c r="I243" t="s">
        <v>206</v>
      </c>
      <c r="J243" t="s">
        <v>15</v>
      </c>
      <c r="K243" t="s">
        <v>108</v>
      </c>
      <c r="L243" s="3"/>
      <c r="M243" t="s">
        <v>61</v>
      </c>
      <c r="N243" t="s">
        <v>109</v>
      </c>
    </row>
    <row r="244" spans="1:15" x14ac:dyDescent="0.25">
      <c r="A244" s="2">
        <v>1</v>
      </c>
      <c r="B244" s="2">
        <v>2016</v>
      </c>
      <c r="C244" t="s">
        <v>496</v>
      </c>
      <c r="D244" t="s">
        <v>48</v>
      </c>
      <c r="E244" s="2" t="s">
        <v>7</v>
      </c>
      <c r="F244" s="2">
        <f>VLOOKUP(C244,'Five Year Alumni Srvy 2016 Data'!C:F,4,FALSE)</f>
        <v>1</v>
      </c>
      <c r="G244" s="2" t="str">
        <f>VLOOKUP(F244,Coding!K:L,2,FALSE)</f>
        <v>URM</v>
      </c>
      <c r="H244" t="s">
        <v>497</v>
      </c>
      <c r="I244" t="s">
        <v>399</v>
      </c>
      <c r="J244" t="s">
        <v>19</v>
      </c>
      <c r="K244" t="s">
        <v>108</v>
      </c>
      <c r="L244" s="3"/>
      <c r="M244" t="s">
        <v>61</v>
      </c>
      <c r="N244" t="s">
        <v>109</v>
      </c>
    </row>
    <row r="245" spans="1:15" x14ac:dyDescent="0.25">
      <c r="A245" s="2">
        <v>1</v>
      </c>
      <c r="B245" s="2">
        <v>2016</v>
      </c>
      <c r="C245" t="s">
        <v>210</v>
      </c>
      <c r="D245" t="s">
        <v>48</v>
      </c>
      <c r="E245" s="2" t="s">
        <v>12</v>
      </c>
      <c r="F245" s="2">
        <f>VLOOKUP(C245,'Five Year Alumni Srvy 2016 Data'!C:F,4,FALSE)</f>
        <v>1</v>
      </c>
      <c r="G245" s="2" t="str">
        <f>VLOOKUP(F245,Coding!K:L,2,FALSE)</f>
        <v>URM</v>
      </c>
      <c r="H245" t="s">
        <v>211</v>
      </c>
      <c r="I245" t="s">
        <v>171</v>
      </c>
      <c r="J245" t="s">
        <v>19</v>
      </c>
      <c r="K245" t="s">
        <v>60</v>
      </c>
      <c r="L245" s="2">
        <v>2</v>
      </c>
      <c r="M245" t="s">
        <v>61</v>
      </c>
      <c r="N245" t="s">
        <v>62</v>
      </c>
      <c r="O245" t="s">
        <v>63</v>
      </c>
    </row>
    <row r="246" spans="1:15" x14ac:dyDescent="0.25">
      <c r="A246" s="2">
        <v>1</v>
      </c>
      <c r="B246" s="2">
        <v>2016</v>
      </c>
      <c r="C246" t="s">
        <v>223</v>
      </c>
      <c r="D246" t="s">
        <v>204</v>
      </c>
      <c r="E246" s="2" t="s">
        <v>12</v>
      </c>
      <c r="F246" s="2">
        <f>VLOOKUP(C246,'Five Year Alumni Srvy 2016 Data'!C:F,4,FALSE)</f>
        <v>1</v>
      </c>
      <c r="G246" s="2" t="str">
        <f>VLOOKUP(F246,Coding!K:L,2,FALSE)</f>
        <v>URM</v>
      </c>
      <c r="H246" t="s">
        <v>224</v>
      </c>
      <c r="I246" t="s">
        <v>225</v>
      </c>
      <c r="J246" t="s">
        <v>19</v>
      </c>
      <c r="K246" t="s">
        <v>60</v>
      </c>
      <c r="L246" s="2">
        <v>2</v>
      </c>
      <c r="M246" t="s">
        <v>61</v>
      </c>
      <c r="N246" t="s">
        <v>62</v>
      </c>
      <c r="O246" t="s">
        <v>63</v>
      </c>
    </row>
    <row r="247" spans="1:15" x14ac:dyDescent="0.25">
      <c r="A247" s="2">
        <v>1</v>
      </c>
      <c r="B247" s="2">
        <v>2016</v>
      </c>
      <c r="C247" t="s">
        <v>279</v>
      </c>
      <c r="D247" t="s">
        <v>169</v>
      </c>
      <c r="E247" s="2" t="s">
        <v>12</v>
      </c>
      <c r="F247" s="2">
        <f>VLOOKUP(C247,'Five Year Alumni Srvy 2016 Data'!C:F,4,FALSE)</f>
        <v>1</v>
      </c>
      <c r="G247" s="2" t="str">
        <f>VLOOKUP(F247,Coding!K:L,2,FALSE)</f>
        <v>URM</v>
      </c>
      <c r="H247" t="s">
        <v>182</v>
      </c>
      <c r="I247" t="s">
        <v>182</v>
      </c>
      <c r="J247" t="s">
        <v>21</v>
      </c>
      <c r="K247" t="s">
        <v>60</v>
      </c>
      <c r="L247" s="2">
        <v>1</v>
      </c>
      <c r="M247" t="s">
        <v>61</v>
      </c>
      <c r="N247" t="s">
        <v>62</v>
      </c>
      <c r="O247" t="s">
        <v>177</v>
      </c>
    </row>
    <row r="248" spans="1:15" x14ac:dyDescent="0.25">
      <c r="A248" s="2">
        <v>1</v>
      </c>
      <c r="B248" s="2">
        <v>2016</v>
      </c>
      <c r="C248" t="s">
        <v>300</v>
      </c>
      <c r="D248" t="s">
        <v>169</v>
      </c>
      <c r="E248" s="2" t="s">
        <v>12</v>
      </c>
      <c r="F248" s="2">
        <f>VLOOKUP(C248,'Five Year Alumni Srvy 2016 Data'!C:F,4,FALSE)</f>
        <v>1</v>
      </c>
      <c r="G248" s="2" t="str">
        <f>VLOOKUP(F248,Coding!K:L,2,FALSE)</f>
        <v>URM</v>
      </c>
      <c r="H248" t="s">
        <v>219</v>
      </c>
      <c r="I248" t="s">
        <v>220</v>
      </c>
      <c r="J248" t="s">
        <v>19</v>
      </c>
      <c r="K248" t="s">
        <v>60</v>
      </c>
      <c r="L248" s="2">
        <v>2</v>
      </c>
      <c r="M248" t="s">
        <v>61</v>
      </c>
      <c r="N248" t="s">
        <v>62</v>
      </c>
      <c r="O248" t="s">
        <v>63</v>
      </c>
    </row>
    <row r="249" spans="1:15" x14ac:dyDescent="0.25">
      <c r="A249" s="2">
        <v>1</v>
      </c>
      <c r="B249" s="2">
        <v>2016</v>
      </c>
      <c r="C249" t="s">
        <v>309</v>
      </c>
      <c r="D249" t="s">
        <v>48</v>
      </c>
      <c r="E249" s="2" t="s">
        <v>12</v>
      </c>
      <c r="F249" s="2">
        <f>VLOOKUP(C249,'Five Year Alumni Srvy 2016 Data'!C:F,4,FALSE)</f>
        <v>1</v>
      </c>
      <c r="G249" s="2" t="str">
        <f>VLOOKUP(F249,Coding!K:L,2,FALSE)</f>
        <v>URM</v>
      </c>
      <c r="H249" t="s">
        <v>310</v>
      </c>
      <c r="I249" t="s">
        <v>242</v>
      </c>
      <c r="J249" t="s">
        <v>21</v>
      </c>
      <c r="K249" t="s">
        <v>60</v>
      </c>
      <c r="L249" s="2">
        <v>2</v>
      </c>
      <c r="M249" t="s">
        <v>61</v>
      </c>
      <c r="N249" t="s">
        <v>62</v>
      </c>
      <c r="O249" t="s">
        <v>63</v>
      </c>
    </row>
    <row r="250" spans="1:15" x14ac:dyDescent="0.25">
      <c r="A250" s="2">
        <v>1</v>
      </c>
      <c r="B250" s="2">
        <v>2016</v>
      </c>
      <c r="C250" t="s">
        <v>314</v>
      </c>
      <c r="D250" t="s">
        <v>48</v>
      </c>
      <c r="E250" s="2" t="s">
        <v>12</v>
      </c>
      <c r="F250" s="2">
        <f>VLOOKUP(C250,'Five Year Alumni Srvy 2016 Data'!C:F,4,FALSE)</f>
        <v>1</v>
      </c>
      <c r="G250" s="2" t="str">
        <f>VLOOKUP(F250,Coding!K:L,2,FALSE)</f>
        <v>URM</v>
      </c>
      <c r="H250" t="s">
        <v>235</v>
      </c>
      <c r="I250" t="s">
        <v>236</v>
      </c>
      <c r="J250" t="s">
        <v>15</v>
      </c>
      <c r="K250" t="s">
        <v>60</v>
      </c>
      <c r="L250" s="2">
        <v>2</v>
      </c>
      <c r="M250" t="s">
        <v>61</v>
      </c>
      <c r="N250" t="s">
        <v>62</v>
      </c>
      <c r="O250" t="s">
        <v>63</v>
      </c>
    </row>
    <row r="251" spans="1:15" x14ac:dyDescent="0.25">
      <c r="A251" s="2">
        <v>1</v>
      </c>
      <c r="B251" s="2">
        <v>2016</v>
      </c>
      <c r="C251" t="s">
        <v>323</v>
      </c>
      <c r="D251" t="s">
        <v>169</v>
      </c>
      <c r="E251" s="2" t="s">
        <v>12</v>
      </c>
      <c r="F251" s="2">
        <f>VLOOKUP(C251,'Five Year Alumni Srvy 2016 Data'!C:F,4,FALSE)</f>
        <v>1</v>
      </c>
      <c r="G251" s="2" t="str">
        <f>VLOOKUP(F251,Coding!K:L,2,FALSE)</f>
        <v>URM</v>
      </c>
      <c r="H251" t="s">
        <v>195</v>
      </c>
      <c r="I251" t="s">
        <v>196</v>
      </c>
      <c r="J251" t="s">
        <v>10</v>
      </c>
      <c r="K251" t="s">
        <v>60</v>
      </c>
      <c r="L251" s="2">
        <v>2</v>
      </c>
      <c r="M251" t="s">
        <v>61</v>
      </c>
      <c r="N251" t="s">
        <v>62</v>
      </c>
      <c r="O251" t="s">
        <v>63</v>
      </c>
    </row>
    <row r="252" spans="1:15" x14ac:dyDescent="0.25">
      <c r="A252" s="2">
        <v>1</v>
      </c>
      <c r="B252" s="2">
        <v>2016</v>
      </c>
      <c r="C252" t="s">
        <v>327</v>
      </c>
      <c r="D252" t="s">
        <v>204</v>
      </c>
      <c r="E252" s="2" t="s">
        <v>12</v>
      </c>
      <c r="F252" s="2">
        <f>VLOOKUP(C252,'Five Year Alumni Srvy 2016 Data'!C:F,4,FALSE)</f>
        <v>1</v>
      </c>
      <c r="G252" s="2" t="str">
        <f>VLOOKUP(F252,Coding!K:L,2,FALSE)</f>
        <v>URM</v>
      </c>
      <c r="H252" t="s">
        <v>328</v>
      </c>
      <c r="I252" t="s">
        <v>328</v>
      </c>
      <c r="J252" t="s">
        <v>10</v>
      </c>
      <c r="K252" t="s">
        <v>60</v>
      </c>
      <c r="L252" s="2">
        <v>2</v>
      </c>
      <c r="M252" t="s">
        <v>61</v>
      </c>
      <c r="N252" t="s">
        <v>62</v>
      </c>
      <c r="O252" t="s">
        <v>63</v>
      </c>
    </row>
    <row r="253" spans="1:15" x14ac:dyDescent="0.25">
      <c r="A253" s="2">
        <v>1</v>
      </c>
      <c r="B253" s="2">
        <v>2016</v>
      </c>
      <c r="C253" t="s">
        <v>329</v>
      </c>
      <c r="D253" t="s">
        <v>48</v>
      </c>
      <c r="E253" s="2" t="s">
        <v>12</v>
      </c>
      <c r="F253" s="2">
        <f>VLOOKUP(C253,'Five Year Alumni Srvy 2016 Data'!C:F,4,FALSE)</f>
        <v>1</v>
      </c>
      <c r="G253" s="2" t="str">
        <f>VLOOKUP(F253,Coding!K:L,2,FALSE)</f>
        <v>URM</v>
      </c>
      <c r="H253" t="s">
        <v>182</v>
      </c>
      <c r="I253" t="s">
        <v>182</v>
      </c>
      <c r="J253" t="s">
        <v>21</v>
      </c>
      <c r="K253" t="s">
        <v>60</v>
      </c>
      <c r="L253" s="2">
        <v>2</v>
      </c>
      <c r="M253" t="s">
        <v>61</v>
      </c>
      <c r="N253" t="s">
        <v>62</v>
      </c>
      <c r="O253" t="s">
        <v>63</v>
      </c>
    </row>
    <row r="254" spans="1:15" x14ac:dyDescent="0.25">
      <c r="A254" s="2">
        <v>1</v>
      </c>
      <c r="B254" s="2">
        <v>2016</v>
      </c>
      <c r="C254" t="s">
        <v>330</v>
      </c>
      <c r="D254" t="s">
        <v>48</v>
      </c>
      <c r="E254" s="2" t="s">
        <v>12</v>
      </c>
      <c r="F254" s="2">
        <f>VLOOKUP(C254,'Five Year Alumni Srvy 2016 Data'!C:F,4,FALSE)</f>
        <v>1</v>
      </c>
      <c r="G254" s="2" t="str">
        <f>VLOOKUP(F254,Coding!K:L,2,FALSE)</f>
        <v>URM</v>
      </c>
      <c r="H254" t="s">
        <v>235</v>
      </c>
      <c r="I254" t="s">
        <v>236</v>
      </c>
      <c r="J254" t="s">
        <v>15</v>
      </c>
      <c r="K254" t="s">
        <v>60</v>
      </c>
      <c r="L254" s="2">
        <v>2</v>
      </c>
      <c r="M254" t="s">
        <v>61</v>
      </c>
      <c r="N254" t="s">
        <v>62</v>
      </c>
      <c r="O254" t="s">
        <v>63</v>
      </c>
    </row>
    <row r="255" spans="1:15" x14ac:dyDescent="0.25">
      <c r="A255" s="2">
        <v>1</v>
      </c>
      <c r="B255" s="2">
        <v>2016</v>
      </c>
      <c r="C255" t="s">
        <v>336</v>
      </c>
      <c r="D255" t="s">
        <v>169</v>
      </c>
      <c r="E255" s="2" t="s">
        <v>12</v>
      </c>
      <c r="F255" s="2">
        <f>VLOOKUP(C255,'Five Year Alumni Srvy 2016 Data'!C:F,4,FALSE)</f>
        <v>1</v>
      </c>
      <c r="G255" s="2" t="str">
        <f>VLOOKUP(F255,Coding!K:L,2,FALSE)</f>
        <v>URM</v>
      </c>
      <c r="H255" t="s">
        <v>270</v>
      </c>
      <c r="I255" t="s">
        <v>270</v>
      </c>
      <c r="J255" t="s">
        <v>21</v>
      </c>
      <c r="K255" t="s">
        <v>60</v>
      </c>
      <c r="L255" s="2">
        <v>2</v>
      </c>
      <c r="M255" t="s">
        <v>61</v>
      </c>
      <c r="N255" t="s">
        <v>62</v>
      </c>
      <c r="O255" t="s">
        <v>63</v>
      </c>
    </row>
    <row r="256" spans="1:15" x14ac:dyDescent="0.25">
      <c r="A256" s="2">
        <v>1</v>
      </c>
      <c r="B256" s="2">
        <v>2016</v>
      </c>
      <c r="C256" t="s">
        <v>346</v>
      </c>
      <c r="D256" t="s">
        <v>48</v>
      </c>
      <c r="E256" s="2" t="s">
        <v>12</v>
      </c>
      <c r="F256" s="2">
        <f>VLOOKUP(C256,'Five Year Alumni Srvy 2016 Data'!C:F,4,FALSE)</f>
        <v>1</v>
      </c>
      <c r="G256" s="2" t="str">
        <f>VLOOKUP(F256,Coding!K:L,2,FALSE)</f>
        <v>URM</v>
      </c>
      <c r="H256" t="s">
        <v>347</v>
      </c>
      <c r="I256" t="s">
        <v>348</v>
      </c>
      <c r="J256" t="s">
        <v>10</v>
      </c>
      <c r="K256" t="s">
        <v>60</v>
      </c>
      <c r="L256" s="3"/>
      <c r="M256" t="s">
        <v>61</v>
      </c>
      <c r="N256" t="s">
        <v>62</v>
      </c>
    </row>
    <row r="257" spans="1:15" x14ac:dyDescent="0.25">
      <c r="A257" s="2">
        <v>1</v>
      </c>
      <c r="B257" s="2">
        <v>2016</v>
      </c>
      <c r="C257" t="s">
        <v>351</v>
      </c>
      <c r="D257" t="s">
        <v>169</v>
      </c>
      <c r="E257" s="2" t="s">
        <v>12</v>
      </c>
      <c r="F257" s="2">
        <f>VLOOKUP(C257,'Five Year Alumni Srvy 2016 Data'!C:F,4,FALSE)</f>
        <v>1</v>
      </c>
      <c r="G257" s="2" t="str">
        <f>VLOOKUP(F257,Coding!K:L,2,FALSE)</f>
        <v>URM</v>
      </c>
      <c r="H257" t="s">
        <v>352</v>
      </c>
      <c r="I257" t="s">
        <v>267</v>
      </c>
      <c r="J257" t="s">
        <v>10</v>
      </c>
      <c r="K257" t="s">
        <v>60</v>
      </c>
      <c r="L257" s="2">
        <v>2</v>
      </c>
      <c r="M257" t="s">
        <v>61</v>
      </c>
      <c r="N257" t="s">
        <v>62</v>
      </c>
      <c r="O257" t="s">
        <v>63</v>
      </c>
    </row>
    <row r="258" spans="1:15" x14ac:dyDescent="0.25">
      <c r="A258" s="2">
        <v>1</v>
      </c>
      <c r="B258" s="2">
        <v>2016</v>
      </c>
      <c r="C258" t="s">
        <v>355</v>
      </c>
      <c r="D258" t="s">
        <v>48</v>
      </c>
      <c r="E258" s="2" t="s">
        <v>12</v>
      </c>
      <c r="F258" s="2">
        <f>VLOOKUP(C258,'Five Year Alumni Srvy 2016 Data'!C:F,4,FALSE)</f>
        <v>1</v>
      </c>
      <c r="G258" s="2" t="str">
        <f>VLOOKUP(F258,Coding!K:L,2,FALSE)</f>
        <v>URM</v>
      </c>
      <c r="H258" t="s">
        <v>356</v>
      </c>
      <c r="I258" t="s">
        <v>356</v>
      </c>
      <c r="J258" t="s">
        <v>17</v>
      </c>
      <c r="K258" t="s">
        <v>60</v>
      </c>
      <c r="L258" s="2">
        <v>2</v>
      </c>
      <c r="M258" t="s">
        <v>61</v>
      </c>
      <c r="N258" t="s">
        <v>62</v>
      </c>
      <c r="O258" t="s">
        <v>63</v>
      </c>
    </row>
    <row r="259" spans="1:15" x14ac:dyDescent="0.25">
      <c r="A259" s="2">
        <v>1</v>
      </c>
      <c r="B259" s="2">
        <v>2016</v>
      </c>
      <c r="C259" t="s">
        <v>359</v>
      </c>
      <c r="D259" t="s">
        <v>48</v>
      </c>
      <c r="E259" s="2" t="s">
        <v>12</v>
      </c>
      <c r="F259" s="2">
        <f>VLOOKUP(C259,'Five Year Alumni Srvy 2016 Data'!C:F,4,FALSE)</f>
        <v>1</v>
      </c>
      <c r="G259" s="2" t="str">
        <f>VLOOKUP(F259,Coding!K:L,2,FALSE)</f>
        <v>URM</v>
      </c>
      <c r="H259" t="s">
        <v>360</v>
      </c>
      <c r="I259" t="s">
        <v>199</v>
      </c>
      <c r="J259" t="s">
        <v>17</v>
      </c>
      <c r="K259" t="s">
        <v>60</v>
      </c>
      <c r="L259" s="2">
        <v>1</v>
      </c>
      <c r="M259" t="s">
        <v>61</v>
      </c>
      <c r="N259" t="s">
        <v>62</v>
      </c>
      <c r="O259" t="s">
        <v>177</v>
      </c>
    </row>
    <row r="260" spans="1:15" x14ac:dyDescent="0.25">
      <c r="A260" s="2">
        <v>1</v>
      </c>
      <c r="B260" s="2">
        <v>2016</v>
      </c>
      <c r="C260" t="s">
        <v>367</v>
      </c>
      <c r="D260" t="s">
        <v>48</v>
      </c>
      <c r="E260" s="2" t="s">
        <v>12</v>
      </c>
      <c r="F260" s="2">
        <f>VLOOKUP(C260,'Five Year Alumni Srvy 2016 Data'!C:F,4,FALSE)</f>
        <v>1</v>
      </c>
      <c r="G260" s="2" t="str">
        <f>VLOOKUP(F260,Coding!K:L,2,FALSE)</f>
        <v>URM</v>
      </c>
      <c r="H260" t="s">
        <v>368</v>
      </c>
      <c r="I260" t="s">
        <v>293</v>
      </c>
      <c r="J260" t="s">
        <v>15</v>
      </c>
      <c r="K260" t="s">
        <v>60</v>
      </c>
      <c r="L260" s="2">
        <v>2</v>
      </c>
      <c r="M260" t="s">
        <v>61</v>
      </c>
      <c r="N260" t="s">
        <v>62</v>
      </c>
      <c r="O260" t="s">
        <v>63</v>
      </c>
    </row>
    <row r="261" spans="1:15" x14ac:dyDescent="0.25">
      <c r="A261" s="2">
        <v>1</v>
      </c>
      <c r="B261" s="2">
        <v>2016</v>
      </c>
      <c r="C261" t="s">
        <v>370</v>
      </c>
      <c r="D261" t="s">
        <v>264</v>
      </c>
      <c r="E261" s="2" t="s">
        <v>12</v>
      </c>
      <c r="F261" s="2">
        <f>VLOOKUP(C261,'Five Year Alumni Srvy 2016 Data'!C:F,4,FALSE)</f>
        <v>1</v>
      </c>
      <c r="G261" s="2" t="str">
        <f>VLOOKUP(F261,Coding!K:L,2,FALSE)</f>
        <v>URM</v>
      </c>
      <c r="H261" t="s">
        <v>252</v>
      </c>
      <c r="I261" t="s">
        <v>206</v>
      </c>
      <c r="J261" t="s">
        <v>15</v>
      </c>
      <c r="K261" t="s">
        <v>60</v>
      </c>
      <c r="L261" s="2">
        <v>2</v>
      </c>
      <c r="M261" t="s">
        <v>61</v>
      </c>
      <c r="N261" t="s">
        <v>62</v>
      </c>
      <c r="O261" t="s">
        <v>63</v>
      </c>
    </row>
    <row r="262" spans="1:15" x14ac:dyDescent="0.25">
      <c r="A262" s="2">
        <v>1</v>
      </c>
      <c r="B262" s="2">
        <v>2016</v>
      </c>
      <c r="C262" t="s">
        <v>371</v>
      </c>
      <c r="D262" t="s">
        <v>48</v>
      </c>
      <c r="E262" s="2" t="s">
        <v>12</v>
      </c>
      <c r="F262" s="2">
        <f>VLOOKUP(C262,'Five Year Alumni Srvy 2016 Data'!C:F,4,FALSE)</f>
        <v>1</v>
      </c>
      <c r="G262" s="2" t="str">
        <f>VLOOKUP(F262,Coding!K:L,2,FALSE)</f>
        <v>URM</v>
      </c>
      <c r="H262" t="s">
        <v>368</v>
      </c>
      <c r="I262" t="s">
        <v>293</v>
      </c>
      <c r="J262" t="s">
        <v>15</v>
      </c>
      <c r="K262" t="s">
        <v>60</v>
      </c>
      <c r="L262" s="3"/>
      <c r="M262" t="s">
        <v>61</v>
      </c>
      <c r="N262" t="s">
        <v>62</v>
      </c>
    </row>
    <row r="263" spans="1:15" x14ac:dyDescent="0.25">
      <c r="A263" s="2">
        <v>1</v>
      </c>
      <c r="B263" s="2">
        <v>2016</v>
      </c>
      <c r="C263" t="s">
        <v>374</v>
      </c>
      <c r="D263" t="s">
        <v>48</v>
      </c>
      <c r="E263" s="2" t="s">
        <v>12</v>
      </c>
      <c r="F263" s="2">
        <f>VLOOKUP(C263,'Five Year Alumni Srvy 2016 Data'!C:F,4,FALSE)</f>
        <v>1</v>
      </c>
      <c r="G263" s="2" t="str">
        <f>VLOOKUP(F263,Coding!K:L,2,FALSE)</f>
        <v>URM</v>
      </c>
      <c r="H263" t="s">
        <v>352</v>
      </c>
      <c r="I263" t="s">
        <v>267</v>
      </c>
      <c r="J263" t="s">
        <v>10</v>
      </c>
      <c r="K263" t="s">
        <v>60</v>
      </c>
      <c r="L263" s="2">
        <v>1</v>
      </c>
      <c r="M263" t="s">
        <v>61</v>
      </c>
      <c r="N263" t="s">
        <v>62</v>
      </c>
      <c r="O263" t="s">
        <v>177</v>
      </c>
    </row>
    <row r="264" spans="1:15" x14ac:dyDescent="0.25">
      <c r="A264" s="2">
        <v>1</v>
      </c>
      <c r="B264" s="2">
        <v>2016</v>
      </c>
      <c r="C264" t="s">
        <v>375</v>
      </c>
      <c r="D264" t="s">
        <v>48</v>
      </c>
      <c r="E264" s="2" t="s">
        <v>12</v>
      </c>
      <c r="F264" s="2">
        <f>VLOOKUP(C264,'Five Year Alumni Srvy 2016 Data'!C:F,4,FALSE)</f>
        <v>1</v>
      </c>
      <c r="G264" s="2" t="str">
        <f>VLOOKUP(F264,Coding!K:L,2,FALSE)</f>
        <v>URM</v>
      </c>
      <c r="H264" t="s">
        <v>376</v>
      </c>
      <c r="I264" t="s">
        <v>376</v>
      </c>
      <c r="J264" t="s">
        <v>21</v>
      </c>
      <c r="K264" t="s">
        <v>60</v>
      </c>
      <c r="L264" s="3"/>
      <c r="M264" t="s">
        <v>61</v>
      </c>
      <c r="N264" t="s">
        <v>62</v>
      </c>
    </row>
    <row r="265" spans="1:15" x14ac:dyDescent="0.25">
      <c r="A265" s="2">
        <v>1</v>
      </c>
      <c r="B265" s="2">
        <v>2016</v>
      </c>
      <c r="C265" t="s">
        <v>380</v>
      </c>
      <c r="E265" s="2" t="s">
        <v>12</v>
      </c>
      <c r="F265" s="2">
        <f>VLOOKUP(C265,'Five Year Alumni Srvy 2016 Data'!C:F,4,FALSE)</f>
        <v>1</v>
      </c>
      <c r="G265" s="2" t="str">
        <f>VLOOKUP(F265,Coding!K:L,2,FALSE)</f>
        <v>URM</v>
      </c>
      <c r="H265" t="s">
        <v>182</v>
      </c>
      <c r="I265" t="s">
        <v>182</v>
      </c>
      <c r="J265" t="s">
        <v>21</v>
      </c>
      <c r="K265" t="s">
        <v>60</v>
      </c>
      <c r="L265" s="2">
        <v>2</v>
      </c>
      <c r="M265" t="s">
        <v>61</v>
      </c>
      <c r="N265" t="s">
        <v>62</v>
      </c>
      <c r="O265" t="s">
        <v>63</v>
      </c>
    </row>
    <row r="266" spans="1:15" x14ac:dyDescent="0.25">
      <c r="A266" s="2">
        <v>1</v>
      </c>
      <c r="B266" s="2">
        <v>2016</v>
      </c>
      <c r="C266" t="s">
        <v>386</v>
      </c>
      <c r="D266" t="s">
        <v>48</v>
      </c>
      <c r="E266" s="2" t="s">
        <v>12</v>
      </c>
      <c r="F266" s="2">
        <f>VLOOKUP(C266,'Five Year Alumni Srvy 2016 Data'!C:F,4,FALSE)</f>
        <v>1</v>
      </c>
      <c r="G266" s="2" t="str">
        <f>VLOOKUP(F266,Coding!K:L,2,FALSE)</f>
        <v>URM</v>
      </c>
      <c r="H266" t="s">
        <v>387</v>
      </c>
      <c r="I266" t="s">
        <v>225</v>
      </c>
      <c r="J266" t="s">
        <v>19</v>
      </c>
      <c r="K266" t="s">
        <v>60</v>
      </c>
      <c r="L266" s="2">
        <v>2</v>
      </c>
      <c r="M266" t="s">
        <v>61</v>
      </c>
      <c r="N266" t="s">
        <v>62</v>
      </c>
      <c r="O266" t="s">
        <v>63</v>
      </c>
    </row>
    <row r="267" spans="1:15" x14ac:dyDescent="0.25">
      <c r="A267" s="2">
        <v>1</v>
      </c>
      <c r="B267" s="2">
        <v>2016</v>
      </c>
      <c r="C267" t="s">
        <v>392</v>
      </c>
      <c r="D267" t="s">
        <v>169</v>
      </c>
      <c r="E267" s="2" t="s">
        <v>12</v>
      </c>
      <c r="F267" s="2">
        <f>VLOOKUP(C267,'Five Year Alumni Srvy 2016 Data'!C:F,4,FALSE)</f>
        <v>1</v>
      </c>
      <c r="G267" s="2" t="str">
        <f>VLOOKUP(F267,Coding!K:L,2,FALSE)</f>
        <v>URM</v>
      </c>
      <c r="H267" t="s">
        <v>382</v>
      </c>
      <c r="I267" t="s">
        <v>328</v>
      </c>
      <c r="J267" t="s">
        <v>10</v>
      </c>
      <c r="K267" t="s">
        <v>60</v>
      </c>
      <c r="L267" s="2">
        <v>2</v>
      </c>
      <c r="M267" t="s">
        <v>61</v>
      </c>
      <c r="N267" t="s">
        <v>62</v>
      </c>
      <c r="O267" t="s">
        <v>63</v>
      </c>
    </row>
    <row r="268" spans="1:15" x14ac:dyDescent="0.25">
      <c r="A268" s="2">
        <v>1</v>
      </c>
      <c r="B268" s="2">
        <v>2016</v>
      </c>
      <c r="C268" t="s">
        <v>393</v>
      </c>
      <c r="D268" t="s">
        <v>264</v>
      </c>
      <c r="E268" s="2" t="s">
        <v>12</v>
      </c>
      <c r="F268" s="2">
        <f>VLOOKUP(C268,'Five Year Alumni Srvy 2016 Data'!C:F,4,FALSE)</f>
        <v>1</v>
      </c>
      <c r="G268" s="2" t="str">
        <f>VLOOKUP(F268,Coding!K:L,2,FALSE)</f>
        <v>URM</v>
      </c>
      <c r="H268" t="s">
        <v>260</v>
      </c>
      <c r="I268" t="s">
        <v>261</v>
      </c>
      <c r="J268" t="s">
        <v>10</v>
      </c>
      <c r="K268" t="s">
        <v>60</v>
      </c>
      <c r="L268" s="2">
        <v>2</v>
      </c>
      <c r="M268" t="s">
        <v>61</v>
      </c>
      <c r="N268" t="s">
        <v>62</v>
      </c>
      <c r="O268" t="s">
        <v>63</v>
      </c>
    </row>
    <row r="269" spans="1:15" x14ac:dyDescent="0.25">
      <c r="A269" s="2">
        <v>1</v>
      </c>
      <c r="B269" s="2">
        <v>2016</v>
      </c>
      <c r="C269" t="s">
        <v>395</v>
      </c>
      <c r="D269" t="s">
        <v>204</v>
      </c>
      <c r="E269" s="2" t="s">
        <v>12</v>
      </c>
      <c r="F269" s="2">
        <f>VLOOKUP(C269,'Five Year Alumni Srvy 2016 Data'!C:F,4,FALSE)</f>
        <v>1</v>
      </c>
      <c r="G269" s="2" t="str">
        <f>VLOOKUP(F269,Coding!K:L,2,FALSE)</f>
        <v>URM</v>
      </c>
      <c r="H269" t="s">
        <v>339</v>
      </c>
      <c r="I269" t="s">
        <v>339</v>
      </c>
      <c r="J269" t="s">
        <v>15</v>
      </c>
      <c r="K269" t="s">
        <v>60</v>
      </c>
      <c r="L269" s="2">
        <v>2</v>
      </c>
      <c r="M269" t="s">
        <v>61</v>
      </c>
      <c r="N269" t="s">
        <v>62</v>
      </c>
      <c r="O269" t="s">
        <v>63</v>
      </c>
    </row>
    <row r="270" spans="1:15" x14ac:dyDescent="0.25">
      <c r="A270" s="2">
        <v>1</v>
      </c>
      <c r="B270" s="2">
        <v>2016</v>
      </c>
      <c r="C270" t="s">
        <v>397</v>
      </c>
      <c r="D270" t="s">
        <v>169</v>
      </c>
      <c r="E270" s="2" t="s">
        <v>12</v>
      </c>
      <c r="F270" s="2">
        <f>VLOOKUP(C270,'Five Year Alumni Srvy 2016 Data'!C:F,4,FALSE)</f>
        <v>1</v>
      </c>
      <c r="G270" s="2" t="str">
        <f>VLOOKUP(F270,Coding!K:L,2,FALSE)</f>
        <v>URM</v>
      </c>
      <c r="H270" t="s">
        <v>398</v>
      </c>
      <c r="I270" t="s">
        <v>399</v>
      </c>
      <c r="J270" t="s">
        <v>19</v>
      </c>
      <c r="K270" t="s">
        <v>60</v>
      </c>
      <c r="L270" s="2">
        <v>2</v>
      </c>
      <c r="M270" t="s">
        <v>61</v>
      </c>
      <c r="N270" t="s">
        <v>62</v>
      </c>
      <c r="O270" t="s">
        <v>63</v>
      </c>
    </row>
    <row r="271" spans="1:15" x14ac:dyDescent="0.25">
      <c r="A271" s="2">
        <v>1</v>
      </c>
      <c r="B271" s="2">
        <v>2016</v>
      </c>
      <c r="C271" t="s">
        <v>403</v>
      </c>
      <c r="D271" t="s">
        <v>169</v>
      </c>
      <c r="E271" s="2" t="s">
        <v>12</v>
      </c>
      <c r="F271" s="2">
        <f>VLOOKUP(C271,'Five Year Alumni Srvy 2016 Data'!C:F,4,FALSE)</f>
        <v>1</v>
      </c>
      <c r="G271" s="2" t="str">
        <f>VLOOKUP(F271,Coding!K:L,2,FALSE)</f>
        <v>URM</v>
      </c>
      <c r="H271" t="s">
        <v>304</v>
      </c>
      <c r="I271" t="s">
        <v>267</v>
      </c>
      <c r="J271" t="s">
        <v>10</v>
      </c>
      <c r="K271" t="s">
        <v>60</v>
      </c>
      <c r="L271" s="3"/>
      <c r="M271" t="s">
        <v>61</v>
      </c>
      <c r="N271" t="s">
        <v>62</v>
      </c>
    </row>
    <row r="272" spans="1:15" x14ac:dyDescent="0.25">
      <c r="A272" s="2">
        <v>1</v>
      </c>
      <c r="B272" s="2">
        <v>2016</v>
      </c>
      <c r="C272" t="s">
        <v>407</v>
      </c>
      <c r="D272" t="s">
        <v>48</v>
      </c>
      <c r="E272" s="2" t="s">
        <v>12</v>
      </c>
      <c r="F272" s="2">
        <f>VLOOKUP(C272,'Five Year Alumni Srvy 2016 Data'!C:F,4,FALSE)</f>
        <v>1</v>
      </c>
      <c r="G272" s="2" t="str">
        <f>VLOOKUP(F272,Coding!K:L,2,FALSE)</f>
        <v>URM</v>
      </c>
      <c r="H272" t="s">
        <v>408</v>
      </c>
      <c r="I272" t="s">
        <v>409</v>
      </c>
      <c r="J272" t="s">
        <v>19</v>
      </c>
      <c r="K272" t="s">
        <v>60</v>
      </c>
      <c r="L272" s="2">
        <v>2</v>
      </c>
      <c r="M272" t="s">
        <v>61</v>
      </c>
      <c r="N272" t="s">
        <v>62</v>
      </c>
      <c r="O272" t="s">
        <v>63</v>
      </c>
    </row>
    <row r="273" spans="1:15" x14ac:dyDescent="0.25">
      <c r="A273" s="2">
        <v>1</v>
      </c>
      <c r="B273" s="2">
        <v>2016</v>
      </c>
      <c r="C273" t="s">
        <v>411</v>
      </c>
      <c r="D273" t="s">
        <v>48</v>
      </c>
      <c r="E273" s="2" t="s">
        <v>12</v>
      </c>
      <c r="F273" s="2">
        <f>VLOOKUP(C273,'Five Year Alumni Srvy 2016 Data'!C:F,4,FALSE)</f>
        <v>1</v>
      </c>
      <c r="G273" s="2" t="str">
        <f>VLOOKUP(F273,Coding!K:L,2,FALSE)</f>
        <v>URM</v>
      </c>
      <c r="H273" t="s">
        <v>412</v>
      </c>
      <c r="I273" t="s">
        <v>196</v>
      </c>
      <c r="J273" t="s">
        <v>10</v>
      </c>
      <c r="K273" t="s">
        <v>60</v>
      </c>
      <c r="L273" s="2">
        <v>2</v>
      </c>
      <c r="M273" t="s">
        <v>61</v>
      </c>
      <c r="N273" t="s">
        <v>62</v>
      </c>
      <c r="O273" t="s">
        <v>63</v>
      </c>
    </row>
    <row r="274" spans="1:15" x14ac:dyDescent="0.25">
      <c r="A274" s="2">
        <v>1</v>
      </c>
      <c r="B274" s="2">
        <v>2016</v>
      </c>
      <c r="C274" t="s">
        <v>421</v>
      </c>
      <c r="D274" t="s">
        <v>264</v>
      </c>
      <c r="E274" s="2" t="s">
        <v>12</v>
      </c>
      <c r="F274" s="2">
        <f>VLOOKUP(C274,'Five Year Alumni Srvy 2016 Data'!C:F,4,FALSE)</f>
        <v>1</v>
      </c>
      <c r="G274" s="2" t="str">
        <f>VLOOKUP(F274,Coding!K:L,2,FALSE)</f>
        <v>URM</v>
      </c>
      <c r="H274" t="s">
        <v>389</v>
      </c>
      <c r="I274" t="s">
        <v>390</v>
      </c>
      <c r="J274" t="s">
        <v>21</v>
      </c>
      <c r="K274" t="s">
        <v>60</v>
      </c>
      <c r="L274" s="2">
        <v>2</v>
      </c>
      <c r="M274" t="s">
        <v>61</v>
      </c>
      <c r="N274" t="s">
        <v>62</v>
      </c>
      <c r="O274" t="s">
        <v>63</v>
      </c>
    </row>
    <row r="275" spans="1:15" x14ac:dyDescent="0.25">
      <c r="A275" s="2">
        <v>1</v>
      </c>
      <c r="B275" s="2">
        <v>2016</v>
      </c>
      <c r="C275" t="s">
        <v>423</v>
      </c>
      <c r="D275" t="s">
        <v>204</v>
      </c>
      <c r="E275" s="2" t="s">
        <v>12</v>
      </c>
      <c r="F275" s="2">
        <f>VLOOKUP(C275,'Five Year Alumni Srvy 2016 Data'!C:F,4,FALSE)</f>
        <v>1</v>
      </c>
      <c r="G275" s="2" t="str">
        <f>VLOOKUP(F275,Coding!K:L,2,FALSE)</f>
        <v>URM</v>
      </c>
      <c r="H275" t="s">
        <v>328</v>
      </c>
      <c r="I275" t="s">
        <v>328</v>
      </c>
      <c r="J275" t="s">
        <v>10</v>
      </c>
      <c r="K275" t="s">
        <v>60</v>
      </c>
      <c r="L275" s="2">
        <v>2</v>
      </c>
      <c r="M275" t="s">
        <v>61</v>
      </c>
      <c r="N275" t="s">
        <v>62</v>
      </c>
      <c r="O275" t="s">
        <v>63</v>
      </c>
    </row>
    <row r="276" spans="1:15" x14ac:dyDescent="0.25">
      <c r="A276" s="2">
        <v>1</v>
      </c>
      <c r="B276" s="2">
        <v>2016</v>
      </c>
      <c r="C276" t="s">
        <v>428</v>
      </c>
      <c r="D276" t="s">
        <v>48</v>
      </c>
      <c r="E276" s="2" t="s">
        <v>12</v>
      </c>
      <c r="F276" s="2">
        <f>VLOOKUP(C276,'Five Year Alumni Srvy 2016 Data'!C:F,4,FALSE)</f>
        <v>1</v>
      </c>
      <c r="G276" s="2" t="str">
        <f>VLOOKUP(F276,Coding!K:L,2,FALSE)</f>
        <v>URM</v>
      </c>
      <c r="H276" t="s">
        <v>342</v>
      </c>
      <c r="I276" t="s">
        <v>342</v>
      </c>
      <c r="J276" t="s">
        <v>19</v>
      </c>
      <c r="K276" t="s">
        <v>60</v>
      </c>
      <c r="L276" s="2">
        <v>2</v>
      </c>
      <c r="M276" t="s">
        <v>61</v>
      </c>
      <c r="N276" t="s">
        <v>62</v>
      </c>
      <c r="O276" t="s">
        <v>63</v>
      </c>
    </row>
    <row r="277" spans="1:15" x14ac:dyDescent="0.25">
      <c r="A277" s="2">
        <v>1</v>
      </c>
      <c r="B277" s="2">
        <v>2016</v>
      </c>
      <c r="C277" t="s">
        <v>429</v>
      </c>
      <c r="D277" t="s">
        <v>169</v>
      </c>
      <c r="E277" s="2" t="s">
        <v>12</v>
      </c>
      <c r="F277" s="2">
        <f>VLOOKUP(C277,'Five Year Alumni Srvy 2016 Data'!C:F,4,FALSE)</f>
        <v>1</v>
      </c>
      <c r="G277" s="2" t="str">
        <f>VLOOKUP(F277,Coding!K:L,2,FALSE)</f>
        <v>URM</v>
      </c>
      <c r="H277" t="s">
        <v>304</v>
      </c>
      <c r="I277" t="s">
        <v>267</v>
      </c>
      <c r="J277" t="s">
        <v>10</v>
      </c>
      <c r="K277" t="s">
        <v>60</v>
      </c>
      <c r="L277" s="3"/>
      <c r="M277" t="s">
        <v>61</v>
      </c>
      <c r="N277" t="s">
        <v>62</v>
      </c>
    </row>
    <row r="278" spans="1:15" x14ac:dyDescent="0.25">
      <c r="A278" s="2">
        <v>1</v>
      </c>
      <c r="B278" s="2">
        <v>2016</v>
      </c>
      <c r="C278" t="s">
        <v>430</v>
      </c>
      <c r="D278" t="s">
        <v>48</v>
      </c>
      <c r="E278" s="2" t="s">
        <v>12</v>
      </c>
      <c r="F278" s="2">
        <f>VLOOKUP(C278,'Five Year Alumni Srvy 2016 Data'!C:F,4,FALSE)</f>
        <v>1</v>
      </c>
      <c r="G278" s="2" t="str">
        <f>VLOOKUP(F278,Coding!K:L,2,FALSE)</f>
        <v>URM</v>
      </c>
      <c r="H278" t="s">
        <v>182</v>
      </c>
      <c r="I278" t="s">
        <v>182</v>
      </c>
      <c r="J278" t="s">
        <v>21</v>
      </c>
      <c r="K278" t="s">
        <v>60</v>
      </c>
      <c r="L278" s="2">
        <v>2</v>
      </c>
      <c r="M278" t="s">
        <v>61</v>
      </c>
      <c r="N278" t="s">
        <v>62</v>
      </c>
      <c r="O278" t="s">
        <v>63</v>
      </c>
    </row>
    <row r="279" spans="1:15" x14ac:dyDescent="0.25">
      <c r="A279" s="2">
        <v>1</v>
      </c>
      <c r="B279" s="2">
        <v>2016</v>
      </c>
      <c r="C279" t="s">
        <v>436</v>
      </c>
      <c r="D279" t="s">
        <v>48</v>
      </c>
      <c r="E279" s="2" t="s">
        <v>12</v>
      </c>
      <c r="F279" s="2">
        <f>VLOOKUP(C279,'Five Year Alumni Srvy 2016 Data'!C:F,4,FALSE)</f>
        <v>1</v>
      </c>
      <c r="G279" s="2" t="str">
        <f>VLOOKUP(F279,Coding!K:L,2,FALSE)</f>
        <v>URM</v>
      </c>
      <c r="H279" t="s">
        <v>238</v>
      </c>
      <c r="I279" t="s">
        <v>225</v>
      </c>
      <c r="J279" t="s">
        <v>19</v>
      </c>
      <c r="K279" t="s">
        <v>60</v>
      </c>
      <c r="L279" s="2">
        <v>2</v>
      </c>
      <c r="M279" t="s">
        <v>61</v>
      </c>
      <c r="N279" t="s">
        <v>62</v>
      </c>
      <c r="O279" t="s">
        <v>63</v>
      </c>
    </row>
    <row r="280" spans="1:15" x14ac:dyDescent="0.25">
      <c r="A280" s="2">
        <v>1</v>
      </c>
      <c r="B280" s="2">
        <v>2016</v>
      </c>
      <c r="C280" t="s">
        <v>439</v>
      </c>
      <c r="D280" t="s">
        <v>169</v>
      </c>
      <c r="E280" s="2" t="s">
        <v>12</v>
      </c>
      <c r="F280" s="2">
        <f>VLOOKUP(C280,'Five Year Alumni Srvy 2016 Data'!C:F,4,FALSE)</f>
        <v>1</v>
      </c>
      <c r="G280" s="2" t="str">
        <f>VLOOKUP(F280,Coding!K:L,2,FALSE)</f>
        <v>URM</v>
      </c>
      <c r="H280" t="s">
        <v>328</v>
      </c>
      <c r="I280" t="s">
        <v>328</v>
      </c>
      <c r="J280" t="s">
        <v>10</v>
      </c>
      <c r="K280" t="s">
        <v>60</v>
      </c>
      <c r="L280" s="2">
        <v>2</v>
      </c>
      <c r="M280" t="s">
        <v>61</v>
      </c>
      <c r="N280" t="s">
        <v>62</v>
      </c>
      <c r="O280" t="s">
        <v>63</v>
      </c>
    </row>
    <row r="281" spans="1:15" x14ac:dyDescent="0.25">
      <c r="A281" s="2">
        <v>1</v>
      </c>
      <c r="B281" s="2">
        <v>2016</v>
      </c>
      <c r="C281" t="s">
        <v>440</v>
      </c>
      <c r="D281" t="s">
        <v>48</v>
      </c>
      <c r="E281" s="2" t="s">
        <v>12</v>
      </c>
      <c r="F281" s="2">
        <f>VLOOKUP(C281,'Five Year Alumni Srvy 2016 Data'!C:F,4,FALSE)</f>
        <v>1</v>
      </c>
      <c r="G281" s="2" t="str">
        <f>VLOOKUP(F281,Coding!K:L,2,FALSE)</f>
        <v>URM</v>
      </c>
      <c r="H281" t="s">
        <v>182</v>
      </c>
      <c r="I281" t="s">
        <v>182</v>
      </c>
      <c r="J281" t="s">
        <v>21</v>
      </c>
      <c r="K281" t="s">
        <v>60</v>
      </c>
      <c r="L281" s="2">
        <v>2</v>
      </c>
      <c r="M281" t="s">
        <v>61</v>
      </c>
      <c r="N281" t="s">
        <v>62</v>
      </c>
      <c r="O281" t="s">
        <v>63</v>
      </c>
    </row>
    <row r="282" spans="1:15" x14ac:dyDescent="0.25">
      <c r="A282" s="2">
        <v>1</v>
      </c>
      <c r="B282" s="2">
        <v>2016</v>
      </c>
      <c r="C282" t="s">
        <v>447</v>
      </c>
      <c r="D282" t="s">
        <v>48</v>
      </c>
      <c r="E282" s="2" t="s">
        <v>12</v>
      </c>
      <c r="F282" s="2">
        <f>VLOOKUP(C282,'Five Year Alumni Srvy 2016 Data'!C:F,4,FALSE)</f>
        <v>1</v>
      </c>
      <c r="G282" s="2" t="str">
        <f>VLOOKUP(F282,Coding!K:L,2,FALSE)</f>
        <v>URM</v>
      </c>
      <c r="H282" t="s">
        <v>448</v>
      </c>
      <c r="I282" t="s">
        <v>261</v>
      </c>
      <c r="J282" t="s">
        <v>10</v>
      </c>
      <c r="K282" t="s">
        <v>60</v>
      </c>
      <c r="L282" s="2">
        <v>2</v>
      </c>
      <c r="M282" t="s">
        <v>61</v>
      </c>
      <c r="N282" t="s">
        <v>62</v>
      </c>
      <c r="O282" t="s">
        <v>63</v>
      </c>
    </row>
    <row r="283" spans="1:15" x14ac:dyDescent="0.25">
      <c r="A283" s="2">
        <v>1</v>
      </c>
      <c r="B283" s="2">
        <v>2016</v>
      </c>
      <c r="C283" t="s">
        <v>456</v>
      </c>
      <c r="D283" t="s">
        <v>204</v>
      </c>
      <c r="E283" s="2" t="s">
        <v>12</v>
      </c>
      <c r="F283" s="2">
        <f>VLOOKUP(C283,'Five Year Alumni Srvy 2016 Data'!C:F,4,FALSE)</f>
        <v>1</v>
      </c>
      <c r="G283" s="2" t="str">
        <f>VLOOKUP(F283,Coding!K:L,2,FALSE)</f>
        <v>URM</v>
      </c>
      <c r="H283" t="s">
        <v>382</v>
      </c>
      <c r="I283" t="s">
        <v>328</v>
      </c>
      <c r="J283" t="s">
        <v>10</v>
      </c>
      <c r="K283" t="s">
        <v>60</v>
      </c>
      <c r="L283" s="2">
        <v>2</v>
      </c>
      <c r="M283" t="s">
        <v>61</v>
      </c>
      <c r="N283" t="s">
        <v>62</v>
      </c>
      <c r="O283" t="s">
        <v>63</v>
      </c>
    </row>
    <row r="284" spans="1:15" x14ac:dyDescent="0.25">
      <c r="A284" s="2">
        <v>1</v>
      </c>
      <c r="B284" s="2">
        <v>2016</v>
      </c>
      <c r="C284" t="s">
        <v>457</v>
      </c>
      <c r="D284" t="s">
        <v>169</v>
      </c>
      <c r="E284" s="2" t="s">
        <v>12</v>
      </c>
      <c r="F284" s="2">
        <f>VLOOKUP(C284,'Five Year Alumni Srvy 2016 Data'!C:F,4,FALSE)</f>
        <v>1</v>
      </c>
      <c r="G284" s="2" t="str">
        <f>VLOOKUP(F284,Coding!K:L,2,FALSE)</f>
        <v>URM</v>
      </c>
      <c r="H284" t="s">
        <v>409</v>
      </c>
      <c r="I284" t="s">
        <v>409</v>
      </c>
      <c r="J284" t="s">
        <v>19</v>
      </c>
      <c r="K284" t="s">
        <v>60</v>
      </c>
      <c r="L284" s="2">
        <v>2</v>
      </c>
      <c r="M284" t="s">
        <v>61</v>
      </c>
      <c r="N284" t="s">
        <v>62</v>
      </c>
      <c r="O284" t="s">
        <v>63</v>
      </c>
    </row>
    <row r="285" spans="1:15" x14ac:dyDescent="0.25">
      <c r="A285" s="2">
        <v>1</v>
      </c>
      <c r="B285" s="2">
        <v>2016</v>
      </c>
      <c r="C285" t="s">
        <v>458</v>
      </c>
      <c r="D285" t="s">
        <v>169</v>
      </c>
      <c r="E285" s="2" t="s">
        <v>12</v>
      </c>
      <c r="F285" s="2">
        <f>VLOOKUP(C285,'Five Year Alumni Srvy 2016 Data'!C:F,4,FALSE)</f>
        <v>1</v>
      </c>
      <c r="G285" s="2" t="str">
        <f>VLOOKUP(F285,Coding!K:L,2,FALSE)</f>
        <v>URM</v>
      </c>
      <c r="H285" t="s">
        <v>459</v>
      </c>
      <c r="I285" t="s">
        <v>220</v>
      </c>
      <c r="J285" t="s">
        <v>19</v>
      </c>
      <c r="K285" t="s">
        <v>60</v>
      </c>
      <c r="L285" s="2">
        <v>2</v>
      </c>
      <c r="M285" t="s">
        <v>61</v>
      </c>
      <c r="N285" t="s">
        <v>62</v>
      </c>
      <c r="O285" t="s">
        <v>63</v>
      </c>
    </row>
    <row r="286" spans="1:15" x14ac:dyDescent="0.25">
      <c r="A286" s="2">
        <v>1</v>
      </c>
      <c r="B286" s="2">
        <v>2016</v>
      </c>
      <c r="C286" t="s">
        <v>467</v>
      </c>
      <c r="D286" t="s">
        <v>264</v>
      </c>
      <c r="E286" s="2" t="s">
        <v>12</v>
      </c>
      <c r="F286" s="2">
        <f>VLOOKUP(C286,'Five Year Alumni Srvy 2016 Data'!C:F,4,FALSE)</f>
        <v>1</v>
      </c>
      <c r="G286" s="2" t="str">
        <f>VLOOKUP(F286,Coding!K:L,2,FALSE)</f>
        <v>URM</v>
      </c>
      <c r="H286" t="s">
        <v>235</v>
      </c>
      <c r="I286" t="s">
        <v>236</v>
      </c>
      <c r="J286" t="s">
        <v>15</v>
      </c>
      <c r="K286" t="s">
        <v>60</v>
      </c>
      <c r="L286" s="3"/>
      <c r="M286" t="s">
        <v>61</v>
      </c>
      <c r="N286" t="s">
        <v>62</v>
      </c>
    </row>
    <row r="287" spans="1:15" x14ac:dyDescent="0.25">
      <c r="A287" s="2">
        <v>1</v>
      </c>
      <c r="B287" s="2">
        <v>2016</v>
      </c>
      <c r="C287" t="s">
        <v>470</v>
      </c>
      <c r="D287" t="s">
        <v>48</v>
      </c>
      <c r="E287" s="2" t="s">
        <v>12</v>
      </c>
      <c r="F287" s="2">
        <f>VLOOKUP(C287,'Five Year Alumni Srvy 2016 Data'!C:F,4,FALSE)</f>
        <v>1</v>
      </c>
      <c r="G287" s="2" t="str">
        <f>VLOOKUP(F287,Coding!K:L,2,FALSE)</f>
        <v>URM</v>
      </c>
      <c r="H287" t="s">
        <v>471</v>
      </c>
      <c r="I287" t="s">
        <v>452</v>
      </c>
      <c r="J287" t="s">
        <v>21</v>
      </c>
      <c r="K287" t="s">
        <v>60</v>
      </c>
      <c r="L287" s="2">
        <v>2</v>
      </c>
      <c r="M287" t="s">
        <v>61</v>
      </c>
      <c r="N287" t="s">
        <v>62</v>
      </c>
      <c r="O287" t="s">
        <v>63</v>
      </c>
    </row>
    <row r="288" spans="1:15" x14ac:dyDescent="0.25">
      <c r="A288" s="2">
        <v>1</v>
      </c>
      <c r="B288" s="2">
        <v>2016</v>
      </c>
      <c r="C288" t="s">
        <v>478</v>
      </c>
      <c r="D288" t="s">
        <v>48</v>
      </c>
      <c r="E288" s="2" t="s">
        <v>12</v>
      </c>
      <c r="F288" s="2">
        <f>VLOOKUP(C288,'Five Year Alumni Srvy 2016 Data'!C:F,4,FALSE)</f>
        <v>1</v>
      </c>
      <c r="G288" s="2" t="str">
        <f>VLOOKUP(F288,Coding!K:L,2,FALSE)</f>
        <v>URM</v>
      </c>
      <c r="H288" t="s">
        <v>412</v>
      </c>
      <c r="I288" t="s">
        <v>196</v>
      </c>
      <c r="J288" t="s">
        <v>10</v>
      </c>
      <c r="K288" t="s">
        <v>60</v>
      </c>
      <c r="L288" s="2">
        <v>2</v>
      </c>
      <c r="M288" t="s">
        <v>61</v>
      </c>
      <c r="N288" t="s">
        <v>62</v>
      </c>
      <c r="O288" t="s">
        <v>63</v>
      </c>
    </row>
    <row r="289" spans="1:15" x14ac:dyDescent="0.25">
      <c r="A289" s="2">
        <v>1</v>
      </c>
      <c r="B289" s="2">
        <v>2016</v>
      </c>
      <c r="C289" t="s">
        <v>481</v>
      </c>
      <c r="D289" t="s">
        <v>169</v>
      </c>
      <c r="E289" s="2" t="s">
        <v>12</v>
      </c>
      <c r="F289" s="2">
        <f>VLOOKUP(C289,'Five Year Alumni Srvy 2016 Data'!C:F,4,FALSE)</f>
        <v>1</v>
      </c>
      <c r="G289" s="2" t="str">
        <f>VLOOKUP(F289,Coding!K:L,2,FALSE)</f>
        <v>URM</v>
      </c>
      <c r="H289" t="s">
        <v>270</v>
      </c>
      <c r="I289" t="s">
        <v>270</v>
      </c>
      <c r="J289" t="s">
        <v>21</v>
      </c>
      <c r="K289" t="s">
        <v>60</v>
      </c>
      <c r="L289" s="2">
        <v>2</v>
      </c>
      <c r="M289" t="s">
        <v>61</v>
      </c>
      <c r="N289" t="s">
        <v>62</v>
      </c>
      <c r="O289" t="s">
        <v>63</v>
      </c>
    </row>
    <row r="290" spans="1:15" x14ac:dyDescent="0.25">
      <c r="A290" s="2">
        <v>1</v>
      </c>
      <c r="B290" s="2">
        <v>2016</v>
      </c>
      <c r="C290" t="s">
        <v>484</v>
      </c>
      <c r="D290" t="s">
        <v>48</v>
      </c>
      <c r="E290" s="2" t="s">
        <v>12</v>
      </c>
      <c r="F290" s="2">
        <f>VLOOKUP(C290,'Five Year Alumni Srvy 2016 Data'!C:F,4,FALSE)</f>
        <v>1</v>
      </c>
      <c r="G290" s="2" t="str">
        <f>VLOOKUP(F290,Coding!K:L,2,FALSE)</f>
        <v>URM</v>
      </c>
      <c r="H290" t="s">
        <v>304</v>
      </c>
      <c r="I290" t="s">
        <v>267</v>
      </c>
      <c r="J290" t="s">
        <v>10</v>
      </c>
      <c r="K290" t="s">
        <v>60</v>
      </c>
      <c r="L290" s="2">
        <v>2</v>
      </c>
      <c r="M290" t="s">
        <v>61</v>
      </c>
      <c r="N290" t="s">
        <v>62</v>
      </c>
      <c r="O290" t="s">
        <v>63</v>
      </c>
    </row>
    <row r="291" spans="1:15" x14ac:dyDescent="0.25">
      <c r="A291" s="2">
        <v>1</v>
      </c>
      <c r="B291" s="2">
        <v>2016</v>
      </c>
      <c r="C291" t="s">
        <v>486</v>
      </c>
      <c r="D291" t="s">
        <v>48</v>
      </c>
      <c r="E291" s="2" t="s">
        <v>12</v>
      </c>
      <c r="F291" s="2">
        <f>VLOOKUP(C291,'Five Year Alumni Srvy 2016 Data'!C:F,4,FALSE)</f>
        <v>1</v>
      </c>
      <c r="G291" s="2" t="str">
        <f>VLOOKUP(F291,Coding!K:L,2,FALSE)</f>
        <v>URM</v>
      </c>
      <c r="H291" t="s">
        <v>487</v>
      </c>
      <c r="I291" t="s">
        <v>225</v>
      </c>
      <c r="J291" t="s">
        <v>19</v>
      </c>
      <c r="K291" t="s">
        <v>60</v>
      </c>
      <c r="L291" s="2">
        <v>2</v>
      </c>
      <c r="M291" t="s">
        <v>61</v>
      </c>
      <c r="N291" t="s">
        <v>62</v>
      </c>
      <c r="O291" t="s">
        <v>63</v>
      </c>
    </row>
    <row r="292" spans="1:15" x14ac:dyDescent="0.25">
      <c r="A292" s="2">
        <v>1</v>
      </c>
      <c r="B292" s="2">
        <v>2016</v>
      </c>
      <c r="C292" t="s">
        <v>491</v>
      </c>
      <c r="D292" t="s">
        <v>48</v>
      </c>
      <c r="E292" s="2" t="s">
        <v>12</v>
      </c>
      <c r="F292" s="2">
        <f>VLOOKUP(C292,'Five Year Alumni Srvy 2016 Data'!C:F,4,FALSE)</f>
        <v>1</v>
      </c>
      <c r="G292" s="2" t="str">
        <f>VLOOKUP(F292,Coding!K:L,2,FALSE)</f>
        <v>URM</v>
      </c>
      <c r="H292" t="s">
        <v>298</v>
      </c>
      <c r="I292" t="s">
        <v>298</v>
      </c>
      <c r="J292" t="s">
        <v>21</v>
      </c>
      <c r="K292" t="s">
        <v>60</v>
      </c>
      <c r="L292" s="2">
        <v>2</v>
      </c>
      <c r="M292" t="s">
        <v>61</v>
      </c>
      <c r="N292" t="s">
        <v>62</v>
      </c>
      <c r="O292" t="s">
        <v>63</v>
      </c>
    </row>
    <row r="293" spans="1:15" x14ac:dyDescent="0.25">
      <c r="A293" s="2">
        <v>1</v>
      </c>
      <c r="B293" s="2">
        <v>2016</v>
      </c>
      <c r="C293" t="s">
        <v>494</v>
      </c>
      <c r="D293" t="s">
        <v>48</v>
      </c>
      <c r="E293" s="2" t="s">
        <v>12</v>
      </c>
      <c r="F293" s="2">
        <f>VLOOKUP(C293,'Five Year Alumni Srvy 2016 Data'!C:F,4,FALSE)</f>
        <v>1</v>
      </c>
      <c r="G293" s="2" t="str">
        <f>VLOOKUP(F293,Coding!K:L,2,FALSE)</f>
        <v>URM</v>
      </c>
      <c r="H293" t="s">
        <v>328</v>
      </c>
      <c r="I293" t="s">
        <v>328</v>
      </c>
      <c r="J293" t="s">
        <v>10</v>
      </c>
      <c r="K293" t="s">
        <v>60</v>
      </c>
      <c r="L293" s="2">
        <v>2</v>
      </c>
      <c r="M293" t="s">
        <v>61</v>
      </c>
      <c r="N293" t="s">
        <v>62</v>
      </c>
      <c r="O293" t="s">
        <v>63</v>
      </c>
    </row>
    <row r="294" spans="1:15" x14ac:dyDescent="0.25">
      <c r="A294" s="2">
        <v>1</v>
      </c>
      <c r="B294" s="2">
        <v>2016</v>
      </c>
      <c r="C294" t="s">
        <v>210</v>
      </c>
      <c r="D294" t="s">
        <v>48</v>
      </c>
      <c r="E294" s="2" t="s">
        <v>12</v>
      </c>
      <c r="F294" s="2">
        <f>VLOOKUP(C294,'Five Year Alumni Srvy 2016 Data'!C:F,4,FALSE)</f>
        <v>1</v>
      </c>
      <c r="G294" s="2" t="str">
        <f>VLOOKUP(F294,Coding!K:L,2,FALSE)</f>
        <v>URM</v>
      </c>
      <c r="H294" t="s">
        <v>211</v>
      </c>
      <c r="I294" t="s">
        <v>171</v>
      </c>
      <c r="J294" t="s">
        <v>19</v>
      </c>
      <c r="K294" t="s">
        <v>112</v>
      </c>
      <c r="L294" s="3"/>
      <c r="M294" t="s">
        <v>61</v>
      </c>
      <c r="N294" t="s">
        <v>113</v>
      </c>
    </row>
    <row r="295" spans="1:15" x14ac:dyDescent="0.25">
      <c r="A295" s="2">
        <v>1</v>
      </c>
      <c r="B295" s="2">
        <v>2016</v>
      </c>
      <c r="C295" t="s">
        <v>223</v>
      </c>
      <c r="D295" t="s">
        <v>204</v>
      </c>
      <c r="E295" s="2" t="s">
        <v>12</v>
      </c>
      <c r="F295" s="2">
        <f>VLOOKUP(C295,'Five Year Alumni Srvy 2016 Data'!C:F,4,FALSE)</f>
        <v>1</v>
      </c>
      <c r="G295" s="2" t="str">
        <f>VLOOKUP(F295,Coding!K:L,2,FALSE)</f>
        <v>URM</v>
      </c>
      <c r="H295" t="s">
        <v>224</v>
      </c>
      <c r="I295" t="s">
        <v>225</v>
      </c>
      <c r="J295" t="s">
        <v>19</v>
      </c>
      <c r="K295" t="s">
        <v>112</v>
      </c>
      <c r="L295" s="3"/>
      <c r="M295" t="s">
        <v>61</v>
      </c>
      <c r="N295" t="s">
        <v>113</v>
      </c>
    </row>
    <row r="296" spans="1:15" x14ac:dyDescent="0.25">
      <c r="A296" s="2">
        <v>1</v>
      </c>
      <c r="B296" s="2">
        <v>2016</v>
      </c>
      <c r="C296" t="s">
        <v>279</v>
      </c>
      <c r="D296" t="s">
        <v>169</v>
      </c>
      <c r="E296" s="2" t="s">
        <v>12</v>
      </c>
      <c r="F296" s="2">
        <f>VLOOKUP(C296,'Five Year Alumni Srvy 2016 Data'!C:F,4,FALSE)</f>
        <v>1</v>
      </c>
      <c r="G296" s="2" t="str">
        <f>VLOOKUP(F296,Coding!K:L,2,FALSE)</f>
        <v>URM</v>
      </c>
      <c r="H296" t="s">
        <v>182</v>
      </c>
      <c r="I296" t="s">
        <v>182</v>
      </c>
      <c r="J296" t="s">
        <v>21</v>
      </c>
      <c r="K296" t="s">
        <v>112</v>
      </c>
      <c r="L296" s="3"/>
      <c r="M296" t="s">
        <v>61</v>
      </c>
      <c r="N296" t="s">
        <v>113</v>
      </c>
    </row>
    <row r="297" spans="1:15" x14ac:dyDescent="0.25">
      <c r="A297" s="2">
        <v>1</v>
      </c>
      <c r="B297" s="2">
        <v>2016</v>
      </c>
      <c r="C297" t="s">
        <v>300</v>
      </c>
      <c r="D297" t="s">
        <v>169</v>
      </c>
      <c r="E297" s="2" t="s">
        <v>12</v>
      </c>
      <c r="F297" s="2">
        <f>VLOOKUP(C297,'Five Year Alumni Srvy 2016 Data'!C:F,4,FALSE)</f>
        <v>1</v>
      </c>
      <c r="G297" s="2" t="str">
        <f>VLOOKUP(F297,Coding!K:L,2,FALSE)</f>
        <v>URM</v>
      </c>
      <c r="H297" t="s">
        <v>219</v>
      </c>
      <c r="I297" t="s">
        <v>220</v>
      </c>
      <c r="J297" t="s">
        <v>19</v>
      </c>
      <c r="K297" t="s">
        <v>112</v>
      </c>
      <c r="L297" s="3"/>
      <c r="M297" t="s">
        <v>61</v>
      </c>
      <c r="N297" t="s">
        <v>113</v>
      </c>
    </row>
    <row r="298" spans="1:15" x14ac:dyDescent="0.25">
      <c r="A298" s="2">
        <v>1</v>
      </c>
      <c r="B298" s="2">
        <v>2016</v>
      </c>
      <c r="C298" t="s">
        <v>309</v>
      </c>
      <c r="D298" t="s">
        <v>48</v>
      </c>
      <c r="E298" s="2" t="s">
        <v>12</v>
      </c>
      <c r="F298" s="2">
        <f>VLOOKUP(C298,'Five Year Alumni Srvy 2016 Data'!C:F,4,FALSE)</f>
        <v>1</v>
      </c>
      <c r="G298" s="2" t="str">
        <f>VLOOKUP(F298,Coding!K:L,2,FALSE)</f>
        <v>URM</v>
      </c>
      <c r="H298" t="s">
        <v>310</v>
      </c>
      <c r="I298" t="s">
        <v>242</v>
      </c>
      <c r="J298" t="s">
        <v>21</v>
      </c>
      <c r="K298" t="s">
        <v>112</v>
      </c>
      <c r="L298" s="3"/>
      <c r="M298" t="s">
        <v>61</v>
      </c>
      <c r="N298" t="s">
        <v>113</v>
      </c>
    </row>
    <row r="299" spans="1:15" x14ac:dyDescent="0.25">
      <c r="A299" s="2">
        <v>1</v>
      </c>
      <c r="B299" s="2">
        <v>2016</v>
      </c>
      <c r="C299" t="s">
        <v>314</v>
      </c>
      <c r="D299" t="s">
        <v>48</v>
      </c>
      <c r="E299" s="2" t="s">
        <v>12</v>
      </c>
      <c r="F299" s="2">
        <f>VLOOKUP(C299,'Five Year Alumni Srvy 2016 Data'!C:F,4,FALSE)</f>
        <v>1</v>
      </c>
      <c r="G299" s="2" t="str">
        <f>VLOOKUP(F299,Coding!K:L,2,FALSE)</f>
        <v>URM</v>
      </c>
      <c r="H299" t="s">
        <v>235</v>
      </c>
      <c r="I299" t="s">
        <v>236</v>
      </c>
      <c r="J299" t="s">
        <v>15</v>
      </c>
      <c r="K299" t="s">
        <v>112</v>
      </c>
      <c r="L299" s="3"/>
      <c r="M299" t="s">
        <v>61</v>
      </c>
      <c r="N299" t="s">
        <v>113</v>
      </c>
    </row>
    <row r="300" spans="1:15" x14ac:dyDescent="0.25">
      <c r="A300" s="2">
        <v>1</v>
      </c>
      <c r="B300" s="2">
        <v>2016</v>
      </c>
      <c r="C300" t="s">
        <v>323</v>
      </c>
      <c r="D300" t="s">
        <v>169</v>
      </c>
      <c r="E300" s="2" t="s">
        <v>12</v>
      </c>
      <c r="F300" s="2">
        <f>VLOOKUP(C300,'Five Year Alumni Srvy 2016 Data'!C:F,4,FALSE)</f>
        <v>1</v>
      </c>
      <c r="G300" s="2" t="str">
        <f>VLOOKUP(F300,Coding!K:L,2,FALSE)</f>
        <v>URM</v>
      </c>
      <c r="H300" t="s">
        <v>195</v>
      </c>
      <c r="I300" t="s">
        <v>196</v>
      </c>
      <c r="J300" t="s">
        <v>10</v>
      </c>
      <c r="K300" t="s">
        <v>112</v>
      </c>
      <c r="L300" s="3"/>
      <c r="M300" t="s">
        <v>61</v>
      </c>
      <c r="N300" t="s">
        <v>113</v>
      </c>
    </row>
    <row r="301" spans="1:15" x14ac:dyDescent="0.25">
      <c r="A301" s="2">
        <v>1</v>
      </c>
      <c r="B301" s="2">
        <v>2016</v>
      </c>
      <c r="C301" t="s">
        <v>327</v>
      </c>
      <c r="D301" t="s">
        <v>204</v>
      </c>
      <c r="E301" s="2" t="s">
        <v>12</v>
      </c>
      <c r="F301" s="2">
        <f>VLOOKUP(C301,'Five Year Alumni Srvy 2016 Data'!C:F,4,FALSE)</f>
        <v>1</v>
      </c>
      <c r="G301" s="2" t="str">
        <f>VLOOKUP(F301,Coding!K:L,2,FALSE)</f>
        <v>URM</v>
      </c>
      <c r="H301" t="s">
        <v>328</v>
      </c>
      <c r="I301" t="s">
        <v>328</v>
      </c>
      <c r="J301" t="s">
        <v>10</v>
      </c>
      <c r="K301" t="s">
        <v>112</v>
      </c>
      <c r="L301" s="3"/>
      <c r="M301" t="s">
        <v>61</v>
      </c>
      <c r="N301" t="s">
        <v>113</v>
      </c>
    </row>
    <row r="302" spans="1:15" x14ac:dyDescent="0.25">
      <c r="A302" s="2">
        <v>1</v>
      </c>
      <c r="B302" s="2">
        <v>2016</v>
      </c>
      <c r="C302" t="s">
        <v>329</v>
      </c>
      <c r="D302" t="s">
        <v>48</v>
      </c>
      <c r="E302" s="2" t="s">
        <v>12</v>
      </c>
      <c r="F302" s="2">
        <f>VLOOKUP(C302,'Five Year Alumni Srvy 2016 Data'!C:F,4,FALSE)</f>
        <v>1</v>
      </c>
      <c r="G302" s="2" t="str">
        <f>VLOOKUP(F302,Coding!K:L,2,FALSE)</f>
        <v>URM</v>
      </c>
      <c r="H302" t="s">
        <v>182</v>
      </c>
      <c r="I302" t="s">
        <v>182</v>
      </c>
      <c r="J302" t="s">
        <v>21</v>
      </c>
      <c r="K302" t="s">
        <v>112</v>
      </c>
      <c r="L302" s="3"/>
      <c r="M302" t="s">
        <v>61</v>
      </c>
      <c r="N302" t="s">
        <v>113</v>
      </c>
    </row>
    <row r="303" spans="1:15" x14ac:dyDescent="0.25">
      <c r="A303" s="2">
        <v>1</v>
      </c>
      <c r="B303" s="2">
        <v>2016</v>
      </c>
      <c r="C303" t="s">
        <v>330</v>
      </c>
      <c r="D303" t="s">
        <v>48</v>
      </c>
      <c r="E303" s="2" t="s">
        <v>12</v>
      </c>
      <c r="F303" s="2">
        <f>VLOOKUP(C303,'Five Year Alumni Srvy 2016 Data'!C:F,4,FALSE)</f>
        <v>1</v>
      </c>
      <c r="G303" s="2" t="str">
        <f>VLOOKUP(F303,Coding!K:L,2,FALSE)</f>
        <v>URM</v>
      </c>
      <c r="H303" t="s">
        <v>235</v>
      </c>
      <c r="I303" t="s">
        <v>236</v>
      </c>
      <c r="J303" t="s">
        <v>15</v>
      </c>
      <c r="K303" t="s">
        <v>112</v>
      </c>
      <c r="L303" s="3"/>
      <c r="M303" t="s">
        <v>61</v>
      </c>
      <c r="N303" t="s">
        <v>113</v>
      </c>
    </row>
    <row r="304" spans="1:15" x14ac:dyDescent="0.25">
      <c r="A304" s="2">
        <v>1</v>
      </c>
      <c r="B304" s="2">
        <v>2016</v>
      </c>
      <c r="C304" t="s">
        <v>336</v>
      </c>
      <c r="D304" t="s">
        <v>169</v>
      </c>
      <c r="E304" s="2" t="s">
        <v>12</v>
      </c>
      <c r="F304" s="2">
        <f>VLOOKUP(C304,'Five Year Alumni Srvy 2016 Data'!C:F,4,FALSE)</f>
        <v>1</v>
      </c>
      <c r="G304" s="2" t="str">
        <f>VLOOKUP(F304,Coding!K:L,2,FALSE)</f>
        <v>URM</v>
      </c>
      <c r="H304" t="s">
        <v>270</v>
      </c>
      <c r="I304" t="s">
        <v>270</v>
      </c>
      <c r="J304" t="s">
        <v>21</v>
      </c>
      <c r="K304" t="s">
        <v>112</v>
      </c>
      <c r="L304" s="3"/>
      <c r="M304" t="s">
        <v>61</v>
      </c>
      <c r="N304" t="s">
        <v>113</v>
      </c>
    </row>
    <row r="305" spans="1:14" x14ac:dyDescent="0.25">
      <c r="A305" s="2">
        <v>1</v>
      </c>
      <c r="B305" s="2">
        <v>2016</v>
      </c>
      <c r="C305" t="s">
        <v>346</v>
      </c>
      <c r="D305" t="s">
        <v>48</v>
      </c>
      <c r="E305" s="2" t="s">
        <v>12</v>
      </c>
      <c r="F305" s="2">
        <f>VLOOKUP(C305,'Five Year Alumni Srvy 2016 Data'!C:F,4,FALSE)</f>
        <v>1</v>
      </c>
      <c r="G305" s="2" t="str">
        <f>VLOOKUP(F305,Coding!K:L,2,FALSE)</f>
        <v>URM</v>
      </c>
      <c r="H305" t="s">
        <v>347</v>
      </c>
      <c r="I305" t="s">
        <v>348</v>
      </c>
      <c r="J305" t="s">
        <v>10</v>
      </c>
      <c r="K305" t="s">
        <v>112</v>
      </c>
      <c r="L305" s="3"/>
      <c r="M305" t="s">
        <v>61</v>
      </c>
      <c r="N305" t="s">
        <v>113</v>
      </c>
    </row>
    <row r="306" spans="1:14" x14ac:dyDescent="0.25">
      <c r="A306" s="2">
        <v>1</v>
      </c>
      <c r="B306" s="2">
        <v>2016</v>
      </c>
      <c r="C306" t="s">
        <v>351</v>
      </c>
      <c r="D306" t="s">
        <v>169</v>
      </c>
      <c r="E306" s="2" t="s">
        <v>12</v>
      </c>
      <c r="F306" s="2">
        <f>VLOOKUP(C306,'Five Year Alumni Srvy 2016 Data'!C:F,4,FALSE)</f>
        <v>1</v>
      </c>
      <c r="G306" s="2" t="str">
        <f>VLOOKUP(F306,Coding!K:L,2,FALSE)</f>
        <v>URM</v>
      </c>
      <c r="H306" t="s">
        <v>352</v>
      </c>
      <c r="I306" t="s">
        <v>267</v>
      </c>
      <c r="J306" t="s">
        <v>10</v>
      </c>
      <c r="K306" t="s">
        <v>112</v>
      </c>
      <c r="L306" s="3"/>
      <c r="M306" t="s">
        <v>61</v>
      </c>
      <c r="N306" t="s">
        <v>113</v>
      </c>
    </row>
    <row r="307" spans="1:14" x14ac:dyDescent="0.25">
      <c r="A307" s="2">
        <v>1</v>
      </c>
      <c r="B307" s="2">
        <v>2016</v>
      </c>
      <c r="C307" t="s">
        <v>355</v>
      </c>
      <c r="D307" t="s">
        <v>48</v>
      </c>
      <c r="E307" s="2" t="s">
        <v>12</v>
      </c>
      <c r="F307" s="2">
        <f>VLOOKUP(C307,'Five Year Alumni Srvy 2016 Data'!C:F,4,FALSE)</f>
        <v>1</v>
      </c>
      <c r="G307" s="2" t="str">
        <f>VLOOKUP(F307,Coding!K:L,2,FALSE)</f>
        <v>URM</v>
      </c>
      <c r="H307" t="s">
        <v>356</v>
      </c>
      <c r="I307" t="s">
        <v>356</v>
      </c>
      <c r="J307" t="s">
        <v>17</v>
      </c>
      <c r="K307" t="s">
        <v>112</v>
      </c>
      <c r="L307" s="3"/>
      <c r="M307" t="s">
        <v>61</v>
      </c>
      <c r="N307" t="s">
        <v>113</v>
      </c>
    </row>
    <row r="308" spans="1:14" x14ac:dyDescent="0.25">
      <c r="A308" s="2">
        <v>1</v>
      </c>
      <c r="B308" s="2">
        <v>2016</v>
      </c>
      <c r="C308" t="s">
        <v>359</v>
      </c>
      <c r="D308" t="s">
        <v>48</v>
      </c>
      <c r="E308" s="2" t="s">
        <v>12</v>
      </c>
      <c r="F308" s="2">
        <f>VLOOKUP(C308,'Five Year Alumni Srvy 2016 Data'!C:F,4,FALSE)</f>
        <v>1</v>
      </c>
      <c r="G308" s="2" t="str">
        <f>VLOOKUP(F308,Coding!K:L,2,FALSE)</f>
        <v>URM</v>
      </c>
      <c r="H308" t="s">
        <v>360</v>
      </c>
      <c r="I308" t="s">
        <v>199</v>
      </c>
      <c r="J308" t="s">
        <v>17</v>
      </c>
      <c r="K308" t="s">
        <v>112</v>
      </c>
      <c r="L308" s="3"/>
      <c r="M308" t="s">
        <v>61</v>
      </c>
      <c r="N308" t="s">
        <v>113</v>
      </c>
    </row>
    <row r="309" spans="1:14" x14ac:dyDescent="0.25">
      <c r="A309" s="2">
        <v>1</v>
      </c>
      <c r="B309" s="2">
        <v>2016</v>
      </c>
      <c r="C309" t="s">
        <v>367</v>
      </c>
      <c r="D309" t="s">
        <v>48</v>
      </c>
      <c r="E309" s="2" t="s">
        <v>12</v>
      </c>
      <c r="F309" s="2">
        <f>VLOOKUP(C309,'Five Year Alumni Srvy 2016 Data'!C:F,4,FALSE)</f>
        <v>1</v>
      </c>
      <c r="G309" s="2" t="str">
        <f>VLOOKUP(F309,Coding!K:L,2,FALSE)</f>
        <v>URM</v>
      </c>
      <c r="H309" t="s">
        <v>368</v>
      </c>
      <c r="I309" t="s">
        <v>293</v>
      </c>
      <c r="J309" t="s">
        <v>15</v>
      </c>
      <c r="K309" t="s">
        <v>112</v>
      </c>
      <c r="L309" s="3"/>
      <c r="M309" t="s">
        <v>61</v>
      </c>
      <c r="N309" t="s">
        <v>113</v>
      </c>
    </row>
    <row r="310" spans="1:14" x14ac:dyDescent="0.25">
      <c r="A310" s="2">
        <v>1</v>
      </c>
      <c r="B310" s="2">
        <v>2016</v>
      </c>
      <c r="C310" t="s">
        <v>370</v>
      </c>
      <c r="D310" t="s">
        <v>264</v>
      </c>
      <c r="E310" s="2" t="s">
        <v>12</v>
      </c>
      <c r="F310" s="2">
        <f>VLOOKUP(C310,'Five Year Alumni Srvy 2016 Data'!C:F,4,FALSE)</f>
        <v>1</v>
      </c>
      <c r="G310" s="2" t="str">
        <f>VLOOKUP(F310,Coding!K:L,2,FALSE)</f>
        <v>URM</v>
      </c>
      <c r="H310" t="s">
        <v>252</v>
      </c>
      <c r="I310" t="s">
        <v>206</v>
      </c>
      <c r="J310" t="s">
        <v>15</v>
      </c>
      <c r="K310" t="s">
        <v>112</v>
      </c>
      <c r="L310" s="3"/>
      <c r="M310" t="s">
        <v>61</v>
      </c>
      <c r="N310" t="s">
        <v>113</v>
      </c>
    </row>
    <row r="311" spans="1:14" x14ac:dyDescent="0.25">
      <c r="A311" s="2">
        <v>1</v>
      </c>
      <c r="B311" s="2">
        <v>2016</v>
      </c>
      <c r="C311" t="s">
        <v>371</v>
      </c>
      <c r="D311" t="s">
        <v>48</v>
      </c>
      <c r="E311" s="2" t="s">
        <v>12</v>
      </c>
      <c r="F311" s="2">
        <f>VLOOKUP(C311,'Five Year Alumni Srvy 2016 Data'!C:F,4,FALSE)</f>
        <v>1</v>
      </c>
      <c r="G311" s="2" t="str">
        <f>VLOOKUP(F311,Coding!K:L,2,FALSE)</f>
        <v>URM</v>
      </c>
      <c r="H311" t="s">
        <v>368</v>
      </c>
      <c r="I311" t="s">
        <v>293</v>
      </c>
      <c r="J311" t="s">
        <v>15</v>
      </c>
      <c r="K311" t="s">
        <v>112</v>
      </c>
      <c r="L311" s="3"/>
      <c r="M311" t="s">
        <v>61</v>
      </c>
      <c r="N311" t="s">
        <v>113</v>
      </c>
    </row>
    <row r="312" spans="1:14" x14ac:dyDescent="0.25">
      <c r="A312" s="2">
        <v>1</v>
      </c>
      <c r="B312" s="2">
        <v>2016</v>
      </c>
      <c r="C312" t="s">
        <v>374</v>
      </c>
      <c r="D312" t="s">
        <v>48</v>
      </c>
      <c r="E312" s="2" t="s">
        <v>12</v>
      </c>
      <c r="F312" s="2">
        <f>VLOOKUP(C312,'Five Year Alumni Srvy 2016 Data'!C:F,4,FALSE)</f>
        <v>1</v>
      </c>
      <c r="G312" s="2" t="str">
        <f>VLOOKUP(F312,Coding!K:L,2,FALSE)</f>
        <v>URM</v>
      </c>
      <c r="H312" t="s">
        <v>352</v>
      </c>
      <c r="I312" t="s">
        <v>267</v>
      </c>
      <c r="J312" t="s">
        <v>10</v>
      </c>
      <c r="K312" t="s">
        <v>112</v>
      </c>
      <c r="L312" s="3"/>
      <c r="M312" t="s">
        <v>61</v>
      </c>
      <c r="N312" t="s">
        <v>113</v>
      </c>
    </row>
    <row r="313" spans="1:14" x14ac:dyDescent="0.25">
      <c r="A313" s="2">
        <v>1</v>
      </c>
      <c r="B313" s="2">
        <v>2016</v>
      </c>
      <c r="C313" t="s">
        <v>375</v>
      </c>
      <c r="D313" t="s">
        <v>48</v>
      </c>
      <c r="E313" s="2" t="s">
        <v>12</v>
      </c>
      <c r="F313" s="2">
        <f>VLOOKUP(C313,'Five Year Alumni Srvy 2016 Data'!C:F,4,FALSE)</f>
        <v>1</v>
      </c>
      <c r="G313" s="2" t="str">
        <f>VLOOKUP(F313,Coding!K:L,2,FALSE)</f>
        <v>URM</v>
      </c>
      <c r="H313" t="s">
        <v>376</v>
      </c>
      <c r="I313" t="s">
        <v>376</v>
      </c>
      <c r="J313" t="s">
        <v>21</v>
      </c>
      <c r="K313" t="s">
        <v>112</v>
      </c>
      <c r="L313" s="3"/>
      <c r="M313" t="s">
        <v>61</v>
      </c>
      <c r="N313" t="s">
        <v>113</v>
      </c>
    </row>
    <row r="314" spans="1:14" x14ac:dyDescent="0.25">
      <c r="A314" s="2">
        <v>1</v>
      </c>
      <c r="B314" s="2">
        <v>2016</v>
      </c>
      <c r="C314" t="s">
        <v>380</v>
      </c>
      <c r="E314" s="2" t="s">
        <v>12</v>
      </c>
      <c r="F314" s="2">
        <f>VLOOKUP(C314,'Five Year Alumni Srvy 2016 Data'!C:F,4,FALSE)</f>
        <v>1</v>
      </c>
      <c r="G314" s="2" t="str">
        <f>VLOOKUP(F314,Coding!K:L,2,FALSE)</f>
        <v>URM</v>
      </c>
      <c r="H314" t="s">
        <v>182</v>
      </c>
      <c r="I314" t="s">
        <v>182</v>
      </c>
      <c r="J314" t="s">
        <v>21</v>
      </c>
      <c r="K314" t="s">
        <v>112</v>
      </c>
      <c r="L314" s="3"/>
      <c r="M314" t="s">
        <v>61</v>
      </c>
      <c r="N314" t="s">
        <v>113</v>
      </c>
    </row>
    <row r="315" spans="1:14" x14ac:dyDescent="0.25">
      <c r="A315" s="2">
        <v>1</v>
      </c>
      <c r="B315" s="2">
        <v>2016</v>
      </c>
      <c r="C315" t="s">
        <v>386</v>
      </c>
      <c r="D315" t="s">
        <v>48</v>
      </c>
      <c r="E315" s="2" t="s">
        <v>12</v>
      </c>
      <c r="F315" s="2">
        <f>VLOOKUP(C315,'Five Year Alumni Srvy 2016 Data'!C:F,4,FALSE)</f>
        <v>1</v>
      </c>
      <c r="G315" s="2" t="str">
        <f>VLOOKUP(F315,Coding!K:L,2,FALSE)</f>
        <v>URM</v>
      </c>
      <c r="H315" t="s">
        <v>387</v>
      </c>
      <c r="I315" t="s">
        <v>225</v>
      </c>
      <c r="J315" t="s">
        <v>19</v>
      </c>
      <c r="K315" t="s">
        <v>112</v>
      </c>
      <c r="L315" s="3"/>
      <c r="M315" t="s">
        <v>61</v>
      </c>
      <c r="N315" t="s">
        <v>113</v>
      </c>
    </row>
    <row r="316" spans="1:14" x14ac:dyDescent="0.25">
      <c r="A316" s="2">
        <v>1</v>
      </c>
      <c r="B316" s="2">
        <v>2016</v>
      </c>
      <c r="C316" t="s">
        <v>392</v>
      </c>
      <c r="D316" t="s">
        <v>169</v>
      </c>
      <c r="E316" s="2" t="s">
        <v>12</v>
      </c>
      <c r="F316" s="2">
        <f>VLOOKUP(C316,'Five Year Alumni Srvy 2016 Data'!C:F,4,FALSE)</f>
        <v>1</v>
      </c>
      <c r="G316" s="2" t="str">
        <f>VLOOKUP(F316,Coding!K:L,2,FALSE)</f>
        <v>URM</v>
      </c>
      <c r="H316" t="s">
        <v>382</v>
      </c>
      <c r="I316" t="s">
        <v>328</v>
      </c>
      <c r="J316" t="s">
        <v>10</v>
      </c>
      <c r="K316" t="s">
        <v>112</v>
      </c>
      <c r="L316" s="3"/>
      <c r="M316" t="s">
        <v>61</v>
      </c>
      <c r="N316" t="s">
        <v>113</v>
      </c>
    </row>
    <row r="317" spans="1:14" x14ac:dyDescent="0.25">
      <c r="A317" s="2">
        <v>1</v>
      </c>
      <c r="B317" s="2">
        <v>2016</v>
      </c>
      <c r="C317" t="s">
        <v>393</v>
      </c>
      <c r="D317" t="s">
        <v>264</v>
      </c>
      <c r="E317" s="2" t="s">
        <v>12</v>
      </c>
      <c r="F317" s="2">
        <f>VLOOKUP(C317,'Five Year Alumni Srvy 2016 Data'!C:F,4,FALSE)</f>
        <v>1</v>
      </c>
      <c r="G317" s="2" t="str">
        <f>VLOOKUP(F317,Coding!K:L,2,FALSE)</f>
        <v>URM</v>
      </c>
      <c r="H317" t="s">
        <v>260</v>
      </c>
      <c r="I317" t="s">
        <v>261</v>
      </c>
      <c r="J317" t="s">
        <v>10</v>
      </c>
      <c r="K317" t="s">
        <v>112</v>
      </c>
      <c r="L317" s="3"/>
      <c r="M317" t="s">
        <v>61</v>
      </c>
      <c r="N317" t="s">
        <v>113</v>
      </c>
    </row>
    <row r="318" spans="1:14" x14ac:dyDescent="0.25">
      <c r="A318" s="2">
        <v>1</v>
      </c>
      <c r="B318" s="2">
        <v>2016</v>
      </c>
      <c r="C318" t="s">
        <v>395</v>
      </c>
      <c r="D318" t="s">
        <v>204</v>
      </c>
      <c r="E318" s="2" t="s">
        <v>12</v>
      </c>
      <c r="F318" s="2">
        <f>VLOOKUP(C318,'Five Year Alumni Srvy 2016 Data'!C:F,4,FALSE)</f>
        <v>1</v>
      </c>
      <c r="G318" s="2" t="str">
        <f>VLOOKUP(F318,Coding!K:L,2,FALSE)</f>
        <v>URM</v>
      </c>
      <c r="H318" t="s">
        <v>339</v>
      </c>
      <c r="I318" t="s">
        <v>339</v>
      </c>
      <c r="J318" t="s">
        <v>15</v>
      </c>
      <c r="K318" t="s">
        <v>112</v>
      </c>
      <c r="L318" s="3"/>
      <c r="M318" t="s">
        <v>61</v>
      </c>
      <c r="N318" t="s">
        <v>113</v>
      </c>
    </row>
    <row r="319" spans="1:14" x14ac:dyDescent="0.25">
      <c r="A319" s="2">
        <v>1</v>
      </c>
      <c r="B319" s="2">
        <v>2016</v>
      </c>
      <c r="C319" t="s">
        <v>397</v>
      </c>
      <c r="D319" t="s">
        <v>169</v>
      </c>
      <c r="E319" s="2" t="s">
        <v>12</v>
      </c>
      <c r="F319" s="2">
        <f>VLOOKUP(C319,'Five Year Alumni Srvy 2016 Data'!C:F,4,FALSE)</f>
        <v>1</v>
      </c>
      <c r="G319" s="2" t="str">
        <f>VLOOKUP(F319,Coding!K:L,2,FALSE)</f>
        <v>URM</v>
      </c>
      <c r="H319" t="s">
        <v>398</v>
      </c>
      <c r="I319" t="s">
        <v>399</v>
      </c>
      <c r="J319" t="s">
        <v>19</v>
      </c>
      <c r="K319" t="s">
        <v>112</v>
      </c>
      <c r="L319" s="3"/>
      <c r="M319" t="s">
        <v>61</v>
      </c>
      <c r="N319" t="s">
        <v>113</v>
      </c>
    </row>
    <row r="320" spans="1:14" x14ac:dyDescent="0.25">
      <c r="A320" s="2">
        <v>1</v>
      </c>
      <c r="B320" s="2">
        <v>2016</v>
      </c>
      <c r="C320" t="s">
        <v>403</v>
      </c>
      <c r="D320" t="s">
        <v>169</v>
      </c>
      <c r="E320" s="2" t="s">
        <v>12</v>
      </c>
      <c r="F320" s="2">
        <f>VLOOKUP(C320,'Five Year Alumni Srvy 2016 Data'!C:F,4,FALSE)</f>
        <v>1</v>
      </c>
      <c r="G320" s="2" t="str">
        <f>VLOOKUP(F320,Coding!K:L,2,FALSE)</f>
        <v>URM</v>
      </c>
      <c r="H320" t="s">
        <v>304</v>
      </c>
      <c r="I320" t="s">
        <v>267</v>
      </c>
      <c r="J320" t="s">
        <v>10</v>
      </c>
      <c r="K320" t="s">
        <v>112</v>
      </c>
      <c r="L320" s="3"/>
      <c r="M320" t="s">
        <v>61</v>
      </c>
      <c r="N320" t="s">
        <v>113</v>
      </c>
    </row>
    <row r="321" spans="1:14" x14ac:dyDescent="0.25">
      <c r="A321" s="2">
        <v>1</v>
      </c>
      <c r="B321" s="2">
        <v>2016</v>
      </c>
      <c r="C321" t="s">
        <v>407</v>
      </c>
      <c r="D321" t="s">
        <v>48</v>
      </c>
      <c r="E321" s="2" t="s">
        <v>12</v>
      </c>
      <c r="F321" s="2">
        <f>VLOOKUP(C321,'Five Year Alumni Srvy 2016 Data'!C:F,4,FALSE)</f>
        <v>1</v>
      </c>
      <c r="G321" s="2" t="str">
        <f>VLOOKUP(F321,Coding!K:L,2,FALSE)</f>
        <v>URM</v>
      </c>
      <c r="H321" t="s">
        <v>408</v>
      </c>
      <c r="I321" t="s">
        <v>409</v>
      </c>
      <c r="J321" t="s">
        <v>19</v>
      </c>
      <c r="K321" t="s">
        <v>112</v>
      </c>
      <c r="L321" s="3"/>
      <c r="M321" t="s">
        <v>61</v>
      </c>
      <c r="N321" t="s">
        <v>113</v>
      </c>
    </row>
    <row r="322" spans="1:14" x14ac:dyDescent="0.25">
      <c r="A322" s="2">
        <v>1</v>
      </c>
      <c r="B322" s="2">
        <v>2016</v>
      </c>
      <c r="C322" t="s">
        <v>411</v>
      </c>
      <c r="D322" t="s">
        <v>48</v>
      </c>
      <c r="E322" s="2" t="s">
        <v>12</v>
      </c>
      <c r="F322" s="2">
        <f>VLOOKUP(C322,'Five Year Alumni Srvy 2016 Data'!C:F,4,FALSE)</f>
        <v>1</v>
      </c>
      <c r="G322" s="2" t="str">
        <f>VLOOKUP(F322,Coding!K:L,2,FALSE)</f>
        <v>URM</v>
      </c>
      <c r="H322" t="s">
        <v>412</v>
      </c>
      <c r="I322" t="s">
        <v>196</v>
      </c>
      <c r="J322" t="s">
        <v>10</v>
      </c>
      <c r="K322" t="s">
        <v>112</v>
      </c>
      <c r="L322" s="3"/>
      <c r="M322" t="s">
        <v>61</v>
      </c>
      <c r="N322" t="s">
        <v>113</v>
      </c>
    </row>
    <row r="323" spans="1:14" x14ac:dyDescent="0.25">
      <c r="A323" s="2">
        <v>1</v>
      </c>
      <c r="B323" s="2">
        <v>2016</v>
      </c>
      <c r="C323" t="s">
        <v>421</v>
      </c>
      <c r="D323" t="s">
        <v>264</v>
      </c>
      <c r="E323" s="2" t="s">
        <v>12</v>
      </c>
      <c r="F323" s="2">
        <f>VLOOKUP(C323,'Five Year Alumni Srvy 2016 Data'!C:F,4,FALSE)</f>
        <v>1</v>
      </c>
      <c r="G323" s="2" t="str">
        <f>VLOOKUP(F323,Coding!K:L,2,FALSE)</f>
        <v>URM</v>
      </c>
      <c r="H323" t="s">
        <v>389</v>
      </c>
      <c r="I323" t="s">
        <v>390</v>
      </c>
      <c r="J323" t="s">
        <v>21</v>
      </c>
      <c r="K323" t="s">
        <v>112</v>
      </c>
      <c r="L323" s="3"/>
      <c r="M323" t="s">
        <v>61</v>
      </c>
      <c r="N323" t="s">
        <v>113</v>
      </c>
    </row>
    <row r="324" spans="1:14" x14ac:dyDescent="0.25">
      <c r="A324" s="2">
        <v>1</v>
      </c>
      <c r="B324" s="2">
        <v>2016</v>
      </c>
      <c r="C324" t="s">
        <v>423</v>
      </c>
      <c r="D324" t="s">
        <v>204</v>
      </c>
      <c r="E324" s="2" t="s">
        <v>12</v>
      </c>
      <c r="F324" s="2">
        <f>VLOOKUP(C324,'Five Year Alumni Srvy 2016 Data'!C:F,4,FALSE)</f>
        <v>1</v>
      </c>
      <c r="G324" s="2" t="str">
        <f>VLOOKUP(F324,Coding!K:L,2,FALSE)</f>
        <v>URM</v>
      </c>
      <c r="H324" t="s">
        <v>328</v>
      </c>
      <c r="I324" t="s">
        <v>328</v>
      </c>
      <c r="J324" t="s">
        <v>10</v>
      </c>
      <c r="K324" t="s">
        <v>112</v>
      </c>
      <c r="L324" s="3"/>
      <c r="M324" t="s">
        <v>61</v>
      </c>
      <c r="N324" t="s">
        <v>113</v>
      </c>
    </row>
    <row r="325" spans="1:14" x14ac:dyDescent="0.25">
      <c r="A325" s="2">
        <v>1</v>
      </c>
      <c r="B325" s="2">
        <v>2016</v>
      </c>
      <c r="C325" t="s">
        <v>428</v>
      </c>
      <c r="D325" t="s">
        <v>48</v>
      </c>
      <c r="E325" s="2" t="s">
        <v>12</v>
      </c>
      <c r="F325" s="2">
        <f>VLOOKUP(C325,'Five Year Alumni Srvy 2016 Data'!C:F,4,FALSE)</f>
        <v>1</v>
      </c>
      <c r="G325" s="2" t="str">
        <f>VLOOKUP(F325,Coding!K:L,2,FALSE)</f>
        <v>URM</v>
      </c>
      <c r="H325" t="s">
        <v>342</v>
      </c>
      <c r="I325" t="s">
        <v>342</v>
      </c>
      <c r="J325" t="s">
        <v>19</v>
      </c>
      <c r="K325" t="s">
        <v>112</v>
      </c>
      <c r="L325" s="3"/>
      <c r="M325" t="s">
        <v>61</v>
      </c>
      <c r="N325" t="s">
        <v>113</v>
      </c>
    </row>
    <row r="326" spans="1:14" x14ac:dyDescent="0.25">
      <c r="A326" s="2">
        <v>1</v>
      </c>
      <c r="B326" s="2">
        <v>2016</v>
      </c>
      <c r="C326" t="s">
        <v>429</v>
      </c>
      <c r="D326" t="s">
        <v>169</v>
      </c>
      <c r="E326" s="2" t="s">
        <v>12</v>
      </c>
      <c r="F326" s="2">
        <f>VLOOKUP(C326,'Five Year Alumni Srvy 2016 Data'!C:F,4,FALSE)</f>
        <v>1</v>
      </c>
      <c r="G326" s="2" t="str">
        <f>VLOOKUP(F326,Coding!K:L,2,FALSE)</f>
        <v>URM</v>
      </c>
      <c r="H326" t="s">
        <v>304</v>
      </c>
      <c r="I326" t="s">
        <v>267</v>
      </c>
      <c r="J326" t="s">
        <v>10</v>
      </c>
      <c r="K326" t="s">
        <v>112</v>
      </c>
      <c r="L326" s="3"/>
      <c r="M326" t="s">
        <v>61</v>
      </c>
      <c r="N326" t="s">
        <v>113</v>
      </c>
    </row>
    <row r="327" spans="1:14" x14ac:dyDescent="0.25">
      <c r="A327" s="2">
        <v>1</v>
      </c>
      <c r="B327" s="2">
        <v>2016</v>
      </c>
      <c r="C327" t="s">
        <v>430</v>
      </c>
      <c r="D327" t="s">
        <v>48</v>
      </c>
      <c r="E327" s="2" t="s">
        <v>12</v>
      </c>
      <c r="F327" s="2">
        <f>VLOOKUP(C327,'Five Year Alumni Srvy 2016 Data'!C:F,4,FALSE)</f>
        <v>1</v>
      </c>
      <c r="G327" s="2" t="str">
        <f>VLOOKUP(F327,Coding!K:L,2,FALSE)</f>
        <v>URM</v>
      </c>
      <c r="H327" t="s">
        <v>182</v>
      </c>
      <c r="I327" t="s">
        <v>182</v>
      </c>
      <c r="J327" t="s">
        <v>21</v>
      </c>
      <c r="K327" t="s">
        <v>112</v>
      </c>
      <c r="L327" s="3"/>
      <c r="M327" t="s">
        <v>61</v>
      </c>
      <c r="N327" t="s">
        <v>113</v>
      </c>
    </row>
    <row r="328" spans="1:14" x14ac:dyDescent="0.25">
      <c r="A328" s="2">
        <v>1</v>
      </c>
      <c r="B328" s="2">
        <v>2016</v>
      </c>
      <c r="C328" t="s">
        <v>436</v>
      </c>
      <c r="D328" t="s">
        <v>48</v>
      </c>
      <c r="E328" s="2" t="s">
        <v>12</v>
      </c>
      <c r="F328" s="2">
        <f>VLOOKUP(C328,'Five Year Alumni Srvy 2016 Data'!C:F,4,FALSE)</f>
        <v>1</v>
      </c>
      <c r="G328" s="2" t="str">
        <f>VLOOKUP(F328,Coding!K:L,2,FALSE)</f>
        <v>URM</v>
      </c>
      <c r="H328" t="s">
        <v>238</v>
      </c>
      <c r="I328" t="s">
        <v>225</v>
      </c>
      <c r="J328" t="s">
        <v>19</v>
      </c>
      <c r="K328" t="s">
        <v>112</v>
      </c>
      <c r="L328" s="3"/>
      <c r="M328" t="s">
        <v>61</v>
      </c>
      <c r="N328" t="s">
        <v>113</v>
      </c>
    </row>
    <row r="329" spans="1:14" x14ac:dyDescent="0.25">
      <c r="A329" s="2">
        <v>1</v>
      </c>
      <c r="B329" s="2">
        <v>2016</v>
      </c>
      <c r="C329" t="s">
        <v>439</v>
      </c>
      <c r="D329" t="s">
        <v>169</v>
      </c>
      <c r="E329" s="2" t="s">
        <v>12</v>
      </c>
      <c r="F329" s="2">
        <f>VLOOKUP(C329,'Five Year Alumni Srvy 2016 Data'!C:F,4,FALSE)</f>
        <v>1</v>
      </c>
      <c r="G329" s="2" t="str">
        <f>VLOOKUP(F329,Coding!K:L,2,FALSE)</f>
        <v>URM</v>
      </c>
      <c r="H329" t="s">
        <v>328</v>
      </c>
      <c r="I329" t="s">
        <v>328</v>
      </c>
      <c r="J329" t="s">
        <v>10</v>
      </c>
      <c r="K329" t="s">
        <v>112</v>
      </c>
      <c r="L329" s="3"/>
      <c r="M329" t="s">
        <v>61</v>
      </c>
      <c r="N329" t="s">
        <v>113</v>
      </c>
    </row>
    <row r="330" spans="1:14" x14ac:dyDescent="0.25">
      <c r="A330" s="2">
        <v>1</v>
      </c>
      <c r="B330" s="2">
        <v>2016</v>
      </c>
      <c r="C330" t="s">
        <v>440</v>
      </c>
      <c r="D330" t="s">
        <v>48</v>
      </c>
      <c r="E330" s="2" t="s">
        <v>12</v>
      </c>
      <c r="F330" s="2">
        <f>VLOOKUP(C330,'Five Year Alumni Srvy 2016 Data'!C:F,4,FALSE)</f>
        <v>1</v>
      </c>
      <c r="G330" s="2" t="str">
        <f>VLOOKUP(F330,Coding!K:L,2,FALSE)</f>
        <v>URM</v>
      </c>
      <c r="H330" t="s">
        <v>182</v>
      </c>
      <c r="I330" t="s">
        <v>182</v>
      </c>
      <c r="J330" t="s">
        <v>21</v>
      </c>
      <c r="K330" t="s">
        <v>112</v>
      </c>
      <c r="L330" s="3"/>
      <c r="M330" t="s">
        <v>61</v>
      </c>
      <c r="N330" t="s">
        <v>113</v>
      </c>
    </row>
    <row r="331" spans="1:14" x14ac:dyDescent="0.25">
      <c r="A331" s="2">
        <v>1</v>
      </c>
      <c r="B331" s="2">
        <v>2016</v>
      </c>
      <c r="C331" t="s">
        <v>447</v>
      </c>
      <c r="D331" t="s">
        <v>48</v>
      </c>
      <c r="E331" s="2" t="s">
        <v>12</v>
      </c>
      <c r="F331" s="2">
        <f>VLOOKUP(C331,'Five Year Alumni Srvy 2016 Data'!C:F,4,FALSE)</f>
        <v>1</v>
      </c>
      <c r="G331" s="2" t="str">
        <f>VLOOKUP(F331,Coding!K:L,2,FALSE)</f>
        <v>URM</v>
      </c>
      <c r="H331" t="s">
        <v>448</v>
      </c>
      <c r="I331" t="s">
        <v>261</v>
      </c>
      <c r="J331" t="s">
        <v>10</v>
      </c>
      <c r="K331" t="s">
        <v>112</v>
      </c>
      <c r="L331" s="3"/>
      <c r="M331" t="s">
        <v>61</v>
      </c>
      <c r="N331" t="s">
        <v>113</v>
      </c>
    </row>
    <row r="332" spans="1:14" x14ac:dyDescent="0.25">
      <c r="A332" s="2">
        <v>1</v>
      </c>
      <c r="B332" s="2">
        <v>2016</v>
      </c>
      <c r="C332" t="s">
        <v>456</v>
      </c>
      <c r="D332" t="s">
        <v>204</v>
      </c>
      <c r="E332" s="2" t="s">
        <v>12</v>
      </c>
      <c r="F332" s="2">
        <f>VLOOKUP(C332,'Five Year Alumni Srvy 2016 Data'!C:F,4,FALSE)</f>
        <v>1</v>
      </c>
      <c r="G332" s="2" t="str">
        <f>VLOOKUP(F332,Coding!K:L,2,FALSE)</f>
        <v>URM</v>
      </c>
      <c r="H332" t="s">
        <v>382</v>
      </c>
      <c r="I332" t="s">
        <v>328</v>
      </c>
      <c r="J332" t="s">
        <v>10</v>
      </c>
      <c r="K332" t="s">
        <v>112</v>
      </c>
      <c r="L332" s="3"/>
      <c r="M332" t="s">
        <v>61</v>
      </c>
      <c r="N332" t="s">
        <v>113</v>
      </c>
    </row>
    <row r="333" spans="1:14" x14ac:dyDescent="0.25">
      <c r="A333" s="2">
        <v>1</v>
      </c>
      <c r="B333" s="2">
        <v>2016</v>
      </c>
      <c r="C333" t="s">
        <v>457</v>
      </c>
      <c r="D333" t="s">
        <v>169</v>
      </c>
      <c r="E333" s="2" t="s">
        <v>12</v>
      </c>
      <c r="F333" s="2">
        <f>VLOOKUP(C333,'Five Year Alumni Srvy 2016 Data'!C:F,4,FALSE)</f>
        <v>1</v>
      </c>
      <c r="G333" s="2" t="str">
        <f>VLOOKUP(F333,Coding!K:L,2,FALSE)</f>
        <v>URM</v>
      </c>
      <c r="H333" t="s">
        <v>409</v>
      </c>
      <c r="I333" t="s">
        <v>409</v>
      </c>
      <c r="J333" t="s">
        <v>19</v>
      </c>
      <c r="K333" t="s">
        <v>112</v>
      </c>
      <c r="L333" s="3"/>
      <c r="M333" t="s">
        <v>61</v>
      </c>
      <c r="N333" t="s">
        <v>113</v>
      </c>
    </row>
    <row r="334" spans="1:14" x14ac:dyDescent="0.25">
      <c r="A334" s="2">
        <v>1</v>
      </c>
      <c r="B334" s="2">
        <v>2016</v>
      </c>
      <c r="C334" t="s">
        <v>458</v>
      </c>
      <c r="D334" t="s">
        <v>169</v>
      </c>
      <c r="E334" s="2" t="s">
        <v>12</v>
      </c>
      <c r="F334" s="2">
        <f>VLOOKUP(C334,'Five Year Alumni Srvy 2016 Data'!C:F,4,FALSE)</f>
        <v>1</v>
      </c>
      <c r="G334" s="2" t="str">
        <f>VLOOKUP(F334,Coding!K:L,2,FALSE)</f>
        <v>URM</v>
      </c>
      <c r="H334" t="s">
        <v>459</v>
      </c>
      <c r="I334" t="s">
        <v>220</v>
      </c>
      <c r="J334" t="s">
        <v>19</v>
      </c>
      <c r="K334" t="s">
        <v>112</v>
      </c>
      <c r="L334" s="3"/>
      <c r="M334" t="s">
        <v>61</v>
      </c>
      <c r="N334" t="s">
        <v>113</v>
      </c>
    </row>
    <row r="335" spans="1:14" x14ac:dyDescent="0.25">
      <c r="A335" s="2">
        <v>1</v>
      </c>
      <c r="B335" s="2">
        <v>2016</v>
      </c>
      <c r="C335" t="s">
        <v>467</v>
      </c>
      <c r="D335" t="s">
        <v>264</v>
      </c>
      <c r="E335" s="2" t="s">
        <v>12</v>
      </c>
      <c r="F335" s="2">
        <f>VLOOKUP(C335,'Five Year Alumni Srvy 2016 Data'!C:F,4,FALSE)</f>
        <v>1</v>
      </c>
      <c r="G335" s="2" t="str">
        <f>VLOOKUP(F335,Coding!K:L,2,FALSE)</f>
        <v>URM</v>
      </c>
      <c r="H335" t="s">
        <v>235</v>
      </c>
      <c r="I335" t="s">
        <v>236</v>
      </c>
      <c r="J335" t="s">
        <v>15</v>
      </c>
      <c r="K335" t="s">
        <v>112</v>
      </c>
      <c r="L335" s="3"/>
      <c r="M335" t="s">
        <v>61</v>
      </c>
      <c r="N335" t="s">
        <v>113</v>
      </c>
    </row>
    <row r="336" spans="1:14" x14ac:dyDescent="0.25">
      <c r="A336" s="2">
        <v>1</v>
      </c>
      <c r="B336" s="2">
        <v>2016</v>
      </c>
      <c r="C336" t="s">
        <v>470</v>
      </c>
      <c r="D336" t="s">
        <v>48</v>
      </c>
      <c r="E336" s="2" t="s">
        <v>12</v>
      </c>
      <c r="F336" s="2">
        <f>VLOOKUP(C336,'Five Year Alumni Srvy 2016 Data'!C:F,4,FALSE)</f>
        <v>1</v>
      </c>
      <c r="G336" s="2" t="str">
        <f>VLOOKUP(F336,Coding!K:L,2,FALSE)</f>
        <v>URM</v>
      </c>
      <c r="H336" t="s">
        <v>471</v>
      </c>
      <c r="I336" t="s">
        <v>452</v>
      </c>
      <c r="J336" t="s">
        <v>21</v>
      </c>
      <c r="K336" t="s">
        <v>112</v>
      </c>
      <c r="L336" s="3"/>
      <c r="M336" t="s">
        <v>61</v>
      </c>
      <c r="N336" t="s">
        <v>113</v>
      </c>
    </row>
    <row r="337" spans="1:15" x14ac:dyDescent="0.25">
      <c r="A337" s="2">
        <v>1</v>
      </c>
      <c r="B337" s="2">
        <v>2016</v>
      </c>
      <c r="C337" t="s">
        <v>478</v>
      </c>
      <c r="D337" t="s">
        <v>48</v>
      </c>
      <c r="E337" s="2" t="s">
        <v>12</v>
      </c>
      <c r="F337" s="2">
        <f>VLOOKUP(C337,'Five Year Alumni Srvy 2016 Data'!C:F,4,FALSE)</f>
        <v>1</v>
      </c>
      <c r="G337" s="2" t="str">
        <f>VLOOKUP(F337,Coding!K:L,2,FALSE)</f>
        <v>URM</v>
      </c>
      <c r="H337" t="s">
        <v>412</v>
      </c>
      <c r="I337" t="s">
        <v>196</v>
      </c>
      <c r="J337" t="s">
        <v>10</v>
      </c>
      <c r="K337" t="s">
        <v>112</v>
      </c>
      <c r="L337" s="3"/>
      <c r="M337" t="s">
        <v>61</v>
      </c>
      <c r="N337" t="s">
        <v>113</v>
      </c>
    </row>
    <row r="338" spans="1:15" x14ac:dyDescent="0.25">
      <c r="A338" s="2">
        <v>1</v>
      </c>
      <c r="B338" s="2">
        <v>2016</v>
      </c>
      <c r="C338" t="s">
        <v>481</v>
      </c>
      <c r="D338" t="s">
        <v>169</v>
      </c>
      <c r="E338" s="2" t="s">
        <v>12</v>
      </c>
      <c r="F338" s="2">
        <f>VLOOKUP(C338,'Five Year Alumni Srvy 2016 Data'!C:F,4,FALSE)</f>
        <v>1</v>
      </c>
      <c r="G338" s="2" t="str">
        <f>VLOOKUP(F338,Coding!K:L,2,FALSE)</f>
        <v>URM</v>
      </c>
      <c r="H338" t="s">
        <v>270</v>
      </c>
      <c r="I338" t="s">
        <v>270</v>
      </c>
      <c r="J338" t="s">
        <v>21</v>
      </c>
      <c r="K338" t="s">
        <v>112</v>
      </c>
      <c r="L338" s="3"/>
      <c r="M338" t="s">
        <v>61</v>
      </c>
      <c r="N338" t="s">
        <v>113</v>
      </c>
    </row>
    <row r="339" spans="1:15" x14ac:dyDescent="0.25">
      <c r="A339" s="2">
        <v>1</v>
      </c>
      <c r="B339" s="2">
        <v>2016</v>
      </c>
      <c r="C339" t="s">
        <v>484</v>
      </c>
      <c r="D339" t="s">
        <v>48</v>
      </c>
      <c r="E339" s="2" t="s">
        <v>12</v>
      </c>
      <c r="F339" s="2">
        <f>VLOOKUP(C339,'Five Year Alumni Srvy 2016 Data'!C:F,4,FALSE)</f>
        <v>1</v>
      </c>
      <c r="G339" s="2" t="str">
        <f>VLOOKUP(F339,Coding!K:L,2,FALSE)</f>
        <v>URM</v>
      </c>
      <c r="H339" t="s">
        <v>304</v>
      </c>
      <c r="I339" t="s">
        <v>267</v>
      </c>
      <c r="J339" t="s">
        <v>10</v>
      </c>
      <c r="K339" t="s">
        <v>112</v>
      </c>
      <c r="L339" s="3"/>
      <c r="M339" t="s">
        <v>61</v>
      </c>
      <c r="N339" t="s">
        <v>113</v>
      </c>
    </row>
    <row r="340" spans="1:15" x14ac:dyDescent="0.25">
      <c r="A340" s="2">
        <v>1</v>
      </c>
      <c r="B340" s="2">
        <v>2016</v>
      </c>
      <c r="C340" t="s">
        <v>486</v>
      </c>
      <c r="D340" t="s">
        <v>48</v>
      </c>
      <c r="E340" s="2" t="s">
        <v>12</v>
      </c>
      <c r="F340" s="2">
        <f>VLOOKUP(C340,'Five Year Alumni Srvy 2016 Data'!C:F,4,FALSE)</f>
        <v>1</v>
      </c>
      <c r="G340" s="2" t="str">
        <f>VLOOKUP(F340,Coding!K:L,2,FALSE)</f>
        <v>URM</v>
      </c>
      <c r="H340" t="s">
        <v>487</v>
      </c>
      <c r="I340" t="s">
        <v>225</v>
      </c>
      <c r="J340" t="s">
        <v>19</v>
      </c>
      <c r="K340" t="s">
        <v>112</v>
      </c>
      <c r="L340" s="3"/>
      <c r="M340" t="s">
        <v>61</v>
      </c>
      <c r="N340" t="s">
        <v>113</v>
      </c>
    </row>
    <row r="341" spans="1:15" x14ac:dyDescent="0.25">
      <c r="A341" s="2">
        <v>1</v>
      </c>
      <c r="B341" s="2">
        <v>2016</v>
      </c>
      <c r="C341" t="s">
        <v>491</v>
      </c>
      <c r="D341" t="s">
        <v>48</v>
      </c>
      <c r="E341" s="2" t="s">
        <v>12</v>
      </c>
      <c r="F341" s="2">
        <f>VLOOKUP(C341,'Five Year Alumni Srvy 2016 Data'!C:F,4,FALSE)</f>
        <v>1</v>
      </c>
      <c r="G341" s="2" t="str">
        <f>VLOOKUP(F341,Coding!K:L,2,FALSE)</f>
        <v>URM</v>
      </c>
      <c r="H341" t="s">
        <v>298</v>
      </c>
      <c r="I341" t="s">
        <v>298</v>
      </c>
      <c r="J341" t="s">
        <v>21</v>
      </c>
      <c r="K341" t="s">
        <v>112</v>
      </c>
      <c r="L341" s="3"/>
      <c r="M341" t="s">
        <v>61</v>
      </c>
      <c r="N341" t="s">
        <v>113</v>
      </c>
    </row>
    <row r="342" spans="1:15" x14ac:dyDescent="0.25">
      <c r="A342" s="2">
        <v>1</v>
      </c>
      <c r="B342" s="2">
        <v>2016</v>
      </c>
      <c r="C342" t="s">
        <v>494</v>
      </c>
      <c r="D342" t="s">
        <v>48</v>
      </c>
      <c r="E342" s="2" t="s">
        <v>12</v>
      </c>
      <c r="F342" s="2">
        <f>VLOOKUP(C342,'Five Year Alumni Srvy 2016 Data'!C:F,4,FALSE)</f>
        <v>1</v>
      </c>
      <c r="G342" s="2" t="str">
        <f>VLOOKUP(F342,Coding!K:L,2,FALSE)</f>
        <v>URM</v>
      </c>
      <c r="H342" t="s">
        <v>328</v>
      </c>
      <c r="I342" t="s">
        <v>328</v>
      </c>
      <c r="J342" t="s">
        <v>10</v>
      </c>
      <c r="K342" t="s">
        <v>112</v>
      </c>
      <c r="L342" s="3"/>
      <c r="M342" t="s">
        <v>61</v>
      </c>
      <c r="N342" t="s">
        <v>113</v>
      </c>
    </row>
    <row r="343" spans="1:15" x14ac:dyDescent="0.25">
      <c r="A343" s="2">
        <v>1</v>
      </c>
      <c r="B343" s="2">
        <v>2016</v>
      </c>
      <c r="C343" t="s">
        <v>210</v>
      </c>
      <c r="D343" t="s">
        <v>48</v>
      </c>
      <c r="E343" s="2" t="s">
        <v>12</v>
      </c>
      <c r="F343" s="2">
        <f>VLOOKUP(C343,'Five Year Alumni Srvy 2016 Data'!C:F,4,FALSE)</f>
        <v>1</v>
      </c>
      <c r="G343" s="2" t="str">
        <f>VLOOKUP(F343,Coding!K:L,2,FALSE)</f>
        <v>URM</v>
      </c>
      <c r="H343" t="s">
        <v>211</v>
      </c>
      <c r="I343" t="s">
        <v>171</v>
      </c>
      <c r="J343" t="s">
        <v>19</v>
      </c>
      <c r="K343" t="s">
        <v>114</v>
      </c>
      <c r="L343" s="3"/>
      <c r="M343" t="s">
        <v>61</v>
      </c>
      <c r="N343" t="s">
        <v>115</v>
      </c>
    </row>
    <row r="344" spans="1:15" x14ac:dyDescent="0.25">
      <c r="A344" s="2">
        <v>1</v>
      </c>
      <c r="B344" s="2">
        <v>2016</v>
      </c>
      <c r="C344" t="s">
        <v>223</v>
      </c>
      <c r="D344" t="s">
        <v>204</v>
      </c>
      <c r="E344" s="2" t="s">
        <v>12</v>
      </c>
      <c r="F344" s="2">
        <f>VLOOKUP(C344,'Five Year Alumni Srvy 2016 Data'!C:F,4,FALSE)</f>
        <v>1</v>
      </c>
      <c r="G344" s="2" t="str">
        <f>VLOOKUP(F344,Coding!K:L,2,FALSE)</f>
        <v>URM</v>
      </c>
      <c r="H344" t="s">
        <v>224</v>
      </c>
      <c r="I344" t="s">
        <v>225</v>
      </c>
      <c r="J344" t="s">
        <v>19</v>
      </c>
      <c r="K344" t="s">
        <v>114</v>
      </c>
      <c r="L344" s="3"/>
      <c r="M344" t="s">
        <v>61</v>
      </c>
      <c r="N344" t="s">
        <v>115</v>
      </c>
    </row>
    <row r="345" spans="1:15" x14ac:dyDescent="0.25">
      <c r="A345" s="2">
        <v>1</v>
      </c>
      <c r="B345" s="2">
        <v>2016</v>
      </c>
      <c r="C345" t="s">
        <v>279</v>
      </c>
      <c r="D345" t="s">
        <v>169</v>
      </c>
      <c r="E345" s="2" t="s">
        <v>12</v>
      </c>
      <c r="F345" s="2">
        <f>VLOOKUP(C345,'Five Year Alumni Srvy 2016 Data'!C:F,4,FALSE)</f>
        <v>1</v>
      </c>
      <c r="G345" s="2" t="str">
        <f>VLOOKUP(F345,Coding!K:L,2,FALSE)</f>
        <v>URM</v>
      </c>
      <c r="H345" t="s">
        <v>182</v>
      </c>
      <c r="I345" t="s">
        <v>182</v>
      </c>
      <c r="J345" t="s">
        <v>21</v>
      </c>
      <c r="K345" t="s">
        <v>114</v>
      </c>
      <c r="L345" s="2">
        <v>1</v>
      </c>
      <c r="M345" t="s">
        <v>61</v>
      </c>
      <c r="N345" t="s">
        <v>115</v>
      </c>
      <c r="O345" t="s">
        <v>281</v>
      </c>
    </row>
    <row r="346" spans="1:15" x14ac:dyDescent="0.25">
      <c r="A346" s="2">
        <v>1</v>
      </c>
      <c r="B346" s="2">
        <v>2016</v>
      </c>
      <c r="C346" t="s">
        <v>300</v>
      </c>
      <c r="D346" t="s">
        <v>169</v>
      </c>
      <c r="E346" s="2" t="s">
        <v>12</v>
      </c>
      <c r="F346" s="2">
        <f>VLOOKUP(C346,'Five Year Alumni Srvy 2016 Data'!C:F,4,FALSE)</f>
        <v>1</v>
      </c>
      <c r="G346" s="2" t="str">
        <f>VLOOKUP(F346,Coding!K:L,2,FALSE)</f>
        <v>URM</v>
      </c>
      <c r="H346" t="s">
        <v>219</v>
      </c>
      <c r="I346" t="s">
        <v>220</v>
      </c>
      <c r="J346" t="s">
        <v>19</v>
      </c>
      <c r="K346" t="s">
        <v>114</v>
      </c>
      <c r="L346" s="3"/>
      <c r="M346" t="s">
        <v>61</v>
      </c>
      <c r="N346" t="s">
        <v>115</v>
      </c>
    </row>
    <row r="347" spans="1:15" x14ac:dyDescent="0.25">
      <c r="A347" s="2">
        <v>1</v>
      </c>
      <c r="B347" s="2">
        <v>2016</v>
      </c>
      <c r="C347" t="s">
        <v>309</v>
      </c>
      <c r="D347" t="s">
        <v>48</v>
      </c>
      <c r="E347" s="2" t="s">
        <v>12</v>
      </c>
      <c r="F347" s="2">
        <f>VLOOKUP(C347,'Five Year Alumni Srvy 2016 Data'!C:F,4,FALSE)</f>
        <v>1</v>
      </c>
      <c r="G347" s="2" t="str">
        <f>VLOOKUP(F347,Coding!K:L,2,FALSE)</f>
        <v>URM</v>
      </c>
      <c r="H347" t="s">
        <v>310</v>
      </c>
      <c r="I347" t="s">
        <v>242</v>
      </c>
      <c r="J347" t="s">
        <v>21</v>
      </c>
      <c r="K347" t="s">
        <v>114</v>
      </c>
      <c r="L347" s="3"/>
      <c r="M347" t="s">
        <v>61</v>
      </c>
      <c r="N347" t="s">
        <v>115</v>
      </c>
    </row>
    <row r="348" spans="1:15" x14ac:dyDescent="0.25">
      <c r="A348" s="2">
        <v>1</v>
      </c>
      <c r="B348" s="2">
        <v>2016</v>
      </c>
      <c r="C348" t="s">
        <v>314</v>
      </c>
      <c r="D348" t="s">
        <v>48</v>
      </c>
      <c r="E348" s="2" t="s">
        <v>12</v>
      </c>
      <c r="F348" s="2">
        <f>VLOOKUP(C348,'Five Year Alumni Srvy 2016 Data'!C:F,4,FALSE)</f>
        <v>1</v>
      </c>
      <c r="G348" s="2" t="str">
        <f>VLOOKUP(F348,Coding!K:L,2,FALSE)</f>
        <v>URM</v>
      </c>
      <c r="H348" t="s">
        <v>235</v>
      </c>
      <c r="I348" t="s">
        <v>236</v>
      </c>
      <c r="J348" t="s">
        <v>15</v>
      </c>
      <c r="K348" t="s">
        <v>114</v>
      </c>
      <c r="L348" s="3"/>
      <c r="M348" t="s">
        <v>61</v>
      </c>
      <c r="N348" t="s">
        <v>115</v>
      </c>
    </row>
    <row r="349" spans="1:15" x14ac:dyDescent="0.25">
      <c r="A349" s="2">
        <v>1</v>
      </c>
      <c r="B349" s="2">
        <v>2016</v>
      </c>
      <c r="C349" t="s">
        <v>323</v>
      </c>
      <c r="D349" t="s">
        <v>169</v>
      </c>
      <c r="E349" s="2" t="s">
        <v>12</v>
      </c>
      <c r="F349" s="2">
        <f>VLOOKUP(C349,'Five Year Alumni Srvy 2016 Data'!C:F,4,FALSE)</f>
        <v>1</v>
      </c>
      <c r="G349" s="2" t="str">
        <f>VLOOKUP(F349,Coding!K:L,2,FALSE)</f>
        <v>URM</v>
      </c>
      <c r="H349" t="s">
        <v>195</v>
      </c>
      <c r="I349" t="s">
        <v>196</v>
      </c>
      <c r="J349" t="s">
        <v>10</v>
      </c>
      <c r="K349" t="s">
        <v>114</v>
      </c>
      <c r="L349" s="3"/>
      <c r="M349" t="s">
        <v>61</v>
      </c>
      <c r="N349" t="s">
        <v>115</v>
      </c>
    </row>
    <row r="350" spans="1:15" x14ac:dyDescent="0.25">
      <c r="A350" s="2">
        <v>1</v>
      </c>
      <c r="B350" s="2">
        <v>2016</v>
      </c>
      <c r="C350" t="s">
        <v>327</v>
      </c>
      <c r="D350" t="s">
        <v>204</v>
      </c>
      <c r="E350" s="2" t="s">
        <v>12</v>
      </c>
      <c r="F350" s="2">
        <f>VLOOKUP(C350,'Five Year Alumni Srvy 2016 Data'!C:F,4,FALSE)</f>
        <v>1</v>
      </c>
      <c r="G350" s="2" t="str">
        <f>VLOOKUP(F350,Coding!K:L,2,FALSE)</f>
        <v>URM</v>
      </c>
      <c r="H350" t="s">
        <v>328</v>
      </c>
      <c r="I350" t="s">
        <v>328</v>
      </c>
      <c r="J350" t="s">
        <v>10</v>
      </c>
      <c r="K350" t="s">
        <v>114</v>
      </c>
      <c r="L350" s="3"/>
      <c r="M350" t="s">
        <v>61</v>
      </c>
      <c r="N350" t="s">
        <v>115</v>
      </c>
    </row>
    <row r="351" spans="1:15" x14ac:dyDescent="0.25">
      <c r="A351" s="2">
        <v>1</v>
      </c>
      <c r="B351" s="2">
        <v>2016</v>
      </c>
      <c r="C351" t="s">
        <v>329</v>
      </c>
      <c r="D351" t="s">
        <v>48</v>
      </c>
      <c r="E351" s="2" t="s">
        <v>12</v>
      </c>
      <c r="F351" s="2">
        <f>VLOOKUP(C351,'Five Year Alumni Srvy 2016 Data'!C:F,4,FALSE)</f>
        <v>1</v>
      </c>
      <c r="G351" s="2" t="str">
        <f>VLOOKUP(F351,Coding!K:L,2,FALSE)</f>
        <v>URM</v>
      </c>
      <c r="H351" t="s">
        <v>182</v>
      </c>
      <c r="I351" t="s">
        <v>182</v>
      </c>
      <c r="J351" t="s">
        <v>21</v>
      </c>
      <c r="K351" t="s">
        <v>114</v>
      </c>
      <c r="L351" s="3"/>
      <c r="M351" t="s">
        <v>61</v>
      </c>
      <c r="N351" t="s">
        <v>115</v>
      </c>
    </row>
    <row r="352" spans="1:15" x14ac:dyDescent="0.25">
      <c r="A352" s="2">
        <v>1</v>
      </c>
      <c r="B352" s="2">
        <v>2016</v>
      </c>
      <c r="C352" t="s">
        <v>330</v>
      </c>
      <c r="D352" t="s">
        <v>48</v>
      </c>
      <c r="E352" s="2" t="s">
        <v>12</v>
      </c>
      <c r="F352" s="2">
        <f>VLOOKUP(C352,'Five Year Alumni Srvy 2016 Data'!C:F,4,FALSE)</f>
        <v>1</v>
      </c>
      <c r="G352" s="2" t="str">
        <f>VLOOKUP(F352,Coding!K:L,2,FALSE)</f>
        <v>URM</v>
      </c>
      <c r="H352" t="s">
        <v>235</v>
      </c>
      <c r="I352" t="s">
        <v>236</v>
      </c>
      <c r="J352" t="s">
        <v>15</v>
      </c>
      <c r="K352" t="s">
        <v>114</v>
      </c>
      <c r="L352" s="3"/>
      <c r="M352" t="s">
        <v>61</v>
      </c>
      <c r="N352" t="s">
        <v>115</v>
      </c>
    </row>
    <row r="353" spans="1:15" x14ac:dyDescent="0.25">
      <c r="A353" s="2">
        <v>1</v>
      </c>
      <c r="B353" s="2">
        <v>2016</v>
      </c>
      <c r="C353" t="s">
        <v>336</v>
      </c>
      <c r="D353" t="s">
        <v>169</v>
      </c>
      <c r="E353" s="2" t="s">
        <v>12</v>
      </c>
      <c r="F353" s="2">
        <f>VLOOKUP(C353,'Five Year Alumni Srvy 2016 Data'!C:F,4,FALSE)</f>
        <v>1</v>
      </c>
      <c r="G353" s="2" t="str">
        <f>VLOOKUP(F353,Coding!K:L,2,FALSE)</f>
        <v>URM</v>
      </c>
      <c r="H353" t="s">
        <v>270</v>
      </c>
      <c r="I353" t="s">
        <v>270</v>
      </c>
      <c r="J353" t="s">
        <v>21</v>
      </c>
      <c r="K353" t="s">
        <v>114</v>
      </c>
      <c r="L353" s="3"/>
      <c r="M353" t="s">
        <v>61</v>
      </c>
      <c r="N353" t="s">
        <v>115</v>
      </c>
    </row>
    <row r="354" spans="1:15" x14ac:dyDescent="0.25">
      <c r="A354" s="2">
        <v>1</v>
      </c>
      <c r="B354" s="2">
        <v>2016</v>
      </c>
      <c r="C354" t="s">
        <v>346</v>
      </c>
      <c r="D354" t="s">
        <v>48</v>
      </c>
      <c r="E354" s="2" t="s">
        <v>12</v>
      </c>
      <c r="F354" s="2">
        <f>VLOOKUP(C354,'Five Year Alumni Srvy 2016 Data'!C:F,4,FALSE)</f>
        <v>1</v>
      </c>
      <c r="G354" s="2" t="str">
        <f>VLOOKUP(F354,Coding!K:L,2,FALSE)</f>
        <v>URM</v>
      </c>
      <c r="H354" t="s">
        <v>347</v>
      </c>
      <c r="I354" t="s">
        <v>348</v>
      </c>
      <c r="J354" t="s">
        <v>10</v>
      </c>
      <c r="K354" t="s">
        <v>114</v>
      </c>
      <c r="L354" s="3"/>
      <c r="M354" t="s">
        <v>61</v>
      </c>
      <c r="N354" t="s">
        <v>115</v>
      </c>
    </row>
    <row r="355" spans="1:15" x14ac:dyDescent="0.25">
      <c r="A355" s="2">
        <v>1</v>
      </c>
      <c r="B355" s="2">
        <v>2016</v>
      </c>
      <c r="C355" t="s">
        <v>351</v>
      </c>
      <c r="D355" t="s">
        <v>169</v>
      </c>
      <c r="E355" s="2" t="s">
        <v>12</v>
      </c>
      <c r="F355" s="2">
        <f>VLOOKUP(C355,'Five Year Alumni Srvy 2016 Data'!C:F,4,FALSE)</f>
        <v>1</v>
      </c>
      <c r="G355" s="2" t="str">
        <f>VLOOKUP(F355,Coding!K:L,2,FALSE)</f>
        <v>URM</v>
      </c>
      <c r="H355" t="s">
        <v>352</v>
      </c>
      <c r="I355" t="s">
        <v>267</v>
      </c>
      <c r="J355" t="s">
        <v>10</v>
      </c>
      <c r="K355" t="s">
        <v>114</v>
      </c>
      <c r="L355" s="3"/>
      <c r="M355" t="s">
        <v>61</v>
      </c>
      <c r="N355" t="s">
        <v>115</v>
      </c>
    </row>
    <row r="356" spans="1:15" x14ac:dyDescent="0.25">
      <c r="A356" s="2">
        <v>1</v>
      </c>
      <c r="B356" s="2">
        <v>2016</v>
      </c>
      <c r="C356" t="s">
        <v>355</v>
      </c>
      <c r="D356" t="s">
        <v>48</v>
      </c>
      <c r="E356" s="2" t="s">
        <v>12</v>
      </c>
      <c r="F356" s="2">
        <f>VLOOKUP(C356,'Five Year Alumni Srvy 2016 Data'!C:F,4,FALSE)</f>
        <v>1</v>
      </c>
      <c r="G356" s="2" t="str">
        <f>VLOOKUP(F356,Coding!K:L,2,FALSE)</f>
        <v>URM</v>
      </c>
      <c r="H356" t="s">
        <v>356</v>
      </c>
      <c r="I356" t="s">
        <v>356</v>
      </c>
      <c r="J356" t="s">
        <v>17</v>
      </c>
      <c r="K356" t="s">
        <v>114</v>
      </c>
      <c r="L356" s="3"/>
      <c r="M356" t="s">
        <v>61</v>
      </c>
      <c r="N356" t="s">
        <v>115</v>
      </c>
    </row>
    <row r="357" spans="1:15" x14ac:dyDescent="0.25">
      <c r="A357" s="2">
        <v>1</v>
      </c>
      <c r="B357" s="2">
        <v>2016</v>
      </c>
      <c r="C357" t="s">
        <v>359</v>
      </c>
      <c r="D357" t="s">
        <v>48</v>
      </c>
      <c r="E357" s="2" t="s">
        <v>12</v>
      </c>
      <c r="F357" s="2">
        <f>VLOOKUP(C357,'Five Year Alumni Srvy 2016 Data'!C:F,4,FALSE)</f>
        <v>1</v>
      </c>
      <c r="G357" s="2" t="str">
        <f>VLOOKUP(F357,Coding!K:L,2,FALSE)</f>
        <v>URM</v>
      </c>
      <c r="H357" t="s">
        <v>360</v>
      </c>
      <c r="I357" t="s">
        <v>199</v>
      </c>
      <c r="J357" t="s">
        <v>17</v>
      </c>
      <c r="K357" t="s">
        <v>114</v>
      </c>
      <c r="L357" s="2">
        <v>1</v>
      </c>
      <c r="M357" t="s">
        <v>61</v>
      </c>
      <c r="N357" t="s">
        <v>115</v>
      </c>
      <c r="O357" t="s">
        <v>281</v>
      </c>
    </row>
    <row r="358" spans="1:15" x14ac:dyDescent="0.25">
      <c r="A358" s="2">
        <v>1</v>
      </c>
      <c r="B358" s="2">
        <v>2016</v>
      </c>
      <c r="C358" t="s">
        <v>367</v>
      </c>
      <c r="D358" t="s">
        <v>48</v>
      </c>
      <c r="E358" s="2" t="s">
        <v>12</v>
      </c>
      <c r="F358" s="2">
        <f>VLOOKUP(C358,'Five Year Alumni Srvy 2016 Data'!C:F,4,FALSE)</f>
        <v>1</v>
      </c>
      <c r="G358" s="2" t="str">
        <f>VLOOKUP(F358,Coding!K:L,2,FALSE)</f>
        <v>URM</v>
      </c>
      <c r="H358" t="s">
        <v>368</v>
      </c>
      <c r="I358" t="s">
        <v>293</v>
      </c>
      <c r="J358" t="s">
        <v>15</v>
      </c>
      <c r="K358" t="s">
        <v>114</v>
      </c>
      <c r="L358" s="3"/>
      <c r="M358" t="s">
        <v>61</v>
      </c>
      <c r="N358" t="s">
        <v>115</v>
      </c>
    </row>
    <row r="359" spans="1:15" x14ac:dyDescent="0.25">
      <c r="A359" s="2">
        <v>1</v>
      </c>
      <c r="B359" s="2">
        <v>2016</v>
      </c>
      <c r="C359" t="s">
        <v>370</v>
      </c>
      <c r="D359" t="s">
        <v>264</v>
      </c>
      <c r="E359" s="2" t="s">
        <v>12</v>
      </c>
      <c r="F359" s="2">
        <f>VLOOKUP(C359,'Five Year Alumni Srvy 2016 Data'!C:F,4,FALSE)</f>
        <v>1</v>
      </c>
      <c r="G359" s="2" t="str">
        <f>VLOOKUP(F359,Coding!K:L,2,FALSE)</f>
        <v>URM</v>
      </c>
      <c r="H359" t="s">
        <v>252</v>
      </c>
      <c r="I359" t="s">
        <v>206</v>
      </c>
      <c r="J359" t="s">
        <v>15</v>
      </c>
      <c r="K359" t="s">
        <v>114</v>
      </c>
      <c r="L359" s="3"/>
      <c r="M359" t="s">
        <v>61</v>
      </c>
      <c r="N359" t="s">
        <v>115</v>
      </c>
    </row>
    <row r="360" spans="1:15" x14ac:dyDescent="0.25">
      <c r="A360" s="2">
        <v>1</v>
      </c>
      <c r="B360" s="2">
        <v>2016</v>
      </c>
      <c r="C360" t="s">
        <v>371</v>
      </c>
      <c r="D360" t="s">
        <v>48</v>
      </c>
      <c r="E360" s="2" t="s">
        <v>12</v>
      </c>
      <c r="F360" s="2">
        <f>VLOOKUP(C360,'Five Year Alumni Srvy 2016 Data'!C:F,4,FALSE)</f>
        <v>1</v>
      </c>
      <c r="G360" s="2" t="str">
        <f>VLOOKUP(F360,Coding!K:L,2,FALSE)</f>
        <v>URM</v>
      </c>
      <c r="H360" t="s">
        <v>368</v>
      </c>
      <c r="I360" t="s">
        <v>293</v>
      </c>
      <c r="J360" t="s">
        <v>15</v>
      </c>
      <c r="K360" t="s">
        <v>114</v>
      </c>
      <c r="L360" s="3"/>
      <c r="M360" t="s">
        <v>61</v>
      </c>
      <c r="N360" t="s">
        <v>115</v>
      </c>
    </row>
    <row r="361" spans="1:15" x14ac:dyDescent="0.25">
      <c r="A361" s="2">
        <v>1</v>
      </c>
      <c r="B361" s="2">
        <v>2016</v>
      </c>
      <c r="C361" t="s">
        <v>374</v>
      </c>
      <c r="D361" t="s">
        <v>48</v>
      </c>
      <c r="E361" s="2" t="s">
        <v>12</v>
      </c>
      <c r="F361" s="2">
        <f>VLOOKUP(C361,'Five Year Alumni Srvy 2016 Data'!C:F,4,FALSE)</f>
        <v>1</v>
      </c>
      <c r="G361" s="2" t="str">
        <f>VLOOKUP(F361,Coding!K:L,2,FALSE)</f>
        <v>URM</v>
      </c>
      <c r="H361" t="s">
        <v>352</v>
      </c>
      <c r="I361" t="s">
        <v>267</v>
      </c>
      <c r="J361" t="s">
        <v>10</v>
      </c>
      <c r="K361" t="s">
        <v>114</v>
      </c>
      <c r="L361" s="2">
        <v>1</v>
      </c>
      <c r="M361" t="s">
        <v>61</v>
      </c>
      <c r="N361" t="s">
        <v>115</v>
      </c>
      <c r="O361" t="s">
        <v>281</v>
      </c>
    </row>
    <row r="362" spans="1:15" x14ac:dyDescent="0.25">
      <c r="A362" s="2">
        <v>1</v>
      </c>
      <c r="B362" s="2">
        <v>2016</v>
      </c>
      <c r="C362" t="s">
        <v>375</v>
      </c>
      <c r="D362" t="s">
        <v>48</v>
      </c>
      <c r="E362" s="2" t="s">
        <v>12</v>
      </c>
      <c r="F362" s="2">
        <f>VLOOKUP(C362,'Five Year Alumni Srvy 2016 Data'!C:F,4,FALSE)</f>
        <v>1</v>
      </c>
      <c r="G362" s="2" t="str">
        <f>VLOOKUP(F362,Coding!K:L,2,FALSE)</f>
        <v>URM</v>
      </c>
      <c r="H362" t="s">
        <v>376</v>
      </c>
      <c r="I362" t="s">
        <v>376</v>
      </c>
      <c r="J362" t="s">
        <v>21</v>
      </c>
      <c r="K362" t="s">
        <v>114</v>
      </c>
      <c r="L362" s="3"/>
      <c r="M362" t="s">
        <v>61</v>
      </c>
      <c r="N362" t="s">
        <v>115</v>
      </c>
    </row>
    <row r="363" spans="1:15" x14ac:dyDescent="0.25">
      <c r="A363" s="2">
        <v>1</v>
      </c>
      <c r="B363" s="2">
        <v>2016</v>
      </c>
      <c r="C363" t="s">
        <v>380</v>
      </c>
      <c r="E363" s="2" t="s">
        <v>12</v>
      </c>
      <c r="F363" s="2">
        <f>VLOOKUP(C363,'Five Year Alumni Srvy 2016 Data'!C:F,4,FALSE)</f>
        <v>1</v>
      </c>
      <c r="G363" s="2" t="str">
        <f>VLOOKUP(F363,Coding!K:L,2,FALSE)</f>
        <v>URM</v>
      </c>
      <c r="H363" t="s">
        <v>182</v>
      </c>
      <c r="I363" t="s">
        <v>182</v>
      </c>
      <c r="J363" t="s">
        <v>21</v>
      </c>
      <c r="K363" t="s">
        <v>114</v>
      </c>
      <c r="L363" s="3"/>
      <c r="M363" t="s">
        <v>61</v>
      </c>
      <c r="N363" t="s">
        <v>115</v>
      </c>
    </row>
    <row r="364" spans="1:15" x14ac:dyDescent="0.25">
      <c r="A364" s="2">
        <v>1</v>
      </c>
      <c r="B364" s="2">
        <v>2016</v>
      </c>
      <c r="C364" t="s">
        <v>386</v>
      </c>
      <c r="D364" t="s">
        <v>48</v>
      </c>
      <c r="E364" s="2" t="s">
        <v>12</v>
      </c>
      <c r="F364" s="2">
        <f>VLOOKUP(C364,'Five Year Alumni Srvy 2016 Data'!C:F,4,FALSE)</f>
        <v>1</v>
      </c>
      <c r="G364" s="2" t="str">
        <f>VLOOKUP(F364,Coding!K:L,2,FALSE)</f>
        <v>URM</v>
      </c>
      <c r="H364" t="s">
        <v>387</v>
      </c>
      <c r="I364" t="s">
        <v>225</v>
      </c>
      <c r="J364" t="s">
        <v>19</v>
      </c>
      <c r="K364" t="s">
        <v>114</v>
      </c>
      <c r="L364" s="3"/>
      <c r="M364" t="s">
        <v>61</v>
      </c>
      <c r="N364" t="s">
        <v>115</v>
      </c>
    </row>
    <row r="365" spans="1:15" x14ac:dyDescent="0.25">
      <c r="A365" s="2">
        <v>1</v>
      </c>
      <c r="B365" s="2">
        <v>2016</v>
      </c>
      <c r="C365" t="s">
        <v>392</v>
      </c>
      <c r="D365" t="s">
        <v>169</v>
      </c>
      <c r="E365" s="2" t="s">
        <v>12</v>
      </c>
      <c r="F365" s="2">
        <f>VLOOKUP(C365,'Five Year Alumni Srvy 2016 Data'!C:F,4,FALSE)</f>
        <v>1</v>
      </c>
      <c r="G365" s="2" t="str">
        <f>VLOOKUP(F365,Coding!K:L,2,FALSE)</f>
        <v>URM</v>
      </c>
      <c r="H365" t="s">
        <v>382</v>
      </c>
      <c r="I365" t="s">
        <v>328</v>
      </c>
      <c r="J365" t="s">
        <v>10</v>
      </c>
      <c r="K365" t="s">
        <v>114</v>
      </c>
      <c r="L365" s="3"/>
      <c r="M365" t="s">
        <v>61</v>
      </c>
      <c r="N365" t="s">
        <v>115</v>
      </c>
    </row>
    <row r="366" spans="1:15" x14ac:dyDescent="0.25">
      <c r="A366" s="2">
        <v>1</v>
      </c>
      <c r="B366" s="2">
        <v>2016</v>
      </c>
      <c r="C366" t="s">
        <v>393</v>
      </c>
      <c r="D366" t="s">
        <v>264</v>
      </c>
      <c r="E366" s="2" t="s">
        <v>12</v>
      </c>
      <c r="F366" s="2">
        <f>VLOOKUP(C366,'Five Year Alumni Srvy 2016 Data'!C:F,4,FALSE)</f>
        <v>1</v>
      </c>
      <c r="G366" s="2" t="str">
        <f>VLOOKUP(F366,Coding!K:L,2,FALSE)</f>
        <v>URM</v>
      </c>
      <c r="H366" t="s">
        <v>260</v>
      </c>
      <c r="I366" t="s">
        <v>261</v>
      </c>
      <c r="J366" t="s">
        <v>10</v>
      </c>
      <c r="K366" t="s">
        <v>114</v>
      </c>
      <c r="L366" s="3"/>
      <c r="M366" t="s">
        <v>61</v>
      </c>
      <c r="N366" t="s">
        <v>115</v>
      </c>
    </row>
    <row r="367" spans="1:15" x14ac:dyDescent="0.25">
      <c r="A367" s="2">
        <v>1</v>
      </c>
      <c r="B367" s="2">
        <v>2016</v>
      </c>
      <c r="C367" t="s">
        <v>395</v>
      </c>
      <c r="D367" t="s">
        <v>204</v>
      </c>
      <c r="E367" s="2" t="s">
        <v>12</v>
      </c>
      <c r="F367" s="2">
        <f>VLOOKUP(C367,'Five Year Alumni Srvy 2016 Data'!C:F,4,FALSE)</f>
        <v>1</v>
      </c>
      <c r="G367" s="2" t="str">
        <f>VLOOKUP(F367,Coding!K:L,2,FALSE)</f>
        <v>URM</v>
      </c>
      <c r="H367" t="s">
        <v>339</v>
      </c>
      <c r="I367" t="s">
        <v>339</v>
      </c>
      <c r="J367" t="s">
        <v>15</v>
      </c>
      <c r="K367" t="s">
        <v>114</v>
      </c>
      <c r="L367" s="3"/>
      <c r="M367" t="s">
        <v>61</v>
      </c>
      <c r="N367" t="s">
        <v>115</v>
      </c>
    </row>
    <row r="368" spans="1:15" x14ac:dyDescent="0.25">
      <c r="A368" s="2">
        <v>1</v>
      </c>
      <c r="B368" s="2">
        <v>2016</v>
      </c>
      <c r="C368" t="s">
        <v>397</v>
      </c>
      <c r="D368" t="s">
        <v>169</v>
      </c>
      <c r="E368" s="2" t="s">
        <v>12</v>
      </c>
      <c r="F368" s="2">
        <f>VLOOKUP(C368,'Five Year Alumni Srvy 2016 Data'!C:F,4,FALSE)</f>
        <v>1</v>
      </c>
      <c r="G368" s="2" t="str">
        <f>VLOOKUP(F368,Coding!K:L,2,FALSE)</f>
        <v>URM</v>
      </c>
      <c r="H368" t="s">
        <v>398</v>
      </c>
      <c r="I368" t="s">
        <v>399</v>
      </c>
      <c r="J368" t="s">
        <v>19</v>
      </c>
      <c r="K368" t="s">
        <v>114</v>
      </c>
      <c r="L368" s="3"/>
      <c r="M368" t="s">
        <v>61</v>
      </c>
      <c r="N368" t="s">
        <v>115</v>
      </c>
    </row>
    <row r="369" spans="1:14" x14ac:dyDescent="0.25">
      <c r="A369" s="2">
        <v>1</v>
      </c>
      <c r="B369" s="2">
        <v>2016</v>
      </c>
      <c r="C369" t="s">
        <v>403</v>
      </c>
      <c r="D369" t="s">
        <v>169</v>
      </c>
      <c r="E369" s="2" t="s">
        <v>12</v>
      </c>
      <c r="F369" s="2">
        <f>VLOOKUP(C369,'Five Year Alumni Srvy 2016 Data'!C:F,4,FALSE)</f>
        <v>1</v>
      </c>
      <c r="G369" s="2" t="str">
        <f>VLOOKUP(F369,Coding!K:L,2,FALSE)</f>
        <v>URM</v>
      </c>
      <c r="H369" t="s">
        <v>304</v>
      </c>
      <c r="I369" t="s">
        <v>267</v>
      </c>
      <c r="J369" t="s">
        <v>10</v>
      </c>
      <c r="K369" t="s">
        <v>114</v>
      </c>
      <c r="L369" s="3"/>
      <c r="M369" t="s">
        <v>61</v>
      </c>
      <c r="N369" t="s">
        <v>115</v>
      </c>
    </row>
    <row r="370" spans="1:14" x14ac:dyDescent="0.25">
      <c r="A370" s="2">
        <v>1</v>
      </c>
      <c r="B370" s="2">
        <v>2016</v>
      </c>
      <c r="C370" t="s">
        <v>407</v>
      </c>
      <c r="D370" t="s">
        <v>48</v>
      </c>
      <c r="E370" s="2" t="s">
        <v>12</v>
      </c>
      <c r="F370" s="2">
        <f>VLOOKUP(C370,'Five Year Alumni Srvy 2016 Data'!C:F,4,FALSE)</f>
        <v>1</v>
      </c>
      <c r="G370" s="2" t="str">
        <f>VLOOKUP(F370,Coding!K:L,2,FALSE)</f>
        <v>URM</v>
      </c>
      <c r="H370" t="s">
        <v>408</v>
      </c>
      <c r="I370" t="s">
        <v>409</v>
      </c>
      <c r="J370" t="s">
        <v>19</v>
      </c>
      <c r="K370" t="s">
        <v>114</v>
      </c>
      <c r="L370" s="3"/>
      <c r="M370" t="s">
        <v>61</v>
      </c>
      <c r="N370" t="s">
        <v>115</v>
      </c>
    </row>
    <row r="371" spans="1:14" x14ac:dyDescent="0.25">
      <c r="A371" s="2">
        <v>1</v>
      </c>
      <c r="B371" s="2">
        <v>2016</v>
      </c>
      <c r="C371" t="s">
        <v>411</v>
      </c>
      <c r="D371" t="s">
        <v>48</v>
      </c>
      <c r="E371" s="2" t="s">
        <v>12</v>
      </c>
      <c r="F371" s="2">
        <f>VLOOKUP(C371,'Five Year Alumni Srvy 2016 Data'!C:F,4,FALSE)</f>
        <v>1</v>
      </c>
      <c r="G371" s="2" t="str">
        <f>VLOOKUP(F371,Coding!K:L,2,FALSE)</f>
        <v>URM</v>
      </c>
      <c r="H371" t="s">
        <v>412</v>
      </c>
      <c r="I371" t="s">
        <v>196</v>
      </c>
      <c r="J371" t="s">
        <v>10</v>
      </c>
      <c r="K371" t="s">
        <v>114</v>
      </c>
      <c r="L371" s="3"/>
      <c r="M371" t="s">
        <v>61</v>
      </c>
      <c r="N371" t="s">
        <v>115</v>
      </c>
    </row>
    <row r="372" spans="1:14" x14ac:dyDescent="0.25">
      <c r="A372" s="2">
        <v>1</v>
      </c>
      <c r="B372" s="2">
        <v>2016</v>
      </c>
      <c r="C372" t="s">
        <v>421</v>
      </c>
      <c r="D372" t="s">
        <v>264</v>
      </c>
      <c r="E372" s="2" t="s">
        <v>12</v>
      </c>
      <c r="F372" s="2">
        <f>VLOOKUP(C372,'Five Year Alumni Srvy 2016 Data'!C:F,4,FALSE)</f>
        <v>1</v>
      </c>
      <c r="G372" s="2" t="str">
        <f>VLOOKUP(F372,Coding!K:L,2,FALSE)</f>
        <v>URM</v>
      </c>
      <c r="H372" t="s">
        <v>389</v>
      </c>
      <c r="I372" t="s">
        <v>390</v>
      </c>
      <c r="J372" t="s">
        <v>21</v>
      </c>
      <c r="K372" t="s">
        <v>114</v>
      </c>
      <c r="L372" s="3"/>
      <c r="M372" t="s">
        <v>61</v>
      </c>
      <c r="N372" t="s">
        <v>115</v>
      </c>
    </row>
    <row r="373" spans="1:14" x14ac:dyDescent="0.25">
      <c r="A373" s="2">
        <v>1</v>
      </c>
      <c r="B373" s="2">
        <v>2016</v>
      </c>
      <c r="C373" t="s">
        <v>423</v>
      </c>
      <c r="D373" t="s">
        <v>204</v>
      </c>
      <c r="E373" s="2" t="s">
        <v>12</v>
      </c>
      <c r="F373" s="2">
        <f>VLOOKUP(C373,'Five Year Alumni Srvy 2016 Data'!C:F,4,FALSE)</f>
        <v>1</v>
      </c>
      <c r="G373" s="2" t="str">
        <f>VLOOKUP(F373,Coding!K:L,2,FALSE)</f>
        <v>URM</v>
      </c>
      <c r="H373" t="s">
        <v>328</v>
      </c>
      <c r="I373" t="s">
        <v>328</v>
      </c>
      <c r="J373" t="s">
        <v>10</v>
      </c>
      <c r="K373" t="s">
        <v>114</v>
      </c>
      <c r="L373" s="3"/>
      <c r="M373" t="s">
        <v>61</v>
      </c>
      <c r="N373" t="s">
        <v>115</v>
      </c>
    </row>
    <row r="374" spans="1:14" x14ac:dyDescent="0.25">
      <c r="A374" s="2">
        <v>1</v>
      </c>
      <c r="B374" s="2">
        <v>2016</v>
      </c>
      <c r="C374" t="s">
        <v>428</v>
      </c>
      <c r="D374" t="s">
        <v>48</v>
      </c>
      <c r="E374" s="2" t="s">
        <v>12</v>
      </c>
      <c r="F374" s="2">
        <f>VLOOKUP(C374,'Five Year Alumni Srvy 2016 Data'!C:F,4,FALSE)</f>
        <v>1</v>
      </c>
      <c r="G374" s="2" t="str">
        <f>VLOOKUP(F374,Coding!K:L,2,FALSE)</f>
        <v>URM</v>
      </c>
      <c r="H374" t="s">
        <v>342</v>
      </c>
      <c r="I374" t="s">
        <v>342</v>
      </c>
      <c r="J374" t="s">
        <v>19</v>
      </c>
      <c r="K374" t="s">
        <v>114</v>
      </c>
      <c r="L374" s="3"/>
      <c r="M374" t="s">
        <v>61</v>
      </c>
      <c r="N374" t="s">
        <v>115</v>
      </c>
    </row>
    <row r="375" spans="1:14" x14ac:dyDescent="0.25">
      <c r="A375" s="2">
        <v>1</v>
      </c>
      <c r="B375" s="2">
        <v>2016</v>
      </c>
      <c r="C375" t="s">
        <v>429</v>
      </c>
      <c r="D375" t="s">
        <v>169</v>
      </c>
      <c r="E375" s="2" t="s">
        <v>12</v>
      </c>
      <c r="F375" s="2">
        <f>VLOOKUP(C375,'Five Year Alumni Srvy 2016 Data'!C:F,4,FALSE)</f>
        <v>1</v>
      </c>
      <c r="G375" s="2" t="str">
        <f>VLOOKUP(F375,Coding!K:L,2,FALSE)</f>
        <v>URM</v>
      </c>
      <c r="H375" t="s">
        <v>304</v>
      </c>
      <c r="I375" t="s">
        <v>267</v>
      </c>
      <c r="J375" t="s">
        <v>10</v>
      </c>
      <c r="K375" t="s">
        <v>114</v>
      </c>
      <c r="L375" s="3"/>
      <c r="M375" t="s">
        <v>61</v>
      </c>
      <c r="N375" t="s">
        <v>115</v>
      </c>
    </row>
    <row r="376" spans="1:14" x14ac:dyDescent="0.25">
      <c r="A376" s="2">
        <v>1</v>
      </c>
      <c r="B376" s="2">
        <v>2016</v>
      </c>
      <c r="C376" t="s">
        <v>430</v>
      </c>
      <c r="D376" t="s">
        <v>48</v>
      </c>
      <c r="E376" s="2" t="s">
        <v>12</v>
      </c>
      <c r="F376" s="2">
        <f>VLOOKUP(C376,'Five Year Alumni Srvy 2016 Data'!C:F,4,FALSE)</f>
        <v>1</v>
      </c>
      <c r="G376" s="2" t="str">
        <f>VLOOKUP(F376,Coding!K:L,2,FALSE)</f>
        <v>URM</v>
      </c>
      <c r="H376" t="s">
        <v>182</v>
      </c>
      <c r="I376" t="s">
        <v>182</v>
      </c>
      <c r="J376" t="s">
        <v>21</v>
      </c>
      <c r="K376" t="s">
        <v>114</v>
      </c>
      <c r="L376" s="3"/>
      <c r="M376" t="s">
        <v>61</v>
      </c>
      <c r="N376" t="s">
        <v>115</v>
      </c>
    </row>
    <row r="377" spans="1:14" x14ac:dyDescent="0.25">
      <c r="A377" s="2">
        <v>1</v>
      </c>
      <c r="B377" s="2">
        <v>2016</v>
      </c>
      <c r="C377" t="s">
        <v>436</v>
      </c>
      <c r="D377" t="s">
        <v>48</v>
      </c>
      <c r="E377" s="2" t="s">
        <v>12</v>
      </c>
      <c r="F377" s="2">
        <f>VLOOKUP(C377,'Five Year Alumni Srvy 2016 Data'!C:F,4,FALSE)</f>
        <v>1</v>
      </c>
      <c r="G377" s="2" t="str">
        <f>VLOOKUP(F377,Coding!K:L,2,FALSE)</f>
        <v>URM</v>
      </c>
      <c r="H377" t="s">
        <v>238</v>
      </c>
      <c r="I377" t="s">
        <v>225</v>
      </c>
      <c r="J377" t="s">
        <v>19</v>
      </c>
      <c r="K377" t="s">
        <v>114</v>
      </c>
      <c r="L377" s="3"/>
      <c r="M377" t="s">
        <v>61</v>
      </c>
      <c r="N377" t="s">
        <v>115</v>
      </c>
    </row>
    <row r="378" spans="1:14" x14ac:dyDescent="0.25">
      <c r="A378" s="2">
        <v>1</v>
      </c>
      <c r="B378" s="2">
        <v>2016</v>
      </c>
      <c r="C378" t="s">
        <v>439</v>
      </c>
      <c r="D378" t="s">
        <v>169</v>
      </c>
      <c r="E378" s="2" t="s">
        <v>12</v>
      </c>
      <c r="F378" s="2">
        <f>VLOOKUP(C378,'Five Year Alumni Srvy 2016 Data'!C:F,4,FALSE)</f>
        <v>1</v>
      </c>
      <c r="G378" s="2" t="str">
        <f>VLOOKUP(F378,Coding!K:L,2,FALSE)</f>
        <v>URM</v>
      </c>
      <c r="H378" t="s">
        <v>328</v>
      </c>
      <c r="I378" t="s">
        <v>328</v>
      </c>
      <c r="J378" t="s">
        <v>10</v>
      </c>
      <c r="K378" t="s">
        <v>114</v>
      </c>
      <c r="L378" s="3"/>
      <c r="M378" t="s">
        <v>61</v>
      </c>
      <c r="N378" t="s">
        <v>115</v>
      </c>
    </row>
    <row r="379" spans="1:14" x14ac:dyDescent="0.25">
      <c r="A379" s="2">
        <v>1</v>
      </c>
      <c r="B379" s="2">
        <v>2016</v>
      </c>
      <c r="C379" t="s">
        <v>440</v>
      </c>
      <c r="D379" t="s">
        <v>48</v>
      </c>
      <c r="E379" s="2" t="s">
        <v>12</v>
      </c>
      <c r="F379" s="2">
        <f>VLOOKUP(C379,'Five Year Alumni Srvy 2016 Data'!C:F,4,FALSE)</f>
        <v>1</v>
      </c>
      <c r="G379" s="2" t="str">
        <f>VLOOKUP(F379,Coding!K:L,2,FALSE)</f>
        <v>URM</v>
      </c>
      <c r="H379" t="s">
        <v>182</v>
      </c>
      <c r="I379" t="s">
        <v>182</v>
      </c>
      <c r="J379" t="s">
        <v>21</v>
      </c>
      <c r="K379" t="s">
        <v>114</v>
      </c>
      <c r="L379" s="3"/>
      <c r="M379" t="s">
        <v>61</v>
      </c>
      <c r="N379" t="s">
        <v>115</v>
      </c>
    </row>
    <row r="380" spans="1:14" x14ac:dyDescent="0.25">
      <c r="A380" s="2">
        <v>1</v>
      </c>
      <c r="B380" s="2">
        <v>2016</v>
      </c>
      <c r="C380" t="s">
        <v>447</v>
      </c>
      <c r="D380" t="s">
        <v>48</v>
      </c>
      <c r="E380" s="2" t="s">
        <v>12</v>
      </c>
      <c r="F380" s="2">
        <f>VLOOKUP(C380,'Five Year Alumni Srvy 2016 Data'!C:F,4,FALSE)</f>
        <v>1</v>
      </c>
      <c r="G380" s="2" t="str">
        <f>VLOOKUP(F380,Coding!K:L,2,FALSE)</f>
        <v>URM</v>
      </c>
      <c r="H380" t="s">
        <v>448</v>
      </c>
      <c r="I380" t="s">
        <v>261</v>
      </c>
      <c r="J380" t="s">
        <v>10</v>
      </c>
      <c r="K380" t="s">
        <v>114</v>
      </c>
      <c r="L380" s="3"/>
      <c r="M380" t="s">
        <v>61</v>
      </c>
      <c r="N380" t="s">
        <v>115</v>
      </c>
    </row>
    <row r="381" spans="1:14" x14ac:dyDescent="0.25">
      <c r="A381" s="2">
        <v>1</v>
      </c>
      <c r="B381" s="2">
        <v>2016</v>
      </c>
      <c r="C381" t="s">
        <v>456</v>
      </c>
      <c r="D381" t="s">
        <v>204</v>
      </c>
      <c r="E381" s="2" t="s">
        <v>12</v>
      </c>
      <c r="F381" s="2">
        <f>VLOOKUP(C381,'Five Year Alumni Srvy 2016 Data'!C:F,4,FALSE)</f>
        <v>1</v>
      </c>
      <c r="G381" s="2" t="str">
        <f>VLOOKUP(F381,Coding!K:L,2,FALSE)</f>
        <v>URM</v>
      </c>
      <c r="H381" t="s">
        <v>382</v>
      </c>
      <c r="I381" t="s">
        <v>328</v>
      </c>
      <c r="J381" t="s">
        <v>10</v>
      </c>
      <c r="K381" t="s">
        <v>114</v>
      </c>
      <c r="L381" s="3"/>
      <c r="M381" t="s">
        <v>61</v>
      </c>
      <c r="N381" t="s">
        <v>115</v>
      </c>
    </row>
    <row r="382" spans="1:14" x14ac:dyDescent="0.25">
      <c r="A382" s="2">
        <v>1</v>
      </c>
      <c r="B382" s="2">
        <v>2016</v>
      </c>
      <c r="C382" t="s">
        <v>457</v>
      </c>
      <c r="D382" t="s">
        <v>169</v>
      </c>
      <c r="E382" s="2" t="s">
        <v>12</v>
      </c>
      <c r="F382" s="2">
        <f>VLOOKUP(C382,'Five Year Alumni Srvy 2016 Data'!C:F,4,FALSE)</f>
        <v>1</v>
      </c>
      <c r="G382" s="2" t="str">
        <f>VLOOKUP(F382,Coding!K:L,2,FALSE)</f>
        <v>URM</v>
      </c>
      <c r="H382" t="s">
        <v>409</v>
      </c>
      <c r="I382" t="s">
        <v>409</v>
      </c>
      <c r="J382" t="s">
        <v>19</v>
      </c>
      <c r="K382" t="s">
        <v>114</v>
      </c>
      <c r="L382" s="3"/>
      <c r="M382" t="s">
        <v>61</v>
      </c>
      <c r="N382" t="s">
        <v>115</v>
      </c>
    </row>
    <row r="383" spans="1:14" x14ac:dyDescent="0.25">
      <c r="A383" s="2">
        <v>1</v>
      </c>
      <c r="B383" s="2">
        <v>2016</v>
      </c>
      <c r="C383" t="s">
        <v>458</v>
      </c>
      <c r="D383" t="s">
        <v>169</v>
      </c>
      <c r="E383" s="2" t="s">
        <v>12</v>
      </c>
      <c r="F383" s="2">
        <f>VLOOKUP(C383,'Five Year Alumni Srvy 2016 Data'!C:F,4,FALSE)</f>
        <v>1</v>
      </c>
      <c r="G383" s="2" t="str">
        <f>VLOOKUP(F383,Coding!K:L,2,FALSE)</f>
        <v>URM</v>
      </c>
      <c r="H383" t="s">
        <v>459</v>
      </c>
      <c r="I383" t="s">
        <v>220</v>
      </c>
      <c r="J383" t="s">
        <v>19</v>
      </c>
      <c r="K383" t="s">
        <v>114</v>
      </c>
      <c r="L383" s="3"/>
      <c r="M383" t="s">
        <v>61</v>
      </c>
      <c r="N383" t="s">
        <v>115</v>
      </c>
    </row>
    <row r="384" spans="1:14" x14ac:dyDescent="0.25">
      <c r="A384" s="2">
        <v>1</v>
      </c>
      <c r="B384" s="2">
        <v>2016</v>
      </c>
      <c r="C384" t="s">
        <v>467</v>
      </c>
      <c r="D384" t="s">
        <v>264</v>
      </c>
      <c r="E384" s="2" t="s">
        <v>12</v>
      </c>
      <c r="F384" s="2">
        <f>VLOOKUP(C384,'Five Year Alumni Srvy 2016 Data'!C:F,4,FALSE)</f>
        <v>1</v>
      </c>
      <c r="G384" s="2" t="str">
        <f>VLOOKUP(F384,Coding!K:L,2,FALSE)</f>
        <v>URM</v>
      </c>
      <c r="H384" t="s">
        <v>235</v>
      </c>
      <c r="I384" t="s">
        <v>236</v>
      </c>
      <c r="J384" t="s">
        <v>15</v>
      </c>
      <c r="K384" t="s">
        <v>114</v>
      </c>
      <c r="L384" s="3"/>
      <c r="M384" t="s">
        <v>61</v>
      </c>
      <c r="N384" t="s">
        <v>115</v>
      </c>
    </row>
    <row r="385" spans="1:14" x14ac:dyDescent="0.25">
      <c r="A385" s="2">
        <v>1</v>
      </c>
      <c r="B385" s="2">
        <v>2016</v>
      </c>
      <c r="C385" t="s">
        <v>470</v>
      </c>
      <c r="D385" t="s">
        <v>48</v>
      </c>
      <c r="E385" s="2" t="s">
        <v>12</v>
      </c>
      <c r="F385" s="2">
        <f>VLOOKUP(C385,'Five Year Alumni Srvy 2016 Data'!C:F,4,FALSE)</f>
        <v>1</v>
      </c>
      <c r="G385" s="2" t="str">
        <f>VLOOKUP(F385,Coding!K:L,2,FALSE)</f>
        <v>URM</v>
      </c>
      <c r="H385" t="s">
        <v>471</v>
      </c>
      <c r="I385" t="s">
        <v>452</v>
      </c>
      <c r="J385" t="s">
        <v>21</v>
      </c>
      <c r="K385" t="s">
        <v>114</v>
      </c>
      <c r="L385" s="3"/>
      <c r="M385" t="s">
        <v>61</v>
      </c>
      <c r="N385" t="s">
        <v>115</v>
      </c>
    </row>
    <row r="386" spans="1:14" x14ac:dyDescent="0.25">
      <c r="A386" s="2">
        <v>1</v>
      </c>
      <c r="B386" s="2">
        <v>2016</v>
      </c>
      <c r="C386" t="s">
        <v>478</v>
      </c>
      <c r="D386" t="s">
        <v>48</v>
      </c>
      <c r="E386" s="2" t="s">
        <v>12</v>
      </c>
      <c r="F386" s="2">
        <f>VLOOKUP(C386,'Five Year Alumni Srvy 2016 Data'!C:F,4,FALSE)</f>
        <v>1</v>
      </c>
      <c r="G386" s="2" t="str">
        <f>VLOOKUP(F386,Coding!K:L,2,FALSE)</f>
        <v>URM</v>
      </c>
      <c r="H386" t="s">
        <v>412</v>
      </c>
      <c r="I386" t="s">
        <v>196</v>
      </c>
      <c r="J386" t="s">
        <v>10</v>
      </c>
      <c r="K386" t="s">
        <v>114</v>
      </c>
      <c r="L386" s="3"/>
      <c r="M386" t="s">
        <v>61</v>
      </c>
      <c r="N386" t="s">
        <v>115</v>
      </c>
    </row>
    <row r="387" spans="1:14" x14ac:dyDescent="0.25">
      <c r="A387" s="2">
        <v>1</v>
      </c>
      <c r="B387" s="2">
        <v>2016</v>
      </c>
      <c r="C387" t="s">
        <v>481</v>
      </c>
      <c r="D387" t="s">
        <v>169</v>
      </c>
      <c r="E387" s="2" t="s">
        <v>12</v>
      </c>
      <c r="F387" s="2">
        <f>VLOOKUP(C387,'Five Year Alumni Srvy 2016 Data'!C:F,4,FALSE)</f>
        <v>1</v>
      </c>
      <c r="G387" s="2" t="str">
        <f>VLOOKUP(F387,Coding!K:L,2,FALSE)</f>
        <v>URM</v>
      </c>
      <c r="H387" t="s">
        <v>270</v>
      </c>
      <c r="I387" t="s">
        <v>270</v>
      </c>
      <c r="J387" t="s">
        <v>21</v>
      </c>
      <c r="K387" t="s">
        <v>114</v>
      </c>
      <c r="L387" s="3"/>
      <c r="M387" t="s">
        <v>61</v>
      </c>
      <c r="N387" t="s">
        <v>115</v>
      </c>
    </row>
    <row r="388" spans="1:14" x14ac:dyDescent="0.25">
      <c r="A388" s="2">
        <v>1</v>
      </c>
      <c r="B388" s="2">
        <v>2016</v>
      </c>
      <c r="C388" t="s">
        <v>484</v>
      </c>
      <c r="D388" t="s">
        <v>48</v>
      </c>
      <c r="E388" s="2" t="s">
        <v>12</v>
      </c>
      <c r="F388" s="2">
        <f>VLOOKUP(C388,'Five Year Alumni Srvy 2016 Data'!C:F,4,FALSE)</f>
        <v>1</v>
      </c>
      <c r="G388" s="2" t="str">
        <f>VLOOKUP(F388,Coding!K:L,2,FALSE)</f>
        <v>URM</v>
      </c>
      <c r="H388" t="s">
        <v>304</v>
      </c>
      <c r="I388" t="s">
        <v>267</v>
      </c>
      <c r="J388" t="s">
        <v>10</v>
      </c>
      <c r="K388" t="s">
        <v>114</v>
      </c>
      <c r="L388" s="3"/>
      <c r="M388" t="s">
        <v>61</v>
      </c>
      <c r="N388" t="s">
        <v>115</v>
      </c>
    </row>
    <row r="389" spans="1:14" x14ac:dyDescent="0.25">
      <c r="A389" s="2">
        <v>1</v>
      </c>
      <c r="B389" s="2">
        <v>2016</v>
      </c>
      <c r="C389" t="s">
        <v>486</v>
      </c>
      <c r="D389" t="s">
        <v>48</v>
      </c>
      <c r="E389" s="2" t="s">
        <v>12</v>
      </c>
      <c r="F389" s="2">
        <f>VLOOKUP(C389,'Five Year Alumni Srvy 2016 Data'!C:F,4,FALSE)</f>
        <v>1</v>
      </c>
      <c r="G389" s="2" t="str">
        <f>VLOOKUP(F389,Coding!K:L,2,FALSE)</f>
        <v>URM</v>
      </c>
      <c r="H389" t="s">
        <v>487</v>
      </c>
      <c r="I389" t="s">
        <v>225</v>
      </c>
      <c r="J389" t="s">
        <v>19</v>
      </c>
      <c r="K389" t="s">
        <v>114</v>
      </c>
      <c r="L389" s="3"/>
      <c r="M389" t="s">
        <v>61</v>
      </c>
      <c r="N389" t="s">
        <v>115</v>
      </c>
    </row>
    <row r="390" spans="1:14" x14ac:dyDescent="0.25">
      <c r="A390" s="2">
        <v>1</v>
      </c>
      <c r="B390" s="2">
        <v>2016</v>
      </c>
      <c r="C390" t="s">
        <v>491</v>
      </c>
      <c r="D390" t="s">
        <v>48</v>
      </c>
      <c r="E390" s="2" t="s">
        <v>12</v>
      </c>
      <c r="F390" s="2">
        <f>VLOOKUP(C390,'Five Year Alumni Srvy 2016 Data'!C:F,4,FALSE)</f>
        <v>1</v>
      </c>
      <c r="G390" s="2" t="str">
        <f>VLOOKUP(F390,Coding!K:L,2,FALSE)</f>
        <v>URM</v>
      </c>
      <c r="H390" t="s">
        <v>298</v>
      </c>
      <c r="I390" t="s">
        <v>298</v>
      </c>
      <c r="J390" t="s">
        <v>21</v>
      </c>
      <c r="K390" t="s">
        <v>114</v>
      </c>
      <c r="L390" s="3"/>
      <c r="M390" t="s">
        <v>61</v>
      </c>
      <c r="N390" t="s">
        <v>115</v>
      </c>
    </row>
    <row r="391" spans="1:14" x14ac:dyDescent="0.25">
      <c r="A391" s="2">
        <v>1</v>
      </c>
      <c r="B391" s="2">
        <v>2016</v>
      </c>
      <c r="C391" t="s">
        <v>494</v>
      </c>
      <c r="D391" t="s">
        <v>48</v>
      </c>
      <c r="E391" s="2" t="s">
        <v>12</v>
      </c>
      <c r="F391" s="2">
        <f>VLOOKUP(C391,'Five Year Alumni Srvy 2016 Data'!C:F,4,FALSE)</f>
        <v>1</v>
      </c>
      <c r="G391" s="2" t="str">
        <f>VLOOKUP(F391,Coding!K:L,2,FALSE)</f>
        <v>URM</v>
      </c>
      <c r="H391" t="s">
        <v>328</v>
      </c>
      <c r="I391" t="s">
        <v>328</v>
      </c>
      <c r="J391" t="s">
        <v>10</v>
      </c>
      <c r="K391" t="s">
        <v>114</v>
      </c>
      <c r="L391" s="3"/>
      <c r="M391" t="s">
        <v>61</v>
      </c>
      <c r="N391" t="s">
        <v>115</v>
      </c>
    </row>
    <row r="392" spans="1:14" x14ac:dyDescent="0.25">
      <c r="A392" s="2">
        <v>1</v>
      </c>
      <c r="B392" s="2">
        <v>2016</v>
      </c>
      <c r="C392" t="s">
        <v>210</v>
      </c>
      <c r="D392" t="s">
        <v>48</v>
      </c>
      <c r="E392" s="2" t="s">
        <v>12</v>
      </c>
      <c r="F392" s="2">
        <f>VLOOKUP(C392,'Five Year Alumni Srvy 2016 Data'!C:F,4,FALSE)</f>
        <v>1</v>
      </c>
      <c r="G392" s="2" t="str">
        <f>VLOOKUP(F392,Coding!K:L,2,FALSE)</f>
        <v>URM</v>
      </c>
      <c r="H392" t="s">
        <v>211</v>
      </c>
      <c r="I392" t="s">
        <v>171</v>
      </c>
      <c r="J392" t="s">
        <v>19</v>
      </c>
      <c r="K392" t="s">
        <v>100</v>
      </c>
      <c r="L392" s="3"/>
      <c r="M392" t="s">
        <v>61</v>
      </c>
      <c r="N392" t="s">
        <v>101</v>
      </c>
    </row>
    <row r="393" spans="1:14" x14ac:dyDescent="0.25">
      <c r="A393" s="2">
        <v>1</v>
      </c>
      <c r="B393" s="2">
        <v>2016</v>
      </c>
      <c r="C393" t="s">
        <v>223</v>
      </c>
      <c r="D393" t="s">
        <v>204</v>
      </c>
      <c r="E393" s="2" t="s">
        <v>12</v>
      </c>
      <c r="F393" s="2">
        <f>VLOOKUP(C393,'Five Year Alumni Srvy 2016 Data'!C:F,4,FALSE)</f>
        <v>1</v>
      </c>
      <c r="G393" s="2" t="str">
        <f>VLOOKUP(F393,Coding!K:L,2,FALSE)</f>
        <v>URM</v>
      </c>
      <c r="H393" t="s">
        <v>224</v>
      </c>
      <c r="I393" t="s">
        <v>225</v>
      </c>
      <c r="J393" t="s">
        <v>19</v>
      </c>
      <c r="K393" t="s">
        <v>100</v>
      </c>
      <c r="L393" s="3"/>
      <c r="M393" t="s">
        <v>61</v>
      </c>
      <c r="N393" t="s">
        <v>101</v>
      </c>
    </row>
    <row r="394" spans="1:14" x14ac:dyDescent="0.25">
      <c r="A394" s="2">
        <v>1</v>
      </c>
      <c r="B394" s="2">
        <v>2016</v>
      </c>
      <c r="C394" t="s">
        <v>279</v>
      </c>
      <c r="D394" t="s">
        <v>169</v>
      </c>
      <c r="E394" s="2" t="s">
        <v>12</v>
      </c>
      <c r="F394" s="2">
        <f>VLOOKUP(C394,'Five Year Alumni Srvy 2016 Data'!C:F,4,FALSE)</f>
        <v>1</v>
      </c>
      <c r="G394" s="2" t="str">
        <f>VLOOKUP(F394,Coding!K:L,2,FALSE)</f>
        <v>URM</v>
      </c>
      <c r="H394" t="s">
        <v>182</v>
      </c>
      <c r="I394" t="s">
        <v>182</v>
      </c>
      <c r="J394" t="s">
        <v>21</v>
      </c>
      <c r="K394" t="s">
        <v>100</v>
      </c>
      <c r="L394" s="3"/>
      <c r="M394" t="s">
        <v>61</v>
      </c>
      <c r="N394" t="s">
        <v>101</v>
      </c>
    </row>
    <row r="395" spans="1:14" x14ac:dyDescent="0.25">
      <c r="A395" s="2">
        <v>1</v>
      </c>
      <c r="B395" s="2">
        <v>2016</v>
      </c>
      <c r="C395" t="s">
        <v>300</v>
      </c>
      <c r="D395" t="s">
        <v>169</v>
      </c>
      <c r="E395" s="2" t="s">
        <v>12</v>
      </c>
      <c r="F395" s="2">
        <f>VLOOKUP(C395,'Five Year Alumni Srvy 2016 Data'!C:F,4,FALSE)</f>
        <v>1</v>
      </c>
      <c r="G395" s="2" t="str">
        <f>VLOOKUP(F395,Coding!K:L,2,FALSE)</f>
        <v>URM</v>
      </c>
      <c r="H395" t="s">
        <v>219</v>
      </c>
      <c r="I395" t="s">
        <v>220</v>
      </c>
      <c r="J395" t="s">
        <v>19</v>
      </c>
      <c r="K395" t="s">
        <v>100</v>
      </c>
      <c r="L395" s="3"/>
      <c r="M395" t="s">
        <v>61</v>
      </c>
      <c r="N395" t="s">
        <v>101</v>
      </c>
    </row>
    <row r="396" spans="1:14" x14ac:dyDescent="0.25">
      <c r="A396" s="2">
        <v>1</v>
      </c>
      <c r="B396" s="2">
        <v>2016</v>
      </c>
      <c r="C396" t="s">
        <v>309</v>
      </c>
      <c r="D396" t="s">
        <v>48</v>
      </c>
      <c r="E396" s="2" t="s">
        <v>12</v>
      </c>
      <c r="F396" s="2">
        <f>VLOOKUP(C396,'Five Year Alumni Srvy 2016 Data'!C:F,4,FALSE)</f>
        <v>1</v>
      </c>
      <c r="G396" s="2" t="str">
        <f>VLOOKUP(F396,Coding!K:L,2,FALSE)</f>
        <v>URM</v>
      </c>
      <c r="H396" t="s">
        <v>310</v>
      </c>
      <c r="I396" t="s">
        <v>242</v>
      </c>
      <c r="J396" t="s">
        <v>21</v>
      </c>
      <c r="K396" t="s">
        <v>100</v>
      </c>
      <c r="L396" s="3"/>
      <c r="M396" t="s">
        <v>61</v>
      </c>
      <c r="N396" t="s">
        <v>101</v>
      </c>
    </row>
    <row r="397" spans="1:14" x14ac:dyDescent="0.25">
      <c r="A397" s="2">
        <v>1</v>
      </c>
      <c r="B397" s="2">
        <v>2016</v>
      </c>
      <c r="C397" t="s">
        <v>314</v>
      </c>
      <c r="D397" t="s">
        <v>48</v>
      </c>
      <c r="E397" s="2" t="s">
        <v>12</v>
      </c>
      <c r="F397" s="2">
        <f>VLOOKUP(C397,'Five Year Alumni Srvy 2016 Data'!C:F,4,FALSE)</f>
        <v>1</v>
      </c>
      <c r="G397" s="2" t="str">
        <f>VLOOKUP(F397,Coding!K:L,2,FALSE)</f>
        <v>URM</v>
      </c>
      <c r="H397" t="s">
        <v>235</v>
      </c>
      <c r="I397" t="s">
        <v>236</v>
      </c>
      <c r="J397" t="s">
        <v>15</v>
      </c>
      <c r="K397" t="s">
        <v>100</v>
      </c>
      <c r="L397" s="3"/>
      <c r="M397" t="s">
        <v>61</v>
      </c>
      <c r="N397" t="s">
        <v>101</v>
      </c>
    </row>
    <row r="398" spans="1:14" x14ac:dyDescent="0.25">
      <c r="A398" s="2">
        <v>1</v>
      </c>
      <c r="B398" s="2">
        <v>2016</v>
      </c>
      <c r="C398" t="s">
        <v>323</v>
      </c>
      <c r="D398" t="s">
        <v>169</v>
      </c>
      <c r="E398" s="2" t="s">
        <v>12</v>
      </c>
      <c r="F398" s="2">
        <f>VLOOKUP(C398,'Five Year Alumni Srvy 2016 Data'!C:F,4,FALSE)</f>
        <v>1</v>
      </c>
      <c r="G398" s="2" t="str">
        <f>VLOOKUP(F398,Coding!K:L,2,FALSE)</f>
        <v>URM</v>
      </c>
      <c r="H398" t="s">
        <v>195</v>
      </c>
      <c r="I398" t="s">
        <v>196</v>
      </c>
      <c r="J398" t="s">
        <v>10</v>
      </c>
      <c r="K398" t="s">
        <v>100</v>
      </c>
      <c r="L398" s="3"/>
      <c r="M398" t="s">
        <v>61</v>
      </c>
      <c r="N398" t="s">
        <v>101</v>
      </c>
    </row>
    <row r="399" spans="1:14" x14ac:dyDescent="0.25">
      <c r="A399" s="2">
        <v>1</v>
      </c>
      <c r="B399" s="2">
        <v>2016</v>
      </c>
      <c r="C399" t="s">
        <v>327</v>
      </c>
      <c r="D399" t="s">
        <v>204</v>
      </c>
      <c r="E399" s="2" t="s">
        <v>12</v>
      </c>
      <c r="F399" s="2">
        <f>VLOOKUP(C399,'Five Year Alumni Srvy 2016 Data'!C:F,4,FALSE)</f>
        <v>1</v>
      </c>
      <c r="G399" s="2" t="str">
        <f>VLOOKUP(F399,Coding!K:L,2,FALSE)</f>
        <v>URM</v>
      </c>
      <c r="H399" t="s">
        <v>328</v>
      </c>
      <c r="I399" t="s">
        <v>328</v>
      </c>
      <c r="J399" t="s">
        <v>10</v>
      </c>
      <c r="K399" t="s">
        <v>100</v>
      </c>
      <c r="L399" s="3"/>
      <c r="M399" t="s">
        <v>61</v>
      </c>
      <c r="N399" t="s">
        <v>101</v>
      </c>
    </row>
    <row r="400" spans="1:14" x14ac:dyDescent="0.25">
      <c r="A400" s="2">
        <v>1</v>
      </c>
      <c r="B400" s="2">
        <v>2016</v>
      </c>
      <c r="C400" t="s">
        <v>329</v>
      </c>
      <c r="D400" t="s">
        <v>48</v>
      </c>
      <c r="E400" s="2" t="s">
        <v>12</v>
      </c>
      <c r="F400" s="2">
        <f>VLOOKUP(C400,'Five Year Alumni Srvy 2016 Data'!C:F,4,FALSE)</f>
        <v>1</v>
      </c>
      <c r="G400" s="2" t="str">
        <f>VLOOKUP(F400,Coding!K:L,2,FALSE)</f>
        <v>URM</v>
      </c>
      <c r="H400" t="s">
        <v>182</v>
      </c>
      <c r="I400" t="s">
        <v>182</v>
      </c>
      <c r="J400" t="s">
        <v>21</v>
      </c>
      <c r="K400" t="s">
        <v>100</v>
      </c>
      <c r="L400" s="3"/>
      <c r="M400" t="s">
        <v>61</v>
      </c>
      <c r="N400" t="s">
        <v>101</v>
      </c>
    </row>
    <row r="401" spans="1:14" x14ac:dyDescent="0.25">
      <c r="A401" s="2">
        <v>1</v>
      </c>
      <c r="B401" s="2">
        <v>2016</v>
      </c>
      <c r="C401" t="s">
        <v>330</v>
      </c>
      <c r="D401" t="s">
        <v>48</v>
      </c>
      <c r="E401" s="2" t="s">
        <v>12</v>
      </c>
      <c r="F401" s="2">
        <f>VLOOKUP(C401,'Five Year Alumni Srvy 2016 Data'!C:F,4,FALSE)</f>
        <v>1</v>
      </c>
      <c r="G401" s="2" t="str">
        <f>VLOOKUP(F401,Coding!K:L,2,FALSE)</f>
        <v>URM</v>
      </c>
      <c r="H401" t="s">
        <v>235</v>
      </c>
      <c r="I401" t="s">
        <v>236</v>
      </c>
      <c r="J401" t="s">
        <v>15</v>
      </c>
      <c r="K401" t="s">
        <v>100</v>
      </c>
      <c r="L401" s="3"/>
      <c r="M401" t="s">
        <v>61</v>
      </c>
      <c r="N401" t="s">
        <v>101</v>
      </c>
    </row>
    <row r="402" spans="1:14" x14ac:dyDescent="0.25">
      <c r="A402" s="2">
        <v>1</v>
      </c>
      <c r="B402" s="2">
        <v>2016</v>
      </c>
      <c r="C402" t="s">
        <v>336</v>
      </c>
      <c r="D402" t="s">
        <v>169</v>
      </c>
      <c r="E402" s="2" t="s">
        <v>12</v>
      </c>
      <c r="F402" s="2">
        <f>VLOOKUP(C402,'Five Year Alumni Srvy 2016 Data'!C:F,4,FALSE)</f>
        <v>1</v>
      </c>
      <c r="G402" s="2" t="str">
        <f>VLOOKUP(F402,Coding!K:L,2,FALSE)</f>
        <v>URM</v>
      </c>
      <c r="H402" t="s">
        <v>270</v>
      </c>
      <c r="I402" t="s">
        <v>270</v>
      </c>
      <c r="J402" t="s">
        <v>21</v>
      </c>
      <c r="K402" t="s">
        <v>100</v>
      </c>
      <c r="L402" s="3"/>
      <c r="M402" t="s">
        <v>61</v>
      </c>
      <c r="N402" t="s">
        <v>101</v>
      </c>
    </row>
    <row r="403" spans="1:14" x14ac:dyDescent="0.25">
      <c r="A403" s="2">
        <v>1</v>
      </c>
      <c r="B403" s="2">
        <v>2016</v>
      </c>
      <c r="C403" t="s">
        <v>346</v>
      </c>
      <c r="D403" t="s">
        <v>48</v>
      </c>
      <c r="E403" s="2" t="s">
        <v>12</v>
      </c>
      <c r="F403" s="2">
        <f>VLOOKUP(C403,'Five Year Alumni Srvy 2016 Data'!C:F,4,FALSE)</f>
        <v>1</v>
      </c>
      <c r="G403" s="2" t="str">
        <f>VLOOKUP(F403,Coding!K:L,2,FALSE)</f>
        <v>URM</v>
      </c>
      <c r="H403" t="s">
        <v>347</v>
      </c>
      <c r="I403" t="s">
        <v>348</v>
      </c>
      <c r="J403" t="s">
        <v>10</v>
      </c>
      <c r="K403" t="s">
        <v>100</v>
      </c>
      <c r="L403" s="3"/>
      <c r="M403" t="s">
        <v>61</v>
      </c>
      <c r="N403" t="s">
        <v>101</v>
      </c>
    </row>
    <row r="404" spans="1:14" x14ac:dyDescent="0.25">
      <c r="A404" s="2">
        <v>1</v>
      </c>
      <c r="B404" s="2">
        <v>2016</v>
      </c>
      <c r="C404" t="s">
        <v>351</v>
      </c>
      <c r="D404" t="s">
        <v>169</v>
      </c>
      <c r="E404" s="2" t="s">
        <v>12</v>
      </c>
      <c r="F404" s="2">
        <f>VLOOKUP(C404,'Five Year Alumni Srvy 2016 Data'!C:F,4,FALSE)</f>
        <v>1</v>
      </c>
      <c r="G404" s="2" t="str">
        <f>VLOOKUP(F404,Coding!K:L,2,FALSE)</f>
        <v>URM</v>
      </c>
      <c r="H404" t="s">
        <v>352</v>
      </c>
      <c r="I404" t="s">
        <v>267</v>
      </c>
      <c r="J404" t="s">
        <v>10</v>
      </c>
      <c r="K404" t="s">
        <v>100</v>
      </c>
      <c r="L404" s="3"/>
      <c r="M404" t="s">
        <v>61</v>
      </c>
      <c r="N404" t="s">
        <v>101</v>
      </c>
    </row>
    <row r="405" spans="1:14" x14ac:dyDescent="0.25">
      <c r="A405" s="2">
        <v>1</v>
      </c>
      <c r="B405" s="2">
        <v>2016</v>
      </c>
      <c r="C405" t="s">
        <v>355</v>
      </c>
      <c r="D405" t="s">
        <v>48</v>
      </c>
      <c r="E405" s="2" t="s">
        <v>12</v>
      </c>
      <c r="F405" s="2">
        <f>VLOOKUP(C405,'Five Year Alumni Srvy 2016 Data'!C:F,4,FALSE)</f>
        <v>1</v>
      </c>
      <c r="G405" s="2" t="str">
        <f>VLOOKUP(F405,Coding!K:L,2,FALSE)</f>
        <v>URM</v>
      </c>
      <c r="H405" t="s">
        <v>356</v>
      </c>
      <c r="I405" t="s">
        <v>356</v>
      </c>
      <c r="J405" t="s">
        <v>17</v>
      </c>
      <c r="K405" t="s">
        <v>100</v>
      </c>
      <c r="L405" s="3"/>
      <c r="M405" t="s">
        <v>61</v>
      </c>
      <c r="N405" t="s">
        <v>101</v>
      </c>
    </row>
    <row r="406" spans="1:14" x14ac:dyDescent="0.25">
      <c r="A406" s="2">
        <v>1</v>
      </c>
      <c r="B406" s="2">
        <v>2016</v>
      </c>
      <c r="C406" t="s">
        <v>359</v>
      </c>
      <c r="D406" t="s">
        <v>48</v>
      </c>
      <c r="E406" s="2" t="s">
        <v>12</v>
      </c>
      <c r="F406" s="2">
        <f>VLOOKUP(C406,'Five Year Alumni Srvy 2016 Data'!C:F,4,FALSE)</f>
        <v>1</v>
      </c>
      <c r="G406" s="2" t="str">
        <f>VLOOKUP(F406,Coding!K:L,2,FALSE)</f>
        <v>URM</v>
      </c>
      <c r="H406" t="s">
        <v>360</v>
      </c>
      <c r="I406" t="s">
        <v>199</v>
      </c>
      <c r="J406" t="s">
        <v>17</v>
      </c>
      <c r="K406" t="s">
        <v>100</v>
      </c>
      <c r="L406" s="3"/>
      <c r="M406" t="s">
        <v>61</v>
      </c>
      <c r="N406" t="s">
        <v>101</v>
      </c>
    </row>
    <row r="407" spans="1:14" x14ac:dyDescent="0.25">
      <c r="A407" s="2">
        <v>1</v>
      </c>
      <c r="B407" s="2">
        <v>2016</v>
      </c>
      <c r="C407" t="s">
        <v>367</v>
      </c>
      <c r="D407" t="s">
        <v>48</v>
      </c>
      <c r="E407" s="2" t="s">
        <v>12</v>
      </c>
      <c r="F407" s="2">
        <f>VLOOKUP(C407,'Five Year Alumni Srvy 2016 Data'!C:F,4,FALSE)</f>
        <v>1</v>
      </c>
      <c r="G407" s="2" t="str">
        <f>VLOOKUP(F407,Coding!K:L,2,FALSE)</f>
        <v>URM</v>
      </c>
      <c r="H407" t="s">
        <v>368</v>
      </c>
      <c r="I407" t="s">
        <v>293</v>
      </c>
      <c r="J407" t="s">
        <v>15</v>
      </c>
      <c r="K407" t="s">
        <v>100</v>
      </c>
      <c r="L407" s="3"/>
      <c r="M407" t="s">
        <v>61</v>
      </c>
      <c r="N407" t="s">
        <v>101</v>
      </c>
    </row>
    <row r="408" spans="1:14" x14ac:dyDescent="0.25">
      <c r="A408" s="2">
        <v>1</v>
      </c>
      <c r="B408" s="2">
        <v>2016</v>
      </c>
      <c r="C408" t="s">
        <v>370</v>
      </c>
      <c r="D408" t="s">
        <v>264</v>
      </c>
      <c r="E408" s="2" t="s">
        <v>12</v>
      </c>
      <c r="F408" s="2">
        <f>VLOOKUP(C408,'Five Year Alumni Srvy 2016 Data'!C:F,4,FALSE)</f>
        <v>1</v>
      </c>
      <c r="G408" s="2" t="str">
        <f>VLOOKUP(F408,Coding!K:L,2,FALSE)</f>
        <v>URM</v>
      </c>
      <c r="H408" t="s">
        <v>252</v>
      </c>
      <c r="I408" t="s">
        <v>206</v>
      </c>
      <c r="J408" t="s">
        <v>15</v>
      </c>
      <c r="K408" t="s">
        <v>100</v>
      </c>
      <c r="L408" s="3"/>
      <c r="M408" t="s">
        <v>61</v>
      </c>
      <c r="N408" t="s">
        <v>101</v>
      </c>
    </row>
    <row r="409" spans="1:14" x14ac:dyDescent="0.25">
      <c r="A409" s="2">
        <v>1</v>
      </c>
      <c r="B409" s="2">
        <v>2016</v>
      </c>
      <c r="C409" t="s">
        <v>371</v>
      </c>
      <c r="D409" t="s">
        <v>48</v>
      </c>
      <c r="E409" s="2" t="s">
        <v>12</v>
      </c>
      <c r="F409" s="2">
        <f>VLOOKUP(C409,'Five Year Alumni Srvy 2016 Data'!C:F,4,FALSE)</f>
        <v>1</v>
      </c>
      <c r="G409" s="2" t="str">
        <f>VLOOKUP(F409,Coding!K:L,2,FALSE)</f>
        <v>URM</v>
      </c>
      <c r="H409" t="s">
        <v>368</v>
      </c>
      <c r="I409" t="s">
        <v>293</v>
      </c>
      <c r="J409" t="s">
        <v>15</v>
      </c>
      <c r="K409" t="s">
        <v>100</v>
      </c>
      <c r="L409" s="3"/>
      <c r="M409" t="s">
        <v>61</v>
      </c>
      <c r="N409" t="s">
        <v>101</v>
      </c>
    </row>
    <row r="410" spans="1:14" x14ac:dyDescent="0.25">
      <c r="A410" s="2">
        <v>1</v>
      </c>
      <c r="B410" s="2">
        <v>2016</v>
      </c>
      <c r="C410" t="s">
        <v>374</v>
      </c>
      <c r="D410" t="s">
        <v>48</v>
      </c>
      <c r="E410" s="2" t="s">
        <v>12</v>
      </c>
      <c r="F410" s="2">
        <f>VLOOKUP(C410,'Five Year Alumni Srvy 2016 Data'!C:F,4,FALSE)</f>
        <v>1</v>
      </c>
      <c r="G410" s="2" t="str">
        <f>VLOOKUP(F410,Coding!K:L,2,FALSE)</f>
        <v>URM</v>
      </c>
      <c r="H410" t="s">
        <v>352</v>
      </c>
      <c r="I410" t="s">
        <v>267</v>
      </c>
      <c r="J410" t="s">
        <v>10</v>
      </c>
      <c r="K410" t="s">
        <v>100</v>
      </c>
      <c r="L410" s="3"/>
      <c r="M410" t="s">
        <v>61</v>
      </c>
      <c r="N410" t="s">
        <v>101</v>
      </c>
    </row>
    <row r="411" spans="1:14" x14ac:dyDescent="0.25">
      <c r="A411" s="2">
        <v>1</v>
      </c>
      <c r="B411" s="2">
        <v>2016</v>
      </c>
      <c r="C411" t="s">
        <v>375</v>
      </c>
      <c r="D411" t="s">
        <v>48</v>
      </c>
      <c r="E411" s="2" t="s">
        <v>12</v>
      </c>
      <c r="F411" s="2">
        <f>VLOOKUP(C411,'Five Year Alumni Srvy 2016 Data'!C:F,4,FALSE)</f>
        <v>1</v>
      </c>
      <c r="G411" s="2" t="str">
        <f>VLOOKUP(F411,Coding!K:L,2,FALSE)</f>
        <v>URM</v>
      </c>
      <c r="H411" t="s">
        <v>376</v>
      </c>
      <c r="I411" t="s">
        <v>376</v>
      </c>
      <c r="J411" t="s">
        <v>21</v>
      </c>
      <c r="K411" t="s">
        <v>100</v>
      </c>
      <c r="L411" s="3"/>
      <c r="M411" t="s">
        <v>61</v>
      </c>
      <c r="N411" t="s">
        <v>101</v>
      </c>
    </row>
    <row r="412" spans="1:14" x14ac:dyDescent="0.25">
      <c r="A412" s="2">
        <v>1</v>
      </c>
      <c r="B412" s="2">
        <v>2016</v>
      </c>
      <c r="C412" t="s">
        <v>380</v>
      </c>
      <c r="E412" s="2" t="s">
        <v>12</v>
      </c>
      <c r="F412" s="2">
        <f>VLOOKUP(C412,'Five Year Alumni Srvy 2016 Data'!C:F,4,FALSE)</f>
        <v>1</v>
      </c>
      <c r="G412" s="2" t="str">
        <f>VLOOKUP(F412,Coding!K:L,2,FALSE)</f>
        <v>URM</v>
      </c>
      <c r="H412" t="s">
        <v>182</v>
      </c>
      <c r="I412" t="s">
        <v>182</v>
      </c>
      <c r="J412" t="s">
        <v>21</v>
      </c>
      <c r="K412" t="s">
        <v>100</v>
      </c>
      <c r="L412" s="3"/>
      <c r="M412" t="s">
        <v>61</v>
      </c>
      <c r="N412" t="s">
        <v>101</v>
      </c>
    </row>
    <row r="413" spans="1:14" x14ac:dyDescent="0.25">
      <c r="A413" s="2">
        <v>1</v>
      </c>
      <c r="B413" s="2">
        <v>2016</v>
      </c>
      <c r="C413" t="s">
        <v>386</v>
      </c>
      <c r="D413" t="s">
        <v>48</v>
      </c>
      <c r="E413" s="2" t="s">
        <v>12</v>
      </c>
      <c r="F413" s="2">
        <f>VLOOKUP(C413,'Five Year Alumni Srvy 2016 Data'!C:F,4,FALSE)</f>
        <v>1</v>
      </c>
      <c r="G413" s="2" t="str">
        <f>VLOOKUP(F413,Coding!K:L,2,FALSE)</f>
        <v>URM</v>
      </c>
      <c r="H413" t="s">
        <v>387</v>
      </c>
      <c r="I413" t="s">
        <v>225</v>
      </c>
      <c r="J413" t="s">
        <v>19</v>
      </c>
      <c r="K413" t="s">
        <v>100</v>
      </c>
      <c r="L413" s="3"/>
      <c r="M413" t="s">
        <v>61</v>
      </c>
      <c r="N413" t="s">
        <v>101</v>
      </c>
    </row>
    <row r="414" spans="1:14" x14ac:dyDescent="0.25">
      <c r="A414" s="2">
        <v>1</v>
      </c>
      <c r="B414" s="2">
        <v>2016</v>
      </c>
      <c r="C414" t="s">
        <v>392</v>
      </c>
      <c r="D414" t="s">
        <v>169</v>
      </c>
      <c r="E414" s="2" t="s">
        <v>12</v>
      </c>
      <c r="F414" s="2">
        <f>VLOOKUP(C414,'Five Year Alumni Srvy 2016 Data'!C:F,4,FALSE)</f>
        <v>1</v>
      </c>
      <c r="G414" s="2" t="str">
        <f>VLOOKUP(F414,Coding!K:L,2,FALSE)</f>
        <v>URM</v>
      </c>
      <c r="H414" t="s">
        <v>382</v>
      </c>
      <c r="I414" t="s">
        <v>328</v>
      </c>
      <c r="J414" t="s">
        <v>10</v>
      </c>
      <c r="K414" t="s">
        <v>100</v>
      </c>
      <c r="L414" s="3"/>
      <c r="M414" t="s">
        <v>61</v>
      </c>
      <c r="N414" t="s">
        <v>101</v>
      </c>
    </row>
    <row r="415" spans="1:14" x14ac:dyDescent="0.25">
      <c r="A415" s="2">
        <v>1</v>
      </c>
      <c r="B415" s="2">
        <v>2016</v>
      </c>
      <c r="C415" t="s">
        <v>393</v>
      </c>
      <c r="D415" t="s">
        <v>264</v>
      </c>
      <c r="E415" s="2" t="s">
        <v>12</v>
      </c>
      <c r="F415" s="2">
        <f>VLOOKUP(C415,'Five Year Alumni Srvy 2016 Data'!C:F,4,FALSE)</f>
        <v>1</v>
      </c>
      <c r="G415" s="2" t="str">
        <f>VLOOKUP(F415,Coding!K:L,2,FALSE)</f>
        <v>URM</v>
      </c>
      <c r="H415" t="s">
        <v>260</v>
      </c>
      <c r="I415" t="s">
        <v>261</v>
      </c>
      <c r="J415" t="s">
        <v>10</v>
      </c>
      <c r="K415" t="s">
        <v>100</v>
      </c>
      <c r="L415" s="3"/>
      <c r="M415" t="s">
        <v>61</v>
      </c>
      <c r="N415" t="s">
        <v>101</v>
      </c>
    </row>
    <row r="416" spans="1:14" x14ac:dyDescent="0.25">
      <c r="A416" s="2">
        <v>1</v>
      </c>
      <c r="B416" s="2">
        <v>2016</v>
      </c>
      <c r="C416" t="s">
        <v>395</v>
      </c>
      <c r="D416" t="s">
        <v>204</v>
      </c>
      <c r="E416" s="2" t="s">
        <v>12</v>
      </c>
      <c r="F416" s="2">
        <f>VLOOKUP(C416,'Five Year Alumni Srvy 2016 Data'!C:F,4,FALSE)</f>
        <v>1</v>
      </c>
      <c r="G416" s="2" t="str">
        <f>VLOOKUP(F416,Coding!K:L,2,FALSE)</f>
        <v>URM</v>
      </c>
      <c r="H416" t="s">
        <v>339</v>
      </c>
      <c r="I416" t="s">
        <v>339</v>
      </c>
      <c r="J416" t="s">
        <v>15</v>
      </c>
      <c r="K416" t="s">
        <v>100</v>
      </c>
      <c r="L416" s="3"/>
      <c r="M416" t="s">
        <v>61</v>
      </c>
      <c r="N416" t="s">
        <v>101</v>
      </c>
    </row>
    <row r="417" spans="1:14" x14ac:dyDescent="0.25">
      <c r="A417" s="2">
        <v>1</v>
      </c>
      <c r="B417" s="2">
        <v>2016</v>
      </c>
      <c r="C417" t="s">
        <v>397</v>
      </c>
      <c r="D417" t="s">
        <v>169</v>
      </c>
      <c r="E417" s="2" t="s">
        <v>12</v>
      </c>
      <c r="F417" s="2">
        <f>VLOOKUP(C417,'Five Year Alumni Srvy 2016 Data'!C:F,4,FALSE)</f>
        <v>1</v>
      </c>
      <c r="G417" s="2" t="str">
        <f>VLOOKUP(F417,Coding!K:L,2,FALSE)</f>
        <v>URM</v>
      </c>
      <c r="H417" t="s">
        <v>398</v>
      </c>
      <c r="I417" t="s">
        <v>399</v>
      </c>
      <c r="J417" t="s">
        <v>19</v>
      </c>
      <c r="K417" t="s">
        <v>100</v>
      </c>
      <c r="L417" s="3"/>
      <c r="M417" t="s">
        <v>61</v>
      </c>
      <c r="N417" t="s">
        <v>101</v>
      </c>
    </row>
    <row r="418" spans="1:14" x14ac:dyDescent="0.25">
      <c r="A418" s="2">
        <v>1</v>
      </c>
      <c r="B418" s="2">
        <v>2016</v>
      </c>
      <c r="C418" t="s">
        <v>403</v>
      </c>
      <c r="D418" t="s">
        <v>169</v>
      </c>
      <c r="E418" s="2" t="s">
        <v>12</v>
      </c>
      <c r="F418" s="2">
        <f>VLOOKUP(C418,'Five Year Alumni Srvy 2016 Data'!C:F,4,FALSE)</f>
        <v>1</v>
      </c>
      <c r="G418" s="2" t="str">
        <f>VLOOKUP(F418,Coding!K:L,2,FALSE)</f>
        <v>URM</v>
      </c>
      <c r="H418" t="s">
        <v>304</v>
      </c>
      <c r="I418" t="s">
        <v>267</v>
      </c>
      <c r="J418" t="s">
        <v>10</v>
      </c>
      <c r="K418" t="s">
        <v>100</v>
      </c>
      <c r="L418" s="3"/>
      <c r="M418" t="s">
        <v>61</v>
      </c>
      <c r="N418" t="s">
        <v>101</v>
      </c>
    </row>
    <row r="419" spans="1:14" x14ac:dyDescent="0.25">
      <c r="A419" s="2">
        <v>1</v>
      </c>
      <c r="B419" s="2">
        <v>2016</v>
      </c>
      <c r="C419" t="s">
        <v>407</v>
      </c>
      <c r="D419" t="s">
        <v>48</v>
      </c>
      <c r="E419" s="2" t="s">
        <v>12</v>
      </c>
      <c r="F419" s="2">
        <f>VLOOKUP(C419,'Five Year Alumni Srvy 2016 Data'!C:F,4,FALSE)</f>
        <v>1</v>
      </c>
      <c r="G419" s="2" t="str">
        <f>VLOOKUP(F419,Coding!K:L,2,FALSE)</f>
        <v>URM</v>
      </c>
      <c r="H419" t="s">
        <v>408</v>
      </c>
      <c r="I419" t="s">
        <v>409</v>
      </c>
      <c r="J419" t="s">
        <v>19</v>
      </c>
      <c r="K419" t="s">
        <v>100</v>
      </c>
      <c r="L419" s="3"/>
      <c r="M419" t="s">
        <v>61</v>
      </c>
      <c r="N419" t="s">
        <v>101</v>
      </c>
    </row>
    <row r="420" spans="1:14" x14ac:dyDescent="0.25">
      <c r="A420" s="2">
        <v>1</v>
      </c>
      <c r="B420" s="2">
        <v>2016</v>
      </c>
      <c r="C420" t="s">
        <v>411</v>
      </c>
      <c r="D420" t="s">
        <v>48</v>
      </c>
      <c r="E420" s="2" t="s">
        <v>12</v>
      </c>
      <c r="F420" s="2">
        <f>VLOOKUP(C420,'Five Year Alumni Srvy 2016 Data'!C:F,4,FALSE)</f>
        <v>1</v>
      </c>
      <c r="G420" s="2" t="str">
        <f>VLOOKUP(F420,Coding!K:L,2,FALSE)</f>
        <v>URM</v>
      </c>
      <c r="H420" t="s">
        <v>412</v>
      </c>
      <c r="I420" t="s">
        <v>196</v>
      </c>
      <c r="J420" t="s">
        <v>10</v>
      </c>
      <c r="K420" t="s">
        <v>100</v>
      </c>
      <c r="L420" s="3"/>
      <c r="M420" t="s">
        <v>61</v>
      </c>
      <c r="N420" t="s">
        <v>101</v>
      </c>
    </row>
    <row r="421" spans="1:14" x14ac:dyDescent="0.25">
      <c r="A421" s="2">
        <v>1</v>
      </c>
      <c r="B421" s="2">
        <v>2016</v>
      </c>
      <c r="C421" t="s">
        <v>421</v>
      </c>
      <c r="D421" t="s">
        <v>264</v>
      </c>
      <c r="E421" s="2" t="s">
        <v>12</v>
      </c>
      <c r="F421" s="2">
        <f>VLOOKUP(C421,'Five Year Alumni Srvy 2016 Data'!C:F,4,FALSE)</f>
        <v>1</v>
      </c>
      <c r="G421" s="2" t="str">
        <f>VLOOKUP(F421,Coding!K:L,2,FALSE)</f>
        <v>URM</v>
      </c>
      <c r="H421" t="s">
        <v>389</v>
      </c>
      <c r="I421" t="s">
        <v>390</v>
      </c>
      <c r="J421" t="s">
        <v>21</v>
      </c>
      <c r="K421" t="s">
        <v>100</v>
      </c>
      <c r="L421" s="3"/>
      <c r="M421" t="s">
        <v>61</v>
      </c>
      <c r="N421" t="s">
        <v>101</v>
      </c>
    </row>
    <row r="422" spans="1:14" x14ac:dyDescent="0.25">
      <c r="A422" s="2">
        <v>1</v>
      </c>
      <c r="B422" s="2">
        <v>2016</v>
      </c>
      <c r="C422" t="s">
        <v>423</v>
      </c>
      <c r="D422" t="s">
        <v>204</v>
      </c>
      <c r="E422" s="2" t="s">
        <v>12</v>
      </c>
      <c r="F422" s="2">
        <f>VLOOKUP(C422,'Five Year Alumni Srvy 2016 Data'!C:F,4,FALSE)</f>
        <v>1</v>
      </c>
      <c r="G422" s="2" t="str">
        <f>VLOOKUP(F422,Coding!K:L,2,FALSE)</f>
        <v>URM</v>
      </c>
      <c r="H422" t="s">
        <v>328</v>
      </c>
      <c r="I422" t="s">
        <v>328</v>
      </c>
      <c r="J422" t="s">
        <v>10</v>
      </c>
      <c r="K422" t="s">
        <v>100</v>
      </c>
      <c r="L422" s="3"/>
      <c r="M422" t="s">
        <v>61</v>
      </c>
      <c r="N422" t="s">
        <v>101</v>
      </c>
    </row>
    <row r="423" spans="1:14" x14ac:dyDescent="0.25">
      <c r="A423" s="2">
        <v>1</v>
      </c>
      <c r="B423" s="2">
        <v>2016</v>
      </c>
      <c r="C423" t="s">
        <v>428</v>
      </c>
      <c r="D423" t="s">
        <v>48</v>
      </c>
      <c r="E423" s="2" t="s">
        <v>12</v>
      </c>
      <c r="F423" s="2">
        <f>VLOOKUP(C423,'Five Year Alumni Srvy 2016 Data'!C:F,4,FALSE)</f>
        <v>1</v>
      </c>
      <c r="G423" s="2" t="str">
        <f>VLOOKUP(F423,Coding!K:L,2,FALSE)</f>
        <v>URM</v>
      </c>
      <c r="H423" t="s">
        <v>342</v>
      </c>
      <c r="I423" t="s">
        <v>342</v>
      </c>
      <c r="J423" t="s">
        <v>19</v>
      </c>
      <c r="K423" t="s">
        <v>100</v>
      </c>
      <c r="L423" s="3"/>
      <c r="M423" t="s">
        <v>61</v>
      </c>
      <c r="N423" t="s">
        <v>101</v>
      </c>
    </row>
    <row r="424" spans="1:14" x14ac:dyDescent="0.25">
      <c r="A424" s="2">
        <v>1</v>
      </c>
      <c r="B424" s="2">
        <v>2016</v>
      </c>
      <c r="C424" t="s">
        <v>429</v>
      </c>
      <c r="D424" t="s">
        <v>169</v>
      </c>
      <c r="E424" s="2" t="s">
        <v>12</v>
      </c>
      <c r="F424" s="2">
        <f>VLOOKUP(C424,'Five Year Alumni Srvy 2016 Data'!C:F,4,FALSE)</f>
        <v>1</v>
      </c>
      <c r="G424" s="2" t="str">
        <f>VLOOKUP(F424,Coding!K:L,2,FALSE)</f>
        <v>URM</v>
      </c>
      <c r="H424" t="s">
        <v>304</v>
      </c>
      <c r="I424" t="s">
        <v>267</v>
      </c>
      <c r="J424" t="s">
        <v>10</v>
      </c>
      <c r="K424" t="s">
        <v>100</v>
      </c>
      <c r="L424" s="3"/>
      <c r="M424" t="s">
        <v>61</v>
      </c>
      <c r="N424" t="s">
        <v>101</v>
      </c>
    </row>
    <row r="425" spans="1:14" x14ac:dyDescent="0.25">
      <c r="A425" s="2">
        <v>1</v>
      </c>
      <c r="B425" s="2">
        <v>2016</v>
      </c>
      <c r="C425" t="s">
        <v>430</v>
      </c>
      <c r="D425" t="s">
        <v>48</v>
      </c>
      <c r="E425" s="2" t="s">
        <v>12</v>
      </c>
      <c r="F425" s="2">
        <f>VLOOKUP(C425,'Five Year Alumni Srvy 2016 Data'!C:F,4,FALSE)</f>
        <v>1</v>
      </c>
      <c r="G425" s="2" t="str">
        <f>VLOOKUP(F425,Coding!K:L,2,FALSE)</f>
        <v>URM</v>
      </c>
      <c r="H425" t="s">
        <v>182</v>
      </c>
      <c r="I425" t="s">
        <v>182</v>
      </c>
      <c r="J425" t="s">
        <v>21</v>
      </c>
      <c r="K425" t="s">
        <v>100</v>
      </c>
      <c r="L425" s="3"/>
      <c r="M425" t="s">
        <v>61</v>
      </c>
      <c r="N425" t="s">
        <v>101</v>
      </c>
    </row>
    <row r="426" spans="1:14" x14ac:dyDescent="0.25">
      <c r="A426" s="2">
        <v>1</v>
      </c>
      <c r="B426" s="2">
        <v>2016</v>
      </c>
      <c r="C426" t="s">
        <v>436</v>
      </c>
      <c r="D426" t="s">
        <v>48</v>
      </c>
      <c r="E426" s="2" t="s">
        <v>12</v>
      </c>
      <c r="F426" s="2">
        <f>VLOOKUP(C426,'Five Year Alumni Srvy 2016 Data'!C:F,4,FALSE)</f>
        <v>1</v>
      </c>
      <c r="G426" s="2" t="str">
        <f>VLOOKUP(F426,Coding!K:L,2,FALSE)</f>
        <v>URM</v>
      </c>
      <c r="H426" t="s">
        <v>238</v>
      </c>
      <c r="I426" t="s">
        <v>225</v>
      </c>
      <c r="J426" t="s">
        <v>19</v>
      </c>
      <c r="K426" t="s">
        <v>100</v>
      </c>
      <c r="L426" s="3"/>
      <c r="M426" t="s">
        <v>61</v>
      </c>
      <c r="N426" t="s">
        <v>101</v>
      </c>
    </row>
    <row r="427" spans="1:14" x14ac:dyDescent="0.25">
      <c r="A427" s="2">
        <v>1</v>
      </c>
      <c r="B427" s="2">
        <v>2016</v>
      </c>
      <c r="C427" t="s">
        <v>439</v>
      </c>
      <c r="D427" t="s">
        <v>169</v>
      </c>
      <c r="E427" s="2" t="s">
        <v>12</v>
      </c>
      <c r="F427" s="2">
        <f>VLOOKUP(C427,'Five Year Alumni Srvy 2016 Data'!C:F,4,FALSE)</f>
        <v>1</v>
      </c>
      <c r="G427" s="2" t="str">
        <f>VLOOKUP(F427,Coding!K:L,2,FALSE)</f>
        <v>URM</v>
      </c>
      <c r="H427" t="s">
        <v>328</v>
      </c>
      <c r="I427" t="s">
        <v>328</v>
      </c>
      <c r="J427" t="s">
        <v>10</v>
      </c>
      <c r="K427" t="s">
        <v>100</v>
      </c>
      <c r="L427" s="3"/>
      <c r="M427" t="s">
        <v>61</v>
      </c>
      <c r="N427" t="s">
        <v>101</v>
      </c>
    </row>
    <row r="428" spans="1:14" x14ac:dyDescent="0.25">
      <c r="A428" s="2">
        <v>1</v>
      </c>
      <c r="B428" s="2">
        <v>2016</v>
      </c>
      <c r="C428" t="s">
        <v>440</v>
      </c>
      <c r="D428" t="s">
        <v>48</v>
      </c>
      <c r="E428" s="2" t="s">
        <v>12</v>
      </c>
      <c r="F428" s="2">
        <f>VLOOKUP(C428,'Five Year Alumni Srvy 2016 Data'!C:F,4,FALSE)</f>
        <v>1</v>
      </c>
      <c r="G428" s="2" t="str">
        <f>VLOOKUP(F428,Coding!K:L,2,FALSE)</f>
        <v>URM</v>
      </c>
      <c r="H428" t="s">
        <v>182</v>
      </c>
      <c r="I428" t="s">
        <v>182</v>
      </c>
      <c r="J428" t="s">
        <v>21</v>
      </c>
      <c r="K428" t="s">
        <v>100</v>
      </c>
      <c r="L428" s="3"/>
      <c r="M428" t="s">
        <v>61</v>
      </c>
      <c r="N428" t="s">
        <v>101</v>
      </c>
    </row>
    <row r="429" spans="1:14" x14ac:dyDescent="0.25">
      <c r="A429" s="2">
        <v>1</v>
      </c>
      <c r="B429" s="2">
        <v>2016</v>
      </c>
      <c r="C429" t="s">
        <v>447</v>
      </c>
      <c r="D429" t="s">
        <v>48</v>
      </c>
      <c r="E429" s="2" t="s">
        <v>12</v>
      </c>
      <c r="F429" s="2">
        <f>VLOOKUP(C429,'Five Year Alumni Srvy 2016 Data'!C:F,4,FALSE)</f>
        <v>1</v>
      </c>
      <c r="G429" s="2" t="str">
        <f>VLOOKUP(F429,Coding!K:L,2,FALSE)</f>
        <v>URM</v>
      </c>
      <c r="H429" t="s">
        <v>448</v>
      </c>
      <c r="I429" t="s">
        <v>261</v>
      </c>
      <c r="J429" t="s">
        <v>10</v>
      </c>
      <c r="K429" t="s">
        <v>100</v>
      </c>
      <c r="L429" s="3"/>
      <c r="M429" t="s">
        <v>61</v>
      </c>
      <c r="N429" t="s">
        <v>101</v>
      </c>
    </row>
    <row r="430" spans="1:14" x14ac:dyDescent="0.25">
      <c r="A430" s="2">
        <v>1</v>
      </c>
      <c r="B430" s="2">
        <v>2016</v>
      </c>
      <c r="C430" t="s">
        <v>456</v>
      </c>
      <c r="D430" t="s">
        <v>204</v>
      </c>
      <c r="E430" s="2" t="s">
        <v>12</v>
      </c>
      <c r="F430" s="2">
        <f>VLOOKUP(C430,'Five Year Alumni Srvy 2016 Data'!C:F,4,FALSE)</f>
        <v>1</v>
      </c>
      <c r="G430" s="2" t="str">
        <f>VLOOKUP(F430,Coding!K:L,2,FALSE)</f>
        <v>URM</v>
      </c>
      <c r="H430" t="s">
        <v>382</v>
      </c>
      <c r="I430" t="s">
        <v>328</v>
      </c>
      <c r="J430" t="s">
        <v>10</v>
      </c>
      <c r="K430" t="s">
        <v>100</v>
      </c>
      <c r="L430" s="3"/>
      <c r="M430" t="s">
        <v>61</v>
      </c>
      <c r="N430" t="s">
        <v>101</v>
      </c>
    </row>
    <row r="431" spans="1:14" x14ac:dyDescent="0.25">
      <c r="A431" s="2">
        <v>1</v>
      </c>
      <c r="B431" s="2">
        <v>2016</v>
      </c>
      <c r="C431" t="s">
        <v>457</v>
      </c>
      <c r="D431" t="s">
        <v>169</v>
      </c>
      <c r="E431" s="2" t="s">
        <v>12</v>
      </c>
      <c r="F431" s="2">
        <f>VLOOKUP(C431,'Five Year Alumni Srvy 2016 Data'!C:F,4,FALSE)</f>
        <v>1</v>
      </c>
      <c r="G431" s="2" t="str">
        <f>VLOOKUP(F431,Coding!K:L,2,FALSE)</f>
        <v>URM</v>
      </c>
      <c r="H431" t="s">
        <v>409</v>
      </c>
      <c r="I431" t="s">
        <v>409</v>
      </c>
      <c r="J431" t="s">
        <v>19</v>
      </c>
      <c r="K431" t="s">
        <v>100</v>
      </c>
      <c r="L431" s="3"/>
      <c r="M431" t="s">
        <v>61</v>
      </c>
      <c r="N431" t="s">
        <v>101</v>
      </c>
    </row>
    <row r="432" spans="1:14" x14ac:dyDescent="0.25">
      <c r="A432" s="2">
        <v>1</v>
      </c>
      <c r="B432" s="2">
        <v>2016</v>
      </c>
      <c r="C432" t="s">
        <v>458</v>
      </c>
      <c r="D432" t="s">
        <v>169</v>
      </c>
      <c r="E432" s="2" t="s">
        <v>12</v>
      </c>
      <c r="F432" s="2">
        <f>VLOOKUP(C432,'Five Year Alumni Srvy 2016 Data'!C:F,4,FALSE)</f>
        <v>1</v>
      </c>
      <c r="G432" s="2" t="str">
        <f>VLOOKUP(F432,Coding!K:L,2,FALSE)</f>
        <v>URM</v>
      </c>
      <c r="H432" t="s">
        <v>459</v>
      </c>
      <c r="I432" t="s">
        <v>220</v>
      </c>
      <c r="J432" t="s">
        <v>19</v>
      </c>
      <c r="K432" t="s">
        <v>100</v>
      </c>
      <c r="L432" s="3"/>
      <c r="M432" t="s">
        <v>61</v>
      </c>
      <c r="N432" t="s">
        <v>101</v>
      </c>
    </row>
    <row r="433" spans="1:14" x14ac:dyDescent="0.25">
      <c r="A433" s="2">
        <v>1</v>
      </c>
      <c r="B433" s="2">
        <v>2016</v>
      </c>
      <c r="C433" t="s">
        <v>467</v>
      </c>
      <c r="D433" t="s">
        <v>264</v>
      </c>
      <c r="E433" s="2" t="s">
        <v>12</v>
      </c>
      <c r="F433" s="2">
        <f>VLOOKUP(C433,'Five Year Alumni Srvy 2016 Data'!C:F,4,FALSE)</f>
        <v>1</v>
      </c>
      <c r="G433" s="2" t="str">
        <f>VLOOKUP(F433,Coding!K:L,2,FALSE)</f>
        <v>URM</v>
      </c>
      <c r="H433" t="s">
        <v>235</v>
      </c>
      <c r="I433" t="s">
        <v>236</v>
      </c>
      <c r="J433" t="s">
        <v>15</v>
      </c>
      <c r="K433" t="s">
        <v>100</v>
      </c>
      <c r="L433" s="3"/>
      <c r="M433" t="s">
        <v>61</v>
      </c>
      <c r="N433" t="s">
        <v>101</v>
      </c>
    </row>
    <row r="434" spans="1:14" x14ac:dyDescent="0.25">
      <c r="A434" s="2">
        <v>1</v>
      </c>
      <c r="B434" s="2">
        <v>2016</v>
      </c>
      <c r="C434" t="s">
        <v>470</v>
      </c>
      <c r="D434" t="s">
        <v>48</v>
      </c>
      <c r="E434" s="2" t="s">
        <v>12</v>
      </c>
      <c r="F434" s="2">
        <f>VLOOKUP(C434,'Five Year Alumni Srvy 2016 Data'!C:F,4,FALSE)</f>
        <v>1</v>
      </c>
      <c r="G434" s="2" t="str">
        <f>VLOOKUP(F434,Coding!K:L,2,FALSE)</f>
        <v>URM</v>
      </c>
      <c r="H434" t="s">
        <v>471</v>
      </c>
      <c r="I434" t="s">
        <v>452</v>
      </c>
      <c r="J434" t="s">
        <v>21</v>
      </c>
      <c r="K434" t="s">
        <v>100</v>
      </c>
      <c r="L434" s="3"/>
      <c r="M434" t="s">
        <v>61</v>
      </c>
      <c r="N434" t="s">
        <v>101</v>
      </c>
    </row>
    <row r="435" spans="1:14" x14ac:dyDescent="0.25">
      <c r="A435" s="2">
        <v>1</v>
      </c>
      <c r="B435" s="2">
        <v>2016</v>
      </c>
      <c r="C435" t="s">
        <v>478</v>
      </c>
      <c r="D435" t="s">
        <v>48</v>
      </c>
      <c r="E435" s="2" t="s">
        <v>12</v>
      </c>
      <c r="F435" s="2">
        <f>VLOOKUP(C435,'Five Year Alumni Srvy 2016 Data'!C:F,4,FALSE)</f>
        <v>1</v>
      </c>
      <c r="G435" s="2" t="str">
        <f>VLOOKUP(F435,Coding!K:L,2,FALSE)</f>
        <v>URM</v>
      </c>
      <c r="H435" t="s">
        <v>412</v>
      </c>
      <c r="I435" t="s">
        <v>196</v>
      </c>
      <c r="J435" t="s">
        <v>10</v>
      </c>
      <c r="K435" t="s">
        <v>100</v>
      </c>
      <c r="L435" s="3"/>
      <c r="M435" t="s">
        <v>61</v>
      </c>
      <c r="N435" t="s">
        <v>101</v>
      </c>
    </row>
    <row r="436" spans="1:14" x14ac:dyDescent="0.25">
      <c r="A436" s="2">
        <v>1</v>
      </c>
      <c r="B436" s="2">
        <v>2016</v>
      </c>
      <c r="C436" t="s">
        <v>481</v>
      </c>
      <c r="D436" t="s">
        <v>169</v>
      </c>
      <c r="E436" s="2" t="s">
        <v>12</v>
      </c>
      <c r="F436" s="2">
        <f>VLOOKUP(C436,'Five Year Alumni Srvy 2016 Data'!C:F,4,FALSE)</f>
        <v>1</v>
      </c>
      <c r="G436" s="2" t="str">
        <f>VLOOKUP(F436,Coding!K:L,2,FALSE)</f>
        <v>URM</v>
      </c>
      <c r="H436" t="s">
        <v>270</v>
      </c>
      <c r="I436" t="s">
        <v>270</v>
      </c>
      <c r="J436" t="s">
        <v>21</v>
      </c>
      <c r="K436" t="s">
        <v>100</v>
      </c>
      <c r="L436" s="3"/>
      <c r="M436" t="s">
        <v>61</v>
      </c>
      <c r="N436" t="s">
        <v>101</v>
      </c>
    </row>
    <row r="437" spans="1:14" x14ac:dyDescent="0.25">
      <c r="A437" s="2">
        <v>1</v>
      </c>
      <c r="B437" s="2">
        <v>2016</v>
      </c>
      <c r="C437" t="s">
        <v>484</v>
      </c>
      <c r="D437" t="s">
        <v>48</v>
      </c>
      <c r="E437" s="2" t="s">
        <v>12</v>
      </c>
      <c r="F437" s="2">
        <f>VLOOKUP(C437,'Five Year Alumni Srvy 2016 Data'!C:F,4,FALSE)</f>
        <v>1</v>
      </c>
      <c r="G437" s="2" t="str">
        <f>VLOOKUP(F437,Coding!K:L,2,FALSE)</f>
        <v>URM</v>
      </c>
      <c r="H437" t="s">
        <v>304</v>
      </c>
      <c r="I437" t="s">
        <v>267</v>
      </c>
      <c r="J437" t="s">
        <v>10</v>
      </c>
      <c r="K437" t="s">
        <v>100</v>
      </c>
      <c r="L437" s="3"/>
      <c r="M437" t="s">
        <v>61</v>
      </c>
      <c r="N437" t="s">
        <v>101</v>
      </c>
    </row>
    <row r="438" spans="1:14" x14ac:dyDescent="0.25">
      <c r="A438" s="2">
        <v>1</v>
      </c>
      <c r="B438" s="2">
        <v>2016</v>
      </c>
      <c r="C438" t="s">
        <v>486</v>
      </c>
      <c r="D438" t="s">
        <v>48</v>
      </c>
      <c r="E438" s="2" t="s">
        <v>12</v>
      </c>
      <c r="F438" s="2">
        <f>VLOOKUP(C438,'Five Year Alumni Srvy 2016 Data'!C:F,4,FALSE)</f>
        <v>1</v>
      </c>
      <c r="G438" s="2" t="str">
        <f>VLOOKUP(F438,Coding!K:L,2,FALSE)</f>
        <v>URM</v>
      </c>
      <c r="H438" t="s">
        <v>487</v>
      </c>
      <c r="I438" t="s">
        <v>225</v>
      </c>
      <c r="J438" t="s">
        <v>19</v>
      </c>
      <c r="K438" t="s">
        <v>100</v>
      </c>
      <c r="L438" s="3"/>
      <c r="M438" t="s">
        <v>61</v>
      </c>
      <c r="N438" t="s">
        <v>101</v>
      </c>
    </row>
    <row r="439" spans="1:14" x14ac:dyDescent="0.25">
      <c r="A439" s="2">
        <v>1</v>
      </c>
      <c r="B439" s="2">
        <v>2016</v>
      </c>
      <c r="C439" t="s">
        <v>491</v>
      </c>
      <c r="D439" t="s">
        <v>48</v>
      </c>
      <c r="E439" s="2" t="s">
        <v>12</v>
      </c>
      <c r="F439" s="2">
        <f>VLOOKUP(C439,'Five Year Alumni Srvy 2016 Data'!C:F,4,FALSE)</f>
        <v>1</v>
      </c>
      <c r="G439" s="2" t="str">
        <f>VLOOKUP(F439,Coding!K:L,2,FALSE)</f>
        <v>URM</v>
      </c>
      <c r="H439" t="s">
        <v>298</v>
      </c>
      <c r="I439" t="s">
        <v>298</v>
      </c>
      <c r="J439" t="s">
        <v>21</v>
      </c>
      <c r="K439" t="s">
        <v>100</v>
      </c>
      <c r="L439" s="3"/>
      <c r="M439" t="s">
        <v>61</v>
      </c>
      <c r="N439" t="s">
        <v>101</v>
      </c>
    </row>
    <row r="440" spans="1:14" x14ac:dyDescent="0.25">
      <c r="A440" s="2">
        <v>1</v>
      </c>
      <c r="B440" s="2">
        <v>2016</v>
      </c>
      <c r="C440" t="s">
        <v>494</v>
      </c>
      <c r="D440" t="s">
        <v>48</v>
      </c>
      <c r="E440" s="2" t="s">
        <v>12</v>
      </c>
      <c r="F440" s="2">
        <f>VLOOKUP(C440,'Five Year Alumni Srvy 2016 Data'!C:F,4,FALSE)</f>
        <v>1</v>
      </c>
      <c r="G440" s="2" t="str">
        <f>VLOOKUP(F440,Coding!K:L,2,FALSE)</f>
        <v>URM</v>
      </c>
      <c r="H440" t="s">
        <v>328</v>
      </c>
      <c r="I440" t="s">
        <v>328</v>
      </c>
      <c r="J440" t="s">
        <v>10</v>
      </c>
      <c r="K440" t="s">
        <v>100</v>
      </c>
      <c r="L440" s="3"/>
      <c r="M440" t="s">
        <v>61</v>
      </c>
      <c r="N440" t="s">
        <v>101</v>
      </c>
    </row>
    <row r="441" spans="1:14" x14ac:dyDescent="0.25">
      <c r="A441" s="2">
        <v>1</v>
      </c>
      <c r="B441" s="2">
        <v>2016</v>
      </c>
      <c r="C441" t="s">
        <v>210</v>
      </c>
      <c r="D441" t="s">
        <v>48</v>
      </c>
      <c r="E441" s="2" t="s">
        <v>12</v>
      </c>
      <c r="F441" s="2">
        <f>VLOOKUP(C441,'Five Year Alumni Srvy 2016 Data'!C:F,4,FALSE)</f>
        <v>1</v>
      </c>
      <c r="G441" s="2" t="str">
        <f>VLOOKUP(F441,Coding!K:L,2,FALSE)</f>
        <v>URM</v>
      </c>
      <c r="H441" t="s">
        <v>211</v>
      </c>
      <c r="I441" t="s">
        <v>171</v>
      </c>
      <c r="J441" t="s">
        <v>19</v>
      </c>
      <c r="K441" t="s">
        <v>102</v>
      </c>
      <c r="L441" s="3"/>
      <c r="M441" t="s">
        <v>61</v>
      </c>
      <c r="N441" t="s">
        <v>103</v>
      </c>
    </row>
    <row r="442" spans="1:14" x14ac:dyDescent="0.25">
      <c r="A442" s="2">
        <v>1</v>
      </c>
      <c r="B442" s="2">
        <v>2016</v>
      </c>
      <c r="C442" t="s">
        <v>223</v>
      </c>
      <c r="D442" t="s">
        <v>204</v>
      </c>
      <c r="E442" s="2" t="s">
        <v>12</v>
      </c>
      <c r="F442" s="2">
        <f>VLOOKUP(C442,'Five Year Alumni Srvy 2016 Data'!C:F,4,FALSE)</f>
        <v>1</v>
      </c>
      <c r="G442" s="2" t="str">
        <f>VLOOKUP(F442,Coding!K:L,2,FALSE)</f>
        <v>URM</v>
      </c>
      <c r="H442" t="s">
        <v>224</v>
      </c>
      <c r="I442" t="s">
        <v>225</v>
      </c>
      <c r="J442" t="s">
        <v>19</v>
      </c>
      <c r="K442" t="s">
        <v>102</v>
      </c>
      <c r="L442" s="3"/>
      <c r="M442" t="s">
        <v>61</v>
      </c>
      <c r="N442" t="s">
        <v>103</v>
      </c>
    </row>
    <row r="443" spans="1:14" x14ac:dyDescent="0.25">
      <c r="A443" s="2">
        <v>1</v>
      </c>
      <c r="B443" s="2">
        <v>2016</v>
      </c>
      <c r="C443" t="s">
        <v>279</v>
      </c>
      <c r="D443" t="s">
        <v>169</v>
      </c>
      <c r="E443" s="2" t="s">
        <v>12</v>
      </c>
      <c r="F443" s="2">
        <f>VLOOKUP(C443,'Five Year Alumni Srvy 2016 Data'!C:F,4,FALSE)</f>
        <v>1</v>
      </c>
      <c r="G443" s="2" t="str">
        <f>VLOOKUP(F443,Coding!K:L,2,FALSE)</f>
        <v>URM</v>
      </c>
      <c r="H443" t="s">
        <v>182</v>
      </c>
      <c r="I443" t="s">
        <v>182</v>
      </c>
      <c r="J443" t="s">
        <v>21</v>
      </c>
      <c r="K443" t="s">
        <v>102</v>
      </c>
      <c r="L443" s="3"/>
      <c r="M443" t="s">
        <v>61</v>
      </c>
      <c r="N443" t="s">
        <v>103</v>
      </c>
    </row>
    <row r="444" spans="1:14" x14ac:dyDescent="0.25">
      <c r="A444" s="2">
        <v>1</v>
      </c>
      <c r="B444" s="2">
        <v>2016</v>
      </c>
      <c r="C444" t="s">
        <v>300</v>
      </c>
      <c r="D444" t="s">
        <v>169</v>
      </c>
      <c r="E444" s="2" t="s">
        <v>12</v>
      </c>
      <c r="F444" s="2">
        <f>VLOOKUP(C444,'Five Year Alumni Srvy 2016 Data'!C:F,4,FALSE)</f>
        <v>1</v>
      </c>
      <c r="G444" s="2" t="str">
        <f>VLOOKUP(F444,Coding!K:L,2,FALSE)</f>
        <v>URM</v>
      </c>
      <c r="H444" t="s">
        <v>219</v>
      </c>
      <c r="I444" t="s">
        <v>220</v>
      </c>
      <c r="J444" t="s">
        <v>19</v>
      </c>
      <c r="K444" t="s">
        <v>102</v>
      </c>
      <c r="L444" s="3"/>
      <c r="M444" t="s">
        <v>61</v>
      </c>
      <c r="N444" t="s">
        <v>103</v>
      </c>
    </row>
    <row r="445" spans="1:14" x14ac:dyDescent="0.25">
      <c r="A445" s="2">
        <v>1</v>
      </c>
      <c r="B445" s="2">
        <v>2016</v>
      </c>
      <c r="C445" t="s">
        <v>309</v>
      </c>
      <c r="D445" t="s">
        <v>48</v>
      </c>
      <c r="E445" s="2" t="s">
        <v>12</v>
      </c>
      <c r="F445" s="2">
        <f>VLOOKUP(C445,'Five Year Alumni Srvy 2016 Data'!C:F,4,FALSE)</f>
        <v>1</v>
      </c>
      <c r="G445" s="2" t="str">
        <f>VLOOKUP(F445,Coding!K:L,2,FALSE)</f>
        <v>URM</v>
      </c>
      <c r="H445" t="s">
        <v>310</v>
      </c>
      <c r="I445" t="s">
        <v>242</v>
      </c>
      <c r="J445" t="s">
        <v>21</v>
      </c>
      <c r="K445" t="s">
        <v>102</v>
      </c>
      <c r="L445" s="3"/>
      <c r="M445" t="s">
        <v>61</v>
      </c>
      <c r="N445" t="s">
        <v>103</v>
      </c>
    </row>
    <row r="446" spans="1:14" x14ac:dyDescent="0.25">
      <c r="A446" s="2">
        <v>1</v>
      </c>
      <c r="B446" s="2">
        <v>2016</v>
      </c>
      <c r="C446" t="s">
        <v>314</v>
      </c>
      <c r="D446" t="s">
        <v>48</v>
      </c>
      <c r="E446" s="2" t="s">
        <v>12</v>
      </c>
      <c r="F446" s="2">
        <f>VLOOKUP(C446,'Five Year Alumni Srvy 2016 Data'!C:F,4,FALSE)</f>
        <v>1</v>
      </c>
      <c r="G446" s="2" t="str">
        <f>VLOOKUP(F446,Coding!K:L,2,FALSE)</f>
        <v>URM</v>
      </c>
      <c r="H446" t="s">
        <v>235</v>
      </c>
      <c r="I446" t="s">
        <v>236</v>
      </c>
      <c r="J446" t="s">
        <v>15</v>
      </c>
      <c r="K446" t="s">
        <v>102</v>
      </c>
      <c r="L446" s="3"/>
      <c r="M446" t="s">
        <v>61</v>
      </c>
      <c r="N446" t="s">
        <v>103</v>
      </c>
    </row>
    <row r="447" spans="1:14" x14ac:dyDescent="0.25">
      <c r="A447" s="2">
        <v>1</v>
      </c>
      <c r="B447" s="2">
        <v>2016</v>
      </c>
      <c r="C447" t="s">
        <v>323</v>
      </c>
      <c r="D447" t="s">
        <v>169</v>
      </c>
      <c r="E447" s="2" t="s">
        <v>12</v>
      </c>
      <c r="F447" s="2">
        <f>VLOOKUP(C447,'Five Year Alumni Srvy 2016 Data'!C:F,4,FALSE)</f>
        <v>1</v>
      </c>
      <c r="G447" s="2" t="str">
        <f>VLOOKUP(F447,Coding!K:L,2,FALSE)</f>
        <v>URM</v>
      </c>
      <c r="H447" t="s">
        <v>195</v>
      </c>
      <c r="I447" t="s">
        <v>196</v>
      </c>
      <c r="J447" t="s">
        <v>10</v>
      </c>
      <c r="K447" t="s">
        <v>102</v>
      </c>
      <c r="L447" s="3"/>
      <c r="M447" t="s">
        <v>61</v>
      </c>
      <c r="N447" t="s">
        <v>103</v>
      </c>
    </row>
    <row r="448" spans="1:14" x14ac:dyDescent="0.25">
      <c r="A448" s="2">
        <v>1</v>
      </c>
      <c r="B448" s="2">
        <v>2016</v>
      </c>
      <c r="C448" t="s">
        <v>327</v>
      </c>
      <c r="D448" t="s">
        <v>204</v>
      </c>
      <c r="E448" s="2" t="s">
        <v>12</v>
      </c>
      <c r="F448" s="2">
        <f>VLOOKUP(C448,'Five Year Alumni Srvy 2016 Data'!C:F,4,FALSE)</f>
        <v>1</v>
      </c>
      <c r="G448" s="2" t="str">
        <f>VLOOKUP(F448,Coding!K:L,2,FALSE)</f>
        <v>URM</v>
      </c>
      <c r="H448" t="s">
        <v>328</v>
      </c>
      <c r="I448" t="s">
        <v>328</v>
      </c>
      <c r="J448" t="s">
        <v>10</v>
      </c>
      <c r="K448" t="s">
        <v>102</v>
      </c>
      <c r="L448" s="3"/>
      <c r="M448" t="s">
        <v>61</v>
      </c>
      <c r="N448" t="s">
        <v>103</v>
      </c>
    </row>
    <row r="449" spans="1:14" x14ac:dyDescent="0.25">
      <c r="A449" s="2">
        <v>1</v>
      </c>
      <c r="B449" s="2">
        <v>2016</v>
      </c>
      <c r="C449" t="s">
        <v>329</v>
      </c>
      <c r="D449" t="s">
        <v>48</v>
      </c>
      <c r="E449" s="2" t="s">
        <v>12</v>
      </c>
      <c r="F449" s="2">
        <f>VLOOKUP(C449,'Five Year Alumni Srvy 2016 Data'!C:F,4,FALSE)</f>
        <v>1</v>
      </c>
      <c r="G449" s="2" t="str">
        <f>VLOOKUP(F449,Coding!K:L,2,FALSE)</f>
        <v>URM</v>
      </c>
      <c r="H449" t="s">
        <v>182</v>
      </c>
      <c r="I449" t="s">
        <v>182</v>
      </c>
      <c r="J449" t="s">
        <v>21</v>
      </c>
      <c r="K449" t="s">
        <v>102</v>
      </c>
      <c r="L449" s="3"/>
      <c r="M449" t="s">
        <v>61</v>
      </c>
      <c r="N449" t="s">
        <v>103</v>
      </c>
    </row>
    <row r="450" spans="1:14" x14ac:dyDescent="0.25">
      <c r="A450" s="2">
        <v>1</v>
      </c>
      <c r="B450" s="2">
        <v>2016</v>
      </c>
      <c r="C450" t="s">
        <v>330</v>
      </c>
      <c r="D450" t="s">
        <v>48</v>
      </c>
      <c r="E450" s="2" t="s">
        <v>12</v>
      </c>
      <c r="F450" s="2">
        <f>VLOOKUP(C450,'Five Year Alumni Srvy 2016 Data'!C:F,4,FALSE)</f>
        <v>1</v>
      </c>
      <c r="G450" s="2" t="str">
        <f>VLOOKUP(F450,Coding!K:L,2,FALSE)</f>
        <v>URM</v>
      </c>
      <c r="H450" t="s">
        <v>235</v>
      </c>
      <c r="I450" t="s">
        <v>236</v>
      </c>
      <c r="J450" t="s">
        <v>15</v>
      </c>
      <c r="K450" t="s">
        <v>102</v>
      </c>
      <c r="L450" s="3"/>
      <c r="M450" t="s">
        <v>61</v>
      </c>
      <c r="N450" t="s">
        <v>103</v>
      </c>
    </row>
    <row r="451" spans="1:14" x14ac:dyDescent="0.25">
      <c r="A451" s="2">
        <v>1</v>
      </c>
      <c r="B451" s="2">
        <v>2016</v>
      </c>
      <c r="C451" t="s">
        <v>336</v>
      </c>
      <c r="D451" t="s">
        <v>169</v>
      </c>
      <c r="E451" s="2" t="s">
        <v>12</v>
      </c>
      <c r="F451" s="2">
        <f>VLOOKUP(C451,'Five Year Alumni Srvy 2016 Data'!C:F,4,FALSE)</f>
        <v>1</v>
      </c>
      <c r="G451" s="2" t="str">
        <f>VLOOKUP(F451,Coding!K:L,2,FALSE)</f>
        <v>URM</v>
      </c>
      <c r="H451" t="s">
        <v>270</v>
      </c>
      <c r="I451" t="s">
        <v>270</v>
      </c>
      <c r="J451" t="s">
        <v>21</v>
      </c>
      <c r="K451" t="s">
        <v>102</v>
      </c>
      <c r="L451" s="3"/>
      <c r="M451" t="s">
        <v>61</v>
      </c>
      <c r="N451" t="s">
        <v>103</v>
      </c>
    </row>
    <row r="452" spans="1:14" x14ac:dyDescent="0.25">
      <c r="A452" s="2">
        <v>1</v>
      </c>
      <c r="B452" s="2">
        <v>2016</v>
      </c>
      <c r="C452" t="s">
        <v>346</v>
      </c>
      <c r="D452" t="s">
        <v>48</v>
      </c>
      <c r="E452" s="2" t="s">
        <v>12</v>
      </c>
      <c r="F452" s="2">
        <f>VLOOKUP(C452,'Five Year Alumni Srvy 2016 Data'!C:F,4,FALSE)</f>
        <v>1</v>
      </c>
      <c r="G452" s="2" t="str">
        <f>VLOOKUP(F452,Coding!K:L,2,FALSE)</f>
        <v>URM</v>
      </c>
      <c r="H452" t="s">
        <v>347</v>
      </c>
      <c r="I452" t="s">
        <v>348</v>
      </c>
      <c r="J452" t="s">
        <v>10</v>
      </c>
      <c r="K452" t="s">
        <v>102</v>
      </c>
      <c r="L452" s="3"/>
      <c r="M452" t="s">
        <v>61</v>
      </c>
      <c r="N452" t="s">
        <v>103</v>
      </c>
    </row>
    <row r="453" spans="1:14" x14ac:dyDescent="0.25">
      <c r="A453" s="2">
        <v>1</v>
      </c>
      <c r="B453" s="2">
        <v>2016</v>
      </c>
      <c r="C453" t="s">
        <v>351</v>
      </c>
      <c r="D453" t="s">
        <v>169</v>
      </c>
      <c r="E453" s="2" t="s">
        <v>12</v>
      </c>
      <c r="F453" s="2">
        <f>VLOOKUP(C453,'Five Year Alumni Srvy 2016 Data'!C:F,4,FALSE)</f>
        <v>1</v>
      </c>
      <c r="G453" s="2" t="str">
        <f>VLOOKUP(F453,Coding!K:L,2,FALSE)</f>
        <v>URM</v>
      </c>
      <c r="H453" t="s">
        <v>352</v>
      </c>
      <c r="I453" t="s">
        <v>267</v>
      </c>
      <c r="J453" t="s">
        <v>10</v>
      </c>
      <c r="K453" t="s">
        <v>102</v>
      </c>
      <c r="L453" s="3"/>
      <c r="M453" t="s">
        <v>61</v>
      </c>
      <c r="N453" t="s">
        <v>103</v>
      </c>
    </row>
    <row r="454" spans="1:14" x14ac:dyDescent="0.25">
      <c r="A454" s="2">
        <v>1</v>
      </c>
      <c r="B454" s="2">
        <v>2016</v>
      </c>
      <c r="C454" t="s">
        <v>355</v>
      </c>
      <c r="D454" t="s">
        <v>48</v>
      </c>
      <c r="E454" s="2" t="s">
        <v>12</v>
      </c>
      <c r="F454" s="2">
        <f>VLOOKUP(C454,'Five Year Alumni Srvy 2016 Data'!C:F,4,FALSE)</f>
        <v>1</v>
      </c>
      <c r="G454" s="2" t="str">
        <f>VLOOKUP(F454,Coding!K:L,2,FALSE)</f>
        <v>URM</v>
      </c>
      <c r="H454" t="s">
        <v>356</v>
      </c>
      <c r="I454" t="s">
        <v>356</v>
      </c>
      <c r="J454" t="s">
        <v>17</v>
      </c>
      <c r="K454" t="s">
        <v>102</v>
      </c>
      <c r="L454" s="3"/>
      <c r="M454" t="s">
        <v>61</v>
      </c>
      <c r="N454" t="s">
        <v>103</v>
      </c>
    </row>
    <row r="455" spans="1:14" x14ac:dyDescent="0.25">
      <c r="A455" s="2">
        <v>1</v>
      </c>
      <c r="B455" s="2">
        <v>2016</v>
      </c>
      <c r="C455" t="s">
        <v>359</v>
      </c>
      <c r="D455" t="s">
        <v>48</v>
      </c>
      <c r="E455" s="2" t="s">
        <v>12</v>
      </c>
      <c r="F455" s="2">
        <f>VLOOKUP(C455,'Five Year Alumni Srvy 2016 Data'!C:F,4,FALSE)</f>
        <v>1</v>
      </c>
      <c r="G455" s="2" t="str">
        <f>VLOOKUP(F455,Coding!K:L,2,FALSE)</f>
        <v>URM</v>
      </c>
      <c r="H455" t="s">
        <v>360</v>
      </c>
      <c r="I455" t="s">
        <v>199</v>
      </c>
      <c r="J455" t="s">
        <v>17</v>
      </c>
      <c r="K455" t="s">
        <v>102</v>
      </c>
      <c r="L455" s="3"/>
      <c r="M455" t="s">
        <v>61</v>
      </c>
      <c r="N455" t="s">
        <v>103</v>
      </c>
    </row>
    <row r="456" spans="1:14" x14ac:dyDescent="0.25">
      <c r="A456" s="2">
        <v>1</v>
      </c>
      <c r="B456" s="2">
        <v>2016</v>
      </c>
      <c r="C456" t="s">
        <v>367</v>
      </c>
      <c r="D456" t="s">
        <v>48</v>
      </c>
      <c r="E456" s="2" t="s">
        <v>12</v>
      </c>
      <c r="F456" s="2">
        <f>VLOOKUP(C456,'Five Year Alumni Srvy 2016 Data'!C:F,4,FALSE)</f>
        <v>1</v>
      </c>
      <c r="G456" s="2" t="str">
        <f>VLOOKUP(F456,Coding!K:L,2,FALSE)</f>
        <v>URM</v>
      </c>
      <c r="H456" t="s">
        <v>368</v>
      </c>
      <c r="I456" t="s">
        <v>293</v>
      </c>
      <c r="J456" t="s">
        <v>15</v>
      </c>
      <c r="K456" t="s">
        <v>102</v>
      </c>
      <c r="L456" s="3"/>
      <c r="M456" t="s">
        <v>61</v>
      </c>
      <c r="N456" t="s">
        <v>103</v>
      </c>
    </row>
    <row r="457" spans="1:14" x14ac:dyDescent="0.25">
      <c r="A457" s="2">
        <v>1</v>
      </c>
      <c r="B457" s="2">
        <v>2016</v>
      </c>
      <c r="C457" t="s">
        <v>370</v>
      </c>
      <c r="D457" t="s">
        <v>264</v>
      </c>
      <c r="E457" s="2" t="s">
        <v>12</v>
      </c>
      <c r="F457" s="2">
        <f>VLOOKUP(C457,'Five Year Alumni Srvy 2016 Data'!C:F,4,FALSE)</f>
        <v>1</v>
      </c>
      <c r="G457" s="2" t="str">
        <f>VLOOKUP(F457,Coding!K:L,2,FALSE)</f>
        <v>URM</v>
      </c>
      <c r="H457" t="s">
        <v>252</v>
      </c>
      <c r="I457" t="s">
        <v>206</v>
      </c>
      <c r="J457" t="s">
        <v>15</v>
      </c>
      <c r="K457" t="s">
        <v>102</v>
      </c>
      <c r="L457" s="3"/>
      <c r="M457" t="s">
        <v>61</v>
      </c>
      <c r="N457" t="s">
        <v>103</v>
      </c>
    </row>
    <row r="458" spans="1:14" x14ac:dyDescent="0.25">
      <c r="A458" s="2">
        <v>1</v>
      </c>
      <c r="B458" s="2">
        <v>2016</v>
      </c>
      <c r="C458" t="s">
        <v>371</v>
      </c>
      <c r="D458" t="s">
        <v>48</v>
      </c>
      <c r="E458" s="2" t="s">
        <v>12</v>
      </c>
      <c r="F458" s="2">
        <f>VLOOKUP(C458,'Five Year Alumni Srvy 2016 Data'!C:F,4,FALSE)</f>
        <v>1</v>
      </c>
      <c r="G458" s="2" t="str">
        <f>VLOOKUP(F458,Coding!K:L,2,FALSE)</f>
        <v>URM</v>
      </c>
      <c r="H458" t="s">
        <v>368</v>
      </c>
      <c r="I458" t="s">
        <v>293</v>
      </c>
      <c r="J458" t="s">
        <v>15</v>
      </c>
      <c r="K458" t="s">
        <v>102</v>
      </c>
      <c r="L458" s="3"/>
      <c r="M458" t="s">
        <v>61</v>
      </c>
      <c r="N458" t="s">
        <v>103</v>
      </c>
    </row>
    <row r="459" spans="1:14" x14ac:dyDescent="0.25">
      <c r="A459" s="2">
        <v>1</v>
      </c>
      <c r="B459" s="2">
        <v>2016</v>
      </c>
      <c r="C459" t="s">
        <v>374</v>
      </c>
      <c r="D459" t="s">
        <v>48</v>
      </c>
      <c r="E459" s="2" t="s">
        <v>12</v>
      </c>
      <c r="F459" s="2">
        <f>VLOOKUP(C459,'Five Year Alumni Srvy 2016 Data'!C:F,4,FALSE)</f>
        <v>1</v>
      </c>
      <c r="G459" s="2" t="str">
        <f>VLOOKUP(F459,Coding!K:L,2,FALSE)</f>
        <v>URM</v>
      </c>
      <c r="H459" t="s">
        <v>352</v>
      </c>
      <c r="I459" t="s">
        <v>267</v>
      </c>
      <c r="J459" t="s">
        <v>10</v>
      </c>
      <c r="K459" t="s">
        <v>102</v>
      </c>
      <c r="L459" s="3"/>
      <c r="M459" t="s">
        <v>61</v>
      </c>
      <c r="N459" t="s">
        <v>103</v>
      </c>
    </row>
    <row r="460" spans="1:14" x14ac:dyDescent="0.25">
      <c r="A460" s="2">
        <v>1</v>
      </c>
      <c r="B460" s="2">
        <v>2016</v>
      </c>
      <c r="C460" t="s">
        <v>375</v>
      </c>
      <c r="D460" t="s">
        <v>48</v>
      </c>
      <c r="E460" s="2" t="s">
        <v>12</v>
      </c>
      <c r="F460" s="2">
        <f>VLOOKUP(C460,'Five Year Alumni Srvy 2016 Data'!C:F,4,FALSE)</f>
        <v>1</v>
      </c>
      <c r="G460" s="2" t="str">
        <f>VLOOKUP(F460,Coding!K:L,2,FALSE)</f>
        <v>URM</v>
      </c>
      <c r="H460" t="s">
        <v>376</v>
      </c>
      <c r="I460" t="s">
        <v>376</v>
      </c>
      <c r="J460" t="s">
        <v>21</v>
      </c>
      <c r="K460" t="s">
        <v>102</v>
      </c>
      <c r="L460" s="3"/>
      <c r="M460" t="s">
        <v>61</v>
      </c>
      <c r="N460" t="s">
        <v>103</v>
      </c>
    </row>
    <row r="461" spans="1:14" x14ac:dyDescent="0.25">
      <c r="A461" s="2">
        <v>1</v>
      </c>
      <c r="B461" s="2">
        <v>2016</v>
      </c>
      <c r="C461" t="s">
        <v>380</v>
      </c>
      <c r="E461" s="2" t="s">
        <v>12</v>
      </c>
      <c r="F461" s="2">
        <f>VLOOKUP(C461,'Five Year Alumni Srvy 2016 Data'!C:F,4,FALSE)</f>
        <v>1</v>
      </c>
      <c r="G461" s="2" t="str">
        <f>VLOOKUP(F461,Coding!K:L,2,FALSE)</f>
        <v>URM</v>
      </c>
      <c r="H461" t="s">
        <v>182</v>
      </c>
      <c r="I461" t="s">
        <v>182</v>
      </c>
      <c r="J461" t="s">
        <v>21</v>
      </c>
      <c r="K461" t="s">
        <v>102</v>
      </c>
      <c r="L461" s="3"/>
      <c r="M461" t="s">
        <v>61</v>
      </c>
      <c r="N461" t="s">
        <v>103</v>
      </c>
    </row>
    <row r="462" spans="1:14" x14ac:dyDescent="0.25">
      <c r="A462" s="2">
        <v>1</v>
      </c>
      <c r="B462" s="2">
        <v>2016</v>
      </c>
      <c r="C462" t="s">
        <v>386</v>
      </c>
      <c r="D462" t="s">
        <v>48</v>
      </c>
      <c r="E462" s="2" t="s">
        <v>12</v>
      </c>
      <c r="F462" s="2">
        <f>VLOOKUP(C462,'Five Year Alumni Srvy 2016 Data'!C:F,4,FALSE)</f>
        <v>1</v>
      </c>
      <c r="G462" s="2" t="str">
        <f>VLOOKUP(F462,Coding!K:L,2,FALSE)</f>
        <v>URM</v>
      </c>
      <c r="H462" t="s">
        <v>387</v>
      </c>
      <c r="I462" t="s">
        <v>225</v>
      </c>
      <c r="J462" t="s">
        <v>19</v>
      </c>
      <c r="K462" t="s">
        <v>102</v>
      </c>
      <c r="L462" s="3"/>
      <c r="M462" t="s">
        <v>61</v>
      </c>
      <c r="N462" t="s">
        <v>103</v>
      </c>
    </row>
    <row r="463" spans="1:14" x14ac:dyDescent="0.25">
      <c r="A463" s="2">
        <v>1</v>
      </c>
      <c r="B463" s="2">
        <v>2016</v>
      </c>
      <c r="C463" t="s">
        <v>392</v>
      </c>
      <c r="D463" t="s">
        <v>169</v>
      </c>
      <c r="E463" s="2" t="s">
        <v>12</v>
      </c>
      <c r="F463" s="2">
        <f>VLOOKUP(C463,'Five Year Alumni Srvy 2016 Data'!C:F,4,FALSE)</f>
        <v>1</v>
      </c>
      <c r="G463" s="2" t="str">
        <f>VLOOKUP(F463,Coding!K:L,2,FALSE)</f>
        <v>URM</v>
      </c>
      <c r="H463" t="s">
        <v>382</v>
      </c>
      <c r="I463" t="s">
        <v>328</v>
      </c>
      <c r="J463" t="s">
        <v>10</v>
      </c>
      <c r="K463" t="s">
        <v>102</v>
      </c>
      <c r="L463" s="3"/>
      <c r="M463" t="s">
        <v>61</v>
      </c>
      <c r="N463" t="s">
        <v>103</v>
      </c>
    </row>
    <row r="464" spans="1:14" x14ac:dyDescent="0.25">
      <c r="A464" s="2">
        <v>1</v>
      </c>
      <c r="B464" s="2">
        <v>2016</v>
      </c>
      <c r="C464" t="s">
        <v>393</v>
      </c>
      <c r="D464" t="s">
        <v>264</v>
      </c>
      <c r="E464" s="2" t="s">
        <v>12</v>
      </c>
      <c r="F464" s="2">
        <f>VLOOKUP(C464,'Five Year Alumni Srvy 2016 Data'!C:F,4,FALSE)</f>
        <v>1</v>
      </c>
      <c r="G464" s="2" t="str">
        <f>VLOOKUP(F464,Coding!K:L,2,FALSE)</f>
        <v>URM</v>
      </c>
      <c r="H464" t="s">
        <v>260</v>
      </c>
      <c r="I464" t="s">
        <v>261</v>
      </c>
      <c r="J464" t="s">
        <v>10</v>
      </c>
      <c r="K464" t="s">
        <v>102</v>
      </c>
      <c r="L464" s="3"/>
      <c r="M464" t="s">
        <v>61</v>
      </c>
      <c r="N464" t="s">
        <v>103</v>
      </c>
    </row>
    <row r="465" spans="1:14" x14ac:dyDescent="0.25">
      <c r="A465" s="2">
        <v>1</v>
      </c>
      <c r="B465" s="2">
        <v>2016</v>
      </c>
      <c r="C465" t="s">
        <v>395</v>
      </c>
      <c r="D465" t="s">
        <v>204</v>
      </c>
      <c r="E465" s="2" t="s">
        <v>12</v>
      </c>
      <c r="F465" s="2">
        <f>VLOOKUP(C465,'Five Year Alumni Srvy 2016 Data'!C:F,4,FALSE)</f>
        <v>1</v>
      </c>
      <c r="G465" s="2" t="str">
        <f>VLOOKUP(F465,Coding!K:L,2,FALSE)</f>
        <v>URM</v>
      </c>
      <c r="H465" t="s">
        <v>339</v>
      </c>
      <c r="I465" t="s">
        <v>339</v>
      </c>
      <c r="J465" t="s">
        <v>15</v>
      </c>
      <c r="K465" t="s">
        <v>102</v>
      </c>
      <c r="L465" s="3"/>
      <c r="M465" t="s">
        <v>61</v>
      </c>
      <c r="N465" t="s">
        <v>103</v>
      </c>
    </row>
    <row r="466" spans="1:14" x14ac:dyDescent="0.25">
      <c r="A466" s="2">
        <v>1</v>
      </c>
      <c r="B466" s="2">
        <v>2016</v>
      </c>
      <c r="C466" t="s">
        <v>397</v>
      </c>
      <c r="D466" t="s">
        <v>169</v>
      </c>
      <c r="E466" s="2" t="s">
        <v>12</v>
      </c>
      <c r="F466" s="2">
        <f>VLOOKUP(C466,'Five Year Alumni Srvy 2016 Data'!C:F,4,FALSE)</f>
        <v>1</v>
      </c>
      <c r="G466" s="2" t="str">
        <f>VLOOKUP(F466,Coding!K:L,2,FALSE)</f>
        <v>URM</v>
      </c>
      <c r="H466" t="s">
        <v>398</v>
      </c>
      <c r="I466" t="s">
        <v>399</v>
      </c>
      <c r="J466" t="s">
        <v>19</v>
      </c>
      <c r="K466" t="s">
        <v>102</v>
      </c>
      <c r="L466" s="3"/>
      <c r="M466" t="s">
        <v>61</v>
      </c>
      <c r="N466" t="s">
        <v>103</v>
      </c>
    </row>
    <row r="467" spans="1:14" x14ac:dyDescent="0.25">
      <c r="A467" s="2">
        <v>1</v>
      </c>
      <c r="B467" s="2">
        <v>2016</v>
      </c>
      <c r="C467" t="s">
        <v>403</v>
      </c>
      <c r="D467" t="s">
        <v>169</v>
      </c>
      <c r="E467" s="2" t="s">
        <v>12</v>
      </c>
      <c r="F467" s="2">
        <f>VLOOKUP(C467,'Five Year Alumni Srvy 2016 Data'!C:F,4,FALSE)</f>
        <v>1</v>
      </c>
      <c r="G467" s="2" t="str">
        <f>VLOOKUP(F467,Coding!K:L,2,FALSE)</f>
        <v>URM</v>
      </c>
      <c r="H467" t="s">
        <v>304</v>
      </c>
      <c r="I467" t="s">
        <v>267</v>
      </c>
      <c r="J467" t="s">
        <v>10</v>
      </c>
      <c r="K467" t="s">
        <v>102</v>
      </c>
      <c r="L467" s="3"/>
      <c r="M467" t="s">
        <v>61</v>
      </c>
      <c r="N467" t="s">
        <v>103</v>
      </c>
    </row>
    <row r="468" spans="1:14" x14ac:dyDescent="0.25">
      <c r="A468" s="2">
        <v>1</v>
      </c>
      <c r="B468" s="2">
        <v>2016</v>
      </c>
      <c r="C468" t="s">
        <v>407</v>
      </c>
      <c r="D468" t="s">
        <v>48</v>
      </c>
      <c r="E468" s="2" t="s">
        <v>12</v>
      </c>
      <c r="F468" s="2">
        <f>VLOOKUP(C468,'Five Year Alumni Srvy 2016 Data'!C:F,4,FALSE)</f>
        <v>1</v>
      </c>
      <c r="G468" s="2" t="str">
        <f>VLOOKUP(F468,Coding!K:L,2,FALSE)</f>
        <v>URM</v>
      </c>
      <c r="H468" t="s">
        <v>408</v>
      </c>
      <c r="I468" t="s">
        <v>409</v>
      </c>
      <c r="J468" t="s">
        <v>19</v>
      </c>
      <c r="K468" t="s">
        <v>102</v>
      </c>
      <c r="L468" s="3"/>
      <c r="M468" t="s">
        <v>61</v>
      </c>
      <c r="N468" t="s">
        <v>103</v>
      </c>
    </row>
    <row r="469" spans="1:14" x14ac:dyDescent="0.25">
      <c r="A469" s="2">
        <v>1</v>
      </c>
      <c r="B469" s="2">
        <v>2016</v>
      </c>
      <c r="C469" t="s">
        <v>411</v>
      </c>
      <c r="D469" t="s">
        <v>48</v>
      </c>
      <c r="E469" s="2" t="s">
        <v>12</v>
      </c>
      <c r="F469" s="2">
        <f>VLOOKUP(C469,'Five Year Alumni Srvy 2016 Data'!C:F,4,FALSE)</f>
        <v>1</v>
      </c>
      <c r="G469" s="2" t="str">
        <f>VLOOKUP(F469,Coding!K:L,2,FALSE)</f>
        <v>URM</v>
      </c>
      <c r="H469" t="s">
        <v>412</v>
      </c>
      <c r="I469" t="s">
        <v>196</v>
      </c>
      <c r="J469" t="s">
        <v>10</v>
      </c>
      <c r="K469" t="s">
        <v>102</v>
      </c>
      <c r="L469" s="3"/>
      <c r="M469" t="s">
        <v>61</v>
      </c>
      <c r="N469" t="s">
        <v>103</v>
      </c>
    </row>
    <row r="470" spans="1:14" x14ac:dyDescent="0.25">
      <c r="A470" s="2">
        <v>1</v>
      </c>
      <c r="B470" s="2">
        <v>2016</v>
      </c>
      <c r="C470" t="s">
        <v>421</v>
      </c>
      <c r="D470" t="s">
        <v>264</v>
      </c>
      <c r="E470" s="2" t="s">
        <v>12</v>
      </c>
      <c r="F470" s="2">
        <f>VLOOKUP(C470,'Five Year Alumni Srvy 2016 Data'!C:F,4,FALSE)</f>
        <v>1</v>
      </c>
      <c r="G470" s="2" t="str">
        <f>VLOOKUP(F470,Coding!K:L,2,FALSE)</f>
        <v>URM</v>
      </c>
      <c r="H470" t="s">
        <v>389</v>
      </c>
      <c r="I470" t="s">
        <v>390</v>
      </c>
      <c r="J470" t="s">
        <v>21</v>
      </c>
      <c r="K470" t="s">
        <v>102</v>
      </c>
      <c r="L470" s="3"/>
      <c r="M470" t="s">
        <v>61</v>
      </c>
      <c r="N470" t="s">
        <v>103</v>
      </c>
    </row>
    <row r="471" spans="1:14" x14ac:dyDescent="0.25">
      <c r="A471" s="2">
        <v>1</v>
      </c>
      <c r="B471" s="2">
        <v>2016</v>
      </c>
      <c r="C471" t="s">
        <v>423</v>
      </c>
      <c r="D471" t="s">
        <v>204</v>
      </c>
      <c r="E471" s="2" t="s">
        <v>12</v>
      </c>
      <c r="F471" s="2">
        <f>VLOOKUP(C471,'Five Year Alumni Srvy 2016 Data'!C:F,4,FALSE)</f>
        <v>1</v>
      </c>
      <c r="G471" s="2" t="str">
        <f>VLOOKUP(F471,Coding!K:L,2,FALSE)</f>
        <v>URM</v>
      </c>
      <c r="H471" t="s">
        <v>328</v>
      </c>
      <c r="I471" t="s">
        <v>328</v>
      </c>
      <c r="J471" t="s">
        <v>10</v>
      </c>
      <c r="K471" t="s">
        <v>102</v>
      </c>
      <c r="L471" s="3"/>
      <c r="M471" t="s">
        <v>61</v>
      </c>
      <c r="N471" t="s">
        <v>103</v>
      </c>
    </row>
    <row r="472" spans="1:14" x14ac:dyDescent="0.25">
      <c r="A472" s="2">
        <v>1</v>
      </c>
      <c r="B472" s="2">
        <v>2016</v>
      </c>
      <c r="C472" t="s">
        <v>428</v>
      </c>
      <c r="D472" t="s">
        <v>48</v>
      </c>
      <c r="E472" s="2" t="s">
        <v>12</v>
      </c>
      <c r="F472" s="2">
        <f>VLOOKUP(C472,'Five Year Alumni Srvy 2016 Data'!C:F,4,FALSE)</f>
        <v>1</v>
      </c>
      <c r="G472" s="2" t="str">
        <f>VLOOKUP(F472,Coding!K:L,2,FALSE)</f>
        <v>URM</v>
      </c>
      <c r="H472" t="s">
        <v>342</v>
      </c>
      <c r="I472" t="s">
        <v>342</v>
      </c>
      <c r="J472" t="s">
        <v>19</v>
      </c>
      <c r="K472" t="s">
        <v>102</v>
      </c>
      <c r="L472" s="3"/>
      <c r="M472" t="s">
        <v>61</v>
      </c>
      <c r="N472" t="s">
        <v>103</v>
      </c>
    </row>
    <row r="473" spans="1:14" x14ac:dyDescent="0.25">
      <c r="A473" s="2">
        <v>1</v>
      </c>
      <c r="B473" s="2">
        <v>2016</v>
      </c>
      <c r="C473" t="s">
        <v>429</v>
      </c>
      <c r="D473" t="s">
        <v>169</v>
      </c>
      <c r="E473" s="2" t="s">
        <v>12</v>
      </c>
      <c r="F473" s="2">
        <f>VLOOKUP(C473,'Five Year Alumni Srvy 2016 Data'!C:F,4,FALSE)</f>
        <v>1</v>
      </c>
      <c r="G473" s="2" t="str">
        <f>VLOOKUP(F473,Coding!K:L,2,FALSE)</f>
        <v>URM</v>
      </c>
      <c r="H473" t="s">
        <v>304</v>
      </c>
      <c r="I473" t="s">
        <v>267</v>
      </c>
      <c r="J473" t="s">
        <v>10</v>
      </c>
      <c r="K473" t="s">
        <v>102</v>
      </c>
      <c r="L473" s="3"/>
      <c r="M473" t="s">
        <v>61</v>
      </c>
      <c r="N473" t="s">
        <v>103</v>
      </c>
    </row>
    <row r="474" spans="1:14" x14ac:dyDescent="0.25">
      <c r="A474" s="2">
        <v>1</v>
      </c>
      <c r="B474" s="2">
        <v>2016</v>
      </c>
      <c r="C474" t="s">
        <v>430</v>
      </c>
      <c r="D474" t="s">
        <v>48</v>
      </c>
      <c r="E474" s="2" t="s">
        <v>12</v>
      </c>
      <c r="F474" s="2">
        <f>VLOOKUP(C474,'Five Year Alumni Srvy 2016 Data'!C:F,4,FALSE)</f>
        <v>1</v>
      </c>
      <c r="G474" s="2" t="str">
        <f>VLOOKUP(F474,Coding!K:L,2,FALSE)</f>
        <v>URM</v>
      </c>
      <c r="H474" t="s">
        <v>182</v>
      </c>
      <c r="I474" t="s">
        <v>182</v>
      </c>
      <c r="J474" t="s">
        <v>21</v>
      </c>
      <c r="K474" t="s">
        <v>102</v>
      </c>
      <c r="L474" s="3"/>
      <c r="M474" t="s">
        <v>61</v>
      </c>
      <c r="N474" t="s">
        <v>103</v>
      </c>
    </row>
    <row r="475" spans="1:14" x14ac:dyDescent="0.25">
      <c r="A475" s="2">
        <v>1</v>
      </c>
      <c r="B475" s="2">
        <v>2016</v>
      </c>
      <c r="C475" t="s">
        <v>436</v>
      </c>
      <c r="D475" t="s">
        <v>48</v>
      </c>
      <c r="E475" s="2" t="s">
        <v>12</v>
      </c>
      <c r="F475" s="2">
        <f>VLOOKUP(C475,'Five Year Alumni Srvy 2016 Data'!C:F,4,FALSE)</f>
        <v>1</v>
      </c>
      <c r="G475" s="2" t="str">
        <f>VLOOKUP(F475,Coding!K:L,2,FALSE)</f>
        <v>URM</v>
      </c>
      <c r="H475" t="s">
        <v>238</v>
      </c>
      <c r="I475" t="s">
        <v>225</v>
      </c>
      <c r="J475" t="s">
        <v>19</v>
      </c>
      <c r="K475" t="s">
        <v>102</v>
      </c>
      <c r="L475" s="3"/>
      <c r="M475" t="s">
        <v>61</v>
      </c>
      <c r="N475" t="s">
        <v>103</v>
      </c>
    </row>
    <row r="476" spans="1:14" x14ac:dyDescent="0.25">
      <c r="A476" s="2">
        <v>1</v>
      </c>
      <c r="B476" s="2">
        <v>2016</v>
      </c>
      <c r="C476" t="s">
        <v>439</v>
      </c>
      <c r="D476" t="s">
        <v>169</v>
      </c>
      <c r="E476" s="2" t="s">
        <v>12</v>
      </c>
      <c r="F476" s="2">
        <f>VLOOKUP(C476,'Five Year Alumni Srvy 2016 Data'!C:F,4,FALSE)</f>
        <v>1</v>
      </c>
      <c r="G476" s="2" t="str">
        <f>VLOOKUP(F476,Coding!K:L,2,FALSE)</f>
        <v>URM</v>
      </c>
      <c r="H476" t="s">
        <v>328</v>
      </c>
      <c r="I476" t="s">
        <v>328</v>
      </c>
      <c r="J476" t="s">
        <v>10</v>
      </c>
      <c r="K476" t="s">
        <v>102</v>
      </c>
      <c r="L476" s="3"/>
      <c r="M476" t="s">
        <v>61</v>
      </c>
      <c r="N476" t="s">
        <v>103</v>
      </c>
    </row>
    <row r="477" spans="1:14" x14ac:dyDescent="0.25">
      <c r="A477" s="2">
        <v>1</v>
      </c>
      <c r="B477" s="2">
        <v>2016</v>
      </c>
      <c r="C477" t="s">
        <v>440</v>
      </c>
      <c r="D477" t="s">
        <v>48</v>
      </c>
      <c r="E477" s="2" t="s">
        <v>12</v>
      </c>
      <c r="F477" s="2">
        <f>VLOOKUP(C477,'Five Year Alumni Srvy 2016 Data'!C:F,4,FALSE)</f>
        <v>1</v>
      </c>
      <c r="G477" s="2" t="str">
        <f>VLOOKUP(F477,Coding!K:L,2,FALSE)</f>
        <v>URM</v>
      </c>
      <c r="H477" t="s">
        <v>182</v>
      </c>
      <c r="I477" t="s">
        <v>182</v>
      </c>
      <c r="J477" t="s">
        <v>21</v>
      </c>
      <c r="K477" t="s">
        <v>102</v>
      </c>
      <c r="L477" s="3"/>
      <c r="M477" t="s">
        <v>61</v>
      </c>
      <c r="N477" t="s">
        <v>103</v>
      </c>
    </row>
    <row r="478" spans="1:14" x14ac:dyDescent="0.25">
      <c r="A478" s="2">
        <v>1</v>
      </c>
      <c r="B478" s="2">
        <v>2016</v>
      </c>
      <c r="C478" t="s">
        <v>447</v>
      </c>
      <c r="D478" t="s">
        <v>48</v>
      </c>
      <c r="E478" s="2" t="s">
        <v>12</v>
      </c>
      <c r="F478" s="2">
        <f>VLOOKUP(C478,'Five Year Alumni Srvy 2016 Data'!C:F,4,FALSE)</f>
        <v>1</v>
      </c>
      <c r="G478" s="2" t="str">
        <f>VLOOKUP(F478,Coding!K:L,2,FALSE)</f>
        <v>URM</v>
      </c>
      <c r="H478" t="s">
        <v>448</v>
      </c>
      <c r="I478" t="s">
        <v>261</v>
      </c>
      <c r="J478" t="s">
        <v>10</v>
      </c>
      <c r="K478" t="s">
        <v>102</v>
      </c>
      <c r="L478" s="3"/>
      <c r="M478" t="s">
        <v>61</v>
      </c>
      <c r="N478" t="s">
        <v>103</v>
      </c>
    </row>
    <row r="479" spans="1:14" x14ac:dyDescent="0.25">
      <c r="A479" s="2">
        <v>1</v>
      </c>
      <c r="B479" s="2">
        <v>2016</v>
      </c>
      <c r="C479" t="s">
        <v>456</v>
      </c>
      <c r="D479" t="s">
        <v>204</v>
      </c>
      <c r="E479" s="2" t="s">
        <v>12</v>
      </c>
      <c r="F479" s="2">
        <f>VLOOKUP(C479,'Five Year Alumni Srvy 2016 Data'!C:F,4,FALSE)</f>
        <v>1</v>
      </c>
      <c r="G479" s="2" t="str">
        <f>VLOOKUP(F479,Coding!K:L,2,FALSE)</f>
        <v>URM</v>
      </c>
      <c r="H479" t="s">
        <v>382</v>
      </c>
      <c r="I479" t="s">
        <v>328</v>
      </c>
      <c r="J479" t="s">
        <v>10</v>
      </c>
      <c r="K479" t="s">
        <v>102</v>
      </c>
      <c r="L479" s="3"/>
      <c r="M479" t="s">
        <v>61</v>
      </c>
      <c r="N479" t="s">
        <v>103</v>
      </c>
    </row>
    <row r="480" spans="1:14" x14ac:dyDescent="0.25">
      <c r="A480" s="2">
        <v>1</v>
      </c>
      <c r="B480" s="2">
        <v>2016</v>
      </c>
      <c r="C480" t="s">
        <v>457</v>
      </c>
      <c r="D480" t="s">
        <v>169</v>
      </c>
      <c r="E480" s="2" t="s">
        <v>12</v>
      </c>
      <c r="F480" s="2">
        <f>VLOOKUP(C480,'Five Year Alumni Srvy 2016 Data'!C:F,4,FALSE)</f>
        <v>1</v>
      </c>
      <c r="G480" s="2" t="str">
        <f>VLOOKUP(F480,Coding!K:L,2,FALSE)</f>
        <v>URM</v>
      </c>
      <c r="H480" t="s">
        <v>409</v>
      </c>
      <c r="I480" t="s">
        <v>409</v>
      </c>
      <c r="J480" t="s">
        <v>19</v>
      </c>
      <c r="K480" t="s">
        <v>102</v>
      </c>
      <c r="L480" s="3"/>
      <c r="M480" t="s">
        <v>61</v>
      </c>
      <c r="N480" t="s">
        <v>103</v>
      </c>
    </row>
    <row r="481" spans="1:14" x14ac:dyDescent="0.25">
      <c r="A481" s="2">
        <v>1</v>
      </c>
      <c r="B481" s="2">
        <v>2016</v>
      </c>
      <c r="C481" t="s">
        <v>458</v>
      </c>
      <c r="D481" t="s">
        <v>169</v>
      </c>
      <c r="E481" s="2" t="s">
        <v>12</v>
      </c>
      <c r="F481" s="2">
        <f>VLOOKUP(C481,'Five Year Alumni Srvy 2016 Data'!C:F,4,FALSE)</f>
        <v>1</v>
      </c>
      <c r="G481" s="2" t="str">
        <f>VLOOKUP(F481,Coding!K:L,2,FALSE)</f>
        <v>URM</v>
      </c>
      <c r="H481" t="s">
        <v>459</v>
      </c>
      <c r="I481" t="s">
        <v>220</v>
      </c>
      <c r="J481" t="s">
        <v>19</v>
      </c>
      <c r="K481" t="s">
        <v>102</v>
      </c>
      <c r="L481" s="3"/>
      <c r="M481" t="s">
        <v>61</v>
      </c>
      <c r="N481" t="s">
        <v>103</v>
      </c>
    </row>
    <row r="482" spans="1:14" x14ac:dyDescent="0.25">
      <c r="A482" s="2">
        <v>1</v>
      </c>
      <c r="B482" s="2">
        <v>2016</v>
      </c>
      <c r="C482" t="s">
        <v>467</v>
      </c>
      <c r="D482" t="s">
        <v>264</v>
      </c>
      <c r="E482" s="2" t="s">
        <v>12</v>
      </c>
      <c r="F482" s="2">
        <f>VLOOKUP(C482,'Five Year Alumni Srvy 2016 Data'!C:F,4,FALSE)</f>
        <v>1</v>
      </c>
      <c r="G482" s="2" t="str">
        <f>VLOOKUP(F482,Coding!K:L,2,FALSE)</f>
        <v>URM</v>
      </c>
      <c r="H482" t="s">
        <v>235</v>
      </c>
      <c r="I482" t="s">
        <v>236</v>
      </c>
      <c r="J482" t="s">
        <v>15</v>
      </c>
      <c r="K482" t="s">
        <v>102</v>
      </c>
      <c r="L482" s="3"/>
      <c r="M482" t="s">
        <v>61</v>
      </c>
      <c r="N482" t="s">
        <v>103</v>
      </c>
    </row>
    <row r="483" spans="1:14" x14ac:dyDescent="0.25">
      <c r="A483" s="2">
        <v>1</v>
      </c>
      <c r="B483" s="2">
        <v>2016</v>
      </c>
      <c r="C483" t="s">
        <v>470</v>
      </c>
      <c r="D483" t="s">
        <v>48</v>
      </c>
      <c r="E483" s="2" t="s">
        <v>12</v>
      </c>
      <c r="F483" s="2">
        <f>VLOOKUP(C483,'Five Year Alumni Srvy 2016 Data'!C:F,4,FALSE)</f>
        <v>1</v>
      </c>
      <c r="G483" s="2" t="str">
        <f>VLOOKUP(F483,Coding!K:L,2,FALSE)</f>
        <v>URM</v>
      </c>
      <c r="H483" t="s">
        <v>471</v>
      </c>
      <c r="I483" t="s">
        <v>452</v>
      </c>
      <c r="J483" t="s">
        <v>21</v>
      </c>
      <c r="K483" t="s">
        <v>102</v>
      </c>
      <c r="L483" s="3"/>
      <c r="M483" t="s">
        <v>61</v>
      </c>
      <c r="N483" t="s">
        <v>103</v>
      </c>
    </row>
    <row r="484" spans="1:14" x14ac:dyDescent="0.25">
      <c r="A484" s="2">
        <v>1</v>
      </c>
      <c r="B484" s="2">
        <v>2016</v>
      </c>
      <c r="C484" t="s">
        <v>478</v>
      </c>
      <c r="D484" t="s">
        <v>48</v>
      </c>
      <c r="E484" s="2" t="s">
        <v>12</v>
      </c>
      <c r="F484" s="2">
        <f>VLOOKUP(C484,'Five Year Alumni Srvy 2016 Data'!C:F,4,FALSE)</f>
        <v>1</v>
      </c>
      <c r="G484" s="2" t="str">
        <f>VLOOKUP(F484,Coding!K:L,2,FALSE)</f>
        <v>URM</v>
      </c>
      <c r="H484" t="s">
        <v>412</v>
      </c>
      <c r="I484" t="s">
        <v>196</v>
      </c>
      <c r="J484" t="s">
        <v>10</v>
      </c>
      <c r="K484" t="s">
        <v>102</v>
      </c>
      <c r="L484" s="3"/>
      <c r="M484" t="s">
        <v>61</v>
      </c>
      <c r="N484" t="s">
        <v>103</v>
      </c>
    </row>
    <row r="485" spans="1:14" x14ac:dyDescent="0.25">
      <c r="A485" s="2">
        <v>1</v>
      </c>
      <c r="B485" s="2">
        <v>2016</v>
      </c>
      <c r="C485" t="s">
        <v>481</v>
      </c>
      <c r="D485" t="s">
        <v>169</v>
      </c>
      <c r="E485" s="2" t="s">
        <v>12</v>
      </c>
      <c r="F485" s="2">
        <f>VLOOKUP(C485,'Five Year Alumni Srvy 2016 Data'!C:F,4,FALSE)</f>
        <v>1</v>
      </c>
      <c r="G485" s="2" t="str">
        <f>VLOOKUP(F485,Coding!K:L,2,FALSE)</f>
        <v>URM</v>
      </c>
      <c r="H485" t="s">
        <v>270</v>
      </c>
      <c r="I485" t="s">
        <v>270</v>
      </c>
      <c r="J485" t="s">
        <v>21</v>
      </c>
      <c r="K485" t="s">
        <v>102</v>
      </c>
      <c r="L485" s="3"/>
      <c r="M485" t="s">
        <v>61</v>
      </c>
      <c r="N485" t="s">
        <v>103</v>
      </c>
    </row>
    <row r="486" spans="1:14" x14ac:dyDescent="0.25">
      <c r="A486" s="2">
        <v>1</v>
      </c>
      <c r="B486" s="2">
        <v>2016</v>
      </c>
      <c r="C486" t="s">
        <v>484</v>
      </c>
      <c r="D486" t="s">
        <v>48</v>
      </c>
      <c r="E486" s="2" t="s">
        <v>12</v>
      </c>
      <c r="F486" s="2">
        <f>VLOOKUP(C486,'Five Year Alumni Srvy 2016 Data'!C:F,4,FALSE)</f>
        <v>1</v>
      </c>
      <c r="G486" s="2" t="str">
        <f>VLOOKUP(F486,Coding!K:L,2,FALSE)</f>
        <v>URM</v>
      </c>
      <c r="H486" t="s">
        <v>304</v>
      </c>
      <c r="I486" t="s">
        <v>267</v>
      </c>
      <c r="J486" t="s">
        <v>10</v>
      </c>
      <c r="K486" t="s">
        <v>102</v>
      </c>
      <c r="L486" s="3"/>
      <c r="M486" t="s">
        <v>61</v>
      </c>
      <c r="N486" t="s">
        <v>103</v>
      </c>
    </row>
    <row r="487" spans="1:14" x14ac:dyDescent="0.25">
      <c r="A487" s="2">
        <v>1</v>
      </c>
      <c r="B487" s="2">
        <v>2016</v>
      </c>
      <c r="C487" t="s">
        <v>486</v>
      </c>
      <c r="D487" t="s">
        <v>48</v>
      </c>
      <c r="E487" s="2" t="s">
        <v>12</v>
      </c>
      <c r="F487" s="2">
        <f>VLOOKUP(C487,'Five Year Alumni Srvy 2016 Data'!C:F,4,FALSE)</f>
        <v>1</v>
      </c>
      <c r="G487" s="2" t="str">
        <f>VLOOKUP(F487,Coding!K:L,2,FALSE)</f>
        <v>URM</v>
      </c>
      <c r="H487" t="s">
        <v>487</v>
      </c>
      <c r="I487" t="s">
        <v>225</v>
      </c>
      <c r="J487" t="s">
        <v>19</v>
      </c>
      <c r="K487" t="s">
        <v>102</v>
      </c>
      <c r="L487" s="3"/>
      <c r="M487" t="s">
        <v>61</v>
      </c>
      <c r="N487" t="s">
        <v>103</v>
      </c>
    </row>
    <row r="488" spans="1:14" x14ac:dyDescent="0.25">
      <c r="A488" s="2">
        <v>1</v>
      </c>
      <c r="B488" s="2">
        <v>2016</v>
      </c>
      <c r="C488" t="s">
        <v>491</v>
      </c>
      <c r="D488" t="s">
        <v>48</v>
      </c>
      <c r="E488" s="2" t="s">
        <v>12</v>
      </c>
      <c r="F488" s="2">
        <f>VLOOKUP(C488,'Five Year Alumni Srvy 2016 Data'!C:F,4,FALSE)</f>
        <v>1</v>
      </c>
      <c r="G488" s="2" t="str">
        <f>VLOOKUP(F488,Coding!K:L,2,FALSE)</f>
        <v>URM</v>
      </c>
      <c r="H488" t="s">
        <v>298</v>
      </c>
      <c r="I488" t="s">
        <v>298</v>
      </c>
      <c r="J488" t="s">
        <v>21</v>
      </c>
      <c r="K488" t="s">
        <v>102</v>
      </c>
      <c r="L488" s="3"/>
      <c r="M488" t="s">
        <v>61</v>
      </c>
      <c r="N488" t="s">
        <v>103</v>
      </c>
    </row>
    <row r="489" spans="1:14" x14ac:dyDescent="0.25">
      <c r="A489" s="2">
        <v>1</v>
      </c>
      <c r="B489" s="2">
        <v>2016</v>
      </c>
      <c r="C489" t="s">
        <v>494</v>
      </c>
      <c r="D489" t="s">
        <v>48</v>
      </c>
      <c r="E489" s="2" t="s">
        <v>12</v>
      </c>
      <c r="F489" s="2">
        <f>VLOOKUP(C489,'Five Year Alumni Srvy 2016 Data'!C:F,4,FALSE)</f>
        <v>1</v>
      </c>
      <c r="G489" s="2" t="str">
        <f>VLOOKUP(F489,Coding!K:L,2,FALSE)</f>
        <v>URM</v>
      </c>
      <c r="H489" t="s">
        <v>328</v>
      </c>
      <c r="I489" t="s">
        <v>328</v>
      </c>
      <c r="J489" t="s">
        <v>10</v>
      </c>
      <c r="K489" t="s">
        <v>102</v>
      </c>
      <c r="L489" s="3"/>
      <c r="M489" t="s">
        <v>61</v>
      </c>
      <c r="N489" t="s">
        <v>103</v>
      </c>
    </row>
    <row r="490" spans="1:14" x14ac:dyDescent="0.25">
      <c r="A490" s="2">
        <v>1</v>
      </c>
      <c r="B490" s="2">
        <v>2016</v>
      </c>
      <c r="C490" t="s">
        <v>210</v>
      </c>
      <c r="D490" t="s">
        <v>48</v>
      </c>
      <c r="E490" s="2" t="s">
        <v>12</v>
      </c>
      <c r="F490" s="2">
        <f>VLOOKUP(C490,'Five Year Alumni Srvy 2016 Data'!C:F,4,FALSE)</f>
        <v>1</v>
      </c>
      <c r="G490" s="2" t="str">
        <f>VLOOKUP(F490,Coding!K:L,2,FALSE)</f>
        <v>URM</v>
      </c>
      <c r="H490" t="s">
        <v>211</v>
      </c>
      <c r="I490" t="s">
        <v>171</v>
      </c>
      <c r="J490" t="s">
        <v>19</v>
      </c>
      <c r="K490" t="s">
        <v>110</v>
      </c>
      <c r="L490" s="3"/>
      <c r="M490" t="s">
        <v>61</v>
      </c>
      <c r="N490" t="s">
        <v>111</v>
      </c>
    </row>
    <row r="491" spans="1:14" x14ac:dyDescent="0.25">
      <c r="A491" s="2">
        <v>1</v>
      </c>
      <c r="B491" s="2">
        <v>2016</v>
      </c>
      <c r="C491" t="s">
        <v>223</v>
      </c>
      <c r="D491" t="s">
        <v>204</v>
      </c>
      <c r="E491" s="2" t="s">
        <v>12</v>
      </c>
      <c r="F491" s="2">
        <f>VLOOKUP(C491,'Five Year Alumni Srvy 2016 Data'!C:F,4,FALSE)</f>
        <v>1</v>
      </c>
      <c r="G491" s="2" t="str">
        <f>VLOOKUP(F491,Coding!K:L,2,FALSE)</f>
        <v>URM</v>
      </c>
      <c r="H491" t="s">
        <v>224</v>
      </c>
      <c r="I491" t="s">
        <v>225</v>
      </c>
      <c r="J491" t="s">
        <v>19</v>
      </c>
      <c r="K491" t="s">
        <v>110</v>
      </c>
      <c r="L491" s="3"/>
      <c r="M491" t="s">
        <v>61</v>
      </c>
      <c r="N491" t="s">
        <v>111</v>
      </c>
    </row>
    <row r="492" spans="1:14" x14ac:dyDescent="0.25">
      <c r="A492" s="2">
        <v>1</v>
      </c>
      <c r="B492" s="2">
        <v>2016</v>
      </c>
      <c r="C492" t="s">
        <v>279</v>
      </c>
      <c r="D492" t="s">
        <v>169</v>
      </c>
      <c r="E492" s="2" t="s">
        <v>12</v>
      </c>
      <c r="F492" s="2">
        <f>VLOOKUP(C492,'Five Year Alumni Srvy 2016 Data'!C:F,4,FALSE)</f>
        <v>1</v>
      </c>
      <c r="G492" s="2" t="str">
        <f>VLOOKUP(F492,Coding!K:L,2,FALSE)</f>
        <v>URM</v>
      </c>
      <c r="H492" t="s">
        <v>182</v>
      </c>
      <c r="I492" t="s">
        <v>182</v>
      </c>
      <c r="J492" t="s">
        <v>21</v>
      </c>
      <c r="K492" t="s">
        <v>110</v>
      </c>
      <c r="L492" s="3"/>
      <c r="M492" t="s">
        <v>61</v>
      </c>
      <c r="N492" t="s">
        <v>111</v>
      </c>
    </row>
    <row r="493" spans="1:14" x14ac:dyDescent="0.25">
      <c r="A493" s="2">
        <v>1</v>
      </c>
      <c r="B493" s="2">
        <v>2016</v>
      </c>
      <c r="C493" t="s">
        <v>300</v>
      </c>
      <c r="D493" t="s">
        <v>169</v>
      </c>
      <c r="E493" s="2" t="s">
        <v>12</v>
      </c>
      <c r="F493" s="2">
        <f>VLOOKUP(C493,'Five Year Alumni Srvy 2016 Data'!C:F,4,FALSE)</f>
        <v>1</v>
      </c>
      <c r="G493" s="2" t="str">
        <f>VLOOKUP(F493,Coding!K:L,2,FALSE)</f>
        <v>URM</v>
      </c>
      <c r="H493" t="s">
        <v>219</v>
      </c>
      <c r="I493" t="s">
        <v>220</v>
      </c>
      <c r="J493" t="s">
        <v>19</v>
      </c>
      <c r="K493" t="s">
        <v>110</v>
      </c>
      <c r="L493" s="3"/>
      <c r="M493" t="s">
        <v>61</v>
      </c>
      <c r="N493" t="s">
        <v>111</v>
      </c>
    </row>
    <row r="494" spans="1:14" x14ac:dyDescent="0.25">
      <c r="A494" s="2">
        <v>1</v>
      </c>
      <c r="B494" s="2">
        <v>2016</v>
      </c>
      <c r="C494" t="s">
        <v>309</v>
      </c>
      <c r="D494" t="s">
        <v>48</v>
      </c>
      <c r="E494" s="2" t="s">
        <v>12</v>
      </c>
      <c r="F494" s="2">
        <f>VLOOKUP(C494,'Five Year Alumni Srvy 2016 Data'!C:F,4,FALSE)</f>
        <v>1</v>
      </c>
      <c r="G494" s="2" t="str">
        <f>VLOOKUP(F494,Coding!K:L,2,FALSE)</f>
        <v>URM</v>
      </c>
      <c r="H494" t="s">
        <v>310</v>
      </c>
      <c r="I494" t="s">
        <v>242</v>
      </c>
      <c r="J494" t="s">
        <v>21</v>
      </c>
      <c r="K494" t="s">
        <v>110</v>
      </c>
      <c r="L494" s="3"/>
      <c r="M494" t="s">
        <v>61</v>
      </c>
      <c r="N494" t="s">
        <v>111</v>
      </c>
    </row>
    <row r="495" spans="1:14" x14ac:dyDescent="0.25">
      <c r="A495" s="2">
        <v>1</v>
      </c>
      <c r="B495" s="2">
        <v>2016</v>
      </c>
      <c r="C495" t="s">
        <v>314</v>
      </c>
      <c r="D495" t="s">
        <v>48</v>
      </c>
      <c r="E495" s="2" t="s">
        <v>12</v>
      </c>
      <c r="F495" s="2">
        <f>VLOOKUP(C495,'Five Year Alumni Srvy 2016 Data'!C:F,4,FALSE)</f>
        <v>1</v>
      </c>
      <c r="G495" s="2" t="str">
        <f>VLOOKUP(F495,Coding!K:L,2,FALSE)</f>
        <v>URM</v>
      </c>
      <c r="H495" t="s">
        <v>235</v>
      </c>
      <c r="I495" t="s">
        <v>236</v>
      </c>
      <c r="J495" t="s">
        <v>15</v>
      </c>
      <c r="K495" t="s">
        <v>110</v>
      </c>
      <c r="L495" s="3"/>
      <c r="M495" t="s">
        <v>61</v>
      </c>
      <c r="N495" t="s">
        <v>111</v>
      </c>
    </row>
    <row r="496" spans="1:14" x14ac:dyDescent="0.25">
      <c r="A496" s="2">
        <v>1</v>
      </c>
      <c r="B496" s="2">
        <v>2016</v>
      </c>
      <c r="C496" t="s">
        <v>323</v>
      </c>
      <c r="D496" t="s">
        <v>169</v>
      </c>
      <c r="E496" s="2" t="s">
        <v>12</v>
      </c>
      <c r="F496" s="2">
        <f>VLOOKUP(C496,'Five Year Alumni Srvy 2016 Data'!C:F,4,FALSE)</f>
        <v>1</v>
      </c>
      <c r="G496" s="2" t="str">
        <f>VLOOKUP(F496,Coding!K:L,2,FALSE)</f>
        <v>URM</v>
      </c>
      <c r="H496" t="s">
        <v>195</v>
      </c>
      <c r="I496" t="s">
        <v>196</v>
      </c>
      <c r="J496" t="s">
        <v>10</v>
      </c>
      <c r="K496" t="s">
        <v>110</v>
      </c>
      <c r="L496" s="3"/>
      <c r="M496" t="s">
        <v>61</v>
      </c>
      <c r="N496" t="s">
        <v>111</v>
      </c>
    </row>
    <row r="497" spans="1:14" x14ac:dyDescent="0.25">
      <c r="A497" s="2">
        <v>1</v>
      </c>
      <c r="B497" s="2">
        <v>2016</v>
      </c>
      <c r="C497" t="s">
        <v>327</v>
      </c>
      <c r="D497" t="s">
        <v>204</v>
      </c>
      <c r="E497" s="2" t="s">
        <v>12</v>
      </c>
      <c r="F497" s="2">
        <f>VLOOKUP(C497,'Five Year Alumni Srvy 2016 Data'!C:F,4,FALSE)</f>
        <v>1</v>
      </c>
      <c r="G497" s="2" t="str">
        <f>VLOOKUP(F497,Coding!K:L,2,FALSE)</f>
        <v>URM</v>
      </c>
      <c r="H497" t="s">
        <v>328</v>
      </c>
      <c r="I497" t="s">
        <v>328</v>
      </c>
      <c r="J497" t="s">
        <v>10</v>
      </c>
      <c r="K497" t="s">
        <v>110</v>
      </c>
      <c r="L497" s="3"/>
      <c r="M497" t="s">
        <v>61</v>
      </c>
      <c r="N497" t="s">
        <v>111</v>
      </c>
    </row>
    <row r="498" spans="1:14" x14ac:dyDescent="0.25">
      <c r="A498" s="2">
        <v>1</v>
      </c>
      <c r="B498" s="2">
        <v>2016</v>
      </c>
      <c r="C498" t="s">
        <v>329</v>
      </c>
      <c r="D498" t="s">
        <v>48</v>
      </c>
      <c r="E498" s="2" t="s">
        <v>12</v>
      </c>
      <c r="F498" s="2">
        <f>VLOOKUP(C498,'Five Year Alumni Srvy 2016 Data'!C:F,4,FALSE)</f>
        <v>1</v>
      </c>
      <c r="G498" s="2" t="str">
        <f>VLOOKUP(F498,Coding!K:L,2,FALSE)</f>
        <v>URM</v>
      </c>
      <c r="H498" t="s">
        <v>182</v>
      </c>
      <c r="I498" t="s">
        <v>182</v>
      </c>
      <c r="J498" t="s">
        <v>21</v>
      </c>
      <c r="K498" t="s">
        <v>110</v>
      </c>
      <c r="L498" s="3"/>
      <c r="M498" t="s">
        <v>61</v>
      </c>
      <c r="N498" t="s">
        <v>111</v>
      </c>
    </row>
    <row r="499" spans="1:14" x14ac:dyDescent="0.25">
      <c r="A499" s="2">
        <v>1</v>
      </c>
      <c r="B499" s="2">
        <v>2016</v>
      </c>
      <c r="C499" t="s">
        <v>330</v>
      </c>
      <c r="D499" t="s">
        <v>48</v>
      </c>
      <c r="E499" s="2" t="s">
        <v>12</v>
      </c>
      <c r="F499" s="2">
        <f>VLOOKUP(C499,'Five Year Alumni Srvy 2016 Data'!C:F,4,FALSE)</f>
        <v>1</v>
      </c>
      <c r="G499" s="2" t="str">
        <f>VLOOKUP(F499,Coding!K:L,2,FALSE)</f>
        <v>URM</v>
      </c>
      <c r="H499" t="s">
        <v>235</v>
      </c>
      <c r="I499" t="s">
        <v>236</v>
      </c>
      <c r="J499" t="s">
        <v>15</v>
      </c>
      <c r="K499" t="s">
        <v>110</v>
      </c>
      <c r="L499" s="3"/>
      <c r="M499" t="s">
        <v>61</v>
      </c>
      <c r="N499" t="s">
        <v>111</v>
      </c>
    </row>
    <row r="500" spans="1:14" x14ac:dyDescent="0.25">
      <c r="A500" s="2">
        <v>1</v>
      </c>
      <c r="B500" s="2">
        <v>2016</v>
      </c>
      <c r="C500" t="s">
        <v>336</v>
      </c>
      <c r="D500" t="s">
        <v>169</v>
      </c>
      <c r="E500" s="2" t="s">
        <v>12</v>
      </c>
      <c r="F500" s="2">
        <f>VLOOKUP(C500,'Five Year Alumni Srvy 2016 Data'!C:F,4,FALSE)</f>
        <v>1</v>
      </c>
      <c r="G500" s="2" t="str">
        <f>VLOOKUP(F500,Coding!K:L,2,FALSE)</f>
        <v>URM</v>
      </c>
      <c r="H500" t="s">
        <v>270</v>
      </c>
      <c r="I500" t="s">
        <v>270</v>
      </c>
      <c r="J500" t="s">
        <v>21</v>
      </c>
      <c r="K500" t="s">
        <v>110</v>
      </c>
      <c r="L500" s="3"/>
      <c r="M500" t="s">
        <v>61</v>
      </c>
      <c r="N500" t="s">
        <v>111</v>
      </c>
    </row>
    <row r="501" spans="1:14" x14ac:dyDescent="0.25">
      <c r="A501" s="2">
        <v>1</v>
      </c>
      <c r="B501" s="2">
        <v>2016</v>
      </c>
      <c r="C501" t="s">
        <v>346</v>
      </c>
      <c r="D501" t="s">
        <v>48</v>
      </c>
      <c r="E501" s="2" t="s">
        <v>12</v>
      </c>
      <c r="F501" s="2">
        <f>VLOOKUP(C501,'Five Year Alumni Srvy 2016 Data'!C:F,4,FALSE)</f>
        <v>1</v>
      </c>
      <c r="G501" s="2" t="str">
        <f>VLOOKUP(F501,Coding!K:L,2,FALSE)</f>
        <v>URM</v>
      </c>
      <c r="H501" t="s">
        <v>347</v>
      </c>
      <c r="I501" t="s">
        <v>348</v>
      </c>
      <c r="J501" t="s">
        <v>10</v>
      </c>
      <c r="K501" t="s">
        <v>110</v>
      </c>
      <c r="L501" s="3"/>
      <c r="M501" t="s">
        <v>61</v>
      </c>
      <c r="N501" t="s">
        <v>111</v>
      </c>
    </row>
    <row r="502" spans="1:14" x14ac:dyDescent="0.25">
      <c r="A502" s="2">
        <v>1</v>
      </c>
      <c r="B502" s="2">
        <v>2016</v>
      </c>
      <c r="C502" t="s">
        <v>351</v>
      </c>
      <c r="D502" t="s">
        <v>169</v>
      </c>
      <c r="E502" s="2" t="s">
        <v>12</v>
      </c>
      <c r="F502" s="2">
        <f>VLOOKUP(C502,'Five Year Alumni Srvy 2016 Data'!C:F,4,FALSE)</f>
        <v>1</v>
      </c>
      <c r="G502" s="2" t="str">
        <f>VLOOKUP(F502,Coding!K:L,2,FALSE)</f>
        <v>URM</v>
      </c>
      <c r="H502" t="s">
        <v>352</v>
      </c>
      <c r="I502" t="s">
        <v>267</v>
      </c>
      <c r="J502" t="s">
        <v>10</v>
      </c>
      <c r="K502" t="s">
        <v>110</v>
      </c>
      <c r="L502" s="3"/>
      <c r="M502" t="s">
        <v>61</v>
      </c>
      <c r="N502" t="s">
        <v>111</v>
      </c>
    </row>
    <row r="503" spans="1:14" x14ac:dyDescent="0.25">
      <c r="A503" s="2">
        <v>1</v>
      </c>
      <c r="B503" s="2">
        <v>2016</v>
      </c>
      <c r="C503" t="s">
        <v>355</v>
      </c>
      <c r="D503" t="s">
        <v>48</v>
      </c>
      <c r="E503" s="2" t="s">
        <v>12</v>
      </c>
      <c r="F503" s="2">
        <f>VLOOKUP(C503,'Five Year Alumni Srvy 2016 Data'!C:F,4,FALSE)</f>
        <v>1</v>
      </c>
      <c r="G503" s="2" t="str">
        <f>VLOOKUP(F503,Coding!K:L,2,FALSE)</f>
        <v>URM</v>
      </c>
      <c r="H503" t="s">
        <v>356</v>
      </c>
      <c r="I503" t="s">
        <v>356</v>
      </c>
      <c r="J503" t="s">
        <v>17</v>
      </c>
      <c r="K503" t="s">
        <v>110</v>
      </c>
      <c r="L503" s="3"/>
      <c r="M503" t="s">
        <v>61</v>
      </c>
      <c r="N503" t="s">
        <v>111</v>
      </c>
    </row>
    <row r="504" spans="1:14" x14ac:dyDescent="0.25">
      <c r="A504" s="2">
        <v>1</v>
      </c>
      <c r="B504" s="2">
        <v>2016</v>
      </c>
      <c r="C504" t="s">
        <v>359</v>
      </c>
      <c r="D504" t="s">
        <v>48</v>
      </c>
      <c r="E504" s="2" t="s">
        <v>12</v>
      </c>
      <c r="F504" s="2">
        <f>VLOOKUP(C504,'Five Year Alumni Srvy 2016 Data'!C:F,4,FALSE)</f>
        <v>1</v>
      </c>
      <c r="G504" s="2" t="str">
        <f>VLOOKUP(F504,Coding!K:L,2,FALSE)</f>
        <v>URM</v>
      </c>
      <c r="H504" t="s">
        <v>360</v>
      </c>
      <c r="I504" t="s">
        <v>199</v>
      </c>
      <c r="J504" t="s">
        <v>17</v>
      </c>
      <c r="K504" t="s">
        <v>110</v>
      </c>
      <c r="L504" s="3"/>
      <c r="M504" t="s">
        <v>61</v>
      </c>
      <c r="N504" t="s">
        <v>111</v>
      </c>
    </row>
    <row r="505" spans="1:14" x14ac:dyDescent="0.25">
      <c r="A505" s="2">
        <v>1</v>
      </c>
      <c r="B505" s="2">
        <v>2016</v>
      </c>
      <c r="C505" t="s">
        <v>367</v>
      </c>
      <c r="D505" t="s">
        <v>48</v>
      </c>
      <c r="E505" s="2" t="s">
        <v>12</v>
      </c>
      <c r="F505" s="2">
        <f>VLOOKUP(C505,'Five Year Alumni Srvy 2016 Data'!C:F,4,FALSE)</f>
        <v>1</v>
      </c>
      <c r="G505" s="2" t="str">
        <f>VLOOKUP(F505,Coding!K:L,2,FALSE)</f>
        <v>URM</v>
      </c>
      <c r="H505" t="s">
        <v>368</v>
      </c>
      <c r="I505" t="s">
        <v>293</v>
      </c>
      <c r="J505" t="s">
        <v>15</v>
      </c>
      <c r="K505" t="s">
        <v>110</v>
      </c>
      <c r="L505" s="3"/>
      <c r="M505" t="s">
        <v>61</v>
      </c>
      <c r="N505" t="s">
        <v>111</v>
      </c>
    </row>
    <row r="506" spans="1:14" x14ac:dyDescent="0.25">
      <c r="A506" s="2">
        <v>1</v>
      </c>
      <c r="B506" s="2">
        <v>2016</v>
      </c>
      <c r="C506" t="s">
        <v>370</v>
      </c>
      <c r="D506" t="s">
        <v>264</v>
      </c>
      <c r="E506" s="2" t="s">
        <v>12</v>
      </c>
      <c r="F506" s="2">
        <f>VLOOKUP(C506,'Five Year Alumni Srvy 2016 Data'!C:F,4,FALSE)</f>
        <v>1</v>
      </c>
      <c r="G506" s="2" t="str">
        <f>VLOOKUP(F506,Coding!K:L,2,FALSE)</f>
        <v>URM</v>
      </c>
      <c r="H506" t="s">
        <v>252</v>
      </c>
      <c r="I506" t="s">
        <v>206</v>
      </c>
      <c r="J506" t="s">
        <v>15</v>
      </c>
      <c r="K506" t="s">
        <v>110</v>
      </c>
      <c r="L506" s="3"/>
      <c r="M506" t="s">
        <v>61</v>
      </c>
      <c r="N506" t="s">
        <v>111</v>
      </c>
    </row>
    <row r="507" spans="1:14" x14ac:dyDescent="0.25">
      <c r="A507" s="2">
        <v>1</v>
      </c>
      <c r="B507" s="2">
        <v>2016</v>
      </c>
      <c r="C507" t="s">
        <v>371</v>
      </c>
      <c r="D507" t="s">
        <v>48</v>
      </c>
      <c r="E507" s="2" t="s">
        <v>12</v>
      </c>
      <c r="F507" s="2">
        <f>VLOOKUP(C507,'Five Year Alumni Srvy 2016 Data'!C:F,4,FALSE)</f>
        <v>1</v>
      </c>
      <c r="G507" s="2" t="str">
        <f>VLOOKUP(F507,Coding!K:L,2,FALSE)</f>
        <v>URM</v>
      </c>
      <c r="H507" t="s">
        <v>368</v>
      </c>
      <c r="I507" t="s">
        <v>293</v>
      </c>
      <c r="J507" t="s">
        <v>15</v>
      </c>
      <c r="K507" t="s">
        <v>110</v>
      </c>
      <c r="L507" s="3"/>
      <c r="M507" t="s">
        <v>61</v>
      </c>
      <c r="N507" t="s">
        <v>111</v>
      </c>
    </row>
    <row r="508" spans="1:14" x14ac:dyDescent="0.25">
      <c r="A508" s="2">
        <v>1</v>
      </c>
      <c r="B508" s="2">
        <v>2016</v>
      </c>
      <c r="C508" t="s">
        <v>374</v>
      </c>
      <c r="D508" t="s">
        <v>48</v>
      </c>
      <c r="E508" s="2" t="s">
        <v>12</v>
      </c>
      <c r="F508" s="2">
        <f>VLOOKUP(C508,'Five Year Alumni Srvy 2016 Data'!C:F,4,FALSE)</f>
        <v>1</v>
      </c>
      <c r="G508" s="2" t="str">
        <f>VLOOKUP(F508,Coding!K:L,2,FALSE)</f>
        <v>URM</v>
      </c>
      <c r="H508" t="s">
        <v>352</v>
      </c>
      <c r="I508" t="s">
        <v>267</v>
      </c>
      <c r="J508" t="s">
        <v>10</v>
      </c>
      <c r="K508" t="s">
        <v>110</v>
      </c>
      <c r="L508" s="3"/>
      <c r="M508" t="s">
        <v>61</v>
      </c>
      <c r="N508" t="s">
        <v>111</v>
      </c>
    </row>
    <row r="509" spans="1:14" x14ac:dyDescent="0.25">
      <c r="A509" s="2">
        <v>1</v>
      </c>
      <c r="B509" s="2">
        <v>2016</v>
      </c>
      <c r="C509" t="s">
        <v>375</v>
      </c>
      <c r="D509" t="s">
        <v>48</v>
      </c>
      <c r="E509" s="2" t="s">
        <v>12</v>
      </c>
      <c r="F509" s="2">
        <f>VLOOKUP(C509,'Five Year Alumni Srvy 2016 Data'!C:F,4,FALSE)</f>
        <v>1</v>
      </c>
      <c r="G509" s="2" t="str">
        <f>VLOOKUP(F509,Coding!K:L,2,FALSE)</f>
        <v>URM</v>
      </c>
      <c r="H509" t="s">
        <v>376</v>
      </c>
      <c r="I509" t="s">
        <v>376</v>
      </c>
      <c r="J509" t="s">
        <v>21</v>
      </c>
      <c r="K509" t="s">
        <v>110</v>
      </c>
      <c r="L509" s="3"/>
      <c r="M509" t="s">
        <v>61</v>
      </c>
      <c r="N509" t="s">
        <v>111</v>
      </c>
    </row>
    <row r="510" spans="1:14" x14ac:dyDescent="0.25">
      <c r="A510" s="2">
        <v>1</v>
      </c>
      <c r="B510" s="2">
        <v>2016</v>
      </c>
      <c r="C510" t="s">
        <v>380</v>
      </c>
      <c r="E510" s="2" t="s">
        <v>12</v>
      </c>
      <c r="F510" s="2">
        <f>VLOOKUP(C510,'Five Year Alumni Srvy 2016 Data'!C:F,4,FALSE)</f>
        <v>1</v>
      </c>
      <c r="G510" s="2" t="str">
        <f>VLOOKUP(F510,Coding!K:L,2,FALSE)</f>
        <v>URM</v>
      </c>
      <c r="H510" t="s">
        <v>182</v>
      </c>
      <c r="I510" t="s">
        <v>182</v>
      </c>
      <c r="J510" t="s">
        <v>21</v>
      </c>
      <c r="K510" t="s">
        <v>110</v>
      </c>
      <c r="L510" s="3"/>
      <c r="M510" t="s">
        <v>61</v>
      </c>
      <c r="N510" t="s">
        <v>111</v>
      </c>
    </row>
    <row r="511" spans="1:14" x14ac:dyDescent="0.25">
      <c r="A511" s="2">
        <v>1</v>
      </c>
      <c r="B511" s="2">
        <v>2016</v>
      </c>
      <c r="C511" t="s">
        <v>386</v>
      </c>
      <c r="D511" t="s">
        <v>48</v>
      </c>
      <c r="E511" s="2" t="s">
        <v>12</v>
      </c>
      <c r="F511" s="2">
        <f>VLOOKUP(C511,'Five Year Alumni Srvy 2016 Data'!C:F,4,FALSE)</f>
        <v>1</v>
      </c>
      <c r="G511" s="2" t="str">
        <f>VLOOKUP(F511,Coding!K:L,2,FALSE)</f>
        <v>URM</v>
      </c>
      <c r="H511" t="s">
        <v>387</v>
      </c>
      <c r="I511" t="s">
        <v>225</v>
      </c>
      <c r="J511" t="s">
        <v>19</v>
      </c>
      <c r="K511" t="s">
        <v>110</v>
      </c>
      <c r="L511" s="3"/>
      <c r="M511" t="s">
        <v>61</v>
      </c>
      <c r="N511" t="s">
        <v>111</v>
      </c>
    </row>
    <row r="512" spans="1:14" x14ac:dyDescent="0.25">
      <c r="A512" s="2">
        <v>1</v>
      </c>
      <c r="B512" s="2">
        <v>2016</v>
      </c>
      <c r="C512" t="s">
        <v>392</v>
      </c>
      <c r="D512" t="s">
        <v>169</v>
      </c>
      <c r="E512" s="2" t="s">
        <v>12</v>
      </c>
      <c r="F512" s="2">
        <f>VLOOKUP(C512,'Five Year Alumni Srvy 2016 Data'!C:F,4,FALSE)</f>
        <v>1</v>
      </c>
      <c r="G512" s="2" t="str">
        <f>VLOOKUP(F512,Coding!K:L,2,FALSE)</f>
        <v>URM</v>
      </c>
      <c r="H512" t="s">
        <v>382</v>
      </c>
      <c r="I512" t="s">
        <v>328</v>
      </c>
      <c r="J512" t="s">
        <v>10</v>
      </c>
      <c r="K512" t="s">
        <v>110</v>
      </c>
      <c r="L512" s="3"/>
      <c r="M512" t="s">
        <v>61</v>
      </c>
      <c r="N512" t="s">
        <v>111</v>
      </c>
    </row>
    <row r="513" spans="1:14" x14ac:dyDescent="0.25">
      <c r="A513" s="2">
        <v>1</v>
      </c>
      <c r="B513" s="2">
        <v>2016</v>
      </c>
      <c r="C513" t="s">
        <v>393</v>
      </c>
      <c r="D513" t="s">
        <v>264</v>
      </c>
      <c r="E513" s="2" t="s">
        <v>12</v>
      </c>
      <c r="F513" s="2">
        <f>VLOOKUP(C513,'Five Year Alumni Srvy 2016 Data'!C:F,4,FALSE)</f>
        <v>1</v>
      </c>
      <c r="G513" s="2" t="str">
        <f>VLOOKUP(F513,Coding!K:L,2,FALSE)</f>
        <v>URM</v>
      </c>
      <c r="H513" t="s">
        <v>260</v>
      </c>
      <c r="I513" t="s">
        <v>261</v>
      </c>
      <c r="J513" t="s">
        <v>10</v>
      </c>
      <c r="K513" t="s">
        <v>110</v>
      </c>
      <c r="L513" s="3"/>
      <c r="M513" t="s">
        <v>61</v>
      </c>
      <c r="N513" t="s">
        <v>111</v>
      </c>
    </row>
    <row r="514" spans="1:14" x14ac:dyDescent="0.25">
      <c r="A514" s="2">
        <v>1</v>
      </c>
      <c r="B514" s="2">
        <v>2016</v>
      </c>
      <c r="C514" t="s">
        <v>395</v>
      </c>
      <c r="D514" t="s">
        <v>204</v>
      </c>
      <c r="E514" s="2" t="s">
        <v>12</v>
      </c>
      <c r="F514" s="2">
        <f>VLOOKUP(C514,'Five Year Alumni Srvy 2016 Data'!C:F,4,FALSE)</f>
        <v>1</v>
      </c>
      <c r="G514" s="2" t="str">
        <f>VLOOKUP(F514,Coding!K:L,2,FALSE)</f>
        <v>URM</v>
      </c>
      <c r="H514" t="s">
        <v>339</v>
      </c>
      <c r="I514" t="s">
        <v>339</v>
      </c>
      <c r="J514" t="s">
        <v>15</v>
      </c>
      <c r="K514" t="s">
        <v>110</v>
      </c>
      <c r="L514" s="3"/>
      <c r="M514" t="s">
        <v>61</v>
      </c>
      <c r="N514" t="s">
        <v>111</v>
      </c>
    </row>
    <row r="515" spans="1:14" x14ac:dyDescent="0.25">
      <c r="A515" s="2">
        <v>1</v>
      </c>
      <c r="B515" s="2">
        <v>2016</v>
      </c>
      <c r="C515" t="s">
        <v>397</v>
      </c>
      <c r="D515" t="s">
        <v>169</v>
      </c>
      <c r="E515" s="2" t="s">
        <v>12</v>
      </c>
      <c r="F515" s="2">
        <f>VLOOKUP(C515,'Five Year Alumni Srvy 2016 Data'!C:F,4,FALSE)</f>
        <v>1</v>
      </c>
      <c r="G515" s="2" t="str">
        <f>VLOOKUP(F515,Coding!K:L,2,FALSE)</f>
        <v>URM</v>
      </c>
      <c r="H515" t="s">
        <v>398</v>
      </c>
      <c r="I515" t="s">
        <v>399</v>
      </c>
      <c r="J515" t="s">
        <v>19</v>
      </c>
      <c r="K515" t="s">
        <v>110</v>
      </c>
      <c r="L515" s="3"/>
      <c r="M515" t="s">
        <v>61</v>
      </c>
      <c r="N515" t="s">
        <v>111</v>
      </c>
    </row>
    <row r="516" spans="1:14" x14ac:dyDescent="0.25">
      <c r="A516" s="2">
        <v>1</v>
      </c>
      <c r="B516" s="2">
        <v>2016</v>
      </c>
      <c r="C516" t="s">
        <v>403</v>
      </c>
      <c r="D516" t="s">
        <v>169</v>
      </c>
      <c r="E516" s="2" t="s">
        <v>12</v>
      </c>
      <c r="F516" s="2">
        <f>VLOOKUP(C516,'Five Year Alumni Srvy 2016 Data'!C:F,4,FALSE)</f>
        <v>1</v>
      </c>
      <c r="G516" s="2" t="str">
        <f>VLOOKUP(F516,Coding!K:L,2,FALSE)</f>
        <v>URM</v>
      </c>
      <c r="H516" t="s">
        <v>304</v>
      </c>
      <c r="I516" t="s">
        <v>267</v>
      </c>
      <c r="J516" t="s">
        <v>10</v>
      </c>
      <c r="K516" t="s">
        <v>110</v>
      </c>
      <c r="L516" s="3"/>
      <c r="M516" t="s">
        <v>61</v>
      </c>
      <c r="N516" t="s">
        <v>111</v>
      </c>
    </row>
    <row r="517" spans="1:14" x14ac:dyDescent="0.25">
      <c r="A517" s="2">
        <v>1</v>
      </c>
      <c r="B517" s="2">
        <v>2016</v>
      </c>
      <c r="C517" t="s">
        <v>407</v>
      </c>
      <c r="D517" t="s">
        <v>48</v>
      </c>
      <c r="E517" s="2" t="s">
        <v>12</v>
      </c>
      <c r="F517" s="2">
        <f>VLOOKUP(C517,'Five Year Alumni Srvy 2016 Data'!C:F,4,FALSE)</f>
        <v>1</v>
      </c>
      <c r="G517" s="2" t="str">
        <f>VLOOKUP(F517,Coding!K:L,2,FALSE)</f>
        <v>URM</v>
      </c>
      <c r="H517" t="s">
        <v>408</v>
      </c>
      <c r="I517" t="s">
        <v>409</v>
      </c>
      <c r="J517" t="s">
        <v>19</v>
      </c>
      <c r="K517" t="s">
        <v>110</v>
      </c>
      <c r="L517" s="3"/>
      <c r="M517" t="s">
        <v>61</v>
      </c>
      <c r="N517" t="s">
        <v>111</v>
      </c>
    </row>
    <row r="518" spans="1:14" x14ac:dyDescent="0.25">
      <c r="A518" s="2">
        <v>1</v>
      </c>
      <c r="B518" s="2">
        <v>2016</v>
      </c>
      <c r="C518" t="s">
        <v>411</v>
      </c>
      <c r="D518" t="s">
        <v>48</v>
      </c>
      <c r="E518" s="2" t="s">
        <v>12</v>
      </c>
      <c r="F518" s="2">
        <f>VLOOKUP(C518,'Five Year Alumni Srvy 2016 Data'!C:F,4,FALSE)</f>
        <v>1</v>
      </c>
      <c r="G518" s="2" t="str">
        <f>VLOOKUP(F518,Coding!K:L,2,FALSE)</f>
        <v>URM</v>
      </c>
      <c r="H518" t="s">
        <v>412</v>
      </c>
      <c r="I518" t="s">
        <v>196</v>
      </c>
      <c r="J518" t="s">
        <v>10</v>
      </c>
      <c r="K518" t="s">
        <v>110</v>
      </c>
      <c r="L518" s="3"/>
      <c r="M518" t="s">
        <v>61</v>
      </c>
      <c r="N518" t="s">
        <v>111</v>
      </c>
    </row>
    <row r="519" spans="1:14" x14ac:dyDescent="0.25">
      <c r="A519" s="2">
        <v>1</v>
      </c>
      <c r="B519" s="2">
        <v>2016</v>
      </c>
      <c r="C519" t="s">
        <v>421</v>
      </c>
      <c r="D519" t="s">
        <v>264</v>
      </c>
      <c r="E519" s="2" t="s">
        <v>12</v>
      </c>
      <c r="F519" s="2">
        <f>VLOOKUP(C519,'Five Year Alumni Srvy 2016 Data'!C:F,4,FALSE)</f>
        <v>1</v>
      </c>
      <c r="G519" s="2" t="str">
        <f>VLOOKUP(F519,Coding!K:L,2,FALSE)</f>
        <v>URM</v>
      </c>
      <c r="H519" t="s">
        <v>389</v>
      </c>
      <c r="I519" t="s">
        <v>390</v>
      </c>
      <c r="J519" t="s">
        <v>21</v>
      </c>
      <c r="K519" t="s">
        <v>110</v>
      </c>
      <c r="L519" s="3"/>
      <c r="M519" t="s">
        <v>61</v>
      </c>
      <c r="N519" t="s">
        <v>111</v>
      </c>
    </row>
    <row r="520" spans="1:14" x14ac:dyDescent="0.25">
      <c r="A520" s="2">
        <v>1</v>
      </c>
      <c r="B520" s="2">
        <v>2016</v>
      </c>
      <c r="C520" t="s">
        <v>423</v>
      </c>
      <c r="D520" t="s">
        <v>204</v>
      </c>
      <c r="E520" s="2" t="s">
        <v>12</v>
      </c>
      <c r="F520" s="2">
        <f>VLOOKUP(C520,'Five Year Alumni Srvy 2016 Data'!C:F,4,FALSE)</f>
        <v>1</v>
      </c>
      <c r="G520" s="2" t="str">
        <f>VLOOKUP(F520,Coding!K:L,2,FALSE)</f>
        <v>URM</v>
      </c>
      <c r="H520" t="s">
        <v>328</v>
      </c>
      <c r="I520" t="s">
        <v>328</v>
      </c>
      <c r="J520" t="s">
        <v>10</v>
      </c>
      <c r="K520" t="s">
        <v>110</v>
      </c>
      <c r="L520" s="3"/>
      <c r="M520" t="s">
        <v>61</v>
      </c>
      <c r="N520" t="s">
        <v>111</v>
      </c>
    </row>
    <row r="521" spans="1:14" x14ac:dyDescent="0.25">
      <c r="A521" s="2">
        <v>1</v>
      </c>
      <c r="B521" s="2">
        <v>2016</v>
      </c>
      <c r="C521" t="s">
        <v>428</v>
      </c>
      <c r="D521" t="s">
        <v>48</v>
      </c>
      <c r="E521" s="2" t="s">
        <v>12</v>
      </c>
      <c r="F521" s="2">
        <f>VLOOKUP(C521,'Five Year Alumni Srvy 2016 Data'!C:F,4,FALSE)</f>
        <v>1</v>
      </c>
      <c r="G521" s="2" t="str">
        <f>VLOOKUP(F521,Coding!K:L,2,FALSE)</f>
        <v>URM</v>
      </c>
      <c r="H521" t="s">
        <v>342</v>
      </c>
      <c r="I521" t="s">
        <v>342</v>
      </c>
      <c r="J521" t="s">
        <v>19</v>
      </c>
      <c r="K521" t="s">
        <v>110</v>
      </c>
      <c r="L521" s="3"/>
      <c r="M521" t="s">
        <v>61</v>
      </c>
      <c r="N521" t="s">
        <v>111</v>
      </c>
    </row>
    <row r="522" spans="1:14" x14ac:dyDescent="0.25">
      <c r="A522" s="2">
        <v>1</v>
      </c>
      <c r="B522" s="2">
        <v>2016</v>
      </c>
      <c r="C522" t="s">
        <v>429</v>
      </c>
      <c r="D522" t="s">
        <v>169</v>
      </c>
      <c r="E522" s="2" t="s">
        <v>12</v>
      </c>
      <c r="F522" s="2">
        <f>VLOOKUP(C522,'Five Year Alumni Srvy 2016 Data'!C:F,4,FALSE)</f>
        <v>1</v>
      </c>
      <c r="G522" s="2" t="str">
        <f>VLOOKUP(F522,Coding!K:L,2,FALSE)</f>
        <v>URM</v>
      </c>
      <c r="H522" t="s">
        <v>304</v>
      </c>
      <c r="I522" t="s">
        <v>267</v>
      </c>
      <c r="J522" t="s">
        <v>10</v>
      </c>
      <c r="K522" t="s">
        <v>110</v>
      </c>
      <c r="L522" s="3"/>
      <c r="M522" t="s">
        <v>61</v>
      </c>
      <c r="N522" t="s">
        <v>111</v>
      </c>
    </row>
    <row r="523" spans="1:14" x14ac:dyDescent="0.25">
      <c r="A523" s="2">
        <v>1</v>
      </c>
      <c r="B523" s="2">
        <v>2016</v>
      </c>
      <c r="C523" t="s">
        <v>430</v>
      </c>
      <c r="D523" t="s">
        <v>48</v>
      </c>
      <c r="E523" s="2" t="s">
        <v>12</v>
      </c>
      <c r="F523" s="2">
        <f>VLOOKUP(C523,'Five Year Alumni Srvy 2016 Data'!C:F,4,FALSE)</f>
        <v>1</v>
      </c>
      <c r="G523" s="2" t="str">
        <f>VLOOKUP(F523,Coding!K:L,2,FALSE)</f>
        <v>URM</v>
      </c>
      <c r="H523" t="s">
        <v>182</v>
      </c>
      <c r="I523" t="s">
        <v>182</v>
      </c>
      <c r="J523" t="s">
        <v>21</v>
      </c>
      <c r="K523" t="s">
        <v>110</v>
      </c>
      <c r="L523" s="3"/>
      <c r="M523" t="s">
        <v>61</v>
      </c>
      <c r="N523" t="s">
        <v>111</v>
      </c>
    </row>
    <row r="524" spans="1:14" x14ac:dyDescent="0.25">
      <c r="A524" s="2">
        <v>1</v>
      </c>
      <c r="B524" s="2">
        <v>2016</v>
      </c>
      <c r="C524" t="s">
        <v>436</v>
      </c>
      <c r="D524" t="s">
        <v>48</v>
      </c>
      <c r="E524" s="2" t="s">
        <v>12</v>
      </c>
      <c r="F524" s="2">
        <f>VLOOKUP(C524,'Five Year Alumni Srvy 2016 Data'!C:F,4,FALSE)</f>
        <v>1</v>
      </c>
      <c r="G524" s="2" t="str">
        <f>VLOOKUP(F524,Coding!K:L,2,FALSE)</f>
        <v>URM</v>
      </c>
      <c r="H524" t="s">
        <v>238</v>
      </c>
      <c r="I524" t="s">
        <v>225</v>
      </c>
      <c r="J524" t="s">
        <v>19</v>
      </c>
      <c r="K524" t="s">
        <v>110</v>
      </c>
      <c r="L524" s="3"/>
      <c r="M524" t="s">
        <v>61</v>
      </c>
      <c r="N524" t="s">
        <v>111</v>
      </c>
    </row>
    <row r="525" spans="1:14" x14ac:dyDescent="0.25">
      <c r="A525" s="2">
        <v>1</v>
      </c>
      <c r="B525" s="2">
        <v>2016</v>
      </c>
      <c r="C525" t="s">
        <v>439</v>
      </c>
      <c r="D525" t="s">
        <v>169</v>
      </c>
      <c r="E525" s="2" t="s">
        <v>12</v>
      </c>
      <c r="F525" s="2">
        <f>VLOOKUP(C525,'Five Year Alumni Srvy 2016 Data'!C:F,4,FALSE)</f>
        <v>1</v>
      </c>
      <c r="G525" s="2" t="str">
        <f>VLOOKUP(F525,Coding!K:L,2,FALSE)</f>
        <v>URM</v>
      </c>
      <c r="H525" t="s">
        <v>328</v>
      </c>
      <c r="I525" t="s">
        <v>328</v>
      </c>
      <c r="J525" t="s">
        <v>10</v>
      </c>
      <c r="K525" t="s">
        <v>110</v>
      </c>
      <c r="L525" s="3"/>
      <c r="M525" t="s">
        <v>61</v>
      </c>
      <c r="N525" t="s">
        <v>111</v>
      </c>
    </row>
    <row r="526" spans="1:14" x14ac:dyDescent="0.25">
      <c r="A526" s="2">
        <v>1</v>
      </c>
      <c r="B526" s="2">
        <v>2016</v>
      </c>
      <c r="C526" t="s">
        <v>440</v>
      </c>
      <c r="D526" t="s">
        <v>48</v>
      </c>
      <c r="E526" s="2" t="s">
        <v>12</v>
      </c>
      <c r="F526" s="2">
        <f>VLOOKUP(C526,'Five Year Alumni Srvy 2016 Data'!C:F,4,FALSE)</f>
        <v>1</v>
      </c>
      <c r="G526" s="2" t="str">
        <f>VLOOKUP(F526,Coding!K:L,2,FALSE)</f>
        <v>URM</v>
      </c>
      <c r="H526" t="s">
        <v>182</v>
      </c>
      <c r="I526" t="s">
        <v>182</v>
      </c>
      <c r="J526" t="s">
        <v>21</v>
      </c>
      <c r="K526" t="s">
        <v>110</v>
      </c>
      <c r="L526" s="3"/>
      <c r="M526" t="s">
        <v>61</v>
      </c>
      <c r="N526" t="s">
        <v>111</v>
      </c>
    </row>
    <row r="527" spans="1:14" x14ac:dyDescent="0.25">
      <c r="A527" s="2">
        <v>1</v>
      </c>
      <c r="B527" s="2">
        <v>2016</v>
      </c>
      <c r="C527" t="s">
        <v>447</v>
      </c>
      <c r="D527" t="s">
        <v>48</v>
      </c>
      <c r="E527" s="2" t="s">
        <v>12</v>
      </c>
      <c r="F527" s="2">
        <f>VLOOKUP(C527,'Five Year Alumni Srvy 2016 Data'!C:F,4,FALSE)</f>
        <v>1</v>
      </c>
      <c r="G527" s="2" t="str">
        <f>VLOOKUP(F527,Coding!K:L,2,FALSE)</f>
        <v>URM</v>
      </c>
      <c r="H527" t="s">
        <v>448</v>
      </c>
      <c r="I527" t="s">
        <v>261</v>
      </c>
      <c r="J527" t="s">
        <v>10</v>
      </c>
      <c r="K527" t="s">
        <v>110</v>
      </c>
      <c r="L527" s="3"/>
      <c r="M527" t="s">
        <v>61</v>
      </c>
      <c r="N527" t="s">
        <v>111</v>
      </c>
    </row>
    <row r="528" spans="1:14" x14ac:dyDescent="0.25">
      <c r="A528" s="2">
        <v>1</v>
      </c>
      <c r="B528" s="2">
        <v>2016</v>
      </c>
      <c r="C528" t="s">
        <v>456</v>
      </c>
      <c r="D528" t="s">
        <v>204</v>
      </c>
      <c r="E528" s="2" t="s">
        <v>12</v>
      </c>
      <c r="F528" s="2">
        <f>VLOOKUP(C528,'Five Year Alumni Srvy 2016 Data'!C:F,4,FALSE)</f>
        <v>1</v>
      </c>
      <c r="G528" s="2" t="str">
        <f>VLOOKUP(F528,Coding!K:L,2,FALSE)</f>
        <v>URM</v>
      </c>
      <c r="H528" t="s">
        <v>382</v>
      </c>
      <c r="I528" t="s">
        <v>328</v>
      </c>
      <c r="J528" t="s">
        <v>10</v>
      </c>
      <c r="K528" t="s">
        <v>110</v>
      </c>
      <c r="L528" s="3"/>
      <c r="M528" t="s">
        <v>61</v>
      </c>
      <c r="N528" t="s">
        <v>111</v>
      </c>
    </row>
    <row r="529" spans="1:14" x14ac:dyDescent="0.25">
      <c r="A529" s="2">
        <v>1</v>
      </c>
      <c r="B529" s="2">
        <v>2016</v>
      </c>
      <c r="C529" t="s">
        <v>457</v>
      </c>
      <c r="D529" t="s">
        <v>169</v>
      </c>
      <c r="E529" s="2" t="s">
        <v>12</v>
      </c>
      <c r="F529" s="2">
        <f>VLOOKUP(C529,'Five Year Alumni Srvy 2016 Data'!C:F,4,FALSE)</f>
        <v>1</v>
      </c>
      <c r="G529" s="2" t="str">
        <f>VLOOKUP(F529,Coding!K:L,2,FALSE)</f>
        <v>URM</v>
      </c>
      <c r="H529" t="s">
        <v>409</v>
      </c>
      <c r="I529" t="s">
        <v>409</v>
      </c>
      <c r="J529" t="s">
        <v>19</v>
      </c>
      <c r="K529" t="s">
        <v>110</v>
      </c>
      <c r="L529" s="3"/>
      <c r="M529" t="s">
        <v>61</v>
      </c>
      <c r="N529" t="s">
        <v>111</v>
      </c>
    </row>
    <row r="530" spans="1:14" x14ac:dyDescent="0.25">
      <c r="A530" s="2">
        <v>1</v>
      </c>
      <c r="B530" s="2">
        <v>2016</v>
      </c>
      <c r="C530" t="s">
        <v>458</v>
      </c>
      <c r="D530" t="s">
        <v>169</v>
      </c>
      <c r="E530" s="2" t="s">
        <v>12</v>
      </c>
      <c r="F530" s="2">
        <f>VLOOKUP(C530,'Five Year Alumni Srvy 2016 Data'!C:F,4,FALSE)</f>
        <v>1</v>
      </c>
      <c r="G530" s="2" t="str">
        <f>VLOOKUP(F530,Coding!K:L,2,FALSE)</f>
        <v>URM</v>
      </c>
      <c r="H530" t="s">
        <v>459</v>
      </c>
      <c r="I530" t="s">
        <v>220</v>
      </c>
      <c r="J530" t="s">
        <v>19</v>
      </c>
      <c r="K530" t="s">
        <v>110</v>
      </c>
      <c r="L530" s="3"/>
      <c r="M530" t="s">
        <v>61</v>
      </c>
      <c r="N530" t="s">
        <v>111</v>
      </c>
    </row>
    <row r="531" spans="1:14" x14ac:dyDescent="0.25">
      <c r="A531" s="2">
        <v>1</v>
      </c>
      <c r="B531" s="2">
        <v>2016</v>
      </c>
      <c r="C531" t="s">
        <v>467</v>
      </c>
      <c r="D531" t="s">
        <v>264</v>
      </c>
      <c r="E531" s="2" t="s">
        <v>12</v>
      </c>
      <c r="F531" s="2">
        <f>VLOOKUP(C531,'Five Year Alumni Srvy 2016 Data'!C:F,4,FALSE)</f>
        <v>1</v>
      </c>
      <c r="G531" s="2" t="str">
        <f>VLOOKUP(F531,Coding!K:L,2,FALSE)</f>
        <v>URM</v>
      </c>
      <c r="H531" t="s">
        <v>235</v>
      </c>
      <c r="I531" t="s">
        <v>236</v>
      </c>
      <c r="J531" t="s">
        <v>15</v>
      </c>
      <c r="K531" t="s">
        <v>110</v>
      </c>
      <c r="L531" s="3"/>
      <c r="M531" t="s">
        <v>61</v>
      </c>
      <c r="N531" t="s">
        <v>111</v>
      </c>
    </row>
    <row r="532" spans="1:14" x14ac:dyDescent="0.25">
      <c r="A532" s="2">
        <v>1</v>
      </c>
      <c r="B532" s="2">
        <v>2016</v>
      </c>
      <c r="C532" t="s">
        <v>470</v>
      </c>
      <c r="D532" t="s">
        <v>48</v>
      </c>
      <c r="E532" s="2" t="s">
        <v>12</v>
      </c>
      <c r="F532" s="2">
        <f>VLOOKUP(C532,'Five Year Alumni Srvy 2016 Data'!C:F,4,FALSE)</f>
        <v>1</v>
      </c>
      <c r="G532" s="2" t="str">
        <f>VLOOKUP(F532,Coding!K:L,2,FALSE)</f>
        <v>URM</v>
      </c>
      <c r="H532" t="s">
        <v>471</v>
      </c>
      <c r="I532" t="s">
        <v>452</v>
      </c>
      <c r="J532" t="s">
        <v>21</v>
      </c>
      <c r="K532" t="s">
        <v>110</v>
      </c>
      <c r="L532" s="3"/>
      <c r="M532" t="s">
        <v>61</v>
      </c>
      <c r="N532" t="s">
        <v>111</v>
      </c>
    </row>
    <row r="533" spans="1:14" x14ac:dyDescent="0.25">
      <c r="A533" s="2">
        <v>1</v>
      </c>
      <c r="B533" s="2">
        <v>2016</v>
      </c>
      <c r="C533" t="s">
        <v>478</v>
      </c>
      <c r="D533" t="s">
        <v>48</v>
      </c>
      <c r="E533" s="2" t="s">
        <v>12</v>
      </c>
      <c r="F533" s="2">
        <f>VLOOKUP(C533,'Five Year Alumni Srvy 2016 Data'!C:F,4,FALSE)</f>
        <v>1</v>
      </c>
      <c r="G533" s="2" t="str">
        <f>VLOOKUP(F533,Coding!K:L,2,FALSE)</f>
        <v>URM</v>
      </c>
      <c r="H533" t="s">
        <v>412</v>
      </c>
      <c r="I533" t="s">
        <v>196</v>
      </c>
      <c r="J533" t="s">
        <v>10</v>
      </c>
      <c r="K533" t="s">
        <v>110</v>
      </c>
      <c r="L533" s="3"/>
      <c r="M533" t="s">
        <v>61</v>
      </c>
      <c r="N533" t="s">
        <v>111</v>
      </c>
    </row>
    <row r="534" spans="1:14" x14ac:dyDescent="0.25">
      <c r="A534" s="2">
        <v>1</v>
      </c>
      <c r="B534" s="2">
        <v>2016</v>
      </c>
      <c r="C534" t="s">
        <v>481</v>
      </c>
      <c r="D534" t="s">
        <v>169</v>
      </c>
      <c r="E534" s="2" t="s">
        <v>12</v>
      </c>
      <c r="F534" s="2">
        <f>VLOOKUP(C534,'Five Year Alumni Srvy 2016 Data'!C:F,4,FALSE)</f>
        <v>1</v>
      </c>
      <c r="G534" s="2" t="str">
        <f>VLOOKUP(F534,Coding!K:L,2,FALSE)</f>
        <v>URM</v>
      </c>
      <c r="H534" t="s">
        <v>270</v>
      </c>
      <c r="I534" t="s">
        <v>270</v>
      </c>
      <c r="J534" t="s">
        <v>21</v>
      </c>
      <c r="K534" t="s">
        <v>110</v>
      </c>
      <c r="L534" s="3"/>
      <c r="M534" t="s">
        <v>61</v>
      </c>
      <c r="N534" t="s">
        <v>111</v>
      </c>
    </row>
    <row r="535" spans="1:14" x14ac:dyDescent="0.25">
      <c r="A535" s="2">
        <v>1</v>
      </c>
      <c r="B535" s="2">
        <v>2016</v>
      </c>
      <c r="C535" t="s">
        <v>484</v>
      </c>
      <c r="D535" t="s">
        <v>48</v>
      </c>
      <c r="E535" s="2" t="s">
        <v>12</v>
      </c>
      <c r="F535" s="2">
        <f>VLOOKUP(C535,'Five Year Alumni Srvy 2016 Data'!C:F,4,FALSE)</f>
        <v>1</v>
      </c>
      <c r="G535" s="2" t="str">
        <f>VLOOKUP(F535,Coding!K:L,2,FALSE)</f>
        <v>URM</v>
      </c>
      <c r="H535" t="s">
        <v>304</v>
      </c>
      <c r="I535" t="s">
        <v>267</v>
      </c>
      <c r="J535" t="s">
        <v>10</v>
      </c>
      <c r="K535" t="s">
        <v>110</v>
      </c>
      <c r="L535" s="3"/>
      <c r="M535" t="s">
        <v>61</v>
      </c>
      <c r="N535" t="s">
        <v>111</v>
      </c>
    </row>
    <row r="536" spans="1:14" x14ac:dyDescent="0.25">
      <c r="A536" s="2">
        <v>1</v>
      </c>
      <c r="B536" s="2">
        <v>2016</v>
      </c>
      <c r="C536" t="s">
        <v>486</v>
      </c>
      <c r="D536" t="s">
        <v>48</v>
      </c>
      <c r="E536" s="2" t="s">
        <v>12</v>
      </c>
      <c r="F536" s="2">
        <f>VLOOKUP(C536,'Five Year Alumni Srvy 2016 Data'!C:F,4,FALSE)</f>
        <v>1</v>
      </c>
      <c r="G536" s="2" t="str">
        <f>VLOOKUP(F536,Coding!K:L,2,FALSE)</f>
        <v>URM</v>
      </c>
      <c r="H536" t="s">
        <v>487</v>
      </c>
      <c r="I536" t="s">
        <v>225</v>
      </c>
      <c r="J536" t="s">
        <v>19</v>
      </c>
      <c r="K536" t="s">
        <v>110</v>
      </c>
      <c r="L536" s="3"/>
      <c r="M536" t="s">
        <v>61</v>
      </c>
      <c r="N536" t="s">
        <v>111</v>
      </c>
    </row>
    <row r="537" spans="1:14" x14ac:dyDescent="0.25">
      <c r="A537" s="2">
        <v>1</v>
      </c>
      <c r="B537" s="2">
        <v>2016</v>
      </c>
      <c r="C537" t="s">
        <v>491</v>
      </c>
      <c r="D537" t="s">
        <v>48</v>
      </c>
      <c r="E537" s="2" t="s">
        <v>12</v>
      </c>
      <c r="F537" s="2">
        <f>VLOOKUP(C537,'Five Year Alumni Srvy 2016 Data'!C:F,4,FALSE)</f>
        <v>1</v>
      </c>
      <c r="G537" s="2" t="str">
        <f>VLOOKUP(F537,Coding!K:L,2,FALSE)</f>
        <v>URM</v>
      </c>
      <c r="H537" t="s">
        <v>298</v>
      </c>
      <c r="I537" t="s">
        <v>298</v>
      </c>
      <c r="J537" t="s">
        <v>21</v>
      </c>
      <c r="K537" t="s">
        <v>110</v>
      </c>
      <c r="L537" s="3"/>
      <c r="M537" t="s">
        <v>61</v>
      </c>
      <c r="N537" t="s">
        <v>111</v>
      </c>
    </row>
    <row r="538" spans="1:14" x14ac:dyDescent="0.25">
      <c r="A538" s="2">
        <v>1</v>
      </c>
      <c r="B538" s="2">
        <v>2016</v>
      </c>
      <c r="C538" t="s">
        <v>494</v>
      </c>
      <c r="D538" t="s">
        <v>48</v>
      </c>
      <c r="E538" s="2" t="s">
        <v>12</v>
      </c>
      <c r="F538" s="2">
        <f>VLOOKUP(C538,'Five Year Alumni Srvy 2016 Data'!C:F,4,FALSE)</f>
        <v>1</v>
      </c>
      <c r="G538" s="2" t="str">
        <f>VLOOKUP(F538,Coding!K:L,2,FALSE)</f>
        <v>URM</v>
      </c>
      <c r="H538" t="s">
        <v>328</v>
      </c>
      <c r="I538" t="s">
        <v>328</v>
      </c>
      <c r="J538" t="s">
        <v>10</v>
      </c>
      <c r="K538" t="s">
        <v>110</v>
      </c>
      <c r="L538" s="3"/>
      <c r="M538" t="s">
        <v>61</v>
      </c>
      <c r="N538" t="s">
        <v>111</v>
      </c>
    </row>
    <row r="539" spans="1:14" x14ac:dyDescent="0.25">
      <c r="A539" s="2">
        <v>1</v>
      </c>
      <c r="B539" s="2">
        <v>2016</v>
      </c>
      <c r="C539" t="s">
        <v>210</v>
      </c>
      <c r="D539" t="s">
        <v>48</v>
      </c>
      <c r="E539" s="2" t="s">
        <v>12</v>
      </c>
      <c r="F539" s="2">
        <f>VLOOKUP(C539,'Five Year Alumni Srvy 2016 Data'!C:F,4,FALSE)</f>
        <v>1</v>
      </c>
      <c r="G539" s="2" t="str">
        <f>VLOOKUP(F539,Coding!K:L,2,FALSE)</f>
        <v>URM</v>
      </c>
      <c r="H539" t="s">
        <v>211</v>
      </c>
      <c r="I539" t="s">
        <v>171</v>
      </c>
      <c r="J539" t="s">
        <v>19</v>
      </c>
      <c r="K539" t="s">
        <v>104</v>
      </c>
      <c r="L539" s="3"/>
      <c r="M539" t="s">
        <v>61</v>
      </c>
      <c r="N539" t="s">
        <v>105</v>
      </c>
    </row>
    <row r="540" spans="1:14" x14ac:dyDescent="0.25">
      <c r="A540" s="2">
        <v>1</v>
      </c>
      <c r="B540" s="2">
        <v>2016</v>
      </c>
      <c r="C540" t="s">
        <v>223</v>
      </c>
      <c r="D540" t="s">
        <v>204</v>
      </c>
      <c r="E540" s="2" t="s">
        <v>12</v>
      </c>
      <c r="F540" s="2">
        <f>VLOOKUP(C540,'Five Year Alumni Srvy 2016 Data'!C:F,4,FALSE)</f>
        <v>1</v>
      </c>
      <c r="G540" s="2" t="str">
        <f>VLOOKUP(F540,Coding!K:L,2,FALSE)</f>
        <v>URM</v>
      </c>
      <c r="H540" t="s">
        <v>224</v>
      </c>
      <c r="I540" t="s">
        <v>225</v>
      </c>
      <c r="J540" t="s">
        <v>19</v>
      </c>
      <c r="K540" t="s">
        <v>104</v>
      </c>
      <c r="L540" s="3"/>
      <c r="M540" t="s">
        <v>61</v>
      </c>
      <c r="N540" t="s">
        <v>105</v>
      </c>
    </row>
    <row r="541" spans="1:14" x14ac:dyDescent="0.25">
      <c r="A541" s="2">
        <v>1</v>
      </c>
      <c r="B541" s="2">
        <v>2016</v>
      </c>
      <c r="C541" t="s">
        <v>279</v>
      </c>
      <c r="D541" t="s">
        <v>169</v>
      </c>
      <c r="E541" s="2" t="s">
        <v>12</v>
      </c>
      <c r="F541" s="2">
        <f>VLOOKUP(C541,'Five Year Alumni Srvy 2016 Data'!C:F,4,FALSE)</f>
        <v>1</v>
      </c>
      <c r="G541" s="2" t="str">
        <f>VLOOKUP(F541,Coding!K:L,2,FALSE)</f>
        <v>URM</v>
      </c>
      <c r="H541" t="s">
        <v>182</v>
      </c>
      <c r="I541" t="s">
        <v>182</v>
      </c>
      <c r="J541" t="s">
        <v>21</v>
      </c>
      <c r="K541" t="s">
        <v>104</v>
      </c>
      <c r="L541" s="3"/>
      <c r="M541" t="s">
        <v>61</v>
      </c>
      <c r="N541" t="s">
        <v>105</v>
      </c>
    </row>
    <row r="542" spans="1:14" x14ac:dyDescent="0.25">
      <c r="A542" s="2">
        <v>1</v>
      </c>
      <c r="B542" s="2">
        <v>2016</v>
      </c>
      <c r="C542" t="s">
        <v>300</v>
      </c>
      <c r="D542" t="s">
        <v>169</v>
      </c>
      <c r="E542" s="2" t="s">
        <v>12</v>
      </c>
      <c r="F542" s="2">
        <f>VLOOKUP(C542,'Five Year Alumni Srvy 2016 Data'!C:F,4,FALSE)</f>
        <v>1</v>
      </c>
      <c r="G542" s="2" t="str">
        <f>VLOOKUP(F542,Coding!K:L,2,FALSE)</f>
        <v>URM</v>
      </c>
      <c r="H542" t="s">
        <v>219</v>
      </c>
      <c r="I542" t="s">
        <v>220</v>
      </c>
      <c r="J542" t="s">
        <v>19</v>
      </c>
      <c r="K542" t="s">
        <v>104</v>
      </c>
      <c r="L542" s="3"/>
      <c r="M542" t="s">
        <v>61</v>
      </c>
      <c r="N542" t="s">
        <v>105</v>
      </c>
    </row>
    <row r="543" spans="1:14" x14ac:dyDescent="0.25">
      <c r="A543" s="2">
        <v>1</v>
      </c>
      <c r="B543" s="2">
        <v>2016</v>
      </c>
      <c r="C543" t="s">
        <v>309</v>
      </c>
      <c r="D543" t="s">
        <v>48</v>
      </c>
      <c r="E543" s="2" t="s">
        <v>12</v>
      </c>
      <c r="F543" s="2">
        <f>VLOOKUP(C543,'Five Year Alumni Srvy 2016 Data'!C:F,4,FALSE)</f>
        <v>1</v>
      </c>
      <c r="G543" s="2" t="str">
        <f>VLOOKUP(F543,Coding!K:L,2,FALSE)</f>
        <v>URM</v>
      </c>
      <c r="H543" t="s">
        <v>310</v>
      </c>
      <c r="I543" t="s">
        <v>242</v>
      </c>
      <c r="J543" t="s">
        <v>21</v>
      </c>
      <c r="K543" t="s">
        <v>104</v>
      </c>
      <c r="L543" s="3"/>
      <c r="M543" t="s">
        <v>61</v>
      </c>
      <c r="N543" t="s">
        <v>105</v>
      </c>
    </row>
    <row r="544" spans="1:14" x14ac:dyDescent="0.25">
      <c r="A544" s="2">
        <v>1</v>
      </c>
      <c r="B544" s="2">
        <v>2016</v>
      </c>
      <c r="C544" t="s">
        <v>314</v>
      </c>
      <c r="D544" t="s">
        <v>48</v>
      </c>
      <c r="E544" s="2" t="s">
        <v>12</v>
      </c>
      <c r="F544" s="2">
        <f>VLOOKUP(C544,'Five Year Alumni Srvy 2016 Data'!C:F,4,FALSE)</f>
        <v>1</v>
      </c>
      <c r="G544" s="2" t="str">
        <f>VLOOKUP(F544,Coding!K:L,2,FALSE)</f>
        <v>URM</v>
      </c>
      <c r="H544" t="s">
        <v>235</v>
      </c>
      <c r="I544" t="s">
        <v>236</v>
      </c>
      <c r="J544" t="s">
        <v>15</v>
      </c>
      <c r="K544" t="s">
        <v>104</v>
      </c>
      <c r="L544" s="3"/>
      <c r="M544" t="s">
        <v>61</v>
      </c>
      <c r="N544" t="s">
        <v>105</v>
      </c>
    </row>
    <row r="545" spans="1:14" x14ac:dyDescent="0.25">
      <c r="A545" s="2">
        <v>1</v>
      </c>
      <c r="B545" s="2">
        <v>2016</v>
      </c>
      <c r="C545" t="s">
        <v>323</v>
      </c>
      <c r="D545" t="s">
        <v>169</v>
      </c>
      <c r="E545" s="2" t="s">
        <v>12</v>
      </c>
      <c r="F545" s="2">
        <f>VLOOKUP(C545,'Five Year Alumni Srvy 2016 Data'!C:F,4,FALSE)</f>
        <v>1</v>
      </c>
      <c r="G545" s="2" t="str">
        <f>VLOOKUP(F545,Coding!K:L,2,FALSE)</f>
        <v>URM</v>
      </c>
      <c r="H545" t="s">
        <v>195</v>
      </c>
      <c r="I545" t="s">
        <v>196</v>
      </c>
      <c r="J545" t="s">
        <v>10</v>
      </c>
      <c r="K545" t="s">
        <v>104</v>
      </c>
      <c r="L545" s="3"/>
      <c r="M545" t="s">
        <v>61</v>
      </c>
      <c r="N545" t="s">
        <v>105</v>
      </c>
    </row>
    <row r="546" spans="1:14" x14ac:dyDescent="0.25">
      <c r="A546" s="2">
        <v>1</v>
      </c>
      <c r="B546" s="2">
        <v>2016</v>
      </c>
      <c r="C546" t="s">
        <v>327</v>
      </c>
      <c r="D546" t="s">
        <v>204</v>
      </c>
      <c r="E546" s="2" t="s">
        <v>12</v>
      </c>
      <c r="F546" s="2">
        <f>VLOOKUP(C546,'Five Year Alumni Srvy 2016 Data'!C:F,4,FALSE)</f>
        <v>1</v>
      </c>
      <c r="G546" s="2" t="str">
        <f>VLOOKUP(F546,Coding!K:L,2,FALSE)</f>
        <v>URM</v>
      </c>
      <c r="H546" t="s">
        <v>328</v>
      </c>
      <c r="I546" t="s">
        <v>328</v>
      </c>
      <c r="J546" t="s">
        <v>10</v>
      </c>
      <c r="K546" t="s">
        <v>104</v>
      </c>
      <c r="L546" s="3"/>
      <c r="M546" t="s">
        <v>61</v>
      </c>
      <c r="N546" t="s">
        <v>105</v>
      </c>
    </row>
    <row r="547" spans="1:14" x14ac:dyDescent="0.25">
      <c r="A547" s="2">
        <v>1</v>
      </c>
      <c r="B547" s="2">
        <v>2016</v>
      </c>
      <c r="C547" t="s">
        <v>329</v>
      </c>
      <c r="D547" t="s">
        <v>48</v>
      </c>
      <c r="E547" s="2" t="s">
        <v>12</v>
      </c>
      <c r="F547" s="2">
        <f>VLOOKUP(C547,'Five Year Alumni Srvy 2016 Data'!C:F,4,FALSE)</f>
        <v>1</v>
      </c>
      <c r="G547" s="2" t="str">
        <f>VLOOKUP(F547,Coding!K:L,2,FALSE)</f>
        <v>URM</v>
      </c>
      <c r="H547" t="s">
        <v>182</v>
      </c>
      <c r="I547" t="s">
        <v>182</v>
      </c>
      <c r="J547" t="s">
        <v>21</v>
      </c>
      <c r="K547" t="s">
        <v>104</v>
      </c>
      <c r="L547" s="3"/>
      <c r="M547" t="s">
        <v>61</v>
      </c>
      <c r="N547" t="s">
        <v>105</v>
      </c>
    </row>
    <row r="548" spans="1:14" x14ac:dyDescent="0.25">
      <c r="A548" s="2">
        <v>1</v>
      </c>
      <c r="B548" s="2">
        <v>2016</v>
      </c>
      <c r="C548" t="s">
        <v>330</v>
      </c>
      <c r="D548" t="s">
        <v>48</v>
      </c>
      <c r="E548" s="2" t="s">
        <v>12</v>
      </c>
      <c r="F548" s="2">
        <f>VLOOKUP(C548,'Five Year Alumni Srvy 2016 Data'!C:F,4,FALSE)</f>
        <v>1</v>
      </c>
      <c r="G548" s="2" t="str">
        <f>VLOOKUP(F548,Coding!K:L,2,FALSE)</f>
        <v>URM</v>
      </c>
      <c r="H548" t="s">
        <v>235</v>
      </c>
      <c r="I548" t="s">
        <v>236</v>
      </c>
      <c r="J548" t="s">
        <v>15</v>
      </c>
      <c r="K548" t="s">
        <v>104</v>
      </c>
      <c r="L548" s="3"/>
      <c r="M548" t="s">
        <v>61</v>
      </c>
      <c r="N548" t="s">
        <v>105</v>
      </c>
    </row>
    <row r="549" spans="1:14" x14ac:dyDescent="0.25">
      <c r="A549" s="2">
        <v>1</v>
      </c>
      <c r="B549" s="2">
        <v>2016</v>
      </c>
      <c r="C549" t="s">
        <v>336</v>
      </c>
      <c r="D549" t="s">
        <v>169</v>
      </c>
      <c r="E549" s="2" t="s">
        <v>12</v>
      </c>
      <c r="F549" s="2">
        <f>VLOOKUP(C549,'Five Year Alumni Srvy 2016 Data'!C:F,4,FALSE)</f>
        <v>1</v>
      </c>
      <c r="G549" s="2" t="str">
        <f>VLOOKUP(F549,Coding!K:L,2,FALSE)</f>
        <v>URM</v>
      </c>
      <c r="H549" t="s">
        <v>270</v>
      </c>
      <c r="I549" t="s">
        <v>270</v>
      </c>
      <c r="J549" t="s">
        <v>21</v>
      </c>
      <c r="K549" t="s">
        <v>104</v>
      </c>
      <c r="L549" s="3"/>
      <c r="M549" t="s">
        <v>61</v>
      </c>
      <c r="N549" t="s">
        <v>105</v>
      </c>
    </row>
    <row r="550" spans="1:14" x14ac:dyDescent="0.25">
      <c r="A550" s="2">
        <v>1</v>
      </c>
      <c r="B550" s="2">
        <v>2016</v>
      </c>
      <c r="C550" t="s">
        <v>346</v>
      </c>
      <c r="D550" t="s">
        <v>48</v>
      </c>
      <c r="E550" s="2" t="s">
        <v>12</v>
      </c>
      <c r="F550" s="2">
        <f>VLOOKUP(C550,'Five Year Alumni Srvy 2016 Data'!C:F,4,FALSE)</f>
        <v>1</v>
      </c>
      <c r="G550" s="2" t="str">
        <f>VLOOKUP(F550,Coding!K:L,2,FALSE)</f>
        <v>URM</v>
      </c>
      <c r="H550" t="s">
        <v>347</v>
      </c>
      <c r="I550" t="s">
        <v>348</v>
      </c>
      <c r="J550" t="s">
        <v>10</v>
      </c>
      <c r="K550" t="s">
        <v>104</v>
      </c>
      <c r="L550" s="3"/>
      <c r="M550" t="s">
        <v>61</v>
      </c>
      <c r="N550" t="s">
        <v>105</v>
      </c>
    </row>
    <row r="551" spans="1:14" x14ac:dyDescent="0.25">
      <c r="A551" s="2">
        <v>1</v>
      </c>
      <c r="B551" s="2">
        <v>2016</v>
      </c>
      <c r="C551" t="s">
        <v>351</v>
      </c>
      <c r="D551" t="s">
        <v>169</v>
      </c>
      <c r="E551" s="2" t="s">
        <v>12</v>
      </c>
      <c r="F551" s="2">
        <f>VLOOKUP(C551,'Five Year Alumni Srvy 2016 Data'!C:F,4,FALSE)</f>
        <v>1</v>
      </c>
      <c r="G551" s="2" t="str">
        <f>VLOOKUP(F551,Coding!K:L,2,FALSE)</f>
        <v>URM</v>
      </c>
      <c r="H551" t="s">
        <v>352</v>
      </c>
      <c r="I551" t="s">
        <v>267</v>
      </c>
      <c r="J551" t="s">
        <v>10</v>
      </c>
      <c r="K551" t="s">
        <v>104</v>
      </c>
      <c r="L551" s="3"/>
      <c r="M551" t="s">
        <v>61</v>
      </c>
      <c r="N551" t="s">
        <v>105</v>
      </c>
    </row>
    <row r="552" spans="1:14" x14ac:dyDescent="0.25">
      <c r="A552" s="2">
        <v>1</v>
      </c>
      <c r="B552" s="2">
        <v>2016</v>
      </c>
      <c r="C552" t="s">
        <v>355</v>
      </c>
      <c r="D552" t="s">
        <v>48</v>
      </c>
      <c r="E552" s="2" t="s">
        <v>12</v>
      </c>
      <c r="F552" s="2">
        <f>VLOOKUP(C552,'Five Year Alumni Srvy 2016 Data'!C:F,4,FALSE)</f>
        <v>1</v>
      </c>
      <c r="G552" s="2" t="str">
        <f>VLOOKUP(F552,Coding!K:L,2,FALSE)</f>
        <v>URM</v>
      </c>
      <c r="H552" t="s">
        <v>356</v>
      </c>
      <c r="I552" t="s">
        <v>356</v>
      </c>
      <c r="J552" t="s">
        <v>17</v>
      </c>
      <c r="K552" t="s">
        <v>104</v>
      </c>
      <c r="L552" s="3"/>
      <c r="M552" t="s">
        <v>61</v>
      </c>
      <c r="N552" t="s">
        <v>105</v>
      </c>
    </row>
    <row r="553" spans="1:14" x14ac:dyDescent="0.25">
      <c r="A553" s="2">
        <v>1</v>
      </c>
      <c r="B553" s="2">
        <v>2016</v>
      </c>
      <c r="C553" t="s">
        <v>359</v>
      </c>
      <c r="D553" t="s">
        <v>48</v>
      </c>
      <c r="E553" s="2" t="s">
        <v>12</v>
      </c>
      <c r="F553" s="2">
        <f>VLOOKUP(C553,'Five Year Alumni Srvy 2016 Data'!C:F,4,FALSE)</f>
        <v>1</v>
      </c>
      <c r="G553" s="2" t="str">
        <f>VLOOKUP(F553,Coding!K:L,2,FALSE)</f>
        <v>URM</v>
      </c>
      <c r="H553" t="s">
        <v>360</v>
      </c>
      <c r="I553" t="s">
        <v>199</v>
      </c>
      <c r="J553" t="s">
        <v>17</v>
      </c>
      <c r="K553" t="s">
        <v>104</v>
      </c>
      <c r="L553" s="3"/>
      <c r="M553" t="s">
        <v>61</v>
      </c>
      <c r="N553" t="s">
        <v>105</v>
      </c>
    </row>
    <row r="554" spans="1:14" x14ac:dyDescent="0.25">
      <c r="A554" s="2">
        <v>1</v>
      </c>
      <c r="B554" s="2">
        <v>2016</v>
      </c>
      <c r="C554" t="s">
        <v>367</v>
      </c>
      <c r="D554" t="s">
        <v>48</v>
      </c>
      <c r="E554" s="2" t="s">
        <v>12</v>
      </c>
      <c r="F554" s="2">
        <f>VLOOKUP(C554,'Five Year Alumni Srvy 2016 Data'!C:F,4,FALSE)</f>
        <v>1</v>
      </c>
      <c r="G554" s="2" t="str">
        <f>VLOOKUP(F554,Coding!K:L,2,FALSE)</f>
        <v>URM</v>
      </c>
      <c r="H554" t="s">
        <v>368</v>
      </c>
      <c r="I554" t="s">
        <v>293</v>
      </c>
      <c r="J554" t="s">
        <v>15</v>
      </c>
      <c r="K554" t="s">
        <v>104</v>
      </c>
      <c r="L554" s="3"/>
      <c r="M554" t="s">
        <v>61</v>
      </c>
      <c r="N554" t="s">
        <v>105</v>
      </c>
    </row>
    <row r="555" spans="1:14" x14ac:dyDescent="0.25">
      <c r="A555" s="2">
        <v>1</v>
      </c>
      <c r="B555" s="2">
        <v>2016</v>
      </c>
      <c r="C555" t="s">
        <v>370</v>
      </c>
      <c r="D555" t="s">
        <v>264</v>
      </c>
      <c r="E555" s="2" t="s">
        <v>12</v>
      </c>
      <c r="F555" s="2">
        <f>VLOOKUP(C555,'Five Year Alumni Srvy 2016 Data'!C:F,4,FALSE)</f>
        <v>1</v>
      </c>
      <c r="G555" s="2" t="str">
        <f>VLOOKUP(F555,Coding!K:L,2,FALSE)</f>
        <v>URM</v>
      </c>
      <c r="H555" t="s">
        <v>252</v>
      </c>
      <c r="I555" t="s">
        <v>206</v>
      </c>
      <c r="J555" t="s">
        <v>15</v>
      </c>
      <c r="K555" t="s">
        <v>104</v>
      </c>
      <c r="L555" s="3"/>
      <c r="M555" t="s">
        <v>61</v>
      </c>
      <c r="N555" t="s">
        <v>105</v>
      </c>
    </row>
    <row r="556" spans="1:14" x14ac:dyDescent="0.25">
      <c r="A556" s="2">
        <v>1</v>
      </c>
      <c r="B556" s="2">
        <v>2016</v>
      </c>
      <c r="C556" t="s">
        <v>371</v>
      </c>
      <c r="D556" t="s">
        <v>48</v>
      </c>
      <c r="E556" s="2" t="s">
        <v>12</v>
      </c>
      <c r="F556" s="2">
        <f>VLOOKUP(C556,'Five Year Alumni Srvy 2016 Data'!C:F,4,FALSE)</f>
        <v>1</v>
      </c>
      <c r="G556" s="2" t="str">
        <f>VLOOKUP(F556,Coding!K:L,2,FALSE)</f>
        <v>URM</v>
      </c>
      <c r="H556" t="s">
        <v>368</v>
      </c>
      <c r="I556" t="s">
        <v>293</v>
      </c>
      <c r="J556" t="s">
        <v>15</v>
      </c>
      <c r="K556" t="s">
        <v>104</v>
      </c>
      <c r="L556" s="3"/>
      <c r="M556" t="s">
        <v>61</v>
      </c>
      <c r="N556" t="s">
        <v>105</v>
      </c>
    </row>
    <row r="557" spans="1:14" x14ac:dyDescent="0.25">
      <c r="A557" s="2">
        <v>1</v>
      </c>
      <c r="B557" s="2">
        <v>2016</v>
      </c>
      <c r="C557" t="s">
        <v>374</v>
      </c>
      <c r="D557" t="s">
        <v>48</v>
      </c>
      <c r="E557" s="2" t="s">
        <v>12</v>
      </c>
      <c r="F557" s="2">
        <f>VLOOKUP(C557,'Five Year Alumni Srvy 2016 Data'!C:F,4,FALSE)</f>
        <v>1</v>
      </c>
      <c r="G557" s="2" t="str">
        <f>VLOOKUP(F557,Coding!K:L,2,FALSE)</f>
        <v>URM</v>
      </c>
      <c r="H557" t="s">
        <v>352</v>
      </c>
      <c r="I557" t="s">
        <v>267</v>
      </c>
      <c r="J557" t="s">
        <v>10</v>
      </c>
      <c r="K557" t="s">
        <v>104</v>
      </c>
      <c r="L557" s="3"/>
      <c r="M557" t="s">
        <v>61</v>
      </c>
      <c r="N557" t="s">
        <v>105</v>
      </c>
    </row>
    <row r="558" spans="1:14" x14ac:dyDescent="0.25">
      <c r="A558" s="2">
        <v>1</v>
      </c>
      <c r="B558" s="2">
        <v>2016</v>
      </c>
      <c r="C558" t="s">
        <v>375</v>
      </c>
      <c r="D558" t="s">
        <v>48</v>
      </c>
      <c r="E558" s="2" t="s">
        <v>12</v>
      </c>
      <c r="F558" s="2">
        <f>VLOOKUP(C558,'Five Year Alumni Srvy 2016 Data'!C:F,4,FALSE)</f>
        <v>1</v>
      </c>
      <c r="G558" s="2" t="str">
        <f>VLOOKUP(F558,Coding!K:L,2,FALSE)</f>
        <v>URM</v>
      </c>
      <c r="H558" t="s">
        <v>376</v>
      </c>
      <c r="I558" t="s">
        <v>376</v>
      </c>
      <c r="J558" t="s">
        <v>21</v>
      </c>
      <c r="K558" t="s">
        <v>104</v>
      </c>
      <c r="L558" s="3"/>
      <c r="M558" t="s">
        <v>61</v>
      </c>
      <c r="N558" t="s">
        <v>105</v>
      </c>
    </row>
    <row r="559" spans="1:14" x14ac:dyDescent="0.25">
      <c r="A559" s="2">
        <v>1</v>
      </c>
      <c r="B559" s="2">
        <v>2016</v>
      </c>
      <c r="C559" t="s">
        <v>380</v>
      </c>
      <c r="E559" s="2" t="s">
        <v>12</v>
      </c>
      <c r="F559" s="2">
        <f>VLOOKUP(C559,'Five Year Alumni Srvy 2016 Data'!C:F,4,FALSE)</f>
        <v>1</v>
      </c>
      <c r="G559" s="2" t="str">
        <f>VLOOKUP(F559,Coding!K:L,2,FALSE)</f>
        <v>URM</v>
      </c>
      <c r="H559" t="s">
        <v>182</v>
      </c>
      <c r="I559" t="s">
        <v>182</v>
      </c>
      <c r="J559" t="s">
        <v>21</v>
      </c>
      <c r="K559" t="s">
        <v>104</v>
      </c>
      <c r="L559" s="3"/>
      <c r="M559" t="s">
        <v>61</v>
      </c>
      <c r="N559" t="s">
        <v>105</v>
      </c>
    </row>
    <row r="560" spans="1:14" x14ac:dyDescent="0.25">
      <c r="A560" s="2">
        <v>1</v>
      </c>
      <c r="B560" s="2">
        <v>2016</v>
      </c>
      <c r="C560" t="s">
        <v>386</v>
      </c>
      <c r="D560" t="s">
        <v>48</v>
      </c>
      <c r="E560" s="2" t="s">
        <v>12</v>
      </c>
      <c r="F560" s="2">
        <f>VLOOKUP(C560,'Five Year Alumni Srvy 2016 Data'!C:F,4,FALSE)</f>
        <v>1</v>
      </c>
      <c r="G560" s="2" t="str">
        <f>VLOOKUP(F560,Coding!K:L,2,FALSE)</f>
        <v>URM</v>
      </c>
      <c r="H560" t="s">
        <v>387</v>
      </c>
      <c r="I560" t="s">
        <v>225</v>
      </c>
      <c r="J560" t="s">
        <v>19</v>
      </c>
      <c r="K560" t="s">
        <v>104</v>
      </c>
      <c r="L560" s="3"/>
      <c r="M560" t="s">
        <v>61</v>
      </c>
      <c r="N560" t="s">
        <v>105</v>
      </c>
    </row>
    <row r="561" spans="1:14" x14ac:dyDescent="0.25">
      <c r="A561" s="2">
        <v>1</v>
      </c>
      <c r="B561" s="2">
        <v>2016</v>
      </c>
      <c r="C561" t="s">
        <v>392</v>
      </c>
      <c r="D561" t="s">
        <v>169</v>
      </c>
      <c r="E561" s="2" t="s">
        <v>12</v>
      </c>
      <c r="F561" s="2">
        <f>VLOOKUP(C561,'Five Year Alumni Srvy 2016 Data'!C:F,4,FALSE)</f>
        <v>1</v>
      </c>
      <c r="G561" s="2" t="str">
        <f>VLOOKUP(F561,Coding!K:L,2,FALSE)</f>
        <v>URM</v>
      </c>
      <c r="H561" t="s">
        <v>382</v>
      </c>
      <c r="I561" t="s">
        <v>328</v>
      </c>
      <c r="J561" t="s">
        <v>10</v>
      </c>
      <c r="K561" t="s">
        <v>104</v>
      </c>
      <c r="L561" s="3"/>
      <c r="M561" t="s">
        <v>61</v>
      </c>
      <c r="N561" t="s">
        <v>105</v>
      </c>
    </row>
    <row r="562" spans="1:14" x14ac:dyDescent="0.25">
      <c r="A562" s="2">
        <v>1</v>
      </c>
      <c r="B562" s="2">
        <v>2016</v>
      </c>
      <c r="C562" t="s">
        <v>393</v>
      </c>
      <c r="D562" t="s">
        <v>264</v>
      </c>
      <c r="E562" s="2" t="s">
        <v>12</v>
      </c>
      <c r="F562" s="2">
        <f>VLOOKUP(C562,'Five Year Alumni Srvy 2016 Data'!C:F,4,FALSE)</f>
        <v>1</v>
      </c>
      <c r="G562" s="2" t="str">
        <f>VLOOKUP(F562,Coding!K:L,2,FALSE)</f>
        <v>URM</v>
      </c>
      <c r="H562" t="s">
        <v>260</v>
      </c>
      <c r="I562" t="s">
        <v>261</v>
      </c>
      <c r="J562" t="s">
        <v>10</v>
      </c>
      <c r="K562" t="s">
        <v>104</v>
      </c>
      <c r="L562" s="3"/>
      <c r="M562" t="s">
        <v>61</v>
      </c>
      <c r="N562" t="s">
        <v>105</v>
      </c>
    </row>
    <row r="563" spans="1:14" x14ac:dyDescent="0.25">
      <c r="A563" s="2">
        <v>1</v>
      </c>
      <c r="B563" s="2">
        <v>2016</v>
      </c>
      <c r="C563" t="s">
        <v>395</v>
      </c>
      <c r="D563" t="s">
        <v>204</v>
      </c>
      <c r="E563" s="2" t="s">
        <v>12</v>
      </c>
      <c r="F563" s="2">
        <f>VLOOKUP(C563,'Five Year Alumni Srvy 2016 Data'!C:F,4,FALSE)</f>
        <v>1</v>
      </c>
      <c r="G563" s="2" t="str">
        <f>VLOOKUP(F563,Coding!K:L,2,FALSE)</f>
        <v>URM</v>
      </c>
      <c r="H563" t="s">
        <v>339</v>
      </c>
      <c r="I563" t="s">
        <v>339</v>
      </c>
      <c r="J563" t="s">
        <v>15</v>
      </c>
      <c r="K563" t="s">
        <v>104</v>
      </c>
      <c r="L563" s="3"/>
      <c r="M563" t="s">
        <v>61</v>
      </c>
      <c r="N563" t="s">
        <v>105</v>
      </c>
    </row>
    <row r="564" spans="1:14" x14ac:dyDescent="0.25">
      <c r="A564" s="2">
        <v>1</v>
      </c>
      <c r="B564" s="2">
        <v>2016</v>
      </c>
      <c r="C564" t="s">
        <v>397</v>
      </c>
      <c r="D564" t="s">
        <v>169</v>
      </c>
      <c r="E564" s="2" t="s">
        <v>12</v>
      </c>
      <c r="F564" s="2">
        <f>VLOOKUP(C564,'Five Year Alumni Srvy 2016 Data'!C:F,4,FALSE)</f>
        <v>1</v>
      </c>
      <c r="G564" s="2" t="str">
        <f>VLOOKUP(F564,Coding!K:L,2,FALSE)</f>
        <v>URM</v>
      </c>
      <c r="H564" t="s">
        <v>398</v>
      </c>
      <c r="I564" t="s">
        <v>399</v>
      </c>
      <c r="J564" t="s">
        <v>19</v>
      </c>
      <c r="K564" t="s">
        <v>104</v>
      </c>
      <c r="L564" s="3"/>
      <c r="M564" t="s">
        <v>61</v>
      </c>
      <c r="N564" t="s">
        <v>105</v>
      </c>
    </row>
    <row r="565" spans="1:14" x14ac:dyDescent="0.25">
      <c r="A565" s="2">
        <v>1</v>
      </c>
      <c r="B565" s="2">
        <v>2016</v>
      </c>
      <c r="C565" t="s">
        <v>403</v>
      </c>
      <c r="D565" t="s">
        <v>169</v>
      </c>
      <c r="E565" s="2" t="s">
        <v>12</v>
      </c>
      <c r="F565" s="2">
        <f>VLOOKUP(C565,'Five Year Alumni Srvy 2016 Data'!C:F,4,FALSE)</f>
        <v>1</v>
      </c>
      <c r="G565" s="2" t="str">
        <f>VLOOKUP(F565,Coding!K:L,2,FALSE)</f>
        <v>URM</v>
      </c>
      <c r="H565" t="s">
        <v>304</v>
      </c>
      <c r="I565" t="s">
        <v>267</v>
      </c>
      <c r="J565" t="s">
        <v>10</v>
      </c>
      <c r="K565" t="s">
        <v>104</v>
      </c>
      <c r="L565" s="3"/>
      <c r="M565" t="s">
        <v>61</v>
      </c>
      <c r="N565" t="s">
        <v>105</v>
      </c>
    </row>
    <row r="566" spans="1:14" x14ac:dyDescent="0.25">
      <c r="A566" s="2">
        <v>1</v>
      </c>
      <c r="B566" s="2">
        <v>2016</v>
      </c>
      <c r="C566" t="s">
        <v>407</v>
      </c>
      <c r="D566" t="s">
        <v>48</v>
      </c>
      <c r="E566" s="2" t="s">
        <v>12</v>
      </c>
      <c r="F566" s="2">
        <f>VLOOKUP(C566,'Five Year Alumni Srvy 2016 Data'!C:F,4,FALSE)</f>
        <v>1</v>
      </c>
      <c r="G566" s="2" t="str">
        <f>VLOOKUP(F566,Coding!K:L,2,FALSE)</f>
        <v>URM</v>
      </c>
      <c r="H566" t="s">
        <v>408</v>
      </c>
      <c r="I566" t="s">
        <v>409</v>
      </c>
      <c r="J566" t="s">
        <v>19</v>
      </c>
      <c r="K566" t="s">
        <v>104</v>
      </c>
      <c r="L566" s="3"/>
      <c r="M566" t="s">
        <v>61</v>
      </c>
      <c r="N566" t="s">
        <v>105</v>
      </c>
    </row>
    <row r="567" spans="1:14" x14ac:dyDescent="0.25">
      <c r="A567" s="2">
        <v>1</v>
      </c>
      <c r="B567" s="2">
        <v>2016</v>
      </c>
      <c r="C567" t="s">
        <v>411</v>
      </c>
      <c r="D567" t="s">
        <v>48</v>
      </c>
      <c r="E567" s="2" t="s">
        <v>12</v>
      </c>
      <c r="F567" s="2">
        <f>VLOOKUP(C567,'Five Year Alumni Srvy 2016 Data'!C:F,4,FALSE)</f>
        <v>1</v>
      </c>
      <c r="G567" s="2" t="str">
        <f>VLOOKUP(F567,Coding!K:L,2,FALSE)</f>
        <v>URM</v>
      </c>
      <c r="H567" t="s">
        <v>412</v>
      </c>
      <c r="I567" t="s">
        <v>196</v>
      </c>
      <c r="J567" t="s">
        <v>10</v>
      </c>
      <c r="K567" t="s">
        <v>104</v>
      </c>
      <c r="L567" s="3"/>
      <c r="M567" t="s">
        <v>61</v>
      </c>
      <c r="N567" t="s">
        <v>105</v>
      </c>
    </row>
    <row r="568" spans="1:14" x14ac:dyDescent="0.25">
      <c r="A568" s="2">
        <v>1</v>
      </c>
      <c r="B568" s="2">
        <v>2016</v>
      </c>
      <c r="C568" t="s">
        <v>421</v>
      </c>
      <c r="D568" t="s">
        <v>264</v>
      </c>
      <c r="E568" s="2" t="s">
        <v>12</v>
      </c>
      <c r="F568" s="2">
        <f>VLOOKUP(C568,'Five Year Alumni Srvy 2016 Data'!C:F,4,FALSE)</f>
        <v>1</v>
      </c>
      <c r="G568" s="2" t="str">
        <f>VLOOKUP(F568,Coding!K:L,2,FALSE)</f>
        <v>URM</v>
      </c>
      <c r="H568" t="s">
        <v>389</v>
      </c>
      <c r="I568" t="s">
        <v>390</v>
      </c>
      <c r="J568" t="s">
        <v>21</v>
      </c>
      <c r="K568" t="s">
        <v>104</v>
      </c>
      <c r="L568" s="3"/>
      <c r="M568" t="s">
        <v>61</v>
      </c>
      <c r="N568" t="s">
        <v>105</v>
      </c>
    </row>
    <row r="569" spans="1:14" x14ac:dyDescent="0.25">
      <c r="A569" s="2">
        <v>1</v>
      </c>
      <c r="B569" s="2">
        <v>2016</v>
      </c>
      <c r="C569" t="s">
        <v>423</v>
      </c>
      <c r="D569" t="s">
        <v>204</v>
      </c>
      <c r="E569" s="2" t="s">
        <v>12</v>
      </c>
      <c r="F569" s="2">
        <f>VLOOKUP(C569,'Five Year Alumni Srvy 2016 Data'!C:F,4,FALSE)</f>
        <v>1</v>
      </c>
      <c r="G569" s="2" t="str">
        <f>VLOOKUP(F569,Coding!K:L,2,FALSE)</f>
        <v>URM</v>
      </c>
      <c r="H569" t="s">
        <v>328</v>
      </c>
      <c r="I569" t="s">
        <v>328</v>
      </c>
      <c r="J569" t="s">
        <v>10</v>
      </c>
      <c r="K569" t="s">
        <v>104</v>
      </c>
      <c r="L569" s="3"/>
      <c r="M569" t="s">
        <v>61</v>
      </c>
      <c r="N569" t="s">
        <v>105</v>
      </c>
    </row>
    <row r="570" spans="1:14" x14ac:dyDescent="0.25">
      <c r="A570" s="2">
        <v>1</v>
      </c>
      <c r="B570" s="2">
        <v>2016</v>
      </c>
      <c r="C570" t="s">
        <v>428</v>
      </c>
      <c r="D570" t="s">
        <v>48</v>
      </c>
      <c r="E570" s="2" t="s">
        <v>12</v>
      </c>
      <c r="F570" s="2">
        <f>VLOOKUP(C570,'Five Year Alumni Srvy 2016 Data'!C:F,4,FALSE)</f>
        <v>1</v>
      </c>
      <c r="G570" s="2" t="str">
        <f>VLOOKUP(F570,Coding!K:L,2,FALSE)</f>
        <v>URM</v>
      </c>
      <c r="H570" t="s">
        <v>342</v>
      </c>
      <c r="I570" t="s">
        <v>342</v>
      </c>
      <c r="J570" t="s">
        <v>19</v>
      </c>
      <c r="K570" t="s">
        <v>104</v>
      </c>
      <c r="L570" s="3"/>
      <c r="M570" t="s">
        <v>61</v>
      </c>
      <c r="N570" t="s">
        <v>105</v>
      </c>
    </row>
    <row r="571" spans="1:14" x14ac:dyDescent="0.25">
      <c r="A571" s="2">
        <v>1</v>
      </c>
      <c r="B571" s="2">
        <v>2016</v>
      </c>
      <c r="C571" t="s">
        <v>429</v>
      </c>
      <c r="D571" t="s">
        <v>169</v>
      </c>
      <c r="E571" s="2" t="s">
        <v>12</v>
      </c>
      <c r="F571" s="2">
        <f>VLOOKUP(C571,'Five Year Alumni Srvy 2016 Data'!C:F,4,FALSE)</f>
        <v>1</v>
      </c>
      <c r="G571" s="2" t="str">
        <f>VLOOKUP(F571,Coding!K:L,2,FALSE)</f>
        <v>URM</v>
      </c>
      <c r="H571" t="s">
        <v>304</v>
      </c>
      <c r="I571" t="s">
        <v>267</v>
      </c>
      <c r="J571" t="s">
        <v>10</v>
      </c>
      <c r="K571" t="s">
        <v>104</v>
      </c>
      <c r="L571" s="3"/>
      <c r="M571" t="s">
        <v>61</v>
      </c>
      <c r="N571" t="s">
        <v>105</v>
      </c>
    </row>
    <row r="572" spans="1:14" x14ac:dyDescent="0.25">
      <c r="A572" s="2">
        <v>1</v>
      </c>
      <c r="B572" s="2">
        <v>2016</v>
      </c>
      <c r="C572" t="s">
        <v>430</v>
      </c>
      <c r="D572" t="s">
        <v>48</v>
      </c>
      <c r="E572" s="2" t="s">
        <v>12</v>
      </c>
      <c r="F572" s="2">
        <f>VLOOKUP(C572,'Five Year Alumni Srvy 2016 Data'!C:F,4,FALSE)</f>
        <v>1</v>
      </c>
      <c r="G572" s="2" t="str">
        <f>VLOOKUP(F572,Coding!K:L,2,FALSE)</f>
        <v>URM</v>
      </c>
      <c r="H572" t="s">
        <v>182</v>
      </c>
      <c r="I572" t="s">
        <v>182</v>
      </c>
      <c r="J572" t="s">
        <v>21</v>
      </c>
      <c r="K572" t="s">
        <v>104</v>
      </c>
      <c r="L572" s="3"/>
      <c r="M572" t="s">
        <v>61</v>
      </c>
      <c r="N572" t="s">
        <v>105</v>
      </c>
    </row>
    <row r="573" spans="1:14" x14ac:dyDescent="0.25">
      <c r="A573" s="2">
        <v>1</v>
      </c>
      <c r="B573" s="2">
        <v>2016</v>
      </c>
      <c r="C573" t="s">
        <v>436</v>
      </c>
      <c r="D573" t="s">
        <v>48</v>
      </c>
      <c r="E573" s="2" t="s">
        <v>12</v>
      </c>
      <c r="F573" s="2">
        <f>VLOOKUP(C573,'Five Year Alumni Srvy 2016 Data'!C:F,4,FALSE)</f>
        <v>1</v>
      </c>
      <c r="G573" s="2" t="str">
        <f>VLOOKUP(F573,Coding!K:L,2,FALSE)</f>
        <v>URM</v>
      </c>
      <c r="H573" t="s">
        <v>238</v>
      </c>
      <c r="I573" t="s">
        <v>225</v>
      </c>
      <c r="J573" t="s">
        <v>19</v>
      </c>
      <c r="K573" t="s">
        <v>104</v>
      </c>
      <c r="L573" s="3"/>
      <c r="M573" t="s">
        <v>61</v>
      </c>
      <c r="N573" t="s">
        <v>105</v>
      </c>
    </row>
    <row r="574" spans="1:14" x14ac:dyDescent="0.25">
      <c r="A574" s="2">
        <v>1</v>
      </c>
      <c r="B574" s="2">
        <v>2016</v>
      </c>
      <c r="C574" t="s">
        <v>439</v>
      </c>
      <c r="D574" t="s">
        <v>169</v>
      </c>
      <c r="E574" s="2" t="s">
        <v>12</v>
      </c>
      <c r="F574" s="2">
        <f>VLOOKUP(C574,'Five Year Alumni Srvy 2016 Data'!C:F,4,FALSE)</f>
        <v>1</v>
      </c>
      <c r="G574" s="2" t="str">
        <f>VLOOKUP(F574,Coding!K:L,2,FALSE)</f>
        <v>URM</v>
      </c>
      <c r="H574" t="s">
        <v>328</v>
      </c>
      <c r="I574" t="s">
        <v>328</v>
      </c>
      <c r="J574" t="s">
        <v>10</v>
      </c>
      <c r="K574" t="s">
        <v>104</v>
      </c>
      <c r="L574" s="3"/>
      <c r="M574" t="s">
        <v>61</v>
      </c>
      <c r="N574" t="s">
        <v>105</v>
      </c>
    </row>
    <row r="575" spans="1:14" x14ac:dyDescent="0.25">
      <c r="A575" s="2">
        <v>1</v>
      </c>
      <c r="B575" s="2">
        <v>2016</v>
      </c>
      <c r="C575" t="s">
        <v>440</v>
      </c>
      <c r="D575" t="s">
        <v>48</v>
      </c>
      <c r="E575" s="2" t="s">
        <v>12</v>
      </c>
      <c r="F575" s="2">
        <f>VLOOKUP(C575,'Five Year Alumni Srvy 2016 Data'!C:F,4,FALSE)</f>
        <v>1</v>
      </c>
      <c r="G575" s="2" t="str">
        <f>VLOOKUP(F575,Coding!K:L,2,FALSE)</f>
        <v>URM</v>
      </c>
      <c r="H575" t="s">
        <v>182</v>
      </c>
      <c r="I575" t="s">
        <v>182</v>
      </c>
      <c r="J575" t="s">
        <v>21</v>
      </c>
      <c r="K575" t="s">
        <v>104</v>
      </c>
      <c r="L575" s="3"/>
      <c r="M575" t="s">
        <v>61</v>
      </c>
      <c r="N575" t="s">
        <v>105</v>
      </c>
    </row>
    <row r="576" spans="1:14" x14ac:dyDescent="0.25">
      <c r="A576" s="2">
        <v>1</v>
      </c>
      <c r="B576" s="2">
        <v>2016</v>
      </c>
      <c r="C576" t="s">
        <v>447</v>
      </c>
      <c r="D576" t="s">
        <v>48</v>
      </c>
      <c r="E576" s="2" t="s">
        <v>12</v>
      </c>
      <c r="F576" s="2">
        <f>VLOOKUP(C576,'Five Year Alumni Srvy 2016 Data'!C:F,4,FALSE)</f>
        <v>1</v>
      </c>
      <c r="G576" s="2" t="str">
        <f>VLOOKUP(F576,Coding!K:L,2,FALSE)</f>
        <v>URM</v>
      </c>
      <c r="H576" t="s">
        <v>448</v>
      </c>
      <c r="I576" t="s">
        <v>261</v>
      </c>
      <c r="J576" t="s">
        <v>10</v>
      </c>
      <c r="K576" t="s">
        <v>104</v>
      </c>
      <c r="L576" s="3"/>
      <c r="M576" t="s">
        <v>61</v>
      </c>
      <c r="N576" t="s">
        <v>105</v>
      </c>
    </row>
    <row r="577" spans="1:14" x14ac:dyDescent="0.25">
      <c r="A577" s="2">
        <v>1</v>
      </c>
      <c r="B577" s="2">
        <v>2016</v>
      </c>
      <c r="C577" t="s">
        <v>456</v>
      </c>
      <c r="D577" t="s">
        <v>204</v>
      </c>
      <c r="E577" s="2" t="s">
        <v>12</v>
      </c>
      <c r="F577" s="2">
        <f>VLOOKUP(C577,'Five Year Alumni Srvy 2016 Data'!C:F,4,FALSE)</f>
        <v>1</v>
      </c>
      <c r="G577" s="2" t="str">
        <f>VLOOKUP(F577,Coding!K:L,2,FALSE)</f>
        <v>URM</v>
      </c>
      <c r="H577" t="s">
        <v>382</v>
      </c>
      <c r="I577" t="s">
        <v>328</v>
      </c>
      <c r="J577" t="s">
        <v>10</v>
      </c>
      <c r="K577" t="s">
        <v>104</v>
      </c>
      <c r="L577" s="3"/>
      <c r="M577" t="s">
        <v>61</v>
      </c>
      <c r="N577" t="s">
        <v>105</v>
      </c>
    </row>
    <row r="578" spans="1:14" x14ac:dyDescent="0.25">
      <c r="A578" s="2">
        <v>1</v>
      </c>
      <c r="B578" s="2">
        <v>2016</v>
      </c>
      <c r="C578" t="s">
        <v>457</v>
      </c>
      <c r="D578" t="s">
        <v>169</v>
      </c>
      <c r="E578" s="2" t="s">
        <v>12</v>
      </c>
      <c r="F578" s="2">
        <f>VLOOKUP(C578,'Five Year Alumni Srvy 2016 Data'!C:F,4,FALSE)</f>
        <v>1</v>
      </c>
      <c r="G578" s="2" t="str">
        <f>VLOOKUP(F578,Coding!K:L,2,FALSE)</f>
        <v>URM</v>
      </c>
      <c r="H578" t="s">
        <v>409</v>
      </c>
      <c r="I578" t="s">
        <v>409</v>
      </c>
      <c r="J578" t="s">
        <v>19</v>
      </c>
      <c r="K578" t="s">
        <v>104</v>
      </c>
      <c r="L578" s="3"/>
      <c r="M578" t="s">
        <v>61</v>
      </c>
      <c r="N578" t="s">
        <v>105</v>
      </c>
    </row>
    <row r="579" spans="1:14" x14ac:dyDescent="0.25">
      <c r="A579" s="2">
        <v>1</v>
      </c>
      <c r="B579" s="2">
        <v>2016</v>
      </c>
      <c r="C579" t="s">
        <v>458</v>
      </c>
      <c r="D579" t="s">
        <v>169</v>
      </c>
      <c r="E579" s="2" t="s">
        <v>12</v>
      </c>
      <c r="F579" s="2">
        <f>VLOOKUP(C579,'Five Year Alumni Srvy 2016 Data'!C:F,4,FALSE)</f>
        <v>1</v>
      </c>
      <c r="G579" s="2" t="str">
        <f>VLOOKUP(F579,Coding!K:L,2,FALSE)</f>
        <v>URM</v>
      </c>
      <c r="H579" t="s">
        <v>459</v>
      </c>
      <c r="I579" t="s">
        <v>220</v>
      </c>
      <c r="J579" t="s">
        <v>19</v>
      </c>
      <c r="K579" t="s">
        <v>104</v>
      </c>
      <c r="L579" s="3"/>
      <c r="M579" t="s">
        <v>61</v>
      </c>
      <c r="N579" t="s">
        <v>105</v>
      </c>
    </row>
    <row r="580" spans="1:14" x14ac:dyDescent="0.25">
      <c r="A580" s="2">
        <v>1</v>
      </c>
      <c r="B580" s="2">
        <v>2016</v>
      </c>
      <c r="C580" t="s">
        <v>467</v>
      </c>
      <c r="D580" t="s">
        <v>264</v>
      </c>
      <c r="E580" s="2" t="s">
        <v>12</v>
      </c>
      <c r="F580" s="2">
        <f>VLOOKUP(C580,'Five Year Alumni Srvy 2016 Data'!C:F,4,FALSE)</f>
        <v>1</v>
      </c>
      <c r="G580" s="2" t="str">
        <f>VLOOKUP(F580,Coding!K:L,2,FALSE)</f>
        <v>URM</v>
      </c>
      <c r="H580" t="s">
        <v>235</v>
      </c>
      <c r="I580" t="s">
        <v>236</v>
      </c>
      <c r="J580" t="s">
        <v>15</v>
      </c>
      <c r="K580" t="s">
        <v>104</v>
      </c>
      <c r="L580" s="3"/>
      <c r="M580" t="s">
        <v>61</v>
      </c>
      <c r="N580" t="s">
        <v>105</v>
      </c>
    </row>
    <row r="581" spans="1:14" x14ac:dyDescent="0.25">
      <c r="A581" s="2">
        <v>1</v>
      </c>
      <c r="B581" s="2">
        <v>2016</v>
      </c>
      <c r="C581" t="s">
        <v>470</v>
      </c>
      <c r="D581" t="s">
        <v>48</v>
      </c>
      <c r="E581" s="2" t="s">
        <v>12</v>
      </c>
      <c r="F581" s="2">
        <f>VLOOKUP(C581,'Five Year Alumni Srvy 2016 Data'!C:F,4,FALSE)</f>
        <v>1</v>
      </c>
      <c r="G581" s="2" t="str">
        <f>VLOOKUP(F581,Coding!K:L,2,FALSE)</f>
        <v>URM</v>
      </c>
      <c r="H581" t="s">
        <v>471</v>
      </c>
      <c r="I581" t="s">
        <v>452</v>
      </c>
      <c r="J581" t="s">
        <v>21</v>
      </c>
      <c r="K581" t="s">
        <v>104</v>
      </c>
      <c r="L581" s="3"/>
      <c r="M581" t="s">
        <v>61</v>
      </c>
      <c r="N581" t="s">
        <v>105</v>
      </c>
    </row>
    <row r="582" spans="1:14" x14ac:dyDescent="0.25">
      <c r="A582" s="2">
        <v>1</v>
      </c>
      <c r="B582" s="2">
        <v>2016</v>
      </c>
      <c r="C582" t="s">
        <v>478</v>
      </c>
      <c r="D582" t="s">
        <v>48</v>
      </c>
      <c r="E582" s="2" t="s">
        <v>12</v>
      </c>
      <c r="F582" s="2">
        <f>VLOOKUP(C582,'Five Year Alumni Srvy 2016 Data'!C:F,4,FALSE)</f>
        <v>1</v>
      </c>
      <c r="G582" s="2" t="str">
        <f>VLOOKUP(F582,Coding!K:L,2,FALSE)</f>
        <v>URM</v>
      </c>
      <c r="H582" t="s">
        <v>412</v>
      </c>
      <c r="I582" t="s">
        <v>196</v>
      </c>
      <c r="J582" t="s">
        <v>10</v>
      </c>
      <c r="K582" t="s">
        <v>104</v>
      </c>
      <c r="L582" s="3"/>
      <c r="M582" t="s">
        <v>61</v>
      </c>
      <c r="N582" t="s">
        <v>105</v>
      </c>
    </row>
    <row r="583" spans="1:14" x14ac:dyDescent="0.25">
      <c r="A583" s="2">
        <v>1</v>
      </c>
      <c r="B583" s="2">
        <v>2016</v>
      </c>
      <c r="C583" t="s">
        <v>481</v>
      </c>
      <c r="D583" t="s">
        <v>169</v>
      </c>
      <c r="E583" s="2" t="s">
        <v>12</v>
      </c>
      <c r="F583" s="2">
        <f>VLOOKUP(C583,'Five Year Alumni Srvy 2016 Data'!C:F,4,FALSE)</f>
        <v>1</v>
      </c>
      <c r="G583" s="2" t="str">
        <f>VLOOKUP(F583,Coding!K:L,2,FALSE)</f>
        <v>URM</v>
      </c>
      <c r="H583" t="s">
        <v>270</v>
      </c>
      <c r="I583" t="s">
        <v>270</v>
      </c>
      <c r="J583" t="s">
        <v>21</v>
      </c>
      <c r="K583" t="s">
        <v>104</v>
      </c>
      <c r="L583" s="3"/>
      <c r="M583" t="s">
        <v>61</v>
      </c>
      <c r="N583" t="s">
        <v>105</v>
      </c>
    </row>
    <row r="584" spans="1:14" x14ac:dyDescent="0.25">
      <c r="A584" s="2">
        <v>1</v>
      </c>
      <c r="B584" s="2">
        <v>2016</v>
      </c>
      <c r="C584" t="s">
        <v>484</v>
      </c>
      <c r="D584" t="s">
        <v>48</v>
      </c>
      <c r="E584" s="2" t="s">
        <v>12</v>
      </c>
      <c r="F584" s="2">
        <f>VLOOKUP(C584,'Five Year Alumni Srvy 2016 Data'!C:F,4,FALSE)</f>
        <v>1</v>
      </c>
      <c r="G584" s="2" t="str">
        <f>VLOOKUP(F584,Coding!K:L,2,FALSE)</f>
        <v>URM</v>
      </c>
      <c r="H584" t="s">
        <v>304</v>
      </c>
      <c r="I584" t="s">
        <v>267</v>
      </c>
      <c r="J584" t="s">
        <v>10</v>
      </c>
      <c r="K584" t="s">
        <v>104</v>
      </c>
      <c r="L584" s="3"/>
      <c r="M584" t="s">
        <v>61</v>
      </c>
      <c r="N584" t="s">
        <v>105</v>
      </c>
    </row>
    <row r="585" spans="1:14" x14ac:dyDescent="0.25">
      <c r="A585" s="2">
        <v>1</v>
      </c>
      <c r="B585" s="2">
        <v>2016</v>
      </c>
      <c r="C585" t="s">
        <v>486</v>
      </c>
      <c r="D585" t="s">
        <v>48</v>
      </c>
      <c r="E585" s="2" t="s">
        <v>12</v>
      </c>
      <c r="F585" s="2">
        <f>VLOOKUP(C585,'Five Year Alumni Srvy 2016 Data'!C:F,4,FALSE)</f>
        <v>1</v>
      </c>
      <c r="G585" s="2" t="str">
        <f>VLOOKUP(F585,Coding!K:L,2,FALSE)</f>
        <v>URM</v>
      </c>
      <c r="H585" t="s">
        <v>487</v>
      </c>
      <c r="I585" t="s">
        <v>225</v>
      </c>
      <c r="J585" t="s">
        <v>19</v>
      </c>
      <c r="K585" t="s">
        <v>104</v>
      </c>
      <c r="L585" s="3"/>
      <c r="M585" t="s">
        <v>61</v>
      </c>
      <c r="N585" t="s">
        <v>105</v>
      </c>
    </row>
    <row r="586" spans="1:14" x14ac:dyDescent="0.25">
      <c r="A586" s="2">
        <v>1</v>
      </c>
      <c r="B586" s="2">
        <v>2016</v>
      </c>
      <c r="C586" t="s">
        <v>491</v>
      </c>
      <c r="D586" t="s">
        <v>48</v>
      </c>
      <c r="E586" s="2" t="s">
        <v>12</v>
      </c>
      <c r="F586" s="2">
        <f>VLOOKUP(C586,'Five Year Alumni Srvy 2016 Data'!C:F,4,FALSE)</f>
        <v>1</v>
      </c>
      <c r="G586" s="2" t="str">
        <f>VLOOKUP(F586,Coding!K:L,2,FALSE)</f>
        <v>URM</v>
      </c>
      <c r="H586" t="s">
        <v>298</v>
      </c>
      <c r="I586" t="s">
        <v>298</v>
      </c>
      <c r="J586" t="s">
        <v>21</v>
      </c>
      <c r="K586" t="s">
        <v>104</v>
      </c>
      <c r="L586" s="3"/>
      <c r="M586" t="s">
        <v>61</v>
      </c>
      <c r="N586" t="s">
        <v>105</v>
      </c>
    </row>
    <row r="587" spans="1:14" x14ac:dyDescent="0.25">
      <c r="A587" s="2">
        <v>1</v>
      </c>
      <c r="B587" s="2">
        <v>2016</v>
      </c>
      <c r="C587" t="s">
        <v>494</v>
      </c>
      <c r="D587" t="s">
        <v>48</v>
      </c>
      <c r="E587" s="2" t="s">
        <v>12</v>
      </c>
      <c r="F587" s="2">
        <f>VLOOKUP(C587,'Five Year Alumni Srvy 2016 Data'!C:F,4,FALSE)</f>
        <v>1</v>
      </c>
      <c r="G587" s="2" t="str">
        <f>VLOOKUP(F587,Coding!K:L,2,FALSE)</f>
        <v>URM</v>
      </c>
      <c r="H587" t="s">
        <v>328</v>
      </c>
      <c r="I587" t="s">
        <v>328</v>
      </c>
      <c r="J587" t="s">
        <v>10</v>
      </c>
      <c r="K587" t="s">
        <v>104</v>
      </c>
      <c r="L587" s="3"/>
      <c r="M587" t="s">
        <v>61</v>
      </c>
      <c r="N587" t="s">
        <v>105</v>
      </c>
    </row>
    <row r="588" spans="1:14" x14ac:dyDescent="0.25">
      <c r="A588" s="2">
        <v>1</v>
      </c>
      <c r="B588" s="2">
        <v>2016</v>
      </c>
      <c r="C588" t="s">
        <v>210</v>
      </c>
      <c r="D588" t="s">
        <v>48</v>
      </c>
      <c r="E588" s="2" t="s">
        <v>12</v>
      </c>
      <c r="F588" s="2">
        <f>VLOOKUP(C588,'Five Year Alumni Srvy 2016 Data'!C:F,4,FALSE)</f>
        <v>1</v>
      </c>
      <c r="G588" s="2" t="str">
        <f>VLOOKUP(F588,Coding!K:L,2,FALSE)</f>
        <v>URM</v>
      </c>
      <c r="H588" t="s">
        <v>211</v>
      </c>
      <c r="I588" t="s">
        <v>171</v>
      </c>
      <c r="J588" t="s">
        <v>19</v>
      </c>
      <c r="K588" t="s">
        <v>106</v>
      </c>
      <c r="L588" s="3"/>
      <c r="M588" t="s">
        <v>61</v>
      </c>
      <c r="N588" t="s">
        <v>107</v>
      </c>
    </row>
    <row r="589" spans="1:14" x14ac:dyDescent="0.25">
      <c r="A589" s="2">
        <v>1</v>
      </c>
      <c r="B589" s="2">
        <v>2016</v>
      </c>
      <c r="C589" t="s">
        <v>223</v>
      </c>
      <c r="D589" t="s">
        <v>204</v>
      </c>
      <c r="E589" s="2" t="s">
        <v>12</v>
      </c>
      <c r="F589" s="2">
        <f>VLOOKUP(C589,'Five Year Alumni Srvy 2016 Data'!C:F,4,FALSE)</f>
        <v>1</v>
      </c>
      <c r="G589" s="2" t="str">
        <f>VLOOKUP(F589,Coding!K:L,2,FALSE)</f>
        <v>URM</v>
      </c>
      <c r="H589" t="s">
        <v>224</v>
      </c>
      <c r="I589" t="s">
        <v>225</v>
      </c>
      <c r="J589" t="s">
        <v>19</v>
      </c>
      <c r="K589" t="s">
        <v>106</v>
      </c>
      <c r="L589" s="3"/>
      <c r="M589" t="s">
        <v>61</v>
      </c>
      <c r="N589" t="s">
        <v>107</v>
      </c>
    </row>
    <row r="590" spans="1:14" x14ac:dyDescent="0.25">
      <c r="A590" s="2">
        <v>1</v>
      </c>
      <c r="B590" s="2">
        <v>2016</v>
      </c>
      <c r="C590" t="s">
        <v>279</v>
      </c>
      <c r="D590" t="s">
        <v>169</v>
      </c>
      <c r="E590" s="2" t="s">
        <v>12</v>
      </c>
      <c r="F590" s="2">
        <f>VLOOKUP(C590,'Five Year Alumni Srvy 2016 Data'!C:F,4,FALSE)</f>
        <v>1</v>
      </c>
      <c r="G590" s="2" t="str">
        <f>VLOOKUP(F590,Coding!K:L,2,FALSE)</f>
        <v>URM</v>
      </c>
      <c r="H590" t="s">
        <v>182</v>
      </c>
      <c r="I590" t="s">
        <v>182</v>
      </c>
      <c r="J590" t="s">
        <v>21</v>
      </c>
      <c r="K590" t="s">
        <v>106</v>
      </c>
      <c r="L590" s="3"/>
      <c r="M590" t="s">
        <v>61</v>
      </c>
      <c r="N590" t="s">
        <v>107</v>
      </c>
    </row>
    <row r="591" spans="1:14" x14ac:dyDescent="0.25">
      <c r="A591" s="2">
        <v>1</v>
      </c>
      <c r="B591" s="2">
        <v>2016</v>
      </c>
      <c r="C591" t="s">
        <v>300</v>
      </c>
      <c r="D591" t="s">
        <v>169</v>
      </c>
      <c r="E591" s="2" t="s">
        <v>12</v>
      </c>
      <c r="F591" s="2">
        <f>VLOOKUP(C591,'Five Year Alumni Srvy 2016 Data'!C:F,4,FALSE)</f>
        <v>1</v>
      </c>
      <c r="G591" s="2" t="str">
        <f>VLOOKUP(F591,Coding!K:L,2,FALSE)</f>
        <v>URM</v>
      </c>
      <c r="H591" t="s">
        <v>219</v>
      </c>
      <c r="I591" t="s">
        <v>220</v>
      </c>
      <c r="J591" t="s">
        <v>19</v>
      </c>
      <c r="K591" t="s">
        <v>106</v>
      </c>
      <c r="L591" s="3"/>
      <c r="M591" t="s">
        <v>61</v>
      </c>
      <c r="N591" t="s">
        <v>107</v>
      </c>
    </row>
    <row r="592" spans="1:14" x14ac:dyDescent="0.25">
      <c r="A592" s="2">
        <v>1</v>
      </c>
      <c r="B592" s="2">
        <v>2016</v>
      </c>
      <c r="C592" t="s">
        <v>309</v>
      </c>
      <c r="D592" t="s">
        <v>48</v>
      </c>
      <c r="E592" s="2" t="s">
        <v>12</v>
      </c>
      <c r="F592" s="2">
        <f>VLOOKUP(C592,'Five Year Alumni Srvy 2016 Data'!C:F,4,FALSE)</f>
        <v>1</v>
      </c>
      <c r="G592" s="2" t="str">
        <f>VLOOKUP(F592,Coding!K:L,2,FALSE)</f>
        <v>URM</v>
      </c>
      <c r="H592" t="s">
        <v>310</v>
      </c>
      <c r="I592" t="s">
        <v>242</v>
      </c>
      <c r="J592" t="s">
        <v>21</v>
      </c>
      <c r="K592" t="s">
        <v>106</v>
      </c>
      <c r="L592" s="3"/>
      <c r="M592" t="s">
        <v>61</v>
      </c>
      <c r="N592" t="s">
        <v>107</v>
      </c>
    </row>
    <row r="593" spans="1:14" x14ac:dyDescent="0.25">
      <c r="A593" s="2">
        <v>1</v>
      </c>
      <c r="B593" s="2">
        <v>2016</v>
      </c>
      <c r="C593" t="s">
        <v>314</v>
      </c>
      <c r="D593" t="s">
        <v>48</v>
      </c>
      <c r="E593" s="2" t="s">
        <v>12</v>
      </c>
      <c r="F593" s="2">
        <f>VLOOKUP(C593,'Five Year Alumni Srvy 2016 Data'!C:F,4,FALSE)</f>
        <v>1</v>
      </c>
      <c r="G593" s="2" t="str">
        <f>VLOOKUP(F593,Coding!K:L,2,FALSE)</f>
        <v>URM</v>
      </c>
      <c r="H593" t="s">
        <v>235</v>
      </c>
      <c r="I593" t="s">
        <v>236</v>
      </c>
      <c r="J593" t="s">
        <v>15</v>
      </c>
      <c r="K593" t="s">
        <v>106</v>
      </c>
      <c r="L593" s="3"/>
      <c r="M593" t="s">
        <v>61</v>
      </c>
      <c r="N593" t="s">
        <v>107</v>
      </c>
    </row>
    <row r="594" spans="1:14" x14ac:dyDescent="0.25">
      <c r="A594" s="2">
        <v>1</v>
      </c>
      <c r="B594" s="2">
        <v>2016</v>
      </c>
      <c r="C594" t="s">
        <v>323</v>
      </c>
      <c r="D594" t="s">
        <v>169</v>
      </c>
      <c r="E594" s="2" t="s">
        <v>12</v>
      </c>
      <c r="F594" s="2">
        <f>VLOOKUP(C594,'Five Year Alumni Srvy 2016 Data'!C:F,4,FALSE)</f>
        <v>1</v>
      </c>
      <c r="G594" s="2" t="str">
        <f>VLOOKUP(F594,Coding!K:L,2,FALSE)</f>
        <v>URM</v>
      </c>
      <c r="H594" t="s">
        <v>195</v>
      </c>
      <c r="I594" t="s">
        <v>196</v>
      </c>
      <c r="J594" t="s">
        <v>10</v>
      </c>
      <c r="K594" t="s">
        <v>106</v>
      </c>
      <c r="L594" s="3"/>
      <c r="M594" t="s">
        <v>61</v>
      </c>
      <c r="N594" t="s">
        <v>107</v>
      </c>
    </row>
    <row r="595" spans="1:14" x14ac:dyDescent="0.25">
      <c r="A595" s="2">
        <v>1</v>
      </c>
      <c r="B595" s="2">
        <v>2016</v>
      </c>
      <c r="C595" t="s">
        <v>327</v>
      </c>
      <c r="D595" t="s">
        <v>204</v>
      </c>
      <c r="E595" s="2" t="s">
        <v>12</v>
      </c>
      <c r="F595" s="2">
        <f>VLOOKUP(C595,'Five Year Alumni Srvy 2016 Data'!C:F,4,FALSE)</f>
        <v>1</v>
      </c>
      <c r="G595" s="2" t="str">
        <f>VLOOKUP(F595,Coding!K:L,2,FALSE)</f>
        <v>URM</v>
      </c>
      <c r="H595" t="s">
        <v>328</v>
      </c>
      <c r="I595" t="s">
        <v>328</v>
      </c>
      <c r="J595" t="s">
        <v>10</v>
      </c>
      <c r="K595" t="s">
        <v>106</v>
      </c>
      <c r="L595" s="3"/>
      <c r="M595" t="s">
        <v>61</v>
      </c>
      <c r="N595" t="s">
        <v>107</v>
      </c>
    </row>
    <row r="596" spans="1:14" x14ac:dyDescent="0.25">
      <c r="A596" s="2">
        <v>1</v>
      </c>
      <c r="B596" s="2">
        <v>2016</v>
      </c>
      <c r="C596" t="s">
        <v>329</v>
      </c>
      <c r="D596" t="s">
        <v>48</v>
      </c>
      <c r="E596" s="2" t="s">
        <v>12</v>
      </c>
      <c r="F596" s="2">
        <f>VLOOKUP(C596,'Five Year Alumni Srvy 2016 Data'!C:F,4,FALSE)</f>
        <v>1</v>
      </c>
      <c r="G596" s="2" t="str">
        <f>VLOOKUP(F596,Coding!K:L,2,FALSE)</f>
        <v>URM</v>
      </c>
      <c r="H596" t="s">
        <v>182</v>
      </c>
      <c r="I596" t="s">
        <v>182</v>
      </c>
      <c r="J596" t="s">
        <v>21</v>
      </c>
      <c r="K596" t="s">
        <v>106</v>
      </c>
      <c r="L596" s="3"/>
      <c r="M596" t="s">
        <v>61</v>
      </c>
      <c r="N596" t="s">
        <v>107</v>
      </c>
    </row>
    <row r="597" spans="1:14" x14ac:dyDescent="0.25">
      <c r="A597" s="2">
        <v>1</v>
      </c>
      <c r="B597" s="2">
        <v>2016</v>
      </c>
      <c r="C597" t="s">
        <v>330</v>
      </c>
      <c r="D597" t="s">
        <v>48</v>
      </c>
      <c r="E597" s="2" t="s">
        <v>12</v>
      </c>
      <c r="F597" s="2">
        <f>VLOOKUP(C597,'Five Year Alumni Srvy 2016 Data'!C:F,4,FALSE)</f>
        <v>1</v>
      </c>
      <c r="G597" s="2" t="str">
        <f>VLOOKUP(F597,Coding!K:L,2,FALSE)</f>
        <v>URM</v>
      </c>
      <c r="H597" t="s">
        <v>235</v>
      </c>
      <c r="I597" t="s">
        <v>236</v>
      </c>
      <c r="J597" t="s">
        <v>15</v>
      </c>
      <c r="K597" t="s">
        <v>106</v>
      </c>
      <c r="L597" s="3"/>
      <c r="M597" t="s">
        <v>61</v>
      </c>
      <c r="N597" t="s">
        <v>107</v>
      </c>
    </row>
    <row r="598" spans="1:14" x14ac:dyDescent="0.25">
      <c r="A598" s="2">
        <v>1</v>
      </c>
      <c r="B598" s="2">
        <v>2016</v>
      </c>
      <c r="C598" t="s">
        <v>336</v>
      </c>
      <c r="D598" t="s">
        <v>169</v>
      </c>
      <c r="E598" s="2" t="s">
        <v>12</v>
      </c>
      <c r="F598" s="2">
        <f>VLOOKUP(C598,'Five Year Alumni Srvy 2016 Data'!C:F,4,FALSE)</f>
        <v>1</v>
      </c>
      <c r="G598" s="2" t="str">
        <f>VLOOKUP(F598,Coding!K:L,2,FALSE)</f>
        <v>URM</v>
      </c>
      <c r="H598" t="s">
        <v>270</v>
      </c>
      <c r="I598" t="s">
        <v>270</v>
      </c>
      <c r="J598" t="s">
        <v>21</v>
      </c>
      <c r="K598" t="s">
        <v>106</v>
      </c>
      <c r="L598" s="3"/>
      <c r="M598" t="s">
        <v>61</v>
      </c>
      <c r="N598" t="s">
        <v>107</v>
      </c>
    </row>
    <row r="599" spans="1:14" x14ac:dyDescent="0.25">
      <c r="A599" s="2">
        <v>1</v>
      </c>
      <c r="B599" s="2">
        <v>2016</v>
      </c>
      <c r="C599" t="s">
        <v>346</v>
      </c>
      <c r="D599" t="s">
        <v>48</v>
      </c>
      <c r="E599" s="2" t="s">
        <v>12</v>
      </c>
      <c r="F599" s="2">
        <f>VLOOKUP(C599,'Five Year Alumni Srvy 2016 Data'!C:F,4,FALSE)</f>
        <v>1</v>
      </c>
      <c r="G599" s="2" t="str">
        <f>VLOOKUP(F599,Coding!K:L,2,FALSE)</f>
        <v>URM</v>
      </c>
      <c r="H599" t="s">
        <v>347</v>
      </c>
      <c r="I599" t="s">
        <v>348</v>
      </c>
      <c r="J599" t="s">
        <v>10</v>
      </c>
      <c r="K599" t="s">
        <v>106</v>
      </c>
      <c r="L599" s="3"/>
      <c r="M599" t="s">
        <v>61</v>
      </c>
      <c r="N599" t="s">
        <v>107</v>
      </c>
    </row>
    <row r="600" spans="1:14" x14ac:dyDescent="0.25">
      <c r="A600" s="2">
        <v>1</v>
      </c>
      <c r="B600" s="2">
        <v>2016</v>
      </c>
      <c r="C600" t="s">
        <v>351</v>
      </c>
      <c r="D600" t="s">
        <v>169</v>
      </c>
      <c r="E600" s="2" t="s">
        <v>12</v>
      </c>
      <c r="F600" s="2">
        <f>VLOOKUP(C600,'Five Year Alumni Srvy 2016 Data'!C:F,4,FALSE)</f>
        <v>1</v>
      </c>
      <c r="G600" s="2" t="str">
        <f>VLOOKUP(F600,Coding!K:L,2,FALSE)</f>
        <v>URM</v>
      </c>
      <c r="H600" t="s">
        <v>352</v>
      </c>
      <c r="I600" t="s">
        <v>267</v>
      </c>
      <c r="J600" t="s">
        <v>10</v>
      </c>
      <c r="K600" t="s">
        <v>106</v>
      </c>
      <c r="L600" s="3"/>
      <c r="M600" t="s">
        <v>61</v>
      </c>
      <c r="N600" t="s">
        <v>107</v>
      </c>
    </row>
    <row r="601" spans="1:14" x14ac:dyDescent="0.25">
      <c r="A601" s="2">
        <v>1</v>
      </c>
      <c r="B601" s="2">
        <v>2016</v>
      </c>
      <c r="C601" t="s">
        <v>355</v>
      </c>
      <c r="D601" t="s">
        <v>48</v>
      </c>
      <c r="E601" s="2" t="s">
        <v>12</v>
      </c>
      <c r="F601" s="2">
        <f>VLOOKUP(C601,'Five Year Alumni Srvy 2016 Data'!C:F,4,FALSE)</f>
        <v>1</v>
      </c>
      <c r="G601" s="2" t="str">
        <f>VLOOKUP(F601,Coding!K:L,2,FALSE)</f>
        <v>URM</v>
      </c>
      <c r="H601" t="s">
        <v>356</v>
      </c>
      <c r="I601" t="s">
        <v>356</v>
      </c>
      <c r="J601" t="s">
        <v>17</v>
      </c>
      <c r="K601" t="s">
        <v>106</v>
      </c>
      <c r="L601" s="3"/>
      <c r="M601" t="s">
        <v>61</v>
      </c>
      <c r="N601" t="s">
        <v>107</v>
      </c>
    </row>
    <row r="602" spans="1:14" x14ac:dyDescent="0.25">
      <c r="A602" s="2">
        <v>1</v>
      </c>
      <c r="B602" s="2">
        <v>2016</v>
      </c>
      <c r="C602" t="s">
        <v>359</v>
      </c>
      <c r="D602" t="s">
        <v>48</v>
      </c>
      <c r="E602" s="2" t="s">
        <v>12</v>
      </c>
      <c r="F602" s="2">
        <f>VLOOKUP(C602,'Five Year Alumni Srvy 2016 Data'!C:F,4,FALSE)</f>
        <v>1</v>
      </c>
      <c r="G602" s="2" t="str">
        <f>VLOOKUP(F602,Coding!K:L,2,FALSE)</f>
        <v>URM</v>
      </c>
      <c r="H602" t="s">
        <v>360</v>
      </c>
      <c r="I602" t="s">
        <v>199</v>
      </c>
      <c r="J602" t="s">
        <v>17</v>
      </c>
      <c r="K602" t="s">
        <v>106</v>
      </c>
      <c r="L602" s="3"/>
      <c r="M602" t="s">
        <v>61</v>
      </c>
      <c r="N602" t="s">
        <v>107</v>
      </c>
    </row>
    <row r="603" spans="1:14" x14ac:dyDescent="0.25">
      <c r="A603" s="2">
        <v>1</v>
      </c>
      <c r="B603" s="2">
        <v>2016</v>
      </c>
      <c r="C603" t="s">
        <v>367</v>
      </c>
      <c r="D603" t="s">
        <v>48</v>
      </c>
      <c r="E603" s="2" t="s">
        <v>12</v>
      </c>
      <c r="F603" s="2">
        <f>VLOOKUP(C603,'Five Year Alumni Srvy 2016 Data'!C:F,4,FALSE)</f>
        <v>1</v>
      </c>
      <c r="G603" s="2" t="str">
        <f>VLOOKUP(F603,Coding!K:L,2,FALSE)</f>
        <v>URM</v>
      </c>
      <c r="H603" t="s">
        <v>368</v>
      </c>
      <c r="I603" t="s">
        <v>293</v>
      </c>
      <c r="J603" t="s">
        <v>15</v>
      </c>
      <c r="K603" t="s">
        <v>106</v>
      </c>
      <c r="L603" s="3"/>
      <c r="M603" t="s">
        <v>61</v>
      </c>
      <c r="N603" t="s">
        <v>107</v>
      </c>
    </row>
    <row r="604" spans="1:14" x14ac:dyDescent="0.25">
      <c r="A604" s="2">
        <v>1</v>
      </c>
      <c r="B604" s="2">
        <v>2016</v>
      </c>
      <c r="C604" t="s">
        <v>370</v>
      </c>
      <c r="D604" t="s">
        <v>264</v>
      </c>
      <c r="E604" s="2" t="s">
        <v>12</v>
      </c>
      <c r="F604" s="2">
        <f>VLOOKUP(C604,'Five Year Alumni Srvy 2016 Data'!C:F,4,FALSE)</f>
        <v>1</v>
      </c>
      <c r="G604" s="2" t="str">
        <f>VLOOKUP(F604,Coding!K:L,2,FALSE)</f>
        <v>URM</v>
      </c>
      <c r="H604" t="s">
        <v>252</v>
      </c>
      <c r="I604" t="s">
        <v>206</v>
      </c>
      <c r="J604" t="s">
        <v>15</v>
      </c>
      <c r="K604" t="s">
        <v>106</v>
      </c>
      <c r="L604" s="3"/>
      <c r="M604" t="s">
        <v>61</v>
      </c>
      <c r="N604" t="s">
        <v>107</v>
      </c>
    </row>
    <row r="605" spans="1:14" x14ac:dyDescent="0.25">
      <c r="A605" s="2">
        <v>1</v>
      </c>
      <c r="B605" s="2">
        <v>2016</v>
      </c>
      <c r="C605" t="s">
        <v>371</v>
      </c>
      <c r="D605" t="s">
        <v>48</v>
      </c>
      <c r="E605" s="2" t="s">
        <v>12</v>
      </c>
      <c r="F605" s="2">
        <f>VLOOKUP(C605,'Five Year Alumni Srvy 2016 Data'!C:F,4,FALSE)</f>
        <v>1</v>
      </c>
      <c r="G605" s="2" t="str">
        <f>VLOOKUP(F605,Coding!K:L,2,FALSE)</f>
        <v>URM</v>
      </c>
      <c r="H605" t="s">
        <v>368</v>
      </c>
      <c r="I605" t="s">
        <v>293</v>
      </c>
      <c r="J605" t="s">
        <v>15</v>
      </c>
      <c r="K605" t="s">
        <v>106</v>
      </c>
      <c r="L605" s="3"/>
      <c r="M605" t="s">
        <v>61</v>
      </c>
      <c r="N605" t="s">
        <v>107</v>
      </c>
    </row>
    <row r="606" spans="1:14" x14ac:dyDescent="0.25">
      <c r="A606" s="2">
        <v>1</v>
      </c>
      <c r="B606" s="2">
        <v>2016</v>
      </c>
      <c r="C606" t="s">
        <v>374</v>
      </c>
      <c r="D606" t="s">
        <v>48</v>
      </c>
      <c r="E606" s="2" t="s">
        <v>12</v>
      </c>
      <c r="F606" s="2">
        <f>VLOOKUP(C606,'Five Year Alumni Srvy 2016 Data'!C:F,4,FALSE)</f>
        <v>1</v>
      </c>
      <c r="G606" s="2" t="str">
        <f>VLOOKUP(F606,Coding!K:L,2,FALSE)</f>
        <v>URM</v>
      </c>
      <c r="H606" t="s">
        <v>352</v>
      </c>
      <c r="I606" t="s">
        <v>267</v>
      </c>
      <c r="J606" t="s">
        <v>10</v>
      </c>
      <c r="K606" t="s">
        <v>106</v>
      </c>
      <c r="L606" s="3"/>
      <c r="M606" t="s">
        <v>61</v>
      </c>
      <c r="N606" t="s">
        <v>107</v>
      </c>
    </row>
    <row r="607" spans="1:14" x14ac:dyDescent="0.25">
      <c r="A607" s="2">
        <v>1</v>
      </c>
      <c r="B607" s="2">
        <v>2016</v>
      </c>
      <c r="C607" t="s">
        <v>375</v>
      </c>
      <c r="D607" t="s">
        <v>48</v>
      </c>
      <c r="E607" s="2" t="s">
        <v>12</v>
      </c>
      <c r="F607" s="2">
        <f>VLOOKUP(C607,'Five Year Alumni Srvy 2016 Data'!C:F,4,FALSE)</f>
        <v>1</v>
      </c>
      <c r="G607" s="2" t="str">
        <f>VLOOKUP(F607,Coding!K:L,2,FALSE)</f>
        <v>URM</v>
      </c>
      <c r="H607" t="s">
        <v>376</v>
      </c>
      <c r="I607" t="s">
        <v>376</v>
      </c>
      <c r="J607" t="s">
        <v>21</v>
      </c>
      <c r="K607" t="s">
        <v>106</v>
      </c>
      <c r="L607" s="3"/>
      <c r="M607" t="s">
        <v>61</v>
      </c>
      <c r="N607" t="s">
        <v>107</v>
      </c>
    </row>
    <row r="608" spans="1:14" x14ac:dyDescent="0.25">
      <c r="A608" s="2">
        <v>1</v>
      </c>
      <c r="B608" s="2">
        <v>2016</v>
      </c>
      <c r="C608" t="s">
        <v>380</v>
      </c>
      <c r="E608" s="2" t="s">
        <v>12</v>
      </c>
      <c r="F608" s="2">
        <f>VLOOKUP(C608,'Five Year Alumni Srvy 2016 Data'!C:F,4,FALSE)</f>
        <v>1</v>
      </c>
      <c r="G608" s="2" t="str">
        <f>VLOOKUP(F608,Coding!K:L,2,FALSE)</f>
        <v>URM</v>
      </c>
      <c r="H608" t="s">
        <v>182</v>
      </c>
      <c r="I608" t="s">
        <v>182</v>
      </c>
      <c r="J608" t="s">
        <v>21</v>
      </c>
      <c r="K608" t="s">
        <v>106</v>
      </c>
      <c r="L608" s="3"/>
      <c r="M608" t="s">
        <v>61</v>
      </c>
      <c r="N608" t="s">
        <v>107</v>
      </c>
    </row>
    <row r="609" spans="1:14" x14ac:dyDescent="0.25">
      <c r="A609" s="2">
        <v>1</v>
      </c>
      <c r="B609" s="2">
        <v>2016</v>
      </c>
      <c r="C609" t="s">
        <v>386</v>
      </c>
      <c r="D609" t="s">
        <v>48</v>
      </c>
      <c r="E609" s="2" t="s">
        <v>12</v>
      </c>
      <c r="F609" s="2">
        <f>VLOOKUP(C609,'Five Year Alumni Srvy 2016 Data'!C:F,4,FALSE)</f>
        <v>1</v>
      </c>
      <c r="G609" s="2" t="str">
        <f>VLOOKUP(F609,Coding!K:L,2,FALSE)</f>
        <v>URM</v>
      </c>
      <c r="H609" t="s">
        <v>387</v>
      </c>
      <c r="I609" t="s">
        <v>225</v>
      </c>
      <c r="J609" t="s">
        <v>19</v>
      </c>
      <c r="K609" t="s">
        <v>106</v>
      </c>
      <c r="L609" s="3"/>
      <c r="M609" t="s">
        <v>61</v>
      </c>
      <c r="N609" t="s">
        <v>107</v>
      </c>
    </row>
    <row r="610" spans="1:14" x14ac:dyDescent="0.25">
      <c r="A610" s="2">
        <v>1</v>
      </c>
      <c r="B610" s="2">
        <v>2016</v>
      </c>
      <c r="C610" t="s">
        <v>392</v>
      </c>
      <c r="D610" t="s">
        <v>169</v>
      </c>
      <c r="E610" s="2" t="s">
        <v>12</v>
      </c>
      <c r="F610" s="2">
        <f>VLOOKUP(C610,'Five Year Alumni Srvy 2016 Data'!C:F,4,FALSE)</f>
        <v>1</v>
      </c>
      <c r="G610" s="2" t="str">
        <f>VLOOKUP(F610,Coding!K:L,2,FALSE)</f>
        <v>URM</v>
      </c>
      <c r="H610" t="s">
        <v>382</v>
      </c>
      <c r="I610" t="s">
        <v>328</v>
      </c>
      <c r="J610" t="s">
        <v>10</v>
      </c>
      <c r="K610" t="s">
        <v>106</v>
      </c>
      <c r="L610" s="3"/>
      <c r="M610" t="s">
        <v>61</v>
      </c>
      <c r="N610" t="s">
        <v>107</v>
      </c>
    </row>
    <row r="611" spans="1:14" x14ac:dyDescent="0.25">
      <c r="A611" s="2">
        <v>1</v>
      </c>
      <c r="B611" s="2">
        <v>2016</v>
      </c>
      <c r="C611" t="s">
        <v>393</v>
      </c>
      <c r="D611" t="s">
        <v>264</v>
      </c>
      <c r="E611" s="2" t="s">
        <v>12</v>
      </c>
      <c r="F611" s="2">
        <f>VLOOKUP(C611,'Five Year Alumni Srvy 2016 Data'!C:F,4,FALSE)</f>
        <v>1</v>
      </c>
      <c r="G611" s="2" t="str">
        <f>VLOOKUP(F611,Coding!K:L,2,FALSE)</f>
        <v>URM</v>
      </c>
      <c r="H611" t="s">
        <v>260</v>
      </c>
      <c r="I611" t="s">
        <v>261</v>
      </c>
      <c r="J611" t="s">
        <v>10</v>
      </c>
      <c r="K611" t="s">
        <v>106</v>
      </c>
      <c r="L611" s="3"/>
      <c r="M611" t="s">
        <v>61</v>
      </c>
      <c r="N611" t="s">
        <v>107</v>
      </c>
    </row>
    <row r="612" spans="1:14" x14ac:dyDescent="0.25">
      <c r="A612" s="2">
        <v>1</v>
      </c>
      <c r="B612" s="2">
        <v>2016</v>
      </c>
      <c r="C612" t="s">
        <v>395</v>
      </c>
      <c r="D612" t="s">
        <v>204</v>
      </c>
      <c r="E612" s="2" t="s">
        <v>12</v>
      </c>
      <c r="F612" s="2">
        <f>VLOOKUP(C612,'Five Year Alumni Srvy 2016 Data'!C:F,4,FALSE)</f>
        <v>1</v>
      </c>
      <c r="G612" s="2" t="str">
        <f>VLOOKUP(F612,Coding!K:L,2,FALSE)</f>
        <v>URM</v>
      </c>
      <c r="H612" t="s">
        <v>339</v>
      </c>
      <c r="I612" t="s">
        <v>339</v>
      </c>
      <c r="J612" t="s">
        <v>15</v>
      </c>
      <c r="K612" t="s">
        <v>106</v>
      </c>
      <c r="L612" s="3"/>
      <c r="M612" t="s">
        <v>61</v>
      </c>
      <c r="N612" t="s">
        <v>107</v>
      </c>
    </row>
    <row r="613" spans="1:14" x14ac:dyDescent="0.25">
      <c r="A613" s="2">
        <v>1</v>
      </c>
      <c r="B613" s="2">
        <v>2016</v>
      </c>
      <c r="C613" t="s">
        <v>397</v>
      </c>
      <c r="D613" t="s">
        <v>169</v>
      </c>
      <c r="E613" s="2" t="s">
        <v>12</v>
      </c>
      <c r="F613" s="2">
        <f>VLOOKUP(C613,'Five Year Alumni Srvy 2016 Data'!C:F,4,FALSE)</f>
        <v>1</v>
      </c>
      <c r="G613" s="2" t="str">
        <f>VLOOKUP(F613,Coding!K:L,2,FALSE)</f>
        <v>URM</v>
      </c>
      <c r="H613" t="s">
        <v>398</v>
      </c>
      <c r="I613" t="s">
        <v>399</v>
      </c>
      <c r="J613" t="s">
        <v>19</v>
      </c>
      <c r="K613" t="s">
        <v>106</v>
      </c>
      <c r="L613" s="3"/>
      <c r="M613" t="s">
        <v>61</v>
      </c>
      <c r="N613" t="s">
        <v>107</v>
      </c>
    </row>
    <row r="614" spans="1:14" x14ac:dyDescent="0.25">
      <c r="A614" s="2">
        <v>1</v>
      </c>
      <c r="B614" s="2">
        <v>2016</v>
      </c>
      <c r="C614" t="s">
        <v>403</v>
      </c>
      <c r="D614" t="s">
        <v>169</v>
      </c>
      <c r="E614" s="2" t="s">
        <v>12</v>
      </c>
      <c r="F614" s="2">
        <f>VLOOKUP(C614,'Five Year Alumni Srvy 2016 Data'!C:F,4,FALSE)</f>
        <v>1</v>
      </c>
      <c r="G614" s="2" t="str">
        <f>VLOOKUP(F614,Coding!K:L,2,FALSE)</f>
        <v>URM</v>
      </c>
      <c r="H614" t="s">
        <v>304</v>
      </c>
      <c r="I614" t="s">
        <v>267</v>
      </c>
      <c r="J614" t="s">
        <v>10</v>
      </c>
      <c r="K614" t="s">
        <v>106</v>
      </c>
      <c r="L614" s="3"/>
      <c r="M614" t="s">
        <v>61</v>
      </c>
      <c r="N614" t="s">
        <v>107</v>
      </c>
    </row>
    <row r="615" spans="1:14" x14ac:dyDescent="0.25">
      <c r="A615" s="2">
        <v>1</v>
      </c>
      <c r="B615" s="2">
        <v>2016</v>
      </c>
      <c r="C615" t="s">
        <v>407</v>
      </c>
      <c r="D615" t="s">
        <v>48</v>
      </c>
      <c r="E615" s="2" t="s">
        <v>12</v>
      </c>
      <c r="F615" s="2">
        <f>VLOOKUP(C615,'Five Year Alumni Srvy 2016 Data'!C:F,4,FALSE)</f>
        <v>1</v>
      </c>
      <c r="G615" s="2" t="str">
        <f>VLOOKUP(F615,Coding!K:L,2,FALSE)</f>
        <v>URM</v>
      </c>
      <c r="H615" t="s">
        <v>408</v>
      </c>
      <c r="I615" t="s">
        <v>409</v>
      </c>
      <c r="J615" t="s">
        <v>19</v>
      </c>
      <c r="K615" t="s">
        <v>106</v>
      </c>
      <c r="L615" s="3"/>
      <c r="M615" t="s">
        <v>61</v>
      </c>
      <c r="N615" t="s">
        <v>107</v>
      </c>
    </row>
    <row r="616" spans="1:14" x14ac:dyDescent="0.25">
      <c r="A616" s="2">
        <v>1</v>
      </c>
      <c r="B616" s="2">
        <v>2016</v>
      </c>
      <c r="C616" t="s">
        <v>411</v>
      </c>
      <c r="D616" t="s">
        <v>48</v>
      </c>
      <c r="E616" s="2" t="s">
        <v>12</v>
      </c>
      <c r="F616" s="2">
        <f>VLOOKUP(C616,'Five Year Alumni Srvy 2016 Data'!C:F,4,FALSE)</f>
        <v>1</v>
      </c>
      <c r="G616" s="2" t="str">
        <f>VLOOKUP(F616,Coding!K:L,2,FALSE)</f>
        <v>URM</v>
      </c>
      <c r="H616" t="s">
        <v>412</v>
      </c>
      <c r="I616" t="s">
        <v>196</v>
      </c>
      <c r="J616" t="s">
        <v>10</v>
      </c>
      <c r="K616" t="s">
        <v>106</v>
      </c>
      <c r="L616" s="3"/>
      <c r="M616" t="s">
        <v>61</v>
      </c>
      <c r="N616" t="s">
        <v>107</v>
      </c>
    </row>
    <row r="617" spans="1:14" x14ac:dyDescent="0.25">
      <c r="A617" s="2">
        <v>1</v>
      </c>
      <c r="B617" s="2">
        <v>2016</v>
      </c>
      <c r="C617" t="s">
        <v>421</v>
      </c>
      <c r="D617" t="s">
        <v>264</v>
      </c>
      <c r="E617" s="2" t="s">
        <v>12</v>
      </c>
      <c r="F617" s="2">
        <f>VLOOKUP(C617,'Five Year Alumni Srvy 2016 Data'!C:F,4,FALSE)</f>
        <v>1</v>
      </c>
      <c r="G617" s="2" t="str">
        <f>VLOOKUP(F617,Coding!K:L,2,FALSE)</f>
        <v>URM</v>
      </c>
      <c r="H617" t="s">
        <v>389</v>
      </c>
      <c r="I617" t="s">
        <v>390</v>
      </c>
      <c r="J617" t="s">
        <v>21</v>
      </c>
      <c r="K617" t="s">
        <v>106</v>
      </c>
      <c r="L617" s="3"/>
      <c r="M617" t="s">
        <v>61</v>
      </c>
      <c r="N617" t="s">
        <v>107</v>
      </c>
    </row>
    <row r="618" spans="1:14" x14ac:dyDescent="0.25">
      <c r="A618" s="2">
        <v>1</v>
      </c>
      <c r="B618" s="2">
        <v>2016</v>
      </c>
      <c r="C618" t="s">
        <v>423</v>
      </c>
      <c r="D618" t="s">
        <v>204</v>
      </c>
      <c r="E618" s="2" t="s">
        <v>12</v>
      </c>
      <c r="F618" s="2">
        <f>VLOOKUP(C618,'Five Year Alumni Srvy 2016 Data'!C:F,4,FALSE)</f>
        <v>1</v>
      </c>
      <c r="G618" s="2" t="str">
        <f>VLOOKUP(F618,Coding!K:L,2,FALSE)</f>
        <v>URM</v>
      </c>
      <c r="H618" t="s">
        <v>328</v>
      </c>
      <c r="I618" t="s">
        <v>328</v>
      </c>
      <c r="J618" t="s">
        <v>10</v>
      </c>
      <c r="K618" t="s">
        <v>106</v>
      </c>
      <c r="L618" s="3"/>
      <c r="M618" t="s">
        <v>61</v>
      </c>
      <c r="N618" t="s">
        <v>107</v>
      </c>
    </row>
    <row r="619" spans="1:14" x14ac:dyDescent="0.25">
      <c r="A619" s="2">
        <v>1</v>
      </c>
      <c r="B619" s="2">
        <v>2016</v>
      </c>
      <c r="C619" t="s">
        <v>428</v>
      </c>
      <c r="D619" t="s">
        <v>48</v>
      </c>
      <c r="E619" s="2" t="s">
        <v>12</v>
      </c>
      <c r="F619" s="2">
        <f>VLOOKUP(C619,'Five Year Alumni Srvy 2016 Data'!C:F,4,FALSE)</f>
        <v>1</v>
      </c>
      <c r="G619" s="2" t="str">
        <f>VLOOKUP(F619,Coding!K:L,2,FALSE)</f>
        <v>URM</v>
      </c>
      <c r="H619" t="s">
        <v>342</v>
      </c>
      <c r="I619" t="s">
        <v>342</v>
      </c>
      <c r="J619" t="s">
        <v>19</v>
      </c>
      <c r="K619" t="s">
        <v>106</v>
      </c>
      <c r="L619" s="3"/>
      <c r="M619" t="s">
        <v>61</v>
      </c>
      <c r="N619" t="s">
        <v>107</v>
      </c>
    </row>
    <row r="620" spans="1:14" x14ac:dyDescent="0.25">
      <c r="A620" s="2">
        <v>1</v>
      </c>
      <c r="B620" s="2">
        <v>2016</v>
      </c>
      <c r="C620" t="s">
        <v>429</v>
      </c>
      <c r="D620" t="s">
        <v>169</v>
      </c>
      <c r="E620" s="2" t="s">
        <v>12</v>
      </c>
      <c r="F620" s="2">
        <f>VLOOKUP(C620,'Five Year Alumni Srvy 2016 Data'!C:F,4,FALSE)</f>
        <v>1</v>
      </c>
      <c r="G620" s="2" t="str">
        <f>VLOOKUP(F620,Coding!K:L,2,FALSE)</f>
        <v>URM</v>
      </c>
      <c r="H620" t="s">
        <v>304</v>
      </c>
      <c r="I620" t="s">
        <v>267</v>
      </c>
      <c r="J620" t="s">
        <v>10</v>
      </c>
      <c r="K620" t="s">
        <v>106</v>
      </c>
      <c r="L620" s="3"/>
      <c r="M620" t="s">
        <v>61</v>
      </c>
      <c r="N620" t="s">
        <v>107</v>
      </c>
    </row>
    <row r="621" spans="1:14" x14ac:dyDescent="0.25">
      <c r="A621" s="2">
        <v>1</v>
      </c>
      <c r="B621" s="2">
        <v>2016</v>
      </c>
      <c r="C621" t="s">
        <v>430</v>
      </c>
      <c r="D621" t="s">
        <v>48</v>
      </c>
      <c r="E621" s="2" t="s">
        <v>12</v>
      </c>
      <c r="F621" s="2">
        <f>VLOOKUP(C621,'Five Year Alumni Srvy 2016 Data'!C:F,4,FALSE)</f>
        <v>1</v>
      </c>
      <c r="G621" s="2" t="str">
        <f>VLOOKUP(F621,Coding!K:L,2,FALSE)</f>
        <v>URM</v>
      </c>
      <c r="H621" t="s">
        <v>182</v>
      </c>
      <c r="I621" t="s">
        <v>182</v>
      </c>
      <c r="J621" t="s">
        <v>21</v>
      </c>
      <c r="K621" t="s">
        <v>106</v>
      </c>
      <c r="L621" s="3"/>
      <c r="M621" t="s">
        <v>61</v>
      </c>
      <c r="N621" t="s">
        <v>107</v>
      </c>
    </row>
    <row r="622" spans="1:14" x14ac:dyDescent="0.25">
      <c r="A622" s="2">
        <v>1</v>
      </c>
      <c r="B622" s="2">
        <v>2016</v>
      </c>
      <c r="C622" t="s">
        <v>436</v>
      </c>
      <c r="D622" t="s">
        <v>48</v>
      </c>
      <c r="E622" s="2" t="s">
        <v>12</v>
      </c>
      <c r="F622" s="2">
        <f>VLOOKUP(C622,'Five Year Alumni Srvy 2016 Data'!C:F,4,FALSE)</f>
        <v>1</v>
      </c>
      <c r="G622" s="2" t="str">
        <f>VLOOKUP(F622,Coding!K:L,2,FALSE)</f>
        <v>URM</v>
      </c>
      <c r="H622" t="s">
        <v>238</v>
      </c>
      <c r="I622" t="s">
        <v>225</v>
      </c>
      <c r="J622" t="s">
        <v>19</v>
      </c>
      <c r="K622" t="s">
        <v>106</v>
      </c>
      <c r="L622" s="3"/>
      <c r="M622" t="s">
        <v>61</v>
      </c>
      <c r="N622" t="s">
        <v>107</v>
      </c>
    </row>
    <row r="623" spans="1:14" x14ac:dyDescent="0.25">
      <c r="A623" s="2">
        <v>1</v>
      </c>
      <c r="B623" s="2">
        <v>2016</v>
      </c>
      <c r="C623" t="s">
        <v>439</v>
      </c>
      <c r="D623" t="s">
        <v>169</v>
      </c>
      <c r="E623" s="2" t="s">
        <v>12</v>
      </c>
      <c r="F623" s="2">
        <f>VLOOKUP(C623,'Five Year Alumni Srvy 2016 Data'!C:F,4,FALSE)</f>
        <v>1</v>
      </c>
      <c r="G623" s="2" t="str">
        <f>VLOOKUP(F623,Coding!K:L,2,FALSE)</f>
        <v>URM</v>
      </c>
      <c r="H623" t="s">
        <v>328</v>
      </c>
      <c r="I623" t="s">
        <v>328</v>
      </c>
      <c r="J623" t="s">
        <v>10</v>
      </c>
      <c r="K623" t="s">
        <v>106</v>
      </c>
      <c r="L623" s="3"/>
      <c r="M623" t="s">
        <v>61</v>
      </c>
      <c r="N623" t="s">
        <v>107</v>
      </c>
    </row>
    <row r="624" spans="1:14" x14ac:dyDescent="0.25">
      <c r="A624" s="2">
        <v>1</v>
      </c>
      <c r="B624" s="2">
        <v>2016</v>
      </c>
      <c r="C624" t="s">
        <v>440</v>
      </c>
      <c r="D624" t="s">
        <v>48</v>
      </c>
      <c r="E624" s="2" t="s">
        <v>12</v>
      </c>
      <c r="F624" s="2">
        <f>VLOOKUP(C624,'Five Year Alumni Srvy 2016 Data'!C:F,4,FALSE)</f>
        <v>1</v>
      </c>
      <c r="G624" s="2" t="str">
        <f>VLOOKUP(F624,Coding!K:L,2,FALSE)</f>
        <v>URM</v>
      </c>
      <c r="H624" t="s">
        <v>182</v>
      </c>
      <c r="I624" t="s">
        <v>182</v>
      </c>
      <c r="J624" t="s">
        <v>21</v>
      </c>
      <c r="K624" t="s">
        <v>106</v>
      </c>
      <c r="L624" s="3"/>
      <c r="M624" t="s">
        <v>61</v>
      </c>
      <c r="N624" t="s">
        <v>107</v>
      </c>
    </row>
    <row r="625" spans="1:14" x14ac:dyDescent="0.25">
      <c r="A625" s="2">
        <v>1</v>
      </c>
      <c r="B625" s="2">
        <v>2016</v>
      </c>
      <c r="C625" t="s">
        <v>447</v>
      </c>
      <c r="D625" t="s">
        <v>48</v>
      </c>
      <c r="E625" s="2" t="s">
        <v>12</v>
      </c>
      <c r="F625" s="2">
        <f>VLOOKUP(C625,'Five Year Alumni Srvy 2016 Data'!C:F,4,FALSE)</f>
        <v>1</v>
      </c>
      <c r="G625" s="2" t="str">
        <f>VLOOKUP(F625,Coding!K:L,2,FALSE)</f>
        <v>URM</v>
      </c>
      <c r="H625" t="s">
        <v>448</v>
      </c>
      <c r="I625" t="s">
        <v>261</v>
      </c>
      <c r="J625" t="s">
        <v>10</v>
      </c>
      <c r="K625" t="s">
        <v>106</v>
      </c>
      <c r="L625" s="3"/>
      <c r="M625" t="s">
        <v>61</v>
      </c>
      <c r="N625" t="s">
        <v>107</v>
      </c>
    </row>
    <row r="626" spans="1:14" x14ac:dyDescent="0.25">
      <c r="A626" s="2">
        <v>1</v>
      </c>
      <c r="B626" s="2">
        <v>2016</v>
      </c>
      <c r="C626" t="s">
        <v>456</v>
      </c>
      <c r="D626" t="s">
        <v>204</v>
      </c>
      <c r="E626" s="2" t="s">
        <v>12</v>
      </c>
      <c r="F626" s="2">
        <f>VLOOKUP(C626,'Five Year Alumni Srvy 2016 Data'!C:F,4,FALSE)</f>
        <v>1</v>
      </c>
      <c r="G626" s="2" t="str">
        <f>VLOOKUP(F626,Coding!K:L,2,FALSE)</f>
        <v>URM</v>
      </c>
      <c r="H626" t="s">
        <v>382</v>
      </c>
      <c r="I626" t="s">
        <v>328</v>
      </c>
      <c r="J626" t="s">
        <v>10</v>
      </c>
      <c r="K626" t="s">
        <v>106</v>
      </c>
      <c r="L626" s="3"/>
      <c r="M626" t="s">
        <v>61</v>
      </c>
      <c r="N626" t="s">
        <v>107</v>
      </c>
    </row>
    <row r="627" spans="1:14" x14ac:dyDescent="0.25">
      <c r="A627" s="2">
        <v>1</v>
      </c>
      <c r="B627" s="2">
        <v>2016</v>
      </c>
      <c r="C627" t="s">
        <v>457</v>
      </c>
      <c r="D627" t="s">
        <v>169</v>
      </c>
      <c r="E627" s="2" t="s">
        <v>12</v>
      </c>
      <c r="F627" s="2">
        <f>VLOOKUP(C627,'Five Year Alumni Srvy 2016 Data'!C:F,4,FALSE)</f>
        <v>1</v>
      </c>
      <c r="G627" s="2" t="str">
        <f>VLOOKUP(F627,Coding!K:L,2,FALSE)</f>
        <v>URM</v>
      </c>
      <c r="H627" t="s">
        <v>409</v>
      </c>
      <c r="I627" t="s">
        <v>409</v>
      </c>
      <c r="J627" t="s">
        <v>19</v>
      </c>
      <c r="K627" t="s">
        <v>106</v>
      </c>
      <c r="L627" s="3"/>
      <c r="M627" t="s">
        <v>61</v>
      </c>
      <c r="N627" t="s">
        <v>107</v>
      </c>
    </row>
    <row r="628" spans="1:14" x14ac:dyDescent="0.25">
      <c r="A628" s="2">
        <v>1</v>
      </c>
      <c r="B628" s="2">
        <v>2016</v>
      </c>
      <c r="C628" t="s">
        <v>458</v>
      </c>
      <c r="D628" t="s">
        <v>169</v>
      </c>
      <c r="E628" s="2" t="s">
        <v>12</v>
      </c>
      <c r="F628" s="2">
        <f>VLOOKUP(C628,'Five Year Alumni Srvy 2016 Data'!C:F,4,FALSE)</f>
        <v>1</v>
      </c>
      <c r="G628" s="2" t="str">
        <f>VLOOKUP(F628,Coding!K:L,2,FALSE)</f>
        <v>URM</v>
      </c>
      <c r="H628" t="s">
        <v>459</v>
      </c>
      <c r="I628" t="s">
        <v>220</v>
      </c>
      <c r="J628" t="s">
        <v>19</v>
      </c>
      <c r="K628" t="s">
        <v>106</v>
      </c>
      <c r="L628" s="3"/>
      <c r="M628" t="s">
        <v>61</v>
      </c>
      <c r="N628" t="s">
        <v>107</v>
      </c>
    </row>
    <row r="629" spans="1:14" x14ac:dyDescent="0.25">
      <c r="A629" s="2">
        <v>1</v>
      </c>
      <c r="B629" s="2">
        <v>2016</v>
      </c>
      <c r="C629" t="s">
        <v>467</v>
      </c>
      <c r="D629" t="s">
        <v>264</v>
      </c>
      <c r="E629" s="2" t="s">
        <v>12</v>
      </c>
      <c r="F629" s="2">
        <f>VLOOKUP(C629,'Five Year Alumni Srvy 2016 Data'!C:F,4,FALSE)</f>
        <v>1</v>
      </c>
      <c r="G629" s="2" t="str">
        <f>VLOOKUP(F629,Coding!K:L,2,FALSE)</f>
        <v>URM</v>
      </c>
      <c r="H629" t="s">
        <v>235</v>
      </c>
      <c r="I629" t="s">
        <v>236</v>
      </c>
      <c r="J629" t="s">
        <v>15</v>
      </c>
      <c r="K629" t="s">
        <v>106</v>
      </c>
      <c r="L629" s="3"/>
      <c r="M629" t="s">
        <v>61</v>
      </c>
      <c r="N629" t="s">
        <v>107</v>
      </c>
    </row>
    <row r="630" spans="1:14" x14ac:dyDescent="0.25">
      <c r="A630" s="2">
        <v>1</v>
      </c>
      <c r="B630" s="2">
        <v>2016</v>
      </c>
      <c r="C630" t="s">
        <v>470</v>
      </c>
      <c r="D630" t="s">
        <v>48</v>
      </c>
      <c r="E630" s="2" t="s">
        <v>12</v>
      </c>
      <c r="F630" s="2">
        <f>VLOOKUP(C630,'Five Year Alumni Srvy 2016 Data'!C:F,4,FALSE)</f>
        <v>1</v>
      </c>
      <c r="G630" s="2" t="str">
        <f>VLOOKUP(F630,Coding!K:L,2,FALSE)</f>
        <v>URM</v>
      </c>
      <c r="H630" t="s">
        <v>471</v>
      </c>
      <c r="I630" t="s">
        <v>452</v>
      </c>
      <c r="J630" t="s">
        <v>21</v>
      </c>
      <c r="K630" t="s">
        <v>106</v>
      </c>
      <c r="L630" s="3"/>
      <c r="M630" t="s">
        <v>61</v>
      </c>
      <c r="N630" t="s">
        <v>107</v>
      </c>
    </row>
    <row r="631" spans="1:14" x14ac:dyDescent="0.25">
      <c r="A631" s="2">
        <v>1</v>
      </c>
      <c r="B631" s="2">
        <v>2016</v>
      </c>
      <c r="C631" t="s">
        <v>478</v>
      </c>
      <c r="D631" t="s">
        <v>48</v>
      </c>
      <c r="E631" s="2" t="s">
        <v>12</v>
      </c>
      <c r="F631" s="2">
        <f>VLOOKUP(C631,'Five Year Alumni Srvy 2016 Data'!C:F,4,FALSE)</f>
        <v>1</v>
      </c>
      <c r="G631" s="2" t="str">
        <f>VLOOKUP(F631,Coding!K:L,2,FALSE)</f>
        <v>URM</v>
      </c>
      <c r="H631" t="s">
        <v>412</v>
      </c>
      <c r="I631" t="s">
        <v>196</v>
      </c>
      <c r="J631" t="s">
        <v>10</v>
      </c>
      <c r="K631" t="s">
        <v>106</v>
      </c>
      <c r="L631" s="3"/>
      <c r="M631" t="s">
        <v>61</v>
      </c>
      <c r="N631" t="s">
        <v>107</v>
      </c>
    </row>
    <row r="632" spans="1:14" x14ac:dyDescent="0.25">
      <c r="A632" s="2">
        <v>1</v>
      </c>
      <c r="B632" s="2">
        <v>2016</v>
      </c>
      <c r="C632" t="s">
        <v>481</v>
      </c>
      <c r="D632" t="s">
        <v>169</v>
      </c>
      <c r="E632" s="2" t="s">
        <v>12</v>
      </c>
      <c r="F632" s="2">
        <f>VLOOKUP(C632,'Five Year Alumni Srvy 2016 Data'!C:F,4,FALSE)</f>
        <v>1</v>
      </c>
      <c r="G632" s="2" t="str">
        <f>VLOOKUP(F632,Coding!K:L,2,FALSE)</f>
        <v>URM</v>
      </c>
      <c r="H632" t="s">
        <v>270</v>
      </c>
      <c r="I632" t="s">
        <v>270</v>
      </c>
      <c r="J632" t="s">
        <v>21</v>
      </c>
      <c r="K632" t="s">
        <v>106</v>
      </c>
      <c r="L632" s="3"/>
      <c r="M632" t="s">
        <v>61</v>
      </c>
      <c r="N632" t="s">
        <v>107</v>
      </c>
    </row>
    <row r="633" spans="1:14" x14ac:dyDescent="0.25">
      <c r="A633" s="2">
        <v>1</v>
      </c>
      <c r="B633" s="2">
        <v>2016</v>
      </c>
      <c r="C633" t="s">
        <v>484</v>
      </c>
      <c r="D633" t="s">
        <v>48</v>
      </c>
      <c r="E633" s="2" t="s">
        <v>12</v>
      </c>
      <c r="F633" s="2">
        <f>VLOOKUP(C633,'Five Year Alumni Srvy 2016 Data'!C:F,4,FALSE)</f>
        <v>1</v>
      </c>
      <c r="G633" s="2" t="str">
        <f>VLOOKUP(F633,Coding!K:L,2,FALSE)</f>
        <v>URM</v>
      </c>
      <c r="H633" t="s">
        <v>304</v>
      </c>
      <c r="I633" t="s">
        <v>267</v>
      </c>
      <c r="J633" t="s">
        <v>10</v>
      </c>
      <c r="K633" t="s">
        <v>106</v>
      </c>
      <c r="L633" s="3"/>
      <c r="M633" t="s">
        <v>61</v>
      </c>
      <c r="N633" t="s">
        <v>107</v>
      </c>
    </row>
    <row r="634" spans="1:14" x14ac:dyDescent="0.25">
      <c r="A634" s="2">
        <v>1</v>
      </c>
      <c r="B634" s="2">
        <v>2016</v>
      </c>
      <c r="C634" t="s">
        <v>486</v>
      </c>
      <c r="D634" t="s">
        <v>48</v>
      </c>
      <c r="E634" s="2" t="s">
        <v>12</v>
      </c>
      <c r="F634" s="2">
        <f>VLOOKUP(C634,'Five Year Alumni Srvy 2016 Data'!C:F,4,FALSE)</f>
        <v>1</v>
      </c>
      <c r="G634" s="2" t="str">
        <f>VLOOKUP(F634,Coding!K:L,2,FALSE)</f>
        <v>URM</v>
      </c>
      <c r="H634" t="s">
        <v>487</v>
      </c>
      <c r="I634" t="s">
        <v>225</v>
      </c>
      <c r="J634" t="s">
        <v>19</v>
      </c>
      <c r="K634" t="s">
        <v>106</v>
      </c>
      <c r="L634" s="3"/>
      <c r="M634" t="s">
        <v>61</v>
      </c>
      <c r="N634" t="s">
        <v>107</v>
      </c>
    </row>
    <row r="635" spans="1:14" x14ac:dyDescent="0.25">
      <c r="A635" s="2">
        <v>1</v>
      </c>
      <c r="B635" s="2">
        <v>2016</v>
      </c>
      <c r="C635" t="s">
        <v>491</v>
      </c>
      <c r="D635" t="s">
        <v>48</v>
      </c>
      <c r="E635" s="2" t="s">
        <v>12</v>
      </c>
      <c r="F635" s="2">
        <f>VLOOKUP(C635,'Five Year Alumni Srvy 2016 Data'!C:F,4,FALSE)</f>
        <v>1</v>
      </c>
      <c r="G635" s="2" t="str">
        <f>VLOOKUP(F635,Coding!K:L,2,FALSE)</f>
        <v>URM</v>
      </c>
      <c r="H635" t="s">
        <v>298</v>
      </c>
      <c r="I635" t="s">
        <v>298</v>
      </c>
      <c r="J635" t="s">
        <v>21</v>
      </c>
      <c r="K635" t="s">
        <v>106</v>
      </c>
      <c r="L635" s="3"/>
      <c r="M635" t="s">
        <v>61</v>
      </c>
      <c r="N635" t="s">
        <v>107</v>
      </c>
    </row>
    <row r="636" spans="1:14" x14ac:dyDescent="0.25">
      <c r="A636" s="2">
        <v>1</v>
      </c>
      <c r="B636" s="2">
        <v>2016</v>
      </c>
      <c r="C636" t="s">
        <v>494</v>
      </c>
      <c r="D636" t="s">
        <v>48</v>
      </c>
      <c r="E636" s="2" t="s">
        <v>12</v>
      </c>
      <c r="F636" s="2">
        <f>VLOOKUP(C636,'Five Year Alumni Srvy 2016 Data'!C:F,4,FALSE)</f>
        <v>1</v>
      </c>
      <c r="G636" s="2" t="str">
        <f>VLOOKUP(F636,Coding!K:L,2,FALSE)</f>
        <v>URM</v>
      </c>
      <c r="H636" t="s">
        <v>328</v>
      </c>
      <c r="I636" t="s">
        <v>328</v>
      </c>
      <c r="J636" t="s">
        <v>10</v>
      </c>
      <c r="K636" t="s">
        <v>106</v>
      </c>
      <c r="L636" s="3"/>
      <c r="M636" t="s">
        <v>61</v>
      </c>
      <c r="N636" t="s">
        <v>107</v>
      </c>
    </row>
    <row r="637" spans="1:14" x14ac:dyDescent="0.25">
      <c r="A637" s="2">
        <v>1</v>
      </c>
      <c r="B637" s="2">
        <v>2016</v>
      </c>
      <c r="C637" t="s">
        <v>210</v>
      </c>
      <c r="D637" t="s">
        <v>48</v>
      </c>
      <c r="E637" s="2" t="s">
        <v>12</v>
      </c>
      <c r="F637" s="2">
        <f>VLOOKUP(C637,'Five Year Alumni Srvy 2016 Data'!C:F,4,FALSE)</f>
        <v>1</v>
      </c>
      <c r="G637" s="2" t="str">
        <f>VLOOKUP(F637,Coding!K:L,2,FALSE)</f>
        <v>URM</v>
      </c>
      <c r="H637" t="s">
        <v>211</v>
      </c>
      <c r="I637" t="s">
        <v>171</v>
      </c>
      <c r="J637" t="s">
        <v>19</v>
      </c>
      <c r="K637" t="s">
        <v>108</v>
      </c>
      <c r="L637" s="3"/>
      <c r="M637" t="s">
        <v>61</v>
      </c>
      <c r="N637" t="s">
        <v>109</v>
      </c>
    </row>
    <row r="638" spans="1:14" x14ac:dyDescent="0.25">
      <c r="A638" s="2">
        <v>1</v>
      </c>
      <c r="B638" s="2">
        <v>2016</v>
      </c>
      <c r="C638" t="s">
        <v>223</v>
      </c>
      <c r="D638" t="s">
        <v>204</v>
      </c>
      <c r="E638" s="2" t="s">
        <v>12</v>
      </c>
      <c r="F638" s="2">
        <f>VLOOKUP(C638,'Five Year Alumni Srvy 2016 Data'!C:F,4,FALSE)</f>
        <v>1</v>
      </c>
      <c r="G638" s="2" t="str">
        <f>VLOOKUP(F638,Coding!K:L,2,FALSE)</f>
        <v>URM</v>
      </c>
      <c r="H638" t="s">
        <v>224</v>
      </c>
      <c r="I638" t="s">
        <v>225</v>
      </c>
      <c r="J638" t="s">
        <v>19</v>
      </c>
      <c r="K638" t="s">
        <v>108</v>
      </c>
      <c r="L638" s="3"/>
      <c r="M638" t="s">
        <v>61</v>
      </c>
      <c r="N638" t="s">
        <v>109</v>
      </c>
    </row>
    <row r="639" spans="1:14" x14ac:dyDescent="0.25">
      <c r="A639" s="2">
        <v>1</v>
      </c>
      <c r="B639" s="2">
        <v>2016</v>
      </c>
      <c r="C639" t="s">
        <v>279</v>
      </c>
      <c r="D639" t="s">
        <v>169</v>
      </c>
      <c r="E639" s="2" t="s">
        <v>12</v>
      </c>
      <c r="F639" s="2">
        <f>VLOOKUP(C639,'Five Year Alumni Srvy 2016 Data'!C:F,4,FALSE)</f>
        <v>1</v>
      </c>
      <c r="G639" s="2" t="str">
        <f>VLOOKUP(F639,Coding!K:L,2,FALSE)</f>
        <v>URM</v>
      </c>
      <c r="H639" t="s">
        <v>182</v>
      </c>
      <c r="I639" t="s">
        <v>182</v>
      </c>
      <c r="J639" t="s">
        <v>21</v>
      </c>
      <c r="K639" t="s">
        <v>108</v>
      </c>
      <c r="L639" s="3"/>
      <c r="M639" t="s">
        <v>61</v>
      </c>
      <c r="N639" t="s">
        <v>109</v>
      </c>
    </row>
    <row r="640" spans="1:14" x14ac:dyDescent="0.25">
      <c r="A640" s="2">
        <v>1</v>
      </c>
      <c r="B640" s="2">
        <v>2016</v>
      </c>
      <c r="C640" t="s">
        <v>300</v>
      </c>
      <c r="D640" t="s">
        <v>169</v>
      </c>
      <c r="E640" s="2" t="s">
        <v>12</v>
      </c>
      <c r="F640" s="2">
        <f>VLOOKUP(C640,'Five Year Alumni Srvy 2016 Data'!C:F,4,FALSE)</f>
        <v>1</v>
      </c>
      <c r="G640" s="2" t="str">
        <f>VLOOKUP(F640,Coding!K:L,2,FALSE)</f>
        <v>URM</v>
      </c>
      <c r="H640" t="s">
        <v>219</v>
      </c>
      <c r="I640" t="s">
        <v>220</v>
      </c>
      <c r="J640" t="s">
        <v>19</v>
      </c>
      <c r="K640" t="s">
        <v>108</v>
      </c>
      <c r="L640" s="3"/>
      <c r="M640" t="s">
        <v>61</v>
      </c>
      <c r="N640" t="s">
        <v>109</v>
      </c>
    </row>
    <row r="641" spans="1:14" x14ac:dyDescent="0.25">
      <c r="A641" s="2">
        <v>1</v>
      </c>
      <c r="B641" s="2">
        <v>2016</v>
      </c>
      <c r="C641" t="s">
        <v>309</v>
      </c>
      <c r="D641" t="s">
        <v>48</v>
      </c>
      <c r="E641" s="2" t="s">
        <v>12</v>
      </c>
      <c r="F641" s="2">
        <f>VLOOKUP(C641,'Five Year Alumni Srvy 2016 Data'!C:F,4,FALSE)</f>
        <v>1</v>
      </c>
      <c r="G641" s="2" t="str">
        <f>VLOOKUP(F641,Coding!K:L,2,FALSE)</f>
        <v>URM</v>
      </c>
      <c r="H641" t="s">
        <v>310</v>
      </c>
      <c r="I641" t="s">
        <v>242</v>
      </c>
      <c r="J641" t="s">
        <v>21</v>
      </c>
      <c r="K641" t="s">
        <v>108</v>
      </c>
      <c r="L641" s="3"/>
      <c r="M641" t="s">
        <v>61</v>
      </c>
      <c r="N641" t="s">
        <v>109</v>
      </c>
    </row>
    <row r="642" spans="1:14" x14ac:dyDescent="0.25">
      <c r="A642" s="2">
        <v>1</v>
      </c>
      <c r="B642" s="2">
        <v>2016</v>
      </c>
      <c r="C642" t="s">
        <v>314</v>
      </c>
      <c r="D642" t="s">
        <v>48</v>
      </c>
      <c r="E642" s="2" t="s">
        <v>12</v>
      </c>
      <c r="F642" s="2">
        <f>VLOOKUP(C642,'Five Year Alumni Srvy 2016 Data'!C:F,4,FALSE)</f>
        <v>1</v>
      </c>
      <c r="G642" s="2" t="str">
        <f>VLOOKUP(F642,Coding!K:L,2,FALSE)</f>
        <v>URM</v>
      </c>
      <c r="H642" t="s">
        <v>235</v>
      </c>
      <c r="I642" t="s">
        <v>236</v>
      </c>
      <c r="J642" t="s">
        <v>15</v>
      </c>
      <c r="K642" t="s">
        <v>108</v>
      </c>
      <c r="L642" s="3"/>
      <c r="M642" t="s">
        <v>61</v>
      </c>
      <c r="N642" t="s">
        <v>109</v>
      </c>
    </row>
    <row r="643" spans="1:14" x14ac:dyDescent="0.25">
      <c r="A643" s="2">
        <v>1</v>
      </c>
      <c r="B643" s="2">
        <v>2016</v>
      </c>
      <c r="C643" t="s">
        <v>323</v>
      </c>
      <c r="D643" t="s">
        <v>169</v>
      </c>
      <c r="E643" s="2" t="s">
        <v>12</v>
      </c>
      <c r="F643" s="2">
        <f>VLOOKUP(C643,'Five Year Alumni Srvy 2016 Data'!C:F,4,FALSE)</f>
        <v>1</v>
      </c>
      <c r="G643" s="2" t="str">
        <f>VLOOKUP(F643,Coding!K:L,2,FALSE)</f>
        <v>URM</v>
      </c>
      <c r="H643" t="s">
        <v>195</v>
      </c>
      <c r="I643" t="s">
        <v>196</v>
      </c>
      <c r="J643" t="s">
        <v>10</v>
      </c>
      <c r="K643" t="s">
        <v>108</v>
      </c>
      <c r="L643" s="3"/>
      <c r="M643" t="s">
        <v>61</v>
      </c>
      <c r="N643" t="s">
        <v>109</v>
      </c>
    </row>
    <row r="644" spans="1:14" x14ac:dyDescent="0.25">
      <c r="A644" s="2">
        <v>1</v>
      </c>
      <c r="B644" s="2">
        <v>2016</v>
      </c>
      <c r="C644" t="s">
        <v>327</v>
      </c>
      <c r="D644" t="s">
        <v>204</v>
      </c>
      <c r="E644" s="2" t="s">
        <v>12</v>
      </c>
      <c r="F644" s="2">
        <f>VLOOKUP(C644,'Five Year Alumni Srvy 2016 Data'!C:F,4,FALSE)</f>
        <v>1</v>
      </c>
      <c r="G644" s="2" t="str">
        <f>VLOOKUP(F644,Coding!K:L,2,FALSE)</f>
        <v>URM</v>
      </c>
      <c r="H644" t="s">
        <v>328</v>
      </c>
      <c r="I644" t="s">
        <v>328</v>
      </c>
      <c r="J644" t="s">
        <v>10</v>
      </c>
      <c r="K644" t="s">
        <v>108</v>
      </c>
      <c r="L644" s="3"/>
      <c r="M644" t="s">
        <v>61</v>
      </c>
      <c r="N644" t="s">
        <v>109</v>
      </c>
    </row>
    <row r="645" spans="1:14" x14ac:dyDescent="0.25">
      <c r="A645" s="2">
        <v>1</v>
      </c>
      <c r="B645" s="2">
        <v>2016</v>
      </c>
      <c r="C645" t="s">
        <v>329</v>
      </c>
      <c r="D645" t="s">
        <v>48</v>
      </c>
      <c r="E645" s="2" t="s">
        <v>12</v>
      </c>
      <c r="F645" s="2">
        <f>VLOOKUP(C645,'Five Year Alumni Srvy 2016 Data'!C:F,4,FALSE)</f>
        <v>1</v>
      </c>
      <c r="G645" s="2" t="str">
        <f>VLOOKUP(F645,Coding!K:L,2,FALSE)</f>
        <v>URM</v>
      </c>
      <c r="H645" t="s">
        <v>182</v>
      </c>
      <c r="I645" t="s">
        <v>182</v>
      </c>
      <c r="J645" t="s">
        <v>21</v>
      </c>
      <c r="K645" t="s">
        <v>108</v>
      </c>
      <c r="L645" s="3"/>
      <c r="M645" t="s">
        <v>61</v>
      </c>
      <c r="N645" t="s">
        <v>109</v>
      </c>
    </row>
    <row r="646" spans="1:14" x14ac:dyDescent="0.25">
      <c r="A646" s="2">
        <v>1</v>
      </c>
      <c r="B646" s="2">
        <v>2016</v>
      </c>
      <c r="C646" t="s">
        <v>330</v>
      </c>
      <c r="D646" t="s">
        <v>48</v>
      </c>
      <c r="E646" s="2" t="s">
        <v>12</v>
      </c>
      <c r="F646" s="2">
        <f>VLOOKUP(C646,'Five Year Alumni Srvy 2016 Data'!C:F,4,FALSE)</f>
        <v>1</v>
      </c>
      <c r="G646" s="2" t="str">
        <f>VLOOKUP(F646,Coding!K:L,2,FALSE)</f>
        <v>URM</v>
      </c>
      <c r="H646" t="s">
        <v>235</v>
      </c>
      <c r="I646" t="s">
        <v>236</v>
      </c>
      <c r="J646" t="s">
        <v>15</v>
      </c>
      <c r="K646" t="s">
        <v>108</v>
      </c>
      <c r="L646" s="3"/>
      <c r="M646" t="s">
        <v>61</v>
      </c>
      <c r="N646" t="s">
        <v>109</v>
      </c>
    </row>
    <row r="647" spans="1:14" x14ac:dyDescent="0.25">
      <c r="A647" s="2">
        <v>1</v>
      </c>
      <c r="B647" s="2">
        <v>2016</v>
      </c>
      <c r="C647" t="s">
        <v>336</v>
      </c>
      <c r="D647" t="s">
        <v>169</v>
      </c>
      <c r="E647" s="2" t="s">
        <v>12</v>
      </c>
      <c r="F647" s="2">
        <f>VLOOKUP(C647,'Five Year Alumni Srvy 2016 Data'!C:F,4,FALSE)</f>
        <v>1</v>
      </c>
      <c r="G647" s="2" t="str">
        <f>VLOOKUP(F647,Coding!K:L,2,FALSE)</f>
        <v>URM</v>
      </c>
      <c r="H647" t="s">
        <v>270</v>
      </c>
      <c r="I647" t="s">
        <v>270</v>
      </c>
      <c r="J647" t="s">
        <v>21</v>
      </c>
      <c r="K647" t="s">
        <v>108</v>
      </c>
      <c r="L647" s="3"/>
      <c r="M647" t="s">
        <v>61</v>
      </c>
      <c r="N647" t="s">
        <v>109</v>
      </c>
    </row>
    <row r="648" spans="1:14" x14ac:dyDescent="0.25">
      <c r="A648" s="2">
        <v>1</v>
      </c>
      <c r="B648" s="2">
        <v>2016</v>
      </c>
      <c r="C648" t="s">
        <v>346</v>
      </c>
      <c r="D648" t="s">
        <v>48</v>
      </c>
      <c r="E648" s="2" t="s">
        <v>12</v>
      </c>
      <c r="F648" s="2">
        <f>VLOOKUP(C648,'Five Year Alumni Srvy 2016 Data'!C:F,4,FALSE)</f>
        <v>1</v>
      </c>
      <c r="G648" s="2" t="str">
        <f>VLOOKUP(F648,Coding!K:L,2,FALSE)</f>
        <v>URM</v>
      </c>
      <c r="H648" t="s">
        <v>347</v>
      </c>
      <c r="I648" t="s">
        <v>348</v>
      </c>
      <c r="J648" t="s">
        <v>10</v>
      </c>
      <c r="K648" t="s">
        <v>108</v>
      </c>
      <c r="L648" s="3"/>
      <c r="M648" t="s">
        <v>61</v>
      </c>
      <c r="N648" t="s">
        <v>109</v>
      </c>
    </row>
    <row r="649" spans="1:14" x14ac:dyDescent="0.25">
      <c r="A649" s="2">
        <v>1</v>
      </c>
      <c r="B649" s="2">
        <v>2016</v>
      </c>
      <c r="C649" t="s">
        <v>351</v>
      </c>
      <c r="D649" t="s">
        <v>169</v>
      </c>
      <c r="E649" s="2" t="s">
        <v>12</v>
      </c>
      <c r="F649" s="2">
        <f>VLOOKUP(C649,'Five Year Alumni Srvy 2016 Data'!C:F,4,FALSE)</f>
        <v>1</v>
      </c>
      <c r="G649" s="2" t="str">
        <f>VLOOKUP(F649,Coding!K:L,2,FALSE)</f>
        <v>URM</v>
      </c>
      <c r="H649" t="s">
        <v>352</v>
      </c>
      <c r="I649" t="s">
        <v>267</v>
      </c>
      <c r="J649" t="s">
        <v>10</v>
      </c>
      <c r="K649" t="s">
        <v>108</v>
      </c>
      <c r="L649" s="3"/>
      <c r="M649" t="s">
        <v>61</v>
      </c>
      <c r="N649" t="s">
        <v>109</v>
      </c>
    </row>
    <row r="650" spans="1:14" x14ac:dyDescent="0.25">
      <c r="A650" s="2">
        <v>1</v>
      </c>
      <c r="B650" s="2">
        <v>2016</v>
      </c>
      <c r="C650" t="s">
        <v>355</v>
      </c>
      <c r="D650" t="s">
        <v>48</v>
      </c>
      <c r="E650" s="2" t="s">
        <v>12</v>
      </c>
      <c r="F650" s="2">
        <f>VLOOKUP(C650,'Five Year Alumni Srvy 2016 Data'!C:F,4,FALSE)</f>
        <v>1</v>
      </c>
      <c r="G650" s="2" t="str">
        <f>VLOOKUP(F650,Coding!K:L,2,FALSE)</f>
        <v>URM</v>
      </c>
      <c r="H650" t="s">
        <v>356</v>
      </c>
      <c r="I650" t="s">
        <v>356</v>
      </c>
      <c r="J650" t="s">
        <v>17</v>
      </c>
      <c r="K650" t="s">
        <v>108</v>
      </c>
      <c r="L650" s="3"/>
      <c r="M650" t="s">
        <v>61</v>
      </c>
      <c r="N650" t="s">
        <v>109</v>
      </c>
    </row>
    <row r="651" spans="1:14" x14ac:dyDescent="0.25">
      <c r="A651" s="2">
        <v>1</v>
      </c>
      <c r="B651" s="2">
        <v>2016</v>
      </c>
      <c r="C651" t="s">
        <v>359</v>
      </c>
      <c r="D651" t="s">
        <v>48</v>
      </c>
      <c r="E651" s="2" t="s">
        <v>12</v>
      </c>
      <c r="F651" s="2">
        <f>VLOOKUP(C651,'Five Year Alumni Srvy 2016 Data'!C:F,4,FALSE)</f>
        <v>1</v>
      </c>
      <c r="G651" s="2" t="str">
        <f>VLOOKUP(F651,Coding!K:L,2,FALSE)</f>
        <v>URM</v>
      </c>
      <c r="H651" t="s">
        <v>360</v>
      </c>
      <c r="I651" t="s">
        <v>199</v>
      </c>
      <c r="J651" t="s">
        <v>17</v>
      </c>
      <c r="K651" t="s">
        <v>108</v>
      </c>
      <c r="L651" s="3"/>
      <c r="M651" t="s">
        <v>61</v>
      </c>
      <c r="N651" t="s">
        <v>109</v>
      </c>
    </row>
    <row r="652" spans="1:14" x14ac:dyDescent="0.25">
      <c r="A652" s="2">
        <v>1</v>
      </c>
      <c r="B652" s="2">
        <v>2016</v>
      </c>
      <c r="C652" t="s">
        <v>367</v>
      </c>
      <c r="D652" t="s">
        <v>48</v>
      </c>
      <c r="E652" s="2" t="s">
        <v>12</v>
      </c>
      <c r="F652" s="2">
        <f>VLOOKUP(C652,'Five Year Alumni Srvy 2016 Data'!C:F,4,FALSE)</f>
        <v>1</v>
      </c>
      <c r="G652" s="2" t="str">
        <f>VLOOKUP(F652,Coding!K:L,2,FALSE)</f>
        <v>URM</v>
      </c>
      <c r="H652" t="s">
        <v>368</v>
      </c>
      <c r="I652" t="s">
        <v>293</v>
      </c>
      <c r="J652" t="s">
        <v>15</v>
      </c>
      <c r="K652" t="s">
        <v>108</v>
      </c>
      <c r="L652" s="3"/>
      <c r="M652" t="s">
        <v>61</v>
      </c>
      <c r="N652" t="s">
        <v>109</v>
      </c>
    </row>
    <row r="653" spans="1:14" x14ac:dyDescent="0.25">
      <c r="A653" s="2">
        <v>1</v>
      </c>
      <c r="B653" s="2">
        <v>2016</v>
      </c>
      <c r="C653" t="s">
        <v>370</v>
      </c>
      <c r="D653" t="s">
        <v>264</v>
      </c>
      <c r="E653" s="2" t="s">
        <v>12</v>
      </c>
      <c r="F653" s="2">
        <f>VLOOKUP(C653,'Five Year Alumni Srvy 2016 Data'!C:F,4,FALSE)</f>
        <v>1</v>
      </c>
      <c r="G653" s="2" t="str">
        <f>VLOOKUP(F653,Coding!K:L,2,FALSE)</f>
        <v>URM</v>
      </c>
      <c r="H653" t="s">
        <v>252</v>
      </c>
      <c r="I653" t="s">
        <v>206</v>
      </c>
      <c r="J653" t="s">
        <v>15</v>
      </c>
      <c r="K653" t="s">
        <v>108</v>
      </c>
      <c r="L653" s="3"/>
      <c r="M653" t="s">
        <v>61</v>
      </c>
      <c r="N653" t="s">
        <v>109</v>
      </c>
    </row>
    <row r="654" spans="1:14" x14ac:dyDescent="0.25">
      <c r="A654" s="2">
        <v>1</v>
      </c>
      <c r="B654" s="2">
        <v>2016</v>
      </c>
      <c r="C654" t="s">
        <v>371</v>
      </c>
      <c r="D654" t="s">
        <v>48</v>
      </c>
      <c r="E654" s="2" t="s">
        <v>12</v>
      </c>
      <c r="F654" s="2">
        <f>VLOOKUP(C654,'Five Year Alumni Srvy 2016 Data'!C:F,4,FALSE)</f>
        <v>1</v>
      </c>
      <c r="G654" s="2" t="str">
        <f>VLOOKUP(F654,Coding!K:L,2,FALSE)</f>
        <v>URM</v>
      </c>
      <c r="H654" t="s">
        <v>368</v>
      </c>
      <c r="I654" t="s">
        <v>293</v>
      </c>
      <c r="J654" t="s">
        <v>15</v>
      </c>
      <c r="K654" t="s">
        <v>108</v>
      </c>
      <c r="L654" s="3"/>
      <c r="M654" t="s">
        <v>61</v>
      </c>
      <c r="N654" t="s">
        <v>109</v>
      </c>
    </row>
    <row r="655" spans="1:14" x14ac:dyDescent="0.25">
      <c r="A655" s="2">
        <v>1</v>
      </c>
      <c r="B655" s="2">
        <v>2016</v>
      </c>
      <c r="C655" t="s">
        <v>374</v>
      </c>
      <c r="D655" t="s">
        <v>48</v>
      </c>
      <c r="E655" s="2" t="s">
        <v>12</v>
      </c>
      <c r="F655" s="2">
        <f>VLOOKUP(C655,'Five Year Alumni Srvy 2016 Data'!C:F,4,FALSE)</f>
        <v>1</v>
      </c>
      <c r="G655" s="2" t="str">
        <f>VLOOKUP(F655,Coding!K:L,2,FALSE)</f>
        <v>URM</v>
      </c>
      <c r="H655" t="s">
        <v>352</v>
      </c>
      <c r="I655" t="s">
        <v>267</v>
      </c>
      <c r="J655" t="s">
        <v>10</v>
      </c>
      <c r="K655" t="s">
        <v>108</v>
      </c>
      <c r="L655" s="3"/>
      <c r="M655" t="s">
        <v>61</v>
      </c>
      <c r="N655" t="s">
        <v>109</v>
      </c>
    </row>
    <row r="656" spans="1:14" x14ac:dyDescent="0.25">
      <c r="A656" s="2">
        <v>1</v>
      </c>
      <c r="B656" s="2">
        <v>2016</v>
      </c>
      <c r="C656" t="s">
        <v>375</v>
      </c>
      <c r="D656" t="s">
        <v>48</v>
      </c>
      <c r="E656" s="2" t="s">
        <v>12</v>
      </c>
      <c r="F656" s="2">
        <f>VLOOKUP(C656,'Five Year Alumni Srvy 2016 Data'!C:F,4,FALSE)</f>
        <v>1</v>
      </c>
      <c r="G656" s="2" t="str">
        <f>VLOOKUP(F656,Coding!K:L,2,FALSE)</f>
        <v>URM</v>
      </c>
      <c r="H656" t="s">
        <v>376</v>
      </c>
      <c r="I656" t="s">
        <v>376</v>
      </c>
      <c r="J656" t="s">
        <v>21</v>
      </c>
      <c r="K656" t="s">
        <v>108</v>
      </c>
      <c r="L656" s="3"/>
      <c r="M656" t="s">
        <v>61</v>
      </c>
      <c r="N656" t="s">
        <v>109</v>
      </c>
    </row>
    <row r="657" spans="1:14" x14ac:dyDescent="0.25">
      <c r="A657" s="2">
        <v>1</v>
      </c>
      <c r="B657" s="2">
        <v>2016</v>
      </c>
      <c r="C657" t="s">
        <v>380</v>
      </c>
      <c r="E657" s="2" t="s">
        <v>12</v>
      </c>
      <c r="F657" s="2">
        <f>VLOOKUP(C657,'Five Year Alumni Srvy 2016 Data'!C:F,4,FALSE)</f>
        <v>1</v>
      </c>
      <c r="G657" s="2" t="str">
        <f>VLOOKUP(F657,Coding!K:L,2,FALSE)</f>
        <v>URM</v>
      </c>
      <c r="H657" t="s">
        <v>182</v>
      </c>
      <c r="I657" t="s">
        <v>182</v>
      </c>
      <c r="J657" t="s">
        <v>21</v>
      </c>
      <c r="K657" t="s">
        <v>108</v>
      </c>
      <c r="L657" s="3"/>
      <c r="M657" t="s">
        <v>61</v>
      </c>
      <c r="N657" t="s">
        <v>109</v>
      </c>
    </row>
    <row r="658" spans="1:14" x14ac:dyDescent="0.25">
      <c r="A658" s="2">
        <v>1</v>
      </c>
      <c r="B658" s="2">
        <v>2016</v>
      </c>
      <c r="C658" t="s">
        <v>386</v>
      </c>
      <c r="D658" t="s">
        <v>48</v>
      </c>
      <c r="E658" s="2" t="s">
        <v>12</v>
      </c>
      <c r="F658" s="2">
        <f>VLOOKUP(C658,'Five Year Alumni Srvy 2016 Data'!C:F,4,FALSE)</f>
        <v>1</v>
      </c>
      <c r="G658" s="2" t="str">
        <f>VLOOKUP(F658,Coding!K:L,2,FALSE)</f>
        <v>URM</v>
      </c>
      <c r="H658" t="s">
        <v>387</v>
      </c>
      <c r="I658" t="s">
        <v>225</v>
      </c>
      <c r="J658" t="s">
        <v>19</v>
      </c>
      <c r="K658" t="s">
        <v>108</v>
      </c>
      <c r="L658" s="3"/>
      <c r="M658" t="s">
        <v>61</v>
      </c>
      <c r="N658" t="s">
        <v>109</v>
      </c>
    </row>
    <row r="659" spans="1:14" x14ac:dyDescent="0.25">
      <c r="A659" s="2">
        <v>1</v>
      </c>
      <c r="B659" s="2">
        <v>2016</v>
      </c>
      <c r="C659" t="s">
        <v>392</v>
      </c>
      <c r="D659" t="s">
        <v>169</v>
      </c>
      <c r="E659" s="2" t="s">
        <v>12</v>
      </c>
      <c r="F659" s="2">
        <f>VLOOKUP(C659,'Five Year Alumni Srvy 2016 Data'!C:F,4,FALSE)</f>
        <v>1</v>
      </c>
      <c r="G659" s="2" t="str">
        <f>VLOOKUP(F659,Coding!K:L,2,FALSE)</f>
        <v>URM</v>
      </c>
      <c r="H659" t="s">
        <v>382</v>
      </c>
      <c r="I659" t="s">
        <v>328</v>
      </c>
      <c r="J659" t="s">
        <v>10</v>
      </c>
      <c r="K659" t="s">
        <v>108</v>
      </c>
      <c r="L659" s="3"/>
      <c r="M659" t="s">
        <v>61</v>
      </c>
      <c r="N659" t="s">
        <v>109</v>
      </c>
    </row>
    <row r="660" spans="1:14" x14ac:dyDescent="0.25">
      <c r="A660" s="2">
        <v>1</v>
      </c>
      <c r="B660" s="2">
        <v>2016</v>
      </c>
      <c r="C660" t="s">
        <v>393</v>
      </c>
      <c r="D660" t="s">
        <v>264</v>
      </c>
      <c r="E660" s="2" t="s">
        <v>12</v>
      </c>
      <c r="F660" s="2">
        <f>VLOOKUP(C660,'Five Year Alumni Srvy 2016 Data'!C:F,4,FALSE)</f>
        <v>1</v>
      </c>
      <c r="G660" s="2" t="str">
        <f>VLOOKUP(F660,Coding!K:L,2,FALSE)</f>
        <v>URM</v>
      </c>
      <c r="H660" t="s">
        <v>260</v>
      </c>
      <c r="I660" t="s">
        <v>261</v>
      </c>
      <c r="J660" t="s">
        <v>10</v>
      </c>
      <c r="K660" t="s">
        <v>108</v>
      </c>
      <c r="L660" s="3"/>
      <c r="M660" t="s">
        <v>61</v>
      </c>
      <c r="N660" t="s">
        <v>109</v>
      </c>
    </row>
    <row r="661" spans="1:14" x14ac:dyDescent="0.25">
      <c r="A661" s="2">
        <v>1</v>
      </c>
      <c r="B661" s="2">
        <v>2016</v>
      </c>
      <c r="C661" t="s">
        <v>395</v>
      </c>
      <c r="D661" t="s">
        <v>204</v>
      </c>
      <c r="E661" s="2" t="s">
        <v>12</v>
      </c>
      <c r="F661" s="2">
        <f>VLOOKUP(C661,'Five Year Alumni Srvy 2016 Data'!C:F,4,FALSE)</f>
        <v>1</v>
      </c>
      <c r="G661" s="2" t="str">
        <f>VLOOKUP(F661,Coding!K:L,2,FALSE)</f>
        <v>URM</v>
      </c>
      <c r="H661" t="s">
        <v>339</v>
      </c>
      <c r="I661" t="s">
        <v>339</v>
      </c>
      <c r="J661" t="s">
        <v>15</v>
      </c>
      <c r="K661" t="s">
        <v>108</v>
      </c>
      <c r="L661" s="3"/>
      <c r="M661" t="s">
        <v>61</v>
      </c>
      <c r="N661" t="s">
        <v>109</v>
      </c>
    </row>
    <row r="662" spans="1:14" x14ac:dyDescent="0.25">
      <c r="A662" s="2">
        <v>1</v>
      </c>
      <c r="B662" s="2">
        <v>2016</v>
      </c>
      <c r="C662" t="s">
        <v>397</v>
      </c>
      <c r="D662" t="s">
        <v>169</v>
      </c>
      <c r="E662" s="2" t="s">
        <v>12</v>
      </c>
      <c r="F662" s="2">
        <f>VLOOKUP(C662,'Five Year Alumni Srvy 2016 Data'!C:F,4,FALSE)</f>
        <v>1</v>
      </c>
      <c r="G662" s="2" t="str">
        <f>VLOOKUP(F662,Coding!K:L,2,FALSE)</f>
        <v>URM</v>
      </c>
      <c r="H662" t="s">
        <v>398</v>
      </c>
      <c r="I662" t="s">
        <v>399</v>
      </c>
      <c r="J662" t="s">
        <v>19</v>
      </c>
      <c r="K662" t="s">
        <v>108</v>
      </c>
      <c r="L662" s="3"/>
      <c r="M662" t="s">
        <v>61</v>
      </c>
      <c r="N662" t="s">
        <v>109</v>
      </c>
    </row>
    <row r="663" spans="1:14" x14ac:dyDescent="0.25">
      <c r="A663" s="2">
        <v>1</v>
      </c>
      <c r="B663" s="2">
        <v>2016</v>
      </c>
      <c r="C663" t="s">
        <v>403</v>
      </c>
      <c r="D663" t="s">
        <v>169</v>
      </c>
      <c r="E663" s="2" t="s">
        <v>12</v>
      </c>
      <c r="F663" s="2">
        <f>VLOOKUP(C663,'Five Year Alumni Srvy 2016 Data'!C:F,4,FALSE)</f>
        <v>1</v>
      </c>
      <c r="G663" s="2" t="str">
        <f>VLOOKUP(F663,Coding!K:L,2,FALSE)</f>
        <v>URM</v>
      </c>
      <c r="H663" t="s">
        <v>304</v>
      </c>
      <c r="I663" t="s">
        <v>267</v>
      </c>
      <c r="J663" t="s">
        <v>10</v>
      </c>
      <c r="K663" t="s">
        <v>108</v>
      </c>
      <c r="L663" s="3"/>
      <c r="M663" t="s">
        <v>61</v>
      </c>
      <c r="N663" t="s">
        <v>109</v>
      </c>
    </row>
    <row r="664" spans="1:14" x14ac:dyDescent="0.25">
      <c r="A664" s="2">
        <v>1</v>
      </c>
      <c r="B664" s="2">
        <v>2016</v>
      </c>
      <c r="C664" t="s">
        <v>407</v>
      </c>
      <c r="D664" t="s">
        <v>48</v>
      </c>
      <c r="E664" s="2" t="s">
        <v>12</v>
      </c>
      <c r="F664" s="2">
        <f>VLOOKUP(C664,'Five Year Alumni Srvy 2016 Data'!C:F,4,FALSE)</f>
        <v>1</v>
      </c>
      <c r="G664" s="2" t="str">
        <f>VLOOKUP(F664,Coding!K:L,2,FALSE)</f>
        <v>URM</v>
      </c>
      <c r="H664" t="s">
        <v>408</v>
      </c>
      <c r="I664" t="s">
        <v>409</v>
      </c>
      <c r="J664" t="s">
        <v>19</v>
      </c>
      <c r="K664" t="s">
        <v>108</v>
      </c>
      <c r="L664" s="3"/>
      <c r="M664" t="s">
        <v>61</v>
      </c>
      <c r="N664" t="s">
        <v>109</v>
      </c>
    </row>
    <row r="665" spans="1:14" x14ac:dyDescent="0.25">
      <c r="A665" s="2">
        <v>1</v>
      </c>
      <c r="B665" s="2">
        <v>2016</v>
      </c>
      <c r="C665" t="s">
        <v>411</v>
      </c>
      <c r="D665" t="s">
        <v>48</v>
      </c>
      <c r="E665" s="2" t="s">
        <v>12</v>
      </c>
      <c r="F665" s="2">
        <f>VLOOKUP(C665,'Five Year Alumni Srvy 2016 Data'!C:F,4,FALSE)</f>
        <v>1</v>
      </c>
      <c r="G665" s="2" t="str">
        <f>VLOOKUP(F665,Coding!K:L,2,FALSE)</f>
        <v>URM</v>
      </c>
      <c r="H665" t="s">
        <v>412</v>
      </c>
      <c r="I665" t="s">
        <v>196</v>
      </c>
      <c r="J665" t="s">
        <v>10</v>
      </c>
      <c r="K665" t="s">
        <v>108</v>
      </c>
      <c r="L665" s="3"/>
      <c r="M665" t="s">
        <v>61</v>
      </c>
      <c r="N665" t="s">
        <v>109</v>
      </c>
    </row>
    <row r="666" spans="1:14" x14ac:dyDescent="0.25">
      <c r="A666" s="2">
        <v>1</v>
      </c>
      <c r="B666" s="2">
        <v>2016</v>
      </c>
      <c r="C666" t="s">
        <v>421</v>
      </c>
      <c r="D666" t="s">
        <v>264</v>
      </c>
      <c r="E666" s="2" t="s">
        <v>12</v>
      </c>
      <c r="F666" s="2">
        <f>VLOOKUP(C666,'Five Year Alumni Srvy 2016 Data'!C:F,4,FALSE)</f>
        <v>1</v>
      </c>
      <c r="G666" s="2" t="str">
        <f>VLOOKUP(F666,Coding!K:L,2,FALSE)</f>
        <v>URM</v>
      </c>
      <c r="H666" t="s">
        <v>389</v>
      </c>
      <c r="I666" t="s">
        <v>390</v>
      </c>
      <c r="J666" t="s">
        <v>21</v>
      </c>
      <c r="K666" t="s">
        <v>108</v>
      </c>
      <c r="L666" s="3"/>
      <c r="M666" t="s">
        <v>61</v>
      </c>
      <c r="N666" t="s">
        <v>109</v>
      </c>
    </row>
    <row r="667" spans="1:14" x14ac:dyDescent="0.25">
      <c r="A667" s="2">
        <v>1</v>
      </c>
      <c r="B667" s="2">
        <v>2016</v>
      </c>
      <c r="C667" t="s">
        <v>423</v>
      </c>
      <c r="D667" t="s">
        <v>204</v>
      </c>
      <c r="E667" s="2" t="s">
        <v>12</v>
      </c>
      <c r="F667" s="2">
        <f>VLOOKUP(C667,'Five Year Alumni Srvy 2016 Data'!C:F,4,FALSE)</f>
        <v>1</v>
      </c>
      <c r="G667" s="2" t="str">
        <f>VLOOKUP(F667,Coding!K:L,2,FALSE)</f>
        <v>URM</v>
      </c>
      <c r="H667" t="s">
        <v>328</v>
      </c>
      <c r="I667" t="s">
        <v>328</v>
      </c>
      <c r="J667" t="s">
        <v>10</v>
      </c>
      <c r="K667" t="s">
        <v>108</v>
      </c>
      <c r="L667" s="3"/>
      <c r="M667" t="s">
        <v>61</v>
      </c>
      <c r="N667" t="s">
        <v>109</v>
      </c>
    </row>
    <row r="668" spans="1:14" x14ac:dyDescent="0.25">
      <c r="A668" s="2">
        <v>1</v>
      </c>
      <c r="B668" s="2">
        <v>2016</v>
      </c>
      <c r="C668" t="s">
        <v>428</v>
      </c>
      <c r="D668" t="s">
        <v>48</v>
      </c>
      <c r="E668" s="2" t="s">
        <v>12</v>
      </c>
      <c r="F668" s="2">
        <f>VLOOKUP(C668,'Five Year Alumni Srvy 2016 Data'!C:F,4,FALSE)</f>
        <v>1</v>
      </c>
      <c r="G668" s="2" t="str">
        <f>VLOOKUP(F668,Coding!K:L,2,FALSE)</f>
        <v>URM</v>
      </c>
      <c r="H668" t="s">
        <v>342</v>
      </c>
      <c r="I668" t="s">
        <v>342</v>
      </c>
      <c r="J668" t="s">
        <v>19</v>
      </c>
      <c r="K668" t="s">
        <v>108</v>
      </c>
      <c r="L668" s="3"/>
      <c r="M668" t="s">
        <v>61</v>
      </c>
      <c r="N668" t="s">
        <v>109</v>
      </c>
    </row>
    <row r="669" spans="1:14" x14ac:dyDescent="0.25">
      <c r="A669" s="2">
        <v>1</v>
      </c>
      <c r="B669" s="2">
        <v>2016</v>
      </c>
      <c r="C669" t="s">
        <v>429</v>
      </c>
      <c r="D669" t="s">
        <v>169</v>
      </c>
      <c r="E669" s="2" t="s">
        <v>12</v>
      </c>
      <c r="F669" s="2">
        <f>VLOOKUP(C669,'Five Year Alumni Srvy 2016 Data'!C:F,4,FALSE)</f>
        <v>1</v>
      </c>
      <c r="G669" s="2" t="str">
        <f>VLOOKUP(F669,Coding!K:L,2,FALSE)</f>
        <v>URM</v>
      </c>
      <c r="H669" t="s">
        <v>304</v>
      </c>
      <c r="I669" t="s">
        <v>267</v>
      </c>
      <c r="J669" t="s">
        <v>10</v>
      </c>
      <c r="K669" t="s">
        <v>108</v>
      </c>
      <c r="L669" s="3"/>
      <c r="M669" t="s">
        <v>61</v>
      </c>
      <c r="N669" t="s">
        <v>109</v>
      </c>
    </row>
    <row r="670" spans="1:14" x14ac:dyDescent="0.25">
      <c r="A670" s="2">
        <v>1</v>
      </c>
      <c r="B670" s="2">
        <v>2016</v>
      </c>
      <c r="C670" t="s">
        <v>430</v>
      </c>
      <c r="D670" t="s">
        <v>48</v>
      </c>
      <c r="E670" s="2" t="s">
        <v>12</v>
      </c>
      <c r="F670" s="2">
        <f>VLOOKUP(C670,'Five Year Alumni Srvy 2016 Data'!C:F,4,FALSE)</f>
        <v>1</v>
      </c>
      <c r="G670" s="2" t="str">
        <f>VLOOKUP(F670,Coding!K:L,2,FALSE)</f>
        <v>URM</v>
      </c>
      <c r="H670" t="s">
        <v>182</v>
      </c>
      <c r="I670" t="s">
        <v>182</v>
      </c>
      <c r="J670" t="s">
        <v>21</v>
      </c>
      <c r="K670" t="s">
        <v>108</v>
      </c>
      <c r="L670" s="3"/>
      <c r="M670" t="s">
        <v>61</v>
      </c>
      <c r="N670" t="s">
        <v>109</v>
      </c>
    </row>
    <row r="671" spans="1:14" x14ac:dyDescent="0.25">
      <c r="A671" s="2">
        <v>1</v>
      </c>
      <c r="B671" s="2">
        <v>2016</v>
      </c>
      <c r="C671" t="s">
        <v>436</v>
      </c>
      <c r="D671" t="s">
        <v>48</v>
      </c>
      <c r="E671" s="2" t="s">
        <v>12</v>
      </c>
      <c r="F671" s="2">
        <f>VLOOKUP(C671,'Five Year Alumni Srvy 2016 Data'!C:F,4,FALSE)</f>
        <v>1</v>
      </c>
      <c r="G671" s="2" t="str">
        <f>VLOOKUP(F671,Coding!K:L,2,FALSE)</f>
        <v>URM</v>
      </c>
      <c r="H671" t="s">
        <v>238</v>
      </c>
      <c r="I671" t="s">
        <v>225</v>
      </c>
      <c r="J671" t="s">
        <v>19</v>
      </c>
      <c r="K671" t="s">
        <v>108</v>
      </c>
      <c r="L671" s="3"/>
      <c r="M671" t="s">
        <v>61</v>
      </c>
      <c r="N671" t="s">
        <v>109</v>
      </c>
    </row>
    <row r="672" spans="1:14" x14ac:dyDescent="0.25">
      <c r="A672" s="2">
        <v>1</v>
      </c>
      <c r="B672" s="2">
        <v>2016</v>
      </c>
      <c r="C672" t="s">
        <v>439</v>
      </c>
      <c r="D672" t="s">
        <v>169</v>
      </c>
      <c r="E672" s="2" t="s">
        <v>12</v>
      </c>
      <c r="F672" s="2">
        <f>VLOOKUP(C672,'Five Year Alumni Srvy 2016 Data'!C:F,4,FALSE)</f>
        <v>1</v>
      </c>
      <c r="G672" s="2" t="str">
        <f>VLOOKUP(F672,Coding!K:L,2,FALSE)</f>
        <v>URM</v>
      </c>
      <c r="H672" t="s">
        <v>328</v>
      </c>
      <c r="I672" t="s">
        <v>328</v>
      </c>
      <c r="J672" t="s">
        <v>10</v>
      </c>
      <c r="K672" t="s">
        <v>108</v>
      </c>
      <c r="L672" s="3"/>
      <c r="M672" t="s">
        <v>61</v>
      </c>
      <c r="N672" t="s">
        <v>109</v>
      </c>
    </row>
    <row r="673" spans="1:15" x14ac:dyDescent="0.25">
      <c r="A673" s="2">
        <v>1</v>
      </c>
      <c r="B673" s="2">
        <v>2016</v>
      </c>
      <c r="C673" t="s">
        <v>440</v>
      </c>
      <c r="D673" t="s">
        <v>48</v>
      </c>
      <c r="E673" s="2" t="s">
        <v>12</v>
      </c>
      <c r="F673" s="2">
        <f>VLOOKUP(C673,'Five Year Alumni Srvy 2016 Data'!C:F,4,FALSE)</f>
        <v>1</v>
      </c>
      <c r="G673" s="2" t="str">
        <f>VLOOKUP(F673,Coding!K:L,2,FALSE)</f>
        <v>URM</v>
      </c>
      <c r="H673" t="s">
        <v>182</v>
      </c>
      <c r="I673" t="s">
        <v>182</v>
      </c>
      <c r="J673" t="s">
        <v>21</v>
      </c>
      <c r="K673" t="s">
        <v>108</v>
      </c>
      <c r="L673" s="3"/>
      <c r="M673" t="s">
        <v>61</v>
      </c>
      <c r="N673" t="s">
        <v>109</v>
      </c>
    </row>
    <row r="674" spans="1:15" x14ac:dyDescent="0.25">
      <c r="A674" s="2">
        <v>1</v>
      </c>
      <c r="B674" s="2">
        <v>2016</v>
      </c>
      <c r="C674" t="s">
        <v>447</v>
      </c>
      <c r="D674" t="s">
        <v>48</v>
      </c>
      <c r="E674" s="2" t="s">
        <v>12</v>
      </c>
      <c r="F674" s="2">
        <f>VLOOKUP(C674,'Five Year Alumni Srvy 2016 Data'!C:F,4,FALSE)</f>
        <v>1</v>
      </c>
      <c r="G674" s="2" t="str">
        <f>VLOOKUP(F674,Coding!K:L,2,FALSE)</f>
        <v>URM</v>
      </c>
      <c r="H674" t="s">
        <v>448</v>
      </c>
      <c r="I674" t="s">
        <v>261</v>
      </c>
      <c r="J674" t="s">
        <v>10</v>
      </c>
      <c r="K674" t="s">
        <v>108</v>
      </c>
      <c r="L674" s="3"/>
      <c r="M674" t="s">
        <v>61</v>
      </c>
      <c r="N674" t="s">
        <v>109</v>
      </c>
    </row>
    <row r="675" spans="1:15" x14ac:dyDescent="0.25">
      <c r="A675" s="2">
        <v>1</v>
      </c>
      <c r="B675" s="2">
        <v>2016</v>
      </c>
      <c r="C675" t="s">
        <v>456</v>
      </c>
      <c r="D675" t="s">
        <v>204</v>
      </c>
      <c r="E675" s="2" t="s">
        <v>12</v>
      </c>
      <c r="F675" s="2">
        <f>VLOOKUP(C675,'Five Year Alumni Srvy 2016 Data'!C:F,4,FALSE)</f>
        <v>1</v>
      </c>
      <c r="G675" s="2" t="str">
        <f>VLOOKUP(F675,Coding!K:L,2,FALSE)</f>
        <v>URM</v>
      </c>
      <c r="H675" t="s">
        <v>382</v>
      </c>
      <c r="I675" t="s">
        <v>328</v>
      </c>
      <c r="J675" t="s">
        <v>10</v>
      </c>
      <c r="K675" t="s">
        <v>108</v>
      </c>
      <c r="L675" s="3"/>
      <c r="M675" t="s">
        <v>61</v>
      </c>
      <c r="N675" t="s">
        <v>109</v>
      </c>
    </row>
    <row r="676" spans="1:15" x14ac:dyDescent="0.25">
      <c r="A676" s="2">
        <v>1</v>
      </c>
      <c r="B676" s="2">
        <v>2016</v>
      </c>
      <c r="C676" t="s">
        <v>457</v>
      </c>
      <c r="D676" t="s">
        <v>169</v>
      </c>
      <c r="E676" s="2" t="s">
        <v>12</v>
      </c>
      <c r="F676" s="2">
        <f>VLOOKUP(C676,'Five Year Alumni Srvy 2016 Data'!C:F,4,FALSE)</f>
        <v>1</v>
      </c>
      <c r="G676" s="2" t="str">
        <f>VLOOKUP(F676,Coding!K:L,2,FALSE)</f>
        <v>URM</v>
      </c>
      <c r="H676" t="s">
        <v>409</v>
      </c>
      <c r="I676" t="s">
        <v>409</v>
      </c>
      <c r="J676" t="s">
        <v>19</v>
      </c>
      <c r="K676" t="s">
        <v>108</v>
      </c>
      <c r="L676" s="3"/>
      <c r="M676" t="s">
        <v>61</v>
      </c>
      <c r="N676" t="s">
        <v>109</v>
      </c>
    </row>
    <row r="677" spans="1:15" x14ac:dyDescent="0.25">
      <c r="A677" s="2">
        <v>1</v>
      </c>
      <c r="B677" s="2">
        <v>2016</v>
      </c>
      <c r="C677" t="s">
        <v>458</v>
      </c>
      <c r="D677" t="s">
        <v>169</v>
      </c>
      <c r="E677" s="2" t="s">
        <v>12</v>
      </c>
      <c r="F677" s="2">
        <f>VLOOKUP(C677,'Five Year Alumni Srvy 2016 Data'!C:F,4,FALSE)</f>
        <v>1</v>
      </c>
      <c r="G677" s="2" t="str">
        <f>VLOOKUP(F677,Coding!K:L,2,FALSE)</f>
        <v>URM</v>
      </c>
      <c r="H677" t="s">
        <v>459</v>
      </c>
      <c r="I677" t="s">
        <v>220</v>
      </c>
      <c r="J677" t="s">
        <v>19</v>
      </c>
      <c r="K677" t="s">
        <v>108</v>
      </c>
      <c r="L677" s="3"/>
      <c r="M677" t="s">
        <v>61</v>
      </c>
      <c r="N677" t="s">
        <v>109</v>
      </c>
    </row>
    <row r="678" spans="1:15" x14ac:dyDescent="0.25">
      <c r="A678" s="2">
        <v>1</v>
      </c>
      <c r="B678" s="2">
        <v>2016</v>
      </c>
      <c r="C678" t="s">
        <v>467</v>
      </c>
      <c r="D678" t="s">
        <v>264</v>
      </c>
      <c r="E678" s="2" t="s">
        <v>12</v>
      </c>
      <c r="F678" s="2">
        <f>VLOOKUP(C678,'Five Year Alumni Srvy 2016 Data'!C:F,4,FALSE)</f>
        <v>1</v>
      </c>
      <c r="G678" s="2" t="str">
        <f>VLOOKUP(F678,Coding!K:L,2,FALSE)</f>
        <v>URM</v>
      </c>
      <c r="H678" t="s">
        <v>235</v>
      </c>
      <c r="I678" t="s">
        <v>236</v>
      </c>
      <c r="J678" t="s">
        <v>15</v>
      </c>
      <c r="K678" t="s">
        <v>108</v>
      </c>
      <c r="L678" s="3"/>
      <c r="M678" t="s">
        <v>61</v>
      </c>
      <c r="N678" t="s">
        <v>109</v>
      </c>
    </row>
    <row r="679" spans="1:15" x14ac:dyDescent="0.25">
      <c r="A679" s="2">
        <v>1</v>
      </c>
      <c r="B679" s="2">
        <v>2016</v>
      </c>
      <c r="C679" t="s">
        <v>470</v>
      </c>
      <c r="D679" t="s">
        <v>48</v>
      </c>
      <c r="E679" s="2" t="s">
        <v>12</v>
      </c>
      <c r="F679" s="2">
        <f>VLOOKUP(C679,'Five Year Alumni Srvy 2016 Data'!C:F,4,FALSE)</f>
        <v>1</v>
      </c>
      <c r="G679" s="2" t="str">
        <f>VLOOKUP(F679,Coding!K:L,2,FALSE)</f>
        <v>URM</v>
      </c>
      <c r="H679" t="s">
        <v>471</v>
      </c>
      <c r="I679" t="s">
        <v>452</v>
      </c>
      <c r="J679" t="s">
        <v>21</v>
      </c>
      <c r="K679" t="s">
        <v>108</v>
      </c>
      <c r="L679" s="3"/>
      <c r="M679" t="s">
        <v>61</v>
      </c>
      <c r="N679" t="s">
        <v>109</v>
      </c>
    </row>
    <row r="680" spans="1:15" x14ac:dyDescent="0.25">
      <c r="A680" s="2">
        <v>1</v>
      </c>
      <c r="B680" s="2">
        <v>2016</v>
      </c>
      <c r="C680" t="s">
        <v>478</v>
      </c>
      <c r="D680" t="s">
        <v>48</v>
      </c>
      <c r="E680" s="2" t="s">
        <v>12</v>
      </c>
      <c r="F680" s="2">
        <f>VLOOKUP(C680,'Five Year Alumni Srvy 2016 Data'!C:F,4,FALSE)</f>
        <v>1</v>
      </c>
      <c r="G680" s="2" t="str">
        <f>VLOOKUP(F680,Coding!K:L,2,FALSE)</f>
        <v>URM</v>
      </c>
      <c r="H680" t="s">
        <v>412</v>
      </c>
      <c r="I680" t="s">
        <v>196</v>
      </c>
      <c r="J680" t="s">
        <v>10</v>
      </c>
      <c r="K680" t="s">
        <v>108</v>
      </c>
      <c r="L680" s="3"/>
      <c r="M680" t="s">
        <v>61</v>
      </c>
      <c r="N680" t="s">
        <v>109</v>
      </c>
    </row>
    <row r="681" spans="1:15" x14ac:dyDescent="0.25">
      <c r="A681" s="2">
        <v>1</v>
      </c>
      <c r="B681" s="2">
        <v>2016</v>
      </c>
      <c r="C681" t="s">
        <v>481</v>
      </c>
      <c r="D681" t="s">
        <v>169</v>
      </c>
      <c r="E681" s="2" t="s">
        <v>12</v>
      </c>
      <c r="F681" s="2">
        <f>VLOOKUP(C681,'Five Year Alumni Srvy 2016 Data'!C:F,4,FALSE)</f>
        <v>1</v>
      </c>
      <c r="G681" s="2" t="str">
        <f>VLOOKUP(F681,Coding!K:L,2,FALSE)</f>
        <v>URM</v>
      </c>
      <c r="H681" t="s">
        <v>270</v>
      </c>
      <c r="I681" t="s">
        <v>270</v>
      </c>
      <c r="J681" t="s">
        <v>21</v>
      </c>
      <c r="K681" t="s">
        <v>108</v>
      </c>
      <c r="L681" s="3"/>
      <c r="M681" t="s">
        <v>61</v>
      </c>
      <c r="N681" t="s">
        <v>109</v>
      </c>
    </row>
    <row r="682" spans="1:15" x14ac:dyDescent="0.25">
      <c r="A682" s="2">
        <v>1</v>
      </c>
      <c r="B682" s="2">
        <v>2016</v>
      </c>
      <c r="C682" t="s">
        <v>484</v>
      </c>
      <c r="D682" t="s">
        <v>48</v>
      </c>
      <c r="E682" s="2" t="s">
        <v>12</v>
      </c>
      <c r="F682" s="2">
        <f>VLOOKUP(C682,'Five Year Alumni Srvy 2016 Data'!C:F,4,FALSE)</f>
        <v>1</v>
      </c>
      <c r="G682" s="2" t="str">
        <f>VLOOKUP(F682,Coding!K:L,2,FALSE)</f>
        <v>URM</v>
      </c>
      <c r="H682" t="s">
        <v>304</v>
      </c>
      <c r="I682" t="s">
        <v>267</v>
      </c>
      <c r="J682" t="s">
        <v>10</v>
      </c>
      <c r="K682" t="s">
        <v>108</v>
      </c>
      <c r="L682" s="3"/>
      <c r="M682" t="s">
        <v>61</v>
      </c>
      <c r="N682" t="s">
        <v>109</v>
      </c>
    </row>
    <row r="683" spans="1:15" x14ac:dyDescent="0.25">
      <c r="A683" s="2">
        <v>1</v>
      </c>
      <c r="B683" s="2">
        <v>2016</v>
      </c>
      <c r="C683" t="s">
        <v>486</v>
      </c>
      <c r="D683" t="s">
        <v>48</v>
      </c>
      <c r="E683" s="2" t="s">
        <v>12</v>
      </c>
      <c r="F683" s="2">
        <f>VLOOKUP(C683,'Five Year Alumni Srvy 2016 Data'!C:F,4,FALSE)</f>
        <v>1</v>
      </c>
      <c r="G683" s="2" t="str">
        <f>VLOOKUP(F683,Coding!K:L,2,FALSE)</f>
        <v>URM</v>
      </c>
      <c r="H683" t="s">
        <v>487</v>
      </c>
      <c r="I683" t="s">
        <v>225</v>
      </c>
      <c r="J683" t="s">
        <v>19</v>
      </c>
      <c r="K683" t="s">
        <v>108</v>
      </c>
      <c r="L683" s="3"/>
      <c r="M683" t="s">
        <v>61</v>
      </c>
      <c r="N683" t="s">
        <v>109</v>
      </c>
    </row>
    <row r="684" spans="1:15" x14ac:dyDescent="0.25">
      <c r="A684" s="2">
        <v>1</v>
      </c>
      <c r="B684" s="2">
        <v>2016</v>
      </c>
      <c r="C684" t="s">
        <v>491</v>
      </c>
      <c r="D684" t="s">
        <v>48</v>
      </c>
      <c r="E684" s="2" t="s">
        <v>12</v>
      </c>
      <c r="F684" s="2">
        <f>VLOOKUP(C684,'Five Year Alumni Srvy 2016 Data'!C:F,4,FALSE)</f>
        <v>1</v>
      </c>
      <c r="G684" s="2" t="str">
        <f>VLOOKUP(F684,Coding!K:L,2,FALSE)</f>
        <v>URM</v>
      </c>
      <c r="H684" t="s">
        <v>298</v>
      </c>
      <c r="I684" t="s">
        <v>298</v>
      </c>
      <c r="J684" t="s">
        <v>21</v>
      </c>
      <c r="K684" t="s">
        <v>108</v>
      </c>
      <c r="L684" s="3"/>
      <c r="M684" t="s">
        <v>61</v>
      </c>
      <c r="N684" t="s">
        <v>109</v>
      </c>
    </row>
    <row r="685" spans="1:15" x14ac:dyDescent="0.25">
      <c r="A685" s="2">
        <v>1</v>
      </c>
      <c r="B685" s="2">
        <v>2016</v>
      </c>
      <c r="C685" t="s">
        <v>494</v>
      </c>
      <c r="D685" t="s">
        <v>48</v>
      </c>
      <c r="E685" s="2" t="s">
        <v>12</v>
      </c>
      <c r="F685" s="2">
        <f>VLOOKUP(C685,'Five Year Alumni Srvy 2016 Data'!C:F,4,FALSE)</f>
        <v>1</v>
      </c>
      <c r="G685" s="2" t="str">
        <f>VLOOKUP(F685,Coding!K:L,2,FALSE)</f>
        <v>URM</v>
      </c>
      <c r="H685" t="s">
        <v>328</v>
      </c>
      <c r="I685" t="s">
        <v>328</v>
      </c>
      <c r="J685" t="s">
        <v>10</v>
      </c>
      <c r="K685" t="s">
        <v>108</v>
      </c>
      <c r="L685" s="3"/>
      <c r="M685" t="s">
        <v>61</v>
      </c>
      <c r="N685" t="s">
        <v>109</v>
      </c>
    </row>
    <row r="686" spans="1:15" x14ac:dyDescent="0.25">
      <c r="A686" s="2">
        <v>1</v>
      </c>
      <c r="B686" s="2">
        <v>2016</v>
      </c>
      <c r="C686" t="s">
        <v>181</v>
      </c>
      <c r="D686" t="s">
        <v>48</v>
      </c>
      <c r="E686" s="2" t="s">
        <v>7</v>
      </c>
      <c r="F686" s="2">
        <f>VLOOKUP(C686,'Five Year Alumni Srvy 2016 Data'!C:F,4,FALSE)</f>
        <v>0</v>
      </c>
      <c r="G686" s="2" t="str">
        <f>VLOOKUP(F686,Coding!K:L,2,FALSE)</f>
        <v>Non-URM</v>
      </c>
      <c r="H686" t="s">
        <v>182</v>
      </c>
      <c r="I686" t="s">
        <v>182</v>
      </c>
      <c r="J686" t="s">
        <v>21</v>
      </c>
      <c r="K686" t="s">
        <v>60</v>
      </c>
      <c r="L686" s="2">
        <v>2</v>
      </c>
      <c r="M686" t="s">
        <v>61</v>
      </c>
      <c r="N686" t="s">
        <v>62</v>
      </c>
      <c r="O686" t="s">
        <v>63</v>
      </c>
    </row>
    <row r="687" spans="1:15" x14ac:dyDescent="0.25">
      <c r="A687" s="2">
        <v>1</v>
      </c>
      <c r="B687" s="2">
        <v>2016</v>
      </c>
      <c r="C687" t="s">
        <v>197</v>
      </c>
      <c r="D687" t="s">
        <v>48</v>
      </c>
      <c r="E687" s="2" t="s">
        <v>7</v>
      </c>
      <c r="F687" s="2">
        <f>VLOOKUP(C687,'Five Year Alumni Srvy 2016 Data'!C:F,4,FALSE)</f>
        <v>0</v>
      </c>
      <c r="G687" s="2" t="str">
        <f>VLOOKUP(F687,Coding!K:L,2,FALSE)</f>
        <v>Non-URM</v>
      </c>
      <c r="H687" t="s">
        <v>198</v>
      </c>
      <c r="I687" t="s">
        <v>199</v>
      </c>
      <c r="J687" t="s">
        <v>17</v>
      </c>
      <c r="K687" t="s">
        <v>60</v>
      </c>
      <c r="L687" s="2">
        <v>2</v>
      </c>
      <c r="M687" t="s">
        <v>61</v>
      </c>
      <c r="N687" t="s">
        <v>62</v>
      </c>
      <c r="O687" t="s">
        <v>63</v>
      </c>
    </row>
    <row r="688" spans="1:15" x14ac:dyDescent="0.25">
      <c r="A688" s="2">
        <v>1</v>
      </c>
      <c r="B688" s="2">
        <v>2016</v>
      </c>
      <c r="C688" t="s">
        <v>240</v>
      </c>
      <c r="D688" t="s">
        <v>48</v>
      </c>
      <c r="E688" s="2" t="s">
        <v>7</v>
      </c>
      <c r="F688" s="2">
        <f>VLOOKUP(C688,'Five Year Alumni Srvy 2016 Data'!C:F,4,FALSE)</f>
        <v>0</v>
      </c>
      <c r="G688" s="2" t="str">
        <f>VLOOKUP(F688,Coding!K:L,2,FALSE)</f>
        <v>Non-URM</v>
      </c>
      <c r="H688" t="s">
        <v>241</v>
      </c>
      <c r="I688" t="s">
        <v>242</v>
      </c>
      <c r="J688" t="s">
        <v>21</v>
      </c>
      <c r="K688" t="s">
        <v>60</v>
      </c>
      <c r="L688" s="2">
        <v>2</v>
      </c>
      <c r="M688" t="s">
        <v>61</v>
      </c>
      <c r="N688" t="s">
        <v>62</v>
      </c>
      <c r="O688" t="s">
        <v>63</v>
      </c>
    </row>
    <row r="689" spans="1:15" x14ac:dyDescent="0.25">
      <c r="A689" s="2">
        <v>1</v>
      </c>
      <c r="B689" s="2">
        <v>2016</v>
      </c>
      <c r="C689" t="s">
        <v>247</v>
      </c>
      <c r="D689" t="s">
        <v>48</v>
      </c>
      <c r="E689" s="2" t="s">
        <v>7</v>
      </c>
      <c r="F689" s="2">
        <f>VLOOKUP(C689,'Five Year Alumni Srvy 2016 Data'!C:F,4,FALSE)</f>
        <v>0</v>
      </c>
      <c r="G689" s="2" t="str">
        <f>VLOOKUP(F689,Coding!K:L,2,FALSE)</f>
        <v>Non-URM</v>
      </c>
      <c r="H689" t="s">
        <v>248</v>
      </c>
      <c r="I689" t="s">
        <v>249</v>
      </c>
      <c r="J689" t="s">
        <v>17</v>
      </c>
      <c r="K689" t="s">
        <v>60</v>
      </c>
      <c r="L689" s="2">
        <v>2</v>
      </c>
      <c r="M689" t="s">
        <v>61</v>
      </c>
      <c r="N689" t="s">
        <v>62</v>
      </c>
      <c r="O689" t="s">
        <v>63</v>
      </c>
    </row>
    <row r="690" spans="1:15" x14ac:dyDescent="0.25">
      <c r="A690" s="2">
        <v>1</v>
      </c>
      <c r="B690" s="2">
        <v>2016</v>
      </c>
      <c r="C690" t="s">
        <v>250</v>
      </c>
      <c r="D690" t="s">
        <v>48</v>
      </c>
      <c r="E690" s="2" t="s">
        <v>7</v>
      </c>
      <c r="F690" s="2">
        <f>VLOOKUP(C690,'Five Year Alumni Srvy 2016 Data'!C:F,4,FALSE)</f>
        <v>0</v>
      </c>
      <c r="G690" s="2" t="str">
        <f>VLOOKUP(F690,Coding!K:L,2,FALSE)</f>
        <v>Non-URM</v>
      </c>
      <c r="H690" t="s">
        <v>228</v>
      </c>
      <c r="I690" t="s">
        <v>229</v>
      </c>
      <c r="J690" t="s">
        <v>21</v>
      </c>
      <c r="K690" t="s">
        <v>60</v>
      </c>
      <c r="L690" s="2">
        <v>2</v>
      </c>
      <c r="M690" t="s">
        <v>61</v>
      </c>
      <c r="N690" t="s">
        <v>62</v>
      </c>
      <c r="O690" t="s">
        <v>63</v>
      </c>
    </row>
    <row r="691" spans="1:15" x14ac:dyDescent="0.25">
      <c r="A691" s="2">
        <v>1</v>
      </c>
      <c r="B691" s="2">
        <v>2016</v>
      </c>
      <c r="C691" t="s">
        <v>283</v>
      </c>
      <c r="D691" t="s">
        <v>204</v>
      </c>
      <c r="E691" s="2" t="s">
        <v>7</v>
      </c>
      <c r="F691" s="2">
        <f>VLOOKUP(C691,'Five Year Alumni Srvy 2016 Data'!C:F,4,FALSE)</f>
        <v>0</v>
      </c>
      <c r="G691" s="2" t="str">
        <f>VLOOKUP(F691,Coding!K:L,2,FALSE)</f>
        <v>Non-URM</v>
      </c>
      <c r="H691" t="s">
        <v>284</v>
      </c>
      <c r="I691" t="s">
        <v>261</v>
      </c>
      <c r="J691" t="s">
        <v>10</v>
      </c>
      <c r="K691" t="s">
        <v>60</v>
      </c>
      <c r="L691" s="2">
        <v>2</v>
      </c>
      <c r="M691" t="s">
        <v>61</v>
      </c>
      <c r="N691" t="s">
        <v>62</v>
      </c>
      <c r="O691" t="s">
        <v>63</v>
      </c>
    </row>
    <row r="692" spans="1:15" x14ac:dyDescent="0.25">
      <c r="A692" s="2">
        <v>1</v>
      </c>
      <c r="B692" s="2">
        <v>2016</v>
      </c>
      <c r="C692" t="s">
        <v>285</v>
      </c>
      <c r="D692" t="s">
        <v>264</v>
      </c>
      <c r="E692" s="2" t="s">
        <v>7</v>
      </c>
      <c r="F692" s="2">
        <f>VLOOKUP(C692,'Five Year Alumni Srvy 2016 Data'!C:F,4,FALSE)</f>
        <v>0</v>
      </c>
      <c r="G692" s="2" t="str">
        <f>VLOOKUP(F692,Coding!K:L,2,FALSE)</f>
        <v>Non-URM</v>
      </c>
      <c r="H692" t="s">
        <v>270</v>
      </c>
      <c r="I692" t="s">
        <v>270</v>
      </c>
      <c r="J692" t="s">
        <v>21</v>
      </c>
      <c r="K692" t="s">
        <v>60</v>
      </c>
      <c r="L692" s="2">
        <v>2</v>
      </c>
      <c r="M692" t="s">
        <v>61</v>
      </c>
      <c r="N692" t="s">
        <v>62</v>
      </c>
      <c r="O692" t="s">
        <v>63</v>
      </c>
    </row>
    <row r="693" spans="1:15" x14ac:dyDescent="0.25">
      <c r="A693" s="2">
        <v>1</v>
      </c>
      <c r="B693" s="2">
        <v>2016</v>
      </c>
      <c r="C693" t="s">
        <v>288</v>
      </c>
      <c r="D693" t="s">
        <v>48</v>
      </c>
      <c r="E693" s="2" t="s">
        <v>7</v>
      </c>
      <c r="F693" s="2">
        <f>VLOOKUP(C693,'Five Year Alumni Srvy 2016 Data'!C:F,4,FALSE)</f>
        <v>0</v>
      </c>
      <c r="G693" s="2" t="str">
        <f>VLOOKUP(F693,Coding!K:L,2,FALSE)</f>
        <v>Non-URM</v>
      </c>
      <c r="H693" t="s">
        <v>289</v>
      </c>
      <c r="I693" t="s">
        <v>290</v>
      </c>
      <c r="J693" t="s">
        <v>17</v>
      </c>
      <c r="K693" t="s">
        <v>60</v>
      </c>
      <c r="L693" s="2">
        <v>2</v>
      </c>
      <c r="M693" t="s">
        <v>61</v>
      </c>
      <c r="N693" t="s">
        <v>62</v>
      </c>
      <c r="O693" t="s">
        <v>63</v>
      </c>
    </row>
    <row r="694" spans="1:15" x14ac:dyDescent="0.25">
      <c r="A694" s="2">
        <v>1</v>
      </c>
      <c r="B694" s="2">
        <v>2016</v>
      </c>
      <c r="C694" t="s">
        <v>291</v>
      </c>
      <c r="D694" t="s">
        <v>48</v>
      </c>
      <c r="E694" s="2" t="s">
        <v>7</v>
      </c>
      <c r="F694" s="2">
        <f>VLOOKUP(C694,'Five Year Alumni Srvy 2016 Data'!C:F,4,FALSE)</f>
        <v>0</v>
      </c>
      <c r="G694" s="2" t="str">
        <f>VLOOKUP(F694,Coding!K:L,2,FALSE)</f>
        <v>Non-URM</v>
      </c>
      <c r="H694" t="s">
        <v>292</v>
      </c>
      <c r="I694" t="s">
        <v>293</v>
      </c>
      <c r="J694" t="s">
        <v>15</v>
      </c>
      <c r="K694" t="s">
        <v>60</v>
      </c>
      <c r="L694" s="2">
        <v>2</v>
      </c>
      <c r="M694" t="s">
        <v>61</v>
      </c>
      <c r="N694" t="s">
        <v>62</v>
      </c>
      <c r="O694" t="s">
        <v>63</v>
      </c>
    </row>
    <row r="695" spans="1:15" x14ac:dyDescent="0.25">
      <c r="A695" s="2">
        <v>1</v>
      </c>
      <c r="B695" s="2">
        <v>2016</v>
      </c>
      <c r="C695" t="s">
        <v>297</v>
      </c>
      <c r="D695" t="s">
        <v>48</v>
      </c>
      <c r="E695" s="2" t="s">
        <v>7</v>
      </c>
      <c r="F695" s="2">
        <f>VLOOKUP(C695,'Five Year Alumni Srvy 2016 Data'!C:F,4,FALSE)</f>
        <v>0</v>
      </c>
      <c r="G695" s="2" t="str">
        <f>VLOOKUP(F695,Coding!K:L,2,FALSE)</f>
        <v>Non-URM</v>
      </c>
      <c r="H695" t="s">
        <v>298</v>
      </c>
      <c r="I695" t="s">
        <v>298</v>
      </c>
      <c r="J695" t="s">
        <v>21</v>
      </c>
      <c r="K695" t="s">
        <v>60</v>
      </c>
      <c r="L695" s="2">
        <v>2</v>
      </c>
      <c r="M695" t="s">
        <v>61</v>
      </c>
      <c r="N695" t="s">
        <v>62</v>
      </c>
      <c r="O695" t="s">
        <v>63</v>
      </c>
    </row>
    <row r="696" spans="1:15" x14ac:dyDescent="0.25">
      <c r="A696" s="2">
        <v>1</v>
      </c>
      <c r="B696" s="2">
        <v>2016</v>
      </c>
      <c r="C696" t="s">
        <v>299</v>
      </c>
      <c r="D696" t="s">
        <v>48</v>
      </c>
      <c r="E696" s="2" t="s">
        <v>7</v>
      </c>
      <c r="F696" s="2">
        <f>VLOOKUP(C696,'Five Year Alumni Srvy 2016 Data'!C:F,4,FALSE)</f>
        <v>0</v>
      </c>
      <c r="G696" s="2" t="str">
        <f>VLOOKUP(F696,Coding!K:L,2,FALSE)</f>
        <v>Non-URM</v>
      </c>
      <c r="H696" t="s">
        <v>241</v>
      </c>
      <c r="I696" t="s">
        <v>242</v>
      </c>
      <c r="J696" t="s">
        <v>21</v>
      </c>
      <c r="K696" t="s">
        <v>60</v>
      </c>
      <c r="L696" s="2">
        <v>2</v>
      </c>
      <c r="M696" t="s">
        <v>61</v>
      </c>
      <c r="N696" t="s">
        <v>62</v>
      </c>
      <c r="O696" t="s">
        <v>63</v>
      </c>
    </row>
    <row r="697" spans="1:15" x14ac:dyDescent="0.25">
      <c r="A697" s="2">
        <v>1</v>
      </c>
      <c r="B697" s="2">
        <v>2016</v>
      </c>
      <c r="C697" t="s">
        <v>305</v>
      </c>
      <c r="D697" t="s">
        <v>204</v>
      </c>
      <c r="E697" s="2" t="s">
        <v>7</v>
      </c>
      <c r="F697" s="2">
        <f>VLOOKUP(C697,'Five Year Alumni Srvy 2016 Data'!C:F,4,FALSE)</f>
        <v>0</v>
      </c>
      <c r="G697" s="2" t="str">
        <f>VLOOKUP(F697,Coding!K:L,2,FALSE)</f>
        <v>Non-URM</v>
      </c>
      <c r="H697" t="s">
        <v>306</v>
      </c>
      <c r="I697" t="s">
        <v>306</v>
      </c>
      <c r="J697" t="s">
        <v>21</v>
      </c>
      <c r="K697" t="s">
        <v>60</v>
      </c>
      <c r="L697" s="2">
        <v>1</v>
      </c>
      <c r="M697" t="s">
        <v>61</v>
      </c>
      <c r="N697" t="s">
        <v>62</v>
      </c>
      <c r="O697" t="s">
        <v>177</v>
      </c>
    </row>
    <row r="698" spans="1:15" x14ac:dyDescent="0.25">
      <c r="A698" s="2">
        <v>1</v>
      </c>
      <c r="B698" s="2">
        <v>2016</v>
      </c>
      <c r="C698" t="s">
        <v>326</v>
      </c>
      <c r="D698" t="s">
        <v>48</v>
      </c>
      <c r="E698" s="2" t="s">
        <v>7</v>
      </c>
      <c r="F698" s="2">
        <f>VLOOKUP(C698,'Five Year Alumni Srvy 2016 Data'!C:F,4,FALSE)</f>
        <v>0</v>
      </c>
      <c r="G698" s="2" t="str">
        <f>VLOOKUP(F698,Coding!K:L,2,FALSE)</f>
        <v>Non-URM</v>
      </c>
      <c r="H698" t="s">
        <v>182</v>
      </c>
      <c r="I698" t="s">
        <v>182</v>
      </c>
      <c r="J698" t="s">
        <v>21</v>
      </c>
      <c r="K698" t="s">
        <v>60</v>
      </c>
      <c r="L698" s="2">
        <v>1</v>
      </c>
      <c r="M698" t="s">
        <v>61</v>
      </c>
      <c r="N698" t="s">
        <v>62</v>
      </c>
      <c r="O698" t="s">
        <v>177</v>
      </c>
    </row>
    <row r="699" spans="1:15" x14ac:dyDescent="0.25">
      <c r="A699" s="2">
        <v>1</v>
      </c>
      <c r="B699" s="2">
        <v>2016</v>
      </c>
      <c r="C699" t="s">
        <v>331</v>
      </c>
      <c r="D699" t="s">
        <v>204</v>
      </c>
      <c r="E699" s="2" t="s">
        <v>7</v>
      </c>
      <c r="F699" s="2">
        <f>VLOOKUP(C699,'Five Year Alumni Srvy 2016 Data'!C:F,4,FALSE)</f>
        <v>0</v>
      </c>
      <c r="G699" s="2" t="str">
        <f>VLOOKUP(F699,Coding!K:L,2,FALSE)</f>
        <v>Non-URM</v>
      </c>
      <c r="H699" t="s">
        <v>219</v>
      </c>
      <c r="I699" t="s">
        <v>220</v>
      </c>
      <c r="J699" t="s">
        <v>19</v>
      </c>
      <c r="K699" t="s">
        <v>60</v>
      </c>
      <c r="L699" s="2">
        <v>1</v>
      </c>
      <c r="M699" t="s">
        <v>61</v>
      </c>
      <c r="N699" t="s">
        <v>62</v>
      </c>
      <c r="O699" t="s">
        <v>177</v>
      </c>
    </row>
    <row r="700" spans="1:15" x14ac:dyDescent="0.25">
      <c r="A700" s="2">
        <v>1</v>
      </c>
      <c r="B700" s="2">
        <v>2016</v>
      </c>
      <c r="C700" t="s">
        <v>334</v>
      </c>
      <c r="D700" t="s">
        <v>48</v>
      </c>
      <c r="E700" s="2" t="s">
        <v>7</v>
      </c>
      <c r="F700" s="2">
        <f>VLOOKUP(C700,'Five Year Alumni Srvy 2016 Data'!C:F,4,FALSE)</f>
        <v>0</v>
      </c>
      <c r="G700" s="2" t="str">
        <f>VLOOKUP(F700,Coding!K:L,2,FALSE)</f>
        <v>Non-URM</v>
      </c>
      <c r="H700" t="s">
        <v>335</v>
      </c>
      <c r="I700" t="s">
        <v>50</v>
      </c>
      <c r="J700" t="s">
        <v>17</v>
      </c>
      <c r="K700" t="s">
        <v>60</v>
      </c>
      <c r="L700" s="2">
        <v>2</v>
      </c>
      <c r="M700" t="s">
        <v>61</v>
      </c>
      <c r="N700" t="s">
        <v>62</v>
      </c>
      <c r="O700" t="s">
        <v>63</v>
      </c>
    </row>
    <row r="701" spans="1:15" x14ac:dyDescent="0.25">
      <c r="A701" s="2">
        <v>1</v>
      </c>
      <c r="B701" s="2">
        <v>2016</v>
      </c>
      <c r="C701" t="s">
        <v>337</v>
      </c>
      <c r="D701" t="s">
        <v>48</v>
      </c>
      <c r="E701" s="2" t="s">
        <v>7</v>
      </c>
      <c r="F701" s="2">
        <f>VLOOKUP(C701,'Five Year Alumni Srvy 2016 Data'!C:F,4,FALSE)</f>
        <v>0</v>
      </c>
      <c r="G701" s="2" t="str">
        <f>VLOOKUP(F701,Coding!K:L,2,FALSE)</f>
        <v>Non-URM</v>
      </c>
      <c r="H701" t="s">
        <v>298</v>
      </c>
      <c r="I701" t="s">
        <v>298</v>
      </c>
      <c r="J701" t="s">
        <v>21</v>
      </c>
      <c r="K701" t="s">
        <v>60</v>
      </c>
      <c r="L701" s="2">
        <v>2</v>
      </c>
      <c r="M701" t="s">
        <v>61</v>
      </c>
      <c r="N701" t="s">
        <v>62</v>
      </c>
      <c r="O701" t="s">
        <v>63</v>
      </c>
    </row>
    <row r="702" spans="1:15" x14ac:dyDescent="0.25">
      <c r="A702" s="2">
        <v>1</v>
      </c>
      <c r="B702" s="2">
        <v>2016</v>
      </c>
      <c r="C702" t="s">
        <v>338</v>
      </c>
      <c r="D702" t="s">
        <v>48</v>
      </c>
      <c r="E702" s="2" t="s">
        <v>7</v>
      </c>
      <c r="F702" s="2">
        <f>VLOOKUP(C702,'Five Year Alumni Srvy 2016 Data'!C:F,4,FALSE)</f>
        <v>0</v>
      </c>
      <c r="G702" s="2" t="str">
        <f>VLOOKUP(F702,Coding!K:L,2,FALSE)</f>
        <v>Non-URM</v>
      </c>
      <c r="H702" t="s">
        <v>339</v>
      </c>
      <c r="I702" t="s">
        <v>339</v>
      </c>
      <c r="J702" t="s">
        <v>15</v>
      </c>
      <c r="K702" t="s">
        <v>60</v>
      </c>
      <c r="L702" s="2">
        <v>2</v>
      </c>
      <c r="M702" t="s">
        <v>61</v>
      </c>
      <c r="N702" t="s">
        <v>62</v>
      </c>
      <c r="O702" t="s">
        <v>63</v>
      </c>
    </row>
    <row r="703" spans="1:15" x14ac:dyDescent="0.25">
      <c r="A703" s="2">
        <v>1</v>
      </c>
      <c r="B703" s="2">
        <v>2016</v>
      </c>
      <c r="C703" t="s">
        <v>340</v>
      </c>
      <c r="D703" t="s">
        <v>48</v>
      </c>
      <c r="E703" s="2" t="s">
        <v>7</v>
      </c>
      <c r="F703" s="2">
        <f>VLOOKUP(C703,'Five Year Alumni Srvy 2016 Data'!C:F,4,FALSE)</f>
        <v>0</v>
      </c>
      <c r="G703" s="2" t="str">
        <f>VLOOKUP(F703,Coding!K:L,2,FALSE)</f>
        <v>Non-URM</v>
      </c>
      <c r="H703" t="s">
        <v>318</v>
      </c>
      <c r="I703" t="s">
        <v>171</v>
      </c>
      <c r="J703" t="s">
        <v>19</v>
      </c>
      <c r="K703" t="s">
        <v>60</v>
      </c>
      <c r="L703" s="2">
        <v>2</v>
      </c>
      <c r="M703" t="s">
        <v>61</v>
      </c>
      <c r="N703" t="s">
        <v>62</v>
      </c>
      <c r="O703" t="s">
        <v>63</v>
      </c>
    </row>
    <row r="704" spans="1:15" x14ac:dyDescent="0.25">
      <c r="A704" s="2">
        <v>1</v>
      </c>
      <c r="B704" s="2">
        <v>2016</v>
      </c>
      <c r="C704" t="s">
        <v>385</v>
      </c>
      <c r="D704" t="s">
        <v>48</v>
      </c>
      <c r="E704" s="2" t="s">
        <v>7</v>
      </c>
      <c r="F704" s="2">
        <f>VLOOKUP(C704,'Five Year Alumni Srvy 2016 Data'!C:F,4,FALSE)</f>
        <v>0</v>
      </c>
      <c r="G704" s="2" t="str">
        <f>VLOOKUP(F704,Coding!K:L,2,FALSE)</f>
        <v>Non-URM</v>
      </c>
      <c r="H704" t="s">
        <v>270</v>
      </c>
      <c r="I704" t="s">
        <v>270</v>
      </c>
      <c r="J704" t="s">
        <v>21</v>
      </c>
      <c r="K704" t="s">
        <v>60</v>
      </c>
      <c r="L704" s="2">
        <v>2</v>
      </c>
      <c r="M704" t="s">
        <v>61</v>
      </c>
      <c r="N704" t="s">
        <v>62</v>
      </c>
      <c r="O704" t="s">
        <v>63</v>
      </c>
    </row>
    <row r="705" spans="1:15" x14ac:dyDescent="0.25">
      <c r="A705" s="2">
        <v>1</v>
      </c>
      <c r="B705" s="2">
        <v>2016</v>
      </c>
      <c r="C705" t="s">
        <v>391</v>
      </c>
      <c r="D705" t="s">
        <v>48</v>
      </c>
      <c r="E705" s="2" t="s">
        <v>7</v>
      </c>
      <c r="F705" s="2">
        <f>VLOOKUP(C705,'Five Year Alumni Srvy 2016 Data'!C:F,4,FALSE)</f>
        <v>0</v>
      </c>
      <c r="G705" s="2" t="str">
        <f>VLOOKUP(F705,Coding!K:L,2,FALSE)</f>
        <v>Non-URM</v>
      </c>
      <c r="H705" t="s">
        <v>238</v>
      </c>
      <c r="I705" t="s">
        <v>225</v>
      </c>
      <c r="J705" t="s">
        <v>19</v>
      </c>
      <c r="K705" t="s">
        <v>60</v>
      </c>
      <c r="L705" s="2">
        <v>1</v>
      </c>
      <c r="M705" t="s">
        <v>61</v>
      </c>
      <c r="N705" t="s">
        <v>62</v>
      </c>
      <c r="O705" t="s">
        <v>177</v>
      </c>
    </row>
    <row r="706" spans="1:15" x14ac:dyDescent="0.25">
      <c r="A706" s="2">
        <v>1</v>
      </c>
      <c r="B706" s="2">
        <v>2016</v>
      </c>
      <c r="C706" t="s">
        <v>400</v>
      </c>
      <c r="D706" t="s">
        <v>264</v>
      </c>
      <c r="E706" s="2" t="s">
        <v>7</v>
      </c>
      <c r="F706" s="2">
        <f>VLOOKUP(C706,'Five Year Alumni Srvy 2016 Data'!C:F,4,FALSE)</f>
        <v>0</v>
      </c>
      <c r="G706" s="2" t="str">
        <f>VLOOKUP(F706,Coding!K:L,2,FALSE)</f>
        <v>Non-URM</v>
      </c>
      <c r="H706" t="s">
        <v>401</v>
      </c>
      <c r="I706" t="s">
        <v>401</v>
      </c>
      <c r="J706" t="s">
        <v>19</v>
      </c>
      <c r="K706" t="s">
        <v>60</v>
      </c>
      <c r="L706" s="2">
        <v>2</v>
      </c>
      <c r="M706" t="s">
        <v>61</v>
      </c>
      <c r="N706" t="s">
        <v>62</v>
      </c>
      <c r="O706" t="s">
        <v>63</v>
      </c>
    </row>
    <row r="707" spans="1:15" x14ac:dyDescent="0.25">
      <c r="A707" s="2">
        <v>1</v>
      </c>
      <c r="B707" s="2">
        <v>2016</v>
      </c>
      <c r="C707" t="s">
        <v>406</v>
      </c>
      <c r="D707" t="s">
        <v>204</v>
      </c>
      <c r="E707" s="2" t="s">
        <v>7</v>
      </c>
      <c r="F707" s="2">
        <f>VLOOKUP(C707,'Five Year Alumni Srvy 2016 Data'!C:F,4,FALSE)</f>
        <v>0</v>
      </c>
      <c r="G707" s="2" t="str">
        <f>VLOOKUP(F707,Coding!K:L,2,FALSE)</f>
        <v>Non-URM</v>
      </c>
      <c r="H707" t="s">
        <v>215</v>
      </c>
      <c r="I707" t="s">
        <v>215</v>
      </c>
      <c r="J707" t="s">
        <v>21</v>
      </c>
      <c r="K707" t="s">
        <v>60</v>
      </c>
      <c r="L707" s="2">
        <v>2</v>
      </c>
      <c r="M707" t="s">
        <v>61</v>
      </c>
      <c r="N707" t="s">
        <v>62</v>
      </c>
      <c r="O707" t="s">
        <v>63</v>
      </c>
    </row>
    <row r="708" spans="1:15" x14ac:dyDescent="0.25">
      <c r="A708" s="2">
        <v>1</v>
      </c>
      <c r="B708" s="2">
        <v>2016</v>
      </c>
      <c r="C708" t="s">
        <v>413</v>
      </c>
      <c r="D708" t="s">
        <v>169</v>
      </c>
      <c r="E708" s="2" t="s">
        <v>7</v>
      </c>
      <c r="F708" s="2">
        <f>VLOOKUP(C708,'Five Year Alumni Srvy 2016 Data'!C:F,4,FALSE)</f>
        <v>0</v>
      </c>
      <c r="G708" s="2" t="str">
        <f>VLOOKUP(F708,Coding!K:L,2,FALSE)</f>
        <v>Non-URM</v>
      </c>
      <c r="H708" t="s">
        <v>414</v>
      </c>
      <c r="I708" t="s">
        <v>415</v>
      </c>
      <c r="J708" t="s">
        <v>19</v>
      </c>
      <c r="K708" t="s">
        <v>60</v>
      </c>
      <c r="L708" s="2">
        <v>1</v>
      </c>
      <c r="M708" t="s">
        <v>61</v>
      </c>
      <c r="N708" t="s">
        <v>62</v>
      </c>
      <c r="O708" t="s">
        <v>177</v>
      </c>
    </row>
    <row r="709" spans="1:15" x14ac:dyDescent="0.25">
      <c r="A709" s="2">
        <v>1</v>
      </c>
      <c r="B709" s="2">
        <v>2016</v>
      </c>
      <c r="C709" t="s">
        <v>416</v>
      </c>
      <c r="D709" t="s">
        <v>169</v>
      </c>
      <c r="E709" s="2" t="s">
        <v>7</v>
      </c>
      <c r="F709" s="2">
        <f>VLOOKUP(C709,'Five Year Alumni Srvy 2016 Data'!C:F,4,FALSE)</f>
        <v>0</v>
      </c>
      <c r="G709" s="2" t="str">
        <f>VLOOKUP(F709,Coding!K:L,2,FALSE)</f>
        <v>Non-URM</v>
      </c>
      <c r="H709" t="s">
        <v>235</v>
      </c>
      <c r="I709" t="s">
        <v>236</v>
      </c>
      <c r="J709" t="s">
        <v>15</v>
      </c>
      <c r="K709" t="s">
        <v>60</v>
      </c>
      <c r="L709" s="2">
        <v>1</v>
      </c>
      <c r="M709" t="s">
        <v>61</v>
      </c>
      <c r="N709" t="s">
        <v>62</v>
      </c>
      <c r="O709" t="s">
        <v>177</v>
      </c>
    </row>
    <row r="710" spans="1:15" x14ac:dyDescent="0.25">
      <c r="A710" s="2">
        <v>1</v>
      </c>
      <c r="B710" s="2">
        <v>2016</v>
      </c>
      <c r="C710" t="s">
        <v>419</v>
      </c>
      <c r="D710" t="s">
        <v>48</v>
      </c>
      <c r="E710" s="2" t="s">
        <v>7</v>
      </c>
      <c r="F710" s="2">
        <f>VLOOKUP(C710,'Five Year Alumni Srvy 2016 Data'!C:F,4,FALSE)</f>
        <v>0</v>
      </c>
      <c r="G710" s="2" t="str">
        <f>VLOOKUP(F710,Coding!K:L,2,FALSE)</f>
        <v>Non-URM</v>
      </c>
      <c r="H710" t="s">
        <v>420</v>
      </c>
      <c r="I710" t="s">
        <v>273</v>
      </c>
      <c r="J710" t="s">
        <v>21</v>
      </c>
      <c r="K710" t="s">
        <v>60</v>
      </c>
      <c r="L710" s="2">
        <v>2</v>
      </c>
      <c r="M710" t="s">
        <v>61</v>
      </c>
      <c r="N710" t="s">
        <v>62</v>
      </c>
      <c r="O710" t="s">
        <v>63</v>
      </c>
    </row>
    <row r="711" spans="1:15" x14ac:dyDescent="0.25">
      <c r="A711" s="2">
        <v>1</v>
      </c>
      <c r="B711" s="2">
        <v>2016</v>
      </c>
      <c r="C711" t="s">
        <v>426</v>
      </c>
      <c r="D711" t="s">
        <v>48</v>
      </c>
      <c r="E711" s="2" t="s">
        <v>7</v>
      </c>
      <c r="F711" s="2">
        <f>VLOOKUP(C711,'Five Year Alumni Srvy 2016 Data'!C:F,4,FALSE)</f>
        <v>0</v>
      </c>
      <c r="G711" s="2" t="str">
        <f>VLOOKUP(F711,Coding!K:L,2,FALSE)</f>
        <v>Non-URM</v>
      </c>
      <c r="H711" t="s">
        <v>427</v>
      </c>
      <c r="I711" t="s">
        <v>267</v>
      </c>
      <c r="J711" t="s">
        <v>10</v>
      </c>
      <c r="K711" t="s">
        <v>60</v>
      </c>
      <c r="L711" s="2">
        <v>2</v>
      </c>
      <c r="M711" t="s">
        <v>61</v>
      </c>
      <c r="N711" t="s">
        <v>62</v>
      </c>
      <c r="O711" t="s">
        <v>63</v>
      </c>
    </row>
    <row r="712" spans="1:15" x14ac:dyDescent="0.25">
      <c r="A712" s="2">
        <v>1</v>
      </c>
      <c r="B712" s="2">
        <v>2016</v>
      </c>
      <c r="C712" t="s">
        <v>431</v>
      </c>
      <c r="D712" t="s">
        <v>48</v>
      </c>
      <c r="E712" s="2" t="s">
        <v>7</v>
      </c>
      <c r="F712" s="2">
        <f>VLOOKUP(C712,'Five Year Alumni Srvy 2016 Data'!C:F,4,FALSE)</f>
        <v>0</v>
      </c>
      <c r="G712" s="2" t="str">
        <f>VLOOKUP(F712,Coding!K:L,2,FALSE)</f>
        <v>Non-URM</v>
      </c>
      <c r="H712" t="s">
        <v>432</v>
      </c>
      <c r="I712" t="s">
        <v>433</v>
      </c>
      <c r="J712" t="s">
        <v>15</v>
      </c>
      <c r="K712" t="s">
        <v>60</v>
      </c>
      <c r="L712" s="2">
        <v>2</v>
      </c>
      <c r="M712" t="s">
        <v>61</v>
      </c>
      <c r="N712" t="s">
        <v>62</v>
      </c>
      <c r="O712" t="s">
        <v>63</v>
      </c>
    </row>
    <row r="713" spans="1:15" x14ac:dyDescent="0.25">
      <c r="A713" s="2">
        <v>1</v>
      </c>
      <c r="B713" s="2">
        <v>2016</v>
      </c>
      <c r="C713" t="s">
        <v>434</v>
      </c>
      <c r="D713" t="s">
        <v>48</v>
      </c>
      <c r="E713" s="2" t="s">
        <v>7</v>
      </c>
      <c r="F713" s="2">
        <f>VLOOKUP(C713,'Five Year Alumni Srvy 2016 Data'!C:F,4,FALSE)</f>
        <v>0</v>
      </c>
      <c r="G713" s="2" t="str">
        <f>VLOOKUP(F713,Coding!K:L,2,FALSE)</f>
        <v>Non-URM</v>
      </c>
      <c r="H713" t="s">
        <v>270</v>
      </c>
      <c r="I713" t="s">
        <v>270</v>
      </c>
      <c r="J713" t="s">
        <v>21</v>
      </c>
      <c r="K713" t="s">
        <v>60</v>
      </c>
      <c r="L713" s="2">
        <v>2</v>
      </c>
      <c r="M713" t="s">
        <v>61</v>
      </c>
      <c r="N713" t="s">
        <v>62</v>
      </c>
      <c r="O713" t="s">
        <v>63</v>
      </c>
    </row>
    <row r="714" spans="1:15" x14ac:dyDescent="0.25">
      <c r="A714" s="2">
        <v>1</v>
      </c>
      <c r="B714" s="2">
        <v>2016</v>
      </c>
      <c r="C714" t="s">
        <v>442</v>
      </c>
      <c r="D714" t="s">
        <v>169</v>
      </c>
      <c r="E714" s="2" t="s">
        <v>7</v>
      </c>
      <c r="F714" s="2">
        <f>VLOOKUP(C714,'Five Year Alumni Srvy 2016 Data'!C:F,4,FALSE)</f>
        <v>0</v>
      </c>
      <c r="G714" s="2" t="str">
        <f>VLOOKUP(F714,Coding!K:L,2,FALSE)</f>
        <v>Non-URM</v>
      </c>
      <c r="H714" t="s">
        <v>306</v>
      </c>
      <c r="I714" t="s">
        <v>306</v>
      </c>
      <c r="J714" t="s">
        <v>21</v>
      </c>
      <c r="K714" t="s">
        <v>60</v>
      </c>
      <c r="L714" s="2">
        <v>2</v>
      </c>
      <c r="M714" t="s">
        <v>61</v>
      </c>
      <c r="N714" t="s">
        <v>62</v>
      </c>
      <c r="O714" t="s">
        <v>63</v>
      </c>
    </row>
    <row r="715" spans="1:15" x14ac:dyDescent="0.25">
      <c r="A715" s="2">
        <v>1</v>
      </c>
      <c r="B715" s="2">
        <v>2016</v>
      </c>
      <c r="C715" t="s">
        <v>445</v>
      </c>
      <c r="D715" t="s">
        <v>264</v>
      </c>
      <c r="E715" s="2" t="s">
        <v>7</v>
      </c>
      <c r="F715" s="2">
        <f>VLOOKUP(C715,'Five Year Alumni Srvy 2016 Data'!C:F,4,FALSE)</f>
        <v>0</v>
      </c>
      <c r="G715" s="2" t="str">
        <f>VLOOKUP(F715,Coding!K:L,2,FALSE)</f>
        <v>Non-URM</v>
      </c>
      <c r="H715" t="s">
        <v>412</v>
      </c>
      <c r="I715" t="s">
        <v>196</v>
      </c>
      <c r="J715" t="s">
        <v>10</v>
      </c>
      <c r="K715" t="s">
        <v>60</v>
      </c>
      <c r="L715" s="2">
        <v>2</v>
      </c>
      <c r="M715" t="s">
        <v>61</v>
      </c>
      <c r="N715" t="s">
        <v>62</v>
      </c>
      <c r="O715" t="s">
        <v>63</v>
      </c>
    </row>
    <row r="716" spans="1:15" x14ac:dyDescent="0.25">
      <c r="A716" s="2">
        <v>1</v>
      </c>
      <c r="B716" s="2">
        <v>2016</v>
      </c>
      <c r="C716" t="s">
        <v>446</v>
      </c>
      <c r="D716" t="s">
        <v>204</v>
      </c>
      <c r="E716" s="2" t="s">
        <v>7</v>
      </c>
      <c r="F716" s="2">
        <f>VLOOKUP(C716,'Five Year Alumni Srvy 2016 Data'!C:F,4,FALSE)</f>
        <v>0</v>
      </c>
      <c r="G716" s="2" t="str">
        <f>VLOOKUP(F716,Coding!K:L,2,FALSE)</f>
        <v>Non-URM</v>
      </c>
      <c r="H716" t="s">
        <v>195</v>
      </c>
      <c r="I716" t="s">
        <v>196</v>
      </c>
      <c r="J716" t="s">
        <v>10</v>
      </c>
      <c r="K716" t="s">
        <v>60</v>
      </c>
      <c r="L716" s="2">
        <v>2</v>
      </c>
      <c r="M716" t="s">
        <v>61</v>
      </c>
      <c r="N716" t="s">
        <v>62</v>
      </c>
      <c r="O716" t="s">
        <v>63</v>
      </c>
    </row>
    <row r="717" spans="1:15" x14ac:dyDescent="0.25">
      <c r="A717" s="2">
        <v>1</v>
      </c>
      <c r="B717" s="2">
        <v>2016</v>
      </c>
      <c r="C717" t="s">
        <v>449</v>
      </c>
      <c r="D717" t="s">
        <v>48</v>
      </c>
      <c r="E717" s="2" t="s">
        <v>7</v>
      </c>
      <c r="F717" s="2">
        <f>VLOOKUP(C717,'Five Year Alumni Srvy 2016 Data'!C:F,4,FALSE)</f>
        <v>0</v>
      </c>
      <c r="G717" s="2" t="str">
        <f>VLOOKUP(F717,Coding!K:L,2,FALSE)</f>
        <v>Non-URM</v>
      </c>
      <c r="H717" t="s">
        <v>190</v>
      </c>
      <c r="I717" t="s">
        <v>191</v>
      </c>
      <c r="J717" t="s">
        <v>21</v>
      </c>
      <c r="K717" t="s">
        <v>60</v>
      </c>
      <c r="L717" s="2">
        <v>2</v>
      </c>
      <c r="M717" t="s">
        <v>61</v>
      </c>
      <c r="N717" t="s">
        <v>62</v>
      </c>
      <c r="O717" t="s">
        <v>63</v>
      </c>
    </row>
    <row r="718" spans="1:15" x14ac:dyDescent="0.25">
      <c r="A718" s="2">
        <v>1</v>
      </c>
      <c r="B718" s="2">
        <v>2016</v>
      </c>
      <c r="C718" t="s">
        <v>461</v>
      </c>
      <c r="D718" t="s">
        <v>48</v>
      </c>
      <c r="E718" s="2" t="s">
        <v>7</v>
      </c>
      <c r="F718" s="2">
        <f>VLOOKUP(C718,'Five Year Alumni Srvy 2016 Data'!C:F,4,FALSE)</f>
        <v>0</v>
      </c>
      <c r="G718" s="2" t="str">
        <f>VLOOKUP(F718,Coding!K:L,2,FALSE)</f>
        <v>Non-URM</v>
      </c>
      <c r="H718" t="s">
        <v>306</v>
      </c>
      <c r="I718" t="s">
        <v>306</v>
      </c>
      <c r="J718" t="s">
        <v>21</v>
      </c>
      <c r="K718" t="s">
        <v>60</v>
      </c>
      <c r="L718" s="2">
        <v>2</v>
      </c>
      <c r="M718" t="s">
        <v>61</v>
      </c>
      <c r="N718" t="s">
        <v>62</v>
      </c>
      <c r="O718" t="s">
        <v>63</v>
      </c>
    </row>
    <row r="719" spans="1:15" x14ac:dyDescent="0.25">
      <c r="A719" s="2">
        <v>1</v>
      </c>
      <c r="B719" s="2">
        <v>2016</v>
      </c>
      <c r="C719" t="s">
        <v>472</v>
      </c>
      <c r="D719" t="s">
        <v>48</v>
      </c>
      <c r="E719" s="2" t="s">
        <v>7</v>
      </c>
      <c r="F719" s="2">
        <f>VLOOKUP(C719,'Five Year Alumni Srvy 2016 Data'!C:F,4,FALSE)</f>
        <v>0</v>
      </c>
      <c r="G719" s="2" t="str">
        <f>VLOOKUP(F719,Coding!K:L,2,FALSE)</f>
        <v>Non-URM</v>
      </c>
      <c r="H719" t="s">
        <v>473</v>
      </c>
      <c r="I719" t="s">
        <v>473</v>
      </c>
      <c r="J719" t="s">
        <v>17</v>
      </c>
      <c r="K719" t="s">
        <v>60</v>
      </c>
      <c r="L719" s="2">
        <v>2</v>
      </c>
      <c r="M719" t="s">
        <v>61</v>
      </c>
      <c r="N719" t="s">
        <v>62</v>
      </c>
      <c r="O719" t="s">
        <v>63</v>
      </c>
    </row>
    <row r="720" spans="1:15" x14ac:dyDescent="0.25">
      <c r="A720" s="2">
        <v>1</v>
      </c>
      <c r="B720" s="2">
        <v>2016</v>
      </c>
      <c r="C720" t="s">
        <v>476</v>
      </c>
      <c r="D720" t="s">
        <v>48</v>
      </c>
      <c r="E720" s="2" t="s">
        <v>7</v>
      </c>
      <c r="F720" s="2">
        <f>VLOOKUP(C720,'Five Year Alumni Srvy 2016 Data'!C:F,4,FALSE)</f>
        <v>0</v>
      </c>
      <c r="G720" s="2" t="str">
        <f>VLOOKUP(F720,Coding!K:L,2,FALSE)</f>
        <v>Non-URM</v>
      </c>
      <c r="H720" t="s">
        <v>339</v>
      </c>
      <c r="I720" t="s">
        <v>339</v>
      </c>
      <c r="J720" t="s">
        <v>15</v>
      </c>
      <c r="K720" t="s">
        <v>60</v>
      </c>
      <c r="L720" s="2">
        <v>2</v>
      </c>
      <c r="M720" t="s">
        <v>61</v>
      </c>
      <c r="N720" t="s">
        <v>62</v>
      </c>
      <c r="O720" t="s">
        <v>63</v>
      </c>
    </row>
    <row r="721" spans="1:15" x14ac:dyDescent="0.25">
      <c r="A721" s="2">
        <v>1</v>
      </c>
      <c r="B721" s="2">
        <v>2016</v>
      </c>
      <c r="C721" t="s">
        <v>482</v>
      </c>
      <c r="D721" t="s">
        <v>48</v>
      </c>
      <c r="E721" s="2" t="s">
        <v>7</v>
      </c>
      <c r="F721" s="2">
        <f>VLOOKUP(C721,'Five Year Alumni Srvy 2016 Data'!C:F,4,FALSE)</f>
        <v>0</v>
      </c>
      <c r="G721" s="2" t="str">
        <f>VLOOKUP(F721,Coding!K:L,2,FALSE)</f>
        <v>Non-URM</v>
      </c>
      <c r="H721" t="s">
        <v>483</v>
      </c>
      <c r="I721" t="s">
        <v>401</v>
      </c>
      <c r="J721" t="s">
        <v>19</v>
      </c>
      <c r="K721" t="s">
        <v>60</v>
      </c>
      <c r="L721" s="2">
        <v>2</v>
      </c>
      <c r="M721" t="s">
        <v>61</v>
      </c>
      <c r="N721" t="s">
        <v>62</v>
      </c>
      <c r="O721" t="s">
        <v>63</v>
      </c>
    </row>
    <row r="722" spans="1:15" x14ac:dyDescent="0.25">
      <c r="A722" s="2">
        <v>1</v>
      </c>
      <c r="B722" s="2">
        <v>2016</v>
      </c>
      <c r="C722" t="s">
        <v>490</v>
      </c>
      <c r="D722" t="s">
        <v>48</v>
      </c>
      <c r="E722" s="2" t="s">
        <v>7</v>
      </c>
      <c r="F722" s="2">
        <f>VLOOKUP(C722,'Five Year Alumni Srvy 2016 Data'!C:F,4,FALSE)</f>
        <v>0</v>
      </c>
      <c r="G722" s="2" t="str">
        <f>VLOOKUP(F722,Coding!K:L,2,FALSE)</f>
        <v>Non-URM</v>
      </c>
      <c r="H722" t="s">
        <v>195</v>
      </c>
      <c r="I722" t="s">
        <v>196</v>
      </c>
      <c r="J722" t="s">
        <v>10</v>
      </c>
      <c r="K722" t="s">
        <v>60</v>
      </c>
      <c r="L722" s="2">
        <v>2</v>
      </c>
      <c r="M722" t="s">
        <v>61</v>
      </c>
      <c r="N722" t="s">
        <v>62</v>
      </c>
      <c r="O722" t="s">
        <v>63</v>
      </c>
    </row>
    <row r="723" spans="1:15" x14ac:dyDescent="0.25">
      <c r="A723" s="2">
        <v>1</v>
      </c>
      <c r="B723" s="2">
        <v>2016</v>
      </c>
      <c r="C723" t="s">
        <v>495</v>
      </c>
      <c r="D723" t="s">
        <v>48</v>
      </c>
      <c r="E723" s="2" t="s">
        <v>7</v>
      </c>
      <c r="F723" s="2">
        <f>VLOOKUP(C723,'Five Year Alumni Srvy 2016 Data'!C:F,4,FALSE)</f>
        <v>0</v>
      </c>
      <c r="G723" s="2" t="str">
        <f>VLOOKUP(F723,Coding!K:L,2,FALSE)</f>
        <v>Non-URM</v>
      </c>
      <c r="H723" t="s">
        <v>219</v>
      </c>
      <c r="I723" t="s">
        <v>220</v>
      </c>
      <c r="J723" t="s">
        <v>19</v>
      </c>
      <c r="K723" t="s">
        <v>60</v>
      </c>
      <c r="L723" s="2">
        <v>2</v>
      </c>
      <c r="M723" t="s">
        <v>61</v>
      </c>
      <c r="N723" t="s">
        <v>62</v>
      </c>
      <c r="O723" t="s">
        <v>63</v>
      </c>
    </row>
    <row r="724" spans="1:15" x14ac:dyDescent="0.25">
      <c r="A724" s="2">
        <v>1</v>
      </c>
      <c r="B724" s="2">
        <v>2016</v>
      </c>
      <c r="C724" t="s">
        <v>181</v>
      </c>
      <c r="D724" t="s">
        <v>48</v>
      </c>
      <c r="E724" s="2" t="s">
        <v>7</v>
      </c>
      <c r="F724" s="2">
        <f>VLOOKUP(C724,'Five Year Alumni Srvy 2016 Data'!C:F,4,FALSE)</f>
        <v>0</v>
      </c>
      <c r="G724" s="2" t="str">
        <f>VLOOKUP(F724,Coding!K:L,2,FALSE)</f>
        <v>Non-URM</v>
      </c>
      <c r="H724" t="s">
        <v>182</v>
      </c>
      <c r="I724" t="s">
        <v>182</v>
      </c>
      <c r="J724" t="s">
        <v>21</v>
      </c>
      <c r="K724" t="s">
        <v>112</v>
      </c>
      <c r="L724" s="3"/>
      <c r="M724" t="s">
        <v>61</v>
      </c>
      <c r="N724" t="s">
        <v>113</v>
      </c>
    </row>
    <row r="725" spans="1:15" x14ac:dyDescent="0.25">
      <c r="A725" s="2">
        <v>1</v>
      </c>
      <c r="B725" s="2">
        <v>2016</v>
      </c>
      <c r="C725" t="s">
        <v>197</v>
      </c>
      <c r="D725" t="s">
        <v>48</v>
      </c>
      <c r="E725" s="2" t="s">
        <v>7</v>
      </c>
      <c r="F725" s="2">
        <f>VLOOKUP(C725,'Five Year Alumni Srvy 2016 Data'!C:F,4,FALSE)</f>
        <v>0</v>
      </c>
      <c r="G725" s="2" t="str">
        <f>VLOOKUP(F725,Coding!K:L,2,FALSE)</f>
        <v>Non-URM</v>
      </c>
      <c r="H725" t="s">
        <v>198</v>
      </c>
      <c r="I725" t="s">
        <v>199</v>
      </c>
      <c r="J725" t="s">
        <v>17</v>
      </c>
      <c r="K725" t="s">
        <v>112</v>
      </c>
      <c r="L725" s="3"/>
      <c r="M725" t="s">
        <v>61</v>
      </c>
      <c r="N725" t="s">
        <v>113</v>
      </c>
    </row>
    <row r="726" spans="1:15" x14ac:dyDescent="0.25">
      <c r="A726" s="2">
        <v>1</v>
      </c>
      <c r="B726" s="2">
        <v>2016</v>
      </c>
      <c r="C726" t="s">
        <v>240</v>
      </c>
      <c r="D726" t="s">
        <v>48</v>
      </c>
      <c r="E726" s="2" t="s">
        <v>7</v>
      </c>
      <c r="F726" s="2">
        <f>VLOOKUP(C726,'Five Year Alumni Srvy 2016 Data'!C:F,4,FALSE)</f>
        <v>0</v>
      </c>
      <c r="G726" s="2" t="str">
        <f>VLOOKUP(F726,Coding!K:L,2,FALSE)</f>
        <v>Non-URM</v>
      </c>
      <c r="H726" t="s">
        <v>241</v>
      </c>
      <c r="I726" t="s">
        <v>242</v>
      </c>
      <c r="J726" t="s">
        <v>21</v>
      </c>
      <c r="K726" t="s">
        <v>112</v>
      </c>
      <c r="L726" s="3"/>
      <c r="M726" t="s">
        <v>61</v>
      </c>
      <c r="N726" t="s">
        <v>113</v>
      </c>
    </row>
    <row r="727" spans="1:15" x14ac:dyDescent="0.25">
      <c r="A727" s="2">
        <v>1</v>
      </c>
      <c r="B727" s="2">
        <v>2016</v>
      </c>
      <c r="C727" t="s">
        <v>247</v>
      </c>
      <c r="D727" t="s">
        <v>48</v>
      </c>
      <c r="E727" s="2" t="s">
        <v>7</v>
      </c>
      <c r="F727" s="2">
        <f>VLOOKUP(C727,'Five Year Alumni Srvy 2016 Data'!C:F,4,FALSE)</f>
        <v>0</v>
      </c>
      <c r="G727" s="2" t="str">
        <f>VLOOKUP(F727,Coding!K:L,2,FALSE)</f>
        <v>Non-URM</v>
      </c>
      <c r="H727" t="s">
        <v>248</v>
      </c>
      <c r="I727" t="s">
        <v>249</v>
      </c>
      <c r="J727" t="s">
        <v>17</v>
      </c>
      <c r="K727" t="s">
        <v>112</v>
      </c>
      <c r="L727" s="3"/>
      <c r="M727" t="s">
        <v>61</v>
      </c>
      <c r="N727" t="s">
        <v>113</v>
      </c>
    </row>
    <row r="728" spans="1:15" x14ac:dyDescent="0.25">
      <c r="A728" s="2">
        <v>1</v>
      </c>
      <c r="B728" s="2">
        <v>2016</v>
      </c>
      <c r="C728" t="s">
        <v>250</v>
      </c>
      <c r="D728" t="s">
        <v>48</v>
      </c>
      <c r="E728" s="2" t="s">
        <v>7</v>
      </c>
      <c r="F728" s="2">
        <f>VLOOKUP(C728,'Five Year Alumni Srvy 2016 Data'!C:F,4,FALSE)</f>
        <v>0</v>
      </c>
      <c r="G728" s="2" t="str">
        <f>VLOOKUP(F728,Coding!K:L,2,FALSE)</f>
        <v>Non-URM</v>
      </c>
      <c r="H728" t="s">
        <v>228</v>
      </c>
      <c r="I728" t="s">
        <v>229</v>
      </c>
      <c r="J728" t="s">
        <v>21</v>
      </c>
      <c r="K728" t="s">
        <v>112</v>
      </c>
      <c r="L728" s="3"/>
      <c r="M728" t="s">
        <v>61</v>
      </c>
      <c r="N728" t="s">
        <v>113</v>
      </c>
    </row>
    <row r="729" spans="1:15" x14ac:dyDescent="0.25">
      <c r="A729" s="2">
        <v>1</v>
      </c>
      <c r="B729" s="2">
        <v>2016</v>
      </c>
      <c r="C729" t="s">
        <v>283</v>
      </c>
      <c r="D729" t="s">
        <v>204</v>
      </c>
      <c r="E729" s="2" t="s">
        <v>7</v>
      </c>
      <c r="F729" s="2">
        <f>VLOOKUP(C729,'Five Year Alumni Srvy 2016 Data'!C:F,4,FALSE)</f>
        <v>0</v>
      </c>
      <c r="G729" s="2" t="str">
        <f>VLOOKUP(F729,Coding!K:L,2,FALSE)</f>
        <v>Non-URM</v>
      </c>
      <c r="H729" t="s">
        <v>284</v>
      </c>
      <c r="I729" t="s">
        <v>261</v>
      </c>
      <c r="J729" t="s">
        <v>10</v>
      </c>
      <c r="K729" t="s">
        <v>112</v>
      </c>
      <c r="L729" s="3"/>
      <c r="M729" t="s">
        <v>61</v>
      </c>
      <c r="N729" t="s">
        <v>113</v>
      </c>
    </row>
    <row r="730" spans="1:15" x14ac:dyDescent="0.25">
      <c r="A730" s="2">
        <v>1</v>
      </c>
      <c r="B730" s="2">
        <v>2016</v>
      </c>
      <c r="C730" t="s">
        <v>285</v>
      </c>
      <c r="D730" t="s">
        <v>264</v>
      </c>
      <c r="E730" s="2" t="s">
        <v>7</v>
      </c>
      <c r="F730" s="2">
        <f>VLOOKUP(C730,'Five Year Alumni Srvy 2016 Data'!C:F,4,FALSE)</f>
        <v>0</v>
      </c>
      <c r="G730" s="2" t="str">
        <f>VLOOKUP(F730,Coding!K:L,2,FALSE)</f>
        <v>Non-URM</v>
      </c>
      <c r="H730" t="s">
        <v>270</v>
      </c>
      <c r="I730" t="s">
        <v>270</v>
      </c>
      <c r="J730" t="s">
        <v>21</v>
      </c>
      <c r="K730" t="s">
        <v>112</v>
      </c>
      <c r="L730" s="3"/>
      <c r="M730" t="s">
        <v>61</v>
      </c>
      <c r="N730" t="s">
        <v>113</v>
      </c>
    </row>
    <row r="731" spans="1:15" x14ac:dyDescent="0.25">
      <c r="A731" s="2">
        <v>1</v>
      </c>
      <c r="B731" s="2">
        <v>2016</v>
      </c>
      <c r="C731" t="s">
        <v>288</v>
      </c>
      <c r="D731" t="s">
        <v>48</v>
      </c>
      <c r="E731" s="2" t="s">
        <v>7</v>
      </c>
      <c r="F731" s="2">
        <f>VLOOKUP(C731,'Five Year Alumni Srvy 2016 Data'!C:F,4,FALSE)</f>
        <v>0</v>
      </c>
      <c r="G731" s="2" t="str">
        <f>VLOOKUP(F731,Coding!K:L,2,FALSE)</f>
        <v>Non-URM</v>
      </c>
      <c r="H731" t="s">
        <v>289</v>
      </c>
      <c r="I731" t="s">
        <v>290</v>
      </c>
      <c r="J731" t="s">
        <v>17</v>
      </c>
      <c r="K731" t="s">
        <v>112</v>
      </c>
      <c r="L731" s="3"/>
      <c r="M731" t="s">
        <v>61</v>
      </c>
      <c r="N731" t="s">
        <v>113</v>
      </c>
    </row>
    <row r="732" spans="1:15" x14ac:dyDescent="0.25">
      <c r="A732" s="2">
        <v>1</v>
      </c>
      <c r="B732" s="2">
        <v>2016</v>
      </c>
      <c r="C732" t="s">
        <v>291</v>
      </c>
      <c r="D732" t="s">
        <v>48</v>
      </c>
      <c r="E732" s="2" t="s">
        <v>7</v>
      </c>
      <c r="F732" s="2">
        <f>VLOOKUP(C732,'Five Year Alumni Srvy 2016 Data'!C:F,4,FALSE)</f>
        <v>0</v>
      </c>
      <c r="G732" s="2" t="str">
        <f>VLOOKUP(F732,Coding!K:L,2,FALSE)</f>
        <v>Non-URM</v>
      </c>
      <c r="H732" t="s">
        <v>292</v>
      </c>
      <c r="I732" t="s">
        <v>293</v>
      </c>
      <c r="J732" t="s">
        <v>15</v>
      </c>
      <c r="K732" t="s">
        <v>112</v>
      </c>
      <c r="L732" s="3"/>
      <c r="M732" t="s">
        <v>61</v>
      </c>
      <c r="N732" t="s">
        <v>113</v>
      </c>
    </row>
    <row r="733" spans="1:15" x14ac:dyDescent="0.25">
      <c r="A733" s="2">
        <v>1</v>
      </c>
      <c r="B733" s="2">
        <v>2016</v>
      </c>
      <c r="C733" t="s">
        <v>297</v>
      </c>
      <c r="D733" t="s">
        <v>48</v>
      </c>
      <c r="E733" s="2" t="s">
        <v>7</v>
      </c>
      <c r="F733" s="2">
        <f>VLOOKUP(C733,'Five Year Alumni Srvy 2016 Data'!C:F,4,FALSE)</f>
        <v>0</v>
      </c>
      <c r="G733" s="2" t="str">
        <f>VLOOKUP(F733,Coding!K:L,2,FALSE)</f>
        <v>Non-URM</v>
      </c>
      <c r="H733" t="s">
        <v>298</v>
      </c>
      <c r="I733" t="s">
        <v>298</v>
      </c>
      <c r="J733" t="s">
        <v>21</v>
      </c>
      <c r="K733" t="s">
        <v>112</v>
      </c>
      <c r="L733" s="3"/>
      <c r="M733" t="s">
        <v>61</v>
      </c>
      <c r="N733" t="s">
        <v>113</v>
      </c>
    </row>
    <row r="734" spans="1:15" x14ac:dyDescent="0.25">
      <c r="A734" s="2">
        <v>1</v>
      </c>
      <c r="B734" s="2">
        <v>2016</v>
      </c>
      <c r="C734" t="s">
        <v>299</v>
      </c>
      <c r="D734" t="s">
        <v>48</v>
      </c>
      <c r="E734" s="2" t="s">
        <v>7</v>
      </c>
      <c r="F734" s="2">
        <f>VLOOKUP(C734,'Five Year Alumni Srvy 2016 Data'!C:F,4,FALSE)</f>
        <v>0</v>
      </c>
      <c r="G734" s="2" t="str">
        <f>VLOOKUP(F734,Coding!K:L,2,FALSE)</f>
        <v>Non-URM</v>
      </c>
      <c r="H734" t="s">
        <v>241</v>
      </c>
      <c r="I734" t="s">
        <v>242</v>
      </c>
      <c r="J734" t="s">
        <v>21</v>
      </c>
      <c r="K734" t="s">
        <v>112</v>
      </c>
      <c r="L734" s="3"/>
      <c r="M734" t="s">
        <v>61</v>
      </c>
      <c r="N734" t="s">
        <v>113</v>
      </c>
    </row>
    <row r="735" spans="1:15" x14ac:dyDescent="0.25">
      <c r="A735" s="2">
        <v>1</v>
      </c>
      <c r="B735" s="2">
        <v>2016</v>
      </c>
      <c r="C735" t="s">
        <v>305</v>
      </c>
      <c r="D735" t="s">
        <v>204</v>
      </c>
      <c r="E735" s="2" t="s">
        <v>7</v>
      </c>
      <c r="F735" s="2">
        <f>VLOOKUP(C735,'Five Year Alumni Srvy 2016 Data'!C:F,4,FALSE)</f>
        <v>0</v>
      </c>
      <c r="G735" s="2" t="str">
        <f>VLOOKUP(F735,Coding!K:L,2,FALSE)</f>
        <v>Non-URM</v>
      </c>
      <c r="H735" t="s">
        <v>306</v>
      </c>
      <c r="I735" t="s">
        <v>306</v>
      </c>
      <c r="J735" t="s">
        <v>21</v>
      </c>
      <c r="K735" t="s">
        <v>112</v>
      </c>
      <c r="L735" s="3"/>
      <c r="M735" t="s">
        <v>61</v>
      </c>
      <c r="N735" t="s">
        <v>113</v>
      </c>
    </row>
    <row r="736" spans="1:15" x14ac:dyDescent="0.25">
      <c r="A736" s="2">
        <v>1</v>
      </c>
      <c r="B736" s="2">
        <v>2016</v>
      </c>
      <c r="C736" t="s">
        <v>326</v>
      </c>
      <c r="D736" t="s">
        <v>48</v>
      </c>
      <c r="E736" s="2" t="s">
        <v>7</v>
      </c>
      <c r="F736" s="2">
        <f>VLOOKUP(C736,'Five Year Alumni Srvy 2016 Data'!C:F,4,FALSE)</f>
        <v>0</v>
      </c>
      <c r="G736" s="2" t="str">
        <f>VLOOKUP(F736,Coding!K:L,2,FALSE)</f>
        <v>Non-URM</v>
      </c>
      <c r="H736" t="s">
        <v>182</v>
      </c>
      <c r="I736" t="s">
        <v>182</v>
      </c>
      <c r="J736" t="s">
        <v>21</v>
      </c>
      <c r="K736" t="s">
        <v>112</v>
      </c>
      <c r="L736" s="3"/>
      <c r="M736" t="s">
        <v>61</v>
      </c>
      <c r="N736" t="s">
        <v>113</v>
      </c>
    </row>
    <row r="737" spans="1:14" x14ac:dyDescent="0.25">
      <c r="A737" s="2">
        <v>1</v>
      </c>
      <c r="B737" s="2">
        <v>2016</v>
      </c>
      <c r="C737" t="s">
        <v>331</v>
      </c>
      <c r="D737" t="s">
        <v>204</v>
      </c>
      <c r="E737" s="2" t="s">
        <v>7</v>
      </c>
      <c r="F737" s="2">
        <f>VLOOKUP(C737,'Five Year Alumni Srvy 2016 Data'!C:F,4,FALSE)</f>
        <v>0</v>
      </c>
      <c r="G737" s="2" t="str">
        <f>VLOOKUP(F737,Coding!K:L,2,FALSE)</f>
        <v>Non-URM</v>
      </c>
      <c r="H737" t="s">
        <v>219</v>
      </c>
      <c r="I737" t="s">
        <v>220</v>
      </c>
      <c r="J737" t="s">
        <v>19</v>
      </c>
      <c r="K737" t="s">
        <v>112</v>
      </c>
      <c r="L737" s="3"/>
      <c r="M737" t="s">
        <v>61</v>
      </c>
      <c r="N737" t="s">
        <v>113</v>
      </c>
    </row>
    <row r="738" spans="1:14" x14ac:dyDescent="0.25">
      <c r="A738" s="2">
        <v>1</v>
      </c>
      <c r="B738" s="2">
        <v>2016</v>
      </c>
      <c r="C738" t="s">
        <v>334</v>
      </c>
      <c r="D738" t="s">
        <v>48</v>
      </c>
      <c r="E738" s="2" t="s">
        <v>7</v>
      </c>
      <c r="F738" s="2">
        <f>VLOOKUP(C738,'Five Year Alumni Srvy 2016 Data'!C:F,4,FALSE)</f>
        <v>0</v>
      </c>
      <c r="G738" s="2" t="str">
        <f>VLOOKUP(F738,Coding!K:L,2,FALSE)</f>
        <v>Non-URM</v>
      </c>
      <c r="H738" t="s">
        <v>335</v>
      </c>
      <c r="I738" t="s">
        <v>50</v>
      </c>
      <c r="J738" t="s">
        <v>17</v>
      </c>
      <c r="K738" t="s">
        <v>112</v>
      </c>
      <c r="L738" s="3"/>
      <c r="M738" t="s">
        <v>61</v>
      </c>
      <c r="N738" t="s">
        <v>113</v>
      </c>
    </row>
    <row r="739" spans="1:14" x14ac:dyDescent="0.25">
      <c r="A739" s="2">
        <v>1</v>
      </c>
      <c r="B739" s="2">
        <v>2016</v>
      </c>
      <c r="C739" t="s">
        <v>337</v>
      </c>
      <c r="D739" t="s">
        <v>48</v>
      </c>
      <c r="E739" s="2" t="s">
        <v>7</v>
      </c>
      <c r="F739" s="2">
        <f>VLOOKUP(C739,'Five Year Alumni Srvy 2016 Data'!C:F,4,FALSE)</f>
        <v>0</v>
      </c>
      <c r="G739" s="2" t="str">
        <f>VLOOKUP(F739,Coding!K:L,2,FALSE)</f>
        <v>Non-URM</v>
      </c>
      <c r="H739" t="s">
        <v>298</v>
      </c>
      <c r="I739" t="s">
        <v>298</v>
      </c>
      <c r="J739" t="s">
        <v>21</v>
      </c>
      <c r="K739" t="s">
        <v>112</v>
      </c>
      <c r="L739" s="3"/>
      <c r="M739" t="s">
        <v>61</v>
      </c>
      <c r="N739" t="s">
        <v>113</v>
      </c>
    </row>
    <row r="740" spans="1:14" x14ac:dyDescent="0.25">
      <c r="A740" s="2">
        <v>1</v>
      </c>
      <c r="B740" s="2">
        <v>2016</v>
      </c>
      <c r="C740" t="s">
        <v>338</v>
      </c>
      <c r="D740" t="s">
        <v>48</v>
      </c>
      <c r="E740" s="2" t="s">
        <v>7</v>
      </c>
      <c r="F740" s="2">
        <f>VLOOKUP(C740,'Five Year Alumni Srvy 2016 Data'!C:F,4,FALSE)</f>
        <v>0</v>
      </c>
      <c r="G740" s="2" t="str">
        <f>VLOOKUP(F740,Coding!K:L,2,FALSE)</f>
        <v>Non-URM</v>
      </c>
      <c r="H740" t="s">
        <v>339</v>
      </c>
      <c r="I740" t="s">
        <v>339</v>
      </c>
      <c r="J740" t="s">
        <v>15</v>
      </c>
      <c r="K740" t="s">
        <v>112</v>
      </c>
      <c r="L740" s="3"/>
      <c r="M740" t="s">
        <v>61</v>
      </c>
      <c r="N740" t="s">
        <v>113</v>
      </c>
    </row>
    <row r="741" spans="1:14" x14ac:dyDescent="0.25">
      <c r="A741" s="2">
        <v>1</v>
      </c>
      <c r="B741" s="2">
        <v>2016</v>
      </c>
      <c r="C741" t="s">
        <v>340</v>
      </c>
      <c r="D741" t="s">
        <v>48</v>
      </c>
      <c r="E741" s="2" t="s">
        <v>7</v>
      </c>
      <c r="F741" s="2">
        <f>VLOOKUP(C741,'Five Year Alumni Srvy 2016 Data'!C:F,4,FALSE)</f>
        <v>0</v>
      </c>
      <c r="G741" s="2" t="str">
        <f>VLOOKUP(F741,Coding!K:L,2,FALSE)</f>
        <v>Non-URM</v>
      </c>
      <c r="H741" t="s">
        <v>318</v>
      </c>
      <c r="I741" t="s">
        <v>171</v>
      </c>
      <c r="J741" t="s">
        <v>19</v>
      </c>
      <c r="K741" t="s">
        <v>112</v>
      </c>
      <c r="L741" s="3"/>
      <c r="M741" t="s">
        <v>61</v>
      </c>
      <c r="N741" t="s">
        <v>113</v>
      </c>
    </row>
    <row r="742" spans="1:14" x14ac:dyDescent="0.25">
      <c r="A742" s="2">
        <v>1</v>
      </c>
      <c r="B742" s="2">
        <v>2016</v>
      </c>
      <c r="C742" t="s">
        <v>385</v>
      </c>
      <c r="D742" t="s">
        <v>48</v>
      </c>
      <c r="E742" s="2" t="s">
        <v>7</v>
      </c>
      <c r="F742" s="2">
        <f>VLOOKUP(C742,'Five Year Alumni Srvy 2016 Data'!C:F,4,FALSE)</f>
        <v>0</v>
      </c>
      <c r="G742" s="2" t="str">
        <f>VLOOKUP(F742,Coding!K:L,2,FALSE)</f>
        <v>Non-URM</v>
      </c>
      <c r="H742" t="s">
        <v>270</v>
      </c>
      <c r="I742" t="s">
        <v>270</v>
      </c>
      <c r="J742" t="s">
        <v>21</v>
      </c>
      <c r="K742" t="s">
        <v>112</v>
      </c>
      <c r="L742" s="3"/>
      <c r="M742" t="s">
        <v>61</v>
      </c>
      <c r="N742" t="s">
        <v>113</v>
      </c>
    </row>
    <row r="743" spans="1:14" x14ac:dyDescent="0.25">
      <c r="A743" s="2">
        <v>1</v>
      </c>
      <c r="B743" s="2">
        <v>2016</v>
      </c>
      <c r="C743" t="s">
        <v>391</v>
      </c>
      <c r="D743" t="s">
        <v>48</v>
      </c>
      <c r="E743" s="2" t="s">
        <v>7</v>
      </c>
      <c r="F743" s="2">
        <f>VLOOKUP(C743,'Five Year Alumni Srvy 2016 Data'!C:F,4,FALSE)</f>
        <v>0</v>
      </c>
      <c r="G743" s="2" t="str">
        <f>VLOOKUP(F743,Coding!K:L,2,FALSE)</f>
        <v>Non-URM</v>
      </c>
      <c r="H743" t="s">
        <v>238</v>
      </c>
      <c r="I743" t="s">
        <v>225</v>
      </c>
      <c r="J743" t="s">
        <v>19</v>
      </c>
      <c r="K743" t="s">
        <v>112</v>
      </c>
      <c r="L743" s="3"/>
      <c r="M743" t="s">
        <v>61</v>
      </c>
      <c r="N743" t="s">
        <v>113</v>
      </c>
    </row>
    <row r="744" spans="1:14" x14ac:dyDescent="0.25">
      <c r="A744" s="2">
        <v>1</v>
      </c>
      <c r="B744" s="2">
        <v>2016</v>
      </c>
      <c r="C744" t="s">
        <v>400</v>
      </c>
      <c r="D744" t="s">
        <v>264</v>
      </c>
      <c r="E744" s="2" t="s">
        <v>7</v>
      </c>
      <c r="F744" s="2">
        <f>VLOOKUP(C744,'Five Year Alumni Srvy 2016 Data'!C:F,4,FALSE)</f>
        <v>0</v>
      </c>
      <c r="G744" s="2" t="str">
        <f>VLOOKUP(F744,Coding!K:L,2,FALSE)</f>
        <v>Non-URM</v>
      </c>
      <c r="H744" t="s">
        <v>401</v>
      </c>
      <c r="I744" t="s">
        <v>401</v>
      </c>
      <c r="J744" t="s">
        <v>19</v>
      </c>
      <c r="K744" t="s">
        <v>112</v>
      </c>
      <c r="L744" s="3"/>
      <c r="M744" t="s">
        <v>61</v>
      </c>
      <c r="N744" t="s">
        <v>113</v>
      </c>
    </row>
    <row r="745" spans="1:14" x14ac:dyDescent="0.25">
      <c r="A745" s="2">
        <v>1</v>
      </c>
      <c r="B745" s="2">
        <v>2016</v>
      </c>
      <c r="C745" t="s">
        <v>406</v>
      </c>
      <c r="D745" t="s">
        <v>204</v>
      </c>
      <c r="E745" s="2" t="s">
        <v>7</v>
      </c>
      <c r="F745" s="2">
        <f>VLOOKUP(C745,'Five Year Alumni Srvy 2016 Data'!C:F,4,FALSE)</f>
        <v>0</v>
      </c>
      <c r="G745" s="2" t="str">
        <f>VLOOKUP(F745,Coding!K:L,2,FALSE)</f>
        <v>Non-URM</v>
      </c>
      <c r="H745" t="s">
        <v>215</v>
      </c>
      <c r="I745" t="s">
        <v>215</v>
      </c>
      <c r="J745" t="s">
        <v>21</v>
      </c>
      <c r="K745" t="s">
        <v>112</v>
      </c>
      <c r="L745" s="3"/>
      <c r="M745" t="s">
        <v>61</v>
      </c>
      <c r="N745" t="s">
        <v>113</v>
      </c>
    </row>
    <row r="746" spans="1:14" x14ac:dyDescent="0.25">
      <c r="A746" s="2">
        <v>1</v>
      </c>
      <c r="B746" s="2">
        <v>2016</v>
      </c>
      <c r="C746" t="s">
        <v>413</v>
      </c>
      <c r="D746" t="s">
        <v>169</v>
      </c>
      <c r="E746" s="2" t="s">
        <v>7</v>
      </c>
      <c r="F746" s="2">
        <f>VLOOKUP(C746,'Five Year Alumni Srvy 2016 Data'!C:F,4,FALSE)</f>
        <v>0</v>
      </c>
      <c r="G746" s="2" t="str">
        <f>VLOOKUP(F746,Coding!K:L,2,FALSE)</f>
        <v>Non-URM</v>
      </c>
      <c r="H746" t="s">
        <v>414</v>
      </c>
      <c r="I746" t="s">
        <v>415</v>
      </c>
      <c r="J746" t="s">
        <v>19</v>
      </c>
      <c r="K746" t="s">
        <v>112</v>
      </c>
      <c r="L746" s="3"/>
      <c r="M746" t="s">
        <v>61</v>
      </c>
      <c r="N746" t="s">
        <v>113</v>
      </c>
    </row>
    <row r="747" spans="1:14" x14ac:dyDescent="0.25">
      <c r="A747" s="2">
        <v>1</v>
      </c>
      <c r="B747" s="2">
        <v>2016</v>
      </c>
      <c r="C747" t="s">
        <v>416</v>
      </c>
      <c r="D747" t="s">
        <v>169</v>
      </c>
      <c r="E747" s="2" t="s">
        <v>7</v>
      </c>
      <c r="F747" s="2">
        <f>VLOOKUP(C747,'Five Year Alumni Srvy 2016 Data'!C:F,4,FALSE)</f>
        <v>0</v>
      </c>
      <c r="G747" s="2" t="str">
        <f>VLOOKUP(F747,Coding!K:L,2,FALSE)</f>
        <v>Non-URM</v>
      </c>
      <c r="H747" t="s">
        <v>235</v>
      </c>
      <c r="I747" t="s">
        <v>236</v>
      </c>
      <c r="J747" t="s">
        <v>15</v>
      </c>
      <c r="K747" t="s">
        <v>112</v>
      </c>
      <c r="L747" s="3"/>
      <c r="M747" t="s">
        <v>61</v>
      </c>
      <c r="N747" t="s">
        <v>113</v>
      </c>
    </row>
    <row r="748" spans="1:14" x14ac:dyDescent="0.25">
      <c r="A748" s="2">
        <v>1</v>
      </c>
      <c r="B748" s="2">
        <v>2016</v>
      </c>
      <c r="C748" t="s">
        <v>419</v>
      </c>
      <c r="D748" t="s">
        <v>48</v>
      </c>
      <c r="E748" s="2" t="s">
        <v>7</v>
      </c>
      <c r="F748" s="2">
        <f>VLOOKUP(C748,'Five Year Alumni Srvy 2016 Data'!C:F,4,FALSE)</f>
        <v>0</v>
      </c>
      <c r="G748" s="2" t="str">
        <f>VLOOKUP(F748,Coding!K:L,2,FALSE)</f>
        <v>Non-URM</v>
      </c>
      <c r="H748" t="s">
        <v>420</v>
      </c>
      <c r="I748" t="s">
        <v>273</v>
      </c>
      <c r="J748" t="s">
        <v>21</v>
      </c>
      <c r="K748" t="s">
        <v>112</v>
      </c>
      <c r="L748" s="3"/>
      <c r="M748" t="s">
        <v>61</v>
      </c>
      <c r="N748" t="s">
        <v>113</v>
      </c>
    </row>
    <row r="749" spans="1:14" x14ac:dyDescent="0.25">
      <c r="A749" s="2">
        <v>1</v>
      </c>
      <c r="B749" s="2">
        <v>2016</v>
      </c>
      <c r="C749" t="s">
        <v>426</v>
      </c>
      <c r="D749" t="s">
        <v>48</v>
      </c>
      <c r="E749" s="2" t="s">
        <v>7</v>
      </c>
      <c r="F749" s="2">
        <f>VLOOKUP(C749,'Five Year Alumni Srvy 2016 Data'!C:F,4,FALSE)</f>
        <v>0</v>
      </c>
      <c r="G749" s="2" t="str">
        <f>VLOOKUP(F749,Coding!K:L,2,FALSE)</f>
        <v>Non-URM</v>
      </c>
      <c r="H749" t="s">
        <v>427</v>
      </c>
      <c r="I749" t="s">
        <v>267</v>
      </c>
      <c r="J749" t="s">
        <v>10</v>
      </c>
      <c r="K749" t="s">
        <v>112</v>
      </c>
      <c r="L749" s="3"/>
      <c r="M749" t="s">
        <v>61</v>
      </c>
      <c r="N749" t="s">
        <v>113</v>
      </c>
    </row>
    <row r="750" spans="1:14" x14ac:dyDescent="0.25">
      <c r="A750" s="2">
        <v>1</v>
      </c>
      <c r="B750" s="2">
        <v>2016</v>
      </c>
      <c r="C750" t="s">
        <v>431</v>
      </c>
      <c r="D750" t="s">
        <v>48</v>
      </c>
      <c r="E750" s="2" t="s">
        <v>7</v>
      </c>
      <c r="F750" s="2">
        <f>VLOOKUP(C750,'Five Year Alumni Srvy 2016 Data'!C:F,4,FALSE)</f>
        <v>0</v>
      </c>
      <c r="G750" s="2" t="str">
        <f>VLOOKUP(F750,Coding!K:L,2,FALSE)</f>
        <v>Non-URM</v>
      </c>
      <c r="H750" t="s">
        <v>432</v>
      </c>
      <c r="I750" t="s">
        <v>433</v>
      </c>
      <c r="J750" t="s">
        <v>15</v>
      </c>
      <c r="K750" t="s">
        <v>112</v>
      </c>
      <c r="L750" s="3"/>
      <c r="M750" t="s">
        <v>61</v>
      </c>
      <c r="N750" t="s">
        <v>113</v>
      </c>
    </row>
    <row r="751" spans="1:14" x14ac:dyDescent="0.25">
      <c r="A751" s="2">
        <v>1</v>
      </c>
      <c r="B751" s="2">
        <v>2016</v>
      </c>
      <c r="C751" t="s">
        <v>434</v>
      </c>
      <c r="D751" t="s">
        <v>48</v>
      </c>
      <c r="E751" s="2" t="s">
        <v>7</v>
      </c>
      <c r="F751" s="2">
        <f>VLOOKUP(C751,'Five Year Alumni Srvy 2016 Data'!C:F,4,FALSE)</f>
        <v>0</v>
      </c>
      <c r="G751" s="2" t="str">
        <f>VLOOKUP(F751,Coding!K:L,2,FALSE)</f>
        <v>Non-URM</v>
      </c>
      <c r="H751" t="s">
        <v>270</v>
      </c>
      <c r="I751" t="s">
        <v>270</v>
      </c>
      <c r="J751" t="s">
        <v>21</v>
      </c>
      <c r="K751" t="s">
        <v>112</v>
      </c>
      <c r="L751" s="3"/>
      <c r="M751" t="s">
        <v>61</v>
      </c>
      <c r="N751" t="s">
        <v>113</v>
      </c>
    </row>
    <row r="752" spans="1:14" x14ac:dyDescent="0.25">
      <c r="A752" s="2">
        <v>1</v>
      </c>
      <c r="B752" s="2">
        <v>2016</v>
      </c>
      <c r="C752" t="s">
        <v>442</v>
      </c>
      <c r="D752" t="s">
        <v>169</v>
      </c>
      <c r="E752" s="2" t="s">
        <v>7</v>
      </c>
      <c r="F752" s="2">
        <f>VLOOKUP(C752,'Five Year Alumni Srvy 2016 Data'!C:F,4,FALSE)</f>
        <v>0</v>
      </c>
      <c r="G752" s="2" t="str">
        <f>VLOOKUP(F752,Coding!K:L,2,FALSE)</f>
        <v>Non-URM</v>
      </c>
      <c r="H752" t="s">
        <v>306</v>
      </c>
      <c r="I752" t="s">
        <v>306</v>
      </c>
      <c r="J752" t="s">
        <v>21</v>
      </c>
      <c r="K752" t="s">
        <v>112</v>
      </c>
      <c r="L752" s="3"/>
      <c r="M752" t="s">
        <v>61</v>
      </c>
      <c r="N752" t="s">
        <v>113</v>
      </c>
    </row>
    <row r="753" spans="1:14" x14ac:dyDescent="0.25">
      <c r="A753" s="2">
        <v>1</v>
      </c>
      <c r="B753" s="2">
        <v>2016</v>
      </c>
      <c r="C753" t="s">
        <v>445</v>
      </c>
      <c r="D753" t="s">
        <v>264</v>
      </c>
      <c r="E753" s="2" t="s">
        <v>7</v>
      </c>
      <c r="F753" s="2">
        <f>VLOOKUP(C753,'Five Year Alumni Srvy 2016 Data'!C:F,4,FALSE)</f>
        <v>0</v>
      </c>
      <c r="G753" s="2" t="str">
        <f>VLOOKUP(F753,Coding!K:L,2,FALSE)</f>
        <v>Non-URM</v>
      </c>
      <c r="H753" t="s">
        <v>412</v>
      </c>
      <c r="I753" t="s">
        <v>196</v>
      </c>
      <c r="J753" t="s">
        <v>10</v>
      </c>
      <c r="K753" t="s">
        <v>112</v>
      </c>
      <c r="L753" s="3"/>
      <c r="M753" t="s">
        <v>61</v>
      </c>
      <c r="N753" t="s">
        <v>113</v>
      </c>
    </row>
    <row r="754" spans="1:14" x14ac:dyDescent="0.25">
      <c r="A754" s="2">
        <v>1</v>
      </c>
      <c r="B754" s="2">
        <v>2016</v>
      </c>
      <c r="C754" t="s">
        <v>446</v>
      </c>
      <c r="D754" t="s">
        <v>204</v>
      </c>
      <c r="E754" s="2" t="s">
        <v>7</v>
      </c>
      <c r="F754" s="2">
        <f>VLOOKUP(C754,'Five Year Alumni Srvy 2016 Data'!C:F,4,FALSE)</f>
        <v>0</v>
      </c>
      <c r="G754" s="2" t="str">
        <f>VLOOKUP(F754,Coding!K:L,2,FALSE)</f>
        <v>Non-URM</v>
      </c>
      <c r="H754" t="s">
        <v>195</v>
      </c>
      <c r="I754" t="s">
        <v>196</v>
      </c>
      <c r="J754" t="s">
        <v>10</v>
      </c>
      <c r="K754" t="s">
        <v>112</v>
      </c>
      <c r="L754" s="3"/>
      <c r="M754" t="s">
        <v>61</v>
      </c>
      <c r="N754" t="s">
        <v>113</v>
      </c>
    </row>
    <row r="755" spans="1:14" x14ac:dyDescent="0.25">
      <c r="A755" s="2">
        <v>1</v>
      </c>
      <c r="B755" s="2">
        <v>2016</v>
      </c>
      <c r="C755" t="s">
        <v>449</v>
      </c>
      <c r="D755" t="s">
        <v>48</v>
      </c>
      <c r="E755" s="2" t="s">
        <v>7</v>
      </c>
      <c r="F755" s="2">
        <f>VLOOKUP(C755,'Five Year Alumni Srvy 2016 Data'!C:F,4,FALSE)</f>
        <v>0</v>
      </c>
      <c r="G755" s="2" t="str">
        <f>VLOOKUP(F755,Coding!K:L,2,FALSE)</f>
        <v>Non-URM</v>
      </c>
      <c r="H755" t="s">
        <v>190</v>
      </c>
      <c r="I755" t="s">
        <v>191</v>
      </c>
      <c r="J755" t="s">
        <v>21</v>
      </c>
      <c r="K755" t="s">
        <v>112</v>
      </c>
      <c r="L755" s="3"/>
      <c r="M755" t="s">
        <v>61</v>
      </c>
      <c r="N755" t="s">
        <v>113</v>
      </c>
    </row>
    <row r="756" spans="1:14" x14ac:dyDescent="0.25">
      <c r="A756" s="2">
        <v>1</v>
      </c>
      <c r="B756" s="2">
        <v>2016</v>
      </c>
      <c r="C756" t="s">
        <v>461</v>
      </c>
      <c r="D756" t="s">
        <v>48</v>
      </c>
      <c r="E756" s="2" t="s">
        <v>7</v>
      </c>
      <c r="F756" s="2">
        <f>VLOOKUP(C756,'Five Year Alumni Srvy 2016 Data'!C:F,4,FALSE)</f>
        <v>0</v>
      </c>
      <c r="G756" s="2" t="str">
        <f>VLOOKUP(F756,Coding!K:L,2,FALSE)</f>
        <v>Non-URM</v>
      </c>
      <c r="H756" t="s">
        <v>306</v>
      </c>
      <c r="I756" t="s">
        <v>306</v>
      </c>
      <c r="J756" t="s">
        <v>21</v>
      </c>
      <c r="K756" t="s">
        <v>112</v>
      </c>
      <c r="L756" s="3"/>
      <c r="M756" t="s">
        <v>61</v>
      </c>
      <c r="N756" t="s">
        <v>113</v>
      </c>
    </row>
    <row r="757" spans="1:14" x14ac:dyDescent="0.25">
      <c r="A757" s="2">
        <v>1</v>
      </c>
      <c r="B757" s="2">
        <v>2016</v>
      </c>
      <c r="C757" t="s">
        <v>472</v>
      </c>
      <c r="D757" t="s">
        <v>48</v>
      </c>
      <c r="E757" s="2" t="s">
        <v>7</v>
      </c>
      <c r="F757" s="2">
        <f>VLOOKUP(C757,'Five Year Alumni Srvy 2016 Data'!C:F,4,FALSE)</f>
        <v>0</v>
      </c>
      <c r="G757" s="2" t="str">
        <f>VLOOKUP(F757,Coding!K:L,2,FALSE)</f>
        <v>Non-URM</v>
      </c>
      <c r="H757" t="s">
        <v>473</v>
      </c>
      <c r="I757" t="s">
        <v>473</v>
      </c>
      <c r="J757" t="s">
        <v>17</v>
      </c>
      <c r="K757" t="s">
        <v>112</v>
      </c>
      <c r="L757" s="3"/>
      <c r="M757" t="s">
        <v>61</v>
      </c>
      <c r="N757" t="s">
        <v>113</v>
      </c>
    </row>
    <row r="758" spans="1:14" x14ac:dyDescent="0.25">
      <c r="A758" s="2">
        <v>1</v>
      </c>
      <c r="B758" s="2">
        <v>2016</v>
      </c>
      <c r="C758" t="s">
        <v>476</v>
      </c>
      <c r="D758" t="s">
        <v>48</v>
      </c>
      <c r="E758" s="2" t="s">
        <v>7</v>
      </c>
      <c r="F758" s="2">
        <f>VLOOKUP(C758,'Five Year Alumni Srvy 2016 Data'!C:F,4,FALSE)</f>
        <v>0</v>
      </c>
      <c r="G758" s="2" t="str">
        <f>VLOOKUP(F758,Coding!K:L,2,FALSE)</f>
        <v>Non-URM</v>
      </c>
      <c r="H758" t="s">
        <v>339</v>
      </c>
      <c r="I758" t="s">
        <v>339</v>
      </c>
      <c r="J758" t="s">
        <v>15</v>
      </c>
      <c r="K758" t="s">
        <v>112</v>
      </c>
      <c r="L758" s="3"/>
      <c r="M758" t="s">
        <v>61</v>
      </c>
      <c r="N758" t="s">
        <v>113</v>
      </c>
    </row>
    <row r="759" spans="1:14" x14ac:dyDescent="0.25">
      <c r="A759" s="2">
        <v>1</v>
      </c>
      <c r="B759" s="2">
        <v>2016</v>
      </c>
      <c r="C759" t="s">
        <v>482</v>
      </c>
      <c r="D759" t="s">
        <v>48</v>
      </c>
      <c r="E759" s="2" t="s">
        <v>7</v>
      </c>
      <c r="F759" s="2">
        <f>VLOOKUP(C759,'Five Year Alumni Srvy 2016 Data'!C:F,4,FALSE)</f>
        <v>0</v>
      </c>
      <c r="G759" s="2" t="str">
        <f>VLOOKUP(F759,Coding!K:L,2,FALSE)</f>
        <v>Non-URM</v>
      </c>
      <c r="H759" t="s">
        <v>483</v>
      </c>
      <c r="I759" t="s">
        <v>401</v>
      </c>
      <c r="J759" t="s">
        <v>19</v>
      </c>
      <c r="K759" t="s">
        <v>112</v>
      </c>
      <c r="L759" s="3"/>
      <c r="M759" t="s">
        <v>61</v>
      </c>
      <c r="N759" t="s">
        <v>113</v>
      </c>
    </row>
    <row r="760" spans="1:14" x14ac:dyDescent="0.25">
      <c r="A760" s="2">
        <v>1</v>
      </c>
      <c r="B760" s="2">
        <v>2016</v>
      </c>
      <c r="C760" t="s">
        <v>490</v>
      </c>
      <c r="D760" t="s">
        <v>48</v>
      </c>
      <c r="E760" s="2" t="s">
        <v>7</v>
      </c>
      <c r="F760" s="2">
        <f>VLOOKUP(C760,'Five Year Alumni Srvy 2016 Data'!C:F,4,FALSE)</f>
        <v>0</v>
      </c>
      <c r="G760" s="2" t="str">
        <f>VLOOKUP(F760,Coding!K:L,2,FALSE)</f>
        <v>Non-URM</v>
      </c>
      <c r="H760" t="s">
        <v>195</v>
      </c>
      <c r="I760" t="s">
        <v>196</v>
      </c>
      <c r="J760" t="s">
        <v>10</v>
      </c>
      <c r="K760" t="s">
        <v>112</v>
      </c>
      <c r="L760" s="3"/>
      <c r="M760" t="s">
        <v>61</v>
      </c>
      <c r="N760" t="s">
        <v>113</v>
      </c>
    </row>
    <row r="761" spans="1:14" x14ac:dyDescent="0.25">
      <c r="A761" s="2">
        <v>1</v>
      </c>
      <c r="B761" s="2">
        <v>2016</v>
      </c>
      <c r="C761" t="s">
        <v>495</v>
      </c>
      <c r="D761" t="s">
        <v>48</v>
      </c>
      <c r="E761" s="2" t="s">
        <v>7</v>
      </c>
      <c r="F761" s="2">
        <f>VLOOKUP(C761,'Five Year Alumni Srvy 2016 Data'!C:F,4,FALSE)</f>
        <v>0</v>
      </c>
      <c r="G761" s="2" t="str">
        <f>VLOOKUP(F761,Coding!K:L,2,FALSE)</f>
        <v>Non-URM</v>
      </c>
      <c r="H761" t="s">
        <v>219</v>
      </c>
      <c r="I761" t="s">
        <v>220</v>
      </c>
      <c r="J761" t="s">
        <v>19</v>
      </c>
      <c r="K761" t="s">
        <v>112</v>
      </c>
      <c r="L761" s="3"/>
      <c r="M761" t="s">
        <v>61</v>
      </c>
      <c r="N761" t="s">
        <v>113</v>
      </c>
    </row>
    <row r="762" spans="1:14" x14ac:dyDescent="0.25">
      <c r="A762" s="2">
        <v>1</v>
      </c>
      <c r="B762" s="2">
        <v>2016</v>
      </c>
      <c r="C762" t="s">
        <v>181</v>
      </c>
      <c r="D762" t="s">
        <v>48</v>
      </c>
      <c r="E762" s="2" t="s">
        <v>7</v>
      </c>
      <c r="F762" s="2">
        <f>VLOOKUP(C762,'Five Year Alumni Srvy 2016 Data'!C:F,4,FALSE)</f>
        <v>0</v>
      </c>
      <c r="G762" s="2" t="str">
        <f>VLOOKUP(F762,Coding!K:L,2,FALSE)</f>
        <v>Non-URM</v>
      </c>
      <c r="H762" t="s">
        <v>182</v>
      </c>
      <c r="I762" t="s">
        <v>182</v>
      </c>
      <c r="J762" t="s">
        <v>21</v>
      </c>
      <c r="K762" t="s">
        <v>114</v>
      </c>
      <c r="L762" s="3"/>
      <c r="M762" t="s">
        <v>61</v>
      </c>
      <c r="N762" t="s">
        <v>115</v>
      </c>
    </row>
    <row r="763" spans="1:14" x14ac:dyDescent="0.25">
      <c r="A763" s="2">
        <v>1</v>
      </c>
      <c r="B763" s="2">
        <v>2016</v>
      </c>
      <c r="C763" t="s">
        <v>197</v>
      </c>
      <c r="D763" t="s">
        <v>48</v>
      </c>
      <c r="E763" s="2" t="s">
        <v>7</v>
      </c>
      <c r="F763" s="2">
        <f>VLOOKUP(C763,'Five Year Alumni Srvy 2016 Data'!C:F,4,FALSE)</f>
        <v>0</v>
      </c>
      <c r="G763" s="2" t="str">
        <f>VLOOKUP(F763,Coding!K:L,2,FALSE)</f>
        <v>Non-URM</v>
      </c>
      <c r="H763" t="s">
        <v>198</v>
      </c>
      <c r="I763" t="s">
        <v>199</v>
      </c>
      <c r="J763" t="s">
        <v>17</v>
      </c>
      <c r="K763" t="s">
        <v>114</v>
      </c>
      <c r="L763" s="3"/>
      <c r="M763" t="s">
        <v>61</v>
      </c>
      <c r="N763" t="s">
        <v>115</v>
      </c>
    </row>
    <row r="764" spans="1:14" x14ac:dyDescent="0.25">
      <c r="A764" s="2">
        <v>1</v>
      </c>
      <c r="B764" s="2">
        <v>2016</v>
      </c>
      <c r="C764" t="s">
        <v>240</v>
      </c>
      <c r="D764" t="s">
        <v>48</v>
      </c>
      <c r="E764" s="2" t="s">
        <v>7</v>
      </c>
      <c r="F764" s="2">
        <f>VLOOKUP(C764,'Five Year Alumni Srvy 2016 Data'!C:F,4,FALSE)</f>
        <v>0</v>
      </c>
      <c r="G764" s="2" t="str">
        <f>VLOOKUP(F764,Coding!K:L,2,FALSE)</f>
        <v>Non-URM</v>
      </c>
      <c r="H764" t="s">
        <v>241</v>
      </c>
      <c r="I764" t="s">
        <v>242</v>
      </c>
      <c r="J764" t="s">
        <v>21</v>
      </c>
      <c r="K764" t="s">
        <v>114</v>
      </c>
      <c r="L764" s="3"/>
      <c r="M764" t="s">
        <v>61</v>
      </c>
      <c r="N764" t="s">
        <v>115</v>
      </c>
    </row>
    <row r="765" spans="1:14" x14ac:dyDescent="0.25">
      <c r="A765" s="2">
        <v>1</v>
      </c>
      <c r="B765" s="2">
        <v>2016</v>
      </c>
      <c r="C765" t="s">
        <v>247</v>
      </c>
      <c r="D765" t="s">
        <v>48</v>
      </c>
      <c r="E765" s="2" t="s">
        <v>7</v>
      </c>
      <c r="F765" s="2">
        <f>VLOOKUP(C765,'Five Year Alumni Srvy 2016 Data'!C:F,4,FALSE)</f>
        <v>0</v>
      </c>
      <c r="G765" s="2" t="str">
        <f>VLOOKUP(F765,Coding!K:L,2,FALSE)</f>
        <v>Non-URM</v>
      </c>
      <c r="H765" t="s">
        <v>248</v>
      </c>
      <c r="I765" t="s">
        <v>249</v>
      </c>
      <c r="J765" t="s">
        <v>17</v>
      </c>
      <c r="K765" t="s">
        <v>114</v>
      </c>
      <c r="L765" s="3"/>
      <c r="M765" t="s">
        <v>61</v>
      </c>
      <c r="N765" t="s">
        <v>115</v>
      </c>
    </row>
    <row r="766" spans="1:14" x14ac:dyDescent="0.25">
      <c r="A766" s="2">
        <v>1</v>
      </c>
      <c r="B766" s="2">
        <v>2016</v>
      </c>
      <c r="C766" t="s">
        <v>250</v>
      </c>
      <c r="D766" t="s">
        <v>48</v>
      </c>
      <c r="E766" s="2" t="s">
        <v>7</v>
      </c>
      <c r="F766" s="2">
        <f>VLOOKUP(C766,'Five Year Alumni Srvy 2016 Data'!C:F,4,FALSE)</f>
        <v>0</v>
      </c>
      <c r="G766" s="2" t="str">
        <f>VLOOKUP(F766,Coding!K:L,2,FALSE)</f>
        <v>Non-URM</v>
      </c>
      <c r="H766" t="s">
        <v>228</v>
      </c>
      <c r="I766" t="s">
        <v>229</v>
      </c>
      <c r="J766" t="s">
        <v>21</v>
      </c>
      <c r="K766" t="s">
        <v>114</v>
      </c>
      <c r="L766" s="3"/>
      <c r="M766" t="s">
        <v>61</v>
      </c>
      <c r="N766" t="s">
        <v>115</v>
      </c>
    </row>
    <row r="767" spans="1:14" x14ac:dyDescent="0.25">
      <c r="A767" s="2">
        <v>1</v>
      </c>
      <c r="B767" s="2">
        <v>2016</v>
      </c>
      <c r="C767" t="s">
        <v>283</v>
      </c>
      <c r="D767" t="s">
        <v>204</v>
      </c>
      <c r="E767" s="2" t="s">
        <v>7</v>
      </c>
      <c r="F767" s="2">
        <f>VLOOKUP(C767,'Five Year Alumni Srvy 2016 Data'!C:F,4,FALSE)</f>
        <v>0</v>
      </c>
      <c r="G767" s="2" t="str">
        <f>VLOOKUP(F767,Coding!K:L,2,FALSE)</f>
        <v>Non-URM</v>
      </c>
      <c r="H767" t="s">
        <v>284</v>
      </c>
      <c r="I767" t="s">
        <v>261</v>
      </c>
      <c r="J767" t="s">
        <v>10</v>
      </c>
      <c r="K767" t="s">
        <v>114</v>
      </c>
      <c r="L767" s="3"/>
      <c r="M767" t="s">
        <v>61</v>
      </c>
      <c r="N767" t="s">
        <v>115</v>
      </c>
    </row>
    <row r="768" spans="1:14" x14ac:dyDescent="0.25">
      <c r="A768" s="2">
        <v>1</v>
      </c>
      <c r="B768" s="2">
        <v>2016</v>
      </c>
      <c r="C768" t="s">
        <v>285</v>
      </c>
      <c r="D768" t="s">
        <v>264</v>
      </c>
      <c r="E768" s="2" t="s">
        <v>7</v>
      </c>
      <c r="F768" s="2">
        <f>VLOOKUP(C768,'Five Year Alumni Srvy 2016 Data'!C:F,4,FALSE)</f>
        <v>0</v>
      </c>
      <c r="G768" s="2" t="str">
        <f>VLOOKUP(F768,Coding!K:L,2,FALSE)</f>
        <v>Non-URM</v>
      </c>
      <c r="H768" t="s">
        <v>270</v>
      </c>
      <c r="I768" t="s">
        <v>270</v>
      </c>
      <c r="J768" t="s">
        <v>21</v>
      </c>
      <c r="K768" t="s">
        <v>114</v>
      </c>
      <c r="L768" s="3"/>
      <c r="M768" t="s">
        <v>61</v>
      </c>
      <c r="N768" t="s">
        <v>115</v>
      </c>
    </row>
    <row r="769" spans="1:15" x14ac:dyDescent="0.25">
      <c r="A769" s="2">
        <v>1</v>
      </c>
      <c r="B769" s="2">
        <v>2016</v>
      </c>
      <c r="C769" t="s">
        <v>288</v>
      </c>
      <c r="D769" t="s">
        <v>48</v>
      </c>
      <c r="E769" s="2" t="s">
        <v>7</v>
      </c>
      <c r="F769" s="2">
        <f>VLOOKUP(C769,'Five Year Alumni Srvy 2016 Data'!C:F,4,FALSE)</f>
        <v>0</v>
      </c>
      <c r="G769" s="2" t="str">
        <f>VLOOKUP(F769,Coding!K:L,2,FALSE)</f>
        <v>Non-URM</v>
      </c>
      <c r="H769" t="s">
        <v>289</v>
      </c>
      <c r="I769" t="s">
        <v>290</v>
      </c>
      <c r="J769" t="s">
        <v>17</v>
      </c>
      <c r="K769" t="s">
        <v>114</v>
      </c>
      <c r="L769" s="3"/>
      <c r="M769" t="s">
        <v>61</v>
      </c>
      <c r="N769" t="s">
        <v>115</v>
      </c>
    </row>
    <row r="770" spans="1:15" x14ac:dyDescent="0.25">
      <c r="A770" s="2">
        <v>1</v>
      </c>
      <c r="B770" s="2">
        <v>2016</v>
      </c>
      <c r="C770" t="s">
        <v>291</v>
      </c>
      <c r="D770" t="s">
        <v>48</v>
      </c>
      <c r="E770" s="2" t="s">
        <v>7</v>
      </c>
      <c r="F770" s="2">
        <f>VLOOKUP(C770,'Five Year Alumni Srvy 2016 Data'!C:F,4,FALSE)</f>
        <v>0</v>
      </c>
      <c r="G770" s="2" t="str">
        <f>VLOOKUP(F770,Coding!K:L,2,FALSE)</f>
        <v>Non-URM</v>
      </c>
      <c r="H770" t="s">
        <v>292</v>
      </c>
      <c r="I770" t="s">
        <v>293</v>
      </c>
      <c r="J770" t="s">
        <v>15</v>
      </c>
      <c r="K770" t="s">
        <v>114</v>
      </c>
      <c r="L770" s="3"/>
      <c r="M770" t="s">
        <v>61</v>
      </c>
      <c r="N770" t="s">
        <v>115</v>
      </c>
    </row>
    <row r="771" spans="1:15" x14ac:dyDescent="0.25">
      <c r="A771" s="2">
        <v>1</v>
      </c>
      <c r="B771" s="2">
        <v>2016</v>
      </c>
      <c r="C771" t="s">
        <v>297</v>
      </c>
      <c r="D771" t="s">
        <v>48</v>
      </c>
      <c r="E771" s="2" t="s">
        <v>7</v>
      </c>
      <c r="F771" s="2">
        <f>VLOOKUP(C771,'Five Year Alumni Srvy 2016 Data'!C:F,4,FALSE)</f>
        <v>0</v>
      </c>
      <c r="G771" s="2" t="str">
        <f>VLOOKUP(F771,Coding!K:L,2,FALSE)</f>
        <v>Non-URM</v>
      </c>
      <c r="H771" t="s">
        <v>298</v>
      </c>
      <c r="I771" t="s">
        <v>298</v>
      </c>
      <c r="J771" t="s">
        <v>21</v>
      </c>
      <c r="K771" t="s">
        <v>114</v>
      </c>
      <c r="L771" s="3"/>
      <c r="M771" t="s">
        <v>61</v>
      </c>
      <c r="N771" t="s">
        <v>115</v>
      </c>
    </row>
    <row r="772" spans="1:15" x14ac:dyDescent="0.25">
      <c r="A772" s="2">
        <v>1</v>
      </c>
      <c r="B772" s="2">
        <v>2016</v>
      </c>
      <c r="C772" t="s">
        <v>299</v>
      </c>
      <c r="D772" t="s">
        <v>48</v>
      </c>
      <c r="E772" s="2" t="s">
        <v>7</v>
      </c>
      <c r="F772" s="2">
        <f>VLOOKUP(C772,'Five Year Alumni Srvy 2016 Data'!C:F,4,FALSE)</f>
        <v>0</v>
      </c>
      <c r="G772" s="2" t="str">
        <f>VLOOKUP(F772,Coding!K:L,2,FALSE)</f>
        <v>Non-URM</v>
      </c>
      <c r="H772" t="s">
        <v>241</v>
      </c>
      <c r="I772" t="s">
        <v>242</v>
      </c>
      <c r="J772" t="s">
        <v>21</v>
      </c>
      <c r="K772" t="s">
        <v>114</v>
      </c>
      <c r="L772" s="3"/>
      <c r="M772" t="s">
        <v>61</v>
      </c>
      <c r="N772" t="s">
        <v>115</v>
      </c>
    </row>
    <row r="773" spans="1:15" x14ac:dyDescent="0.25">
      <c r="A773" s="2">
        <v>1</v>
      </c>
      <c r="B773" s="2">
        <v>2016</v>
      </c>
      <c r="C773" t="s">
        <v>305</v>
      </c>
      <c r="D773" t="s">
        <v>204</v>
      </c>
      <c r="E773" s="2" t="s">
        <v>7</v>
      </c>
      <c r="F773" s="2">
        <f>VLOOKUP(C773,'Five Year Alumni Srvy 2016 Data'!C:F,4,FALSE)</f>
        <v>0</v>
      </c>
      <c r="G773" s="2" t="str">
        <f>VLOOKUP(F773,Coding!K:L,2,FALSE)</f>
        <v>Non-URM</v>
      </c>
      <c r="H773" t="s">
        <v>306</v>
      </c>
      <c r="I773" t="s">
        <v>306</v>
      </c>
      <c r="J773" t="s">
        <v>21</v>
      </c>
      <c r="K773" t="s">
        <v>114</v>
      </c>
      <c r="L773" s="3"/>
      <c r="M773" t="s">
        <v>61</v>
      </c>
      <c r="N773" t="s">
        <v>115</v>
      </c>
    </row>
    <row r="774" spans="1:15" x14ac:dyDescent="0.25">
      <c r="A774" s="2">
        <v>1</v>
      </c>
      <c r="B774" s="2">
        <v>2016</v>
      </c>
      <c r="C774" t="s">
        <v>326</v>
      </c>
      <c r="D774" t="s">
        <v>48</v>
      </c>
      <c r="E774" s="2" t="s">
        <v>7</v>
      </c>
      <c r="F774" s="2">
        <f>VLOOKUP(C774,'Five Year Alumni Srvy 2016 Data'!C:F,4,FALSE)</f>
        <v>0</v>
      </c>
      <c r="G774" s="2" t="str">
        <f>VLOOKUP(F774,Coding!K:L,2,FALSE)</f>
        <v>Non-URM</v>
      </c>
      <c r="H774" t="s">
        <v>182</v>
      </c>
      <c r="I774" t="s">
        <v>182</v>
      </c>
      <c r="J774" t="s">
        <v>21</v>
      </c>
      <c r="K774" t="s">
        <v>114</v>
      </c>
      <c r="L774" s="2">
        <v>1</v>
      </c>
      <c r="M774" t="s">
        <v>61</v>
      </c>
      <c r="N774" t="s">
        <v>115</v>
      </c>
      <c r="O774" t="s">
        <v>281</v>
      </c>
    </row>
    <row r="775" spans="1:15" x14ac:dyDescent="0.25">
      <c r="A775" s="2">
        <v>1</v>
      </c>
      <c r="B775" s="2">
        <v>2016</v>
      </c>
      <c r="C775" t="s">
        <v>331</v>
      </c>
      <c r="D775" t="s">
        <v>204</v>
      </c>
      <c r="E775" s="2" t="s">
        <v>7</v>
      </c>
      <c r="F775" s="2">
        <f>VLOOKUP(C775,'Five Year Alumni Srvy 2016 Data'!C:F,4,FALSE)</f>
        <v>0</v>
      </c>
      <c r="G775" s="2" t="str">
        <f>VLOOKUP(F775,Coding!K:L,2,FALSE)</f>
        <v>Non-URM</v>
      </c>
      <c r="H775" t="s">
        <v>219</v>
      </c>
      <c r="I775" t="s">
        <v>220</v>
      </c>
      <c r="J775" t="s">
        <v>19</v>
      </c>
      <c r="K775" t="s">
        <v>114</v>
      </c>
      <c r="L775" s="2">
        <v>1</v>
      </c>
      <c r="M775" t="s">
        <v>61</v>
      </c>
      <c r="N775" t="s">
        <v>115</v>
      </c>
      <c r="O775" t="s">
        <v>281</v>
      </c>
    </row>
    <row r="776" spans="1:15" x14ac:dyDescent="0.25">
      <c r="A776" s="2">
        <v>1</v>
      </c>
      <c r="B776" s="2">
        <v>2016</v>
      </c>
      <c r="C776" t="s">
        <v>334</v>
      </c>
      <c r="D776" t="s">
        <v>48</v>
      </c>
      <c r="E776" s="2" t="s">
        <v>7</v>
      </c>
      <c r="F776" s="2">
        <f>VLOOKUP(C776,'Five Year Alumni Srvy 2016 Data'!C:F,4,FALSE)</f>
        <v>0</v>
      </c>
      <c r="G776" s="2" t="str">
        <f>VLOOKUP(F776,Coding!K:L,2,FALSE)</f>
        <v>Non-URM</v>
      </c>
      <c r="H776" t="s">
        <v>335</v>
      </c>
      <c r="I776" t="s">
        <v>50</v>
      </c>
      <c r="J776" t="s">
        <v>17</v>
      </c>
      <c r="K776" t="s">
        <v>114</v>
      </c>
      <c r="L776" s="3"/>
      <c r="M776" t="s">
        <v>61</v>
      </c>
      <c r="N776" t="s">
        <v>115</v>
      </c>
    </row>
    <row r="777" spans="1:15" x14ac:dyDescent="0.25">
      <c r="A777" s="2">
        <v>1</v>
      </c>
      <c r="B777" s="2">
        <v>2016</v>
      </c>
      <c r="C777" t="s">
        <v>337</v>
      </c>
      <c r="D777" t="s">
        <v>48</v>
      </c>
      <c r="E777" s="2" t="s">
        <v>7</v>
      </c>
      <c r="F777" s="2">
        <f>VLOOKUP(C777,'Five Year Alumni Srvy 2016 Data'!C:F,4,FALSE)</f>
        <v>0</v>
      </c>
      <c r="G777" s="2" t="str">
        <f>VLOOKUP(F777,Coding!K:L,2,FALSE)</f>
        <v>Non-URM</v>
      </c>
      <c r="H777" t="s">
        <v>298</v>
      </c>
      <c r="I777" t="s">
        <v>298</v>
      </c>
      <c r="J777" t="s">
        <v>21</v>
      </c>
      <c r="K777" t="s">
        <v>114</v>
      </c>
      <c r="L777" s="3"/>
      <c r="M777" t="s">
        <v>61</v>
      </c>
      <c r="N777" t="s">
        <v>115</v>
      </c>
    </row>
    <row r="778" spans="1:15" x14ac:dyDescent="0.25">
      <c r="A778" s="2">
        <v>1</v>
      </c>
      <c r="B778" s="2">
        <v>2016</v>
      </c>
      <c r="C778" t="s">
        <v>338</v>
      </c>
      <c r="D778" t="s">
        <v>48</v>
      </c>
      <c r="E778" s="2" t="s">
        <v>7</v>
      </c>
      <c r="F778" s="2">
        <f>VLOOKUP(C778,'Five Year Alumni Srvy 2016 Data'!C:F,4,FALSE)</f>
        <v>0</v>
      </c>
      <c r="G778" s="2" t="str">
        <f>VLOOKUP(F778,Coding!K:L,2,FALSE)</f>
        <v>Non-URM</v>
      </c>
      <c r="H778" t="s">
        <v>339</v>
      </c>
      <c r="I778" t="s">
        <v>339</v>
      </c>
      <c r="J778" t="s">
        <v>15</v>
      </c>
      <c r="K778" t="s">
        <v>114</v>
      </c>
      <c r="L778" s="3"/>
      <c r="M778" t="s">
        <v>61</v>
      </c>
      <c r="N778" t="s">
        <v>115</v>
      </c>
    </row>
    <row r="779" spans="1:15" x14ac:dyDescent="0.25">
      <c r="A779" s="2">
        <v>1</v>
      </c>
      <c r="B779" s="2">
        <v>2016</v>
      </c>
      <c r="C779" t="s">
        <v>340</v>
      </c>
      <c r="D779" t="s">
        <v>48</v>
      </c>
      <c r="E779" s="2" t="s">
        <v>7</v>
      </c>
      <c r="F779" s="2">
        <f>VLOOKUP(C779,'Five Year Alumni Srvy 2016 Data'!C:F,4,FALSE)</f>
        <v>0</v>
      </c>
      <c r="G779" s="2" t="str">
        <f>VLOOKUP(F779,Coding!K:L,2,FALSE)</f>
        <v>Non-URM</v>
      </c>
      <c r="H779" t="s">
        <v>318</v>
      </c>
      <c r="I779" t="s">
        <v>171</v>
      </c>
      <c r="J779" t="s">
        <v>19</v>
      </c>
      <c r="K779" t="s">
        <v>114</v>
      </c>
      <c r="L779" s="3"/>
      <c r="M779" t="s">
        <v>61</v>
      </c>
      <c r="N779" t="s">
        <v>115</v>
      </c>
    </row>
    <row r="780" spans="1:15" x14ac:dyDescent="0.25">
      <c r="A780" s="2">
        <v>1</v>
      </c>
      <c r="B780" s="2">
        <v>2016</v>
      </c>
      <c r="C780" t="s">
        <v>385</v>
      </c>
      <c r="D780" t="s">
        <v>48</v>
      </c>
      <c r="E780" s="2" t="s">
        <v>7</v>
      </c>
      <c r="F780" s="2">
        <f>VLOOKUP(C780,'Five Year Alumni Srvy 2016 Data'!C:F,4,FALSE)</f>
        <v>0</v>
      </c>
      <c r="G780" s="2" t="str">
        <f>VLOOKUP(F780,Coding!K:L,2,FALSE)</f>
        <v>Non-URM</v>
      </c>
      <c r="H780" t="s">
        <v>270</v>
      </c>
      <c r="I780" t="s">
        <v>270</v>
      </c>
      <c r="J780" t="s">
        <v>21</v>
      </c>
      <c r="K780" t="s">
        <v>114</v>
      </c>
      <c r="L780" s="3"/>
      <c r="M780" t="s">
        <v>61</v>
      </c>
      <c r="N780" t="s">
        <v>115</v>
      </c>
    </row>
    <row r="781" spans="1:15" x14ac:dyDescent="0.25">
      <c r="A781" s="2">
        <v>1</v>
      </c>
      <c r="B781" s="2">
        <v>2016</v>
      </c>
      <c r="C781" t="s">
        <v>391</v>
      </c>
      <c r="D781" t="s">
        <v>48</v>
      </c>
      <c r="E781" s="2" t="s">
        <v>7</v>
      </c>
      <c r="F781" s="2">
        <f>VLOOKUP(C781,'Five Year Alumni Srvy 2016 Data'!C:F,4,FALSE)</f>
        <v>0</v>
      </c>
      <c r="G781" s="2" t="str">
        <f>VLOOKUP(F781,Coding!K:L,2,FALSE)</f>
        <v>Non-URM</v>
      </c>
      <c r="H781" t="s">
        <v>238</v>
      </c>
      <c r="I781" t="s">
        <v>225</v>
      </c>
      <c r="J781" t="s">
        <v>19</v>
      </c>
      <c r="K781" t="s">
        <v>114</v>
      </c>
      <c r="L781" s="2">
        <v>1</v>
      </c>
      <c r="M781" t="s">
        <v>61</v>
      </c>
      <c r="N781" t="s">
        <v>115</v>
      </c>
      <c r="O781" t="s">
        <v>281</v>
      </c>
    </row>
    <row r="782" spans="1:15" x14ac:dyDescent="0.25">
      <c r="A782" s="2">
        <v>1</v>
      </c>
      <c r="B782" s="2">
        <v>2016</v>
      </c>
      <c r="C782" t="s">
        <v>400</v>
      </c>
      <c r="D782" t="s">
        <v>264</v>
      </c>
      <c r="E782" s="2" t="s">
        <v>7</v>
      </c>
      <c r="F782" s="2">
        <f>VLOOKUP(C782,'Five Year Alumni Srvy 2016 Data'!C:F,4,FALSE)</f>
        <v>0</v>
      </c>
      <c r="G782" s="2" t="str">
        <f>VLOOKUP(F782,Coding!K:L,2,FALSE)</f>
        <v>Non-URM</v>
      </c>
      <c r="H782" t="s">
        <v>401</v>
      </c>
      <c r="I782" t="s">
        <v>401</v>
      </c>
      <c r="J782" t="s">
        <v>19</v>
      </c>
      <c r="K782" t="s">
        <v>114</v>
      </c>
      <c r="L782" s="3"/>
      <c r="M782" t="s">
        <v>61</v>
      </c>
      <c r="N782" t="s">
        <v>115</v>
      </c>
    </row>
    <row r="783" spans="1:15" x14ac:dyDescent="0.25">
      <c r="A783" s="2">
        <v>1</v>
      </c>
      <c r="B783" s="2">
        <v>2016</v>
      </c>
      <c r="C783" t="s">
        <v>406</v>
      </c>
      <c r="D783" t="s">
        <v>204</v>
      </c>
      <c r="E783" s="2" t="s">
        <v>7</v>
      </c>
      <c r="F783" s="2">
        <f>VLOOKUP(C783,'Five Year Alumni Srvy 2016 Data'!C:F,4,FALSE)</f>
        <v>0</v>
      </c>
      <c r="G783" s="2" t="str">
        <f>VLOOKUP(F783,Coding!K:L,2,FALSE)</f>
        <v>Non-URM</v>
      </c>
      <c r="H783" t="s">
        <v>215</v>
      </c>
      <c r="I783" t="s">
        <v>215</v>
      </c>
      <c r="J783" t="s">
        <v>21</v>
      </c>
      <c r="K783" t="s">
        <v>114</v>
      </c>
      <c r="L783" s="3"/>
      <c r="M783" t="s">
        <v>61</v>
      </c>
      <c r="N783" t="s">
        <v>115</v>
      </c>
    </row>
    <row r="784" spans="1:15" x14ac:dyDescent="0.25">
      <c r="A784" s="2">
        <v>1</v>
      </c>
      <c r="B784" s="2">
        <v>2016</v>
      </c>
      <c r="C784" t="s">
        <v>413</v>
      </c>
      <c r="D784" t="s">
        <v>169</v>
      </c>
      <c r="E784" s="2" t="s">
        <v>7</v>
      </c>
      <c r="F784" s="2">
        <f>VLOOKUP(C784,'Five Year Alumni Srvy 2016 Data'!C:F,4,FALSE)</f>
        <v>0</v>
      </c>
      <c r="G784" s="2" t="str">
        <f>VLOOKUP(F784,Coding!K:L,2,FALSE)</f>
        <v>Non-URM</v>
      </c>
      <c r="H784" t="s">
        <v>414</v>
      </c>
      <c r="I784" t="s">
        <v>415</v>
      </c>
      <c r="J784" t="s">
        <v>19</v>
      </c>
      <c r="K784" t="s">
        <v>114</v>
      </c>
      <c r="L784" s="3"/>
      <c r="M784" t="s">
        <v>61</v>
      </c>
      <c r="N784" t="s">
        <v>115</v>
      </c>
    </row>
    <row r="785" spans="1:15" x14ac:dyDescent="0.25">
      <c r="A785" s="2">
        <v>1</v>
      </c>
      <c r="B785" s="2">
        <v>2016</v>
      </c>
      <c r="C785" t="s">
        <v>416</v>
      </c>
      <c r="D785" t="s">
        <v>169</v>
      </c>
      <c r="E785" s="2" t="s">
        <v>7</v>
      </c>
      <c r="F785" s="2">
        <f>VLOOKUP(C785,'Five Year Alumni Srvy 2016 Data'!C:F,4,FALSE)</f>
        <v>0</v>
      </c>
      <c r="G785" s="2" t="str">
        <f>VLOOKUP(F785,Coding!K:L,2,FALSE)</f>
        <v>Non-URM</v>
      </c>
      <c r="H785" t="s">
        <v>235</v>
      </c>
      <c r="I785" t="s">
        <v>236</v>
      </c>
      <c r="J785" t="s">
        <v>15</v>
      </c>
      <c r="K785" t="s">
        <v>114</v>
      </c>
      <c r="L785" s="2">
        <v>1</v>
      </c>
      <c r="M785" t="s">
        <v>61</v>
      </c>
      <c r="N785" t="s">
        <v>115</v>
      </c>
      <c r="O785" t="s">
        <v>281</v>
      </c>
    </row>
    <row r="786" spans="1:15" x14ac:dyDescent="0.25">
      <c r="A786" s="2">
        <v>1</v>
      </c>
      <c r="B786" s="2">
        <v>2016</v>
      </c>
      <c r="C786" t="s">
        <v>419</v>
      </c>
      <c r="D786" t="s">
        <v>48</v>
      </c>
      <c r="E786" s="2" t="s">
        <v>7</v>
      </c>
      <c r="F786" s="2">
        <f>VLOOKUP(C786,'Five Year Alumni Srvy 2016 Data'!C:F,4,FALSE)</f>
        <v>0</v>
      </c>
      <c r="G786" s="2" t="str">
        <f>VLOOKUP(F786,Coding!K:L,2,FALSE)</f>
        <v>Non-URM</v>
      </c>
      <c r="H786" t="s">
        <v>420</v>
      </c>
      <c r="I786" t="s">
        <v>273</v>
      </c>
      <c r="J786" t="s">
        <v>21</v>
      </c>
      <c r="K786" t="s">
        <v>114</v>
      </c>
      <c r="L786" s="3"/>
      <c r="M786" t="s">
        <v>61</v>
      </c>
      <c r="N786" t="s">
        <v>115</v>
      </c>
    </row>
    <row r="787" spans="1:15" x14ac:dyDescent="0.25">
      <c r="A787" s="2">
        <v>1</v>
      </c>
      <c r="B787" s="2">
        <v>2016</v>
      </c>
      <c r="C787" t="s">
        <v>426</v>
      </c>
      <c r="D787" t="s">
        <v>48</v>
      </c>
      <c r="E787" s="2" t="s">
        <v>7</v>
      </c>
      <c r="F787" s="2">
        <f>VLOOKUP(C787,'Five Year Alumni Srvy 2016 Data'!C:F,4,FALSE)</f>
        <v>0</v>
      </c>
      <c r="G787" s="2" t="str">
        <f>VLOOKUP(F787,Coding!K:L,2,FALSE)</f>
        <v>Non-URM</v>
      </c>
      <c r="H787" t="s">
        <v>427</v>
      </c>
      <c r="I787" t="s">
        <v>267</v>
      </c>
      <c r="J787" t="s">
        <v>10</v>
      </c>
      <c r="K787" t="s">
        <v>114</v>
      </c>
      <c r="L787" s="3"/>
      <c r="M787" t="s">
        <v>61</v>
      </c>
      <c r="N787" t="s">
        <v>115</v>
      </c>
    </row>
    <row r="788" spans="1:15" x14ac:dyDescent="0.25">
      <c r="A788" s="2">
        <v>1</v>
      </c>
      <c r="B788" s="2">
        <v>2016</v>
      </c>
      <c r="C788" t="s">
        <v>431</v>
      </c>
      <c r="D788" t="s">
        <v>48</v>
      </c>
      <c r="E788" s="2" t="s">
        <v>7</v>
      </c>
      <c r="F788" s="2">
        <f>VLOOKUP(C788,'Five Year Alumni Srvy 2016 Data'!C:F,4,FALSE)</f>
        <v>0</v>
      </c>
      <c r="G788" s="2" t="str">
        <f>VLOOKUP(F788,Coding!K:L,2,FALSE)</f>
        <v>Non-URM</v>
      </c>
      <c r="H788" t="s">
        <v>432</v>
      </c>
      <c r="I788" t="s">
        <v>433</v>
      </c>
      <c r="J788" t="s">
        <v>15</v>
      </c>
      <c r="K788" t="s">
        <v>114</v>
      </c>
      <c r="L788" s="3"/>
      <c r="M788" t="s">
        <v>61</v>
      </c>
      <c r="N788" t="s">
        <v>115</v>
      </c>
    </row>
    <row r="789" spans="1:15" x14ac:dyDescent="0.25">
      <c r="A789" s="2">
        <v>1</v>
      </c>
      <c r="B789" s="2">
        <v>2016</v>
      </c>
      <c r="C789" t="s">
        <v>434</v>
      </c>
      <c r="D789" t="s">
        <v>48</v>
      </c>
      <c r="E789" s="2" t="s">
        <v>7</v>
      </c>
      <c r="F789" s="2">
        <f>VLOOKUP(C789,'Five Year Alumni Srvy 2016 Data'!C:F,4,FALSE)</f>
        <v>0</v>
      </c>
      <c r="G789" s="2" t="str">
        <f>VLOOKUP(F789,Coding!K:L,2,FALSE)</f>
        <v>Non-URM</v>
      </c>
      <c r="H789" t="s">
        <v>270</v>
      </c>
      <c r="I789" t="s">
        <v>270</v>
      </c>
      <c r="J789" t="s">
        <v>21</v>
      </c>
      <c r="K789" t="s">
        <v>114</v>
      </c>
      <c r="L789" s="3"/>
      <c r="M789" t="s">
        <v>61</v>
      </c>
      <c r="N789" t="s">
        <v>115</v>
      </c>
    </row>
    <row r="790" spans="1:15" x14ac:dyDescent="0.25">
      <c r="A790" s="2">
        <v>1</v>
      </c>
      <c r="B790" s="2">
        <v>2016</v>
      </c>
      <c r="C790" t="s">
        <v>442</v>
      </c>
      <c r="D790" t="s">
        <v>169</v>
      </c>
      <c r="E790" s="2" t="s">
        <v>7</v>
      </c>
      <c r="F790" s="2">
        <f>VLOOKUP(C790,'Five Year Alumni Srvy 2016 Data'!C:F,4,FALSE)</f>
        <v>0</v>
      </c>
      <c r="G790" s="2" t="str">
        <f>VLOOKUP(F790,Coding!K:L,2,FALSE)</f>
        <v>Non-URM</v>
      </c>
      <c r="H790" t="s">
        <v>306</v>
      </c>
      <c r="I790" t="s">
        <v>306</v>
      </c>
      <c r="J790" t="s">
        <v>21</v>
      </c>
      <c r="K790" t="s">
        <v>114</v>
      </c>
      <c r="L790" s="3"/>
      <c r="M790" t="s">
        <v>61</v>
      </c>
      <c r="N790" t="s">
        <v>115</v>
      </c>
    </row>
    <row r="791" spans="1:15" x14ac:dyDescent="0.25">
      <c r="A791" s="2">
        <v>1</v>
      </c>
      <c r="B791" s="2">
        <v>2016</v>
      </c>
      <c r="C791" t="s">
        <v>445</v>
      </c>
      <c r="D791" t="s">
        <v>264</v>
      </c>
      <c r="E791" s="2" t="s">
        <v>7</v>
      </c>
      <c r="F791" s="2">
        <f>VLOOKUP(C791,'Five Year Alumni Srvy 2016 Data'!C:F,4,FALSE)</f>
        <v>0</v>
      </c>
      <c r="G791" s="2" t="str">
        <f>VLOOKUP(F791,Coding!K:L,2,FALSE)</f>
        <v>Non-URM</v>
      </c>
      <c r="H791" t="s">
        <v>412</v>
      </c>
      <c r="I791" t="s">
        <v>196</v>
      </c>
      <c r="J791" t="s">
        <v>10</v>
      </c>
      <c r="K791" t="s">
        <v>114</v>
      </c>
      <c r="L791" s="3"/>
      <c r="M791" t="s">
        <v>61</v>
      </c>
      <c r="N791" t="s">
        <v>115</v>
      </c>
    </row>
    <row r="792" spans="1:15" x14ac:dyDescent="0.25">
      <c r="A792" s="2">
        <v>1</v>
      </c>
      <c r="B792" s="2">
        <v>2016</v>
      </c>
      <c r="C792" t="s">
        <v>446</v>
      </c>
      <c r="D792" t="s">
        <v>204</v>
      </c>
      <c r="E792" s="2" t="s">
        <v>7</v>
      </c>
      <c r="F792" s="2">
        <f>VLOOKUP(C792,'Five Year Alumni Srvy 2016 Data'!C:F,4,FALSE)</f>
        <v>0</v>
      </c>
      <c r="G792" s="2" t="str">
        <f>VLOOKUP(F792,Coding!K:L,2,FALSE)</f>
        <v>Non-URM</v>
      </c>
      <c r="H792" t="s">
        <v>195</v>
      </c>
      <c r="I792" t="s">
        <v>196</v>
      </c>
      <c r="J792" t="s">
        <v>10</v>
      </c>
      <c r="K792" t="s">
        <v>114</v>
      </c>
      <c r="L792" s="3"/>
      <c r="M792" t="s">
        <v>61</v>
      </c>
      <c r="N792" t="s">
        <v>115</v>
      </c>
    </row>
    <row r="793" spans="1:15" x14ac:dyDescent="0.25">
      <c r="A793" s="2">
        <v>1</v>
      </c>
      <c r="B793" s="2">
        <v>2016</v>
      </c>
      <c r="C793" t="s">
        <v>449</v>
      </c>
      <c r="D793" t="s">
        <v>48</v>
      </c>
      <c r="E793" s="2" t="s">
        <v>7</v>
      </c>
      <c r="F793" s="2">
        <f>VLOOKUP(C793,'Five Year Alumni Srvy 2016 Data'!C:F,4,FALSE)</f>
        <v>0</v>
      </c>
      <c r="G793" s="2" t="str">
        <f>VLOOKUP(F793,Coding!K:L,2,FALSE)</f>
        <v>Non-URM</v>
      </c>
      <c r="H793" t="s">
        <v>190</v>
      </c>
      <c r="I793" t="s">
        <v>191</v>
      </c>
      <c r="J793" t="s">
        <v>21</v>
      </c>
      <c r="K793" t="s">
        <v>114</v>
      </c>
      <c r="L793" s="3"/>
      <c r="M793" t="s">
        <v>61</v>
      </c>
      <c r="N793" t="s">
        <v>115</v>
      </c>
    </row>
    <row r="794" spans="1:15" x14ac:dyDescent="0.25">
      <c r="A794" s="2">
        <v>1</v>
      </c>
      <c r="B794" s="2">
        <v>2016</v>
      </c>
      <c r="C794" t="s">
        <v>461</v>
      </c>
      <c r="D794" t="s">
        <v>48</v>
      </c>
      <c r="E794" s="2" t="s">
        <v>7</v>
      </c>
      <c r="F794" s="2">
        <f>VLOOKUP(C794,'Five Year Alumni Srvy 2016 Data'!C:F,4,FALSE)</f>
        <v>0</v>
      </c>
      <c r="G794" s="2" t="str">
        <f>VLOOKUP(F794,Coding!K:L,2,FALSE)</f>
        <v>Non-URM</v>
      </c>
      <c r="H794" t="s">
        <v>306</v>
      </c>
      <c r="I794" t="s">
        <v>306</v>
      </c>
      <c r="J794" t="s">
        <v>21</v>
      </c>
      <c r="K794" t="s">
        <v>114</v>
      </c>
      <c r="L794" s="3"/>
      <c r="M794" t="s">
        <v>61</v>
      </c>
      <c r="N794" t="s">
        <v>115</v>
      </c>
    </row>
    <row r="795" spans="1:15" x14ac:dyDescent="0.25">
      <c r="A795" s="2">
        <v>1</v>
      </c>
      <c r="B795" s="2">
        <v>2016</v>
      </c>
      <c r="C795" t="s">
        <v>472</v>
      </c>
      <c r="D795" t="s">
        <v>48</v>
      </c>
      <c r="E795" s="2" t="s">
        <v>7</v>
      </c>
      <c r="F795" s="2">
        <f>VLOOKUP(C795,'Five Year Alumni Srvy 2016 Data'!C:F,4,FALSE)</f>
        <v>0</v>
      </c>
      <c r="G795" s="2" t="str">
        <f>VLOOKUP(F795,Coding!K:L,2,FALSE)</f>
        <v>Non-URM</v>
      </c>
      <c r="H795" t="s">
        <v>473</v>
      </c>
      <c r="I795" t="s">
        <v>473</v>
      </c>
      <c r="J795" t="s">
        <v>17</v>
      </c>
      <c r="K795" t="s">
        <v>114</v>
      </c>
      <c r="L795" s="3"/>
      <c r="M795" t="s">
        <v>61</v>
      </c>
      <c r="N795" t="s">
        <v>115</v>
      </c>
    </row>
    <row r="796" spans="1:15" x14ac:dyDescent="0.25">
      <c r="A796" s="2">
        <v>1</v>
      </c>
      <c r="B796" s="2">
        <v>2016</v>
      </c>
      <c r="C796" t="s">
        <v>476</v>
      </c>
      <c r="D796" t="s">
        <v>48</v>
      </c>
      <c r="E796" s="2" t="s">
        <v>7</v>
      </c>
      <c r="F796" s="2">
        <f>VLOOKUP(C796,'Five Year Alumni Srvy 2016 Data'!C:F,4,FALSE)</f>
        <v>0</v>
      </c>
      <c r="G796" s="2" t="str">
        <f>VLOOKUP(F796,Coding!K:L,2,FALSE)</f>
        <v>Non-URM</v>
      </c>
      <c r="H796" t="s">
        <v>339</v>
      </c>
      <c r="I796" t="s">
        <v>339</v>
      </c>
      <c r="J796" t="s">
        <v>15</v>
      </c>
      <c r="K796" t="s">
        <v>114</v>
      </c>
      <c r="L796" s="3"/>
      <c r="M796" t="s">
        <v>61</v>
      </c>
      <c r="N796" t="s">
        <v>115</v>
      </c>
    </row>
    <row r="797" spans="1:15" x14ac:dyDescent="0.25">
      <c r="A797" s="2">
        <v>1</v>
      </c>
      <c r="B797" s="2">
        <v>2016</v>
      </c>
      <c r="C797" t="s">
        <v>482</v>
      </c>
      <c r="D797" t="s">
        <v>48</v>
      </c>
      <c r="E797" s="2" t="s">
        <v>7</v>
      </c>
      <c r="F797" s="2">
        <f>VLOOKUP(C797,'Five Year Alumni Srvy 2016 Data'!C:F,4,FALSE)</f>
        <v>0</v>
      </c>
      <c r="G797" s="2" t="str">
        <f>VLOOKUP(F797,Coding!K:L,2,FALSE)</f>
        <v>Non-URM</v>
      </c>
      <c r="H797" t="s">
        <v>483</v>
      </c>
      <c r="I797" t="s">
        <v>401</v>
      </c>
      <c r="J797" t="s">
        <v>19</v>
      </c>
      <c r="K797" t="s">
        <v>114</v>
      </c>
      <c r="L797" s="3"/>
      <c r="M797" t="s">
        <v>61</v>
      </c>
      <c r="N797" t="s">
        <v>115</v>
      </c>
    </row>
    <row r="798" spans="1:15" x14ac:dyDescent="0.25">
      <c r="A798" s="2">
        <v>1</v>
      </c>
      <c r="B798" s="2">
        <v>2016</v>
      </c>
      <c r="C798" t="s">
        <v>490</v>
      </c>
      <c r="D798" t="s">
        <v>48</v>
      </c>
      <c r="E798" s="2" t="s">
        <v>7</v>
      </c>
      <c r="F798" s="2">
        <f>VLOOKUP(C798,'Five Year Alumni Srvy 2016 Data'!C:F,4,FALSE)</f>
        <v>0</v>
      </c>
      <c r="G798" s="2" t="str">
        <f>VLOOKUP(F798,Coding!K:L,2,FALSE)</f>
        <v>Non-URM</v>
      </c>
      <c r="H798" t="s">
        <v>195</v>
      </c>
      <c r="I798" t="s">
        <v>196</v>
      </c>
      <c r="J798" t="s">
        <v>10</v>
      </c>
      <c r="K798" t="s">
        <v>114</v>
      </c>
      <c r="L798" s="3"/>
      <c r="M798" t="s">
        <v>61</v>
      </c>
      <c r="N798" t="s">
        <v>115</v>
      </c>
    </row>
    <row r="799" spans="1:15" x14ac:dyDescent="0.25">
      <c r="A799" s="2">
        <v>1</v>
      </c>
      <c r="B799" s="2">
        <v>2016</v>
      </c>
      <c r="C799" t="s">
        <v>495</v>
      </c>
      <c r="D799" t="s">
        <v>48</v>
      </c>
      <c r="E799" s="2" t="s">
        <v>7</v>
      </c>
      <c r="F799" s="2">
        <f>VLOOKUP(C799,'Five Year Alumni Srvy 2016 Data'!C:F,4,FALSE)</f>
        <v>0</v>
      </c>
      <c r="G799" s="2" t="str">
        <f>VLOOKUP(F799,Coding!K:L,2,FALSE)</f>
        <v>Non-URM</v>
      </c>
      <c r="H799" t="s">
        <v>219</v>
      </c>
      <c r="I799" t="s">
        <v>220</v>
      </c>
      <c r="J799" t="s">
        <v>19</v>
      </c>
      <c r="K799" t="s">
        <v>114</v>
      </c>
      <c r="L799" s="3"/>
      <c r="M799" t="s">
        <v>61</v>
      </c>
      <c r="N799" t="s">
        <v>115</v>
      </c>
    </row>
    <row r="800" spans="1:15" x14ac:dyDescent="0.25">
      <c r="A800" s="2">
        <v>1</v>
      </c>
      <c r="B800" s="2">
        <v>2016</v>
      </c>
      <c r="C800" t="s">
        <v>181</v>
      </c>
      <c r="D800" t="s">
        <v>48</v>
      </c>
      <c r="E800" s="2" t="s">
        <v>7</v>
      </c>
      <c r="F800" s="2">
        <f>VLOOKUP(C800,'Five Year Alumni Srvy 2016 Data'!C:F,4,FALSE)</f>
        <v>0</v>
      </c>
      <c r="G800" s="2" t="str">
        <f>VLOOKUP(F800,Coding!K:L,2,FALSE)</f>
        <v>Non-URM</v>
      </c>
      <c r="H800" t="s">
        <v>182</v>
      </c>
      <c r="I800" t="s">
        <v>182</v>
      </c>
      <c r="J800" t="s">
        <v>21</v>
      </c>
      <c r="K800" t="s">
        <v>100</v>
      </c>
      <c r="L800" s="3"/>
      <c r="M800" t="s">
        <v>61</v>
      </c>
      <c r="N800" t="s">
        <v>101</v>
      </c>
    </row>
    <row r="801" spans="1:14" x14ac:dyDescent="0.25">
      <c r="A801" s="2">
        <v>1</v>
      </c>
      <c r="B801" s="2">
        <v>2016</v>
      </c>
      <c r="C801" t="s">
        <v>197</v>
      </c>
      <c r="D801" t="s">
        <v>48</v>
      </c>
      <c r="E801" s="2" t="s">
        <v>7</v>
      </c>
      <c r="F801" s="2">
        <f>VLOOKUP(C801,'Five Year Alumni Srvy 2016 Data'!C:F,4,FALSE)</f>
        <v>0</v>
      </c>
      <c r="G801" s="2" t="str">
        <f>VLOOKUP(F801,Coding!K:L,2,FALSE)</f>
        <v>Non-URM</v>
      </c>
      <c r="H801" t="s">
        <v>198</v>
      </c>
      <c r="I801" t="s">
        <v>199</v>
      </c>
      <c r="J801" t="s">
        <v>17</v>
      </c>
      <c r="K801" t="s">
        <v>100</v>
      </c>
      <c r="L801" s="3"/>
      <c r="M801" t="s">
        <v>61</v>
      </c>
      <c r="N801" t="s">
        <v>101</v>
      </c>
    </row>
    <row r="802" spans="1:14" x14ac:dyDescent="0.25">
      <c r="A802" s="2">
        <v>1</v>
      </c>
      <c r="B802" s="2">
        <v>2016</v>
      </c>
      <c r="C802" t="s">
        <v>240</v>
      </c>
      <c r="D802" t="s">
        <v>48</v>
      </c>
      <c r="E802" s="2" t="s">
        <v>7</v>
      </c>
      <c r="F802" s="2">
        <f>VLOOKUP(C802,'Five Year Alumni Srvy 2016 Data'!C:F,4,FALSE)</f>
        <v>0</v>
      </c>
      <c r="G802" s="2" t="str">
        <f>VLOOKUP(F802,Coding!K:L,2,FALSE)</f>
        <v>Non-URM</v>
      </c>
      <c r="H802" t="s">
        <v>241</v>
      </c>
      <c r="I802" t="s">
        <v>242</v>
      </c>
      <c r="J802" t="s">
        <v>21</v>
      </c>
      <c r="K802" t="s">
        <v>100</v>
      </c>
      <c r="L802" s="3"/>
      <c r="M802" t="s">
        <v>61</v>
      </c>
      <c r="N802" t="s">
        <v>101</v>
      </c>
    </row>
    <row r="803" spans="1:14" x14ac:dyDescent="0.25">
      <c r="A803" s="2">
        <v>1</v>
      </c>
      <c r="B803" s="2">
        <v>2016</v>
      </c>
      <c r="C803" t="s">
        <v>247</v>
      </c>
      <c r="D803" t="s">
        <v>48</v>
      </c>
      <c r="E803" s="2" t="s">
        <v>7</v>
      </c>
      <c r="F803" s="2">
        <f>VLOOKUP(C803,'Five Year Alumni Srvy 2016 Data'!C:F,4,FALSE)</f>
        <v>0</v>
      </c>
      <c r="G803" s="2" t="str">
        <f>VLOOKUP(F803,Coding!K:L,2,FALSE)</f>
        <v>Non-URM</v>
      </c>
      <c r="H803" t="s">
        <v>248</v>
      </c>
      <c r="I803" t="s">
        <v>249</v>
      </c>
      <c r="J803" t="s">
        <v>17</v>
      </c>
      <c r="K803" t="s">
        <v>100</v>
      </c>
      <c r="L803" s="3"/>
      <c r="M803" t="s">
        <v>61</v>
      </c>
      <c r="N803" t="s">
        <v>101</v>
      </c>
    </row>
    <row r="804" spans="1:14" x14ac:dyDescent="0.25">
      <c r="A804" s="2">
        <v>1</v>
      </c>
      <c r="B804" s="2">
        <v>2016</v>
      </c>
      <c r="C804" t="s">
        <v>250</v>
      </c>
      <c r="D804" t="s">
        <v>48</v>
      </c>
      <c r="E804" s="2" t="s">
        <v>7</v>
      </c>
      <c r="F804" s="2">
        <f>VLOOKUP(C804,'Five Year Alumni Srvy 2016 Data'!C:F,4,FALSE)</f>
        <v>0</v>
      </c>
      <c r="G804" s="2" t="str">
        <f>VLOOKUP(F804,Coding!K:L,2,FALSE)</f>
        <v>Non-URM</v>
      </c>
      <c r="H804" t="s">
        <v>228</v>
      </c>
      <c r="I804" t="s">
        <v>229</v>
      </c>
      <c r="J804" t="s">
        <v>21</v>
      </c>
      <c r="K804" t="s">
        <v>100</v>
      </c>
      <c r="L804" s="3"/>
      <c r="M804" t="s">
        <v>61</v>
      </c>
      <c r="N804" t="s">
        <v>101</v>
      </c>
    </row>
    <row r="805" spans="1:14" x14ac:dyDescent="0.25">
      <c r="A805" s="2">
        <v>1</v>
      </c>
      <c r="B805" s="2">
        <v>2016</v>
      </c>
      <c r="C805" t="s">
        <v>283</v>
      </c>
      <c r="D805" t="s">
        <v>204</v>
      </c>
      <c r="E805" s="2" t="s">
        <v>7</v>
      </c>
      <c r="F805" s="2">
        <f>VLOOKUP(C805,'Five Year Alumni Srvy 2016 Data'!C:F,4,FALSE)</f>
        <v>0</v>
      </c>
      <c r="G805" s="2" t="str">
        <f>VLOOKUP(F805,Coding!K:L,2,FALSE)</f>
        <v>Non-URM</v>
      </c>
      <c r="H805" t="s">
        <v>284</v>
      </c>
      <c r="I805" t="s">
        <v>261</v>
      </c>
      <c r="J805" t="s">
        <v>10</v>
      </c>
      <c r="K805" t="s">
        <v>100</v>
      </c>
      <c r="L805" s="3"/>
      <c r="M805" t="s">
        <v>61</v>
      </c>
      <c r="N805" t="s">
        <v>101</v>
      </c>
    </row>
    <row r="806" spans="1:14" x14ac:dyDescent="0.25">
      <c r="A806" s="2">
        <v>1</v>
      </c>
      <c r="B806" s="2">
        <v>2016</v>
      </c>
      <c r="C806" t="s">
        <v>285</v>
      </c>
      <c r="D806" t="s">
        <v>264</v>
      </c>
      <c r="E806" s="2" t="s">
        <v>7</v>
      </c>
      <c r="F806" s="2">
        <f>VLOOKUP(C806,'Five Year Alumni Srvy 2016 Data'!C:F,4,FALSE)</f>
        <v>0</v>
      </c>
      <c r="G806" s="2" t="str">
        <f>VLOOKUP(F806,Coding!K:L,2,FALSE)</f>
        <v>Non-URM</v>
      </c>
      <c r="H806" t="s">
        <v>270</v>
      </c>
      <c r="I806" t="s">
        <v>270</v>
      </c>
      <c r="J806" t="s">
        <v>21</v>
      </c>
      <c r="K806" t="s">
        <v>100</v>
      </c>
      <c r="L806" s="3"/>
      <c r="M806" t="s">
        <v>61</v>
      </c>
      <c r="N806" t="s">
        <v>101</v>
      </c>
    </row>
    <row r="807" spans="1:14" x14ac:dyDescent="0.25">
      <c r="A807" s="2">
        <v>1</v>
      </c>
      <c r="B807" s="2">
        <v>2016</v>
      </c>
      <c r="C807" t="s">
        <v>288</v>
      </c>
      <c r="D807" t="s">
        <v>48</v>
      </c>
      <c r="E807" s="2" t="s">
        <v>7</v>
      </c>
      <c r="F807" s="2">
        <f>VLOOKUP(C807,'Five Year Alumni Srvy 2016 Data'!C:F,4,FALSE)</f>
        <v>0</v>
      </c>
      <c r="G807" s="2" t="str">
        <f>VLOOKUP(F807,Coding!K:L,2,FALSE)</f>
        <v>Non-URM</v>
      </c>
      <c r="H807" t="s">
        <v>289</v>
      </c>
      <c r="I807" t="s">
        <v>290</v>
      </c>
      <c r="J807" t="s">
        <v>17</v>
      </c>
      <c r="K807" t="s">
        <v>100</v>
      </c>
      <c r="L807" s="3"/>
      <c r="M807" t="s">
        <v>61</v>
      </c>
      <c r="N807" t="s">
        <v>101</v>
      </c>
    </row>
    <row r="808" spans="1:14" x14ac:dyDescent="0.25">
      <c r="A808" s="2">
        <v>1</v>
      </c>
      <c r="B808" s="2">
        <v>2016</v>
      </c>
      <c r="C808" t="s">
        <v>291</v>
      </c>
      <c r="D808" t="s">
        <v>48</v>
      </c>
      <c r="E808" s="2" t="s">
        <v>7</v>
      </c>
      <c r="F808" s="2">
        <f>VLOOKUP(C808,'Five Year Alumni Srvy 2016 Data'!C:F,4,FALSE)</f>
        <v>0</v>
      </c>
      <c r="G808" s="2" t="str">
        <f>VLOOKUP(F808,Coding!K:L,2,FALSE)</f>
        <v>Non-URM</v>
      </c>
      <c r="H808" t="s">
        <v>292</v>
      </c>
      <c r="I808" t="s">
        <v>293</v>
      </c>
      <c r="J808" t="s">
        <v>15</v>
      </c>
      <c r="K808" t="s">
        <v>100</v>
      </c>
      <c r="L808" s="3"/>
      <c r="M808" t="s">
        <v>61</v>
      </c>
      <c r="N808" t="s">
        <v>101</v>
      </c>
    </row>
    <row r="809" spans="1:14" x14ac:dyDescent="0.25">
      <c r="A809" s="2">
        <v>1</v>
      </c>
      <c r="B809" s="2">
        <v>2016</v>
      </c>
      <c r="C809" t="s">
        <v>297</v>
      </c>
      <c r="D809" t="s">
        <v>48</v>
      </c>
      <c r="E809" s="2" t="s">
        <v>7</v>
      </c>
      <c r="F809" s="2">
        <f>VLOOKUP(C809,'Five Year Alumni Srvy 2016 Data'!C:F,4,FALSE)</f>
        <v>0</v>
      </c>
      <c r="G809" s="2" t="str">
        <f>VLOOKUP(F809,Coding!K:L,2,FALSE)</f>
        <v>Non-URM</v>
      </c>
      <c r="H809" t="s">
        <v>298</v>
      </c>
      <c r="I809" t="s">
        <v>298</v>
      </c>
      <c r="J809" t="s">
        <v>21</v>
      </c>
      <c r="K809" t="s">
        <v>100</v>
      </c>
      <c r="L809" s="3"/>
      <c r="M809" t="s">
        <v>61</v>
      </c>
      <c r="N809" t="s">
        <v>101</v>
      </c>
    </row>
    <row r="810" spans="1:14" x14ac:dyDescent="0.25">
      <c r="A810" s="2">
        <v>1</v>
      </c>
      <c r="B810" s="2">
        <v>2016</v>
      </c>
      <c r="C810" t="s">
        <v>299</v>
      </c>
      <c r="D810" t="s">
        <v>48</v>
      </c>
      <c r="E810" s="2" t="s">
        <v>7</v>
      </c>
      <c r="F810" s="2">
        <f>VLOOKUP(C810,'Five Year Alumni Srvy 2016 Data'!C:F,4,FALSE)</f>
        <v>0</v>
      </c>
      <c r="G810" s="2" t="str">
        <f>VLOOKUP(F810,Coding!K:L,2,FALSE)</f>
        <v>Non-URM</v>
      </c>
      <c r="H810" t="s">
        <v>241</v>
      </c>
      <c r="I810" t="s">
        <v>242</v>
      </c>
      <c r="J810" t="s">
        <v>21</v>
      </c>
      <c r="K810" t="s">
        <v>100</v>
      </c>
      <c r="L810" s="3"/>
      <c r="M810" t="s">
        <v>61</v>
      </c>
      <c r="N810" t="s">
        <v>101</v>
      </c>
    </row>
    <row r="811" spans="1:14" x14ac:dyDescent="0.25">
      <c r="A811" s="2">
        <v>1</v>
      </c>
      <c r="B811" s="2">
        <v>2016</v>
      </c>
      <c r="C811" t="s">
        <v>305</v>
      </c>
      <c r="D811" t="s">
        <v>204</v>
      </c>
      <c r="E811" s="2" t="s">
        <v>7</v>
      </c>
      <c r="F811" s="2">
        <f>VLOOKUP(C811,'Five Year Alumni Srvy 2016 Data'!C:F,4,FALSE)</f>
        <v>0</v>
      </c>
      <c r="G811" s="2" t="str">
        <f>VLOOKUP(F811,Coding!K:L,2,FALSE)</f>
        <v>Non-URM</v>
      </c>
      <c r="H811" t="s">
        <v>306</v>
      </c>
      <c r="I811" t="s">
        <v>306</v>
      </c>
      <c r="J811" t="s">
        <v>21</v>
      </c>
      <c r="K811" t="s">
        <v>100</v>
      </c>
      <c r="L811" s="3"/>
      <c r="M811" t="s">
        <v>61</v>
      </c>
      <c r="N811" t="s">
        <v>101</v>
      </c>
    </row>
    <row r="812" spans="1:14" x14ac:dyDescent="0.25">
      <c r="A812" s="2">
        <v>1</v>
      </c>
      <c r="B812" s="2">
        <v>2016</v>
      </c>
      <c r="C812" t="s">
        <v>326</v>
      </c>
      <c r="D812" t="s">
        <v>48</v>
      </c>
      <c r="E812" s="2" t="s">
        <v>7</v>
      </c>
      <c r="F812" s="2">
        <f>VLOOKUP(C812,'Five Year Alumni Srvy 2016 Data'!C:F,4,FALSE)</f>
        <v>0</v>
      </c>
      <c r="G812" s="2" t="str">
        <f>VLOOKUP(F812,Coding!K:L,2,FALSE)</f>
        <v>Non-URM</v>
      </c>
      <c r="H812" t="s">
        <v>182</v>
      </c>
      <c r="I812" t="s">
        <v>182</v>
      </c>
      <c r="J812" t="s">
        <v>21</v>
      </c>
      <c r="K812" t="s">
        <v>100</v>
      </c>
      <c r="L812" s="3"/>
      <c r="M812" t="s">
        <v>61</v>
      </c>
      <c r="N812" t="s">
        <v>101</v>
      </c>
    </row>
    <row r="813" spans="1:14" x14ac:dyDescent="0.25">
      <c r="A813" s="2">
        <v>1</v>
      </c>
      <c r="B813" s="2">
        <v>2016</v>
      </c>
      <c r="C813" t="s">
        <v>331</v>
      </c>
      <c r="D813" t="s">
        <v>204</v>
      </c>
      <c r="E813" s="2" t="s">
        <v>7</v>
      </c>
      <c r="F813" s="2">
        <f>VLOOKUP(C813,'Five Year Alumni Srvy 2016 Data'!C:F,4,FALSE)</f>
        <v>0</v>
      </c>
      <c r="G813" s="2" t="str">
        <f>VLOOKUP(F813,Coding!K:L,2,FALSE)</f>
        <v>Non-URM</v>
      </c>
      <c r="H813" t="s">
        <v>219</v>
      </c>
      <c r="I813" t="s">
        <v>220</v>
      </c>
      <c r="J813" t="s">
        <v>19</v>
      </c>
      <c r="K813" t="s">
        <v>100</v>
      </c>
      <c r="L813" s="3"/>
      <c r="M813" t="s">
        <v>61</v>
      </c>
      <c r="N813" t="s">
        <v>101</v>
      </c>
    </row>
    <row r="814" spans="1:14" x14ac:dyDescent="0.25">
      <c r="A814" s="2">
        <v>1</v>
      </c>
      <c r="B814" s="2">
        <v>2016</v>
      </c>
      <c r="C814" t="s">
        <v>334</v>
      </c>
      <c r="D814" t="s">
        <v>48</v>
      </c>
      <c r="E814" s="2" t="s">
        <v>7</v>
      </c>
      <c r="F814" s="2">
        <f>VLOOKUP(C814,'Five Year Alumni Srvy 2016 Data'!C:F,4,FALSE)</f>
        <v>0</v>
      </c>
      <c r="G814" s="2" t="str">
        <f>VLOOKUP(F814,Coding!K:L,2,FALSE)</f>
        <v>Non-URM</v>
      </c>
      <c r="H814" t="s">
        <v>335</v>
      </c>
      <c r="I814" t="s">
        <v>50</v>
      </c>
      <c r="J814" t="s">
        <v>17</v>
      </c>
      <c r="K814" t="s">
        <v>100</v>
      </c>
      <c r="L814" s="3"/>
      <c r="M814" t="s">
        <v>61</v>
      </c>
      <c r="N814" t="s">
        <v>101</v>
      </c>
    </row>
    <row r="815" spans="1:14" x14ac:dyDescent="0.25">
      <c r="A815" s="2">
        <v>1</v>
      </c>
      <c r="B815" s="2">
        <v>2016</v>
      </c>
      <c r="C815" t="s">
        <v>337</v>
      </c>
      <c r="D815" t="s">
        <v>48</v>
      </c>
      <c r="E815" s="2" t="s">
        <v>7</v>
      </c>
      <c r="F815" s="2">
        <f>VLOOKUP(C815,'Five Year Alumni Srvy 2016 Data'!C:F,4,FALSE)</f>
        <v>0</v>
      </c>
      <c r="G815" s="2" t="str">
        <f>VLOOKUP(F815,Coding!K:L,2,FALSE)</f>
        <v>Non-URM</v>
      </c>
      <c r="H815" t="s">
        <v>298</v>
      </c>
      <c r="I815" t="s">
        <v>298</v>
      </c>
      <c r="J815" t="s">
        <v>21</v>
      </c>
      <c r="K815" t="s">
        <v>100</v>
      </c>
      <c r="L815" s="3"/>
      <c r="M815" t="s">
        <v>61</v>
      </c>
      <c r="N815" t="s">
        <v>101</v>
      </c>
    </row>
    <row r="816" spans="1:14" x14ac:dyDescent="0.25">
      <c r="A816" s="2">
        <v>1</v>
      </c>
      <c r="B816" s="2">
        <v>2016</v>
      </c>
      <c r="C816" t="s">
        <v>338</v>
      </c>
      <c r="D816" t="s">
        <v>48</v>
      </c>
      <c r="E816" s="2" t="s">
        <v>7</v>
      </c>
      <c r="F816" s="2">
        <f>VLOOKUP(C816,'Five Year Alumni Srvy 2016 Data'!C:F,4,FALSE)</f>
        <v>0</v>
      </c>
      <c r="G816" s="2" t="str">
        <f>VLOOKUP(F816,Coding!K:L,2,FALSE)</f>
        <v>Non-URM</v>
      </c>
      <c r="H816" t="s">
        <v>339</v>
      </c>
      <c r="I816" t="s">
        <v>339</v>
      </c>
      <c r="J816" t="s">
        <v>15</v>
      </c>
      <c r="K816" t="s">
        <v>100</v>
      </c>
      <c r="L816" s="3"/>
      <c r="M816" t="s">
        <v>61</v>
      </c>
      <c r="N816" t="s">
        <v>101</v>
      </c>
    </row>
    <row r="817" spans="1:15" x14ac:dyDescent="0.25">
      <c r="A817" s="2">
        <v>1</v>
      </c>
      <c r="B817" s="2">
        <v>2016</v>
      </c>
      <c r="C817" t="s">
        <v>340</v>
      </c>
      <c r="D817" t="s">
        <v>48</v>
      </c>
      <c r="E817" s="2" t="s">
        <v>7</v>
      </c>
      <c r="F817" s="2">
        <f>VLOOKUP(C817,'Five Year Alumni Srvy 2016 Data'!C:F,4,FALSE)</f>
        <v>0</v>
      </c>
      <c r="G817" s="2" t="str">
        <f>VLOOKUP(F817,Coding!K:L,2,FALSE)</f>
        <v>Non-URM</v>
      </c>
      <c r="H817" t="s">
        <v>318</v>
      </c>
      <c r="I817" t="s">
        <v>171</v>
      </c>
      <c r="J817" t="s">
        <v>19</v>
      </c>
      <c r="K817" t="s">
        <v>100</v>
      </c>
      <c r="L817" s="3"/>
      <c r="M817" t="s">
        <v>61</v>
      </c>
      <c r="N817" t="s">
        <v>101</v>
      </c>
    </row>
    <row r="818" spans="1:15" x14ac:dyDescent="0.25">
      <c r="A818" s="2">
        <v>1</v>
      </c>
      <c r="B818" s="2">
        <v>2016</v>
      </c>
      <c r="C818" t="s">
        <v>385</v>
      </c>
      <c r="D818" t="s">
        <v>48</v>
      </c>
      <c r="E818" s="2" t="s">
        <v>7</v>
      </c>
      <c r="F818" s="2">
        <f>VLOOKUP(C818,'Five Year Alumni Srvy 2016 Data'!C:F,4,FALSE)</f>
        <v>0</v>
      </c>
      <c r="G818" s="2" t="str">
        <f>VLOOKUP(F818,Coding!K:L,2,FALSE)</f>
        <v>Non-URM</v>
      </c>
      <c r="H818" t="s">
        <v>270</v>
      </c>
      <c r="I818" t="s">
        <v>270</v>
      </c>
      <c r="J818" t="s">
        <v>21</v>
      </c>
      <c r="K818" t="s">
        <v>100</v>
      </c>
      <c r="L818" s="3"/>
      <c r="M818" t="s">
        <v>61</v>
      </c>
      <c r="N818" t="s">
        <v>101</v>
      </c>
    </row>
    <row r="819" spans="1:15" x14ac:dyDescent="0.25">
      <c r="A819" s="2">
        <v>1</v>
      </c>
      <c r="B819" s="2">
        <v>2016</v>
      </c>
      <c r="C819" t="s">
        <v>391</v>
      </c>
      <c r="D819" t="s">
        <v>48</v>
      </c>
      <c r="E819" s="2" t="s">
        <v>7</v>
      </c>
      <c r="F819" s="2">
        <f>VLOOKUP(C819,'Five Year Alumni Srvy 2016 Data'!C:F,4,FALSE)</f>
        <v>0</v>
      </c>
      <c r="G819" s="2" t="str">
        <f>VLOOKUP(F819,Coding!K:L,2,FALSE)</f>
        <v>Non-URM</v>
      </c>
      <c r="H819" t="s">
        <v>238</v>
      </c>
      <c r="I819" t="s">
        <v>225</v>
      </c>
      <c r="J819" t="s">
        <v>19</v>
      </c>
      <c r="K819" t="s">
        <v>100</v>
      </c>
      <c r="L819" s="3"/>
      <c r="M819" t="s">
        <v>61</v>
      </c>
      <c r="N819" t="s">
        <v>101</v>
      </c>
    </row>
    <row r="820" spans="1:15" x14ac:dyDescent="0.25">
      <c r="A820" s="2">
        <v>1</v>
      </c>
      <c r="B820" s="2">
        <v>2016</v>
      </c>
      <c r="C820" t="s">
        <v>400</v>
      </c>
      <c r="D820" t="s">
        <v>264</v>
      </c>
      <c r="E820" s="2" t="s">
        <v>7</v>
      </c>
      <c r="F820" s="2">
        <f>VLOOKUP(C820,'Five Year Alumni Srvy 2016 Data'!C:F,4,FALSE)</f>
        <v>0</v>
      </c>
      <c r="G820" s="2" t="str">
        <f>VLOOKUP(F820,Coding!K:L,2,FALSE)</f>
        <v>Non-URM</v>
      </c>
      <c r="H820" t="s">
        <v>401</v>
      </c>
      <c r="I820" t="s">
        <v>401</v>
      </c>
      <c r="J820" t="s">
        <v>19</v>
      </c>
      <c r="K820" t="s">
        <v>100</v>
      </c>
      <c r="L820" s="3"/>
      <c r="M820" t="s">
        <v>61</v>
      </c>
      <c r="N820" t="s">
        <v>101</v>
      </c>
    </row>
    <row r="821" spans="1:15" x14ac:dyDescent="0.25">
      <c r="A821" s="2">
        <v>1</v>
      </c>
      <c r="B821" s="2">
        <v>2016</v>
      </c>
      <c r="C821" t="s">
        <v>406</v>
      </c>
      <c r="D821" t="s">
        <v>204</v>
      </c>
      <c r="E821" s="2" t="s">
        <v>7</v>
      </c>
      <c r="F821" s="2">
        <f>VLOOKUP(C821,'Five Year Alumni Srvy 2016 Data'!C:F,4,FALSE)</f>
        <v>0</v>
      </c>
      <c r="G821" s="2" t="str">
        <f>VLOOKUP(F821,Coding!K:L,2,FALSE)</f>
        <v>Non-URM</v>
      </c>
      <c r="H821" t="s">
        <v>215</v>
      </c>
      <c r="I821" t="s">
        <v>215</v>
      </c>
      <c r="J821" t="s">
        <v>21</v>
      </c>
      <c r="K821" t="s">
        <v>100</v>
      </c>
      <c r="L821" s="3"/>
      <c r="M821" t="s">
        <v>61</v>
      </c>
      <c r="N821" t="s">
        <v>101</v>
      </c>
    </row>
    <row r="822" spans="1:15" x14ac:dyDescent="0.25">
      <c r="A822" s="2">
        <v>1</v>
      </c>
      <c r="B822" s="2">
        <v>2016</v>
      </c>
      <c r="C822" t="s">
        <v>413</v>
      </c>
      <c r="D822" t="s">
        <v>169</v>
      </c>
      <c r="E822" s="2" t="s">
        <v>7</v>
      </c>
      <c r="F822" s="2">
        <f>VLOOKUP(C822,'Five Year Alumni Srvy 2016 Data'!C:F,4,FALSE)</f>
        <v>0</v>
      </c>
      <c r="G822" s="2" t="str">
        <f>VLOOKUP(F822,Coding!K:L,2,FALSE)</f>
        <v>Non-URM</v>
      </c>
      <c r="H822" t="s">
        <v>414</v>
      </c>
      <c r="I822" t="s">
        <v>415</v>
      </c>
      <c r="J822" t="s">
        <v>19</v>
      </c>
      <c r="K822" t="s">
        <v>100</v>
      </c>
      <c r="L822" s="2">
        <v>1</v>
      </c>
      <c r="M822" t="s">
        <v>61</v>
      </c>
      <c r="N822" t="s">
        <v>101</v>
      </c>
      <c r="O822" t="s">
        <v>343</v>
      </c>
    </row>
    <row r="823" spans="1:15" x14ac:dyDescent="0.25">
      <c r="A823" s="2">
        <v>1</v>
      </c>
      <c r="B823" s="2">
        <v>2016</v>
      </c>
      <c r="C823" t="s">
        <v>416</v>
      </c>
      <c r="D823" t="s">
        <v>169</v>
      </c>
      <c r="E823" s="2" t="s">
        <v>7</v>
      </c>
      <c r="F823" s="2">
        <f>VLOOKUP(C823,'Five Year Alumni Srvy 2016 Data'!C:F,4,FALSE)</f>
        <v>0</v>
      </c>
      <c r="G823" s="2" t="str">
        <f>VLOOKUP(F823,Coding!K:L,2,FALSE)</f>
        <v>Non-URM</v>
      </c>
      <c r="H823" t="s">
        <v>235</v>
      </c>
      <c r="I823" t="s">
        <v>236</v>
      </c>
      <c r="J823" t="s">
        <v>15</v>
      </c>
      <c r="K823" t="s">
        <v>100</v>
      </c>
      <c r="L823" s="3"/>
      <c r="M823" t="s">
        <v>61</v>
      </c>
      <c r="N823" t="s">
        <v>101</v>
      </c>
    </row>
    <row r="824" spans="1:15" x14ac:dyDescent="0.25">
      <c r="A824" s="2">
        <v>1</v>
      </c>
      <c r="B824" s="2">
        <v>2016</v>
      </c>
      <c r="C824" t="s">
        <v>419</v>
      </c>
      <c r="D824" t="s">
        <v>48</v>
      </c>
      <c r="E824" s="2" t="s">
        <v>7</v>
      </c>
      <c r="F824" s="2">
        <f>VLOOKUP(C824,'Five Year Alumni Srvy 2016 Data'!C:F,4,FALSE)</f>
        <v>0</v>
      </c>
      <c r="G824" s="2" t="str">
        <f>VLOOKUP(F824,Coding!K:L,2,FALSE)</f>
        <v>Non-URM</v>
      </c>
      <c r="H824" t="s">
        <v>420</v>
      </c>
      <c r="I824" t="s">
        <v>273</v>
      </c>
      <c r="J824" t="s">
        <v>21</v>
      </c>
      <c r="K824" t="s">
        <v>100</v>
      </c>
      <c r="L824" s="3"/>
      <c r="M824" t="s">
        <v>61</v>
      </c>
      <c r="N824" t="s">
        <v>101</v>
      </c>
    </row>
    <row r="825" spans="1:15" x14ac:dyDescent="0.25">
      <c r="A825" s="2">
        <v>1</v>
      </c>
      <c r="B825" s="2">
        <v>2016</v>
      </c>
      <c r="C825" t="s">
        <v>426</v>
      </c>
      <c r="D825" t="s">
        <v>48</v>
      </c>
      <c r="E825" s="2" t="s">
        <v>7</v>
      </c>
      <c r="F825" s="2">
        <f>VLOOKUP(C825,'Five Year Alumni Srvy 2016 Data'!C:F,4,FALSE)</f>
        <v>0</v>
      </c>
      <c r="G825" s="2" t="str">
        <f>VLOOKUP(F825,Coding!K:L,2,FALSE)</f>
        <v>Non-URM</v>
      </c>
      <c r="H825" t="s">
        <v>427</v>
      </c>
      <c r="I825" t="s">
        <v>267</v>
      </c>
      <c r="J825" t="s">
        <v>10</v>
      </c>
      <c r="K825" t="s">
        <v>100</v>
      </c>
      <c r="L825" s="3"/>
      <c r="M825" t="s">
        <v>61</v>
      </c>
      <c r="N825" t="s">
        <v>101</v>
      </c>
    </row>
    <row r="826" spans="1:15" x14ac:dyDescent="0.25">
      <c r="A826" s="2">
        <v>1</v>
      </c>
      <c r="B826" s="2">
        <v>2016</v>
      </c>
      <c r="C826" t="s">
        <v>431</v>
      </c>
      <c r="D826" t="s">
        <v>48</v>
      </c>
      <c r="E826" s="2" t="s">
        <v>7</v>
      </c>
      <c r="F826" s="2">
        <f>VLOOKUP(C826,'Five Year Alumni Srvy 2016 Data'!C:F,4,FALSE)</f>
        <v>0</v>
      </c>
      <c r="G826" s="2" t="str">
        <f>VLOOKUP(F826,Coding!K:L,2,FALSE)</f>
        <v>Non-URM</v>
      </c>
      <c r="H826" t="s">
        <v>432</v>
      </c>
      <c r="I826" t="s">
        <v>433</v>
      </c>
      <c r="J826" t="s">
        <v>15</v>
      </c>
      <c r="K826" t="s">
        <v>100</v>
      </c>
      <c r="L826" s="3"/>
      <c r="M826" t="s">
        <v>61</v>
      </c>
      <c r="N826" t="s">
        <v>101</v>
      </c>
    </row>
    <row r="827" spans="1:15" x14ac:dyDescent="0.25">
      <c r="A827" s="2">
        <v>1</v>
      </c>
      <c r="B827" s="2">
        <v>2016</v>
      </c>
      <c r="C827" t="s">
        <v>434</v>
      </c>
      <c r="D827" t="s">
        <v>48</v>
      </c>
      <c r="E827" s="2" t="s">
        <v>7</v>
      </c>
      <c r="F827" s="2">
        <f>VLOOKUP(C827,'Five Year Alumni Srvy 2016 Data'!C:F,4,FALSE)</f>
        <v>0</v>
      </c>
      <c r="G827" s="2" t="str">
        <f>VLOOKUP(F827,Coding!K:L,2,FALSE)</f>
        <v>Non-URM</v>
      </c>
      <c r="H827" t="s">
        <v>270</v>
      </c>
      <c r="I827" t="s">
        <v>270</v>
      </c>
      <c r="J827" t="s">
        <v>21</v>
      </c>
      <c r="K827" t="s">
        <v>100</v>
      </c>
      <c r="L827" s="3"/>
      <c r="M827" t="s">
        <v>61</v>
      </c>
      <c r="N827" t="s">
        <v>101</v>
      </c>
    </row>
    <row r="828" spans="1:15" x14ac:dyDescent="0.25">
      <c r="A828" s="2">
        <v>1</v>
      </c>
      <c r="B828" s="2">
        <v>2016</v>
      </c>
      <c r="C828" t="s">
        <v>442</v>
      </c>
      <c r="D828" t="s">
        <v>169</v>
      </c>
      <c r="E828" s="2" t="s">
        <v>7</v>
      </c>
      <c r="F828" s="2">
        <f>VLOOKUP(C828,'Five Year Alumni Srvy 2016 Data'!C:F,4,FALSE)</f>
        <v>0</v>
      </c>
      <c r="G828" s="2" t="str">
        <f>VLOOKUP(F828,Coding!K:L,2,FALSE)</f>
        <v>Non-URM</v>
      </c>
      <c r="H828" t="s">
        <v>306</v>
      </c>
      <c r="I828" t="s">
        <v>306</v>
      </c>
      <c r="J828" t="s">
        <v>21</v>
      </c>
      <c r="K828" t="s">
        <v>100</v>
      </c>
      <c r="L828" s="3"/>
      <c r="M828" t="s">
        <v>61</v>
      </c>
      <c r="N828" t="s">
        <v>101</v>
      </c>
    </row>
    <row r="829" spans="1:15" x14ac:dyDescent="0.25">
      <c r="A829" s="2">
        <v>1</v>
      </c>
      <c r="B829" s="2">
        <v>2016</v>
      </c>
      <c r="C829" t="s">
        <v>445</v>
      </c>
      <c r="D829" t="s">
        <v>264</v>
      </c>
      <c r="E829" s="2" t="s">
        <v>7</v>
      </c>
      <c r="F829" s="2">
        <f>VLOOKUP(C829,'Five Year Alumni Srvy 2016 Data'!C:F,4,FALSE)</f>
        <v>0</v>
      </c>
      <c r="G829" s="2" t="str">
        <f>VLOOKUP(F829,Coding!K:L,2,FALSE)</f>
        <v>Non-URM</v>
      </c>
      <c r="H829" t="s">
        <v>412</v>
      </c>
      <c r="I829" t="s">
        <v>196</v>
      </c>
      <c r="J829" t="s">
        <v>10</v>
      </c>
      <c r="K829" t="s">
        <v>100</v>
      </c>
      <c r="L829" s="3"/>
      <c r="M829" t="s">
        <v>61</v>
      </c>
      <c r="N829" t="s">
        <v>101</v>
      </c>
    </row>
    <row r="830" spans="1:15" x14ac:dyDescent="0.25">
      <c r="A830" s="2">
        <v>1</v>
      </c>
      <c r="B830" s="2">
        <v>2016</v>
      </c>
      <c r="C830" t="s">
        <v>446</v>
      </c>
      <c r="D830" t="s">
        <v>204</v>
      </c>
      <c r="E830" s="2" t="s">
        <v>7</v>
      </c>
      <c r="F830" s="2">
        <f>VLOOKUP(C830,'Five Year Alumni Srvy 2016 Data'!C:F,4,FALSE)</f>
        <v>0</v>
      </c>
      <c r="G830" s="2" t="str">
        <f>VLOOKUP(F830,Coding!K:L,2,FALSE)</f>
        <v>Non-URM</v>
      </c>
      <c r="H830" t="s">
        <v>195</v>
      </c>
      <c r="I830" t="s">
        <v>196</v>
      </c>
      <c r="J830" t="s">
        <v>10</v>
      </c>
      <c r="K830" t="s">
        <v>100</v>
      </c>
      <c r="L830" s="3"/>
      <c r="M830" t="s">
        <v>61</v>
      </c>
      <c r="N830" t="s">
        <v>101</v>
      </c>
    </row>
    <row r="831" spans="1:15" x14ac:dyDescent="0.25">
      <c r="A831" s="2">
        <v>1</v>
      </c>
      <c r="B831" s="2">
        <v>2016</v>
      </c>
      <c r="C831" t="s">
        <v>449</v>
      </c>
      <c r="D831" t="s">
        <v>48</v>
      </c>
      <c r="E831" s="2" t="s">
        <v>7</v>
      </c>
      <c r="F831" s="2">
        <f>VLOOKUP(C831,'Five Year Alumni Srvy 2016 Data'!C:F,4,FALSE)</f>
        <v>0</v>
      </c>
      <c r="G831" s="2" t="str">
        <f>VLOOKUP(F831,Coding!K:L,2,FALSE)</f>
        <v>Non-URM</v>
      </c>
      <c r="H831" t="s">
        <v>190</v>
      </c>
      <c r="I831" t="s">
        <v>191</v>
      </c>
      <c r="J831" t="s">
        <v>21</v>
      </c>
      <c r="K831" t="s">
        <v>100</v>
      </c>
      <c r="L831" s="3"/>
      <c r="M831" t="s">
        <v>61</v>
      </c>
      <c r="N831" t="s">
        <v>101</v>
      </c>
    </row>
    <row r="832" spans="1:15" x14ac:dyDescent="0.25">
      <c r="A832" s="2">
        <v>1</v>
      </c>
      <c r="B832" s="2">
        <v>2016</v>
      </c>
      <c r="C832" t="s">
        <v>461</v>
      </c>
      <c r="D832" t="s">
        <v>48</v>
      </c>
      <c r="E832" s="2" t="s">
        <v>7</v>
      </c>
      <c r="F832" s="2">
        <f>VLOOKUP(C832,'Five Year Alumni Srvy 2016 Data'!C:F,4,FALSE)</f>
        <v>0</v>
      </c>
      <c r="G832" s="2" t="str">
        <f>VLOOKUP(F832,Coding!K:L,2,FALSE)</f>
        <v>Non-URM</v>
      </c>
      <c r="H832" t="s">
        <v>306</v>
      </c>
      <c r="I832" t="s">
        <v>306</v>
      </c>
      <c r="J832" t="s">
        <v>21</v>
      </c>
      <c r="K832" t="s">
        <v>100</v>
      </c>
      <c r="L832" s="3"/>
      <c r="M832" t="s">
        <v>61</v>
      </c>
      <c r="N832" t="s">
        <v>101</v>
      </c>
    </row>
    <row r="833" spans="1:14" x14ac:dyDescent="0.25">
      <c r="A833" s="2">
        <v>1</v>
      </c>
      <c r="B833" s="2">
        <v>2016</v>
      </c>
      <c r="C833" t="s">
        <v>472</v>
      </c>
      <c r="D833" t="s">
        <v>48</v>
      </c>
      <c r="E833" s="2" t="s">
        <v>7</v>
      </c>
      <c r="F833" s="2">
        <f>VLOOKUP(C833,'Five Year Alumni Srvy 2016 Data'!C:F,4,FALSE)</f>
        <v>0</v>
      </c>
      <c r="G833" s="2" t="str">
        <f>VLOOKUP(F833,Coding!K:L,2,FALSE)</f>
        <v>Non-URM</v>
      </c>
      <c r="H833" t="s">
        <v>473</v>
      </c>
      <c r="I833" t="s">
        <v>473</v>
      </c>
      <c r="J833" t="s">
        <v>17</v>
      </c>
      <c r="K833" t="s">
        <v>100</v>
      </c>
      <c r="L833" s="3"/>
      <c r="M833" t="s">
        <v>61</v>
      </c>
      <c r="N833" t="s">
        <v>101</v>
      </c>
    </row>
    <row r="834" spans="1:14" x14ac:dyDescent="0.25">
      <c r="A834" s="2">
        <v>1</v>
      </c>
      <c r="B834" s="2">
        <v>2016</v>
      </c>
      <c r="C834" t="s">
        <v>476</v>
      </c>
      <c r="D834" t="s">
        <v>48</v>
      </c>
      <c r="E834" s="2" t="s">
        <v>7</v>
      </c>
      <c r="F834" s="2">
        <f>VLOOKUP(C834,'Five Year Alumni Srvy 2016 Data'!C:F,4,FALSE)</f>
        <v>0</v>
      </c>
      <c r="G834" s="2" t="str">
        <f>VLOOKUP(F834,Coding!K:L,2,FALSE)</f>
        <v>Non-URM</v>
      </c>
      <c r="H834" t="s">
        <v>339</v>
      </c>
      <c r="I834" t="s">
        <v>339</v>
      </c>
      <c r="J834" t="s">
        <v>15</v>
      </c>
      <c r="K834" t="s">
        <v>100</v>
      </c>
      <c r="L834" s="3"/>
      <c r="M834" t="s">
        <v>61</v>
      </c>
      <c r="N834" t="s">
        <v>101</v>
      </c>
    </row>
    <row r="835" spans="1:14" x14ac:dyDescent="0.25">
      <c r="A835" s="2">
        <v>1</v>
      </c>
      <c r="B835" s="2">
        <v>2016</v>
      </c>
      <c r="C835" t="s">
        <v>482</v>
      </c>
      <c r="D835" t="s">
        <v>48</v>
      </c>
      <c r="E835" s="2" t="s">
        <v>7</v>
      </c>
      <c r="F835" s="2">
        <f>VLOOKUP(C835,'Five Year Alumni Srvy 2016 Data'!C:F,4,FALSE)</f>
        <v>0</v>
      </c>
      <c r="G835" s="2" t="str">
        <f>VLOOKUP(F835,Coding!K:L,2,FALSE)</f>
        <v>Non-URM</v>
      </c>
      <c r="H835" t="s">
        <v>483</v>
      </c>
      <c r="I835" t="s">
        <v>401</v>
      </c>
      <c r="J835" t="s">
        <v>19</v>
      </c>
      <c r="K835" t="s">
        <v>100</v>
      </c>
      <c r="L835" s="3"/>
      <c r="M835" t="s">
        <v>61</v>
      </c>
      <c r="N835" t="s">
        <v>101</v>
      </c>
    </row>
    <row r="836" spans="1:14" x14ac:dyDescent="0.25">
      <c r="A836" s="2">
        <v>1</v>
      </c>
      <c r="B836" s="2">
        <v>2016</v>
      </c>
      <c r="C836" t="s">
        <v>490</v>
      </c>
      <c r="D836" t="s">
        <v>48</v>
      </c>
      <c r="E836" s="2" t="s">
        <v>7</v>
      </c>
      <c r="F836" s="2">
        <f>VLOOKUP(C836,'Five Year Alumni Srvy 2016 Data'!C:F,4,FALSE)</f>
        <v>0</v>
      </c>
      <c r="G836" s="2" t="str">
        <f>VLOOKUP(F836,Coding!K:L,2,FALSE)</f>
        <v>Non-URM</v>
      </c>
      <c r="H836" t="s">
        <v>195</v>
      </c>
      <c r="I836" t="s">
        <v>196</v>
      </c>
      <c r="J836" t="s">
        <v>10</v>
      </c>
      <c r="K836" t="s">
        <v>100</v>
      </c>
      <c r="L836" s="3"/>
      <c r="M836" t="s">
        <v>61</v>
      </c>
      <c r="N836" t="s">
        <v>101</v>
      </c>
    </row>
    <row r="837" spans="1:14" x14ac:dyDescent="0.25">
      <c r="A837" s="2">
        <v>1</v>
      </c>
      <c r="B837" s="2">
        <v>2016</v>
      </c>
      <c r="C837" t="s">
        <v>495</v>
      </c>
      <c r="D837" t="s">
        <v>48</v>
      </c>
      <c r="E837" s="2" t="s">
        <v>7</v>
      </c>
      <c r="F837" s="2">
        <f>VLOOKUP(C837,'Five Year Alumni Srvy 2016 Data'!C:F,4,FALSE)</f>
        <v>0</v>
      </c>
      <c r="G837" s="2" t="str">
        <f>VLOOKUP(F837,Coding!K:L,2,FALSE)</f>
        <v>Non-URM</v>
      </c>
      <c r="H837" t="s">
        <v>219</v>
      </c>
      <c r="I837" t="s">
        <v>220</v>
      </c>
      <c r="J837" t="s">
        <v>19</v>
      </c>
      <c r="K837" t="s">
        <v>100</v>
      </c>
      <c r="L837" s="3"/>
      <c r="M837" t="s">
        <v>61</v>
      </c>
      <c r="N837" t="s">
        <v>101</v>
      </c>
    </row>
    <row r="838" spans="1:14" x14ac:dyDescent="0.25">
      <c r="A838" s="2">
        <v>1</v>
      </c>
      <c r="B838" s="2">
        <v>2016</v>
      </c>
      <c r="C838" t="s">
        <v>181</v>
      </c>
      <c r="D838" t="s">
        <v>48</v>
      </c>
      <c r="E838" s="2" t="s">
        <v>7</v>
      </c>
      <c r="F838" s="2">
        <f>VLOOKUP(C838,'Five Year Alumni Srvy 2016 Data'!C:F,4,FALSE)</f>
        <v>0</v>
      </c>
      <c r="G838" s="2" t="str">
        <f>VLOOKUP(F838,Coding!K:L,2,FALSE)</f>
        <v>Non-URM</v>
      </c>
      <c r="H838" t="s">
        <v>182</v>
      </c>
      <c r="I838" t="s">
        <v>182</v>
      </c>
      <c r="J838" t="s">
        <v>21</v>
      </c>
      <c r="K838" t="s">
        <v>102</v>
      </c>
      <c r="L838" s="3"/>
      <c r="M838" t="s">
        <v>61</v>
      </c>
      <c r="N838" t="s">
        <v>103</v>
      </c>
    </row>
    <row r="839" spans="1:14" x14ac:dyDescent="0.25">
      <c r="A839" s="2">
        <v>1</v>
      </c>
      <c r="B839" s="2">
        <v>2016</v>
      </c>
      <c r="C839" t="s">
        <v>197</v>
      </c>
      <c r="D839" t="s">
        <v>48</v>
      </c>
      <c r="E839" s="2" t="s">
        <v>7</v>
      </c>
      <c r="F839" s="2">
        <f>VLOOKUP(C839,'Five Year Alumni Srvy 2016 Data'!C:F,4,FALSE)</f>
        <v>0</v>
      </c>
      <c r="G839" s="2" t="str">
        <f>VLOOKUP(F839,Coding!K:L,2,FALSE)</f>
        <v>Non-URM</v>
      </c>
      <c r="H839" t="s">
        <v>198</v>
      </c>
      <c r="I839" t="s">
        <v>199</v>
      </c>
      <c r="J839" t="s">
        <v>17</v>
      </c>
      <c r="K839" t="s">
        <v>102</v>
      </c>
      <c r="L839" s="3"/>
      <c r="M839" t="s">
        <v>61</v>
      </c>
      <c r="N839" t="s">
        <v>103</v>
      </c>
    </row>
    <row r="840" spans="1:14" x14ac:dyDescent="0.25">
      <c r="A840" s="2">
        <v>1</v>
      </c>
      <c r="B840" s="2">
        <v>2016</v>
      </c>
      <c r="C840" t="s">
        <v>240</v>
      </c>
      <c r="D840" t="s">
        <v>48</v>
      </c>
      <c r="E840" s="2" t="s">
        <v>7</v>
      </c>
      <c r="F840" s="2">
        <f>VLOOKUP(C840,'Five Year Alumni Srvy 2016 Data'!C:F,4,FALSE)</f>
        <v>0</v>
      </c>
      <c r="G840" s="2" t="str">
        <f>VLOOKUP(F840,Coding!K:L,2,FALSE)</f>
        <v>Non-URM</v>
      </c>
      <c r="H840" t="s">
        <v>241</v>
      </c>
      <c r="I840" t="s">
        <v>242</v>
      </c>
      <c r="J840" t="s">
        <v>21</v>
      </c>
      <c r="K840" t="s">
        <v>102</v>
      </c>
      <c r="L840" s="3"/>
      <c r="M840" t="s">
        <v>61</v>
      </c>
      <c r="N840" t="s">
        <v>103</v>
      </c>
    </row>
    <row r="841" spans="1:14" x14ac:dyDescent="0.25">
      <c r="A841" s="2">
        <v>1</v>
      </c>
      <c r="B841" s="2">
        <v>2016</v>
      </c>
      <c r="C841" t="s">
        <v>247</v>
      </c>
      <c r="D841" t="s">
        <v>48</v>
      </c>
      <c r="E841" s="2" t="s">
        <v>7</v>
      </c>
      <c r="F841" s="2">
        <f>VLOOKUP(C841,'Five Year Alumni Srvy 2016 Data'!C:F,4,FALSE)</f>
        <v>0</v>
      </c>
      <c r="G841" s="2" t="str">
        <f>VLOOKUP(F841,Coding!K:L,2,FALSE)</f>
        <v>Non-URM</v>
      </c>
      <c r="H841" t="s">
        <v>248</v>
      </c>
      <c r="I841" t="s">
        <v>249</v>
      </c>
      <c r="J841" t="s">
        <v>17</v>
      </c>
      <c r="K841" t="s">
        <v>102</v>
      </c>
      <c r="L841" s="3"/>
      <c r="M841" t="s">
        <v>61</v>
      </c>
      <c r="N841" t="s">
        <v>103</v>
      </c>
    </row>
    <row r="842" spans="1:14" x14ac:dyDescent="0.25">
      <c r="A842" s="2">
        <v>1</v>
      </c>
      <c r="B842" s="2">
        <v>2016</v>
      </c>
      <c r="C842" t="s">
        <v>250</v>
      </c>
      <c r="D842" t="s">
        <v>48</v>
      </c>
      <c r="E842" s="2" t="s">
        <v>7</v>
      </c>
      <c r="F842" s="2">
        <f>VLOOKUP(C842,'Five Year Alumni Srvy 2016 Data'!C:F,4,FALSE)</f>
        <v>0</v>
      </c>
      <c r="G842" s="2" t="str">
        <f>VLOOKUP(F842,Coding!K:L,2,FALSE)</f>
        <v>Non-URM</v>
      </c>
      <c r="H842" t="s">
        <v>228</v>
      </c>
      <c r="I842" t="s">
        <v>229</v>
      </c>
      <c r="J842" t="s">
        <v>21</v>
      </c>
      <c r="K842" t="s">
        <v>102</v>
      </c>
      <c r="L842" s="3"/>
      <c r="M842" t="s">
        <v>61</v>
      </c>
      <c r="N842" t="s">
        <v>103</v>
      </c>
    </row>
    <row r="843" spans="1:14" x14ac:dyDescent="0.25">
      <c r="A843" s="2">
        <v>1</v>
      </c>
      <c r="B843" s="2">
        <v>2016</v>
      </c>
      <c r="C843" t="s">
        <v>283</v>
      </c>
      <c r="D843" t="s">
        <v>204</v>
      </c>
      <c r="E843" s="2" t="s">
        <v>7</v>
      </c>
      <c r="F843" s="2">
        <f>VLOOKUP(C843,'Five Year Alumni Srvy 2016 Data'!C:F,4,FALSE)</f>
        <v>0</v>
      </c>
      <c r="G843" s="2" t="str">
        <f>VLOOKUP(F843,Coding!K:L,2,FALSE)</f>
        <v>Non-URM</v>
      </c>
      <c r="H843" t="s">
        <v>284</v>
      </c>
      <c r="I843" t="s">
        <v>261</v>
      </c>
      <c r="J843" t="s">
        <v>10</v>
      </c>
      <c r="K843" t="s">
        <v>102</v>
      </c>
      <c r="L843" s="3"/>
      <c r="M843" t="s">
        <v>61</v>
      </c>
      <c r="N843" t="s">
        <v>103</v>
      </c>
    </row>
    <row r="844" spans="1:14" x14ac:dyDescent="0.25">
      <c r="A844" s="2">
        <v>1</v>
      </c>
      <c r="B844" s="2">
        <v>2016</v>
      </c>
      <c r="C844" t="s">
        <v>285</v>
      </c>
      <c r="D844" t="s">
        <v>264</v>
      </c>
      <c r="E844" s="2" t="s">
        <v>7</v>
      </c>
      <c r="F844" s="2">
        <f>VLOOKUP(C844,'Five Year Alumni Srvy 2016 Data'!C:F,4,FALSE)</f>
        <v>0</v>
      </c>
      <c r="G844" s="2" t="str">
        <f>VLOOKUP(F844,Coding!K:L,2,FALSE)</f>
        <v>Non-URM</v>
      </c>
      <c r="H844" t="s">
        <v>270</v>
      </c>
      <c r="I844" t="s">
        <v>270</v>
      </c>
      <c r="J844" t="s">
        <v>21</v>
      </c>
      <c r="K844" t="s">
        <v>102</v>
      </c>
      <c r="L844" s="3"/>
      <c r="M844" t="s">
        <v>61</v>
      </c>
      <c r="N844" t="s">
        <v>103</v>
      </c>
    </row>
    <row r="845" spans="1:14" x14ac:dyDescent="0.25">
      <c r="A845" s="2">
        <v>1</v>
      </c>
      <c r="B845" s="2">
        <v>2016</v>
      </c>
      <c r="C845" t="s">
        <v>288</v>
      </c>
      <c r="D845" t="s">
        <v>48</v>
      </c>
      <c r="E845" s="2" t="s">
        <v>7</v>
      </c>
      <c r="F845" s="2">
        <f>VLOOKUP(C845,'Five Year Alumni Srvy 2016 Data'!C:F,4,FALSE)</f>
        <v>0</v>
      </c>
      <c r="G845" s="2" t="str">
        <f>VLOOKUP(F845,Coding!K:L,2,FALSE)</f>
        <v>Non-URM</v>
      </c>
      <c r="H845" t="s">
        <v>289</v>
      </c>
      <c r="I845" t="s">
        <v>290</v>
      </c>
      <c r="J845" t="s">
        <v>17</v>
      </c>
      <c r="K845" t="s">
        <v>102</v>
      </c>
      <c r="L845" s="3"/>
      <c r="M845" t="s">
        <v>61</v>
      </c>
      <c r="N845" t="s">
        <v>103</v>
      </c>
    </row>
    <row r="846" spans="1:14" x14ac:dyDescent="0.25">
      <c r="A846" s="2">
        <v>1</v>
      </c>
      <c r="B846" s="2">
        <v>2016</v>
      </c>
      <c r="C846" t="s">
        <v>291</v>
      </c>
      <c r="D846" t="s">
        <v>48</v>
      </c>
      <c r="E846" s="2" t="s">
        <v>7</v>
      </c>
      <c r="F846" s="2">
        <f>VLOOKUP(C846,'Five Year Alumni Srvy 2016 Data'!C:F,4,FALSE)</f>
        <v>0</v>
      </c>
      <c r="G846" s="2" t="str">
        <f>VLOOKUP(F846,Coding!K:L,2,FALSE)</f>
        <v>Non-URM</v>
      </c>
      <c r="H846" t="s">
        <v>292</v>
      </c>
      <c r="I846" t="s">
        <v>293</v>
      </c>
      <c r="J846" t="s">
        <v>15</v>
      </c>
      <c r="K846" t="s">
        <v>102</v>
      </c>
      <c r="L846" s="3"/>
      <c r="M846" t="s">
        <v>61</v>
      </c>
      <c r="N846" t="s">
        <v>103</v>
      </c>
    </row>
    <row r="847" spans="1:14" x14ac:dyDescent="0.25">
      <c r="A847" s="2">
        <v>1</v>
      </c>
      <c r="B847" s="2">
        <v>2016</v>
      </c>
      <c r="C847" t="s">
        <v>297</v>
      </c>
      <c r="D847" t="s">
        <v>48</v>
      </c>
      <c r="E847" s="2" t="s">
        <v>7</v>
      </c>
      <c r="F847" s="2">
        <f>VLOOKUP(C847,'Five Year Alumni Srvy 2016 Data'!C:F,4,FALSE)</f>
        <v>0</v>
      </c>
      <c r="G847" s="2" t="str">
        <f>VLOOKUP(F847,Coding!K:L,2,FALSE)</f>
        <v>Non-URM</v>
      </c>
      <c r="H847" t="s">
        <v>298</v>
      </c>
      <c r="I847" t="s">
        <v>298</v>
      </c>
      <c r="J847" t="s">
        <v>21</v>
      </c>
      <c r="K847" t="s">
        <v>102</v>
      </c>
      <c r="L847" s="3"/>
      <c r="M847" t="s">
        <v>61</v>
      </c>
      <c r="N847" t="s">
        <v>103</v>
      </c>
    </row>
    <row r="848" spans="1:14" x14ac:dyDescent="0.25">
      <c r="A848" s="2">
        <v>1</v>
      </c>
      <c r="B848" s="2">
        <v>2016</v>
      </c>
      <c r="C848" t="s">
        <v>299</v>
      </c>
      <c r="D848" t="s">
        <v>48</v>
      </c>
      <c r="E848" s="2" t="s">
        <v>7</v>
      </c>
      <c r="F848" s="2">
        <f>VLOOKUP(C848,'Five Year Alumni Srvy 2016 Data'!C:F,4,FALSE)</f>
        <v>0</v>
      </c>
      <c r="G848" s="2" t="str">
        <f>VLOOKUP(F848,Coding!K:L,2,FALSE)</f>
        <v>Non-URM</v>
      </c>
      <c r="H848" t="s">
        <v>241</v>
      </c>
      <c r="I848" t="s">
        <v>242</v>
      </c>
      <c r="J848" t="s">
        <v>21</v>
      </c>
      <c r="K848" t="s">
        <v>102</v>
      </c>
      <c r="L848" s="3"/>
      <c r="M848" t="s">
        <v>61</v>
      </c>
      <c r="N848" t="s">
        <v>103</v>
      </c>
    </row>
    <row r="849" spans="1:14" x14ac:dyDescent="0.25">
      <c r="A849" s="2">
        <v>1</v>
      </c>
      <c r="B849" s="2">
        <v>2016</v>
      </c>
      <c r="C849" t="s">
        <v>305</v>
      </c>
      <c r="D849" t="s">
        <v>204</v>
      </c>
      <c r="E849" s="2" t="s">
        <v>7</v>
      </c>
      <c r="F849" s="2">
        <f>VLOOKUP(C849,'Five Year Alumni Srvy 2016 Data'!C:F,4,FALSE)</f>
        <v>0</v>
      </c>
      <c r="G849" s="2" t="str">
        <f>VLOOKUP(F849,Coding!K:L,2,FALSE)</f>
        <v>Non-URM</v>
      </c>
      <c r="H849" t="s">
        <v>306</v>
      </c>
      <c r="I849" t="s">
        <v>306</v>
      </c>
      <c r="J849" t="s">
        <v>21</v>
      </c>
      <c r="K849" t="s">
        <v>102</v>
      </c>
      <c r="L849" s="3"/>
      <c r="M849" t="s">
        <v>61</v>
      </c>
      <c r="N849" t="s">
        <v>103</v>
      </c>
    </row>
    <row r="850" spans="1:14" x14ac:dyDescent="0.25">
      <c r="A850" s="2">
        <v>1</v>
      </c>
      <c r="B850" s="2">
        <v>2016</v>
      </c>
      <c r="C850" t="s">
        <v>326</v>
      </c>
      <c r="D850" t="s">
        <v>48</v>
      </c>
      <c r="E850" s="2" t="s">
        <v>7</v>
      </c>
      <c r="F850" s="2">
        <f>VLOOKUP(C850,'Five Year Alumni Srvy 2016 Data'!C:F,4,FALSE)</f>
        <v>0</v>
      </c>
      <c r="G850" s="2" t="str">
        <f>VLOOKUP(F850,Coding!K:L,2,FALSE)</f>
        <v>Non-URM</v>
      </c>
      <c r="H850" t="s">
        <v>182</v>
      </c>
      <c r="I850" t="s">
        <v>182</v>
      </c>
      <c r="J850" t="s">
        <v>21</v>
      </c>
      <c r="K850" t="s">
        <v>102</v>
      </c>
      <c r="L850" s="3"/>
      <c r="M850" t="s">
        <v>61</v>
      </c>
      <c r="N850" t="s">
        <v>103</v>
      </c>
    </row>
    <row r="851" spans="1:14" x14ac:dyDescent="0.25">
      <c r="A851" s="2">
        <v>1</v>
      </c>
      <c r="B851" s="2">
        <v>2016</v>
      </c>
      <c r="C851" t="s">
        <v>331</v>
      </c>
      <c r="D851" t="s">
        <v>204</v>
      </c>
      <c r="E851" s="2" t="s">
        <v>7</v>
      </c>
      <c r="F851" s="2">
        <f>VLOOKUP(C851,'Five Year Alumni Srvy 2016 Data'!C:F,4,FALSE)</f>
        <v>0</v>
      </c>
      <c r="G851" s="2" t="str">
        <f>VLOOKUP(F851,Coding!K:L,2,FALSE)</f>
        <v>Non-URM</v>
      </c>
      <c r="H851" t="s">
        <v>219</v>
      </c>
      <c r="I851" t="s">
        <v>220</v>
      </c>
      <c r="J851" t="s">
        <v>19</v>
      </c>
      <c r="K851" t="s">
        <v>102</v>
      </c>
      <c r="L851" s="3"/>
      <c r="M851" t="s">
        <v>61</v>
      </c>
      <c r="N851" t="s">
        <v>103</v>
      </c>
    </row>
    <row r="852" spans="1:14" x14ac:dyDescent="0.25">
      <c r="A852" s="2">
        <v>1</v>
      </c>
      <c r="B852" s="2">
        <v>2016</v>
      </c>
      <c r="C852" t="s">
        <v>334</v>
      </c>
      <c r="D852" t="s">
        <v>48</v>
      </c>
      <c r="E852" s="2" t="s">
        <v>7</v>
      </c>
      <c r="F852" s="2">
        <f>VLOOKUP(C852,'Five Year Alumni Srvy 2016 Data'!C:F,4,FALSE)</f>
        <v>0</v>
      </c>
      <c r="G852" s="2" t="str">
        <f>VLOOKUP(F852,Coding!K:L,2,FALSE)</f>
        <v>Non-URM</v>
      </c>
      <c r="H852" t="s">
        <v>335</v>
      </c>
      <c r="I852" t="s">
        <v>50</v>
      </c>
      <c r="J852" t="s">
        <v>17</v>
      </c>
      <c r="K852" t="s">
        <v>102</v>
      </c>
      <c r="L852" s="3"/>
      <c r="M852" t="s">
        <v>61</v>
      </c>
      <c r="N852" t="s">
        <v>103</v>
      </c>
    </row>
    <row r="853" spans="1:14" x14ac:dyDescent="0.25">
      <c r="A853" s="2">
        <v>1</v>
      </c>
      <c r="B853" s="2">
        <v>2016</v>
      </c>
      <c r="C853" t="s">
        <v>337</v>
      </c>
      <c r="D853" t="s">
        <v>48</v>
      </c>
      <c r="E853" s="2" t="s">
        <v>7</v>
      </c>
      <c r="F853" s="2">
        <f>VLOOKUP(C853,'Five Year Alumni Srvy 2016 Data'!C:F,4,FALSE)</f>
        <v>0</v>
      </c>
      <c r="G853" s="2" t="str">
        <f>VLOOKUP(F853,Coding!K:L,2,FALSE)</f>
        <v>Non-URM</v>
      </c>
      <c r="H853" t="s">
        <v>298</v>
      </c>
      <c r="I853" t="s">
        <v>298</v>
      </c>
      <c r="J853" t="s">
        <v>21</v>
      </c>
      <c r="K853" t="s">
        <v>102</v>
      </c>
      <c r="L853" s="3"/>
      <c r="M853" t="s">
        <v>61</v>
      </c>
      <c r="N853" t="s">
        <v>103</v>
      </c>
    </row>
    <row r="854" spans="1:14" x14ac:dyDescent="0.25">
      <c r="A854" s="2">
        <v>1</v>
      </c>
      <c r="B854" s="2">
        <v>2016</v>
      </c>
      <c r="C854" t="s">
        <v>338</v>
      </c>
      <c r="D854" t="s">
        <v>48</v>
      </c>
      <c r="E854" s="2" t="s">
        <v>7</v>
      </c>
      <c r="F854" s="2">
        <f>VLOOKUP(C854,'Five Year Alumni Srvy 2016 Data'!C:F,4,FALSE)</f>
        <v>0</v>
      </c>
      <c r="G854" s="2" t="str">
        <f>VLOOKUP(F854,Coding!K:L,2,FALSE)</f>
        <v>Non-URM</v>
      </c>
      <c r="H854" t="s">
        <v>339</v>
      </c>
      <c r="I854" t="s">
        <v>339</v>
      </c>
      <c r="J854" t="s">
        <v>15</v>
      </c>
      <c r="K854" t="s">
        <v>102</v>
      </c>
      <c r="L854" s="3"/>
      <c r="M854" t="s">
        <v>61</v>
      </c>
      <c r="N854" t="s">
        <v>103</v>
      </c>
    </row>
    <row r="855" spans="1:14" x14ac:dyDescent="0.25">
      <c r="A855" s="2">
        <v>1</v>
      </c>
      <c r="B855" s="2">
        <v>2016</v>
      </c>
      <c r="C855" t="s">
        <v>340</v>
      </c>
      <c r="D855" t="s">
        <v>48</v>
      </c>
      <c r="E855" s="2" t="s">
        <v>7</v>
      </c>
      <c r="F855" s="2">
        <f>VLOOKUP(C855,'Five Year Alumni Srvy 2016 Data'!C:F,4,FALSE)</f>
        <v>0</v>
      </c>
      <c r="G855" s="2" t="str">
        <f>VLOOKUP(F855,Coding!K:L,2,FALSE)</f>
        <v>Non-URM</v>
      </c>
      <c r="H855" t="s">
        <v>318</v>
      </c>
      <c r="I855" t="s">
        <v>171</v>
      </c>
      <c r="J855" t="s">
        <v>19</v>
      </c>
      <c r="K855" t="s">
        <v>102</v>
      </c>
      <c r="L855" s="3"/>
      <c r="M855" t="s">
        <v>61</v>
      </c>
      <c r="N855" t="s">
        <v>103</v>
      </c>
    </row>
    <row r="856" spans="1:14" x14ac:dyDescent="0.25">
      <c r="A856" s="2">
        <v>1</v>
      </c>
      <c r="B856" s="2">
        <v>2016</v>
      </c>
      <c r="C856" t="s">
        <v>385</v>
      </c>
      <c r="D856" t="s">
        <v>48</v>
      </c>
      <c r="E856" s="2" t="s">
        <v>7</v>
      </c>
      <c r="F856" s="2">
        <f>VLOOKUP(C856,'Five Year Alumni Srvy 2016 Data'!C:F,4,FALSE)</f>
        <v>0</v>
      </c>
      <c r="G856" s="2" t="str">
        <f>VLOOKUP(F856,Coding!K:L,2,FALSE)</f>
        <v>Non-URM</v>
      </c>
      <c r="H856" t="s">
        <v>270</v>
      </c>
      <c r="I856" t="s">
        <v>270</v>
      </c>
      <c r="J856" t="s">
        <v>21</v>
      </c>
      <c r="K856" t="s">
        <v>102</v>
      </c>
      <c r="L856" s="3"/>
      <c r="M856" t="s">
        <v>61</v>
      </c>
      <c r="N856" t="s">
        <v>103</v>
      </c>
    </row>
    <row r="857" spans="1:14" x14ac:dyDescent="0.25">
      <c r="A857" s="2">
        <v>1</v>
      </c>
      <c r="B857" s="2">
        <v>2016</v>
      </c>
      <c r="C857" t="s">
        <v>391</v>
      </c>
      <c r="D857" t="s">
        <v>48</v>
      </c>
      <c r="E857" s="2" t="s">
        <v>7</v>
      </c>
      <c r="F857" s="2">
        <f>VLOOKUP(C857,'Five Year Alumni Srvy 2016 Data'!C:F,4,FALSE)</f>
        <v>0</v>
      </c>
      <c r="G857" s="2" t="str">
        <f>VLOOKUP(F857,Coding!K:L,2,FALSE)</f>
        <v>Non-URM</v>
      </c>
      <c r="H857" t="s">
        <v>238</v>
      </c>
      <c r="I857" t="s">
        <v>225</v>
      </c>
      <c r="J857" t="s">
        <v>19</v>
      </c>
      <c r="K857" t="s">
        <v>102</v>
      </c>
      <c r="L857" s="3"/>
      <c r="M857" t="s">
        <v>61</v>
      </c>
      <c r="N857" t="s">
        <v>103</v>
      </c>
    </row>
    <row r="858" spans="1:14" x14ac:dyDescent="0.25">
      <c r="A858" s="2">
        <v>1</v>
      </c>
      <c r="B858" s="2">
        <v>2016</v>
      </c>
      <c r="C858" t="s">
        <v>400</v>
      </c>
      <c r="D858" t="s">
        <v>264</v>
      </c>
      <c r="E858" s="2" t="s">
        <v>7</v>
      </c>
      <c r="F858" s="2">
        <f>VLOOKUP(C858,'Five Year Alumni Srvy 2016 Data'!C:F,4,FALSE)</f>
        <v>0</v>
      </c>
      <c r="G858" s="2" t="str">
        <f>VLOOKUP(F858,Coding!K:L,2,FALSE)</f>
        <v>Non-URM</v>
      </c>
      <c r="H858" t="s">
        <v>401</v>
      </c>
      <c r="I858" t="s">
        <v>401</v>
      </c>
      <c r="J858" t="s">
        <v>19</v>
      </c>
      <c r="K858" t="s">
        <v>102</v>
      </c>
      <c r="L858" s="3"/>
      <c r="M858" t="s">
        <v>61</v>
      </c>
      <c r="N858" t="s">
        <v>103</v>
      </c>
    </row>
    <row r="859" spans="1:14" x14ac:dyDescent="0.25">
      <c r="A859" s="2">
        <v>1</v>
      </c>
      <c r="B859" s="2">
        <v>2016</v>
      </c>
      <c r="C859" t="s">
        <v>406</v>
      </c>
      <c r="D859" t="s">
        <v>204</v>
      </c>
      <c r="E859" s="2" t="s">
        <v>7</v>
      </c>
      <c r="F859" s="2">
        <f>VLOOKUP(C859,'Five Year Alumni Srvy 2016 Data'!C:F,4,FALSE)</f>
        <v>0</v>
      </c>
      <c r="G859" s="2" t="str">
        <f>VLOOKUP(F859,Coding!K:L,2,FALSE)</f>
        <v>Non-URM</v>
      </c>
      <c r="H859" t="s">
        <v>215</v>
      </c>
      <c r="I859" t="s">
        <v>215</v>
      </c>
      <c r="J859" t="s">
        <v>21</v>
      </c>
      <c r="K859" t="s">
        <v>102</v>
      </c>
      <c r="L859" s="3"/>
      <c r="M859" t="s">
        <v>61</v>
      </c>
      <c r="N859" t="s">
        <v>103</v>
      </c>
    </row>
    <row r="860" spans="1:14" x14ac:dyDescent="0.25">
      <c r="A860" s="2">
        <v>1</v>
      </c>
      <c r="B860" s="2">
        <v>2016</v>
      </c>
      <c r="C860" t="s">
        <v>413</v>
      </c>
      <c r="D860" t="s">
        <v>169</v>
      </c>
      <c r="E860" s="2" t="s">
        <v>7</v>
      </c>
      <c r="F860" s="2">
        <f>VLOOKUP(C860,'Five Year Alumni Srvy 2016 Data'!C:F,4,FALSE)</f>
        <v>0</v>
      </c>
      <c r="G860" s="2" t="str">
        <f>VLOOKUP(F860,Coding!K:L,2,FALSE)</f>
        <v>Non-URM</v>
      </c>
      <c r="H860" t="s">
        <v>414</v>
      </c>
      <c r="I860" t="s">
        <v>415</v>
      </c>
      <c r="J860" t="s">
        <v>19</v>
      </c>
      <c r="K860" t="s">
        <v>102</v>
      </c>
      <c r="L860" s="3"/>
      <c r="M860" t="s">
        <v>61</v>
      </c>
      <c r="N860" t="s">
        <v>103</v>
      </c>
    </row>
    <row r="861" spans="1:14" x14ac:dyDescent="0.25">
      <c r="A861" s="2">
        <v>1</v>
      </c>
      <c r="B861" s="2">
        <v>2016</v>
      </c>
      <c r="C861" t="s">
        <v>416</v>
      </c>
      <c r="D861" t="s">
        <v>169</v>
      </c>
      <c r="E861" s="2" t="s">
        <v>7</v>
      </c>
      <c r="F861" s="2">
        <f>VLOOKUP(C861,'Five Year Alumni Srvy 2016 Data'!C:F,4,FALSE)</f>
        <v>0</v>
      </c>
      <c r="G861" s="2" t="str">
        <f>VLOOKUP(F861,Coding!K:L,2,FALSE)</f>
        <v>Non-URM</v>
      </c>
      <c r="H861" t="s">
        <v>235</v>
      </c>
      <c r="I861" t="s">
        <v>236</v>
      </c>
      <c r="J861" t="s">
        <v>15</v>
      </c>
      <c r="K861" t="s">
        <v>102</v>
      </c>
      <c r="L861" s="3"/>
      <c r="M861" t="s">
        <v>61</v>
      </c>
      <c r="N861" t="s">
        <v>103</v>
      </c>
    </row>
    <row r="862" spans="1:14" x14ac:dyDescent="0.25">
      <c r="A862" s="2">
        <v>1</v>
      </c>
      <c r="B862" s="2">
        <v>2016</v>
      </c>
      <c r="C862" t="s">
        <v>419</v>
      </c>
      <c r="D862" t="s">
        <v>48</v>
      </c>
      <c r="E862" s="2" t="s">
        <v>7</v>
      </c>
      <c r="F862" s="2">
        <f>VLOOKUP(C862,'Five Year Alumni Srvy 2016 Data'!C:F,4,FALSE)</f>
        <v>0</v>
      </c>
      <c r="G862" s="2" t="str">
        <f>VLOOKUP(F862,Coding!K:L,2,FALSE)</f>
        <v>Non-URM</v>
      </c>
      <c r="H862" t="s">
        <v>420</v>
      </c>
      <c r="I862" t="s">
        <v>273</v>
      </c>
      <c r="J862" t="s">
        <v>21</v>
      </c>
      <c r="K862" t="s">
        <v>102</v>
      </c>
      <c r="L862" s="3"/>
      <c r="M862" t="s">
        <v>61</v>
      </c>
      <c r="N862" t="s">
        <v>103</v>
      </c>
    </row>
    <row r="863" spans="1:14" x14ac:dyDescent="0.25">
      <c r="A863" s="2">
        <v>1</v>
      </c>
      <c r="B863" s="2">
        <v>2016</v>
      </c>
      <c r="C863" t="s">
        <v>426</v>
      </c>
      <c r="D863" t="s">
        <v>48</v>
      </c>
      <c r="E863" s="2" t="s">
        <v>7</v>
      </c>
      <c r="F863" s="2">
        <f>VLOOKUP(C863,'Five Year Alumni Srvy 2016 Data'!C:F,4,FALSE)</f>
        <v>0</v>
      </c>
      <c r="G863" s="2" t="str">
        <f>VLOOKUP(F863,Coding!K:L,2,FALSE)</f>
        <v>Non-URM</v>
      </c>
      <c r="H863" t="s">
        <v>427</v>
      </c>
      <c r="I863" t="s">
        <v>267</v>
      </c>
      <c r="J863" t="s">
        <v>10</v>
      </c>
      <c r="K863" t="s">
        <v>102</v>
      </c>
      <c r="L863" s="3"/>
      <c r="M863" t="s">
        <v>61</v>
      </c>
      <c r="N863" t="s">
        <v>103</v>
      </c>
    </row>
    <row r="864" spans="1:14" x14ac:dyDescent="0.25">
      <c r="A864" s="2">
        <v>1</v>
      </c>
      <c r="B864" s="2">
        <v>2016</v>
      </c>
      <c r="C864" t="s">
        <v>431</v>
      </c>
      <c r="D864" t="s">
        <v>48</v>
      </c>
      <c r="E864" s="2" t="s">
        <v>7</v>
      </c>
      <c r="F864" s="2">
        <f>VLOOKUP(C864,'Five Year Alumni Srvy 2016 Data'!C:F,4,FALSE)</f>
        <v>0</v>
      </c>
      <c r="G864" s="2" t="str">
        <f>VLOOKUP(F864,Coding!K:L,2,FALSE)</f>
        <v>Non-URM</v>
      </c>
      <c r="H864" t="s">
        <v>432</v>
      </c>
      <c r="I864" t="s">
        <v>433</v>
      </c>
      <c r="J864" t="s">
        <v>15</v>
      </c>
      <c r="K864" t="s">
        <v>102</v>
      </c>
      <c r="L864" s="3"/>
      <c r="M864" t="s">
        <v>61</v>
      </c>
      <c r="N864" t="s">
        <v>103</v>
      </c>
    </row>
    <row r="865" spans="1:14" x14ac:dyDescent="0.25">
      <c r="A865" s="2">
        <v>1</v>
      </c>
      <c r="B865" s="2">
        <v>2016</v>
      </c>
      <c r="C865" t="s">
        <v>434</v>
      </c>
      <c r="D865" t="s">
        <v>48</v>
      </c>
      <c r="E865" s="2" t="s">
        <v>7</v>
      </c>
      <c r="F865" s="2">
        <f>VLOOKUP(C865,'Five Year Alumni Srvy 2016 Data'!C:F,4,FALSE)</f>
        <v>0</v>
      </c>
      <c r="G865" s="2" t="str">
        <f>VLOOKUP(F865,Coding!K:L,2,FALSE)</f>
        <v>Non-URM</v>
      </c>
      <c r="H865" t="s">
        <v>270</v>
      </c>
      <c r="I865" t="s">
        <v>270</v>
      </c>
      <c r="J865" t="s">
        <v>21</v>
      </c>
      <c r="K865" t="s">
        <v>102</v>
      </c>
      <c r="L865" s="3"/>
      <c r="M865" t="s">
        <v>61</v>
      </c>
      <c r="N865" t="s">
        <v>103</v>
      </c>
    </row>
    <row r="866" spans="1:14" x14ac:dyDescent="0.25">
      <c r="A866" s="2">
        <v>1</v>
      </c>
      <c r="B866" s="2">
        <v>2016</v>
      </c>
      <c r="C866" t="s">
        <v>442</v>
      </c>
      <c r="D866" t="s">
        <v>169</v>
      </c>
      <c r="E866" s="2" t="s">
        <v>7</v>
      </c>
      <c r="F866" s="2">
        <f>VLOOKUP(C866,'Five Year Alumni Srvy 2016 Data'!C:F,4,FALSE)</f>
        <v>0</v>
      </c>
      <c r="G866" s="2" t="str">
        <f>VLOOKUP(F866,Coding!K:L,2,FALSE)</f>
        <v>Non-URM</v>
      </c>
      <c r="H866" t="s">
        <v>306</v>
      </c>
      <c r="I866" t="s">
        <v>306</v>
      </c>
      <c r="J866" t="s">
        <v>21</v>
      </c>
      <c r="K866" t="s">
        <v>102</v>
      </c>
      <c r="L866" s="3"/>
      <c r="M866" t="s">
        <v>61</v>
      </c>
      <c r="N866" t="s">
        <v>103</v>
      </c>
    </row>
    <row r="867" spans="1:14" x14ac:dyDescent="0.25">
      <c r="A867" s="2">
        <v>1</v>
      </c>
      <c r="B867" s="2">
        <v>2016</v>
      </c>
      <c r="C867" t="s">
        <v>445</v>
      </c>
      <c r="D867" t="s">
        <v>264</v>
      </c>
      <c r="E867" s="2" t="s">
        <v>7</v>
      </c>
      <c r="F867" s="2">
        <f>VLOOKUP(C867,'Five Year Alumni Srvy 2016 Data'!C:F,4,FALSE)</f>
        <v>0</v>
      </c>
      <c r="G867" s="2" t="str">
        <f>VLOOKUP(F867,Coding!K:L,2,FALSE)</f>
        <v>Non-URM</v>
      </c>
      <c r="H867" t="s">
        <v>412</v>
      </c>
      <c r="I867" t="s">
        <v>196</v>
      </c>
      <c r="J867" t="s">
        <v>10</v>
      </c>
      <c r="K867" t="s">
        <v>102</v>
      </c>
      <c r="L867" s="3"/>
      <c r="M867" t="s">
        <v>61</v>
      </c>
      <c r="N867" t="s">
        <v>103</v>
      </c>
    </row>
    <row r="868" spans="1:14" x14ac:dyDescent="0.25">
      <c r="A868" s="2">
        <v>1</v>
      </c>
      <c r="B868" s="2">
        <v>2016</v>
      </c>
      <c r="C868" t="s">
        <v>446</v>
      </c>
      <c r="D868" t="s">
        <v>204</v>
      </c>
      <c r="E868" s="2" t="s">
        <v>7</v>
      </c>
      <c r="F868" s="2">
        <f>VLOOKUP(C868,'Five Year Alumni Srvy 2016 Data'!C:F,4,FALSE)</f>
        <v>0</v>
      </c>
      <c r="G868" s="2" t="str">
        <f>VLOOKUP(F868,Coding!K:L,2,FALSE)</f>
        <v>Non-URM</v>
      </c>
      <c r="H868" t="s">
        <v>195</v>
      </c>
      <c r="I868" t="s">
        <v>196</v>
      </c>
      <c r="J868" t="s">
        <v>10</v>
      </c>
      <c r="K868" t="s">
        <v>102</v>
      </c>
      <c r="L868" s="3"/>
      <c r="M868" t="s">
        <v>61</v>
      </c>
      <c r="N868" t="s">
        <v>103</v>
      </c>
    </row>
    <row r="869" spans="1:14" x14ac:dyDescent="0.25">
      <c r="A869" s="2">
        <v>1</v>
      </c>
      <c r="B869" s="2">
        <v>2016</v>
      </c>
      <c r="C869" t="s">
        <v>449</v>
      </c>
      <c r="D869" t="s">
        <v>48</v>
      </c>
      <c r="E869" s="2" t="s">
        <v>7</v>
      </c>
      <c r="F869" s="2">
        <f>VLOOKUP(C869,'Five Year Alumni Srvy 2016 Data'!C:F,4,FALSE)</f>
        <v>0</v>
      </c>
      <c r="G869" s="2" t="str">
        <f>VLOOKUP(F869,Coding!K:L,2,FALSE)</f>
        <v>Non-URM</v>
      </c>
      <c r="H869" t="s">
        <v>190</v>
      </c>
      <c r="I869" t="s">
        <v>191</v>
      </c>
      <c r="J869" t="s">
        <v>21</v>
      </c>
      <c r="K869" t="s">
        <v>102</v>
      </c>
      <c r="L869" s="3"/>
      <c r="M869" t="s">
        <v>61</v>
      </c>
      <c r="N869" t="s">
        <v>103</v>
      </c>
    </row>
    <row r="870" spans="1:14" x14ac:dyDescent="0.25">
      <c r="A870" s="2">
        <v>1</v>
      </c>
      <c r="B870" s="2">
        <v>2016</v>
      </c>
      <c r="C870" t="s">
        <v>461</v>
      </c>
      <c r="D870" t="s">
        <v>48</v>
      </c>
      <c r="E870" s="2" t="s">
        <v>7</v>
      </c>
      <c r="F870" s="2">
        <f>VLOOKUP(C870,'Five Year Alumni Srvy 2016 Data'!C:F,4,FALSE)</f>
        <v>0</v>
      </c>
      <c r="G870" s="2" t="str">
        <f>VLOOKUP(F870,Coding!K:L,2,FALSE)</f>
        <v>Non-URM</v>
      </c>
      <c r="H870" t="s">
        <v>306</v>
      </c>
      <c r="I870" t="s">
        <v>306</v>
      </c>
      <c r="J870" t="s">
        <v>21</v>
      </c>
      <c r="K870" t="s">
        <v>102</v>
      </c>
      <c r="L870" s="3"/>
      <c r="M870" t="s">
        <v>61</v>
      </c>
      <c r="N870" t="s">
        <v>103</v>
      </c>
    </row>
    <row r="871" spans="1:14" x14ac:dyDescent="0.25">
      <c r="A871" s="2">
        <v>1</v>
      </c>
      <c r="B871" s="2">
        <v>2016</v>
      </c>
      <c r="C871" t="s">
        <v>472</v>
      </c>
      <c r="D871" t="s">
        <v>48</v>
      </c>
      <c r="E871" s="2" t="s">
        <v>7</v>
      </c>
      <c r="F871" s="2">
        <f>VLOOKUP(C871,'Five Year Alumni Srvy 2016 Data'!C:F,4,FALSE)</f>
        <v>0</v>
      </c>
      <c r="G871" s="2" t="str">
        <f>VLOOKUP(F871,Coding!K:L,2,FALSE)</f>
        <v>Non-URM</v>
      </c>
      <c r="H871" t="s">
        <v>473</v>
      </c>
      <c r="I871" t="s">
        <v>473</v>
      </c>
      <c r="J871" t="s">
        <v>17</v>
      </c>
      <c r="K871" t="s">
        <v>102</v>
      </c>
      <c r="L871" s="3"/>
      <c r="M871" t="s">
        <v>61</v>
      </c>
      <c r="N871" t="s">
        <v>103</v>
      </c>
    </row>
    <row r="872" spans="1:14" x14ac:dyDescent="0.25">
      <c r="A872" s="2">
        <v>1</v>
      </c>
      <c r="B872" s="2">
        <v>2016</v>
      </c>
      <c r="C872" t="s">
        <v>476</v>
      </c>
      <c r="D872" t="s">
        <v>48</v>
      </c>
      <c r="E872" s="2" t="s">
        <v>7</v>
      </c>
      <c r="F872" s="2">
        <f>VLOOKUP(C872,'Five Year Alumni Srvy 2016 Data'!C:F,4,FALSE)</f>
        <v>0</v>
      </c>
      <c r="G872" s="2" t="str">
        <f>VLOOKUP(F872,Coding!K:L,2,FALSE)</f>
        <v>Non-URM</v>
      </c>
      <c r="H872" t="s">
        <v>339</v>
      </c>
      <c r="I872" t="s">
        <v>339</v>
      </c>
      <c r="J872" t="s">
        <v>15</v>
      </c>
      <c r="K872" t="s">
        <v>102</v>
      </c>
      <c r="L872" s="3"/>
      <c r="M872" t="s">
        <v>61</v>
      </c>
      <c r="N872" t="s">
        <v>103</v>
      </c>
    </row>
    <row r="873" spans="1:14" x14ac:dyDescent="0.25">
      <c r="A873" s="2">
        <v>1</v>
      </c>
      <c r="B873" s="2">
        <v>2016</v>
      </c>
      <c r="C873" t="s">
        <v>482</v>
      </c>
      <c r="D873" t="s">
        <v>48</v>
      </c>
      <c r="E873" s="2" t="s">
        <v>7</v>
      </c>
      <c r="F873" s="2">
        <f>VLOOKUP(C873,'Five Year Alumni Srvy 2016 Data'!C:F,4,FALSE)</f>
        <v>0</v>
      </c>
      <c r="G873" s="2" t="str">
        <f>VLOOKUP(F873,Coding!K:L,2,FALSE)</f>
        <v>Non-URM</v>
      </c>
      <c r="H873" t="s">
        <v>483</v>
      </c>
      <c r="I873" t="s">
        <v>401</v>
      </c>
      <c r="J873" t="s">
        <v>19</v>
      </c>
      <c r="K873" t="s">
        <v>102</v>
      </c>
      <c r="L873" s="3"/>
      <c r="M873" t="s">
        <v>61</v>
      </c>
      <c r="N873" t="s">
        <v>103</v>
      </c>
    </row>
    <row r="874" spans="1:14" x14ac:dyDescent="0.25">
      <c r="A874" s="2">
        <v>1</v>
      </c>
      <c r="B874" s="2">
        <v>2016</v>
      </c>
      <c r="C874" t="s">
        <v>490</v>
      </c>
      <c r="D874" t="s">
        <v>48</v>
      </c>
      <c r="E874" s="2" t="s">
        <v>7</v>
      </c>
      <c r="F874" s="2">
        <f>VLOOKUP(C874,'Five Year Alumni Srvy 2016 Data'!C:F,4,FALSE)</f>
        <v>0</v>
      </c>
      <c r="G874" s="2" t="str">
        <f>VLOOKUP(F874,Coding!K:L,2,FALSE)</f>
        <v>Non-URM</v>
      </c>
      <c r="H874" t="s">
        <v>195</v>
      </c>
      <c r="I874" t="s">
        <v>196</v>
      </c>
      <c r="J874" t="s">
        <v>10</v>
      </c>
      <c r="K874" t="s">
        <v>102</v>
      </c>
      <c r="L874" s="3"/>
      <c r="M874" t="s">
        <v>61</v>
      </c>
      <c r="N874" t="s">
        <v>103</v>
      </c>
    </row>
    <row r="875" spans="1:14" x14ac:dyDescent="0.25">
      <c r="A875" s="2">
        <v>1</v>
      </c>
      <c r="B875" s="2">
        <v>2016</v>
      </c>
      <c r="C875" t="s">
        <v>495</v>
      </c>
      <c r="D875" t="s">
        <v>48</v>
      </c>
      <c r="E875" s="2" t="s">
        <v>7</v>
      </c>
      <c r="F875" s="2">
        <f>VLOOKUP(C875,'Five Year Alumni Srvy 2016 Data'!C:F,4,FALSE)</f>
        <v>0</v>
      </c>
      <c r="G875" s="2" t="str">
        <f>VLOOKUP(F875,Coding!K:L,2,FALSE)</f>
        <v>Non-URM</v>
      </c>
      <c r="H875" t="s">
        <v>219</v>
      </c>
      <c r="I875" t="s">
        <v>220</v>
      </c>
      <c r="J875" t="s">
        <v>19</v>
      </c>
      <c r="K875" t="s">
        <v>102</v>
      </c>
      <c r="L875" s="3"/>
      <c r="M875" t="s">
        <v>61</v>
      </c>
      <c r="N875" t="s">
        <v>103</v>
      </c>
    </row>
    <row r="876" spans="1:14" x14ac:dyDescent="0.25">
      <c r="A876" s="2">
        <v>1</v>
      </c>
      <c r="B876" s="2">
        <v>2016</v>
      </c>
      <c r="C876" t="s">
        <v>181</v>
      </c>
      <c r="D876" t="s">
        <v>48</v>
      </c>
      <c r="E876" s="2" t="s">
        <v>7</v>
      </c>
      <c r="F876" s="2">
        <f>VLOOKUP(C876,'Five Year Alumni Srvy 2016 Data'!C:F,4,FALSE)</f>
        <v>0</v>
      </c>
      <c r="G876" s="2" t="str">
        <f>VLOOKUP(F876,Coding!K:L,2,FALSE)</f>
        <v>Non-URM</v>
      </c>
      <c r="H876" t="s">
        <v>182</v>
      </c>
      <c r="I876" t="s">
        <v>182</v>
      </c>
      <c r="J876" t="s">
        <v>21</v>
      </c>
      <c r="K876" t="s">
        <v>110</v>
      </c>
      <c r="L876" s="3"/>
      <c r="M876" t="s">
        <v>61</v>
      </c>
      <c r="N876" t="s">
        <v>111</v>
      </c>
    </row>
    <row r="877" spans="1:14" x14ac:dyDescent="0.25">
      <c r="A877" s="2">
        <v>1</v>
      </c>
      <c r="B877" s="2">
        <v>2016</v>
      </c>
      <c r="C877" t="s">
        <v>197</v>
      </c>
      <c r="D877" t="s">
        <v>48</v>
      </c>
      <c r="E877" s="2" t="s">
        <v>7</v>
      </c>
      <c r="F877" s="2">
        <f>VLOOKUP(C877,'Five Year Alumni Srvy 2016 Data'!C:F,4,FALSE)</f>
        <v>0</v>
      </c>
      <c r="G877" s="2" t="str">
        <f>VLOOKUP(F877,Coding!K:L,2,FALSE)</f>
        <v>Non-URM</v>
      </c>
      <c r="H877" t="s">
        <v>198</v>
      </c>
      <c r="I877" t="s">
        <v>199</v>
      </c>
      <c r="J877" t="s">
        <v>17</v>
      </c>
      <c r="K877" t="s">
        <v>110</v>
      </c>
      <c r="L877" s="3"/>
      <c r="M877" t="s">
        <v>61</v>
      </c>
      <c r="N877" t="s">
        <v>111</v>
      </c>
    </row>
    <row r="878" spans="1:14" x14ac:dyDescent="0.25">
      <c r="A878" s="2">
        <v>1</v>
      </c>
      <c r="B878" s="2">
        <v>2016</v>
      </c>
      <c r="C878" t="s">
        <v>240</v>
      </c>
      <c r="D878" t="s">
        <v>48</v>
      </c>
      <c r="E878" s="2" t="s">
        <v>7</v>
      </c>
      <c r="F878" s="2">
        <f>VLOOKUP(C878,'Five Year Alumni Srvy 2016 Data'!C:F,4,FALSE)</f>
        <v>0</v>
      </c>
      <c r="G878" s="2" t="str">
        <f>VLOOKUP(F878,Coding!K:L,2,FALSE)</f>
        <v>Non-URM</v>
      </c>
      <c r="H878" t="s">
        <v>241</v>
      </c>
      <c r="I878" t="s">
        <v>242</v>
      </c>
      <c r="J878" t="s">
        <v>21</v>
      </c>
      <c r="K878" t="s">
        <v>110</v>
      </c>
      <c r="L878" s="3"/>
      <c r="M878" t="s">
        <v>61</v>
      </c>
      <c r="N878" t="s">
        <v>111</v>
      </c>
    </row>
    <row r="879" spans="1:14" x14ac:dyDescent="0.25">
      <c r="A879" s="2">
        <v>1</v>
      </c>
      <c r="B879" s="2">
        <v>2016</v>
      </c>
      <c r="C879" t="s">
        <v>247</v>
      </c>
      <c r="D879" t="s">
        <v>48</v>
      </c>
      <c r="E879" s="2" t="s">
        <v>7</v>
      </c>
      <c r="F879" s="2">
        <f>VLOOKUP(C879,'Five Year Alumni Srvy 2016 Data'!C:F,4,FALSE)</f>
        <v>0</v>
      </c>
      <c r="G879" s="2" t="str">
        <f>VLOOKUP(F879,Coding!K:L,2,FALSE)</f>
        <v>Non-URM</v>
      </c>
      <c r="H879" t="s">
        <v>248</v>
      </c>
      <c r="I879" t="s">
        <v>249</v>
      </c>
      <c r="J879" t="s">
        <v>17</v>
      </c>
      <c r="K879" t="s">
        <v>110</v>
      </c>
      <c r="L879" s="3"/>
      <c r="M879" t="s">
        <v>61</v>
      </c>
      <c r="N879" t="s">
        <v>111</v>
      </c>
    </row>
    <row r="880" spans="1:14" x14ac:dyDescent="0.25">
      <c r="A880" s="2">
        <v>1</v>
      </c>
      <c r="B880" s="2">
        <v>2016</v>
      </c>
      <c r="C880" t="s">
        <v>250</v>
      </c>
      <c r="D880" t="s">
        <v>48</v>
      </c>
      <c r="E880" s="2" t="s">
        <v>7</v>
      </c>
      <c r="F880" s="2">
        <f>VLOOKUP(C880,'Five Year Alumni Srvy 2016 Data'!C:F,4,FALSE)</f>
        <v>0</v>
      </c>
      <c r="G880" s="2" t="str">
        <f>VLOOKUP(F880,Coding!K:L,2,FALSE)</f>
        <v>Non-URM</v>
      </c>
      <c r="H880" t="s">
        <v>228</v>
      </c>
      <c r="I880" t="s">
        <v>229</v>
      </c>
      <c r="J880" t="s">
        <v>21</v>
      </c>
      <c r="K880" t="s">
        <v>110</v>
      </c>
      <c r="L880" s="3"/>
      <c r="M880" t="s">
        <v>61</v>
      </c>
      <c r="N880" t="s">
        <v>111</v>
      </c>
    </row>
    <row r="881" spans="1:15" x14ac:dyDescent="0.25">
      <c r="A881" s="2">
        <v>1</v>
      </c>
      <c r="B881" s="2">
        <v>2016</v>
      </c>
      <c r="C881" t="s">
        <v>283</v>
      </c>
      <c r="D881" t="s">
        <v>204</v>
      </c>
      <c r="E881" s="2" t="s">
        <v>7</v>
      </c>
      <c r="F881" s="2">
        <f>VLOOKUP(C881,'Five Year Alumni Srvy 2016 Data'!C:F,4,FALSE)</f>
        <v>0</v>
      </c>
      <c r="G881" s="2" t="str">
        <f>VLOOKUP(F881,Coding!K:L,2,FALSE)</f>
        <v>Non-URM</v>
      </c>
      <c r="H881" t="s">
        <v>284</v>
      </c>
      <c r="I881" t="s">
        <v>261</v>
      </c>
      <c r="J881" t="s">
        <v>10</v>
      </c>
      <c r="K881" t="s">
        <v>110</v>
      </c>
      <c r="L881" s="3"/>
      <c r="M881" t="s">
        <v>61</v>
      </c>
      <c r="N881" t="s">
        <v>111</v>
      </c>
    </row>
    <row r="882" spans="1:15" x14ac:dyDescent="0.25">
      <c r="A882" s="2">
        <v>1</v>
      </c>
      <c r="B882" s="2">
        <v>2016</v>
      </c>
      <c r="C882" t="s">
        <v>285</v>
      </c>
      <c r="D882" t="s">
        <v>264</v>
      </c>
      <c r="E882" s="2" t="s">
        <v>7</v>
      </c>
      <c r="F882" s="2">
        <f>VLOOKUP(C882,'Five Year Alumni Srvy 2016 Data'!C:F,4,FALSE)</f>
        <v>0</v>
      </c>
      <c r="G882" s="2" t="str">
        <f>VLOOKUP(F882,Coding!K:L,2,FALSE)</f>
        <v>Non-URM</v>
      </c>
      <c r="H882" t="s">
        <v>270</v>
      </c>
      <c r="I882" t="s">
        <v>270</v>
      </c>
      <c r="J882" t="s">
        <v>21</v>
      </c>
      <c r="K882" t="s">
        <v>110</v>
      </c>
      <c r="L882" s="3"/>
      <c r="M882" t="s">
        <v>61</v>
      </c>
      <c r="N882" t="s">
        <v>111</v>
      </c>
    </row>
    <row r="883" spans="1:15" x14ac:dyDescent="0.25">
      <c r="A883" s="2">
        <v>1</v>
      </c>
      <c r="B883" s="2">
        <v>2016</v>
      </c>
      <c r="C883" t="s">
        <v>288</v>
      </c>
      <c r="D883" t="s">
        <v>48</v>
      </c>
      <c r="E883" s="2" t="s">
        <v>7</v>
      </c>
      <c r="F883" s="2">
        <f>VLOOKUP(C883,'Five Year Alumni Srvy 2016 Data'!C:F,4,FALSE)</f>
        <v>0</v>
      </c>
      <c r="G883" s="2" t="str">
        <f>VLOOKUP(F883,Coding!K:L,2,FALSE)</f>
        <v>Non-URM</v>
      </c>
      <c r="H883" t="s">
        <v>289</v>
      </c>
      <c r="I883" t="s">
        <v>290</v>
      </c>
      <c r="J883" t="s">
        <v>17</v>
      </c>
      <c r="K883" t="s">
        <v>110</v>
      </c>
      <c r="L883" s="3"/>
      <c r="M883" t="s">
        <v>61</v>
      </c>
      <c r="N883" t="s">
        <v>111</v>
      </c>
    </row>
    <row r="884" spans="1:15" x14ac:dyDescent="0.25">
      <c r="A884" s="2">
        <v>1</v>
      </c>
      <c r="B884" s="2">
        <v>2016</v>
      </c>
      <c r="C884" t="s">
        <v>291</v>
      </c>
      <c r="D884" t="s">
        <v>48</v>
      </c>
      <c r="E884" s="2" t="s">
        <v>7</v>
      </c>
      <c r="F884" s="2">
        <f>VLOOKUP(C884,'Five Year Alumni Srvy 2016 Data'!C:F,4,FALSE)</f>
        <v>0</v>
      </c>
      <c r="G884" s="2" t="str">
        <f>VLOOKUP(F884,Coding!K:L,2,FALSE)</f>
        <v>Non-URM</v>
      </c>
      <c r="H884" t="s">
        <v>292</v>
      </c>
      <c r="I884" t="s">
        <v>293</v>
      </c>
      <c r="J884" t="s">
        <v>15</v>
      </c>
      <c r="K884" t="s">
        <v>110</v>
      </c>
      <c r="L884" s="3"/>
      <c r="M884" t="s">
        <v>61</v>
      </c>
      <c r="N884" t="s">
        <v>111</v>
      </c>
    </row>
    <row r="885" spans="1:15" x14ac:dyDescent="0.25">
      <c r="A885" s="2">
        <v>1</v>
      </c>
      <c r="B885" s="2">
        <v>2016</v>
      </c>
      <c r="C885" t="s">
        <v>297</v>
      </c>
      <c r="D885" t="s">
        <v>48</v>
      </c>
      <c r="E885" s="2" t="s">
        <v>7</v>
      </c>
      <c r="F885" s="2">
        <f>VLOOKUP(C885,'Five Year Alumni Srvy 2016 Data'!C:F,4,FALSE)</f>
        <v>0</v>
      </c>
      <c r="G885" s="2" t="str">
        <f>VLOOKUP(F885,Coding!K:L,2,FALSE)</f>
        <v>Non-URM</v>
      </c>
      <c r="H885" t="s">
        <v>298</v>
      </c>
      <c r="I885" t="s">
        <v>298</v>
      </c>
      <c r="J885" t="s">
        <v>21</v>
      </c>
      <c r="K885" t="s">
        <v>110</v>
      </c>
      <c r="L885" s="3"/>
      <c r="M885" t="s">
        <v>61</v>
      </c>
      <c r="N885" t="s">
        <v>111</v>
      </c>
    </row>
    <row r="886" spans="1:15" x14ac:dyDescent="0.25">
      <c r="A886" s="2">
        <v>1</v>
      </c>
      <c r="B886" s="2">
        <v>2016</v>
      </c>
      <c r="C886" t="s">
        <v>299</v>
      </c>
      <c r="D886" t="s">
        <v>48</v>
      </c>
      <c r="E886" s="2" t="s">
        <v>7</v>
      </c>
      <c r="F886" s="2">
        <f>VLOOKUP(C886,'Five Year Alumni Srvy 2016 Data'!C:F,4,FALSE)</f>
        <v>0</v>
      </c>
      <c r="G886" s="2" t="str">
        <f>VLOOKUP(F886,Coding!K:L,2,FALSE)</f>
        <v>Non-URM</v>
      </c>
      <c r="H886" t="s">
        <v>241</v>
      </c>
      <c r="I886" t="s">
        <v>242</v>
      </c>
      <c r="J886" t="s">
        <v>21</v>
      </c>
      <c r="K886" t="s">
        <v>110</v>
      </c>
      <c r="L886" s="3"/>
      <c r="M886" t="s">
        <v>61</v>
      </c>
      <c r="N886" t="s">
        <v>111</v>
      </c>
    </row>
    <row r="887" spans="1:15" x14ac:dyDescent="0.25">
      <c r="A887" s="2">
        <v>1</v>
      </c>
      <c r="B887" s="2">
        <v>2016</v>
      </c>
      <c r="C887" t="s">
        <v>305</v>
      </c>
      <c r="D887" t="s">
        <v>204</v>
      </c>
      <c r="E887" s="2" t="s">
        <v>7</v>
      </c>
      <c r="F887" s="2">
        <f>VLOOKUP(C887,'Five Year Alumni Srvy 2016 Data'!C:F,4,FALSE)</f>
        <v>0</v>
      </c>
      <c r="G887" s="2" t="str">
        <f>VLOOKUP(F887,Coding!K:L,2,FALSE)</f>
        <v>Non-URM</v>
      </c>
      <c r="H887" t="s">
        <v>306</v>
      </c>
      <c r="I887" t="s">
        <v>306</v>
      </c>
      <c r="J887" t="s">
        <v>21</v>
      </c>
      <c r="K887" t="s">
        <v>110</v>
      </c>
      <c r="L887" s="2">
        <v>1</v>
      </c>
      <c r="M887" t="s">
        <v>61</v>
      </c>
      <c r="N887" t="s">
        <v>111</v>
      </c>
      <c r="O887" t="s">
        <v>308</v>
      </c>
    </row>
    <row r="888" spans="1:15" x14ac:dyDescent="0.25">
      <c r="A888" s="2">
        <v>1</v>
      </c>
      <c r="B888" s="2">
        <v>2016</v>
      </c>
      <c r="C888" t="s">
        <v>326</v>
      </c>
      <c r="D888" t="s">
        <v>48</v>
      </c>
      <c r="E888" s="2" t="s">
        <v>7</v>
      </c>
      <c r="F888" s="2">
        <f>VLOOKUP(C888,'Five Year Alumni Srvy 2016 Data'!C:F,4,FALSE)</f>
        <v>0</v>
      </c>
      <c r="G888" s="2" t="str">
        <f>VLOOKUP(F888,Coding!K:L,2,FALSE)</f>
        <v>Non-URM</v>
      </c>
      <c r="H888" t="s">
        <v>182</v>
      </c>
      <c r="I888" t="s">
        <v>182</v>
      </c>
      <c r="J888" t="s">
        <v>21</v>
      </c>
      <c r="K888" t="s">
        <v>110</v>
      </c>
      <c r="L888" s="3"/>
      <c r="M888" t="s">
        <v>61</v>
      </c>
      <c r="N888" t="s">
        <v>111</v>
      </c>
    </row>
    <row r="889" spans="1:15" x14ac:dyDescent="0.25">
      <c r="A889" s="2">
        <v>1</v>
      </c>
      <c r="B889" s="2">
        <v>2016</v>
      </c>
      <c r="C889" t="s">
        <v>331</v>
      </c>
      <c r="D889" t="s">
        <v>204</v>
      </c>
      <c r="E889" s="2" t="s">
        <v>7</v>
      </c>
      <c r="F889" s="2">
        <f>VLOOKUP(C889,'Five Year Alumni Srvy 2016 Data'!C:F,4,FALSE)</f>
        <v>0</v>
      </c>
      <c r="G889" s="2" t="str">
        <f>VLOOKUP(F889,Coding!K:L,2,FALSE)</f>
        <v>Non-URM</v>
      </c>
      <c r="H889" t="s">
        <v>219</v>
      </c>
      <c r="I889" t="s">
        <v>220</v>
      </c>
      <c r="J889" t="s">
        <v>19</v>
      </c>
      <c r="K889" t="s">
        <v>110</v>
      </c>
      <c r="L889" s="3"/>
      <c r="M889" t="s">
        <v>61</v>
      </c>
      <c r="N889" t="s">
        <v>111</v>
      </c>
    </row>
    <row r="890" spans="1:15" x14ac:dyDescent="0.25">
      <c r="A890" s="2">
        <v>1</v>
      </c>
      <c r="B890" s="2">
        <v>2016</v>
      </c>
      <c r="C890" t="s">
        <v>334</v>
      </c>
      <c r="D890" t="s">
        <v>48</v>
      </c>
      <c r="E890" s="2" t="s">
        <v>7</v>
      </c>
      <c r="F890" s="2">
        <f>VLOOKUP(C890,'Five Year Alumni Srvy 2016 Data'!C:F,4,FALSE)</f>
        <v>0</v>
      </c>
      <c r="G890" s="2" t="str">
        <f>VLOOKUP(F890,Coding!K:L,2,FALSE)</f>
        <v>Non-URM</v>
      </c>
      <c r="H890" t="s">
        <v>335</v>
      </c>
      <c r="I890" t="s">
        <v>50</v>
      </c>
      <c r="J890" t="s">
        <v>17</v>
      </c>
      <c r="K890" t="s">
        <v>110</v>
      </c>
      <c r="L890" s="3"/>
      <c r="M890" t="s">
        <v>61</v>
      </c>
      <c r="N890" t="s">
        <v>111</v>
      </c>
    </row>
    <row r="891" spans="1:15" x14ac:dyDescent="0.25">
      <c r="A891" s="2">
        <v>1</v>
      </c>
      <c r="B891" s="2">
        <v>2016</v>
      </c>
      <c r="C891" t="s">
        <v>337</v>
      </c>
      <c r="D891" t="s">
        <v>48</v>
      </c>
      <c r="E891" s="2" t="s">
        <v>7</v>
      </c>
      <c r="F891" s="2">
        <f>VLOOKUP(C891,'Five Year Alumni Srvy 2016 Data'!C:F,4,FALSE)</f>
        <v>0</v>
      </c>
      <c r="G891" s="2" t="str">
        <f>VLOOKUP(F891,Coding!K:L,2,FALSE)</f>
        <v>Non-URM</v>
      </c>
      <c r="H891" t="s">
        <v>298</v>
      </c>
      <c r="I891" t="s">
        <v>298</v>
      </c>
      <c r="J891" t="s">
        <v>21</v>
      </c>
      <c r="K891" t="s">
        <v>110</v>
      </c>
      <c r="L891" s="3"/>
      <c r="M891" t="s">
        <v>61</v>
      </c>
      <c r="N891" t="s">
        <v>111</v>
      </c>
    </row>
    <row r="892" spans="1:15" x14ac:dyDescent="0.25">
      <c r="A892" s="2">
        <v>1</v>
      </c>
      <c r="B892" s="2">
        <v>2016</v>
      </c>
      <c r="C892" t="s">
        <v>338</v>
      </c>
      <c r="D892" t="s">
        <v>48</v>
      </c>
      <c r="E892" s="2" t="s">
        <v>7</v>
      </c>
      <c r="F892" s="2">
        <f>VLOOKUP(C892,'Five Year Alumni Srvy 2016 Data'!C:F,4,FALSE)</f>
        <v>0</v>
      </c>
      <c r="G892" s="2" t="str">
        <f>VLOOKUP(F892,Coding!K:L,2,FALSE)</f>
        <v>Non-URM</v>
      </c>
      <c r="H892" t="s">
        <v>339</v>
      </c>
      <c r="I892" t="s">
        <v>339</v>
      </c>
      <c r="J892" t="s">
        <v>15</v>
      </c>
      <c r="K892" t="s">
        <v>110</v>
      </c>
      <c r="L892" s="3"/>
      <c r="M892" t="s">
        <v>61</v>
      </c>
      <c r="N892" t="s">
        <v>111</v>
      </c>
    </row>
    <row r="893" spans="1:15" x14ac:dyDescent="0.25">
      <c r="A893" s="2">
        <v>1</v>
      </c>
      <c r="B893" s="2">
        <v>2016</v>
      </c>
      <c r="C893" t="s">
        <v>340</v>
      </c>
      <c r="D893" t="s">
        <v>48</v>
      </c>
      <c r="E893" s="2" t="s">
        <v>7</v>
      </c>
      <c r="F893" s="2">
        <f>VLOOKUP(C893,'Five Year Alumni Srvy 2016 Data'!C:F,4,FALSE)</f>
        <v>0</v>
      </c>
      <c r="G893" s="2" t="str">
        <f>VLOOKUP(F893,Coding!K:L,2,FALSE)</f>
        <v>Non-URM</v>
      </c>
      <c r="H893" t="s">
        <v>318</v>
      </c>
      <c r="I893" t="s">
        <v>171</v>
      </c>
      <c r="J893" t="s">
        <v>19</v>
      </c>
      <c r="K893" t="s">
        <v>110</v>
      </c>
      <c r="L893" s="3"/>
      <c r="M893" t="s">
        <v>61</v>
      </c>
      <c r="N893" t="s">
        <v>111</v>
      </c>
    </row>
    <row r="894" spans="1:15" x14ac:dyDescent="0.25">
      <c r="A894" s="2">
        <v>1</v>
      </c>
      <c r="B894" s="2">
        <v>2016</v>
      </c>
      <c r="C894" t="s">
        <v>385</v>
      </c>
      <c r="D894" t="s">
        <v>48</v>
      </c>
      <c r="E894" s="2" t="s">
        <v>7</v>
      </c>
      <c r="F894" s="2">
        <f>VLOOKUP(C894,'Five Year Alumni Srvy 2016 Data'!C:F,4,FALSE)</f>
        <v>0</v>
      </c>
      <c r="G894" s="2" t="str">
        <f>VLOOKUP(F894,Coding!K:L,2,FALSE)</f>
        <v>Non-URM</v>
      </c>
      <c r="H894" t="s">
        <v>270</v>
      </c>
      <c r="I894" t="s">
        <v>270</v>
      </c>
      <c r="J894" t="s">
        <v>21</v>
      </c>
      <c r="K894" t="s">
        <v>110</v>
      </c>
      <c r="L894" s="3"/>
      <c r="M894" t="s">
        <v>61</v>
      </c>
      <c r="N894" t="s">
        <v>111</v>
      </c>
    </row>
    <row r="895" spans="1:15" x14ac:dyDescent="0.25">
      <c r="A895" s="2">
        <v>1</v>
      </c>
      <c r="B895" s="2">
        <v>2016</v>
      </c>
      <c r="C895" t="s">
        <v>391</v>
      </c>
      <c r="D895" t="s">
        <v>48</v>
      </c>
      <c r="E895" s="2" t="s">
        <v>7</v>
      </c>
      <c r="F895" s="2">
        <f>VLOOKUP(C895,'Five Year Alumni Srvy 2016 Data'!C:F,4,FALSE)</f>
        <v>0</v>
      </c>
      <c r="G895" s="2" t="str">
        <f>VLOOKUP(F895,Coding!K:L,2,FALSE)</f>
        <v>Non-URM</v>
      </c>
      <c r="H895" t="s">
        <v>238</v>
      </c>
      <c r="I895" t="s">
        <v>225</v>
      </c>
      <c r="J895" t="s">
        <v>19</v>
      </c>
      <c r="K895" t="s">
        <v>110</v>
      </c>
      <c r="L895" s="3"/>
      <c r="M895" t="s">
        <v>61</v>
      </c>
      <c r="N895" t="s">
        <v>111</v>
      </c>
    </row>
    <row r="896" spans="1:15" x14ac:dyDescent="0.25">
      <c r="A896" s="2">
        <v>1</v>
      </c>
      <c r="B896" s="2">
        <v>2016</v>
      </c>
      <c r="C896" t="s">
        <v>400</v>
      </c>
      <c r="D896" t="s">
        <v>264</v>
      </c>
      <c r="E896" s="2" t="s">
        <v>7</v>
      </c>
      <c r="F896" s="2">
        <f>VLOOKUP(C896,'Five Year Alumni Srvy 2016 Data'!C:F,4,FALSE)</f>
        <v>0</v>
      </c>
      <c r="G896" s="2" t="str">
        <f>VLOOKUP(F896,Coding!K:L,2,FALSE)</f>
        <v>Non-URM</v>
      </c>
      <c r="H896" t="s">
        <v>401</v>
      </c>
      <c r="I896" t="s">
        <v>401</v>
      </c>
      <c r="J896" t="s">
        <v>19</v>
      </c>
      <c r="K896" t="s">
        <v>110</v>
      </c>
      <c r="L896" s="3"/>
      <c r="M896" t="s">
        <v>61</v>
      </c>
      <c r="N896" t="s">
        <v>111</v>
      </c>
    </row>
    <row r="897" spans="1:14" x14ac:dyDescent="0.25">
      <c r="A897" s="2">
        <v>1</v>
      </c>
      <c r="B897" s="2">
        <v>2016</v>
      </c>
      <c r="C897" t="s">
        <v>406</v>
      </c>
      <c r="D897" t="s">
        <v>204</v>
      </c>
      <c r="E897" s="2" t="s">
        <v>7</v>
      </c>
      <c r="F897" s="2">
        <f>VLOOKUP(C897,'Five Year Alumni Srvy 2016 Data'!C:F,4,FALSE)</f>
        <v>0</v>
      </c>
      <c r="G897" s="2" t="str">
        <f>VLOOKUP(F897,Coding!K:L,2,FALSE)</f>
        <v>Non-URM</v>
      </c>
      <c r="H897" t="s">
        <v>215</v>
      </c>
      <c r="I897" t="s">
        <v>215</v>
      </c>
      <c r="J897" t="s">
        <v>21</v>
      </c>
      <c r="K897" t="s">
        <v>110</v>
      </c>
      <c r="L897" s="3"/>
      <c r="M897" t="s">
        <v>61</v>
      </c>
      <c r="N897" t="s">
        <v>111</v>
      </c>
    </row>
    <row r="898" spans="1:14" x14ac:dyDescent="0.25">
      <c r="A898" s="2">
        <v>1</v>
      </c>
      <c r="B898" s="2">
        <v>2016</v>
      </c>
      <c r="C898" t="s">
        <v>413</v>
      </c>
      <c r="D898" t="s">
        <v>169</v>
      </c>
      <c r="E898" s="2" t="s">
        <v>7</v>
      </c>
      <c r="F898" s="2">
        <f>VLOOKUP(C898,'Five Year Alumni Srvy 2016 Data'!C:F,4,FALSE)</f>
        <v>0</v>
      </c>
      <c r="G898" s="2" t="str">
        <f>VLOOKUP(F898,Coding!K:L,2,FALSE)</f>
        <v>Non-URM</v>
      </c>
      <c r="H898" t="s">
        <v>414</v>
      </c>
      <c r="I898" t="s">
        <v>415</v>
      </c>
      <c r="J898" t="s">
        <v>19</v>
      </c>
      <c r="K898" t="s">
        <v>110</v>
      </c>
      <c r="L898" s="3"/>
      <c r="M898" t="s">
        <v>61</v>
      </c>
      <c r="N898" t="s">
        <v>111</v>
      </c>
    </row>
    <row r="899" spans="1:14" x14ac:dyDescent="0.25">
      <c r="A899" s="2">
        <v>1</v>
      </c>
      <c r="B899" s="2">
        <v>2016</v>
      </c>
      <c r="C899" t="s">
        <v>416</v>
      </c>
      <c r="D899" t="s">
        <v>169</v>
      </c>
      <c r="E899" s="2" t="s">
        <v>7</v>
      </c>
      <c r="F899" s="2">
        <f>VLOOKUP(C899,'Five Year Alumni Srvy 2016 Data'!C:F,4,FALSE)</f>
        <v>0</v>
      </c>
      <c r="G899" s="2" t="str">
        <f>VLOOKUP(F899,Coding!K:L,2,FALSE)</f>
        <v>Non-URM</v>
      </c>
      <c r="H899" t="s">
        <v>235</v>
      </c>
      <c r="I899" t="s">
        <v>236</v>
      </c>
      <c r="J899" t="s">
        <v>15</v>
      </c>
      <c r="K899" t="s">
        <v>110</v>
      </c>
      <c r="L899" s="3"/>
      <c r="M899" t="s">
        <v>61</v>
      </c>
      <c r="N899" t="s">
        <v>111</v>
      </c>
    </row>
    <row r="900" spans="1:14" x14ac:dyDescent="0.25">
      <c r="A900" s="2">
        <v>1</v>
      </c>
      <c r="B900" s="2">
        <v>2016</v>
      </c>
      <c r="C900" t="s">
        <v>419</v>
      </c>
      <c r="D900" t="s">
        <v>48</v>
      </c>
      <c r="E900" s="2" t="s">
        <v>7</v>
      </c>
      <c r="F900" s="2">
        <f>VLOOKUP(C900,'Five Year Alumni Srvy 2016 Data'!C:F,4,FALSE)</f>
        <v>0</v>
      </c>
      <c r="G900" s="2" t="str">
        <f>VLOOKUP(F900,Coding!K:L,2,FALSE)</f>
        <v>Non-URM</v>
      </c>
      <c r="H900" t="s">
        <v>420</v>
      </c>
      <c r="I900" t="s">
        <v>273</v>
      </c>
      <c r="J900" t="s">
        <v>21</v>
      </c>
      <c r="K900" t="s">
        <v>110</v>
      </c>
      <c r="L900" s="3"/>
      <c r="M900" t="s">
        <v>61</v>
      </c>
      <c r="N900" t="s">
        <v>111</v>
      </c>
    </row>
    <row r="901" spans="1:14" x14ac:dyDescent="0.25">
      <c r="A901" s="2">
        <v>1</v>
      </c>
      <c r="B901" s="2">
        <v>2016</v>
      </c>
      <c r="C901" t="s">
        <v>426</v>
      </c>
      <c r="D901" t="s">
        <v>48</v>
      </c>
      <c r="E901" s="2" t="s">
        <v>7</v>
      </c>
      <c r="F901" s="2">
        <f>VLOOKUP(C901,'Five Year Alumni Srvy 2016 Data'!C:F,4,FALSE)</f>
        <v>0</v>
      </c>
      <c r="G901" s="2" t="str">
        <f>VLOOKUP(F901,Coding!K:L,2,FALSE)</f>
        <v>Non-URM</v>
      </c>
      <c r="H901" t="s">
        <v>427</v>
      </c>
      <c r="I901" t="s">
        <v>267</v>
      </c>
      <c r="J901" t="s">
        <v>10</v>
      </c>
      <c r="K901" t="s">
        <v>110</v>
      </c>
      <c r="L901" s="3"/>
      <c r="M901" t="s">
        <v>61</v>
      </c>
      <c r="N901" t="s">
        <v>111</v>
      </c>
    </row>
    <row r="902" spans="1:14" x14ac:dyDescent="0.25">
      <c r="A902" s="2">
        <v>1</v>
      </c>
      <c r="B902" s="2">
        <v>2016</v>
      </c>
      <c r="C902" t="s">
        <v>431</v>
      </c>
      <c r="D902" t="s">
        <v>48</v>
      </c>
      <c r="E902" s="2" t="s">
        <v>7</v>
      </c>
      <c r="F902" s="2">
        <f>VLOOKUP(C902,'Five Year Alumni Srvy 2016 Data'!C:F,4,FALSE)</f>
        <v>0</v>
      </c>
      <c r="G902" s="2" t="str">
        <f>VLOOKUP(F902,Coding!K:L,2,FALSE)</f>
        <v>Non-URM</v>
      </c>
      <c r="H902" t="s">
        <v>432</v>
      </c>
      <c r="I902" t="s">
        <v>433</v>
      </c>
      <c r="J902" t="s">
        <v>15</v>
      </c>
      <c r="K902" t="s">
        <v>110</v>
      </c>
      <c r="L902" s="3"/>
      <c r="M902" t="s">
        <v>61</v>
      </c>
      <c r="N902" t="s">
        <v>111</v>
      </c>
    </row>
    <row r="903" spans="1:14" x14ac:dyDescent="0.25">
      <c r="A903" s="2">
        <v>1</v>
      </c>
      <c r="B903" s="2">
        <v>2016</v>
      </c>
      <c r="C903" t="s">
        <v>434</v>
      </c>
      <c r="D903" t="s">
        <v>48</v>
      </c>
      <c r="E903" s="2" t="s">
        <v>7</v>
      </c>
      <c r="F903" s="2">
        <f>VLOOKUP(C903,'Five Year Alumni Srvy 2016 Data'!C:F,4,FALSE)</f>
        <v>0</v>
      </c>
      <c r="G903" s="2" t="str">
        <f>VLOOKUP(F903,Coding!K:L,2,FALSE)</f>
        <v>Non-URM</v>
      </c>
      <c r="H903" t="s">
        <v>270</v>
      </c>
      <c r="I903" t="s">
        <v>270</v>
      </c>
      <c r="J903" t="s">
        <v>21</v>
      </c>
      <c r="K903" t="s">
        <v>110</v>
      </c>
      <c r="L903" s="3"/>
      <c r="M903" t="s">
        <v>61</v>
      </c>
      <c r="N903" t="s">
        <v>111</v>
      </c>
    </row>
    <row r="904" spans="1:14" x14ac:dyDescent="0.25">
      <c r="A904" s="2">
        <v>1</v>
      </c>
      <c r="B904" s="2">
        <v>2016</v>
      </c>
      <c r="C904" t="s">
        <v>442</v>
      </c>
      <c r="D904" t="s">
        <v>169</v>
      </c>
      <c r="E904" s="2" t="s">
        <v>7</v>
      </c>
      <c r="F904" s="2">
        <f>VLOOKUP(C904,'Five Year Alumni Srvy 2016 Data'!C:F,4,FALSE)</f>
        <v>0</v>
      </c>
      <c r="G904" s="2" t="str">
        <f>VLOOKUP(F904,Coding!K:L,2,FALSE)</f>
        <v>Non-URM</v>
      </c>
      <c r="H904" t="s">
        <v>306</v>
      </c>
      <c r="I904" t="s">
        <v>306</v>
      </c>
      <c r="J904" t="s">
        <v>21</v>
      </c>
      <c r="K904" t="s">
        <v>110</v>
      </c>
      <c r="L904" s="3"/>
      <c r="M904" t="s">
        <v>61</v>
      </c>
      <c r="N904" t="s">
        <v>111</v>
      </c>
    </row>
    <row r="905" spans="1:14" x14ac:dyDescent="0.25">
      <c r="A905" s="2">
        <v>1</v>
      </c>
      <c r="B905" s="2">
        <v>2016</v>
      </c>
      <c r="C905" t="s">
        <v>445</v>
      </c>
      <c r="D905" t="s">
        <v>264</v>
      </c>
      <c r="E905" s="2" t="s">
        <v>7</v>
      </c>
      <c r="F905" s="2">
        <f>VLOOKUP(C905,'Five Year Alumni Srvy 2016 Data'!C:F,4,FALSE)</f>
        <v>0</v>
      </c>
      <c r="G905" s="2" t="str">
        <f>VLOOKUP(F905,Coding!K:L,2,FALSE)</f>
        <v>Non-URM</v>
      </c>
      <c r="H905" t="s">
        <v>412</v>
      </c>
      <c r="I905" t="s">
        <v>196</v>
      </c>
      <c r="J905" t="s">
        <v>10</v>
      </c>
      <c r="K905" t="s">
        <v>110</v>
      </c>
      <c r="L905" s="3"/>
      <c r="M905" t="s">
        <v>61</v>
      </c>
      <c r="N905" t="s">
        <v>111</v>
      </c>
    </row>
    <row r="906" spans="1:14" x14ac:dyDescent="0.25">
      <c r="A906" s="2">
        <v>1</v>
      </c>
      <c r="B906" s="2">
        <v>2016</v>
      </c>
      <c r="C906" t="s">
        <v>446</v>
      </c>
      <c r="D906" t="s">
        <v>204</v>
      </c>
      <c r="E906" s="2" t="s">
        <v>7</v>
      </c>
      <c r="F906" s="2">
        <f>VLOOKUP(C906,'Five Year Alumni Srvy 2016 Data'!C:F,4,FALSE)</f>
        <v>0</v>
      </c>
      <c r="G906" s="2" t="str">
        <f>VLOOKUP(F906,Coding!K:L,2,FALSE)</f>
        <v>Non-URM</v>
      </c>
      <c r="H906" t="s">
        <v>195</v>
      </c>
      <c r="I906" t="s">
        <v>196</v>
      </c>
      <c r="J906" t="s">
        <v>10</v>
      </c>
      <c r="K906" t="s">
        <v>110</v>
      </c>
      <c r="L906" s="3"/>
      <c r="M906" t="s">
        <v>61</v>
      </c>
      <c r="N906" t="s">
        <v>111</v>
      </c>
    </row>
    <row r="907" spans="1:14" x14ac:dyDescent="0.25">
      <c r="A907" s="2">
        <v>1</v>
      </c>
      <c r="B907" s="2">
        <v>2016</v>
      </c>
      <c r="C907" t="s">
        <v>449</v>
      </c>
      <c r="D907" t="s">
        <v>48</v>
      </c>
      <c r="E907" s="2" t="s">
        <v>7</v>
      </c>
      <c r="F907" s="2">
        <f>VLOOKUP(C907,'Five Year Alumni Srvy 2016 Data'!C:F,4,FALSE)</f>
        <v>0</v>
      </c>
      <c r="G907" s="2" t="str">
        <f>VLOOKUP(F907,Coding!K:L,2,FALSE)</f>
        <v>Non-URM</v>
      </c>
      <c r="H907" t="s">
        <v>190</v>
      </c>
      <c r="I907" t="s">
        <v>191</v>
      </c>
      <c r="J907" t="s">
        <v>21</v>
      </c>
      <c r="K907" t="s">
        <v>110</v>
      </c>
      <c r="L907" s="3"/>
      <c r="M907" t="s">
        <v>61</v>
      </c>
      <c r="N907" t="s">
        <v>111</v>
      </c>
    </row>
    <row r="908" spans="1:14" x14ac:dyDescent="0.25">
      <c r="A908" s="2">
        <v>1</v>
      </c>
      <c r="B908" s="2">
        <v>2016</v>
      </c>
      <c r="C908" t="s">
        <v>461</v>
      </c>
      <c r="D908" t="s">
        <v>48</v>
      </c>
      <c r="E908" s="2" t="s">
        <v>7</v>
      </c>
      <c r="F908" s="2">
        <f>VLOOKUP(C908,'Five Year Alumni Srvy 2016 Data'!C:F,4,FALSE)</f>
        <v>0</v>
      </c>
      <c r="G908" s="2" t="str">
        <f>VLOOKUP(F908,Coding!K:L,2,FALSE)</f>
        <v>Non-URM</v>
      </c>
      <c r="H908" t="s">
        <v>306</v>
      </c>
      <c r="I908" t="s">
        <v>306</v>
      </c>
      <c r="J908" t="s">
        <v>21</v>
      </c>
      <c r="K908" t="s">
        <v>110</v>
      </c>
      <c r="L908" s="3"/>
      <c r="M908" t="s">
        <v>61</v>
      </c>
      <c r="N908" t="s">
        <v>111</v>
      </c>
    </row>
    <row r="909" spans="1:14" x14ac:dyDescent="0.25">
      <c r="A909" s="2">
        <v>1</v>
      </c>
      <c r="B909" s="2">
        <v>2016</v>
      </c>
      <c r="C909" t="s">
        <v>472</v>
      </c>
      <c r="D909" t="s">
        <v>48</v>
      </c>
      <c r="E909" s="2" t="s">
        <v>7</v>
      </c>
      <c r="F909" s="2">
        <f>VLOOKUP(C909,'Five Year Alumni Srvy 2016 Data'!C:F,4,FALSE)</f>
        <v>0</v>
      </c>
      <c r="G909" s="2" t="str">
        <f>VLOOKUP(F909,Coding!K:L,2,FALSE)</f>
        <v>Non-URM</v>
      </c>
      <c r="H909" t="s">
        <v>473</v>
      </c>
      <c r="I909" t="s">
        <v>473</v>
      </c>
      <c r="J909" t="s">
        <v>17</v>
      </c>
      <c r="K909" t="s">
        <v>110</v>
      </c>
      <c r="L909" s="3"/>
      <c r="M909" t="s">
        <v>61</v>
      </c>
      <c r="N909" t="s">
        <v>111</v>
      </c>
    </row>
    <row r="910" spans="1:14" x14ac:dyDescent="0.25">
      <c r="A910" s="2">
        <v>1</v>
      </c>
      <c r="B910" s="2">
        <v>2016</v>
      </c>
      <c r="C910" t="s">
        <v>476</v>
      </c>
      <c r="D910" t="s">
        <v>48</v>
      </c>
      <c r="E910" s="2" t="s">
        <v>7</v>
      </c>
      <c r="F910" s="2">
        <f>VLOOKUP(C910,'Five Year Alumni Srvy 2016 Data'!C:F,4,FALSE)</f>
        <v>0</v>
      </c>
      <c r="G910" s="2" t="str">
        <f>VLOOKUP(F910,Coding!K:L,2,FALSE)</f>
        <v>Non-URM</v>
      </c>
      <c r="H910" t="s">
        <v>339</v>
      </c>
      <c r="I910" t="s">
        <v>339</v>
      </c>
      <c r="J910" t="s">
        <v>15</v>
      </c>
      <c r="K910" t="s">
        <v>110</v>
      </c>
      <c r="L910" s="3"/>
      <c r="M910" t="s">
        <v>61</v>
      </c>
      <c r="N910" t="s">
        <v>111</v>
      </c>
    </row>
    <row r="911" spans="1:14" x14ac:dyDescent="0.25">
      <c r="A911" s="2">
        <v>1</v>
      </c>
      <c r="B911" s="2">
        <v>2016</v>
      </c>
      <c r="C911" t="s">
        <v>482</v>
      </c>
      <c r="D911" t="s">
        <v>48</v>
      </c>
      <c r="E911" s="2" t="s">
        <v>7</v>
      </c>
      <c r="F911" s="2">
        <f>VLOOKUP(C911,'Five Year Alumni Srvy 2016 Data'!C:F,4,FALSE)</f>
        <v>0</v>
      </c>
      <c r="G911" s="2" t="str">
        <f>VLOOKUP(F911,Coding!K:L,2,FALSE)</f>
        <v>Non-URM</v>
      </c>
      <c r="H911" t="s">
        <v>483</v>
      </c>
      <c r="I911" t="s">
        <v>401</v>
      </c>
      <c r="J911" t="s">
        <v>19</v>
      </c>
      <c r="K911" t="s">
        <v>110</v>
      </c>
      <c r="L911" s="3"/>
      <c r="M911" t="s">
        <v>61</v>
      </c>
      <c r="N911" t="s">
        <v>111</v>
      </c>
    </row>
    <row r="912" spans="1:14" x14ac:dyDescent="0.25">
      <c r="A912" s="2">
        <v>1</v>
      </c>
      <c r="B912" s="2">
        <v>2016</v>
      </c>
      <c r="C912" t="s">
        <v>490</v>
      </c>
      <c r="D912" t="s">
        <v>48</v>
      </c>
      <c r="E912" s="2" t="s">
        <v>7</v>
      </c>
      <c r="F912" s="2">
        <f>VLOOKUP(C912,'Five Year Alumni Srvy 2016 Data'!C:F,4,FALSE)</f>
        <v>0</v>
      </c>
      <c r="G912" s="2" t="str">
        <f>VLOOKUP(F912,Coding!K:L,2,FALSE)</f>
        <v>Non-URM</v>
      </c>
      <c r="H912" t="s">
        <v>195</v>
      </c>
      <c r="I912" t="s">
        <v>196</v>
      </c>
      <c r="J912" t="s">
        <v>10</v>
      </c>
      <c r="K912" t="s">
        <v>110</v>
      </c>
      <c r="L912" s="3"/>
      <c r="M912" t="s">
        <v>61</v>
      </c>
      <c r="N912" t="s">
        <v>111</v>
      </c>
    </row>
    <row r="913" spans="1:14" x14ac:dyDescent="0.25">
      <c r="A913" s="2">
        <v>1</v>
      </c>
      <c r="B913" s="2">
        <v>2016</v>
      </c>
      <c r="C913" t="s">
        <v>495</v>
      </c>
      <c r="D913" t="s">
        <v>48</v>
      </c>
      <c r="E913" s="2" t="s">
        <v>7</v>
      </c>
      <c r="F913" s="2">
        <f>VLOOKUP(C913,'Five Year Alumni Srvy 2016 Data'!C:F,4,FALSE)</f>
        <v>0</v>
      </c>
      <c r="G913" s="2" t="str">
        <f>VLOOKUP(F913,Coding!K:L,2,FALSE)</f>
        <v>Non-URM</v>
      </c>
      <c r="H913" t="s">
        <v>219</v>
      </c>
      <c r="I913" t="s">
        <v>220</v>
      </c>
      <c r="J913" t="s">
        <v>19</v>
      </c>
      <c r="K913" t="s">
        <v>110</v>
      </c>
      <c r="L913" s="3"/>
      <c r="M913" t="s">
        <v>61</v>
      </c>
      <c r="N913" t="s">
        <v>111</v>
      </c>
    </row>
    <row r="914" spans="1:14" x14ac:dyDescent="0.25">
      <c r="A914" s="2">
        <v>1</v>
      </c>
      <c r="B914" s="2">
        <v>2016</v>
      </c>
      <c r="C914" t="s">
        <v>181</v>
      </c>
      <c r="D914" t="s">
        <v>48</v>
      </c>
      <c r="E914" s="2" t="s">
        <v>7</v>
      </c>
      <c r="F914" s="2">
        <f>VLOOKUP(C914,'Five Year Alumni Srvy 2016 Data'!C:F,4,FALSE)</f>
        <v>0</v>
      </c>
      <c r="G914" s="2" t="str">
        <f>VLOOKUP(F914,Coding!K:L,2,FALSE)</f>
        <v>Non-URM</v>
      </c>
      <c r="H914" t="s">
        <v>182</v>
      </c>
      <c r="I914" t="s">
        <v>182</v>
      </c>
      <c r="J914" t="s">
        <v>21</v>
      </c>
      <c r="K914" t="s">
        <v>104</v>
      </c>
      <c r="L914" s="3"/>
      <c r="M914" t="s">
        <v>61</v>
      </c>
      <c r="N914" t="s">
        <v>105</v>
      </c>
    </row>
    <row r="915" spans="1:14" x14ac:dyDescent="0.25">
      <c r="A915" s="2">
        <v>1</v>
      </c>
      <c r="B915" s="2">
        <v>2016</v>
      </c>
      <c r="C915" t="s">
        <v>197</v>
      </c>
      <c r="D915" t="s">
        <v>48</v>
      </c>
      <c r="E915" s="2" t="s">
        <v>7</v>
      </c>
      <c r="F915" s="2">
        <f>VLOOKUP(C915,'Five Year Alumni Srvy 2016 Data'!C:F,4,FALSE)</f>
        <v>0</v>
      </c>
      <c r="G915" s="2" t="str">
        <f>VLOOKUP(F915,Coding!K:L,2,FALSE)</f>
        <v>Non-URM</v>
      </c>
      <c r="H915" t="s">
        <v>198</v>
      </c>
      <c r="I915" t="s">
        <v>199</v>
      </c>
      <c r="J915" t="s">
        <v>17</v>
      </c>
      <c r="K915" t="s">
        <v>104</v>
      </c>
      <c r="L915" s="3"/>
      <c r="M915" t="s">
        <v>61</v>
      </c>
      <c r="N915" t="s">
        <v>105</v>
      </c>
    </row>
    <row r="916" spans="1:14" x14ac:dyDescent="0.25">
      <c r="A916" s="2">
        <v>1</v>
      </c>
      <c r="B916" s="2">
        <v>2016</v>
      </c>
      <c r="C916" t="s">
        <v>240</v>
      </c>
      <c r="D916" t="s">
        <v>48</v>
      </c>
      <c r="E916" s="2" t="s">
        <v>7</v>
      </c>
      <c r="F916" s="2">
        <f>VLOOKUP(C916,'Five Year Alumni Srvy 2016 Data'!C:F,4,FALSE)</f>
        <v>0</v>
      </c>
      <c r="G916" s="2" t="str">
        <f>VLOOKUP(F916,Coding!K:L,2,FALSE)</f>
        <v>Non-URM</v>
      </c>
      <c r="H916" t="s">
        <v>241</v>
      </c>
      <c r="I916" t="s">
        <v>242</v>
      </c>
      <c r="J916" t="s">
        <v>21</v>
      </c>
      <c r="K916" t="s">
        <v>104</v>
      </c>
      <c r="L916" s="3"/>
      <c r="M916" t="s">
        <v>61</v>
      </c>
      <c r="N916" t="s">
        <v>105</v>
      </c>
    </row>
    <row r="917" spans="1:14" x14ac:dyDescent="0.25">
      <c r="A917" s="2">
        <v>1</v>
      </c>
      <c r="B917" s="2">
        <v>2016</v>
      </c>
      <c r="C917" t="s">
        <v>247</v>
      </c>
      <c r="D917" t="s">
        <v>48</v>
      </c>
      <c r="E917" s="2" t="s">
        <v>7</v>
      </c>
      <c r="F917" s="2">
        <f>VLOOKUP(C917,'Five Year Alumni Srvy 2016 Data'!C:F,4,FALSE)</f>
        <v>0</v>
      </c>
      <c r="G917" s="2" t="str">
        <f>VLOOKUP(F917,Coding!K:L,2,FALSE)</f>
        <v>Non-URM</v>
      </c>
      <c r="H917" t="s">
        <v>248</v>
      </c>
      <c r="I917" t="s">
        <v>249</v>
      </c>
      <c r="J917" t="s">
        <v>17</v>
      </c>
      <c r="K917" t="s">
        <v>104</v>
      </c>
      <c r="L917" s="3"/>
      <c r="M917" t="s">
        <v>61</v>
      </c>
      <c r="N917" t="s">
        <v>105</v>
      </c>
    </row>
    <row r="918" spans="1:14" x14ac:dyDescent="0.25">
      <c r="A918" s="2">
        <v>1</v>
      </c>
      <c r="B918" s="2">
        <v>2016</v>
      </c>
      <c r="C918" t="s">
        <v>250</v>
      </c>
      <c r="D918" t="s">
        <v>48</v>
      </c>
      <c r="E918" s="2" t="s">
        <v>7</v>
      </c>
      <c r="F918" s="2">
        <f>VLOOKUP(C918,'Five Year Alumni Srvy 2016 Data'!C:F,4,FALSE)</f>
        <v>0</v>
      </c>
      <c r="G918" s="2" t="str">
        <f>VLOOKUP(F918,Coding!K:L,2,FALSE)</f>
        <v>Non-URM</v>
      </c>
      <c r="H918" t="s">
        <v>228</v>
      </c>
      <c r="I918" t="s">
        <v>229</v>
      </c>
      <c r="J918" t="s">
        <v>21</v>
      </c>
      <c r="K918" t="s">
        <v>104</v>
      </c>
      <c r="L918" s="3"/>
      <c r="M918" t="s">
        <v>61</v>
      </c>
      <c r="N918" t="s">
        <v>105</v>
      </c>
    </row>
    <row r="919" spans="1:14" x14ac:dyDescent="0.25">
      <c r="A919" s="2">
        <v>1</v>
      </c>
      <c r="B919" s="2">
        <v>2016</v>
      </c>
      <c r="C919" t="s">
        <v>283</v>
      </c>
      <c r="D919" t="s">
        <v>204</v>
      </c>
      <c r="E919" s="2" t="s">
        <v>7</v>
      </c>
      <c r="F919" s="2">
        <f>VLOOKUP(C919,'Five Year Alumni Srvy 2016 Data'!C:F,4,FALSE)</f>
        <v>0</v>
      </c>
      <c r="G919" s="2" t="str">
        <f>VLOOKUP(F919,Coding!K:L,2,FALSE)</f>
        <v>Non-URM</v>
      </c>
      <c r="H919" t="s">
        <v>284</v>
      </c>
      <c r="I919" t="s">
        <v>261</v>
      </c>
      <c r="J919" t="s">
        <v>10</v>
      </c>
      <c r="K919" t="s">
        <v>104</v>
      </c>
      <c r="L919" s="3"/>
      <c r="M919" t="s">
        <v>61</v>
      </c>
      <c r="N919" t="s">
        <v>105</v>
      </c>
    </row>
    <row r="920" spans="1:14" x14ac:dyDescent="0.25">
      <c r="A920" s="2">
        <v>1</v>
      </c>
      <c r="B920" s="2">
        <v>2016</v>
      </c>
      <c r="C920" t="s">
        <v>285</v>
      </c>
      <c r="D920" t="s">
        <v>264</v>
      </c>
      <c r="E920" s="2" t="s">
        <v>7</v>
      </c>
      <c r="F920" s="2">
        <f>VLOOKUP(C920,'Five Year Alumni Srvy 2016 Data'!C:F,4,FALSE)</f>
        <v>0</v>
      </c>
      <c r="G920" s="2" t="str">
        <f>VLOOKUP(F920,Coding!K:L,2,FALSE)</f>
        <v>Non-URM</v>
      </c>
      <c r="H920" t="s">
        <v>270</v>
      </c>
      <c r="I920" t="s">
        <v>270</v>
      </c>
      <c r="J920" t="s">
        <v>21</v>
      </c>
      <c r="K920" t="s">
        <v>104</v>
      </c>
      <c r="L920" s="3"/>
      <c r="M920" t="s">
        <v>61</v>
      </c>
      <c r="N920" t="s">
        <v>105</v>
      </c>
    </row>
    <row r="921" spans="1:14" x14ac:dyDescent="0.25">
      <c r="A921" s="2">
        <v>1</v>
      </c>
      <c r="B921" s="2">
        <v>2016</v>
      </c>
      <c r="C921" t="s">
        <v>288</v>
      </c>
      <c r="D921" t="s">
        <v>48</v>
      </c>
      <c r="E921" s="2" t="s">
        <v>7</v>
      </c>
      <c r="F921" s="2">
        <f>VLOOKUP(C921,'Five Year Alumni Srvy 2016 Data'!C:F,4,FALSE)</f>
        <v>0</v>
      </c>
      <c r="G921" s="2" t="str">
        <f>VLOOKUP(F921,Coding!K:L,2,FALSE)</f>
        <v>Non-URM</v>
      </c>
      <c r="H921" t="s">
        <v>289</v>
      </c>
      <c r="I921" t="s">
        <v>290</v>
      </c>
      <c r="J921" t="s">
        <v>17</v>
      </c>
      <c r="K921" t="s">
        <v>104</v>
      </c>
      <c r="L921" s="3"/>
      <c r="M921" t="s">
        <v>61</v>
      </c>
      <c r="N921" t="s">
        <v>105</v>
      </c>
    </row>
    <row r="922" spans="1:14" x14ac:dyDescent="0.25">
      <c r="A922" s="2">
        <v>1</v>
      </c>
      <c r="B922" s="2">
        <v>2016</v>
      </c>
      <c r="C922" t="s">
        <v>291</v>
      </c>
      <c r="D922" t="s">
        <v>48</v>
      </c>
      <c r="E922" s="2" t="s">
        <v>7</v>
      </c>
      <c r="F922" s="2">
        <f>VLOOKUP(C922,'Five Year Alumni Srvy 2016 Data'!C:F,4,FALSE)</f>
        <v>0</v>
      </c>
      <c r="G922" s="2" t="str">
        <f>VLOOKUP(F922,Coding!K:L,2,FALSE)</f>
        <v>Non-URM</v>
      </c>
      <c r="H922" t="s">
        <v>292</v>
      </c>
      <c r="I922" t="s">
        <v>293</v>
      </c>
      <c r="J922" t="s">
        <v>15</v>
      </c>
      <c r="K922" t="s">
        <v>104</v>
      </c>
      <c r="L922" s="3"/>
      <c r="M922" t="s">
        <v>61</v>
      </c>
      <c r="N922" t="s">
        <v>105</v>
      </c>
    </row>
    <row r="923" spans="1:14" x14ac:dyDescent="0.25">
      <c r="A923" s="2">
        <v>1</v>
      </c>
      <c r="B923" s="2">
        <v>2016</v>
      </c>
      <c r="C923" t="s">
        <v>297</v>
      </c>
      <c r="D923" t="s">
        <v>48</v>
      </c>
      <c r="E923" s="2" t="s">
        <v>7</v>
      </c>
      <c r="F923" s="2">
        <f>VLOOKUP(C923,'Five Year Alumni Srvy 2016 Data'!C:F,4,FALSE)</f>
        <v>0</v>
      </c>
      <c r="G923" s="2" t="str">
        <f>VLOOKUP(F923,Coding!K:L,2,FALSE)</f>
        <v>Non-URM</v>
      </c>
      <c r="H923" t="s">
        <v>298</v>
      </c>
      <c r="I923" t="s">
        <v>298</v>
      </c>
      <c r="J923" t="s">
        <v>21</v>
      </c>
      <c r="K923" t="s">
        <v>104</v>
      </c>
      <c r="L923" s="3"/>
      <c r="M923" t="s">
        <v>61</v>
      </c>
      <c r="N923" t="s">
        <v>105</v>
      </c>
    </row>
    <row r="924" spans="1:14" x14ac:dyDescent="0.25">
      <c r="A924" s="2">
        <v>1</v>
      </c>
      <c r="B924" s="2">
        <v>2016</v>
      </c>
      <c r="C924" t="s">
        <v>299</v>
      </c>
      <c r="D924" t="s">
        <v>48</v>
      </c>
      <c r="E924" s="2" t="s">
        <v>7</v>
      </c>
      <c r="F924" s="2">
        <f>VLOOKUP(C924,'Five Year Alumni Srvy 2016 Data'!C:F,4,FALSE)</f>
        <v>0</v>
      </c>
      <c r="G924" s="2" t="str">
        <f>VLOOKUP(F924,Coding!K:L,2,FALSE)</f>
        <v>Non-URM</v>
      </c>
      <c r="H924" t="s">
        <v>241</v>
      </c>
      <c r="I924" t="s">
        <v>242</v>
      </c>
      <c r="J924" t="s">
        <v>21</v>
      </c>
      <c r="K924" t="s">
        <v>104</v>
      </c>
      <c r="L924" s="3"/>
      <c r="M924" t="s">
        <v>61</v>
      </c>
      <c r="N924" t="s">
        <v>105</v>
      </c>
    </row>
    <row r="925" spans="1:14" x14ac:dyDescent="0.25">
      <c r="A925" s="2">
        <v>1</v>
      </c>
      <c r="B925" s="2">
        <v>2016</v>
      </c>
      <c r="C925" t="s">
        <v>305</v>
      </c>
      <c r="D925" t="s">
        <v>204</v>
      </c>
      <c r="E925" s="2" t="s">
        <v>7</v>
      </c>
      <c r="F925" s="2">
        <f>VLOOKUP(C925,'Five Year Alumni Srvy 2016 Data'!C:F,4,FALSE)</f>
        <v>0</v>
      </c>
      <c r="G925" s="2" t="str">
        <f>VLOOKUP(F925,Coding!K:L,2,FALSE)</f>
        <v>Non-URM</v>
      </c>
      <c r="H925" t="s">
        <v>306</v>
      </c>
      <c r="I925" t="s">
        <v>306</v>
      </c>
      <c r="J925" t="s">
        <v>21</v>
      </c>
      <c r="K925" t="s">
        <v>104</v>
      </c>
      <c r="L925" s="3"/>
      <c r="M925" t="s">
        <v>61</v>
      </c>
      <c r="N925" t="s">
        <v>105</v>
      </c>
    </row>
    <row r="926" spans="1:14" x14ac:dyDescent="0.25">
      <c r="A926" s="2">
        <v>1</v>
      </c>
      <c r="B926" s="2">
        <v>2016</v>
      </c>
      <c r="C926" t="s">
        <v>326</v>
      </c>
      <c r="D926" t="s">
        <v>48</v>
      </c>
      <c r="E926" s="2" t="s">
        <v>7</v>
      </c>
      <c r="F926" s="2">
        <f>VLOOKUP(C926,'Five Year Alumni Srvy 2016 Data'!C:F,4,FALSE)</f>
        <v>0</v>
      </c>
      <c r="G926" s="2" t="str">
        <f>VLOOKUP(F926,Coding!K:L,2,FALSE)</f>
        <v>Non-URM</v>
      </c>
      <c r="H926" t="s">
        <v>182</v>
      </c>
      <c r="I926" t="s">
        <v>182</v>
      </c>
      <c r="J926" t="s">
        <v>21</v>
      </c>
      <c r="K926" t="s">
        <v>104</v>
      </c>
      <c r="L926" s="3"/>
      <c r="M926" t="s">
        <v>61</v>
      </c>
      <c r="N926" t="s">
        <v>105</v>
      </c>
    </row>
    <row r="927" spans="1:14" x14ac:dyDescent="0.25">
      <c r="A927" s="2">
        <v>1</v>
      </c>
      <c r="B927" s="2">
        <v>2016</v>
      </c>
      <c r="C927" t="s">
        <v>331</v>
      </c>
      <c r="D927" t="s">
        <v>204</v>
      </c>
      <c r="E927" s="2" t="s">
        <v>7</v>
      </c>
      <c r="F927" s="2">
        <f>VLOOKUP(C927,'Five Year Alumni Srvy 2016 Data'!C:F,4,FALSE)</f>
        <v>0</v>
      </c>
      <c r="G927" s="2" t="str">
        <f>VLOOKUP(F927,Coding!K:L,2,FALSE)</f>
        <v>Non-URM</v>
      </c>
      <c r="H927" t="s">
        <v>219</v>
      </c>
      <c r="I927" t="s">
        <v>220</v>
      </c>
      <c r="J927" t="s">
        <v>19</v>
      </c>
      <c r="K927" t="s">
        <v>104</v>
      </c>
      <c r="L927" s="3"/>
      <c r="M927" t="s">
        <v>61</v>
      </c>
      <c r="N927" t="s">
        <v>105</v>
      </c>
    </row>
    <row r="928" spans="1:14" x14ac:dyDescent="0.25">
      <c r="A928" s="2">
        <v>1</v>
      </c>
      <c r="B928" s="2">
        <v>2016</v>
      </c>
      <c r="C928" t="s">
        <v>334</v>
      </c>
      <c r="D928" t="s">
        <v>48</v>
      </c>
      <c r="E928" s="2" t="s">
        <v>7</v>
      </c>
      <c r="F928" s="2">
        <f>VLOOKUP(C928,'Five Year Alumni Srvy 2016 Data'!C:F,4,FALSE)</f>
        <v>0</v>
      </c>
      <c r="G928" s="2" t="str">
        <f>VLOOKUP(F928,Coding!K:L,2,FALSE)</f>
        <v>Non-URM</v>
      </c>
      <c r="H928" t="s">
        <v>335</v>
      </c>
      <c r="I928" t="s">
        <v>50</v>
      </c>
      <c r="J928" t="s">
        <v>17</v>
      </c>
      <c r="K928" t="s">
        <v>104</v>
      </c>
      <c r="L928" s="3"/>
      <c r="M928" t="s">
        <v>61</v>
      </c>
      <c r="N928" t="s">
        <v>105</v>
      </c>
    </row>
    <row r="929" spans="1:14" x14ac:dyDescent="0.25">
      <c r="A929" s="2">
        <v>1</v>
      </c>
      <c r="B929" s="2">
        <v>2016</v>
      </c>
      <c r="C929" t="s">
        <v>337</v>
      </c>
      <c r="D929" t="s">
        <v>48</v>
      </c>
      <c r="E929" s="2" t="s">
        <v>7</v>
      </c>
      <c r="F929" s="2">
        <f>VLOOKUP(C929,'Five Year Alumni Srvy 2016 Data'!C:F,4,FALSE)</f>
        <v>0</v>
      </c>
      <c r="G929" s="2" t="str">
        <f>VLOOKUP(F929,Coding!K:L,2,FALSE)</f>
        <v>Non-URM</v>
      </c>
      <c r="H929" t="s">
        <v>298</v>
      </c>
      <c r="I929" t="s">
        <v>298</v>
      </c>
      <c r="J929" t="s">
        <v>21</v>
      </c>
      <c r="K929" t="s">
        <v>104</v>
      </c>
      <c r="L929" s="3"/>
      <c r="M929" t="s">
        <v>61</v>
      </c>
      <c r="N929" t="s">
        <v>105</v>
      </c>
    </row>
    <row r="930" spans="1:14" x14ac:dyDescent="0.25">
      <c r="A930" s="2">
        <v>1</v>
      </c>
      <c r="B930" s="2">
        <v>2016</v>
      </c>
      <c r="C930" t="s">
        <v>338</v>
      </c>
      <c r="D930" t="s">
        <v>48</v>
      </c>
      <c r="E930" s="2" t="s">
        <v>7</v>
      </c>
      <c r="F930" s="2">
        <f>VLOOKUP(C930,'Five Year Alumni Srvy 2016 Data'!C:F,4,FALSE)</f>
        <v>0</v>
      </c>
      <c r="G930" s="2" t="str">
        <f>VLOOKUP(F930,Coding!K:L,2,FALSE)</f>
        <v>Non-URM</v>
      </c>
      <c r="H930" t="s">
        <v>339</v>
      </c>
      <c r="I930" t="s">
        <v>339</v>
      </c>
      <c r="J930" t="s">
        <v>15</v>
      </c>
      <c r="K930" t="s">
        <v>104</v>
      </c>
      <c r="L930" s="3"/>
      <c r="M930" t="s">
        <v>61</v>
      </c>
      <c r="N930" t="s">
        <v>105</v>
      </c>
    </row>
    <row r="931" spans="1:14" x14ac:dyDescent="0.25">
      <c r="A931" s="2">
        <v>1</v>
      </c>
      <c r="B931" s="2">
        <v>2016</v>
      </c>
      <c r="C931" t="s">
        <v>340</v>
      </c>
      <c r="D931" t="s">
        <v>48</v>
      </c>
      <c r="E931" s="2" t="s">
        <v>7</v>
      </c>
      <c r="F931" s="2">
        <f>VLOOKUP(C931,'Five Year Alumni Srvy 2016 Data'!C:F,4,FALSE)</f>
        <v>0</v>
      </c>
      <c r="G931" s="2" t="str">
        <f>VLOOKUP(F931,Coding!K:L,2,FALSE)</f>
        <v>Non-URM</v>
      </c>
      <c r="H931" t="s">
        <v>318</v>
      </c>
      <c r="I931" t="s">
        <v>171</v>
      </c>
      <c r="J931" t="s">
        <v>19</v>
      </c>
      <c r="K931" t="s">
        <v>104</v>
      </c>
      <c r="L931" s="3"/>
      <c r="M931" t="s">
        <v>61</v>
      </c>
      <c r="N931" t="s">
        <v>105</v>
      </c>
    </row>
    <row r="932" spans="1:14" x14ac:dyDescent="0.25">
      <c r="A932" s="2">
        <v>1</v>
      </c>
      <c r="B932" s="2">
        <v>2016</v>
      </c>
      <c r="C932" t="s">
        <v>385</v>
      </c>
      <c r="D932" t="s">
        <v>48</v>
      </c>
      <c r="E932" s="2" t="s">
        <v>7</v>
      </c>
      <c r="F932" s="2">
        <f>VLOOKUP(C932,'Five Year Alumni Srvy 2016 Data'!C:F,4,FALSE)</f>
        <v>0</v>
      </c>
      <c r="G932" s="2" t="str">
        <f>VLOOKUP(F932,Coding!K:L,2,FALSE)</f>
        <v>Non-URM</v>
      </c>
      <c r="H932" t="s">
        <v>270</v>
      </c>
      <c r="I932" t="s">
        <v>270</v>
      </c>
      <c r="J932" t="s">
        <v>21</v>
      </c>
      <c r="K932" t="s">
        <v>104</v>
      </c>
      <c r="L932" s="3"/>
      <c r="M932" t="s">
        <v>61</v>
      </c>
      <c r="N932" t="s">
        <v>105</v>
      </c>
    </row>
    <row r="933" spans="1:14" x14ac:dyDescent="0.25">
      <c r="A933" s="2">
        <v>1</v>
      </c>
      <c r="B933" s="2">
        <v>2016</v>
      </c>
      <c r="C933" t="s">
        <v>391</v>
      </c>
      <c r="D933" t="s">
        <v>48</v>
      </c>
      <c r="E933" s="2" t="s">
        <v>7</v>
      </c>
      <c r="F933" s="2">
        <f>VLOOKUP(C933,'Five Year Alumni Srvy 2016 Data'!C:F,4,FALSE)</f>
        <v>0</v>
      </c>
      <c r="G933" s="2" t="str">
        <f>VLOOKUP(F933,Coding!K:L,2,FALSE)</f>
        <v>Non-URM</v>
      </c>
      <c r="H933" t="s">
        <v>238</v>
      </c>
      <c r="I933" t="s">
        <v>225</v>
      </c>
      <c r="J933" t="s">
        <v>19</v>
      </c>
      <c r="K933" t="s">
        <v>104</v>
      </c>
      <c r="L933" s="3"/>
      <c r="M933" t="s">
        <v>61</v>
      </c>
      <c r="N933" t="s">
        <v>105</v>
      </c>
    </row>
    <row r="934" spans="1:14" x14ac:dyDescent="0.25">
      <c r="A934" s="2">
        <v>1</v>
      </c>
      <c r="B934" s="2">
        <v>2016</v>
      </c>
      <c r="C934" t="s">
        <v>400</v>
      </c>
      <c r="D934" t="s">
        <v>264</v>
      </c>
      <c r="E934" s="2" t="s">
        <v>7</v>
      </c>
      <c r="F934" s="2">
        <f>VLOOKUP(C934,'Five Year Alumni Srvy 2016 Data'!C:F,4,FALSE)</f>
        <v>0</v>
      </c>
      <c r="G934" s="2" t="str">
        <f>VLOOKUP(F934,Coding!K:L,2,FALSE)</f>
        <v>Non-URM</v>
      </c>
      <c r="H934" t="s">
        <v>401</v>
      </c>
      <c r="I934" t="s">
        <v>401</v>
      </c>
      <c r="J934" t="s">
        <v>19</v>
      </c>
      <c r="K934" t="s">
        <v>104</v>
      </c>
      <c r="L934" s="3"/>
      <c r="M934" t="s">
        <v>61</v>
      </c>
      <c r="N934" t="s">
        <v>105</v>
      </c>
    </row>
    <row r="935" spans="1:14" x14ac:dyDescent="0.25">
      <c r="A935" s="2">
        <v>1</v>
      </c>
      <c r="B935" s="2">
        <v>2016</v>
      </c>
      <c r="C935" t="s">
        <v>406</v>
      </c>
      <c r="D935" t="s">
        <v>204</v>
      </c>
      <c r="E935" s="2" t="s">
        <v>7</v>
      </c>
      <c r="F935" s="2">
        <f>VLOOKUP(C935,'Five Year Alumni Srvy 2016 Data'!C:F,4,FALSE)</f>
        <v>0</v>
      </c>
      <c r="G935" s="2" t="str">
        <f>VLOOKUP(F935,Coding!K:L,2,FALSE)</f>
        <v>Non-URM</v>
      </c>
      <c r="H935" t="s">
        <v>215</v>
      </c>
      <c r="I935" t="s">
        <v>215</v>
      </c>
      <c r="J935" t="s">
        <v>21</v>
      </c>
      <c r="K935" t="s">
        <v>104</v>
      </c>
      <c r="L935" s="3"/>
      <c r="M935" t="s">
        <v>61</v>
      </c>
      <c r="N935" t="s">
        <v>105</v>
      </c>
    </row>
    <row r="936" spans="1:14" x14ac:dyDescent="0.25">
      <c r="A936" s="2">
        <v>1</v>
      </c>
      <c r="B936" s="2">
        <v>2016</v>
      </c>
      <c r="C936" t="s">
        <v>413</v>
      </c>
      <c r="D936" t="s">
        <v>169</v>
      </c>
      <c r="E936" s="2" t="s">
        <v>7</v>
      </c>
      <c r="F936" s="2">
        <f>VLOOKUP(C936,'Five Year Alumni Srvy 2016 Data'!C:F,4,FALSE)</f>
        <v>0</v>
      </c>
      <c r="G936" s="2" t="str">
        <f>VLOOKUP(F936,Coding!K:L,2,FALSE)</f>
        <v>Non-URM</v>
      </c>
      <c r="H936" t="s">
        <v>414</v>
      </c>
      <c r="I936" t="s">
        <v>415</v>
      </c>
      <c r="J936" t="s">
        <v>19</v>
      </c>
      <c r="K936" t="s">
        <v>104</v>
      </c>
      <c r="L936" s="3"/>
      <c r="M936" t="s">
        <v>61</v>
      </c>
      <c r="N936" t="s">
        <v>105</v>
      </c>
    </row>
    <row r="937" spans="1:14" x14ac:dyDescent="0.25">
      <c r="A937" s="2">
        <v>1</v>
      </c>
      <c r="B937" s="2">
        <v>2016</v>
      </c>
      <c r="C937" t="s">
        <v>416</v>
      </c>
      <c r="D937" t="s">
        <v>169</v>
      </c>
      <c r="E937" s="2" t="s">
        <v>7</v>
      </c>
      <c r="F937" s="2">
        <f>VLOOKUP(C937,'Five Year Alumni Srvy 2016 Data'!C:F,4,FALSE)</f>
        <v>0</v>
      </c>
      <c r="G937" s="2" t="str">
        <f>VLOOKUP(F937,Coding!K:L,2,FALSE)</f>
        <v>Non-URM</v>
      </c>
      <c r="H937" t="s">
        <v>235</v>
      </c>
      <c r="I937" t="s">
        <v>236</v>
      </c>
      <c r="J937" t="s">
        <v>15</v>
      </c>
      <c r="K937" t="s">
        <v>104</v>
      </c>
      <c r="L937" s="3"/>
      <c r="M937" t="s">
        <v>61</v>
      </c>
      <c r="N937" t="s">
        <v>105</v>
      </c>
    </row>
    <row r="938" spans="1:14" x14ac:dyDescent="0.25">
      <c r="A938" s="2">
        <v>1</v>
      </c>
      <c r="B938" s="2">
        <v>2016</v>
      </c>
      <c r="C938" t="s">
        <v>419</v>
      </c>
      <c r="D938" t="s">
        <v>48</v>
      </c>
      <c r="E938" s="2" t="s">
        <v>7</v>
      </c>
      <c r="F938" s="2">
        <f>VLOOKUP(C938,'Five Year Alumni Srvy 2016 Data'!C:F,4,FALSE)</f>
        <v>0</v>
      </c>
      <c r="G938" s="2" t="str">
        <f>VLOOKUP(F938,Coding!K:L,2,FALSE)</f>
        <v>Non-URM</v>
      </c>
      <c r="H938" t="s">
        <v>420</v>
      </c>
      <c r="I938" t="s">
        <v>273</v>
      </c>
      <c r="J938" t="s">
        <v>21</v>
      </c>
      <c r="K938" t="s">
        <v>104</v>
      </c>
      <c r="L938" s="3"/>
      <c r="M938" t="s">
        <v>61</v>
      </c>
      <c r="N938" t="s">
        <v>105</v>
      </c>
    </row>
    <row r="939" spans="1:14" x14ac:dyDescent="0.25">
      <c r="A939" s="2">
        <v>1</v>
      </c>
      <c r="B939" s="2">
        <v>2016</v>
      </c>
      <c r="C939" t="s">
        <v>426</v>
      </c>
      <c r="D939" t="s">
        <v>48</v>
      </c>
      <c r="E939" s="2" t="s">
        <v>7</v>
      </c>
      <c r="F939" s="2">
        <f>VLOOKUP(C939,'Five Year Alumni Srvy 2016 Data'!C:F,4,FALSE)</f>
        <v>0</v>
      </c>
      <c r="G939" s="2" t="str">
        <f>VLOOKUP(F939,Coding!K:L,2,FALSE)</f>
        <v>Non-URM</v>
      </c>
      <c r="H939" t="s">
        <v>427</v>
      </c>
      <c r="I939" t="s">
        <v>267</v>
      </c>
      <c r="J939" t="s">
        <v>10</v>
      </c>
      <c r="K939" t="s">
        <v>104</v>
      </c>
      <c r="L939" s="3"/>
      <c r="M939" t="s">
        <v>61</v>
      </c>
      <c r="N939" t="s">
        <v>105</v>
      </c>
    </row>
    <row r="940" spans="1:14" x14ac:dyDescent="0.25">
      <c r="A940" s="2">
        <v>1</v>
      </c>
      <c r="B940" s="2">
        <v>2016</v>
      </c>
      <c r="C940" t="s">
        <v>431</v>
      </c>
      <c r="D940" t="s">
        <v>48</v>
      </c>
      <c r="E940" s="2" t="s">
        <v>7</v>
      </c>
      <c r="F940" s="2">
        <f>VLOOKUP(C940,'Five Year Alumni Srvy 2016 Data'!C:F,4,FALSE)</f>
        <v>0</v>
      </c>
      <c r="G940" s="2" t="str">
        <f>VLOOKUP(F940,Coding!K:L,2,FALSE)</f>
        <v>Non-URM</v>
      </c>
      <c r="H940" t="s">
        <v>432</v>
      </c>
      <c r="I940" t="s">
        <v>433</v>
      </c>
      <c r="J940" t="s">
        <v>15</v>
      </c>
      <c r="K940" t="s">
        <v>104</v>
      </c>
      <c r="L940" s="3"/>
      <c r="M940" t="s">
        <v>61</v>
      </c>
      <c r="N940" t="s">
        <v>105</v>
      </c>
    </row>
    <row r="941" spans="1:14" x14ac:dyDescent="0.25">
      <c r="A941" s="2">
        <v>1</v>
      </c>
      <c r="B941" s="2">
        <v>2016</v>
      </c>
      <c r="C941" t="s">
        <v>434</v>
      </c>
      <c r="D941" t="s">
        <v>48</v>
      </c>
      <c r="E941" s="2" t="s">
        <v>7</v>
      </c>
      <c r="F941" s="2">
        <f>VLOOKUP(C941,'Five Year Alumni Srvy 2016 Data'!C:F,4,FALSE)</f>
        <v>0</v>
      </c>
      <c r="G941" s="2" t="str">
        <f>VLOOKUP(F941,Coding!K:L,2,FALSE)</f>
        <v>Non-URM</v>
      </c>
      <c r="H941" t="s">
        <v>270</v>
      </c>
      <c r="I941" t="s">
        <v>270</v>
      </c>
      <c r="J941" t="s">
        <v>21</v>
      </c>
      <c r="K941" t="s">
        <v>104</v>
      </c>
      <c r="L941" s="3"/>
      <c r="M941" t="s">
        <v>61</v>
      </c>
      <c r="N941" t="s">
        <v>105</v>
      </c>
    </row>
    <row r="942" spans="1:14" x14ac:dyDescent="0.25">
      <c r="A942" s="2">
        <v>1</v>
      </c>
      <c r="B942" s="2">
        <v>2016</v>
      </c>
      <c r="C942" t="s">
        <v>442</v>
      </c>
      <c r="D942" t="s">
        <v>169</v>
      </c>
      <c r="E942" s="2" t="s">
        <v>7</v>
      </c>
      <c r="F942" s="2">
        <f>VLOOKUP(C942,'Five Year Alumni Srvy 2016 Data'!C:F,4,FALSE)</f>
        <v>0</v>
      </c>
      <c r="G942" s="2" t="str">
        <f>VLOOKUP(F942,Coding!K:L,2,FALSE)</f>
        <v>Non-URM</v>
      </c>
      <c r="H942" t="s">
        <v>306</v>
      </c>
      <c r="I942" t="s">
        <v>306</v>
      </c>
      <c r="J942" t="s">
        <v>21</v>
      </c>
      <c r="K942" t="s">
        <v>104</v>
      </c>
      <c r="L942" s="3"/>
      <c r="M942" t="s">
        <v>61</v>
      </c>
      <c r="N942" t="s">
        <v>105</v>
      </c>
    </row>
    <row r="943" spans="1:14" x14ac:dyDescent="0.25">
      <c r="A943" s="2">
        <v>1</v>
      </c>
      <c r="B943" s="2">
        <v>2016</v>
      </c>
      <c r="C943" t="s">
        <v>445</v>
      </c>
      <c r="D943" t="s">
        <v>264</v>
      </c>
      <c r="E943" s="2" t="s">
        <v>7</v>
      </c>
      <c r="F943" s="2">
        <f>VLOOKUP(C943,'Five Year Alumni Srvy 2016 Data'!C:F,4,FALSE)</f>
        <v>0</v>
      </c>
      <c r="G943" s="2" t="str">
        <f>VLOOKUP(F943,Coding!K:L,2,FALSE)</f>
        <v>Non-URM</v>
      </c>
      <c r="H943" t="s">
        <v>412</v>
      </c>
      <c r="I943" t="s">
        <v>196</v>
      </c>
      <c r="J943" t="s">
        <v>10</v>
      </c>
      <c r="K943" t="s">
        <v>104</v>
      </c>
      <c r="L943" s="3"/>
      <c r="M943" t="s">
        <v>61</v>
      </c>
      <c r="N943" t="s">
        <v>105</v>
      </c>
    </row>
    <row r="944" spans="1:14" x14ac:dyDescent="0.25">
      <c r="A944" s="2">
        <v>1</v>
      </c>
      <c r="B944" s="2">
        <v>2016</v>
      </c>
      <c r="C944" t="s">
        <v>446</v>
      </c>
      <c r="D944" t="s">
        <v>204</v>
      </c>
      <c r="E944" s="2" t="s">
        <v>7</v>
      </c>
      <c r="F944" s="2">
        <f>VLOOKUP(C944,'Five Year Alumni Srvy 2016 Data'!C:F,4,FALSE)</f>
        <v>0</v>
      </c>
      <c r="G944" s="2" t="str">
        <f>VLOOKUP(F944,Coding!K:L,2,FALSE)</f>
        <v>Non-URM</v>
      </c>
      <c r="H944" t="s">
        <v>195</v>
      </c>
      <c r="I944" t="s">
        <v>196</v>
      </c>
      <c r="J944" t="s">
        <v>10</v>
      </c>
      <c r="K944" t="s">
        <v>104</v>
      </c>
      <c r="L944" s="3"/>
      <c r="M944" t="s">
        <v>61</v>
      </c>
      <c r="N944" t="s">
        <v>105</v>
      </c>
    </row>
    <row r="945" spans="1:14" x14ac:dyDescent="0.25">
      <c r="A945" s="2">
        <v>1</v>
      </c>
      <c r="B945" s="2">
        <v>2016</v>
      </c>
      <c r="C945" t="s">
        <v>449</v>
      </c>
      <c r="D945" t="s">
        <v>48</v>
      </c>
      <c r="E945" s="2" t="s">
        <v>7</v>
      </c>
      <c r="F945" s="2">
        <f>VLOOKUP(C945,'Five Year Alumni Srvy 2016 Data'!C:F,4,FALSE)</f>
        <v>0</v>
      </c>
      <c r="G945" s="2" t="str">
        <f>VLOOKUP(F945,Coding!K:L,2,FALSE)</f>
        <v>Non-URM</v>
      </c>
      <c r="H945" t="s">
        <v>190</v>
      </c>
      <c r="I945" t="s">
        <v>191</v>
      </c>
      <c r="J945" t="s">
        <v>21</v>
      </c>
      <c r="K945" t="s">
        <v>104</v>
      </c>
      <c r="L945" s="3"/>
      <c r="M945" t="s">
        <v>61</v>
      </c>
      <c r="N945" t="s">
        <v>105</v>
      </c>
    </row>
    <row r="946" spans="1:14" x14ac:dyDescent="0.25">
      <c r="A946" s="2">
        <v>1</v>
      </c>
      <c r="B946" s="2">
        <v>2016</v>
      </c>
      <c r="C946" t="s">
        <v>461</v>
      </c>
      <c r="D946" t="s">
        <v>48</v>
      </c>
      <c r="E946" s="2" t="s">
        <v>7</v>
      </c>
      <c r="F946" s="2">
        <f>VLOOKUP(C946,'Five Year Alumni Srvy 2016 Data'!C:F,4,FALSE)</f>
        <v>0</v>
      </c>
      <c r="G946" s="2" t="str">
        <f>VLOOKUP(F946,Coding!K:L,2,FALSE)</f>
        <v>Non-URM</v>
      </c>
      <c r="H946" t="s">
        <v>306</v>
      </c>
      <c r="I946" t="s">
        <v>306</v>
      </c>
      <c r="J946" t="s">
        <v>21</v>
      </c>
      <c r="K946" t="s">
        <v>104</v>
      </c>
      <c r="L946" s="3"/>
      <c r="M946" t="s">
        <v>61</v>
      </c>
      <c r="N946" t="s">
        <v>105</v>
      </c>
    </row>
    <row r="947" spans="1:14" x14ac:dyDescent="0.25">
      <c r="A947" s="2">
        <v>1</v>
      </c>
      <c r="B947" s="2">
        <v>2016</v>
      </c>
      <c r="C947" t="s">
        <v>472</v>
      </c>
      <c r="D947" t="s">
        <v>48</v>
      </c>
      <c r="E947" s="2" t="s">
        <v>7</v>
      </c>
      <c r="F947" s="2">
        <f>VLOOKUP(C947,'Five Year Alumni Srvy 2016 Data'!C:F,4,FALSE)</f>
        <v>0</v>
      </c>
      <c r="G947" s="2" t="str">
        <f>VLOOKUP(F947,Coding!K:L,2,FALSE)</f>
        <v>Non-URM</v>
      </c>
      <c r="H947" t="s">
        <v>473</v>
      </c>
      <c r="I947" t="s">
        <v>473</v>
      </c>
      <c r="J947" t="s">
        <v>17</v>
      </c>
      <c r="K947" t="s">
        <v>104</v>
      </c>
      <c r="L947" s="3"/>
      <c r="M947" t="s">
        <v>61</v>
      </c>
      <c r="N947" t="s">
        <v>105</v>
      </c>
    </row>
    <row r="948" spans="1:14" x14ac:dyDescent="0.25">
      <c r="A948" s="2">
        <v>1</v>
      </c>
      <c r="B948" s="2">
        <v>2016</v>
      </c>
      <c r="C948" t="s">
        <v>476</v>
      </c>
      <c r="D948" t="s">
        <v>48</v>
      </c>
      <c r="E948" s="2" t="s">
        <v>7</v>
      </c>
      <c r="F948" s="2">
        <f>VLOOKUP(C948,'Five Year Alumni Srvy 2016 Data'!C:F,4,FALSE)</f>
        <v>0</v>
      </c>
      <c r="G948" s="2" t="str">
        <f>VLOOKUP(F948,Coding!K:L,2,FALSE)</f>
        <v>Non-URM</v>
      </c>
      <c r="H948" t="s">
        <v>339</v>
      </c>
      <c r="I948" t="s">
        <v>339</v>
      </c>
      <c r="J948" t="s">
        <v>15</v>
      </c>
      <c r="K948" t="s">
        <v>104</v>
      </c>
      <c r="L948" s="3"/>
      <c r="M948" t="s">
        <v>61</v>
      </c>
      <c r="N948" t="s">
        <v>105</v>
      </c>
    </row>
    <row r="949" spans="1:14" x14ac:dyDescent="0.25">
      <c r="A949" s="2">
        <v>1</v>
      </c>
      <c r="B949" s="2">
        <v>2016</v>
      </c>
      <c r="C949" t="s">
        <v>482</v>
      </c>
      <c r="D949" t="s">
        <v>48</v>
      </c>
      <c r="E949" s="2" t="s">
        <v>7</v>
      </c>
      <c r="F949" s="2">
        <f>VLOOKUP(C949,'Five Year Alumni Srvy 2016 Data'!C:F,4,FALSE)</f>
        <v>0</v>
      </c>
      <c r="G949" s="2" t="str">
        <f>VLOOKUP(F949,Coding!K:L,2,FALSE)</f>
        <v>Non-URM</v>
      </c>
      <c r="H949" t="s">
        <v>483</v>
      </c>
      <c r="I949" t="s">
        <v>401</v>
      </c>
      <c r="J949" t="s">
        <v>19</v>
      </c>
      <c r="K949" t="s">
        <v>104</v>
      </c>
      <c r="L949" s="3"/>
      <c r="M949" t="s">
        <v>61</v>
      </c>
      <c r="N949" t="s">
        <v>105</v>
      </c>
    </row>
    <row r="950" spans="1:14" x14ac:dyDescent="0.25">
      <c r="A950" s="2">
        <v>1</v>
      </c>
      <c r="B950" s="2">
        <v>2016</v>
      </c>
      <c r="C950" t="s">
        <v>490</v>
      </c>
      <c r="D950" t="s">
        <v>48</v>
      </c>
      <c r="E950" s="2" t="s">
        <v>7</v>
      </c>
      <c r="F950" s="2">
        <f>VLOOKUP(C950,'Five Year Alumni Srvy 2016 Data'!C:F,4,FALSE)</f>
        <v>0</v>
      </c>
      <c r="G950" s="2" t="str">
        <f>VLOOKUP(F950,Coding!K:L,2,FALSE)</f>
        <v>Non-URM</v>
      </c>
      <c r="H950" t="s">
        <v>195</v>
      </c>
      <c r="I950" t="s">
        <v>196</v>
      </c>
      <c r="J950" t="s">
        <v>10</v>
      </c>
      <c r="K950" t="s">
        <v>104</v>
      </c>
      <c r="L950" s="3"/>
      <c r="M950" t="s">
        <v>61</v>
      </c>
      <c r="N950" t="s">
        <v>105</v>
      </c>
    </row>
    <row r="951" spans="1:14" x14ac:dyDescent="0.25">
      <c r="A951" s="2">
        <v>1</v>
      </c>
      <c r="B951" s="2">
        <v>2016</v>
      </c>
      <c r="C951" t="s">
        <v>495</v>
      </c>
      <c r="D951" t="s">
        <v>48</v>
      </c>
      <c r="E951" s="2" t="s">
        <v>7</v>
      </c>
      <c r="F951" s="2">
        <f>VLOOKUP(C951,'Five Year Alumni Srvy 2016 Data'!C:F,4,FALSE)</f>
        <v>0</v>
      </c>
      <c r="G951" s="2" t="str">
        <f>VLOOKUP(F951,Coding!K:L,2,FALSE)</f>
        <v>Non-URM</v>
      </c>
      <c r="H951" t="s">
        <v>219</v>
      </c>
      <c r="I951" t="s">
        <v>220</v>
      </c>
      <c r="J951" t="s">
        <v>19</v>
      </c>
      <c r="K951" t="s">
        <v>104</v>
      </c>
      <c r="L951" s="3"/>
      <c r="M951" t="s">
        <v>61</v>
      </c>
      <c r="N951" t="s">
        <v>105</v>
      </c>
    </row>
    <row r="952" spans="1:14" x14ac:dyDescent="0.25">
      <c r="A952" s="2">
        <v>1</v>
      </c>
      <c r="B952" s="2">
        <v>2016</v>
      </c>
      <c r="C952" t="s">
        <v>181</v>
      </c>
      <c r="D952" t="s">
        <v>48</v>
      </c>
      <c r="E952" s="2" t="s">
        <v>7</v>
      </c>
      <c r="F952" s="2">
        <f>VLOOKUP(C952,'Five Year Alumni Srvy 2016 Data'!C:F,4,FALSE)</f>
        <v>0</v>
      </c>
      <c r="G952" s="2" t="str">
        <f>VLOOKUP(F952,Coding!K:L,2,FALSE)</f>
        <v>Non-URM</v>
      </c>
      <c r="H952" t="s">
        <v>182</v>
      </c>
      <c r="I952" t="s">
        <v>182</v>
      </c>
      <c r="J952" t="s">
        <v>21</v>
      </c>
      <c r="K952" t="s">
        <v>106</v>
      </c>
      <c r="L952" s="3"/>
      <c r="M952" t="s">
        <v>61</v>
      </c>
      <c r="N952" t="s">
        <v>107</v>
      </c>
    </row>
    <row r="953" spans="1:14" x14ac:dyDescent="0.25">
      <c r="A953" s="2">
        <v>1</v>
      </c>
      <c r="B953" s="2">
        <v>2016</v>
      </c>
      <c r="C953" t="s">
        <v>197</v>
      </c>
      <c r="D953" t="s">
        <v>48</v>
      </c>
      <c r="E953" s="2" t="s">
        <v>7</v>
      </c>
      <c r="F953" s="2">
        <f>VLOOKUP(C953,'Five Year Alumni Srvy 2016 Data'!C:F,4,FALSE)</f>
        <v>0</v>
      </c>
      <c r="G953" s="2" t="str">
        <f>VLOOKUP(F953,Coding!K:L,2,FALSE)</f>
        <v>Non-URM</v>
      </c>
      <c r="H953" t="s">
        <v>198</v>
      </c>
      <c r="I953" t="s">
        <v>199</v>
      </c>
      <c r="J953" t="s">
        <v>17</v>
      </c>
      <c r="K953" t="s">
        <v>106</v>
      </c>
      <c r="L953" s="3"/>
      <c r="M953" t="s">
        <v>61</v>
      </c>
      <c r="N953" t="s">
        <v>107</v>
      </c>
    </row>
    <row r="954" spans="1:14" x14ac:dyDescent="0.25">
      <c r="A954" s="2">
        <v>1</v>
      </c>
      <c r="B954" s="2">
        <v>2016</v>
      </c>
      <c r="C954" t="s">
        <v>240</v>
      </c>
      <c r="D954" t="s">
        <v>48</v>
      </c>
      <c r="E954" s="2" t="s">
        <v>7</v>
      </c>
      <c r="F954" s="2">
        <f>VLOOKUP(C954,'Five Year Alumni Srvy 2016 Data'!C:F,4,FALSE)</f>
        <v>0</v>
      </c>
      <c r="G954" s="2" t="str">
        <f>VLOOKUP(F954,Coding!K:L,2,FALSE)</f>
        <v>Non-URM</v>
      </c>
      <c r="H954" t="s">
        <v>241</v>
      </c>
      <c r="I954" t="s">
        <v>242</v>
      </c>
      <c r="J954" t="s">
        <v>21</v>
      </c>
      <c r="K954" t="s">
        <v>106</v>
      </c>
      <c r="L954" s="3"/>
      <c r="M954" t="s">
        <v>61</v>
      </c>
      <c r="N954" t="s">
        <v>107</v>
      </c>
    </row>
    <row r="955" spans="1:14" x14ac:dyDescent="0.25">
      <c r="A955" s="2">
        <v>1</v>
      </c>
      <c r="B955" s="2">
        <v>2016</v>
      </c>
      <c r="C955" t="s">
        <v>247</v>
      </c>
      <c r="D955" t="s">
        <v>48</v>
      </c>
      <c r="E955" s="2" t="s">
        <v>7</v>
      </c>
      <c r="F955" s="2">
        <f>VLOOKUP(C955,'Five Year Alumni Srvy 2016 Data'!C:F,4,FALSE)</f>
        <v>0</v>
      </c>
      <c r="G955" s="2" t="str">
        <f>VLOOKUP(F955,Coding!K:L,2,FALSE)</f>
        <v>Non-URM</v>
      </c>
      <c r="H955" t="s">
        <v>248</v>
      </c>
      <c r="I955" t="s">
        <v>249</v>
      </c>
      <c r="J955" t="s">
        <v>17</v>
      </c>
      <c r="K955" t="s">
        <v>106</v>
      </c>
      <c r="L955" s="3"/>
      <c r="M955" t="s">
        <v>61</v>
      </c>
      <c r="N955" t="s">
        <v>107</v>
      </c>
    </row>
    <row r="956" spans="1:14" x14ac:dyDescent="0.25">
      <c r="A956" s="2">
        <v>1</v>
      </c>
      <c r="B956" s="2">
        <v>2016</v>
      </c>
      <c r="C956" t="s">
        <v>250</v>
      </c>
      <c r="D956" t="s">
        <v>48</v>
      </c>
      <c r="E956" s="2" t="s">
        <v>7</v>
      </c>
      <c r="F956" s="2">
        <f>VLOOKUP(C956,'Five Year Alumni Srvy 2016 Data'!C:F,4,FALSE)</f>
        <v>0</v>
      </c>
      <c r="G956" s="2" t="str">
        <f>VLOOKUP(F956,Coding!K:L,2,FALSE)</f>
        <v>Non-URM</v>
      </c>
      <c r="H956" t="s">
        <v>228</v>
      </c>
      <c r="I956" t="s">
        <v>229</v>
      </c>
      <c r="J956" t="s">
        <v>21</v>
      </c>
      <c r="K956" t="s">
        <v>106</v>
      </c>
      <c r="L956" s="3"/>
      <c r="M956" t="s">
        <v>61</v>
      </c>
      <c r="N956" t="s">
        <v>107</v>
      </c>
    </row>
    <row r="957" spans="1:14" x14ac:dyDescent="0.25">
      <c r="A957" s="2">
        <v>1</v>
      </c>
      <c r="B957" s="2">
        <v>2016</v>
      </c>
      <c r="C957" t="s">
        <v>283</v>
      </c>
      <c r="D957" t="s">
        <v>204</v>
      </c>
      <c r="E957" s="2" t="s">
        <v>7</v>
      </c>
      <c r="F957" s="2">
        <f>VLOOKUP(C957,'Five Year Alumni Srvy 2016 Data'!C:F,4,FALSE)</f>
        <v>0</v>
      </c>
      <c r="G957" s="2" t="str">
        <f>VLOOKUP(F957,Coding!K:L,2,FALSE)</f>
        <v>Non-URM</v>
      </c>
      <c r="H957" t="s">
        <v>284</v>
      </c>
      <c r="I957" t="s">
        <v>261</v>
      </c>
      <c r="J957" t="s">
        <v>10</v>
      </c>
      <c r="K957" t="s">
        <v>106</v>
      </c>
      <c r="L957" s="3"/>
      <c r="M957" t="s">
        <v>61</v>
      </c>
      <c r="N957" t="s">
        <v>107</v>
      </c>
    </row>
    <row r="958" spans="1:14" x14ac:dyDescent="0.25">
      <c r="A958" s="2">
        <v>1</v>
      </c>
      <c r="B958" s="2">
        <v>2016</v>
      </c>
      <c r="C958" t="s">
        <v>285</v>
      </c>
      <c r="D958" t="s">
        <v>264</v>
      </c>
      <c r="E958" s="2" t="s">
        <v>7</v>
      </c>
      <c r="F958" s="2">
        <f>VLOOKUP(C958,'Five Year Alumni Srvy 2016 Data'!C:F,4,FALSE)</f>
        <v>0</v>
      </c>
      <c r="G958" s="2" t="str">
        <f>VLOOKUP(F958,Coding!K:L,2,FALSE)</f>
        <v>Non-URM</v>
      </c>
      <c r="H958" t="s">
        <v>270</v>
      </c>
      <c r="I958" t="s">
        <v>270</v>
      </c>
      <c r="J958" t="s">
        <v>21</v>
      </c>
      <c r="K958" t="s">
        <v>106</v>
      </c>
      <c r="L958" s="3"/>
      <c r="M958" t="s">
        <v>61</v>
      </c>
      <c r="N958" t="s">
        <v>107</v>
      </c>
    </row>
    <row r="959" spans="1:14" x14ac:dyDescent="0.25">
      <c r="A959" s="2">
        <v>1</v>
      </c>
      <c r="B959" s="2">
        <v>2016</v>
      </c>
      <c r="C959" t="s">
        <v>288</v>
      </c>
      <c r="D959" t="s">
        <v>48</v>
      </c>
      <c r="E959" s="2" t="s">
        <v>7</v>
      </c>
      <c r="F959" s="2">
        <f>VLOOKUP(C959,'Five Year Alumni Srvy 2016 Data'!C:F,4,FALSE)</f>
        <v>0</v>
      </c>
      <c r="G959" s="2" t="str">
        <f>VLOOKUP(F959,Coding!K:L,2,FALSE)</f>
        <v>Non-URM</v>
      </c>
      <c r="H959" t="s">
        <v>289</v>
      </c>
      <c r="I959" t="s">
        <v>290</v>
      </c>
      <c r="J959" t="s">
        <v>17</v>
      </c>
      <c r="K959" t="s">
        <v>106</v>
      </c>
      <c r="L959" s="3"/>
      <c r="M959" t="s">
        <v>61</v>
      </c>
      <c r="N959" t="s">
        <v>107</v>
      </c>
    </row>
    <row r="960" spans="1:14" x14ac:dyDescent="0.25">
      <c r="A960" s="2">
        <v>1</v>
      </c>
      <c r="B960" s="2">
        <v>2016</v>
      </c>
      <c r="C960" t="s">
        <v>291</v>
      </c>
      <c r="D960" t="s">
        <v>48</v>
      </c>
      <c r="E960" s="2" t="s">
        <v>7</v>
      </c>
      <c r="F960" s="2">
        <f>VLOOKUP(C960,'Five Year Alumni Srvy 2016 Data'!C:F,4,FALSE)</f>
        <v>0</v>
      </c>
      <c r="G960" s="2" t="str">
        <f>VLOOKUP(F960,Coding!K:L,2,FALSE)</f>
        <v>Non-URM</v>
      </c>
      <c r="H960" t="s">
        <v>292</v>
      </c>
      <c r="I960" t="s">
        <v>293</v>
      </c>
      <c r="J960" t="s">
        <v>15</v>
      </c>
      <c r="K960" t="s">
        <v>106</v>
      </c>
      <c r="L960" s="3"/>
      <c r="M960" t="s">
        <v>61</v>
      </c>
      <c r="N960" t="s">
        <v>107</v>
      </c>
    </row>
    <row r="961" spans="1:14" x14ac:dyDescent="0.25">
      <c r="A961" s="2">
        <v>1</v>
      </c>
      <c r="B961" s="2">
        <v>2016</v>
      </c>
      <c r="C961" t="s">
        <v>297</v>
      </c>
      <c r="D961" t="s">
        <v>48</v>
      </c>
      <c r="E961" s="2" t="s">
        <v>7</v>
      </c>
      <c r="F961" s="2">
        <f>VLOOKUP(C961,'Five Year Alumni Srvy 2016 Data'!C:F,4,FALSE)</f>
        <v>0</v>
      </c>
      <c r="G961" s="2" t="str">
        <f>VLOOKUP(F961,Coding!K:L,2,FALSE)</f>
        <v>Non-URM</v>
      </c>
      <c r="H961" t="s">
        <v>298</v>
      </c>
      <c r="I961" t="s">
        <v>298</v>
      </c>
      <c r="J961" t="s">
        <v>21</v>
      </c>
      <c r="K961" t="s">
        <v>106</v>
      </c>
      <c r="L961" s="3"/>
      <c r="M961" t="s">
        <v>61</v>
      </c>
      <c r="N961" t="s">
        <v>107</v>
      </c>
    </row>
    <row r="962" spans="1:14" x14ac:dyDescent="0.25">
      <c r="A962" s="2">
        <v>1</v>
      </c>
      <c r="B962" s="2">
        <v>2016</v>
      </c>
      <c r="C962" t="s">
        <v>299</v>
      </c>
      <c r="D962" t="s">
        <v>48</v>
      </c>
      <c r="E962" s="2" t="s">
        <v>7</v>
      </c>
      <c r="F962" s="2">
        <f>VLOOKUP(C962,'Five Year Alumni Srvy 2016 Data'!C:F,4,FALSE)</f>
        <v>0</v>
      </c>
      <c r="G962" s="2" t="str">
        <f>VLOOKUP(F962,Coding!K:L,2,FALSE)</f>
        <v>Non-URM</v>
      </c>
      <c r="H962" t="s">
        <v>241</v>
      </c>
      <c r="I962" t="s">
        <v>242</v>
      </c>
      <c r="J962" t="s">
        <v>21</v>
      </c>
      <c r="K962" t="s">
        <v>106</v>
      </c>
      <c r="L962" s="3"/>
      <c r="M962" t="s">
        <v>61</v>
      </c>
      <c r="N962" t="s">
        <v>107</v>
      </c>
    </row>
    <row r="963" spans="1:14" x14ac:dyDescent="0.25">
      <c r="A963" s="2">
        <v>1</v>
      </c>
      <c r="B963" s="2">
        <v>2016</v>
      </c>
      <c r="C963" t="s">
        <v>305</v>
      </c>
      <c r="D963" t="s">
        <v>204</v>
      </c>
      <c r="E963" s="2" t="s">
        <v>7</v>
      </c>
      <c r="F963" s="2">
        <f>VLOOKUP(C963,'Five Year Alumni Srvy 2016 Data'!C:F,4,FALSE)</f>
        <v>0</v>
      </c>
      <c r="G963" s="2" t="str">
        <f>VLOOKUP(F963,Coding!K:L,2,FALSE)</f>
        <v>Non-URM</v>
      </c>
      <c r="H963" t="s">
        <v>306</v>
      </c>
      <c r="I963" t="s">
        <v>306</v>
      </c>
      <c r="J963" t="s">
        <v>21</v>
      </c>
      <c r="K963" t="s">
        <v>106</v>
      </c>
      <c r="L963" s="3"/>
      <c r="M963" t="s">
        <v>61</v>
      </c>
      <c r="N963" t="s">
        <v>107</v>
      </c>
    </row>
    <row r="964" spans="1:14" x14ac:dyDescent="0.25">
      <c r="A964" s="2">
        <v>1</v>
      </c>
      <c r="B964" s="2">
        <v>2016</v>
      </c>
      <c r="C964" t="s">
        <v>326</v>
      </c>
      <c r="D964" t="s">
        <v>48</v>
      </c>
      <c r="E964" s="2" t="s">
        <v>7</v>
      </c>
      <c r="F964" s="2">
        <f>VLOOKUP(C964,'Five Year Alumni Srvy 2016 Data'!C:F,4,FALSE)</f>
        <v>0</v>
      </c>
      <c r="G964" s="2" t="str">
        <f>VLOOKUP(F964,Coding!K:L,2,FALSE)</f>
        <v>Non-URM</v>
      </c>
      <c r="H964" t="s">
        <v>182</v>
      </c>
      <c r="I964" t="s">
        <v>182</v>
      </c>
      <c r="J964" t="s">
        <v>21</v>
      </c>
      <c r="K964" t="s">
        <v>106</v>
      </c>
      <c r="L964" s="3"/>
      <c r="M964" t="s">
        <v>61</v>
      </c>
      <c r="N964" t="s">
        <v>107</v>
      </c>
    </row>
    <row r="965" spans="1:14" x14ac:dyDescent="0.25">
      <c r="A965" s="2">
        <v>1</v>
      </c>
      <c r="B965" s="2">
        <v>2016</v>
      </c>
      <c r="C965" t="s">
        <v>331</v>
      </c>
      <c r="D965" t="s">
        <v>204</v>
      </c>
      <c r="E965" s="2" t="s">
        <v>7</v>
      </c>
      <c r="F965" s="2">
        <f>VLOOKUP(C965,'Five Year Alumni Srvy 2016 Data'!C:F,4,FALSE)</f>
        <v>0</v>
      </c>
      <c r="G965" s="2" t="str">
        <f>VLOOKUP(F965,Coding!K:L,2,FALSE)</f>
        <v>Non-URM</v>
      </c>
      <c r="H965" t="s">
        <v>219</v>
      </c>
      <c r="I965" t="s">
        <v>220</v>
      </c>
      <c r="J965" t="s">
        <v>19</v>
      </c>
      <c r="K965" t="s">
        <v>106</v>
      </c>
      <c r="L965" s="3"/>
      <c r="M965" t="s">
        <v>61</v>
      </c>
      <c r="N965" t="s">
        <v>107</v>
      </c>
    </row>
    <row r="966" spans="1:14" x14ac:dyDescent="0.25">
      <c r="A966" s="2">
        <v>1</v>
      </c>
      <c r="B966" s="2">
        <v>2016</v>
      </c>
      <c r="C966" t="s">
        <v>334</v>
      </c>
      <c r="D966" t="s">
        <v>48</v>
      </c>
      <c r="E966" s="2" t="s">
        <v>7</v>
      </c>
      <c r="F966" s="2">
        <f>VLOOKUP(C966,'Five Year Alumni Srvy 2016 Data'!C:F,4,FALSE)</f>
        <v>0</v>
      </c>
      <c r="G966" s="2" t="str">
        <f>VLOOKUP(F966,Coding!K:L,2,FALSE)</f>
        <v>Non-URM</v>
      </c>
      <c r="H966" t="s">
        <v>335</v>
      </c>
      <c r="I966" t="s">
        <v>50</v>
      </c>
      <c r="J966" t="s">
        <v>17</v>
      </c>
      <c r="K966" t="s">
        <v>106</v>
      </c>
      <c r="L966" s="3"/>
      <c r="M966" t="s">
        <v>61</v>
      </c>
      <c r="N966" t="s">
        <v>107</v>
      </c>
    </row>
    <row r="967" spans="1:14" x14ac:dyDescent="0.25">
      <c r="A967" s="2">
        <v>1</v>
      </c>
      <c r="B967" s="2">
        <v>2016</v>
      </c>
      <c r="C967" t="s">
        <v>337</v>
      </c>
      <c r="D967" t="s">
        <v>48</v>
      </c>
      <c r="E967" s="2" t="s">
        <v>7</v>
      </c>
      <c r="F967" s="2">
        <f>VLOOKUP(C967,'Five Year Alumni Srvy 2016 Data'!C:F,4,FALSE)</f>
        <v>0</v>
      </c>
      <c r="G967" s="2" t="str">
        <f>VLOOKUP(F967,Coding!K:L,2,FALSE)</f>
        <v>Non-URM</v>
      </c>
      <c r="H967" t="s">
        <v>298</v>
      </c>
      <c r="I967" t="s">
        <v>298</v>
      </c>
      <c r="J967" t="s">
        <v>21</v>
      </c>
      <c r="K967" t="s">
        <v>106</v>
      </c>
      <c r="L967" s="3"/>
      <c r="M967" t="s">
        <v>61</v>
      </c>
      <c r="N967" t="s">
        <v>107</v>
      </c>
    </row>
    <row r="968" spans="1:14" x14ac:dyDescent="0.25">
      <c r="A968" s="2">
        <v>1</v>
      </c>
      <c r="B968" s="2">
        <v>2016</v>
      </c>
      <c r="C968" t="s">
        <v>338</v>
      </c>
      <c r="D968" t="s">
        <v>48</v>
      </c>
      <c r="E968" s="2" t="s">
        <v>7</v>
      </c>
      <c r="F968" s="2">
        <f>VLOOKUP(C968,'Five Year Alumni Srvy 2016 Data'!C:F,4,FALSE)</f>
        <v>0</v>
      </c>
      <c r="G968" s="2" t="str">
        <f>VLOOKUP(F968,Coding!K:L,2,FALSE)</f>
        <v>Non-URM</v>
      </c>
      <c r="H968" t="s">
        <v>339</v>
      </c>
      <c r="I968" t="s">
        <v>339</v>
      </c>
      <c r="J968" t="s">
        <v>15</v>
      </c>
      <c r="K968" t="s">
        <v>106</v>
      </c>
      <c r="L968" s="3"/>
      <c r="M968" t="s">
        <v>61</v>
      </c>
      <c r="N968" t="s">
        <v>107</v>
      </c>
    </row>
    <row r="969" spans="1:14" x14ac:dyDescent="0.25">
      <c r="A969" s="2">
        <v>1</v>
      </c>
      <c r="B969" s="2">
        <v>2016</v>
      </c>
      <c r="C969" t="s">
        <v>340</v>
      </c>
      <c r="D969" t="s">
        <v>48</v>
      </c>
      <c r="E969" s="2" t="s">
        <v>7</v>
      </c>
      <c r="F969" s="2">
        <f>VLOOKUP(C969,'Five Year Alumni Srvy 2016 Data'!C:F,4,FALSE)</f>
        <v>0</v>
      </c>
      <c r="G969" s="2" t="str">
        <f>VLOOKUP(F969,Coding!K:L,2,FALSE)</f>
        <v>Non-URM</v>
      </c>
      <c r="H969" t="s">
        <v>318</v>
      </c>
      <c r="I969" t="s">
        <v>171</v>
      </c>
      <c r="J969" t="s">
        <v>19</v>
      </c>
      <c r="K969" t="s">
        <v>106</v>
      </c>
      <c r="L969" s="3"/>
      <c r="M969" t="s">
        <v>61</v>
      </c>
      <c r="N969" t="s">
        <v>107</v>
      </c>
    </row>
    <row r="970" spans="1:14" x14ac:dyDescent="0.25">
      <c r="A970" s="2">
        <v>1</v>
      </c>
      <c r="B970" s="2">
        <v>2016</v>
      </c>
      <c r="C970" t="s">
        <v>385</v>
      </c>
      <c r="D970" t="s">
        <v>48</v>
      </c>
      <c r="E970" s="2" t="s">
        <v>7</v>
      </c>
      <c r="F970" s="2">
        <f>VLOOKUP(C970,'Five Year Alumni Srvy 2016 Data'!C:F,4,FALSE)</f>
        <v>0</v>
      </c>
      <c r="G970" s="2" t="str">
        <f>VLOOKUP(F970,Coding!K:L,2,FALSE)</f>
        <v>Non-URM</v>
      </c>
      <c r="H970" t="s">
        <v>270</v>
      </c>
      <c r="I970" t="s">
        <v>270</v>
      </c>
      <c r="J970" t="s">
        <v>21</v>
      </c>
      <c r="K970" t="s">
        <v>106</v>
      </c>
      <c r="L970" s="3"/>
      <c r="M970" t="s">
        <v>61</v>
      </c>
      <c r="N970" t="s">
        <v>107</v>
      </c>
    </row>
    <row r="971" spans="1:14" x14ac:dyDescent="0.25">
      <c r="A971" s="2">
        <v>1</v>
      </c>
      <c r="B971" s="2">
        <v>2016</v>
      </c>
      <c r="C971" t="s">
        <v>391</v>
      </c>
      <c r="D971" t="s">
        <v>48</v>
      </c>
      <c r="E971" s="2" t="s">
        <v>7</v>
      </c>
      <c r="F971" s="2">
        <f>VLOOKUP(C971,'Five Year Alumni Srvy 2016 Data'!C:F,4,FALSE)</f>
        <v>0</v>
      </c>
      <c r="G971" s="2" t="str">
        <f>VLOOKUP(F971,Coding!K:L,2,FALSE)</f>
        <v>Non-URM</v>
      </c>
      <c r="H971" t="s">
        <v>238</v>
      </c>
      <c r="I971" t="s">
        <v>225</v>
      </c>
      <c r="J971" t="s">
        <v>19</v>
      </c>
      <c r="K971" t="s">
        <v>106</v>
      </c>
      <c r="L971" s="3"/>
      <c r="M971" t="s">
        <v>61</v>
      </c>
      <c r="N971" t="s">
        <v>107</v>
      </c>
    </row>
    <row r="972" spans="1:14" x14ac:dyDescent="0.25">
      <c r="A972" s="2">
        <v>1</v>
      </c>
      <c r="B972" s="2">
        <v>2016</v>
      </c>
      <c r="C972" t="s">
        <v>400</v>
      </c>
      <c r="D972" t="s">
        <v>264</v>
      </c>
      <c r="E972" s="2" t="s">
        <v>7</v>
      </c>
      <c r="F972" s="2">
        <f>VLOOKUP(C972,'Five Year Alumni Srvy 2016 Data'!C:F,4,FALSE)</f>
        <v>0</v>
      </c>
      <c r="G972" s="2" t="str">
        <f>VLOOKUP(F972,Coding!K:L,2,FALSE)</f>
        <v>Non-URM</v>
      </c>
      <c r="H972" t="s">
        <v>401</v>
      </c>
      <c r="I972" t="s">
        <v>401</v>
      </c>
      <c r="J972" t="s">
        <v>19</v>
      </c>
      <c r="K972" t="s">
        <v>106</v>
      </c>
      <c r="L972" s="3"/>
      <c r="M972" t="s">
        <v>61</v>
      </c>
      <c r="N972" t="s">
        <v>107</v>
      </c>
    </row>
    <row r="973" spans="1:14" x14ac:dyDescent="0.25">
      <c r="A973" s="2">
        <v>1</v>
      </c>
      <c r="B973" s="2">
        <v>2016</v>
      </c>
      <c r="C973" t="s">
        <v>406</v>
      </c>
      <c r="D973" t="s">
        <v>204</v>
      </c>
      <c r="E973" s="2" t="s">
        <v>7</v>
      </c>
      <c r="F973" s="2">
        <f>VLOOKUP(C973,'Five Year Alumni Srvy 2016 Data'!C:F,4,FALSE)</f>
        <v>0</v>
      </c>
      <c r="G973" s="2" t="str">
        <f>VLOOKUP(F973,Coding!K:L,2,FALSE)</f>
        <v>Non-URM</v>
      </c>
      <c r="H973" t="s">
        <v>215</v>
      </c>
      <c r="I973" t="s">
        <v>215</v>
      </c>
      <c r="J973" t="s">
        <v>21</v>
      </c>
      <c r="K973" t="s">
        <v>106</v>
      </c>
      <c r="L973" s="3"/>
      <c r="M973" t="s">
        <v>61</v>
      </c>
      <c r="N973" t="s">
        <v>107</v>
      </c>
    </row>
    <row r="974" spans="1:14" x14ac:dyDescent="0.25">
      <c r="A974" s="2">
        <v>1</v>
      </c>
      <c r="B974" s="2">
        <v>2016</v>
      </c>
      <c r="C974" t="s">
        <v>413</v>
      </c>
      <c r="D974" t="s">
        <v>169</v>
      </c>
      <c r="E974" s="2" t="s">
        <v>7</v>
      </c>
      <c r="F974" s="2">
        <f>VLOOKUP(C974,'Five Year Alumni Srvy 2016 Data'!C:F,4,FALSE)</f>
        <v>0</v>
      </c>
      <c r="G974" s="2" t="str">
        <f>VLOOKUP(F974,Coding!K:L,2,FALSE)</f>
        <v>Non-URM</v>
      </c>
      <c r="H974" t="s">
        <v>414</v>
      </c>
      <c r="I974" t="s">
        <v>415</v>
      </c>
      <c r="J974" t="s">
        <v>19</v>
      </c>
      <c r="K974" t="s">
        <v>106</v>
      </c>
      <c r="L974" s="3"/>
      <c r="M974" t="s">
        <v>61</v>
      </c>
      <c r="N974" t="s">
        <v>107</v>
      </c>
    </row>
    <row r="975" spans="1:14" x14ac:dyDescent="0.25">
      <c r="A975" s="2">
        <v>1</v>
      </c>
      <c r="B975" s="2">
        <v>2016</v>
      </c>
      <c r="C975" t="s">
        <v>416</v>
      </c>
      <c r="D975" t="s">
        <v>169</v>
      </c>
      <c r="E975" s="2" t="s">
        <v>7</v>
      </c>
      <c r="F975" s="2">
        <f>VLOOKUP(C975,'Five Year Alumni Srvy 2016 Data'!C:F,4,FALSE)</f>
        <v>0</v>
      </c>
      <c r="G975" s="2" t="str">
        <f>VLOOKUP(F975,Coding!K:L,2,FALSE)</f>
        <v>Non-URM</v>
      </c>
      <c r="H975" t="s">
        <v>235</v>
      </c>
      <c r="I975" t="s">
        <v>236</v>
      </c>
      <c r="J975" t="s">
        <v>15</v>
      </c>
      <c r="K975" t="s">
        <v>106</v>
      </c>
      <c r="L975" s="3"/>
      <c r="M975" t="s">
        <v>61</v>
      </c>
      <c r="N975" t="s">
        <v>107</v>
      </c>
    </row>
    <row r="976" spans="1:14" x14ac:dyDescent="0.25">
      <c r="A976" s="2">
        <v>1</v>
      </c>
      <c r="B976" s="2">
        <v>2016</v>
      </c>
      <c r="C976" t="s">
        <v>419</v>
      </c>
      <c r="D976" t="s">
        <v>48</v>
      </c>
      <c r="E976" s="2" t="s">
        <v>7</v>
      </c>
      <c r="F976" s="2">
        <f>VLOOKUP(C976,'Five Year Alumni Srvy 2016 Data'!C:F,4,FALSE)</f>
        <v>0</v>
      </c>
      <c r="G976" s="2" t="str">
        <f>VLOOKUP(F976,Coding!K:L,2,FALSE)</f>
        <v>Non-URM</v>
      </c>
      <c r="H976" t="s">
        <v>420</v>
      </c>
      <c r="I976" t="s">
        <v>273</v>
      </c>
      <c r="J976" t="s">
        <v>21</v>
      </c>
      <c r="K976" t="s">
        <v>106</v>
      </c>
      <c r="L976" s="3"/>
      <c r="M976" t="s">
        <v>61</v>
      </c>
      <c r="N976" t="s">
        <v>107</v>
      </c>
    </row>
    <row r="977" spans="1:14" x14ac:dyDescent="0.25">
      <c r="A977" s="2">
        <v>1</v>
      </c>
      <c r="B977" s="2">
        <v>2016</v>
      </c>
      <c r="C977" t="s">
        <v>426</v>
      </c>
      <c r="D977" t="s">
        <v>48</v>
      </c>
      <c r="E977" s="2" t="s">
        <v>7</v>
      </c>
      <c r="F977" s="2">
        <f>VLOOKUP(C977,'Five Year Alumni Srvy 2016 Data'!C:F,4,FALSE)</f>
        <v>0</v>
      </c>
      <c r="G977" s="2" t="str">
        <f>VLOOKUP(F977,Coding!K:L,2,FALSE)</f>
        <v>Non-URM</v>
      </c>
      <c r="H977" t="s">
        <v>427</v>
      </c>
      <c r="I977" t="s">
        <v>267</v>
      </c>
      <c r="J977" t="s">
        <v>10</v>
      </c>
      <c r="K977" t="s">
        <v>106</v>
      </c>
      <c r="L977" s="3"/>
      <c r="M977" t="s">
        <v>61</v>
      </c>
      <c r="N977" t="s">
        <v>107</v>
      </c>
    </row>
    <row r="978" spans="1:14" x14ac:dyDescent="0.25">
      <c r="A978" s="2">
        <v>1</v>
      </c>
      <c r="B978" s="2">
        <v>2016</v>
      </c>
      <c r="C978" t="s">
        <v>431</v>
      </c>
      <c r="D978" t="s">
        <v>48</v>
      </c>
      <c r="E978" s="2" t="s">
        <v>7</v>
      </c>
      <c r="F978" s="2">
        <f>VLOOKUP(C978,'Five Year Alumni Srvy 2016 Data'!C:F,4,FALSE)</f>
        <v>0</v>
      </c>
      <c r="G978" s="2" t="str">
        <f>VLOOKUP(F978,Coding!K:L,2,FALSE)</f>
        <v>Non-URM</v>
      </c>
      <c r="H978" t="s">
        <v>432</v>
      </c>
      <c r="I978" t="s">
        <v>433</v>
      </c>
      <c r="J978" t="s">
        <v>15</v>
      </c>
      <c r="K978" t="s">
        <v>106</v>
      </c>
      <c r="L978" s="3"/>
      <c r="M978" t="s">
        <v>61</v>
      </c>
      <c r="N978" t="s">
        <v>107</v>
      </c>
    </row>
    <row r="979" spans="1:14" x14ac:dyDescent="0.25">
      <c r="A979" s="2">
        <v>1</v>
      </c>
      <c r="B979" s="2">
        <v>2016</v>
      </c>
      <c r="C979" t="s">
        <v>434</v>
      </c>
      <c r="D979" t="s">
        <v>48</v>
      </c>
      <c r="E979" s="2" t="s">
        <v>7</v>
      </c>
      <c r="F979" s="2">
        <f>VLOOKUP(C979,'Five Year Alumni Srvy 2016 Data'!C:F,4,FALSE)</f>
        <v>0</v>
      </c>
      <c r="G979" s="2" t="str">
        <f>VLOOKUP(F979,Coding!K:L,2,FALSE)</f>
        <v>Non-URM</v>
      </c>
      <c r="H979" t="s">
        <v>270</v>
      </c>
      <c r="I979" t="s">
        <v>270</v>
      </c>
      <c r="J979" t="s">
        <v>21</v>
      </c>
      <c r="K979" t="s">
        <v>106</v>
      </c>
      <c r="L979" s="3"/>
      <c r="M979" t="s">
        <v>61</v>
      </c>
      <c r="N979" t="s">
        <v>107</v>
      </c>
    </row>
    <row r="980" spans="1:14" x14ac:dyDescent="0.25">
      <c r="A980" s="2">
        <v>1</v>
      </c>
      <c r="B980" s="2">
        <v>2016</v>
      </c>
      <c r="C980" t="s">
        <v>442</v>
      </c>
      <c r="D980" t="s">
        <v>169</v>
      </c>
      <c r="E980" s="2" t="s">
        <v>7</v>
      </c>
      <c r="F980" s="2">
        <f>VLOOKUP(C980,'Five Year Alumni Srvy 2016 Data'!C:F,4,FALSE)</f>
        <v>0</v>
      </c>
      <c r="G980" s="2" t="str">
        <f>VLOOKUP(F980,Coding!K:L,2,FALSE)</f>
        <v>Non-URM</v>
      </c>
      <c r="H980" t="s">
        <v>306</v>
      </c>
      <c r="I980" t="s">
        <v>306</v>
      </c>
      <c r="J980" t="s">
        <v>21</v>
      </c>
      <c r="K980" t="s">
        <v>106</v>
      </c>
      <c r="L980" s="3"/>
      <c r="M980" t="s">
        <v>61</v>
      </c>
      <c r="N980" t="s">
        <v>107</v>
      </c>
    </row>
    <row r="981" spans="1:14" x14ac:dyDescent="0.25">
      <c r="A981" s="2">
        <v>1</v>
      </c>
      <c r="B981" s="2">
        <v>2016</v>
      </c>
      <c r="C981" t="s">
        <v>445</v>
      </c>
      <c r="D981" t="s">
        <v>264</v>
      </c>
      <c r="E981" s="2" t="s">
        <v>7</v>
      </c>
      <c r="F981" s="2">
        <f>VLOOKUP(C981,'Five Year Alumni Srvy 2016 Data'!C:F,4,FALSE)</f>
        <v>0</v>
      </c>
      <c r="G981" s="2" t="str">
        <f>VLOOKUP(F981,Coding!K:L,2,FALSE)</f>
        <v>Non-URM</v>
      </c>
      <c r="H981" t="s">
        <v>412</v>
      </c>
      <c r="I981" t="s">
        <v>196</v>
      </c>
      <c r="J981" t="s">
        <v>10</v>
      </c>
      <c r="K981" t="s">
        <v>106</v>
      </c>
      <c r="L981" s="3"/>
      <c r="M981" t="s">
        <v>61</v>
      </c>
      <c r="N981" t="s">
        <v>107</v>
      </c>
    </row>
    <row r="982" spans="1:14" x14ac:dyDescent="0.25">
      <c r="A982" s="2">
        <v>1</v>
      </c>
      <c r="B982" s="2">
        <v>2016</v>
      </c>
      <c r="C982" t="s">
        <v>446</v>
      </c>
      <c r="D982" t="s">
        <v>204</v>
      </c>
      <c r="E982" s="2" t="s">
        <v>7</v>
      </c>
      <c r="F982" s="2">
        <f>VLOOKUP(C982,'Five Year Alumni Srvy 2016 Data'!C:F,4,FALSE)</f>
        <v>0</v>
      </c>
      <c r="G982" s="2" t="str">
        <f>VLOOKUP(F982,Coding!K:L,2,FALSE)</f>
        <v>Non-URM</v>
      </c>
      <c r="H982" t="s">
        <v>195</v>
      </c>
      <c r="I982" t="s">
        <v>196</v>
      </c>
      <c r="J982" t="s">
        <v>10</v>
      </c>
      <c r="K982" t="s">
        <v>106</v>
      </c>
      <c r="L982" s="3"/>
      <c r="M982" t="s">
        <v>61</v>
      </c>
      <c r="N982" t="s">
        <v>107</v>
      </c>
    </row>
    <row r="983" spans="1:14" x14ac:dyDescent="0.25">
      <c r="A983" s="2">
        <v>1</v>
      </c>
      <c r="B983" s="2">
        <v>2016</v>
      </c>
      <c r="C983" t="s">
        <v>449</v>
      </c>
      <c r="D983" t="s">
        <v>48</v>
      </c>
      <c r="E983" s="2" t="s">
        <v>7</v>
      </c>
      <c r="F983" s="2">
        <f>VLOOKUP(C983,'Five Year Alumni Srvy 2016 Data'!C:F,4,FALSE)</f>
        <v>0</v>
      </c>
      <c r="G983" s="2" t="str">
        <f>VLOOKUP(F983,Coding!K:L,2,FALSE)</f>
        <v>Non-URM</v>
      </c>
      <c r="H983" t="s">
        <v>190</v>
      </c>
      <c r="I983" t="s">
        <v>191</v>
      </c>
      <c r="J983" t="s">
        <v>21</v>
      </c>
      <c r="K983" t="s">
        <v>106</v>
      </c>
      <c r="L983" s="3"/>
      <c r="M983" t="s">
        <v>61</v>
      </c>
      <c r="N983" t="s">
        <v>107</v>
      </c>
    </row>
    <row r="984" spans="1:14" x14ac:dyDescent="0.25">
      <c r="A984" s="2">
        <v>1</v>
      </c>
      <c r="B984" s="2">
        <v>2016</v>
      </c>
      <c r="C984" t="s">
        <v>461</v>
      </c>
      <c r="D984" t="s">
        <v>48</v>
      </c>
      <c r="E984" s="2" t="s">
        <v>7</v>
      </c>
      <c r="F984" s="2">
        <f>VLOOKUP(C984,'Five Year Alumni Srvy 2016 Data'!C:F,4,FALSE)</f>
        <v>0</v>
      </c>
      <c r="G984" s="2" t="str">
        <f>VLOOKUP(F984,Coding!K:L,2,FALSE)</f>
        <v>Non-URM</v>
      </c>
      <c r="H984" t="s">
        <v>306</v>
      </c>
      <c r="I984" t="s">
        <v>306</v>
      </c>
      <c r="J984" t="s">
        <v>21</v>
      </c>
      <c r="K984" t="s">
        <v>106</v>
      </c>
      <c r="L984" s="3"/>
      <c r="M984" t="s">
        <v>61</v>
      </c>
      <c r="N984" t="s">
        <v>107</v>
      </c>
    </row>
    <row r="985" spans="1:14" x14ac:dyDescent="0.25">
      <c r="A985" s="2">
        <v>1</v>
      </c>
      <c r="B985" s="2">
        <v>2016</v>
      </c>
      <c r="C985" t="s">
        <v>472</v>
      </c>
      <c r="D985" t="s">
        <v>48</v>
      </c>
      <c r="E985" s="2" t="s">
        <v>7</v>
      </c>
      <c r="F985" s="2">
        <f>VLOOKUP(C985,'Five Year Alumni Srvy 2016 Data'!C:F,4,FALSE)</f>
        <v>0</v>
      </c>
      <c r="G985" s="2" t="str">
        <f>VLOOKUP(F985,Coding!K:L,2,FALSE)</f>
        <v>Non-URM</v>
      </c>
      <c r="H985" t="s">
        <v>473</v>
      </c>
      <c r="I985" t="s">
        <v>473</v>
      </c>
      <c r="J985" t="s">
        <v>17</v>
      </c>
      <c r="K985" t="s">
        <v>106</v>
      </c>
      <c r="L985" s="3"/>
      <c r="M985" t="s">
        <v>61</v>
      </c>
      <c r="N985" t="s">
        <v>107</v>
      </c>
    </row>
    <row r="986" spans="1:14" x14ac:dyDescent="0.25">
      <c r="A986" s="2">
        <v>1</v>
      </c>
      <c r="B986" s="2">
        <v>2016</v>
      </c>
      <c r="C986" t="s">
        <v>476</v>
      </c>
      <c r="D986" t="s">
        <v>48</v>
      </c>
      <c r="E986" s="2" t="s">
        <v>7</v>
      </c>
      <c r="F986" s="2">
        <f>VLOOKUP(C986,'Five Year Alumni Srvy 2016 Data'!C:F,4,FALSE)</f>
        <v>0</v>
      </c>
      <c r="G986" s="2" t="str">
        <f>VLOOKUP(F986,Coding!K:L,2,FALSE)</f>
        <v>Non-URM</v>
      </c>
      <c r="H986" t="s">
        <v>339</v>
      </c>
      <c r="I986" t="s">
        <v>339</v>
      </c>
      <c r="J986" t="s">
        <v>15</v>
      </c>
      <c r="K986" t="s">
        <v>106</v>
      </c>
      <c r="L986" s="3"/>
      <c r="M986" t="s">
        <v>61</v>
      </c>
      <c r="N986" t="s">
        <v>107</v>
      </c>
    </row>
    <row r="987" spans="1:14" x14ac:dyDescent="0.25">
      <c r="A987" s="2">
        <v>1</v>
      </c>
      <c r="B987" s="2">
        <v>2016</v>
      </c>
      <c r="C987" t="s">
        <v>482</v>
      </c>
      <c r="D987" t="s">
        <v>48</v>
      </c>
      <c r="E987" s="2" t="s">
        <v>7</v>
      </c>
      <c r="F987" s="2">
        <f>VLOOKUP(C987,'Five Year Alumni Srvy 2016 Data'!C:F,4,FALSE)</f>
        <v>0</v>
      </c>
      <c r="G987" s="2" t="str">
        <f>VLOOKUP(F987,Coding!K:L,2,FALSE)</f>
        <v>Non-URM</v>
      </c>
      <c r="H987" t="s">
        <v>483</v>
      </c>
      <c r="I987" t="s">
        <v>401</v>
      </c>
      <c r="J987" t="s">
        <v>19</v>
      </c>
      <c r="K987" t="s">
        <v>106</v>
      </c>
      <c r="L987" s="3"/>
      <c r="M987" t="s">
        <v>61</v>
      </c>
      <c r="N987" t="s">
        <v>107</v>
      </c>
    </row>
    <row r="988" spans="1:14" x14ac:dyDescent="0.25">
      <c r="A988" s="2">
        <v>1</v>
      </c>
      <c r="B988" s="2">
        <v>2016</v>
      </c>
      <c r="C988" t="s">
        <v>490</v>
      </c>
      <c r="D988" t="s">
        <v>48</v>
      </c>
      <c r="E988" s="2" t="s">
        <v>7</v>
      </c>
      <c r="F988" s="2">
        <f>VLOOKUP(C988,'Five Year Alumni Srvy 2016 Data'!C:F,4,FALSE)</f>
        <v>0</v>
      </c>
      <c r="G988" s="2" t="str">
        <f>VLOOKUP(F988,Coding!K:L,2,FALSE)</f>
        <v>Non-URM</v>
      </c>
      <c r="H988" t="s">
        <v>195</v>
      </c>
      <c r="I988" t="s">
        <v>196</v>
      </c>
      <c r="J988" t="s">
        <v>10</v>
      </c>
      <c r="K988" t="s">
        <v>106</v>
      </c>
      <c r="L988" s="3"/>
      <c r="M988" t="s">
        <v>61</v>
      </c>
      <c r="N988" t="s">
        <v>107</v>
      </c>
    </row>
    <row r="989" spans="1:14" x14ac:dyDescent="0.25">
      <c r="A989" s="2">
        <v>1</v>
      </c>
      <c r="B989" s="2">
        <v>2016</v>
      </c>
      <c r="C989" t="s">
        <v>495</v>
      </c>
      <c r="D989" t="s">
        <v>48</v>
      </c>
      <c r="E989" s="2" t="s">
        <v>7</v>
      </c>
      <c r="F989" s="2">
        <f>VLOOKUP(C989,'Five Year Alumni Srvy 2016 Data'!C:F,4,FALSE)</f>
        <v>0</v>
      </c>
      <c r="G989" s="2" t="str">
        <f>VLOOKUP(F989,Coding!K:L,2,FALSE)</f>
        <v>Non-URM</v>
      </c>
      <c r="H989" t="s">
        <v>219</v>
      </c>
      <c r="I989" t="s">
        <v>220</v>
      </c>
      <c r="J989" t="s">
        <v>19</v>
      </c>
      <c r="K989" t="s">
        <v>106</v>
      </c>
      <c r="L989" s="3"/>
      <c r="M989" t="s">
        <v>61</v>
      </c>
      <c r="N989" t="s">
        <v>107</v>
      </c>
    </row>
    <row r="990" spans="1:14" x14ac:dyDescent="0.25">
      <c r="A990" s="2">
        <v>1</v>
      </c>
      <c r="B990" s="2">
        <v>2016</v>
      </c>
      <c r="C990" t="s">
        <v>181</v>
      </c>
      <c r="D990" t="s">
        <v>48</v>
      </c>
      <c r="E990" s="2" t="s">
        <v>7</v>
      </c>
      <c r="F990" s="2">
        <f>VLOOKUP(C990,'Five Year Alumni Srvy 2016 Data'!C:F,4,FALSE)</f>
        <v>0</v>
      </c>
      <c r="G990" s="2" t="str">
        <f>VLOOKUP(F990,Coding!K:L,2,FALSE)</f>
        <v>Non-URM</v>
      </c>
      <c r="H990" t="s">
        <v>182</v>
      </c>
      <c r="I990" t="s">
        <v>182</v>
      </c>
      <c r="J990" t="s">
        <v>21</v>
      </c>
      <c r="K990" t="s">
        <v>108</v>
      </c>
      <c r="L990" s="3"/>
      <c r="M990" t="s">
        <v>61</v>
      </c>
      <c r="N990" t="s">
        <v>109</v>
      </c>
    </row>
    <row r="991" spans="1:14" x14ac:dyDescent="0.25">
      <c r="A991" s="2">
        <v>1</v>
      </c>
      <c r="B991" s="2">
        <v>2016</v>
      </c>
      <c r="C991" t="s">
        <v>197</v>
      </c>
      <c r="D991" t="s">
        <v>48</v>
      </c>
      <c r="E991" s="2" t="s">
        <v>7</v>
      </c>
      <c r="F991" s="2">
        <f>VLOOKUP(C991,'Five Year Alumni Srvy 2016 Data'!C:F,4,FALSE)</f>
        <v>0</v>
      </c>
      <c r="G991" s="2" t="str">
        <f>VLOOKUP(F991,Coding!K:L,2,FALSE)</f>
        <v>Non-URM</v>
      </c>
      <c r="H991" t="s">
        <v>198</v>
      </c>
      <c r="I991" t="s">
        <v>199</v>
      </c>
      <c r="J991" t="s">
        <v>17</v>
      </c>
      <c r="K991" t="s">
        <v>108</v>
      </c>
      <c r="L991" s="3"/>
      <c r="M991" t="s">
        <v>61</v>
      </c>
      <c r="N991" t="s">
        <v>109</v>
      </c>
    </row>
    <row r="992" spans="1:14" x14ac:dyDescent="0.25">
      <c r="A992" s="2">
        <v>1</v>
      </c>
      <c r="B992" s="2">
        <v>2016</v>
      </c>
      <c r="C992" t="s">
        <v>240</v>
      </c>
      <c r="D992" t="s">
        <v>48</v>
      </c>
      <c r="E992" s="2" t="s">
        <v>7</v>
      </c>
      <c r="F992" s="2">
        <f>VLOOKUP(C992,'Five Year Alumni Srvy 2016 Data'!C:F,4,FALSE)</f>
        <v>0</v>
      </c>
      <c r="G992" s="2" t="str">
        <f>VLOOKUP(F992,Coding!K:L,2,FALSE)</f>
        <v>Non-URM</v>
      </c>
      <c r="H992" t="s">
        <v>241</v>
      </c>
      <c r="I992" t="s">
        <v>242</v>
      </c>
      <c r="J992" t="s">
        <v>21</v>
      </c>
      <c r="K992" t="s">
        <v>108</v>
      </c>
      <c r="L992" s="3"/>
      <c r="M992" t="s">
        <v>61</v>
      </c>
      <c r="N992" t="s">
        <v>109</v>
      </c>
    </row>
    <row r="993" spans="1:14" x14ac:dyDescent="0.25">
      <c r="A993" s="2">
        <v>1</v>
      </c>
      <c r="B993" s="2">
        <v>2016</v>
      </c>
      <c r="C993" t="s">
        <v>247</v>
      </c>
      <c r="D993" t="s">
        <v>48</v>
      </c>
      <c r="E993" s="2" t="s">
        <v>7</v>
      </c>
      <c r="F993" s="2">
        <f>VLOOKUP(C993,'Five Year Alumni Srvy 2016 Data'!C:F,4,FALSE)</f>
        <v>0</v>
      </c>
      <c r="G993" s="2" t="str">
        <f>VLOOKUP(F993,Coding!K:L,2,FALSE)</f>
        <v>Non-URM</v>
      </c>
      <c r="H993" t="s">
        <v>248</v>
      </c>
      <c r="I993" t="s">
        <v>249</v>
      </c>
      <c r="J993" t="s">
        <v>17</v>
      </c>
      <c r="K993" t="s">
        <v>108</v>
      </c>
      <c r="L993" s="3"/>
      <c r="M993" t="s">
        <v>61</v>
      </c>
      <c r="N993" t="s">
        <v>109</v>
      </c>
    </row>
    <row r="994" spans="1:14" x14ac:dyDescent="0.25">
      <c r="A994" s="2">
        <v>1</v>
      </c>
      <c r="B994" s="2">
        <v>2016</v>
      </c>
      <c r="C994" t="s">
        <v>250</v>
      </c>
      <c r="D994" t="s">
        <v>48</v>
      </c>
      <c r="E994" s="2" t="s">
        <v>7</v>
      </c>
      <c r="F994" s="2">
        <f>VLOOKUP(C994,'Five Year Alumni Srvy 2016 Data'!C:F,4,FALSE)</f>
        <v>0</v>
      </c>
      <c r="G994" s="2" t="str">
        <f>VLOOKUP(F994,Coding!K:L,2,FALSE)</f>
        <v>Non-URM</v>
      </c>
      <c r="H994" t="s">
        <v>228</v>
      </c>
      <c r="I994" t="s">
        <v>229</v>
      </c>
      <c r="J994" t="s">
        <v>21</v>
      </c>
      <c r="K994" t="s">
        <v>108</v>
      </c>
      <c r="L994" s="3"/>
      <c r="M994" t="s">
        <v>61</v>
      </c>
      <c r="N994" t="s">
        <v>109</v>
      </c>
    </row>
    <row r="995" spans="1:14" x14ac:dyDescent="0.25">
      <c r="A995" s="2">
        <v>1</v>
      </c>
      <c r="B995" s="2">
        <v>2016</v>
      </c>
      <c r="C995" t="s">
        <v>283</v>
      </c>
      <c r="D995" t="s">
        <v>204</v>
      </c>
      <c r="E995" s="2" t="s">
        <v>7</v>
      </c>
      <c r="F995" s="2">
        <f>VLOOKUP(C995,'Five Year Alumni Srvy 2016 Data'!C:F,4,FALSE)</f>
        <v>0</v>
      </c>
      <c r="G995" s="2" t="str">
        <f>VLOOKUP(F995,Coding!K:L,2,FALSE)</f>
        <v>Non-URM</v>
      </c>
      <c r="H995" t="s">
        <v>284</v>
      </c>
      <c r="I995" t="s">
        <v>261</v>
      </c>
      <c r="J995" t="s">
        <v>10</v>
      </c>
      <c r="K995" t="s">
        <v>108</v>
      </c>
      <c r="L995" s="3"/>
      <c r="M995" t="s">
        <v>61</v>
      </c>
      <c r="N995" t="s">
        <v>109</v>
      </c>
    </row>
    <row r="996" spans="1:14" x14ac:dyDescent="0.25">
      <c r="A996" s="2">
        <v>1</v>
      </c>
      <c r="B996" s="2">
        <v>2016</v>
      </c>
      <c r="C996" t="s">
        <v>285</v>
      </c>
      <c r="D996" t="s">
        <v>264</v>
      </c>
      <c r="E996" s="2" t="s">
        <v>7</v>
      </c>
      <c r="F996" s="2">
        <f>VLOOKUP(C996,'Five Year Alumni Srvy 2016 Data'!C:F,4,FALSE)</f>
        <v>0</v>
      </c>
      <c r="G996" s="2" t="str">
        <f>VLOOKUP(F996,Coding!K:L,2,FALSE)</f>
        <v>Non-URM</v>
      </c>
      <c r="H996" t="s">
        <v>270</v>
      </c>
      <c r="I996" t="s">
        <v>270</v>
      </c>
      <c r="J996" t="s">
        <v>21</v>
      </c>
      <c r="K996" t="s">
        <v>108</v>
      </c>
      <c r="L996" s="3"/>
      <c r="M996" t="s">
        <v>61</v>
      </c>
      <c r="N996" t="s">
        <v>109</v>
      </c>
    </row>
    <row r="997" spans="1:14" x14ac:dyDescent="0.25">
      <c r="A997" s="2">
        <v>1</v>
      </c>
      <c r="B997" s="2">
        <v>2016</v>
      </c>
      <c r="C997" t="s">
        <v>288</v>
      </c>
      <c r="D997" t="s">
        <v>48</v>
      </c>
      <c r="E997" s="2" t="s">
        <v>7</v>
      </c>
      <c r="F997" s="2">
        <f>VLOOKUP(C997,'Five Year Alumni Srvy 2016 Data'!C:F,4,FALSE)</f>
        <v>0</v>
      </c>
      <c r="G997" s="2" t="str">
        <f>VLOOKUP(F997,Coding!K:L,2,FALSE)</f>
        <v>Non-URM</v>
      </c>
      <c r="H997" t="s">
        <v>289</v>
      </c>
      <c r="I997" t="s">
        <v>290</v>
      </c>
      <c r="J997" t="s">
        <v>17</v>
      </c>
      <c r="K997" t="s">
        <v>108</v>
      </c>
      <c r="L997" s="3"/>
      <c r="M997" t="s">
        <v>61</v>
      </c>
      <c r="N997" t="s">
        <v>109</v>
      </c>
    </row>
    <row r="998" spans="1:14" x14ac:dyDescent="0.25">
      <c r="A998" s="2">
        <v>1</v>
      </c>
      <c r="B998" s="2">
        <v>2016</v>
      </c>
      <c r="C998" t="s">
        <v>291</v>
      </c>
      <c r="D998" t="s">
        <v>48</v>
      </c>
      <c r="E998" s="2" t="s">
        <v>7</v>
      </c>
      <c r="F998" s="2">
        <f>VLOOKUP(C998,'Five Year Alumni Srvy 2016 Data'!C:F,4,FALSE)</f>
        <v>0</v>
      </c>
      <c r="G998" s="2" t="str">
        <f>VLOOKUP(F998,Coding!K:L,2,FALSE)</f>
        <v>Non-URM</v>
      </c>
      <c r="H998" t="s">
        <v>292</v>
      </c>
      <c r="I998" t="s">
        <v>293</v>
      </c>
      <c r="J998" t="s">
        <v>15</v>
      </c>
      <c r="K998" t="s">
        <v>108</v>
      </c>
      <c r="L998" s="3"/>
      <c r="M998" t="s">
        <v>61</v>
      </c>
      <c r="N998" t="s">
        <v>109</v>
      </c>
    </row>
    <row r="999" spans="1:14" x14ac:dyDescent="0.25">
      <c r="A999" s="2">
        <v>1</v>
      </c>
      <c r="B999" s="2">
        <v>2016</v>
      </c>
      <c r="C999" t="s">
        <v>297</v>
      </c>
      <c r="D999" t="s">
        <v>48</v>
      </c>
      <c r="E999" s="2" t="s">
        <v>7</v>
      </c>
      <c r="F999" s="2">
        <f>VLOOKUP(C999,'Five Year Alumni Srvy 2016 Data'!C:F,4,FALSE)</f>
        <v>0</v>
      </c>
      <c r="G999" s="2" t="str">
        <f>VLOOKUP(F999,Coding!K:L,2,FALSE)</f>
        <v>Non-URM</v>
      </c>
      <c r="H999" t="s">
        <v>298</v>
      </c>
      <c r="I999" t="s">
        <v>298</v>
      </c>
      <c r="J999" t="s">
        <v>21</v>
      </c>
      <c r="K999" t="s">
        <v>108</v>
      </c>
      <c r="L999" s="3"/>
      <c r="M999" t="s">
        <v>61</v>
      </c>
      <c r="N999" t="s">
        <v>109</v>
      </c>
    </row>
    <row r="1000" spans="1:14" x14ac:dyDescent="0.25">
      <c r="A1000" s="2">
        <v>1</v>
      </c>
      <c r="B1000" s="2">
        <v>2016</v>
      </c>
      <c r="C1000" t="s">
        <v>299</v>
      </c>
      <c r="D1000" t="s">
        <v>48</v>
      </c>
      <c r="E1000" s="2" t="s">
        <v>7</v>
      </c>
      <c r="F1000" s="2">
        <f>VLOOKUP(C1000,'Five Year Alumni Srvy 2016 Data'!C:F,4,FALSE)</f>
        <v>0</v>
      </c>
      <c r="G1000" s="2" t="str">
        <f>VLOOKUP(F1000,Coding!K:L,2,FALSE)</f>
        <v>Non-URM</v>
      </c>
      <c r="H1000" t="s">
        <v>241</v>
      </c>
      <c r="I1000" t="s">
        <v>242</v>
      </c>
      <c r="J1000" t="s">
        <v>21</v>
      </c>
      <c r="K1000" t="s">
        <v>108</v>
      </c>
      <c r="L1000" s="3"/>
      <c r="M1000" t="s">
        <v>61</v>
      </c>
      <c r="N1000" t="s">
        <v>109</v>
      </c>
    </row>
    <row r="1001" spans="1:14" x14ac:dyDescent="0.25">
      <c r="A1001" s="2">
        <v>1</v>
      </c>
      <c r="B1001" s="2">
        <v>2016</v>
      </c>
      <c r="C1001" t="s">
        <v>305</v>
      </c>
      <c r="D1001" t="s">
        <v>204</v>
      </c>
      <c r="E1001" s="2" t="s">
        <v>7</v>
      </c>
      <c r="F1001" s="2">
        <f>VLOOKUP(C1001,'Five Year Alumni Srvy 2016 Data'!C:F,4,FALSE)</f>
        <v>0</v>
      </c>
      <c r="G1001" s="2" t="str">
        <f>VLOOKUP(F1001,Coding!K:L,2,FALSE)</f>
        <v>Non-URM</v>
      </c>
      <c r="H1001" t="s">
        <v>306</v>
      </c>
      <c r="I1001" t="s">
        <v>306</v>
      </c>
      <c r="J1001" t="s">
        <v>21</v>
      </c>
      <c r="K1001" t="s">
        <v>108</v>
      </c>
      <c r="L1001" s="3"/>
      <c r="M1001" t="s">
        <v>61</v>
      </c>
      <c r="N1001" t="s">
        <v>109</v>
      </c>
    </row>
    <row r="1002" spans="1:14" x14ac:dyDescent="0.25">
      <c r="A1002" s="2">
        <v>1</v>
      </c>
      <c r="B1002" s="2">
        <v>2016</v>
      </c>
      <c r="C1002" t="s">
        <v>326</v>
      </c>
      <c r="D1002" t="s">
        <v>48</v>
      </c>
      <c r="E1002" s="2" t="s">
        <v>7</v>
      </c>
      <c r="F1002" s="2">
        <f>VLOOKUP(C1002,'Five Year Alumni Srvy 2016 Data'!C:F,4,FALSE)</f>
        <v>0</v>
      </c>
      <c r="G1002" s="2" t="str">
        <f>VLOOKUP(F1002,Coding!K:L,2,FALSE)</f>
        <v>Non-URM</v>
      </c>
      <c r="H1002" t="s">
        <v>182</v>
      </c>
      <c r="I1002" t="s">
        <v>182</v>
      </c>
      <c r="J1002" t="s">
        <v>21</v>
      </c>
      <c r="K1002" t="s">
        <v>108</v>
      </c>
      <c r="L1002" s="3"/>
      <c r="M1002" t="s">
        <v>61</v>
      </c>
      <c r="N1002" t="s">
        <v>109</v>
      </c>
    </row>
    <row r="1003" spans="1:14" x14ac:dyDescent="0.25">
      <c r="A1003" s="2">
        <v>1</v>
      </c>
      <c r="B1003" s="2">
        <v>2016</v>
      </c>
      <c r="C1003" t="s">
        <v>331</v>
      </c>
      <c r="D1003" t="s">
        <v>204</v>
      </c>
      <c r="E1003" s="2" t="s">
        <v>7</v>
      </c>
      <c r="F1003" s="2">
        <f>VLOOKUP(C1003,'Five Year Alumni Srvy 2016 Data'!C:F,4,FALSE)</f>
        <v>0</v>
      </c>
      <c r="G1003" s="2" t="str">
        <f>VLOOKUP(F1003,Coding!K:L,2,FALSE)</f>
        <v>Non-URM</v>
      </c>
      <c r="H1003" t="s">
        <v>219</v>
      </c>
      <c r="I1003" t="s">
        <v>220</v>
      </c>
      <c r="J1003" t="s">
        <v>19</v>
      </c>
      <c r="K1003" t="s">
        <v>108</v>
      </c>
      <c r="L1003" s="3"/>
      <c r="M1003" t="s">
        <v>61</v>
      </c>
      <c r="N1003" t="s">
        <v>109</v>
      </c>
    </row>
    <row r="1004" spans="1:14" x14ac:dyDescent="0.25">
      <c r="A1004" s="2">
        <v>1</v>
      </c>
      <c r="B1004" s="2">
        <v>2016</v>
      </c>
      <c r="C1004" t="s">
        <v>334</v>
      </c>
      <c r="D1004" t="s">
        <v>48</v>
      </c>
      <c r="E1004" s="2" t="s">
        <v>7</v>
      </c>
      <c r="F1004" s="2">
        <f>VLOOKUP(C1004,'Five Year Alumni Srvy 2016 Data'!C:F,4,FALSE)</f>
        <v>0</v>
      </c>
      <c r="G1004" s="2" t="str">
        <f>VLOOKUP(F1004,Coding!K:L,2,FALSE)</f>
        <v>Non-URM</v>
      </c>
      <c r="H1004" t="s">
        <v>335</v>
      </c>
      <c r="I1004" t="s">
        <v>50</v>
      </c>
      <c r="J1004" t="s">
        <v>17</v>
      </c>
      <c r="K1004" t="s">
        <v>108</v>
      </c>
      <c r="L1004" s="3"/>
      <c r="M1004" t="s">
        <v>61</v>
      </c>
      <c r="N1004" t="s">
        <v>109</v>
      </c>
    </row>
    <row r="1005" spans="1:14" x14ac:dyDescent="0.25">
      <c r="A1005" s="2">
        <v>1</v>
      </c>
      <c r="B1005" s="2">
        <v>2016</v>
      </c>
      <c r="C1005" t="s">
        <v>337</v>
      </c>
      <c r="D1005" t="s">
        <v>48</v>
      </c>
      <c r="E1005" s="2" t="s">
        <v>7</v>
      </c>
      <c r="F1005" s="2">
        <f>VLOOKUP(C1005,'Five Year Alumni Srvy 2016 Data'!C:F,4,FALSE)</f>
        <v>0</v>
      </c>
      <c r="G1005" s="2" t="str">
        <f>VLOOKUP(F1005,Coding!K:L,2,FALSE)</f>
        <v>Non-URM</v>
      </c>
      <c r="H1005" t="s">
        <v>298</v>
      </c>
      <c r="I1005" t="s">
        <v>298</v>
      </c>
      <c r="J1005" t="s">
        <v>21</v>
      </c>
      <c r="K1005" t="s">
        <v>108</v>
      </c>
      <c r="L1005" s="3"/>
      <c r="M1005" t="s">
        <v>61</v>
      </c>
      <c r="N1005" t="s">
        <v>109</v>
      </c>
    </row>
    <row r="1006" spans="1:14" x14ac:dyDescent="0.25">
      <c r="A1006" s="2">
        <v>1</v>
      </c>
      <c r="B1006" s="2">
        <v>2016</v>
      </c>
      <c r="C1006" t="s">
        <v>338</v>
      </c>
      <c r="D1006" t="s">
        <v>48</v>
      </c>
      <c r="E1006" s="2" t="s">
        <v>7</v>
      </c>
      <c r="F1006" s="2">
        <f>VLOOKUP(C1006,'Five Year Alumni Srvy 2016 Data'!C:F,4,FALSE)</f>
        <v>0</v>
      </c>
      <c r="G1006" s="2" t="str">
        <f>VLOOKUP(F1006,Coding!K:L,2,FALSE)</f>
        <v>Non-URM</v>
      </c>
      <c r="H1006" t="s">
        <v>339</v>
      </c>
      <c r="I1006" t="s">
        <v>339</v>
      </c>
      <c r="J1006" t="s">
        <v>15</v>
      </c>
      <c r="K1006" t="s">
        <v>108</v>
      </c>
      <c r="L1006" s="3"/>
      <c r="M1006" t="s">
        <v>61</v>
      </c>
      <c r="N1006" t="s">
        <v>109</v>
      </c>
    </row>
    <row r="1007" spans="1:14" x14ac:dyDescent="0.25">
      <c r="A1007" s="2">
        <v>1</v>
      </c>
      <c r="B1007" s="2">
        <v>2016</v>
      </c>
      <c r="C1007" t="s">
        <v>340</v>
      </c>
      <c r="D1007" t="s">
        <v>48</v>
      </c>
      <c r="E1007" s="2" t="s">
        <v>7</v>
      </c>
      <c r="F1007" s="2">
        <f>VLOOKUP(C1007,'Five Year Alumni Srvy 2016 Data'!C:F,4,FALSE)</f>
        <v>0</v>
      </c>
      <c r="G1007" s="2" t="str">
        <f>VLOOKUP(F1007,Coding!K:L,2,FALSE)</f>
        <v>Non-URM</v>
      </c>
      <c r="H1007" t="s">
        <v>318</v>
      </c>
      <c r="I1007" t="s">
        <v>171</v>
      </c>
      <c r="J1007" t="s">
        <v>19</v>
      </c>
      <c r="K1007" t="s">
        <v>108</v>
      </c>
      <c r="L1007" s="3"/>
      <c r="M1007" t="s">
        <v>61</v>
      </c>
      <c r="N1007" t="s">
        <v>109</v>
      </c>
    </row>
    <row r="1008" spans="1:14" x14ac:dyDescent="0.25">
      <c r="A1008" s="2">
        <v>1</v>
      </c>
      <c r="B1008" s="2">
        <v>2016</v>
      </c>
      <c r="C1008" t="s">
        <v>385</v>
      </c>
      <c r="D1008" t="s">
        <v>48</v>
      </c>
      <c r="E1008" s="2" t="s">
        <v>7</v>
      </c>
      <c r="F1008" s="2">
        <f>VLOOKUP(C1008,'Five Year Alumni Srvy 2016 Data'!C:F,4,FALSE)</f>
        <v>0</v>
      </c>
      <c r="G1008" s="2" t="str">
        <f>VLOOKUP(F1008,Coding!K:L,2,FALSE)</f>
        <v>Non-URM</v>
      </c>
      <c r="H1008" t="s">
        <v>270</v>
      </c>
      <c r="I1008" t="s">
        <v>270</v>
      </c>
      <c r="J1008" t="s">
        <v>21</v>
      </c>
      <c r="K1008" t="s">
        <v>108</v>
      </c>
      <c r="L1008" s="3"/>
      <c r="M1008" t="s">
        <v>61</v>
      </c>
      <c r="N1008" t="s">
        <v>109</v>
      </c>
    </row>
    <row r="1009" spans="1:14" x14ac:dyDescent="0.25">
      <c r="A1009" s="2">
        <v>1</v>
      </c>
      <c r="B1009" s="2">
        <v>2016</v>
      </c>
      <c r="C1009" t="s">
        <v>391</v>
      </c>
      <c r="D1009" t="s">
        <v>48</v>
      </c>
      <c r="E1009" s="2" t="s">
        <v>7</v>
      </c>
      <c r="F1009" s="2">
        <f>VLOOKUP(C1009,'Five Year Alumni Srvy 2016 Data'!C:F,4,FALSE)</f>
        <v>0</v>
      </c>
      <c r="G1009" s="2" t="str">
        <f>VLOOKUP(F1009,Coding!K:L,2,FALSE)</f>
        <v>Non-URM</v>
      </c>
      <c r="H1009" t="s">
        <v>238</v>
      </c>
      <c r="I1009" t="s">
        <v>225</v>
      </c>
      <c r="J1009" t="s">
        <v>19</v>
      </c>
      <c r="K1009" t="s">
        <v>108</v>
      </c>
      <c r="L1009" s="3"/>
      <c r="M1009" t="s">
        <v>61</v>
      </c>
      <c r="N1009" t="s">
        <v>109</v>
      </c>
    </row>
    <row r="1010" spans="1:14" x14ac:dyDescent="0.25">
      <c r="A1010" s="2">
        <v>1</v>
      </c>
      <c r="B1010" s="2">
        <v>2016</v>
      </c>
      <c r="C1010" t="s">
        <v>400</v>
      </c>
      <c r="D1010" t="s">
        <v>264</v>
      </c>
      <c r="E1010" s="2" t="s">
        <v>7</v>
      </c>
      <c r="F1010" s="2">
        <f>VLOOKUP(C1010,'Five Year Alumni Srvy 2016 Data'!C:F,4,FALSE)</f>
        <v>0</v>
      </c>
      <c r="G1010" s="2" t="str">
        <f>VLOOKUP(F1010,Coding!K:L,2,FALSE)</f>
        <v>Non-URM</v>
      </c>
      <c r="H1010" t="s">
        <v>401</v>
      </c>
      <c r="I1010" t="s">
        <v>401</v>
      </c>
      <c r="J1010" t="s">
        <v>19</v>
      </c>
      <c r="K1010" t="s">
        <v>108</v>
      </c>
      <c r="L1010" s="3"/>
      <c r="M1010" t="s">
        <v>61</v>
      </c>
      <c r="N1010" t="s">
        <v>109</v>
      </c>
    </row>
    <row r="1011" spans="1:14" x14ac:dyDescent="0.25">
      <c r="A1011" s="2">
        <v>1</v>
      </c>
      <c r="B1011" s="2">
        <v>2016</v>
      </c>
      <c r="C1011" t="s">
        <v>406</v>
      </c>
      <c r="D1011" t="s">
        <v>204</v>
      </c>
      <c r="E1011" s="2" t="s">
        <v>7</v>
      </c>
      <c r="F1011" s="2">
        <f>VLOOKUP(C1011,'Five Year Alumni Srvy 2016 Data'!C:F,4,FALSE)</f>
        <v>0</v>
      </c>
      <c r="G1011" s="2" t="str">
        <f>VLOOKUP(F1011,Coding!K:L,2,FALSE)</f>
        <v>Non-URM</v>
      </c>
      <c r="H1011" t="s">
        <v>215</v>
      </c>
      <c r="I1011" t="s">
        <v>215</v>
      </c>
      <c r="J1011" t="s">
        <v>21</v>
      </c>
      <c r="K1011" t="s">
        <v>108</v>
      </c>
      <c r="L1011" s="3"/>
      <c r="M1011" t="s">
        <v>61</v>
      </c>
      <c r="N1011" t="s">
        <v>109</v>
      </c>
    </row>
    <row r="1012" spans="1:14" x14ac:dyDescent="0.25">
      <c r="A1012" s="2">
        <v>1</v>
      </c>
      <c r="B1012" s="2">
        <v>2016</v>
      </c>
      <c r="C1012" t="s">
        <v>413</v>
      </c>
      <c r="D1012" t="s">
        <v>169</v>
      </c>
      <c r="E1012" s="2" t="s">
        <v>7</v>
      </c>
      <c r="F1012" s="2">
        <f>VLOOKUP(C1012,'Five Year Alumni Srvy 2016 Data'!C:F,4,FALSE)</f>
        <v>0</v>
      </c>
      <c r="G1012" s="2" t="str">
        <f>VLOOKUP(F1012,Coding!K:L,2,FALSE)</f>
        <v>Non-URM</v>
      </c>
      <c r="H1012" t="s">
        <v>414</v>
      </c>
      <c r="I1012" t="s">
        <v>415</v>
      </c>
      <c r="J1012" t="s">
        <v>19</v>
      </c>
      <c r="K1012" t="s">
        <v>108</v>
      </c>
      <c r="L1012" s="3"/>
      <c r="M1012" t="s">
        <v>61</v>
      </c>
      <c r="N1012" t="s">
        <v>109</v>
      </c>
    </row>
    <row r="1013" spans="1:14" x14ac:dyDescent="0.25">
      <c r="A1013" s="2">
        <v>1</v>
      </c>
      <c r="B1013" s="2">
        <v>2016</v>
      </c>
      <c r="C1013" t="s">
        <v>416</v>
      </c>
      <c r="D1013" t="s">
        <v>169</v>
      </c>
      <c r="E1013" s="2" t="s">
        <v>7</v>
      </c>
      <c r="F1013" s="2">
        <f>VLOOKUP(C1013,'Five Year Alumni Srvy 2016 Data'!C:F,4,FALSE)</f>
        <v>0</v>
      </c>
      <c r="G1013" s="2" t="str">
        <f>VLOOKUP(F1013,Coding!K:L,2,FALSE)</f>
        <v>Non-URM</v>
      </c>
      <c r="H1013" t="s">
        <v>235</v>
      </c>
      <c r="I1013" t="s">
        <v>236</v>
      </c>
      <c r="J1013" t="s">
        <v>15</v>
      </c>
      <c r="K1013" t="s">
        <v>108</v>
      </c>
      <c r="L1013" s="3"/>
      <c r="M1013" t="s">
        <v>61</v>
      </c>
      <c r="N1013" t="s">
        <v>109</v>
      </c>
    </row>
    <row r="1014" spans="1:14" x14ac:dyDescent="0.25">
      <c r="A1014" s="2">
        <v>1</v>
      </c>
      <c r="B1014" s="2">
        <v>2016</v>
      </c>
      <c r="C1014" t="s">
        <v>419</v>
      </c>
      <c r="D1014" t="s">
        <v>48</v>
      </c>
      <c r="E1014" s="2" t="s">
        <v>7</v>
      </c>
      <c r="F1014" s="2">
        <f>VLOOKUP(C1014,'Five Year Alumni Srvy 2016 Data'!C:F,4,FALSE)</f>
        <v>0</v>
      </c>
      <c r="G1014" s="2" t="str">
        <f>VLOOKUP(F1014,Coding!K:L,2,FALSE)</f>
        <v>Non-URM</v>
      </c>
      <c r="H1014" t="s">
        <v>420</v>
      </c>
      <c r="I1014" t="s">
        <v>273</v>
      </c>
      <c r="J1014" t="s">
        <v>21</v>
      </c>
      <c r="K1014" t="s">
        <v>108</v>
      </c>
      <c r="L1014" s="3"/>
      <c r="M1014" t="s">
        <v>61</v>
      </c>
      <c r="N1014" t="s">
        <v>109</v>
      </c>
    </row>
    <row r="1015" spans="1:14" x14ac:dyDescent="0.25">
      <c r="A1015" s="2">
        <v>1</v>
      </c>
      <c r="B1015" s="2">
        <v>2016</v>
      </c>
      <c r="C1015" t="s">
        <v>426</v>
      </c>
      <c r="D1015" t="s">
        <v>48</v>
      </c>
      <c r="E1015" s="2" t="s">
        <v>7</v>
      </c>
      <c r="F1015" s="2">
        <f>VLOOKUP(C1015,'Five Year Alumni Srvy 2016 Data'!C:F,4,FALSE)</f>
        <v>0</v>
      </c>
      <c r="G1015" s="2" t="str">
        <f>VLOOKUP(F1015,Coding!K:L,2,FALSE)</f>
        <v>Non-URM</v>
      </c>
      <c r="H1015" t="s">
        <v>427</v>
      </c>
      <c r="I1015" t="s">
        <v>267</v>
      </c>
      <c r="J1015" t="s">
        <v>10</v>
      </c>
      <c r="K1015" t="s">
        <v>108</v>
      </c>
      <c r="L1015" s="3"/>
      <c r="M1015" t="s">
        <v>61</v>
      </c>
      <c r="N1015" t="s">
        <v>109</v>
      </c>
    </row>
    <row r="1016" spans="1:14" x14ac:dyDescent="0.25">
      <c r="A1016" s="2">
        <v>1</v>
      </c>
      <c r="B1016" s="2">
        <v>2016</v>
      </c>
      <c r="C1016" t="s">
        <v>431</v>
      </c>
      <c r="D1016" t="s">
        <v>48</v>
      </c>
      <c r="E1016" s="2" t="s">
        <v>7</v>
      </c>
      <c r="F1016" s="2">
        <f>VLOOKUP(C1016,'Five Year Alumni Srvy 2016 Data'!C:F,4,FALSE)</f>
        <v>0</v>
      </c>
      <c r="G1016" s="2" t="str">
        <f>VLOOKUP(F1016,Coding!K:L,2,FALSE)</f>
        <v>Non-URM</v>
      </c>
      <c r="H1016" t="s">
        <v>432</v>
      </c>
      <c r="I1016" t="s">
        <v>433</v>
      </c>
      <c r="J1016" t="s">
        <v>15</v>
      </c>
      <c r="K1016" t="s">
        <v>108</v>
      </c>
      <c r="L1016" s="3"/>
      <c r="M1016" t="s">
        <v>61</v>
      </c>
      <c r="N1016" t="s">
        <v>109</v>
      </c>
    </row>
    <row r="1017" spans="1:14" x14ac:dyDescent="0.25">
      <c r="A1017" s="2">
        <v>1</v>
      </c>
      <c r="B1017" s="2">
        <v>2016</v>
      </c>
      <c r="C1017" t="s">
        <v>434</v>
      </c>
      <c r="D1017" t="s">
        <v>48</v>
      </c>
      <c r="E1017" s="2" t="s">
        <v>7</v>
      </c>
      <c r="F1017" s="2">
        <f>VLOOKUP(C1017,'Five Year Alumni Srvy 2016 Data'!C:F,4,FALSE)</f>
        <v>0</v>
      </c>
      <c r="G1017" s="2" t="str">
        <f>VLOOKUP(F1017,Coding!K:L,2,FALSE)</f>
        <v>Non-URM</v>
      </c>
      <c r="H1017" t="s">
        <v>270</v>
      </c>
      <c r="I1017" t="s">
        <v>270</v>
      </c>
      <c r="J1017" t="s">
        <v>21</v>
      </c>
      <c r="K1017" t="s">
        <v>108</v>
      </c>
      <c r="L1017" s="3"/>
      <c r="M1017" t="s">
        <v>61</v>
      </c>
      <c r="N1017" t="s">
        <v>109</v>
      </c>
    </row>
    <row r="1018" spans="1:14" x14ac:dyDescent="0.25">
      <c r="A1018" s="2">
        <v>1</v>
      </c>
      <c r="B1018" s="2">
        <v>2016</v>
      </c>
      <c r="C1018" t="s">
        <v>442</v>
      </c>
      <c r="D1018" t="s">
        <v>169</v>
      </c>
      <c r="E1018" s="2" t="s">
        <v>7</v>
      </c>
      <c r="F1018" s="2">
        <f>VLOOKUP(C1018,'Five Year Alumni Srvy 2016 Data'!C:F,4,FALSE)</f>
        <v>0</v>
      </c>
      <c r="G1018" s="2" t="str">
        <f>VLOOKUP(F1018,Coding!K:L,2,FALSE)</f>
        <v>Non-URM</v>
      </c>
      <c r="H1018" t="s">
        <v>306</v>
      </c>
      <c r="I1018" t="s">
        <v>306</v>
      </c>
      <c r="J1018" t="s">
        <v>21</v>
      </c>
      <c r="K1018" t="s">
        <v>108</v>
      </c>
      <c r="L1018" s="3"/>
      <c r="M1018" t="s">
        <v>61</v>
      </c>
      <c r="N1018" t="s">
        <v>109</v>
      </c>
    </row>
    <row r="1019" spans="1:14" x14ac:dyDescent="0.25">
      <c r="A1019" s="2">
        <v>1</v>
      </c>
      <c r="B1019" s="2">
        <v>2016</v>
      </c>
      <c r="C1019" t="s">
        <v>445</v>
      </c>
      <c r="D1019" t="s">
        <v>264</v>
      </c>
      <c r="E1019" s="2" t="s">
        <v>7</v>
      </c>
      <c r="F1019" s="2">
        <f>VLOOKUP(C1019,'Five Year Alumni Srvy 2016 Data'!C:F,4,FALSE)</f>
        <v>0</v>
      </c>
      <c r="G1019" s="2" t="str">
        <f>VLOOKUP(F1019,Coding!K:L,2,FALSE)</f>
        <v>Non-URM</v>
      </c>
      <c r="H1019" t="s">
        <v>412</v>
      </c>
      <c r="I1019" t="s">
        <v>196</v>
      </c>
      <c r="J1019" t="s">
        <v>10</v>
      </c>
      <c r="K1019" t="s">
        <v>108</v>
      </c>
      <c r="L1019" s="3"/>
      <c r="M1019" t="s">
        <v>61</v>
      </c>
      <c r="N1019" t="s">
        <v>109</v>
      </c>
    </row>
    <row r="1020" spans="1:14" x14ac:dyDescent="0.25">
      <c r="A1020" s="2">
        <v>1</v>
      </c>
      <c r="B1020" s="2">
        <v>2016</v>
      </c>
      <c r="C1020" t="s">
        <v>446</v>
      </c>
      <c r="D1020" t="s">
        <v>204</v>
      </c>
      <c r="E1020" s="2" t="s">
        <v>7</v>
      </c>
      <c r="F1020" s="2">
        <f>VLOOKUP(C1020,'Five Year Alumni Srvy 2016 Data'!C:F,4,FALSE)</f>
        <v>0</v>
      </c>
      <c r="G1020" s="2" t="str">
        <f>VLOOKUP(F1020,Coding!K:L,2,FALSE)</f>
        <v>Non-URM</v>
      </c>
      <c r="H1020" t="s">
        <v>195</v>
      </c>
      <c r="I1020" t="s">
        <v>196</v>
      </c>
      <c r="J1020" t="s">
        <v>10</v>
      </c>
      <c r="K1020" t="s">
        <v>108</v>
      </c>
      <c r="L1020" s="3"/>
      <c r="M1020" t="s">
        <v>61</v>
      </c>
      <c r="N1020" t="s">
        <v>109</v>
      </c>
    </row>
    <row r="1021" spans="1:14" x14ac:dyDescent="0.25">
      <c r="A1021" s="2">
        <v>1</v>
      </c>
      <c r="B1021" s="2">
        <v>2016</v>
      </c>
      <c r="C1021" t="s">
        <v>449</v>
      </c>
      <c r="D1021" t="s">
        <v>48</v>
      </c>
      <c r="E1021" s="2" t="s">
        <v>7</v>
      </c>
      <c r="F1021" s="2">
        <f>VLOOKUP(C1021,'Five Year Alumni Srvy 2016 Data'!C:F,4,FALSE)</f>
        <v>0</v>
      </c>
      <c r="G1021" s="2" t="str">
        <f>VLOOKUP(F1021,Coding!K:L,2,FALSE)</f>
        <v>Non-URM</v>
      </c>
      <c r="H1021" t="s">
        <v>190</v>
      </c>
      <c r="I1021" t="s">
        <v>191</v>
      </c>
      <c r="J1021" t="s">
        <v>21</v>
      </c>
      <c r="K1021" t="s">
        <v>108</v>
      </c>
      <c r="L1021" s="3"/>
      <c r="M1021" t="s">
        <v>61</v>
      </c>
      <c r="N1021" t="s">
        <v>109</v>
      </c>
    </row>
    <row r="1022" spans="1:14" x14ac:dyDescent="0.25">
      <c r="A1022" s="2">
        <v>1</v>
      </c>
      <c r="B1022" s="2">
        <v>2016</v>
      </c>
      <c r="C1022" t="s">
        <v>461</v>
      </c>
      <c r="D1022" t="s">
        <v>48</v>
      </c>
      <c r="E1022" s="2" t="s">
        <v>7</v>
      </c>
      <c r="F1022" s="2">
        <f>VLOOKUP(C1022,'Five Year Alumni Srvy 2016 Data'!C:F,4,FALSE)</f>
        <v>0</v>
      </c>
      <c r="G1022" s="2" t="str">
        <f>VLOOKUP(F1022,Coding!K:L,2,FALSE)</f>
        <v>Non-URM</v>
      </c>
      <c r="H1022" t="s">
        <v>306</v>
      </c>
      <c r="I1022" t="s">
        <v>306</v>
      </c>
      <c r="J1022" t="s">
        <v>21</v>
      </c>
      <c r="K1022" t="s">
        <v>108</v>
      </c>
      <c r="L1022" s="3"/>
      <c r="M1022" t="s">
        <v>61</v>
      </c>
      <c r="N1022" t="s">
        <v>109</v>
      </c>
    </row>
    <row r="1023" spans="1:14" x14ac:dyDescent="0.25">
      <c r="A1023" s="2">
        <v>1</v>
      </c>
      <c r="B1023" s="2">
        <v>2016</v>
      </c>
      <c r="C1023" t="s">
        <v>472</v>
      </c>
      <c r="D1023" t="s">
        <v>48</v>
      </c>
      <c r="E1023" s="2" t="s">
        <v>7</v>
      </c>
      <c r="F1023" s="2">
        <f>VLOOKUP(C1023,'Five Year Alumni Srvy 2016 Data'!C:F,4,FALSE)</f>
        <v>0</v>
      </c>
      <c r="G1023" s="2" t="str">
        <f>VLOOKUP(F1023,Coding!K:L,2,FALSE)</f>
        <v>Non-URM</v>
      </c>
      <c r="H1023" t="s">
        <v>473</v>
      </c>
      <c r="I1023" t="s">
        <v>473</v>
      </c>
      <c r="J1023" t="s">
        <v>17</v>
      </c>
      <c r="K1023" t="s">
        <v>108</v>
      </c>
      <c r="L1023" s="3"/>
      <c r="M1023" t="s">
        <v>61</v>
      </c>
      <c r="N1023" t="s">
        <v>109</v>
      </c>
    </row>
    <row r="1024" spans="1:14" x14ac:dyDescent="0.25">
      <c r="A1024" s="2">
        <v>1</v>
      </c>
      <c r="B1024" s="2">
        <v>2016</v>
      </c>
      <c r="C1024" t="s">
        <v>476</v>
      </c>
      <c r="D1024" t="s">
        <v>48</v>
      </c>
      <c r="E1024" s="2" t="s">
        <v>7</v>
      </c>
      <c r="F1024" s="2">
        <f>VLOOKUP(C1024,'Five Year Alumni Srvy 2016 Data'!C:F,4,FALSE)</f>
        <v>0</v>
      </c>
      <c r="G1024" s="2" t="str">
        <f>VLOOKUP(F1024,Coding!K:L,2,FALSE)</f>
        <v>Non-URM</v>
      </c>
      <c r="H1024" t="s">
        <v>339</v>
      </c>
      <c r="I1024" t="s">
        <v>339</v>
      </c>
      <c r="J1024" t="s">
        <v>15</v>
      </c>
      <c r="K1024" t="s">
        <v>108</v>
      </c>
      <c r="L1024" s="3"/>
      <c r="M1024" t="s">
        <v>61</v>
      </c>
      <c r="N1024" t="s">
        <v>109</v>
      </c>
    </row>
    <row r="1025" spans="1:15" x14ac:dyDescent="0.25">
      <c r="A1025" s="2">
        <v>1</v>
      </c>
      <c r="B1025" s="2">
        <v>2016</v>
      </c>
      <c r="C1025" t="s">
        <v>482</v>
      </c>
      <c r="D1025" t="s">
        <v>48</v>
      </c>
      <c r="E1025" s="2" t="s">
        <v>7</v>
      </c>
      <c r="F1025" s="2">
        <f>VLOOKUP(C1025,'Five Year Alumni Srvy 2016 Data'!C:F,4,FALSE)</f>
        <v>0</v>
      </c>
      <c r="G1025" s="2" t="str">
        <f>VLOOKUP(F1025,Coding!K:L,2,FALSE)</f>
        <v>Non-URM</v>
      </c>
      <c r="H1025" t="s">
        <v>483</v>
      </c>
      <c r="I1025" t="s">
        <v>401</v>
      </c>
      <c r="J1025" t="s">
        <v>19</v>
      </c>
      <c r="K1025" t="s">
        <v>108</v>
      </c>
      <c r="L1025" s="3"/>
      <c r="M1025" t="s">
        <v>61</v>
      </c>
      <c r="N1025" t="s">
        <v>109</v>
      </c>
    </row>
    <row r="1026" spans="1:15" x14ac:dyDescent="0.25">
      <c r="A1026" s="2">
        <v>1</v>
      </c>
      <c r="B1026" s="2">
        <v>2016</v>
      </c>
      <c r="C1026" t="s">
        <v>490</v>
      </c>
      <c r="D1026" t="s">
        <v>48</v>
      </c>
      <c r="E1026" s="2" t="s">
        <v>7</v>
      </c>
      <c r="F1026" s="2">
        <f>VLOOKUP(C1026,'Five Year Alumni Srvy 2016 Data'!C:F,4,FALSE)</f>
        <v>0</v>
      </c>
      <c r="G1026" s="2" t="str">
        <f>VLOOKUP(F1026,Coding!K:L,2,FALSE)</f>
        <v>Non-URM</v>
      </c>
      <c r="H1026" t="s">
        <v>195</v>
      </c>
      <c r="I1026" t="s">
        <v>196</v>
      </c>
      <c r="J1026" t="s">
        <v>10</v>
      </c>
      <c r="K1026" t="s">
        <v>108</v>
      </c>
      <c r="L1026" s="3"/>
      <c r="M1026" t="s">
        <v>61</v>
      </c>
      <c r="N1026" t="s">
        <v>109</v>
      </c>
    </row>
    <row r="1027" spans="1:15" x14ac:dyDescent="0.25">
      <c r="A1027" s="2">
        <v>1</v>
      </c>
      <c r="B1027" s="2">
        <v>2016</v>
      </c>
      <c r="C1027" t="s">
        <v>495</v>
      </c>
      <c r="D1027" t="s">
        <v>48</v>
      </c>
      <c r="E1027" s="2" t="s">
        <v>7</v>
      </c>
      <c r="F1027" s="2">
        <f>VLOOKUP(C1027,'Five Year Alumni Srvy 2016 Data'!C:F,4,FALSE)</f>
        <v>0</v>
      </c>
      <c r="G1027" s="2" t="str">
        <f>VLOOKUP(F1027,Coding!K:L,2,FALSE)</f>
        <v>Non-URM</v>
      </c>
      <c r="H1027" t="s">
        <v>219</v>
      </c>
      <c r="I1027" t="s">
        <v>220</v>
      </c>
      <c r="J1027" t="s">
        <v>19</v>
      </c>
      <c r="K1027" t="s">
        <v>108</v>
      </c>
      <c r="L1027" s="3"/>
      <c r="M1027" t="s">
        <v>61</v>
      </c>
      <c r="N1027" t="s">
        <v>109</v>
      </c>
    </row>
    <row r="1028" spans="1:15" x14ac:dyDescent="0.25">
      <c r="A1028" s="2">
        <v>1</v>
      </c>
      <c r="B1028" s="2">
        <v>2016</v>
      </c>
      <c r="C1028" t="s">
        <v>47</v>
      </c>
      <c r="D1028" t="s">
        <v>48</v>
      </c>
      <c r="E1028" s="2" t="s">
        <v>12</v>
      </c>
      <c r="F1028" s="2">
        <f>VLOOKUP(C1028,'Five Year Alumni Srvy 2016 Data'!C:F,4,FALSE)</f>
        <v>0</v>
      </c>
      <c r="G1028" s="2" t="str">
        <f>VLOOKUP(F1028,Coding!K:L,2,FALSE)</f>
        <v>Non-URM</v>
      </c>
      <c r="H1028" t="s">
        <v>49</v>
      </c>
      <c r="I1028" t="s">
        <v>50</v>
      </c>
      <c r="J1028" t="s">
        <v>17</v>
      </c>
      <c r="K1028" t="s">
        <v>60</v>
      </c>
      <c r="L1028" s="2">
        <v>2</v>
      </c>
      <c r="M1028" t="s">
        <v>61</v>
      </c>
      <c r="N1028" t="s">
        <v>62</v>
      </c>
      <c r="O1028" t="s">
        <v>63</v>
      </c>
    </row>
    <row r="1029" spans="1:15" x14ac:dyDescent="0.25">
      <c r="A1029" s="2">
        <v>1</v>
      </c>
      <c r="B1029" s="2">
        <v>2016</v>
      </c>
      <c r="C1029" t="s">
        <v>168</v>
      </c>
      <c r="D1029" t="s">
        <v>169</v>
      </c>
      <c r="E1029" s="2" t="s">
        <v>12</v>
      </c>
      <c r="F1029" s="2">
        <f>VLOOKUP(C1029,'Five Year Alumni Srvy 2016 Data'!C:F,4,FALSE)</f>
        <v>0</v>
      </c>
      <c r="G1029" s="2" t="str">
        <f>VLOOKUP(F1029,Coding!K:L,2,FALSE)</f>
        <v>Non-URM</v>
      </c>
      <c r="H1029" t="s">
        <v>170</v>
      </c>
      <c r="I1029" t="s">
        <v>171</v>
      </c>
      <c r="J1029" t="s">
        <v>19</v>
      </c>
      <c r="K1029" t="s">
        <v>60</v>
      </c>
      <c r="L1029" s="2">
        <v>2</v>
      </c>
      <c r="M1029" t="s">
        <v>61</v>
      </c>
      <c r="N1029" t="s">
        <v>62</v>
      </c>
      <c r="O1029" t="s">
        <v>63</v>
      </c>
    </row>
    <row r="1030" spans="1:15" x14ac:dyDescent="0.25">
      <c r="A1030" s="2">
        <v>1</v>
      </c>
      <c r="B1030" s="2">
        <v>2016</v>
      </c>
      <c r="C1030" t="s">
        <v>189</v>
      </c>
      <c r="D1030" t="s">
        <v>48</v>
      </c>
      <c r="E1030" s="2" t="s">
        <v>12</v>
      </c>
      <c r="F1030" s="2">
        <f>VLOOKUP(C1030,'Five Year Alumni Srvy 2016 Data'!C:F,4,FALSE)</f>
        <v>0</v>
      </c>
      <c r="G1030" s="2" t="str">
        <f>VLOOKUP(F1030,Coding!K:L,2,FALSE)</f>
        <v>Non-URM</v>
      </c>
      <c r="H1030" t="s">
        <v>190</v>
      </c>
      <c r="I1030" t="s">
        <v>191</v>
      </c>
      <c r="J1030" t="s">
        <v>21</v>
      </c>
      <c r="K1030" t="s">
        <v>60</v>
      </c>
      <c r="L1030" s="2">
        <v>2</v>
      </c>
      <c r="M1030" t="s">
        <v>61</v>
      </c>
      <c r="N1030" t="s">
        <v>62</v>
      </c>
      <c r="O1030" t="s">
        <v>63</v>
      </c>
    </row>
    <row r="1031" spans="1:15" x14ac:dyDescent="0.25">
      <c r="A1031" s="2">
        <v>1</v>
      </c>
      <c r="B1031" s="2">
        <v>2016</v>
      </c>
      <c r="C1031" t="s">
        <v>194</v>
      </c>
      <c r="D1031" t="s">
        <v>48</v>
      </c>
      <c r="E1031" s="2" t="s">
        <v>12</v>
      </c>
      <c r="F1031" s="2">
        <f>VLOOKUP(C1031,'Five Year Alumni Srvy 2016 Data'!C:F,4,FALSE)</f>
        <v>0</v>
      </c>
      <c r="G1031" s="2" t="str">
        <f>VLOOKUP(F1031,Coding!K:L,2,FALSE)</f>
        <v>Non-URM</v>
      </c>
      <c r="H1031" t="s">
        <v>195</v>
      </c>
      <c r="I1031" t="s">
        <v>196</v>
      </c>
      <c r="J1031" t="s">
        <v>10</v>
      </c>
      <c r="K1031" t="s">
        <v>60</v>
      </c>
      <c r="L1031" s="3"/>
      <c r="M1031" t="s">
        <v>61</v>
      </c>
      <c r="N1031" t="s">
        <v>62</v>
      </c>
    </row>
    <row r="1032" spans="1:15" x14ac:dyDescent="0.25">
      <c r="A1032" s="2">
        <v>1</v>
      </c>
      <c r="B1032" s="2">
        <v>2016</v>
      </c>
      <c r="C1032" t="s">
        <v>218</v>
      </c>
      <c r="D1032" t="s">
        <v>48</v>
      </c>
      <c r="E1032" s="2" t="s">
        <v>12</v>
      </c>
      <c r="F1032" s="2">
        <f>VLOOKUP(C1032,'Five Year Alumni Srvy 2016 Data'!C:F,4,FALSE)</f>
        <v>0</v>
      </c>
      <c r="G1032" s="2" t="str">
        <f>VLOOKUP(F1032,Coding!K:L,2,FALSE)</f>
        <v>Non-URM</v>
      </c>
      <c r="H1032" t="s">
        <v>219</v>
      </c>
      <c r="I1032" t="s">
        <v>220</v>
      </c>
      <c r="J1032" t="s">
        <v>19</v>
      </c>
      <c r="K1032" t="s">
        <v>60</v>
      </c>
      <c r="L1032" s="2">
        <v>2</v>
      </c>
      <c r="M1032" t="s">
        <v>61</v>
      </c>
      <c r="N1032" t="s">
        <v>62</v>
      </c>
      <c r="O1032" t="s">
        <v>63</v>
      </c>
    </row>
    <row r="1033" spans="1:15" x14ac:dyDescent="0.25">
      <c r="A1033" s="2">
        <v>1</v>
      </c>
      <c r="B1033" s="2">
        <v>2016</v>
      </c>
      <c r="C1033" t="s">
        <v>227</v>
      </c>
      <c r="D1033" t="s">
        <v>48</v>
      </c>
      <c r="E1033" s="2" t="s">
        <v>12</v>
      </c>
      <c r="F1033" s="2">
        <f>VLOOKUP(C1033,'Five Year Alumni Srvy 2016 Data'!C:F,4,FALSE)</f>
        <v>0</v>
      </c>
      <c r="G1033" s="2" t="str">
        <f>VLOOKUP(F1033,Coding!K:L,2,FALSE)</f>
        <v>Non-URM</v>
      </c>
      <c r="H1033" t="s">
        <v>228</v>
      </c>
      <c r="I1033" t="s">
        <v>229</v>
      </c>
      <c r="J1033" t="s">
        <v>21</v>
      </c>
      <c r="K1033" t="s">
        <v>60</v>
      </c>
      <c r="L1033" s="2">
        <v>2</v>
      </c>
      <c r="M1033" t="s">
        <v>61</v>
      </c>
      <c r="N1033" t="s">
        <v>62</v>
      </c>
      <c r="O1033" t="s">
        <v>63</v>
      </c>
    </row>
    <row r="1034" spans="1:15" x14ac:dyDescent="0.25">
      <c r="A1034" s="2">
        <v>1</v>
      </c>
      <c r="B1034" s="2">
        <v>2016</v>
      </c>
      <c r="C1034" t="s">
        <v>232</v>
      </c>
      <c r="D1034" t="s">
        <v>48</v>
      </c>
      <c r="E1034" s="2" t="s">
        <v>12</v>
      </c>
      <c r="F1034" s="2">
        <f>VLOOKUP(C1034,'Five Year Alumni Srvy 2016 Data'!C:F,4,FALSE)</f>
        <v>0</v>
      </c>
      <c r="G1034" s="2" t="str">
        <f>VLOOKUP(F1034,Coding!K:L,2,FALSE)</f>
        <v>Non-URM</v>
      </c>
      <c r="H1034" t="s">
        <v>233</v>
      </c>
      <c r="I1034" t="s">
        <v>182</v>
      </c>
      <c r="J1034" t="s">
        <v>21</v>
      </c>
      <c r="K1034" t="s">
        <v>60</v>
      </c>
      <c r="L1034" s="2">
        <v>2</v>
      </c>
      <c r="M1034" t="s">
        <v>61</v>
      </c>
      <c r="N1034" t="s">
        <v>62</v>
      </c>
      <c r="O1034" t="s">
        <v>63</v>
      </c>
    </row>
    <row r="1035" spans="1:15" x14ac:dyDescent="0.25">
      <c r="A1035" s="2">
        <v>1</v>
      </c>
      <c r="B1035" s="2">
        <v>2016</v>
      </c>
      <c r="C1035" t="s">
        <v>234</v>
      </c>
      <c r="D1035" t="s">
        <v>48</v>
      </c>
      <c r="E1035" s="2" t="s">
        <v>12</v>
      </c>
      <c r="F1035" s="2">
        <f>VLOOKUP(C1035,'Five Year Alumni Srvy 2016 Data'!C:F,4,FALSE)</f>
        <v>0</v>
      </c>
      <c r="G1035" s="2" t="str">
        <f>VLOOKUP(F1035,Coding!K:L,2,FALSE)</f>
        <v>Non-URM</v>
      </c>
      <c r="H1035" t="s">
        <v>235</v>
      </c>
      <c r="I1035" t="s">
        <v>236</v>
      </c>
      <c r="J1035" t="s">
        <v>15</v>
      </c>
      <c r="K1035" t="s">
        <v>60</v>
      </c>
      <c r="L1035" s="3"/>
      <c r="M1035" t="s">
        <v>61</v>
      </c>
      <c r="N1035" t="s">
        <v>62</v>
      </c>
    </row>
    <row r="1036" spans="1:15" x14ac:dyDescent="0.25">
      <c r="A1036" s="2">
        <v>1</v>
      </c>
      <c r="B1036" s="2">
        <v>2016</v>
      </c>
      <c r="C1036" t="s">
        <v>237</v>
      </c>
      <c r="D1036" t="s">
        <v>48</v>
      </c>
      <c r="E1036" s="2" t="s">
        <v>12</v>
      </c>
      <c r="F1036" s="2">
        <f>VLOOKUP(C1036,'Five Year Alumni Srvy 2016 Data'!C:F,4,FALSE)</f>
        <v>0</v>
      </c>
      <c r="G1036" s="2" t="str">
        <f>VLOOKUP(F1036,Coding!K:L,2,FALSE)</f>
        <v>Non-URM</v>
      </c>
      <c r="H1036" t="s">
        <v>238</v>
      </c>
      <c r="I1036" t="s">
        <v>225</v>
      </c>
      <c r="J1036" t="s">
        <v>19</v>
      </c>
      <c r="K1036" t="s">
        <v>60</v>
      </c>
      <c r="L1036" s="2">
        <v>2</v>
      </c>
      <c r="M1036" t="s">
        <v>61</v>
      </c>
      <c r="N1036" t="s">
        <v>62</v>
      </c>
      <c r="O1036" t="s">
        <v>63</v>
      </c>
    </row>
    <row r="1037" spans="1:15" x14ac:dyDescent="0.25">
      <c r="A1037" s="2">
        <v>1</v>
      </c>
      <c r="B1037" s="2">
        <v>2016</v>
      </c>
      <c r="C1037" t="s">
        <v>244</v>
      </c>
      <c r="D1037" t="s">
        <v>48</v>
      </c>
      <c r="E1037" s="2" t="s">
        <v>12</v>
      </c>
      <c r="F1037" s="2">
        <f>VLOOKUP(C1037,'Five Year Alumni Srvy 2016 Data'!C:F,4,FALSE)</f>
        <v>0</v>
      </c>
      <c r="G1037" s="2" t="str">
        <f>VLOOKUP(F1037,Coding!K:L,2,FALSE)</f>
        <v>Non-URM</v>
      </c>
      <c r="H1037" t="s">
        <v>245</v>
      </c>
      <c r="I1037" t="s">
        <v>245</v>
      </c>
      <c r="J1037" t="s">
        <v>17</v>
      </c>
      <c r="K1037" t="s">
        <v>60</v>
      </c>
      <c r="L1037" s="2">
        <v>2</v>
      </c>
      <c r="M1037" t="s">
        <v>61</v>
      </c>
      <c r="N1037" t="s">
        <v>62</v>
      </c>
      <c r="O1037" t="s">
        <v>63</v>
      </c>
    </row>
    <row r="1038" spans="1:15" x14ac:dyDescent="0.25">
      <c r="A1038" s="2">
        <v>1</v>
      </c>
      <c r="B1038" s="2">
        <v>2016</v>
      </c>
      <c r="C1038" t="s">
        <v>246</v>
      </c>
      <c r="D1038" t="s">
        <v>48</v>
      </c>
      <c r="E1038" s="2" t="s">
        <v>12</v>
      </c>
      <c r="F1038" s="2">
        <f>VLOOKUP(C1038,'Five Year Alumni Srvy 2016 Data'!C:F,4,FALSE)</f>
        <v>0</v>
      </c>
      <c r="G1038" s="2" t="str">
        <f>VLOOKUP(F1038,Coding!K:L,2,FALSE)</f>
        <v>Non-URM</v>
      </c>
      <c r="H1038" t="s">
        <v>49</v>
      </c>
      <c r="I1038" t="s">
        <v>50</v>
      </c>
      <c r="J1038" t="s">
        <v>17</v>
      </c>
      <c r="K1038" t="s">
        <v>60</v>
      </c>
      <c r="L1038" s="2">
        <v>2</v>
      </c>
      <c r="M1038" t="s">
        <v>61</v>
      </c>
      <c r="N1038" t="s">
        <v>62</v>
      </c>
      <c r="O1038" t="s">
        <v>63</v>
      </c>
    </row>
    <row r="1039" spans="1:15" x14ac:dyDescent="0.25">
      <c r="A1039" s="2">
        <v>1</v>
      </c>
      <c r="B1039" s="2">
        <v>2016</v>
      </c>
      <c r="C1039" t="s">
        <v>251</v>
      </c>
      <c r="D1039" t="s">
        <v>48</v>
      </c>
      <c r="E1039" s="2" t="s">
        <v>12</v>
      </c>
      <c r="F1039" s="2">
        <f>VLOOKUP(C1039,'Five Year Alumni Srvy 2016 Data'!C:F,4,FALSE)</f>
        <v>0</v>
      </c>
      <c r="G1039" s="2" t="str">
        <f>VLOOKUP(F1039,Coding!K:L,2,FALSE)</f>
        <v>Non-URM</v>
      </c>
      <c r="H1039" t="s">
        <v>252</v>
      </c>
      <c r="I1039" t="s">
        <v>206</v>
      </c>
      <c r="J1039" t="s">
        <v>15</v>
      </c>
      <c r="K1039" t="s">
        <v>60</v>
      </c>
      <c r="L1039" s="2">
        <v>2</v>
      </c>
      <c r="M1039" t="s">
        <v>61</v>
      </c>
      <c r="N1039" t="s">
        <v>62</v>
      </c>
      <c r="O1039" t="s">
        <v>63</v>
      </c>
    </row>
    <row r="1040" spans="1:15" x14ac:dyDescent="0.25">
      <c r="A1040" s="2">
        <v>1</v>
      </c>
      <c r="B1040" s="2">
        <v>2016</v>
      </c>
      <c r="C1040" t="s">
        <v>253</v>
      </c>
      <c r="D1040" t="s">
        <v>48</v>
      </c>
      <c r="E1040" s="2" t="s">
        <v>12</v>
      </c>
      <c r="F1040" s="2">
        <f>VLOOKUP(C1040,'Five Year Alumni Srvy 2016 Data'!C:F,4,FALSE)</f>
        <v>0</v>
      </c>
      <c r="G1040" s="2" t="str">
        <f>VLOOKUP(F1040,Coding!K:L,2,FALSE)</f>
        <v>Non-URM</v>
      </c>
      <c r="H1040" t="s">
        <v>254</v>
      </c>
      <c r="I1040" t="s">
        <v>206</v>
      </c>
      <c r="J1040" t="s">
        <v>15</v>
      </c>
      <c r="K1040" t="s">
        <v>60</v>
      </c>
      <c r="L1040" s="2">
        <v>2</v>
      </c>
      <c r="M1040" t="s">
        <v>61</v>
      </c>
      <c r="N1040" t="s">
        <v>62</v>
      </c>
      <c r="O1040" t="s">
        <v>63</v>
      </c>
    </row>
    <row r="1041" spans="1:15" x14ac:dyDescent="0.25">
      <c r="A1041" s="2">
        <v>1</v>
      </c>
      <c r="B1041" s="2">
        <v>2016</v>
      </c>
      <c r="C1041" t="s">
        <v>257</v>
      </c>
      <c r="D1041" t="s">
        <v>204</v>
      </c>
      <c r="E1041" s="2" t="s">
        <v>12</v>
      </c>
      <c r="F1041" s="2">
        <f>VLOOKUP(C1041,'Five Year Alumni Srvy 2016 Data'!C:F,4,FALSE)</f>
        <v>0</v>
      </c>
      <c r="G1041" s="2" t="str">
        <f>VLOOKUP(F1041,Coding!K:L,2,FALSE)</f>
        <v>Non-URM</v>
      </c>
      <c r="H1041" t="s">
        <v>258</v>
      </c>
      <c r="I1041" t="s">
        <v>258</v>
      </c>
      <c r="J1041" t="s">
        <v>17</v>
      </c>
      <c r="K1041" t="s">
        <v>60</v>
      </c>
      <c r="L1041" s="2">
        <v>2</v>
      </c>
      <c r="M1041" t="s">
        <v>61</v>
      </c>
      <c r="N1041" t="s">
        <v>62</v>
      </c>
      <c r="O1041" t="s">
        <v>63</v>
      </c>
    </row>
    <row r="1042" spans="1:15" x14ac:dyDescent="0.25">
      <c r="A1042" s="2">
        <v>1</v>
      </c>
      <c r="B1042" s="2">
        <v>2016</v>
      </c>
      <c r="C1042" t="s">
        <v>259</v>
      </c>
      <c r="D1042" t="s">
        <v>169</v>
      </c>
      <c r="E1042" s="2" t="s">
        <v>12</v>
      </c>
      <c r="F1042" s="2">
        <f>VLOOKUP(C1042,'Five Year Alumni Srvy 2016 Data'!C:F,4,FALSE)</f>
        <v>0</v>
      </c>
      <c r="G1042" s="2" t="str">
        <f>VLOOKUP(F1042,Coding!K:L,2,FALSE)</f>
        <v>Non-URM</v>
      </c>
      <c r="H1042" t="s">
        <v>260</v>
      </c>
      <c r="I1042" t="s">
        <v>261</v>
      </c>
      <c r="J1042" t="s">
        <v>10</v>
      </c>
      <c r="K1042" t="s">
        <v>60</v>
      </c>
      <c r="L1042" s="2">
        <v>2</v>
      </c>
      <c r="M1042" t="s">
        <v>61</v>
      </c>
      <c r="N1042" t="s">
        <v>62</v>
      </c>
      <c r="O1042" t="s">
        <v>63</v>
      </c>
    </row>
    <row r="1043" spans="1:15" x14ac:dyDescent="0.25">
      <c r="A1043" s="2">
        <v>1</v>
      </c>
      <c r="B1043" s="2">
        <v>2016</v>
      </c>
      <c r="C1043" t="s">
        <v>265</v>
      </c>
      <c r="D1043" t="s">
        <v>169</v>
      </c>
      <c r="E1043" s="2" t="s">
        <v>12</v>
      </c>
      <c r="F1043" s="2">
        <f>VLOOKUP(C1043,'Five Year Alumni Srvy 2016 Data'!C:F,4,FALSE)</f>
        <v>0</v>
      </c>
      <c r="G1043" s="2" t="str">
        <f>VLOOKUP(F1043,Coding!K:L,2,FALSE)</f>
        <v>Non-URM</v>
      </c>
      <c r="H1043" t="s">
        <v>266</v>
      </c>
      <c r="I1043" t="s">
        <v>267</v>
      </c>
      <c r="J1043" t="s">
        <v>10</v>
      </c>
      <c r="K1043" t="s">
        <v>60</v>
      </c>
      <c r="L1043" s="2">
        <v>2</v>
      </c>
      <c r="M1043" t="s">
        <v>61</v>
      </c>
      <c r="N1043" t="s">
        <v>62</v>
      </c>
      <c r="O1043" t="s">
        <v>63</v>
      </c>
    </row>
    <row r="1044" spans="1:15" x14ac:dyDescent="0.25">
      <c r="A1044" s="2">
        <v>1</v>
      </c>
      <c r="B1044" s="2">
        <v>2016</v>
      </c>
      <c r="C1044" t="s">
        <v>276</v>
      </c>
      <c r="D1044" t="s">
        <v>48</v>
      </c>
      <c r="E1044" s="2" t="s">
        <v>12</v>
      </c>
      <c r="F1044" s="2">
        <f>VLOOKUP(C1044,'Five Year Alumni Srvy 2016 Data'!C:F,4,FALSE)</f>
        <v>0</v>
      </c>
      <c r="G1044" s="2" t="str">
        <f>VLOOKUP(F1044,Coding!K:L,2,FALSE)</f>
        <v>Non-URM</v>
      </c>
      <c r="H1044" t="s">
        <v>277</v>
      </c>
      <c r="I1044" t="s">
        <v>278</v>
      </c>
      <c r="J1044" t="s">
        <v>17</v>
      </c>
      <c r="K1044" t="s">
        <v>60</v>
      </c>
      <c r="L1044" s="2">
        <v>2</v>
      </c>
      <c r="M1044" t="s">
        <v>61</v>
      </c>
      <c r="N1044" t="s">
        <v>62</v>
      </c>
      <c r="O1044" t="s">
        <v>63</v>
      </c>
    </row>
    <row r="1045" spans="1:15" x14ac:dyDescent="0.25">
      <c r="A1045" s="2">
        <v>1</v>
      </c>
      <c r="B1045" s="2">
        <v>2016</v>
      </c>
      <c r="C1045" t="s">
        <v>295</v>
      </c>
      <c r="D1045" t="s">
        <v>48</v>
      </c>
      <c r="E1045" s="2" t="s">
        <v>12</v>
      </c>
      <c r="F1045" s="2">
        <f>VLOOKUP(C1045,'Five Year Alumni Srvy 2016 Data'!C:F,4,FALSE)</f>
        <v>0</v>
      </c>
      <c r="G1045" s="2" t="str">
        <f>VLOOKUP(F1045,Coding!K:L,2,FALSE)</f>
        <v>Non-URM</v>
      </c>
      <c r="H1045" t="s">
        <v>182</v>
      </c>
      <c r="I1045" t="s">
        <v>182</v>
      </c>
      <c r="J1045" t="s">
        <v>21</v>
      </c>
      <c r="K1045" t="s">
        <v>60</v>
      </c>
      <c r="L1045" s="2">
        <v>2</v>
      </c>
      <c r="M1045" t="s">
        <v>61</v>
      </c>
      <c r="N1045" t="s">
        <v>62</v>
      </c>
      <c r="O1045" t="s">
        <v>63</v>
      </c>
    </row>
    <row r="1046" spans="1:15" x14ac:dyDescent="0.25">
      <c r="A1046" s="2">
        <v>1</v>
      </c>
      <c r="B1046" s="2">
        <v>2016</v>
      </c>
      <c r="C1046" t="s">
        <v>302</v>
      </c>
      <c r="D1046" t="s">
        <v>204</v>
      </c>
      <c r="E1046" s="2" t="s">
        <v>12</v>
      </c>
      <c r="F1046" s="2">
        <f>VLOOKUP(C1046,'Five Year Alumni Srvy 2016 Data'!C:F,4,FALSE)</f>
        <v>0</v>
      </c>
      <c r="G1046" s="2" t="str">
        <f>VLOOKUP(F1046,Coding!K:L,2,FALSE)</f>
        <v>Non-URM</v>
      </c>
      <c r="H1046" t="s">
        <v>198</v>
      </c>
      <c r="I1046" t="s">
        <v>199</v>
      </c>
      <c r="J1046" t="s">
        <v>17</v>
      </c>
      <c r="K1046" t="s">
        <v>60</v>
      </c>
      <c r="L1046" s="2">
        <v>2</v>
      </c>
      <c r="M1046" t="s">
        <v>61</v>
      </c>
      <c r="N1046" t="s">
        <v>62</v>
      </c>
      <c r="O1046" t="s">
        <v>63</v>
      </c>
    </row>
    <row r="1047" spans="1:15" x14ac:dyDescent="0.25">
      <c r="A1047" s="2">
        <v>1</v>
      </c>
      <c r="B1047" s="2">
        <v>2016</v>
      </c>
      <c r="C1047" t="s">
        <v>303</v>
      </c>
      <c r="D1047" t="s">
        <v>204</v>
      </c>
      <c r="E1047" s="2" t="s">
        <v>12</v>
      </c>
      <c r="F1047" s="2">
        <f>VLOOKUP(C1047,'Five Year Alumni Srvy 2016 Data'!C:F,4,FALSE)</f>
        <v>0</v>
      </c>
      <c r="G1047" s="2" t="str">
        <f>VLOOKUP(F1047,Coding!K:L,2,FALSE)</f>
        <v>Non-URM</v>
      </c>
      <c r="H1047" t="s">
        <v>304</v>
      </c>
      <c r="I1047" t="s">
        <v>267</v>
      </c>
      <c r="J1047" t="s">
        <v>10</v>
      </c>
      <c r="K1047" t="s">
        <v>60</v>
      </c>
      <c r="L1047" s="2">
        <v>2</v>
      </c>
      <c r="M1047" t="s">
        <v>61</v>
      </c>
      <c r="N1047" t="s">
        <v>62</v>
      </c>
      <c r="O1047" t="s">
        <v>63</v>
      </c>
    </row>
    <row r="1048" spans="1:15" x14ac:dyDescent="0.25">
      <c r="A1048" s="2">
        <v>1</v>
      </c>
      <c r="B1048" s="2">
        <v>2016</v>
      </c>
      <c r="C1048" t="s">
        <v>311</v>
      </c>
      <c r="D1048" t="s">
        <v>48</v>
      </c>
      <c r="E1048" s="2" t="s">
        <v>12</v>
      </c>
      <c r="F1048" s="2">
        <f>VLOOKUP(C1048,'Five Year Alumni Srvy 2016 Data'!C:F,4,FALSE)</f>
        <v>0</v>
      </c>
      <c r="G1048" s="2" t="str">
        <f>VLOOKUP(F1048,Coding!K:L,2,FALSE)</f>
        <v>Non-URM</v>
      </c>
      <c r="H1048" t="s">
        <v>258</v>
      </c>
      <c r="I1048" t="s">
        <v>258</v>
      </c>
      <c r="J1048" t="s">
        <v>17</v>
      </c>
      <c r="K1048" t="s">
        <v>60</v>
      </c>
      <c r="L1048" s="2">
        <v>2</v>
      </c>
      <c r="M1048" t="s">
        <v>61</v>
      </c>
      <c r="N1048" t="s">
        <v>62</v>
      </c>
      <c r="O1048" t="s">
        <v>63</v>
      </c>
    </row>
    <row r="1049" spans="1:15" x14ac:dyDescent="0.25">
      <c r="A1049" s="2">
        <v>1</v>
      </c>
      <c r="B1049" s="2">
        <v>2016</v>
      </c>
      <c r="C1049" t="s">
        <v>315</v>
      </c>
      <c r="D1049" t="s">
        <v>48</v>
      </c>
      <c r="E1049" s="2" t="s">
        <v>12</v>
      </c>
      <c r="F1049" s="2">
        <f>VLOOKUP(C1049,'Five Year Alumni Srvy 2016 Data'!C:F,4,FALSE)</f>
        <v>0</v>
      </c>
      <c r="G1049" s="2" t="str">
        <f>VLOOKUP(F1049,Coding!K:L,2,FALSE)</f>
        <v>Non-URM</v>
      </c>
      <c r="H1049" t="s">
        <v>316</v>
      </c>
      <c r="I1049" t="s">
        <v>261</v>
      </c>
      <c r="J1049" t="s">
        <v>10</v>
      </c>
      <c r="K1049" t="s">
        <v>60</v>
      </c>
      <c r="L1049" s="2">
        <v>2</v>
      </c>
      <c r="M1049" t="s">
        <v>61</v>
      </c>
      <c r="N1049" t="s">
        <v>62</v>
      </c>
      <c r="O1049" t="s">
        <v>63</v>
      </c>
    </row>
    <row r="1050" spans="1:15" x14ac:dyDescent="0.25">
      <c r="A1050" s="2">
        <v>1</v>
      </c>
      <c r="B1050" s="2">
        <v>2016</v>
      </c>
      <c r="C1050" t="s">
        <v>320</v>
      </c>
      <c r="D1050" t="s">
        <v>48</v>
      </c>
      <c r="E1050" s="2" t="s">
        <v>12</v>
      </c>
      <c r="F1050" s="2">
        <f>VLOOKUP(C1050,'Five Year Alumni Srvy 2016 Data'!C:F,4,FALSE)</f>
        <v>0</v>
      </c>
      <c r="G1050" s="2" t="str">
        <f>VLOOKUP(F1050,Coding!K:L,2,FALSE)</f>
        <v>Non-URM</v>
      </c>
      <c r="H1050" t="s">
        <v>321</v>
      </c>
      <c r="I1050" t="s">
        <v>322</v>
      </c>
      <c r="J1050" t="s">
        <v>15</v>
      </c>
      <c r="K1050" t="s">
        <v>60</v>
      </c>
      <c r="L1050" s="2">
        <v>2</v>
      </c>
      <c r="M1050" t="s">
        <v>61</v>
      </c>
      <c r="N1050" t="s">
        <v>62</v>
      </c>
      <c r="O1050" t="s">
        <v>63</v>
      </c>
    </row>
    <row r="1051" spans="1:15" x14ac:dyDescent="0.25">
      <c r="A1051" s="2">
        <v>1</v>
      </c>
      <c r="B1051" s="2">
        <v>2016</v>
      </c>
      <c r="C1051" t="s">
        <v>324</v>
      </c>
      <c r="D1051" t="s">
        <v>204</v>
      </c>
      <c r="E1051" s="2" t="s">
        <v>12</v>
      </c>
      <c r="F1051" s="2">
        <f>VLOOKUP(C1051,'Five Year Alumni Srvy 2016 Data'!C:F,4,FALSE)</f>
        <v>0</v>
      </c>
      <c r="G1051" s="2" t="str">
        <f>VLOOKUP(F1051,Coding!K:L,2,FALSE)</f>
        <v>Non-URM</v>
      </c>
      <c r="H1051" t="s">
        <v>298</v>
      </c>
      <c r="I1051" t="s">
        <v>298</v>
      </c>
      <c r="J1051" t="s">
        <v>21</v>
      </c>
      <c r="K1051" t="s">
        <v>60</v>
      </c>
      <c r="L1051" s="2">
        <v>2</v>
      </c>
      <c r="M1051" t="s">
        <v>61</v>
      </c>
      <c r="N1051" t="s">
        <v>62</v>
      </c>
      <c r="O1051" t="s">
        <v>63</v>
      </c>
    </row>
    <row r="1052" spans="1:15" x14ac:dyDescent="0.25">
      <c r="A1052" s="2">
        <v>1</v>
      </c>
      <c r="B1052" s="2">
        <v>2016</v>
      </c>
      <c r="C1052" t="s">
        <v>332</v>
      </c>
      <c r="D1052" t="s">
        <v>169</v>
      </c>
      <c r="E1052" s="2" t="s">
        <v>12</v>
      </c>
      <c r="F1052" s="2">
        <f>VLOOKUP(C1052,'Five Year Alumni Srvy 2016 Data'!C:F,4,FALSE)</f>
        <v>0</v>
      </c>
      <c r="G1052" s="2" t="str">
        <f>VLOOKUP(F1052,Coding!K:L,2,FALSE)</f>
        <v>Non-URM</v>
      </c>
      <c r="H1052" t="s">
        <v>182</v>
      </c>
      <c r="I1052" t="s">
        <v>182</v>
      </c>
      <c r="J1052" t="s">
        <v>21</v>
      </c>
      <c r="K1052" t="s">
        <v>60</v>
      </c>
      <c r="L1052" s="3"/>
      <c r="M1052" t="s">
        <v>61</v>
      </c>
      <c r="N1052" t="s">
        <v>62</v>
      </c>
    </row>
    <row r="1053" spans="1:15" x14ac:dyDescent="0.25">
      <c r="A1053" s="2">
        <v>1</v>
      </c>
      <c r="B1053" s="2">
        <v>2016</v>
      </c>
      <c r="C1053" t="s">
        <v>358</v>
      </c>
      <c r="D1053" t="s">
        <v>264</v>
      </c>
      <c r="E1053" s="2" t="s">
        <v>12</v>
      </c>
      <c r="F1053" s="2">
        <f>VLOOKUP(C1053,'Five Year Alumni Srvy 2016 Data'!C:F,4,FALSE)</f>
        <v>0</v>
      </c>
      <c r="G1053" s="2" t="str">
        <f>VLOOKUP(F1053,Coding!K:L,2,FALSE)</f>
        <v>Non-URM</v>
      </c>
      <c r="H1053" t="s">
        <v>190</v>
      </c>
      <c r="I1053" t="s">
        <v>191</v>
      </c>
      <c r="J1053" t="s">
        <v>21</v>
      </c>
      <c r="K1053" t="s">
        <v>60</v>
      </c>
      <c r="L1053" s="2">
        <v>2</v>
      </c>
      <c r="M1053" t="s">
        <v>61</v>
      </c>
      <c r="N1053" t="s">
        <v>62</v>
      </c>
      <c r="O1053" t="s">
        <v>63</v>
      </c>
    </row>
    <row r="1054" spans="1:15" x14ac:dyDescent="0.25">
      <c r="A1054" s="2">
        <v>1</v>
      </c>
      <c r="B1054" s="2">
        <v>2016</v>
      </c>
      <c r="C1054" t="s">
        <v>363</v>
      </c>
      <c r="D1054" t="s">
        <v>264</v>
      </c>
      <c r="E1054" s="2" t="s">
        <v>12</v>
      </c>
      <c r="F1054" s="2">
        <f>VLOOKUP(C1054,'Five Year Alumni Srvy 2016 Data'!C:F,4,FALSE)</f>
        <v>0</v>
      </c>
      <c r="G1054" s="2" t="str">
        <f>VLOOKUP(F1054,Coding!K:L,2,FALSE)</f>
        <v>Non-URM</v>
      </c>
      <c r="H1054" t="s">
        <v>304</v>
      </c>
      <c r="I1054" t="s">
        <v>267</v>
      </c>
      <c r="J1054" t="s">
        <v>10</v>
      </c>
      <c r="K1054" t="s">
        <v>60</v>
      </c>
      <c r="L1054" s="2">
        <v>2</v>
      </c>
      <c r="M1054" t="s">
        <v>61</v>
      </c>
      <c r="N1054" t="s">
        <v>62</v>
      </c>
      <c r="O1054" t="s">
        <v>63</v>
      </c>
    </row>
    <row r="1055" spans="1:15" x14ac:dyDescent="0.25">
      <c r="A1055" s="2">
        <v>1</v>
      </c>
      <c r="B1055" s="2">
        <v>2016</v>
      </c>
      <c r="C1055" t="s">
        <v>365</v>
      </c>
      <c r="D1055" t="s">
        <v>48</v>
      </c>
      <c r="E1055" s="2" t="s">
        <v>12</v>
      </c>
      <c r="F1055" s="2">
        <f>VLOOKUP(C1055,'Five Year Alumni Srvy 2016 Data'!C:F,4,FALSE)</f>
        <v>0</v>
      </c>
      <c r="G1055" s="2" t="str">
        <f>VLOOKUP(F1055,Coding!K:L,2,FALSE)</f>
        <v>Non-URM</v>
      </c>
      <c r="H1055" t="s">
        <v>270</v>
      </c>
      <c r="I1055" t="s">
        <v>270</v>
      </c>
      <c r="J1055" t="s">
        <v>21</v>
      </c>
      <c r="K1055" t="s">
        <v>60</v>
      </c>
      <c r="L1055" s="2">
        <v>2</v>
      </c>
      <c r="M1055" t="s">
        <v>61</v>
      </c>
      <c r="N1055" t="s">
        <v>62</v>
      </c>
      <c r="O1055" t="s">
        <v>63</v>
      </c>
    </row>
    <row r="1056" spans="1:15" x14ac:dyDescent="0.25">
      <c r="A1056" s="2">
        <v>1</v>
      </c>
      <c r="B1056" s="2">
        <v>2016</v>
      </c>
      <c r="C1056" t="s">
        <v>366</v>
      </c>
      <c r="D1056" t="s">
        <v>48</v>
      </c>
      <c r="E1056" s="2" t="s">
        <v>12</v>
      </c>
      <c r="F1056" s="2">
        <f>VLOOKUP(C1056,'Five Year Alumni Srvy 2016 Data'!C:F,4,FALSE)</f>
        <v>0</v>
      </c>
      <c r="G1056" s="2" t="str">
        <f>VLOOKUP(F1056,Coding!K:L,2,FALSE)</f>
        <v>Non-URM</v>
      </c>
      <c r="H1056" t="s">
        <v>339</v>
      </c>
      <c r="I1056" t="s">
        <v>339</v>
      </c>
      <c r="J1056" t="s">
        <v>15</v>
      </c>
      <c r="K1056" t="s">
        <v>60</v>
      </c>
      <c r="L1056" s="2">
        <v>2</v>
      </c>
      <c r="M1056" t="s">
        <v>61</v>
      </c>
      <c r="N1056" t="s">
        <v>62</v>
      </c>
      <c r="O1056" t="s">
        <v>63</v>
      </c>
    </row>
    <row r="1057" spans="1:15" x14ac:dyDescent="0.25">
      <c r="A1057" s="2">
        <v>1</v>
      </c>
      <c r="B1057" s="2">
        <v>2016</v>
      </c>
      <c r="C1057" t="s">
        <v>369</v>
      </c>
      <c r="D1057" t="s">
        <v>48</v>
      </c>
      <c r="E1057" s="2" t="s">
        <v>12</v>
      </c>
      <c r="F1057" s="2">
        <f>VLOOKUP(C1057,'Five Year Alumni Srvy 2016 Data'!C:F,4,FALSE)</f>
        <v>0</v>
      </c>
      <c r="G1057" s="2" t="str">
        <f>VLOOKUP(F1057,Coding!K:L,2,FALSE)</f>
        <v>Non-URM</v>
      </c>
      <c r="H1057" t="s">
        <v>215</v>
      </c>
      <c r="I1057" t="s">
        <v>215</v>
      </c>
      <c r="J1057" t="s">
        <v>21</v>
      </c>
      <c r="K1057" t="s">
        <v>60</v>
      </c>
      <c r="L1057" s="2">
        <v>2</v>
      </c>
      <c r="M1057" t="s">
        <v>61</v>
      </c>
      <c r="N1057" t="s">
        <v>62</v>
      </c>
      <c r="O1057" t="s">
        <v>63</v>
      </c>
    </row>
    <row r="1058" spans="1:15" x14ac:dyDescent="0.25">
      <c r="A1058" s="2">
        <v>1</v>
      </c>
      <c r="B1058" s="2">
        <v>2016</v>
      </c>
      <c r="C1058" t="s">
        <v>373</v>
      </c>
      <c r="D1058" t="s">
        <v>48</v>
      </c>
      <c r="E1058" s="2" t="s">
        <v>12</v>
      </c>
      <c r="F1058" s="2">
        <f>VLOOKUP(C1058,'Five Year Alumni Srvy 2016 Data'!C:F,4,FALSE)</f>
        <v>0</v>
      </c>
      <c r="G1058" s="2" t="str">
        <f>VLOOKUP(F1058,Coding!K:L,2,FALSE)</f>
        <v>Non-URM</v>
      </c>
      <c r="H1058" t="s">
        <v>235</v>
      </c>
      <c r="I1058" t="s">
        <v>236</v>
      </c>
      <c r="J1058" t="s">
        <v>15</v>
      </c>
      <c r="K1058" t="s">
        <v>60</v>
      </c>
      <c r="L1058" s="2">
        <v>2</v>
      </c>
      <c r="M1058" t="s">
        <v>61</v>
      </c>
      <c r="N1058" t="s">
        <v>62</v>
      </c>
      <c r="O1058" t="s">
        <v>63</v>
      </c>
    </row>
    <row r="1059" spans="1:15" x14ac:dyDescent="0.25">
      <c r="A1059" s="2">
        <v>1</v>
      </c>
      <c r="B1059" s="2">
        <v>2016</v>
      </c>
      <c r="C1059" t="s">
        <v>377</v>
      </c>
      <c r="E1059" s="2" t="s">
        <v>12</v>
      </c>
      <c r="F1059" s="2">
        <f>VLOOKUP(C1059,'Five Year Alumni Srvy 2016 Data'!C:F,4,FALSE)</f>
        <v>0</v>
      </c>
      <c r="G1059" s="2" t="str">
        <f>VLOOKUP(F1059,Coding!K:L,2,FALSE)</f>
        <v>Non-URM</v>
      </c>
      <c r="H1059" t="s">
        <v>427</v>
      </c>
      <c r="I1059" t="s">
        <v>267</v>
      </c>
      <c r="J1059" t="s">
        <v>10</v>
      </c>
      <c r="K1059" t="s">
        <v>60</v>
      </c>
      <c r="L1059" s="2">
        <v>2</v>
      </c>
      <c r="M1059" t="s">
        <v>61</v>
      </c>
      <c r="N1059" t="s">
        <v>62</v>
      </c>
      <c r="O1059" t="s">
        <v>63</v>
      </c>
    </row>
    <row r="1060" spans="1:15" x14ac:dyDescent="0.25">
      <c r="A1060" s="2">
        <v>1</v>
      </c>
      <c r="B1060" s="2">
        <v>2016</v>
      </c>
      <c r="C1060" t="s">
        <v>378</v>
      </c>
      <c r="D1060" t="s">
        <v>204</v>
      </c>
      <c r="E1060" s="2" t="s">
        <v>12</v>
      </c>
      <c r="F1060" s="2">
        <f>VLOOKUP(C1060,'Five Year Alumni Srvy 2016 Data'!C:F,4,FALSE)</f>
        <v>0</v>
      </c>
      <c r="G1060" s="2" t="str">
        <f>VLOOKUP(F1060,Coding!K:L,2,FALSE)</f>
        <v>Non-URM</v>
      </c>
      <c r="H1060" t="s">
        <v>258</v>
      </c>
      <c r="I1060" t="s">
        <v>258</v>
      </c>
      <c r="J1060" t="s">
        <v>17</v>
      </c>
      <c r="K1060" t="s">
        <v>60</v>
      </c>
      <c r="L1060" s="2">
        <v>2</v>
      </c>
      <c r="M1060" t="s">
        <v>61</v>
      </c>
      <c r="N1060" t="s">
        <v>62</v>
      </c>
      <c r="O1060" t="s">
        <v>63</v>
      </c>
    </row>
    <row r="1061" spans="1:15" x14ac:dyDescent="0.25">
      <c r="A1061" s="2">
        <v>1</v>
      </c>
      <c r="B1061" s="2">
        <v>2016</v>
      </c>
      <c r="C1061" t="s">
        <v>381</v>
      </c>
      <c r="D1061" t="s">
        <v>48</v>
      </c>
      <c r="E1061" s="2" t="s">
        <v>12</v>
      </c>
      <c r="F1061" s="2">
        <f>VLOOKUP(C1061,'Five Year Alumni Srvy 2016 Data'!C:F,4,FALSE)</f>
        <v>0</v>
      </c>
      <c r="G1061" s="2" t="str">
        <f>VLOOKUP(F1061,Coding!K:L,2,FALSE)</f>
        <v>Non-URM</v>
      </c>
      <c r="H1061" t="s">
        <v>382</v>
      </c>
      <c r="I1061" t="s">
        <v>328</v>
      </c>
      <c r="J1061" t="s">
        <v>10</v>
      </c>
      <c r="K1061" t="s">
        <v>60</v>
      </c>
      <c r="L1061" s="2">
        <v>2</v>
      </c>
      <c r="M1061" t="s">
        <v>61</v>
      </c>
      <c r="N1061" t="s">
        <v>62</v>
      </c>
      <c r="O1061" t="s">
        <v>63</v>
      </c>
    </row>
    <row r="1062" spans="1:15" x14ac:dyDescent="0.25">
      <c r="A1062" s="2">
        <v>1</v>
      </c>
      <c r="B1062" s="2">
        <v>2016</v>
      </c>
      <c r="C1062" t="s">
        <v>383</v>
      </c>
      <c r="D1062" t="s">
        <v>204</v>
      </c>
      <c r="E1062" s="2" t="s">
        <v>12</v>
      </c>
      <c r="F1062" s="2">
        <f>VLOOKUP(C1062,'Five Year Alumni Srvy 2016 Data'!C:F,4,FALSE)</f>
        <v>0</v>
      </c>
      <c r="G1062" s="2" t="str">
        <f>VLOOKUP(F1062,Coding!K:L,2,FALSE)</f>
        <v>Non-URM</v>
      </c>
      <c r="H1062" t="s">
        <v>384</v>
      </c>
      <c r="I1062" t="s">
        <v>182</v>
      </c>
      <c r="J1062" t="s">
        <v>21</v>
      </c>
      <c r="K1062" t="s">
        <v>60</v>
      </c>
      <c r="L1062" s="2">
        <v>2</v>
      </c>
      <c r="M1062" t="s">
        <v>61</v>
      </c>
      <c r="N1062" t="s">
        <v>62</v>
      </c>
      <c r="O1062" t="s">
        <v>63</v>
      </c>
    </row>
    <row r="1063" spans="1:15" x14ac:dyDescent="0.25">
      <c r="A1063" s="2">
        <v>1</v>
      </c>
      <c r="B1063" s="2">
        <v>2016</v>
      </c>
      <c r="C1063" t="s">
        <v>388</v>
      </c>
      <c r="D1063" t="s">
        <v>169</v>
      </c>
      <c r="E1063" s="2" t="s">
        <v>12</v>
      </c>
      <c r="F1063" s="2">
        <f>VLOOKUP(C1063,'Five Year Alumni Srvy 2016 Data'!C:F,4,FALSE)</f>
        <v>0</v>
      </c>
      <c r="G1063" s="2" t="str">
        <f>VLOOKUP(F1063,Coding!K:L,2,FALSE)</f>
        <v>Non-URM</v>
      </c>
      <c r="H1063" t="s">
        <v>389</v>
      </c>
      <c r="I1063" t="s">
        <v>390</v>
      </c>
      <c r="J1063" t="s">
        <v>21</v>
      </c>
      <c r="K1063" t="s">
        <v>60</v>
      </c>
      <c r="L1063" s="2">
        <v>2</v>
      </c>
      <c r="M1063" t="s">
        <v>61</v>
      </c>
      <c r="N1063" t="s">
        <v>62</v>
      </c>
      <c r="O1063" t="s">
        <v>63</v>
      </c>
    </row>
    <row r="1064" spans="1:15" x14ac:dyDescent="0.25">
      <c r="A1064" s="2">
        <v>1</v>
      </c>
      <c r="B1064" s="2">
        <v>2016</v>
      </c>
      <c r="C1064" t="s">
        <v>394</v>
      </c>
      <c r="D1064" t="s">
        <v>264</v>
      </c>
      <c r="E1064" s="2" t="s">
        <v>12</v>
      </c>
      <c r="F1064" s="2">
        <f>VLOOKUP(C1064,'Five Year Alumni Srvy 2016 Data'!C:F,4,FALSE)</f>
        <v>0</v>
      </c>
      <c r="G1064" s="2" t="str">
        <f>VLOOKUP(F1064,Coding!K:L,2,FALSE)</f>
        <v>Non-URM</v>
      </c>
      <c r="H1064" t="s">
        <v>252</v>
      </c>
      <c r="I1064" t="s">
        <v>206</v>
      </c>
      <c r="J1064" t="s">
        <v>15</v>
      </c>
      <c r="K1064" t="s">
        <v>60</v>
      </c>
      <c r="L1064" s="2">
        <v>2</v>
      </c>
      <c r="M1064" t="s">
        <v>61</v>
      </c>
      <c r="N1064" t="s">
        <v>62</v>
      </c>
      <c r="O1064" t="s">
        <v>63</v>
      </c>
    </row>
    <row r="1065" spans="1:15" x14ac:dyDescent="0.25">
      <c r="A1065" s="2">
        <v>1</v>
      </c>
      <c r="B1065" s="2">
        <v>2016</v>
      </c>
      <c r="C1065" t="s">
        <v>396</v>
      </c>
      <c r="D1065" t="s">
        <v>48</v>
      </c>
      <c r="E1065" s="2" t="s">
        <v>12</v>
      </c>
      <c r="F1065" s="2">
        <f>VLOOKUP(C1065,'Five Year Alumni Srvy 2016 Data'!C:F,4,FALSE)</f>
        <v>0</v>
      </c>
      <c r="G1065" s="2" t="str">
        <f>VLOOKUP(F1065,Coding!K:L,2,FALSE)</f>
        <v>Non-URM</v>
      </c>
      <c r="H1065" t="s">
        <v>318</v>
      </c>
      <c r="I1065" t="s">
        <v>171</v>
      </c>
      <c r="J1065" t="s">
        <v>19</v>
      </c>
      <c r="K1065" t="s">
        <v>60</v>
      </c>
      <c r="L1065" s="2">
        <v>2</v>
      </c>
      <c r="M1065" t="s">
        <v>61</v>
      </c>
      <c r="N1065" t="s">
        <v>62</v>
      </c>
      <c r="O1065" t="s">
        <v>63</v>
      </c>
    </row>
    <row r="1066" spans="1:15" x14ac:dyDescent="0.25">
      <c r="A1066" s="2">
        <v>1</v>
      </c>
      <c r="B1066" s="2">
        <v>2016</v>
      </c>
      <c r="C1066" t="s">
        <v>404</v>
      </c>
      <c r="D1066" t="s">
        <v>204</v>
      </c>
      <c r="E1066" s="2" t="s">
        <v>12</v>
      </c>
      <c r="F1066" s="2">
        <f>VLOOKUP(C1066,'Five Year Alumni Srvy 2016 Data'!C:F,4,FALSE)</f>
        <v>0</v>
      </c>
      <c r="G1066" s="2" t="str">
        <f>VLOOKUP(F1066,Coding!K:L,2,FALSE)</f>
        <v>Non-URM</v>
      </c>
      <c r="H1066" t="s">
        <v>284</v>
      </c>
      <c r="I1066" t="s">
        <v>261</v>
      </c>
      <c r="J1066" t="s">
        <v>10</v>
      </c>
      <c r="K1066" t="s">
        <v>60</v>
      </c>
      <c r="L1066" s="2">
        <v>2</v>
      </c>
      <c r="M1066" t="s">
        <v>61</v>
      </c>
      <c r="N1066" t="s">
        <v>62</v>
      </c>
      <c r="O1066" t="s">
        <v>63</v>
      </c>
    </row>
    <row r="1067" spans="1:15" x14ac:dyDescent="0.25">
      <c r="A1067" s="2">
        <v>1</v>
      </c>
      <c r="B1067" s="2">
        <v>2016</v>
      </c>
      <c r="C1067" t="s">
        <v>417</v>
      </c>
      <c r="D1067" t="s">
        <v>204</v>
      </c>
      <c r="E1067" s="2" t="s">
        <v>12</v>
      </c>
      <c r="F1067" s="2">
        <f>VLOOKUP(C1067,'Five Year Alumni Srvy 2016 Data'!C:F,4,FALSE)</f>
        <v>0</v>
      </c>
      <c r="G1067" s="2" t="str">
        <f>VLOOKUP(F1067,Coding!K:L,2,FALSE)</f>
        <v>Non-URM</v>
      </c>
      <c r="H1067" t="s">
        <v>418</v>
      </c>
      <c r="I1067" t="s">
        <v>342</v>
      </c>
      <c r="J1067" t="s">
        <v>19</v>
      </c>
      <c r="K1067" t="s">
        <v>60</v>
      </c>
      <c r="L1067" s="2">
        <v>2</v>
      </c>
      <c r="M1067" t="s">
        <v>61</v>
      </c>
      <c r="N1067" t="s">
        <v>62</v>
      </c>
      <c r="O1067" t="s">
        <v>63</v>
      </c>
    </row>
    <row r="1068" spans="1:15" x14ac:dyDescent="0.25">
      <c r="A1068" s="2">
        <v>1</v>
      </c>
      <c r="B1068" s="2">
        <v>2016</v>
      </c>
      <c r="C1068" t="s">
        <v>422</v>
      </c>
      <c r="D1068" t="s">
        <v>48</v>
      </c>
      <c r="E1068" s="2" t="s">
        <v>12</v>
      </c>
      <c r="F1068" s="2">
        <f>VLOOKUP(C1068,'Five Year Alumni Srvy 2016 Data'!C:F,4,FALSE)</f>
        <v>0</v>
      </c>
      <c r="G1068" s="2" t="str">
        <f>VLOOKUP(F1068,Coding!K:L,2,FALSE)</f>
        <v>Non-URM</v>
      </c>
      <c r="H1068" t="s">
        <v>241</v>
      </c>
      <c r="I1068" t="s">
        <v>242</v>
      </c>
      <c r="J1068" t="s">
        <v>21</v>
      </c>
      <c r="K1068" t="s">
        <v>60</v>
      </c>
      <c r="L1068" s="2">
        <v>2</v>
      </c>
      <c r="M1068" t="s">
        <v>61</v>
      </c>
      <c r="N1068" t="s">
        <v>62</v>
      </c>
      <c r="O1068" t="s">
        <v>63</v>
      </c>
    </row>
    <row r="1069" spans="1:15" x14ac:dyDescent="0.25">
      <c r="A1069" s="2">
        <v>1</v>
      </c>
      <c r="B1069" s="2">
        <v>2016</v>
      </c>
      <c r="C1069" t="s">
        <v>424</v>
      </c>
      <c r="D1069" t="s">
        <v>204</v>
      </c>
      <c r="E1069" s="2" t="s">
        <v>12</v>
      </c>
      <c r="F1069" s="2">
        <f>VLOOKUP(C1069,'Five Year Alumni Srvy 2016 Data'!C:F,4,FALSE)</f>
        <v>0</v>
      </c>
      <c r="G1069" s="2" t="str">
        <f>VLOOKUP(F1069,Coding!K:L,2,FALSE)</f>
        <v>Non-URM</v>
      </c>
      <c r="H1069" t="s">
        <v>425</v>
      </c>
      <c r="I1069" t="s">
        <v>267</v>
      </c>
      <c r="J1069" t="s">
        <v>10</v>
      </c>
      <c r="K1069" t="s">
        <v>60</v>
      </c>
      <c r="L1069" s="2">
        <v>2</v>
      </c>
      <c r="M1069" t="s">
        <v>61</v>
      </c>
      <c r="N1069" t="s">
        <v>62</v>
      </c>
      <c r="O1069" t="s">
        <v>63</v>
      </c>
    </row>
    <row r="1070" spans="1:15" x14ac:dyDescent="0.25">
      <c r="A1070" s="2">
        <v>1</v>
      </c>
      <c r="B1070" s="2">
        <v>2016</v>
      </c>
      <c r="C1070" t="s">
        <v>438</v>
      </c>
      <c r="D1070" t="s">
        <v>48</v>
      </c>
      <c r="E1070" s="2" t="s">
        <v>12</v>
      </c>
      <c r="F1070" s="2">
        <f>VLOOKUP(C1070,'Five Year Alumni Srvy 2016 Data'!C:F,4,FALSE)</f>
        <v>0</v>
      </c>
      <c r="G1070" s="2" t="str">
        <f>VLOOKUP(F1070,Coding!K:L,2,FALSE)</f>
        <v>Non-URM</v>
      </c>
      <c r="H1070" t="s">
        <v>182</v>
      </c>
      <c r="I1070" t="s">
        <v>182</v>
      </c>
      <c r="J1070" t="s">
        <v>21</v>
      </c>
      <c r="K1070" t="s">
        <v>60</v>
      </c>
      <c r="L1070" s="2">
        <v>2</v>
      </c>
      <c r="M1070" t="s">
        <v>61</v>
      </c>
      <c r="N1070" t="s">
        <v>62</v>
      </c>
      <c r="O1070" t="s">
        <v>63</v>
      </c>
    </row>
    <row r="1071" spans="1:15" x14ac:dyDescent="0.25">
      <c r="A1071" s="2">
        <v>1</v>
      </c>
      <c r="B1071" s="2">
        <v>2016</v>
      </c>
      <c r="C1071" t="s">
        <v>443</v>
      </c>
      <c r="D1071" t="s">
        <v>264</v>
      </c>
      <c r="E1071" s="2" t="s">
        <v>12</v>
      </c>
      <c r="F1071" s="2">
        <f>VLOOKUP(C1071,'Five Year Alumni Srvy 2016 Data'!C:F,4,FALSE)</f>
        <v>0</v>
      </c>
      <c r="G1071" s="2" t="str">
        <f>VLOOKUP(F1071,Coding!K:L,2,FALSE)</f>
        <v>Non-URM</v>
      </c>
      <c r="H1071" t="s">
        <v>444</v>
      </c>
      <c r="I1071" t="s">
        <v>401</v>
      </c>
      <c r="J1071" t="s">
        <v>19</v>
      </c>
      <c r="K1071" t="s">
        <v>60</v>
      </c>
      <c r="L1071" s="2">
        <v>2</v>
      </c>
      <c r="M1071" t="s">
        <v>61</v>
      </c>
      <c r="N1071" t="s">
        <v>62</v>
      </c>
      <c r="O1071" t="s">
        <v>63</v>
      </c>
    </row>
    <row r="1072" spans="1:15" x14ac:dyDescent="0.25">
      <c r="A1072" s="2">
        <v>1</v>
      </c>
      <c r="B1072" s="2">
        <v>2016</v>
      </c>
      <c r="C1072" t="s">
        <v>450</v>
      </c>
      <c r="D1072" t="s">
        <v>169</v>
      </c>
      <c r="E1072" s="2" t="s">
        <v>12</v>
      </c>
      <c r="F1072" s="2">
        <f>VLOOKUP(C1072,'Five Year Alumni Srvy 2016 Data'!C:F,4,FALSE)</f>
        <v>0</v>
      </c>
      <c r="G1072" s="2" t="str">
        <f>VLOOKUP(F1072,Coding!K:L,2,FALSE)</f>
        <v>Non-URM</v>
      </c>
      <c r="H1072" t="s">
        <v>451</v>
      </c>
      <c r="I1072" t="s">
        <v>452</v>
      </c>
      <c r="J1072" t="s">
        <v>21</v>
      </c>
      <c r="K1072" t="s">
        <v>60</v>
      </c>
      <c r="L1072" s="2">
        <v>2</v>
      </c>
      <c r="M1072" t="s">
        <v>61</v>
      </c>
      <c r="N1072" t="s">
        <v>62</v>
      </c>
      <c r="O1072" t="s">
        <v>63</v>
      </c>
    </row>
    <row r="1073" spans="1:15" x14ac:dyDescent="0.25">
      <c r="A1073" s="2">
        <v>1</v>
      </c>
      <c r="B1073" s="2">
        <v>2016</v>
      </c>
      <c r="C1073" t="s">
        <v>453</v>
      </c>
      <c r="D1073" t="s">
        <v>169</v>
      </c>
      <c r="E1073" s="2" t="s">
        <v>12</v>
      </c>
      <c r="F1073" s="2">
        <f>VLOOKUP(C1073,'Five Year Alumni Srvy 2016 Data'!C:F,4,FALSE)</f>
        <v>0</v>
      </c>
      <c r="G1073" s="2" t="str">
        <f>VLOOKUP(F1073,Coding!K:L,2,FALSE)</f>
        <v>Non-URM</v>
      </c>
      <c r="H1073" t="s">
        <v>454</v>
      </c>
      <c r="I1073" t="s">
        <v>206</v>
      </c>
      <c r="J1073" t="s">
        <v>15</v>
      </c>
      <c r="K1073" t="s">
        <v>60</v>
      </c>
      <c r="L1073" s="3"/>
      <c r="M1073" t="s">
        <v>61</v>
      </c>
      <c r="N1073" t="s">
        <v>62</v>
      </c>
    </row>
    <row r="1074" spans="1:15" x14ac:dyDescent="0.25">
      <c r="A1074" s="2">
        <v>1</v>
      </c>
      <c r="B1074" s="2">
        <v>2016</v>
      </c>
      <c r="C1074" t="s">
        <v>462</v>
      </c>
      <c r="D1074" t="s">
        <v>48</v>
      </c>
      <c r="E1074" s="2" t="s">
        <v>12</v>
      </c>
      <c r="F1074" s="2">
        <f>VLOOKUP(C1074,'Five Year Alumni Srvy 2016 Data'!C:F,4,FALSE)</f>
        <v>0</v>
      </c>
      <c r="G1074" s="2" t="str">
        <f>VLOOKUP(F1074,Coding!K:L,2,FALSE)</f>
        <v>Non-URM</v>
      </c>
      <c r="H1074" t="s">
        <v>215</v>
      </c>
      <c r="I1074" t="s">
        <v>215</v>
      </c>
      <c r="J1074" t="s">
        <v>21</v>
      </c>
      <c r="K1074" t="s">
        <v>60</v>
      </c>
      <c r="L1074" s="2">
        <v>2</v>
      </c>
      <c r="M1074" t="s">
        <v>61</v>
      </c>
      <c r="N1074" t="s">
        <v>62</v>
      </c>
      <c r="O1074" t="s">
        <v>63</v>
      </c>
    </row>
    <row r="1075" spans="1:15" x14ac:dyDescent="0.25">
      <c r="A1075" s="2">
        <v>1</v>
      </c>
      <c r="B1075" s="2">
        <v>2016</v>
      </c>
      <c r="C1075" t="s">
        <v>463</v>
      </c>
      <c r="D1075" t="s">
        <v>204</v>
      </c>
      <c r="E1075" s="2" t="s">
        <v>12</v>
      </c>
      <c r="F1075" s="2">
        <f>VLOOKUP(C1075,'Five Year Alumni Srvy 2016 Data'!C:F,4,FALSE)</f>
        <v>0</v>
      </c>
      <c r="G1075" s="2" t="str">
        <f>VLOOKUP(F1075,Coding!K:L,2,FALSE)</f>
        <v>Non-URM</v>
      </c>
      <c r="H1075" t="s">
        <v>427</v>
      </c>
      <c r="I1075" t="s">
        <v>267</v>
      </c>
      <c r="J1075" t="s">
        <v>10</v>
      </c>
      <c r="K1075" t="s">
        <v>60</v>
      </c>
      <c r="L1075" s="2">
        <v>2</v>
      </c>
      <c r="M1075" t="s">
        <v>61</v>
      </c>
      <c r="N1075" t="s">
        <v>62</v>
      </c>
      <c r="O1075" t="s">
        <v>63</v>
      </c>
    </row>
    <row r="1076" spans="1:15" x14ac:dyDescent="0.25">
      <c r="A1076" s="2">
        <v>1</v>
      </c>
      <c r="B1076" s="2">
        <v>2016</v>
      </c>
      <c r="C1076" t="s">
        <v>464</v>
      </c>
      <c r="D1076" t="s">
        <v>48</v>
      </c>
      <c r="E1076" s="2" t="s">
        <v>12</v>
      </c>
      <c r="F1076" s="2">
        <f>VLOOKUP(C1076,'Five Year Alumni Srvy 2016 Data'!C:F,4,FALSE)</f>
        <v>0</v>
      </c>
      <c r="G1076" s="2" t="str">
        <f>VLOOKUP(F1076,Coding!K:L,2,FALSE)</f>
        <v>Non-URM</v>
      </c>
      <c r="H1076" t="s">
        <v>465</v>
      </c>
      <c r="I1076" t="s">
        <v>466</v>
      </c>
      <c r="J1076" t="s">
        <v>10</v>
      </c>
      <c r="K1076" t="s">
        <v>60</v>
      </c>
      <c r="L1076" s="2">
        <v>2</v>
      </c>
      <c r="M1076" t="s">
        <v>61</v>
      </c>
      <c r="N1076" t="s">
        <v>62</v>
      </c>
      <c r="O1076" t="s">
        <v>63</v>
      </c>
    </row>
    <row r="1077" spans="1:15" x14ac:dyDescent="0.25">
      <c r="A1077" s="2">
        <v>1</v>
      </c>
      <c r="B1077" s="2">
        <v>2016</v>
      </c>
      <c r="C1077" t="s">
        <v>468</v>
      </c>
      <c r="D1077" t="s">
        <v>169</v>
      </c>
      <c r="E1077" s="2" t="s">
        <v>12</v>
      </c>
      <c r="F1077" s="2">
        <f>VLOOKUP(C1077,'Five Year Alumni Srvy 2016 Data'!C:F,4,FALSE)</f>
        <v>0</v>
      </c>
      <c r="G1077" s="2" t="str">
        <f>VLOOKUP(F1077,Coding!K:L,2,FALSE)</f>
        <v>Non-URM</v>
      </c>
      <c r="H1077" t="s">
        <v>469</v>
      </c>
      <c r="I1077" t="s">
        <v>342</v>
      </c>
      <c r="J1077" t="s">
        <v>19</v>
      </c>
      <c r="K1077" t="s">
        <v>60</v>
      </c>
      <c r="L1077" s="2">
        <v>2</v>
      </c>
      <c r="M1077" t="s">
        <v>61</v>
      </c>
      <c r="N1077" t="s">
        <v>62</v>
      </c>
      <c r="O1077" t="s">
        <v>63</v>
      </c>
    </row>
    <row r="1078" spans="1:15" x14ac:dyDescent="0.25">
      <c r="A1078" s="2">
        <v>1</v>
      </c>
      <c r="B1078" s="2">
        <v>2016</v>
      </c>
      <c r="C1078" t="s">
        <v>474</v>
      </c>
      <c r="D1078" t="s">
        <v>264</v>
      </c>
      <c r="E1078" s="2" t="s">
        <v>12</v>
      </c>
      <c r="F1078" s="2">
        <f>VLOOKUP(C1078,'Five Year Alumni Srvy 2016 Data'!C:F,4,FALSE)</f>
        <v>0</v>
      </c>
      <c r="G1078" s="2" t="str">
        <f>VLOOKUP(F1078,Coding!K:L,2,FALSE)</f>
        <v>Non-URM</v>
      </c>
      <c r="H1078" t="s">
        <v>182</v>
      </c>
      <c r="I1078" t="s">
        <v>182</v>
      </c>
      <c r="J1078" t="s">
        <v>21</v>
      </c>
      <c r="K1078" t="s">
        <v>60</v>
      </c>
      <c r="L1078" s="2">
        <v>2</v>
      </c>
      <c r="M1078" t="s">
        <v>61</v>
      </c>
      <c r="N1078" t="s">
        <v>62</v>
      </c>
      <c r="O1078" t="s">
        <v>63</v>
      </c>
    </row>
    <row r="1079" spans="1:15" x14ac:dyDescent="0.25">
      <c r="A1079" s="2">
        <v>1</v>
      </c>
      <c r="B1079" s="2">
        <v>2016</v>
      </c>
      <c r="C1079" t="s">
        <v>475</v>
      </c>
      <c r="D1079" t="s">
        <v>169</v>
      </c>
      <c r="E1079" s="2" t="s">
        <v>12</v>
      </c>
      <c r="F1079" s="2">
        <f>VLOOKUP(C1079,'Five Year Alumni Srvy 2016 Data'!C:F,4,FALSE)</f>
        <v>0</v>
      </c>
      <c r="G1079" s="2" t="str">
        <f>VLOOKUP(F1079,Coding!K:L,2,FALSE)</f>
        <v>Non-URM</v>
      </c>
      <c r="H1079" t="s">
        <v>389</v>
      </c>
      <c r="I1079" t="s">
        <v>390</v>
      </c>
      <c r="J1079" t="s">
        <v>21</v>
      </c>
      <c r="K1079" t="s">
        <v>60</v>
      </c>
      <c r="L1079" s="2">
        <v>2</v>
      </c>
      <c r="M1079" t="s">
        <v>61</v>
      </c>
      <c r="N1079" t="s">
        <v>62</v>
      </c>
      <c r="O1079" t="s">
        <v>63</v>
      </c>
    </row>
    <row r="1080" spans="1:15" x14ac:dyDescent="0.25">
      <c r="A1080" s="2">
        <v>1</v>
      </c>
      <c r="B1080" s="2">
        <v>2016</v>
      </c>
      <c r="C1080" t="s">
        <v>477</v>
      </c>
      <c r="D1080" t="s">
        <v>48</v>
      </c>
      <c r="E1080" s="2" t="s">
        <v>12</v>
      </c>
      <c r="F1080" s="2">
        <f>VLOOKUP(C1080,'Five Year Alumni Srvy 2016 Data'!C:F,4,FALSE)</f>
        <v>0</v>
      </c>
      <c r="G1080" s="2" t="str">
        <f>VLOOKUP(F1080,Coding!K:L,2,FALSE)</f>
        <v>Non-URM</v>
      </c>
      <c r="H1080" t="s">
        <v>432</v>
      </c>
      <c r="I1080" t="s">
        <v>433</v>
      </c>
      <c r="J1080" t="s">
        <v>15</v>
      </c>
      <c r="K1080" t="s">
        <v>60</v>
      </c>
      <c r="L1080" s="2">
        <v>2</v>
      </c>
      <c r="M1080" t="s">
        <v>61</v>
      </c>
      <c r="N1080" t="s">
        <v>62</v>
      </c>
      <c r="O1080" t="s">
        <v>63</v>
      </c>
    </row>
    <row r="1081" spans="1:15" x14ac:dyDescent="0.25">
      <c r="A1081" s="2">
        <v>1</v>
      </c>
      <c r="B1081" s="2">
        <v>2016</v>
      </c>
      <c r="C1081" t="s">
        <v>479</v>
      </c>
      <c r="D1081" t="s">
        <v>48</v>
      </c>
      <c r="E1081" s="2" t="s">
        <v>12</v>
      </c>
      <c r="F1081" s="2">
        <f>VLOOKUP(C1081,'Five Year Alumni Srvy 2016 Data'!C:F,4,FALSE)</f>
        <v>0</v>
      </c>
      <c r="G1081" s="2" t="str">
        <f>VLOOKUP(F1081,Coding!K:L,2,FALSE)</f>
        <v>Non-URM</v>
      </c>
      <c r="H1081" t="s">
        <v>252</v>
      </c>
      <c r="I1081" t="s">
        <v>206</v>
      </c>
      <c r="J1081" t="s">
        <v>15</v>
      </c>
      <c r="K1081" t="s">
        <v>60</v>
      </c>
      <c r="L1081" s="2">
        <v>2</v>
      </c>
      <c r="M1081" t="s">
        <v>61</v>
      </c>
      <c r="N1081" t="s">
        <v>62</v>
      </c>
      <c r="O1081" t="s">
        <v>63</v>
      </c>
    </row>
    <row r="1082" spans="1:15" x14ac:dyDescent="0.25">
      <c r="A1082" s="2">
        <v>1</v>
      </c>
      <c r="B1082" s="2">
        <v>2016</v>
      </c>
      <c r="C1082" t="s">
        <v>485</v>
      </c>
      <c r="D1082" t="s">
        <v>48</v>
      </c>
      <c r="E1082" s="2" t="s">
        <v>12</v>
      </c>
      <c r="F1082" s="2">
        <f>VLOOKUP(C1082,'Five Year Alumni Srvy 2016 Data'!C:F,4,FALSE)</f>
        <v>0</v>
      </c>
      <c r="G1082" s="2" t="str">
        <f>VLOOKUP(F1082,Coding!K:L,2,FALSE)</f>
        <v>Non-URM</v>
      </c>
      <c r="H1082" t="s">
        <v>298</v>
      </c>
      <c r="I1082" t="s">
        <v>298</v>
      </c>
      <c r="J1082" t="s">
        <v>21</v>
      </c>
      <c r="K1082" t="s">
        <v>60</v>
      </c>
      <c r="L1082" s="2">
        <v>2</v>
      </c>
      <c r="M1082" t="s">
        <v>61</v>
      </c>
      <c r="N1082" t="s">
        <v>62</v>
      </c>
      <c r="O1082" t="s">
        <v>63</v>
      </c>
    </row>
    <row r="1083" spans="1:15" x14ac:dyDescent="0.25">
      <c r="A1083" s="2">
        <v>1</v>
      </c>
      <c r="B1083" s="2">
        <v>2016</v>
      </c>
      <c r="C1083" t="s">
        <v>47</v>
      </c>
      <c r="D1083" t="s">
        <v>48</v>
      </c>
      <c r="E1083" s="2" t="s">
        <v>12</v>
      </c>
      <c r="F1083" s="2">
        <f>VLOOKUP(C1083,'Five Year Alumni Srvy 2016 Data'!C:F,4,FALSE)</f>
        <v>0</v>
      </c>
      <c r="G1083" s="2" t="str">
        <f>VLOOKUP(F1083,Coding!K:L,2,FALSE)</f>
        <v>Non-URM</v>
      </c>
      <c r="H1083" t="s">
        <v>49</v>
      </c>
      <c r="I1083" t="s">
        <v>50</v>
      </c>
      <c r="J1083" t="s">
        <v>17</v>
      </c>
      <c r="K1083" t="s">
        <v>112</v>
      </c>
      <c r="L1083" s="3"/>
      <c r="M1083" t="s">
        <v>61</v>
      </c>
      <c r="N1083" t="s">
        <v>113</v>
      </c>
    </row>
    <row r="1084" spans="1:15" x14ac:dyDescent="0.25">
      <c r="A1084" s="2">
        <v>1</v>
      </c>
      <c r="B1084" s="2">
        <v>2016</v>
      </c>
      <c r="C1084" t="s">
        <v>168</v>
      </c>
      <c r="D1084" t="s">
        <v>169</v>
      </c>
      <c r="E1084" s="2" t="s">
        <v>12</v>
      </c>
      <c r="F1084" s="2">
        <f>VLOOKUP(C1084,'Five Year Alumni Srvy 2016 Data'!C:F,4,FALSE)</f>
        <v>0</v>
      </c>
      <c r="G1084" s="2" t="str">
        <f>VLOOKUP(F1084,Coding!K:L,2,FALSE)</f>
        <v>Non-URM</v>
      </c>
      <c r="H1084" t="s">
        <v>170</v>
      </c>
      <c r="I1084" t="s">
        <v>171</v>
      </c>
      <c r="J1084" t="s">
        <v>19</v>
      </c>
      <c r="K1084" t="s">
        <v>112</v>
      </c>
      <c r="L1084" s="3"/>
      <c r="M1084" t="s">
        <v>61</v>
      </c>
      <c r="N1084" t="s">
        <v>113</v>
      </c>
    </row>
    <row r="1085" spans="1:15" x14ac:dyDescent="0.25">
      <c r="A1085" s="2">
        <v>1</v>
      </c>
      <c r="B1085" s="2">
        <v>2016</v>
      </c>
      <c r="C1085" t="s">
        <v>189</v>
      </c>
      <c r="D1085" t="s">
        <v>48</v>
      </c>
      <c r="E1085" s="2" t="s">
        <v>12</v>
      </c>
      <c r="F1085" s="2">
        <f>VLOOKUP(C1085,'Five Year Alumni Srvy 2016 Data'!C:F,4,FALSE)</f>
        <v>0</v>
      </c>
      <c r="G1085" s="2" t="str">
        <f>VLOOKUP(F1085,Coding!K:L,2,FALSE)</f>
        <v>Non-URM</v>
      </c>
      <c r="H1085" t="s">
        <v>190</v>
      </c>
      <c r="I1085" t="s">
        <v>191</v>
      </c>
      <c r="J1085" t="s">
        <v>21</v>
      </c>
      <c r="K1085" t="s">
        <v>112</v>
      </c>
      <c r="L1085" s="3"/>
      <c r="M1085" t="s">
        <v>61</v>
      </c>
      <c r="N1085" t="s">
        <v>113</v>
      </c>
    </row>
    <row r="1086" spans="1:15" x14ac:dyDescent="0.25">
      <c r="A1086" s="2">
        <v>1</v>
      </c>
      <c r="B1086" s="2">
        <v>2016</v>
      </c>
      <c r="C1086" t="s">
        <v>194</v>
      </c>
      <c r="D1086" t="s">
        <v>48</v>
      </c>
      <c r="E1086" s="2" t="s">
        <v>12</v>
      </c>
      <c r="F1086" s="2">
        <f>VLOOKUP(C1086,'Five Year Alumni Srvy 2016 Data'!C:F,4,FALSE)</f>
        <v>0</v>
      </c>
      <c r="G1086" s="2" t="str">
        <f>VLOOKUP(F1086,Coding!K:L,2,FALSE)</f>
        <v>Non-URM</v>
      </c>
      <c r="H1086" t="s">
        <v>195</v>
      </c>
      <c r="I1086" t="s">
        <v>196</v>
      </c>
      <c r="J1086" t="s">
        <v>10</v>
      </c>
      <c r="K1086" t="s">
        <v>112</v>
      </c>
      <c r="L1086" s="3"/>
      <c r="M1086" t="s">
        <v>61</v>
      </c>
      <c r="N1086" t="s">
        <v>113</v>
      </c>
    </row>
    <row r="1087" spans="1:15" x14ac:dyDescent="0.25">
      <c r="A1087" s="2">
        <v>1</v>
      </c>
      <c r="B1087" s="2">
        <v>2016</v>
      </c>
      <c r="C1087" t="s">
        <v>218</v>
      </c>
      <c r="D1087" t="s">
        <v>48</v>
      </c>
      <c r="E1087" s="2" t="s">
        <v>12</v>
      </c>
      <c r="F1087" s="2">
        <f>VLOOKUP(C1087,'Five Year Alumni Srvy 2016 Data'!C:F,4,FALSE)</f>
        <v>0</v>
      </c>
      <c r="G1087" s="2" t="str">
        <f>VLOOKUP(F1087,Coding!K:L,2,FALSE)</f>
        <v>Non-URM</v>
      </c>
      <c r="H1087" t="s">
        <v>219</v>
      </c>
      <c r="I1087" t="s">
        <v>220</v>
      </c>
      <c r="J1087" t="s">
        <v>19</v>
      </c>
      <c r="K1087" t="s">
        <v>112</v>
      </c>
      <c r="L1087" s="3"/>
      <c r="M1087" t="s">
        <v>61</v>
      </c>
      <c r="N1087" t="s">
        <v>113</v>
      </c>
    </row>
    <row r="1088" spans="1:15" x14ac:dyDescent="0.25">
      <c r="A1088" s="2">
        <v>1</v>
      </c>
      <c r="B1088" s="2">
        <v>2016</v>
      </c>
      <c r="C1088" t="s">
        <v>227</v>
      </c>
      <c r="D1088" t="s">
        <v>48</v>
      </c>
      <c r="E1088" s="2" t="s">
        <v>12</v>
      </c>
      <c r="F1088" s="2">
        <f>VLOOKUP(C1088,'Five Year Alumni Srvy 2016 Data'!C:F,4,FALSE)</f>
        <v>0</v>
      </c>
      <c r="G1088" s="2" t="str">
        <f>VLOOKUP(F1088,Coding!K:L,2,FALSE)</f>
        <v>Non-URM</v>
      </c>
      <c r="H1088" t="s">
        <v>228</v>
      </c>
      <c r="I1088" t="s">
        <v>229</v>
      </c>
      <c r="J1088" t="s">
        <v>21</v>
      </c>
      <c r="K1088" t="s">
        <v>112</v>
      </c>
      <c r="L1088" s="3"/>
      <c r="M1088" t="s">
        <v>61</v>
      </c>
      <c r="N1088" t="s">
        <v>113</v>
      </c>
    </row>
    <row r="1089" spans="1:14" x14ac:dyDescent="0.25">
      <c r="A1089" s="2">
        <v>1</v>
      </c>
      <c r="B1089" s="2">
        <v>2016</v>
      </c>
      <c r="C1089" t="s">
        <v>232</v>
      </c>
      <c r="D1089" t="s">
        <v>48</v>
      </c>
      <c r="E1089" s="2" t="s">
        <v>12</v>
      </c>
      <c r="F1089" s="2">
        <f>VLOOKUP(C1089,'Five Year Alumni Srvy 2016 Data'!C:F,4,FALSE)</f>
        <v>0</v>
      </c>
      <c r="G1089" s="2" t="str">
        <f>VLOOKUP(F1089,Coding!K:L,2,FALSE)</f>
        <v>Non-URM</v>
      </c>
      <c r="H1089" t="s">
        <v>233</v>
      </c>
      <c r="I1089" t="s">
        <v>182</v>
      </c>
      <c r="J1089" t="s">
        <v>21</v>
      </c>
      <c r="K1089" t="s">
        <v>112</v>
      </c>
      <c r="L1089" s="3"/>
      <c r="M1089" t="s">
        <v>61</v>
      </c>
      <c r="N1089" t="s">
        <v>113</v>
      </c>
    </row>
    <row r="1090" spans="1:14" x14ac:dyDescent="0.25">
      <c r="A1090" s="2">
        <v>1</v>
      </c>
      <c r="B1090" s="2">
        <v>2016</v>
      </c>
      <c r="C1090" t="s">
        <v>234</v>
      </c>
      <c r="D1090" t="s">
        <v>48</v>
      </c>
      <c r="E1090" s="2" t="s">
        <v>12</v>
      </c>
      <c r="F1090" s="2">
        <f>VLOOKUP(C1090,'Five Year Alumni Srvy 2016 Data'!C:F,4,FALSE)</f>
        <v>0</v>
      </c>
      <c r="G1090" s="2" t="str">
        <f>VLOOKUP(F1090,Coding!K:L,2,FALSE)</f>
        <v>Non-URM</v>
      </c>
      <c r="H1090" t="s">
        <v>235</v>
      </c>
      <c r="I1090" t="s">
        <v>236</v>
      </c>
      <c r="J1090" t="s">
        <v>15</v>
      </c>
      <c r="K1090" t="s">
        <v>112</v>
      </c>
      <c r="L1090" s="3"/>
      <c r="M1090" t="s">
        <v>61</v>
      </c>
      <c r="N1090" t="s">
        <v>113</v>
      </c>
    </row>
    <row r="1091" spans="1:14" x14ac:dyDescent="0.25">
      <c r="A1091" s="2">
        <v>1</v>
      </c>
      <c r="B1091" s="2">
        <v>2016</v>
      </c>
      <c r="C1091" t="s">
        <v>237</v>
      </c>
      <c r="D1091" t="s">
        <v>48</v>
      </c>
      <c r="E1091" s="2" t="s">
        <v>12</v>
      </c>
      <c r="F1091" s="2">
        <f>VLOOKUP(C1091,'Five Year Alumni Srvy 2016 Data'!C:F,4,FALSE)</f>
        <v>0</v>
      </c>
      <c r="G1091" s="2" t="str">
        <f>VLOOKUP(F1091,Coding!K:L,2,FALSE)</f>
        <v>Non-URM</v>
      </c>
      <c r="H1091" t="s">
        <v>238</v>
      </c>
      <c r="I1091" t="s">
        <v>225</v>
      </c>
      <c r="J1091" t="s">
        <v>19</v>
      </c>
      <c r="K1091" t="s">
        <v>112</v>
      </c>
      <c r="L1091" s="3"/>
      <c r="M1091" t="s">
        <v>61</v>
      </c>
      <c r="N1091" t="s">
        <v>113</v>
      </c>
    </row>
    <row r="1092" spans="1:14" x14ac:dyDescent="0.25">
      <c r="A1092" s="2">
        <v>1</v>
      </c>
      <c r="B1092" s="2">
        <v>2016</v>
      </c>
      <c r="C1092" t="s">
        <v>244</v>
      </c>
      <c r="D1092" t="s">
        <v>48</v>
      </c>
      <c r="E1092" s="2" t="s">
        <v>12</v>
      </c>
      <c r="F1092" s="2">
        <f>VLOOKUP(C1092,'Five Year Alumni Srvy 2016 Data'!C:F,4,FALSE)</f>
        <v>0</v>
      </c>
      <c r="G1092" s="2" t="str">
        <f>VLOOKUP(F1092,Coding!K:L,2,FALSE)</f>
        <v>Non-URM</v>
      </c>
      <c r="H1092" t="s">
        <v>245</v>
      </c>
      <c r="I1092" t="s">
        <v>245</v>
      </c>
      <c r="J1092" t="s">
        <v>17</v>
      </c>
      <c r="K1092" t="s">
        <v>112</v>
      </c>
      <c r="L1092" s="3"/>
      <c r="M1092" t="s">
        <v>61</v>
      </c>
      <c r="N1092" t="s">
        <v>113</v>
      </c>
    </row>
    <row r="1093" spans="1:14" x14ac:dyDescent="0.25">
      <c r="A1093" s="2">
        <v>1</v>
      </c>
      <c r="B1093" s="2">
        <v>2016</v>
      </c>
      <c r="C1093" t="s">
        <v>246</v>
      </c>
      <c r="D1093" t="s">
        <v>48</v>
      </c>
      <c r="E1093" s="2" t="s">
        <v>12</v>
      </c>
      <c r="F1093" s="2">
        <f>VLOOKUP(C1093,'Five Year Alumni Srvy 2016 Data'!C:F,4,FALSE)</f>
        <v>0</v>
      </c>
      <c r="G1093" s="2" t="str">
        <f>VLOOKUP(F1093,Coding!K:L,2,FALSE)</f>
        <v>Non-URM</v>
      </c>
      <c r="H1093" t="s">
        <v>49</v>
      </c>
      <c r="I1093" t="s">
        <v>50</v>
      </c>
      <c r="J1093" t="s">
        <v>17</v>
      </c>
      <c r="K1093" t="s">
        <v>112</v>
      </c>
      <c r="L1093" s="3"/>
      <c r="M1093" t="s">
        <v>61</v>
      </c>
      <c r="N1093" t="s">
        <v>113</v>
      </c>
    </row>
    <row r="1094" spans="1:14" x14ac:dyDescent="0.25">
      <c r="A1094" s="2">
        <v>1</v>
      </c>
      <c r="B1094" s="2">
        <v>2016</v>
      </c>
      <c r="C1094" t="s">
        <v>251</v>
      </c>
      <c r="D1094" t="s">
        <v>48</v>
      </c>
      <c r="E1094" s="2" t="s">
        <v>12</v>
      </c>
      <c r="F1094" s="2">
        <f>VLOOKUP(C1094,'Five Year Alumni Srvy 2016 Data'!C:F,4,FALSE)</f>
        <v>0</v>
      </c>
      <c r="G1094" s="2" t="str">
        <f>VLOOKUP(F1094,Coding!K:L,2,FALSE)</f>
        <v>Non-URM</v>
      </c>
      <c r="H1094" t="s">
        <v>252</v>
      </c>
      <c r="I1094" t="s">
        <v>206</v>
      </c>
      <c r="J1094" t="s">
        <v>15</v>
      </c>
      <c r="K1094" t="s">
        <v>112</v>
      </c>
      <c r="L1094" s="3"/>
      <c r="M1094" t="s">
        <v>61</v>
      </c>
      <c r="N1094" t="s">
        <v>113</v>
      </c>
    </row>
    <row r="1095" spans="1:14" x14ac:dyDescent="0.25">
      <c r="A1095" s="2">
        <v>1</v>
      </c>
      <c r="B1095" s="2">
        <v>2016</v>
      </c>
      <c r="C1095" t="s">
        <v>253</v>
      </c>
      <c r="D1095" t="s">
        <v>48</v>
      </c>
      <c r="E1095" s="2" t="s">
        <v>12</v>
      </c>
      <c r="F1095" s="2">
        <f>VLOOKUP(C1095,'Five Year Alumni Srvy 2016 Data'!C:F,4,FALSE)</f>
        <v>0</v>
      </c>
      <c r="G1095" s="2" t="str">
        <f>VLOOKUP(F1095,Coding!K:L,2,FALSE)</f>
        <v>Non-URM</v>
      </c>
      <c r="H1095" t="s">
        <v>254</v>
      </c>
      <c r="I1095" t="s">
        <v>206</v>
      </c>
      <c r="J1095" t="s">
        <v>15</v>
      </c>
      <c r="K1095" t="s">
        <v>112</v>
      </c>
      <c r="L1095" s="3"/>
      <c r="M1095" t="s">
        <v>61</v>
      </c>
      <c r="N1095" t="s">
        <v>113</v>
      </c>
    </row>
    <row r="1096" spans="1:14" x14ac:dyDescent="0.25">
      <c r="A1096" s="2">
        <v>1</v>
      </c>
      <c r="B1096" s="2">
        <v>2016</v>
      </c>
      <c r="C1096" t="s">
        <v>257</v>
      </c>
      <c r="D1096" t="s">
        <v>204</v>
      </c>
      <c r="E1096" s="2" t="s">
        <v>12</v>
      </c>
      <c r="F1096" s="2">
        <f>VLOOKUP(C1096,'Five Year Alumni Srvy 2016 Data'!C:F,4,FALSE)</f>
        <v>0</v>
      </c>
      <c r="G1096" s="2" t="str">
        <f>VLOOKUP(F1096,Coding!K:L,2,FALSE)</f>
        <v>Non-URM</v>
      </c>
      <c r="H1096" t="s">
        <v>258</v>
      </c>
      <c r="I1096" t="s">
        <v>258</v>
      </c>
      <c r="J1096" t="s">
        <v>17</v>
      </c>
      <c r="K1096" t="s">
        <v>112</v>
      </c>
      <c r="L1096" s="3"/>
      <c r="M1096" t="s">
        <v>61</v>
      </c>
      <c r="N1096" t="s">
        <v>113</v>
      </c>
    </row>
    <row r="1097" spans="1:14" x14ac:dyDescent="0.25">
      <c r="A1097" s="2">
        <v>1</v>
      </c>
      <c r="B1097" s="2">
        <v>2016</v>
      </c>
      <c r="C1097" t="s">
        <v>259</v>
      </c>
      <c r="D1097" t="s">
        <v>169</v>
      </c>
      <c r="E1097" s="2" t="s">
        <v>12</v>
      </c>
      <c r="F1097" s="2">
        <f>VLOOKUP(C1097,'Five Year Alumni Srvy 2016 Data'!C:F,4,FALSE)</f>
        <v>0</v>
      </c>
      <c r="G1097" s="2" t="str">
        <f>VLOOKUP(F1097,Coding!K:L,2,FALSE)</f>
        <v>Non-URM</v>
      </c>
      <c r="H1097" t="s">
        <v>260</v>
      </c>
      <c r="I1097" t="s">
        <v>261</v>
      </c>
      <c r="J1097" t="s">
        <v>10</v>
      </c>
      <c r="K1097" t="s">
        <v>112</v>
      </c>
      <c r="L1097" s="3"/>
      <c r="M1097" t="s">
        <v>61</v>
      </c>
      <c r="N1097" t="s">
        <v>113</v>
      </c>
    </row>
    <row r="1098" spans="1:14" x14ac:dyDescent="0.25">
      <c r="A1098" s="2">
        <v>1</v>
      </c>
      <c r="B1098" s="2">
        <v>2016</v>
      </c>
      <c r="C1098" t="s">
        <v>265</v>
      </c>
      <c r="D1098" t="s">
        <v>169</v>
      </c>
      <c r="E1098" s="2" t="s">
        <v>12</v>
      </c>
      <c r="F1098" s="2">
        <f>VLOOKUP(C1098,'Five Year Alumni Srvy 2016 Data'!C:F,4,FALSE)</f>
        <v>0</v>
      </c>
      <c r="G1098" s="2" t="str">
        <f>VLOOKUP(F1098,Coding!K:L,2,FALSE)</f>
        <v>Non-URM</v>
      </c>
      <c r="H1098" t="s">
        <v>266</v>
      </c>
      <c r="I1098" t="s">
        <v>267</v>
      </c>
      <c r="J1098" t="s">
        <v>10</v>
      </c>
      <c r="K1098" t="s">
        <v>112</v>
      </c>
      <c r="L1098" s="3"/>
      <c r="M1098" t="s">
        <v>61</v>
      </c>
      <c r="N1098" t="s">
        <v>113</v>
      </c>
    </row>
    <row r="1099" spans="1:14" x14ac:dyDescent="0.25">
      <c r="A1099" s="2">
        <v>1</v>
      </c>
      <c r="B1099" s="2">
        <v>2016</v>
      </c>
      <c r="C1099" t="s">
        <v>276</v>
      </c>
      <c r="D1099" t="s">
        <v>48</v>
      </c>
      <c r="E1099" s="2" t="s">
        <v>12</v>
      </c>
      <c r="F1099" s="2">
        <f>VLOOKUP(C1099,'Five Year Alumni Srvy 2016 Data'!C:F,4,FALSE)</f>
        <v>0</v>
      </c>
      <c r="G1099" s="2" t="str">
        <f>VLOOKUP(F1099,Coding!K:L,2,FALSE)</f>
        <v>Non-URM</v>
      </c>
      <c r="H1099" t="s">
        <v>277</v>
      </c>
      <c r="I1099" t="s">
        <v>278</v>
      </c>
      <c r="J1099" t="s">
        <v>17</v>
      </c>
      <c r="K1099" t="s">
        <v>112</v>
      </c>
      <c r="L1099" s="3"/>
      <c r="M1099" t="s">
        <v>61</v>
      </c>
      <c r="N1099" t="s">
        <v>113</v>
      </c>
    </row>
    <row r="1100" spans="1:14" x14ac:dyDescent="0.25">
      <c r="A1100" s="2">
        <v>1</v>
      </c>
      <c r="B1100" s="2">
        <v>2016</v>
      </c>
      <c r="C1100" t="s">
        <v>295</v>
      </c>
      <c r="D1100" t="s">
        <v>48</v>
      </c>
      <c r="E1100" s="2" t="s">
        <v>12</v>
      </c>
      <c r="F1100" s="2">
        <f>VLOOKUP(C1100,'Five Year Alumni Srvy 2016 Data'!C:F,4,FALSE)</f>
        <v>0</v>
      </c>
      <c r="G1100" s="2" t="str">
        <f>VLOOKUP(F1100,Coding!K:L,2,FALSE)</f>
        <v>Non-URM</v>
      </c>
      <c r="H1100" t="s">
        <v>182</v>
      </c>
      <c r="I1100" t="s">
        <v>182</v>
      </c>
      <c r="J1100" t="s">
        <v>21</v>
      </c>
      <c r="K1100" t="s">
        <v>112</v>
      </c>
      <c r="L1100" s="3"/>
      <c r="M1100" t="s">
        <v>61</v>
      </c>
      <c r="N1100" t="s">
        <v>113</v>
      </c>
    </row>
    <row r="1101" spans="1:14" x14ac:dyDescent="0.25">
      <c r="A1101" s="2">
        <v>1</v>
      </c>
      <c r="B1101" s="2">
        <v>2016</v>
      </c>
      <c r="C1101" t="s">
        <v>302</v>
      </c>
      <c r="D1101" t="s">
        <v>204</v>
      </c>
      <c r="E1101" s="2" t="s">
        <v>12</v>
      </c>
      <c r="F1101" s="2">
        <f>VLOOKUP(C1101,'Five Year Alumni Srvy 2016 Data'!C:F,4,FALSE)</f>
        <v>0</v>
      </c>
      <c r="G1101" s="2" t="str">
        <f>VLOOKUP(F1101,Coding!K:L,2,FALSE)</f>
        <v>Non-URM</v>
      </c>
      <c r="H1101" t="s">
        <v>198</v>
      </c>
      <c r="I1101" t="s">
        <v>199</v>
      </c>
      <c r="J1101" t="s">
        <v>17</v>
      </c>
      <c r="K1101" t="s">
        <v>112</v>
      </c>
      <c r="L1101" s="3"/>
      <c r="M1101" t="s">
        <v>61</v>
      </c>
      <c r="N1101" t="s">
        <v>113</v>
      </c>
    </row>
    <row r="1102" spans="1:14" x14ac:dyDescent="0.25">
      <c r="A1102" s="2">
        <v>1</v>
      </c>
      <c r="B1102" s="2">
        <v>2016</v>
      </c>
      <c r="C1102" t="s">
        <v>303</v>
      </c>
      <c r="D1102" t="s">
        <v>204</v>
      </c>
      <c r="E1102" s="2" t="s">
        <v>12</v>
      </c>
      <c r="F1102" s="2">
        <f>VLOOKUP(C1102,'Five Year Alumni Srvy 2016 Data'!C:F,4,FALSE)</f>
        <v>0</v>
      </c>
      <c r="G1102" s="2" t="str">
        <f>VLOOKUP(F1102,Coding!K:L,2,FALSE)</f>
        <v>Non-URM</v>
      </c>
      <c r="H1102" t="s">
        <v>304</v>
      </c>
      <c r="I1102" t="s">
        <v>267</v>
      </c>
      <c r="J1102" t="s">
        <v>10</v>
      </c>
      <c r="K1102" t="s">
        <v>112</v>
      </c>
      <c r="L1102" s="3"/>
      <c r="M1102" t="s">
        <v>61</v>
      </c>
      <c r="N1102" t="s">
        <v>113</v>
      </c>
    </row>
    <row r="1103" spans="1:14" x14ac:dyDescent="0.25">
      <c r="A1103" s="2">
        <v>1</v>
      </c>
      <c r="B1103" s="2">
        <v>2016</v>
      </c>
      <c r="C1103" t="s">
        <v>311</v>
      </c>
      <c r="D1103" t="s">
        <v>48</v>
      </c>
      <c r="E1103" s="2" t="s">
        <v>12</v>
      </c>
      <c r="F1103" s="2">
        <f>VLOOKUP(C1103,'Five Year Alumni Srvy 2016 Data'!C:F,4,FALSE)</f>
        <v>0</v>
      </c>
      <c r="G1103" s="2" t="str">
        <f>VLOOKUP(F1103,Coding!K:L,2,FALSE)</f>
        <v>Non-URM</v>
      </c>
      <c r="H1103" t="s">
        <v>258</v>
      </c>
      <c r="I1103" t="s">
        <v>258</v>
      </c>
      <c r="J1103" t="s">
        <v>17</v>
      </c>
      <c r="K1103" t="s">
        <v>112</v>
      </c>
      <c r="L1103" s="3"/>
      <c r="M1103" t="s">
        <v>61</v>
      </c>
      <c r="N1103" t="s">
        <v>113</v>
      </c>
    </row>
    <row r="1104" spans="1:14" x14ac:dyDescent="0.25">
      <c r="A1104" s="2">
        <v>1</v>
      </c>
      <c r="B1104" s="2">
        <v>2016</v>
      </c>
      <c r="C1104" t="s">
        <v>315</v>
      </c>
      <c r="D1104" t="s">
        <v>48</v>
      </c>
      <c r="E1104" s="2" t="s">
        <v>12</v>
      </c>
      <c r="F1104" s="2">
        <f>VLOOKUP(C1104,'Five Year Alumni Srvy 2016 Data'!C:F,4,FALSE)</f>
        <v>0</v>
      </c>
      <c r="G1104" s="2" t="str">
        <f>VLOOKUP(F1104,Coding!K:L,2,FALSE)</f>
        <v>Non-URM</v>
      </c>
      <c r="H1104" t="s">
        <v>316</v>
      </c>
      <c r="I1104" t="s">
        <v>261</v>
      </c>
      <c r="J1104" t="s">
        <v>10</v>
      </c>
      <c r="K1104" t="s">
        <v>112</v>
      </c>
      <c r="L1104" s="3"/>
      <c r="M1104" t="s">
        <v>61</v>
      </c>
      <c r="N1104" t="s">
        <v>113</v>
      </c>
    </row>
    <row r="1105" spans="1:14" x14ac:dyDescent="0.25">
      <c r="A1105" s="2">
        <v>1</v>
      </c>
      <c r="B1105" s="2">
        <v>2016</v>
      </c>
      <c r="C1105" t="s">
        <v>320</v>
      </c>
      <c r="D1105" t="s">
        <v>48</v>
      </c>
      <c r="E1105" s="2" t="s">
        <v>12</v>
      </c>
      <c r="F1105" s="2">
        <f>VLOOKUP(C1105,'Five Year Alumni Srvy 2016 Data'!C:F,4,FALSE)</f>
        <v>0</v>
      </c>
      <c r="G1105" s="2" t="str">
        <f>VLOOKUP(F1105,Coding!K:L,2,FALSE)</f>
        <v>Non-URM</v>
      </c>
      <c r="H1105" t="s">
        <v>321</v>
      </c>
      <c r="I1105" t="s">
        <v>322</v>
      </c>
      <c r="J1105" t="s">
        <v>15</v>
      </c>
      <c r="K1105" t="s">
        <v>112</v>
      </c>
      <c r="L1105" s="3"/>
      <c r="M1105" t="s">
        <v>61</v>
      </c>
      <c r="N1105" t="s">
        <v>113</v>
      </c>
    </row>
    <row r="1106" spans="1:14" x14ac:dyDescent="0.25">
      <c r="A1106" s="2">
        <v>1</v>
      </c>
      <c r="B1106" s="2">
        <v>2016</v>
      </c>
      <c r="C1106" t="s">
        <v>324</v>
      </c>
      <c r="D1106" t="s">
        <v>204</v>
      </c>
      <c r="E1106" s="2" t="s">
        <v>12</v>
      </c>
      <c r="F1106" s="2">
        <f>VLOOKUP(C1106,'Five Year Alumni Srvy 2016 Data'!C:F,4,FALSE)</f>
        <v>0</v>
      </c>
      <c r="G1106" s="2" t="str">
        <f>VLOOKUP(F1106,Coding!K:L,2,FALSE)</f>
        <v>Non-URM</v>
      </c>
      <c r="H1106" t="s">
        <v>298</v>
      </c>
      <c r="I1106" t="s">
        <v>298</v>
      </c>
      <c r="J1106" t="s">
        <v>21</v>
      </c>
      <c r="K1106" t="s">
        <v>112</v>
      </c>
      <c r="L1106" s="3"/>
      <c r="M1106" t="s">
        <v>61</v>
      </c>
      <c r="N1106" t="s">
        <v>113</v>
      </c>
    </row>
    <row r="1107" spans="1:14" x14ac:dyDescent="0.25">
      <c r="A1107" s="2">
        <v>1</v>
      </c>
      <c r="B1107" s="2">
        <v>2016</v>
      </c>
      <c r="C1107" t="s">
        <v>332</v>
      </c>
      <c r="D1107" t="s">
        <v>169</v>
      </c>
      <c r="E1107" s="2" t="s">
        <v>12</v>
      </c>
      <c r="F1107" s="2">
        <f>VLOOKUP(C1107,'Five Year Alumni Srvy 2016 Data'!C:F,4,FALSE)</f>
        <v>0</v>
      </c>
      <c r="G1107" s="2" t="str">
        <f>VLOOKUP(F1107,Coding!K:L,2,FALSE)</f>
        <v>Non-URM</v>
      </c>
      <c r="H1107" t="s">
        <v>182</v>
      </c>
      <c r="I1107" t="s">
        <v>182</v>
      </c>
      <c r="J1107" t="s">
        <v>21</v>
      </c>
      <c r="K1107" t="s">
        <v>112</v>
      </c>
      <c r="L1107" s="3"/>
      <c r="M1107" t="s">
        <v>61</v>
      </c>
      <c r="N1107" t="s">
        <v>113</v>
      </c>
    </row>
    <row r="1108" spans="1:14" x14ac:dyDescent="0.25">
      <c r="A1108" s="2">
        <v>1</v>
      </c>
      <c r="B1108" s="2">
        <v>2016</v>
      </c>
      <c r="C1108" t="s">
        <v>358</v>
      </c>
      <c r="D1108" t="s">
        <v>264</v>
      </c>
      <c r="E1108" s="2" t="s">
        <v>12</v>
      </c>
      <c r="F1108" s="2">
        <f>VLOOKUP(C1108,'Five Year Alumni Srvy 2016 Data'!C:F,4,FALSE)</f>
        <v>0</v>
      </c>
      <c r="G1108" s="2" t="str">
        <f>VLOOKUP(F1108,Coding!K:L,2,FALSE)</f>
        <v>Non-URM</v>
      </c>
      <c r="H1108" t="s">
        <v>190</v>
      </c>
      <c r="I1108" t="s">
        <v>191</v>
      </c>
      <c r="J1108" t="s">
        <v>21</v>
      </c>
      <c r="K1108" t="s">
        <v>112</v>
      </c>
      <c r="L1108" s="3"/>
      <c r="M1108" t="s">
        <v>61</v>
      </c>
      <c r="N1108" t="s">
        <v>113</v>
      </c>
    </row>
    <row r="1109" spans="1:14" x14ac:dyDescent="0.25">
      <c r="A1109" s="2">
        <v>1</v>
      </c>
      <c r="B1109" s="2">
        <v>2016</v>
      </c>
      <c r="C1109" t="s">
        <v>363</v>
      </c>
      <c r="D1109" t="s">
        <v>264</v>
      </c>
      <c r="E1109" s="2" t="s">
        <v>12</v>
      </c>
      <c r="F1109" s="2">
        <f>VLOOKUP(C1109,'Five Year Alumni Srvy 2016 Data'!C:F,4,FALSE)</f>
        <v>0</v>
      </c>
      <c r="G1109" s="2" t="str">
        <f>VLOOKUP(F1109,Coding!K:L,2,FALSE)</f>
        <v>Non-URM</v>
      </c>
      <c r="H1109" t="s">
        <v>304</v>
      </c>
      <c r="I1109" t="s">
        <v>267</v>
      </c>
      <c r="J1109" t="s">
        <v>10</v>
      </c>
      <c r="K1109" t="s">
        <v>112</v>
      </c>
      <c r="L1109" s="3"/>
      <c r="M1109" t="s">
        <v>61</v>
      </c>
      <c r="N1109" t="s">
        <v>113</v>
      </c>
    </row>
    <row r="1110" spans="1:14" x14ac:dyDescent="0.25">
      <c r="A1110" s="2">
        <v>1</v>
      </c>
      <c r="B1110" s="2">
        <v>2016</v>
      </c>
      <c r="C1110" t="s">
        <v>365</v>
      </c>
      <c r="D1110" t="s">
        <v>48</v>
      </c>
      <c r="E1110" s="2" t="s">
        <v>12</v>
      </c>
      <c r="F1110" s="2">
        <f>VLOOKUP(C1110,'Five Year Alumni Srvy 2016 Data'!C:F,4,FALSE)</f>
        <v>0</v>
      </c>
      <c r="G1110" s="2" t="str">
        <f>VLOOKUP(F1110,Coding!K:L,2,FALSE)</f>
        <v>Non-URM</v>
      </c>
      <c r="H1110" t="s">
        <v>270</v>
      </c>
      <c r="I1110" t="s">
        <v>270</v>
      </c>
      <c r="J1110" t="s">
        <v>21</v>
      </c>
      <c r="K1110" t="s">
        <v>112</v>
      </c>
      <c r="L1110" s="3"/>
      <c r="M1110" t="s">
        <v>61</v>
      </c>
      <c r="N1110" t="s">
        <v>113</v>
      </c>
    </row>
    <row r="1111" spans="1:14" x14ac:dyDescent="0.25">
      <c r="A1111" s="2">
        <v>1</v>
      </c>
      <c r="B1111" s="2">
        <v>2016</v>
      </c>
      <c r="C1111" t="s">
        <v>366</v>
      </c>
      <c r="D1111" t="s">
        <v>48</v>
      </c>
      <c r="E1111" s="2" t="s">
        <v>12</v>
      </c>
      <c r="F1111" s="2">
        <f>VLOOKUP(C1111,'Five Year Alumni Srvy 2016 Data'!C:F,4,FALSE)</f>
        <v>0</v>
      </c>
      <c r="G1111" s="2" t="str">
        <f>VLOOKUP(F1111,Coding!K:L,2,FALSE)</f>
        <v>Non-URM</v>
      </c>
      <c r="H1111" t="s">
        <v>339</v>
      </c>
      <c r="I1111" t="s">
        <v>339</v>
      </c>
      <c r="J1111" t="s">
        <v>15</v>
      </c>
      <c r="K1111" t="s">
        <v>112</v>
      </c>
      <c r="L1111" s="3"/>
      <c r="M1111" t="s">
        <v>61</v>
      </c>
      <c r="N1111" t="s">
        <v>113</v>
      </c>
    </row>
    <row r="1112" spans="1:14" x14ac:dyDescent="0.25">
      <c r="A1112" s="2">
        <v>1</v>
      </c>
      <c r="B1112" s="2">
        <v>2016</v>
      </c>
      <c r="C1112" t="s">
        <v>369</v>
      </c>
      <c r="D1112" t="s">
        <v>48</v>
      </c>
      <c r="E1112" s="2" t="s">
        <v>12</v>
      </c>
      <c r="F1112" s="2">
        <f>VLOOKUP(C1112,'Five Year Alumni Srvy 2016 Data'!C:F,4,FALSE)</f>
        <v>0</v>
      </c>
      <c r="G1112" s="2" t="str">
        <f>VLOOKUP(F1112,Coding!K:L,2,FALSE)</f>
        <v>Non-URM</v>
      </c>
      <c r="H1112" t="s">
        <v>215</v>
      </c>
      <c r="I1112" t="s">
        <v>215</v>
      </c>
      <c r="J1112" t="s">
        <v>21</v>
      </c>
      <c r="K1112" t="s">
        <v>112</v>
      </c>
      <c r="L1112" s="3"/>
      <c r="M1112" t="s">
        <v>61</v>
      </c>
      <c r="N1112" t="s">
        <v>113</v>
      </c>
    </row>
    <row r="1113" spans="1:14" x14ac:dyDescent="0.25">
      <c r="A1113" s="2">
        <v>1</v>
      </c>
      <c r="B1113" s="2">
        <v>2016</v>
      </c>
      <c r="C1113" t="s">
        <v>373</v>
      </c>
      <c r="D1113" t="s">
        <v>48</v>
      </c>
      <c r="E1113" s="2" t="s">
        <v>12</v>
      </c>
      <c r="F1113" s="2">
        <f>VLOOKUP(C1113,'Five Year Alumni Srvy 2016 Data'!C:F,4,FALSE)</f>
        <v>0</v>
      </c>
      <c r="G1113" s="2" t="str">
        <f>VLOOKUP(F1113,Coding!K:L,2,FALSE)</f>
        <v>Non-URM</v>
      </c>
      <c r="H1113" t="s">
        <v>235</v>
      </c>
      <c r="I1113" t="s">
        <v>236</v>
      </c>
      <c r="J1113" t="s">
        <v>15</v>
      </c>
      <c r="K1113" t="s">
        <v>112</v>
      </c>
      <c r="L1113" s="3"/>
      <c r="M1113" t="s">
        <v>61</v>
      </c>
      <c r="N1113" t="s">
        <v>113</v>
      </c>
    </row>
    <row r="1114" spans="1:14" x14ac:dyDescent="0.25">
      <c r="A1114" s="2">
        <v>1</v>
      </c>
      <c r="B1114" s="2">
        <v>2016</v>
      </c>
      <c r="C1114" t="s">
        <v>377</v>
      </c>
      <c r="E1114" s="2" t="s">
        <v>12</v>
      </c>
      <c r="F1114" s="2">
        <f>VLOOKUP(C1114,'Five Year Alumni Srvy 2016 Data'!C:F,4,FALSE)</f>
        <v>0</v>
      </c>
      <c r="G1114" s="2" t="str">
        <f>VLOOKUP(F1114,Coding!K:L,2,FALSE)</f>
        <v>Non-URM</v>
      </c>
      <c r="H1114" t="s">
        <v>427</v>
      </c>
      <c r="I1114" t="s">
        <v>267</v>
      </c>
      <c r="J1114" t="s">
        <v>10</v>
      </c>
      <c r="K1114" t="s">
        <v>112</v>
      </c>
      <c r="L1114" s="3"/>
      <c r="M1114" t="s">
        <v>61</v>
      </c>
      <c r="N1114" t="s">
        <v>113</v>
      </c>
    </row>
    <row r="1115" spans="1:14" x14ac:dyDescent="0.25">
      <c r="A1115" s="2">
        <v>1</v>
      </c>
      <c r="B1115" s="2">
        <v>2016</v>
      </c>
      <c r="C1115" t="s">
        <v>378</v>
      </c>
      <c r="D1115" t="s">
        <v>204</v>
      </c>
      <c r="E1115" s="2" t="s">
        <v>12</v>
      </c>
      <c r="F1115" s="2">
        <f>VLOOKUP(C1115,'Five Year Alumni Srvy 2016 Data'!C:F,4,FALSE)</f>
        <v>0</v>
      </c>
      <c r="G1115" s="2" t="str">
        <f>VLOOKUP(F1115,Coding!K:L,2,FALSE)</f>
        <v>Non-URM</v>
      </c>
      <c r="H1115" t="s">
        <v>258</v>
      </c>
      <c r="I1115" t="s">
        <v>258</v>
      </c>
      <c r="J1115" t="s">
        <v>17</v>
      </c>
      <c r="K1115" t="s">
        <v>112</v>
      </c>
      <c r="L1115" s="3"/>
      <c r="M1115" t="s">
        <v>61</v>
      </c>
      <c r="N1115" t="s">
        <v>113</v>
      </c>
    </row>
    <row r="1116" spans="1:14" x14ac:dyDescent="0.25">
      <c r="A1116" s="2">
        <v>1</v>
      </c>
      <c r="B1116" s="2">
        <v>2016</v>
      </c>
      <c r="C1116" t="s">
        <v>381</v>
      </c>
      <c r="D1116" t="s">
        <v>48</v>
      </c>
      <c r="E1116" s="2" t="s">
        <v>12</v>
      </c>
      <c r="F1116" s="2">
        <f>VLOOKUP(C1116,'Five Year Alumni Srvy 2016 Data'!C:F,4,FALSE)</f>
        <v>0</v>
      </c>
      <c r="G1116" s="2" t="str">
        <f>VLOOKUP(F1116,Coding!K:L,2,FALSE)</f>
        <v>Non-URM</v>
      </c>
      <c r="H1116" t="s">
        <v>382</v>
      </c>
      <c r="I1116" t="s">
        <v>328</v>
      </c>
      <c r="J1116" t="s">
        <v>10</v>
      </c>
      <c r="K1116" t="s">
        <v>112</v>
      </c>
      <c r="L1116" s="3"/>
      <c r="M1116" t="s">
        <v>61</v>
      </c>
      <c r="N1116" t="s">
        <v>113</v>
      </c>
    </row>
    <row r="1117" spans="1:14" x14ac:dyDescent="0.25">
      <c r="A1117" s="2">
        <v>1</v>
      </c>
      <c r="B1117" s="2">
        <v>2016</v>
      </c>
      <c r="C1117" t="s">
        <v>383</v>
      </c>
      <c r="D1117" t="s">
        <v>204</v>
      </c>
      <c r="E1117" s="2" t="s">
        <v>12</v>
      </c>
      <c r="F1117" s="2">
        <f>VLOOKUP(C1117,'Five Year Alumni Srvy 2016 Data'!C:F,4,FALSE)</f>
        <v>0</v>
      </c>
      <c r="G1117" s="2" t="str">
        <f>VLOOKUP(F1117,Coding!K:L,2,FALSE)</f>
        <v>Non-URM</v>
      </c>
      <c r="H1117" t="s">
        <v>384</v>
      </c>
      <c r="I1117" t="s">
        <v>182</v>
      </c>
      <c r="J1117" t="s">
        <v>21</v>
      </c>
      <c r="K1117" t="s">
        <v>112</v>
      </c>
      <c r="L1117" s="3"/>
      <c r="M1117" t="s">
        <v>61</v>
      </c>
      <c r="N1117" t="s">
        <v>113</v>
      </c>
    </row>
    <row r="1118" spans="1:14" x14ac:dyDescent="0.25">
      <c r="A1118" s="2">
        <v>1</v>
      </c>
      <c r="B1118" s="2">
        <v>2016</v>
      </c>
      <c r="C1118" t="s">
        <v>388</v>
      </c>
      <c r="D1118" t="s">
        <v>169</v>
      </c>
      <c r="E1118" s="2" t="s">
        <v>12</v>
      </c>
      <c r="F1118" s="2">
        <f>VLOOKUP(C1118,'Five Year Alumni Srvy 2016 Data'!C:F,4,FALSE)</f>
        <v>0</v>
      </c>
      <c r="G1118" s="2" t="str">
        <f>VLOOKUP(F1118,Coding!K:L,2,FALSE)</f>
        <v>Non-URM</v>
      </c>
      <c r="H1118" t="s">
        <v>389</v>
      </c>
      <c r="I1118" t="s">
        <v>390</v>
      </c>
      <c r="J1118" t="s">
        <v>21</v>
      </c>
      <c r="K1118" t="s">
        <v>112</v>
      </c>
      <c r="L1118" s="3"/>
      <c r="M1118" t="s">
        <v>61</v>
      </c>
      <c r="N1118" t="s">
        <v>113</v>
      </c>
    </row>
    <row r="1119" spans="1:14" x14ac:dyDescent="0.25">
      <c r="A1119" s="2">
        <v>1</v>
      </c>
      <c r="B1119" s="2">
        <v>2016</v>
      </c>
      <c r="C1119" t="s">
        <v>394</v>
      </c>
      <c r="D1119" t="s">
        <v>264</v>
      </c>
      <c r="E1119" s="2" t="s">
        <v>12</v>
      </c>
      <c r="F1119" s="2">
        <f>VLOOKUP(C1119,'Five Year Alumni Srvy 2016 Data'!C:F,4,FALSE)</f>
        <v>0</v>
      </c>
      <c r="G1119" s="2" t="str">
        <f>VLOOKUP(F1119,Coding!K:L,2,FALSE)</f>
        <v>Non-URM</v>
      </c>
      <c r="H1119" t="s">
        <v>252</v>
      </c>
      <c r="I1119" t="s">
        <v>206</v>
      </c>
      <c r="J1119" t="s">
        <v>15</v>
      </c>
      <c r="K1119" t="s">
        <v>112</v>
      </c>
      <c r="L1119" s="3"/>
      <c r="M1119" t="s">
        <v>61</v>
      </c>
      <c r="N1119" t="s">
        <v>113</v>
      </c>
    </row>
    <row r="1120" spans="1:14" x14ac:dyDescent="0.25">
      <c r="A1120" s="2">
        <v>1</v>
      </c>
      <c r="B1120" s="2">
        <v>2016</v>
      </c>
      <c r="C1120" t="s">
        <v>396</v>
      </c>
      <c r="D1120" t="s">
        <v>48</v>
      </c>
      <c r="E1120" s="2" t="s">
        <v>12</v>
      </c>
      <c r="F1120" s="2">
        <f>VLOOKUP(C1120,'Five Year Alumni Srvy 2016 Data'!C:F,4,FALSE)</f>
        <v>0</v>
      </c>
      <c r="G1120" s="2" t="str">
        <f>VLOOKUP(F1120,Coding!K:L,2,FALSE)</f>
        <v>Non-URM</v>
      </c>
      <c r="H1120" t="s">
        <v>318</v>
      </c>
      <c r="I1120" t="s">
        <v>171</v>
      </c>
      <c r="J1120" t="s">
        <v>19</v>
      </c>
      <c r="K1120" t="s">
        <v>112</v>
      </c>
      <c r="L1120" s="3"/>
      <c r="M1120" t="s">
        <v>61</v>
      </c>
      <c r="N1120" t="s">
        <v>113</v>
      </c>
    </row>
    <row r="1121" spans="1:14" x14ac:dyDescent="0.25">
      <c r="A1121" s="2">
        <v>1</v>
      </c>
      <c r="B1121" s="2">
        <v>2016</v>
      </c>
      <c r="C1121" t="s">
        <v>404</v>
      </c>
      <c r="D1121" t="s">
        <v>204</v>
      </c>
      <c r="E1121" s="2" t="s">
        <v>12</v>
      </c>
      <c r="F1121" s="2">
        <f>VLOOKUP(C1121,'Five Year Alumni Srvy 2016 Data'!C:F,4,FALSE)</f>
        <v>0</v>
      </c>
      <c r="G1121" s="2" t="str">
        <f>VLOOKUP(F1121,Coding!K:L,2,FALSE)</f>
        <v>Non-URM</v>
      </c>
      <c r="H1121" t="s">
        <v>284</v>
      </c>
      <c r="I1121" t="s">
        <v>261</v>
      </c>
      <c r="J1121" t="s">
        <v>10</v>
      </c>
      <c r="K1121" t="s">
        <v>112</v>
      </c>
      <c r="L1121" s="3"/>
      <c r="M1121" t="s">
        <v>61</v>
      </c>
      <c r="N1121" t="s">
        <v>113</v>
      </c>
    </row>
    <row r="1122" spans="1:14" x14ac:dyDescent="0.25">
      <c r="A1122" s="2">
        <v>1</v>
      </c>
      <c r="B1122" s="2">
        <v>2016</v>
      </c>
      <c r="C1122" t="s">
        <v>417</v>
      </c>
      <c r="D1122" t="s">
        <v>204</v>
      </c>
      <c r="E1122" s="2" t="s">
        <v>12</v>
      </c>
      <c r="F1122" s="2">
        <f>VLOOKUP(C1122,'Five Year Alumni Srvy 2016 Data'!C:F,4,FALSE)</f>
        <v>0</v>
      </c>
      <c r="G1122" s="2" t="str">
        <f>VLOOKUP(F1122,Coding!K:L,2,FALSE)</f>
        <v>Non-URM</v>
      </c>
      <c r="H1122" t="s">
        <v>418</v>
      </c>
      <c r="I1122" t="s">
        <v>342</v>
      </c>
      <c r="J1122" t="s">
        <v>19</v>
      </c>
      <c r="K1122" t="s">
        <v>112</v>
      </c>
      <c r="L1122" s="3"/>
      <c r="M1122" t="s">
        <v>61</v>
      </c>
      <c r="N1122" t="s">
        <v>113</v>
      </c>
    </row>
    <row r="1123" spans="1:14" x14ac:dyDescent="0.25">
      <c r="A1123" s="2">
        <v>1</v>
      </c>
      <c r="B1123" s="2">
        <v>2016</v>
      </c>
      <c r="C1123" t="s">
        <v>422</v>
      </c>
      <c r="D1123" t="s">
        <v>48</v>
      </c>
      <c r="E1123" s="2" t="s">
        <v>12</v>
      </c>
      <c r="F1123" s="2">
        <f>VLOOKUP(C1123,'Five Year Alumni Srvy 2016 Data'!C:F,4,FALSE)</f>
        <v>0</v>
      </c>
      <c r="G1123" s="2" t="str">
        <f>VLOOKUP(F1123,Coding!K:L,2,FALSE)</f>
        <v>Non-URM</v>
      </c>
      <c r="H1123" t="s">
        <v>241</v>
      </c>
      <c r="I1123" t="s">
        <v>242</v>
      </c>
      <c r="J1123" t="s">
        <v>21</v>
      </c>
      <c r="K1123" t="s">
        <v>112</v>
      </c>
      <c r="L1123" s="3"/>
      <c r="M1123" t="s">
        <v>61</v>
      </c>
      <c r="N1123" t="s">
        <v>113</v>
      </c>
    </row>
    <row r="1124" spans="1:14" x14ac:dyDescent="0.25">
      <c r="A1124" s="2">
        <v>1</v>
      </c>
      <c r="B1124" s="2">
        <v>2016</v>
      </c>
      <c r="C1124" t="s">
        <v>424</v>
      </c>
      <c r="D1124" t="s">
        <v>204</v>
      </c>
      <c r="E1124" s="2" t="s">
        <v>12</v>
      </c>
      <c r="F1124" s="2">
        <f>VLOOKUP(C1124,'Five Year Alumni Srvy 2016 Data'!C:F,4,FALSE)</f>
        <v>0</v>
      </c>
      <c r="G1124" s="2" t="str">
        <f>VLOOKUP(F1124,Coding!K:L,2,FALSE)</f>
        <v>Non-URM</v>
      </c>
      <c r="H1124" t="s">
        <v>425</v>
      </c>
      <c r="I1124" t="s">
        <v>267</v>
      </c>
      <c r="J1124" t="s">
        <v>10</v>
      </c>
      <c r="K1124" t="s">
        <v>112</v>
      </c>
      <c r="L1124" s="3"/>
      <c r="M1124" t="s">
        <v>61</v>
      </c>
      <c r="N1124" t="s">
        <v>113</v>
      </c>
    </row>
    <row r="1125" spans="1:14" x14ac:dyDescent="0.25">
      <c r="A1125" s="2">
        <v>1</v>
      </c>
      <c r="B1125" s="2">
        <v>2016</v>
      </c>
      <c r="C1125" t="s">
        <v>438</v>
      </c>
      <c r="D1125" t="s">
        <v>48</v>
      </c>
      <c r="E1125" s="2" t="s">
        <v>12</v>
      </c>
      <c r="F1125" s="2">
        <f>VLOOKUP(C1125,'Five Year Alumni Srvy 2016 Data'!C:F,4,FALSE)</f>
        <v>0</v>
      </c>
      <c r="G1125" s="2" t="str">
        <f>VLOOKUP(F1125,Coding!K:L,2,FALSE)</f>
        <v>Non-URM</v>
      </c>
      <c r="H1125" t="s">
        <v>182</v>
      </c>
      <c r="I1125" t="s">
        <v>182</v>
      </c>
      <c r="J1125" t="s">
        <v>21</v>
      </c>
      <c r="K1125" t="s">
        <v>112</v>
      </c>
      <c r="L1125" s="3"/>
      <c r="M1125" t="s">
        <v>61</v>
      </c>
      <c r="N1125" t="s">
        <v>113</v>
      </c>
    </row>
    <row r="1126" spans="1:14" x14ac:dyDescent="0.25">
      <c r="A1126" s="2">
        <v>1</v>
      </c>
      <c r="B1126" s="2">
        <v>2016</v>
      </c>
      <c r="C1126" t="s">
        <v>443</v>
      </c>
      <c r="D1126" t="s">
        <v>264</v>
      </c>
      <c r="E1126" s="2" t="s">
        <v>12</v>
      </c>
      <c r="F1126" s="2">
        <f>VLOOKUP(C1126,'Five Year Alumni Srvy 2016 Data'!C:F,4,FALSE)</f>
        <v>0</v>
      </c>
      <c r="G1126" s="2" t="str">
        <f>VLOOKUP(F1126,Coding!K:L,2,FALSE)</f>
        <v>Non-URM</v>
      </c>
      <c r="H1126" t="s">
        <v>444</v>
      </c>
      <c r="I1126" t="s">
        <v>401</v>
      </c>
      <c r="J1126" t="s">
        <v>19</v>
      </c>
      <c r="K1126" t="s">
        <v>112</v>
      </c>
      <c r="L1126" s="3"/>
      <c r="M1126" t="s">
        <v>61</v>
      </c>
      <c r="N1126" t="s">
        <v>113</v>
      </c>
    </row>
    <row r="1127" spans="1:14" x14ac:dyDescent="0.25">
      <c r="A1127" s="2">
        <v>1</v>
      </c>
      <c r="B1127" s="2">
        <v>2016</v>
      </c>
      <c r="C1127" t="s">
        <v>450</v>
      </c>
      <c r="D1127" t="s">
        <v>169</v>
      </c>
      <c r="E1127" s="2" t="s">
        <v>12</v>
      </c>
      <c r="F1127" s="2">
        <f>VLOOKUP(C1127,'Five Year Alumni Srvy 2016 Data'!C:F,4,FALSE)</f>
        <v>0</v>
      </c>
      <c r="G1127" s="2" t="str">
        <f>VLOOKUP(F1127,Coding!K:L,2,FALSE)</f>
        <v>Non-URM</v>
      </c>
      <c r="H1127" t="s">
        <v>451</v>
      </c>
      <c r="I1127" t="s">
        <v>452</v>
      </c>
      <c r="J1127" t="s">
        <v>21</v>
      </c>
      <c r="K1127" t="s">
        <v>112</v>
      </c>
      <c r="L1127" s="3"/>
      <c r="M1127" t="s">
        <v>61</v>
      </c>
      <c r="N1127" t="s">
        <v>113</v>
      </c>
    </row>
    <row r="1128" spans="1:14" x14ac:dyDescent="0.25">
      <c r="A1128" s="2">
        <v>1</v>
      </c>
      <c r="B1128" s="2">
        <v>2016</v>
      </c>
      <c r="C1128" t="s">
        <v>453</v>
      </c>
      <c r="D1128" t="s">
        <v>169</v>
      </c>
      <c r="E1128" s="2" t="s">
        <v>12</v>
      </c>
      <c r="F1128" s="2">
        <f>VLOOKUP(C1128,'Five Year Alumni Srvy 2016 Data'!C:F,4,FALSE)</f>
        <v>0</v>
      </c>
      <c r="G1128" s="2" t="str">
        <f>VLOOKUP(F1128,Coding!K:L,2,FALSE)</f>
        <v>Non-URM</v>
      </c>
      <c r="H1128" t="s">
        <v>454</v>
      </c>
      <c r="I1128" t="s">
        <v>206</v>
      </c>
      <c r="J1128" t="s">
        <v>15</v>
      </c>
      <c r="K1128" t="s">
        <v>112</v>
      </c>
      <c r="L1128" s="3"/>
      <c r="M1128" t="s">
        <v>61</v>
      </c>
      <c r="N1128" t="s">
        <v>113</v>
      </c>
    </row>
    <row r="1129" spans="1:14" x14ac:dyDescent="0.25">
      <c r="A1129" s="2">
        <v>1</v>
      </c>
      <c r="B1129" s="2">
        <v>2016</v>
      </c>
      <c r="C1129" t="s">
        <v>462</v>
      </c>
      <c r="D1129" t="s">
        <v>48</v>
      </c>
      <c r="E1129" s="2" t="s">
        <v>12</v>
      </c>
      <c r="F1129" s="2">
        <f>VLOOKUP(C1129,'Five Year Alumni Srvy 2016 Data'!C:F,4,FALSE)</f>
        <v>0</v>
      </c>
      <c r="G1129" s="2" t="str">
        <f>VLOOKUP(F1129,Coding!K:L,2,FALSE)</f>
        <v>Non-URM</v>
      </c>
      <c r="H1129" t="s">
        <v>215</v>
      </c>
      <c r="I1129" t="s">
        <v>215</v>
      </c>
      <c r="J1129" t="s">
        <v>21</v>
      </c>
      <c r="K1129" t="s">
        <v>112</v>
      </c>
      <c r="L1129" s="3"/>
      <c r="M1129" t="s">
        <v>61</v>
      </c>
      <c r="N1129" t="s">
        <v>113</v>
      </c>
    </row>
    <row r="1130" spans="1:14" x14ac:dyDescent="0.25">
      <c r="A1130" s="2">
        <v>1</v>
      </c>
      <c r="B1130" s="2">
        <v>2016</v>
      </c>
      <c r="C1130" t="s">
        <v>463</v>
      </c>
      <c r="D1130" t="s">
        <v>204</v>
      </c>
      <c r="E1130" s="2" t="s">
        <v>12</v>
      </c>
      <c r="F1130" s="2">
        <f>VLOOKUP(C1130,'Five Year Alumni Srvy 2016 Data'!C:F,4,FALSE)</f>
        <v>0</v>
      </c>
      <c r="G1130" s="2" t="str">
        <f>VLOOKUP(F1130,Coding!K:L,2,FALSE)</f>
        <v>Non-URM</v>
      </c>
      <c r="H1130" t="s">
        <v>427</v>
      </c>
      <c r="I1130" t="s">
        <v>267</v>
      </c>
      <c r="J1130" t="s">
        <v>10</v>
      </c>
      <c r="K1130" t="s">
        <v>112</v>
      </c>
      <c r="L1130" s="3"/>
      <c r="M1130" t="s">
        <v>61</v>
      </c>
      <c r="N1130" t="s">
        <v>113</v>
      </c>
    </row>
    <row r="1131" spans="1:14" x14ac:dyDescent="0.25">
      <c r="A1131" s="2">
        <v>1</v>
      </c>
      <c r="B1131" s="2">
        <v>2016</v>
      </c>
      <c r="C1131" t="s">
        <v>464</v>
      </c>
      <c r="D1131" t="s">
        <v>48</v>
      </c>
      <c r="E1131" s="2" t="s">
        <v>12</v>
      </c>
      <c r="F1131" s="2">
        <f>VLOOKUP(C1131,'Five Year Alumni Srvy 2016 Data'!C:F,4,FALSE)</f>
        <v>0</v>
      </c>
      <c r="G1131" s="2" t="str">
        <f>VLOOKUP(F1131,Coding!K:L,2,FALSE)</f>
        <v>Non-URM</v>
      </c>
      <c r="H1131" t="s">
        <v>465</v>
      </c>
      <c r="I1131" t="s">
        <v>466</v>
      </c>
      <c r="J1131" t="s">
        <v>10</v>
      </c>
      <c r="K1131" t="s">
        <v>112</v>
      </c>
      <c r="L1131" s="3"/>
      <c r="M1131" t="s">
        <v>61</v>
      </c>
      <c r="N1131" t="s">
        <v>113</v>
      </c>
    </row>
    <row r="1132" spans="1:14" x14ac:dyDescent="0.25">
      <c r="A1132" s="2">
        <v>1</v>
      </c>
      <c r="B1132" s="2">
        <v>2016</v>
      </c>
      <c r="C1132" t="s">
        <v>468</v>
      </c>
      <c r="D1132" t="s">
        <v>169</v>
      </c>
      <c r="E1132" s="2" t="s">
        <v>12</v>
      </c>
      <c r="F1132" s="2">
        <f>VLOOKUP(C1132,'Five Year Alumni Srvy 2016 Data'!C:F,4,FALSE)</f>
        <v>0</v>
      </c>
      <c r="G1132" s="2" t="str">
        <f>VLOOKUP(F1132,Coding!K:L,2,FALSE)</f>
        <v>Non-URM</v>
      </c>
      <c r="H1132" t="s">
        <v>469</v>
      </c>
      <c r="I1132" t="s">
        <v>342</v>
      </c>
      <c r="J1132" t="s">
        <v>19</v>
      </c>
      <c r="K1132" t="s">
        <v>112</v>
      </c>
      <c r="L1132" s="3"/>
      <c r="M1132" t="s">
        <v>61</v>
      </c>
      <c r="N1132" t="s">
        <v>113</v>
      </c>
    </row>
    <row r="1133" spans="1:14" x14ac:dyDescent="0.25">
      <c r="A1133" s="2">
        <v>1</v>
      </c>
      <c r="B1133" s="2">
        <v>2016</v>
      </c>
      <c r="C1133" t="s">
        <v>474</v>
      </c>
      <c r="D1133" t="s">
        <v>264</v>
      </c>
      <c r="E1133" s="2" t="s">
        <v>12</v>
      </c>
      <c r="F1133" s="2">
        <f>VLOOKUP(C1133,'Five Year Alumni Srvy 2016 Data'!C:F,4,FALSE)</f>
        <v>0</v>
      </c>
      <c r="G1133" s="2" t="str">
        <f>VLOOKUP(F1133,Coding!K:L,2,FALSE)</f>
        <v>Non-URM</v>
      </c>
      <c r="H1133" t="s">
        <v>182</v>
      </c>
      <c r="I1133" t="s">
        <v>182</v>
      </c>
      <c r="J1133" t="s">
        <v>21</v>
      </c>
      <c r="K1133" t="s">
        <v>112</v>
      </c>
      <c r="L1133" s="3"/>
      <c r="M1133" t="s">
        <v>61</v>
      </c>
      <c r="N1133" t="s">
        <v>113</v>
      </c>
    </row>
    <row r="1134" spans="1:14" x14ac:dyDescent="0.25">
      <c r="A1134" s="2">
        <v>1</v>
      </c>
      <c r="B1134" s="2">
        <v>2016</v>
      </c>
      <c r="C1134" t="s">
        <v>475</v>
      </c>
      <c r="D1134" t="s">
        <v>169</v>
      </c>
      <c r="E1134" s="2" t="s">
        <v>12</v>
      </c>
      <c r="F1134" s="2">
        <f>VLOOKUP(C1134,'Five Year Alumni Srvy 2016 Data'!C:F,4,FALSE)</f>
        <v>0</v>
      </c>
      <c r="G1134" s="2" t="str">
        <f>VLOOKUP(F1134,Coding!K:L,2,FALSE)</f>
        <v>Non-URM</v>
      </c>
      <c r="H1134" t="s">
        <v>389</v>
      </c>
      <c r="I1134" t="s">
        <v>390</v>
      </c>
      <c r="J1134" t="s">
        <v>21</v>
      </c>
      <c r="K1134" t="s">
        <v>112</v>
      </c>
      <c r="L1134" s="3"/>
      <c r="M1134" t="s">
        <v>61</v>
      </c>
      <c r="N1134" t="s">
        <v>113</v>
      </c>
    </row>
    <row r="1135" spans="1:14" x14ac:dyDescent="0.25">
      <c r="A1135" s="2">
        <v>1</v>
      </c>
      <c r="B1135" s="2">
        <v>2016</v>
      </c>
      <c r="C1135" t="s">
        <v>477</v>
      </c>
      <c r="D1135" t="s">
        <v>48</v>
      </c>
      <c r="E1135" s="2" t="s">
        <v>12</v>
      </c>
      <c r="F1135" s="2">
        <f>VLOOKUP(C1135,'Five Year Alumni Srvy 2016 Data'!C:F,4,FALSE)</f>
        <v>0</v>
      </c>
      <c r="G1135" s="2" t="str">
        <f>VLOOKUP(F1135,Coding!K:L,2,FALSE)</f>
        <v>Non-URM</v>
      </c>
      <c r="H1135" t="s">
        <v>432</v>
      </c>
      <c r="I1135" t="s">
        <v>433</v>
      </c>
      <c r="J1135" t="s">
        <v>15</v>
      </c>
      <c r="K1135" t="s">
        <v>112</v>
      </c>
      <c r="L1135" s="3"/>
      <c r="M1135" t="s">
        <v>61</v>
      </c>
      <c r="N1135" t="s">
        <v>113</v>
      </c>
    </row>
    <row r="1136" spans="1:14" x14ac:dyDescent="0.25">
      <c r="A1136" s="2">
        <v>1</v>
      </c>
      <c r="B1136" s="2">
        <v>2016</v>
      </c>
      <c r="C1136" t="s">
        <v>479</v>
      </c>
      <c r="D1136" t="s">
        <v>48</v>
      </c>
      <c r="E1136" s="2" t="s">
        <v>12</v>
      </c>
      <c r="F1136" s="2">
        <f>VLOOKUP(C1136,'Five Year Alumni Srvy 2016 Data'!C:F,4,FALSE)</f>
        <v>0</v>
      </c>
      <c r="G1136" s="2" t="str">
        <f>VLOOKUP(F1136,Coding!K:L,2,FALSE)</f>
        <v>Non-URM</v>
      </c>
      <c r="H1136" t="s">
        <v>252</v>
      </c>
      <c r="I1136" t="s">
        <v>206</v>
      </c>
      <c r="J1136" t="s">
        <v>15</v>
      </c>
      <c r="K1136" t="s">
        <v>112</v>
      </c>
      <c r="L1136" s="3"/>
      <c r="M1136" t="s">
        <v>61</v>
      </c>
      <c r="N1136" t="s">
        <v>113</v>
      </c>
    </row>
    <row r="1137" spans="1:14" x14ac:dyDescent="0.25">
      <c r="A1137" s="2">
        <v>1</v>
      </c>
      <c r="B1137" s="2">
        <v>2016</v>
      </c>
      <c r="C1137" t="s">
        <v>485</v>
      </c>
      <c r="D1137" t="s">
        <v>48</v>
      </c>
      <c r="E1137" s="2" t="s">
        <v>12</v>
      </c>
      <c r="F1137" s="2">
        <f>VLOOKUP(C1137,'Five Year Alumni Srvy 2016 Data'!C:F,4,FALSE)</f>
        <v>0</v>
      </c>
      <c r="G1137" s="2" t="str">
        <f>VLOOKUP(F1137,Coding!K:L,2,FALSE)</f>
        <v>Non-URM</v>
      </c>
      <c r="H1137" t="s">
        <v>298</v>
      </c>
      <c r="I1137" t="s">
        <v>298</v>
      </c>
      <c r="J1137" t="s">
        <v>21</v>
      </c>
      <c r="K1137" t="s">
        <v>112</v>
      </c>
      <c r="L1137" s="3"/>
      <c r="M1137" t="s">
        <v>61</v>
      </c>
      <c r="N1137" t="s">
        <v>113</v>
      </c>
    </row>
    <row r="1138" spans="1:14" x14ac:dyDescent="0.25">
      <c r="A1138" s="2">
        <v>1</v>
      </c>
      <c r="B1138" s="2">
        <v>2016</v>
      </c>
      <c r="C1138" t="s">
        <v>47</v>
      </c>
      <c r="D1138" t="s">
        <v>48</v>
      </c>
      <c r="E1138" s="2" t="s">
        <v>12</v>
      </c>
      <c r="F1138" s="2">
        <f>VLOOKUP(C1138,'Five Year Alumni Srvy 2016 Data'!C:F,4,FALSE)</f>
        <v>0</v>
      </c>
      <c r="G1138" s="2" t="str">
        <f>VLOOKUP(F1138,Coding!K:L,2,FALSE)</f>
        <v>Non-URM</v>
      </c>
      <c r="H1138" t="s">
        <v>49</v>
      </c>
      <c r="I1138" t="s">
        <v>50</v>
      </c>
      <c r="J1138" t="s">
        <v>17</v>
      </c>
      <c r="K1138" t="s">
        <v>114</v>
      </c>
      <c r="L1138" s="3"/>
      <c r="M1138" t="s">
        <v>61</v>
      </c>
      <c r="N1138" t="s">
        <v>115</v>
      </c>
    </row>
    <row r="1139" spans="1:14" x14ac:dyDescent="0.25">
      <c r="A1139" s="2">
        <v>1</v>
      </c>
      <c r="B1139" s="2">
        <v>2016</v>
      </c>
      <c r="C1139" t="s">
        <v>168</v>
      </c>
      <c r="D1139" t="s">
        <v>169</v>
      </c>
      <c r="E1139" s="2" t="s">
        <v>12</v>
      </c>
      <c r="F1139" s="2">
        <f>VLOOKUP(C1139,'Five Year Alumni Srvy 2016 Data'!C:F,4,FALSE)</f>
        <v>0</v>
      </c>
      <c r="G1139" s="2" t="str">
        <f>VLOOKUP(F1139,Coding!K:L,2,FALSE)</f>
        <v>Non-URM</v>
      </c>
      <c r="H1139" t="s">
        <v>170</v>
      </c>
      <c r="I1139" t="s">
        <v>171</v>
      </c>
      <c r="J1139" t="s">
        <v>19</v>
      </c>
      <c r="K1139" t="s">
        <v>114</v>
      </c>
      <c r="L1139" s="3"/>
      <c r="M1139" t="s">
        <v>61</v>
      </c>
      <c r="N1139" t="s">
        <v>115</v>
      </c>
    </row>
    <row r="1140" spans="1:14" x14ac:dyDescent="0.25">
      <c r="A1140" s="2">
        <v>1</v>
      </c>
      <c r="B1140" s="2">
        <v>2016</v>
      </c>
      <c r="C1140" t="s">
        <v>189</v>
      </c>
      <c r="D1140" t="s">
        <v>48</v>
      </c>
      <c r="E1140" s="2" t="s">
        <v>12</v>
      </c>
      <c r="F1140" s="2">
        <f>VLOOKUP(C1140,'Five Year Alumni Srvy 2016 Data'!C:F,4,FALSE)</f>
        <v>0</v>
      </c>
      <c r="G1140" s="2" t="str">
        <f>VLOOKUP(F1140,Coding!K:L,2,FALSE)</f>
        <v>Non-URM</v>
      </c>
      <c r="H1140" t="s">
        <v>190</v>
      </c>
      <c r="I1140" t="s">
        <v>191</v>
      </c>
      <c r="J1140" t="s">
        <v>21</v>
      </c>
      <c r="K1140" t="s">
        <v>114</v>
      </c>
      <c r="L1140" s="3"/>
      <c r="M1140" t="s">
        <v>61</v>
      </c>
      <c r="N1140" t="s">
        <v>115</v>
      </c>
    </row>
    <row r="1141" spans="1:14" x14ac:dyDescent="0.25">
      <c r="A1141" s="2">
        <v>1</v>
      </c>
      <c r="B1141" s="2">
        <v>2016</v>
      </c>
      <c r="C1141" t="s">
        <v>194</v>
      </c>
      <c r="D1141" t="s">
        <v>48</v>
      </c>
      <c r="E1141" s="2" t="s">
        <v>12</v>
      </c>
      <c r="F1141" s="2">
        <f>VLOOKUP(C1141,'Five Year Alumni Srvy 2016 Data'!C:F,4,FALSE)</f>
        <v>0</v>
      </c>
      <c r="G1141" s="2" t="str">
        <f>VLOOKUP(F1141,Coding!K:L,2,FALSE)</f>
        <v>Non-URM</v>
      </c>
      <c r="H1141" t="s">
        <v>195</v>
      </c>
      <c r="I1141" t="s">
        <v>196</v>
      </c>
      <c r="J1141" t="s">
        <v>10</v>
      </c>
      <c r="K1141" t="s">
        <v>114</v>
      </c>
      <c r="L1141" s="3"/>
      <c r="M1141" t="s">
        <v>61</v>
      </c>
      <c r="N1141" t="s">
        <v>115</v>
      </c>
    </row>
    <row r="1142" spans="1:14" x14ac:dyDescent="0.25">
      <c r="A1142" s="2">
        <v>1</v>
      </c>
      <c r="B1142" s="2">
        <v>2016</v>
      </c>
      <c r="C1142" t="s">
        <v>218</v>
      </c>
      <c r="D1142" t="s">
        <v>48</v>
      </c>
      <c r="E1142" s="2" t="s">
        <v>12</v>
      </c>
      <c r="F1142" s="2">
        <f>VLOOKUP(C1142,'Five Year Alumni Srvy 2016 Data'!C:F,4,FALSE)</f>
        <v>0</v>
      </c>
      <c r="G1142" s="2" t="str">
        <f>VLOOKUP(F1142,Coding!K:L,2,FALSE)</f>
        <v>Non-URM</v>
      </c>
      <c r="H1142" t="s">
        <v>219</v>
      </c>
      <c r="I1142" t="s">
        <v>220</v>
      </c>
      <c r="J1142" t="s">
        <v>19</v>
      </c>
      <c r="K1142" t="s">
        <v>114</v>
      </c>
      <c r="L1142" s="3"/>
      <c r="M1142" t="s">
        <v>61</v>
      </c>
      <c r="N1142" t="s">
        <v>115</v>
      </c>
    </row>
    <row r="1143" spans="1:14" x14ac:dyDescent="0.25">
      <c r="A1143" s="2">
        <v>1</v>
      </c>
      <c r="B1143" s="2">
        <v>2016</v>
      </c>
      <c r="C1143" t="s">
        <v>227</v>
      </c>
      <c r="D1143" t="s">
        <v>48</v>
      </c>
      <c r="E1143" s="2" t="s">
        <v>12</v>
      </c>
      <c r="F1143" s="2">
        <f>VLOOKUP(C1143,'Five Year Alumni Srvy 2016 Data'!C:F,4,FALSE)</f>
        <v>0</v>
      </c>
      <c r="G1143" s="2" t="str">
        <f>VLOOKUP(F1143,Coding!K:L,2,FALSE)</f>
        <v>Non-URM</v>
      </c>
      <c r="H1143" t="s">
        <v>228</v>
      </c>
      <c r="I1143" t="s">
        <v>229</v>
      </c>
      <c r="J1143" t="s">
        <v>21</v>
      </c>
      <c r="K1143" t="s">
        <v>114</v>
      </c>
      <c r="L1143" s="3"/>
      <c r="M1143" t="s">
        <v>61</v>
      </c>
      <c r="N1143" t="s">
        <v>115</v>
      </c>
    </row>
    <row r="1144" spans="1:14" x14ac:dyDescent="0.25">
      <c r="A1144" s="2">
        <v>1</v>
      </c>
      <c r="B1144" s="2">
        <v>2016</v>
      </c>
      <c r="C1144" t="s">
        <v>232</v>
      </c>
      <c r="D1144" t="s">
        <v>48</v>
      </c>
      <c r="E1144" s="2" t="s">
        <v>12</v>
      </c>
      <c r="F1144" s="2">
        <f>VLOOKUP(C1144,'Five Year Alumni Srvy 2016 Data'!C:F,4,FALSE)</f>
        <v>0</v>
      </c>
      <c r="G1144" s="2" t="str">
        <f>VLOOKUP(F1144,Coding!K:L,2,FALSE)</f>
        <v>Non-URM</v>
      </c>
      <c r="H1144" t="s">
        <v>233</v>
      </c>
      <c r="I1144" t="s">
        <v>182</v>
      </c>
      <c r="J1144" t="s">
        <v>21</v>
      </c>
      <c r="K1144" t="s">
        <v>114</v>
      </c>
      <c r="L1144" s="3"/>
      <c r="M1144" t="s">
        <v>61</v>
      </c>
      <c r="N1144" t="s">
        <v>115</v>
      </c>
    </row>
    <row r="1145" spans="1:14" x14ac:dyDescent="0.25">
      <c r="A1145" s="2">
        <v>1</v>
      </c>
      <c r="B1145" s="2">
        <v>2016</v>
      </c>
      <c r="C1145" t="s">
        <v>234</v>
      </c>
      <c r="D1145" t="s">
        <v>48</v>
      </c>
      <c r="E1145" s="2" t="s">
        <v>12</v>
      </c>
      <c r="F1145" s="2">
        <f>VLOOKUP(C1145,'Five Year Alumni Srvy 2016 Data'!C:F,4,FALSE)</f>
        <v>0</v>
      </c>
      <c r="G1145" s="2" t="str">
        <f>VLOOKUP(F1145,Coding!K:L,2,FALSE)</f>
        <v>Non-URM</v>
      </c>
      <c r="H1145" t="s">
        <v>235</v>
      </c>
      <c r="I1145" t="s">
        <v>236</v>
      </c>
      <c r="J1145" t="s">
        <v>15</v>
      </c>
      <c r="K1145" t="s">
        <v>114</v>
      </c>
      <c r="L1145" s="3"/>
      <c r="M1145" t="s">
        <v>61</v>
      </c>
      <c r="N1145" t="s">
        <v>115</v>
      </c>
    </row>
    <row r="1146" spans="1:14" x14ac:dyDescent="0.25">
      <c r="A1146" s="2">
        <v>1</v>
      </c>
      <c r="B1146" s="2">
        <v>2016</v>
      </c>
      <c r="C1146" t="s">
        <v>237</v>
      </c>
      <c r="D1146" t="s">
        <v>48</v>
      </c>
      <c r="E1146" s="2" t="s">
        <v>12</v>
      </c>
      <c r="F1146" s="2">
        <f>VLOOKUP(C1146,'Five Year Alumni Srvy 2016 Data'!C:F,4,FALSE)</f>
        <v>0</v>
      </c>
      <c r="G1146" s="2" t="str">
        <f>VLOOKUP(F1146,Coding!K:L,2,FALSE)</f>
        <v>Non-URM</v>
      </c>
      <c r="H1146" t="s">
        <v>238</v>
      </c>
      <c r="I1146" t="s">
        <v>225</v>
      </c>
      <c r="J1146" t="s">
        <v>19</v>
      </c>
      <c r="K1146" t="s">
        <v>114</v>
      </c>
      <c r="L1146" s="3"/>
      <c r="M1146" t="s">
        <v>61</v>
      </c>
      <c r="N1146" t="s">
        <v>115</v>
      </c>
    </row>
    <row r="1147" spans="1:14" x14ac:dyDescent="0.25">
      <c r="A1147" s="2">
        <v>1</v>
      </c>
      <c r="B1147" s="2">
        <v>2016</v>
      </c>
      <c r="C1147" t="s">
        <v>244</v>
      </c>
      <c r="D1147" t="s">
        <v>48</v>
      </c>
      <c r="E1147" s="2" t="s">
        <v>12</v>
      </c>
      <c r="F1147" s="2">
        <f>VLOOKUP(C1147,'Five Year Alumni Srvy 2016 Data'!C:F,4,FALSE)</f>
        <v>0</v>
      </c>
      <c r="G1147" s="2" t="str">
        <f>VLOOKUP(F1147,Coding!K:L,2,FALSE)</f>
        <v>Non-URM</v>
      </c>
      <c r="H1147" t="s">
        <v>245</v>
      </c>
      <c r="I1147" t="s">
        <v>245</v>
      </c>
      <c r="J1147" t="s">
        <v>17</v>
      </c>
      <c r="K1147" t="s">
        <v>114</v>
      </c>
      <c r="L1147" s="3"/>
      <c r="M1147" t="s">
        <v>61</v>
      </c>
      <c r="N1147" t="s">
        <v>115</v>
      </c>
    </row>
    <row r="1148" spans="1:14" x14ac:dyDescent="0.25">
      <c r="A1148" s="2">
        <v>1</v>
      </c>
      <c r="B1148" s="2">
        <v>2016</v>
      </c>
      <c r="C1148" t="s">
        <v>246</v>
      </c>
      <c r="D1148" t="s">
        <v>48</v>
      </c>
      <c r="E1148" s="2" t="s">
        <v>12</v>
      </c>
      <c r="F1148" s="2">
        <f>VLOOKUP(C1148,'Five Year Alumni Srvy 2016 Data'!C:F,4,FALSE)</f>
        <v>0</v>
      </c>
      <c r="G1148" s="2" t="str">
        <f>VLOOKUP(F1148,Coding!K:L,2,FALSE)</f>
        <v>Non-URM</v>
      </c>
      <c r="H1148" t="s">
        <v>49</v>
      </c>
      <c r="I1148" t="s">
        <v>50</v>
      </c>
      <c r="J1148" t="s">
        <v>17</v>
      </c>
      <c r="K1148" t="s">
        <v>114</v>
      </c>
      <c r="L1148" s="3"/>
      <c r="M1148" t="s">
        <v>61</v>
      </c>
      <c r="N1148" t="s">
        <v>115</v>
      </c>
    </row>
    <row r="1149" spans="1:14" x14ac:dyDescent="0.25">
      <c r="A1149" s="2">
        <v>1</v>
      </c>
      <c r="B1149" s="2">
        <v>2016</v>
      </c>
      <c r="C1149" t="s">
        <v>251</v>
      </c>
      <c r="D1149" t="s">
        <v>48</v>
      </c>
      <c r="E1149" s="2" t="s">
        <v>12</v>
      </c>
      <c r="F1149" s="2">
        <f>VLOOKUP(C1149,'Five Year Alumni Srvy 2016 Data'!C:F,4,FALSE)</f>
        <v>0</v>
      </c>
      <c r="G1149" s="2" t="str">
        <f>VLOOKUP(F1149,Coding!K:L,2,FALSE)</f>
        <v>Non-URM</v>
      </c>
      <c r="H1149" t="s">
        <v>252</v>
      </c>
      <c r="I1149" t="s">
        <v>206</v>
      </c>
      <c r="J1149" t="s">
        <v>15</v>
      </c>
      <c r="K1149" t="s">
        <v>114</v>
      </c>
      <c r="L1149" s="3"/>
      <c r="M1149" t="s">
        <v>61</v>
      </c>
      <c r="N1149" t="s">
        <v>115</v>
      </c>
    </row>
    <row r="1150" spans="1:14" x14ac:dyDescent="0.25">
      <c r="A1150" s="2">
        <v>1</v>
      </c>
      <c r="B1150" s="2">
        <v>2016</v>
      </c>
      <c r="C1150" t="s">
        <v>253</v>
      </c>
      <c r="D1150" t="s">
        <v>48</v>
      </c>
      <c r="E1150" s="2" t="s">
        <v>12</v>
      </c>
      <c r="F1150" s="2">
        <f>VLOOKUP(C1150,'Five Year Alumni Srvy 2016 Data'!C:F,4,FALSE)</f>
        <v>0</v>
      </c>
      <c r="G1150" s="2" t="str">
        <f>VLOOKUP(F1150,Coding!K:L,2,FALSE)</f>
        <v>Non-URM</v>
      </c>
      <c r="H1150" t="s">
        <v>254</v>
      </c>
      <c r="I1150" t="s">
        <v>206</v>
      </c>
      <c r="J1150" t="s">
        <v>15</v>
      </c>
      <c r="K1150" t="s">
        <v>114</v>
      </c>
      <c r="L1150" s="3"/>
      <c r="M1150" t="s">
        <v>61</v>
      </c>
      <c r="N1150" t="s">
        <v>115</v>
      </c>
    </row>
    <row r="1151" spans="1:14" x14ac:dyDescent="0.25">
      <c r="A1151" s="2">
        <v>1</v>
      </c>
      <c r="B1151" s="2">
        <v>2016</v>
      </c>
      <c r="C1151" t="s">
        <v>257</v>
      </c>
      <c r="D1151" t="s">
        <v>204</v>
      </c>
      <c r="E1151" s="2" t="s">
        <v>12</v>
      </c>
      <c r="F1151" s="2">
        <f>VLOOKUP(C1151,'Five Year Alumni Srvy 2016 Data'!C:F,4,FALSE)</f>
        <v>0</v>
      </c>
      <c r="G1151" s="2" t="str">
        <f>VLOOKUP(F1151,Coding!K:L,2,FALSE)</f>
        <v>Non-URM</v>
      </c>
      <c r="H1151" t="s">
        <v>258</v>
      </c>
      <c r="I1151" t="s">
        <v>258</v>
      </c>
      <c r="J1151" t="s">
        <v>17</v>
      </c>
      <c r="K1151" t="s">
        <v>114</v>
      </c>
      <c r="L1151" s="3"/>
      <c r="M1151" t="s">
        <v>61</v>
      </c>
      <c r="N1151" t="s">
        <v>115</v>
      </c>
    </row>
    <row r="1152" spans="1:14" x14ac:dyDescent="0.25">
      <c r="A1152" s="2">
        <v>1</v>
      </c>
      <c r="B1152" s="2">
        <v>2016</v>
      </c>
      <c r="C1152" t="s">
        <v>259</v>
      </c>
      <c r="D1152" t="s">
        <v>169</v>
      </c>
      <c r="E1152" s="2" t="s">
        <v>12</v>
      </c>
      <c r="F1152" s="2">
        <f>VLOOKUP(C1152,'Five Year Alumni Srvy 2016 Data'!C:F,4,FALSE)</f>
        <v>0</v>
      </c>
      <c r="G1152" s="2" t="str">
        <f>VLOOKUP(F1152,Coding!K:L,2,FALSE)</f>
        <v>Non-URM</v>
      </c>
      <c r="H1152" t="s">
        <v>260</v>
      </c>
      <c r="I1152" t="s">
        <v>261</v>
      </c>
      <c r="J1152" t="s">
        <v>10</v>
      </c>
      <c r="K1152" t="s">
        <v>114</v>
      </c>
      <c r="L1152" s="3"/>
      <c r="M1152" t="s">
        <v>61</v>
      </c>
      <c r="N1152" t="s">
        <v>115</v>
      </c>
    </row>
    <row r="1153" spans="1:14" x14ac:dyDescent="0.25">
      <c r="A1153" s="2">
        <v>1</v>
      </c>
      <c r="B1153" s="2">
        <v>2016</v>
      </c>
      <c r="C1153" t="s">
        <v>265</v>
      </c>
      <c r="D1153" t="s">
        <v>169</v>
      </c>
      <c r="E1153" s="2" t="s">
        <v>12</v>
      </c>
      <c r="F1153" s="2">
        <f>VLOOKUP(C1153,'Five Year Alumni Srvy 2016 Data'!C:F,4,FALSE)</f>
        <v>0</v>
      </c>
      <c r="G1153" s="2" t="str">
        <f>VLOOKUP(F1153,Coding!K:L,2,FALSE)</f>
        <v>Non-URM</v>
      </c>
      <c r="H1153" t="s">
        <v>266</v>
      </c>
      <c r="I1153" t="s">
        <v>267</v>
      </c>
      <c r="J1153" t="s">
        <v>10</v>
      </c>
      <c r="K1153" t="s">
        <v>114</v>
      </c>
      <c r="L1153" s="3"/>
      <c r="M1153" t="s">
        <v>61</v>
      </c>
      <c r="N1153" t="s">
        <v>115</v>
      </c>
    </row>
    <row r="1154" spans="1:14" x14ac:dyDescent="0.25">
      <c r="A1154" s="2">
        <v>1</v>
      </c>
      <c r="B1154" s="2">
        <v>2016</v>
      </c>
      <c r="C1154" t="s">
        <v>276</v>
      </c>
      <c r="D1154" t="s">
        <v>48</v>
      </c>
      <c r="E1154" s="2" t="s">
        <v>12</v>
      </c>
      <c r="F1154" s="2">
        <f>VLOOKUP(C1154,'Five Year Alumni Srvy 2016 Data'!C:F,4,FALSE)</f>
        <v>0</v>
      </c>
      <c r="G1154" s="2" t="str">
        <f>VLOOKUP(F1154,Coding!K:L,2,FALSE)</f>
        <v>Non-URM</v>
      </c>
      <c r="H1154" t="s">
        <v>277</v>
      </c>
      <c r="I1154" t="s">
        <v>278</v>
      </c>
      <c r="J1154" t="s">
        <v>17</v>
      </c>
      <c r="K1154" t="s">
        <v>114</v>
      </c>
      <c r="L1154" s="3"/>
      <c r="M1154" t="s">
        <v>61</v>
      </c>
      <c r="N1154" t="s">
        <v>115</v>
      </c>
    </row>
    <row r="1155" spans="1:14" x14ac:dyDescent="0.25">
      <c r="A1155" s="2">
        <v>1</v>
      </c>
      <c r="B1155" s="2">
        <v>2016</v>
      </c>
      <c r="C1155" t="s">
        <v>295</v>
      </c>
      <c r="D1155" t="s">
        <v>48</v>
      </c>
      <c r="E1155" s="2" t="s">
        <v>12</v>
      </c>
      <c r="F1155" s="2">
        <f>VLOOKUP(C1155,'Five Year Alumni Srvy 2016 Data'!C:F,4,FALSE)</f>
        <v>0</v>
      </c>
      <c r="G1155" s="2" t="str">
        <f>VLOOKUP(F1155,Coding!K:L,2,FALSE)</f>
        <v>Non-URM</v>
      </c>
      <c r="H1155" t="s">
        <v>182</v>
      </c>
      <c r="I1155" t="s">
        <v>182</v>
      </c>
      <c r="J1155" t="s">
        <v>21</v>
      </c>
      <c r="K1155" t="s">
        <v>114</v>
      </c>
      <c r="L1155" s="3"/>
      <c r="M1155" t="s">
        <v>61</v>
      </c>
      <c r="N1155" t="s">
        <v>115</v>
      </c>
    </row>
    <row r="1156" spans="1:14" x14ac:dyDescent="0.25">
      <c r="A1156" s="2">
        <v>1</v>
      </c>
      <c r="B1156" s="2">
        <v>2016</v>
      </c>
      <c r="C1156" t="s">
        <v>302</v>
      </c>
      <c r="D1156" t="s">
        <v>204</v>
      </c>
      <c r="E1156" s="2" t="s">
        <v>12</v>
      </c>
      <c r="F1156" s="2">
        <f>VLOOKUP(C1156,'Five Year Alumni Srvy 2016 Data'!C:F,4,FALSE)</f>
        <v>0</v>
      </c>
      <c r="G1156" s="2" t="str">
        <f>VLOOKUP(F1156,Coding!K:L,2,FALSE)</f>
        <v>Non-URM</v>
      </c>
      <c r="H1156" t="s">
        <v>198</v>
      </c>
      <c r="I1156" t="s">
        <v>199</v>
      </c>
      <c r="J1156" t="s">
        <v>17</v>
      </c>
      <c r="K1156" t="s">
        <v>114</v>
      </c>
      <c r="L1156" s="3"/>
      <c r="M1156" t="s">
        <v>61</v>
      </c>
      <c r="N1156" t="s">
        <v>115</v>
      </c>
    </row>
    <row r="1157" spans="1:14" x14ac:dyDescent="0.25">
      <c r="A1157" s="2">
        <v>1</v>
      </c>
      <c r="B1157" s="2">
        <v>2016</v>
      </c>
      <c r="C1157" t="s">
        <v>303</v>
      </c>
      <c r="D1157" t="s">
        <v>204</v>
      </c>
      <c r="E1157" s="2" t="s">
        <v>12</v>
      </c>
      <c r="F1157" s="2">
        <f>VLOOKUP(C1157,'Five Year Alumni Srvy 2016 Data'!C:F,4,FALSE)</f>
        <v>0</v>
      </c>
      <c r="G1157" s="2" t="str">
        <f>VLOOKUP(F1157,Coding!K:L,2,FALSE)</f>
        <v>Non-URM</v>
      </c>
      <c r="H1157" t="s">
        <v>304</v>
      </c>
      <c r="I1157" t="s">
        <v>267</v>
      </c>
      <c r="J1157" t="s">
        <v>10</v>
      </c>
      <c r="K1157" t="s">
        <v>114</v>
      </c>
      <c r="L1157" s="3"/>
      <c r="M1157" t="s">
        <v>61</v>
      </c>
      <c r="N1157" t="s">
        <v>115</v>
      </c>
    </row>
    <row r="1158" spans="1:14" x14ac:dyDescent="0.25">
      <c r="A1158" s="2">
        <v>1</v>
      </c>
      <c r="B1158" s="2">
        <v>2016</v>
      </c>
      <c r="C1158" t="s">
        <v>311</v>
      </c>
      <c r="D1158" t="s">
        <v>48</v>
      </c>
      <c r="E1158" s="2" t="s">
        <v>12</v>
      </c>
      <c r="F1158" s="2">
        <f>VLOOKUP(C1158,'Five Year Alumni Srvy 2016 Data'!C:F,4,FALSE)</f>
        <v>0</v>
      </c>
      <c r="G1158" s="2" t="str">
        <f>VLOOKUP(F1158,Coding!K:L,2,FALSE)</f>
        <v>Non-URM</v>
      </c>
      <c r="H1158" t="s">
        <v>258</v>
      </c>
      <c r="I1158" t="s">
        <v>258</v>
      </c>
      <c r="J1158" t="s">
        <v>17</v>
      </c>
      <c r="K1158" t="s">
        <v>114</v>
      </c>
      <c r="L1158" s="3"/>
      <c r="M1158" t="s">
        <v>61</v>
      </c>
      <c r="N1158" t="s">
        <v>115</v>
      </c>
    </row>
    <row r="1159" spans="1:14" x14ac:dyDescent="0.25">
      <c r="A1159" s="2">
        <v>1</v>
      </c>
      <c r="B1159" s="2">
        <v>2016</v>
      </c>
      <c r="C1159" t="s">
        <v>315</v>
      </c>
      <c r="D1159" t="s">
        <v>48</v>
      </c>
      <c r="E1159" s="2" t="s">
        <v>12</v>
      </c>
      <c r="F1159" s="2">
        <f>VLOOKUP(C1159,'Five Year Alumni Srvy 2016 Data'!C:F,4,FALSE)</f>
        <v>0</v>
      </c>
      <c r="G1159" s="2" t="str">
        <f>VLOOKUP(F1159,Coding!K:L,2,FALSE)</f>
        <v>Non-URM</v>
      </c>
      <c r="H1159" t="s">
        <v>316</v>
      </c>
      <c r="I1159" t="s">
        <v>261</v>
      </c>
      <c r="J1159" t="s">
        <v>10</v>
      </c>
      <c r="K1159" t="s">
        <v>114</v>
      </c>
      <c r="L1159" s="3"/>
      <c r="M1159" t="s">
        <v>61</v>
      </c>
      <c r="N1159" t="s">
        <v>115</v>
      </c>
    </row>
    <row r="1160" spans="1:14" x14ac:dyDescent="0.25">
      <c r="A1160" s="2">
        <v>1</v>
      </c>
      <c r="B1160" s="2">
        <v>2016</v>
      </c>
      <c r="C1160" t="s">
        <v>320</v>
      </c>
      <c r="D1160" t="s">
        <v>48</v>
      </c>
      <c r="E1160" s="2" t="s">
        <v>12</v>
      </c>
      <c r="F1160" s="2">
        <f>VLOOKUP(C1160,'Five Year Alumni Srvy 2016 Data'!C:F,4,FALSE)</f>
        <v>0</v>
      </c>
      <c r="G1160" s="2" t="str">
        <f>VLOOKUP(F1160,Coding!K:L,2,FALSE)</f>
        <v>Non-URM</v>
      </c>
      <c r="H1160" t="s">
        <v>321</v>
      </c>
      <c r="I1160" t="s">
        <v>322</v>
      </c>
      <c r="J1160" t="s">
        <v>15</v>
      </c>
      <c r="K1160" t="s">
        <v>114</v>
      </c>
      <c r="L1160" s="3"/>
      <c r="M1160" t="s">
        <v>61</v>
      </c>
      <c r="N1160" t="s">
        <v>115</v>
      </c>
    </row>
    <row r="1161" spans="1:14" x14ac:dyDescent="0.25">
      <c r="A1161" s="2">
        <v>1</v>
      </c>
      <c r="B1161" s="2">
        <v>2016</v>
      </c>
      <c r="C1161" t="s">
        <v>324</v>
      </c>
      <c r="D1161" t="s">
        <v>204</v>
      </c>
      <c r="E1161" s="2" t="s">
        <v>12</v>
      </c>
      <c r="F1161" s="2">
        <f>VLOOKUP(C1161,'Five Year Alumni Srvy 2016 Data'!C:F,4,FALSE)</f>
        <v>0</v>
      </c>
      <c r="G1161" s="2" t="str">
        <f>VLOOKUP(F1161,Coding!K:L,2,FALSE)</f>
        <v>Non-URM</v>
      </c>
      <c r="H1161" t="s">
        <v>298</v>
      </c>
      <c r="I1161" t="s">
        <v>298</v>
      </c>
      <c r="J1161" t="s">
        <v>21</v>
      </c>
      <c r="K1161" t="s">
        <v>114</v>
      </c>
      <c r="L1161" s="3"/>
      <c r="M1161" t="s">
        <v>61</v>
      </c>
      <c r="N1161" t="s">
        <v>115</v>
      </c>
    </row>
    <row r="1162" spans="1:14" x14ac:dyDescent="0.25">
      <c r="A1162" s="2">
        <v>1</v>
      </c>
      <c r="B1162" s="2">
        <v>2016</v>
      </c>
      <c r="C1162" t="s">
        <v>332</v>
      </c>
      <c r="D1162" t="s">
        <v>169</v>
      </c>
      <c r="E1162" s="2" t="s">
        <v>12</v>
      </c>
      <c r="F1162" s="2">
        <f>VLOOKUP(C1162,'Five Year Alumni Srvy 2016 Data'!C:F,4,FALSE)</f>
        <v>0</v>
      </c>
      <c r="G1162" s="2" t="str">
        <f>VLOOKUP(F1162,Coding!K:L,2,FALSE)</f>
        <v>Non-URM</v>
      </c>
      <c r="H1162" t="s">
        <v>182</v>
      </c>
      <c r="I1162" t="s">
        <v>182</v>
      </c>
      <c r="J1162" t="s">
        <v>21</v>
      </c>
      <c r="K1162" t="s">
        <v>114</v>
      </c>
      <c r="L1162" s="3"/>
      <c r="M1162" t="s">
        <v>61</v>
      </c>
      <c r="N1162" t="s">
        <v>115</v>
      </c>
    </row>
    <row r="1163" spans="1:14" x14ac:dyDescent="0.25">
      <c r="A1163" s="2">
        <v>1</v>
      </c>
      <c r="B1163" s="2">
        <v>2016</v>
      </c>
      <c r="C1163" t="s">
        <v>358</v>
      </c>
      <c r="D1163" t="s">
        <v>264</v>
      </c>
      <c r="E1163" s="2" t="s">
        <v>12</v>
      </c>
      <c r="F1163" s="2">
        <f>VLOOKUP(C1163,'Five Year Alumni Srvy 2016 Data'!C:F,4,FALSE)</f>
        <v>0</v>
      </c>
      <c r="G1163" s="2" t="str">
        <f>VLOOKUP(F1163,Coding!K:L,2,FALSE)</f>
        <v>Non-URM</v>
      </c>
      <c r="H1163" t="s">
        <v>190</v>
      </c>
      <c r="I1163" t="s">
        <v>191</v>
      </c>
      <c r="J1163" t="s">
        <v>21</v>
      </c>
      <c r="K1163" t="s">
        <v>114</v>
      </c>
      <c r="L1163" s="3"/>
      <c r="M1163" t="s">
        <v>61</v>
      </c>
      <c r="N1163" t="s">
        <v>115</v>
      </c>
    </row>
    <row r="1164" spans="1:14" x14ac:dyDescent="0.25">
      <c r="A1164" s="2">
        <v>1</v>
      </c>
      <c r="B1164" s="2">
        <v>2016</v>
      </c>
      <c r="C1164" t="s">
        <v>363</v>
      </c>
      <c r="D1164" t="s">
        <v>264</v>
      </c>
      <c r="E1164" s="2" t="s">
        <v>12</v>
      </c>
      <c r="F1164" s="2">
        <f>VLOOKUP(C1164,'Five Year Alumni Srvy 2016 Data'!C:F,4,FALSE)</f>
        <v>0</v>
      </c>
      <c r="G1164" s="2" t="str">
        <f>VLOOKUP(F1164,Coding!K:L,2,FALSE)</f>
        <v>Non-URM</v>
      </c>
      <c r="H1164" t="s">
        <v>304</v>
      </c>
      <c r="I1164" t="s">
        <v>267</v>
      </c>
      <c r="J1164" t="s">
        <v>10</v>
      </c>
      <c r="K1164" t="s">
        <v>114</v>
      </c>
      <c r="L1164" s="3"/>
      <c r="M1164" t="s">
        <v>61</v>
      </c>
      <c r="N1164" t="s">
        <v>115</v>
      </c>
    </row>
    <row r="1165" spans="1:14" x14ac:dyDescent="0.25">
      <c r="A1165" s="2">
        <v>1</v>
      </c>
      <c r="B1165" s="2">
        <v>2016</v>
      </c>
      <c r="C1165" t="s">
        <v>365</v>
      </c>
      <c r="D1165" t="s">
        <v>48</v>
      </c>
      <c r="E1165" s="2" t="s">
        <v>12</v>
      </c>
      <c r="F1165" s="2">
        <f>VLOOKUP(C1165,'Five Year Alumni Srvy 2016 Data'!C:F,4,FALSE)</f>
        <v>0</v>
      </c>
      <c r="G1165" s="2" t="str">
        <f>VLOOKUP(F1165,Coding!K:L,2,FALSE)</f>
        <v>Non-URM</v>
      </c>
      <c r="H1165" t="s">
        <v>270</v>
      </c>
      <c r="I1165" t="s">
        <v>270</v>
      </c>
      <c r="J1165" t="s">
        <v>21</v>
      </c>
      <c r="K1165" t="s">
        <v>114</v>
      </c>
      <c r="L1165" s="3"/>
      <c r="M1165" t="s">
        <v>61</v>
      </c>
      <c r="N1165" t="s">
        <v>115</v>
      </c>
    </row>
    <row r="1166" spans="1:14" x14ac:dyDescent="0.25">
      <c r="A1166" s="2">
        <v>1</v>
      </c>
      <c r="B1166" s="2">
        <v>2016</v>
      </c>
      <c r="C1166" t="s">
        <v>366</v>
      </c>
      <c r="D1166" t="s">
        <v>48</v>
      </c>
      <c r="E1166" s="2" t="s">
        <v>12</v>
      </c>
      <c r="F1166" s="2">
        <f>VLOOKUP(C1166,'Five Year Alumni Srvy 2016 Data'!C:F,4,FALSE)</f>
        <v>0</v>
      </c>
      <c r="G1166" s="2" t="str">
        <f>VLOOKUP(F1166,Coding!K:L,2,FALSE)</f>
        <v>Non-URM</v>
      </c>
      <c r="H1166" t="s">
        <v>339</v>
      </c>
      <c r="I1166" t="s">
        <v>339</v>
      </c>
      <c r="J1166" t="s">
        <v>15</v>
      </c>
      <c r="K1166" t="s">
        <v>114</v>
      </c>
      <c r="L1166" s="3"/>
      <c r="M1166" t="s">
        <v>61</v>
      </c>
      <c r="N1166" t="s">
        <v>115</v>
      </c>
    </row>
    <row r="1167" spans="1:14" x14ac:dyDescent="0.25">
      <c r="A1167" s="2">
        <v>1</v>
      </c>
      <c r="B1167" s="2">
        <v>2016</v>
      </c>
      <c r="C1167" t="s">
        <v>369</v>
      </c>
      <c r="D1167" t="s">
        <v>48</v>
      </c>
      <c r="E1167" s="2" t="s">
        <v>12</v>
      </c>
      <c r="F1167" s="2">
        <f>VLOOKUP(C1167,'Five Year Alumni Srvy 2016 Data'!C:F,4,FALSE)</f>
        <v>0</v>
      </c>
      <c r="G1167" s="2" t="str">
        <f>VLOOKUP(F1167,Coding!K:L,2,FALSE)</f>
        <v>Non-URM</v>
      </c>
      <c r="H1167" t="s">
        <v>215</v>
      </c>
      <c r="I1167" t="s">
        <v>215</v>
      </c>
      <c r="J1167" t="s">
        <v>21</v>
      </c>
      <c r="K1167" t="s">
        <v>114</v>
      </c>
      <c r="L1167" s="3"/>
      <c r="M1167" t="s">
        <v>61</v>
      </c>
      <c r="N1167" t="s">
        <v>115</v>
      </c>
    </row>
    <row r="1168" spans="1:14" x14ac:dyDescent="0.25">
      <c r="A1168" s="2">
        <v>1</v>
      </c>
      <c r="B1168" s="2">
        <v>2016</v>
      </c>
      <c r="C1168" t="s">
        <v>373</v>
      </c>
      <c r="D1168" t="s">
        <v>48</v>
      </c>
      <c r="E1168" s="2" t="s">
        <v>12</v>
      </c>
      <c r="F1168" s="2">
        <f>VLOOKUP(C1168,'Five Year Alumni Srvy 2016 Data'!C:F,4,FALSE)</f>
        <v>0</v>
      </c>
      <c r="G1168" s="2" t="str">
        <f>VLOOKUP(F1168,Coding!K:L,2,FALSE)</f>
        <v>Non-URM</v>
      </c>
      <c r="H1168" t="s">
        <v>235</v>
      </c>
      <c r="I1168" t="s">
        <v>236</v>
      </c>
      <c r="J1168" t="s">
        <v>15</v>
      </c>
      <c r="K1168" t="s">
        <v>114</v>
      </c>
      <c r="L1168" s="3"/>
      <c r="M1168" t="s">
        <v>61</v>
      </c>
      <c r="N1168" t="s">
        <v>115</v>
      </c>
    </row>
    <row r="1169" spans="1:14" x14ac:dyDescent="0.25">
      <c r="A1169" s="2">
        <v>1</v>
      </c>
      <c r="B1169" s="2">
        <v>2016</v>
      </c>
      <c r="C1169" t="s">
        <v>377</v>
      </c>
      <c r="E1169" s="2" t="s">
        <v>12</v>
      </c>
      <c r="F1169" s="2">
        <f>VLOOKUP(C1169,'Five Year Alumni Srvy 2016 Data'!C:F,4,FALSE)</f>
        <v>0</v>
      </c>
      <c r="G1169" s="2" t="str">
        <f>VLOOKUP(F1169,Coding!K:L,2,FALSE)</f>
        <v>Non-URM</v>
      </c>
      <c r="H1169" t="s">
        <v>427</v>
      </c>
      <c r="I1169" t="s">
        <v>267</v>
      </c>
      <c r="J1169" t="s">
        <v>10</v>
      </c>
      <c r="K1169" t="s">
        <v>114</v>
      </c>
      <c r="L1169" s="3"/>
      <c r="M1169" t="s">
        <v>61</v>
      </c>
      <c r="N1169" t="s">
        <v>115</v>
      </c>
    </row>
    <row r="1170" spans="1:14" x14ac:dyDescent="0.25">
      <c r="A1170" s="2">
        <v>1</v>
      </c>
      <c r="B1170" s="2">
        <v>2016</v>
      </c>
      <c r="C1170" t="s">
        <v>378</v>
      </c>
      <c r="D1170" t="s">
        <v>204</v>
      </c>
      <c r="E1170" s="2" t="s">
        <v>12</v>
      </c>
      <c r="F1170" s="2">
        <f>VLOOKUP(C1170,'Five Year Alumni Srvy 2016 Data'!C:F,4,FALSE)</f>
        <v>0</v>
      </c>
      <c r="G1170" s="2" t="str">
        <f>VLOOKUP(F1170,Coding!K:L,2,FALSE)</f>
        <v>Non-URM</v>
      </c>
      <c r="H1170" t="s">
        <v>258</v>
      </c>
      <c r="I1170" t="s">
        <v>258</v>
      </c>
      <c r="J1170" t="s">
        <v>17</v>
      </c>
      <c r="K1170" t="s">
        <v>114</v>
      </c>
      <c r="L1170" s="3"/>
      <c r="M1170" t="s">
        <v>61</v>
      </c>
      <c r="N1170" t="s">
        <v>115</v>
      </c>
    </row>
    <row r="1171" spans="1:14" x14ac:dyDescent="0.25">
      <c r="A1171" s="2">
        <v>1</v>
      </c>
      <c r="B1171" s="2">
        <v>2016</v>
      </c>
      <c r="C1171" t="s">
        <v>381</v>
      </c>
      <c r="D1171" t="s">
        <v>48</v>
      </c>
      <c r="E1171" s="2" t="s">
        <v>12</v>
      </c>
      <c r="F1171" s="2">
        <f>VLOOKUP(C1171,'Five Year Alumni Srvy 2016 Data'!C:F,4,FALSE)</f>
        <v>0</v>
      </c>
      <c r="G1171" s="2" t="str">
        <f>VLOOKUP(F1171,Coding!K:L,2,FALSE)</f>
        <v>Non-URM</v>
      </c>
      <c r="H1171" t="s">
        <v>382</v>
      </c>
      <c r="I1171" t="s">
        <v>328</v>
      </c>
      <c r="J1171" t="s">
        <v>10</v>
      </c>
      <c r="K1171" t="s">
        <v>114</v>
      </c>
      <c r="L1171" s="3"/>
      <c r="M1171" t="s">
        <v>61</v>
      </c>
      <c r="N1171" t="s">
        <v>115</v>
      </c>
    </row>
    <row r="1172" spans="1:14" x14ac:dyDescent="0.25">
      <c r="A1172" s="2">
        <v>1</v>
      </c>
      <c r="B1172" s="2">
        <v>2016</v>
      </c>
      <c r="C1172" t="s">
        <v>383</v>
      </c>
      <c r="D1172" t="s">
        <v>204</v>
      </c>
      <c r="E1172" s="2" t="s">
        <v>12</v>
      </c>
      <c r="F1172" s="2">
        <f>VLOOKUP(C1172,'Five Year Alumni Srvy 2016 Data'!C:F,4,FALSE)</f>
        <v>0</v>
      </c>
      <c r="G1172" s="2" t="str">
        <f>VLOOKUP(F1172,Coding!K:L,2,FALSE)</f>
        <v>Non-URM</v>
      </c>
      <c r="H1172" t="s">
        <v>384</v>
      </c>
      <c r="I1172" t="s">
        <v>182</v>
      </c>
      <c r="J1172" t="s">
        <v>21</v>
      </c>
      <c r="K1172" t="s">
        <v>114</v>
      </c>
      <c r="L1172" s="3"/>
      <c r="M1172" t="s">
        <v>61</v>
      </c>
      <c r="N1172" t="s">
        <v>115</v>
      </c>
    </row>
    <row r="1173" spans="1:14" x14ac:dyDescent="0.25">
      <c r="A1173" s="2">
        <v>1</v>
      </c>
      <c r="B1173" s="2">
        <v>2016</v>
      </c>
      <c r="C1173" t="s">
        <v>388</v>
      </c>
      <c r="D1173" t="s">
        <v>169</v>
      </c>
      <c r="E1173" s="2" t="s">
        <v>12</v>
      </c>
      <c r="F1173" s="2">
        <f>VLOOKUP(C1173,'Five Year Alumni Srvy 2016 Data'!C:F,4,FALSE)</f>
        <v>0</v>
      </c>
      <c r="G1173" s="2" t="str">
        <f>VLOOKUP(F1173,Coding!K:L,2,FALSE)</f>
        <v>Non-URM</v>
      </c>
      <c r="H1173" t="s">
        <v>389</v>
      </c>
      <c r="I1173" t="s">
        <v>390</v>
      </c>
      <c r="J1173" t="s">
        <v>21</v>
      </c>
      <c r="K1173" t="s">
        <v>114</v>
      </c>
      <c r="L1173" s="3"/>
      <c r="M1173" t="s">
        <v>61</v>
      </c>
      <c r="N1173" t="s">
        <v>115</v>
      </c>
    </row>
    <row r="1174" spans="1:14" x14ac:dyDescent="0.25">
      <c r="A1174" s="2">
        <v>1</v>
      </c>
      <c r="B1174" s="2">
        <v>2016</v>
      </c>
      <c r="C1174" t="s">
        <v>394</v>
      </c>
      <c r="D1174" t="s">
        <v>264</v>
      </c>
      <c r="E1174" s="2" t="s">
        <v>12</v>
      </c>
      <c r="F1174" s="2">
        <f>VLOOKUP(C1174,'Five Year Alumni Srvy 2016 Data'!C:F,4,FALSE)</f>
        <v>0</v>
      </c>
      <c r="G1174" s="2" t="str">
        <f>VLOOKUP(F1174,Coding!K:L,2,FALSE)</f>
        <v>Non-URM</v>
      </c>
      <c r="H1174" t="s">
        <v>252</v>
      </c>
      <c r="I1174" t="s">
        <v>206</v>
      </c>
      <c r="J1174" t="s">
        <v>15</v>
      </c>
      <c r="K1174" t="s">
        <v>114</v>
      </c>
      <c r="L1174" s="3"/>
      <c r="M1174" t="s">
        <v>61</v>
      </c>
      <c r="N1174" t="s">
        <v>115</v>
      </c>
    </row>
    <row r="1175" spans="1:14" x14ac:dyDescent="0.25">
      <c r="A1175" s="2">
        <v>1</v>
      </c>
      <c r="B1175" s="2">
        <v>2016</v>
      </c>
      <c r="C1175" t="s">
        <v>396</v>
      </c>
      <c r="D1175" t="s">
        <v>48</v>
      </c>
      <c r="E1175" s="2" t="s">
        <v>12</v>
      </c>
      <c r="F1175" s="2">
        <f>VLOOKUP(C1175,'Five Year Alumni Srvy 2016 Data'!C:F,4,FALSE)</f>
        <v>0</v>
      </c>
      <c r="G1175" s="2" t="str">
        <f>VLOOKUP(F1175,Coding!K:L,2,FALSE)</f>
        <v>Non-URM</v>
      </c>
      <c r="H1175" t="s">
        <v>318</v>
      </c>
      <c r="I1175" t="s">
        <v>171</v>
      </c>
      <c r="J1175" t="s">
        <v>19</v>
      </c>
      <c r="K1175" t="s">
        <v>114</v>
      </c>
      <c r="L1175" s="3"/>
      <c r="M1175" t="s">
        <v>61</v>
      </c>
      <c r="N1175" t="s">
        <v>115</v>
      </c>
    </row>
    <row r="1176" spans="1:14" x14ac:dyDescent="0.25">
      <c r="A1176" s="2">
        <v>1</v>
      </c>
      <c r="B1176" s="2">
        <v>2016</v>
      </c>
      <c r="C1176" t="s">
        <v>404</v>
      </c>
      <c r="D1176" t="s">
        <v>204</v>
      </c>
      <c r="E1176" s="2" t="s">
        <v>12</v>
      </c>
      <c r="F1176" s="2">
        <f>VLOOKUP(C1176,'Five Year Alumni Srvy 2016 Data'!C:F,4,FALSE)</f>
        <v>0</v>
      </c>
      <c r="G1176" s="2" t="str">
        <f>VLOOKUP(F1176,Coding!K:L,2,FALSE)</f>
        <v>Non-URM</v>
      </c>
      <c r="H1176" t="s">
        <v>284</v>
      </c>
      <c r="I1176" t="s">
        <v>261</v>
      </c>
      <c r="J1176" t="s">
        <v>10</v>
      </c>
      <c r="K1176" t="s">
        <v>114</v>
      </c>
      <c r="L1176" s="3"/>
      <c r="M1176" t="s">
        <v>61</v>
      </c>
      <c r="N1176" t="s">
        <v>115</v>
      </c>
    </row>
    <row r="1177" spans="1:14" x14ac:dyDescent="0.25">
      <c r="A1177" s="2">
        <v>1</v>
      </c>
      <c r="B1177" s="2">
        <v>2016</v>
      </c>
      <c r="C1177" t="s">
        <v>417</v>
      </c>
      <c r="D1177" t="s">
        <v>204</v>
      </c>
      <c r="E1177" s="2" t="s">
        <v>12</v>
      </c>
      <c r="F1177" s="2">
        <f>VLOOKUP(C1177,'Five Year Alumni Srvy 2016 Data'!C:F,4,FALSE)</f>
        <v>0</v>
      </c>
      <c r="G1177" s="2" t="str">
        <f>VLOOKUP(F1177,Coding!K:L,2,FALSE)</f>
        <v>Non-URM</v>
      </c>
      <c r="H1177" t="s">
        <v>418</v>
      </c>
      <c r="I1177" t="s">
        <v>342</v>
      </c>
      <c r="J1177" t="s">
        <v>19</v>
      </c>
      <c r="K1177" t="s">
        <v>114</v>
      </c>
      <c r="L1177" s="3"/>
      <c r="M1177" t="s">
        <v>61</v>
      </c>
      <c r="N1177" t="s">
        <v>115</v>
      </c>
    </row>
    <row r="1178" spans="1:14" x14ac:dyDescent="0.25">
      <c r="A1178" s="2">
        <v>1</v>
      </c>
      <c r="B1178" s="2">
        <v>2016</v>
      </c>
      <c r="C1178" t="s">
        <v>422</v>
      </c>
      <c r="D1178" t="s">
        <v>48</v>
      </c>
      <c r="E1178" s="2" t="s">
        <v>12</v>
      </c>
      <c r="F1178" s="2">
        <f>VLOOKUP(C1178,'Five Year Alumni Srvy 2016 Data'!C:F,4,FALSE)</f>
        <v>0</v>
      </c>
      <c r="G1178" s="2" t="str">
        <f>VLOOKUP(F1178,Coding!K:L,2,FALSE)</f>
        <v>Non-URM</v>
      </c>
      <c r="H1178" t="s">
        <v>241</v>
      </c>
      <c r="I1178" t="s">
        <v>242</v>
      </c>
      <c r="J1178" t="s">
        <v>21</v>
      </c>
      <c r="K1178" t="s">
        <v>114</v>
      </c>
      <c r="L1178" s="3"/>
      <c r="M1178" t="s">
        <v>61</v>
      </c>
      <c r="N1178" t="s">
        <v>115</v>
      </c>
    </row>
    <row r="1179" spans="1:14" x14ac:dyDescent="0.25">
      <c r="A1179" s="2">
        <v>1</v>
      </c>
      <c r="B1179" s="2">
        <v>2016</v>
      </c>
      <c r="C1179" t="s">
        <v>424</v>
      </c>
      <c r="D1179" t="s">
        <v>204</v>
      </c>
      <c r="E1179" s="2" t="s">
        <v>12</v>
      </c>
      <c r="F1179" s="2">
        <f>VLOOKUP(C1179,'Five Year Alumni Srvy 2016 Data'!C:F,4,FALSE)</f>
        <v>0</v>
      </c>
      <c r="G1179" s="2" t="str">
        <f>VLOOKUP(F1179,Coding!K:L,2,FALSE)</f>
        <v>Non-URM</v>
      </c>
      <c r="H1179" t="s">
        <v>425</v>
      </c>
      <c r="I1179" t="s">
        <v>267</v>
      </c>
      <c r="J1179" t="s">
        <v>10</v>
      </c>
      <c r="K1179" t="s">
        <v>114</v>
      </c>
      <c r="L1179" s="3"/>
      <c r="M1179" t="s">
        <v>61</v>
      </c>
      <c r="N1179" t="s">
        <v>115</v>
      </c>
    </row>
    <row r="1180" spans="1:14" x14ac:dyDescent="0.25">
      <c r="A1180" s="2">
        <v>1</v>
      </c>
      <c r="B1180" s="2">
        <v>2016</v>
      </c>
      <c r="C1180" t="s">
        <v>438</v>
      </c>
      <c r="D1180" t="s">
        <v>48</v>
      </c>
      <c r="E1180" s="2" t="s">
        <v>12</v>
      </c>
      <c r="F1180" s="2">
        <f>VLOOKUP(C1180,'Five Year Alumni Srvy 2016 Data'!C:F,4,FALSE)</f>
        <v>0</v>
      </c>
      <c r="G1180" s="2" t="str">
        <f>VLOOKUP(F1180,Coding!K:L,2,FALSE)</f>
        <v>Non-URM</v>
      </c>
      <c r="H1180" t="s">
        <v>182</v>
      </c>
      <c r="I1180" t="s">
        <v>182</v>
      </c>
      <c r="J1180" t="s">
        <v>21</v>
      </c>
      <c r="K1180" t="s">
        <v>114</v>
      </c>
      <c r="L1180" s="3"/>
      <c r="M1180" t="s">
        <v>61</v>
      </c>
      <c r="N1180" t="s">
        <v>115</v>
      </c>
    </row>
    <row r="1181" spans="1:14" x14ac:dyDescent="0.25">
      <c r="A1181" s="2">
        <v>1</v>
      </c>
      <c r="B1181" s="2">
        <v>2016</v>
      </c>
      <c r="C1181" t="s">
        <v>443</v>
      </c>
      <c r="D1181" t="s">
        <v>264</v>
      </c>
      <c r="E1181" s="2" t="s">
        <v>12</v>
      </c>
      <c r="F1181" s="2">
        <f>VLOOKUP(C1181,'Five Year Alumni Srvy 2016 Data'!C:F,4,FALSE)</f>
        <v>0</v>
      </c>
      <c r="G1181" s="2" t="str">
        <f>VLOOKUP(F1181,Coding!K:L,2,FALSE)</f>
        <v>Non-URM</v>
      </c>
      <c r="H1181" t="s">
        <v>444</v>
      </c>
      <c r="I1181" t="s">
        <v>401</v>
      </c>
      <c r="J1181" t="s">
        <v>19</v>
      </c>
      <c r="K1181" t="s">
        <v>114</v>
      </c>
      <c r="L1181" s="3"/>
      <c r="M1181" t="s">
        <v>61</v>
      </c>
      <c r="N1181" t="s">
        <v>115</v>
      </c>
    </row>
    <row r="1182" spans="1:14" x14ac:dyDescent="0.25">
      <c r="A1182" s="2">
        <v>1</v>
      </c>
      <c r="B1182" s="2">
        <v>2016</v>
      </c>
      <c r="C1182" t="s">
        <v>450</v>
      </c>
      <c r="D1182" t="s">
        <v>169</v>
      </c>
      <c r="E1182" s="2" t="s">
        <v>12</v>
      </c>
      <c r="F1182" s="2">
        <f>VLOOKUP(C1182,'Five Year Alumni Srvy 2016 Data'!C:F,4,FALSE)</f>
        <v>0</v>
      </c>
      <c r="G1182" s="2" t="str">
        <f>VLOOKUP(F1182,Coding!K:L,2,FALSE)</f>
        <v>Non-URM</v>
      </c>
      <c r="H1182" t="s">
        <v>451</v>
      </c>
      <c r="I1182" t="s">
        <v>452</v>
      </c>
      <c r="J1182" t="s">
        <v>21</v>
      </c>
      <c r="K1182" t="s">
        <v>114</v>
      </c>
      <c r="L1182" s="3"/>
      <c r="M1182" t="s">
        <v>61</v>
      </c>
      <c r="N1182" t="s">
        <v>115</v>
      </c>
    </row>
    <row r="1183" spans="1:14" x14ac:dyDescent="0.25">
      <c r="A1183" s="2">
        <v>1</v>
      </c>
      <c r="B1183" s="2">
        <v>2016</v>
      </c>
      <c r="C1183" t="s">
        <v>453</v>
      </c>
      <c r="D1183" t="s">
        <v>169</v>
      </c>
      <c r="E1183" s="2" t="s">
        <v>12</v>
      </c>
      <c r="F1183" s="2">
        <f>VLOOKUP(C1183,'Five Year Alumni Srvy 2016 Data'!C:F,4,FALSE)</f>
        <v>0</v>
      </c>
      <c r="G1183" s="2" t="str">
        <f>VLOOKUP(F1183,Coding!K:L,2,FALSE)</f>
        <v>Non-URM</v>
      </c>
      <c r="H1183" t="s">
        <v>454</v>
      </c>
      <c r="I1183" t="s">
        <v>206</v>
      </c>
      <c r="J1183" t="s">
        <v>15</v>
      </c>
      <c r="K1183" t="s">
        <v>114</v>
      </c>
      <c r="L1183" s="3"/>
      <c r="M1183" t="s">
        <v>61</v>
      </c>
      <c r="N1183" t="s">
        <v>115</v>
      </c>
    </row>
    <row r="1184" spans="1:14" x14ac:dyDescent="0.25">
      <c r="A1184" s="2">
        <v>1</v>
      </c>
      <c r="B1184" s="2">
        <v>2016</v>
      </c>
      <c r="C1184" t="s">
        <v>462</v>
      </c>
      <c r="D1184" t="s">
        <v>48</v>
      </c>
      <c r="E1184" s="2" t="s">
        <v>12</v>
      </c>
      <c r="F1184" s="2">
        <f>VLOOKUP(C1184,'Five Year Alumni Srvy 2016 Data'!C:F,4,FALSE)</f>
        <v>0</v>
      </c>
      <c r="G1184" s="2" t="str">
        <f>VLOOKUP(F1184,Coding!K:L,2,FALSE)</f>
        <v>Non-URM</v>
      </c>
      <c r="H1184" t="s">
        <v>215</v>
      </c>
      <c r="I1184" t="s">
        <v>215</v>
      </c>
      <c r="J1184" t="s">
        <v>21</v>
      </c>
      <c r="K1184" t="s">
        <v>114</v>
      </c>
      <c r="L1184" s="3"/>
      <c r="M1184" t="s">
        <v>61</v>
      </c>
      <c r="N1184" t="s">
        <v>115</v>
      </c>
    </row>
    <row r="1185" spans="1:14" x14ac:dyDescent="0.25">
      <c r="A1185" s="2">
        <v>1</v>
      </c>
      <c r="B1185" s="2">
        <v>2016</v>
      </c>
      <c r="C1185" t="s">
        <v>463</v>
      </c>
      <c r="D1185" t="s">
        <v>204</v>
      </c>
      <c r="E1185" s="2" t="s">
        <v>12</v>
      </c>
      <c r="F1185" s="2">
        <f>VLOOKUP(C1185,'Five Year Alumni Srvy 2016 Data'!C:F,4,FALSE)</f>
        <v>0</v>
      </c>
      <c r="G1185" s="2" t="str">
        <f>VLOOKUP(F1185,Coding!K:L,2,FALSE)</f>
        <v>Non-URM</v>
      </c>
      <c r="H1185" t="s">
        <v>427</v>
      </c>
      <c r="I1185" t="s">
        <v>267</v>
      </c>
      <c r="J1185" t="s">
        <v>10</v>
      </c>
      <c r="K1185" t="s">
        <v>114</v>
      </c>
      <c r="L1185" s="3"/>
      <c r="M1185" t="s">
        <v>61</v>
      </c>
      <c r="N1185" t="s">
        <v>115</v>
      </c>
    </row>
    <row r="1186" spans="1:14" x14ac:dyDescent="0.25">
      <c r="A1186" s="2">
        <v>1</v>
      </c>
      <c r="B1186" s="2">
        <v>2016</v>
      </c>
      <c r="C1186" t="s">
        <v>464</v>
      </c>
      <c r="D1186" t="s">
        <v>48</v>
      </c>
      <c r="E1186" s="2" t="s">
        <v>12</v>
      </c>
      <c r="F1186" s="2">
        <f>VLOOKUP(C1186,'Five Year Alumni Srvy 2016 Data'!C:F,4,FALSE)</f>
        <v>0</v>
      </c>
      <c r="G1186" s="2" t="str">
        <f>VLOOKUP(F1186,Coding!K:L,2,FALSE)</f>
        <v>Non-URM</v>
      </c>
      <c r="H1186" t="s">
        <v>465</v>
      </c>
      <c r="I1186" t="s">
        <v>466</v>
      </c>
      <c r="J1186" t="s">
        <v>10</v>
      </c>
      <c r="K1186" t="s">
        <v>114</v>
      </c>
      <c r="L1186" s="3"/>
      <c r="M1186" t="s">
        <v>61</v>
      </c>
      <c r="N1186" t="s">
        <v>115</v>
      </c>
    </row>
    <row r="1187" spans="1:14" x14ac:dyDescent="0.25">
      <c r="A1187" s="2">
        <v>1</v>
      </c>
      <c r="B1187" s="2">
        <v>2016</v>
      </c>
      <c r="C1187" t="s">
        <v>468</v>
      </c>
      <c r="D1187" t="s">
        <v>169</v>
      </c>
      <c r="E1187" s="2" t="s">
        <v>12</v>
      </c>
      <c r="F1187" s="2">
        <f>VLOOKUP(C1187,'Five Year Alumni Srvy 2016 Data'!C:F,4,FALSE)</f>
        <v>0</v>
      </c>
      <c r="G1187" s="2" t="str">
        <f>VLOOKUP(F1187,Coding!K:L,2,FALSE)</f>
        <v>Non-URM</v>
      </c>
      <c r="H1187" t="s">
        <v>469</v>
      </c>
      <c r="I1187" t="s">
        <v>342</v>
      </c>
      <c r="J1187" t="s">
        <v>19</v>
      </c>
      <c r="K1187" t="s">
        <v>114</v>
      </c>
      <c r="L1187" s="3"/>
      <c r="M1187" t="s">
        <v>61</v>
      </c>
      <c r="N1187" t="s">
        <v>115</v>
      </c>
    </row>
    <row r="1188" spans="1:14" x14ac:dyDescent="0.25">
      <c r="A1188" s="2">
        <v>1</v>
      </c>
      <c r="B1188" s="2">
        <v>2016</v>
      </c>
      <c r="C1188" t="s">
        <v>474</v>
      </c>
      <c r="D1188" t="s">
        <v>264</v>
      </c>
      <c r="E1188" s="2" t="s">
        <v>12</v>
      </c>
      <c r="F1188" s="2">
        <f>VLOOKUP(C1188,'Five Year Alumni Srvy 2016 Data'!C:F,4,FALSE)</f>
        <v>0</v>
      </c>
      <c r="G1188" s="2" t="str">
        <f>VLOOKUP(F1188,Coding!K:L,2,FALSE)</f>
        <v>Non-URM</v>
      </c>
      <c r="H1188" t="s">
        <v>182</v>
      </c>
      <c r="I1188" t="s">
        <v>182</v>
      </c>
      <c r="J1188" t="s">
        <v>21</v>
      </c>
      <c r="K1188" t="s">
        <v>114</v>
      </c>
      <c r="L1188" s="3"/>
      <c r="M1188" t="s">
        <v>61</v>
      </c>
      <c r="N1188" t="s">
        <v>115</v>
      </c>
    </row>
    <row r="1189" spans="1:14" x14ac:dyDescent="0.25">
      <c r="A1189" s="2">
        <v>1</v>
      </c>
      <c r="B1189" s="2">
        <v>2016</v>
      </c>
      <c r="C1189" t="s">
        <v>475</v>
      </c>
      <c r="D1189" t="s">
        <v>169</v>
      </c>
      <c r="E1189" s="2" t="s">
        <v>12</v>
      </c>
      <c r="F1189" s="2">
        <f>VLOOKUP(C1189,'Five Year Alumni Srvy 2016 Data'!C:F,4,FALSE)</f>
        <v>0</v>
      </c>
      <c r="G1189" s="2" t="str">
        <f>VLOOKUP(F1189,Coding!K:L,2,FALSE)</f>
        <v>Non-URM</v>
      </c>
      <c r="H1189" t="s">
        <v>389</v>
      </c>
      <c r="I1189" t="s">
        <v>390</v>
      </c>
      <c r="J1189" t="s">
        <v>21</v>
      </c>
      <c r="K1189" t="s">
        <v>114</v>
      </c>
      <c r="L1189" s="3"/>
      <c r="M1189" t="s">
        <v>61</v>
      </c>
      <c r="N1189" t="s">
        <v>115</v>
      </c>
    </row>
    <row r="1190" spans="1:14" x14ac:dyDescent="0.25">
      <c r="A1190" s="2">
        <v>1</v>
      </c>
      <c r="B1190" s="2">
        <v>2016</v>
      </c>
      <c r="C1190" t="s">
        <v>477</v>
      </c>
      <c r="D1190" t="s">
        <v>48</v>
      </c>
      <c r="E1190" s="2" t="s">
        <v>12</v>
      </c>
      <c r="F1190" s="2">
        <f>VLOOKUP(C1190,'Five Year Alumni Srvy 2016 Data'!C:F,4,FALSE)</f>
        <v>0</v>
      </c>
      <c r="G1190" s="2" t="str">
        <f>VLOOKUP(F1190,Coding!K:L,2,FALSE)</f>
        <v>Non-URM</v>
      </c>
      <c r="H1190" t="s">
        <v>432</v>
      </c>
      <c r="I1190" t="s">
        <v>433</v>
      </c>
      <c r="J1190" t="s">
        <v>15</v>
      </c>
      <c r="K1190" t="s">
        <v>114</v>
      </c>
      <c r="L1190" s="3"/>
      <c r="M1190" t="s">
        <v>61</v>
      </c>
      <c r="N1190" t="s">
        <v>115</v>
      </c>
    </row>
    <row r="1191" spans="1:14" x14ac:dyDescent="0.25">
      <c r="A1191" s="2">
        <v>1</v>
      </c>
      <c r="B1191" s="2">
        <v>2016</v>
      </c>
      <c r="C1191" t="s">
        <v>479</v>
      </c>
      <c r="D1191" t="s">
        <v>48</v>
      </c>
      <c r="E1191" s="2" t="s">
        <v>12</v>
      </c>
      <c r="F1191" s="2">
        <f>VLOOKUP(C1191,'Five Year Alumni Srvy 2016 Data'!C:F,4,FALSE)</f>
        <v>0</v>
      </c>
      <c r="G1191" s="2" t="str">
        <f>VLOOKUP(F1191,Coding!K:L,2,FALSE)</f>
        <v>Non-URM</v>
      </c>
      <c r="H1191" t="s">
        <v>252</v>
      </c>
      <c r="I1191" t="s">
        <v>206</v>
      </c>
      <c r="J1191" t="s">
        <v>15</v>
      </c>
      <c r="K1191" t="s">
        <v>114</v>
      </c>
      <c r="L1191" s="3"/>
      <c r="M1191" t="s">
        <v>61</v>
      </c>
      <c r="N1191" t="s">
        <v>115</v>
      </c>
    </row>
    <row r="1192" spans="1:14" x14ac:dyDescent="0.25">
      <c r="A1192" s="2">
        <v>1</v>
      </c>
      <c r="B1192" s="2">
        <v>2016</v>
      </c>
      <c r="C1192" t="s">
        <v>485</v>
      </c>
      <c r="D1192" t="s">
        <v>48</v>
      </c>
      <c r="E1192" s="2" t="s">
        <v>12</v>
      </c>
      <c r="F1192" s="2">
        <f>VLOOKUP(C1192,'Five Year Alumni Srvy 2016 Data'!C:F,4,FALSE)</f>
        <v>0</v>
      </c>
      <c r="G1192" s="2" t="str">
        <f>VLOOKUP(F1192,Coding!K:L,2,FALSE)</f>
        <v>Non-URM</v>
      </c>
      <c r="H1192" t="s">
        <v>298</v>
      </c>
      <c r="I1192" t="s">
        <v>298</v>
      </c>
      <c r="J1192" t="s">
        <v>21</v>
      </c>
      <c r="K1192" t="s">
        <v>114</v>
      </c>
      <c r="L1192" s="3"/>
      <c r="M1192" t="s">
        <v>61</v>
      </c>
      <c r="N1192" t="s">
        <v>115</v>
      </c>
    </row>
    <row r="1193" spans="1:14" x14ac:dyDescent="0.25">
      <c r="A1193" s="2">
        <v>1</v>
      </c>
      <c r="B1193" s="2">
        <v>2016</v>
      </c>
      <c r="C1193" t="s">
        <v>47</v>
      </c>
      <c r="D1193" t="s">
        <v>48</v>
      </c>
      <c r="E1193" s="2" t="s">
        <v>12</v>
      </c>
      <c r="F1193" s="2">
        <f>VLOOKUP(C1193,'Five Year Alumni Srvy 2016 Data'!C:F,4,FALSE)</f>
        <v>0</v>
      </c>
      <c r="G1193" s="2" t="str">
        <f>VLOOKUP(F1193,Coding!K:L,2,FALSE)</f>
        <v>Non-URM</v>
      </c>
      <c r="H1193" t="s">
        <v>49</v>
      </c>
      <c r="I1193" t="s">
        <v>50</v>
      </c>
      <c r="J1193" t="s">
        <v>17</v>
      </c>
      <c r="K1193" t="s">
        <v>100</v>
      </c>
      <c r="L1193" s="3"/>
      <c r="M1193" t="s">
        <v>61</v>
      </c>
      <c r="N1193" t="s">
        <v>101</v>
      </c>
    </row>
    <row r="1194" spans="1:14" x14ac:dyDescent="0.25">
      <c r="A1194" s="2">
        <v>1</v>
      </c>
      <c r="B1194" s="2">
        <v>2016</v>
      </c>
      <c r="C1194" t="s">
        <v>168</v>
      </c>
      <c r="D1194" t="s">
        <v>169</v>
      </c>
      <c r="E1194" s="2" t="s">
        <v>12</v>
      </c>
      <c r="F1194" s="2">
        <f>VLOOKUP(C1194,'Five Year Alumni Srvy 2016 Data'!C:F,4,FALSE)</f>
        <v>0</v>
      </c>
      <c r="G1194" s="2" t="str">
        <f>VLOOKUP(F1194,Coding!K:L,2,FALSE)</f>
        <v>Non-URM</v>
      </c>
      <c r="H1194" t="s">
        <v>170</v>
      </c>
      <c r="I1194" t="s">
        <v>171</v>
      </c>
      <c r="J1194" t="s">
        <v>19</v>
      </c>
      <c r="K1194" t="s">
        <v>100</v>
      </c>
      <c r="L1194" s="3"/>
      <c r="M1194" t="s">
        <v>61</v>
      </c>
      <c r="N1194" t="s">
        <v>101</v>
      </c>
    </row>
    <row r="1195" spans="1:14" x14ac:dyDescent="0.25">
      <c r="A1195" s="2">
        <v>1</v>
      </c>
      <c r="B1195" s="2">
        <v>2016</v>
      </c>
      <c r="C1195" t="s">
        <v>189</v>
      </c>
      <c r="D1195" t="s">
        <v>48</v>
      </c>
      <c r="E1195" s="2" t="s">
        <v>12</v>
      </c>
      <c r="F1195" s="2">
        <f>VLOOKUP(C1195,'Five Year Alumni Srvy 2016 Data'!C:F,4,FALSE)</f>
        <v>0</v>
      </c>
      <c r="G1195" s="2" t="str">
        <f>VLOOKUP(F1195,Coding!K:L,2,FALSE)</f>
        <v>Non-URM</v>
      </c>
      <c r="H1195" t="s">
        <v>190</v>
      </c>
      <c r="I1195" t="s">
        <v>191</v>
      </c>
      <c r="J1195" t="s">
        <v>21</v>
      </c>
      <c r="K1195" t="s">
        <v>100</v>
      </c>
      <c r="L1195" s="3"/>
      <c r="M1195" t="s">
        <v>61</v>
      </c>
      <c r="N1195" t="s">
        <v>101</v>
      </c>
    </row>
    <row r="1196" spans="1:14" x14ac:dyDescent="0.25">
      <c r="A1196" s="2">
        <v>1</v>
      </c>
      <c r="B1196" s="2">
        <v>2016</v>
      </c>
      <c r="C1196" t="s">
        <v>194</v>
      </c>
      <c r="D1196" t="s">
        <v>48</v>
      </c>
      <c r="E1196" s="2" t="s">
        <v>12</v>
      </c>
      <c r="F1196" s="2">
        <f>VLOOKUP(C1196,'Five Year Alumni Srvy 2016 Data'!C:F,4,FALSE)</f>
        <v>0</v>
      </c>
      <c r="G1196" s="2" t="str">
        <f>VLOOKUP(F1196,Coding!K:L,2,FALSE)</f>
        <v>Non-URM</v>
      </c>
      <c r="H1196" t="s">
        <v>195</v>
      </c>
      <c r="I1196" t="s">
        <v>196</v>
      </c>
      <c r="J1196" t="s">
        <v>10</v>
      </c>
      <c r="K1196" t="s">
        <v>100</v>
      </c>
      <c r="L1196" s="3"/>
      <c r="M1196" t="s">
        <v>61</v>
      </c>
      <c r="N1196" t="s">
        <v>101</v>
      </c>
    </row>
    <row r="1197" spans="1:14" x14ac:dyDescent="0.25">
      <c r="A1197" s="2">
        <v>1</v>
      </c>
      <c r="B1197" s="2">
        <v>2016</v>
      </c>
      <c r="C1197" t="s">
        <v>218</v>
      </c>
      <c r="D1197" t="s">
        <v>48</v>
      </c>
      <c r="E1197" s="2" t="s">
        <v>12</v>
      </c>
      <c r="F1197" s="2">
        <f>VLOOKUP(C1197,'Five Year Alumni Srvy 2016 Data'!C:F,4,FALSE)</f>
        <v>0</v>
      </c>
      <c r="G1197" s="2" t="str">
        <f>VLOOKUP(F1197,Coding!K:L,2,FALSE)</f>
        <v>Non-URM</v>
      </c>
      <c r="H1197" t="s">
        <v>219</v>
      </c>
      <c r="I1197" t="s">
        <v>220</v>
      </c>
      <c r="J1197" t="s">
        <v>19</v>
      </c>
      <c r="K1197" t="s">
        <v>100</v>
      </c>
      <c r="L1197" s="3"/>
      <c r="M1197" t="s">
        <v>61</v>
      </c>
      <c r="N1197" t="s">
        <v>101</v>
      </c>
    </row>
    <row r="1198" spans="1:14" x14ac:dyDescent="0.25">
      <c r="A1198" s="2">
        <v>1</v>
      </c>
      <c r="B1198" s="2">
        <v>2016</v>
      </c>
      <c r="C1198" t="s">
        <v>227</v>
      </c>
      <c r="D1198" t="s">
        <v>48</v>
      </c>
      <c r="E1198" s="2" t="s">
        <v>12</v>
      </c>
      <c r="F1198" s="2">
        <f>VLOOKUP(C1198,'Five Year Alumni Srvy 2016 Data'!C:F,4,FALSE)</f>
        <v>0</v>
      </c>
      <c r="G1198" s="2" t="str">
        <f>VLOOKUP(F1198,Coding!K:L,2,FALSE)</f>
        <v>Non-URM</v>
      </c>
      <c r="H1198" t="s">
        <v>228</v>
      </c>
      <c r="I1198" t="s">
        <v>229</v>
      </c>
      <c r="J1198" t="s">
        <v>21</v>
      </c>
      <c r="K1198" t="s">
        <v>100</v>
      </c>
      <c r="L1198" s="3"/>
      <c r="M1198" t="s">
        <v>61</v>
      </c>
      <c r="N1198" t="s">
        <v>101</v>
      </c>
    </row>
    <row r="1199" spans="1:14" x14ac:dyDescent="0.25">
      <c r="A1199" s="2">
        <v>1</v>
      </c>
      <c r="B1199" s="2">
        <v>2016</v>
      </c>
      <c r="C1199" t="s">
        <v>232</v>
      </c>
      <c r="D1199" t="s">
        <v>48</v>
      </c>
      <c r="E1199" s="2" t="s">
        <v>12</v>
      </c>
      <c r="F1199" s="2">
        <f>VLOOKUP(C1199,'Five Year Alumni Srvy 2016 Data'!C:F,4,FALSE)</f>
        <v>0</v>
      </c>
      <c r="G1199" s="2" t="str">
        <f>VLOOKUP(F1199,Coding!K:L,2,FALSE)</f>
        <v>Non-URM</v>
      </c>
      <c r="H1199" t="s">
        <v>233</v>
      </c>
      <c r="I1199" t="s">
        <v>182</v>
      </c>
      <c r="J1199" t="s">
        <v>21</v>
      </c>
      <c r="K1199" t="s">
        <v>100</v>
      </c>
      <c r="L1199" s="3"/>
      <c r="M1199" t="s">
        <v>61</v>
      </c>
      <c r="N1199" t="s">
        <v>101</v>
      </c>
    </row>
    <row r="1200" spans="1:14" x14ac:dyDescent="0.25">
      <c r="A1200" s="2">
        <v>1</v>
      </c>
      <c r="B1200" s="2">
        <v>2016</v>
      </c>
      <c r="C1200" t="s">
        <v>234</v>
      </c>
      <c r="D1200" t="s">
        <v>48</v>
      </c>
      <c r="E1200" s="2" t="s">
        <v>12</v>
      </c>
      <c r="F1200" s="2">
        <f>VLOOKUP(C1200,'Five Year Alumni Srvy 2016 Data'!C:F,4,FALSE)</f>
        <v>0</v>
      </c>
      <c r="G1200" s="2" t="str">
        <f>VLOOKUP(F1200,Coding!K:L,2,FALSE)</f>
        <v>Non-URM</v>
      </c>
      <c r="H1200" t="s">
        <v>235</v>
      </c>
      <c r="I1200" t="s">
        <v>236</v>
      </c>
      <c r="J1200" t="s">
        <v>15</v>
      </c>
      <c r="K1200" t="s">
        <v>100</v>
      </c>
      <c r="L1200" s="3"/>
      <c r="M1200" t="s">
        <v>61</v>
      </c>
      <c r="N1200" t="s">
        <v>101</v>
      </c>
    </row>
    <row r="1201" spans="1:14" x14ac:dyDescent="0.25">
      <c r="A1201" s="2">
        <v>1</v>
      </c>
      <c r="B1201" s="2">
        <v>2016</v>
      </c>
      <c r="C1201" t="s">
        <v>237</v>
      </c>
      <c r="D1201" t="s">
        <v>48</v>
      </c>
      <c r="E1201" s="2" t="s">
        <v>12</v>
      </c>
      <c r="F1201" s="2">
        <f>VLOOKUP(C1201,'Five Year Alumni Srvy 2016 Data'!C:F,4,FALSE)</f>
        <v>0</v>
      </c>
      <c r="G1201" s="2" t="str">
        <f>VLOOKUP(F1201,Coding!K:L,2,FALSE)</f>
        <v>Non-URM</v>
      </c>
      <c r="H1201" t="s">
        <v>238</v>
      </c>
      <c r="I1201" t="s">
        <v>225</v>
      </c>
      <c r="J1201" t="s">
        <v>19</v>
      </c>
      <c r="K1201" t="s">
        <v>100</v>
      </c>
      <c r="L1201" s="3"/>
      <c r="M1201" t="s">
        <v>61</v>
      </c>
      <c r="N1201" t="s">
        <v>101</v>
      </c>
    </row>
    <row r="1202" spans="1:14" x14ac:dyDescent="0.25">
      <c r="A1202" s="2">
        <v>1</v>
      </c>
      <c r="B1202" s="2">
        <v>2016</v>
      </c>
      <c r="C1202" t="s">
        <v>244</v>
      </c>
      <c r="D1202" t="s">
        <v>48</v>
      </c>
      <c r="E1202" s="2" t="s">
        <v>12</v>
      </c>
      <c r="F1202" s="2">
        <f>VLOOKUP(C1202,'Five Year Alumni Srvy 2016 Data'!C:F,4,FALSE)</f>
        <v>0</v>
      </c>
      <c r="G1202" s="2" t="str">
        <f>VLOOKUP(F1202,Coding!K:L,2,FALSE)</f>
        <v>Non-URM</v>
      </c>
      <c r="H1202" t="s">
        <v>245</v>
      </c>
      <c r="I1202" t="s">
        <v>245</v>
      </c>
      <c r="J1202" t="s">
        <v>17</v>
      </c>
      <c r="K1202" t="s">
        <v>100</v>
      </c>
      <c r="L1202" s="3"/>
      <c r="M1202" t="s">
        <v>61</v>
      </c>
      <c r="N1202" t="s">
        <v>101</v>
      </c>
    </row>
    <row r="1203" spans="1:14" x14ac:dyDescent="0.25">
      <c r="A1203" s="2">
        <v>1</v>
      </c>
      <c r="B1203" s="2">
        <v>2016</v>
      </c>
      <c r="C1203" t="s">
        <v>246</v>
      </c>
      <c r="D1203" t="s">
        <v>48</v>
      </c>
      <c r="E1203" s="2" t="s">
        <v>12</v>
      </c>
      <c r="F1203" s="2">
        <f>VLOOKUP(C1203,'Five Year Alumni Srvy 2016 Data'!C:F,4,FALSE)</f>
        <v>0</v>
      </c>
      <c r="G1203" s="2" t="str">
        <f>VLOOKUP(F1203,Coding!K:L,2,FALSE)</f>
        <v>Non-URM</v>
      </c>
      <c r="H1203" t="s">
        <v>49</v>
      </c>
      <c r="I1203" t="s">
        <v>50</v>
      </c>
      <c r="J1203" t="s">
        <v>17</v>
      </c>
      <c r="K1203" t="s">
        <v>100</v>
      </c>
      <c r="L1203" s="3"/>
      <c r="M1203" t="s">
        <v>61</v>
      </c>
      <c r="N1203" t="s">
        <v>101</v>
      </c>
    </row>
    <row r="1204" spans="1:14" x14ac:dyDescent="0.25">
      <c r="A1204" s="2">
        <v>1</v>
      </c>
      <c r="B1204" s="2">
        <v>2016</v>
      </c>
      <c r="C1204" t="s">
        <v>251</v>
      </c>
      <c r="D1204" t="s">
        <v>48</v>
      </c>
      <c r="E1204" s="2" t="s">
        <v>12</v>
      </c>
      <c r="F1204" s="2">
        <f>VLOOKUP(C1204,'Five Year Alumni Srvy 2016 Data'!C:F,4,FALSE)</f>
        <v>0</v>
      </c>
      <c r="G1204" s="2" t="str">
        <f>VLOOKUP(F1204,Coding!K:L,2,FALSE)</f>
        <v>Non-URM</v>
      </c>
      <c r="H1204" t="s">
        <v>252</v>
      </c>
      <c r="I1204" t="s">
        <v>206</v>
      </c>
      <c r="J1204" t="s">
        <v>15</v>
      </c>
      <c r="K1204" t="s">
        <v>100</v>
      </c>
      <c r="L1204" s="3"/>
      <c r="M1204" t="s">
        <v>61</v>
      </c>
      <c r="N1204" t="s">
        <v>101</v>
      </c>
    </row>
    <row r="1205" spans="1:14" x14ac:dyDescent="0.25">
      <c r="A1205" s="2">
        <v>1</v>
      </c>
      <c r="B1205" s="2">
        <v>2016</v>
      </c>
      <c r="C1205" t="s">
        <v>253</v>
      </c>
      <c r="D1205" t="s">
        <v>48</v>
      </c>
      <c r="E1205" s="2" t="s">
        <v>12</v>
      </c>
      <c r="F1205" s="2">
        <f>VLOOKUP(C1205,'Five Year Alumni Srvy 2016 Data'!C:F,4,FALSE)</f>
        <v>0</v>
      </c>
      <c r="G1205" s="2" t="str">
        <f>VLOOKUP(F1205,Coding!K:L,2,FALSE)</f>
        <v>Non-URM</v>
      </c>
      <c r="H1205" t="s">
        <v>254</v>
      </c>
      <c r="I1205" t="s">
        <v>206</v>
      </c>
      <c r="J1205" t="s">
        <v>15</v>
      </c>
      <c r="K1205" t="s">
        <v>100</v>
      </c>
      <c r="L1205" s="3"/>
      <c r="M1205" t="s">
        <v>61</v>
      </c>
      <c r="N1205" t="s">
        <v>101</v>
      </c>
    </row>
    <row r="1206" spans="1:14" x14ac:dyDescent="0.25">
      <c r="A1206" s="2">
        <v>1</v>
      </c>
      <c r="B1206" s="2">
        <v>2016</v>
      </c>
      <c r="C1206" t="s">
        <v>257</v>
      </c>
      <c r="D1206" t="s">
        <v>204</v>
      </c>
      <c r="E1206" s="2" t="s">
        <v>12</v>
      </c>
      <c r="F1206" s="2">
        <f>VLOOKUP(C1206,'Five Year Alumni Srvy 2016 Data'!C:F,4,FALSE)</f>
        <v>0</v>
      </c>
      <c r="G1206" s="2" t="str">
        <f>VLOOKUP(F1206,Coding!K:L,2,FALSE)</f>
        <v>Non-URM</v>
      </c>
      <c r="H1206" t="s">
        <v>258</v>
      </c>
      <c r="I1206" t="s">
        <v>258</v>
      </c>
      <c r="J1206" t="s">
        <v>17</v>
      </c>
      <c r="K1206" t="s">
        <v>100</v>
      </c>
      <c r="L1206" s="3"/>
      <c r="M1206" t="s">
        <v>61</v>
      </c>
      <c r="N1206" t="s">
        <v>101</v>
      </c>
    </row>
    <row r="1207" spans="1:14" x14ac:dyDescent="0.25">
      <c r="A1207" s="2">
        <v>1</v>
      </c>
      <c r="B1207" s="2">
        <v>2016</v>
      </c>
      <c r="C1207" t="s">
        <v>259</v>
      </c>
      <c r="D1207" t="s">
        <v>169</v>
      </c>
      <c r="E1207" s="2" t="s">
        <v>12</v>
      </c>
      <c r="F1207" s="2">
        <f>VLOOKUP(C1207,'Five Year Alumni Srvy 2016 Data'!C:F,4,FALSE)</f>
        <v>0</v>
      </c>
      <c r="G1207" s="2" t="str">
        <f>VLOOKUP(F1207,Coding!K:L,2,FALSE)</f>
        <v>Non-URM</v>
      </c>
      <c r="H1207" t="s">
        <v>260</v>
      </c>
      <c r="I1207" t="s">
        <v>261</v>
      </c>
      <c r="J1207" t="s">
        <v>10</v>
      </c>
      <c r="K1207" t="s">
        <v>100</v>
      </c>
      <c r="L1207" s="3"/>
      <c r="M1207" t="s">
        <v>61</v>
      </c>
      <c r="N1207" t="s">
        <v>101</v>
      </c>
    </row>
    <row r="1208" spans="1:14" x14ac:dyDescent="0.25">
      <c r="A1208" s="2">
        <v>1</v>
      </c>
      <c r="B1208" s="2">
        <v>2016</v>
      </c>
      <c r="C1208" t="s">
        <v>265</v>
      </c>
      <c r="D1208" t="s">
        <v>169</v>
      </c>
      <c r="E1208" s="2" t="s">
        <v>12</v>
      </c>
      <c r="F1208" s="2">
        <f>VLOOKUP(C1208,'Five Year Alumni Srvy 2016 Data'!C:F,4,FALSE)</f>
        <v>0</v>
      </c>
      <c r="G1208" s="2" t="str">
        <f>VLOOKUP(F1208,Coding!K:L,2,FALSE)</f>
        <v>Non-URM</v>
      </c>
      <c r="H1208" t="s">
        <v>266</v>
      </c>
      <c r="I1208" t="s">
        <v>267</v>
      </c>
      <c r="J1208" t="s">
        <v>10</v>
      </c>
      <c r="K1208" t="s">
        <v>100</v>
      </c>
      <c r="L1208" s="3"/>
      <c r="M1208" t="s">
        <v>61</v>
      </c>
      <c r="N1208" t="s">
        <v>101</v>
      </c>
    </row>
    <row r="1209" spans="1:14" x14ac:dyDescent="0.25">
      <c r="A1209" s="2">
        <v>1</v>
      </c>
      <c r="B1209" s="2">
        <v>2016</v>
      </c>
      <c r="C1209" t="s">
        <v>276</v>
      </c>
      <c r="D1209" t="s">
        <v>48</v>
      </c>
      <c r="E1209" s="2" t="s">
        <v>12</v>
      </c>
      <c r="F1209" s="2">
        <f>VLOOKUP(C1209,'Five Year Alumni Srvy 2016 Data'!C:F,4,FALSE)</f>
        <v>0</v>
      </c>
      <c r="G1209" s="2" t="str">
        <f>VLOOKUP(F1209,Coding!K:L,2,FALSE)</f>
        <v>Non-URM</v>
      </c>
      <c r="H1209" t="s">
        <v>277</v>
      </c>
      <c r="I1209" t="s">
        <v>278</v>
      </c>
      <c r="J1209" t="s">
        <v>17</v>
      </c>
      <c r="K1209" t="s">
        <v>100</v>
      </c>
      <c r="L1209" s="3"/>
      <c r="M1209" t="s">
        <v>61</v>
      </c>
      <c r="N1209" t="s">
        <v>101</v>
      </c>
    </row>
    <row r="1210" spans="1:14" x14ac:dyDescent="0.25">
      <c r="A1210" s="2">
        <v>1</v>
      </c>
      <c r="B1210" s="2">
        <v>2016</v>
      </c>
      <c r="C1210" t="s">
        <v>295</v>
      </c>
      <c r="D1210" t="s">
        <v>48</v>
      </c>
      <c r="E1210" s="2" t="s">
        <v>12</v>
      </c>
      <c r="F1210" s="2">
        <f>VLOOKUP(C1210,'Five Year Alumni Srvy 2016 Data'!C:F,4,FALSE)</f>
        <v>0</v>
      </c>
      <c r="G1210" s="2" t="str">
        <f>VLOOKUP(F1210,Coding!K:L,2,FALSE)</f>
        <v>Non-URM</v>
      </c>
      <c r="H1210" t="s">
        <v>182</v>
      </c>
      <c r="I1210" t="s">
        <v>182</v>
      </c>
      <c r="J1210" t="s">
        <v>21</v>
      </c>
      <c r="K1210" t="s">
        <v>100</v>
      </c>
      <c r="L1210" s="3"/>
      <c r="M1210" t="s">
        <v>61</v>
      </c>
      <c r="N1210" t="s">
        <v>101</v>
      </c>
    </row>
    <row r="1211" spans="1:14" x14ac:dyDescent="0.25">
      <c r="A1211" s="2">
        <v>1</v>
      </c>
      <c r="B1211" s="2">
        <v>2016</v>
      </c>
      <c r="C1211" t="s">
        <v>302</v>
      </c>
      <c r="D1211" t="s">
        <v>204</v>
      </c>
      <c r="E1211" s="2" t="s">
        <v>12</v>
      </c>
      <c r="F1211" s="2">
        <f>VLOOKUP(C1211,'Five Year Alumni Srvy 2016 Data'!C:F,4,FALSE)</f>
        <v>0</v>
      </c>
      <c r="G1211" s="2" t="str">
        <f>VLOOKUP(F1211,Coding!K:L,2,FALSE)</f>
        <v>Non-URM</v>
      </c>
      <c r="H1211" t="s">
        <v>198</v>
      </c>
      <c r="I1211" t="s">
        <v>199</v>
      </c>
      <c r="J1211" t="s">
        <v>17</v>
      </c>
      <c r="K1211" t="s">
        <v>100</v>
      </c>
      <c r="L1211" s="3"/>
      <c r="M1211" t="s">
        <v>61</v>
      </c>
      <c r="N1211" t="s">
        <v>101</v>
      </c>
    </row>
    <row r="1212" spans="1:14" x14ac:dyDescent="0.25">
      <c r="A1212" s="2">
        <v>1</v>
      </c>
      <c r="B1212" s="2">
        <v>2016</v>
      </c>
      <c r="C1212" t="s">
        <v>303</v>
      </c>
      <c r="D1212" t="s">
        <v>204</v>
      </c>
      <c r="E1212" s="2" t="s">
        <v>12</v>
      </c>
      <c r="F1212" s="2">
        <f>VLOOKUP(C1212,'Five Year Alumni Srvy 2016 Data'!C:F,4,FALSE)</f>
        <v>0</v>
      </c>
      <c r="G1212" s="2" t="str">
        <f>VLOOKUP(F1212,Coding!K:L,2,FALSE)</f>
        <v>Non-URM</v>
      </c>
      <c r="H1212" t="s">
        <v>304</v>
      </c>
      <c r="I1212" t="s">
        <v>267</v>
      </c>
      <c r="J1212" t="s">
        <v>10</v>
      </c>
      <c r="K1212" t="s">
        <v>100</v>
      </c>
      <c r="L1212" s="3"/>
      <c r="M1212" t="s">
        <v>61</v>
      </c>
      <c r="N1212" t="s">
        <v>101</v>
      </c>
    </row>
    <row r="1213" spans="1:14" x14ac:dyDescent="0.25">
      <c r="A1213" s="2">
        <v>1</v>
      </c>
      <c r="B1213" s="2">
        <v>2016</v>
      </c>
      <c r="C1213" t="s">
        <v>311</v>
      </c>
      <c r="D1213" t="s">
        <v>48</v>
      </c>
      <c r="E1213" s="2" t="s">
        <v>12</v>
      </c>
      <c r="F1213" s="2">
        <f>VLOOKUP(C1213,'Five Year Alumni Srvy 2016 Data'!C:F,4,FALSE)</f>
        <v>0</v>
      </c>
      <c r="G1213" s="2" t="str">
        <f>VLOOKUP(F1213,Coding!K:L,2,FALSE)</f>
        <v>Non-URM</v>
      </c>
      <c r="H1213" t="s">
        <v>258</v>
      </c>
      <c r="I1213" t="s">
        <v>258</v>
      </c>
      <c r="J1213" t="s">
        <v>17</v>
      </c>
      <c r="K1213" t="s">
        <v>100</v>
      </c>
      <c r="L1213" s="3"/>
      <c r="M1213" t="s">
        <v>61</v>
      </c>
      <c r="N1213" t="s">
        <v>101</v>
      </c>
    </row>
    <row r="1214" spans="1:14" x14ac:dyDescent="0.25">
      <c r="A1214" s="2">
        <v>1</v>
      </c>
      <c r="B1214" s="2">
        <v>2016</v>
      </c>
      <c r="C1214" t="s">
        <v>315</v>
      </c>
      <c r="D1214" t="s">
        <v>48</v>
      </c>
      <c r="E1214" s="2" t="s">
        <v>12</v>
      </c>
      <c r="F1214" s="2">
        <f>VLOOKUP(C1214,'Five Year Alumni Srvy 2016 Data'!C:F,4,FALSE)</f>
        <v>0</v>
      </c>
      <c r="G1214" s="2" t="str">
        <f>VLOOKUP(F1214,Coding!K:L,2,FALSE)</f>
        <v>Non-URM</v>
      </c>
      <c r="H1214" t="s">
        <v>316</v>
      </c>
      <c r="I1214" t="s">
        <v>261</v>
      </c>
      <c r="J1214" t="s">
        <v>10</v>
      </c>
      <c r="K1214" t="s">
        <v>100</v>
      </c>
      <c r="L1214" s="3"/>
      <c r="M1214" t="s">
        <v>61</v>
      </c>
      <c r="N1214" t="s">
        <v>101</v>
      </c>
    </row>
    <row r="1215" spans="1:14" x14ac:dyDescent="0.25">
      <c r="A1215" s="2">
        <v>1</v>
      </c>
      <c r="B1215" s="2">
        <v>2016</v>
      </c>
      <c r="C1215" t="s">
        <v>320</v>
      </c>
      <c r="D1215" t="s">
        <v>48</v>
      </c>
      <c r="E1215" s="2" t="s">
        <v>12</v>
      </c>
      <c r="F1215" s="2">
        <f>VLOOKUP(C1215,'Five Year Alumni Srvy 2016 Data'!C:F,4,FALSE)</f>
        <v>0</v>
      </c>
      <c r="G1215" s="2" t="str">
        <f>VLOOKUP(F1215,Coding!K:L,2,FALSE)</f>
        <v>Non-URM</v>
      </c>
      <c r="H1215" t="s">
        <v>321</v>
      </c>
      <c r="I1215" t="s">
        <v>322</v>
      </c>
      <c r="J1215" t="s">
        <v>15</v>
      </c>
      <c r="K1215" t="s">
        <v>100</v>
      </c>
      <c r="L1215" s="3"/>
      <c r="M1215" t="s">
        <v>61</v>
      </c>
      <c r="N1215" t="s">
        <v>101</v>
      </c>
    </row>
    <row r="1216" spans="1:14" x14ac:dyDescent="0.25">
      <c r="A1216" s="2">
        <v>1</v>
      </c>
      <c r="B1216" s="2">
        <v>2016</v>
      </c>
      <c r="C1216" t="s">
        <v>324</v>
      </c>
      <c r="D1216" t="s">
        <v>204</v>
      </c>
      <c r="E1216" s="2" t="s">
        <v>12</v>
      </c>
      <c r="F1216" s="2">
        <f>VLOOKUP(C1216,'Five Year Alumni Srvy 2016 Data'!C:F,4,FALSE)</f>
        <v>0</v>
      </c>
      <c r="G1216" s="2" t="str">
        <f>VLOOKUP(F1216,Coding!K:L,2,FALSE)</f>
        <v>Non-URM</v>
      </c>
      <c r="H1216" t="s">
        <v>298</v>
      </c>
      <c r="I1216" t="s">
        <v>298</v>
      </c>
      <c r="J1216" t="s">
        <v>21</v>
      </c>
      <c r="K1216" t="s">
        <v>100</v>
      </c>
      <c r="L1216" s="3"/>
      <c r="M1216" t="s">
        <v>61</v>
      </c>
      <c r="N1216" t="s">
        <v>101</v>
      </c>
    </row>
    <row r="1217" spans="1:14" x14ac:dyDescent="0.25">
      <c r="A1217" s="2">
        <v>1</v>
      </c>
      <c r="B1217" s="2">
        <v>2016</v>
      </c>
      <c r="C1217" t="s">
        <v>332</v>
      </c>
      <c r="D1217" t="s">
        <v>169</v>
      </c>
      <c r="E1217" s="2" t="s">
        <v>12</v>
      </c>
      <c r="F1217" s="2">
        <f>VLOOKUP(C1217,'Five Year Alumni Srvy 2016 Data'!C:F,4,FALSE)</f>
        <v>0</v>
      </c>
      <c r="G1217" s="2" t="str">
        <f>VLOOKUP(F1217,Coding!K:L,2,FALSE)</f>
        <v>Non-URM</v>
      </c>
      <c r="H1217" t="s">
        <v>182</v>
      </c>
      <c r="I1217" t="s">
        <v>182</v>
      </c>
      <c r="J1217" t="s">
        <v>21</v>
      </c>
      <c r="K1217" t="s">
        <v>100</v>
      </c>
      <c r="L1217" s="3"/>
      <c r="M1217" t="s">
        <v>61</v>
      </c>
      <c r="N1217" t="s">
        <v>101</v>
      </c>
    </row>
    <row r="1218" spans="1:14" x14ac:dyDescent="0.25">
      <c r="A1218" s="2">
        <v>1</v>
      </c>
      <c r="B1218" s="2">
        <v>2016</v>
      </c>
      <c r="C1218" t="s">
        <v>358</v>
      </c>
      <c r="D1218" t="s">
        <v>264</v>
      </c>
      <c r="E1218" s="2" t="s">
        <v>12</v>
      </c>
      <c r="F1218" s="2">
        <f>VLOOKUP(C1218,'Five Year Alumni Srvy 2016 Data'!C:F,4,FALSE)</f>
        <v>0</v>
      </c>
      <c r="G1218" s="2" t="str">
        <f>VLOOKUP(F1218,Coding!K:L,2,FALSE)</f>
        <v>Non-URM</v>
      </c>
      <c r="H1218" t="s">
        <v>190</v>
      </c>
      <c r="I1218" t="s">
        <v>191</v>
      </c>
      <c r="J1218" t="s">
        <v>21</v>
      </c>
      <c r="K1218" t="s">
        <v>100</v>
      </c>
      <c r="L1218" s="3"/>
      <c r="M1218" t="s">
        <v>61</v>
      </c>
      <c r="N1218" t="s">
        <v>101</v>
      </c>
    </row>
    <row r="1219" spans="1:14" x14ac:dyDescent="0.25">
      <c r="A1219" s="2">
        <v>1</v>
      </c>
      <c r="B1219" s="2">
        <v>2016</v>
      </c>
      <c r="C1219" t="s">
        <v>363</v>
      </c>
      <c r="D1219" t="s">
        <v>264</v>
      </c>
      <c r="E1219" s="2" t="s">
        <v>12</v>
      </c>
      <c r="F1219" s="2">
        <f>VLOOKUP(C1219,'Five Year Alumni Srvy 2016 Data'!C:F,4,FALSE)</f>
        <v>0</v>
      </c>
      <c r="G1219" s="2" t="str">
        <f>VLOOKUP(F1219,Coding!K:L,2,FALSE)</f>
        <v>Non-URM</v>
      </c>
      <c r="H1219" t="s">
        <v>304</v>
      </c>
      <c r="I1219" t="s">
        <v>267</v>
      </c>
      <c r="J1219" t="s">
        <v>10</v>
      </c>
      <c r="K1219" t="s">
        <v>100</v>
      </c>
      <c r="L1219" s="3"/>
      <c r="M1219" t="s">
        <v>61</v>
      </c>
      <c r="N1219" t="s">
        <v>101</v>
      </c>
    </row>
    <row r="1220" spans="1:14" x14ac:dyDescent="0.25">
      <c r="A1220" s="2">
        <v>1</v>
      </c>
      <c r="B1220" s="2">
        <v>2016</v>
      </c>
      <c r="C1220" t="s">
        <v>365</v>
      </c>
      <c r="D1220" t="s">
        <v>48</v>
      </c>
      <c r="E1220" s="2" t="s">
        <v>12</v>
      </c>
      <c r="F1220" s="2">
        <f>VLOOKUP(C1220,'Five Year Alumni Srvy 2016 Data'!C:F,4,FALSE)</f>
        <v>0</v>
      </c>
      <c r="G1220" s="2" t="str">
        <f>VLOOKUP(F1220,Coding!K:L,2,FALSE)</f>
        <v>Non-URM</v>
      </c>
      <c r="H1220" t="s">
        <v>270</v>
      </c>
      <c r="I1220" t="s">
        <v>270</v>
      </c>
      <c r="J1220" t="s">
        <v>21</v>
      </c>
      <c r="K1220" t="s">
        <v>100</v>
      </c>
      <c r="L1220" s="3"/>
      <c r="M1220" t="s">
        <v>61</v>
      </c>
      <c r="N1220" t="s">
        <v>101</v>
      </c>
    </row>
    <row r="1221" spans="1:14" x14ac:dyDescent="0.25">
      <c r="A1221" s="2">
        <v>1</v>
      </c>
      <c r="B1221" s="2">
        <v>2016</v>
      </c>
      <c r="C1221" t="s">
        <v>366</v>
      </c>
      <c r="D1221" t="s">
        <v>48</v>
      </c>
      <c r="E1221" s="2" t="s">
        <v>12</v>
      </c>
      <c r="F1221" s="2">
        <f>VLOOKUP(C1221,'Five Year Alumni Srvy 2016 Data'!C:F,4,FALSE)</f>
        <v>0</v>
      </c>
      <c r="G1221" s="2" t="str">
        <f>VLOOKUP(F1221,Coding!K:L,2,FALSE)</f>
        <v>Non-URM</v>
      </c>
      <c r="H1221" t="s">
        <v>339</v>
      </c>
      <c r="I1221" t="s">
        <v>339</v>
      </c>
      <c r="J1221" t="s">
        <v>15</v>
      </c>
      <c r="K1221" t="s">
        <v>100</v>
      </c>
      <c r="L1221" s="3"/>
      <c r="M1221" t="s">
        <v>61</v>
      </c>
      <c r="N1221" t="s">
        <v>101</v>
      </c>
    </row>
    <row r="1222" spans="1:14" x14ac:dyDescent="0.25">
      <c r="A1222" s="2">
        <v>1</v>
      </c>
      <c r="B1222" s="2">
        <v>2016</v>
      </c>
      <c r="C1222" t="s">
        <v>369</v>
      </c>
      <c r="D1222" t="s">
        <v>48</v>
      </c>
      <c r="E1222" s="2" t="s">
        <v>12</v>
      </c>
      <c r="F1222" s="2">
        <f>VLOOKUP(C1222,'Five Year Alumni Srvy 2016 Data'!C:F,4,FALSE)</f>
        <v>0</v>
      </c>
      <c r="G1222" s="2" t="str">
        <f>VLOOKUP(F1222,Coding!K:L,2,FALSE)</f>
        <v>Non-URM</v>
      </c>
      <c r="H1222" t="s">
        <v>215</v>
      </c>
      <c r="I1222" t="s">
        <v>215</v>
      </c>
      <c r="J1222" t="s">
        <v>21</v>
      </c>
      <c r="K1222" t="s">
        <v>100</v>
      </c>
      <c r="L1222" s="3"/>
      <c r="M1222" t="s">
        <v>61</v>
      </c>
      <c r="N1222" t="s">
        <v>101</v>
      </c>
    </row>
    <row r="1223" spans="1:14" x14ac:dyDescent="0.25">
      <c r="A1223" s="2">
        <v>1</v>
      </c>
      <c r="B1223" s="2">
        <v>2016</v>
      </c>
      <c r="C1223" t="s">
        <v>373</v>
      </c>
      <c r="D1223" t="s">
        <v>48</v>
      </c>
      <c r="E1223" s="2" t="s">
        <v>12</v>
      </c>
      <c r="F1223" s="2">
        <f>VLOOKUP(C1223,'Five Year Alumni Srvy 2016 Data'!C:F,4,FALSE)</f>
        <v>0</v>
      </c>
      <c r="G1223" s="2" t="str">
        <f>VLOOKUP(F1223,Coding!K:L,2,FALSE)</f>
        <v>Non-URM</v>
      </c>
      <c r="H1223" t="s">
        <v>235</v>
      </c>
      <c r="I1223" t="s">
        <v>236</v>
      </c>
      <c r="J1223" t="s">
        <v>15</v>
      </c>
      <c r="K1223" t="s">
        <v>100</v>
      </c>
      <c r="L1223" s="3"/>
      <c r="M1223" t="s">
        <v>61</v>
      </c>
      <c r="N1223" t="s">
        <v>101</v>
      </c>
    </row>
    <row r="1224" spans="1:14" x14ac:dyDescent="0.25">
      <c r="A1224" s="2">
        <v>1</v>
      </c>
      <c r="B1224" s="2">
        <v>2016</v>
      </c>
      <c r="C1224" t="s">
        <v>377</v>
      </c>
      <c r="E1224" s="2" t="s">
        <v>12</v>
      </c>
      <c r="F1224" s="2">
        <f>VLOOKUP(C1224,'Five Year Alumni Srvy 2016 Data'!C:F,4,FALSE)</f>
        <v>0</v>
      </c>
      <c r="G1224" s="2" t="str">
        <f>VLOOKUP(F1224,Coding!K:L,2,FALSE)</f>
        <v>Non-URM</v>
      </c>
      <c r="H1224" t="s">
        <v>427</v>
      </c>
      <c r="I1224" t="s">
        <v>267</v>
      </c>
      <c r="J1224" t="s">
        <v>10</v>
      </c>
      <c r="K1224" t="s">
        <v>100</v>
      </c>
      <c r="L1224" s="3"/>
      <c r="M1224" t="s">
        <v>61</v>
      </c>
      <c r="N1224" t="s">
        <v>101</v>
      </c>
    </row>
    <row r="1225" spans="1:14" x14ac:dyDescent="0.25">
      <c r="A1225" s="2">
        <v>1</v>
      </c>
      <c r="B1225" s="2">
        <v>2016</v>
      </c>
      <c r="C1225" t="s">
        <v>378</v>
      </c>
      <c r="D1225" t="s">
        <v>204</v>
      </c>
      <c r="E1225" s="2" t="s">
        <v>12</v>
      </c>
      <c r="F1225" s="2">
        <f>VLOOKUP(C1225,'Five Year Alumni Srvy 2016 Data'!C:F,4,FALSE)</f>
        <v>0</v>
      </c>
      <c r="G1225" s="2" t="str">
        <f>VLOOKUP(F1225,Coding!K:L,2,FALSE)</f>
        <v>Non-URM</v>
      </c>
      <c r="H1225" t="s">
        <v>258</v>
      </c>
      <c r="I1225" t="s">
        <v>258</v>
      </c>
      <c r="J1225" t="s">
        <v>17</v>
      </c>
      <c r="K1225" t="s">
        <v>100</v>
      </c>
      <c r="L1225" s="3"/>
      <c r="M1225" t="s">
        <v>61</v>
      </c>
      <c r="N1225" t="s">
        <v>101</v>
      </c>
    </row>
    <row r="1226" spans="1:14" x14ac:dyDescent="0.25">
      <c r="A1226" s="2">
        <v>1</v>
      </c>
      <c r="B1226" s="2">
        <v>2016</v>
      </c>
      <c r="C1226" t="s">
        <v>381</v>
      </c>
      <c r="D1226" t="s">
        <v>48</v>
      </c>
      <c r="E1226" s="2" t="s">
        <v>12</v>
      </c>
      <c r="F1226" s="2">
        <f>VLOOKUP(C1226,'Five Year Alumni Srvy 2016 Data'!C:F,4,FALSE)</f>
        <v>0</v>
      </c>
      <c r="G1226" s="2" t="str">
        <f>VLOOKUP(F1226,Coding!K:L,2,FALSE)</f>
        <v>Non-URM</v>
      </c>
      <c r="H1226" t="s">
        <v>382</v>
      </c>
      <c r="I1226" t="s">
        <v>328</v>
      </c>
      <c r="J1226" t="s">
        <v>10</v>
      </c>
      <c r="K1226" t="s">
        <v>100</v>
      </c>
      <c r="L1226" s="3"/>
      <c r="M1226" t="s">
        <v>61</v>
      </c>
      <c r="N1226" t="s">
        <v>101</v>
      </c>
    </row>
    <row r="1227" spans="1:14" x14ac:dyDescent="0.25">
      <c r="A1227" s="2">
        <v>1</v>
      </c>
      <c r="B1227" s="2">
        <v>2016</v>
      </c>
      <c r="C1227" t="s">
        <v>383</v>
      </c>
      <c r="D1227" t="s">
        <v>204</v>
      </c>
      <c r="E1227" s="2" t="s">
        <v>12</v>
      </c>
      <c r="F1227" s="2">
        <f>VLOOKUP(C1227,'Five Year Alumni Srvy 2016 Data'!C:F,4,FALSE)</f>
        <v>0</v>
      </c>
      <c r="G1227" s="2" t="str">
        <f>VLOOKUP(F1227,Coding!K:L,2,FALSE)</f>
        <v>Non-URM</v>
      </c>
      <c r="H1227" t="s">
        <v>384</v>
      </c>
      <c r="I1227" t="s">
        <v>182</v>
      </c>
      <c r="J1227" t="s">
        <v>21</v>
      </c>
      <c r="K1227" t="s">
        <v>100</v>
      </c>
      <c r="L1227" s="3"/>
      <c r="M1227" t="s">
        <v>61</v>
      </c>
      <c r="N1227" t="s">
        <v>101</v>
      </c>
    </row>
    <row r="1228" spans="1:14" x14ac:dyDescent="0.25">
      <c r="A1228" s="2">
        <v>1</v>
      </c>
      <c r="B1228" s="2">
        <v>2016</v>
      </c>
      <c r="C1228" t="s">
        <v>388</v>
      </c>
      <c r="D1228" t="s">
        <v>169</v>
      </c>
      <c r="E1228" s="2" t="s">
        <v>12</v>
      </c>
      <c r="F1228" s="2">
        <f>VLOOKUP(C1228,'Five Year Alumni Srvy 2016 Data'!C:F,4,FALSE)</f>
        <v>0</v>
      </c>
      <c r="G1228" s="2" t="str">
        <f>VLOOKUP(F1228,Coding!K:L,2,FALSE)</f>
        <v>Non-URM</v>
      </c>
      <c r="H1228" t="s">
        <v>389</v>
      </c>
      <c r="I1228" t="s">
        <v>390</v>
      </c>
      <c r="J1228" t="s">
        <v>21</v>
      </c>
      <c r="K1228" t="s">
        <v>100</v>
      </c>
      <c r="L1228" s="3"/>
      <c r="M1228" t="s">
        <v>61</v>
      </c>
      <c r="N1228" t="s">
        <v>101</v>
      </c>
    </row>
    <row r="1229" spans="1:14" x14ac:dyDescent="0.25">
      <c r="A1229" s="2">
        <v>1</v>
      </c>
      <c r="B1229" s="2">
        <v>2016</v>
      </c>
      <c r="C1229" t="s">
        <v>394</v>
      </c>
      <c r="D1229" t="s">
        <v>264</v>
      </c>
      <c r="E1229" s="2" t="s">
        <v>12</v>
      </c>
      <c r="F1229" s="2">
        <f>VLOOKUP(C1229,'Five Year Alumni Srvy 2016 Data'!C:F,4,FALSE)</f>
        <v>0</v>
      </c>
      <c r="G1229" s="2" t="str">
        <f>VLOOKUP(F1229,Coding!K:L,2,FALSE)</f>
        <v>Non-URM</v>
      </c>
      <c r="H1229" t="s">
        <v>252</v>
      </c>
      <c r="I1229" t="s">
        <v>206</v>
      </c>
      <c r="J1229" t="s">
        <v>15</v>
      </c>
      <c r="K1229" t="s">
        <v>100</v>
      </c>
      <c r="L1229" s="3"/>
      <c r="M1229" t="s">
        <v>61</v>
      </c>
      <c r="N1229" t="s">
        <v>101</v>
      </c>
    </row>
    <row r="1230" spans="1:14" x14ac:dyDescent="0.25">
      <c r="A1230" s="2">
        <v>1</v>
      </c>
      <c r="B1230" s="2">
        <v>2016</v>
      </c>
      <c r="C1230" t="s">
        <v>396</v>
      </c>
      <c r="D1230" t="s">
        <v>48</v>
      </c>
      <c r="E1230" s="2" t="s">
        <v>12</v>
      </c>
      <c r="F1230" s="2">
        <f>VLOOKUP(C1230,'Five Year Alumni Srvy 2016 Data'!C:F,4,FALSE)</f>
        <v>0</v>
      </c>
      <c r="G1230" s="2" t="str">
        <f>VLOOKUP(F1230,Coding!K:L,2,FALSE)</f>
        <v>Non-URM</v>
      </c>
      <c r="H1230" t="s">
        <v>318</v>
      </c>
      <c r="I1230" t="s">
        <v>171</v>
      </c>
      <c r="J1230" t="s">
        <v>19</v>
      </c>
      <c r="K1230" t="s">
        <v>100</v>
      </c>
      <c r="L1230" s="3"/>
      <c r="M1230" t="s">
        <v>61</v>
      </c>
      <c r="N1230" t="s">
        <v>101</v>
      </c>
    </row>
    <row r="1231" spans="1:14" x14ac:dyDescent="0.25">
      <c r="A1231" s="2">
        <v>1</v>
      </c>
      <c r="B1231" s="2">
        <v>2016</v>
      </c>
      <c r="C1231" t="s">
        <v>404</v>
      </c>
      <c r="D1231" t="s">
        <v>204</v>
      </c>
      <c r="E1231" s="2" t="s">
        <v>12</v>
      </c>
      <c r="F1231" s="2">
        <f>VLOOKUP(C1231,'Five Year Alumni Srvy 2016 Data'!C:F,4,FALSE)</f>
        <v>0</v>
      </c>
      <c r="G1231" s="2" t="str">
        <f>VLOOKUP(F1231,Coding!K:L,2,FALSE)</f>
        <v>Non-URM</v>
      </c>
      <c r="H1231" t="s">
        <v>284</v>
      </c>
      <c r="I1231" t="s">
        <v>261</v>
      </c>
      <c r="J1231" t="s">
        <v>10</v>
      </c>
      <c r="K1231" t="s">
        <v>100</v>
      </c>
      <c r="L1231" s="3"/>
      <c r="M1231" t="s">
        <v>61</v>
      </c>
      <c r="N1231" t="s">
        <v>101</v>
      </c>
    </row>
    <row r="1232" spans="1:14" x14ac:dyDescent="0.25">
      <c r="A1232" s="2">
        <v>1</v>
      </c>
      <c r="B1232" s="2">
        <v>2016</v>
      </c>
      <c r="C1232" t="s">
        <v>417</v>
      </c>
      <c r="D1232" t="s">
        <v>204</v>
      </c>
      <c r="E1232" s="2" t="s">
        <v>12</v>
      </c>
      <c r="F1232" s="2">
        <f>VLOOKUP(C1232,'Five Year Alumni Srvy 2016 Data'!C:F,4,FALSE)</f>
        <v>0</v>
      </c>
      <c r="G1232" s="2" t="str">
        <f>VLOOKUP(F1232,Coding!K:L,2,FALSE)</f>
        <v>Non-URM</v>
      </c>
      <c r="H1232" t="s">
        <v>418</v>
      </c>
      <c r="I1232" t="s">
        <v>342</v>
      </c>
      <c r="J1232" t="s">
        <v>19</v>
      </c>
      <c r="K1232" t="s">
        <v>100</v>
      </c>
      <c r="L1232" s="3"/>
      <c r="M1232" t="s">
        <v>61</v>
      </c>
      <c r="N1232" t="s">
        <v>101</v>
      </c>
    </row>
    <row r="1233" spans="1:14" x14ac:dyDescent="0.25">
      <c r="A1233" s="2">
        <v>1</v>
      </c>
      <c r="B1233" s="2">
        <v>2016</v>
      </c>
      <c r="C1233" t="s">
        <v>422</v>
      </c>
      <c r="D1233" t="s">
        <v>48</v>
      </c>
      <c r="E1233" s="2" t="s">
        <v>12</v>
      </c>
      <c r="F1233" s="2">
        <f>VLOOKUP(C1233,'Five Year Alumni Srvy 2016 Data'!C:F,4,FALSE)</f>
        <v>0</v>
      </c>
      <c r="G1233" s="2" t="str">
        <f>VLOOKUP(F1233,Coding!K:L,2,FALSE)</f>
        <v>Non-URM</v>
      </c>
      <c r="H1233" t="s">
        <v>241</v>
      </c>
      <c r="I1233" t="s">
        <v>242</v>
      </c>
      <c r="J1233" t="s">
        <v>21</v>
      </c>
      <c r="K1233" t="s">
        <v>100</v>
      </c>
      <c r="L1233" s="3"/>
      <c r="M1233" t="s">
        <v>61</v>
      </c>
      <c r="N1233" t="s">
        <v>101</v>
      </c>
    </row>
    <row r="1234" spans="1:14" x14ac:dyDescent="0.25">
      <c r="A1234" s="2">
        <v>1</v>
      </c>
      <c r="B1234" s="2">
        <v>2016</v>
      </c>
      <c r="C1234" t="s">
        <v>424</v>
      </c>
      <c r="D1234" t="s">
        <v>204</v>
      </c>
      <c r="E1234" s="2" t="s">
        <v>12</v>
      </c>
      <c r="F1234" s="2">
        <f>VLOOKUP(C1234,'Five Year Alumni Srvy 2016 Data'!C:F,4,FALSE)</f>
        <v>0</v>
      </c>
      <c r="G1234" s="2" t="str">
        <f>VLOOKUP(F1234,Coding!K:L,2,FALSE)</f>
        <v>Non-URM</v>
      </c>
      <c r="H1234" t="s">
        <v>425</v>
      </c>
      <c r="I1234" t="s">
        <v>267</v>
      </c>
      <c r="J1234" t="s">
        <v>10</v>
      </c>
      <c r="K1234" t="s">
        <v>100</v>
      </c>
      <c r="L1234" s="3"/>
      <c r="M1234" t="s">
        <v>61</v>
      </c>
      <c r="N1234" t="s">
        <v>101</v>
      </c>
    </row>
    <row r="1235" spans="1:14" x14ac:dyDescent="0.25">
      <c r="A1235" s="2">
        <v>1</v>
      </c>
      <c r="B1235" s="2">
        <v>2016</v>
      </c>
      <c r="C1235" t="s">
        <v>438</v>
      </c>
      <c r="D1235" t="s">
        <v>48</v>
      </c>
      <c r="E1235" s="2" t="s">
        <v>12</v>
      </c>
      <c r="F1235" s="2">
        <f>VLOOKUP(C1235,'Five Year Alumni Srvy 2016 Data'!C:F,4,FALSE)</f>
        <v>0</v>
      </c>
      <c r="G1235" s="2" t="str">
        <f>VLOOKUP(F1235,Coding!K:L,2,FALSE)</f>
        <v>Non-URM</v>
      </c>
      <c r="H1235" t="s">
        <v>182</v>
      </c>
      <c r="I1235" t="s">
        <v>182</v>
      </c>
      <c r="J1235" t="s">
        <v>21</v>
      </c>
      <c r="K1235" t="s">
        <v>100</v>
      </c>
      <c r="L1235" s="3"/>
      <c r="M1235" t="s">
        <v>61</v>
      </c>
      <c r="N1235" t="s">
        <v>101</v>
      </c>
    </row>
    <row r="1236" spans="1:14" x14ac:dyDescent="0.25">
      <c r="A1236" s="2">
        <v>1</v>
      </c>
      <c r="B1236" s="2">
        <v>2016</v>
      </c>
      <c r="C1236" t="s">
        <v>443</v>
      </c>
      <c r="D1236" t="s">
        <v>264</v>
      </c>
      <c r="E1236" s="2" t="s">
        <v>12</v>
      </c>
      <c r="F1236" s="2">
        <f>VLOOKUP(C1236,'Five Year Alumni Srvy 2016 Data'!C:F,4,FALSE)</f>
        <v>0</v>
      </c>
      <c r="G1236" s="2" t="str">
        <f>VLOOKUP(F1236,Coding!K:L,2,FALSE)</f>
        <v>Non-URM</v>
      </c>
      <c r="H1236" t="s">
        <v>444</v>
      </c>
      <c r="I1236" t="s">
        <v>401</v>
      </c>
      <c r="J1236" t="s">
        <v>19</v>
      </c>
      <c r="K1236" t="s">
        <v>100</v>
      </c>
      <c r="L1236" s="3"/>
      <c r="M1236" t="s">
        <v>61</v>
      </c>
      <c r="N1236" t="s">
        <v>101</v>
      </c>
    </row>
    <row r="1237" spans="1:14" x14ac:dyDescent="0.25">
      <c r="A1237" s="2">
        <v>1</v>
      </c>
      <c r="B1237" s="2">
        <v>2016</v>
      </c>
      <c r="C1237" t="s">
        <v>450</v>
      </c>
      <c r="D1237" t="s">
        <v>169</v>
      </c>
      <c r="E1237" s="2" t="s">
        <v>12</v>
      </c>
      <c r="F1237" s="2">
        <f>VLOOKUP(C1237,'Five Year Alumni Srvy 2016 Data'!C:F,4,FALSE)</f>
        <v>0</v>
      </c>
      <c r="G1237" s="2" t="str">
        <f>VLOOKUP(F1237,Coding!K:L,2,FALSE)</f>
        <v>Non-URM</v>
      </c>
      <c r="H1237" t="s">
        <v>451</v>
      </c>
      <c r="I1237" t="s">
        <v>452</v>
      </c>
      <c r="J1237" t="s">
        <v>21</v>
      </c>
      <c r="K1237" t="s">
        <v>100</v>
      </c>
      <c r="L1237" s="3"/>
      <c r="M1237" t="s">
        <v>61</v>
      </c>
      <c r="N1237" t="s">
        <v>101</v>
      </c>
    </row>
    <row r="1238" spans="1:14" x14ac:dyDescent="0.25">
      <c r="A1238" s="2">
        <v>1</v>
      </c>
      <c r="B1238" s="2">
        <v>2016</v>
      </c>
      <c r="C1238" t="s">
        <v>453</v>
      </c>
      <c r="D1238" t="s">
        <v>169</v>
      </c>
      <c r="E1238" s="2" t="s">
        <v>12</v>
      </c>
      <c r="F1238" s="2">
        <f>VLOOKUP(C1238,'Five Year Alumni Srvy 2016 Data'!C:F,4,FALSE)</f>
        <v>0</v>
      </c>
      <c r="G1238" s="2" t="str">
        <f>VLOOKUP(F1238,Coding!K:L,2,FALSE)</f>
        <v>Non-URM</v>
      </c>
      <c r="H1238" t="s">
        <v>454</v>
      </c>
      <c r="I1238" t="s">
        <v>206</v>
      </c>
      <c r="J1238" t="s">
        <v>15</v>
      </c>
      <c r="K1238" t="s">
        <v>100</v>
      </c>
      <c r="L1238" s="3"/>
      <c r="M1238" t="s">
        <v>61</v>
      </c>
      <c r="N1238" t="s">
        <v>101</v>
      </c>
    </row>
    <row r="1239" spans="1:14" x14ac:dyDescent="0.25">
      <c r="A1239" s="2">
        <v>1</v>
      </c>
      <c r="B1239" s="2">
        <v>2016</v>
      </c>
      <c r="C1239" t="s">
        <v>462</v>
      </c>
      <c r="D1239" t="s">
        <v>48</v>
      </c>
      <c r="E1239" s="2" t="s">
        <v>12</v>
      </c>
      <c r="F1239" s="2">
        <f>VLOOKUP(C1239,'Five Year Alumni Srvy 2016 Data'!C:F,4,FALSE)</f>
        <v>0</v>
      </c>
      <c r="G1239" s="2" t="str">
        <f>VLOOKUP(F1239,Coding!K:L,2,FALSE)</f>
        <v>Non-URM</v>
      </c>
      <c r="H1239" t="s">
        <v>215</v>
      </c>
      <c r="I1239" t="s">
        <v>215</v>
      </c>
      <c r="J1239" t="s">
        <v>21</v>
      </c>
      <c r="K1239" t="s">
        <v>100</v>
      </c>
      <c r="L1239" s="3"/>
      <c r="M1239" t="s">
        <v>61</v>
      </c>
      <c r="N1239" t="s">
        <v>101</v>
      </c>
    </row>
    <row r="1240" spans="1:14" x14ac:dyDescent="0.25">
      <c r="A1240" s="2">
        <v>1</v>
      </c>
      <c r="B1240" s="2">
        <v>2016</v>
      </c>
      <c r="C1240" t="s">
        <v>463</v>
      </c>
      <c r="D1240" t="s">
        <v>204</v>
      </c>
      <c r="E1240" s="2" t="s">
        <v>12</v>
      </c>
      <c r="F1240" s="2">
        <f>VLOOKUP(C1240,'Five Year Alumni Srvy 2016 Data'!C:F,4,FALSE)</f>
        <v>0</v>
      </c>
      <c r="G1240" s="2" t="str">
        <f>VLOOKUP(F1240,Coding!K:L,2,FALSE)</f>
        <v>Non-URM</v>
      </c>
      <c r="H1240" t="s">
        <v>427</v>
      </c>
      <c r="I1240" t="s">
        <v>267</v>
      </c>
      <c r="J1240" t="s">
        <v>10</v>
      </c>
      <c r="K1240" t="s">
        <v>100</v>
      </c>
      <c r="L1240" s="3"/>
      <c r="M1240" t="s">
        <v>61</v>
      </c>
      <c r="N1240" t="s">
        <v>101</v>
      </c>
    </row>
    <row r="1241" spans="1:14" x14ac:dyDescent="0.25">
      <c r="A1241" s="2">
        <v>1</v>
      </c>
      <c r="B1241" s="2">
        <v>2016</v>
      </c>
      <c r="C1241" t="s">
        <v>464</v>
      </c>
      <c r="D1241" t="s">
        <v>48</v>
      </c>
      <c r="E1241" s="2" t="s">
        <v>12</v>
      </c>
      <c r="F1241" s="2">
        <f>VLOOKUP(C1241,'Five Year Alumni Srvy 2016 Data'!C:F,4,FALSE)</f>
        <v>0</v>
      </c>
      <c r="G1241" s="2" t="str">
        <f>VLOOKUP(F1241,Coding!K:L,2,FALSE)</f>
        <v>Non-URM</v>
      </c>
      <c r="H1241" t="s">
        <v>465</v>
      </c>
      <c r="I1241" t="s">
        <v>466</v>
      </c>
      <c r="J1241" t="s">
        <v>10</v>
      </c>
      <c r="K1241" t="s">
        <v>100</v>
      </c>
      <c r="L1241" s="3"/>
      <c r="M1241" t="s">
        <v>61</v>
      </c>
      <c r="N1241" t="s">
        <v>101</v>
      </c>
    </row>
    <row r="1242" spans="1:14" x14ac:dyDescent="0.25">
      <c r="A1242" s="2">
        <v>1</v>
      </c>
      <c r="B1242" s="2">
        <v>2016</v>
      </c>
      <c r="C1242" t="s">
        <v>468</v>
      </c>
      <c r="D1242" t="s">
        <v>169</v>
      </c>
      <c r="E1242" s="2" t="s">
        <v>12</v>
      </c>
      <c r="F1242" s="2">
        <f>VLOOKUP(C1242,'Five Year Alumni Srvy 2016 Data'!C:F,4,FALSE)</f>
        <v>0</v>
      </c>
      <c r="G1242" s="2" t="str">
        <f>VLOOKUP(F1242,Coding!K:L,2,FALSE)</f>
        <v>Non-URM</v>
      </c>
      <c r="H1242" t="s">
        <v>469</v>
      </c>
      <c r="I1242" t="s">
        <v>342</v>
      </c>
      <c r="J1242" t="s">
        <v>19</v>
      </c>
      <c r="K1242" t="s">
        <v>100</v>
      </c>
      <c r="L1242" s="3"/>
      <c r="M1242" t="s">
        <v>61</v>
      </c>
      <c r="N1242" t="s">
        <v>101</v>
      </c>
    </row>
    <row r="1243" spans="1:14" x14ac:dyDescent="0.25">
      <c r="A1243" s="2">
        <v>1</v>
      </c>
      <c r="B1243" s="2">
        <v>2016</v>
      </c>
      <c r="C1243" t="s">
        <v>474</v>
      </c>
      <c r="D1243" t="s">
        <v>264</v>
      </c>
      <c r="E1243" s="2" t="s">
        <v>12</v>
      </c>
      <c r="F1243" s="2">
        <f>VLOOKUP(C1243,'Five Year Alumni Srvy 2016 Data'!C:F,4,FALSE)</f>
        <v>0</v>
      </c>
      <c r="G1243" s="2" t="str">
        <f>VLOOKUP(F1243,Coding!K:L,2,FALSE)</f>
        <v>Non-URM</v>
      </c>
      <c r="H1243" t="s">
        <v>182</v>
      </c>
      <c r="I1243" t="s">
        <v>182</v>
      </c>
      <c r="J1243" t="s">
        <v>21</v>
      </c>
      <c r="K1243" t="s">
        <v>100</v>
      </c>
      <c r="L1243" s="3"/>
      <c r="M1243" t="s">
        <v>61</v>
      </c>
      <c r="N1243" t="s">
        <v>101</v>
      </c>
    </row>
    <row r="1244" spans="1:14" x14ac:dyDescent="0.25">
      <c r="A1244" s="2">
        <v>1</v>
      </c>
      <c r="B1244" s="2">
        <v>2016</v>
      </c>
      <c r="C1244" t="s">
        <v>475</v>
      </c>
      <c r="D1244" t="s">
        <v>169</v>
      </c>
      <c r="E1244" s="2" t="s">
        <v>12</v>
      </c>
      <c r="F1244" s="2">
        <f>VLOOKUP(C1244,'Five Year Alumni Srvy 2016 Data'!C:F,4,FALSE)</f>
        <v>0</v>
      </c>
      <c r="G1244" s="2" t="str">
        <f>VLOOKUP(F1244,Coding!K:L,2,FALSE)</f>
        <v>Non-URM</v>
      </c>
      <c r="H1244" t="s">
        <v>389</v>
      </c>
      <c r="I1244" t="s">
        <v>390</v>
      </c>
      <c r="J1244" t="s">
        <v>21</v>
      </c>
      <c r="K1244" t="s">
        <v>100</v>
      </c>
      <c r="L1244" s="3"/>
      <c r="M1244" t="s">
        <v>61</v>
      </c>
      <c r="N1244" t="s">
        <v>101</v>
      </c>
    </row>
    <row r="1245" spans="1:14" x14ac:dyDescent="0.25">
      <c r="A1245" s="2">
        <v>1</v>
      </c>
      <c r="B1245" s="2">
        <v>2016</v>
      </c>
      <c r="C1245" t="s">
        <v>477</v>
      </c>
      <c r="D1245" t="s">
        <v>48</v>
      </c>
      <c r="E1245" s="2" t="s">
        <v>12</v>
      </c>
      <c r="F1245" s="2">
        <f>VLOOKUP(C1245,'Five Year Alumni Srvy 2016 Data'!C:F,4,FALSE)</f>
        <v>0</v>
      </c>
      <c r="G1245" s="2" t="str">
        <f>VLOOKUP(F1245,Coding!K:L,2,FALSE)</f>
        <v>Non-URM</v>
      </c>
      <c r="H1245" t="s">
        <v>432</v>
      </c>
      <c r="I1245" t="s">
        <v>433</v>
      </c>
      <c r="J1245" t="s">
        <v>15</v>
      </c>
      <c r="K1245" t="s">
        <v>100</v>
      </c>
      <c r="L1245" s="3"/>
      <c r="M1245" t="s">
        <v>61</v>
      </c>
      <c r="N1245" t="s">
        <v>101</v>
      </c>
    </row>
    <row r="1246" spans="1:14" x14ac:dyDescent="0.25">
      <c r="A1246" s="2">
        <v>1</v>
      </c>
      <c r="B1246" s="2">
        <v>2016</v>
      </c>
      <c r="C1246" t="s">
        <v>479</v>
      </c>
      <c r="D1246" t="s">
        <v>48</v>
      </c>
      <c r="E1246" s="2" t="s">
        <v>12</v>
      </c>
      <c r="F1246" s="2">
        <f>VLOOKUP(C1246,'Five Year Alumni Srvy 2016 Data'!C:F,4,FALSE)</f>
        <v>0</v>
      </c>
      <c r="G1246" s="2" t="str">
        <f>VLOOKUP(F1246,Coding!K:L,2,FALSE)</f>
        <v>Non-URM</v>
      </c>
      <c r="H1246" t="s">
        <v>252</v>
      </c>
      <c r="I1246" t="s">
        <v>206</v>
      </c>
      <c r="J1246" t="s">
        <v>15</v>
      </c>
      <c r="K1246" t="s">
        <v>100</v>
      </c>
      <c r="L1246" s="3"/>
      <c r="M1246" t="s">
        <v>61</v>
      </c>
      <c r="N1246" t="s">
        <v>101</v>
      </c>
    </row>
    <row r="1247" spans="1:14" x14ac:dyDescent="0.25">
      <c r="A1247" s="2">
        <v>1</v>
      </c>
      <c r="B1247" s="2">
        <v>2016</v>
      </c>
      <c r="C1247" t="s">
        <v>485</v>
      </c>
      <c r="D1247" t="s">
        <v>48</v>
      </c>
      <c r="E1247" s="2" t="s">
        <v>12</v>
      </c>
      <c r="F1247" s="2">
        <f>VLOOKUP(C1247,'Five Year Alumni Srvy 2016 Data'!C:F,4,FALSE)</f>
        <v>0</v>
      </c>
      <c r="G1247" s="2" t="str">
        <f>VLOOKUP(F1247,Coding!K:L,2,FALSE)</f>
        <v>Non-URM</v>
      </c>
      <c r="H1247" t="s">
        <v>298</v>
      </c>
      <c r="I1247" t="s">
        <v>298</v>
      </c>
      <c r="J1247" t="s">
        <v>21</v>
      </c>
      <c r="K1247" t="s">
        <v>100</v>
      </c>
      <c r="L1247" s="3"/>
      <c r="M1247" t="s">
        <v>61</v>
      </c>
      <c r="N1247" t="s">
        <v>101</v>
      </c>
    </row>
    <row r="1248" spans="1:14" x14ac:dyDescent="0.25">
      <c r="A1248" s="2">
        <v>1</v>
      </c>
      <c r="B1248" s="2">
        <v>2016</v>
      </c>
      <c r="C1248" t="s">
        <v>47</v>
      </c>
      <c r="D1248" t="s">
        <v>48</v>
      </c>
      <c r="E1248" s="2" t="s">
        <v>12</v>
      </c>
      <c r="F1248" s="2">
        <f>VLOOKUP(C1248,'Five Year Alumni Srvy 2016 Data'!C:F,4,FALSE)</f>
        <v>0</v>
      </c>
      <c r="G1248" s="2" t="str">
        <f>VLOOKUP(F1248,Coding!K:L,2,FALSE)</f>
        <v>Non-URM</v>
      </c>
      <c r="H1248" t="s">
        <v>49</v>
      </c>
      <c r="I1248" t="s">
        <v>50</v>
      </c>
      <c r="J1248" t="s">
        <v>17</v>
      </c>
      <c r="K1248" t="s">
        <v>102</v>
      </c>
      <c r="L1248" s="3"/>
      <c r="M1248" t="s">
        <v>61</v>
      </c>
      <c r="N1248" t="s">
        <v>103</v>
      </c>
    </row>
    <row r="1249" spans="1:14" x14ac:dyDescent="0.25">
      <c r="A1249" s="2">
        <v>1</v>
      </c>
      <c r="B1249" s="2">
        <v>2016</v>
      </c>
      <c r="C1249" t="s">
        <v>168</v>
      </c>
      <c r="D1249" t="s">
        <v>169</v>
      </c>
      <c r="E1249" s="2" t="s">
        <v>12</v>
      </c>
      <c r="F1249" s="2">
        <f>VLOOKUP(C1249,'Five Year Alumni Srvy 2016 Data'!C:F,4,FALSE)</f>
        <v>0</v>
      </c>
      <c r="G1249" s="2" t="str">
        <f>VLOOKUP(F1249,Coding!K:L,2,FALSE)</f>
        <v>Non-URM</v>
      </c>
      <c r="H1249" t="s">
        <v>170</v>
      </c>
      <c r="I1249" t="s">
        <v>171</v>
      </c>
      <c r="J1249" t="s">
        <v>19</v>
      </c>
      <c r="K1249" t="s">
        <v>102</v>
      </c>
      <c r="L1249" s="3"/>
      <c r="M1249" t="s">
        <v>61</v>
      </c>
      <c r="N1249" t="s">
        <v>103</v>
      </c>
    </row>
    <row r="1250" spans="1:14" x14ac:dyDescent="0.25">
      <c r="A1250" s="2">
        <v>1</v>
      </c>
      <c r="B1250" s="2">
        <v>2016</v>
      </c>
      <c r="C1250" t="s">
        <v>189</v>
      </c>
      <c r="D1250" t="s">
        <v>48</v>
      </c>
      <c r="E1250" s="2" t="s">
        <v>12</v>
      </c>
      <c r="F1250" s="2">
        <f>VLOOKUP(C1250,'Five Year Alumni Srvy 2016 Data'!C:F,4,FALSE)</f>
        <v>0</v>
      </c>
      <c r="G1250" s="2" t="str">
        <f>VLOOKUP(F1250,Coding!K:L,2,FALSE)</f>
        <v>Non-URM</v>
      </c>
      <c r="H1250" t="s">
        <v>190</v>
      </c>
      <c r="I1250" t="s">
        <v>191</v>
      </c>
      <c r="J1250" t="s">
        <v>21</v>
      </c>
      <c r="K1250" t="s">
        <v>102</v>
      </c>
      <c r="L1250" s="3"/>
      <c r="M1250" t="s">
        <v>61</v>
      </c>
      <c r="N1250" t="s">
        <v>103</v>
      </c>
    </row>
    <row r="1251" spans="1:14" x14ac:dyDescent="0.25">
      <c r="A1251" s="2">
        <v>1</v>
      </c>
      <c r="B1251" s="2">
        <v>2016</v>
      </c>
      <c r="C1251" t="s">
        <v>194</v>
      </c>
      <c r="D1251" t="s">
        <v>48</v>
      </c>
      <c r="E1251" s="2" t="s">
        <v>12</v>
      </c>
      <c r="F1251" s="2">
        <f>VLOOKUP(C1251,'Five Year Alumni Srvy 2016 Data'!C:F,4,FALSE)</f>
        <v>0</v>
      </c>
      <c r="G1251" s="2" t="str">
        <f>VLOOKUP(F1251,Coding!K:L,2,FALSE)</f>
        <v>Non-URM</v>
      </c>
      <c r="H1251" t="s">
        <v>195</v>
      </c>
      <c r="I1251" t="s">
        <v>196</v>
      </c>
      <c r="J1251" t="s">
        <v>10</v>
      </c>
      <c r="K1251" t="s">
        <v>102</v>
      </c>
      <c r="L1251" s="3"/>
      <c r="M1251" t="s">
        <v>61</v>
      </c>
      <c r="N1251" t="s">
        <v>103</v>
      </c>
    </row>
    <row r="1252" spans="1:14" x14ac:dyDescent="0.25">
      <c r="A1252" s="2">
        <v>1</v>
      </c>
      <c r="B1252" s="2">
        <v>2016</v>
      </c>
      <c r="C1252" t="s">
        <v>218</v>
      </c>
      <c r="D1252" t="s">
        <v>48</v>
      </c>
      <c r="E1252" s="2" t="s">
        <v>12</v>
      </c>
      <c r="F1252" s="2">
        <f>VLOOKUP(C1252,'Five Year Alumni Srvy 2016 Data'!C:F,4,FALSE)</f>
        <v>0</v>
      </c>
      <c r="G1252" s="2" t="str">
        <f>VLOOKUP(F1252,Coding!K:L,2,FALSE)</f>
        <v>Non-URM</v>
      </c>
      <c r="H1252" t="s">
        <v>219</v>
      </c>
      <c r="I1252" t="s">
        <v>220</v>
      </c>
      <c r="J1252" t="s">
        <v>19</v>
      </c>
      <c r="K1252" t="s">
        <v>102</v>
      </c>
      <c r="L1252" s="3"/>
      <c r="M1252" t="s">
        <v>61</v>
      </c>
      <c r="N1252" t="s">
        <v>103</v>
      </c>
    </row>
    <row r="1253" spans="1:14" x14ac:dyDescent="0.25">
      <c r="A1253" s="2">
        <v>1</v>
      </c>
      <c r="B1253" s="2">
        <v>2016</v>
      </c>
      <c r="C1253" t="s">
        <v>227</v>
      </c>
      <c r="D1253" t="s">
        <v>48</v>
      </c>
      <c r="E1253" s="2" t="s">
        <v>12</v>
      </c>
      <c r="F1253" s="2">
        <f>VLOOKUP(C1253,'Five Year Alumni Srvy 2016 Data'!C:F,4,FALSE)</f>
        <v>0</v>
      </c>
      <c r="G1253" s="2" t="str">
        <f>VLOOKUP(F1253,Coding!K:L,2,FALSE)</f>
        <v>Non-URM</v>
      </c>
      <c r="H1253" t="s">
        <v>228</v>
      </c>
      <c r="I1253" t="s">
        <v>229</v>
      </c>
      <c r="J1253" t="s">
        <v>21</v>
      </c>
      <c r="K1253" t="s">
        <v>102</v>
      </c>
      <c r="L1253" s="3"/>
      <c r="M1253" t="s">
        <v>61</v>
      </c>
      <c r="N1253" t="s">
        <v>103</v>
      </c>
    </row>
    <row r="1254" spans="1:14" x14ac:dyDescent="0.25">
      <c r="A1254" s="2">
        <v>1</v>
      </c>
      <c r="B1254" s="2">
        <v>2016</v>
      </c>
      <c r="C1254" t="s">
        <v>232</v>
      </c>
      <c r="D1254" t="s">
        <v>48</v>
      </c>
      <c r="E1254" s="2" t="s">
        <v>12</v>
      </c>
      <c r="F1254" s="2">
        <f>VLOOKUP(C1254,'Five Year Alumni Srvy 2016 Data'!C:F,4,FALSE)</f>
        <v>0</v>
      </c>
      <c r="G1254" s="2" t="str">
        <f>VLOOKUP(F1254,Coding!K:L,2,FALSE)</f>
        <v>Non-URM</v>
      </c>
      <c r="H1254" t="s">
        <v>233</v>
      </c>
      <c r="I1254" t="s">
        <v>182</v>
      </c>
      <c r="J1254" t="s">
        <v>21</v>
      </c>
      <c r="K1254" t="s">
        <v>102</v>
      </c>
      <c r="L1254" s="3"/>
      <c r="M1254" t="s">
        <v>61</v>
      </c>
      <c r="N1254" t="s">
        <v>103</v>
      </c>
    </row>
    <row r="1255" spans="1:14" x14ac:dyDescent="0.25">
      <c r="A1255" s="2">
        <v>1</v>
      </c>
      <c r="B1255" s="2">
        <v>2016</v>
      </c>
      <c r="C1255" t="s">
        <v>234</v>
      </c>
      <c r="D1255" t="s">
        <v>48</v>
      </c>
      <c r="E1255" s="2" t="s">
        <v>12</v>
      </c>
      <c r="F1255" s="2">
        <f>VLOOKUP(C1255,'Five Year Alumni Srvy 2016 Data'!C:F,4,FALSE)</f>
        <v>0</v>
      </c>
      <c r="G1255" s="2" t="str">
        <f>VLOOKUP(F1255,Coding!K:L,2,FALSE)</f>
        <v>Non-URM</v>
      </c>
      <c r="H1255" t="s">
        <v>235</v>
      </c>
      <c r="I1255" t="s">
        <v>236</v>
      </c>
      <c r="J1255" t="s">
        <v>15</v>
      </c>
      <c r="K1255" t="s">
        <v>102</v>
      </c>
      <c r="L1255" s="3"/>
      <c r="M1255" t="s">
        <v>61</v>
      </c>
      <c r="N1255" t="s">
        <v>103</v>
      </c>
    </row>
    <row r="1256" spans="1:14" x14ac:dyDescent="0.25">
      <c r="A1256" s="2">
        <v>1</v>
      </c>
      <c r="B1256" s="2">
        <v>2016</v>
      </c>
      <c r="C1256" t="s">
        <v>237</v>
      </c>
      <c r="D1256" t="s">
        <v>48</v>
      </c>
      <c r="E1256" s="2" t="s">
        <v>12</v>
      </c>
      <c r="F1256" s="2">
        <f>VLOOKUP(C1256,'Five Year Alumni Srvy 2016 Data'!C:F,4,FALSE)</f>
        <v>0</v>
      </c>
      <c r="G1256" s="2" t="str">
        <f>VLOOKUP(F1256,Coding!K:L,2,FALSE)</f>
        <v>Non-URM</v>
      </c>
      <c r="H1256" t="s">
        <v>238</v>
      </c>
      <c r="I1256" t="s">
        <v>225</v>
      </c>
      <c r="J1256" t="s">
        <v>19</v>
      </c>
      <c r="K1256" t="s">
        <v>102</v>
      </c>
      <c r="L1256" s="3"/>
      <c r="M1256" t="s">
        <v>61</v>
      </c>
      <c r="N1256" t="s">
        <v>103</v>
      </c>
    </row>
    <row r="1257" spans="1:14" x14ac:dyDescent="0.25">
      <c r="A1257" s="2">
        <v>1</v>
      </c>
      <c r="B1257" s="2">
        <v>2016</v>
      </c>
      <c r="C1257" t="s">
        <v>244</v>
      </c>
      <c r="D1257" t="s">
        <v>48</v>
      </c>
      <c r="E1257" s="2" t="s">
        <v>12</v>
      </c>
      <c r="F1257" s="2">
        <f>VLOOKUP(C1257,'Five Year Alumni Srvy 2016 Data'!C:F,4,FALSE)</f>
        <v>0</v>
      </c>
      <c r="G1257" s="2" t="str">
        <f>VLOOKUP(F1257,Coding!K:L,2,FALSE)</f>
        <v>Non-URM</v>
      </c>
      <c r="H1257" t="s">
        <v>245</v>
      </c>
      <c r="I1257" t="s">
        <v>245</v>
      </c>
      <c r="J1257" t="s">
        <v>17</v>
      </c>
      <c r="K1257" t="s">
        <v>102</v>
      </c>
      <c r="L1257" s="3"/>
      <c r="M1257" t="s">
        <v>61</v>
      </c>
      <c r="N1257" t="s">
        <v>103</v>
      </c>
    </row>
    <row r="1258" spans="1:14" x14ac:dyDescent="0.25">
      <c r="A1258" s="2">
        <v>1</v>
      </c>
      <c r="B1258" s="2">
        <v>2016</v>
      </c>
      <c r="C1258" t="s">
        <v>246</v>
      </c>
      <c r="D1258" t="s">
        <v>48</v>
      </c>
      <c r="E1258" s="2" t="s">
        <v>12</v>
      </c>
      <c r="F1258" s="2">
        <f>VLOOKUP(C1258,'Five Year Alumni Srvy 2016 Data'!C:F,4,FALSE)</f>
        <v>0</v>
      </c>
      <c r="G1258" s="2" t="str">
        <f>VLOOKUP(F1258,Coding!K:L,2,FALSE)</f>
        <v>Non-URM</v>
      </c>
      <c r="H1258" t="s">
        <v>49</v>
      </c>
      <c r="I1258" t="s">
        <v>50</v>
      </c>
      <c r="J1258" t="s">
        <v>17</v>
      </c>
      <c r="K1258" t="s">
        <v>102</v>
      </c>
      <c r="L1258" s="3"/>
      <c r="M1258" t="s">
        <v>61</v>
      </c>
      <c r="N1258" t="s">
        <v>103</v>
      </c>
    </row>
    <row r="1259" spans="1:14" x14ac:dyDescent="0.25">
      <c r="A1259" s="2">
        <v>1</v>
      </c>
      <c r="B1259" s="2">
        <v>2016</v>
      </c>
      <c r="C1259" t="s">
        <v>251</v>
      </c>
      <c r="D1259" t="s">
        <v>48</v>
      </c>
      <c r="E1259" s="2" t="s">
        <v>12</v>
      </c>
      <c r="F1259" s="2">
        <f>VLOOKUP(C1259,'Five Year Alumni Srvy 2016 Data'!C:F,4,FALSE)</f>
        <v>0</v>
      </c>
      <c r="G1259" s="2" t="str">
        <f>VLOOKUP(F1259,Coding!K:L,2,FALSE)</f>
        <v>Non-URM</v>
      </c>
      <c r="H1259" t="s">
        <v>252</v>
      </c>
      <c r="I1259" t="s">
        <v>206</v>
      </c>
      <c r="J1259" t="s">
        <v>15</v>
      </c>
      <c r="K1259" t="s">
        <v>102</v>
      </c>
      <c r="L1259" s="3"/>
      <c r="M1259" t="s">
        <v>61</v>
      </c>
      <c r="N1259" t="s">
        <v>103</v>
      </c>
    </row>
    <row r="1260" spans="1:14" x14ac:dyDescent="0.25">
      <c r="A1260" s="2">
        <v>1</v>
      </c>
      <c r="B1260" s="2">
        <v>2016</v>
      </c>
      <c r="C1260" t="s">
        <v>253</v>
      </c>
      <c r="D1260" t="s">
        <v>48</v>
      </c>
      <c r="E1260" s="2" t="s">
        <v>12</v>
      </c>
      <c r="F1260" s="2">
        <f>VLOOKUP(C1260,'Five Year Alumni Srvy 2016 Data'!C:F,4,FALSE)</f>
        <v>0</v>
      </c>
      <c r="G1260" s="2" t="str">
        <f>VLOOKUP(F1260,Coding!K:L,2,FALSE)</f>
        <v>Non-URM</v>
      </c>
      <c r="H1260" t="s">
        <v>254</v>
      </c>
      <c r="I1260" t="s">
        <v>206</v>
      </c>
      <c r="J1260" t="s">
        <v>15</v>
      </c>
      <c r="K1260" t="s">
        <v>102</v>
      </c>
      <c r="L1260" s="3"/>
      <c r="M1260" t="s">
        <v>61</v>
      </c>
      <c r="N1260" t="s">
        <v>103</v>
      </c>
    </row>
    <row r="1261" spans="1:14" x14ac:dyDescent="0.25">
      <c r="A1261" s="2">
        <v>1</v>
      </c>
      <c r="B1261" s="2">
        <v>2016</v>
      </c>
      <c r="C1261" t="s">
        <v>257</v>
      </c>
      <c r="D1261" t="s">
        <v>204</v>
      </c>
      <c r="E1261" s="2" t="s">
        <v>12</v>
      </c>
      <c r="F1261" s="2">
        <f>VLOOKUP(C1261,'Five Year Alumni Srvy 2016 Data'!C:F,4,FALSE)</f>
        <v>0</v>
      </c>
      <c r="G1261" s="2" t="str">
        <f>VLOOKUP(F1261,Coding!K:L,2,FALSE)</f>
        <v>Non-URM</v>
      </c>
      <c r="H1261" t="s">
        <v>258</v>
      </c>
      <c r="I1261" t="s">
        <v>258</v>
      </c>
      <c r="J1261" t="s">
        <v>17</v>
      </c>
      <c r="K1261" t="s">
        <v>102</v>
      </c>
      <c r="L1261" s="3"/>
      <c r="M1261" t="s">
        <v>61</v>
      </c>
      <c r="N1261" t="s">
        <v>103</v>
      </c>
    </row>
    <row r="1262" spans="1:14" x14ac:dyDescent="0.25">
      <c r="A1262" s="2">
        <v>1</v>
      </c>
      <c r="B1262" s="2">
        <v>2016</v>
      </c>
      <c r="C1262" t="s">
        <v>259</v>
      </c>
      <c r="D1262" t="s">
        <v>169</v>
      </c>
      <c r="E1262" s="2" t="s">
        <v>12</v>
      </c>
      <c r="F1262" s="2">
        <f>VLOOKUP(C1262,'Five Year Alumni Srvy 2016 Data'!C:F,4,FALSE)</f>
        <v>0</v>
      </c>
      <c r="G1262" s="2" t="str">
        <f>VLOOKUP(F1262,Coding!K:L,2,FALSE)</f>
        <v>Non-URM</v>
      </c>
      <c r="H1262" t="s">
        <v>260</v>
      </c>
      <c r="I1262" t="s">
        <v>261</v>
      </c>
      <c r="J1262" t="s">
        <v>10</v>
      </c>
      <c r="K1262" t="s">
        <v>102</v>
      </c>
      <c r="L1262" s="3"/>
      <c r="M1262" t="s">
        <v>61</v>
      </c>
      <c r="N1262" t="s">
        <v>103</v>
      </c>
    </row>
    <row r="1263" spans="1:14" x14ac:dyDescent="0.25">
      <c r="A1263" s="2">
        <v>1</v>
      </c>
      <c r="B1263" s="2">
        <v>2016</v>
      </c>
      <c r="C1263" t="s">
        <v>265</v>
      </c>
      <c r="D1263" t="s">
        <v>169</v>
      </c>
      <c r="E1263" s="2" t="s">
        <v>12</v>
      </c>
      <c r="F1263" s="2">
        <f>VLOOKUP(C1263,'Five Year Alumni Srvy 2016 Data'!C:F,4,FALSE)</f>
        <v>0</v>
      </c>
      <c r="G1263" s="2" t="str">
        <f>VLOOKUP(F1263,Coding!K:L,2,FALSE)</f>
        <v>Non-URM</v>
      </c>
      <c r="H1263" t="s">
        <v>266</v>
      </c>
      <c r="I1263" t="s">
        <v>267</v>
      </c>
      <c r="J1263" t="s">
        <v>10</v>
      </c>
      <c r="K1263" t="s">
        <v>102</v>
      </c>
      <c r="L1263" s="3"/>
      <c r="M1263" t="s">
        <v>61</v>
      </c>
      <c r="N1263" t="s">
        <v>103</v>
      </c>
    </row>
    <row r="1264" spans="1:14" x14ac:dyDescent="0.25">
      <c r="A1264" s="2">
        <v>1</v>
      </c>
      <c r="B1264" s="2">
        <v>2016</v>
      </c>
      <c r="C1264" t="s">
        <v>276</v>
      </c>
      <c r="D1264" t="s">
        <v>48</v>
      </c>
      <c r="E1264" s="2" t="s">
        <v>12</v>
      </c>
      <c r="F1264" s="2">
        <f>VLOOKUP(C1264,'Five Year Alumni Srvy 2016 Data'!C:F,4,FALSE)</f>
        <v>0</v>
      </c>
      <c r="G1264" s="2" t="str">
        <f>VLOOKUP(F1264,Coding!K:L,2,FALSE)</f>
        <v>Non-URM</v>
      </c>
      <c r="H1264" t="s">
        <v>277</v>
      </c>
      <c r="I1264" t="s">
        <v>278</v>
      </c>
      <c r="J1264" t="s">
        <v>17</v>
      </c>
      <c r="K1264" t="s">
        <v>102</v>
      </c>
      <c r="L1264" s="3"/>
      <c r="M1264" t="s">
        <v>61</v>
      </c>
      <c r="N1264" t="s">
        <v>103</v>
      </c>
    </row>
    <row r="1265" spans="1:14" x14ac:dyDescent="0.25">
      <c r="A1265" s="2">
        <v>1</v>
      </c>
      <c r="B1265" s="2">
        <v>2016</v>
      </c>
      <c r="C1265" t="s">
        <v>295</v>
      </c>
      <c r="D1265" t="s">
        <v>48</v>
      </c>
      <c r="E1265" s="2" t="s">
        <v>12</v>
      </c>
      <c r="F1265" s="2">
        <f>VLOOKUP(C1265,'Five Year Alumni Srvy 2016 Data'!C:F,4,FALSE)</f>
        <v>0</v>
      </c>
      <c r="G1265" s="2" t="str">
        <f>VLOOKUP(F1265,Coding!K:L,2,FALSE)</f>
        <v>Non-URM</v>
      </c>
      <c r="H1265" t="s">
        <v>182</v>
      </c>
      <c r="I1265" t="s">
        <v>182</v>
      </c>
      <c r="J1265" t="s">
        <v>21</v>
      </c>
      <c r="K1265" t="s">
        <v>102</v>
      </c>
      <c r="L1265" s="3"/>
      <c r="M1265" t="s">
        <v>61</v>
      </c>
      <c r="N1265" t="s">
        <v>103</v>
      </c>
    </row>
    <row r="1266" spans="1:14" x14ac:dyDescent="0.25">
      <c r="A1266" s="2">
        <v>1</v>
      </c>
      <c r="B1266" s="2">
        <v>2016</v>
      </c>
      <c r="C1266" t="s">
        <v>302</v>
      </c>
      <c r="D1266" t="s">
        <v>204</v>
      </c>
      <c r="E1266" s="2" t="s">
        <v>12</v>
      </c>
      <c r="F1266" s="2">
        <f>VLOOKUP(C1266,'Five Year Alumni Srvy 2016 Data'!C:F,4,FALSE)</f>
        <v>0</v>
      </c>
      <c r="G1266" s="2" t="str">
        <f>VLOOKUP(F1266,Coding!K:L,2,FALSE)</f>
        <v>Non-URM</v>
      </c>
      <c r="H1266" t="s">
        <v>198</v>
      </c>
      <c r="I1266" t="s">
        <v>199</v>
      </c>
      <c r="J1266" t="s">
        <v>17</v>
      </c>
      <c r="K1266" t="s">
        <v>102</v>
      </c>
      <c r="L1266" s="3"/>
      <c r="M1266" t="s">
        <v>61</v>
      </c>
      <c r="N1266" t="s">
        <v>103</v>
      </c>
    </row>
    <row r="1267" spans="1:14" x14ac:dyDescent="0.25">
      <c r="A1267" s="2">
        <v>1</v>
      </c>
      <c r="B1267" s="2">
        <v>2016</v>
      </c>
      <c r="C1267" t="s">
        <v>303</v>
      </c>
      <c r="D1267" t="s">
        <v>204</v>
      </c>
      <c r="E1267" s="2" t="s">
        <v>12</v>
      </c>
      <c r="F1267" s="2">
        <f>VLOOKUP(C1267,'Five Year Alumni Srvy 2016 Data'!C:F,4,FALSE)</f>
        <v>0</v>
      </c>
      <c r="G1267" s="2" t="str">
        <f>VLOOKUP(F1267,Coding!K:L,2,FALSE)</f>
        <v>Non-URM</v>
      </c>
      <c r="H1267" t="s">
        <v>304</v>
      </c>
      <c r="I1267" t="s">
        <v>267</v>
      </c>
      <c r="J1267" t="s">
        <v>10</v>
      </c>
      <c r="K1267" t="s">
        <v>102</v>
      </c>
      <c r="L1267" s="3"/>
      <c r="M1267" t="s">
        <v>61</v>
      </c>
      <c r="N1267" t="s">
        <v>103</v>
      </c>
    </row>
    <row r="1268" spans="1:14" x14ac:dyDescent="0.25">
      <c r="A1268" s="2">
        <v>1</v>
      </c>
      <c r="B1268" s="2">
        <v>2016</v>
      </c>
      <c r="C1268" t="s">
        <v>311</v>
      </c>
      <c r="D1268" t="s">
        <v>48</v>
      </c>
      <c r="E1268" s="2" t="s">
        <v>12</v>
      </c>
      <c r="F1268" s="2">
        <f>VLOOKUP(C1268,'Five Year Alumni Srvy 2016 Data'!C:F,4,FALSE)</f>
        <v>0</v>
      </c>
      <c r="G1268" s="2" t="str">
        <f>VLOOKUP(F1268,Coding!K:L,2,FALSE)</f>
        <v>Non-URM</v>
      </c>
      <c r="H1268" t="s">
        <v>258</v>
      </c>
      <c r="I1268" t="s">
        <v>258</v>
      </c>
      <c r="J1268" t="s">
        <v>17</v>
      </c>
      <c r="K1268" t="s">
        <v>102</v>
      </c>
      <c r="L1268" s="3"/>
      <c r="M1268" t="s">
        <v>61</v>
      </c>
      <c r="N1268" t="s">
        <v>103</v>
      </c>
    </row>
    <row r="1269" spans="1:14" x14ac:dyDescent="0.25">
      <c r="A1269" s="2">
        <v>1</v>
      </c>
      <c r="B1269" s="2">
        <v>2016</v>
      </c>
      <c r="C1269" t="s">
        <v>315</v>
      </c>
      <c r="D1269" t="s">
        <v>48</v>
      </c>
      <c r="E1269" s="2" t="s">
        <v>12</v>
      </c>
      <c r="F1269" s="2">
        <f>VLOOKUP(C1269,'Five Year Alumni Srvy 2016 Data'!C:F,4,FALSE)</f>
        <v>0</v>
      </c>
      <c r="G1269" s="2" t="str">
        <f>VLOOKUP(F1269,Coding!K:L,2,FALSE)</f>
        <v>Non-URM</v>
      </c>
      <c r="H1269" t="s">
        <v>316</v>
      </c>
      <c r="I1269" t="s">
        <v>261</v>
      </c>
      <c r="J1269" t="s">
        <v>10</v>
      </c>
      <c r="K1269" t="s">
        <v>102</v>
      </c>
      <c r="L1269" s="3"/>
      <c r="M1269" t="s">
        <v>61</v>
      </c>
      <c r="N1269" t="s">
        <v>103</v>
      </c>
    </row>
    <row r="1270" spans="1:14" x14ac:dyDescent="0.25">
      <c r="A1270" s="2">
        <v>1</v>
      </c>
      <c r="B1270" s="2">
        <v>2016</v>
      </c>
      <c r="C1270" t="s">
        <v>320</v>
      </c>
      <c r="D1270" t="s">
        <v>48</v>
      </c>
      <c r="E1270" s="2" t="s">
        <v>12</v>
      </c>
      <c r="F1270" s="2">
        <f>VLOOKUP(C1270,'Five Year Alumni Srvy 2016 Data'!C:F,4,FALSE)</f>
        <v>0</v>
      </c>
      <c r="G1270" s="2" t="str">
        <f>VLOOKUP(F1270,Coding!K:L,2,FALSE)</f>
        <v>Non-URM</v>
      </c>
      <c r="H1270" t="s">
        <v>321</v>
      </c>
      <c r="I1270" t="s">
        <v>322</v>
      </c>
      <c r="J1270" t="s">
        <v>15</v>
      </c>
      <c r="K1270" t="s">
        <v>102</v>
      </c>
      <c r="L1270" s="3"/>
      <c r="M1270" t="s">
        <v>61</v>
      </c>
      <c r="N1270" t="s">
        <v>103</v>
      </c>
    </row>
    <row r="1271" spans="1:14" x14ac:dyDescent="0.25">
      <c r="A1271" s="2">
        <v>1</v>
      </c>
      <c r="B1271" s="2">
        <v>2016</v>
      </c>
      <c r="C1271" t="s">
        <v>324</v>
      </c>
      <c r="D1271" t="s">
        <v>204</v>
      </c>
      <c r="E1271" s="2" t="s">
        <v>12</v>
      </c>
      <c r="F1271" s="2">
        <f>VLOOKUP(C1271,'Five Year Alumni Srvy 2016 Data'!C:F,4,FALSE)</f>
        <v>0</v>
      </c>
      <c r="G1271" s="2" t="str">
        <f>VLOOKUP(F1271,Coding!K:L,2,FALSE)</f>
        <v>Non-URM</v>
      </c>
      <c r="H1271" t="s">
        <v>298</v>
      </c>
      <c r="I1271" t="s">
        <v>298</v>
      </c>
      <c r="J1271" t="s">
        <v>21</v>
      </c>
      <c r="K1271" t="s">
        <v>102</v>
      </c>
      <c r="L1271" s="3"/>
      <c r="M1271" t="s">
        <v>61</v>
      </c>
      <c r="N1271" t="s">
        <v>103</v>
      </c>
    </row>
    <row r="1272" spans="1:14" x14ac:dyDescent="0.25">
      <c r="A1272" s="2">
        <v>1</v>
      </c>
      <c r="B1272" s="2">
        <v>2016</v>
      </c>
      <c r="C1272" t="s">
        <v>332</v>
      </c>
      <c r="D1272" t="s">
        <v>169</v>
      </c>
      <c r="E1272" s="2" t="s">
        <v>12</v>
      </c>
      <c r="F1272" s="2">
        <f>VLOOKUP(C1272,'Five Year Alumni Srvy 2016 Data'!C:F,4,FALSE)</f>
        <v>0</v>
      </c>
      <c r="G1272" s="2" t="str">
        <f>VLOOKUP(F1272,Coding!K:L,2,FALSE)</f>
        <v>Non-URM</v>
      </c>
      <c r="H1272" t="s">
        <v>182</v>
      </c>
      <c r="I1272" t="s">
        <v>182</v>
      </c>
      <c r="J1272" t="s">
        <v>21</v>
      </c>
      <c r="K1272" t="s">
        <v>102</v>
      </c>
      <c r="L1272" s="3"/>
      <c r="M1272" t="s">
        <v>61</v>
      </c>
      <c r="N1272" t="s">
        <v>103</v>
      </c>
    </row>
    <row r="1273" spans="1:14" x14ac:dyDescent="0.25">
      <c r="A1273" s="2">
        <v>1</v>
      </c>
      <c r="B1273" s="2">
        <v>2016</v>
      </c>
      <c r="C1273" t="s">
        <v>358</v>
      </c>
      <c r="D1273" t="s">
        <v>264</v>
      </c>
      <c r="E1273" s="2" t="s">
        <v>12</v>
      </c>
      <c r="F1273" s="2">
        <f>VLOOKUP(C1273,'Five Year Alumni Srvy 2016 Data'!C:F,4,FALSE)</f>
        <v>0</v>
      </c>
      <c r="G1273" s="2" t="str">
        <f>VLOOKUP(F1273,Coding!K:L,2,FALSE)</f>
        <v>Non-URM</v>
      </c>
      <c r="H1273" t="s">
        <v>190</v>
      </c>
      <c r="I1273" t="s">
        <v>191</v>
      </c>
      <c r="J1273" t="s">
        <v>21</v>
      </c>
      <c r="K1273" t="s">
        <v>102</v>
      </c>
      <c r="L1273" s="3"/>
      <c r="M1273" t="s">
        <v>61</v>
      </c>
      <c r="N1273" t="s">
        <v>103</v>
      </c>
    </row>
    <row r="1274" spans="1:14" x14ac:dyDescent="0.25">
      <c r="A1274" s="2">
        <v>1</v>
      </c>
      <c r="B1274" s="2">
        <v>2016</v>
      </c>
      <c r="C1274" t="s">
        <v>363</v>
      </c>
      <c r="D1274" t="s">
        <v>264</v>
      </c>
      <c r="E1274" s="2" t="s">
        <v>12</v>
      </c>
      <c r="F1274" s="2">
        <f>VLOOKUP(C1274,'Five Year Alumni Srvy 2016 Data'!C:F,4,FALSE)</f>
        <v>0</v>
      </c>
      <c r="G1274" s="2" t="str">
        <f>VLOOKUP(F1274,Coding!K:L,2,FALSE)</f>
        <v>Non-URM</v>
      </c>
      <c r="H1274" t="s">
        <v>304</v>
      </c>
      <c r="I1274" t="s">
        <v>267</v>
      </c>
      <c r="J1274" t="s">
        <v>10</v>
      </c>
      <c r="K1274" t="s">
        <v>102</v>
      </c>
      <c r="L1274" s="3"/>
      <c r="M1274" t="s">
        <v>61</v>
      </c>
      <c r="N1274" t="s">
        <v>103</v>
      </c>
    </row>
    <row r="1275" spans="1:14" x14ac:dyDescent="0.25">
      <c r="A1275" s="2">
        <v>1</v>
      </c>
      <c r="B1275" s="2">
        <v>2016</v>
      </c>
      <c r="C1275" t="s">
        <v>365</v>
      </c>
      <c r="D1275" t="s">
        <v>48</v>
      </c>
      <c r="E1275" s="2" t="s">
        <v>12</v>
      </c>
      <c r="F1275" s="2">
        <f>VLOOKUP(C1275,'Five Year Alumni Srvy 2016 Data'!C:F,4,FALSE)</f>
        <v>0</v>
      </c>
      <c r="G1275" s="2" t="str">
        <f>VLOOKUP(F1275,Coding!K:L,2,FALSE)</f>
        <v>Non-URM</v>
      </c>
      <c r="H1275" t="s">
        <v>270</v>
      </c>
      <c r="I1275" t="s">
        <v>270</v>
      </c>
      <c r="J1275" t="s">
        <v>21</v>
      </c>
      <c r="K1275" t="s">
        <v>102</v>
      </c>
      <c r="L1275" s="3"/>
      <c r="M1275" t="s">
        <v>61</v>
      </c>
      <c r="N1275" t="s">
        <v>103</v>
      </c>
    </row>
    <row r="1276" spans="1:14" x14ac:dyDescent="0.25">
      <c r="A1276" s="2">
        <v>1</v>
      </c>
      <c r="B1276" s="2">
        <v>2016</v>
      </c>
      <c r="C1276" t="s">
        <v>366</v>
      </c>
      <c r="D1276" t="s">
        <v>48</v>
      </c>
      <c r="E1276" s="2" t="s">
        <v>12</v>
      </c>
      <c r="F1276" s="2">
        <f>VLOOKUP(C1276,'Five Year Alumni Srvy 2016 Data'!C:F,4,FALSE)</f>
        <v>0</v>
      </c>
      <c r="G1276" s="2" t="str">
        <f>VLOOKUP(F1276,Coding!K:L,2,FALSE)</f>
        <v>Non-URM</v>
      </c>
      <c r="H1276" t="s">
        <v>339</v>
      </c>
      <c r="I1276" t="s">
        <v>339</v>
      </c>
      <c r="J1276" t="s">
        <v>15</v>
      </c>
      <c r="K1276" t="s">
        <v>102</v>
      </c>
      <c r="L1276" s="3"/>
      <c r="M1276" t="s">
        <v>61</v>
      </c>
      <c r="N1276" t="s">
        <v>103</v>
      </c>
    </row>
    <row r="1277" spans="1:14" x14ac:dyDescent="0.25">
      <c r="A1277" s="2">
        <v>1</v>
      </c>
      <c r="B1277" s="2">
        <v>2016</v>
      </c>
      <c r="C1277" t="s">
        <v>369</v>
      </c>
      <c r="D1277" t="s">
        <v>48</v>
      </c>
      <c r="E1277" s="2" t="s">
        <v>12</v>
      </c>
      <c r="F1277" s="2">
        <f>VLOOKUP(C1277,'Five Year Alumni Srvy 2016 Data'!C:F,4,FALSE)</f>
        <v>0</v>
      </c>
      <c r="G1277" s="2" t="str">
        <f>VLOOKUP(F1277,Coding!K:L,2,FALSE)</f>
        <v>Non-URM</v>
      </c>
      <c r="H1277" t="s">
        <v>215</v>
      </c>
      <c r="I1277" t="s">
        <v>215</v>
      </c>
      <c r="J1277" t="s">
        <v>21</v>
      </c>
      <c r="K1277" t="s">
        <v>102</v>
      </c>
      <c r="L1277" s="3"/>
      <c r="M1277" t="s">
        <v>61</v>
      </c>
      <c r="N1277" t="s">
        <v>103</v>
      </c>
    </row>
    <row r="1278" spans="1:14" x14ac:dyDescent="0.25">
      <c r="A1278" s="2">
        <v>1</v>
      </c>
      <c r="B1278" s="2">
        <v>2016</v>
      </c>
      <c r="C1278" t="s">
        <v>373</v>
      </c>
      <c r="D1278" t="s">
        <v>48</v>
      </c>
      <c r="E1278" s="2" t="s">
        <v>12</v>
      </c>
      <c r="F1278" s="2">
        <f>VLOOKUP(C1278,'Five Year Alumni Srvy 2016 Data'!C:F,4,FALSE)</f>
        <v>0</v>
      </c>
      <c r="G1278" s="2" t="str">
        <f>VLOOKUP(F1278,Coding!K:L,2,FALSE)</f>
        <v>Non-URM</v>
      </c>
      <c r="H1278" t="s">
        <v>235</v>
      </c>
      <c r="I1278" t="s">
        <v>236</v>
      </c>
      <c r="J1278" t="s">
        <v>15</v>
      </c>
      <c r="K1278" t="s">
        <v>102</v>
      </c>
      <c r="L1278" s="3"/>
      <c r="M1278" t="s">
        <v>61</v>
      </c>
      <c r="N1278" t="s">
        <v>103</v>
      </c>
    </row>
    <row r="1279" spans="1:14" x14ac:dyDescent="0.25">
      <c r="A1279" s="2">
        <v>1</v>
      </c>
      <c r="B1279" s="2">
        <v>2016</v>
      </c>
      <c r="C1279" t="s">
        <v>377</v>
      </c>
      <c r="E1279" s="2" t="s">
        <v>12</v>
      </c>
      <c r="F1279" s="2">
        <f>VLOOKUP(C1279,'Five Year Alumni Srvy 2016 Data'!C:F,4,FALSE)</f>
        <v>0</v>
      </c>
      <c r="G1279" s="2" t="str">
        <f>VLOOKUP(F1279,Coding!K:L,2,FALSE)</f>
        <v>Non-URM</v>
      </c>
      <c r="H1279" t="s">
        <v>427</v>
      </c>
      <c r="I1279" t="s">
        <v>267</v>
      </c>
      <c r="J1279" t="s">
        <v>10</v>
      </c>
      <c r="K1279" t="s">
        <v>102</v>
      </c>
      <c r="L1279" s="3"/>
      <c r="M1279" t="s">
        <v>61</v>
      </c>
      <c r="N1279" t="s">
        <v>103</v>
      </c>
    </row>
    <row r="1280" spans="1:14" x14ac:dyDescent="0.25">
      <c r="A1280" s="2">
        <v>1</v>
      </c>
      <c r="B1280" s="2">
        <v>2016</v>
      </c>
      <c r="C1280" t="s">
        <v>378</v>
      </c>
      <c r="D1280" t="s">
        <v>204</v>
      </c>
      <c r="E1280" s="2" t="s">
        <v>12</v>
      </c>
      <c r="F1280" s="2">
        <f>VLOOKUP(C1280,'Five Year Alumni Srvy 2016 Data'!C:F,4,FALSE)</f>
        <v>0</v>
      </c>
      <c r="G1280" s="2" t="str">
        <f>VLOOKUP(F1280,Coding!K:L,2,FALSE)</f>
        <v>Non-URM</v>
      </c>
      <c r="H1280" t="s">
        <v>258</v>
      </c>
      <c r="I1280" t="s">
        <v>258</v>
      </c>
      <c r="J1280" t="s">
        <v>17</v>
      </c>
      <c r="K1280" t="s">
        <v>102</v>
      </c>
      <c r="L1280" s="3"/>
      <c r="M1280" t="s">
        <v>61</v>
      </c>
      <c r="N1280" t="s">
        <v>103</v>
      </c>
    </row>
    <row r="1281" spans="1:14" x14ac:dyDescent="0.25">
      <c r="A1281" s="2">
        <v>1</v>
      </c>
      <c r="B1281" s="2">
        <v>2016</v>
      </c>
      <c r="C1281" t="s">
        <v>381</v>
      </c>
      <c r="D1281" t="s">
        <v>48</v>
      </c>
      <c r="E1281" s="2" t="s">
        <v>12</v>
      </c>
      <c r="F1281" s="2">
        <f>VLOOKUP(C1281,'Five Year Alumni Srvy 2016 Data'!C:F,4,FALSE)</f>
        <v>0</v>
      </c>
      <c r="G1281" s="2" t="str">
        <f>VLOOKUP(F1281,Coding!K:L,2,FALSE)</f>
        <v>Non-URM</v>
      </c>
      <c r="H1281" t="s">
        <v>382</v>
      </c>
      <c r="I1281" t="s">
        <v>328</v>
      </c>
      <c r="J1281" t="s">
        <v>10</v>
      </c>
      <c r="K1281" t="s">
        <v>102</v>
      </c>
      <c r="L1281" s="3"/>
      <c r="M1281" t="s">
        <v>61</v>
      </c>
      <c r="N1281" t="s">
        <v>103</v>
      </c>
    </row>
    <row r="1282" spans="1:14" x14ac:dyDescent="0.25">
      <c r="A1282" s="2">
        <v>1</v>
      </c>
      <c r="B1282" s="2">
        <v>2016</v>
      </c>
      <c r="C1282" t="s">
        <v>383</v>
      </c>
      <c r="D1282" t="s">
        <v>204</v>
      </c>
      <c r="E1282" s="2" t="s">
        <v>12</v>
      </c>
      <c r="F1282" s="2">
        <f>VLOOKUP(C1282,'Five Year Alumni Srvy 2016 Data'!C:F,4,FALSE)</f>
        <v>0</v>
      </c>
      <c r="G1282" s="2" t="str">
        <f>VLOOKUP(F1282,Coding!K:L,2,FALSE)</f>
        <v>Non-URM</v>
      </c>
      <c r="H1282" t="s">
        <v>384</v>
      </c>
      <c r="I1282" t="s">
        <v>182</v>
      </c>
      <c r="J1282" t="s">
        <v>21</v>
      </c>
      <c r="K1282" t="s">
        <v>102</v>
      </c>
      <c r="L1282" s="3"/>
      <c r="M1282" t="s">
        <v>61</v>
      </c>
      <c r="N1282" t="s">
        <v>103</v>
      </c>
    </row>
    <row r="1283" spans="1:14" x14ac:dyDescent="0.25">
      <c r="A1283" s="2">
        <v>1</v>
      </c>
      <c r="B1283" s="2">
        <v>2016</v>
      </c>
      <c r="C1283" t="s">
        <v>388</v>
      </c>
      <c r="D1283" t="s">
        <v>169</v>
      </c>
      <c r="E1283" s="2" t="s">
        <v>12</v>
      </c>
      <c r="F1283" s="2">
        <f>VLOOKUP(C1283,'Five Year Alumni Srvy 2016 Data'!C:F,4,FALSE)</f>
        <v>0</v>
      </c>
      <c r="G1283" s="2" t="str">
        <f>VLOOKUP(F1283,Coding!K:L,2,FALSE)</f>
        <v>Non-URM</v>
      </c>
      <c r="H1283" t="s">
        <v>389</v>
      </c>
      <c r="I1283" t="s">
        <v>390</v>
      </c>
      <c r="J1283" t="s">
        <v>21</v>
      </c>
      <c r="K1283" t="s">
        <v>102</v>
      </c>
      <c r="L1283" s="3"/>
      <c r="M1283" t="s">
        <v>61</v>
      </c>
      <c r="N1283" t="s">
        <v>103</v>
      </c>
    </row>
    <row r="1284" spans="1:14" x14ac:dyDescent="0.25">
      <c r="A1284" s="2">
        <v>1</v>
      </c>
      <c r="B1284" s="2">
        <v>2016</v>
      </c>
      <c r="C1284" t="s">
        <v>394</v>
      </c>
      <c r="D1284" t="s">
        <v>264</v>
      </c>
      <c r="E1284" s="2" t="s">
        <v>12</v>
      </c>
      <c r="F1284" s="2">
        <f>VLOOKUP(C1284,'Five Year Alumni Srvy 2016 Data'!C:F,4,FALSE)</f>
        <v>0</v>
      </c>
      <c r="G1284" s="2" t="str">
        <f>VLOOKUP(F1284,Coding!K:L,2,FALSE)</f>
        <v>Non-URM</v>
      </c>
      <c r="H1284" t="s">
        <v>252</v>
      </c>
      <c r="I1284" t="s">
        <v>206</v>
      </c>
      <c r="J1284" t="s">
        <v>15</v>
      </c>
      <c r="K1284" t="s">
        <v>102</v>
      </c>
      <c r="L1284" s="3"/>
      <c r="M1284" t="s">
        <v>61</v>
      </c>
      <c r="N1284" t="s">
        <v>103</v>
      </c>
    </row>
    <row r="1285" spans="1:14" x14ac:dyDescent="0.25">
      <c r="A1285" s="2">
        <v>1</v>
      </c>
      <c r="B1285" s="2">
        <v>2016</v>
      </c>
      <c r="C1285" t="s">
        <v>396</v>
      </c>
      <c r="D1285" t="s">
        <v>48</v>
      </c>
      <c r="E1285" s="2" t="s">
        <v>12</v>
      </c>
      <c r="F1285" s="2">
        <f>VLOOKUP(C1285,'Five Year Alumni Srvy 2016 Data'!C:F,4,FALSE)</f>
        <v>0</v>
      </c>
      <c r="G1285" s="2" t="str">
        <f>VLOOKUP(F1285,Coding!K:L,2,FALSE)</f>
        <v>Non-URM</v>
      </c>
      <c r="H1285" t="s">
        <v>318</v>
      </c>
      <c r="I1285" t="s">
        <v>171</v>
      </c>
      <c r="J1285" t="s">
        <v>19</v>
      </c>
      <c r="K1285" t="s">
        <v>102</v>
      </c>
      <c r="L1285" s="3"/>
      <c r="M1285" t="s">
        <v>61</v>
      </c>
      <c r="N1285" t="s">
        <v>103</v>
      </c>
    </row>
    <row r="1286" spans="1:14" x14ac:dyDescent="0.25">
      <c r="A1286" s="2">
        <v>1</v>
      </c>
      <c r="B1286" s="2">
        <v>2016</v>
      </c>
      <c r="C1286" t="s">
        <v>404</v>
      </c>
      <c r="D1286" t="s">
        <v>204</v>
      </c>
      <c r="E1286" s="2" t="s">
        <v>12</v>
      </c>
      <c r="F1286" s="2">
        <f>VLOOKUP(C1286,'Five Year Alumni Srvy 2016 Data'!C:F,4,FALSE)</f>
        <v>0</v>
      </c>
      <c r="G1286" s="2" t="str">
        <f>VLOOKUP(F1286,Coding!K:L,2,FALSE)</f>
        <v>Non-URM</v>
      </c>
      <c r="H1286" t="s">
        <v>284</v>
      </c>
      <c r="I1286" t="s">
        <v>261</v>
      </c>
      <c r="J1286" t="s">
        <v>10</v>
      </c>
      <c r="K1286" t="s">
        <v>102</v>
      </c>
      <c r="L1286" s="3"/>
      <c r="M1286" t="s">
        <v>61</v>
      </c>
      <c r="N1286" t="s">
        <v>103</v>
      </c>
    </row>
    <row r="1287" spans="1:14" x14ac:dyDescent="0.25">
      <c r="A1287" s="2">
        <v>1</v>
      </c>
      <c r="B1287" s="2">
        <v>2016</v>
      </c>
      <c r="C1287" t="s">
        <v>417</v>
      </c>
      <c r="D1287" t="s">
        <v>204</v>
      </c>
      <c r="E1287" s="2" t="s">
        <v>12</v>
      </c>
      <c r="F1287" s="2">
        <f>VLOOKUP(C1287,'Five Year Alumni Srvy 2016 Data'!C:F,4,FALSE)</f>
        <v>0</v>
      </c>
      <c r="G1287" s="2" t="str">
        <f>VLOOKUP(F1287,Coding!K:L,2,FALSE)</f>
        <v>Non-URM</v>
      </c>
      <c r="H1287" t="s">
        <v>418</v>
      </c>
      <c r="I1287" t="s">
        <v>342</v>
      </c>
      <c r="J1287" t="s">
        <v>19</v>
      </c>
      <c r="K1287" t="s">
        <v>102</v>
      </c>
      <c r="L1287" s="3"/>
      <c r="M1287" t="s">
        <v>61</v>
      </c>
      <c r="N1287" t="s">
        <v>103</v>
      </c>
    </row>
    <row r="1288" spans="1:14" x14ac:dyDescent="0.25">
      <c r="A1288" s="2">
        <v>1</v>
      </c>
      <c r="B1288" s="2">
        <v>2016</v>
      </c>
      <c r="C1288" t="s">
        <v>422</v>
      </c>
      <c r="D1288" t="s">
        <v>48</v>
      </c>
      <c r="E1288" s="2" t="s">
        <v>12</v>
      </c>
      <c r="F1288" s="2">
        <f>VLOOKUP(C1288,'Five Year Alumni Srvy 2016 Data'!C:F,4,FALSE)</f>
        <v>0</v>
      </c>
      <c r="G1288" s="2" t="str">
        <f>VLOOKUP(F1288,Coding!K:L,2,FALSE)</f>
        <v>Non-URM</v>
      </c>
      <c r="H1288" t="s">
        <v>241</v>
      </c>
      <c r="I1288" t="s">
        <v>242</v>
      </c>
      <c r="J1288" t="s">
        <v>21</v>
      </c>
      <c r="K1288" t="s">
        <v>102</v>
      </c>
      <c r="L1288" s="3"/>
      <c r="M1288" t="s">
        <v>61</v>
      </c>
      <c r="N1288" t="s">
        <v>103</v>
      </c>
    </row>
    <row r="1289" spans="1:14" x14ac:dyDescent="0.25">
      <c r="A1289" s="2">
        <v>1</v>
      </c>
      <c r="B1289" s="2">
        <v>2016</v>
      </c>
      <c r="C1289" t="s">
        <v>424</v>
      </c>
      <c r="D1289" t="s">
        <v>204</v>
      </c>
      <c r="E1289" s="2" t="s">
        <v>12</v>
      </c>
      <c r="F1289" s="2">
        <f>VLOOKUP(C1289,'Five Year Alumni Srvy 2016 Data'!C:F,4,FALSE)</f>
        <v>0</v>
      </c>
      <c r="G1289" s="2" t="str">
        <f>VLOOKUP(F1289,Coding!K:L,2,FALSE)</f>
        <v>Non-URM</v>
      </c>
      <c r="H1289" t="s">
        <v>425</v>
      </c>
      <c r="I1289" t="s">
        <v>267</v>
      </c>
      <c r="J1289" t="s">
        <v>10</v>
      </c>
      <c r="K1289" t="s">
        <v>102</v>
      </c>
      <c r="L1289" s="3"/>
      <c r="M1289" t="s">
        <v>61</v>
      </c>
      <c r="N1289" t="s">
        <v>103</v>
      </c>
    </row>
    <row r="1290" spans="1:14" x14ac:dyDescent="0.25">
      <c r="A1290" s="2">
        <v>1</v>
      </c>
      <c r="B1290" s="2">
        <v>2016</v>
      </c>
      <c r="C1290" t="s">
        <v>438</v>
      </c>
      <c r="D1290" t="s">
        <v>48</v>
      </c>
      <c r="E1290" s="2" t="s">
        <v>12</v>
      </c>
      <c r="F1290" s="2">
        <f>VLOOKUP(C1290,'Five Year Alumni Srvy 2016 Data'!C:F,4,FALSE)</f>
        <v>0</v>
      </c>
      <c r="G1290" s="2" t="str">
        <f>VLOOKUP(F1290,Coding!K:L,2,FALSE)</f>
        <v>Non-URM</v>
      </c>
      <c r="H1290" t="s">
        <v>182</v>
      </c>
      <c r="I1290" t="s">
        <v>182</v>
      </c>
      <c r="J1290" t="s">
        <v>21</v>
      </c>
      <c r="K1290" t="s">
        <v>102</v>
      </c>
      <c r="L1290" s="3"/>
      <c r="M1290" t="s">
        <v>61</v>
      </c>
      <c r="N1290" t="s">
        <v>103</v>
      </c>
    </row>
    <row r="1291" spans="1:14" x14ac:dyDescent="0.25">
      <c r="A1291" s="2">
        <v>1</v>
      </c>
      <c r="B1291" s="2">
        <v>2016</v>
      </c>
      <c r="C1291" t="s">
        <v>443</v>
      </c>
      <c r="D1291" t="s">
        <v>264</v>
      </c>
      <c r="E1291" s="2" t="s">
        <v>12</v>
      </c>
      <c r="F1291" s="2">
        <f>VLOOKUP(C1291,'Five Year Alumni Srvy 2016 Data'!C:F,4,FALSE)</f>
        <v>0</v>
      </c>
      <c r="G1291" s="2" t="str">
        <f>VLOOKUP(F1291,Coding!K:L,2,FALSE)</f>
        <v>Non-URM</v>
      </c>
      <c r="H1291" t="s">
        <v>444</v>
      </c>
      <c r="I1291" t="s">
        <v>401</v>
      </c>
      <c r="J1291" t="s">
        <v>19</v>
      </c>
      <c r="K1291" t="s">
        <v>102</v>
      </c>
      <c r="L1291" s="3"/>
      <c r="M1291" t="s">
        <v>61</v>
      </c>
      <c r="N1291" t="s">
        <v>103</v>
      </c>
    </row>
    <row r="1292" spans="1:14" x14ac:dyDescent="0.25">
      <c r="A1292" s="2">
        <v>1</v>
      </c>
      <c r="B1292" s="2">
        <v>2016</v>
      </c>
      <c r="C1292" t="s">
        <v>450</v>
      </c>
      <c r="D1292" t="s">
        <v>169</v>
      </c>
      <c r="E1292" s="2" t="s">
        <v>12</v>
      </c>
      <c r="F1292" s="2">
        <f>VLOOKUP(C1292,'Five Year Alumni Srvy 2016 Data'!C:F,4,FALSE)</f>
        <v>0</v>
      </c>
      <c r="G1292" s="2" t="str">
        <f>VLOOKUP(F1292,Coding!K:L,2,FALSE)</f>
        <v>Non-URM</v>
      </c>
      <c r="H1292" t="s">
        <v>451</v>
      </c>
      <c r="I1292" t="s">
        <v>452</v>
      </c>
      <c r="J1292" t="s">
        <v>21</v>
      </c>
      <c r="K1292" t="s">
        <v>102</v>
      </c>
      <c r="L1292" s="3"/>
      <c r="M1292" t="s">
        <v>61</v>
      </c>
      <c r="N1292" t="s">
        <v>103</v>
      </c>
    </row>
    <row r="1293" spans="1:14" x14ac:dyDescent="0.25">
      <c r="A1293" s="2">
        <v>1</v>
      </c>
      <c r="B1293" s="2">
        <v>2016</v>
      </c>
      <c r="C1293" t="s">
        <v>453</v>
      </c>
      <c r="D1293" t="s">
        <v>169</v>
      </c>
      <c r="E1293" s="2" t="s">
        <v>12</v>
      </c>
      <c r="F1293" s="2">
        <f>VLOOKUP(C1293,'Five Year Alumni Srvy 2016 Data'!C:F,4,FALSE)</f>
        <v>0</v>
      </c>
      <c r="G1293" s="2" t="str">
        <f>VLOOKUP(F1293,Coding!K:L,2,FALSE)</f>
        <v>Non-URM</v>
      </c>
      <c r="H1293" t="s">
        <v>454</v>
      </c>
      <c r="I1293" t="s">
        <v>206</v>
      </c>
      <c r="J1293" t="s">
        <v>15</v>
      </c>
      <c r="K1293" t="s">
        <v>102</v>
      </c>
      <c r="L1293" s="3"/>
      <c r="M1293" t="s">
        <v>61</v>
      </c>
      <c r="N1293" t="s">
        <v>103</v>
      </c>
    </row>
    <row r="1294" spans="1:14" x14ac:dyDescent="0.25">
      <c r="A1294" s="2">
        <v>1</v>
      </c>
      <c r="B1294" s="2">
        <v>2016</v>
      </c>
      <c r="C1294" t="s">
        <v>462</v>
      </c>
      <c r="D1294" t="s">
        <v>48</v>
      </c>
      <c r="E1294" s="2" t="s">
        <v>12</v>
      </c>
      <c r="F1294" s="2">
        <f>VLOOKUP(C1294,'Five Year Alumni Srvy 2016 Data'!C:F,4,FALSE)</f>
        <v>0</v>
      </c>
      <c r="G1294" s="2" t="str">
        <f>VLOOKUP(F1294,Coding!K:L,2,FALSE)</f>
        <v>Non-URM</v>
      </c>
      <c r="H1294" t="s">
        <v>215</v>
      </c>
      <c r="I1294" t="s">
        <v>215</v>
      </c>
      <c r="J1294" t="s">
        <v>21</v>
      </c>
      <c r="K1294" t="s">
        <v>102</v>
      </c>
      <c r="L1294" s="3"/>
      <c r="M1294" t="s">
        <v>61</v>
      </c>
      <c r="N1294" t="s">
        <v>103</v>
      </c>
    </row>
    <row r="1295" spans="1:14" x14ac:dyDescent="0.25">
      <c r="A1295" s="2">
        <v>1</v>
      </c>
      <c r="B1295" s="2">
        <v>2016</v>
      </c>
      <c r="C1295" t="s">
        <v>463</v>
      </c>
      <c r="D1295" t="s">
        <v>204</v>
      </c>
      <c r="E1295" s="2" t="s">
        <v>12</v>
      </c>
      <c r="F1295" s="2">
        <f>VLOOKUP(C1295,'Five Year Alumni Srvy 2016 Data'!C:F,4,FALSE)</f>
        <v>0</v>
      </c>
      <c r="G1295" s="2" t="str">
        <f>VLOOKUP(F1295,Coding!K:L,2,FALSE)</f>
        <v>Non-URM</v>
      </c>
      <c r="H1295" t="s">
        <v>427</v>
      </c>
      <c r="I1295" t="s">
        <v>267</v>
      </c>
      <c r="J1295" t="s">
        <v>10</v>
      </c>
      <c r="K1295" t="s">
        <v>102</v>
      </c>
      <c r="L1295" s="3"/>
      <c r="M1295" t="s">
        <v>61</v>
      </c>
      <c r="N1295" t="s">
        <v>103</v>
      </c>
    </row>
    <row r="1296" spans="1:14" x14ac:dyDescent="0.25">
      <c r="A1296" s="2">
        <v>1</v>
      </c>
      <c r="B1296" s="2">
        <v>2016</v>
      </c>
      <c r="C1296" t="s">
        <v>464</v>
      </c>
      <c r="D1296" t="s">
        <v>48</v>
      </c>
      <c r="E1296" s="2" t="s">
        <v>12</v>
      </c>
      <c r="F1296" s="2">
        <f>VLOOKUP(C1296,'Five Year Alumni Srvy 2016 Data'!C:F,4,FALSE)</f>
        <v>0</v>
      </c>
      <c r="G1296" s="2" t="str">
        <f>VLOOKUP(F1296,Coding!K:L,2,FALSE)</f>
        <v>Non-URM</v>
      </c>
      <c r="H1296" t="s">
        <v>465</v>
      </c>
      <c r="I1296" t="s">
        <v>466</v>
      </c>
      <c r="J1296" t="s">
        <v>10</v>
      </c>
      <c r="K1296" t="s">
        <v>102</v>
      </c>
      <c r="L1296" s="3"/>
      <c r="M1296" t="s">
        <v>61</v>
      </c>
      <c r="N1296" t="s">
        <v>103</v>
      </c>
    </row>
    <row r="1297" spans="1:14" x14ac:dyDescent="0.25">
      <c r="A1297" s="2">
        <v>1</v>
      </c>
      <c r="B1297" s="2">
        <v>2016</v>
      </c>
      <c r="C1297" t="s">
        <v>468</v>
      </c>
      <c r="D1297" t="s">
        <v>169</v>
      </c>
      <c r="E1297" s="2" t="s">
        <v>12</v>
      </c>
      <c r="F1297" s="2">
        <f>VLOOKUP(C1297,'Five Year Alumni Srvy 2016 Data'!C:F,4,FALSE)</f>
        <v>0</v>
      </c>
      <c r="G1297" s="2" t="str">
        <f>VLOOKUP(F1297,Coding!K:L,2,FALSE)</f>
        <v>Non-URM</v>
      </c>
      <c r="H1297" t="s">
        <v>469</v>
      </c>
      <c r="I1297" t="s">
        <v>342</v>
      </c>
      <c r="J1297" t="s">
        <v>19</v>
      </c>
      <c r="K1297" t="s">
        <v>102</v>
      </c>
      <c r="L1297" s="3"/>
      <c r="M1297" t="s">
        <v>61</v>
      </c>
      <c r="N1297" t="s">
        <v>103</v>
      </c>
    </row>
    <row r="1298" spans="1:14" x14ac:dyDescent="0.25">
      <c r="A1298" s="2">
        <v>1</v>
      </c>
      <c r="B1298" s="2">
        <v>2016</v>
      </c>
      <c r="C1298" t="s">
        <v>474</v>
      </c>
      <c r="D1298" t="s">
        <v>264</v>
      </c>
      <c r="E1298" s="2" t="s">
        <v>12</v>
      </c>
      <c r="F1298" s="2">
        <f>VLOOKUP(C1298,'Five Year Alumni Srvy 2016 Data'!C:F,4,FALSE)</f>
        <v>0</v>
      </c>
      <c r="G1298" s="2" t="str">
        <f>VLOOKUP(F1298,Coding!K:L,2,FALSE)</f>
        <v>Non-URM</v>
      </c>
      <c r="H1298" t="s">
        <v>182</v>
      </c>
      <c r="I1298" t="s">
        <v>182</v>
      </c>
      <c r="J1298" t="s">
        <v>21</v>
      </c>
      <c r="K1298" t="s">
        <v>102</v>
      </c>
      <c r="L1298" s="3"/>
      <c r="M1298" t="s">
        <v>61</v>
      </c>
      <c r="N1298" t="s">
        <v>103</v>
      </c>
    </row>
    <row r="1299" spans="1:14" x14ac:dyDescent="0.25">
      <c r="A1299" s="2">
        <v>1</v>
      </c>
      <c r="B1299" s="2">
        <v>2016</v>
      </c>
      <c r="C1299" t="s">
        <v>475</v>
      </c>
      <c r="D1299" t="s">
        <v>169</v>
      </c>
      <c r="E1299" s="2" t="s">
        <v>12</v>
      </c>
      <c r="F1299" s="2">
        <f>VLOOKUP(C1299,'Five Year Alumni Srvy 2016 Data'!C:F,4,FALSE)</f>
        <v>0</v>
      </c>
      <c r="G1299" s="2" t="str">
        <f>VLOOKUP(F1299,Coding!K:L,2,FALSE)</f>
        <v>Non-URM</v>
      </c>
      <c r="H1299" t="s">
        <v>389</v>
      </c>
      <c r="I1299" t="s">
        <v>390</v>
      </c>
      <c r="J1299" t="s">
        <v>21</v>
      </c>
      <c r="K1299" t="s">
        <v>102</v>
      </c>
      <c r="L1299" s="3"/>
      <c r="M1299" t="s">
        <v>61</v>
      </c>
      <c r="N1299" t="s">
        <v>103</v>
      </c>
    </row>
    <row r="1300" spans="1:14" x14ac:dyDescent="0.25">
      <c r="A1300" s="2">
        <v>1</v>
      </c>
      <c r="B1300" s="2">
        <v>2016</v>
      </c>
      <c r="C1300" t="s">
        <v>477</v>
      </c>
      <c r="D1300" t="s">
        <v>48</v>
      </c>
      <c r="E1300" s="2" t="s">
        <v>12</v>
      </c>
      <c r="F1300" s="2">
        <f>VLOOKUP(C1300,'Five Year Alumni Srvy 2016 Data'!C:F,4,FALSE)</f>
        <v>0</v>
      </c>
      <c r="G1300" s="2" t="str">
        <f>VLOOKUP(F1300,Coding!K:L,2,FALSE)</f>
        <v>Non-URM</v>
      </c>
      <c r="H1300" t="s">
        <v>432</v>
      </c>
      <c r="I1300" t="s">
        <v>433</v>
      </c>
      <c r="J1300" t="s">
        <v>15</v>
      </c>
      <c r="K1300" t="s">
        <v>102</v>
      </c>
      <c r="L1300" s="3"/>
      <c r="M1300" t="s">
        <v>61</v>
      </c>
      <c r="N1300" t="s">
        <v>103</v>
      </c>
    </row>
    <row r="1301" spans="1:14" x14ac:dyDescent="0.25">
      <c r="A1301" s="2">
        <v>1</v>
      </c>
      <c r="B1301" s="2">
        <v>2016</v>
      </c>
      <c r="C1301" t="s">
        <v>479</v>
      </c>
      <c r="D1301" t="s">
        <v>48</v>
      </c>
      <c r="E1301" s="2" t="s">
        <v>12</v>
      </c>
      <c r="F1301" s="2">
        <f>VLOOKUP(C1301,'Five Year Alumni Srvy 2016 Data'!C:F,4,FALSE)</f>
        <v>0</v>
      </c>
      <c r="G1301" s="2" t="str">
        <f>VLOOKUP(F1301,Coding!K:L,2,FALSE)</f>
        <v>Non-URM</v>
      </c>
      <c r="H1301" t="s">
        <v>252</v>
      </c>
      <c r="I1301" t="s">
        <v>206</v>
      </c>
      <c r="J1301" t="s">
        <v>15</v>
      </c>
      <c r="K1301" t="s">
        <v>102</v>
      </c>
      <c r="L1301" s="3"/>
      <c r="M1301" t="s">
        <v>61</v>
      </c>
      <c r="N1301" t="s">
        <v>103</v>
      </c>
    </row>
    <row r="1302" spans="1:14" x14ac:dyDescent="0.25">
      <c r="A1302" s="2">
        <v>1</v>
      </c>
      <c r="B1302" s="2">
        <v>2016</v>
      </c>
      <c r="C1302" t="s">
        <v>485</v>
      </c>
      <c r="D1302" t="s">
        <v>48</v>
      </c>
      <c r="E1302" s="2" t="s">
        <v>12</v>
      </c>
      <c r="F1302" s="2">
        <f>VLOOKUP(C1302,'Five Year Alumni Srvy 2016 Data'!C:F,4,FALSE)</f>
        <v>0</v>
      </c>
      <c r="G1302" s="2" t="str">
        <f>VLOOKUP(F1302,Coding!K:L,2,FALSE)</f>
        <v>Non-URM</v>
      </c>
      <c r="H1302" t="s">
        <v>298</v>
      </c>
      <c r="I1302" t="s">
        <v>298</v>
      </c>
      <c r="J1302" t="s">
        <v>21</v>
      </c>
      <c r="K1302" t="s">
        <v>102</v>
      </c>
      <c r="L1302" s="3"/>
      <c r="M1302" t="s">
        <v>61</v>
      </c>
      <c r="N1302" t="s">
        <v>103</v>
      </c>
    </row>
    <row r="1303" spans="1:14" x14ac:dyDescent="0.25">
      <c r="A1303" s="2">
        <v>1</v>
      </c>
      <c r="B1303" s="2">
        <v>2016</v>
      </c>
      <c r="C1303" t="s">
        <v>47</v>
      </c>
      <c r="D1303" t="s">
        <v>48</v>
      </c>
      <c r="E1303" s="2" t="s">
        <v>12</v>
      </c>
      <c r="F1303" s="2">
        <f>VLOOKUP(C1303,'Five Year Alumni Srvy 2016 Data'!C:F,4,FALSE)</f>
        <v>0</v>
      </c>
      <c r="G1303" s="2" t="str">
        <f>VLOOKUP(F1303,Coding!K:L,2,FALSE)</f>
        <v>Non-URM</v>
      </c>
      <c r="H1303" t="s">
        <v>49</v>
      </c>
      <c r="I1303" t="s">
        <v>50</v>
      </c>
      <c r="J1303" t="s">
        <v>17</v>
      </c>
      <c r="K1303" t="s">
        <v>110</v>
      </c>
      <c r="L1303" s="3"/>
      <c r="M1303" t="s">
        <v>61</v>
      </c>
      <c r="N1303" t="s">
        <v>111</v>
      </c>
    </row>
    <row r="1304" spans="1:14" x14ac:dyDescent="0.25">
      <c r="A1304" s="2">
        <v>1</v>
      </c>
      <c r="B1304" s="2">
        <v>2016</v>
      </c>
      <c r="C1304" t="s">
        <v>168</v>
      </c>
      <c r="D1304" t="s">
        <v>169</v>
      </c>
      <c r="E1304" s="2" t="s">
        <v>12</v>
      </c>
      <c r="F1304" s="2">
        <f>VLOOKUP(C1304,'Five Year Alumni Srvy 2016 Data'!C:F,4,FALSE)</f>
        <v>0</v>
      </c>
      <c r="G1304" s="2" t="str">
        <f>VLOOKUP(F1304,Coding!K:L,2,FALSE)</f>
        <v>Non-URM</v>
      </c>
      <c r="H1304" t="s">
        <v>170</v>
      </c>
      <c r="I1304" t="s">
        <v>171</v>
      </c>
      <c r="J1304" t="s">
        <v>19</v>
      </c>
      <c r="K1304" t="s">
        <v>110</v>
      </c>
      <c r="L1304" s="3"/>
      <c r="M1304" t="s">
        <v>61</v>
      </c>
      <c r="N1304" t="s">
        <v>111</v>
      </c>
    </row>
    <row r="1305" spans="1:14" x14ac:dyDescent="0.25">
      <c r="A1305" s="2">
        <v>1</v>
      </c>
      <c r="B1305" s="2">
        <v>2016</v>
      </c>
      <c r="C1305" t="s">
        <v>189</v>
      </c>
      <c r="D1305" t="s">
        <v>48</v>
      </c>
      <c r="E1305" s="2" t="s">
        <v>12</v>
      </c>
      <c r="F1305" s="2">
        <f>VLOOKUP(C1305,'Five Year Alumni Srvy 2016 Data'!C:F,4,FALSE)</f>
        <v>0</v>
      </c>
      <c r="G1305" s="2" t="str">
        <f>VLOOKUP(F1305,Coding!K:L,2,FALSE)</f>
        <v>Non-URM</v>
      </c>
      <c r="H1305" t="s">
        <v>190</v>
      </c>
      <c r="I1305" t="s">
        <v>191</v>
      </c>
      <c r="J1305" t="s">
        <v>21</v>
      </c>
      <c r="K1305" t="s">
        <v>110</v>
      </c>
      <c r="L1305" s="3"/>
      <c r="M1305" t="s">
        <v>61</v>
      </c>
      <c r="N1305" t="s">
        <v>111</v>
      </c>
    </row>
    <row r="1306" spans="1:14" x14ac:dyDescent="0.25">
      <c r="A1306" s="2">
        <v>1</v>
      </c>
      <c r="B1306" s="2">
        <v>2016</v>
      </c>
      <c r="C1306" t="s">
        <v>194</v>
      </c>
      <c r="D1306" t="s">
        <v>48</v>
      </c>
      <c r="E1306" s="2" t="s">
        <v>12</v>
      </c>
      <c r="F1306" s="2">
        <f>VLOOKUP(C1306,'Five Year Alumni Srvy 2016 Data'!C:F,4,FALSE)</f>
        <v>0</v>
      </c>
      <c r="G1306" s="2" t="str">
        <f>VLOOKUP(F1306,Coding!K:L,2,FALSE)</f>
        <v>Non-URM</v>
      </c>
      <c r="H1306" t="s">
        <v>195</v>
      </c>
      <c r="I1306" t="s">
        <v>196</v>
      </c>
      <c r="J1306" t="s">
        <v>10</v>
      </c>
      <c r="K1306" t="s">
        <v>110</v>
      </c>
      <c r="L1306" s="3"/>
      <c r="M1306" t="s">
        <v>61</v>
      </c>
      <c r="N1306" t="s">
        <v>111</v>
      </c>
    </row>
    <row r="1307" spans="1:14" x14ac:dyDescent="0.25">
      <c r="A1307" s="2">
        <v>1</v>
      </c>
      <c r="B1307" s="2">
        <v>2016</v>
      </c>
      <c r="C1307" t="s">
        <v>218</v>
      </c>
      <c r="D1307" t="s">
        <v>48</v>
      </c>
      <c r="E1307" s="2" t="s">
        <v>12</v>
      </c>
      <c r="F1307" s="2">
        <f>VLOOKUP(C1307,'Five Year Alumni Srvy 2016 Data'!C:F,4,FALSE)</f>
        <v>0</v>
      </c>
      <c r="G1307" s="2" t="str">
        <f>VLOOKUP(F1307,Coding!K:L,2,FALSE)</f>
        <v>Non-URM</v>
      </c>
      <c r="H1307" t="s">
        <v>219</v>
      </c>
      <c r="I1307" t="s">
        <v>220</v>
      </c>
      <c r="J1307" t="s">
        <v>19</v>
      </c>
      <c r="K1307" t="s">
        <v>110</v>
      </c>
      <c r="L1307" s="3"/>
      <c r="M1307" t="s">
        <v>61</v>
      </c>
      <c r="N1307" t="s">
        <v>111</v>
      </c>
    </row>
    <row r="1308" spans="1:14" x14ac:dyDescent="0.25">
      <c r="A1308" s="2">
        <v>1</v>
      </c>
      <c r="B1308" s="2">
        <v>2016</v>
      </c>
      <c r="C1308" t="s">
        <v>227</v>
      </c>
      <c r="D1308" t="s">
        <v>48</v>
      </c>
      <c r="E1308" s="2" t="s">
        <v>12</v>
      </c>
      <c r="F1308" s="2">
        <f>VLOOKUP(C1308,'Five Year Alumni Srvy 2016 Data'!C:F,4,FALSE)</f>
        <v>0</v>
      </c>
      <c r="G1308" s="2" t="str">
        <f>VLOOKUP(F1308,Coding!K:L,2,FALSE)</f>
        <v>Non-URM</v>
      </c>
      <c r="H1308" t="s">
        <v>228</v>
      </c>
      <c r="I1308" t="s">
        <v>229</v>
      </c>
      <c r="J1308" t="s">
        <v>21</v>
      </c>
      <c r="K1308" t="s">
        <v>110</v>
      </c>
      <c r="L1308" s="3"/>
      <c r="M1308" t="s">
        <v>61</v>
      </c>
      <c r="N1308" t="s">
        <v>111</v>
      </c>
    </row>
    <row r="1309" spans="1:14" x14ac:dyDescent="0.25">
      <c r="A1309" s="2">
        <v>1</v>
      </c>
      <c r="B1309" s="2">
        <v>2016</v>
      </c>
      <c r="C1309" t="s">
        <v>232</v>
      </c>
      <c r="D1309" t="s">
        <v>48</v>
      </c>
      <c r="E1309" s="2" t="s">
        <v>12</v>
      </c>
      <c r="F1309" s="2">
        <f>VLOOKUP(C1309,'Five Year Alumni Srvy 2016 Data'!C:F,4,FALSE)</f>
        <v>0</v>
      </c>
      <c r="G1309" s="2" t="str">
        <f>VLOOKUP(F1309,Coding!K:L,2,FALSE)</f>
        <v>Non-URM</v>
      </c>
      <c r="H1309" t="s">
        <v>233</v>
      </c>
      <c r="I1309" t="s">
        <v>182</v>
      </c>
      <c r="J1309" t="s">
        <v>21</v>
      </c>
      <c r="K1309" t="s">
        <v>110</v>
      </c>
      <c r="L1309" s="3"/>
      <c r="M1309" t="s">
        <v>61</v>
      </c>
      <c r="N1309" t="s">
        <v>111</v>
      </c>
    </row>
    <row r="1310" spans="1:14" x14ac:dyDescent="0.25">
      <c r="A1310" s="2">
        <v>1</v>
      </c>
      <c r="B1310" s="2">
        <v>2016</v>
      </c>
      <c r="C1310" t="s">
        <v>234</v>
      </c>
      <c r="D1310" t="s">
        <v>48</v>
      </c>
      <c r="E1310" s="2" t="s">
        <v>12</v>
      </c>
      <c r="F1310" s="2">
        <f>VLOOKUP(C1310,'Five Year Alumni Srvy 2016 Data'!C:F,4,FALSE)</f>
        <v>0</v>
      </c>
      <c r="G1310" s="2" t="str">
        <f>VLOOKUP(F1310,Coding!K:L,2,FALSE)</f>
        <v>Non-URM</v>
      </c>
      <c r="H1310" t="s">
        <v>235</v>
      </c>
      <c r="I1310" t="s">
        <v>236</v>
      </c>
      <c r="J1310" t="s">
        <v>15</v>
      </c>
      <c r="K1310" t="s">
        <v>110</v>
      </c>
      <c r="L1310" s="3"/>
      <c r="M1310" t="s">
        <v>61</v>
      </c>
      <c r="N1310" t="s">
        <v>111</v>
      </c>
    </row>
    <row r="1311" spans="1:14" x14ac:dyDescent="0.25">
      <c r="A1311" s="2">
        <v>1</v>
      </c>
      <c r="B1311" s="2">
        <v>2016</v>
      </c>
      <c r="C1311" t="s">
        <v>237</v>
      </c>
      <c r="D1311" t="s">
        <v>48</v>
      </c>
      <c r="E1311" s="2" t="s">
        <v>12</v>
      </c>
      <c r="F1311" s="2">
        <f>VLOOKUP(C1311,'Five Year Alumni Srvy 2016 Data'!C:F,4,FALSE)</f>
        <v>0</v>
      </c>
      <c r="G1311" s="2" t="str">
        <f>VLOOKUP(F1311,Coding!K:L,2,FALSE)</f>
        <v>Non-URM</v>
      </c>
      <c r="H1311" t="s">
        <v>238</v>
      </c>
      <c r="I1311" t="s">
        <v>225</v>
      </c>
      <c r="J1311" t="s">
        <v>19</v>
      </c>
      <c r="K1311" t="s">
        <v>110</v>
      </c>
      <c r="L1311" s="3"/>
      <c r="M1311" t="s">
        <v>61</v>
      </c>
      <c r="N1311" t="s">
        <v>111</v>
      </c>
    </row>
    <row r="1312" spans="1:14" x14ac:dyDescent="0.25">
      <c r="A1312" s="2">
        <v>1</v>
      </c>
      <c r="B1312" s="2">
        <v>2016</v>
      </c>
      <c r="C1312" t="s">
        <v>244</v>
      </c>
      <c r="D1312" t="s">
        <v>48</v>
      </c>
      <c r="E1312" s="2" t="s">
        <v>12</v>
      </c>
      <c r="F1312" s="2">
        <f>VLOOKUP(C1312,'Five Year Alumni Srvy 2016 Data'!C:F,4,FALSE)</f>
        <v>0</v>
      </c>
      <c r="G1312" s="2" t="str">
        <f>VLOOKUP(F1312,Coding!K:L,2,FALSE)</f>
        <v>Non-URM</v>
      </c>
      <c r="H1312" t="s">
        <v>245</v>
      </c>
      <c r="I1312" t="s">
        <v>245</v>
      </c>
      <c r="J1312" t="s">
        <v>17</v>
      </c>
      <c r="K1312" t="s">
        <v>110</v>
      </c>
      <c r="L1312" s="3"/>
      <c r="M1312" t="s">
        <v>61</v>
      </c>
      <c r="N1312" t="s">
        <v>111</v>
      </c>
    </row>
    <row r="1313" spans="1:14" x14ac:dyDescent="0.25">
      <c r="A1313" s="2">
        <v>1</v>
      </c>
      <c r="B1313" s="2">
        <v>2016</v>
      </c>
      <c r="C1313" t="s">
        <v>246</v>
      </c>
      <c r="D1313" t="s">
        <v>48</v>
      </c>
      <c r="E1313" s="2" t="s">
        <v>12</v>
      </c>
      <c r="F1313" s="2">
        <f>VLOOKUP(C1313,'Five Year Alumni Srvy 2016 Data'!C:F,4,FALSE)</f>
        <v>0</v>
      </c>
      <c r="G1313" s="2" t="str">
        <f>VLOOKUP(F1313,Coding!K:L,2,FALSE)</f>
        <v>Non-URM</v>
      </c>
      <c r="H1313" t="s">
        <v>49</v>
      </c>
      <c r="I1313" t="s">
        <v>50</v>
      </c>
      <c r="J1313" t="s">
        <v>17</v>
      </c>
      <c r="K1313" t="s">
        <v>110</v>
      </c>
      <c r="L1313" s="3"/>
      <c r="M1313" t="s">
        <v>61</v>
      </c>
      <c r="N1313" t="s">
        <v>111</v>
      </c>
    </row>
    <row r="1314" spans="1:14" x14ac:dyDescent="0.25">
      <c r="A1314" s="2">
        <v>1</v>
      </c>
      <c r="B1314" s="2">
        <v>2016</v>
      </c>
      <c r="C1314" t="s">
        <v>251</v>
      </c>
      <c r="D1314" t="s">
        <v>48</v>
      </c>
      <c r="E1314" s="2" t="s">
        <v>12</v>
      </c>
      <c r="F1314" s="2">
        <f>VLOOKUP(C1314,'Five Year Alumni Srvy 2016 Data'!C:F,4,FALSE)</f>
        <v>0</v>
      </c>
      <c r="G1314" s="2" t="str">
        <f>VLOOKUP(F1314,Coding!K:L,2,FALSE)</f>
        <v>Non-URM</v>
      </c>
      <c r="H1314" t="s">
        <v>252</v>
      </c>
      <c r="I1314" t="s">
        <v>206</v>
      </c>
      <c r="J1314" t="s">
        <v>15</v>
      </c>
      <c r="K1314" t="s">
        <v>110</v>
      </c>
      <c r="L1314" s="3"/>
      <c r="M1314" t="s">
        <v>61</v>
      </c>
      <c r="N1314" t="s">
        <v>111</v>
      </c>
    </row>
    <row r="1315" spans="1:14" x14ac:dyDescent="0.25">
      <c r="A1315" s="2">
        <v>1</v>
      </c>
      <c r="B1315" s="2">
        <v>2016</v>
      </c>
      <c r="C1315" t="s">
        <v>253</v>
      </c>
      <c r="D1315" t="s">
        <v>48</v>
      </c>
      <c r="E1315" s="2" t="s">
        <v>12</v>
      </c>
      <c r="F1315" s="2">
        <f>VLOOKUP(C1315,'Five Year Alumni Srvy 2016 Data'!C:F,4,FALSE)</f>
        <v>0</v>
      </c>
      <c r="G1315" s="2" t="str">
        <f>VLOOKUP(F1315,Coding!K:L,2,FALSE)</f>
        <v>Non-URM</v>
      </c>
      <c r="H1315" t="s">
        <v>254</v>
      </c>
      <c r="I1315" t="s">
        <v>206</v>
      </c>
      <c r="J1315" t="s">
        <v>15</v>
      </c>
      <c r="K1315" t="s">
        <v>110</v>
      </c>
      <c r="L1315" s="3"/>
      <c r="M1315" t="s">
        <v>61</v>
      </c>
      <c r="N1315" t="s">
        <v>111</v>
      </c>
    </row>
    <row r="1316" spans="1:14" x14ac:dyDescent="0.25">
      <c r="A1316" s="2">
        <v>1</v>
      </c>
      <c r="B1316" s="2">
        <v>2016</v>
      </c>
      <c r="C1316" t="s">
        <v>257</v>
      </c>
      <c r="D1316" t="s">
        <v>204</v>
      </c>
      <c r="E1316" s="2" t="s">
        <v>12</v>
      </c>
      <c r="F1316" s="2">
        <f>VLOOKUP(C1316,'Five Year Alumni Srvy 2016 Data'!C:F,4,FALSE)</f>
        <v>0</v>
      </c>
      <c r="G1316" s="2" t="str">
        <f>VLOOKUP(F1316,Coding!K:L,2,FALSE)</f>
        <v>Non-URM</v>
      </c>
      <c r="H1316" t="s">
        <v>258</v>
      </c>
      <c r="I1316" t="s">
        <v>258</v>
      </c>
      <c r="J1316" t="s">
        <v>17</v>
      </c>
      <c r="K1316" t="s">
        <v>110</v>
      </c>
      <c r="L1316" s="3"/>
      <c r="M1316" t="s">
        <v>61</v>
      </c>
      <c r="N1316" t="s">
        <v>111</v>
      </c>
    </row>
    <row r="1317" spans="1:14" x14ac:dyDescent="0.25">
      <c r="A1317" s="2">
        <v>1</v>
      </c>
      <c r="B1317" s="2">
        <v>2016</v>
      </c>
      <c r="C1317" t="s">
        <v>259</v>
      </c>
      <c r="D1317" t="s">
        <v>169</v>
      </c>
      <c r="E1317" s="2" t="s">
        <v>12</v>
      </c>
      <c r="F1317" s="2">
        <f>VLOOKUP(C1317,'Five Year Alumni Srvy 2016 Data'!C:F,4,FALSE)</f>
        <v>0</v>
      </c>
      <c r="G1317" s="2" t="str">
        <f>VLOOKUP(F1317,Coding!K:L,2,FALSE)</f>
        <v>Non-URM</v>
      </c>
      <c r="H1317" t="s">
        <v>260</v>
      </c>
      <c r="I1317" t="s">
        <v>261</v>
      </c>
      <c r="J1317" t="s">
        <v>10</v>
      </c>
      <c r="K1317" t="s">
        <v>110</v>
      </c>
      <c r="L1317" s="3"/>
      <c r="M1317" t="s">
        <v>61</v>
      </c>
      <c r="N1317" t="s">
        <v>111</v>
      </c>
    </row>
    <row r="1318" spans="1:14" x14ac:dyDescent="0.25">
      <c r="A1318" s="2">
        <v>1</v>
      </c>
      <c r="B1318" s="2">
        <v>2016</v>
      </c>
      <c r="C1318" t="s">
        <v>265</v>
      </c>
      <c r="D1318" t="s">
        <v>169</v>
      </c>
      <c r="E1318" s="2" t="s">
        <v>12</v>
      </c>
      <c r="F1318" s="2">
        <f>VLOOKUP(C1318,'Five Year Alumni Srvy 2016 Data'!C:F,4,FALSE)</f>
        <v>0</v>
      </c>
      <c r="G1318" s="2" t="str">
        <f>VLOOKUP(F1318,Coding!K:L,2,FALSE)</f>
        <v>Non-URM</v>
      </c>
      <c r="H1318" t="s">
        <v>266</v>
      </c>
      <c r="I1318" t="s">
        <v>267</v>
      </c>
      <c r="J1318" t="s">
        <v>10</v>
      </c>
      <c r="K1318" t="s">
        <v>110</v>
      </c>
      <c r="L1318" s="3"/>
      <c r="M1318" t="s">
        <v>61</v>
      </c>
      <c r="N1318" t="s">
        <v>111</v>
      </c>
    </row>
    <row r="1319" spans="1:14" x14ac:dyDescent="0.25">
      <c r="A1319" s="2">
        <v>1</v>
      </c>
      <c r="B1319" s="2">
        <v>2016</v>
      </c>
      <c r="C1319" t="s">
        <v>276</v>
      </c>
      <c r="D1319" t="s">
        <v>48</v>
      </c>
      <c r="E1319" s="2" t="s">
        <v>12</v>
      </c>
      <c r="F1319" s="2">
        <f>VLOOKUP(C1319,'Five Year Alumni Srvy 2016 Data'!C:F,4,FALSE)</f>
        <v>0</v>
      </c>
      <c r="G1319" s="2" t="str">
        <f>VLOOKUP(F1319,Coding!K:L,2,FALSE)</f>
        <v>Non-URM</v>
      </c>
      <c r="H1319" t="s">
        <v>277</v>
      </c>
      <c r="I1319" t="s">
        <v>278</v>
      </c>
      <c r="J1319" t="s">
        <v>17</v>
      </c>
      <c r="K1319" t="s">
        <v>110</v>
      </c>
      <c r="L1319" s="3"/>
      <c r="M1319" t="s">
        <v>61</v>
      </c>
      <c r="N1319" t="s">
        <v>111</v>
      </c>
    </row>
    <row r="1320" spans="1:14" x14ac:dyDescent="0.25">
      <c r="A1320" s="2">
        <v>1</v>
      </c>
      <c r="B1320" s="2">
        <v>2016</v>
      </c>
      <c r="C1320" t="s">
        <v>295</v>
      </c>
      <c r="D1320" t="s">
        <v>48</v>
      </c>
      <c r="E1320" s="2" t="s">
        <v>12</v>
      </c>
      <c r="F1320" s="2">
        <f>VLOOKUP(C1320,'Five Year Alumni Srvy 2016 Data'!C:F,4,FALSE)</f>
        <v>0</v>
      </c>
      <c r="G1320" s="2" t="str">
        <f>VLOOKUP(F1320,Coding!K:L,2,FALSE)</f>
        <v>Non-URM</v>
      </c>
      <c r="H1320" t="s">
        <v>182</v>
      </c>
      <c r="I1320" t="s">
        <v>182</v>
      </c>
      <c r="J1320" t="s">
        <v>21</v>
      </c>
      <c r="K1320" t="s">
        <v>110</v>
      </c>
      <c r="L1320" s="3"/>
      <c r="M1320" t="s">
        <v>61</v>
      </c>
      <c r="N1320" t="s">
        <v>111</v>
      </c>
    </row>
    <row r="1321" spans="1:14" x14ac:dyDescent="0.25">
      <c r="A1321" s="2">
        <v>1</v>
      </c>
      <c r="B1321" s="2">
        <v>2016</v>
      </c>
      <c r="C1321" t="s">
        <v>302</v>
      </c>
      <c r="D1321" t="s">
        <v>204</v>
      </c>
      <c r="E1321" s="2" t="s">
        <v>12</v>
      </c>
      <c r="F1321" s="2">
        <f>VLOOKUP(C1321,'Five Year Alumni Srvy 2016 Data'!C:F,4,FALSE)</f>
        <v>0</v>
      </c>
      <c r="G1321" s="2" t="str">
        <f>VLOOKUP(F1321,Coding!K:L,2,FALSE)</f>
        <v>Non-URM</v>
      </c>
      <c r="H1321" t="s">
        <v>198</v>
      </c>
      <c r="I1321" t="s">
        <v>199</v>
      </c>
      <c r="J1321" t="s">
        <v>17</v>
      </c>
      <c r="K1321" t="s">
        <v>110</v>
      </c>
      <c r="L1321" s="3"/>
      <c r="M1321" t="s">
        <v>61</v>
      </c>
      <c r="N1321" t="s">
        <v>111</v>
      </c>
    </row>
    <row r="1322" spans="1:14" x14ac:dyDescent="0.25">
      <c r="A1322" s="2">
        <v>1</v>
      </c>
      <c r="B1322" s="2">
        <v>2016</v>
      </c>
      <c r="C1322" t="s">
        <v>303</v>
      </c>
      <c r="D1322" t="s">
        <v>204</v>
      </c>
      <c r="E1322" s="2" t="s">
        <v>12</v>
      </c>
      <c r="F1322" s="2">
        <f>VLOOKUP(C1322,'Five Year Alumni Srvy 2016 Data'!C:F,4,FALSE)</f>
        <v>0</v>
      </c>
      <c r="G1322" s="2" t="str">
        <f>VLOOKUP(F1322,Coding!K:L,2,FALSE)</f>
        <v>Non-URM</v>
      </c>
      <c r="H1322" t="s">
        <v>304</v>
      </c>
      <c r="I1322" t="s">
        <v>267</v>
      </c>
      <c r="J1322" t="s">
        <v>10</v>
      </c>
      <c r="K1322" t="s">
        <v>110</v>
      </c>
      <c r="L1322" s="3"/>
      <c r="M1322" t="s">
        <v>61</v>
      </c>
      <c r="N1322" t="s">
        <v>111</v>
      </c>
    </row>
    <row r="1323" spans="1:14" x14ac:dyDescent="0.25">
      <c r="A1323" s="2">
        <v>1</v>
      </c>
      <c r="B1323" s="2">
        <v>2016</v>
      </c>
      <c r="C1323" t="s">
        <v>311</v>
      </c>
      <c r="D1323" t="s">
        <v>48</v>
      </c>
      <c r="E1323" s="2" t="s">
        <v>12</v>
      </c>
      <c r="F1323" s="2">
        <f>VLOOKUP(C1323,'Five Year Alumni Srvy 2016 Data'!C:F,4,FALSE)</f>
        <v>0</v>
      </c>
      <c r="G1323" s="2" t="str">
        <f>VLOOKUP(F1323,Coding!K:L,2,FALSE)</f>
        <v>Non-URM</v>
      </c>
      <c r="H1323" t="s">
        <v>258</v>
      </c>
      <c r="I1323" t="s">
        <v>258</v>
      </c>
      <c r="J1323" t="s">
        <v>17</v>
      </c>
      <c r="K1323" t="s">
        <v>110</v>
      </c>
      <c r="L1323" s="3"/>
      <c r="M1323" t="s">
        <v>61</v>
      </c>
      <c r="N1323" t="s">
        <v>111</v>
      </c>
    </row>
    <row r="1324" spans="1:14" x14ac:dyDescent="0.25">
      <c r="A1324" s="2">
        <v>1</v>
      </c>
      <c r="B1324" s="2">
        <v>2016</v>
      </c>
      <c r="C1324" t="s">
        <v>315</v>
      </c>
      <c r="D1324" t="s">
        <v>48</v>
      </c>
      <c r="E1324" s="2" t="s">
        <v>12</v>
      </c>
      <c r="F1324" s="2">
        <f>VLOOKUP(C1324,'Five Year Alumni Srvy 2016 Data'!C:F,4,FALSE)</f>
        <v>0</v>
      </c>
      <c r="G1324" s="2" t="str">
        <f>VLOOKUP(F1324,Coding!K:L,2,FALSE)</f>
        <v>Non-URM</v>
      </c>
      <c r="H1324" t="s">
        <v>316</v>
      </c>
      <c r="I1324" t="s">
        <v>261</v>
      </c>
      <c r="J1324" t="s">
        <v>10</v>
      </c>
      <c r="K1324" t="s">
        <v>110</v>
      </c>
      <c r="L1324" s="3"/>
      <c r="M1324" t="s">
        <v>61</v>
      </c>
      <c r="N1324" t="s">
        <v>111</v>
      </c>
    </row>
    <row r="1325" spans="1:14" x14ac:dyDescent="0.25">
      <c r="A1325" s="2">
        <v>1</v>
      </c>
      <c r="B1325" s="2">
        <v>2016</v>
      </c>
      <c r="C1325" t="s">
        <v>320</v>
      </c>
      <c r="D1325" t="s">
        <v>48</v>
      </c>
      <c r="E1325" s="2" t="s">
        <v>12</v>
      </c>
      <c r="F1325" s="2">
        <f>VLOOKUP(C1325,'Five Year Alumni Srvy 2016 Data'!C:F,4,FALSE)</f>
        <v>0</v>
      </c>
      <c r="G1325" s="2" t="str">
        <f>VLOOKUP(F1325,Coding!K:L,2,FALSE)</f>
        <v>Non-URM</v>
      </c>
      <c r="H1325" t="s">
        <v>321</v>
      </c>
      <c r="I1325" t="s">
        <v>322</v>
      </c>
      <c r="J1325" t="s">
        <v>15</v>
      </c>
      <c r="K1325" t="s">
        <v>110</v>
      </c>
      <c r="L1325" s="3"/>
      <c r="M1325" t="s">
        <v>61</v>
      </c>
      <c r="N1325" t="s">
        <v>111</v>
      </c>
    </row>
    <row r="1326" spans="1:14" x14ac:dyDescent="0.25">
      <c r="A1326" s="2">
        <v>1</v>
      </c>
      <c r="B1326" s="2">
        <v>2016</v>
      </c>
      <c r="C1326" t="s">
        <v>324</v>
      </c>
      <c r="D1326" t="s">
        <v>204</v>
      </c>
      <c r="E1326" s="2" t="s">
        <v>12</v>
      </c>
      <c r="F1326" s="2">
        <f>VLOOKUP(C1326,'Five Year Alumni Srvy 2016 Data'!C:F,4,FALSE)</f>
        <v>0</v>
      </c>
      <c r="G1326" s="2" t="str">
        <f>VLOOKUP(F1326,Coding!K:L,2,FALSE)</f>
        <v>Non-URM</v>
      </c>
      <c r="H1326" t="s">
        <v>298</v>
      </c>
      <c r="I1326" t="s">
        <v>298</v>
      </c>
      <c r="J1326" t="s">
        <v>21</v>
      </c>
      <c r="K1326" t="s">
        <v>110</v>
      </c>
      <c r="L1326" s="3"/>
      <c r="M1326" t="s">
        <v>61</v>
      </c>
      <c r="N1326" t="s">
        <v>111</v>
      </c>
    </row>
    <row r="1327" spans="1:14" x14ac:dyDescent="0.25">
      <c r="A1327" s="2">
        <v>1</v>
      </c>
      <c r="B1327" s="2">
        <v>2016</v>
      </c>
      <c r="C1327" t="s">
        <v>332</v>
      </c>
      <c r="D1327" t="s">
        <v>169</v>
      </c>
      <c r="E1327" s="2" t="s">
        <v>12</v>
      </c>
      <c r="F1327" s="2">
        <f>VLOOKUP(C1327,'Five Year Alumni Srvy 2016 Data'!C:F,4,FALSE)</f>
        <v>0</v>
      </c>
      <c r="G1327" s="2" t="str">
        <f>VLOOKUP(F1327,Coding!K:L,2,FALSE)</f>
        <v>Non-URM</v>
      </c>
      <c r="H1327" t="s">
        <v>182</v>
      </c>
      <c r="I1327" t="s">
        <v>182</v>
      </c>
      <c r="J1327" t="s">
        <v>21</v>
      </c>
      <c r="K1327" t="s">
        <v>110</v>
      </c>
      <c r="L1327" s="3"/>
      <c r="M1327" t="s">
        <v>61</v>
      </c>
      <c r="N1327" t="s">
        <v>111</v>
      </c>
    </row>
    <row r="1328" spans="1:14" x14ac:dyDescent="0.25">
      <c r="A1328" s="2">
        <v>1</v>
      </c>
      <c r="B1328" s="2">
        <v>2016</v>
      </c>
      <c r="C1328" t="s">
        <v>358</v>
      </c>
      <c r="D1328" t="s">
        <v>264</v>
      </c>
      <c r="E1328" s="2" t="s">
        <v>12</v>
      </c>
      <c r="F1328" s="2">
        <f>VLOOKUP(C1328,'Five Year Alumni Srvy 2016 Data'!C:F,4,FALSE)</f>
        <v>0</v>
      </c>
      <c r="G1328" s="2" t="str">
        <f>VLOOKUP(F1328,Coding!K:L,2,FALSE)</f>
        <v>Non-URM</v>
      </c>
      <c r="H1328" t="s">
        <v>190</v>
      </c>
      <c r="I1328" t="s">
        <v>191</v>
      </c>
      <c r="J1328" t="s">
        <v>21</v>
      </c>
      <c r="K1328" t="s">
        <v>110</v>
      </c>
      <c r="L1328" s="3"/>
      <c r="M1328" t="s">
        <v>61</v>
      </c>
      <c r="N1328" t="s">
        <v>111</v>
      </c>
    </row>
    <row r="1329" spans="1:14" x14ac:dyDescent="0.25">
      <c r="A1329" s="2">
        <v>1</v>
      </c>
      <c r="B1329" s="2">
        <v>2016</v>
      </c>
      <c r="C1329" t="s">
        <v>363</v>
      </c>
      <c r="D1329" t="s">
        <v>264</v>
      </c>
      <c r="E1329" s="2" t="s">
        <v>12</v>
      </c>
      <c r="F1329" s="2">
        <f>VLOOKUP(C1329,'Five Year Alumni Srvy 2016 Data'!C:F,4,FALSE)</f>
        <v>0</v>
      </c>
      <c r="G1329" s="2" t="str">
        <f>VLOOKUP(F1329,Coding!K:L,2,FALSE)</f>
        <v>Non-URM</v>
      </c>
      <c r="H1329" t="s">
        <v>304</v>
      </c>
      <c r="I1329" t="s">
        <v>267</v>
      </c>
      <c r="J1329" t="s">
        <v>10</v>
      </c>
      <c r="K1329" t="s">
        <v>110</v>
      </c>
      <c r="L1329" s="3"/>
      <c r="M1329" t="s">
        <v>61</v>
      </c>
      <c r="N1329" t="s">
        <v>111</v>
      </c>
    </row>
    <row r="1330" spans="1:14" x14ac:dyDescent="0.25">
      <c r="A1330" s="2">
        <v>1</v>
      </c>
      <c r="B1330" s="2">
        <v>2016</v>
      </c>
      <c r="C1330" t="s">
        <v>365</v>
      </c>
      <c r="D1330" t="s">
        <v>48</v>
      </c>
      <c r="E1330" s="2" t="s">
        <v>12</v>
      </c>
      <c r="F1330" s="2">
        <f>VLOOKUP(C1330,'Five Year Alumni Srvy 2016 Data'!C:F,4,FALSE)</f>
        <v>0</v>
      </c>
      <c r="G1330" s="2" t="str">
        <f>VLOOKUP(F1330,Coding!K:L,2,FALSE)</f>
        <v>Non-URM</v>
      </c>
      <c r="H1330" t="s">
        <v>270</v>
      </c>
      <c r="I1330" t="s">
        <v>270</v>
      </c>
      <c r="J1330" t="s">
        <v>21</v>
      </c>
      <c r="K1330" t="s">
        <v>110</v>
      </c>
      <c r="L1330" s="3"/>
      <c r="M1330" t="s">
        <v>61</v>
      </c>
      <c r="N1330" t="s">
        <v>111</v>
      </c>
    </row>
    <row r="1331" spans="1:14" x14ac:dyDescent="0.25">
      <c r="A1331" s="2">
        <v>1</v>
      </c>
      <c r="B1331" s="2">
        <v>2016</v>
      </c>
      <c r="C1331" t="s">
        <v>366</v>
      </c>
      <c r="D1331" t="s">
        <v>48</v>
      </c>
      <c r="E1331" s="2" t="s">
        <v>12</v>
      </c>
      <c r="F1331" s="2">
        <f>VLOOKUP(C1331,'Five Year Alumni Srvy 2016 Data'!C:F,4,FALSE)</f>
        <v>0</v>
      </c>
      <c r="G1331" s="2" t="str">
        <f>VLOOKUP(F1331,Coding!K:L,2,FALSE)</f>
        <v>Non-URM</v>
      </c>
      <c r="H1331" t="s">
        <v>339</v>
      </c>
      <c r="I1331" t="s">
        <v>339</v>
      </c>
      <c r="J1331" t="s">
        <v>15</v>
      </c>
      <c r="K1331" t="s">
        <v>110</v>
      </c>
      <c r="L1331" s="3"/>
      <c r="M1331" t="s">
        <v>61</v>
      </c>
      <c r="N1331" t="s">
        <v>111</v>
      </c>
    </row>
    <row r="1332" spans="1:14" x14ac:dyDescent="0.25">
      <c r="A1332" s="2">
        <v>1</v>
      </c>
      <c r="B1332" s="2">
        <v>2016</v>
      </c>
      <c r="C1332" t="s">
        <v>369</v>
      </c>
      <c r="D1332" t="s">
        <v>48</v>
      </c>
      <c r="E1332" s="2" t="s">
        <v>12</v>
      </c>
      <c r="F1332" s="2">
        <f>VLOOKUP(C1332,'Five Year Alumni Srvy 2016 Data'!C:F,4,FALSE)</f>
        <v>0</v>
      </c>
      <c r="G1332" s="2" t="str">
        <f>VLOOKUP(F1332,Coding!K:L,2,FALSE)</f>
        <v>Non-URM</v>
      </c>
      <c r="H1332" t="s">
        <v>215</v>
      </c>
      <c r="I1332" t="s">
        <v>215</v>
      </c>
      <c r="J1332" t="s">
        <v>21</v>
      </c>
      <c r="K1332" t="s">
        <v>110</v>
      </c>
      <c r="L1332" s="3"/>
      <c r="M1332" t="s">
        <v>61</v>
      </c>
      <c r="N1332" t="s">
        <v>111</v>
      </c>
    </row>
    <row r="1333" spans="1:14" x14ac:dyDescent="0.25">
      <c r="A1333" s="2">
        <v>1</v>
      </c>
      <c r="B1333" s="2">
        <v>2016</v>
      </c>
      <c r="C1333" t="s">
        <v>373</v>
      </c>
      <c r="D1333" t="s">
        <v>48</v>
      </c>
      <c r="E1333" s="2" t="s">
        <v>12</v>
      </c>
      <c r="F1333" s="2">
        <f>VLOOKUP(C1333,'Five Year Alumni Srvy 2016 Data'!C:F,4,FALSE)</f>
        <v>0</v>
      </c>
      <c r="G1333" s="2" t="str">
        <f>VLOOKUP(F1333,Coding!K:L,2,FALSE)</f>
        <v>Non-URM</v>
      </c>
      <c r="H1333" t="s">
        <v>235</v>
      </c>
      <c r="I1333" t="s">
        <v>236</v>
      </c>
      <c r="J1333" t="s">
        <v>15</v>
      </c>
      <c r="K1333" t="s">
        <v>110</v>
      </c>
      <c r="L1333" s="3"/>
      <c r="M1333" t="s">
        <v>61</v>
      </c>
      <c r="N1333" t="s">
        <v>111</v>
      </c>
    </row>
    <row r="1334" spans="1:14" x14ac:dyDescent="0.25">
      <c r="A1334" s="2">
        <v>1</v>
      </c>
      <c r="B1334" s="2">
        <v>2016</v>
      </c>
      <c r="C1334" t="s">
        <v>377</v>
      </c>
      <c r="E1334" s="2" t="s">
        <v>12</v>
      </c>
      <c r="F1334" s="2">
        <f>VLOOKUP(C1334,'Five Year Alumni Srvy 2016 Data'!C:F,4,FALSE)</f>
        <v>0</v>
      </c>
      <c r="G1334" s="2" t="str">
        <f>VLOOKUP(F1334,Coding!K:L,2,FALSE)</f>
        <v>Non-URM</v>
      </c>
      <c r="H1334" t="s">
        <v>427</v>
      </c>
      <c r="I1334" t="s">
        <v>267</v>
      </c>
      <c r="J1334" t="s">
        <v>10</v>
      </c>
      <c r="K1334" t="s">
        <v>110</v>
      </c>
      <c r="L1334" s="3"/>
      <c r="M1334" t="s">
        <v>61</v>
      </c>
      <c r="N1334" t="s">
        <v>111</v>
      </c>
    </row>
    <row r="1335" spans="1:14" x14ac:dyDescent="0.25">
      <c r="A1335" s="2">
        <v>1</v>
      </c>
      <c r="B1335" s="2">
        <v>2016</v>
      </c>
      <c r="C1335" t="s">
        <v>378</v>
      </c>
      <c r="D1335" t="s">
        <v>204</v>
      </c>
      <c r="E1335" s="2" t="s">
        <v>12</v>
      </c>
      <c r="F1335" s="2">
        <f>VLOOKUP(C1335,'Five Year Alumni Srvy 2016 Data'!C:F,4,FALSE)</f>
        <v>0</v>
      </c>
      <c r="G1335" s="2" t="str">
        <f>VLOOKUP(F1335,Coding!K:L,2,FALSE)</f>
        <v>Non-URM</v>
      </c>
      <c r="H1335" t="s">
        <v>258</v>
      </c>
      <c r="I1335" t="s">
        <v>258</v>
      </c>
      <c r="J1335" t="s">
        <v>17</v>
      </c>
      <c r="K1335" t="s">
        <v>110</v>
      </c>
      <c r="L1335" s="3"/>
      <c r="M1335" t="s">
        <v>61</v>
      </c>
      <c r="N1335" t="s">
        <v>111</v>
      </c>
    </row>
    <row r="1336" spans="1:14" x14ac:dyDescent="0.25">
      <c r="A1336" s="2">
        <v>1</v>
      </c>
      <c r="B1336" s="2">
        <v>2016</v>
      </c>
      <c r="C1336" t="s">
        <v>381</v>
      </c>
      <c r="D1336" t="s">
        <v>48</v>
      </c>
      <c r="E1336" s="2" t="s">
        <v>12</v>
      </c>
      <c r="F1336" s="2">
        <f>VLOOKUP(C1336,'Five Year Alumni Srvy 2016 Data'!C:F,4,FALSE)</f>
        <v>0</v>
      </c>
      <c r="G1336" s="2" t="str">
        <f>VLOOKUP(F1336,Coding!K:L,2,FALSE)</f>
        <v>Non-URM</v>
      </c>
      <c r="H1336" t="s">
        <v>382</v>
      </c>
      <c r="I1336" t="s">
        <v>328</v>
      </c>
      <c r="J1336" t="s">
        <v>10</v>
      </c>
      <c r="K1336" t="s">
        <v>110</v>
      </c>
      <c r="L1336" s="3"/>
      <c r="M1336" t="s">
        <v>61</v>
      </c>
      <c r="N1336" t="s">
        <v>111</v>
      </c>
    </row>
    <row r="1337" spans="1:14" x14ac:dyDescent="0.25">
      <c r="A1337" s="2">
        <v>1</v>
      </c>
      <c r="B1337" s="2">
        <v>2016</v>
      </c>
      <c r="C1337" t="s">
        <v>383</v>
      </c>
      <c r="D1337" t="s">
        <v>204</v>
      </c>
      <c r="E1337" s="2" t="s">
        <v>12</v>
      </c>
      <c r="F1337" s="2">
        <f>VLOOKUP(C1337,'Five Year Alumni Srvy 2016 Data'!C:F,4,FALSE)</f>
        <v>0</v>
      </c>
      <c r="G1337" s="2" t="str">
        <f>VLOOKUP(F1337,Coding!K:L,2,FALSE)</f>
        <v>Non-URM</v>
      </c>
      <c r="H1337" t="s">
        <v>384</v>
      </c>
      <c r="I1337" t="s">
        <v>182</v>
      </c>
      <c r="J1337" t="s">
        <v>21</v>
      </c>
      <c r="K1337" t="s">
        <v>110</v>
      </c>
      <c r="L1337" s="3"/>
      <c r="M1337" t="s">
        <v>61</v>
      </c>
      <c r="N1337" t="s">
        <v>111</v>
      </c>
    </row>
    <row r="1338" spans="1:14" x14ac:dyDescent="0.25">
      <c r="A1338" s="2">
        <v>1</v>
      </c>
      <c r="B1338" s="2">
        <v>2016</v>
      </c>
      <c r="C1338" t="s">
        <v>388</v>
      </c>
      <c r="D1338" t="s">
        <v>169</v>
      </c>
      <c r="E1338" s="2" t="s">
        <v>12</v>
      </c>
      <c r="F1338" s="2">
        <f>VLOOKUP(C1338,'Five Year Alumni Srvy 2016 Data'!C:F,4,FALSE)</f>
        <v>0</v>
      </c>
      <c r="G1338" s="2" t="str">
        <f>VLOOKUP(F1338,Coding!K:L,2,FALSE)</f>
        <v>Non-URM</v>
      </c>
      <c r="H1338" t="s">
        <v>389</v>
      </c>
      <c r="I1338" t="s">
        <v>390</v>
      </c>
      <c r="J1338" t="s">
        <v>21</v>
      </c>
      <c r="K1338" t="s">
        <v>110</v>
      </c>
      <c r="L1338" s="3"/>
      <c r="M1338" t="s">
        <v>61</v>
      </c>
      <c r="N1338" t="s">
        <v>111</v>
      </c>
    </row>
    <row r="1339" spans="1:14" x14ac:dyDescent="0.25">
      <c r="A1339" s="2">
        <v>1</v>
      </c>
      <c r="B1339" s="2">
        <v>2016</v>
      </c>
      <c r="C1339" t="s">
        <v>394</v>
      </c>
      <c r="D1339" t="s">
        <v>264</v>
      </c>
      <c r="E1339" s="2" t="s">
        <v>12</v>
      </c>
      <c r="F1339" s="2">
        <f>VLOOKUP(C1339,'Five Year Alumni Srvy 2016 Data'!C:F,4,FALSE)</f>
        <v>0</v>
      </c>
      <c r="G1339" s="2" t="str">
        <f>VLOOKUP(F1339,Coding!K:L,2,FALSE)</f>
        <v>Non-URM</v>
      </c>
      <c r="H1339" t="s">
        <v>252</v>
      </c>
      <c r="I1339" t="s">
        <v>206</v>
      </c>
      <c r="J1339" t="s">
        <v>15</v>
      </c>
      <c r="K1339" t="s">
        <v>110</v>
      </c>
      <c r="L1339" s="3"/>
      <c r="M1339" t="s">
        <v>61</v>
      </c>
      <c r="N1339" t="s">
        <v>111</v>
      </c>
    </row>
    <row r="1340" spans="1:14" x14ac:dyDescent="0.25">
      <c r="A1340" s="2">
        <v>1</v>
      </c>
      <c r="B1340" s="2">
        <v>2016</v>
      </c>
      <c r="C1340" t="s">
        <v>396</v>
      </c>
      <c r="D1340" t="s">
        <v>48</v>
      </c>
      <c r="E1340" s="2" t="s">
        <v>12</v>
      </c>
      <c r="F1340" s="2">
        <f>VLOOKUP(C1340,'Five Year Alumni Srvy 2016 Data'!C:F,4,FALSE)</f>
        <v>0</v>
      </c>
      <c r="G1340" s="2" t="str">
        <f>VLOOKUP(F1340,Coding!K:L,2,FALSE)</f>
        <v>Non-URM</v>
      </c>
      <c r="H1340" t="s">
        <v>318</v>
      </c>
      <c r="I1340" t="s">
        <v>171</v>
      </c>
      <c r="J1340" t="s">
        <v>19</v>
      </c>
      <c r="K1340" t="s">
        <v>110</v>
      </c>
      <c r="L1340" s="3"/>
      <c r="M1340" t="s">
        <v>61</v>
      </c>
      <c r="N1340" t="s">
        <v>111</v>
      </c>
    </row>
    <row r="1341" spans="1:14" x14ac:dyDescent="0.25">
      <c r="A1341" s="2">
        <v>1</v>
      </c>
      <c r="B1341" s="2">
        <v>2016</v>
      </c>
      <c r="C1341" t="s">
        <v>404</v>
      </c>
      <c r="D1341" t="s">
        <v>204</v>
      </c>
      <c r="E1341" s="2" t="s">
        <v>12</v>
      </c>
      <c r="F1341" s="2">
        <f>VLOOKUP(C1341,'Five Year Alumni Srvy 2016 Data'!C:F,4,FALSE)</f>
        <v>0</v>
      </c>
      <c r="G1341" s="2" t="str">
        <f>VLOOKUP(F1341,Coding!K:L,2,FALSE)</f>
        <v>Non-URM</v>
      </c>
      <c r="H1341" t="s">
        <v>284</v>
      </c>
      <c r="I1341" t="s">
        <v>261</v>
      </c>
      <c r="J1341" t="s">
        <v>10</v>
      </c>
      <c r="K1341" t="s">
        <v>110</v>
      </c>
      <c r="L1341" s="3"/>
      <c r="M1341" t="s">
        <v>61</v>
      </c>
      <c r="N1341" t="s">
        <v>111</v>
      </c>
    </row>
    <row r="1342" spans="1:14" x14ac:dyDescent="0.25">
      <c r="A1342" s="2">
        <v>1</v>
      </c>
      <c r="B1342" s="2">
        <v>2016</v>
      </c>
      <c r="C1342" t="s">
        <v>417</v>
      </c>
      <c r="D1342" t="s">
        <v>204</v>
      </c>
      <c r="E1342" s="2" t="s">
        <v>12</v>
      </c>
      <c r="F1342" s="2">
        <f>VLOOKUP(C1342,'Five Year Alumni Srvy 2016 Data'!C:F,4,FALSE)</f>
        <v>0</v>
      </c>
      <c r="G1342" s="2" t="str">
        <f>VLOOKUP(F1342,Coding!K:L,2,FALSE)</f>
        <v>Non-URM</v>
      </c>
      <c r="H1342" t="s">
        <v>418</v>
      </c>
      <c r="I1342" t="s">
        <v>342</v>
      </c>
      <c r="J1342" t="s">
        <v>19</v>
      </c>
      <c r="K1342" t="s">
        <v>110</v>
      </c>
      <c r="L1342" s="3"/>
      <c r="M1342" t="s">
        <v>61</v>
      </c>
      <c r="N1342" t="s">
        <v>111</v>
      </c>
    </row>
    <row r="1343" spans="1:14" x14ac:dyDescent="0.25">
      <c r="A1343" s="2">
        <v>1</v>
      </c>
      <c r="B1343" s="2">
        <v>2016</v>
      </c>
      <c r="C1343" t="s">
        <v>422</v>
      </c>
      <c r="D1343" t="s">
        <v>48</v>
      </c>
      <c r="E1343" s="2" t="s">
        <v>12</v>
      </c>
      <c r="F1343" s="2">
        <f>VLOOKUP(C1343,'Five Year Alumni Srvy 2016 Data'!C:F,4,FALSE)</f>
        <v>0</v>
      </c>
      <c r="G1343" s="2" t="str">
        <f>VLOOKUP(F1343,Coding!K:L,2,FALSE)</f>
        <v>Non-URM</v>
      </c>
      <c r="H1343" t="s">
        <v>241</v>
      </c>
      <c r="I1343" t="s">
        <v>242</v>
      </c>
      <c r="J1343" t="s">
        <v>21</v>
      </c>
      <c r="K1343" t="s">
        <v>110</v>
      </c>
      <c r="L1343" s="3"/>
      <c r="M1343" t="s">
        <v>61</v>
      </c>
      <c r="N1343" t="s">
        <v>111</v>
      </c>
    </row>
    <row r="1344" spans="1:14" x14ac:dyDescent="0.25">
      <c r="A1344" s="2">
        <v>1</v>
      </c>
      <c r="B1344" s="2">
        <v>2016</v>
      </c>
      <c r="C1344" t="s">
        <v>424</v>
      </c>
      <c r="D1344" t="s">
        <v>204</v>
      </c>
      <c r="E1344" s="2" t="s">
        <v>12</v>
      </c>
      <c r="F1344" s="2">
        <f>VLOOKUP(C1344,'Five Year Alumni Srvy 2016 Data'!C:F,4,FALSE)</f>
        <v>0</v>
      </c>
      <c r="G1344" s="2" t="str">
        <f>VLOOKUP(F1344,Coding!K:L,2,FALSE)</f>
        <v>Non-URM</v>
      </c>
      <c r="H1344" t="s">
        <v>425</v>
      </c>
      <c r="I1344" t="s">
        <v>267</v>
      </c>
      <c r="J1344" t="s">
        <v>10</v>
      </c>
      <c r="K1344" t="s">
        <v>110</v>
      </c>
      <c r="L1344" s="3"/>
      <c r="M1344" t="s">
        <v>61</v>
      </c>
      <c r="N1344" t="s">
        <v>111</v>
      </c>
    </row>
    <row r="1345" spans="1:14" x14ac:dyDescent="0.25">
      <c r="A1345" s="2">
        <v>1</v>
      </c>
      <c r="B1345" s="2">
        <v>2016</v>
      </c>
      <c r="C1345" t="s">
        <v>438</v>
      </c>
      <c r="D1345" t="s">
        <v>48</v>
      </c>
      <c r="E1345" s="2" t="s">
        <v>12</v>
      </c>
      <c r="F1345" s="2">
        <f>VLOOKUP(C1345,'Five Year Alumni Srvy 2016 Data'!C:F,4,FALSE)</f>
        <v>0</v>
      </c>
      <c r="G1345" s="2" t="str">
        <f>VLOOKUP(F1345,Coding!K:L,2,FALSE)</f>
        <v>Non-URM</v>
      </c>
      <c r="H1345" t="s">
        <v>182</v>
      </c>
      <c r="I1345" t="s">
        <v>182</v>
      </c>
      <c r="J1345" t="s">
        <v>21</v>
      </c>
      <c r="K1345" t="s">
        <v>110</v>
      </c>
      <c r="L1345" s="3"/>
      <c r="M1345" t="s">
        <v>61</v>
      </c>
      <c r="N1345" t="s">
        <v>111</v>
      </c>
    </row>
    <row r="1346" spans="1:14" x14ac:dyDescent="0.25">
      <c r="A1346" s="2">
        <v>1</v>
      </c>
      <c r="B1346" s="2">
        <v>2016</v>
      </c>
      <c r="C1346" t="s">
        <v>443</v>
      </c>
      <c r="D1346" t="s">
        <v>264</v>
      </c>
      <c r="E1346" s="2" t="s">
        <v>12</v>
      </c>
      <c r="F1346" s="2">
        <f>VLOOKUP(C1346,'Five Year Alumni Srvy 2016 Data'!C:F,4,FALSE)</f>
        <v>0</v>
      </c>
      <c r="G1346" s="2" t="str">
        <f>VLOOKUP(F1346,Coding!K:L,2,FALSE)</f>
        <v>Non-URM</v>
      </c>
      <c r="H1346" t="s">
        <v>444</v>
      </c>
      <c r="I1346" t="s">
        <v>401</v>
      </c>
      <c r="J1346" t="s">
        <v>19</v>
      </c>
      <c r="K1346" t="s">
        <v>110</v>
      </c>
      <c r="L1346" s="3"/>
      <c r="M1346" t="s">
        <v>61</v>
      </c>
      <c r="N1346" t="s">
        <v>111</v>
      </c>
    </row>
    <row r="1347" spans="1:14" x14ac:dyDescent="0.25">
      <c r="A1347" s="2">
        <v>1</v>
      </c>
      <c r="B1347" s="2">
        <v>2016</v>
      </c>
      <c r="C1347" t="s">
        <v>450</v>
      </c>
      <c r="D1347" t="s">
        <v>169</v>
      </c>
      <c r="E1347" s="2" t="s">
        <v>12</v>
      </c>
      <c r="F1347" s="2">
        <f>VLOOKUP(C1347,'Five Year Alumni Srvy 2016 Data'!C:F,4,FALSE)</f>
        <v>0</v>
      </c>
      <c r="G1347" s="2" t="str">
        <f>VLOOKUP(F1347,Coding!K:L,2,FALSE)</f>
        <v>Non-URM</v>
      </c>
      <c r="H1347" t="s">
        <v>451</v>
      </c>
      <c r="I1347" t="s">
        <v>452</v>
      </c>
      <c r="J1347" t="s">
        <v>21</v>
      </c>
      <c r="K1347" t="s">
        <v>110</v>
      </c>
      <c r="L1347" s="3"/>
      <c r="M1347" t="s">
        <v>61</v>
      </c>
      <c r="N1347" t="s">
        <v>111</v>
      </c>
    </row>
    <row r="1348" spans="1:14" x14ac:dyDescent="0.25">
      <c r="A1348" s="2">
        <v>1</v>
      </c>
      <c r="B1348" s="2">
        <v>2016</v>
      </c>
      <c r="C1348" t="s">
        <v>453</v>
      </c>
      <c r="D1348" t="s">
        <v>169</v>
      </c>
      <c r="E1348" s="2" t="s">
        <v>12</v>
      </c>
      <c r="F1348" s="2">
        <f>VLOOKUP(C1348,'Five Year Alumni Srvy 2016 Data'!C:F,4,FALSE)</f>
        <v>0</v>
      </c>
      <c r="G1348" s="2" t="str">
        <f>VLOOKUP(F1348,Coding!K:L,2,FALSE)</f>
        <v>Non-URM</v>
      </c>
      <c r="H1348" t="s">
        <v>454</v>
      </c>
      <c r="I1348" t="s">
        <v>206</v>
      </c>
      <c r="J1348" t="s">
        <v>15</v>
      </c>
      <c r="K1348" t="s">
        <v>110</v>
      </c>
      <c r="L1348" s="3"/>
      <c r="M1348" t="s">
        <v>61</v>
      </c>
      <c r="N1348" t="s">
        <v>111</v>
      </c>
    </row>
    <row r="1349" spans="1:14" x14ac:dyDescent="0.25">
      <c r="A1349" s="2">
        <v>1</v>
      </c>
      <c r="B1349" s="2">
        <v>2016</v>
      </c>
      <c r="C1349" t="s">
        <v>462</v>
      </c>
      <c r="D1349" t="s">
        <v>48</v>
      </c>
      <c r="E1349" s="2" t="s">
        <v>12</v>
      </c>
      <c r="F1349" s="2">
        <f>VLOOKUP(C1349,'Five Year Alumni Srvy 2016 Data'!C:F,4,FALSE)</f>
        <v>0</v>
      </c>
      <c r="G1349" s="2" t="str">
        <f>VLOOKUP(F1349,Coding!K:L,2,FALSE)</f>
        <v>Non-URM</v>
      </c>
      <c r="H1349" t="s">
        <v>215</v>
      </c>
      <c r="I1349" t="s">
        <v>215</v>
      </c>
      <c r="J1349" t="s">
        <v>21</v>
      </c>
      <c r="K1349" t="s">
        <v>110</v>
      </c>
      <c r="L1349" s="3"/>
      <c r="M1349" t="s">
        <v>61</v>
      </c>
      <c r="N1349" t="s">
        <v>111</v>
      </c>
    </row>
    <row r="1350" spans="1:14" x14ac:dyDescent="0.25">
      <c r="A1350" s="2">
        <v>1</v>
      </c>
      <c r="B1350" s="2">
        <v>2016</v>
      </c>
      <c r="C1350" t="s">
        <v>463</v>
      </c>
      <c r="D1350" t="s">
        <v>204</v>
      </c>
      <c r="E1350" s="2" t="s">
        <v>12</v>
      </c>
      <c r="F1350" s="2">
        <f>VLOOKUP(C1350,'Five Year Alumni Srvy 2016 Data'!C:F,4,FALSE)</f>
        <v>0</v>
      </c>
      <c r="G1350" s="2" t="str">
        <f>VLOOKUP(F1350,Coding!K:L,2,FALSE)</f>
        <v>Non-URM</v>
      </c>
      <c r="H1350" t="s">
        <v>427</v>
      </c>
      <c r="I1350" t="s">
        <v>267</v>
      </c>
      <c r="J1350" t="s">
        <v>10</v>
      </c>
      <c r="K1350" t="s">
        <v>110</v>
      </c>
      <c r="L1350" s="3"/>
      <c r="M1350" t="s">
        <v>61</v>
      </c>
      <c r="N1350" t="s">
        <v>111</v>
      </c>
    </row>
    <row r="1351" spans="1:14" x14ac:dyDescent="0.25">
      <c r="A1351" s="2">
        <v>1</v>
      </c>
      <c r="B1351" s="2">
        <v>2016</v>
      </c>
      <c r="C1351" t="s">
        <v>464</v>
      </c>
      <c r="D1351" t="s">
        <v>48</v>
      </c>
      <c r="E1351" s="2" t="s">
        <v>12</v>
      </c>
      <c r="F1351" s="2">
        <f>VLOOKUP(C1351,'Five Year Alumni Srvy 2016 Data'!C:F,4,FALSE)</f>
        <v>0</v>
      </c>
      <c r="G1351" s="2" t="str">
        <f>VLOOKUP(F1351,Coding!K:L,2,FALSE)</f>
        <v>Non-URM</v>
      </c>
      <c r="H1351" t="s">
        <v>465</v>
      </c>
      <c r="I1351" t="s">
        <v>466</v>
      </c>
      <c r="J1351" t="s">
        <v>10</v>
      </c>
      <c r="K1351" t="s">
        <v>110</v>
      </c>
      <c r="L1351" s="3"/>
      <c r="M1351" t="s">
        <v>61</v>
      </c>
      <c r="N1351" t="s">
        <v>111</v>
      </c>
    </row>
    <row r="1352" spans="1:14" x14ac:dyDescent="0.25">
      <c r="A1352" s="2">
        <v>1</v>
      </c>
      <c r="B1352" s="2">
        <v>2016</v>
      </c>
      <c r="C1352" t="s">
        <v>468</v>
      </c>
      <c r="D1352" t="s">
        <v>169</v>
      </c>
      <c r="E1352" s="2" t="s">
        <v>12</v>
      </c>
      <c r="F1352" s="2">
        <f>VLOOKUP(C1352,'Five Year Alumni Srvy 2016 Data'!C:F,4,FALSE)</f>
        <v>0</v>
      </c>
      <c r="G1352" s="2" t="str">
        <f>VLOOKUP(F1352,Coding!K:L,2,FALSE)</f>
        <v>Non-URM</v>
      </c>
      <c r="H1352" t="s">
        <v>469</v>
      </c>
      <c r="I1352" t="s">
        <v>342</v>
      </c>
      <c r="J1352" t="s">
        <v>19</v>
      </c>
      <c r="K1352" t="s">
        <v>110</v>
      </c>
      <c r="L1352" s="3"/>
      <c r="M1352" t="s">
        <v>61</v>
      </c>
      <c r="N1352" t="s">
        <v>111</v>
      </c>
    </row>
    <row r="1353" spans="1:14" x14ac:dyDescent="0.25">
      <c r="A1353" s="2">
        <v>1</v>
      </c>
      <c r="B1353" s="2">
        <v>2016</v>
      </c>
      <c r="C1353" t="s">
        <v>474</v>
      </c>
      <c r="D1353" t="s">
        <v>264</v>
      </c>
      <c r="E1353" s="2" t="s">
        <v>12</v>
      </c>
      <c r="F1353" s="2">
        <f>VLOOKUP(C1353,'Five Year Alumni Srvy 2016 Data'!C:F,4,FALSE)</f>
        <v>0</v>
      </c>
      <c r="G1353" s="2" t="str">
        <f>VLOOKUP(F1353,Coding!K:L,2,FALSE)</f>
        <v>Non-URM</v>
      </c>
      <c r="H1353" t="s">
        <v>182</v>
      </c>
      <c r="I1353" t="s">
        <v>182</v>
      </c>
      <c r="J1353" t="s">
        <v>21</v>
      </c>
      <c r="K1353" t="s">
        <v>110</v>
      </c>
      <c r="L1353" s="3"/>
      <c r="M1353" t="s">
        <v>61</v>
      </c>
      <c r="N1353" t="s">
        <v>111</v>
      </c>
    </row>
    <row r="1354" spans="1:14" x14ac:dyDescent="0.25">
      <c r="A1354" s="2">
        <v>1</v>
      </c>
      <c r="B1354" s="2">
        <v>2016</v>
      </c>
      <c r="C1354" t="s">
        <v>475</v>
      </c>
      <c r="D1354" t="s">
        <v>169</v>
      </c>
      <c r="E1354" s="2" t="s">
        <v>12</v>
      </c>
      <c r="F1354" s="2">
        <f>VLOOKUP(C1354,'Five Year Alumni Srvy 2016 Data'!C:F,4,FALSE)</f>
        <v>0</v>
      </c>
      <c r="G1354" s="2" t="str">
        <f>VLOOKUP(F1354,Coding!K:L,2,FALSE)</f>
        <v>Non-URM</v>
      </c>
      <c r="H1354" t="s">
        <v>389</v>
      </c>
      <c r="I1354" t="s">
        <v>390</v>
      </c>
      <c r="J1354" t="s">
        <v>21</v>
      </c>
      <c r="K1354" t="s">
        <v>110</v>
      </c>
      <c r="L1354" s="3"/>
      <c r="M1354" t="s">
        <v>61</v>
      </c>
      <c r="N1354" t="s">
        <v>111</v>
      </c>
    </row>
    <row r="1355" spans="1:14" x14ac:dyDescent="0.25">
      <c r="A1355" s="2">
        <v>1</v>
      </c>
      <c r="B1355" s="2">
        <v>2016</v>
      </c>
      <c r="C1355" t="s">
        <v>477</v>
      </c>
      <c r="D1355" t="s">
        <v>48</v>
      </c>
      <c r="E1355" s="2" t="s">
        <v>12</v>
      </c>
      <c r="F1355" s="2">
        <f>VLOOKUP(C1355,'Five Year Alumni Srvy 2016 Data'!C:F,4,FALSE)</f>
        <v>0</v>
      </c>
      <c r="G1355" s="2" t="str">
        <f>VLOOKUP(F1355,Coding!K:L,2,FALSE)</f>
        <v>Non-URM</v>
      </c>
      <c r="H1355" t="s">
        <v>432</v>
      </c>
      <c r="I1355" t="s">
        <v>433</v>
      </c>
      <c r="J1355" t="s">
        <v>15</v>
      </c>
      <c r="K1355" t="s">
        <v>110</v>
      </c>
      <c r="L1355" s="3"/>
      <c r="M1355" t="s">
        <v>61</v>
      </c>
      <c r="N1355" t="s">
        <v>111</v>
      </c>
    </row>
    <row r="1356" spans="1:14" x14ac:dyDescent="0.25">
      <c r="A1356" s="2">
        <v>1</v>
      </c>
      <c r="B1356" s="2">
        <v>2016</v>
      </c>
      <c r="C1356" t="s">
        <v>479</v>
      </c>
      <c r="D1356" t="s">
        <v>48</v>
      </c>
      <c r="E1356" s="2" t="s">
        <v>12</v>
      </c>
      <c r="F1356" s="2">
        <f>VLOOKUP(C1356,'Five Year Alumni Srvy 2016 Data'!C:F,4,FALSE)</f>
        <v>0</v>
      </c>
      <c r="G1356" s="2" t="str">
        <f>VLOOKUP(F1356,Coding!K:L,2,FALSE)</f>
        <v>Non-URM</v>
      </c>
      <c r="H1356" t="s">
        <v>252</v>
      </c>
      <c r="I1356" t="s">
        <v>206</v>
      </c>
      <c r="J1356" t="s">
        <v>15</v>
      </c>
      <c r="K1356" t="s">
        <v>110</v>
      </c>
      <c r="L1356" s="3"/>
      <c r="M1356" t="s">
        <v>61</v>
      </c>
      <c r="N1356" t="s">
        <v>111</v>
      </c>
    </row>
    <row r="1357" spans="1:14" x14ac:dyDescent="0.25">
      <c r="A1357" s="2">
        <v>1</v>
      </c>
      <c r="B1357" s="2">
        <v>2016</v>
      </c>
      <c r="C1357" t="s">
        <v>485</v>
      </c>
      <c r="D1357" t="s">
        <v>48</v>
      </c>
      <c r="E1357" s="2" t="s">
        <v>12</v>
      </c>
      <c r="F1357" s="2">
        <f>VLOOKUP(C1357,'Five Year Alumni Srvy 2016 Data'!C:F,4,FALSE)</f>
        <v>0</v>
      </c>
      <c r="G1357" s="2" t="str">
        <f>VLOOKUP(F1357,Coding!K:L,2,FALSE)</f>
        <v>Non-URM</v>
      </c>
      <c r="H1357" t="s">
        <v>298</v>
      </c>
      <c r="I1357" t="s">
        <v>298</v>
      </c>
      <c r="J1357" t="s">
        <v>21</v>
      </c>
      <c r="K1357" t="s">
        <v>110</v>
      </c>
      <c r="L1357" s="3"/>
      <c r="M1357" t="s">
        <v>61</v>
      </c>
      <c r="N1357" t="s">
        <v>111</v>
      </c>
    </row>
    <row r="1358" spans="1:14" x14ac:dyDescent="0.25">
      <c r="A1358" s="2">
        <v>1</v>
      </c>
      <c r="B1358" s="2">
        <v>2016</v>
      </c>
      <c r="C1358" t="s">
        <v>47</v>
      </c>
      <c r="D1358" t="s">
        <v>48</v>
      </c>
      <c r="E1358" s="2" t="s">
        <v>12</v>
      </c>
      <c r="F1358" s="2">
        <f>VLOOKUP(C1358,'Five Year Alumni Srvy 2016 Data'!C:F,4,FALSE)</f>
        <v>0</v>
      </c>
      <c r="G1358" s="2" t="str">
        <f>VLOOKUP(F1358,Coding!K:L,2,FALSE)</f>
        <v>Non-URM</v>
      </c>
      <c r="H1358" t="s">
        <v>49</v>
      </c>
      <c r="I1358" t="s">
        <v>50</v>
      </c>
      <c r="J1358" t="s">
        <v>17</v>
      </c>
      <c r="K1358" t="s">
        <v>104</v>
      </c>
      <c r="L1358" s="3"/>
      <c r="M1358" t="s">
        <v>61</v>
      </c>
      <c r="N1358" t="s">
        <v>105</v>
      </c>
    </row>
    <row r="1359" spans="1:14" x14ac:dyDescent="0.25">
      <c r="A1359" s="2">
        <v>1</v>
      </c>
      <c r="B1359" s="2">
        <v>2016</v>
      </c>
      <c r="C1359" t="s">
        <v>168</v>
      </c>
      <c r="D1359" t="s">
        <v>169</v>
      </c>
      <c r="E1359" s="2" t="s">
        <v>12</v>
      </c>
      <c r="F1359" s="2">
        <f>VLOOKUP(C1359,'Five Year Alumni Srvy 2016 Data'!C:F,4,FALSE)</f>
        <v>0</v>
      </c>
      <c r="G1359" s="2" t="str">
        <f>VLOOKUP(F1359,Coding!K:L,2,FALSE)</f>
        <v>Non-URM</v>
      </c>
      <c r="H1359" t="s">
        <v>170</v>
      </c>
      <c r="I1359" t="s">
        <v>171</v>
      </c>
      <c r="J1359" t="s">
        <v>19</v>
      </c>
      <c r="K1359" t="s">
        <v>104</v>
      </c>
      <c r="L1359" s="3"/>
      <c r="M1359" t="s">
        <v>61</v>
      </c>
      <c r="N1359" t="s">
        <v>105</v>
      </c>
    </row>
    <row r="1360" spans="1:14" x14ac:dyDescent="0.25">
      <c r="A1360" s="2">
        <v>1</v>
      </c>
      <c r="B1360" s="2">
        <v>2016</v>
      </c>
      <c r="C1360" t="s">
        <v>189</v>
      </c>
      <c r="D1360" t="s">
        <v>48</v>
      </c>
      <c r="E1360" s="2" t="s">
        <v>12</v>
      </c>
      <c r="F1360" s="2">
        <f>VLOOKUP(C1360,'Five Year Alumni Srvy 2016 Data'!C:F,4,FALSE)</f>
        <v>0</v>
      </c>
      <c r="G1360" s="2" t="str">
        <f>VLOOKUP(F1360,Coding!K:L,2,FALSE)</f>
        <v>Non-URM</v>
      </c>
      <c r="H1360" t="s">
        <v>190</v>
      </c>
      <c r="I1360" t="s">
        <v>191</v>
      </c>
      <c r="J1360" t="s">
        <v>21</v>
      </c>
      <c r="K1360" t="s">
        <v>104</v>
      </c>
      <c r="L1360" s="3"/>
      <c r="M1360" t="s">
        <v>61</v>
      </c>
      <c r="N1360" t="s">
        <v>105</v>
      </c>
    </row>
    <row r="1361" spans="1:14" x14ac:dyDescent="0.25">
      <c r="A1361" s="2">
        <v>1</v>
      </c>
      <c r="B1361" s="2">
        <v>2016</v>
      </c>
      <c r="C1361" t="s">
        <v>194</v>
      </c>
      <c r="D1361" t="s">
        <v>48</v>
      </c>
      <c r="E1361" s="2" t="s">
        <v>12</v>
      </c>
      <c r="F1361" s="2">
        <f>VLOOKUP(C1361,'Five Year Alumni Srvy 2016 Data'!C:F,4,FALSE)</f>
        <v>0</v>
      </c>
      <c r="G1361" s="2" t="str">
        <f>VLOOKUP(F1361,Coding!K:L,2,FALSE)</f>
        <v>Non-URM</v>
      </c>
      <c r="H1361" t="s">
        <v>195</v>
      </c>
      <c r="I1361" t="s">
        <v>196</v>
      </c>
      <c r="J1361" t="s">
        <v>10</v>
      </c>
      <c r="K1361" t="s">
        <v>104</v>
      </c>
      <c r="L1361" s="3"/>
      <c r="M1361" t="s">
        <v>61</v>
      </c>
      <c r="N1361" t="s">
        <v>105</v>
      </c>
    </row>
    <row r="1362" spans="1:14" x14ac:dyDescent="0.25">
      <c r="A1362" s="2">
        <v>1</v>
      </c>
      <c r="B1362" s="2">
        <v>2016</v>
      </c>
      <c r="C1362" t="s">
        <v>218</v>
      </c>
      <c r="D1362" t="s">
        <v>48</v>
      </c>
      <c r="E1362" s="2" t="s">
        <v>12</v>
      </c>
      <c r="F1362" s="2">
        <f>VLOOKUP(C1362,'Five Year Alumni Srvy 2016 Data'!C:F,4,FALSE)</f>
        <v>0</v>
      </c>
      <c r="G1362" s="2" t="str">
        <f>VLOOKUP(F1362,Coding!K:L,2,FALSE)</f>
        <v>Non-URM</v>
      </c>
      <c r="H1362" t="s">
        <v>219</v>
      </c>
      <c r="I1362" t="s">
        <v>220</v>
      </c>
      <c r="J1362" t="s">
        <v>19</v>
      </c>
      <c r="K1362" t="s">
        <v>104</v>
      </c>
      <c r="L1362" s="3"/>
      <c r="M1362" t="s">
        <v>61</v>
      </c>
      <c r="N1362" t="s">
        <v>105</v>
      </c>
    </row>
    <row r="1363" spans="1:14" x14ac:dyDescent="0.25">
      <c r="A1363" s="2">
        <v>1</v>
      </c>
      <c r="B1363" s="2">
        <v>2016</v>
      </c>
      <c r="C1363" t="s">
        <v>227</v>
      </c>
      <c r="D1363" t="s">
        <v>48</v>
      </c>
      <c r="E1363" s="2" t="s">
        <v>12</v>
      </c>
      <c r="F1363" s="2">
        <f>VLOOKUP(C1363,'Five Year Alumni Srvy 2016 Data'!C:F,4,FALSE)</f>
        <v>0</v>
      </c>
      <c r="G1363" s="2" t="str">
        <f>VLOOKUP(F1363,Coding!K:L,2,FALSE)</f>
        <v>Non-URM</v>
      </c>
      <c r="H1363" t="s">
        <v>228</v>
      </c>
      <c r="I1363" t="s">
        <v>229</v>
      </c>
      <c r="J1363" t="s">
        <v>21</v>
      </c>
      <c r="K1363" t="s">
        <v>104</v>
      </c>
      <c r="L1363" s="3"/>
      <c r="M1363" t="s">
        <v>61</v>
      </c>
      <c r="N1363" t="s">
        <v>105</v>
      </c>
    </row>
    <row r="1364" spans="1:14" x14ac:dyDescent="0.25">
      <c r="A1364" s="2">
        <v>1</v>
      </c>
      <c r="B1364" s="2">
        <v>2016</v>
      </c>
      <c r="C1364" t="s">
        <v>232</v>
      </c>
      <c r="D1364" t="s">
        <v>48</v>
      </c>
      <c r="E1364" s="2" t="s">
        <v>12</v>
      </c>
      <c r="F1364" s="2">
        <f>VLOOKUP(C1364,'Five Year Alumni Srvy 2016 Data'!C:F,4,FALSE)</f>
        <v>0</v>
      </c>
      <c r="G1364" s="2" t="str">
        <f>VLOOKUP(F1364,Coding!K:L,2,FALSE)</f>
        <v>Non-URM</v>
      </c>
      <c r="H1364" t="s">
        <v>233</v>
      </c>
      <c r="I1364" t="s">
        <v>182</v>
      </c>
      <c r="J1364" t="s">
        <v>21</v>
      </c>
      <c r="K1364" t="s">
        <v>104</v>
      </c>
      <c r="L1364" s="3"/>
      <c r="M1364" t="s">
        <v>61</v>
      </c>
      <c r="N1364" t="s">
        <v>105</v>
      </c>
    </row>
    <row r="1365" spans="1:14" x14ac:dyDescent="0.25">
      <c r="A1365" s="2">
        <v>1</v>
      </c>
      <c r="B1365" s="2">
        <v>2016</v>
      </c>
      <c r="C1365" t="s">
        <v>234</v>
      </c>
      <c r="D1365" t="s">
        <v>48</v>
      </c>
      <c r="E1365" s="2" t="s">
        <v>12</v>
      </c>
      <c r="F1365" s="2">
        <f>VLOOKUP(C1365,'Five Year Alumni Srvy 2016 Data'!C:F,4,FALSE)</f>
        <v>0</v>
      </c>
      <c r="G1365" s="2" t="str">
        <f>VLOOKUP(F1365,Coding!K:L,2,FALSE)</f>
        <v>Non-URM</v>
      </c>
      <c r="H1365" t="s">
        <v>235</v>
      </c>
      <c r="I1365" t="s">
        <v>236</v>
      </c>
      <c r="J1365" t="s">
        <v>15</v>
      </c>
      <c r="K1365" t="s">
        <v>104</v>
      </c>
      <c r="L1365" s="3"/>
      <c r="M1365" t="s">
        <v>61</v>
      </c>
      <c r="N1365" t="s">
        <v>105</v>
      </c>
    </row>
    <row r="1366" spans="1:14" x14ac:dyDescent="0.25">
      <c r="A1366" s="2">
        <v>1</v>
      </c>
      <c r="B1366" s="2">
        <v>2016</v>
      </c>
      <c r="C1366" t="s">
        <v>237</v>
      </c>
      <c r="D1366" t="s">
        <v>48</v>
      </c>
      <c r="E1366" s="2" t="s">
        <v>12</v>
      </c>
      <c r="F1366" s="2">
        <f>VLOOKUP(C1366,'Five Year Alumni Srvy 2016 Data'!C:F,4,FALSE)</f>
        <v>0</v>
      </c>
      <c r="G1366" s="2" t="str">
        <f>VLOOKUP(F1366,Coding!K:L,2,FALSE)</f>
        <v>Non-URM</v>
      </c>
      <c r="H1366" t="s">
        <v>238</v>
      </c>
      <c r="I1366" t="s">
        <v>225</v>
      </c>
      <c r="J1366" t="s">
        <v>19</v>
      </c>
      <c r="K1366" t="s">
        <v>104</v>
      </c>
      <c r="L1366" s="3"/>
      <c r="M1366" t="s">
        <v>61</v>
      </c>
      <c r="N1366" t="s">
        <v>105</v>
      </c>
    </row>
    <row r="1367" spans="1:14" x14ac:dyDescent="0.25">
      <c r="A1367" s="2">
        <v>1</v>
      </c>
      <c r="B1367" s="2">
        <v>2016</v>
      </c>
      <c r="C1367" t="s">
        <v>244</v>
      </c>
      <c r="D1367" t="s">
        <v>48</v>
      </c>
      <c r="E1367" s="2" t="s">
        <v>12</v>
      </c>
      <c r="F1367" s="2">
        <f>VLOOKUP(C1367,'Five Year Alumni Srvy 2016 Data'!C:F,4,FALSE)</f>
        <v>0</v>
      </c>
      <c r="G1367" s="2" t="str">
        <f>VLOOKUP(F1367,Coding!K:L,2,FALSE)</f>
        <v>Non-URM</v>
      </c>
      <c r="H1367" t="s">
        <v>245</v>
      </c>
      <c r="I1367" t="s">
        <v>245</v>
      </c>
      <c r="J1367" t="s">
        <v>17</v>
      </c>
      <c r="K1367" t="s">
        <v>104</v>
      </c>
      <c r="L1367" s="3"/>
      <c r="M1367" t="s">
        <v>61</v>
      </c>
      <c r="N1367" t="s">
        <v>105</v>
      </c>
    </row>
    <row r="1368" spans="1:14" x14ac:dyDescent="0.25">
      <c r="A1368" s="2">
        <v>1</v>
      </c>
      <c r="B1368" s="2">
        <v>2016</v>
      </c>
      <c r="C1368" t="s">
        <v>246</v>
      </c>
      <c r="D1368" t="s">
        <v>48</v>
      </c>
      <c r="E1368" s="2" t="s">
        <v>12</v>
      </c>
      <c r="F1368" s="2">
        <f>VLOOKUP(C1368,'Five Year Alumni Srvy 2016 Data'!C:F,4,FALSE)</f>
        <v>0</v>
      </c>
      <c r="G1368" s="2" t="str">
        <f>VLOOKUP(F1368,Coding!K:L,2,FALSE)</f>
        <v>Non-URM</v>
      </c>
      <c r="H1368" t="s">
        <v>49</v>
      </c>
      <c r="I1368" t="s">
        <v>50</v>
      </c>
      <c r="J1368" t="s">
        <v>17</v>
      </c>
      <c r="K1368" t="s">
        <v>104</v>
      </c>
      <c r="L1368" s="3"/>
      <c r="M1368" t="s">
        <v>61</v>
      </c>
      <c r="N1368" t="s">
        <v>105</v>
      </c>
    </row>
    <row r="1369" spans="1:14" x14ac:dyDescent="0.25">
      <c r="A1369" s="2">
        <v>1</v>
      </c>
      <c r="B1369" s="2">
        <v>2016</v>
      </c>
      <c r="C1369" t="s">
        <v>251</v>
      </c>
      <c r="D1369" t="s">
        <v>48</v>
      </c>
      <c r="E1369" s="2" t="s">
        <v>12</v>
      </c>
      <c r="F1369" s="2">
        <f>VLOOKUP(C1369,'Five Year Alumni Srvy 2016 Data'!C:F,4,FALSE)</f>
        <v>0</v>
      </c>
      <c r="G1369" s="2" t="str">
        <f>VLOOKUP(F1369,Coding!K:L,2,FALSE)</f>
        <v>Non-URM</v>
      </c>
      <c r="H1369" t="s">
        <v>252</v>
      </c>
      <c r="I1369" t="s">
        <v>206</v>
      </c>
      <c r="J1369" t="s">
        <v>15</v>
      </c>
      <c r="K1369" t="s">
        <v>104</v>
      </c>
      <c r="L1369" s="3"/>
      <c r="M1369" t="s">
        <v>61</v>
      </c>
      <c r="N1369" t="s">
        <v>105</v>
      </c>
    </row>
    <row r="1370" spans="1:14" x14ac:dyDescent="0.25">
      <c r="A1370" s="2">
        <v>1</v>
      </c>
      <c r="B1370" s="2">
        <v>2016</v>
      </c>
      <c r="C1370" t="s">
        <v>253</v>
      </c>
      <c r="D1370" t="s">
        <v>48</v>
      </c>
      <c r="E1370" s="2" t="s">
        <v>12</v>
      </c>
      <c r="F1370" s="2">
        <f>VLOOKUP(C1370,'Five Year Alumni Srvy 2016 Data'!C:F,4,FALSE)</f>
        <v>0</v>
      </c>
      <c r="G1370" s="2" t="str">
        <f>VLOOKUP(F1370,Coding!K:L,2,FALSE)</f>
        <v>Non-URM</v>
      </c>
      <c r="H1370" t="s">
        <v>254</v>
      </c>
      <c r="I1370" t="s">
        <v>206</v>
      </c>
      <c r="J1370" t="s">
        <v>15</v>
      </c>
      <c r="K1370" t="s">
        <v>104</v>
      </c>
      <c r="L1370" s="3"/>
      <c r="M1370" t="s">
        <v>61</v>
      </c>
      <c r="N1370" t="s">
        <v>105</v>
      </c>
    </row>
    <row r="1371" spans="1:14" x14ac:dyDescent="0.25">
      <c r="A1371" s="2">
        <v>1</v>
      </c>
      <c r="B1371" s="2">
        <v>2016</v>
      </c>
      <c r="C1371" t="s">
        <v>257</v>
      </c>
      <c r="D1371" t="s">
        <v>204</v>
      </c>
      <c r="E1371" s="2" t="s">
        <v>12</v>
      </c>
      <c r="F1371" s="2">
        <f>VLOOKUP(C1371,'Five Year Alumni Srvy 2016 Data'!C:F,4,FALSE)</f>
        <v>0</v>
      </c>
      <c r="G1371" s="2" t="str">
        <f>VLOOKUP(F1371,Coding!K:L,2,FALSE)</f>
        <v>Non-URM</v>
      </c>
      <c r="H1371" t="s">
        <v>258</v>
      </c>
      <c r="I1371" t="s">
        <v>258</v>
      </c>
      <c r="J1371" t="s">
        <v>17</v>
      </c>
      <c r="K1371" t="s">
        <v>104</v>
      </c>
      <c r="L1371" s="3"/>
      <c r="M1371" t="s">
        <v>61</v>
      </c>
      <c r="N1371" t="s">
        <v>105</v>
      </c>
    </row>
    <row r="1372" spans="1:14" x14ac:dyDescent="0.25">
      <c r="A1372" s="2">
        <v>1</v>
      </c>
      <c r="B1372" s="2">
        <v>2016</v>
      </c>
      <c r="C1372" t="s">
        <v>259</v>
      </c>
      <c r="D1372" t="s">
        <v>169</v>
      </c>
      <c r="E1372" s="2" t="s">
        <v>12</v>
      </c>
      <c r="F1372" s="2">
        <f>VLOOKUP(C1372,'Five Year Alumni Srvy 2016 Data'!C:F,4,FALSE)</f>
        <v>0</v>
      </c>
      <c r="G1372" s="2" t="str">
        <f>VLOOKUP(F1372,Coding!K:L,2,FALSE)</f>
        <v>Non-URM</v>
      </c>
      <c r="H1372" t="s">
        <v>260</v>
      </c>
      <c r="I1372" t="s">
        <v>261</v>
      </c>
      <c r="J1372" t="s">
        <v>10</v>
      </c>
      <c r="K1372" t="s">
        <v>104</v>
      </c>
      <c r="L1372" s="3"/>
      <c r="M1372" t="s">
        <v>61</v>
      </c>
      <c r="N1372" t="s">
        <v>105</v>
      </c>
    </row>
    <row r="1373" spans="1:14" x14ac:dyDescent="0.25">
      <c r="A1373" s="2">
        <v>1</v>
      </c>
      <c r="B1373" s="2">
        <v>2016</v>
      </c>
      <c r="C1373" t="s">
        <v>265</v>
      </c>
      <c r="D1373" t="s">
        <v>169</v>
      </c>
      <c r="E1373" s="2" t="s">
        <v>12</v>
      </c>
      <c r="F1373" s="2">
        <f>VLOOKUP(C1373,'Five Year Alumni Srvy 2016 Data'!C:F,4,FALSE)</f>
        <v>0</v>
      </c>
      <c r="G1373" s="2" t="str">
        <f>VLOOKUP(F1373,Coding!K:L,2,FALSE)</f>
        <v>Non-URM</v>
      </c>
      <c r="H1373" t="s">
        <v>266</v>
      </c>
      <c r="I1373" t="s">
        <v>267</v>
      </c>
      <c r="J1373" t="s">
        <v>10</v>
      </c>
      <c r="K1373" t="s">
        <v>104</v>
      </c>
      <c r="L1373" s="3"/>
      <c r="M1373" t="s">
        <v>61</v>
      </c>
      <c r="N1373" t="s">
        <v>105</v>
      </c>
    </row>
    <row r="1374" spans="1:14" x14ac:dyDescent="0.25">
      <c r="A1374" s="2">
        <v>1</v>
      </c>
      <c r="B1374" s="2">
        <v>2016</v>
      </c>
      <c r="C1374" t="s">
        <v>276</v>
      </c>
      <c r="D1374" t="s">
        <v>48</v>
      </c>
      <c r="E1374" s="2" t="s">
        <v>12</v>
      </c>
      <c r="F1374" s="2">
        <f>VLOOKUP(C1374,'Five Year Alumni Srvy 2016 Data'!C:F,4,FALSE)</f>
        <v>0</v>
      </c>
      <c r="G1374" s="2" t="str">
        <f>VLOOKUP(F1374,Coding!K:L,2,FALSE)</f>
        <v>Non-URM</v>
      </c>
      <c r="H1374" t="s">
        <v>277</v>
      </c>
      <c r="I1374" t="s">
        <v>278</v>
      </c>
      <c r="J1374" t="s">
        <v>17</v>
      </c>
      <c r="K1374" t="s">
        <v>104</v>
      </c>
      <c r="L1374" s="3"/>
      <c r="M1374" t="s">
        <v>61</v>
      </c>
      <c r="N1374" t="s">
        <v>105</v>
      </c>
    </row>
    <row r="1375" spans="1:14" x14ac:dyDescent="0.25">
      <c r="A1375" s="2">
        <v>1</v>
      </c>
      <c r="B1375" s="2">
        <v>2016</v>
      </c>
      <c r="C1375" t="s">
        <v>295</v>
      </c>
      <c r="D1375" t="s">
        <v>48</v>
      </c>
      <c r="E1375" s="2" t="s">
        <v>12</v>
      </c>
      <c r="F1375" s="2">
        <f>VLOOKUP(C1375,'Five Year Alumni Srvy 2016 Data'!C:F,4,FALSE)</f>
        <v>0</v>
      </c>
      <c r="G1375" s="2" t="str">
        <f>VLOOKUP(F1375,Coding!K:L,2,FALSE)</f>
        <v>Non-URM</v>
      </c>
      <c r="H1375" t="s">
        <v>182</v>
      </c>
      <c r="I1375" t="s">
        <v>182</v>
      </c>
      <c r="J1375" t="s">
        <v>21</v>
      </c>
      <c r="K1375" t="s">
        <v>104</v>
      </c>
      <c r="L1375" s="3"/>
      <c r="M1375" t="s">
        <v>61</v>
      </c>
      <c r="N1375" t="s">
        <v>105</v>
      </c>
    </row>
    <row r="1376" spans="1:14" x14ac:dyDescent="0.25">
      <c r="A1376" s="2">
        <v>1</v>
      </c>
      <c r="B1376" s="2">
        <v>2016</v>
      </c>
      <c r="C1376" t="s">
        <v>302</v>
      </c>
      <c r="D1376" t="s">
        <v>204</v>
      </c>
      <c r="E1376" s="2" t="s">
        <v>12</v>
      </c>
      <c r="F1376" s="2">
        <f>VLOOKUP(C1376,'Five Year Alumni Srvy 2016 Data'!C:F,4,FALSE)</f>
        <v>0</v>
      </c>
      <c r="G1376" s="2" t="str">
        <f>VLOOKUP(F1376,Coding!K:L,2,FALSE)</f>
        <v>Non-URM</v>
      </c>
      <c r="H1376" t="s">
        <v>198</v>
      </c>
      <c r="I1376" t="s">
        <v>199</v>
      </c>
      <c r="J1376" t="s">
        <v>17</v>
      </c>
      <c r="K1376" t="s">
        <v>104</v>
      </c>
      <c r="L1376" s="3"/>
      <c r="M1376" t="s">
        <v>61</v>
      </c>
      <c r="N1376" t="s">
        <v>105</v>
      </c>
    </row>
    <row r="1377" spans="1:14" x14ac:dyDescent="0.25">
      <c r="A1377" s="2">
        <v>1</v>
      </c>
      <c r="B1377" s="2">
        <v>2016</v>
      </c>
      <c r="C1377" t="s">
        <v>303</v>
      </c>
      <c r="D1377" t="s">
        <v>204</v>
      </c>
      <c r="E1377" s="2" t="s">
        <v>12</v>
      </c>
      <c r="F1377" s="2">
        <f>VLOOKUP(C1377,'Five Year Alumni Srvy 2016 Data'!C:F,4,FALSE)</f>
        <v>0</v>
      </c>
      <c r="G1377" s="2" t="str">
        <f>VLOOKUP(F1377,Coding!K:L,2,FALSE)</f>
        <v>Non-URM</v>
      </c>
      <c r="H1377" t="s">
        <v>304</v>
      </c>
      <c r="I1377" t="s">
        <v>267</v>
      </c>
      <c r="J1377" t="s">
        <v>10</v>
      </c>
      <c r="K1377" t="s">
        <v>104</v>
      </c>
      <c r="L1377" s="3"/>
      <c r="M1377" t="s">
        <v>61</v>
      </c>
      <c r="N1377" t="s">
        <v>105</v>
      </c>
    </row>
    <row r="1378" spans="1:14" x14ac:dyDescent="0.25">
      <c r="A1378" s="2">
        <v>1</v>
      </c>
      <c r="B1378" s="2">
        <v>2016</v>
      </c>
      <c r="C1378" t="s">
        <v>311</v>
      </c>
      <c r="D1378" t="s">
        <v>48</v>
      </c>
      <c r="E1378" s="2" t="s">
        <v>12</v>
      </c>
      <c r="F1378" s="2">
        <f>VLOOKUP(C1378,'Five Year Alumni Srvy 2016 Data'!C:F,4,FALSE)</f>
        <v>0</v>
      </c>
      <c r="G1378" s="2" t="str">
        <f>VLOOKUP(F1378,Coding!K:L,2,FALSE)</f>
        <v>Non-URM</v>
      </c>
      <c r="H1378" t="s">
        <v>258</v>
      </c>
      <c r="I1378" t="s">
        <v>258</v>
      </c>
      <c r="J1378" t="s">
        <v>17</v>
      </c>
      <c r="K1378" t="s">
        <v>104</v>
      </c>
      <c r="L1378" s="3"/>
      <c r="M1378" t="s">
        <v>61</v>
      </c>
      <c r="N1378" t="s">
        <v>105</v>
      </c>
    </row>
    <row r="1379" spans="1:14" x14ac:dyDescent="0.25">
      <c r="A1379" s="2">
        <v>1</v>
      </c>
      <c r="B1379" s="2">
        <v>2016</v>
      </c>
      <c r="C1379" t="s">
        <v>315</v>
      </c>
      <c r="D1379" t="s">
        <v>48</v>
      </c>
      <c r="E1379" s="2" t="s">
        <v>12</v>
      </c>
      <c r="F1379" s="2">
        <f>VLOOKUP(C1379,'Five Year Alumni Srvy 2016 Data'!C:F,4,FALSE)</f>
        <v>0</v>
      </c>
      <c r="G1379" s="2" t="str">
        <f>VLOOKUP(F1379,Coding!K:L,2,FALSE)</f>
        <v>Non-URM</v>
      </c>
      <c r="H1379" t="s">
        <v>316</v>
      </c>
      <c r="I1379" t="s">
        <v>261</v>
      </c>
      <c r="J1379" t="s">
        <v>10</v>
      </c>
      <c r="K1379" t="s">
        <v>104</v>
      </c>
      <c r="L1379" s="3"/>
      <c r="M1379" t="s">
        <v>61</v>
      </c>
      <c r="N1379" t="s">
        <v>105</v>
      </c>
    </row>
    <row r="1380" spans="1:14" x14ac:dyDescent="0.25">
      <c r="A1380" s="2">
        <v>1</v>
      </c>
      <c r="B1380" s="2">
        <v>2016</v>
      </c>
      <c r="C1380" t="s">
        <v>320</v>
      </c>
      <c r="D1380" t="s">
        <v>48</v>
      </c>
      <c r="E1380" s="2" t="s">
        <v>12</v>
      </c>
      <c r="F1380" s="2">
        <f>VLOOKUP(C1380,'Five Year Alumni Srvy 2016 Data'!C:F,4,FALSE)</f>
        <v>0</v>
      </c>
      <c r="G1380" s="2" t="str">
        <f>VLOOKUP(F1380,Coding!K:L,2,FALSE)</f>
        <v>Non-URM</v>
      </c>
      <c r="H1380" t="s">
        <v>321</v>
      </c>
      <c r="I1380" t="s">
        <v>322</v>
      </c>
      <c r="J1380" t="s">
        <v>15</v>
      </c>
      <c r="K1380" t="s">
        <v>104</v>
      </c>
      <c r="L1380" s="3"/>
      <c r="M1380" t="s">
        <v>61</v>
      </c>
      <c r="N1380" t="s">
        <v>105</v>
      </c>
    </row>
    <row r="1381" spans="1:14" x14ac:dyDescent="0.25">
      <c r="A1381" s="2">
        <v>1</v>
      </c>
      <c r="B1381" s="2">
        <v>2016</v>
      </c>
      <c r="C1381" t="s">
        <v>324</v>
      </c>
      <c r="D1381" t="s">
        <v>204</v>
      </c>
      <c r="E1381" s="2" t="s">
        <v>12</v>
      </c>
      <c r="F1381" s="2">
        <f>VLOOKUP(C1381,'Five Year Alumni Srvy 2016 Data'!C:F,4,FALSE)</f>
        <v>0</v>
      </c>
      <c r="G1381" s="2" t="str">
        <f>VLOOKUP(F1381,Coding!K:L,2,FALSE)</f>
        <v>Non-URM</v>
      </c>
      <c r="H1381" t="s">
        <v>298</v>
      </c>
      <c r="I1381" t="s">
        <v>298</v>
      </c>
      <c r="J1381" t="s">
        <v>21</v>
      </c>
      <c r="K1381" t="s">
        <v>104</v>
      </c>
      <c r="L1381" s="3"/>
      <c r="M1381" t="s">
        <v>61</v>
      </c>
      <c r="N1381" t="s">
        <v>105</v>
      </c>
    </row>
    <row r="1382" spans="1:14" x14ac:dyDescent="0.25">
      <c r="A1382" s="2">
        <v>1</v>
      </c>
      <c r="B1382" s="2">
        <v>2016</v>
      </c>
      <c r="C1382" t="s">
        <v>332</v>
      </c>
      <c r="D1382" t="s">
        <v>169</v>
      </c>
      <c r="E1382" s="2" t="s">
        <v>12</v>
      </c>
      <c r="F1382" s="2">
        <f>VLOOKUP(C1382,'Five Year Alumni Srvy 2016 Data'!C:F,4,FALSE)</f>
        <v>0</v>
      </c>
      <c r="G1382" s="2" t="str">
        <f>VLOOKUP(F1382,Coding!K:L,2,FALSE)</f>
        <v>Non-URM</v>
      </c>
      <c r="H1382" t="s">
        <v>182</v>
      </c>
      <c r="I1382" t="s">
        <v>182</v>
      </c>
      <c r="J1382" t="s">
        <v>21</v>
      </c>
      <c r="K1382" t="s">
        <v>104</v>
      </c>
      <c r="L1382" s="3"/>
      <c r="M1382" t="s">
        <v>61</v>
      </c>
      <c r="N1382" t="s">
        <v>105</v>
      </c>
    </row>
    <row r="1383" spans="1:14" x14ac:dyDescent="0.25">
      <c r="A1383" s="2">
        <v>1</v>
      </c>
      <c r="B1383" s="2">
        <v>2016</v>
      </c>
      <c r="C1383" t="s">
        <v>358</v>
      </c>
      <c r="D1383" t="s">
        <v>264</v>
      </c>
      <c r="E1383" s="2" t="s">
        <v>12</v>
      </c>
      <c r="F1383" s="2">
        <f>VLOOKUP(C1383,'Five Year Alumni Srvy 2016 Data'!C:F,4,FALSE)</f>
        <v>0</v>
      </c>
      <c r="G1383" s="2" t="str">
        <f>VLOOKUP(F1383,Coding!K:L,2,FALSE)</f>
        <v>Non-URM</v>
      </c>
      <c r="H1383" t="s">
        <v>190</v>
      </c>
      <c r="I1383" t="s">
        <v>191</v>
      </c>
      <c r="J1383" t="s">
        <v>21</v>
      </c>
      <c r="K1383" t="s">
        <v>104</v>
      </c>
      <c r="L1383" s="3"/>
      <c r="M1383" t="s">
        <v>61</v>
      </c>
      <c r="N1383" t="s">
        <v>105</v>
      </c>
    </row>
    <row r="1384" spans="1:14" x14ac:dyDescent="0.25">
      <c r="A1384" s="2">
        <v>1</v>
      </c>
      <c r="B1384" s="2">
        <v>2016</v>
      </c>
      <c r="C1384" t="s">
        <v>363</v>
      </c>
      <c r="D1384" t="s">
        <v>264</v>
      </c>
      <c r="E1384" s="2" t="s">
        <v>12</v>
      </c>
      <c r="F1384" s="2">
        <f>VLOOKUP(C1384,'Five Year Alumni Srvy 2016 Data'!C:F,4,FALSE)</f>
        <v>0</v>
      </c>
      <c r="G1384" s="2" t="str">
        <f>VLOOKUP(F1384,Coding!K:L,2,FALSE)</f>
        <v>Non-URM</v>
      </c>
      <c r="H1384" t="s">
        <v>304</v>
      </c>
      <c r="I1384" t="s">
        <v>267</v>
      </c>
      <c r="J1384" t="s">
        <v>10</v>
      </c>
      <c r="K1384" t="s">
        <v>104</v>
      </c>
      <c r="L1384" s="3"/>
      <c r="M1384" t="s">
        <v>61</v>
      </c>
      <c r="N1384" t="s">
        <v>105</v>
      </c>
    </row>
    <row r="1385" spans="1:14" x14ac:dyDescent="0.25">
      <c r="A1385" s="2">
        <v>1</v>
      </c>
      <c r="B1385" s="2">
        <v>2016</v>
      </c>
      <c r="C1385" t="s">
        <v>365</v>
      </c>
      <c r="D1385" t="s">
        <v>48</v>
      </c>
      <c r="E1385" s="2" t="s">
        <v>12</v>
      </c>
      <c r="F1385" s="2">
        <f>VLOOKUP(C1385,'Five Year Alumni Srvy 2016 Data'!C:F,4,FALSE)</f>
        <v>0</v>
      </c>
      <c r="G1385" s="2" t="str">
        <f>VLOOKUP(F1385,Coding!K:L,2,FALSE)</f>
        <v>Non-URM</v>
      </c>
      <c r="H1385" t="s">
        <v>270</v>
      </c>
      <c r="I1385" t="s">
        <v>270</v>
      </c>
      <c r="J1385" t="s">
        <v>21</v>
      </c>
      <c r="K1385" t="s">
        <v>104</v>
      </c>
      <c r="L1385" s="3"/>
      <c r="M1385" t="s">
        <v>61</v>
      </c>
      <c r="N1385" t="s">
        <v>105</v>
      </c>
    </row>
    <row r="1386" spans="1:14" x14ac:dyDescent="0.25">
      <c r="A1386" s="2">
        <v>1</v>
      </c>
      <c r="B1386" s="2">
        <v>2016</v>
      </c>
      <c r="C1386" t="s">
        <v>366</v>
      </c>
      <c r="D1386" t="s">
        <v>48</v>
      </c>
      <c r="E1386" s="2" t="s">
        <v>12</v>
      </c>
      <c r="F1386" s="2">
        <f>VLOOKUP(C1386,'Five Year Alumni Srvy 2016 Data'!C:F,4,FALSE)</f>
        <v>0</v>
      </c>
      <c r="G1386" s="2" t="str">
        <f>VLOOKUP(F1386,Coding!K:L,2,FALSE)</f>
        <v>Non-URM</v>
      </c>
      <c r="H1386" t="s">
        <v>339</v>
      </c>
      <c r="I1386" t="s">
        <v>339</v>
      </c>
      <c r="J1386" t="s">
        <v>15</v>
      </c>
      <c r="K1386" t="s">
        <v>104</v>
      </c>
      <c r="L1386" s="3"/>
      <c r="M1386" t="s">
        <v>61</v>
      </c>
      <c r="N1386" t="s">
        <v>105</v>
      </c>
    </row>
    <row r="1387" spans="1:14" x14ac:dyDescent="0.25">
      <c r="A1387" s="2">
        <v>1</v>
      </c>
      <c r="B1387" s="2">
        <v>2016</v>
      </c>
      <c r="C1387" t="s">
        <v>369</v>
      </c>
      <c r="D1387" t="s">
        <v>48</v>
      </c>
      <c r="E1387" s="2" t="s">
        <v>12</v>
      </c>
      <c r="F1387" s="2">
        <f>VLOOKUP(C1387,'Five Year Alumni Srvy 2016 Data'!C:F,4,FALSE)</f>
        <v>0</v>
      </c>
      <c r="G1387" s="2" t="str">
        <f>VLOOKUP(F1387,Coding!K:L,2,FALSE)</f>
        <v>Non-URM</v>
      </c>
      <c r="H1387" t="s">
        <v>215</v>
      </c>
      <c r="I1387" t="s">
        <v>215</v>
      </c>
      <c r="J1387" t="s">
        <v>21</v>
      </c>
      <c r="K1387" t="s">
        <v>104</v>
      </c>
      <c r="L1387" s="3"/>
      <c r="M1387" t="s">
        <v>61</v>
      </c>
      <c r="N1387" t="s">
        <v>105</v>
      </c>
    </row>
    <row r="1388" spans="1:14" x14ac:dyDescent="0.25">
      <c r="A1388" s="2">
        <v>1</v>
      </c>
      <c r="B1388" s="2">
        <v>2016</v>
      </c>
      <c r="C1388" t="s">
        <v>373</v>
      </c>
      <c r="D1388" t="s">
        <v>48</v>
      </c>
      <c r="E1388" s="2" t="s">
        <v>12</v>
      </c>
      <c r="F1388" s="2">
        <f>VLOOKUP(C1388,'Five Year Alumni Srvy 2016 Data'!C:F,4,FALSE)</f>
        <v>0</v>
      </c>
      <c r="G1388" s="2" t="str">
        <f>VLOOKUP(F1388,Coding!K:L,2,FALSE)</f>
        <v>Non-URM</v>
      </c>
      <c r="H1388" t="s">
        <v>235</v>
      </c>
      <c r="I1388" t="s">
        <v>236</v>
      </c>
      <c r="J1388" t="s">
        <v>15</v>
      </c>
      <c r="K1388" t="s">
        <v>104</v>
      </c>
      <c r="L1388" s="3"/>
      <c r="M1388" t="s">
        <v>61</v>
      </c>
      <c r="N1388" t="s">
        <v>105</v>
      </c>
    </row>
    <row r="1389" spans="1:14" x14ac:dyDescent="0.25">
      <c r="A1389" s="2">
        <v>1</v>
      </c>
      <c r="B1389" s="2">
        <v>2016</v>
      </c>
      <c r="C1389" t="s">
        <v>377</v>
      </c>
      <c r="E1389" s="2" t="s">
        <v>12</v>
      </c>
      <c r="F1389" s="2">
        <f>VLOOKUP(C1389,'Five Year Alumni Srvy 2016 Data'!C:F,4,FALSE)</f>
        <v>0</v>
      </c>
      <c r="G1389" s="2" t="str">
        <f>VLOOKUP(F1389,Coding!K:L,2,FALSE)</f>
        <v>Non-URM</v>
      </c>
      <c r="H1389" t="s">
        <v>427</v>
      </c>
      <c r="I1389" t="s">
        <v>267</v>
      </c>
      <c r="J1389" t="s">
        <v>10</v>
      </c>
      <c r="K1389" t="s">
        <v>104</v>
      </c>
      <c r="L1389" s="3"/>
      <c r="M1389" t="s">
        <v>61</v>
      </c>
      <c r="N1389" t="s">
        <v>105</v>
      </c>
    </row>
    <row r="1390" spans="1:14" x14ac:dyDescent="0.25">
      <c r="A1390" s="2">
        <v>1</v>
      </c>
      <c r="B1390" s="2">
        <v>2016</v>
      </c>
      <c r="C1390" t="s">
        <v>378</v>
      </c>
      <c r="D1390" t="s">
        <v>204</v>
      </c>
      <c r="E1390" s="2" t="s">
        <v>12</v>
      </c>
      <c r="F1390" s="2">
        <f>VLOOKUP(C1390,'Five Year Alumni Srvy 2016 Data'!C:F,4,FALSE)</f>
        <v>0</v>
      </c>
      <c r="G1390" s="2" t="str">
        <f>VLOOKUP(F1390,Coding!K:L,2,FALSE)</f>
        <v>Non-URM</v>
      </c>
      <c r="H1390" t="s">
        <v>258</v>
      </c>
      <c r="I1390" t="s">
        <v>258</v>
      </c>
      <c r="J1390" t="s">
        <v>17</v>
      </c>
      <c r="K1390" t="s">
        <v>104</v>
      </c>
      <c r="L1390" s="3"/>
      <c r="M1390" t="s">
        <v>61</v>
      </c>
      <c r="N1390" t="s">
        <v>105</v>
      </c>
    </row>
    <row r="1391" spans="1:14" x14ac:dyDescent="0.25">
      <c r="A1391" s="2">
        <v>1</v>
      </c>
      <c r="B1391" s="2">
        <v>2016</v>
      </c>
      <c r="C1391" t="s">
        <v>381</v>
      </c>
      <c r="D1391" t="s">
        <v>48</v>
      </c>
      <c r="E1391" s="2" t="s">
        <v>12</v>
      </c>
      <c r="F1391" s="2">
        <f>VLOOKUP(C1391,'Five Year Alumni Srvy 2016 Data'!C:F,4,FALSE)</f>
        <v>0</v>
      </c>
      <c r="G1391" s="2" t="str">
        <f>VLOOKUP(F1391,Coding!K:L,2,FALSE)</f>
        <v>Non-URM</v>
      </c>
      <c r="H1391" t="s">
        <v>382</v>
      </c>
      <c r="I1391" t="s">
        <v>328</v>
      </c>
      <c r="J1391" t="s">
        <v>10</v>
      </c>
      <c r="K1391" t="s">
        <v>104</v>
      </c>
      <c r="L1391" s="3"/>
      <c r="M1391" t="s">
        <v>61</v>
      </c>
      <c r="N1391" t="s">
        <v>105</v>
      </c>
    </row>
    <row r="1392" spans="1:14" x14ac:dyDescent="0.25">
      <c r="A1392" s="2">
        <v>1</v>
      </c>
      <c r="B1392" s="2">
        <v>2016</v>
      </c>
      <c r="C1392" t="s">
        <v>383</v>
      </c>
      <c r="D1392" t="s">
        <v>204</v>
      </c>
      <c r="E1392" s="2" t="s">
        <v>12</v>
      </c>
      <c r="F1392" s="2">
        <f>VLOOKUP(C1392,'Five Year Alumni Srvy 2016 Data'!C:F,4,FALSE)</f>
        <v>0</v>
      </c>
      <c r="G1392" s="2" t="str">
        <f>VLOOKUP(F1392,Coding!K:L,2,FALSE)</f>
        <v>Non-URM</v>
      </c>
      <c r="H1392" t="s">
        <v>384</v>
      </c>
      <c r="I1392" t="s">
        <v>182</v>
      </c>
      <c r="J1392" t="s">
        <v>21</v>
      </c>
      <c r="K1392" t="s">
        <v>104</v>
      </c>
      <c r="L1392" s="3"/>
      <c r="M1392" t="s">
        <v>61</v>
      </c>
      <c r="N1392" t="s">
        <v>105</v>
      </c>
    </row>
    <row r="1393" spans="1:14" x14ac:dyDescent="0.25">
      <c r="A1393" s="2">
        <v>1</v>
      </c>
      <c r="B1393" s="2">
        <v>2016</v>
      </c>
      <c r="C1393" t="s">
        <v>388</v>
      </c>
      <c r="D1393" t="s">
        <v>169</v>
      </c>
      <c r="E1393" s="2" t="s">
        <v>12</v>
      </c>
      <c r="F1393" s="2">
        <f>VLOOKUP(C1393,'Five Year Alumni Srvy 2016 Data'!C:F,4,FALSE)</f>
        <v>0</v>
      </c>
      <c r="G1393" s="2" t="str">
        <f>VLOOKUP(F1393,Coding!K:L,2,FALSE)</f>
        <v>Non-URM</v>
      </c>
      <c r="H1393" t="s">
        <v>389</v>
      </c>
      <c r="I1393" t="s">
        <v>390</v>
      </c>
      <c r="J1393" t="s">
        <v>21</v>
      </c>
      <c r="K1393" t="s">
        <v>104</v>
      </c>
      <c r="L1393" s="3"/>
      <c r="M1393" t="s">
        <v>61</v>
      </c>
      <c r="N1393" t="s">
        <v>105</v>
      </c>
    </row>
    <row r="1394" spans="1:14" x14ac:dyDescent="0.25">
      <c r="A1394" s="2">
        <v>1</v>
      </c>
      <c r="B1394" s="2">
        <v>2016</v>
      </c>
      <c r="C1394" t="s">
        <v>394</v>
      </c>
      <c r="D1394" t="s">
        <v>264</v>
      </c>
      <c r="E1394" s="2" t="s">
        <v>12</v>
      </c>
      <c r="F1394" s="2">
        <f>VLOOKUP(C1394,'Five Year Alumni Srvy 2016 Data'!C:F,4,FALSE)</f>
        <v>0</v>
      </c>
      <c r="G1394" s="2" t="str">
        <f>VLOOKUP(F1394,Coding!K:L,2,FALSE)</f>
        <v>Non-URM</v>
      </c>
      <c r="H1394" t="s">
        <v>252</v>
      </c>
      <c r="I1394" t="s">
        <v>206</v>
      </c>
      <c r="J1394" t="s">
        <v>15</v>
      </c>
      <c r="K1394" t="s">
        <v>104</v>
      </c>
      <c r="L1394" s="3"/>
      <c r="M1394" t="s">
        <v>61</v>
      </c>
      <c r="N1394" t="s">
        <v>105</v>
      </c>
    </row>
    <row r="1395" spans="1:14" x14ac:dyDescent="0.25">
      <c r="A1395" s="2">
        <v>1</v>
      </c>
      <c r="B1395" s="2">
        <v>2016</v>
      </c>
      <c r="C1395" t="s">
        <v>396</v>
      </c>
      <c r="D1395" t="s">
        <v>48</v>
      </c>
      <c r="E1395" s="2" t="s">
        <v>12</v>
      </c>
      <c r="F1395" s="2">
        <f>VLOOKUP(C1395,'Five Year Alumni Srvy 2016 Data'!C:F,4,FALSE)</f>
        <v>0</v>
      </c>
      <c r="G1395" s="2" t="str">
        <f>VLOOKUP(F1395,Coding!K:L,2,FALSE)</f>
        <v>Non-URM</v>
      </c>
      <c r="H1395" t="s">
        <v>318</v>
      </c>
      <c r="I1395" t="s">
        <v>171</v>
      </c>
      <c r="J1395" t="s">
        <v>19</v>
      </c>
      <c r="K1395" t="s">
        <v>104</v>
      </c>
      <c r="L1395" s="3"/>
      <c r="M1395" t="s">
        <v>61</v>
      </c>
      <c r="N1395" t="s">
        <v>105</v>
      </c>
    </row>
    <row r="1396" spans="1:14" x14ac:dyDescent="0.25">
      <c r="A1396" s="2">
        <v>1</v>
      </c>
      <c r="B1396" s="2">
        <v>2016</v>
      </c>
      <c r="C1396" t="s">
        <v>404</v>
      </c>
      <c r="D1396" t="s">
        <v>204</v>
      </c>
      <c r="E1396" s="2" t="s">
        <v>12</v>
      </c>
      <c r="F1396" s="2">
        <f>VLOOKUP(C1396,'Five Year Alumni Srvy 2016 Data'!C:F,4,FALSE)</f>
        <v>0</v>
      </c>
      <c r="G1396" s="2" t="str">
        <f>VLOOKUP(F1396,Coding!K:L,2,FALSE)</f>
        <v>Non-URM</v>
      </c>
      <c r="H1396" t="s">
        <v>284</v>
      </c>
      <c r="I1396" t="s">
        <v>261</v>
      </c>
      <c r="J1396" t="s">
        <v>10</v>
      </c>
      <c r="K1396" t="s">
        <v>104</v>
      </c>
      <c r="L1396" s="3"/>
      <c r="M1396" t="s">
        <v>61</v>
      </c>
      <c r="N1396" t="s">
        <v>105</v>
      </c>
    </row>
    <row r="1397" spans="1:14" x14ac:dyDescent="0.25">
      <c r="A1397" s="2">
        <v>1</v>
      </c>
      <c r="B1397" s="2">
        <v>2016</v>
      </c>
      <c r="C1397" t="s">
        <v>417</v>
      </c>
      <c r="D1397" t="s">
        <v>204</v>
      </c>
      <c r="E1397" s="2" t="s">
        <v>12</v>
      </c>
      <c r="F1397" s="2">
        <f>VLOOKUP(C1397,'Five Year Alumni Srvy 2016 Data'!C:F,4,FALSE)</f>
        <v>0</v>
      </c>
      <c r="G1397" s="2" t="str">
        <f>VLOOKUP(F1397,Coding!K:L,2,FALSE)</f>
        <v>Non-URM</v>
      </c>
      <c r="H1397" t="s">
        <v>418</v>
      </c>
      <c r="I1397" t="s">
        <v>342</v>
      </c>
      <c r="J1397" t="s">
        <v>19</v>
      </c>
      <c r="K1397" t="s">
        <v>104</v>
      </c>
      <c r="L1397" s="3"/>
      <c r="M1397" t="s">
        <v>61</v>
      </c>
      <c r="N1397" t="s">
        <v>105</v>
      </c>
    </row>
    <row r="1398" spans="1:14" x14ac:dyDescent="0.25">
      <c r="A1398" s="2">
        <v>1</v>
      </c>
      <c r="B1398" s="2">
        <v>2016</v>
      </c>
      <c r="C1398" t="s">
        <v>422</v>
      </c>
      <c r="D1398" t="s">
        <v>48</v>
      </c>
      <c r="E1398" s="2" t="s">
        <v>12</v>
      </c>
      <c r="F1398" s="2">
        <f>VLOOKUP(C1398,'Five Year Alumni Srvy 2016 Data'!C:F,4,FALSE)</f>
        <v>0</v>
      </c>
      <c r="G1398" s="2" t="str">
        <f>VLOOKUP(F1398,Coding!K:L,2,FALSE)</f>
        <v>Non-URM</v>
      </c>
      <c r="H1398" t="s">
        <v>241</v>
      </c>
      <c r="I1398" t="s">
        <v>242</v>
      </c>
      <c r="J1398" t="s">
        <v>21</v>
      </c>
      <c r="K1398" t="s">
        <v>104</v>
      </c>
      <c r="L1398" s="3"/>
      <c r="M1398" t="s">
        <v>61</v>
      </c>
      <c r="N1398" t="s">
        <v>105</v>
      </c>
    </row>
    <row r="1399" spans="1:14" x14ac:dyDescent="0.25">
      <c r="A1399" s="2">
        <v>1</v>
      </c>
      <c r="B1399" s="2">
        <v>2016</v>
      </c>
      <c r="C1399" t="s">
        <v>424</v>
      </c>
      <c r="D1399" t="s">
        <v>204</v>
      </c>
      <c r="E1399" s="2" t="s">
        <v>12</v>
      </c>
      <c r="F1399" s="2">
        <f>VLOOKUP(C1399,'Five Year Alumni Srvy 2016 Data'!C:F,4,FALSE)</f>
        <v>0</v>
      </c>
      <c r="G1399" s="2" t="str">
        <f>VLOOKUP(F1399,Coding!K:L,2,FALSE)</f>
        <v>Non-URM</v>
      </c>
      <c r="H1399" t="s">
        <v>425</v>
      </c>
      <c r="I1399" t="s">
        <v>267</v>
      </c>
      <c r="J1399" t="s">
        <v>10</v>
      </c>
      <c r="K1399" t="s">
        <v>104</v>
      </c>
      <c r="L1399" s="3"/>
      <c r="M1399" t="s">
        <v>61</v>
      </c>
      <c r="N1399" t="s">
        <v>105</v>
      </c>
    </row>
    <row r="1400" spans="1:14" x14ac:dyDescent="0.25">
      <c r="A1400" s="2">
        <v>1</v>
      </c>
      <c r="B1400" s="2">
        <v>2016</v>
      </c>
      <c r="C1400" t="s">
        <v>438</v>
      </c>
      <c r="D1400" t="s">
        <v>48</v>
      </c>
      <c r="E1400" s="2" t="s">
        <v>12</v>
      </c>
      <c r="F1400" s="2">
        <f>VLOOKUP(C1400,'Five Year Alumni Srvy 2016 Data'!C:F,4,FALSE)</f>
        <v>0</v>
      </c>
      <c r="G1400" s="2" t="str">
        <f>VLOOKUP(F1400,Coding!K:L,2,FALSE)</f>
        <v>Non-URM</v>
      </c>
      <c r="H1400" t="s">
        <v>182</v>
      </c>
      <c r="I1400" t="s">
        <v>182</v>
      </c>
      <c r="J1400" t="s">
        <v>21</v>
      </c>
      <c r="K1400" t="s">
        <v>104</v>
      </c>
      <c r="L1400" s="3"/>
      <c r="M1400" t="s">
        <v>61</v>
      </c>
      <c r="N1400" t="s">
        <v>105</v>
      </c>
    </row>
    <row r="1401" spans="1:14" x14ac:dyDescent="0.25">
      <c r="A1401" s="2">
        <v>1</v>
      </c>
      <c r="B1401" s="2">
        <v>2016</v>
      </c>
      <c r="C1401" t="s">
        <v>443</v>
      </c>
      <c r="D1401" t="s">
        <v>264</v>
      </c>
      <c r="E1401" s="2" t="s">
        <v>12</v>
      </c>
      <c r="F1401" s="2">
        <f>VLOOKUP(C1401,'Five Year Alumni Srvy 2016 Data'!C:F,4,FALSE)</f>
        <v>0</v>
      </c>
      <c r="G1401" s="2" t="str">
        <f>VLOOKUP(F1401,Coding!K:L,2,FALSE)</f>
        <v>Non-URM</v>
      </c>
      <c r="H1401" t="s">
        <v>444</v>
      </c>
      <c r="I1401" t="s">
        <v>401</v>
      </c>
      <c r="J1401" t="s">
        <v>19</v>
      </c>
      <c r="K1401" t="s">
        <v>104</v>
      </c>
      <c r="L1401" s="3"/>
      <c r="M1401" t="s">
        <v>61</v>
      </c>
      <c r="N1401" t="s">
        <v>105</v>
      </c>
    </row>
    <row r="1402" spans="1:14" x14ac:dyDescent="0.25">
      <c r="A1402" s="2">
        <v>1</v>
      </c>
      <c r="B1402" s="2">
        <v>2016</v>
      </c>
      <c r="C1402" t="s">
        <v>450</v>
      </c>
      <c r="D1402" t="s">
        <v>169</v>
      </c>
      <c r="E1402" s="2" t="s">
        <v>12</v>
      </c>
      <c r="F1402" s="2">
        <f>VLOOKUP(C1402,'Five Year Alumni Srvy 2016 Data'!C:F,4,FALSE)</f>
        <v>0</v>
      </c>
      <c r="G1402" s="2" t="str">
        <f>VLOOKUP(F1402,Coding!K:L,2,FALSE)</f>
        <v>Non-URM</v>
      </c>
      <c r="H1402" t="s">
        <v>451</v>
      </c>
      <c r="I1402" t="s">
        <v>452</v>
      </c>
      <c r="J1402" t="s">
        <v>21</v>
      </c>
      <c r="K1402" t="s">
        <v>104</v>
      </c>
      <c r="L1402" s="3"/>
      <c r="M1402" t="s">
        <v>61</v>
      </c>
      <c r="N1402" t="s">
        <v>105</v>
      </c>
    </row>
    <row r="1403" spans="1:14" x14ac:dyDescent="0.25">
      <c r="A1403" s="2">
        <v>1</v>
      </c>
      <c r="B1403" s="2">
        <v>2016</v>
      </c>
      <c r="C1403" t="s">
        <v>453</v>
      </c>
      <c r="D1403" t="s">
        <v>169</v>
      </c>
      <c r="E1403" s="2" t="s">
        <v>12</v>
      </c>
      <c r="F1403" s="2">
        <f>VLOOKUP(C1403,'Five Year Alumni Srvy 2016 Data'!C:F,4,FALSE)</f>
        <v>0</v>
      </c>
      <c r="G1403" s="2" t="str">
        <f>VLOOKUP(F1403,Coding!K:L,2,FALSE)</f>
        <v>Non-URM</v>
      </c>
      <c r="H1403" t="s">
        <v>454</v>
      </c>
      <c r="I1403" t="s">
        <v>206</v>
      </c>
      <c r="J1403" t="s">
        <v>15</v>
      </c>
      <c r="K1403" t="s">
        <v>104</v>
      </c>
      <c r="L1403" s="3"/>
      <c r="M1403" t="s">
        <v>61</v>
      </c>
      <c r="N1403" t="s">
        <v>105</v>
      </c>
    </row>
    <row r="1404" spans="1:14" x14ac:dyDescent="0.25">
      <c r="A1404" s="2">
        <v>1</v>
      </c>
      <c r="B1404" s="2">
        <v>2016</v>
      </c>
      <c r="C1404" t="s">
        <v>462</v>
      </c>
      <c r="D1404" t="s">
        <v>48</v>
      </c>
      <c r="E1404" s="2" t="s">
        <v>12</v>
      </c>
      <c r="F1404" s="2">
        <f>VLOOKUP(C1404,'Five Year Alumni Srvy 2016 Data'!C:F,4,FALSE)</f>
        <v>0</v>
      </c>
      <c r="G1404" s="2" t="str">
        <f>VLOOKUP(F1404,Coding!K:L,2,FALSE)</f>
        <v>Non-URM</v>
      </c>
      <c r="H1404" t="s">
        <v>215</v>
      </c>
      <c r="I1404" t="s">
        <v>215</v>
      </c>
      <c r="J1404" t="s">
        <v>21</v>
      </c>
      <c r="K1404" t="s">
        <v>104</v>
      </c>
      <c r="L1404" s="3"/>
      <c r="M1404" t="s">
        <v>61</v>
      </c>
      <c r="N1404" t="s">
        <v>105</v>
      </c>
    </row>
    <row r="1405" spans="1:14" x14ac:dyDescent="0.25">
      <c r="A1405" s="2">
        <v>1</v>
      </c>
      <c r="B1405" s="2">
        <v>2016</v>
      </c>
      <c r="C1405" t="s">
        <v>463</v>
      </c>
      <c r="D1405" t="s">
        <v>204</v>
      </c>
      <c r="E1405" s="2" t="s">
        <v>12</v>
      </c>
      <c r="F1405" s="2">
        <f>VLOOKUP(C1405,'Five Year Alumni Srvy 2016 Data'!C:F,4,FALSE)</f>
        <v>0</v>
      </c>
      <c r="G1405" s="2" t="str">
        <f>VLOOKUP(F1405,Coding!K:L,2,FALSE)</f>
        <v>Non-URM</v>
      </c>
      <c r="H1405" t="s">
        <v>427</v>
      </c>
      <c r="I1405" t="s">
        <v>267</v>
      </c>
      <c r="J1405" t="s">
        <v>10</v>
      </c>
      <c r="K1405" t="s">
        <v>104</v>
      </c>
      <c r="L1405" s="3"/>
      <c r="M1405" t="s">
        <v>61</v>
      </c>
      <c r="N1405" t="s">
        <v>105</v>
      </c>
    </row>
    <row r="1406" spans="1:14" x14ac:dyDescent="0.25">
      <c r="A1406" s="2">
        <v>1</v>
      </c>
      <c r="B1406" s="2">
        <v>2016</v>
      </c>
      <c r="C1406" t="s">
        <v>464</v>
      </c>
      <c r="D1406" t="s">
        <v>48</v>
      </c>
      <c r="E1406" s="2" t="s">
        <v>12</v>
      </c>
      <c r="F1406" s="2">
        <f>VLOOKUP(C1406,'Five Year Alumni Srvy 2016 Data'!C:F,4,FALSE)</f>
        <v>0</v>
      </c>
      <c r="G1406" s="2" t="str">
        <f>VLOOKUP(F1406,Coding!K:L,2,FALSE)</f>
        <v>Non-URM</v>
      </c>
      <c r="H1406" t="s">
        <v>465</v>
      </c>
      <c r="I1406" t="s">
        <v>466</v>
      </c>
      <c r="J1406" t="s">
        <v>10</v>
      </c>
      <c r="K1406" t="s">
        <v>104</v>
      </c>
      <c r="L1406" s="3"/>
      <c r="M1406" t="s">
        <v>61</v>
      </c>
      <c r="N1406" t="s">
        <v>105</v>
      </c>
    </row>
    <row r="1407" spans="1:14" x14ac:dyDescent="0.25">
      <c r="A1407" s="2">
        <v>1</v>
      </c>
      <c r="B1407" s="2">
        <v>2016</v>
      </c>
      <c r="C1407" t="s">
        <v>468</v>
      </c>
      <c r="D1407" t="s">
        <v>169</v>
      </c>
      <c r="E1407" s="2" t="s">
        <v>12</v>
      </c>
      <c r="F1407" s="2">
        <f>VLOOKUP(C1407,'Five Year Alumni Srvy 2016 Data'!C:F,4,FALSE)</f>
        <v>0</v>
      </c>
      <c r="G1407" s="2" t="str">
        <f>VLOOKUP(F1407,Coding!K:L,2,FALSE)</f>
        <v>Non-URM</v>
      </c>
      <c r="H1407" t="s">
        <v>469</v>
      </c>
      <c r="I1407" t="s">
        <v>342</v>
      </c>
      <c r="J1407" t="s">
        <v>19</v>
      </c>
      <c r="K1407" t="s">
        <v>104</v>
      </c>
      <c r="L1407" s="3"/>
      <c r="M1407" t="s">
        <v>61</v>
      </c>
      <c r="N1407" t="s">
        <v>105</v>
      </c>
    </row>
    <row r="1408" spans="1:14" x14ac:dyDescent="0.25">
      <c r="A1408" s="2">
        <v>1</v>
      </c>
      <c r="B1408" s="2">
        <v>2016</v>
      </c>
      <c r="C1408" t="s">
        <v>474</v>
      </c>
      <c r="D1408" t="s">
        <v>264</v>
      </c>
      <c r="E1408" s="2" t="s">
        <v>12</v>
      </c>
      <c r="F1408" s="2">
        <f>VLOOKUP(C1408,'Five Year Alumni Srvy 2016 Data'!C:F,4,FALSE)</f>
        <v>0</v>
      </c>
      <c r="G1408" s="2" t="str">
        <f>VLOOKUP(F1408,Coding!K:L,2,FALSE)</f>
        <v>Non-URM</v>
      </c>
      <c r="H1408" t="s">
        <v>182</v>
      </c>
      <c r="I1408" t="s">
        <v>182</v>
      </c>
      <c r="J1408" t="s">
        <v>21</v>
      </c>
      <c r="K1408" t="s">
        <v>104</v>
      </c>
      <c r="L1408" s="3"/>
      <c r="M1408" t="s">
        <v>61</v>
      </c>
      <c r="N1408" t="s">
        <v>105</v>
      </c>
    </row>
    <row r="1409" spans="1:14" x14ac:dyDescent="0.25">
      <c r="A1409" s="2">
        <v>1</v>
      </c>
      <c r="B1409" s="2">
        <v>2016</v>
      </c>
      <c r="C1409" t="s">
        <v>475</v>
      </c>
      <c r="D1409" t="s">
        <v>169</v>
      </c>
      <c r="E1409" s="2" t="s">
        <v>12</v>
      </c>
      <c r="F1409" s="2">
        <f>VLOOKUP(C1409,'Five Year Alumni Srvy 2016 Data'!C:F,4,FALSE)</f>
        <v>0</v>
      </c>
      <c r="G1409" s="2" t="str">
        <f>VLOOKUP(F1409,Coding!K:L,2,FALSE)</f>
        <v>Non-URM</v>
      </c>
      <c r="H1409" t="s">
        <v>389</v>
      </c>
      <c r="I1409" t="s">
        <v>390</v>
      </c>
      <c r="J1409" t="s">
        <v>21</v>
      </c>
      <c r="K1409" t="s">
        <v>104</v>
      </c>
      <c r="L1409" s="3"/>
      <c r="M1409" t="s">
        <v>61</v>
      </c>
      <c r="N1409" t="s">
        <v>105</v>
      </c>
    </row>
    <row r="1410" spans="1:14" x14ac:dyDescent="0.25">
      <c r="A1410" s="2">
        <v>1</v>
      </c>
      <c r="B1410" s="2">
        <v>2016</v>
      </c>
      <c r="C1410" t="s">
        <v>477</v>
      </c>
      <c r="D1410" t="s">
        <v>48</v>
      </c>
      <c r="E1410" s="2" t="s">
        <v>12</v>
      </c>
      <c r="F1410" s="2">
        <f>VLOOKUP(C1410,'Five Year Alumni Srvy 2016 Data'!C:F,4,FALSE)</f>
        <v>0</v>
      </c>
      <c r="G1410" s="2" t="str">
        <f>VLOOKUP(F1410,Coding!K:L,2,FALSE)</f>
        <v>Non-URM</v>
      </c>
      <c r="H1410" t="s">
        <v>432</v>
      </c>
      <c r="I1410" t="s">
        <v>433</v>
      </c>
      <c r="J1410" t="s">
        <v>15</v>
      </c>
      <c r="K1410" t="s">
        <v>104</v>
      </c>
      <c r="L1410" s="3"/>
      <c r="M1410" t="s">
        <v>61</v>
      </c>
      <c r="N1410" t="s">
        <v>105</v>
      </c>
    </row>
    <row r="1411" spans="1:14" x14ac:dyDescent="0.25">
      <c r="A1411" s="2">
        <v>1</v>
      </c>
      <c r="B1411" s="2">
        <v>2016</v>
      </c>
      <c r="C1411" t="s">
        <v>479</v>
      </c>
      <c r="D1411" t="s">
        <v>48</v>
      </c>
      <c r="E1411" s="2" t="s">
        <v>12</v>
      </c>
      <c r="F1411" s="2">
        <f>VLOOKUP(C1411,'Five Year Alumni Srvy 2016 Data'!C:F,4,FALSE)</f>
        <v>0</v>
      </c>
      <c r="G1411" s="2" t="str">
        <f>VLOOKUP(F1411,Coding!K:L,2,FALSE)</f>
        <v>Non-URM</v>
      </c>
      <c r="H1411" t="s">
        <v>252</v>
      </c>
      <c r="I1411" t="s">
        <v>206</v>
      </c>
      <c r="J1411" t="s">
        <v>15</v>
      </c>
      <c r="K1411" t="s">
        <v>104</v>
      </c>
      <c r="L1411" s="3"/>
      <c r="M1411" t="s">
        <v>61</v>
      </c>
      <c r="N1411" t="s">
        <v>105</v>
      </c>
    </row>
    <row r="1412" spans="1:14" x14ac:dyDescent="0.25">
      <c r="A1412" s="2">
        <v>1</v>
      </c>
      <c r="B1412" s="2">
        <v>2016</v>
      </c>
      <c r="C1412" t="s">
        <v>485</v>
      </c>
      <c r="D1412" t="s">
        <v>48</v>
      </c>
      <c r="E1412" s="2" t="s">
        <v>12</v>
      </c>
      <c r="F1412" s="2">
        <f>VLOOKUP(C1412,'Five Year Alumni Srvy 2016 Data'!C:F,4,FALSE)</f>
        <v>0</v>
      </c>
      <c r="G1412" s="2" t="str">
        <f>VLOOKUP(F1412,Coding!K:L,2,FALSE)</f>
        <v>Non-URM</v>
      </c>
      <c r="H1412" t="s">
        <v>298</v>
      </c>
      <c r="I1412" t="s">
        <v>298</v>
      </c>
      <c r="J1412" t="s">
        <v>21</v>
      </c>
      <c r="K1412" t="s">
        <v>104</v>
      </c>
      <c r="L1412" s="3"/>
      <c r="M1412" t="s">
        <v>61</v>
      </c>
      <c r="N1412" t="s">
        <v>105</v>
      </c>
    </row>
    <row r="1413" spans="1:14" x14ac:dyDescent="0.25">
      <c r="A1413" s="2">
        <v>1</v>
      </c>
      <c r="B1413" s="2">
        <v>2016</v>
      </c>
      <c r="C1413" t="s">
        <v>47</v>
      </c>
      <c r="D1413" t="s">
        <v>48</v>
      </c>
      <c r="E1413" s="2" t="s">
        <v>12</v>
      </c>
      <c r="F1413" s="2">
        <f>VLOOKUP(C1413,'Five Year Alumni Srvy 2016 Data'!C:F,4,FALSE)</f>
        <v>0</v>
      </c>
      <c r="G1413" s="2" t="str">
        <f>VLOOKUP(F1413,Coding!K:L,2,FALSE)</f>
        <v>Non-URM</v>
      </c>
      <c r="H1413" t="s">
        <v>49</v>
      </c>
      <c r="I1413" t="s">
        <v>50</v>
      </c>
      <c r="J1413" t="s">
        <v>17</v>
      </c>
      <c r="K1413" t="s">
        <v>106</v>
      </c>
      <c r="L1413" s="3"/>
      <c r="M1413" t="s">
        <v>61</v>
      </c>
      <c r="N1413" t="s">
        <v>107</v>
      </c>
    </row>
    <row r="1414" spans="1:14" x14ac:dyDescent="0.25">
      <c r="A1414" s="2">
        <v>1</v>
      </c>
      <c r="B1414" s="2">
        <v>2016</v>
      </c>
      <c r="C1414" t="s">
        <v>168</v>
      </c>
      <c r="D1414" t="s">
        <v>169</v>
      </c>
      <c r="E1414" s="2" t="s">
        <v>12</v>
      </c>
      <c r="F1414" s="2">
        <f>VLOOKUP(C1414,'Five Year Alumni Srvy 2016 Data'!C:F,4,FALSE)</f>
        <v>0</v>
      </c>
      <c r="G1414" s="2" t="str">
        <f>VLOOKUP(F1414,Coding!K:L,2,FALSE)</f>
        <v>Non-URM</v>
      </c>
      <c r="H1414" t="s">
        <v>170</v>
      </c>
      <c r="I1414" t="s">
        <v>171</v>
      </c>
      <c r="J1414" t="s">
        <v>19</v>
      </c>
      <c r="K1414" t="s">
        <v>106</v>
      </c>
      <c r="L1414" s="3"/>
      <c r="M1414" t="s">
        <v>61</v>
      </c>
      <c r="N1414" t="s">
        <v>107</v>
      </c>
    </row>
    <row r="1415" spans="1:14" x14ac:dyDescent="0.25">
      <c r="A1415" s="2">
        <v>1</v>
      </c>
      <c r="B1415" s="2">
        <v>2016</v>
      </c>
      <c r="C1415" t="s">
        <v>189</v>
      </c>
      <c r="D1415" t="s">
        <v>48</v>
      </c>
      <c r="E1415" s="2" t="s">
        <v>12</v>
      </c>
      <c r="F1415" s="2">
        <f>VLOOKUP(C1415,'Five Year Alumni Srvy 2016 Data'!C:F,4,FALSE)</f>
        <v>0</v>
      </c>
      <c r="G1415" s="2" t="str">
        <f>VLOOKUP(F1415,Coding!K:L,2,FALSE)</f>
        <v>Non-URM</v>
      </c>
      <c r="H1415" t="s">
        <v>190</v>
      </c>
      <c r="I1415" t="s">
        <v>191</v>
      </c>
      <c r="J1415" t="s">
        <v>21</v>
      </c>
      <c r="K1415" t="s">
        <v>106</v>
      </c>
      <c r="L1415" s="3"/>
      <c r="M1415" t="s">
        <v>61</v>
      </c>
      <c r="N1415" t="s">
        <v>107</v>
      </c>
    </row>
    <row r="1416" spans="1:14" x14ac:dyDescent="0.25">
      <c r="A1416" s="2">
        <v>1</v>
      </c>
      <c r="B1416" s="2">
        <v>2016</v>
      </c>
      <c r="C1416" t="s">
        <v>194</v>
      </c>
      <c r="D1416" t="s">
        <v>48</v>
      </c>
      <c r="E1416" s="2" t="s">
        <v>12</v>
      </c>
      <c r="F1416" s="2">
        <f>VLOOKUP(C1416,'Five Year Alumni Srvy 2016 Data'!C:F,4,FALSE)</f>
        <v>0</v>
      </c>
      <c r="G1416" s="2" t="str">
        <f>VLOOKUP(F1416,Coding!K:L,2,FALSE)</f>
        <v>Non-URM</v>
      </c>
      <c r="H1416" t="s">
        <v>195</v>
      </c>
      <c r="I1416" t="s">
        <v>196</v>
      </c>
      <c r="J1416" t="s">
        <v>10</v>
      </c>
      <c r="K1416" t="s">
        <v>106</v>
      </c>
      <c r="L1416" s="3"/>
      <c r="M1416" t="s">
        <v>61</v>
      </c>
      <c r="N1416" t="s">
        <v>107</v>
      </c>
    </row>
    <row r="1417" spans="1:14" x14ac:dyDescent="0.25">
      <c r="A1417" s="2">
        <v>1</v>
      </c>
      <c r="B1417" s="2">
        <v>2016</v>
      </c>
      <c r="C1417" t="s">
        <v>218</v>
      </c>
      <c r="D1417" t="s">
        <v>48</v>
      </c>
      <c r="E1417" s="2" t="s">
        <v>12</v>
      </c>
      <c r="F1417" s="2">
        <f>VLOOKUP(C1417,'Five Year Alumni Srvy 2016 Data'!C:F,4,FALSE)</f>
        <v>0</v>
      </c>
      <c r="G1417" s="2" t="str">
        <f>VLOOKUP(F1417,Coding!K:L,2,FALSE)</f>
        <v>Non-URM</v>
      </c>
      <c r="H1417" t="s">
        <v>219</v>
      </c>
      <c r="I1417" t="s">
        <v>220</v>
      </c>
      <c r="J1417" t="s">
        <v>19</v>
      </c>
      <c r="K1417" t="s">
        <v>106</v>
      </c>
      <c r="L1417" s="3"/>
      <c r="M1417" t="s">
        <v>61</v>
      </c>
      <c r="N1417" t="s">
        <v>107</v>
      </c>
    </row>
    <row r="1418" spans="1:14" x14ac:dyDescent="0.25">
      <c r="A1418" s="2">
        <v>1</v>
      </c>
      <c r="B1418" s="2">
        <v>2016</v>
      </c>
      <c r="C1418" t="s">
        <v>227</v>
      </c>
      <c r="D1418" t="s">
        <v>48</v>
      </c>
      <c r="E1418" s="2" t="s">
        <v>12</v>
      </c>
      <c r="F1418" s="2">
        <f>VLOOKUP(C1418,'Five Year Alumni Srvy 2016 Data'!C:F,4,FALSE)</f>
        <v>0</v>
      </c>
      <c r="G1418" s="2" t="str">
        <f>VLOOKUP(F1418,Coding!K:L,2,FALSE)</f>
        <v>Non-URM</v>
      </c>
      <c r="H1418" t="s">
        <v>228</v>
      </c>
      <c r="I1418" t="s">
        <v>229</v>
      </c>
      <c r="J1418" t="s">
        <v>21</v>
      </c>
      <c r="K1418" t="s">
        <v>106</v>
      </c>
      <c r="L1418" s="3"/>
      <c r="M1418" t="s">
        <v>61</v>
      </c>
      <c r="N1418" t="s">
        <v>107</v>
      </c>
    </row>
    <row r="1419" spans="1:14" x14ac:dyDescent="0.25">
      <c r="A1419" s="2">
        <v>1</v>
      </c>
      <c r="B1419" s="2">
        <v>2016</v>
      </c>
      <c r="C1419" t="s">
        <v>232</v>
      </c>
      <c r="D1419" t="s">
        <v>48</v>
      </c>
      <c r="E1419" s="2" t="s">
        <v>12</v>
      </c>
      <c r="F1419" s="2">
        <f>VLOOKUP(C1419,'Five Year Alumni Srvy 2016 Data'!C:F,4,FALSE)</f>
        <v>0</v>
      </c>
      <c r="G1419" s="2" t="str">
        <f>VLOOKUP(F1419,Coding!K:L,2,FALSE)</f>
        <v>Non-URM</v>
      </c>
      <c r="H1419" t="s">
        <v>233</v>
      </c>
      <c r="I1419" t="s">
        <v>182</v>
      </c>
      <c r="J1419" t="s">
        <v>21</v>
      </c>
      <c r="K1419" t="s">
        <v>106</v>
      </c>
      <c r="L1419" s="3"/>
      <c r="M1419" t="s">
        <v>61</v>
      </c>
      <c r="N1419" t="s">
        <v>107</v>
      </c>
    </row>
    <row r="1420" spans="1:14" x14ac:dyDescent="0.25">
      <c r="A1420" s="2">
        <v>1</v>
      </c>
      <c r="B1420" s="2">
        <v>2016</v>
      </c>
      <c r="C1420" t="s">
        <v>234</v>
      </c>
      <c r="D1420" t="s">
        <v>48</v>
      </c>
      <c r="E1420" s="2" t="s">
        <v>12</v>
      </c>
      <c r="F1420" s="2">
        <f>VLOOKUP(C1420,'Five Year Alumni Srvy 2016 Data'!C:F,4,FALSE)</f>
        <v>0</v>
      </c>
      <c r="G1420" s="2" t="str">
        <f>VLOOKUP(F1420,Coding!K:L,2,FALSE)</f>
        <v>Non-URM</v>
      </c>
      <c r="H1420" t="s">
        <v>235</v>
      </c>
      <c r="I1420" t="s">
        <v>236</v>
      </c>
      <c r="J1420" t="s">
        <v>15</v>
      </c>
      <c r="K1420" t="s">
        <v>106</v>
      </c>
      <c r="L1420" s="3"/>
      <c r="M1420" t="s">
        <v>61</v>
      </c>
      <c r="N1420" t="s">
        <v>107</v>
      </c>
    </row>
    <row r="1421" spans="1:14" x14ac:dyDescent="0.25">
      <c r="A1421" s="2">
        <v>1</v>
      </c>
      <c r="B1421" s="2">
        <v>2016</v>
      </c>
      <c r="C1421" t="s">
        <v>237</v>
      </c>
      <c r="D1421" t="s">
        <v>48</v>
      </c>
      <c r="E1421" s="2" t="s">
        <v>12</v>
      </c>
      <c r="F1421" s="2">
        <f>VLOOKUP(C1421,'Five Year Alumni Srvy 2016 Data'!C:F,4,FALSE)</f>
        <v>0</v>
      </c>
      <c r="G1421" s="2" t="str">
        <f>VLOOKUP(F1421,Coding!K:L,2,FALSE)</f>
        <v>Non-URM</v>
      </c>
      <c r="H1421" t="s">
        <v>238</v>
      </c>
      <c r="I1421" t="s">
        <v>225</v>
      </c>
      <c r="J1421" t="s">
        <v>19</v>
      </c>
      <c r="K1421" t="s">
        <v>106</v>
      </c>
      <c r="L1421" s="3"/>
      <c r="M1421" t="s">
        <v>61</v>
      </c>
      <c r="N1421" t="s">
        <v>107</v>
      </c>
    </row>
    <row r="1422" spans="1:14" x14ac:dyDescent="0.25">
      <c r="A1422" s="2">
        <v>1</v>
      </c>
      <c r="B1422" s="2">
        <v>2016</v>
      </c>
      <c r="C1422" t="s">
        <v>244</v>
      </c>
      <c r="D1422" t="s">
        <v>48</v>
      </c>
      <c r="E1422" s="2" t="s">
        <v>12</v>
      </c>
      <c r="F1422" s="2">
        <f>VLOOKUP(C1422,'Five Year Alumni Srvy 2016 Data'!C:F,4,FALSE)</f>
        <v>0</v>
      </c>
      <c r="G1422" s="2" t="str">
        <f>VLOOKUP(F1422,Coding!K:L,2,FALSE)</f>
        <v>Non-URM</v>
      </c>
      <c r="H1422" t="s">
        <v>245</v>
      </c>
      <c r="I1422" t="s">
        <v>245</v>
      </c>
      <c r="J1422" t="s">
        <v>17</v>
      </c>
      <c r="K1422" t="s">
        <v>106</v>
      </c>
      <c r="L1422" s="3"/>
      <c r="M1422" t="s">
        <v>61</v>
      </c>
      <c r="N1422" t="s">
        <v>107</v>
      </c>
    </row>
    <row r="1423" spans="1:14" x14ac:dyDescent="0.25">
      <c r="A1423" s="2">
        <v>1</v>
      </c>
      <c r="B1423" s="2">
        <v>2016</v>
      </c>
      <c r="C1423" t="s">
        <v>246</v>
      </c>
      <c r="D1423" t="s">
        <v>48</v>
      </c>
      <c r="E1423" s="2" t="s">
        <v>12</v>
      </c>
      <c r="F1423" s="2">
        <f>VLOOKUP(C1423,'Five Year Alumni Srvy 2016 Data'!C:F,4,FALSE)</f>
        <v>0</v>
      </c>
      <c r="G1423" s="2" t="str">
        <f>VLOOKUP(F1423,Coding!K:L,2,FALSE)</f>
        <v>Non-URM</v>
      </c>
      <c r="H1423" t="s">
        <v>49</v>
      </c>
      <c r="I1423" t="s">
        <v>50</v>
      </c>
      <c r="J1423" t="s">
        <v>17</v>
      </c>
      <c r="K1423" t="s">
        <v>106</v>
      </c>
      <c r="L1423" s="3"/>
      <c r="M1423" t="s">
        <v>61</v>
      </c>
      <c r="N1423" t="s">
        <v>107</v>
      </c>
    </row>
    <row r="1424" spans="1:14" x14ac:dyDescent="0.25">
      <c r="A1424" s="2">
        <v>1</v>
      </c>
      <c r="B1424" s="2">
        <v>2016</v>
      </c>
      <c r="C1424" t="s">
        <v>251</v>
      </c>
      <c r="D1424" t="s">
        <v>48</v>
      </c>
      <c r="E1424" s="2" t="s">
        <v>12</v>
      </c>
      <c r="F1424" s="2">
        <f>VLOOKUP(C1424,'Five Year Alumni Srvy 2016 Data'!C:F,4,FALSE)</f>
        <v>0</v>
      </c>
      <c r="G1424" s="2" t="str">
        <f>VLOOKUP(F1424,Coding!K:L,2,FALSE)</f>
        <v>Non-URM</v>
      </c>
      <c r="H1424" t="s">
        <v>252</v>
      </c>
      <c r="I1424" t="s">
        <v>206</v>
      </c>
      <c r="J1424" t="s">
        <v>15</v>
      </c>
      <c r="K1424" t="s">
        <v>106</v>
      </c>
      <c r="L1424" s="3"/>
      <c r="M1424" t="s">
        <v>61</v>
      </c>
      <c r="N1424" t="s">
        <v>107</v>
      </c>
    </row>
    <row r="1425" spans="1:14" x14ac:dyDescent="0.25">
      <c r="A1425" s="2">
        <v>1</v>
      </c>
      <c r="B1425" s="2">
        <v>2016</v>
      </c>
      <c r="C1425" t="s">
        <v>253</v>
      </c>
      <c r="D1425" t="s">
        <v>48</v>
      </c>
      <c r="E1425" s="2" t="s">
        <v>12</v>
      </c>
      <c r="F1425" s="2">
        <f>VLOOKUP(C1425,'Five Year Alumni Srvy 2016 Data'!C:F,4,FALSE)</f>
        <v>0</v>
      </c>
      <c r="G1425" s="2" t="str">
        <f>VLOOKUP(F1425,Coding!K:L,2,FALSE)</f>
        <v>Non-URM</v>
      </c>
      <c r="H1425" t="s">
        <v>254</v>
      </c>
      <c r="I1425" t="s">
        <v>206</v>
      </c>
      <c r="J1425" t="s">
        <v>15</v>
      </c>
      <c r="K1425" t="s">
        <v>106</v>
      </c>
      <c r="L1425" s="3"/>
      <c r="M1425" t="s">
        <v>61</v>
      </c>
      <c r="N1425" t="s">
        <v>107</v>
      </c>
    </row>
    <row r="1426" spans="1:14" x14ac:dyDescent="0.25">
      <c r="A1426" s="2">
        <v>1</v>
      </c>
      <c r="B1426" s="2">
        <v>2016</v>
      </c>
      <c r="C1426" t="s">
        <v>257</v>
      </c>
      <c r="D1426" t="s">
        <v>204</v>
      </c>
      <c r="E1426" s="2" t="s">
        <v>12</v>
      </c>
      <c r="F1426" s="2">
        <f>VLOOKUP(C1426,'Five Year Alumni Srvy 2016 Data'!C:F,4,FALSE)</f>
        <v>0</v>
      </c>
      <c r="G1426" s="2" t="str">
        <f>VLOOKUP(F1426,Coding!K:L,2,FALSE)</f>
        <v>Non-URM</v>
      </c>
      <c r="H1426" t="s">
        <v>258</v>
      </c>
      <c r="I1426" t="s">
        <v>258</v>
      </c>
      <c r="J1426" t="s">
        <v>17</v>
      </c>
      <c r="K1426" t="s">
        <v>106</v>
      </c>
      <c r="L1426" s="3"/>
      <c r="M1426" t="s">
        <v>61</v>
      </c>
      <c r="N1426" t="s">
        <v>107</v>
      </c>
    </row>
    <row r="1427" spans="1:14" x14ac:dyDescent="0.25">
      <c r="A1427" s="2">
        <v>1</v>
      </c>
      <c r="B1427" s="2">
        <v>2016</v>
      </c>
      <c r="C1427" t="s">
        <v>259</v>
      </c>
      <c r="D1427" t="s">
        <v>169</v>
      </c>
      <c r="E1427" s="2" t="s">
        <v>12</v>
      </c>
      <c r="F1427" s="2">
        <f>VLOOKUP(C1427,'Five Year Alumni Srvy 2016 Data'!C:F,4,FALSE)</f>
        <v>0</v>
      </c>
      <c r="G1427" s="2" t="str">
        <f>VLOOKUP(F1427,Coding!K:L,2,FALSE)</f>
        <v>Non-URM</v>
      </c>
      <c r="H1427" t="s">
        <v>260</v>
      </c>
      <c r="I1427" t="s">
        <v>261</v>
      </c>
      <c r="J1427" t="s">
        <v>10</v>
      </c>
      <c r="K1427" t="s">
        <v>106</v>
      </c>
      <c r="L1427" s="3"/>
      <c r="M1427" t="s">
        <v>61</v>
      </c>
      <c r="N1427" t="s">
        <v>107</v>
      </c>
    </row>
    <row r="1428" spans="1:14" x14ac:dyDescent="0.25">
      <c r="A1428" s="2">
        <v>1</v>
      </c>
      <c r="B1428" s="2">
        <v>2016</v>
      </c>
      <c r="C1428" t="s">
        <v>265</v>
      </c>
      <c r="D1428" t="s">
        <v>169</v>
      </c>
      <c r="E1428" s="2" t="s">
        <v>12</v>
      </c>
      <c r="F1428" s="2">
        <f>VLOOKUP(C1428,'Five Year Alumni Srvy 2016 Data'!C:F,4,FALSE)</f>
        <v>0</v>
      </c>
      <c r="G1428" s="2" t="str">
        <f>VLOOKUP(F1428,Coding!K:L,2,FALSE)</f>
        <v>Non-URM</v>
      </c>
      <c r="H1428" t="s">
        <v>266</v>
      </c>
      <c r="I1428" t="s">
        <v>267</v>
      </c>
      <c r="J1428" t="s">
        <v>10</v>
      </c>
      <c r="K1428" t="s">
        <v>106</v>
      </c>
      <c r="L1428" s="3"/>
      <c r="M1428" t="s">
        <v>61</v>
      </c>
      <c r="N1428" t="s">
        <v>107</v>
      </c>
    </row>
    <row r="1429" spans="1:14" x14ac:dyDescent="0.25">
      <c r="A1429" s="2">
        <v>1</v>
      </c>
      <c r="B1429" s="2">
        <v>2016</v>
      </c>
      <c r="C1429" t="s">
        <v>276</v>
      </c>
      <c r="D1429" t="s">
        <v>48</v>
      </c>
      <c r="E1429" s="2" t="s">
        <v>12</v>
      </c>
      <c r="F1429" s="2">
        <f>VLOOKUP(C1429,'Five Year Alumni Srvy 2016 Data'!C:F,4,FALSE)</f>
        <v>0</v>
      </c>
      <c r="G1429" s="2" t="str">
        <f>VLOOKUP(F1429,Coding!K:L,2,FALSE)</f>
        <v>Non-URM</v>
      </c>
      <c r="H1429" t="s">
        <v>277</v>
      </c>
      <c r="I1429" t="s">
        <v>278</v>
      </c>
      <c r="J1429" t="s">
        <v>17</v>
      </c>
      <c r="K1429" t="s">
        <v>106</v>
      </c>
      <c r="L1429" s="3"/>
      <c r="M1429" t="s">
        <v>61</v>
      </c>
      <c r="N1429" t="s">
        <v>107</v>
      </c>
    </row>
    <row r="1430" spans="1:14" x14ac:dyDescent="0.25">
      <c r="A1430" s="2">
        <v>1</v>
      </c>
      <c r="B1430" s="2">
        <v>2016</v>
      </c>
      <c r="C1430" t="s">
        <v>295</v>
      </c>
      <c r="D1430" t="s">
        <v>48</v>
      </c>
      <c r="E1430" s="2" t="s">
        <v>12</v>
      </c>
      <c r="F1430" s="2">
        <f>VLOOKUP(C1430,'Five Year Alumni Srvy 2016 Data'!C:F,4,FALSE)</f>
        <v>0</v>
      </c>
      <c r="G1430" s="2" t="str">
        <f>VLOOKUP(F1430,Coding!K:L,2,FALSE)</f>
        <v>Non-URM</v>
      </c>
      <c r="H1430" t="s">
        <v>182</v>
      </c>
      <c r="I1430" t="s">
        <v>182</v>
      </c>
      <c r="J1430" t="s">
        <v>21</v>
      </c>
      <c r="K1430" t="s">
        <v>106</v>
      </c>
      <c r="L1430" s="3"/>
      <c r="M1430" t="s">
        <v>61</v>
      </c>
      <c r="N1430" t="s">
        <v>107</v>
      </c>
    </row>
    <row r="1431" spans="1:14" x14ac:dyDescent="0.25">
      <c r="A1431" s="2">
        <v>1</v>
      </c>
      <c r="B1431" s="2">
        <v>2016</v>
      </c>
      <c r="C1431" t="s">
        <v>302</v>
      </c>
      <c r="D1431" t="s">
        <v>204</v>
      </c>
      <c r="E1431" s="2" t="s">
        <v>12</v>
      </c>
      <c r="F1431" s="2">
        <f>VLOOKUP(C1431,'Five Year Alumni Srvy 2016 Data'!C:F,4,FALSE)</f>
        <v>0</v>
      </c>
      <c r="G1431" s="2" t="str">
        <f>VLOOKUP(F1431,Coding!K:L,2,FALSE)</f>
        <v>Non-URM</v>
      </c>
      <c r="H1431" t="s">
        <v>198</v>
      </c>
      <c r="I1431" t="s">
        <v>199</v>
      </c>
      <c r="J1431" t="s">
        <v>17</v>
      </c>
      <c r="K1431" t="s">
        <v>106</v>
      </c>
      <c r="L1431" s="3"/>
      <c r="M1431" t="s">
        <v>61</v>
      </c>
      <c r="N1431" t="s">
        <v>107</v>
      </c>
    </row>
    <row r="1432" spans="1:14" x14ac:dyDescent="0.25">
      <c r="A1432" s="2">
        <v>1</v>
      </c>
      <c r="B1432" s="2">
        <v>2016</v>
      </c>
      <c r="C1432" t="s">
        <v>303</v>
      </c>
      <c r="D1432" t="s">
        <v>204</v>
      </c>
      <c r="E1432" s="2" t="s">
        <v>12</v>
      </c>
      <c r="F1432" s="2">
        <f>VLOOKUP(C1432,'Five Year Alumni Srvy 2016 Data'!C:F,4,FALSE)</f>
        <v>0</v>
      </c>
      <c r="G1432" s="2" t="str">
        <f>VLOOKUP(F1432,Coding!K:L,2,FALSE)</f>
        <v>Non-URM</v>
      </c>
      <c r="H1432" t="s">
        <v>304</v>
      </c>
      <c r="I1432" t="s">
        <v>267</v>
      </c>
      <c r="J1432" t="s">
        <v>10</v>
      </c>
      <c r="K1432" t="s">
        <v>106</v>
      </c>
      <c r="L1432" s="3"/>
      <c r="M1432" t="s">
        <v>61</v>
      </c>
      <c r="N1432" t="s">
        <v>107</v>
      </c>
    </row>
    <row r="1433" spans="1:14" x14ac:dyDescent="0.25">
      <c r="A1433" s="2">
        <v>1</v>
      </c>
      <c r="B1433" s="2">
        <v>2016</v>
      </c>
      <c r="C1433" t="s">
        <v>311</v>
      </c>
      <c r="D1433" t="s">
        <v>48</v>
      </c>
      <c r="E1433" s="2" t="s">
        <v>12</v>
      </c>
      <c r="F1433" s="2">
        <f>VLOOKUP(C1433,'Five Year Alumni Srvy 2016 Data'!C:F,4,FALSE)</f>
        <v>0</v>
      </c>
      <c r="G1433" s="2" t="str">
        <f>VLOOKUP(F1433,Coding!K:L,2,FALSE)</f>
        <v>Non-URM</v>
      </c>
      <c r="H1433" t="s">
        <v>258</v>
      </c>
      <c r="I1433" t="s">
        <v>258</v>
      </c>
      <c r="J1433" t="s">
        <v>17</v>
      </c>
      <c r="K1433" t="s">
        <v>106</v>
      </c>
      <c r="L1433" s="3"/>
      <c r="M1433" t="s">
        <v>61</v>
      </c>
      <c r="N1433" t="s">
        <v>107</v>
      </c>
    </row>
    <row r="1434" spans="1:14" x14ac:dyDescent="0.25">
      <c r="A1434" s="2">
        <v>1</v>
      </c>
      <c r="B1434" s="2">
        <v>2016</v>
      </c>
      <c r="C1434" t="s">
        <v>315</v>
      </c>
      <c r="D1434" t="s">
        <v>48</v>
      </c>
      <c r="E1434" s="2" t="s">
        <v>12</v>
      </c>
      <c r="F1434" s="2">
        <f>VLOOKUP(C1434,'Five Year Alumni Srvy 2016 Data'!C:F,4,FALSE)</f>
        <v>0</v>
      </c>
      <c r="G1434" s="2" t="str">
        <f>VLOOKUP(F1434,Coding!K:L,2,FALSE)</f>
        <v>Non-URM</v>
      </c>
      <c r="H1434" t="s">
        <v>316</v>
      </c>
      <c r="I1434" t="s">
        <v>261</v>
      </c>
      <c r="J1434" t="s">
        <v>10</v>
      </c>
      <c r="K1434" t="s">
        <v>106</v>
      </c>
      <c r="L1434" s="3"/>
      <c r="M1434" t="s">
        <v>61</v>
      </c>
      <c r="N1434" t="s">
        <v>107</v>
      </c>
    </row>
    <row r="1435" spans="1:14" x14ac:dyDescent="0.25">
      <c r="A1435" s="2">
        <v>1</v>
      </c>
      <c r="B1435" s="2">
        <v>2016</v>
      </c>
      <c r="C1435" t="s">
        <v>320</v>
      </c>
      <c r="D1435" t="s">
        <v>48</v>
      </c>
      <c r="E1435" s="2" t="s">
        <v>12</v>
      </c>
      <c r="F1435" s="2">
        <f>VLOOKUP(C1435,'Five Year Alumni Srvy 2016 Data'!C:F,4,FALSE)</f>
        <v>0</v>
      </c>
      <c r="G1435" s="2" t="str">
        <f>VLOOKUP(F1435,Coding!K:L,2,FALSE)</f>
        <v>Non-URM</v>
      </c>
      <c r="H1435" t="s">
        <v>321</v>
      </c>
      <c r="I1435" t="s">
        <v>322</v>
      </c>
      <c r="J1435" t="s">
        <v>15</v>
      </c>
      <c r="K1435" t="s">
        <v>106</v>
      </c>
      <c r="L1435" s="3"/>
      <c r="M1435" t="s">
        <v>61</v>
      </c>
      <c r="N1435" t="s">
        <v>107</v>
      </c>
    </row>
    <row r="1436" spans="1:14" x14ac:dyDescent="0.25">
      <c r="A1436" s="2">
        <v>1</v>
      </c>
      <c r="B1436" s="2">
        <v>2016</v>
      </c>
      <c r="C1436" t="s">
        <v>324</v>
      </c>
      <c r="D1436" t="s">
        <v>204</v>
      </c>
      <c r="E1436" s="2" t="s">
        <v>12</v>
      </c>
      <c r="F1436" s="2">
        <f>VLOOKUP(C1436,'Five Year Alumni Srvy 2016 Data'!C:F,4,FALSE)</f>
        <v>0</v>
      </c>
      <c r="G1436" s="2" t="str">
        <f>VLOOKUP(F1436,Coding!K:L,2,FALSE)</f>
        <v>Non-URM</v>
      </c>
      <c r="H1436" t="s">
        <v>298</v>
      </c>
      <c r="I1436" t="s">
        <v>298</v>
      </c>
      <c r="J1436" t="s">
        <v>21</v>
      </c>
      <c r="K1436" t="s">
        <v>106</v>
      </c>
      <c r="L1436" s="3"/>
      <c r="M1436" t="s">
        <v>61</v>
      </c>
      <c r="N1436" t="s">
        <v>107</v>
      </c>
    </row>
    <row r="1437" spans="1:14" x14ac:dyDescent="0.25">
      <c r="A1437" s="2">
        <v>1</v>
      </c>
      <c r="B1437" s="2">
        <v>2016</v>
      </c>
      <c r="C1437" t="s">
        <v>332</v>
      </c>
      <c r="D1437" t="s">
        <v>169</v>
      </c>
      <c r="E1437" s="2" t="s">
        <v>12</v>
      </c>
      <c r="F1437" s="2">
        <f>VLOOKUP(C1437,'Five Year Alumni Srvy 2016 Data'!C:F,4,FALSE)</f>
        <v>0</v>
      </c>
      <c r="G1437" s="2" t="str">
        <f>VLOOKUP(F1437,Coding!K:L,2,FALSE)</f>
        <v>Non-URM</v>
      </c>
      <c r="H1437" t="s">
        <v>182</v>
      </c>
      <c r="I1437" t="s">
        <v>182</v>
      </c>
      <c r="J1437" t="s">
        <v>21</v>
      </c>
      <c r="K1437" t="s">
        <v>106</v>
      </c>
      <c r="L1437" s="3"/>
      <c r="M1437" t="s">
        <v>61</v>
      </c>
      <c r="N1437" t="s">
        <v>107</v>
      </c>
    </row>
    <row r="1438" spans="1:14" x14ac:dyDescent="0.25">
      <c r="A1438" s="2">
        <v>1</v>
      </c>
      <c r="B1438" s="2">
        <v>2016</v>
      </c>
      <c r="C1438" t="s">
        <v>358</v>
      </c>
      <c r="D1438" t="s">
        <v>264</v>
      </c>
      <c r="E1438" s="2" t="s">
        <v>12</v>
      </c>
      <c r="F1438" s="2">
        <f>VLOOKUP(C1438,'Five Year Alumni Srvy 2016 Data'!C:F,4,FALSE)</f>
        <v>0</v>
      </c>
      <c r="G1438" s="2" t="str">
        <f>VLOOKUP(F1438,Coding!K:L,2,FALSE)</f>
        <v>Non-URM</v>
      </c>
      <c r="H1438" t="s">
        <v>190</v>
      </c>
      <c r="I1438" t="s">
        <v>191</v>
      </c>
      <c r="J1438" t="s">
        <v>21</v>
      </c>
      <c r="K1438" t="s">
        <v>106</v>
      </c>
      <c r="L1438" s="3"/>
      <c r="M1438" t="s">
        <v>61</v>
      </c>
      <c r="N1438" t="s">
        <v>107</v>
      </c>
    </row>
    <row r="1439" spans="1:14" x14ac:dyDescent="0.25">
      <c r="A1439" s="2">
        <v>1</v>
      </c>
      <c r="B1439" s="2">
        <v>2016</v>
      </c>
      <c r="C1439" t="s">
        <v>363</v>
      </c>
      <c r="D1439" t="s">
        <v>264</v>
      </c>
      <c r="E1439" s="2" t="s">
        <v>12</v>
      </c>
      <c r="F1439" s="2">
        <f>VLOOKUP(C1439,'Five Year Alumni Srvy 2016 Data'!C:F,4,FALSE)</f>
        <v>0</v>
      </c>
      <c r="G1439" s="2" t="str">
        <f>VLOOKUP(F1439,Coding!K:L,2,FALSE)</f>
        <v>Non-URM</v>
      </c>
      <c r="H1439" t="s">
        <v>304</v>
      </c>
      <c r="I1439" t="s">
        <v>267</v>
      </c>
      <c r="J1439" t="s">
        <v>10</v>
      </c>
      <c r="K1439" t="s">
        <v>106</v>
      </c>
      <c r="L1439" s="3"/>
      <c r="M1439" t="s">
        <v>61</v>
      </c>
      <c r="N1439" t="s">
        <v>107</v>
      </c>
    </row>
    <row r="1440" spans="1:14" x14ac:dyDescent="0.25">
      <c r="A1440" s="2">
        <v>1</v>
      </c>
      <c r="B1440" s="2">
        <v>2016</v>
      </c>
      <c r="C1440" t="s">
        <v>365</v>
      </c>
      <c r="D1440" t="s">
        <v>48</v>
      </c>
      <c r="E1440" s="2" t="s">
        <v>12</v>
      </c>
      <c r="F1440" s="2">
        <f>VLOOKUP(C1440,'Five Year Alumni Srvy 2016 Data'!C:F,4,FALSE)</f>
        <v>0</v>
      </c>
      <c r="G1440" s="2" t="str">
        <f>VLOOKUP(F1440,Coding!K:L,2,FALSE)</f>
        <v>Non-URM</v>
      </c>
      <c r="H1440" t="s">
        <v>270</v>
      </c>
      <c r="I1440" t="s">
        <v>270</v>
      </c>
      <c r="J1440" t="s">
        <v>21</v>
      </c>
      <c r="K1440" t="s">
        <v>106</v>
      </c>
      <c r="L1440" s="3"/>
      <c r="M1440" t="s">
        <v>61</v>
      </c>
      <c r="N1440" t="s">
        <v>107</v>
      </c>
    </row>
    <row r="1441" spans="1:14" x14ac:dyDescent="0.25">
      <c r="A1441" s="2">
        <v>1</v>
      </c>
      <c r="B1441" s="2">
        <v>2016</v>
      </c>
      <c r="C1441" t="s">
        <v>366</v>
      </c>
      <c r="D1441" t="s">
        <v>48</v>
      </c>
      <c r="E1441" s="2" t="s">
        <v>12</v>
      </c>
      <c r="F1441" s="2">
        <f>VLOOKUP(C1441,'Five Year Alumni Srvy 2016 Data'!C:F,4,FALSE)</f>
        <v>0</v>
      </c>
      <c r="G1441" s="2" t="str">
        <f>VLOOKUP(F1441,Coding!K:L,2,FALSE)</f>
        <v>Non-URM</v>
      </c>
      <c r="H1441" t="s">
        <v>339</v>
      </c>
      <c r="I1441" t="s">
        <v>339</v>
      </c>
      <c r="J1441" t="s">
        <v>15</v>
      </c>
      <c r="K1441" t="s">
        <v>106</v>
      </c>
      <c r="L1441" s="3"/>
      <c r="M1441" t="s">
        <v>61</v>
      </c>
      <c r="N1441" t="s">
        <v>107</v>
      </c>
    </row>
    <row r="1442" spans="1:14" x14ac:dyDescent="0.25">
      <c r="A1442" s="2">
        <v>1</v>
      </c>
      <c r="B1442" s="2">
        <v>2016</v>
      </c>
      <c r="C1442" t="s">
        <v>369</v>
      </c>
      <c r="D1442" t="s">
        <v>48</v>
      </c>
      <c r="E1442" s="2" t="s">
        <v>12</v>
      </c>
      <c r="F1442" s="2">
        <f>VLOOKUP(C1442,'Five Year Alumni Srvy 2016 Data'!C:F,4,FALSE)</f>
        <v>0</v>
      </c>
      <c r="G1442" s="2" t="str">
        <f>VLOOKUP(F1442,Coding!K:L,2,FALSE)</f>
        <v>Non-URM</v>
      </c>
      <c r="H1442" t="s">
        <v>215</v>
      </c>
      <c r="I1442" t="s">
        <v>215</v>
      </c>
      <c r="J1442" t="s">
        <v>21</v>
      </c>
      <c r="K1442" t="s">
        <v>106</v>
      </c>
      <c r="L1442" s="3"/>
      <c r="M1442" t="s">
        <v>61</v>
      </c>
      <c r="N1442" t="s">
        <v>107</v>
      </c>
    </row>
    <row r="1443" spans="1:14" x14ac:dyDescent="0.25">
      <c r="A1443" s="2">
        <v>1</v>
      </c>
      <c r="B1443" s="2">
        <v>2016</v>
      </c>
      <c r="C1443" t="s">
        <v>373</v>
      </c>
      <c r="D1443" t="s">
        <v>48</v>
      </c>
      <c r="E1443" s="2" t="s">
        <v>12</v>
      </c>
      <c r="F1443" s="2">
        <f>VLOOKUP(C1443,'Five Year Alumni Srvy 2016 Data'!C:F,4,FALSE)</f>
        <v>0</v>
      </c>
      <c r="G1443" s="2" t="str">
        <f>VLOOKUP(F1443,Coding!K:L,2,FALSE)</f>
        <v>Non-URM</v>
      </c>
      <c r="H1443" t="s">
        <v>235</v>
      </c>
      <c r="I1443" t="s">
        <v>236</v>
      </c>
      <c r="J1443" t="s">
        <v>15</v>
      </c>
      <c r="K1443" t="s">
        <v>106</v>
      </c>
      <c r="L1443" s="3"/>
      <c r="M1443" t="s">
        <v>61</v>
      </c>
      <c r="N1443" t="s">
        <v>107</v>
      </c>
    </row>
    <row r="1444" spans="1:14" x14ac:dyDescent="0.25">
      <c r="A1444" s="2">
        <v>1</v>
      </c>
      <c r="B1444" s="2">
        <v>2016</v>
      </c>
      <c r="C1444" t="s">
        <v>377</v>
      </c>
      <c r="E1444" s="2" t="s">
        <v>12</v>
      </c>
      <c r="F1444" s="2">
        <f>VLOOKUP(C1444,'Five Year Alumni Srvy 2016 Data'!C:F,4,FALSE)</f>
        <v>0</v>
      </c>
      <c r="G1444" s="2" t="str">
        <f>VLOOKUP(F1444,Coding!K:L,2,FALSE)</f>
        <v>Non-URM</v>
      </c>
      <c r="H1444" t="s">
        <v>427</v>
      </c>
      <c r="I1444" t="s">
        <v>267</v>
      </c>
      <c r="J1444" t="s">
        <v>10</v>
      </c>
      <c r="K1444" t="s">
        <v>106</v>
      </c>
      <c r="L1444" s="3"/>
      <c r="M1444" t="s">
        <v>61</v>
      </c>
      <c r="N1444" t="s">
        <v>107</v>
      </c>
    </row>
    <row r="1445" spans="1:14" x14ac:dyDescent="0.25">
      <c r="A1445" s="2">
        <v>1</v>
      </c>
      <c r="B1445" s="2">
        <v>2016</v>
      </c>
      <c r="C1445" t="s">
        <v>378</v>
      </c>
      <c r="D1445" t="s">
        <v>204</v>
      </c>
      <c r="E1445" s="2" t="s">
        <v>12</v>
      </c>
      <c r="F1445" s="2">
        <f>VLOOKUP(C1445,'Five Year Alumni Srvy 2016 Data'!C:F,4,FALSE)</f>
        <v>0</v>
      </c>
      <c r="G1445" s="2" t="str">
        <f>VLOOKUP(F1445,Coding!K:L,2,FALSE)</f>
        <v>Non-URM</v>
      </c>
      <c r="H1445" t="s">
        <v>258</v>
      </c>
      <c r="I1445" t="s">
        <v>258</v>
      </c>
      <c r="J1445" t="s">
        <v>17</v>
      </c>
      <c r="K1445" t="s">
        <v>106</v>
      </c>
      <c r="L1445" s="3"/>
      <c r="M1445" t="s">
        <v>61</v>
      </c>
      <c r="N1445" t="s">
        <v>107</v>
      </c>
    </row>
    <row r="1446" spans="1:14" x14ac:dyDescent="0.25">
      <c r="A1446" s="2">
        <v>1</v>
      </c>
      <c r="B1446" s="2">
        <v>2016</v>
      </c>
      <c r="C1446" t="s">
        <v>381</v>
      </c>
      <c r="D1446" t="s">
        <v>48</v>
      </c>
      <c r="E1446" s="2" t="s">
        <v>12</v>
      </c>
      <c r="F1446" s="2">
        <f>VLOOKUP(C1446,'Five Year Alumni Srvy 2016 Data'!C:F,4,FALSE)</f>
        <v>0</v>
      </c>
      <c r="G1446" s="2" t="str">
        <f>VLOOKUP(F1446,Coding!K:L,2,FALSE)</f>
        <v>Non-URM</v>
      </c>
      <c r="H1446" t="s">
        <v>382</v>
      </c>
      <c r="I1446" t="s">
        <v>328</v>
      </c>
      <c r="J1446" t="s">
        <v>10</v>
      </c>
      <c r="K1446" t="s">
        <v>106</v>
      </c>
      <c r="L1446" s="3"/>
      <c r="M1446" t="s">
        <v>61</v>
      </c>
      <c r="N1446" t="s">
        <v>107</v>
      </c>
    </row>
    <row r="1447" spans="1:14" x14ac:dyDescent="0.25">
      <c r="A1447" s="2">
        <v>1</v>
      </c>
      <c r="B1447" s="2">
        <v>2016</v>
      </c>
      <c r="C1447" t="s">
        <v>383</v>
      </c>
      <c r="D1447" t="s">
        <v>204</v>
      </c>
      <c r="E1447" s="2" t="s">
        <v>12</v>
      </c>
      <c r="F1447" s="2">
        <f>VLOOKUP(C1447,'Five Year Alumni Srvy 2016 Data'!C:F,4,FALSE)</f>
        <v>0</v>
      </c>
      <c r="G1447" s="2" t="str">
        <f>VLOOKUP(F1447,Coding!K:L,2,FALSE)</f>
        <v>Non-URM</v>
      </c>
      <c r="H1447" t="s">
        <v>384</v>
      </c>
      <c r="I1447" t="s">
        <v>182</v>
      </c>
      <c r="J1447" t="s">
        <v>21</v>
      </c>
      <c r="K1447" t="s">
        <v>106</v>
      </c>
      <c r="L1447" s="3"/>
      <c r="M1447" t="s">
        <v>61</v>
      </c>
      <c r="N1447" t="s">
        <v>107</v>
      </c>
    </row>
    <row r="1448" spans="1:14" x14ac:dyDescent="0.25">
      <c r="A1448" s="2">
        <v>1</v>
      </c>
      <c r="B1448" s="2">
        <v>2016</v>
      </c>
      <c r="C1448" t="s">
        <v>388</v>
      </c>
      <c r="D1448" t="s">
        <v>169</v>
      </c>
      <c r="E1448" s="2" t="s">
        <v>12</v>
      </c>
      <c r="F1448" s="2">
        <f>VLOOKUP(C1448,'Five Year Alumni Srvy 2016 Data'!C:F,4,FALSE)</f>
        <v>0</v>
      </c>
      <c r="G1448" s="2" t="str">
        <f>VLOOKUP(F1448,Coding!K:L,2,FALSE)</f>
        <v>Non-URM</v>
      </c>
      <c r="H1448" t="s">
        <v>389</v>
      </c>
      <c r="I1448" t="s">
        <v>390</v>
      </c>
      <c r="J1448" t="s">
        <v>21</v>
      </c>
      <c r="K1448" t="s">
        <v>106</v>
      </c>
      <c r="L1448" s="3"/>
      <c r="M1448" t="s">
        <v>61</v>
      </c>
      <c r="N1448" t="s">
        <v>107</v>
      </c>
    </row>
    <row r="1449" spans="1:14" x14ac:dyDescent="0.25">
      <c r="A1449" s="2">
        <v>1</v>
      </c>
      <c r="B1449" s="2">
        <v>2016</v>
      </c>
      <c r="C1449" t="s">
        <v>394</v>
      </c>
      <c r="D1449" t="s">
        <v>264</v>
      </c>
      <c r="E1449" s="2" t="s">
        <v>12</v>
      </c>
      <c r="F1449" s="2">
        <f>VLOOKUP(C1449,'Five Year Alumni Srvy 2016 Data'!C:F,4,FALSE)</f>
        <v>0</v>
      </c>
      <c r="G1449" s="2" t="str">
        <f>VLOOKUP(F1449,Coding!K:L,2,FALSE)</f>
        <v>Non-URM</v>
      </c>
      <c r="H1449" t="s">
        <v>252</v>
      </c>
      <c r="I1449" t="s">
        <v>206</v>
      </c>
      <c r="J1449" t="s">
        <v>15</v>
      </c>
      <c r="K1449" t="s">
        <v>106</v>
      </c>
      <c r="L1449" s="3"/>
      <c r="M1449" t="s">
        <v>61</v>
      </c>
      <c r="N1449" t="s">
        <v>107</v>
      </c>
    </row>
    <row r="1450" spans="1:14" x14ac:dyDescent="0.25">
      <c r="A1450" s="2">
        <v>1</v>
      </c>
      <c r="B1450" s="2">
        <v>2016</v>
      </c>
      <c r="C1450" t="s">
        <v>396</v>
      </c>
      <c r="D1450" t="s">
        <v>48</v>
      </c>
      <c r="E1450" s="2" t="s">
        <v>12</v>
      </c>
      <c r="F1450" s="2">
        <f>VLOOKUP(C1450,'Five Year Alumni Srvy 2016 Data'!C:F,4,FALSE)</f>
        <v>0</v>
      </c>
      <c r="G1450" s="2" t="str">
        <f>VLOOKUP(F1450,Coding!K:L,2,FALSE)</f>
        <v>Non-URM</v>
      </c>
      <c r="H1450" t="s">
        <v>318</v>
      </c>
      <c r="I1450" t="s">
        <v>171</v>
      </c>
      <c r="J1450" t="s">
        <v>19</v>
      </c>
      <c r="K1450" t="s">
        <v>106</v>
      </c>
      <c r="L1450" s="3"/>
      <c r="M1450" t="s">
        <v>61</v>
      </c>
      <c r="N1450" t="s">
        <v>107</v>
      </c>
    </row>
    <row r="1451" spans="1:14" x14ac:dyDescent="0.25">
      <c r="A1451" s="2">
        <v>1</v>
      </c>
      <c r="B1451" s="2">
        <v>2016</v>
      </c>
      <c r="C1451" t="s">
        <v>404</v>
      </c>
      <c r="D1451" t="s">
        <v>204</v>
      </c>
      <c r="E1451" s="2" t="s">
        <v>12</v>
      </c>
      <c r="F1451" s="2">
        <f>VLOOKUP(C1451,'Five Year Alumni Srvy 2016 Data'!C:F,4,FALSE)</f>
        <v>0</v>
      </c>
      <c r="G1451" s="2" t="str">
        <f>VLOOKUP(F1451,Coding!K:L,2,FALSE)</f>
        <v>Non-URM</v>
      </c>
      <c r="H1451" t="s">
        <v>284</v>
      </c>
      <c r="I1451" t="s">
        <v>261</v>
      </c>
      <c r="J1451" t="s">
        <v>10</v>
      </c>
      <c r="K1451" t="s">
        <v>106</v>
      </c>
      <c r="L1451" s="3"/>
      <c r="M1451" t="s">
        <v>61</v>
      </c>
      <c r="N1451" t="s">
        <v>107</v>
      </c>
    </row>
    <row r="1452" spans="1:14" x14ac:dyDescent="0.25">
      <c r="A1452" s="2">
        <v>1</v>
      </c>
      <c r="B1452" s="2">
        <v>2016</v>
      </c>
      <c r="C1452" t="s">
        <v>417</v>
      </c>
      <c r="D1452" t="s">
        <v>204</v>
      </c>
      <c r="E1452" s="2" t="s">
        <v>12</v>
      </c>
      <c r="F1452" s="2">
        <f>VLOOKUP(C1452,'Five Year Alumni Srvy 2016 Data'!C:F,4,FALSE)</f>
        <v>0</v>
      </c>
      <c r="G1452" s="2" t="str">
        <f>VLOOKUP(F1452,Coding!K:L,2,FALSE)</f>
        <v>Non-URM</v>
      </c>
      <c r="H1452" t="s">
        <v>418</v>
      </c>
      <c r="I1452" t="s">
        <v>342</v>
      </c>
      <c r="J1452" t="s">
        <v>19</v>
      </c>
      <c r="K1452" t="s">
        <v>106</v>
      </c>
      <c r="L1452" s="3"/>
      <c r="M1452" t="s">
        <v>61</v>
      </c>
      <c r="N1452" t="s">
        <v>107</v>
      </c>
    </row>
    <row r="1453" spans="1:14" x14ac:dyDescent="0.25">
      <c r="A1453" s="2">
        <v>1</v>
      </c>
      <c r="B1453" s="2">
        <v>2016</v>
      </c>
      <c r="C1453" t="s">
        <v>422</v>
      </c>
      <c r="D1453" t="s">
        <v>48</v>
      </c>
      <c r="E1453" s="2" t="s">
        <v>12</v>
      </c>
      <c r="F1453" s="2">
        <f>VLOOKUP(C1453,'Five Year Alumni Srvy 2016 Data'!C:F,4,FALSE)</f>
        <v>0</v>
      </c>
      <c r="G1453" s="2" t="str">
        <f>VLOOKUP(F1453,Coding!K:L,2,FALSE)</f>
        <v>Non-URM</v>
      </c>
      <c r="H1453" t="s">
        <v>241</v>
      </c>
      <c r="I1453" t="s">
        <v>242</v>
      </c>
      <c r="J1453" t="s">
        <v>21</v>
      </c>
      <c r="K1453" t="s">
        <v>106</v>
      </c>
      <c r="L1453" s="3"/>
      <c r="M1453" t="s">
        <v>61</v>
      </c>
      <c r="N1453" t="s">
        <v>107</v>
      </c>
    </row>
    <row r="1454" spans="1:14" x14ac:dyDescent="0.25">
      <c r="A1454" s="2">
        <v>1</v>
      </c>
      <c r="B1454" s="2">
        <v>2016</v>
      </c>
      <c r="C1454" t="s">
        <v>424</v>
      </c>
      <c r="D1454" t="s">
        <v>204</v>
      </c>
      <c r="E1454" s="2" t="s">
        <v>12</v>
      </c>
      <c r="F1454" s="2">
        <f>VLOOKUP(C1454,'Five Year Alumni Srvy 2016 Data'!C:F,4,FALSE)</f>
        <v>0</v>
      </c>
      <c r="G1454" s="2" t="str">
        <f>VLOOKUP(F1454,Coding!K:L,2,FALSE)</f>
        <v>Non-URM</v>
      </c>
      <c r="H1454" t="s">
        <v>425</v>
      </c>
      <c r="I1454" t="s">
        <v>267</v>
      </c>
      <c r="J1454" t="s">
        <v>10</v>
      </c>
      <c r="K1454" t="s">
        <v>106</v>
      </c>
      <c r="L1454" s="3"/>
      <c r="M1454" t="s">
        <v>61</v>
      </c>
      <c r="N1454" t="s">
        <v>107</v>
      </c>
    </row>
    <row r="1455" spans="1:14" x14ac:dyDescent="0.25">
      <c r="A1455" s="2">
        <v>1</v>
      </c>
      <c r="B1455" s="2">
        <v>2016</v>
      </c>
      <c r="C1455" t="s">
        <v>438</v>
      </c>
      <c r="D1455" t="s">
        <v>48</v>
      </c>
      <c r="E1455" s="2" t="s">
        <v>12</v>
      </c>
      <c r="F1455" s="2">
        <f>VLOOKUP(C1455,'Five Year Alumni Srvy 2016 Data'!C:F,4,FALSE)</f>
        <v>0</v>
      </c>
      <c r="G1455" s="2" t="str">
        <f>VLOOKUP(F1455,Coding!K:L,2,FALSE)</f>
        <v>Non-URM</v>
      </c>
      <c r="H1455" t="s">
        <v>182</v>
      </c>
      <c r="I1455" t="s">
        <v>182</v>
      </c>
      <c r="J1455" t="s">
        <v>21</v>
      </c>
      <c r="K1455" t="s">
        <v>106</v>
      </c>
      <c r="L1455" s="3"/>
      <c r="M1455" t="s">
        <v>61</v>
      </c>
      <c r="N1455" t="s">
        <v>107</v>
      </c>
    </row>
    <row r="1456" spans="1:14" x14ac:dyDescent="0.25">
      <c r="A1456" s="2">
        <v>1</v>
      </c>
      <c r="B1456" s="2">
        <v>2016</v>
      </c>
      <c r="C1456" t="s">
        <v>443</v>
      </c>
      <c r="D1456" t="s">
        <v>264</v>
      </c>
      <c r="E1456" s="2" t="s">
        <v>12</v>
      </c>
      <c r="F1456" s="2">
        <f>VLOOKUP(C1456,'Five Year Alumni Srvy 2016 Data'!C:F,4,FALSE)</f>
        <v>0</v>
      </c>
      <c r="G1456" s="2" t="str">
        <f>VLOOKUP(F1456,Coding!K:L,2,FALSE)</f>
        <v>Non-URM</v>
      </c>
      <c r="H1456" t="s">
        <v>444</v>
      </c>
      <c r="I1456" t="s">
        <v>401</v>
      </c>
      <c r="J1456" t="s">
        <v>19</v>
      </c>
      <c r="K1456" t="s">
        <v>106</v>
      </c>
      <c r="L1456" s="3"/>
      <c r="M1456" t="s">
        <v>61</v>
      </c>
      <c r="N1456" t="s">
        <v>107</v>
      </c>
    </row>
    <row r="1457" spans="1:14" x14ac:dyDescent="0.25">
      <c r="A1457" s="2">
        <v>1</v>
      </c>
      <c r="B1457" s="2">
        <v>2016</v>
      </c>
      <c r="C1457" t="s">
        <v>450</v>
      </c>
      <c r="D1457" t="s">
        <v>169</v>
      </c>
      <c r="E1457" s="2" t="s">
        <v>12</v>
      </c>
      <c r="F1457" s="2">
        <f>VLOOKUP(C1457,'Five Year Alumni Srvy 2016 Data'!C:F,4,FALSE)</f>
        <v>0</v>
      </c>
      <c r="G1457" s="2" t="str">
        <f>VLOOKUP(F1457,Coding!K:L,2,FALSE)</f>
        <v>Non-URM</v>
      </c>
      <c r="H1457" t="s">
        <v>451</v>
      </c>
      <c r="I1457" t="s">
        <v>452</v>
      </c>
      <c r="J1457" t="s">
        <v>21</v>
      </c>
      <c r="K1457" t="s">
        <v>106</v>
      </c>
      <c r="L1457" s="3"/>
      <c r="M1457" t="s">
        <v>61</v>
      </c>
      <c r="N1457" t="s">
        <v>107</v>
      </c>
    </row>
    <row r="1458" spans="1:14" x14ac:dyDescent="0.25">
      <c r="A1458" s="2">
        <v>1</v>
      </c>
      <c r="B1458" s="2">
        <v>2016</v>
      </c>
      <c r="C1458" t="s">
        <v>453</v>
      </c>
      <c r="D1458" t="s">
        <v>169</v>
      </c>
      <c r="E1458" s="2" t="s">
        <v>12</v>
      </c>
      <c r="F1458" s="2">
        <f>VLOOKUP(C1458,'Five Year Alumni Srvy 2016 Data'!C:F,4,FALSE)</f>
        <v>0</v>
      </c>
      <c r="G1458" s="2" t="str">
        <f>VLOOKUP(F1458,Coding!K:L,2,FALSE)</f>
        <v>Non-URM</v>
      </c>
      <c r="H1458" t="s">
        <v>454</v>
      </c>
      <c r="I1458" t="s">
        <v>206</v>
      </c>
      <c r="J1458" t="s">
        <v>15</v>
      </c>
      <c r="K1458" t="s">
        <v>106</v>
      </c>
      <c r="L1458" s="3"/>
      <c r="M1458" t="s">
        <v>61</v>
      </c>
      <c r="N1458" t="s">
        <v>107</v>
      </c>
    </row>
    <row r="1459" spans="1:14" x14ac:dyDescent="0.25">
      <c r="A1459" s="2">
        <v>1</v>
      </c>
      <c r="B1459" s="2">
        <v>2016</v>
      </c>
      <c r="C1459" t="s">
        <v>462</v>
      </c>
      <c r="D1459" t="s">
        <v>48</v>
      </c>
      <c r="E1459" s="2" t="s">
        <v>12</v>
      </c>
      <c r="F1459" s="2">
        <f>VLOOKUP(C1459,'Five Year Alumni Srvy 2016 Data'!C:F,4,FALSE)</f>
        <v>0</v>
      </c>
      <c r="G1459" s="2" t="str">
        <f>VLOOKUP(F1459,Coding!K:L,2,FALSE)</f>
        <v>Non-URM</v>
      </c>
      <c r="H1459" t="s">
        <v>215</v>
      </c>
      <c r="I1459" t="s">
        <v>215</v>
      </c>
      <c r="J1459" t="s">
        <v>21</v>
      </c>
      <c r="K1459" t="s">
        <v>106</v>
      </c>
      <c r="L1459" s="3"/>
      <c r="M1459" t="s">
        <v>61</v>
      </c>
      <c r="N1459" t="s">
        <v>107</v>
      </c>
    </row>
    <row r="1460" spans="1:14" x14ac:dyDescent="0.25">
      <c r="A1460" s="2">
        <v>1</v>
      </c>
      <c r="B1460" s="2">
        <v>2016</v>
      </c>
      <c r="C1460" t="s">
        <v>463</v>
      </c>
      <c r="D1460" t="s">
        <v>204</v>
      </c>
      <c r="E1460" s="2" t="s">
        <v>12</v>
      </c>
      <c r="F1460" s="2">
        <f>VLOOKUP(C1460,'Five Year Alumni Srvy 2016 Data'!C:F,4,FALSE)</f>
        <v>0</v>
      </c>
      <c r="G1460" s="2" t="str">
        <f>VLOOKUP(F1460,Coding!K:L,2,FALSE)</f>
        <v>Non-URM</v>
      </c>
      <c r="H1460" t="s">
        <v>427</v>
      </c>
      <c r="I1460" t="s">
        <v>267</v>
      </c>
      <c r="J1460" t="s">
        <v>10</v>
      </c>
      <c r="K1460" t="s">
        <v>106</v>
      </c>
      <c r="L1460" s="3"/>
      <c r="M1460" t="s">
        <v>61</v>
      </c>
      <c r="N1460" t="s">
        <v>107</v>
      </c>
    </row>
    <row r="1461" spans="1:14" x14ac:dyDescent="0.25">
      <c r="A1461" s="2">
        <v>1</v>
      </c>
      <c r="B1461" s="2">
        <v>2016</v>
      </c>
      <c r="C1461" t="s">
        <v>464</v>
      </c>
      <c r="D1461" t="s">
        <v>48</v>
      </c>
      <c r="E1461" s="2" t="s">
        <v>12</v>
      </c>
      <c r="F1461" s="2">
        <f>VLOOKUP(C1461,'Five Year Alumni Srvy 2016 Data'!C:F,4,FALSE)</f>
        <v>0</v>
      </c>
      <c r="G1461" s="2" t="str">
        <f>VLOOKUP(F1461,Coding!K:L,2,FALSE)</f>
        <v>Non-URM</v>
      </c>
      <c r="H1461" t="s">
        <v>465</v>
      </c>
      <c r="I1461" t="s">
        <v>466</v>
      </c>
      <c r="J1461" t="s">
        <v>10</v>
      </c>
      <c r="K1461" t="s">
        <v>106</v>
      </c>
      <c r="L1461" s="3"/>
      <c r="M1461" t="s">
        <v>61</v>
      </c>
      <c r="N1461" t="s">
        <v>107</v>
      </c>
    </row>
    <row r="1462" spans="1:14" x14ac:dyDescent="0.25">
      <c r="A1462" s="2">
        <v>1</v>
      </c>
      <c r="B1462" s="2">
        <v>2016</v>
      </c>
      <c r="C1462" t="s">
        <v>468</v>
      </c>
      <c r="D1462" t="s">
        <v>169</v>
      </c>
      <c r="E1462" s="2" t="s">
        <v>12</v>
      </c>
      <c r="F1462" s="2">
        <f>VLOOKUP(C1462,'Five Year Alumni Srvy 2016 Data'!C:F,4,FALSE)</f>
        <v>0</v>
      </c>
      <c r="G1462" s="2" t="str">
        <f>VLOOKUP(F1462,Coding!K:L,2,FALSE)</f>
        <v>Non-URM</v>
      </c>
      <c r="H1462" t="s">
        <v>469</v>
      </c>
      <c r="I1462" t="s">
        <v>342</v>
      </c>
      <c r="J1462" t="s">
        <v>19</v>
      </c>
      <c r="K1462" t="s">
        <v>106</v>
      </c>
      <c r="L1462" s="3"/>
      <c r="M1462" t="s">
        <v>61</v>
      </c>
      <c r="N1462" t="s">
        <v>107</v>
      </c>
    </row>
    <row r="1463" spans="1:14" x14ac:dyDescent="0.25">
      <c r="A1463" s="2">
        <v>1</v>
      </c>
      <c r="B1463" s="2">
        <v>2016</v>
      </c>
      <c r="C1463" t="s">
        <v>474</v>
      </c>
      <c r="D1463" t="s">
        <v>264</v>
      </c>
      <c r="E1463" s="2" t="s">
        <v>12</v>
      </c>
      <c r="F1463" s="2">
        <f>VLOOKUP(C1463,'Five Year Alumni Srvy 2016 Data'!C:F,4,FALSE)</f>
        <v>0</v>
      </c>
      <c r="G1463" s="2" t="str">
        <f>VLOOKUP(F1463,Coding!K:L,2,FALSE)</f>
        <v>Non-URM</v>
      </c>
      <c r="H1463" t="s">
        <v>182</v>
      </c>
      <c r="I1463" t="s">
        <v>182</v>
      </c>
      <c r="J1463" t="s">
        <v>21</v>
      </c>
      <c r="K1463" t="s">
        <v>106</v>
      </c>
      <c r="L1463" s="3"/>
      <c r="M1463" t="s">
        <v>61</v>
      </c>
      <c r="N1463" t="s">
        <v>107</v>
      </c>
    </row>
    <row r="1464" spans="1:14" x14ac:dyDescent="0.25">
      <c r="A1464" s="2">
        <v>1</v>
      </c>
      <c r="B1464" s="2">
        <v>2016</v>
      </c>
      <c r="C1464" t="s">
        <v>475</v>
      </c>
      <c r="D1464" t="s">
        <v>169</v>
      </c>
      <c r="E1464" s="2" t="s">
        <v>12</v>
      </c>
      <c r="F1464" s="2">
        <f>VLOOKUP(C1464,'Five Year Alumni Srvy 2016 Data'!C:F,4,FALSE)</f>
        <v>0</v>
      </c>
      <c r="G1464" s="2" t="str">
        <f>VLOOKUP(F1464,Coding!K:L,2,FALSE)</f>
        <v>Non-URM</v>
      </c>
      <c r="H1464" t="s">
        <v>389</v>
      </c>
      <c r="I1464" t="s">
        <v>390</v>
      </c>
      <c r="J1464" t="s">
        <v>21</v>
      </c>
      <c r="K1464" t="s">
        <v>106</v>
      </c>
      <c r="L1464" s="3"/>
      <c r="M1464" t="s">
        <v>61</v>
      </c>
      <c r="N1464" t="s">
        <v>107</v>
      </c>
    </row>
    <row r="1465" spans="1:14" x14ac:dyDescent="0.25">
      <c r="A1465" s="2">
        <v>1</v>
      </c>
      <c r="B1465" s="2">
        <v>2016</v>
      </c>
      <c r="C1465" t="s">
        <v>477</v>
      </c>
      <c r="D1465" t="s">
        <v>48</v>
      </c>
      <c r="E1465" s="2" t="s">
        <v>12</v>
      </c>
      <c r="F1465" s="2">
        <f>VLOOKUP(C1465,'Five Year Alumni Srvy 2016 Data'!C:F,4,FALSE)</f>
        <v>0</v>
      </c>
      <c r="G1465" s="2" t="str">
        <f>VLOOKUP(F1465,Coding!K:L,2,FALSE)</f>
        <v>Non-URM</v>
      </c>
      <c r="H1465" t="s">
        <v>432</v>
      </c>
      <c r="I1465" t="s">
        <v>433</v>
      </c>
      <c r="J1465" t="s">
        <v>15</v>
      </c>
      <c r="K1465" t="s">
        <v>106</v>
      </c>
      <c r="L1465" s="3"/>
      <c r="M1465" t="s">
        <v>61</v>
      </c>
      <c r="N1465" t="s">
        <v>107</v>
      </c>
    </row>
    <row r="1466" spans="1:14" x14ac:dyDescent="0.25">
      <c r="A1466" s="2">
        <v>1</v>
      </c>
      <c r="B1466" s="2">
        <v>2016</v>
      </c>
      <c r="C1466" t="s">
        <v>479</v>
      </c>
      <c r="D1466" t="s">
        <v>48</v>
      </c>
      <c r="E1466" s="2" t="s">
        <v>12</v>
      </c>
      <c r="F1466" s="2">
        <f>VLOOKUP(C1466,'Five Year Alumni Srvy 2016 Data'!C:F,4,FALSE)</f>
        <v>0</v>
      </c>
      <c r="G1466" s="2" t="str">
        <f>VLOOKUP(F1466,Coding!K:L,2,FALSE)</f>
        <v>Non-URM</v>
      </c>
      <c r="H1466" t="s">
        <v>252</v>
      </c>
      <c r="I1466" t="s">
        <v>206</v>
      </c>
      <c r="J1466" t="s">
        <v>15</v>
      </c>
      <c r="K1466" t="s">
        <v>106</v>
      </c>
      <c r="L1466" s="3"/>
      <c r="M1466" t="s">
        <v>61</v>
      </c>
      <c r="N1466" t="s">
        <v>107</v>
      </c>
    </row>
    <row r="1467" spans="1:14" x14ac:dyDescent="0.25">
      <c r="A1467" s="2">
        <v>1</v>
      </c>
      <c r="B1467" s="2">
        <v>2016</v>
      </c>
      <c r="C1467" t="s">
        <v>485</v>
      </c>
      <c r="D1467" t="s">
        <v>48</v>
      </c>
      <c r="E1467" s="2" t="s">
        <v>12</v>
      </c>
      <c r="F1467" s="2">
        <f>VLOOKUP(C1467,'Five Year Alumni Srvy 2016 Data'!C:F,4,FALSE)</f>
        <v>0</v>
      </c>
      <c r="G1467" s="2" t="str">
        <f>VLOOKUP(F1467,Coding!K:L,2,FALSE)</f>
        <v>Non-URM</v>
      </c>
      <c r="H1467" t="s">
        <v>298</v>
      </c>
      <c r="I1467" t="s">
        <v>298</v>
      </c>
      <c r="J1467" t="s">
        <v>21</v>
      </c>
      <c r="K1467" t="s">
        <v>106</v>
      </c>
      <c r="L1467" s="3"/>
      <c r="M1467" t="s">
        <v>61</v>
      </c>
      <c r="N1467" t="s">
        <v>107</v>
      </c>
    </row>
    <row r="1468" spans="1:14" x14ac:dyDescent="0.25">
      <c r="A1468" s="2">
        <v>1</v>
      </c>
      <c r="B1468" s="2">
        <v>2016</v>
      </c>
      <c r="C1468" t="s">
        <v>47</v>
      </c>
      <c r="D1468" t="s">
        <v>48</v>
      </c>
      <c r="E1468" s="2" t="s">
        <v>12</v>
      </c>
      <c r="F1468" s="2">
        <f>VLOOKUP(C1468,'Five Year Alumni Srvy 2016 Data'!C:F,4,FALSE)</f>
        <v>0</v>
      </c>
      <c r="G1468" s="2" t="str">
        <f>VLOOKUP(F1468,Coding!K:L,2,FALSE)</f>
        <v>Non-URM</v>
      </c>
      <c r="H1468" t="s">
        <v>49</v>
      </c>
      <c r="I1468" t="s">
        <v>50</v>
      </c>
      <c r="J1468" t="s">
        <v>17</v>
      </c>
      <c r="K1468" t="s">
        <v>108</v>
      </c>
      <c r="L1468" s="3"/>
      <c r="M1468" t="s">
        <v>61</v>
      </c>
      <c r="N1468" t="s">
        <v>109</v>
      </c>
    </row>
    <row r="1469" spans="1:14" x14ac:dyDescent="0.25">
      <c r="A1469" s="2">
        <v>1</v>
      </c>
      <c r="B1469" s="2">
        <v>2016</v>
      </c>
      <c r="C1469" t="s">
        <v>168</v>
      </c>
      <c r="D1469" t="s">
        <v>169</v>
      </c>
      <c r="E1469" s="2" t="s">
        <v>12</v>
      </c>
      <c r="F1469" s="2">
        <f>VLOOKUP(C1469,'Five Year Alumni Srvy 2016 Data'!C:F,4,FALSE)</f>
        <v>0</v>
      </c>
      <c r="G1469" s="2" t="str">
        <f>VLOOKUP(F1469,Coding!K:L,2,FALSE)</f>
        <v>Non-URM</v>
      </c>
      <c r="H1469" t="s">
        <v>170</v>
      </c>
      <c r="I1469" t="s">
        <v>171</v>
      </c>
      <c r="J1469" t="s">
        <v>19</v>
      </c>
      <c r="K1469" t="s">
        <v>108</v>
      </c>
      <c r="L1469" s="3"/>
      <c r="M1469" t="s">
        <v>61</v>
      </c>
      <c r="N1469" t="s">
        <v>109</v>
      </c>
    </row>
    <row r="1470" spans="1:14" x14ac:dyDescent="0.25">
      <c r="A1470" s="2">
        <v>1</v>
      </c>
      <c r="B1470" s="2">
        <v>2016</v>
      </c>
      <c r="C1470" t="s">
        <v>189</v>
      </c>
      <c r="D1470" t="s">
        <v>48</v>
      </c>
      <c r="E1470" s="2" t="s">
        <v>12</v>
      </c>
      <c r="F1470" s="2">
        <f>VLOOKUP(C1470,'Five Year Alumni Srvy 2016 Data'!C:F,4,FALSE)</f>
        <v>0</v>
      </c>
      <c r="G1470" s="2" t="str">
        <f>VLOOKUP(F1470,Coding!K:L,2,FALSE)</f>
        <v>Non-URM</v>
      </c>
      <c r="H1470" t="s">
        <v>190</v>
      </c>
      <c r="I1470" t="s">
        <v>191</v>
      </c>
      <c r="J1470" t="s">
        <v>21</v>
      </c>
      <c r="K1470" t="s">
        <v>108</v>
      </c>
      <c r="L1470" s="3"/>
      <c r="M1470" t="s">
        <v>61</v>
      </c>
      <c r="N1470" t="s">
        <v>109</v>
      </c>
    </row>
    <row r="1471" spans="1:14" x14ac:dyDescent="0.25">
      <c r="A1471" s="2">
        <v>1</v>
      </c>
      <c r="B1471" s="2">
        <v>2016</v>
      </c>
      <c r="C1471" t="s">
        <v>194</v>
      </c>
      <c r="D1471" t="s">
        <v>48</v>
      </c>
      <c r="E1471" s="2" t="s">
        <v>12</v>
      </c>
      <c r="F1471" s="2">
        <f>VLOOKUP(C1471,'Five Year Alumni Srvy 2016 Data'!C:F,4,FALSE)</f>
        <v>0</v>
      </c>
      <c r="G1471" s="2" t="str">
        <f>VLOOKUP(F1471,Coding!K:L,2,FALSE)</f>
        <v>Non-URM</v>
      </c>
      <c r="H1471" t="s">
        <v>195</v>
      </c>
      <c r="I1471" t="s">
        <v>196</v>
      </c>
      <c r="J1471" t="s">
        <v>10</v>
      </c>
      <c r="K1471" t="s">
        <v>108</v>
      </c>
      <c r="L1471" s="3"/>
      <c r="M1471" t="s">
        <v>61</v>
      </c>
      <c r="N1471" t="s">
        <v>109</v>
      </c>
    </row>
    <row r="1472" spans="1:14" x14ac:dyDescent="0.25">
      <c r="A1472" s="2">
        <v>1</v>
      </c>
      <c r="B1472" s="2">
        <v>2016</v>
      </c>
      <c r="C1472" t="s">
        <v>218</v>
      </c>
      <c r="D1472" t="s">
        <v>48</v>
      </c>
      <c r="E1472" s="2" t="s">
        <v>12</v>
      </c>
      <c r="F1472" s="2">
        <f>VLOOKUP(C1472,'Five Year Alumni Srvy 2016 Data'!C:F,4,FALSE)</f>
        <v>0</v>
      </c>
      <c r="G1472" s="2" t="str">
        <f>VLOOKUP(F1472,Coding!K:L,2,FALSE)</f>
        <v>Non-URM</v>
      </c>
      <c r="H1472" t="s">
        <v>219</v>
      </c>
      <c r="I1472" t="s">
        <v>220</v>
      </c>
      <c r="J1472" t="s">
        <v>19</v>
      </c>
      <c r="K1472" t="s">
        <v>108</v>
      </c>
      <c r="L1472" s="3"/>
      <c r="M1472" t="s">
        <v>61</v>
      </c>
      <c r="N1472" t="s">
        <v>109</v>
      </c>
    </row>
    <row r="1473" spans="1:14" x14ac:dyDescent="0.25">
      <c r="A1473" s="2">
        <v>1</v>
      </c>
      <c r="B1473" s="2">
        <v>2016</v>
      </c>
      <c r="C1473" t="s">
        <v>227</v>
      </c>
      <c r="D1473" t="s">
        <v>48</v>
      </c>
      <c r="E1473" s="2" t="s">
        <v>12</v>
      </c>
      <c r="F1473" s="2">
        <f>VLOOKUP(C1473,'Five Year Alumni Srvy 2016 Data'!C:F,4,FALSE)</f>
        <v>0</v>
      </c>
      <c r="G1473" s="2" t="str">
        <f>VLOOKUP(F1473,Coding!K:L,2,FALSE)</f>
        <v>Non-URM</v>
      </c>
      <c r="H1473" t="s">
        <v>228</v>
      </c>
      <c r="I1473" t="s">
        <v>229</v>
      </c>
      <c r="J1473" t="s">
        <v>21</v>
      </c>
      <c r="K1473" t="s">
        <v>108</v>
      </c>
      <c r="L1473" s="3"/>
      <c r="M1473" t="s">
        <v>61</v>
      </c>
      <c r="N1473" t="s">
        <v>109</v>
      </c>
    </row>
    <row r="1474" spans="1:14" x14ac:dyDescent="0.25">
      <c r="A1474" s="2">
        <v>1</v>
      </c>
      <c r="B1474" s="2">
        <v>2016</v>
      </c>
      <c r="C1474" t="s">
        <v>232</v>
      </c>
      <c r="D1474" t="s">
        <v>48</v>
      </c>
      <c r="E1474" s="2" t="s">
        <v>12</v>
      </c>
      <c r="F1474" s="2">
        <f>VLOOKUP(C1474,'Five Year Alumni Srvy 2016 Data'!C:F,4,FALSE)</f>
        <v>0</v>
      </c>
      <c r="G1474" s="2" t="str">
        <f>VLOOKUP(F1474,Coding!K:L,2,FALSE)</f>
        <v>Non-URM</v>
      </c>
      <c r="H1474" t="s">
        <v>233</v>
      </c>
      <c r="I1474" t="s">
        <v>182</v>
      </c>
      <c r="J1474" t="s">
        <v>21</v>
      </c>
      <c r="K1474" t="s">
        <v>108</v>
      </c>
      <c r="L1474" s="3"/>
      <c r="M1474" t="s">
        <v>61</v>
      </c>
      <c r="N1474" t="s">
        <v>109</v>
      </c>
    </row>
    <row r="1475" spans="1:14" x14ac:dyDescent="0.25">
      <c r="A1475" s="2">
        <v>1</v>
      </c>
      <c r="B1475" s="2">
        <v>2016</v>
      </c>
      <c r="C1475" t="s">
        <v>234</v>
      </c>
      <c r="D1475" t="s">
        <v>48</v>
      </c>
      <c r="E1475" s="2" t="s">
        <v>12</v>
      </c>
      <c r="F1475" s="2">
        <f>VLOOKUP(C1475,'Five Year Alumni Srvy 2016 Data'!C:F,4,FALSE)</f>
        <v>0</v>
      </c>
      <c r="G1475" s="2" t="str">
        <f>VLOOKUP(F1475,Coding!K:L,2,FALSE)</f>
        <v>Non-URM</v>
      </c>
      <c r="H1475" t="s">
        <v>235</v>
      </c>
      <c r="I1475" t="s">
        <v>236</v>
      </c>
      <c r="J1475" t="s">
        <v>15</v>
      </c>
      <c r="K1475" t="s">
        <v>108</v>
      </c>
      <c r="L1475" s="3"/>
      <c r="M1475" t="s">
        <v>61</v>
      </c>
      <c r="N1475" t="s">
        <v>109</v>
      </c>
    </row>
    <row r="1476" spans="1:14" x14ac:dyDescent="0.25">
      <c r="A1476" s="2">
        <v>1</v>
      </c>
      <c r="B1476" s="2">
        <v>2016</v>
      </c>
      <c r="C1476" t="s">
        <v>237</v>
      </c>
      <c r="D1476" t="s">
        <v>48</v>
      </c>
      <c r="E1476" s="2" t="s">
        <v>12</v>
      </c>
      <c r="F1476" s="2">
        <f>VLOOKUP(C1476,'Five Year Alumni Srvy 2016 Data'!C:F,4,FALSE)</f>
        <v>0</v>
      </c>
      <c r="G1476" s="2" t="str">
        <f>VLOOKUP(F1476,Coding!K:L,2,FALSE)</f>
        <v>Non-URM</v>
      </c>
      <c r="H1476" t="s">
        <v>238</v>
      </c>
      <c r="I1476" t="s">
        <v>225</v>
      </c>
      <c r="J1476" t="s">
        <v>19</v>
      </c>
      <c r="K1476" t="s">
        <v>108</v>
      </c>
      <c r="L1476" s="3"/>
      <c r="M1476" t="s">
        <v>61</v>
      </c>
      <c r="N1476" t="s">
        <v>109</v>
      </c>
    </row>
    <row r="1477" spans="1:14" x14ac:dyDescent="0.25">
      <c r="A1477" s="2">
        <v>1</v>
      </c>
      <c r="B1477" s="2">
        <v>2016</v>
      </c>
      <c r="C1477" t="s">
        <v>244</v>
      </c>
      <c r="D1477" t="s">
        <v>48</v>
      </c>
      <c r="E1477" s="2" t="s">
        <v>12</v>
      </c>
      <c r="F1477" s="2">
        <f>VLOOKUP(C1477,'Five Year Alumni Srvy 2016 Data'!C:F,4,FALSE)</f>
        <v>0</v>
      </c>
      <c r="G1477" s="2" t="str">
        <f>VLOOKUP(F1477,Coding!K:L,2,FALSE)</f>
        <v>Non-URM</v>
      </c>
      <c r="H1477" t="s">
        <v>245</v>
      </c>
      <c r="I1477" t="s">
        <v>245</v>
      </c>
      <c r="J1477" t="s">
        <v>17</v>
      </c>
      <c r="K1477" t="s">
        <v>108</v>
      </c>
      <c r="L1477" s="3"/>
      <c r="M1477" t="s">
        <v>61</v>
      </c>
      <c r="N1477" t="s">
        <v>109</v>
      </c>
    </row>
    <row r="1478" spans="1:14" x14ac:dyDescent="0.25">
      <c r="A1478" s="2">
        <v>1</v>
      </c>
      <c r="B1478" s="2">
        <v>2016</v>
      </c>
      <c r="C1478" t="s">
        <v>246</v>
      </c>
      <c r="D1478" t="s">
        <v>48</v>
      </c>
      <c r="E1478" s="2" t="s">
        <v>12</v>
      </c>
      <c r="F1478" s="2">
        <f>VLOOKUP(C1478,'Five Year Alumni Srvy 2016 Data'!C:F,4,FALSE)</f>
        <v>0</v>
      </c>
      <c r="G1478" s="2" t="str">
        <f>VLOOKUP(F1478,Coding!K:L,2,FALSE)</f>
        <v>Non-URM</v>
      </c>
      <c r="H1478" t="s">
        <v>49</v>
      </c>
      <c r="I1478" t="s">
        <v>50</v>
      </c>
      <c r="J1478" t="s">
        <v>17</v>
      </c>
      <c r="K1478" t="s">
        <v>108</v>
      </c>
      <c r="L1478" s="3"/>
      <c r="M1478" t="s">
        <v>61</v>
      </c>
      <c r="N1478" t="s">
        <v>109</v>
      </c>
    </row>
    <row r="1479" spans="1:14" x14ac:dyDescent="0.25">
      <c r="A1479" s="2">
        <v>1</v>
      </c>
      <c r="B1479" s="2">
        <v>2016</v>
      </c>
      <c r="C1479" t="s">
        <v>251</v>
      </c>
      <c r="D1479" t="s">
        <v>48</v>
      </c>
      <c r="E1479" s="2" t="s">
        <v>12</v>
      </c>
      <c r="F1479" s="2">
        <f>VLOOKUP(C1479,'Five Year Alumni Srvy 2016 Data'!C:F,4,FALSE)</f>
        <v>0</v>
      </c>
      <c r="G1479" s="2" t="str">
        <f>VLOOKUP(F1479,Coding!K:L,2,FALSE)</f>
        <v>Non-URM</v>
      </c>
      <c r="H1479" t="s">
        <v>252</v>
      </c>
      <c r="I1479" t="s">
        <v>206</v>
      </c>
      <c r="J1479" t="s">
        <v>15</v>
      </c>
      <c r="K1479" t="s">
        <v>108</v>
      </c>
      <c r="L1479" s="3"/>
      <c r="M1479" t="s">
        <v>61</v>
      </c>
      <c r="N1479" t="s">
        <v>109</v>
      </c>
    </row>
    <row r="1480" spans="1:14" x14ac:dyDescent="0.25">
      <c r="A1480" s="2">
        <v>1</v>
      </c>
      <c r="B1480" s="2">
        <v>2016</v>
      </c>
      <c r="C1480" t="s">
        <v>253</v>
      </c>
      <c r="D1480" t="s">
        <v>48</v>
      </c>
      <c r="E1480" s="2" t="s">
        <v>12</v>
      </c>
      <c r="F1480" s="2">
        <f>VLOOKUP(C1480,'Five Year Alumni Srvy 2016 Data'!C:F,4,FALSE)</f>
        <v>0</v>
      </c>
      <c r="G1480" s="2" t="str">
        <f>VLOOKUP(F1480,Coding!K:L,2,FALSE)</f>
        <v>Non-URM</v>
      </c>
      <c r="H1480" t="s">
        <v>254</v>
      </c>
      <c r="I1480" t="s">
        <v>206</v>
      </c>
      <c r="J1480" t="s">
        <v>15</v>
      </c>
      <c r="K1480" t="s">
        <v>108</v>
      </c>
      <c r="L1480" s="3"/>
      <c r="M1480" t="s">
        <v>61</v>
      </c>
      <c r="N1480" t="s">
        <v>109</v>
      </c>
    </row>
    <row r="1481" spans="1:14" x14ac:dyDescent="0.25">
      <c r="A1481" s="2">
        <v>1</v>
      </c>
      <c r="B1481" s="2">
        <v>2016</v>
      </c>
      <c r="C1481" t="s">
        <v>257</v>
      </c>
      <c r="D1481" t="s">
        <v>204</v>
      </c>
      <c r="E1481" s="2" t="s">
        <v>12</v>
      </c>
      <c r="F1481" s="2">
        <f>VLOOKUP(C1481,'Five Year Alumni Srvy 2016 Data'!C:F,4,FALSE)</f>
        <v>0</v>
      </c>
      <c r="G1481" s="2" t="str">
        <f>VLOOKUP(F1481,Coding!K:L,2,FALSE)</f>
        <v>Non-URM</v>
      </c>
      <c r="H1481" t="s">
        <v>258</v>
      </c>
      <c r="I1481" t="s">
        <v>258</v>
      </c>
      <c r="J1481" t="s">
        <v>17</v>
      </c>
      <c r="K1481" t="s">
        <v>108</v>
      </c>
      <c r="L1481" s="3"/>
      <c r="M1481" t="s">
        <v>61</v>
      </c>
      <c r="N1481" t="s">
        <v>109</v>
      </c>
    </row>
    <row r="1482" spans="1:14" x14ac:dyDescent="0.25">
      <c r="A1482" s="2">
        <v>1</v>
      </c>
      <c r="B1482" s="2">
        <v>2016</v>
      </c>
      <c r="C1482" t="s">
        <v>259</v>
      </c>
      <c r="D1482" t="s">
        <v>169</v>
      </c>
      <c r="E1482" s="2" t="s">
        <v>12</v>
      </c>
      <c r="F1482" s="2">
        <f>VLOOKUP(C1482,'Five Year Alumni Srvy 2016 Data'!C:F,4,FALSE)</f>
        <v>0</v>
      </c>
      <c r="G1482" s="2" t="str">
        <f>VLOOKUP(F1482,Coding!K:L,2,FALSE)</f>
        <v>Non-URM</v>
      </c>
      <c r="H1482" t="s">
        <v>260</v>
      </c>
      <c r="I1482" t="s">
        <v>261</v>
      </c>
      <c r="J1482" t="s">
        <v>10</v>
      </c>
      <c r="K1482" t="s">
        <v>108</v>
      </c>
      <c r="L1482" s="3"/>
      <c r="M1482" t="s">
        <v>61</v>
      </c>
      <c r="N1482" t="s">
        <v>109</v>
      </c>
    </row>
    <row r="1483" spans="1:14" x14ac:dyDescent="0.25">
      <c r="A1483" s="2">
        <v>1</v>
      </c>
      <c r="B1483" s="2">
        <v>2016</v>
      </c>
      <c r="C1483" t="s">
        <v>265</v>
      </c>
      <c r="D1483" t="s">
        <v>169</v>
      </c>
      <c r="E1483" s="2" t="s">
        <v>12</v>
      </c>
      <c r="F1483" s="2">
        <f>VLOOKUP(C1483,'Five Year Alumni Srvy 2016 Data'!C:F,4,FALSE)</f>
        <v>0</v>
      </c>
      <c r="G1483" s="2" t="str">
        <f>VLOOKUP(F1483,Coding!K:L,2,FALSE)</f>
        <v>Non-URM</v>
      </c>
      <c r="H1483" t="s">
        <v>266</v>
      </c>
      <c r="I1483" t="s">
        <v>267</v>
      </c>
      <c r="J1483" t="s">
        <v>10</v>
      </c>
      <c r="K1483" t="s">
        <v>108</v>
      </c>
      <c r="L1483" s="3"/>
      <c r="M1483" t="s">
        <v>61</v>
      </c>
      <c r="N1483" t="s">
        <v>109</v>
      </c>
    </row>
    <row r="1484" spans="1:14" x14ac:dyDescent="0.25">
      <c r="A1484" s="2">
        <v>1</v>
      </c>
      <c r="B1484" s="2">
        <v>2016</v>
      </c>
      <c r="C1484" t="s">
        <v>276</v>
      </c>
      <c r="D1484" t="s">
        <v>48</v>
      </c>
      <c r="E1484" s="2" t="s">
        <v>12</v>
      </c>
      <c r="F1484" s="2">
        <f>VLOOKUP(C1484,'Five Year Alumni Srvy 2016 Data'!C:F,4,FALSE)</f>
        <v>0</v>
      </c>
      <c r="G1484" s="2" t="str">
        <f>VLOOKUP(F1484,Coding!K:L,2,FALSE)</f>
        <v>Non-URM</v>
      </c>
      <c r="H1484" t="s">
        <v>277</v>
      </c>
      <c r="I1484" t="s">
        <v>278</v>
      </c>
      <c r="J1484" t="s">
        <v>17</v>
      </c>
      <c r="K1484" t="s">
        <v>108</v>
      </c>
      <c r="L1484" s="3"/>
      <c r="M1484" t="s">
        <v>61</v>
      </c>
      <c r="N1484" t="s">
        <v>109</v>
      </c>
    </row>
    <row r="1485" spans="1:14" x14ac:dyDescent="0.25">
      <c r="A1485" s="2">
        <v>1</v>
      </c>
      <c r="B1485" s="2">
        <v>2016</v>
      </c>
      <c r="C1485" t="s">
        <v>295</v>
      </c>
      <c r="D1485" t="s">
        <v>48</v>
      </c>
      <c r="E1485" s="2" t="s">
        <v>12</v>
      </c>
      <c r="F1485" s="2">
        <f>VLOOKUP(C1485,'Five Year Alumni Srvy 2016 Data'!C:F,4,FALSE)</f>
        <v>0</v>
      </c>
      <c r="G1485" s="2" t="str">
        <f>VLOOKUP(F1485,Coding!K:L,2,FALSE)</f>
        <v>Non-URM</v>
      </c>
      <c r="H1485" t="s">
        <v>182</v>
      </c>
      <c r="I1485" t="s">
        <v>182</v>
      </c>
      <c r="J1485" t="s">
        <v>21</v>
      </c>
      <c r="K1485" t="s">
        <v>108</v>
      </c>
      <c r="L1485" s="3"/>
      <c r="M1485" t="s">
        <v>61</v>
      </c>
      <c r="N1485" t="s">
        <v>109</v>
      </c>
    </row>
    <row r="1486" spans="1:14" x14ac:dyDescent="0.25">
      <c r="A1486" s="2">
        <v>1</v>
      </c>
      <c r="B1486" s="2">
        <v>2016</v>
      </c>
      <c r="C1486" t="s">
        <v>302</v>
      </c>
      <c r="D1486" t="s">
        <v>204</v>
      </c>
      <c r="E1486" s="2" t="s">
        <v>12</v>
      </c>
      <c r="F1486" s="2">
        <f>VLOOKUP(C1486,'Five Year Alumni Srvy 2016 Data'!C:F,4,FALSE)</f>
        <v>0</v>
      </c>
      <c r="G1486" s="2" t="str">
        <f>VLOOKUP(F1486,Coding!K:L,2,FALSE)</f>
        <v>Non-URM</v>
      </c>
      <c r="H1486" t="s">
        <v>198</v>
      </c>
      <c r="I1486" t="s">
        <v>199</v>
      </c>
      <c r="J1486" t="s">
        <v>17</v>
      </c>
      <c r="K1486" t="s">
        <v>108</v>
      </c>
      <c r="L1486" s="3"/>
      <c r="M1486" t="s">
        <v>61</v>
      </c>
      <c r="N1486" t="s">
        <v>109</v>
      </c>
    </row>
    <row r="1487" spans="1:14" x14ac:dyDescent="0.25">
      <c r="A1487" s="2">
        <v>1</v>
      </c>
      <c r="B1487" s="2">
        <v>2016</v>
      </c>
      <c r="C1487" t="s">
        <v>303</v>
      </c>
      <c r="D1487" t="s">
        <v>204</v>
      </c>
      <c r="E1487" s="2" t="s">
        <v>12</v>
      </c>
      <c r="F1487" s="2">
        <f>VLOOKUP(C1487,'Five Year Alumni Srvy 2016 Data'!C:F,4,FALSE)</f>
        <v>0</v>
      </c>
      <c r="G1487" s="2" t="str">
        <f>VLOOKUP(F1487,Coding!K:L,2,FALSE)</f>
        <v>Non-URM</v>
      </c>
      <c r="H1487" t="s">
        <v>304</v>
      </c>
      <c r="I1487" t="s">
        <v>267</v>
      </c>
      <c r="J1487" t="s">
        <v>10</v>
      </c>
      <c r="K1487" t="s">
        <v>108</v>
      </c>
      <c r="L1487" s="3"/>
      <c r="M1487" t="s">
        <v>61</v>
      </c>
      <c r="N1487" t="s">
        <v>109</v>
      </c>
    </row>
    <row r="1488" spans="1:14" x14ac:dyDescent="0.25">
      <c r="A1488" s="2">
        <v>1</v>
      </c>
      <c r="B1488" s="2">
        <v>2016</v>
      </c>
      <c r="C1488" t="s">
        <v>311</v>
      </c>
      <c r="D1488" t="s">
        <v>48</v>
      </c>
      <c r="E1488" s="2" t="s">
        <v>12</v>
      </c>
      <c r="F1488" s="2">
        <f>VLOOKUP(C1488,'Five Year Alumni Srvy 2016 Data'!C:F,4,FALSE)</f>
        <v>0</v>
      </c>
      <c r="G1488" s="2" t="str">
        <f>VLOOKUP(F1488,Coding!K:L,2,FALSE)</f>
        <v>Non-URM</v>
      </c>
      <c r="H1488" t="s">
        <v>258</v>
      </c>
      <c r="I1488" t="s">
        <v>258</v>
      </c>
      <c r="J1488" t="s">
        <v>17</v>
      </c>
      <c r="K1488" t="s">
        <v>108</v>
      </c>
      <c r="L1488" s="3"/>
      <c r="M1488" t="s">
        <v>61</v>
      </c>
      <c r="N1488" t="s">
        <v>109</v>
      </c>
    </row>
    <row r="1489" spans="1:14" x14ac:dyDescent="0.25">
      <c r="A1489" s="2">
        <v>1</v>
      </c>
      <c r="B1489" s="2">
        <v>2016</v>
      </c>
      <c r="C1489" t="s">
        <v>315</v>
      </c>
      <c r="D1489" t="s">
        <v>48</v>
      </c>
      <c r="E1489" s="2" t="s">
        <v>12</v>
      </c>
      <c r="F1489" s="2">
        <f>VLOOKUP(C1489,'Five Year Alumni Srvy 2016 Data'!C:F,4,FALSE)</f>
        <v>0</v>
      </c>
      <c r="G1489" s="2" t="str">
        <f>VLOOKUP(F1489,Coding!K:L,2,FALSE)</f>
        <v>Non-URM</v>
      </c>
      <c r="H1489" t="s">
        <v>316</v>
      </c>
      <c r="I1489" t="s">
        <v>261</v>
      </c>
      <c r="J1489" t="s">
        <v>10</v>
      </c>
      <c r="K1489" t="s">
        <v>108</v>
      </c>
      <c r="L1489" s="3"/>
      <c r="M1489" t="s">
        <v>61</v>
      </c>
      <c r="N1489" t="s">
        <v>109</v>
      </c>
    </row>
    <row r="1490" spans="1:14" x14ac:dyDescent="0.25">
      <c r="A1490" s="2">
        <v>1</v>
      </c>
      <c r="B1490" s="2">
        <v>2016</v>
      </c>
      <c r="C1490" t="s">
        <v>320</v>
      </c>
      <c r="D1490" t="s">
        <v>48</v>
      </c>
      <c r="E1490" s="2" t="s">
        <v>12</v>
      </c>
      <c r="F1490" s="2">
        <f>VLOOKUP(C1490,'Five Year Alumni Srvy 2016 Data'!C:F,4,FALSE)</f>
        <v>0</v>
      </c>
      <c r="G1490" s="2" t="str">
        <f>VLOOKUP(F1490,Coding!K:L,2,FALSE)</f>
        <v>Non-URM</v>
      </c>
      <c r="H1490" t="s">
        <v>321</v>
      </c>
      <c r="I1490" t="s">
        <v>322</v>
      </c>
      <c r="J1490" t="s">
        <v>15</v>
      </c>
      <c r="K1490" t="s">
        <v>108</v>
      </c>
      <c r="L1490" s="3"/>
      <c r="M1490" t="s">
        <v>61</v>
      </c>
      <c r="N1490" t="s">
        <v>109</v>
      </c>
    </row>
    <row r="1491" spans="1:14" x14ac:dyDescent="0.25">
      <c r="A1491" s="2">
        <v>1</v>
      </c>
      <c r="B1491" s="2">
        <v>2016</v>
      </c>
      <c r="C1491" t="s">
        <v>324</v>
      </c>
      <c r="D1491" t="s">
        <v>204</v>
      </c>
      <c r="E1491" s="2" t="s">
        <v>12</v>
      </c>
      <c r="F1491" s="2">
        <f>VLOOKUP(C1491,'Five Year Alumni Srvy 2016 Data'!C:F,4,FALSE)</f>
        <v>0</v>
      </c>
      <c r="G1491" s="2" t="str">
        <f>VLOOKUP(F1491,Coding!K:L,2,FALSE)</f>
        <v>Non-URM</v>
      </c>
      <c r="H1491" t="s">
        <v>298</v>
      </c>
      <c r="I1491" t="s">
        <v>298</v>
      </c>
      <c r="J1491" t="s">
        <v>21</v>
      </c>
      <c r="K1491" t="s">
        <v>108</v>
      </c>
      <c r="L1491" s="3"/>
      <c r="M1491" t="s">
        <v>61</v>
      </c>
      <c r="N1491" t="s">
        <v>109</v>
      </c>
    </row>
    <row r="1492" spans="1:14" x14ac:dyDescent="0.25">
      <c r="A1492" s="2">
        <v>1</v>
      </c>
      <c r="B1492" s="2">
        <v>2016</v>
      </c>
      <c r="C1492" t="s">
        <v>332</v>
      </c>
      <c r="D1492" t="s">
        <v>169</v>
      </c>
      <c r="E1492" s="2" t="s">
        <v>12</v>
      </c>
      <c r="F1492" s="2">
        <f>VLOOKUP(C1492,'Five Year Alumni Srvy 2016 Data'!C:F,4,FALSE)</f>
        <v>0</v>
      </c>
      <c r="G1492" s="2" t="str">
        <f>VLOOKUP(F1492,Coding!K:L,2,FALSE)</f>
        <v>Non-URM</v>
      </c>
      <c r="H1492" t="s">
        <v>182</v>
      </c>
      <c r="I1492" t="s">
        <v>182</v>
      </c>
      <c r="J1492" t="s">
        <v>21</v>
      </c>
      <c r="K1492" t="s">
        <v>108</v>
      </c>
      <c r="L1492" s="3"/>
      <c r="M1492" t="s">
        <v>61</v>
      </c>
      <c r="N1492" t="s">
        <v>109</v>
      </c>
    </row>
    <row r="1493" spans="1:14" x14ac:dyDescent="0.25">
      <c r="A1493" s="2">
        <v>1</v>
      </c>
      <c r="B1493" s="2">
        <v>2016</v>
      </c>
      <c r="C1493" t="s">
        <v>358</v>
      </c>
      <c r="D1493" t="s">
        <v>264</v>
      </c>
      <c r="E1493" s="2" t="s">
        <v>12</v>
      </c>
      <c r="F1493" s="2">
        <f>VLOOKUP(C1493,'Five Year Alumni Srvy 2016 Data'!C:F,4,FALSE)</f>
        <v>0</v>
      </c>
      <c r="G1493" s="2" t="str">
        <f>VLOOKUP(F1493,Coding!K:L,2,FALSE)</f>
        <v>Non-URM</v>
      </c>
      <c r="H1493" t="s">
        <v>190</v>
      </c>
      <c r="I1493" t="s">
        <v>191</v>
      </c>
      <c r="J1493" t="s">
        <v>21</v>
      </c>
      <c r="K1493" t="s">
        <v>108</v>
      </c>
      <c r="L1493" s="3"/>
      <c r="M1493" t="s">
        <v>61</v>
      </c>
      <c r="N1493" t="s">
        <v>109</v>
      </c>
    </row>
    <row r="1494" spans="1:14" x14ac:dyDescent="0.25">
      <c r="A1494" s="2">
        <v>1</v>
      </c>
      <c r="B1494" s="2">
        <v>2016</v>
      </c>
      <c r="C1494" t="s">
        <v>363</v>
      </c>
      <c r="D1494" t="s">
        <v>264</v>
      </c>
      <c r="E1494" s="2" t="s">
        <v>12</v>
      </c>
      <c r="F1494" s="2">
        <f>VLOOKUP(C1494,'Five Year Alumni Srvy 2016 Data'!C:F,4,FALSE)</f>
        <v>0</v>
      </c>
      <c r="G1494" s="2" t="str">
        <f>VLOOKUP(F1494,Coding!K:L,2,FALSE)</f>
        <v>Non-URM</v>
      </c>
      <c r="H1494" t="s">
        <v>304</v>
      </c>
      <c r="I1494" t="s">
        <v>267</v>
      </c>
      <c r="J1494" t="s">
        <v>10</v>
      </c>
      <c r="K1494" t="s">
        <v>108</v>
      </c>
      <c r="L1494" s="3"/>
      <c r="M1494" t="s">
        <v>61</v>
      </c>
      <c r="N1494" t="s">
        <v>109</v>
      </c>
    </row>
    <row r="1495" spans="1:14" x14ac:dyDescent="0.25">
      <c r="A1495" s="2">
        <v>1</v>
      </c>
      <c r="B1495" s="2">
        <v>2016</v>
      </c>
      <c r="C1495" t="s">
        <v>365</v>
      </c>
      <c r="D1495" t="s">
        <v>48</v>
      </c>
      <c r="E1495" s="2" t="s">
        <v>12</v>
      </c>
      <c r="F1495" s="2">
        <f>VLOOKUP(C1495,'Five Year Alumni Srvy 2016 Data'!C:F,4,FALSE)</f>
        <v>0</v>
      </c>
      <c r="G1495" s="2" t="str">
        <f>VLOOKUP(F1495,Coding!K:L,2,FALSE)</f>
        <v>Non-URM</v>
      </c>
      <c r="H1495" t="s">
        <v>270</v>
      </c>
      <c r="I1495" t="s">
        <v>270</v>
      </c>
      <c r="J1495" t="s">
        <v>21</v>
      </c>
      <c r="K1495" t="s">
        <v>108</v>
      </c>
      <c r="L1495" s="3"/>
      <c r="M1495" t="s">
        <v>61</v>
      </c>
      <c r="N1495" t="s">
        <v>109</v>
      </c>
    </row>
    <row r="1496" spans="1:14" x14ac:dyDescent="0.25">
      <c r="A1496" s="2">
        <v>1</v>
      </c>
      <c r="B1496" s="2">
        <v>2016</v>
      </c>
      <c r="C1496" t="s">
        <v>366</v>
      </c>
      <c r="D1496" t="s">
        <v>48</v>
      </c>
      <c r="E1496" s="2" t="s">
        <v>12</v>
      </c>
      <c r="F1496" s="2">
        <f>VLOOKUP(C1496,'Five Year Alumni Srvy 2016 Data'!C:F,4,FALSE)</f>
        <v>0</v>
      </c>
      <c r="G1496" s="2" t="str">
        <f>VLOOKUP(F1496,Coding!K:L,2,FALSE)</f>
        <v>Non-URM</v>
      </c>
      <c r="H1496" t="s">
        <v>339</v>
      </c>
      <c r="I1496" t="s">
        <v>339</v>
      </c>
      <c r="J1496" t="s">
        <v>15</v>
      </c>
      <c r="K1496" t="s">
        <v>108</v>
      </c>
      <c r="L1496" s="3"/>
      <c r="M1496" t="s">
        <v>61</v>
      </c>
      <c r="N1496" t="s">
        <v>109</v>
      </c>
    </row>
    <row r="1497" spans="1:14" x14ac:dyDescent="0.25">
      <c r="A1497" s="2">
        <v>1</v>
      </c>
      <c r="B1497" s="2">
        <v>2016</v>
      </c>
      <c r="C1497" t="s">
        <v>369</v>
      </c>
      <c r="D1497" t="s">
        <v>48</v>
      </c>
      <c r="E1497" s="2" t="s">
        <v>12</v>
      </c>
      <c r="F1497" s="2">
        <f>VLOOKUP(C1497,'Five Year Alumni Srvy 2016 Data'!C:F,4,FALSE)</f>
        <v>0</v>
      </c>
      <c r="G1497" s="2" t="str">
        <f>VLOOKUP(F1497,Coding!K:L,2,FALSE)</f>
        <v>Non-URM</v>
      </c>
      <c r="H1497" t="s">
        <v>215</v>
      </c>
      <c r="I1497" t="s">
        <v>215</v>
      </c>
      <c r="J1497" t="s">
        <v>21</v>
      </c>
      <c r="K1497" t="s">
        <v>108</v>
      </c>
      <c r="L1497" s="3"/>
      <c r="M1497" t="s">
        <v>61</v>
      </c>
      <c r="N1497" t="s">
        <v>109</v>
      </c>
    </row>
    <row r="1498" spans="1:14" x14ac:dyDescent="0.25">
      <c r="A1498" s="2">
        <v>1</v>
      </c>
      <c r="B1498" s="2">
        <v>2016</v>
      </c>
      <c r="C1498" t="s">
        <v>373</v>
      </c>
      <c r="D1498" t="s">
        <v>48</v>
      </c>
      <c r="E1498" s="2" t="s">
        <v>12</v>
      </c>
      <c r="F1498" s="2">
        <f>VLOOKUP(C1498,'Five Year Alumni Srvy 2016 Data'!C:F,4,FALSE)</f>
        <v>0</v>
      </c>
      <c r="G1498" s="2" t="str">
        <f>VLOOKUP(F1498,Coding!K:L,2,FALSE)</f>
        <v>Non-URM</v>
      </c>
      <c r="H1498" t="s">
        <v>235</v>
      </c>
      <c r="I1498" t="s">
        <v>236</v>
      </c>
      <c r="J1498" t="s">
        <v>15</v>
      </c>
      <c r="K1498" t="s">
        <v>108</v>
      </c>
      <c r="L1498" s="3"/>
      <c r="M1498" t="s">
        <v>61</v>
      </c>
      <c r="N1498" t="s">
        <v>109</v>
      </c>
    </row>
    <row r="1499" spans="1:14" x14ac:dyDescent="0.25">
      <c r="A1499" s="2">
        <v>1</v>
      </c>
      <c r="B1499" s="2">
        <v>2016</v>
      </c>
      <c r="C1499" t="s">
        <v>377</v>
      </c>
      <c r="E1499" s="2" t="s">
        <v>12</v>
      </c>
      <c r="F1499" s="2">
        <f>VLOOKUP(C1499,'Five Year Alumni Srvy 2016 Data'!C:F,4,FALSE)</f>
        <v>0</v>
      </c>
      <c r="G1499" s="2" t="str">
        <f>VLOOKUP(F1499,Coding!K:L,2,FALSE)</f>
        <v>Non-URM</v>
      </c>
      <c r="H1499" t="s">
        <v>427</v>
      </c>
      <c r="I1499" t="s">
        <v>267</v>
      </c>
      <c r="J1499" t="s">
        <v>10</v>
      </c>
      <c r="K1499" t="s">
        <v>108</v>
      </c>
      <c r="L1499" s="3"/>
      <c r="M1499" t="s">
        <v>61</v>
      </c>
      <c r="N1499" t="s">
        <v>109</v>
      </c>
    </row>
    <row r="1500" spans="1:14" x14ac:dyDescent="0.25">
      <c r="A1500" s="2">
        <v>1</v>
      </c>
      <c r="B1500" s="2">
        <v>2016</v>
      </c>
      <c r="C1500" t="s">
        <v>378</v>
      </c>
      <c r="D1500" t="s">
        <v>204</v>
      </c>
      <c r="E1500" s="2" t="s">
        <v>12</v>
      </c>
      <c r="F1500" s="2">
        <f>VLOOKUP(C1500,'Five Year Alumni Srvy 2016 Data'!C:F,4,FALSE)</f>
        <v>0</v>
      </c>
      <c r="G1500" s="2" t="str">
        <f>VLOOKUP(F1500,Coding!K:L,2,FALSE)</f>
        <v>Non-URM</v>
      </c>
      <c r="H1500" t="s">
        <v>258</v>
      </c>
      <c r="I1500" t="s">
        <v>258</v>
      </c>
      <c r="J1500" t="s">
        <v>17</v>
      </c>
      <c r="K1500" t="s">
        <v>108</v>
      </c>
      <c r="L1500" s="3"/>
      <c r="M1500" t="s">
        <v>61</v>
      </c>
      <c r="N1500" t="s">
        <v>109</v>
      </c>
    </row>
    <row r="1501" spans="1:14" x14ac:dyDescent="0.25">
      <c r="A1501" s="2">
        <v>1</v>
      </c>
      <c r="B1501" s="2">
        <v>2016</v>
      </c>
      <c r="C1501" t="s">
        <v>381</v>
      </c>
      <c r="D1501" t="s">
        <v>48</v>
      </c>
      <c r="E1501" s="2" t="s">
        <v>12</v>
      </c>
      <c r="F1501" s="2">
        <f>VLOOKUP(C1501,'Five Year Alumni Srvy 2016 Data'!C:F,4,FALSE)</f>
        <v>0</v>
      </c>
      <c r="G1501" s="2" t="str">
        <f>VLOOKUP(F1501,Coding!K:L,2,FALSE)</f>
        <v>Non-URM</v>
      </c>
      <c r="H1501" t="s">
        <v>382</v>
      </c>
      <c r="I1501" t="s">
        <v>328</v>
      </c>
      <c r="J1501" t="s">
        <v>10</v>
      </c>
      <c r="K1501" t="s">
        <v>108</v>
      </c>
      <c r="L1501" s="3"/>
      <c r="M1501" t="s">
        <v>61</v>
      </c>
      <c r="N1501" t="s">
        <v>109</v>
      </c>
    </row>
    <row r="1502" spans="1:14" x14ac:dyDescent="0.25">
      <c r="A1502" s="2">
        <v>1</v>
      </c>
      <c r="B1502" s="2">
        <v>2016</v>
      </c>
      <c r="C1502" t="s">
        <v>383</v>
      </c>
      <c r="D1502" t="s">
        <v>204</v>
      </c>
      <c r="E1502" s="2" t="s">
        <v>12</v>
      </c>
      <c r="F1502" s="2">
        <f>VLOOKUP(C1502,'Five Year Alumni Srvy 2016 Data'!C:F,4,FALSE)</f>
        <v>0</v>
      </c>
      <c r="G1502" s="2" t="str">
        <f>VLOOKUP(F1502,Coding!K:L,2,FALSE)</f>
        <v>Non-URM</v>
      </c>
      <c r="H1502" t="s">
        <v>384</v>
      </c>
      <c r="I1502" t="s">
        <v>182</v>
      </c>
      <c r="J1502" t="s">
        <v>21</v>
      </c>
      <c r="K1502" t="s">
        <v>108</v>
      </c>
      <c r="L1502" s="3"/>
      <c r="M1502" t="s">
        <v>61</v>
      </c>
      <c r="N1502" t="s">
        <v>109</v>
      </c>
    </row>
    <row r="1503" spans="1:14" x14ac:dyDescent="0.25">
      <c r="A1503" s="2">
        <v>1</v>
      </c>
      <c r="B1503" s="2">
        <v>2016</v>
      </c>
      <c r="C1503" t="s">
        <v>388</v>
      </c>
      <c r="D1503" t="s">
        <v>169</v>
      </c>
      <c r="E1503" s="2" t="s">
        <v>12</v>
      </c>
      <c r="F1503" s="2">
        <f>VLOOKUP(C1503,'Five Year Alumni Srvy 2016 Data'!C:F,4,FALSE)</f>
        <v>0</v>
      </c>
      <c r="G1503" s="2" t="str">
        <f>VLOOKUP(F1503,Coding!K:L,2,FALSE)</f>
        <v>Non-URM</v>
      </c>
      <c r="H1503" t="s">
        <v>389</v>
      </c>
      <c r="I1503" t="s">
        <v>390</v>
      </c>
      <c r="J1503" t="s">
        <v>21</v>
      </c>
      <c r="K1503" t="s">
        <v>108</v>
      </c>
      <c r="L1503" s="3"/>
      <c r="M1503" t="s">
        <v>61</v>
      </c>
      <c r="N1503" t="s">
        <v>109</v>
      </c>
    </row>
    <row r="1504" spans="1:14" x14ac:dyDescent="0.25">
      <c r="A1504" s="2">
        <v>1</v>
      </c>
      <c r="B1504" s="2">
        <v>2016</v>
      </c>
      <c r="C1504" t="s">
        <v>394</v>
      </c>
      <c r="D1504" t="s">
        <v>264</v>
      </c>
      <c r="E1504" s="2" t="s">
        <v>12</v>
      </c>
      <c r="F1504" s="2">
        <f>VLOOKUP(C1504,'Five Year Alumni Srvy 2016 Data'!C:F,4,FALSE)</f>
        <v>0</v>
      </c>
      <c r="G1504" s="2" t="str">
        <f>VLOOKUP(F1504,Coding!K:L,2,FALSE)</f>
        <v>Non-URM</v>
      </c>
      <c r="H1504" t="s">
        <v>252</v>
      </c>
      <c r="I1504" t="s">
        <v>206</v>
      </c>
      <c r="J1504" t="s">
        <v>15</v>
      </c>
      <c r="K1504" t="s">
        <v>108</v>
      </c>
      <c r="L1504" s="3"/>
      <c r="M1504" t="s">
        <v>61</v>
      </c>
      <c r="N1504" t="s">
        <v>109</v>
      </c>
    </row>
    <row r="1505" spans="1:14" x14ac:dyDescent="0.25">
      <c r="A1505" s="2">
        <v>1</v>
      </c>
      <c r="B1505" s="2">
        <v>2016</v>
      </c>
      <c r="C1505" t="s">
        <v>396</v>
      </c>
      <c r="D1505" t="s">
        <v>48</v>
      </c>
      <c r="E1505" s="2" t="s">
        <v>12</v>
      </c>
      <c r="F1505" s="2">
        <f>VLOOKUP(C1505,'Five Year Alumni Srvy 2016 Data'!C:F,4,FALSE)</f>
        <v>0</v>
      </c>
      <c r="G1505" s="2" t="str">
        <f>VLOOKUP(F1505,Coding!K:L,2,FALSE)</f>
        <v>Non-URM</v>
      </c>
      <c r="H1505" t="s">
        <v>318</v>
      </c>
      <c r="I1505" t="s">
        <v>171</v>
      </c>
      <c r="J1505" t="s">
        <v>19</v>
      </c>
      <c r="K1505" t="s">
        <v>108</v>
      </c>
      <c r="L1505" s="3"/>
      <c r="M1505" t="s">
        <v>61</v>
      </c>
      <c r="N1505" t="s">
        <v>109</v>
      </c>
    </row>
    <row r="1506" spans="1:14" x14ac:dyDescent="0.25">
      <c r="A1506" s="2">
        <v>1</v>
      </c>
      <c r="B1506" s="2">
        <v>2016</v>
      </c>
      <c r="C1506" t="s">
        <v>404</v>
      </c>
      <c r="D1506" t="s">
        <v>204</v>
      </c>
      <c r="E1506" s="2" t="s">
        <v>12</v>
      </c>
      <c r="F1506" s="2">
        <f>VLOOKUP(C1506,'Five Year Alumni Srvy 2016 Data'!C:F,4,FALSE)</f>
        <v>0</v>
      </c>
      <c r="G1506" s="2" t="str">
        <f>VLOOKUP(F1506,Coding!K:L,2,FALSE)</f>
        <v>Non-URM</v>
      </c>
      <c r="H1506" t="s">
        <v>284</v>
      </c>
      <c r="I1506" t="s">
        <v>261</v>
      </c>
      <c r="J1506" t="s">
        <v>10</v>
      </c>
      <c r="K1506" t="s">
        <v>108</v>
      </c>
      <c r="L1506" s="3"/>
      <c r="M1506" t="s">
        <v>61</v>
      </c>
      <c r="N1506" t="s">
        <v>109</v>
      </c>
    </row>
    <row r="1507" spans="1:14" x14ac:dyDescent="0.25">
      <c r="A1507" s="2">
        <v>1</v>
      </c>
      <c r="B1507" s="2">
        <v>2016</v>
      </c>
      <c r="C1507" t="s">
        <v>417</v>
      </c>
      <c r="D1507" t="s">
        <v>204</v>
      </c>
      <c r="E1507" s="2" t="s">
        <v>12</v>
      </c>
      <c r="F1507" s="2">
        <f>VLOOKUP(C1507,'Five Year Alumni Srvy 2016 Data'!C:F,4,FALSE)</f>
        <v>0</v>
      </c>
      <c r="G1507" s="2" t="str">
        <f>VLOOKUP(F1507,Coding!K:L,2,FALSE)</f>
        <v>Non-URM</v>
      </c>
      <c r="H1507" t="s">
        <v>418</v>
      </c>
      <c r="I1507" t="s">
        <v>342</v>
      </c>
      <c r="J1507" t="s">
        <v>19</v>
      </c>
      <c r="K1507" t="s">
        <v>108</v>
      </c>
      <c r="L1507" s="3"/>
      <c r="M1507" t="s">
        <v>61</v>
      </c>
      <c r="N1507" t="s">
        <v>109</v>
      </c>
    </row>
    <row r="1508" spans="1:14" x14ac:dyDescent="0.25">
      <c r="A1508" s="2">
        <v>1</v>
      </c>
      <c r="B1508" s="2">
        <v>2016</v>
      </c>
      <c r="C1508" t="s">
        <v>422</v>
      </c>
      <c r="D1508" t="s">
        <v>48</v>
      </c>
      <c r="E1508" s="2" t="s">
        <v>12</v>
      </c>
      <c r="F1508" s="2">
        <f>VLOOKUP(C1508,'Five Year Alumni Srvy 2016 Data'!C:F,4,FALSE)</f>
        <v>0</v>
      </c>
      <c r="G1508" s="2" t="str">
        <f>VLOOKUP(F1508,Coding!K:L,2,FALSE)</f>
        <v>Non-URM</v>
      </c>
      <c r="H1508" t="s">
        <v>241</v>
      </c>
      <c r="I1508" t="s">
        <v>242</v>
      </c>
      <c r="J1508" t="s">
        <v>21</v>
      </c>
      <c r="K1508" t="s">
        <v>108</v>
      </c>
      <c r="L1508" s="3"/>
      <c r="M1508" t="s">
        <v>61</v>
      </c>
      <c r="N1508" t="s">
        <v>109</v>
      </c>
    </row>
    <row r="1509" spans="1:14" x14ac:dyDescent="0.25">
      <c r="A1509" s="2">
        <v>1</v>
      </c>
      <c r="B1509" s="2">
        <v>2016</v>
      </c>
      <c r="C1509" t="s">
        <v>424</v>
      </c>
      <c r="D1509" t="s">
        <v>204</v>
      </c>
      <c r="E1509" s="2" t="s">
        <v>12</v>
      </c>
      <c r="F1509" s="2">
        <f>VLOOKUP(C1509,'Five Year Alumni Srvy 2016 Data'!C:F,4,FALSE)</f>
        <v>0</v>
      </c>
      <c r="G1509" s="2" t="str">
        <f>VLOOKUP(F1509,Coding!K:L,2,FALSE)</f>
        <v>Non-URM</v>
      </c>
      <c r="H1509" t="s">
        <v>425</v>
      </c>
      <c r="I1509" t="s">
        <v>267</v>
      </c>
      <c r="J1509" t="s">
        <v>10</v>
      </c>
      <c r="K1509" t="s">
        <v>108</v>
      </c>
      <c r="L1509" s="3"/>
      <c r="M1509" t="s">
        <v>61</v>
      </c>
      <c r="N1509" t="s">
        <v>109</v>
      </c>
    </row>
    <row r="1510" spans="1:14" x14ac:dyDescent="0.25">
      <c r="A1510" s="2">
        <v>1</v>
      </c>
      <c r="B1510" s="2">
        <v>2016</v>
      </c>
      <c r="C1510" t="s">
        <v>438</v>
      </c>
      <c r="D1510" t="s">
        <v>48</v>
      </c>
      <c r="E1510" s="2" t="s">
        <v>12</v>
      </c>
      <c r="F1510" s="2">
        <f>VLOOKUP(C1510,'Five Year Alumni Srvy 2016 Data'!C:F,4,FALSE)</f>
        <v>0</v>
      </c>
      <c r="G1510" s="2" t="str">
        <f>VLOOKUP(F1510,Coding!K:L,2,FALSE)</f>
        <v>Non-URM</v>
      </c>
      <c r="H1510" t="s">
        <v>182</v>
      </c>
      <c r="I1510" t="s">
        <v>182</v>
      </c>
      <c r="J1510" t="s">
        <v>21</v>
      </c>
      <c r="K1510" t="s">
        <v>108</v>
      </c>
      <c r="L1510" s="3"/>
      <c r="M1510" t="s">
        <v>61</v>
      </c>
      <c r="N1510" t="s">
        <v>109</v>
      </c>
    </row>
    <row r="1511" spans="1:14" x14ac:dyDescent="0.25">
      <c r="A1511" s="2">
        <v>1</v>
      </c>
      <c r="B1511" s="2">
        <v>2016</v>
      </c>
      <c r="C1511" t="s">
        <v>443</v>
      </c>
      <c r="D1511" t="s">
        <v>264</v>
      </c>
      <c r="E1511" s="2" t="s">
        <v>12</v>
      </c>
      <c r="F1511" s="2">
        <f>VLOOKUP(C1511,'Five Year Alumni Srvy 2016 Data'!C:F,4,FALSE)</f>
        <v>0</v>
      </c>
      <c r="G1511" s="2" t="str">
        <f>VLOOKUP(F1511,Coding!K:L,2,FALSE)</f>
        <v>Non-URM</v>
      </c>
      <c r="H1511" t="s">
        <v>444</v>
      </c>
      <c r="I1511" t="s">
        <v>401</v>
      </c>
      <c r="J1511" t="s">
        <v>19</v>
      </c>
      <c r="K1511" t="s">
        <v>108</v>
      </c>
      <c r="L1511" s="3"/>
      <c r="M1511" t="s">
        <v>61</v>
      </c>
      <c r="N1511" t="s">
        <v>109</v>
      </c>
    </row>
    <row r="1512" spans="1:14" x14ac:dyDescent="0.25">
      <c r="A1512" s="2">
        <v>1</v>
      </c>
      <c r="B1512" s="2">
        <v>2016</v>
      </c>
      <c r="C1512" t="s">
        <v>450</v>
      </c>
      <c r="D1512" t="s">
        <v>169</v>
      </c>
      <c r="E1512" s="2" t="s">
        <v>12</v>
      </c>
      <c r="F1512" s="2">
        <f>VLOOKUP(C1512,'Five Year Alumni Srvy 2016 Data'!C:F,4,FALSE)</f>
        <v>0</v>
      </c>
      <c r="G1512" s="2" t="str">
        <f>VLOOKUP(F1512,Coding!K:L,2,FALSE)</f>
        <v>Non-URM</v>
      </c>
      <c r="H1512" t="s">
        <v>451</v>
      </c>
      <c r="I1512" t="s">
        <v>452</v>
      </c>
      <c r="J1512" t="s">
        <v>21</v>
      </c>
      <c r="K1512" t="s">
        <v>108</v>
      </c>
      <c r="L1512" s="3"/>
      <c r="M1512" t="s">
        <v>61</v>
      </c>
      <c r="N1512" t="s">
        <v>109</v>
      </c>
    </row>
    <row r="1513" spans="1:14" x14ac:dyDescent="0.25">
      <c r="A1513" s="2">
        <v>1</v>
      </c>
      <c r="B1513" s="2">
        <v>2016</v>
      </c>
      <c r="C1513" t="s">
        <v>453</v>
      </c>
      <c r="D1513" t="s">
        <v>169</v>
      </c>
      <c r="E1513" s="2" t="s">
        <v>12</v>
      </c>
      <c r="F1513" s="2">
        <f>VLOOKUP(C1513,'Five Year Alumni Srvy 2016 Data'!C:F,4,FALSE)</f>
        <v>0</v>
      </c>
      <c r="G1513" s="2" t="str">
        <f>VLOOKUP(F1513,Coding!K:L,2,FALSE)</f>
        <v>Non-URM</v>
      </c>
      <c r="H1513" t="s">
        <v>454</v>
      </c>
      <c r="I1513" t="s">
        <v>206</v>
      </c>
      <c r="J1513" t="s">
        <v>15</v>
      </c>
      <c r="K1513" t="s">
        <v>108</v>
      </c>
      <c r="L1513" s="3"/>
      <c r="M1513" t="s">
        <v>61</v>
      </c>
      <c r="N1513" t="s">
        <v>109</v>
      </c>
    </row>
    <row r="1514" spans="1:14" x14ac:dyDescent="0.25">
      <c r="A1514" s="2">
        <v>1</v>
      </c>
      <c r="B1514" s="2">
        <v>2016</v>
      </c>
      <c r="C1514" t="s">
        <v>462</v>
      </c>
      <c r="D1514" t="s">
        <v>48</v>
      </c>
      <c r="E1514" s="2" t="s">
        <v>12</v>
      </c>
      <c r="F1514" s="2">
        <f>VLOOKUP(C1514,'Five Year Alumni Srvy 2016 Data'!C:F,4,FALSE)</f>
        <v>0</v>
      </c>
      <c r="G1514" s="2" t="str">
        <f>VLOOKUP(F1514,Coding!K:L,2,FALSE)</f>
        <v>Non-URM</v>
      </c>
      <c r="H1514" t="s">
        <v>215</v>
      </c>
      <c r="I1514" t="s">
        <v>215</v>
      </c>
      <c r="J1514" t="s">
        <v>21</v>
      </c>
      <c r="K1514" t="s">
        <v>108</v>
      </c>
      <c r="L1514" s="3"/>
      <c r="M1514" t="s">
        <v>61</v>
      </c>
      <c r="N1514" t="s">
        <v>109</v>
      </c>
    </row>
    <row r="1515" spans="1:14" x14ac:dyDescent="0.25">
      <c r="A1515" s="2">
        <v>1</v>
      </c>
      <c r="B1515" s="2">
        <v>2016</v>
      </c>
      <c r="C1515" t="s">
        <v>463</v>
      </c>
      <c r="D1515" t="s">
        <v>204</v>
      </c>
      <c r="E1515" s="2" t="s">
        <v>12</v>
      </c>
      <c r="F1515" s="2">
        <f>VLOOKUP(C1515,'Five Year Alumni Srvy 2016 Data'!C:F,4,FALSE)</f>
        <v>0</v>
      </c>
      <c r="G1515" s="2" t="str">
        <f>VLOOKUP(F1515,Coding!K:L,2,FALSE)</f>
        <v>Non-URM</v>
      </c>
      <c r="H1515" t="s">
        <v>427</v>
      </c>
      <c r="I1515" t="s">
        <v>267</v>
      </c>
      <c r="J1515" t="s">
        <v>10</v>
      </c>
      <c r="K1515" t="s">
        <v>108</v>
      </c>
      <c r="L1515" s="3"/>
      <c r="M1515" t="s">
        <v>61</v>
      </c>
      <c r="N1515" t="s">
        <v>109</v>
      </c>
    </row>
    <row r="1516" spans="1:14" x14ac:dyDescent="0.25">
      <c r="A1516" s="2">
        <v>1</v>
      </c>
      <c r="B1516" s="2">
        <v>2016</v>
      </c>
      <c r="C1516" t="s">
        <v>464</v>
      </c>
      <c r="D1516" t="s">
        <v>48</v>
      </c>
      <c r="E1516" s="2" t="s">
        <v>12</v>
      </c>
      <c r="F1516" s="2">
        <f>VLOOKUP(C1516,'Five Year Alumni Srvy 2016 Data'!C:F,4,FALSE)</f>
        <v>0</v>
      </c>
      <c r="G1516" s="2" t="str">
        <f>VLOOKUP(F1516,Coding!K:L,2,FALSE)</f>
        <v>Non-URM</v>
      </c>
      <c r="H1516" t="s">
        <v>465</v>
      </c>
      <c r="I1516" t="s">
        <v>466</v>
      </c>
      <c r="J1516" t="s">
        <v>10</v>
      </c>
      <c r="K1516" t="s">
        <v>108</v>
      </c>
      <c r="L1516" s="3"/>
      <c r="M1516" t="s">
        <v>61</v>
      </c>
      <c r="N1516" t="s">
        <v>109</v>
      </c>
    </row>
    <row r="1517" spans="1:14" x14ac:dyDescent="0.25">
      <c r="A1517" s="2">
        <v>1</v>
      </c>
      <c r="B1517" s="2">
        <v>2016</v>
      </c>
      <c r="C1517" t="s">
        <v>468</v>
      </c>
      <c r="D1517" t="s">
        <v>169</v>
      </c>
      <c r="E1517" s="2" t="s">
        <v>12</v>
      </c>
      <c r="F1517" s="2">
        <f>VLOOKUP(C1517,'Five Year Alumni Srvy 2016 Data'!C:F,4,FALSE)</f>
        <v>0</v>
      </c>
      <c r="G1517" s="2" t="str">
        <f>VLOOKUP(F1517,Coding!K:L,2,FALSE)</f>
        <v>Non-URM</v>
      </c>
      <c r="H1517" t="s">
        <v>469</v>
      </c>
      <c r="I1517" t="s">
        <v>342</v>
      </c>
      <c r="J1517" t="s">
        <v>19</v>
      </c>
      <c r="K1517" t="s">
        <v>108</v>
      </c>
      <c r="L1517" s="3"/>
      <c r="M1517" t="s">
        <v>61</v>
      </c>
      <c r="N1517" t="s">
        <v>109</v>
      </c>
    </row>
    <row r="1518" spans="1:14" x14ac:dyDescent="0.25">
      <c r="A1518" s="2">
        <v>1</v>
      </c>
      <c r="B1518" s="2">
        <v>2016</v>
      </c>
      <c r="C1518" t="s">
        <v>474</v>
      </c>
      <c r="D1518" t="s">
        <v>264</v>
      </c>
      <c r="E1518" s="2" t="s">
        <v>12</v>
      </c>
      <c r="F1518" s="2">
        <f>VLOOKUP(C1518,'Five Year Alumni Srvy 2016 Data'!C:F,4,FALSE)</f>
        <v>0</v>
      </c>
      <c r="G1518" s="2" t="str">
        <f>VLOOKUP(F1518,Coding!K:L,2,FALSE)</f>
        <v>Non-URM</v>
      </c>
      <c r="H1518" t="s">
        <v>182</v>
      </c>
      <c r="I1518" t="s">
        <v>182</v>
      </c>
      <c r="J1518" t="s">
        <v>21</v>
      </c>
      <c r="K1518" t="s">
        <v>108</v>
      </c>
      <c r="L1518" s="3"/>
      <c r="M1518" t="s">
        <v>61</v>
      </c>
      <c r="N1518" t="s">
        <v>109</v>
      </c>
    </row>
    <row r="1519" spans="1:14" x14ac:dyDescent="0.25">
      <c r="A1519" s="2">
        <v>1</v>
      </c>
      <c r="B1519" s="2">
        <v>2016</v>
      </c>
      <c r="C1519" t="s">
        <v>475</v>
      </c>
      <c r="D1519" t="s">
        <v>169</v>
      </c>
      <c r="E1519" s="2" t="s">
        <v>12</v>
      </c>
      <c r="F1519" s="2">
        <f>VLOOKUP(C1519,'Five Year Alumni Srvy 2016 Data'!C:F,4,FALSE)</f>
        <v>0</v>
      </c>
      <c r="G1519" s="2" t="str">
        <f>VLOOKUP(F1519,Coding!K:L,2,FALSE)</f>
        <v>Non-URM</v>
      </c>
      <c r="H1519" t="s">
        <v>389</v>
      </c>
      <c r="I1519" t="s">
        <v>390</v>
      </c>
      <c r="J1519" t="s">
        <v>21</v>
      </c>
      <c r="K1519" t="s">
        <v>108</v>
      </c>
      <c r="L1519" s="3"/>
      <c r="M1519" t="s">
        <v>61</v>
      </c>
      <c r="N1519" t="s">
        <v>109</v>
      </c>
    </row>
    <row r="1520" spans="1:14" x14ac:dyDescent="0.25">
      <c r="A1520" s="2">
        <v>1</v>
      </c>
      <c r="B1520" s="2">
        <v>2016</v>
      </c>
      <c r="C1520" t="s">
        <v>477</v>
      </c>
      <c r="D1520" t="s">
        <v>48</v>
      </c>
      <c r="E1520" s="2" t="s">
        <v>12</v>
      </c>
      <c r="F1520" s="2">
        <f>VLOOKUP(C1520,'Five Year Alumni Srvy 2016 Data'!C:F,4,FALSE)</f>
        <v>0</v>
      </c>
      <c r="G1520" s="2" t="str">
        <f>VLOOKUP(F1520,Coding!K:L,2,FALSE)</f>
        <v>Non-URM</v>
      </c>
      <c r="H1520" t="s">
        <v>432</v>
      </c>
      <c r="I1520" t="s">
        <v>433</v>
      </c>
      <c r="J1520" t="s">
        <v>15</v>
      </c>
      <c r="K1520" t="s">
        <v>108</v>
      </c>
      <c r="L1520" s="3"/>
      <c r="M1520" t="s">
        <v>61</v>
      </c>
      <c r="N1520" t="s">
        <v>109</v>
      </c>
    </row>
    <row r="1521" spans="1:14" x14ac:dyDescent="0.25">
      <c r="A1521" s="2">
        <v>1</v>
      </c>
      <c r="B1521" s="2">
        <v>2016</v>
      </c>
      <c r="C1521" t="s">
        <v>479</v>
      </c>
      <c r="D1521" t="s">
        <v>48</v>
      </c>
      <c r="E1521" s="2" t="s">
        <v>12</v>
      </c>
      <c r="F1521" s="2">
        <f>VLOOKUP(C1521,'Five Year Alumni Srvy 2016 Data'!C:F,4,FALSE)</f>
        <v>0</v>
      </c>
      <c r="G1521" s="2" t="str">
        <f>VLOOKUP(F1521,Coding!K:L,2,FALSE)</f>
        <v>Non-URM</v>
      </c>
      <c r="H1521" t="s">
        <v>252</v>
      </c>
      <c r="I1521" t="s">
        <v>206</v>
      </c>
      <c r="J1521" t="s">
        <v>15</v>
      </c>
      <c r="K1521" t="s">
        <v>108</v>
      </c>
      <c r="L1521" s="3"/>
      <c r="M1521" t="s">
        <v>61</v>
      </c>
      <c r="N1521" t="s">
        <v>109</v>
      </c>
    </row>
    <row r="1522" spans="1:14" x14ac:dyDescent="0.25">
      <c r="A1522" s="2">
        <v>1</v>
      </c>
      <c r="B1522" s="2">
        <v>2016</v>
      </c>
      <c r="C1522" t="s">
        <v>485</v>
      </c>
      <c r="D1522" t="s">
        <v>48</v>
      </c>
      <c r="E1522" s="2" t="s">
        <v>12</v>
      </c>
      <c r="F1522" s="2">
        <f>VLOOKUP(C1522,'Five Year Alumni Srvy 2016 Data'!C:F,4,FALSE)</f>
        <v>0</v>
      </c>
      <c r="G1522" s="2" t="str">
        <f>VLOOKUP(F1522,Coding!K:L,2,FALSE)</f>
        <v>Non-URM</v>
      </c>
      <c r="H1522" t="s">
        <v>298</v>
      </c>
      <c r="I1522" t="s">
        <v>298</v>
      </c>
      <c r="J1522" t="s">
        <v>21</v>
      </c>
      <c r="K1522" t="s">
        <v>108</v>
      </c>
      <c r="L1522" s="3"/>
      <c r="M1522" t="s">
        <v>61</v>
      </c>
      <c r="N1522" t="s">
        <v>109</v>
      </c>
    </row>
  </sheetData>
  <sheetProtection algorithmName="SHA-512" hashValue="b5t/zS8ml/QWHMkzv2rqRYh5MEuDecZkzMigRrSfYJHUkmPKBeZNtSHvg6S8yGy0vzWgFtywqUfuD2JdzJsFYw==" saltValue="PDxVc1W04EBaB30WWRe1Ow==" spinCount="100000" sheet="1" autoFilter="0" pivotTables="0"/>
  <autoFilter ref="A1:O1522"/>
  <mergeCells count="5">
    <mergeCell ref="AD18:AH19"/>
    <mergeCell ref="AI18:AI19"/>
    <mergeCell ref="AD24:AH25"/>
    <mergeCell ref="AI24:AI25"/>
    <mergeCell ref="AJ24:AJ25"/>
  </mergeCells>
  <pageMargins left="0.7" right="0.7" top="0.75" bottom="0.75" header="0.3" footer="0.3"/>
  <pageSetup orientation="landscape"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353"/>
  <sheetViews>
    <sheetView showGridLines="0" topLeftCell="BG1" workbookViewId="0">
      <selection activeCell="BG1" sqref="BG1"/>
    </sheetView>
  </sheetViews>
  <sheetFormatPr defaultRowHeight="15" x14ac:dyDescent="0.25"/>
  <cols>
    <col min="1" max="17" width="9.140625" hidden="1" customWidth="1"/>
    <col min="18" max="18" width="69.28515625" hidden="1" customWidth="1"/>
    <col min="19" max="19" width="16.28515625" hidden="1" customWidth="1"/>
    <col min="20" max="25" width="15.85546875" hidden="1" customWidth="1"/>
    <col min="26" max="26" width="24.42578125" hidden="1" customWidth="1"/>
    <col min="27" max="27" width="13.42578125" hidden="1" customWidth="1"/>
    <col min="28" max="28" width="14.85546875" hidden="1" customWidth="1"/>
    <col min="29" max="29" width="11.28515625" hidden="1" customWidth="1"/>
    <col min="30" max="30" width="28" hidden="1" customWidth="1"/>
    <col min="31" max="31" width="44.28515625" hidden="1" customWidth="1"/>
    <col min="32" max="32" width="19" hidden="1" customWidth="1"/>
    <col min="33" max="33" width="19.7109375" hidden="1" customWidth="1"/>
    <col min="34" max="34" width="14.85546875" hidden="1" customWidth="1"/>
    <col min="35" max="35" width="18.42578125" hidden="1" customWidth="1"/>
    <col min="36" max="36" width="19.85546875" hidden="1" customWidth="1"/>
    <col min="37" max="37" width="16" hidden="1" customWidth="1"/>
    <col min="38" max="38" width="14.28515625" hidden="1" customWidth="1"/>
    <col min="39" max="39" width="6.140625" hidden="1" customWidth="1"/>
    <col min="40" max="40" width="27.5703125" hidden="1" customWidth="1"/>
    <col min="41" max="41" width="15.5703125" hidden="1" customWidth="1"/>
    <col min="42" max="42" width="12.28515625" hidden="1" customWidth="1"/>
    <col min="43" max="43" width="24" hidden="1" customWidth="1"/>
    <col min="44" max="44" width="26" hidden="1" customWidth="1"/>
    <col min="45" max="45" width="16.140625" hidden="1" customWidth="1"/>
    <col min="46" max="46" width="21.5703125" hidden="1" customWidth="1"/>
    <col min="47" max="47" width="14.140625" hidden="1" customWidth="1"/>
    <col min="48" max="48" width="17.5703125" hidden="1" customWidth="1"/>
    <col min="49" max="49" width="45.28515625" hidden="1" customWidth="1"/>
    <col min="50" max="50" width="13.7109375" hidden="1" customWidth="1"/>
    <col min="51" max="51" width="51.42578125" hidden="1" customWidth="1"/>
    <col min="52" max="52" width="36.28515625" hidden="1" customWidth="1"/>
    <col min="53" max="53" width="16" hidden="1" customWidth="1"/>
    <col min="54" max="54" width="7.28515625" hidden="1" customWidth="1"/>
    <col min="55" max="55" width="11.28515625" hidden="1" customWidth="1"/>
    <col min="56" max="58" width="9.140625" hidden="1" customWidth="1"/>
    <col min="59" max="59" width="4.7109375" customWidth="1"/>
    <col min="60" max="64" width="9.85546875" customWidth="1"/>
    <col min="65" max="70" width="11.7109375" customWidth="1"/>
    <col min="71" max="72" width="8.7109375" customWidth="1"/>
    <col min="73" max="74" width="11.7109375" customWidth="1"/>
    <col min="75" max="75" width="9.140625" hidden="1" customWidth="1"/>
    <col min="76" max="76" width="1" customWidth="1"/>
  </cols>
  <sheetData>
    <row r="1" spans="1:55" x14ac:dyDescent="0.25">
      <c r="A1" t="s">
        <v>34</v>
      </c>
      <c r="B1" t="s">
        <v>35</v>
      </c>
      <c r="C1" t="s">
        <v>36</v>
      </c>
      <c r="D1" t="s">
        <v>37</v>
      </c>
      <c r="E1" t="s">
        <v>1</v>
      </c>
      <c r="F1" t="s">
        <v>594</v>
      </c>
      <c r="G1" t="s">
        <v>38</v>
      </c>
      <c r="H1" t="s">
        <v>501</v>
      </c>
      <c r="I1" t="s">
        <v>502</v>
      </c>
      <c r="J1" t="s">
        <v>503</v>
      </c>
      <c r="K1" t="s">
        <v>42</v>
      </c>
      <c r="L1" t="s">
        <v>43</v>
      </c>
      <c r="M1" t="s">
        <v>44</v>
      </c>
      <c r="N1" t="s">
        <v>45</v>
      </c>
      <c r="O1" t="s">
        <v>46</v>
      </c>
      <c r="R1" s="4" t="s">
        <v>1</v>
      </c>
      <c r="S1" t="s">
        <v>504</v>
      </c>
    </row>
    <row r="2" spans="1:55" x14ac:dyDescent="0.25">
      <c r="A2" s="2">
        <v>1</v>
      </c>
      <c r="B2" s="2">
        <v>2016</v>
      </c>
      <c r="C2" t="s">
        <v>47</v>
      </c>
      <c r="D2" t="s">
        <v>48</v>
      </c>
      <c r="E2" s="2" t="s">
        <v>12</v>
      </c>
      <c r="F2" s="2">
        <f>VLOOKUP(C2,'Five Year Alumni Srvy 2016 Data'!C:F,4,FALSE)</f>
        <v>0</v>
      </c>
      <c r="G2" s="2" t="str">
        <f>VLOOKUP(F2,Coding!K:L,2,FALSE)</f>
        <v>Non-URM</v>
      </c>
      <c r="H2" t="s">
        <v>49</v>
      </c>
      <c r="I2" t="s">
        <v>50</v>
      </c>
      <c r="J2" t="s">
        <v>17</v>
      </c>
      <c r="K2" t="s">
        <v>90</v>
      </c>
      <c r="L2" s="2">
        <v>4</v>
      </c>
      <c r="M2" t="s">
        <v>75</v>
      </c>
      <c r="N2" t="s">
        <v>91</v>
      </c>
      <c r="O2" t="s">
        <v>92</v>
      </c>
      <c r="R2" s="4" t="s">
        <v>38</v>
      </c>
      <c r="S2" t="s">
        <v>504</v>
      </c>
    </row>
    <row r="3" spans="1:55" x14ac:dyDescent="0.25">
      <c r="A3" s="2">
        <v>1</v>
      </c>
      <c r="B3" s="2">
        <v>2016</v>
      </c>
      <c r="C3" t="s">
        <v>168</v>
      </c>
      <c r="D3" t="s">
        <v>169</v>
      </c>
      <c r="E3" s="2" t="s">
        <v>12</v>
      </c>
      <c r="F3" s="2">
        <f>VLOOKUP(C3,'Five Year Alumni Srvy 2016 Data'!C:F,4,FALSE)</f>
        <v>0</v>
      </c>
      <c r="G3" s="2" t="str">
        <f>VLOOKUP(F3,Coding!K:L,2,FALSE)</f>
        <v>Non-URM</v>
      </c>
      <c r="H3" t="s">
        <v>170</v>
      </c>
      <c r="I3" t="s">
        <v>171</v>
      </c>
      <c r="J3" t="s">
        <v>19</v>
      </c>
      <c r="K3" t="s">
        <v>90</v>
      </c>
      <c r="L3" s="2">
        <v>4</v>
      </c>
      <c r="M3" t="s">
        <v>75</v>
      </c>
      <c r="N3" t="s">
        <v>91</v>
      </c>
      <c r="O3" t="s">
        <v>92</v>
      </c>
      <c r="R3" s="4" t="s">
        <v>501</v>
      </c>
      <c r="S3" t="s">
        <v>504</v>
      </c>
    </row>
    <row r="4" spans="1:55" x14ac:dyDescent="0.25">
      <c r="A4" s="2">
        <v>1</v>
      </c>
      <c r="B4" s="2">
        <v>2016</v>
      </c>
      <c r="C4" t="s">
        <v>189</v>
      </c>
      <c r="D4" t="s">
        <v>48</v>
      </c>
      <c r="E4" s="2" t="s">
        <v>12</v>
      </c>
      <c r="F4" s="2">
        <f>VLOOKUP(C4,'Five Year Alumni Srvy 2016 Data'!C:F,4,FALSE)</f>
        <v>0</v>
      </c>
      <c r="G4" s="2" t="str">
        <f>VLOOKUP(F4,Coding!K:L,2,FALSE)</f>
        <v>Non-URM</v>
      </c>
      <c r="H4" t="s">
        <v>190</v>
      </c>
      <c r="I4" t="s">
        <v>191</v>
      </c>
      <c r="J4" t="s">
        <v>21</v>
      </c>
      <c r="K4" t="s">
        <v>90</v>
      </c>
      <c r="L4" s="2">
        <v>3</v>
      </c>
      <c r="M4" t="s">
        <v>75</v>
      </c>
      <c r="N4" t="s">
        <v>91</v>
      </c>
      <c r="O4" t="s">
        <v>95</v>
      </c>
      <c r="R4" s="4" t="s">
        <v>502</v>
      </c>
      <c r="S4" t="s">
        <v>504</v>
      </c>
    </row>
    <row r="5" spans="1:55" x14ac:dyDescent="0.25">
      <c r="A5" s="2">
        <v>1</v>
      </c>
      <c r="B5" s="2">
        <v>2016</v>
      </c>
      <c r="C5" t="s">
        <v>194</v>
      </c>
      <c r="D5" t="s">
        <v>48</v>
      </c>
      <c r="E5" s="2" t="s">
        <v>12</v>
      </c>
      <c r="F5" s="2">
        <f>VLOOKUP(C5,'Five Year Alumni Srvy 2016 Data'!C:F,4,FALSE)</f>
        <v>0</v>
      </c>
      <c r="G5" s="2" t="str">
        <f>VLOOKUP(F5,Coding!K:L,2,FALSE)</f>
        <v>Non-URM</v>
      </c>
      <c r="H5" t="s">
        <v>195</v>
      </c>
      <c r="I5" t="s">
        <v>196</v>
      </c>
      <c r="J5" t="s">
        <v>10</v>
      </c>
      <c r="K5" t="s">
        <v>90</v>
      </c>
      <c r="L5" s="3"/>
      <c r="M5" t="s">
        <v>75</v>
      </c>
      <c r="N5" t="s">
        <v>91</v>
      </c>
      <c r="R5" s="4" t="s">
        <v>503</v>
      </c>
      <c r="S5" t="s">
        <v>504</v>
      </c>
    </row>
    <row r="6" spans="1:55" x14ac:dyDescent="0.25">
      <c r="A6" s="2">
        <v>1</v>
      </c>
      <c r="B6" s="2">
        <v>2016</v>
      </c>
      <c r="C6" t="s">
        <v>218</v>
      </c>
      <c r="D6" t="s">
        <v>48</v>
      </c>
      <c r="E6" s="2" t="s">
        <v>12</v>
      </c>
      <c r="F6" s="2">
        <f>VLOOKUP(C6,'Five Year Alumni Srvy 2016 Data'!C:F,4,FALSE)</f>
        <v>0</v>
      </c>
      <c r="G6" s="2" t="str">
        <f>VLOOKUP(F6,Coding!K:L,2,FALSE)</f>
        <v>Non-URM</v>
      </c>
      <c r="H6" t="s">
        <v>219</v>
      </c>
      <c r="I6" t="s">
        <v>220</v>
      </c>
      <c r="J6" t="s">
        <v>19</v>
      </c>
      <c r="K6" t="s">
        <v>90</v>
      </c>
      <c r="L6" s="2">
        <v>2</v>
      </c>
      <c r="M6" t="s">
        <v>75</v>
      </c>
      <c r="N6" t="s">
        <v>91</v>
      </c>
      <c r="O6" t="s">
        <v>176</v>
      </c>
      <c r="R6" s="4" t="s">
        <v>44</v>
      </c>
      <c r="S6" t="s">
        <v>504</v>
      </c>
    </row>
    <row r="7" spans="1:55" x14ac:dyDescent="0.25">
      <c r="A7" s="2">
        <v>1</v>
      </c>
      <c r="B7" s="2">
        <v>2016</v>
      </c>
      <c r="C7" t="s">
        <v>227</v>
      </c>
      <c r="D7" t="s">
        <v>48</v>
      </c>
      <c r="E7" s="2" t="s">
        <v>12</v>
      </c>
      <c r="F7" s="2">
        <f>VLOOKUP(C7,'Five Year Alumni Srvy 2016 Data'!C:F,4,FALSE)</f>
        <v>0</v>
      </c>
      <c r="G7" s="2" t="str">
        <f>VLOOKUP(F7,Coding!K:L,2,FALSE)</f>
        <v>Non-URM</v>
      </c>
      <c r="H7" t="s">
        <v>228</v>
      </c>
      <c r="I7" t="s">
        <v>229</v>
      </c>
      <c r="J7" t="s">
        <v>21</v>
      </c>
      <c r="K7" t="s">
        <v>90</v>
      </c>
      <c r="L7" s="2">
        <v>4</v>
      </c>
      <c r="M7" t="s">
        <v>75</v>
      </c>
      <c r="N7" t="s">
        <v>91</v>
      </c>
      <c r="O7" t="s">
        <v>92</v>
      </c>
    </row>
    <row r="8" spans="1:55" x14ac:dyDescent="0.25">
      <c r="A8" s="2">
        <v>1</v>
      </c>
      <c r="B8" s="2">
        <v>2016</v>
      </c>
      <c r="C8" t="s">
        <v>232</v>
      </c>
      <c r="D8" t="s">
        <v>48</v>
      </c>
      <c r="E8" s="2" t="s">
        <v>12</v>
      </c>
      <c r="F8" s="2">
        <f>VLOOKUP(C8,'Five Year Alumni Srvy 2016 Data'!C:F,4,FALSE)</f>
        <v>0</v>
      </c>
      <c r="G8" s="2" t="str">
        <f>VLOOKUP(F8,Coding!K:L,2,FALSE)</f>
        <v>Non-URM</v>
      </c>
      <c r="H8" t="s">
        <v>233</v>
      </c>
      <c r="I8" t="s">
        <v>182</v>
      </c>
      <c r="J8" t="s">
        <v>21</v>
      </c>
      <c r="K8" t="s">
        <v>90</v>
      </c>
      <c r="L8" s="2">
        <v>4</v>
      </c>
      <c r="M8" t="s">
        <v>75</v>
      </c>
      <c r="N8" t="s">
        <v>91</v>
      </c>
      <c r="O8" t="s">
        <v>92</v>
      </c>
      <c r="R8" s="4" t="s">
        <v>505</v>
      </c>
      <c r="S8" s="4" t="s">
        <v>506</v>
      </c>
    </row>
    <row r="9" spans="1:55" x14ac:dyDescent="0.25">
      <c r="A9" s="2">
        <v>1</v>
      </c>
      <c r="B9" s="2">
        <v>2016</v>
      </c>
      <c r="C9" t="s">
        <v>234</v>
      </c>
      <c r="D9" t="s">
        <v>48</v>
      </c>
      <c r="E9" s="2" t="s">
        <v>12</v>
      </c>
      <c r="F9" s="2">
        <f>VLOOKUP(C9,'Five Year Alumni Srvy 2016 Data'!C:F,4,FALSE)</f>
        <v>0</v>
      </c>
      <c r="G9" s="2" t="str">
        <f>VLOOKUP(F9,Coding!K:L,2,FALSE)</f>
        <v>Non-URM</v>
      </c>
      <c r="H9" t="s">
        <v>235</v>
      </c>
      <c r="I9" t="s">
        <v>236</v>
      </c>
      <c r="J9" t="s">
        <v>15</v>
      </c>
      <c r="K9" t="s">
        <v>90</v>
      </c>
      <c r="L9" s="3"/>
      <c r="M9" t="s">
        <v>75</v>
      </c>
      <c r="N9" t="s">
        <v>91</v>
      </c>
      <c r="R9" s="4" t="s">
        <v>498</v>
      </c>
      <c r="S9" t="s">
        <v>155</v>
      </c>
      <c r="T9" t="s">
        <v>217</v>
      </c>
      <c r="U9" t="s">
        <v>209</v>
      </c>
      <c r="V9" t="s">
        <v>201</v>
      </c>
      <c r="W9" t="s">
        <v>179</v>
      </c>
      <c r="X9" t="s">
        <v>193</v>
      </c>
      <c r="Y9" t="s">
        <v>268</v>
      </c>
      <c r="Z9" t="s">
        <v>280</v>
      </c>
      <c r="AA9" t="s">
        <v>294</v>
      </c>
      <c r="AB9" t="s">
        <v>77</v>
      </c>
      <c r="AC9" t="s">
        <v>176</v>
      </c>
      <c r="AD9" t="s">
        <v>231</v>
      </c>
      <c r="AE9" t="s">
        <v>158</v>
      </c>
      <c r="AF9" t="s">
        <v>222</v>
      </c>
      <c r="AG9" t="s">
        <v>307</v>
      </c>
      <c r="AH9" t="s">
        <v>92</v>
      </c>
      <c r="AI9" t="s">
        <v>208</v>
      </c>
      <c r="AJ9" t="s">
        <v>95</v>
      </c>
      <c r="AK9" t="s">
        <v>221</v>
      </c>
      <c r="AL9" t="s">
        <v>275</v>
      </c>
      <c r="AM9" t="s">
        <v>239</v>
      </c>
      <c r="AN9" t="s">
        <v>212</v>
      </c>
      <c r="AO9" t="s">
        <v>243</v>
      </c>
      <c r="AP9" t="s">
        <v>213</v>
      </c>
      <c r="AQ9" t="s">
        <v>174</v>
      </c>
      <c r="AR9" t="s">
        <v>80</v>
      </c>
      <c r="AS9" t="s">
        <v>175</v>
      </c>
      <c r="AT9" t="s">
        <v>83</v>
      </c>
      <c r="AU9" t="s">
        <v>255</v>
      </c>
      <c r="AV9" t="s">
        <v>207</v>
      </c>
      <c r="AW9" t="s">
        <v>192</v>
      </c>
      <c r="AX9" t="s">
        <v>256</v>
      </c>
      <c r="AY9" t="s">
        <v>301</v>
      </c>
      <c r="AZ9" t="s">
        <v>226</v>
      </c>
      <c r="BA9" t="s">
        <v>200</v>
      </c>
      <c r="BB9" t="s">
        <v>499</v>
      </c>
      <c r="BC9" t="s">
        <v>500</v>
      </c>
    </row>
    <row r="10" spans="1:55" x14ac:dyDescent="0.25">
      <c r="A10" s="2">
        <v>1</v>
      </c>
      <c r="B10" s="2">
        <v>2016</v>
      </c>
      <c r="C10" t="s">
        <v>237</v>
      </c>
      <c r="D10" t="s">
        <v>48</v>
      </c>
      <c r="E10" s="2" t="s">
        <v>12</v>
      </c>
      <c r="F10" s="2">
        <f>VLOOKUP(C10,'Five Year Alumni Srvy 2016 Data'!C:F,4,FALSE)</f>
        <v>0</v>
      </c>
      <c r="G10" s="2" t="str">
        <f>VLOOKUP(F10,Coding!K:L,2,FALSE)</f>
        <v>Non-URM</v>
      </c>
      <c r="H10" t="s">
        <v>238</v>
      </c>
      <c r="I10" t="s">
        <v>225</v>
      </c>
      <c r="J10" t="s">
        <v>19</v>
      </c>
      <c r="K10" t="s">
        <v>90</v>
      </c>
      <c r="L10" s="2">
        <v>4</v>
      </c>
      <c r="M10" t="s">
        <v>75</v>
      </c>
      <c r="N10" t="s">
        <v>91</v>
      </c>
      <c r="O10" t="s">
        <v>92</v>
      </c>
      <c r="R10" s="5" t="s">
        <v>76</v>
      </c>
      <c r="S10" s="6"/>
      <c r="T10" s="6"/>
      <c r="U10" s="6"/>
      <c r="V10" s="6"/>
      <c r="W10" s="6"/>
      <c r="X10" s="6"/>
      <c r="Y10" s="6"/>
      <c r="Z10" s="6"/>
      <c r="AA10" s="6"/>
      <c r="AB10" s="6">
        <v>70</v>
      </c>
      <c r="AC10" s="6"/>
      <c r="AD10" s="6"/>
      <c r="AE10" s="6"/>
      <c r="AF10" s="6"/>
      <c r="AG10" s="6"/>
      <c r="AH10" s="6"/>
      <c r="AI10" s="6"/>
      <c r="AJ10" s="6"/>
      <c r="AK10" s="6">
        <v>32</v>
      </c>
      <c r="AL10" s="6"/>
      <c r="AM10" s="6"/>
      <c r="AN10" s="6"/>
      <c r="AO10" s="6"/>
      <c r="AP10" s="6"/>
      <c r="AQ10" s="6"/>
      <c r="AR10" s="6"/>
      <c r="AS10" s="6"/>
      <c r="AT10" s="6"/>
      <c r="AU10" s="6"/>
      <c r="AV10" s="6">
        <v>50</v>
      </c>
      <c r="AW10" s="6"/>
      <c r="AX10" s="6"/>
      <c r="AY10" s="6"/>
      <c r="AZ10" s="6"/>
      <c r="BA10" s="6"/>
      <c r="BB10" s="6">
        <v>17</v>
      </c>
      <c r="BC10" s="6">
        <v>169</v>
      </c>
    </row>
    <row r="11" spans="1:55" x14ac:dyDescent="0.25">
      <c r="A11" s="2">
        <v>1</v>
      </c>
      <c r="B11" s="2">
        <v>2016</v>
      </c>
      <c r="C11" t="s">
        <v>244</v>
      </c>
      <c r="D11" t="s">
        <v>48</v>
      </c>
      <c r="E11" s="2" t="s">
        <v>12</v>
      </c>
      <c r="F11" s="2">
        <f>VLOOKUP(C11,'Five Year Alumni Srvy 2016 Data'!C:F,4,FALSE)</f>
        <v>0</v>
      </c>
      <c r="G11" s="2" t="str">
        <f>VLOOKUP(F11,Coding!K:L,2,FALSE)</f>
        <v>Non-URM</v>
      </c>
      <c r="H11" t="s">
        <v>245</v>
      </c>
      <c r="I11" t="s">
        <v>245</v>
      </c>
      <c r="J11" t="s">
        <v>17</v>
      </c>
      <c r="K11" t="s">
        <v>90</v>
      </c>
      <c r="L11" s="2">
        <v>4</v>
      </c>
      <c r="M11" t="s">
        <v>75</v>
      </c>
      <c r="N11" t="s">
        <v>91</v>
      </c>
      <c r="O11" t="s">
        <v>92</v>
      </c>
      <c r="R11" s="5" t="s">
        <v>79</v>
      </c>
      <c r="S11" s="6"/>
      <c r="T11" s="6"/>
      <c r="U11" s="6"/>
      <c r="V11" s="6"/>
      <c r="W11" s="6"/>
      <c r="X11" s="6"/>
      <c r="Y11" s="6"/>
      <c r="Z11" s="6"/>
      <c r="AA11" s="6"/>
      <c r="AB11" s="6"/>
      <c r="AC11" s="6"/>
      <c r="AD11" s="6">
        <v>30</v>
      </c>
      <c r="AE11" s="6"/>
      <c r="AF11" s="6"/>
      <c r="AG11" s="6">
        <v>7</v>
      </c>
      <c r="AH11" s="6"/>
      <c r="AI11" s="6"/>
      <c r="AJ11" s="6"/>
      <c r="AK11" s="6"/>
      <c r="AL11" s="6"/>
      <c r="AM11" s="6">
        <v>10</v>
      </c>
      <c r="AN11" s="6">
        <v>17</v>
      </c>
      <c r="AO11" s="6"/>
      <c r="AP11" s="6"/>
      <c r="AQ11" s="6">
        <v>20</v>
      </c>
      <c r="AR11" s="6">
        <v>42</v>
      </c>
      <c r="AS11" s="6"/>
      <c r="AT11" s="6"/>
      <c r="AU11" s="6">
        <v>7</v>
      </c>
      <c r="AV11" s="6"/>
      <c r="AW11" s="6">
        <v>22</v>
      </c>
      <c r="AX11" s="6"/>
      <c r="AY11" s="6"/>
      <c r="AZ11" s="6"/>
      <c r="BA11" s="6"/>
      <c r="BB11" s="6">
        <v>14</v>
      </c>
      <c r="BC11" s="6">
        <v>169</v>
      </c>
    </row>
    <row r="12" spans="1:55" x14ac:dyDescent="0.25">
      <c r="A12" s="2">
        <v>1</v>
      </c>
      <c r="B12" s="2">
        <v>2016</v>
      </c>
      <c r="C12" t="s">
        <v>246</v>
      </c>
      <c r="D12" t="s">
        <v>48</v>
      </c>
      <c r="E12" s="2" t="s">
        <v>12</v>
      </c>
      <c r="F12" s="2">
        <f>VLOOKUP(C12,'Five Year Alumni Srvy 2016 Data'!C:F,4,FALSE)</f>
        <v>0</v>
      </c>
      <c r="G12" s="2" t="str">
        <f>VLOOKUP(F12,Coding!K:L,2,FALSE)</f>
        <v>Non-URM</v>
      </c>
      <c r="H12" t="s">
        <v>49</v>
      </c>
      <c r="I12" t="s">
        <v>50</v>
      </c>
      <c r="J12" t="s">
        <v>17</v>
      </c>
      <c r="K12" t="s">
        <v>90</v>
      </c>
      <c r="L12" s="2">
        <v>3</v>
      </c>
      <c r="M12" t="s">
        <v>75</v>
      </c>
      <c r="N12" t="s">
        <v>91</v>
      </c>
      <c r="O12" t="s">
        <v>95</v>
      </c>
      <c r="R12" s="5" t="s">
        <v>82</v>
      </c>
      <c r="S12" s="6"/>
      <c r="T12" s="6"/>
      <c r="U12" s="6"/>
      <c r="V12" s="6"/>
      <c r="W12" s="6"/>
      <c r="X12" s="6"/>
      <c r="Y12" s="6"/>
      <c r="Z12" s="6">
        <v>12</v>
      </c>
      <c r="AA12" s="6">
        <v>14</v>
      </c>
      <c r="AB12" s="6"/>
      <c r="AC12" s="6"/>
      <c r="AD12" s="6"/>
      <c r="AE12" s="6"/>
      <c r="AF12" s="6"/>
      <c r="AG12" s="6"/>
      <c r="AH12" s="6"/>
      <c r="AI12" s="6">
        <v>18</v>
      </c>
      <c r="AJ12" s="6"/>
      <c r="AK12" s="6"/>
      <c r="AL12" s="6">
        <v>5</v>
      </c>
      <c r="AM12" s="6"/>
      <c r="AN12" s="6"/>
      <c r="AO12" s="6">
        <v>4</v>
      </c>
      <c r="AP12" s="6"/>
      <c r="AQ12" s="6"/>
      <c r="AR12" s="6"/>
      <c r="AS12" s="6">
        <v>41</v>
      </c>
      <c r="AT12" s="6">
        <v>54</v>
      </c>
      <c r="AU12" s="6"/>
      <c r="AV12" s="6"/>
      <c r="AW12" s="6"/>
      <c r="AX12" s="6"/>
      <c r="AY12" s="6"/>
      <c r="AZ12" s="6"/>
      <c r="BA12" s="6"/>
      <c r="BB12" s="6">
        <v>21</v>
      </c>
      <c r="BC12" s="6">
        <v>169</v>
      </c>
    </row>
    <row r="13" spans="1:55" x14ac:dyDescent="0.25">
      <c r="A13" s="2">
        <v>1</v>
      </c>
      <c r="B13" s="2">
        <v>2016</v>
      </c>
      <c r="C13" t="s">
        <v>251</v>
      </c>
      <c r="D13" t="s">
        <v>48</v>
      </c>
      <c r="E13" s="2" t="s">
        <v>12</v>
      </c>
      <c r="F13" s="2">
        <f>VLOOKUP(C13,'Five Year Alumni Srvy 2016 Data'!C:F,4,FALSE)</f>
        <v>0</v>
      </c>
      <c r="G13" s="2" t="str">
        <f>VLOOKUP(F13,Coding!K:L,2,FALSE)</f>
        <v>Non-URM</v>
      </c>
      <c r="H13" t="s">
        <v>252</v>
      </c>
      <c r="I13" t="s">
        <v>206</v>
      </c>
      <c r="J13" t="s">
        <v>15</v>
      </c>
      <c r="K13" t="s">
        <v>90</v>
      </c>
      <c r="L13" s="2">
        <v>4</v>
      </c>
      <c r="M13" t="s">
        <v>75</v>
      </c>
      <c r="N13" t="s">
        <v>91</v>
      </c>
      <c r="O13" t="s">
        <v>92</v>
      </c>
      <c r="R13" s="5" t="s">
        <v>91</v>
      </c>
      <c r="S13" s="6"/>
      <c r="T13" s="6"/>
      <c r="U13" s="6"/>
      <c r="V13" s="6"/>
      <c r="W13" s="6"/>
      <c r="X13" s="6"/>
      <c r="Y13" s="6"/>
      <c r="Z13" s="6"/>
      <c r="AA13" s="6"/>
      <c r="AB13" s="6"/>
      <c r="AC13" s="6">
        <v>15</v>
      </c>
      <c r="AD13" s="6"/>
      <c r="AE13" s="6"/>
      <c r="AF13" s="6"/>
      <c r="AG13" s="6"/>
      <c r="AH13" s="6">
        <v>76</v>
      </c>
      <c r="AI13" s="6"/>
      <c r="AJ13" s="6">
        <v>49</v>
      </c>
      <c r="AK13" s="6"/>
      <c r="AL13" s="6"/>
      <c r="AM13" s="6"/>
      <c r="AN13" s="6"/>
      <c r="AO13" s="6"/>
      <c r="AP13" s="6"/>
      <c r="AQ13" s="6"/>
      <c r="AR13" s="6"/>
      <c r="AS13" s="6"/>
      <c r="AT13" s="6"/>
      <c r="AU13" s="6"/>
      <c r="AV13" s="6"/>
      <c r="AW13" s="6"/>
      <c r="AX13" s="6"/>
      <c r="AY13" s="6"/>
      <c r="AZ13" s="6"/>
      <c r="BA13" s="6">
        <v>12</v>
      </c>
      <c r="BB13" s="6">
        <v>17</v>
      </c>
      <c r="BC13" s="6">
        <v>169</v>
      </c>
    </row>
    <row r="14" spans="1:55" x14ac:dyDescent="0.25">
      <c r="A14" s="2">
        <v>1</v>
      </c>
      <c r="B14" s="2">
        <v>2016</v>
      </c>
      <c r="C14" t="s">
        <v>253</v>
      </c>
      <c r="D14" t="s">
        <v>48</v>
      </c>
      <c r="E14" s="2" t="s">
        <v>12</v>
      </c>
      <c r="F14" s="2">
        <f>VLOOKUP(C14,'Five Year Alumni Srvy 2016 Data'!C:F,4,FALSE)</f>
        <v>0</v>
      </c>
      <c r="G14" s="2" t="str">
        <f>VLOOKUP(F14,Coding!K:L,2,FALSE)</f>
        <v>Non-URM</v>
      </c>
      <c r="H14" t="s">
        <v>254</v>
      </c>
      <c r="I14" t="s">
        <v>206</v>
      </c>
      <c r="J14" t="s">
        <v>15</v>
      </c>
      <c r="K14" t="s">
        <v>90</v>
      </c>
      <c r="L14" s="2">
        <v>2</v>
      </c>
      <c r="M14" t="s">
        <v>75</v>
      </c>
      <c r="N14" t="s">
        <v>91</v>
      </c>
      <c r="O14" t="s">
        <v>176</v>
      </c>
      <c r="R14" s="5" t="s">
        <v>94</v>
      </c>
      <c r="S14" s="6"/>
      <c r="T14" s="6"/>
      <c r="U14" s="6"/>
      <c r="V14" s="6"/>
      <c r="W14" s="6"/>
      <c r="X14" s="6"/>
      <c r="Y14" s="6"/>
      <c r="Z14" s="6"/>
      <c r="AA14" s="6"/>
      <c r="AB14" s="6"/>
      <c r="AC14" s="6">
        <v>24</v>
      </c>
      <c r="AD14" s="6"/>
      <c r="AE14" s="6"/>
      <c r="AF14" s="6"/>
      <c r="AG14" s="6"/>
      <c r="AH14" s="6">
        <v>34</v>
      </c>
      <c r="AI14" s="6"/>
      <c r="AJ14" s="6">
        <v>67</v>
      </c>
      <c r="AK14" s="6"/>
      <c r="AL14" s="6"/>
      <c r="AM14" s="6"/>
      <c r="AN14" s="6"/>
      <c r="AO14" s="6"/>
      <c r="AP14" s="6"/>
      <c r="AQ14" s="6"/>
      <c r="AR14" s="6"/>
      <c r="AS14" s="6"/>
      <c r="AT14" s="6"/>
      <c r="AU14" s="6"/>
      <c r="AV14" s="6"/>
      <c r="AW14" s="6"/>
      <c r="AX14" s="6"/>
      <c r="AY14" s="6"/>
      <c r="AZ14" s="6"/>
      <c r="BA14" s="6">
        <v>22</v>
      </c>
      <c r="BB14" s="6">
        <v>22</v>
      </c>
      <c r="BC14" s="6">
        <v>169</v>
      </c>
    </row>
    <row r="15" spans="1:55" x14ac:dyDescent="0.25">
      <c r="A15" s="2">
        <v>1</v>
      </c>
      <c r="B15" s="2">
        <v>2016</v>
      </c>
      <c r="C15" t="s">
        <v>257</v>
      </c>
      <c r="D15" t="s">
        <v>204</v>
      </c>
      <c r="E15" s="2" t="s">
        <v>12</v>
      </c>
      <c r="F15" s="2">
        <f>VLOOKUP(C15,'Five Year Alumni Srvy 2016 Data'!C:F,4,FALSE)</f>
        <v>0</v>
      </c>
      <c r="G15" s="2" t="str">
        <f>VLOOKUP(F15,Coding!K:L,2,FALSE)</f>
        <v>Non-URM</v>
      </c>
      <c r="H15" t="s">
        <v>258</v>
      </c>
      <c r="I15" t="s">
        <v>258</v>
      </c>
      <c r="J15" t="s">
        <v>17</v>
      </c>
      <c r="K15" t="s">
        <v>90</v>
      </c>
      <c r="L15" s="2">
        <v>3</v>
      </c>
      <c r="M15" t="s">
        <v>75</v>
      </c>
      <c r="N15" t="s">
        <v>91</v>
      </c>
      <c r="O15" t="s">
        <v>95</v>
      </c>
      <c r="R15" s="5" t="s">
        <v>97</v>
      </c>
      <c r="S15" s="6"/>
      <c r="T15" s="6"/>
      <c r="U15" s="6"/>
      <c r="V15" s="6"/>
      <c r="W15" s="6"/>
      <c r="X15" s="6"/>
      <c r="Y15" s="6"/>
      <c r="Z15" s="6"/>
      <c r="AA15" s="6"/>
      <c r="AB15" s="6"/>
      <c r="AC15" s="6">
        <v>17</v>
      </c>
      <c r="AD15" s="6"/>
      <c r="AE15" s="6"/>
      <c r="AF15" s="6"/>
      <c r="AG15" s="6"/>
      <c r="AH15" s="6">
        <v>60</v>
      </c>
      <c r="AI15" s="6"/>
      <c r="AJ15" s="6">
        <v>53</v>
      </c>
      <c r="AK15" s="6"/>
      <c r="AL15" s="6"/>
      <c r="AM15" s="6"/>
      <c r="AN15" s="6"/>
      <c r="AO15" s="6"/>
      <c r="AP15" s="6"/>
      <c r="AQ15" s="6"/>
      <c r="AR15" s="6"/>
      <c r="AS15" s="6"/>
      <c r="AT15" s="6"/>
      <c r="AU15" s="6"/>
      <c r="AV15" s="6"/>
      <c r="AW15" s="6"/>
      <c r="AX15" s="6"/>
      <c r="AY15" s="6"/>
      <c r="AZ15" s="6"/>
      <c r="BA15" s="6"/>
      <c r="BB15" s="6">
        <v>39</v>
      </c>
      <c r="BC15" s="6">
        <v>169</v>
      </c>
    </row>
    <row r="16" spans="1:55" x14ac:dyDescent="0.25">
      <c r="A16" s="2">
        <v>1</v>
      </c>
      <c r="B16" s="2">
        <v>2016</v>
      </c>
      <c r="C16" t="s">
        <v>259</v>
      </c>
      <c r="D16" t="s">
        <v>169</v>
      </c>
      <c r="E16" s="2" t="s">
        <v>12</v>
      </c>
      <c r="F16" s="2">
        <f>VLOOKUP(C16,'Five Year Alumni Srvy 2016 Data'!C:F,4,FALSE)</f>
        <v>0</v>
      </c>
      <c r="G16" s="2" t="str">
        <f>VLOOKUP(F16,Coding!K:L,2,FALSE)</f>
        <v>Non-URM</v>
      </c>
      <c r="H16" t="s">
        <v>260</v>
      </c>
      <c r="I16" t="s">
        <v>261</v>
      </c>
      <c r="J16" t="s">
        <v>10</v>
      </c>
      <c r="K16" t="s">
        <v>90</v>
      </c>
      <c r="L16" s="2">
        <v>3</v>
      </c>
      <c r="M16" t="s">
        <v>75</v>
      </c>
      <c r="N16" t="s">
        <v>91</v>
      </c>
      <c r="O16" t="s">
        <v>95</v>
      </c>
      <c r="R16" s="5" t="s">
        <v>154</v>
      </c>
      <c r="S16" s="6">
        <v>16</v>
      </c>
      <c r="T16" s="6">
        <v>25</v>
      </c>
      <c r="U16" s="6">
        <v>22</v>
      </c>
      <c r="V16" s="6">
        <v>32</v>
      </c>
      <c r="W16" s="6">
        <v>8</v>
      </c>
      <c r="X16" s="6">
        <v>7</v>
      </c>
      <c r="Y16" s="6">
        <v>7</v>
      </c>
      <c r="Z16" s="6"/>
      <c r="AA16" s="6"/>
      <c r="AB16" s="6"/>
      <c r="AC16" s="6"/>
      <c r="AD16" s="6"/>
      <c r="AE16" s="6"/>
      <c r="AF16" s="6"/>
      <c r="AG16" s="6"/>
      <c r="AH16" s="6"/>
      <c r="AI16" s="6"/>
      <c r="AJ16" s="6"/>
      <c r="AK16" s="6"/>
      <c r="AL16" s="6"/>
      <c r="AM16" s="6"/>
      <c r="AN16" s="6"/>
      <c r="AO16" s="6"/>
      <c r="AP16" s="6">
        <v>14</v>
      </c>
      <c r="AQ16" s="6"/>
      <c r="AR16" s="6"/>
      <c r="AS16" s="6"/>
      <c r="AT16" s="6"/>
      <c r="AU16" s="6"/>
      <c r="AV16" s="6"/>
      <c r="AW16" s="6"/>
      <c r="AX16" s="6">
        <v>18</v>
      </c>
      <c r="AY16" s="6"/>
      <c r="AZ16" s="6"/>
      <c r="BA16" s="6"/>
      <c r="BB16" s="6">
        <v>20</v>
      </c>
      <c r="BC16" s="6">
        <v>169</v>
      </c>
    </row>
    <row r="17" spans="1:75" x14ac:dyDescent="0.25">
      <c r="A17" s="2">
        <v>1</v>
      </c>
      <c r="B17" s="2">
        <v>2016</v>
      </c>
      <c r="C17" t="s">
        <v>265</v>
      </c>
      <c r="D17" t="s">
        <v>169</v>
      </c>
      <c r="E17" s="2" t="s">
        <v>12</v>
      </c>
      <c r="F17" s="2">
        <f>VLOOKUP(C17,'Five Year Alumni Srvy 2016 Data'!C:F,4,FALSE)</f>
        <v>0</v>
      </c>
      <c r="G17" s="2" t="str">
        <f>VLOOKUP(F17,Coding!K:L,2,FALSE)</f>
        <v>Non-URM</v>
      </c>
      <c r="H17" t="s">
        <v>266</v>
      </c>
      <c r="I17" t="s">
        <v>267</v>
      </c>
      <c r="J17" t="s">
        <v>10</v>
      </c>
      <c r="K17" t="s">
        <v>90</v>
      </c>
      <c r="L17" s="2">
        <v>4</v>
      </c>
      <c r="M17" t="s">
        <v>75</v>
      </c>
      <c r="N17" t="s">
        <v>91</v>
      </c>
      <c r="O17" t="s">
        <v>92</v>
      </c>
      <c r="R17" s="5" t="s">
        <v>157</v>
      </c>
      <c r="S17" s="6"/>
      <c r="T17" s="6"/>
      <c r="U17" s="6"/>
      <c r="V17" s="6"/>
      <c r="W17" s="6"/>
      <c r="X17" s="6"/>
      <c r="Y17" s="6"/>
      <c r="Z17" s="6"/>
      <c r="AA17" s="6"/>
      <c r="AB17" s="6"/>
      <c r="AC17" s="6"/>
      <c r="AD17" s="6"/>
      <c r="AE17" s="6">
        <v>118</v>
      </c>
      <c r="AF17" s="6">
        <v>17</v>
      </c>
      <c r="AG17" s="6"/>
      <c r="AH17" s="6"/>
      <c r="AI17" s="6"/>
      <c r="AJ17" s="6"/>
      <c r="AK17" s="6"/>
      <c r="AL17" s="6"/>
      <c r="AM17" s="6">
        <v>12</v>
      </c>
      <c r="AN17" s="6"/>
      <c r="AO17" s="6"/>
      <c r="AP17" s="6"/>
      <c r="AQ17" s="6"/>
      <c r="AR17" s="6"/>
      <c r="AS17" s="6"/>
      <c r="AT17" s="6"/>
      <c r="AU17" s="6"/>
      <c r="AV17" s="6"/>
      <c r="AW17" s="6"/>
      <c r="AX17" s="6"/>
      <c r="AY17" s="6">
        <v>1</v>
      </c>
      <c r="AZ17" s="6">
        <v>9</v>
      </c>
      <c r="BA17" s="6"/>
      <c r="BB17" s="6">
        <v>12</v>
      </c>
      <c r="BC17" s="6">
        <v>169</v>
      </c>
    </row>
    <row r="18" spans="1:75" x14ac:dyDescent="0.25">
      <c r="A18" s="2">
        <v>1</v>
      </c>
      <c r="B18" s="2">
        <v>2016</v>
      </c>
      <c r="C18" t="s">
        <v>276</v>
      </c>
      <c r="D18" t="s">
        <v>48</v>
      </c>
      <c r="E18" s="2" t="s">
        <v>12</v>
      </c>
      <c r="F18" s="2">
        <f>VLOOKUP(C18,'Five Year Alumni Srvy 2016 Data'!C:F,4,FALSE)</f>
        <v>0</v>
      </c>
      <c r="G18" s="2" t="str">
        <f>VLOOKUP(F18,Coding!K:L,2,FALSE)</f>
        <v>Non-URM</v>
      </c>
      <c r="H18" t="s">
        <v>277</v>
      </c>
      <c r="I18" t="s">
        <v>278</v>
      </c>
      <c r="J18" t="s">
        <v>17</v>
      </c>
      <c r="K18" t="s">
        <v>90</v>
      </c>
      <c r="L18" s="2">
        <v>3</v>
      </c>
      <c r="M18" t="s">
        <v>75</v>
      </c>
      <c r="N18" t="s">
        <v>91</v>
      </c>
      <c r="O18" t="s">
        <v>95</v>
      </c>
      <c r="R18" s="5" t="s">
        <v>499</v>
      </c>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F18" s="5"/>
      <c r="BH18" s="79" t="s">
        <v>157</v>
      </c>
      <c r="BI18" s="80"/>
      <c r="BJ18" s="80"/>
      <c r="BK18" s="80"/>
      <c r="BL18" s="81"/>
      <c r="BM18" s="110" t="s">
        <v>508</v>
      </c>
      <c r="BN18" s="112" t="s">
        <v>513</v>
      </c>
      <c r="BP18" s="79" t="s">
        <v>524</v>
      </c>
      <c r="BQ18" s="80"/>
      <c r="BR18" s="80"/>
      <c r="BS18" s="80"/>
      <c r="BT18" s="81"/>
      <c r="BU18" s="110" t="s">
        <v>508</v>
      </c>
      <c r="BV18" s="112" t="s">
        <v>513</v>
      </c>
    </row>
    <row r="19" spans="1:75" x14ac:dyDescent="0.25">
      <c r="A19" s="2">
        <v>1</v>
      </c>
      <c r="B19" s="2">
        <v>2016</v>
      </c>
      <c r="C19" t="s">
        <v>295</v>
      </c>
      <c r="D19" t="s">
        <v>48</v>
      </c>
      <c r="E19" s="2" t="s">
        <v>12</v>
      </c>
      <c r="F19" s="2">
        <f>VLOOKUP(C19,'Five Year Alumni Srvy 2016 Data'!C:F,4,FALSE)</f>
        <v>0</v>
      </c>
      <c r="G19" s="2" t="str">
        <f>VLOOKUP(F19,Coding!K:L,2,FALSE)</f>
        <v>Non-URM</v>
      </c>
      <c r="H19" t="s">
        <v>182</v>
      </c>
      <c r="I19" t="s">
        <v>182</v>
      </c>
      <c r="J19" t="s">
        <v>21</v>
      </c>
      <c r="K19" t="s">
        <v>90</v>
      </c>
      <c r="L19" s="2">
        <v>4</v>
      </c>
      <c r="M19" t="s">
        <v>75</v>
      </c>
      <c r="N19" t="s">
        <v>91</v>
      </c>
      <c r="O19" t="s">
        <v>92</v>
      </c>
      <c r="R19" s="5" t="s">
        <v>500</v>
      </c>
      <c r="S19" s="6">
        <v>16</v>
      </c>
      <c r="T19" s="6">
        <v>25</v>
      </c>
      <c r="U19" s="6">
        <v>22</v>
      </c>
      <c r="V19" s="6">
        <v>32</v>
      </c>
      <c r="W19" s="6">
        <v>8</v>
      </c>
      <c r="X19" s="6">
        <v>7</v>
      </c>
      <c r="Y19" s="6">
        <v>7</v>
      </c>
      <c r="Z19" s="6">
        <v>12</v>
      </c>
      <c r="AA19" s="6">
        <v>14</v>
      </c>
      <c r="AB19" s="6">
        <v>70</v>
      </c>
      <c r="AC19" s="6">
        <v>56</v>
      </c>
      <c r="AD19" s="6">
        <v>30</v>
      </c>
      <c r="AE19" s="6">
        <v>118</v>
      </c>
      <c r="AF19" s="6">
        <v>17</v>
      </c>
      <c r="AG19" s="6">
        <v>7</v>
      </c>
      <c r="AH19" s="6">
        <v>170</v>
      </c>
      <c r="AI19" s="6">
        <v>18</v>
      </c>
      <c r="AJ19" s="6">
        <v>169</v>
      </c>
      <c r="AK19" s="6">
        <v>32</v>
      </c>
      <c r="AL19" s="6">
        <v>5</v>
      </c>
      <c r="AM19" s="6">
        <v>22</v>
      </c>
      <c r="AN19" s="6">
        <v>17</v>
      </c>
      <c r="AO19" s="6">
        <v>4</v>
      </c>
      <c r="AP19" s="6">
        <v>14</v>
      </c>
      <c r="AQ19" s="6">
        <v>20</v>
      </c>
      <c r="AR19" s="6">
        <v>42</v>
      </c>
      <c r="AS19" s="6">
        <v>41</v>
      </c>
      <c r="AT19" s="6">
        <v>54</v>
      </c>
      <c r="AU19" s="6">
        <v>7</v>
      </c>
      <c r="AV19" s="6">
        <v>50</v>
      </c>
      <c r="AW19" s="6">
        <v>22</v>
      </c>
      <c r="AX19" s="6">
        <v>18</v>
      </c>
      <c r="AY19" s="6">
        <v>1</v>
      </c>
      <c r="AZ19" s="6">
        <v>9</v>
      </c>
      <c r="BA19" s="6">
        <v>34</v>
      </c>
      <c r="BB19" s="6">
        <v>162</v>
      </c>
      <c r="BC19" s="6">
        <v>1352</v>
      </c>
      <c r="BH19" s="117" t="s">
        <v>518</v>
      </c>
      <c r="BI19" s="118"/>
      <c r="BJ19" s="118"/>
      <c r="BK19" s="118"/>
      <c r="BL19" s="119"/>
      <c r="BM19" s="111"/>
      <c r="BN19" s="111"/>
      <c r="BP19" s="113"/>
      <c r="BQ19" s="114"/>
      <c r="BR19" s="114"/>
      <c r="BS19" s="114"/>
      <c r="BT19" s="115"/>
      <c r="BU19" s="116"/>
      <c r="BV19" s="111"/>
    </row>
    <row r="20" spans="1:75" x14ac:dyDescent="0.25">
      <c r="A20" s="2">
        <v>1</v>
      </c>
      <c r="B20" s="2">
        <v>2016</v>
      </c>
      <c r="C20" t="s">
        <v>302</v>
      </c>
      <c r="D20" t="s">
        <v>204</v>
      </c>
      <c r="E20" s="2" t="s">
        <v>12</v>
      </c>
      <c r="F20" s="2">
        <f>VLOOKUP(C20,'Five Year Alumni Srvy 2016 Data'!C:F,4,FALSE)</f>
        <v>0</v>
      </c>
      <c r="G20" s="2" t="str">
        <f>VLOOKUP(F20,Coding!K:L,2,FALSE)</f>
        <v>Non-URM</v>
      </c>
      <c r="H20" t="s">
        <v>198</v>
      </c>
      <c r="I20" t="s">
        <v>199</v>
      </c>
      <c r="J20" t="s">
        <v>17</v>
      </c>
      <c r="K20" t="s">
        <v>90</v>
      </c>
      <c r="L20" s="2">
        <v>3</v>
      </c>
      <c r="M20" t="s">
        <v>75</v>
      </c>
      <c r="N20" t="s">
        <v>91</v>
      </c>
      <c r="O20" t="s">
        <v>95</v>
      </c>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F20" s="5" t="s">
        <v>157</v>
      </c>
      <c r="BH20" s="7" t="s">
        <v>520</v>
      </c>
      <c r="BI20" s="12"/>
      <c r="BJ20" s="12"/>
      <c r="BK20" s="12"/>
      <c r="BL20" s="12"/>
      <c r="BM20" s="34">
        <f>VLOOKUP(BF20,$R$8:$BC$19,38,FALSE)-VLOOKUP(BF20,$R$8:$BC$19,37,FALSE)</f>
        <v>157</v>
      </c>
      <c r="BN20" s="37">
        <f>IF(BM20=0,"-",VLOOKUP(BF20,$R$8:$BC$19,14,FALSE)/BM20)</f>
        <v>0.75159235668789814</v>
      </c>
      <c r="BP20" s="7" t="s">
        <v>525</v>
      </c>
      <c r="BQ20" s="12"/>
      <c r="BR20" s="12"/>
      <c r="BS20" s="12"/>
      <c r="BT20" s="12"/>
      <c r="BU20" s="34">
        <f t="shared" ref="BU20:BU27" si="0">VLOOKUP(BW20,$R$8:$BC$19,38,FALSE)-VLOOKUP(BW20,$R$8:$BC$19,37,FALSE)</f>
        <v>155</v>
      </c>
      <c r="BV20" s="43">
        <f>IF(BU20=0,"-",VLOOKUP(BW20,$R$8:$BC$19,27,FALSE)/BU20)</f>
        <v>0.2709677419354839</v>
      </c>
      <c r="BW20" s="5" t="s">
        <v>79</v>
      </c>
    </row>
    <row r="21" spans="1:75" x14ac:dyDescent="0.25">
      <c r="A21" s="2">
        <v>1</v>
      </c>
      <c r="B21" s="2">
        <v>2016</v>
      </c>
      <c r="C21" t="s">
        <v>303</v>
      </c>
      <c r="D21" t="s">
        <v>204</v>
      </c>
      <c r="E21" s="2" t="s">
        <v>12</v>
      </c>
      <c r="F21" s="2">
        <f>VLOOKUP(C21,'Five Year Alumni Srvy 2016 Data'!C:F,4,FALSE)</f>
        <v>0</v>
      </c>
      <c r="G21" s="2" t="str">
        <f>VLOOKUP(F21,Coding!K:L,2,FALSE)</f>
        <v>Non-URM</v>
      </c>
      <c r="H21" t="s">
        <v>304</v>
      </c>
      <c r="I21" t="s">
        <v>267</v>
      </c>
      <c r="J21" t="s">
        <v>10</v>
      </c>
      <c r="K21" t="s">
        <v>90</v>
      </c>
      <c r="L21" s="2">
        <v>3</v>
      </c>
      <c r="M21" t="s">
        <v>75</v>
      </c>
      <c r="N21" t="s">
        <v>91</v>
      </c>
      <c r="O21" t="s">
        <v>95</v>
      </c>
      <c r="BF21" s="5" t="s">
        <v>157</v>
      </c>
      <c r="BH21" s="8" t="s">
        <v>222</v>
      </c>
      <c r="BI21" s="13"/>
      <c r="BJ21" s="13"/>
      <c r="BK21" s="13"/>
      <c r="BL21" s="13"/>
      <c r="BM21" s="26">
        <f>VLOOKUP(BF21,$R$8:$BC$19,38,FALSE)-VLOOKUP(BF21,$R$8:$BC$19,37,FALSE)</f>
        <v>157</v>
      </c>
      <c r="BN21" s="38">
        <f>IF(BM21=0,"-",VLOOKUP(BF21,$R$8:$BC$19,15,FALSE)/BM21)</f>
        <v>0.10828025477707007</v>
      </c>
      <c r="BP21" s="8" t="s">
        <v>255</v>
      </c>
      <c r="BQ21" s="13"/>
      <c r="BR21" s="13"/>
      <c r="BS21" s="13"/>
      <c r="BT21" s="13"/>
      <c r="BU21" s="26">
        <f t="shared" si="0"/>
        <v>155</v>
      </c>
      <c r="BV21" s="44">
        <f>IF(BU21=0,"-",VLOOKUP(BW21,$R$8:$BC$19,29,FALSE)/BU21)</f>
        <v>0</v>
      </c>
      <c r="BW21" s="5" t="s">
        <v>79</v>
      </c>
    </row>
    <row r="22" spans="1:75" x14ac:dyDescent="0.25">
      <c r="A22" s="2">
        <v>1</v>
      </c>
      <c r="B22" s="2">
        <v>2016</v>
      </c>
      <c r="C22" t="s">
        <v>311</v>
      </c>
      <c r="D22" t="s">
        <v>48</v>
      </c>
      <c r="E22" s="2" t="s">
        <v>12</v>
      </c>
      <c r="F22" s="2">
        <f>VLOOKUP(C22,'Five Year Alumni Srvy 2016 Data'!C:F,4,FALSE)</f>
        <v>0</v>
      </c>
      <c r="G22" s="2" t="str">
        <f>VLOOKUP(F22,Coding!K:L,2,FALSE)</f>
        <v>Non-URM</v>
      </c>
      <c r="H22" t="s">
        <v>258</v>
      </c>
      <c r="I22" t="s">
        <v>258</v>
      </c>
      <c r="J22" t="s">
        <v>17</v>
      </c>
      <c r="K22" t="s">
        <v>90</v>
      </c>
      <c r="L22" s="2">
        <v>4</v>
      </c>
      <c r="M22" t="s">
        <v>75</v>
      </c>
      <c r="N22" t="s">
        <v>91</v>
      </c>
      <c r="O22" t="s">
        <v>92</v>
      </c>
      <c r="BF22" s="5" t="s">
        <v>157</v>
      </c>
      <c r="BH22" s="8" t="s">
        <v>521</v>
      </c>
      <c r="BI22" s="13"/>
      <c r="BJ22" s="13"/>
      <c r="BK22" s="13"/>
      <c r="BL22" s="13"/>
      <c r="BM22" s="26">
        <f t="shared" ref="BM22:BM24" si="1">VLOOKUP(BF22,$R$8:$BC$19,38,FALSE)-VLOOKUP(BF22,$R$8:$BC$19,37,FALSE)</f>
        <v>157</v>
      </c>
      <c r="BN22" s="38">
        <f>IF(BM22=0,"-",VLOOKUP(BF22,$R$8:$BC$19,35,FALSE)/BM22)</f>
        <v>5.7324840764331211E-2</v>
      </c>
      <c r="BP22" s="8" t="s">
        <v>526</v>
      </c>
      <c r="BQ22" s="13"/>
      <c r="BR22" s="13"/>
      <c r="BS22" s="13"/>
      <c r="BT22" s="13"/>
      <c r="BU22" s="26">
        <f t="shared" si="0"/>
        <v>155</v>
      </c>
      <c r="BV22" s="44">
        <f>IF(BU22=0,"-",VLOOKUP(BW22,$R$8:$BC$19,13,FALSE)/BU22)</f>
        <v>0.19354838709677419</v>
      </c>
      <c r="BW22" s="5" t="s">
        <v>79</v>
      </c>
    </row>
    <row r="23" spans="1:75" x14ac:dyDescent="0.25">
      <c r="A23" s="2">
        <v>1</v>
      </c>
      <c r="B23" s="2">
        <v>2016</v>
      </c>
      <c r="C23" t="s">
        <v>315</v>
      </c>
      <c r="D23" t="s">
        <v>48</v>
      </c>
      <c r="E23" s="2" t="s">
        <v>12</v>
      </c>
      <c r="F23" s="2">
        <f>VLOOKUP(C23,'Five Year Alumni Srvy 2016 Data'!C:F,4,FALSE)</f>
        <v>0</v>
      </c>
      <c r="G23" s="2" t="str">
        <f>VLOOKUP(F23,Coding!K:L,2,FALSE)</f>
        <v>Non-URM</v>
      </c>
      <c r="H23" t="s">
        <v>316</v>
      </c>
      <c r="I23" t="s">
        <v>261</v>
      </c>
      <c r="J23" t="s">
        <v>10</v>
      </c>
      <c r="K23" t="s">
        <v>90</v>
      </c>
      <c r="L23" s="2">
        <v>3</v>
      </c>
      <c r="M23" t="s">
        <v>75</v>
      </c>
      <c r="N23" t="s">
        <v>91</v>
      </c>
      <c r="O23" t="s">
        <v>95</v>
      </c>
      <c r="BF23" s="5" t="s">
        <v>157</v>
      </c>
      <c r="BH23" s="8" t="s">
        <v>522</v>
      </c>
      <c r="BI23" s="13"/>
      <c r="BJ23" s="13"/>
      <c r="BK23" s="13"/>
      <c r="BL23" s="13"/>
      <c r="BM23" s="26">
        <f t="shared" si="1"/>
        <v>157</v>
      </c>
      <c r="BN23" s="38">
        <f>IF(BM23=0,"-",VLOOKUP(BF23,$R$8:$BC$19,34,FALSE)/BM23)</f>
        <v>6.369426751592357E-3</v>
      </c>
      <c r="BP23" s="8" t="s">
        <v>174</v>
      </c>
      <c r="BQ23" s="13"/>
      <c r="BR23" s="13"/>
      <c r="BS23" s="13"/>
      <c r="BT23" s="13"/>
      <c r="BU23" s="26">
        <f t="shared" si="0"/>
        <v>155</v>
      </c>
      <c r="BV23" s="44">
        <f>IF(BU23=0,"-",VLOOKUP(BW23,$R$8:$BC$19,26,FALSE)/BU23)</f>
        <v>0.12903225806451613</v>
      </c>
      <c r="BW23" s="5" t="s">
        <v>79</v>
      </c>
    </row>
    <row r="24" spans="1:75" x14ac:dyDescent="0.25">
      <c r="A24" s="2">
        <v>1</v>
      </c>
      <c r="B24" s="2">
        <v>2016</v>
      </c>
      <c r="C24" t="s">
        <v>320</v>
      </c>
      <c r="D24" t="s">
        <v>48</v>
      </c>
      <c r="E24" s="2" t="s">
        <v>12</v>
      </c>
      <c r="F24" s="2">
        <f>VLOOKUP(C24,'Five Year Alumni Srvy 2016 Data'!C:F,4,FALSE)</f>
        <v>0</v>
      </c>
      <c r="G24" s="2" t="str">
        <f>VLOOKUP(F24,Coding!K:L,2,FALSE)</f>
        <v>Non-URM</v>
      </c>
      <c r="H24" t="s">
        <v>321</v>
      </c>
      <c r="I24" t="s">
        <v>322</v>
      </c>
      <c r="J24" t="s">
        <v>15</v>
      </c>
      <c r="K24" t="s">
        <v>90</v>
      </c>
      <c r="L24" s="2">
        <v>4</v>
      </c>
      <c r="M24" t="s">
        <v>75</v>
      </c>
      <c r="N24" t="s">
        <v>91</v>
      </c>
      <c r="O24" t="s">
        <v>92</v>
      </c>
      <c r="BF24" s="5" t="s">
        <v>157</v>
      </c>
      <c r="BH24" s="17" t="s">
        <v>523</v>
      </c>
      <c r="BI24" s="14"/>
      <c r="BJ24" s="14"/>
      <c r="BK24" s="14"/>
      <c r="BL24" s="14"/>
      <c r="BM24" s="35">
        <f t="shared" si="1"/>
        <v>157</v>
      </c>
      <c r="BN24" s="39">
        <f>IF(BM24=0,"-",VLOOKUP(BF24,$R$8:$BC$19,22,FALSE)/BM24)</f>
        <v>7.6433121019108277E-2</v>
      </c>
      <c r="BP24" s="8" t="s">
        <v>192</v>
      </c>
      <c r="BQ24" s="13"/>
      <c r="BR24" s="13"/>
      <c r="BS24" s="13"/>
      <c r="BT24" s="13"/>
      <c r="BU24" s="26">
        <f t="shared" si="0"/>
        <v>155</v>
      </c>
      <c r="BV24" s="44">
        <f>IF(BU24=0,"-",VLOOKUP(BW24,$R$8:$BC$19,31,FALSE)/BU24)</f>
        <v>0</v>
      </c>
      <c r="BW24" s="5" t="s">
        <v>79</v>
      </c>
    </row>
    <row r="25" spans="1:75" x14ac:dyDescent="0.25">
      <c r="A25" s="2">
        <v>1</v>
      </c>
      <c r="B25" s="2">
        <v>2016</v>
      </c>
      <c r="C25" t="s">
        <v>324</v>
      </c>
      <c r="D25" t="s">
        <v>204</v>
      </c>
      <c r="E25" s="2" t="s">
        <v>12</v>
      </c>
      <c r="F25" s="2">
        <f>VLOOKUP(C25,'Five Year Alumni Srvy 2016 Data'!C:F,4,FALSE)</f>
        <v>0</v>
      </c>
      <c r="G25" s="2" t="str">
        <f>VLOOKUP(F25,Coding!K:L,2,FALSE)</f>
        <v>Non-URM</v>
      </c>
      <c r="H25" t="s">
        <v>298</v>
      </c>
      <c r="I25" t="s">
        <v>298</v>
      </c>
      <c r="J25" t="s">
        <v>21</v>
      </c>
      <c r="K25" t="s">
        <v>90</v>
      </c>
      <c r="L25" s="2">
        <v>4</v>
      </c>
      <c r="M25" t="s">
        <v>75</v>
      </c>
      <c r="N25" t="s">
        <v>91</v>
      </c>
      <c r="O25" t="s">
        <v>92</v>
      </c>
      <c r="BH25" s="18"/>
      <c r="BI25" s="13"/>
      <c r="BJ25" s="13"/>
      <c r="BK25" s="13"/>
      <c r="BL25" s="13"/>
      <c r="BM25" s="13"/>
      <c r="BN25" s="13"/>
      <c r="BP25" s="8" t="s">
        <v>527</v>
      </c>
      <c r="BQ25" s="13"/>
      <c r="BR25" s="13"/>
      <c r="BS25" s="13"/>
      <c r="BT25" s="13"/>
      <c r="BU25" s="26">
        <f t="shared" si="0"/>
        <v>155</v>
      </c>
      <c r="BV25" s="44">
        <f>IF(BU25=0,"-",VLOOKUP(BW25,$R$8:$BC$19,16,FALSE)/BU25)</f>
        <v>4.5161290322580643E-2</v>
      </c>
      <c r="BW25" s="5" t="s">
        <v>79</v>
      </c>
    </row>
    <row r="26" spans="1:75" x14ac:dyDescent="0.25">
      <c r="A26" s="2">
        <v>1</v>
      </c>
      <c r="B26" s="2">
        <v>2016</v>
      </c>
      <c r="C26" t="s">
        <v>332</v>
      </c>
      <c r="D26" t="s">
        <v>169</v>
      </c>
      <c r="E26" s="2" t="s">
        <v>12</v>
      </c>
      <c r="F26" s="2">
        <f>VLOOKUP(C26,'Five Year Alumni Srvy 2016 Data'!C:F,4,FALSE)</f>
        <v>0</v>
      </c>
      <c r="G26" s="2" t="str">
        <f>VLOOKUP(F26,Coding!K:L,2,FALSE)</f>
        <v>Non-URM</v>
      </c>
      <c r="H26" t="s">
        <v>182</v>
      </c>
      <c r="I26" t="s">
        <v>182</v>
      </c>
      <c r="J26" t="s">
        <v>21</v>
      </c>
      <c r="K26" t="s">
        <v>90</v>
      </c>
      <c r="L26" s="3"/>
      <c r="M26" t="s">
        <v>75</v>
      </c>
      <c r="N26" t="s">
        <v>91</v>
      </c>
      <c r="BP26" s="8" t="s">
        <v>528</v>
      </c>
      <c r="BQ26" s="13"/>
      <c r="BR26" s="13"/>
      <c r="BS26" s="13"/>
      <c r="BT26" s="13"/>
      <c r="BU26" s="26">
        <f t="shared" si="0"/>
        <v>155</v>
      </c>
      <c r="BV26" s="44">
        <f>IF(BU26=0,"-",VLOOKUP(BW26,$R$8:$BC$19,23,FALSE)/BU26)</f>
        <v>0.10967741935483871</v>
      </c>
      <c r="BW26" s="5" t="s">
        <v>79</v>
      </c>
    </row>
    <row r="27" spans="1:75" x14ac:dyDescent="0.25">
      <c r="A27" s="2">
        <v>1</v>
      </c>
      <c r="B27" s="2">
        <v>2016</v>
      </c>
      <c r="C27" t="s">
        <v>358</v>
      </c>
      <c r="D27" t="s">
        <v>264</v>
      </c>
      <c r="E27" s="2" t="s">
        <v>12</v>
      </c>
      <c r="F27" s="2">
        <f>VLOOKUP(C27,'Five Year Alumni Srvy 2016 Data'!C:F,4,FALSE)</f>
        <v>0</v>
      </c>
      <c r="G27" s="2" t="str">
        <f>VLOOKUP(F27,Coding!K:L,2,FALSE)</f>
        <v>Non-URM</v>
      </c>
      <c r="H27" t="s">
        <v>190</v>
      </c>
      <c r="I27" t="s">
        <v>191</v>
      </c>
      <c r="J27" t="s">
        <v>21</v>
      </c>
      <c r="K27" t="s">
        <v>90</v>
      </c>
      <c r="L27" s="2">
        <v>4</v>
      </c>
      <c r="M27" t="s">
        <v>75</v>
      </c>
      <c r="N27" t="s">
        <v>91</v>
      </c>
      <c r="O27" t="s">
        <v>92</v>
      </c>
      <c r="BH27" s="79" t="s">
        <v>529</v>
      </c>
      <c r="BI27" s="80"/>
      <c r="BJ27" s="80"/>
      <c r="BK27" s="80"/>
      <c r="BL27" s="81"/>
      <c r="BM27" s="110" t="s">
        <v>508</v>
      </c>
      <c r="BN27" s="112" t="s">
        <v>513</v>
      </c>
      <c r="BP27" s="9" t="s">
        <v>523</v>
      </c>
      <c r="BQ27" s="14"/>
      <c r="BR27" s="14"/>
      <c r="BS27" s="14"/>
      <c r="BT27" s="14"/>
      <c r="BU27" s="35">
        <f t="shared" si="0"/>
        <v>155</v>
      </c>
      <c r="BV27" s="45">
        <f>IF(BU27=0,"-",VLOOKUP(BW27,$R$8:$BC$19,22,FALSE)/BU27)</f>
        <v>6.4516129032258063E-2</v>
      </c>
      <c r="BW27" s="5" t="s">
        <v>79</v>
      </c>
    </row>
    <row r="28" spans="1:75" x14ac:dyDescent="0.25">
      <c r="A28" s="2">
        <v>1</v>
      </c>
      <c r="B28" s="2">
        <v>2016</v>
      </c>
      <c r="C28" t="s">
        <v>363</v>
      </c>
      <c r="D28" t="s">
        <v>264</v>
      </c>
      <c r="E28" s="2" t="s">
        <v>12</v>
      </c>
      <c r="F28" s="2">
        <f>VLOOKUP(C28,'Five Year Alumni Srvy 2016 Data'!C:F,4,FALSE)</f>
        <v>0</v>
      </c>
      <c r="G28" s="2" t="str">
        <f>VLOOKUP(F28,Coding!K:L,2,FALSE)</f>
        <v>Non-URM</v>
      </c>
      <c r="H28" t="s">
        <v>304</v>
      </c>
      <c r="I28" t="s">
        <v>267</v>
      </c>
      <c r="J28" t="s">
        <v>10</v>
      </c>
      <c r="K28" t="s">
        <v>90</v>
      </c>
      <c r="L28" s="2">
        <v>3</v>
      </c>
      <c r="M28" t="s">
        <v>75</v>
      </c>
      <c r="N28" t="s">
        <v>91</v>
      </c>
      <c r="O28" t="s">
        <v>95</v>
      </c>
      <c r="BH28" s="113"/>
      <c r="BI28" s="114"/>
      <c r="BJ28" s="114"/>
      <c r="BK28" s="114"/>
      <c r="BL28" s="115"/>
      <c r="BM28" s="116"/>
      <c r="BN28" s="111"/>
    </row>
    <row r="29" spans="1:75" x14ac:dyDescent="0.25">
      <c r="A29" s="2">
        <v>1</v>
      </c>
      <c r="B29" s="2">
        <v>2016</v>
      </c>
      <c r="C29" t="s">
        <v>365</v>
      </c>
      <c r="D29" t="s">
        <v>48</v>
      </c>
      <c r="E29" s="2" t="s">
        <v>12</v>
      </c>
      <c r="F29" s="2">
        <f>VLOOKUP(C29,'Five Year Alumni Srvy 2016 Data'!C:F,4,FALSE)</f>
        <v>0</v>
      </c>
      <c r="G29" s="2" t="str">
        <f>VLOOKUP(F29,Coding!K:L,2,FALSE)</f>
        <v>Non-URM</v>
      </c>
      <c r="H29" t="s">
        <v>270</v>
      </c>
      <c r="I29" t="s">
        <v>270</v>
      </c>
      <c r="J29" t="s">
        <v>21</v>
      </c>
      <c r="K29" t="s">
        <v>90</v>
      </c>
      <c r="L29" s="2">
        <v>1</v>
      </c>
      <c r="M29" t="s">
        <v>75</v>
      </c>
      <c r="N29" t="s">
        <v>91</v>
      </c>
      <c r="O29" t="s">
        <v>200</v>
      </c>
      <c r="BF29" s="5" t="s">
        <v>82</v>
      </c>
      <c r="BH29" s="7" t="s">
        <v>530</v>
      </c>
      <c r="BI29" s="12"/>
      <c r="BJ29" s="12"/>
      <c r="BK29" s="12"/>
      <c r="BL29" s="12"/>
      <c r="BM29" s="34">
        <f>VLOOKUP(BF29,$R$8:$BC$19,38,FALSE)-VLOOKUP(BF29,$R$8:$BC$19,37,FALSE)</f>
        <v>148</v>
      </c>
      <c r="BN29" s="37">
        <f>IF(BM29=0,"-",VLOOKUP(BF29,$R$8:$BC$19,29,FALSE)/BM29)</f>
        <v>0.36486486486486486</v>
      </c>
    </row>
    <row r="30" spans="1:75" x14ac:dyDescent="0.25">
      <c r="A30" s="2">
        <v>1</v>
      </c>
      <c r="B30" s="2">
        <v>2016</v>
      </c>
      <c r="C30" t="s">
        <v>366</v>
      </c>
      <c r="D30" t="s">
        <v>48</v>
      </c>
      <c r="E30" s="2" t="s">
        <v>12</v>
      </c>
      <c r="F30" s="2">
        <f>VLOOKUP(C30,'Five Year Alumni Srvy 2016 Data'!C:F,4,FALSE)</f>
        <v>0</v>
      </c>
      <c r="G30" s="2" t="str">
        <f>VLOOKUP(F30,Coding!K:L,2,FALSE)</f>
        <v>Non-URM</v>
      </c>
      <c r="H30" t="s">
        <v>339</v>
      </c>
      <c r="I30" t="s">
        <v>339</v>
      </c>
      <c r="J30" t="s">
        <v>15</v>
      </c>
      <c r="K30" t="s">
        <v>90</v>
      </c>
      <c r="L30" s="2">
        <v>2</v>
      </c>
      <c r="M30" t="s">
        <v>75</v>
      </c>
      <c r="N30" t="s">
        <v>91</v>
      </c>
      <c r="O30" t="s">
        <v>176</v>
      </c>
      <c r="BF30" s="5" t="s">
        <v>82</v>
      </c>
      <c r="BH30" s="8" t="s">
        <v>175</v>
      </c>
      <c r="BI30" s="13"/>
      <c r="BJ30" s="13"/>
      <c r="BK30" s="13"/>
      <c r="BL30" s="13"/>
      <c r="BM30" s="26">
        <f t="shared" ref="BM30:BM34" si="2">VLOOKUP(BF30,$R$8:$BC$19,38,FALSE)-VLOOKUP(BF30,$R$8:$BC$19,37,FALSE)</f>
        <v>148</v>
      </c>
      <c r="BN30" s="38">
        <f>IF(BM30=0,"-",VLOOKUP(BF30,$R$8:$BC$19,28,FALSE)/BM30)</f>
        <v>0.27702702702702703</v>
      </c>
      <c r="BP30" s="79" t="s">
        <v>534</v>
      </c>
      <c r="BQ30" s="80"/>
      <c r="BR30" s="80"/>
      <c r="BS30" s="80"/>
      <c r="BT30" s="81"/>
      <c r="BU30" s="110" t="s">
        <v>508</v>
      </c>
      <c r="BV30" s="112" t="s">
        <v>513</v>
      </c>
    </row>
    <row r="31" spans="1:75" x14ac:dyDescent="0.25">
      <c r="A31" s="2">
        <v>1</v>
      </c>
      <c r="B31" s="2">
        <v>2016</v>
      </c>
      <c r="C31" t="s">
        <v>369</v>
      </c>
      <c r="D31" t="s">
        <v>48</v>
      </c>
      <c r="E31" s="2" t="s">
        <v>12</v>
      </c>
      <c r="F31" s="2">
        <f>VLOOKUP(C31,'Five Year Alumni Srvy 2016 Data'!C:F,4,FALSE)</f>
        <v>0</v>
      </c>
      <c r="G31" s="2" t="str">
        <f>VLOOKUP(F31,Coding!K:L,2,FALSE)</f>
        <v>Non-URM</v>
      </c>
      <c r="H31" t="s">
        <v>215</v>
      </c>
      <c r="I31" t="s">
        <v>215</v>
      </c>
      <c r="J31" t="s">
        <v>21</v>
      </c>
      <c r="K31" t="s">
        <v>90</v>
      </c>
      <c r="L31" s="2">
        <v>4</v>
      </c>
      <c r="M31" t="s">
        <v>75</v>
      </c>
      <c r="N31" t="s">
        <v>91</v>
      </c>
      <c r="O31" t="s">
        <v>92</v>
      </c>
      <c r="BF31" s="5" t="s">
        <v>82</v>
      </c>
      <c r="BH31" s="8" t="s">
        <v>531</v>
      </c>
      <c r="BI31" s="13"/>
      <c r="BJ31" s="13"/>
      <c r="BK31" s="13"/>
      <c r="BL31" s="13"/>
      <c r="BM31" s="26">
        <f>VLOOKUP(BF31,$R$8:$BC$19,38,FALSE)-VLOOKUP(BF31,$R$8:$BC$19,37,FALSE)</f>
        <v>148</v>
      </c>
      <c r="BN31" s="38">
        <f>IF(BM31=0,"-",VLOOKUP(BF31,$R$8:$BC$19,18,FALSE)/BM31)</f>
        <v>0.12162162162162163</v>
      </c>
      <c r="BP31" s="113"/>
      <c r="BQ31" s="114"/>
      <c r="BR31" s="114"/>
      <c r="BS31" s="114"/>
      <c r="BT31" s="115"/>
      <c r="BU31" s="111"/>
      <c r="BV31" s="111"/>
    </row>
    <row r="32" spans="1:75" x14ac:dyDescent="0.25">
      <c r="A32" s="2">
        <v>1</v>
      </c>
      <c r="B32" s="2">
        <v>2016</v>
      </c>
      <c r="C32" t="s">
        <v>373</v>
      </c>
      <c r="D32" t="s">
        <v>48</v>
      </c>
      <c r="E32" s="2" t="s">
        <v>12</v>
      </c>
      <c r="F32" s="2">
        <f>VLOOKUP(C32,'Five Year Alumni Srvy 2016 Data'!C:F,4,FALSE)</f>
        <v>0</v>
      </c>
      <c r="G32" s="2" t="str">
        <f>VLOOKUP(F32,Coding!K:L,2,FALSE)</f>
        <v>Non-URM</v>
      </c>
      <c r="H32" t="s">
        <v>235</v>
      </c>
      <c r="I32" t="s">
        <v>236</v>
      </c>
      <c r="J32" t="s">
        <v>15</v>
      </c>
      <c r="K32" t="s">
        <v>90</v>
      </c>
      <c r="L32" s="2">
        <v>3</v>
      </c>
      <c r="M32" t="s">
        <v>75</v>
      </c>
      <c r="N32" t="s">
        <v>91</v>
      </c>
      <c r="O32" t="s">
        <v>95</v>
      </c>
      <c r="BF32" s="5" t="s">
        <v>82</v>
      </c>
      <c r="BH32" s="8" t="s">
        <v>532</v>
      </c>
      <c r="BI32" s="13"/>
      <c r="BJ32" s="13"/>
      <c r="BK32" s="13"/>
      <c r="BL32" s="13"/>
      <c r="BM32" s="26">
        <f t="shared" si="2"/>
        <v>148</v>
      </c>
      <c r="BN32" s="38">
        <f>IF(BM32=0,"-",VLOOKUP(BF32,$R$8:$BC$19,21,FALSE)/BM32)</f>
        <v>3.3783783783783786E-2</v>
      </c>
      <c r="BP32" s="7" t="s">
        <v>535</v>
      </c>
      <c r="BQ32" s="12"/>
      <c r="BR32" s="12"/>
      <c r="BS32" s="12"/>
      <c r="BT32" s="12"/>
      <c r="BU32" s="31">
        <f>VLOOKUP(BW32,$R$8:$BC$19,38,FALSE)-VLOOKUP(BW32,$R$8:$BC$19,37,FALSE)</f>
        <v>152</v>
      </c>
      <c r="BV32" s="40">
        <f>IF(BU32=0,"-",VLOOKUP(BW32,$R$8:$BC$19,11,FALSE)/BU32)</f>
        <v>0.46052631578947367</v>
      </c>
      <c r="BW32" s="5" t="s">
        <v>76</v>
      </c>
    </row>
    <row r="33" spans="1:75" x14ac:dyDescent="0.25">
      <c r="A33" s="2">
        <v>1</v>
      </c>
      <c r="B33" s="2">
        <v>2016</v>
      </c>
      <c r="C33" t="s">
        <v>377</v>
      </c>
      <c r="E33" s="2" t="s">
        <v>12</v>
      </c>
      <c r="F33" s="2">
        <f>VLOOKUP(C33,'Five Year Alumni Srvy 2016 Data'!C:F,4,FALSE)</f>
        <v>0</v>
      </c>
      <c r="G33" s="2" t="str">
        <f>VLOOKUP(F33,Coding!K:L,2,FALSE)</f>
        <v>Non-URM</v>
      </c>
      <c r="H33" t="s">
        <v>427</v>
      </c>
      <c r="I33" t="s">
        <v>267</v>
      </c>
      <c r="J33" t="s">
        <v>10</v>
      </c>
      <c r="K33" t="s">
        <v>90</v>
      </c>
      <c r="L33" s="2">
        <v>3</v>
      </c>
      <c r="M33" t="s">
        <v>75</v>
      </c>
      <c r="N33" t="s">
        <v>91</v>
      </c>
      <c r="O33" t="s">
        <v>95</v>
      </c>
      <c r="BF33" s="5" t="s">
        <v>82</v>
      </c>
      <c r="BH33" s="16" t="s">
        <v>280</v>
      </c>
      <c r="BI33" s="13"/>
      <c r="BJ33" s="13"/>
      <c r="BK33" s="13"/>
      <c r="BL33" s="13"/>
      <c r="BM33" s="26">
        <f t="shared" si="2"/>
        <v>148</v>
      </c>
      <c r="BN33" s="38">
        <f>IF(BM33=0,"-",VLOOKUP(BF33,$R$8:$BC$19,9,FALSE)/BM33)</f>
        <v>8.1081081081081086E-2</v>
      </c>
      <c r="BP33" s="8" t="s">
        <v>536</v>
      </c>
      <c r="BQ33" s="13"/>
      <c r="BR33" s="13"/>
      <c r="BS33" s="13"/>
      <c r="BT33" s="13"/>
      <c r="BU33" s="32">
        <f t="shared" ref="BU33:BU34" si="3">VLOOKUP(BW33,$R$8:$BC$19,38,FALSE)-VLOOKUP(BW33,$R$8:$BC$19,37,FALSE)</f>
        <v>152</v>
      </c>
      <c r="BV33" s="41">
        <f>IF(BU33=0,"-",VLOOKUP(BW33,$R$8:$BC$19,20,FALSE)/BU33)</f>
        <v>0.21052631578947367</v>
      </c>
      <c r="BW33" s="5" t="s">
        <v>76</v>
      </c>
    </row>
    <row r="34" spans="1:75" x14ac:dyDescent="0.25">
      <c r="A34" s="2">
        <v>1</v>
      </c>
      <c r="B34" s="2">
        <v>2016</v>
      </c>
      <c r="C34" t="s">
        <v>378</v>
      </c>
      <c r="D34" t="s">
        <v>204</v>
      </c>
      <c r="E34" s="2" t="s">
        <v>12</v>
      </c>
      <c r="F34" s="2">
        <f>VLOOKUP(C34,'Five Year Alumni Srvy 2016 Data'!C:F,4,FALSE)</f>
        <v>0</v>
      </c>
      <c r="G34" s="2" t="str">
        <f>VLOOKUP(F34,Coding!K:L,2,FALSE)</f>
        <v>Non-URM</v>
      </c>
      <c r="H34" t="s">
        <v>258</v>
      </c>
      <c r="I34" t="s">
        <v>258</v>
      </c>
      <c r="J34" t="s">
        <v>17</v>
      </c>
      <c r="K34" t="s">
        <v>90</v>
      </c>
      <c r="L34" s="2">
        <v>4</v>
      </c>
      <c r="M34" t="s">
        <v>75</v>
      </c>
      <c r="N34" t="s">
        <v>91</v>
      </c>
      <c r="O34" t="s">
        <v>92</v>
      </c>
      <c r="BF34" s="5" t="s">
        <v>82</v>
      </c>
      <c r="BH34" s="16" t="s">
        <v>294</v>
      </c>
      <c r="BI34" s="13"/>
      <c r="BJ34" s="13"/>
      <c r="BK34" s="13"/>
      <c r="BL34" s="13"/>
      <c r="BM34" s="26">
        <f t="shared" si="2"/>
        <v>148</v>
      </c>
      <c r="BN34" s="38">
        <f>IF(BM34=0,"-",VLOOKUP(BF34,$R$8:$BC$19,10,FALSE)/BM34)</f>
        <v>9.45945945945946E-2</v>
      </c>
      <c r="BP34" s="9" t="s">
        <v>537</v>
      </c>
      <c r="BQ34" s="14"/>
      <c r="BR34" s="14"/>
      <c r="BS34" s="14"/>
      <c r="BT34" s="14"/>
      <c r="BU34" s="33">
        <f t="shared" si="3"/>
        <v>152</v>
      </c>
      <c r="BV34" s="42">
        <f>IF(BU34=0,"-",VLOOKUP(BW34,$R$8:$BC$19,30,FALSE)/BU34)</f>
        <v>0</v>
      </c>
      <c r="BW34" s="5" t="s">
        <v>76</v>
      </c>
    </row>
    <row r="35" spans="1:75" x14ac:dyDescent="0.25">
      <c r="A35" s="2">
        <v>1</v>
      </c>
      <c r="B35" s="2">
        <v>2016</v>
      </c>
      <c r="C35" t="s">
        <v>381</v>
      </c>
      <c r="D35" t="s">
        <v>48</v>
      </c>
      <c r="E35" s="2" t="s">
        <v>12</v>
      </c>
      <c r="F35" s="2">
        <f>VLOOKUP(C35,'Five Year Alumni Srvy 2016 Data'!C:F,4,FALSE)</f>
        <v>0</v>
      </c>
      <c r="G35" s="2" t="str">
        <f>VLOOKUP(F35,Coding!K:L,2,FALSE)</f>
        <v>Non-URM</v>
      </c>
      <c r="H35" t="s">
        <v>382</v>
      </c>
      <c r="I35" t="s">
        <v>328</v>
      </c>
      <c r="J35" t="s">
        <v>10</v>
      </c>
      <c r="K35" t="s">
        <v>90</v>
      </c>
      <c r="L35" s="2">
        <v>4</v>
      </c>
      <c r="M35" t="s">
        <v>75</v>
      </c>
      <c r="N35" t="s">
        <v>91</v>
      </c>
      <c r="O35" t="s">
        <v>92</v>
      </c>
      <c r="BF35" s="5" t="s">
        <v>82</v>
      </c>
      <c r="BH35" s="17" t="s">
        <v>533</v>
      </c>
      <c r="BI35" s="14"/>
      <c r="BJ35" s="14"/>
      <c r="BK35" s="14"/>
      <c r="BL35" s="14"/>
      <c r="BM35" s="35">
        <f>VLOOKUP(BF35,$R$8:$BC$19,38,FALSE)-VLOOKUP(BF35,$R$8:$BC$19,37,FALSE)</f>
        <v>148</v>
      </c>
      <c r="BN35" s="39">
        <f>IF(BM35=0,"-",VLOOKUP(BF35,$R$8:$BC$19,24,FALSE)/BM35)</f>
        <v>2.7027027027027029E-2</v>
      </c>
    </row>
    <row r="36" spans="1:75" x14ac:dyDescent="0.25">
      <c r="A36" s="2">
        <v>1</v>
      </c>
      <c r="B36" s="2">
        <v>2016</v>
      </c>
      <c r="C36" t="s">
        <v>383</v>
      </c>
      <c r="D36" t="s">
        <v>204</v>
      </c>
      <c r="E36" s="2" t="s">
        <v>12</v>
      </c>
      <c r="F36" s="2">
        <f>VLOOKUP(C36,'Five Year Alumni Srvy 2016 Data'!C:F,4,FALSE)</f>
        <v>0</v>
      </c>
      <c r="G36" s="2" t="str">
        <f>VLOOKUP(F36,Coding!K:L,2,FALSE)</f>
        <v>Non-URM</v>
      </c>
      <c r="H36" t="s">
        <v>384</v>
      </c>
      <c r="I36" t="s">
        <v>182</v>
      </c>
      <c r="J36" t="s">
        <v>21</v>
      </c>
      <c r="K36" t="s">
        <v>90</v>
      </c>
      <c r="L36" s="2">
        <v>1</v>
      </c>
      <c r="M36" t="s">
        <v>75</v>
      </c>
      <c r="N36" t="s">
        <v>91</v>
      </c>
      <c r="O36" t="s">
        <v>200</v>
      </c>
    </row>
    <row r="37" spans="1:75" x14ac:dyDescent="0.25">
      <c r="A37" s="2">
        <v>1</v>
      </c>
      <c r="B37" s="2">
        <v>2016</v>
      </c>
      <c r="C37" t="s">
        <v>388</v>
      </c>
      <c r="D37" t="s">
        <v>169</v>
      </c>
      <c r="E37" s="2" t="s">
        <v>12</v>
      </c>
      <c r="F37" s="2">
        <f>VLOOKUP(C37,'Five Year Alumni Srvy 2016 Data'!C:F,4,FALSE)</f>
        <v>0</v>
      </c>
      <c r="G37" s="2" t="str">
        <f>VLOOKUP(F37,Coding!K:L,2,FALSE)</f>
        <v>Non-URM</v>
      </c>
      <c r="H37" t="s">
        <v>389</v>
      </c>
      <c r="I37" t="s">
        <v>390</v>
      </c>
      <c r="J37" t="s">
        <v>21</v>
      </c>
      <c r="K37" t="s">
        <v>90</v>
      </c>
      <c r="L37" s="2">
        <v>4</v>
      </c>
      <c r="M37" t="s">
        <v>75</v>
      </c>
      <c r="N37" t="s">
        <v>91</v>
      </c>
      <c r="O37" t="s">
        <v>92</v>
      </c>
      <c r="BV37" s="11"/>
    </row>
    <row r="38" spans="1:75" x14ac:dyDescent="0.25">
      <c r="A38" s="2">
        <v>1</v>
      </c>
      <c r="B38" s="2">
        <v>2016</v>
      </c>
      <c r="C38" t="s">
        <v>394</v>
      </c>
      <c r="D38" t="s">
        <v>264</v>
      </c>
      <c r="E38" s="2" t="s">
        <v>12</v>
      </c>
      <c r="F38" s="2">
        <f>VLOOKUP(C38,'Five Year Alumni Srvy 2016 Data'!C:F,4,FALSE)</f>
        <v>0</v>
      </c>
      <c r="G38" s="2" t="str">
        <f>VLOOKUP(F38,Coding!K:L,2,FALSE)</f>
        <v>Non-URM</v>
      </c>
      <c r="H38" t="s">
        <v>252</v>
      </c>
      <c r="I38" t="s">
        <v>206</v>
      </c>
      <c r="J38" t="s">
        <v>15</v>
      </c>
      <c r="K38" t="s">
        <v>90</v>
      </c>
      <c r="L38" s="2">
        <v>4</v>
      </c>
      <c r="M38" t="s">
        <v>75</v>
      </c>
      <c r="N38" t="s">
        <v>91</v>
      </c>
      <c r="O38" t="s">
        <v>92</v>
      </c>
      <c r="BH38" s="79" t="s">
        <v>542</v>
      </c>
      <c r="BI38" s="80"/>
      <c r="BJ38" s="80"/>
      <c r="BK38" s="80"/>
      <c r="BL38" s="81"/>
      <c r="BM38" s="110" t="s">
        <v>508</v>
      </c>
      <c r="BN38" s="112" t="s">
        <v>513</v>
      </c>
    </row>
    <row r="39" spans="1:75" x14ac:dyDescent="0.25">
      <c r="A39" s="2">
        <v>1</v>
      </c>
      <c r="B39" s="2">
        <v>2016</v>
      </c>
      <c r="C39" t="s">
        <v>396</v>
      </c>
      <c r="D39" t="s">
        <v>48</v>
      </c>
      <c r="E39" s="2" t="s">
        <v>12</v>
      </c>
      <c r="F39" s="2">
        <f>VLOOKUP(C39,'Five Year Alumni Srvy 2016 Data'!C:F,4,FALSE)</f>
        <v>0</v>
      </c>
      <c r="G39" s="2" t="str">
        <f>VLOOKUP(F39,Coding!K:L,2,FALSE)</f>
        <v>Non-URM</v>
      </c>
      <c r="H39" t="s">
        <v>318</v>
      </c>
      <c r="I39" t="s">
        <v>171</v>
      </c>
      <c r="J39" t="s">
        <v>19</v>
      </c>
      <c r="K39" t="s">
        <v>90</v>
      </c>
      <c r="L39" s="2">
        <v>4</v>
      </c>
      <c r="M39" t="s">
        <v>75</v>
      </c>
      <c r="N39" t="s">
        <v>91</v>
      </c>
      <c r="O39" t="s">
        <v>92</v>
      </c>
      <c r="BH39" s="82"/>
      <c r="BI39" s="83"/>
      <c r="BJ39" s="83"/>
      <c r="BK39" s="83"/>
      <c r="BL39" s="84"/>
      <c r="BM39" s="116"/>
      <c r="BN39" s="111"/>
    </row>
    <row r="40" spans="1:75" x14ac:dyDescent="0.25">
      <c r="A40" s="2">
        <v>1</v>
      </c>
      <c r="B40" s="2">
        <v>2016</v>
      </c>
      <c r="C40" t="s">
        <v>404</v>
      </c>
      <c r="D40" t="s">
        <v>204</v>
      </c>
      <c r="E40" s="2" t="s">
        <v>12</v>
      </c>
      <c r="F40" s="2">
        <f>VLOOKUP(C40,'Five Year Alumni Srvy 2016 Data'!C:F,4,FALSE)</f>
        <v>0</v>
      </c>
      <c r="G40" s="2" t="str">
        <f>VLOOKUP(F40,Coding!K:L,2,FALSE)</f>
        <v>Non-URM</v>
      </c>
      <c r="H40" t="s">
        <v>284</v>
      </c>
      <c r="I40" t="s">
        <v>261</v>
      </c>
      <c r="J40" t="s">
        <v>10</v>
      </c>
      <c r="K40" t="s">
        <v>90</v>
      </c>
      <c r="L40" s="2">
        <v>4</v>
      </c>
      <c r="M40" t="s">
        <v>75</v>
      </c>
      <c r="N40" t="s">
        <v>91</v>
      </c>
      <c r="O40" t="s">
        <v>92</v>
      </c>
      <c r="BF40" s="5" t="s">
        <v>154</v>
      </c>
      <c r="BH40" s="7" t="s">
        <v>256</v>
      </c>
      <c r="BI40" s="12"/>
      <c r="BJ40" s="12"/>
      <c r="BK40" s="12"/>
      <c r="BL40" s="12"/>
      <c r="BM40" s="31">
        <f>VLOOKUP(BF40,$R$8:$BC$19,38,FALSE)-VLOOKUP(BF40,$R$8:$BC$19,37,FALSE)</f>
        <v>149</v>
      </c>
      <c r="BN40" s="40">
        <f>IF(BM40=0,"-",VLOOKUP(BF40,$R$8:$BC$19,33,FALSE)/BM40)</f>
        <v>0.12080536912751678</v>
      </c>
    </row>
    <row r="41" spans="1:75" x14ac:dyDescent="0.25">
      <c r="A41" s="2">
        <v>1</v>
      </c>
      <c r="B41" s="2">
        <v>2016</v>
      </c>
      <c r="C41" t="s">
        <v>417</v>
      </c>
      <c r="D41" t="s">
        <v>204</v>
      </c>
      <c r="E41" s="2" t="s">
        <v>12</v>
      </c>
      <c r="F41" s="2">
        <f>VLOOKUP(C41,'Five Year Alumni Srvy 2016 Data'!C:F,4,FALSE)</f>
        <v>0</v>
      </c>
      <c r="G41" s="2" t="str">
        <f>VLOOKUP(F41,Coding!K:L,2,FALSE)</f>
        <v>Non-URM</v>
      </c>
      <c r="H41" t="s">
        <v>418</v>
      </c>
      <c r="I41" t="s">
        <v>342</v>
      </c>
      <c r="J41" t="s">
        <v>19</v>
      </c>
      <c r="K41" t="s">
        <v>90</v>
      </c>
      <c r="L41" s="2">
        <v>4</v>
      </c>
      <c r="M41" t="s">
        <v>75</v>
      </c>
      <c r="N41" t="s">
        <v>91</v>
      </c>
      <c r="O41" t="s">
        <v>92</v>
      </c>
      <c r="BF41" s="5" t="s">
        <v>154</v>
      </c>
      <c r="BH41" s="8" t="s">
        <v>543</v>
      </c>
      <c r="BI41" s="13"/>
      <c r="BJ41" s="13"/>
      <c r="BK41" s="13"/>
      <c r="BL41" s="13"/>
      <c r="BM41" s="32">
        <f t="shared" ref="BM41:BM48" si="4">VLOOKUP(BF41,$R$8:$BC$19,38,FALSE)-VLOOKUP(BF41,$R$8:$BC$19,37,FALSE)</f>
        <v>149</v>
      </c>
      <c r="BN41" s="41">
        <f>IF(BM41=0,"-",VLOOKUP(BF41,$R$8:$BC$19,2,FALSE)/BM41)</f>
        <v>0.10738255033557047</v>
      </c>
    </row>
    <row r="42" spans="1:75" x14ac:dyDescent="0.25">
      <c r="A42" s="2">
        <v>1</v>
      </c>
      <c r="B42" s="2">
        <v>2016</v>
      </c>
      <c r="C42" t="s">
        <v>422</v>
      </c>
      <c r="D42" t="s">
        <v>48</v>
      </c>
      <c r="E42" s="2" t="s">
        <v>12</v>
      </c>
      <c r="F42" s="2">
        <f>VLOOKUP(C42,'Five Year Alumni Srvy 2016 Data'!C:F,4,FALSE)</f>
        <v>0</v>
      </c>
      <c r="G42" s="2" t="str">
        <f>VLOOKUP(F42,Coding!K:L,2,FALSE)</f>
        <v>Non-URM</v>
      </c>
      <c r="H42" t="s">
        <v>241</v>
      </c>
      <c r="I42" t="s">
        <v>242</v>
      </c>
      <c r="J42" t="s">
        <v>21</v>
      </c>
      <c r="K42" t="s">
        <v>90</v>
      </c>
      <c r="L42" s="2">
        <v>3</v>
      </c>
      <c r="M42" t="s">
        <v>75</v>
      </c>
      <c r="N42" t="s">
        <v>91</v>
      </c>
      <c r="O42" t="s">
        <v>95</v>
      </c>
      <c r="BF42" s="5" t="s">
        <v>154</v>
      </c>
      <c r="BH42" s="8" t="s">
        <v>544</v>
      </c>
      <c r="BI42" s="13"/>
      <c r="BJ42" s="13"/>
      <c r="BK42" s="13"/>
      <c r="BL42" s="13"/>
      <c r="BM42" s="32">
        <f t="shared" si="4"/>
        <v>149</v>
      </c>
      <c r="BN42" s="41">
        <f>IF(BM42=0,"-",VLOOKUP(BF42,$R$8:$BC$19,3,FALSE)/BM42)</f>
        <v>0.16778523489932887</v>
      </c>
    </row>
    <row r="43" spans="1:75" x14ac:dyDescent="0.25">
      <c r="A43" s="2">
        <v>1</v>
      </c>
      <c r="B43" s="2">
        <v>2016</v>
      </c>
      <c r="C43" t="s">
        <v>424</v>
      </c>
      <c r="D43" t="s">
        <v>204</v>
      </c>
      <c r="E43" s="2" t="s">
        <v>12</v>
      </c>
      <c r="F43" s="2">
        <f>VLOOKUP(C43,'Five Year Alumni Srvy 2016 Data'!C:F,4,FALSE)</f>
        <v>0</v>
      </c>
      <c r="G43" s="2" t="str">
        <f>VLOOKUP(F43,Coding!K:L,2,FALSE)</f>
        <v>Non-URM</v>
      </c>
      <c r="H43" t="s">
        <v>425</v>
      </c>
      <c r="I43" t="s">
        <v>267</v>
      </c>
      <c r="J43" t="s">
        <v>10</v>
      </c>
      <c r="K43" t="s">
        <v>90</v>
      </c>
      <c r="L43" s="2">
        <v>4</v>
      </c>
      <c r="M43" t="s">
        <v>75</v>
      </c>
      <c r="N43" t="s">
        <v>91</v>
      </c>
      <c r="O43" t="s">
        <v>92</v>
      </c>
      <c r="BF43" s="5" t="s">
        <v>154</v>
      </c>
      <c r="BH43" s="8" t="s">
        <v>545</v>
      </c>
      <c r="BI43" s="13"/>
      <c r="BJ43" s="13"/>
      <c r="BK43" s="13"/>
      <c r="BL43" s="13"/>
      <c r="BM43" s="32">
        <f t="shared" si="4"/>
        <v>149</v>
      </c>
      <c r="BN43" s="41">
        <f>IF(BM43=0,"-",VLOOKUP(BF43,$R$8:$BC$19,4,FALSE)/BM43)</f>
        <v>0.1476510067114094</v>
      </c>
    </row>
    <row r="44" spans="1:75" x14ac:dyDescent="0.25">
      <c r="A44" s="2">
        <v>1</v>
      </c>
      <c r="B44" s="2">
        <v>2016</v>
      </c>
      <c r="C44" t="s">
        <v>438</v>
      </c>
      <c r="D44" t="s">
        <v>48</v>
      </c>
      <c r="E44" s="2" t="s">
        <v>12</v>
      </c>
      <c r="F44" s="2">
        <f>VLOOKUP(C44,'Five Year Alumni Srvy 2016 Data'!C:F,4,FALSE)</f>
        <v>0</v>
      </c>
      <c r="G44" s="2" t="str">
        <f>VLOOKUP(F44,Coding!K:L,2,FALSE)</f>
        <v>Non-URM</v>
      </c>
      <c r="H44" t="s">
        <v>182</v>
      </c>
      <c r="I44" t="s">
        <v>182</v>
      </c>
      <c r="J44" t="s">
        <v>21</v>
      </c>
      <c r="K44" t="s">
        <v>90</v>
      </c>
      <c r="L44" s="2">
        <v>4</v>
      </c>
      <c r="M44" t="s">
        <v>75</v>
      </c>
      <c r="N44" t="s">
        <v>91</v>
      </c>
      <c r="O44" t="s">
        <v>92</v>
      </c>
      <c r="BF44" s="5" t="s">
        <v>154</v>
      </c>
      <c r="BH44" s="16" t="s">
        <v>546</v>
      </c>
      <c r="BI44" s="13"/>
      <c r="BJ44" s="13"/>
      <c r="BK44" s="13"/>
      <c r="BL44" s="13"/>
      <c r="BM44" s="32">
        <f t="shared" si="4"/>
        <v>149</v>
      </c>
      <c r="BN44" s="41">
        <f>IF(BM44=0,"-",VLOOKUP(BF44,$R$8:$BC$19,5,FALSE)/BM44)</f>
        <v>0.21476510067114093</v>
      </c>
    </row>
    <row r="45" spans="1:75" x14ac:dyDescent="0.25">
      <c r="A45" s="2">
        <v>1</v>
      </c>
      <c r="B45" s="2">
        <v>2016</v>
      </c>
      <c r="C45" t="s">
        <v>443</v>
      </c>
      <c r="D45" t="s">
        <v>264</v>
      </c>
      <c r="E45" s="2" t="s">
        <v>12</v>
      </c>
      <c r="F45" s="2">
        <f>VLOOKUP(C45,'Five Year Alumni Srvy 2016 Data'!C:F,4,FALSE)</f>
        <v>0</v>
      </c>
      <c r="G45" s="2" t="str">
        <f>VLOOKUP(F45,Coding!K:L,2,FALSE)</f>
        <v>Non-URM</v>
      </c>
      <c r="H45" t="s">
        <v>444</v>
      </c>
      <c r="I45" t="s">
        <v>401</v>
      </c>
      <c r="J45" t="s">
        <v>19</v>
      </c>
      <c r="K45" t="s">
        <v>90</v>
      </c>
      <c r="L45" s="2">
        <v>4</v>
      </c>
      <c r="M45" t="s">
        <v>75</v>
      </c>
      <c r="N45" t="s">
        <v>91</v>
      </c>
      <c r="O45" t="s">
        <v>92</v>
      </c>
      <c r="BF45" s="5" t="s">
        <v>154</v>
      </c>
      <c r="BH45" s="16" t="s">
        <v>547</v>
      </c>
      <c r="BI45" s="13"/>
      <c r="BJ45" s="13"/>
      <c r="BK45" s="13"/>
      <c r="BL45" s="13"/>
      <c r="BM45" s="32">
        <f t="shared" si="4"/>
        <v>149</v>
      </c>
      <c r="BN45" s="41">
        <f>IF(BM45=0,"-",VLOOKUP(BF45,$R$8:$BC$19,6,FALSE)/BM45)</f>
        <v>5.3691275167785234E-2</v>
      </c>
    </row>
    <row r="46" spans="1:75" x14ac:dyDescent="0.25">
      <c r="A46" s="2">
        <v>1</v>
      </c>
      <c r="B46" s="2">
        <v>2016</v>
      </c>
      <c r="C46" t="s">
        <v>450</v>
      </c>
      <c r="D46" t="s">
        <v>169</v>
      </c>
      <c r="E46" s="2" t="s">
        <v>12</v>
      </c>
      <c r="F46" s="2">
        <f>VLOOKUP(C46,'Five Year Alumni Srvy 2016 Data'!C:F,4,FALSE)</f>
        <v>0</v>
      </c>
      <c r="G46" s="2" t="str">
        <f>VLOOKUP(F46,Coding!K:L,2,FALSE)</f>
        <v>Non-URM</v>
      </c>
      <c r="H46" t="s">
        <v>451</v>
      </c>
      <c r="I46" t="s">
        <v>452</v>
      </c>
      <c r="J46" t="s">
        <v>21</v>
      </c>
      <c r="K46" t="s">
        <v>90</v>
      </c>
      <c r="L46" s="2">
        <v>3</v>
      </c>
      <c r="M46" t="s">
        <v>75</v>
      </c>
      <c r="N46" t="s">
        <v>91</v>
      </c>
      <c r="O46" t="s">
        <v>95</v>
      </c>
      <c r="BF46" s="5" t="s">
        <v>154</v>
      </c>
      <c r="BH46" s="16" t="s">
        <v>548</v>
      </c>
      <c r="BI46" s="13"/>
      <c r="BJ46" s="13"/>
      <c r="BK46" s="13"/>
      <c r="BL46" s="13"/>
      <c r="BM46" s="32">
        <f t="shared" si="4"/>
        <v>149</v>
      </c>
      <c r="BN46" s="41">
        <f>IF(BM46=0,"-",VLOOKUP(BF46,$R$8:$BC$19,7,FALSE)/BM46)</f>
        <v>4.6979865771812082E-2</v>
      </c>
    </row>
    <row r="47" spans="1:75" x14ac:dyDescent="0.25">
      <c r="A47" s="2">
        <v>1</v>
      </c>
      <c r="B47" s="2">
        <v>2016</v>
      </c>
      <c r="C47" t="s">
        <v>453</v>
      </c>
      <c r="D47" t="s">
        <v>169</v>
      </c>
      <c r="E47" s="2" t="s">
        <v>12</v>
      </c>
      <c r="F47" s="2">
        <f>VLOOKUP(C47,'Five Year Alumni Srvy 2016 Data'!C:F,4,FALSE)</f>
        <v>0</v>
      </c>
      <c r="G47" s="2" t="str">
        <f>VLOOKUP(F47,Coding!K:L,2,FALSE)</f>
        <v>Non-URM</v>
      </c>
      <c r="H47" t="s">
        <v>454</v>
      </c>
      <c r="I47" t="s">
        <v>206</v>
      </c>
      <c r="J47" t="s">
        <v>15</v>
      </c>
      <c r="K47" t="s">
        <v>90</v>
      </c>
      <c r="L47" s="3"/>
      <c r="M47" t="s">
        <v>75</v>
      </c>
      <c r="N47" t="s">
        <v>91</v>
      </c>
      <c r="BF47" s="5" t="s">
        <v>154</v>
      </c>
      <c r="BH47" s="16" t="s">
        <v>549</v>
      </c>
      <c r="BI47" s="13"/>
      <c r="BJ47" s="13"/>
      <c r="BK47" s="13"/>
      <c r="BL47" s="13"/>
      <c r="BM47" s="32">
        <f t="shared" si="4"/>
        <v>149</v>
      </c>
      <c r="BN47" s="41">
        <f>IF(BM47=0,"-",VLOOKUP(BF47,$R$8:$BC$19,8,FALSE)/BM47)</f>
        <v>4.6979865771812082E-2</v>
      </c>
    </row>
    <row r="48" spans="1:75" x14ac:dyDescent="0.25">
      <c r="A48" s="2">
        <v>1</v>
      </c>
      <c r="B48" s="2">
        <v>2016</v>
      </c>
      <c r="C48" t="s">
        <v>462</v>
      </c>
      <c r="D48" t="s">
        <v>48</v>
      </c>
      <c r="E48" s="2" t="s">
        <v>12</v>
      </c>
      <c r="F48" s="2">
        <f>VLOOKUP(C48,'Five Year Alumni Srvy 2016 Data'!C:F,4,FALSE)</f>
        <v>0</v>
      </c>
      <c r="G48" s="2" t="str">
        <f>VLOOKUP(F48,Coding!K:L,2,FALSE)</f>
        <v>Non-URM</v>
      </c>
      <c r="H48" t="s">
        <v>215</v>
      </c>
      <c r="I48" t="s">
        <v>215</v>
      </c>
      <c r="J48" t="s">
        <v>21</v>
      </c>
      <c r="K48" t="s">
        <v>90</v>
      </c>
      <c r="L48" s="2">
        <v>3</v>
      </c>
      <c r="M48" t="s">
        <v>75</v>
      </c>
      <c r="N48" t="s">
        <v>91</v>
      </c>
      <c r="O48" t="s">
        <v>95</v>
      </c>
      <c r="BF48" s="5" t="s">
        <v>154</v>
      </c>
      <c r="BH48" s="17" t="s">
        <v>213</v>
      </c>
      <c r="BI48" s="14"/>
      <c r="BJ48" s="14"/>
      <c r="BK48" s="14"/>
      <c r="BL48" s="14"/>
      <c r="BM48" s="33">
        <f t="shared" si="4"/>
        <v>149</v>
      </c>
      <c r="BN48" s="42">
        <f>IF(BM48=0,"-",VLOOKUP(BF48,$R$8:$BC$19,25,FALSE)/BM48)</f>
        <v>9.3959731543624164E-2</v>
      </c>
    </row>
    <row r="49" spans="1:70" x14ac:dyDescent="0.25">
      <c r="A49" s="2">
        <v>1</v>
      </c>
      <c r="B49" s="2">
        <v>2016</v>
      </c>
      <c r="C49" t="s">
        <v>463</v>
      </c>
      <c r="D49" t="s">
        <v>204</v>
      </c>
      <c r="E49" s="2" t="s">
        <v>12</v>
      </c>
      <c r="F49" s="2">
        <f>VLOOKUP(C49,'Five Year Alumni Srvy 2016 Data'!C:F,4,FALSE)</f>
        <v>0</v>
      </c>
      <c r="G49" s="2" t="str">
        <f>VLOOKUP(F49,Coding!K:L,2,FALSE)</f>
        <v>Non-URM</v>
      </c>
      <c r="H49" t="s">
        <v>427</v>
      </c>
      <c r="I49" t="s">
        <v>267</v>
      </c>
      <c r="J49" t="s">
        <v>10</v>
      </c>
      <c r="K49" t="s">
        <v>90</v>
      </c>
      <c r="L49" s="2">
        <v>4</v>
      </c>
      <c r="M49" t="s">
        <v>75</v>
      </c>
      <c r="N49" t="s">
        <v>91</v>
      </c>
      <c r="O49" t="s">
        <v>92</v>
      </c>
    </row>
    <row r="50" spans="1:70" x14ac:dyDescent="0.25">
      <c r="A50" s="2">
        <v>1</v>
      </c>
      <c r="B50" s="2">
        <v>2016</v>
      </c>
      <c r="C50" t="s">
        <v>464</v>
      </c>
      <c r="D50" t="s">
        <v>48</v>
      </c>
      <c r="E50" s="2" t="s">
        <v>12</v>
      </c>
      <c r="F50" s="2">
        <f>VLOOKUP(C50,'Five Year Alumni Srvy 2016 Data'!C:F,4,FALSE)</f>
        <v>0</v>
      </c>
      <c r="G50" s="2" t="str">
        <f>VLOOKUP(F50,Coding!K:L,2,FALSE)</f>
        <v>Non-URM</v>
      </c>
      <c r="H50" t="s">
        <v>465</v>
      </c>
      <c r="I50" t="s">
        <v>466</v>
      </c>
      <c r="J50" t="s">
        <v>10</v>
      </c>
      <c r="K50" t="s">
        <v>90</v>
      </c>
      <c r="L50" s="2">
        <v>4</v>
      </c>
      <c r="M50" t="s">
        <v>75</v>
      </c>
      <c r="N50" t="s">
        <v>91</v>
      </c>
      <c r="O50" t="s">
        <v>92</v>
      </c>
      <c r="BH50" s="79" t="s">
        <v>538</v>
      </c>
      <c r="BI50" s="80"/>
      <c r="BJ50" s="80"/>
      <c r="BK50" s="80"/>
      <c r="BL50" s="81"/>
      <c r="BM50" s="120" t="s">
        <v>508</v>
      </c>
      <c r="BN50" s="89" t="s">
        <v>200</v>
      </c>
      <c r="BO50" s="89" t="s">
        <v>176</v>
      </c>
      <c r="BP50" s="80" t="s">
        <v>126</v>
      </c>
      <c r="BQ50" s="89" t="s">
        <v>509</v>
      </c>
      <c r="BR50" s="25"/>
    </row>
    <row r="51" spans="1:70" x14ac:dyDescent="0.25">
      <c r="A51" s="2">
        <v>1</v>
      </c>
      <c r="B51" s="2">
        <v>2016</v>
      </c>
      <c r="C51" t="s">
        <v>468</v>
      </c>
      <c r="D51" t="s">
        <v>169</v>
      </c>
      <c r="E51" s="2" t="s">
        <v>12</v>
      </c>
      <c r="F51" s="2">
        <f>VLOOKUP(C51,'Five Year Alumni Srvy 2016 Data'!C:F,4,FALSE)</f>
        <v>0</v>
      </c>
      <c r="G51" s="2" t="str">
        <f>VLOOKUP(F51,Coding!K:L,2,FALSE)</f>
        <v>Non-URM</v>
      </c>
      <c r="H51" t="s">
        <v>469</v>
      </c>
      <c r="I51" t="s">
        <v>342</v>
      </c>
      <c r="J51" t="s">
        <v>19</v>
      </c>
      <c r="K51" t="s">
        <v>90</v>
      </c>
      <c r="L51" s="2">
        <v>4</v>
      </c>
      <c r="M51" t="s">
        <v>75</v>
      </c>
      <c r="N51" t="s">
        <v>91</v>
      </c>
      <c r="O51" t="s">
        <v>92</v>
      </c>
      <c r="BH51" s="113"/>
      <c r="BI51" s="114"/>
      <c r="BJ51" s="114"/>
      <c r="BK51" s="114"/>
      <c r="BL51" s="115"/>
      <c r="BM51" s="121"/>
      <c r="BN51" s="90"/>
      <c r="BO51" s="90"/>
      <c r="BP51" s="83"/>
      <c r="BQ51" s="90"/>
      <c r="BR51" s="25"/>
    </row>
    <row r="52" spans="1:70" x14ac:dyDescent="0.25">
      <c r="A52" s="2">
        <v>1</v>
      </c>
      <c r="B52" s="2">
        <v>2016</v>
      </c>
      <c r="C52" t="s">
        <v>474</v>
      </c>
      <c r="D52" t="s">
        <v>264</v>
      </c>
      <c r="E52" s="2" t="s">
        <v>12</v>
      </c>
      <c r="F52" s="2">
        <f>VLOOKUP(C52,'Five Year Alumni Srvy 2016 Data'!C:F,4,FALSE)</f>
        <v>0</v>
      </c>
      <c r="G52" s="2" t="str">
        <f>VLOOKUP(F52,Coding!K:L,2,FALSE)</f>
        <v>Non-URM</v>
      </c>
      <c r="H52" t="s">
        <v>182</v>
      </c>
      <c r="I52" t="s">
        <v>182</v>
      </c>
      <c r="J52" t="s">
        <v>21</v>
      </c>
      <c r="K52" t="s">
        <v>90</v>
      </c>
      <c r="L52" s="2">
        <v>3</v>
      </c>
      <c r="M52" t="s">
        <v>75</v>
      </c>
      <c r="N52" t="s">
        <v>91</v>
      </c>
      <c r="O52" t="s">
        <v>95</v>
      </c>
      <c r="BF52" s="5" t="s">
        <v>91</v>
      </c>
      <c r="BH52" s="19" t="s">
        <v>539</v>
      </c>
      <c r="BI52" s="20"/>
      <c r="BJ52" s="20"/>
      <c r="BK52" s="20"/>
      <c r="BL52" s="20"/>
      <c r="BM52" s="28">
        <f>VLOOKUP(BF52,$R$8:$BC$19,38,FALSE)-VLOOKUP(BF52,$R$8:$BC$19,37,FALSE)</f>
        <v>152</v>
      </c>
      <c r="BN52" s="43">
        <f>IF(BM52=0,"-",VLOOKUP(BF52,$R$8:$BC$19,36,FALSE)/BM52)</f>
        <v>7.8947368421052627E-2</v>
      </c>
      <c r="BO52" s="43">
        <f>IF(BM52=0,"-",VLOOKUP(BF52,$R$8:$BC$19,12,FALSE)/BM52)</f>
        <v>9.8684210526315791E-2</v>
      </c>
      <c r="BP52" s="46">
        <f>IF(BM52=0,"-",VLOOKUP(BF52,$R$8:$BC$19,19,FALSE)/BM52)</f>
        <v>0.32236842105263158</v>
      </c>
      <c r="BQ52" s="43">
        <f>IF(BM52=0,"-",VLOOKUP(BF52,$R$8:$BC$19,17,FALSE)/BM52)</f>
        <v>0.5</v>
      </c>
      <c r="BR52" s="10"/>
    </row>
    <row r="53" spans="1:70" x14ac:dyDescent="0.25">
      <c r="A53" s="2">
        <v>1</v>
      </c>
      <c r="B53" s="2">
        <v>2016</v>
      </c>
      <c r="C53" t="s">
        <v>475</v>
      </c>
      <c r="D53" t="s">
        <v>169</v>
      </c>
      <c r="E53" s="2" t="s">
        <v>12</v>
      </c>
      <c r="F53" s="2">
        <f>VLOOKUP(C53,'Five Year Alumni Srvy 2016 Data'!C:F,4,FALSE)</f>
        <v>0</v>
      </c>
      <c r="G53" s="2" t="str">
        <f>VLOOKUP(F53,Coding!K:L,2,FALSE)</f>
        <v>Non-URM</v>
      </c>
      <c r="H53" t="s">
        <v>389</v>
      </c>
      <c r="I53" t="s">
        <v>390</v>
      </c>
      <c r="J53" t="s">
        <v>21</v>
      </c>
      <c r="K53" t="s">
        <v>90</v>
      </c>
      <c r="L53" s="2">
        <v>3</v>
      </c>
      <c r="M53" t="s">
        <v>75</v>
      </c>
      <c r="N53" t="s">
        <v>91</v>
      </c>
      <c r="O53" t="s">
        <v>95</v>
      </c>
      <c r="BF53" s="5" t="s">
        <v>97</v>
      </c>
      <c r="BH53" s="21" t="s">
        <v>540</v>
      </c>
      <c r="BI53" s="22"/>
      <c r="BJ53" s="22"/>
      <c r="BK53" s="22"/>
      <c r="BL53" s="22"/>
      <c r="BM53" s="29">
        <f>VLOOKUP(BF53,$R$8:$BC$19,38,FALSE)-VLOOKUP(BF53,$R$8:$BC$19,37,FALSE)</f>
        <v>130</v>
      </c>
      <c r="BN53" s="44">
        <f t="shared" ref="BN53:BN54" si="5">IF(BM53=0,"-",VLOOKUP(BF53,$R$8:$BC$19,36,FALSE)/BM53)</f>
        <v>0</v>
      </c>
      <c r="BO53" s="44">
        <f t="shared" ref="BO53:BO54" si="6">IF(BM53=0,"-",VLOOKUP(BF53,$R$8:$BC$19,12,FALSE)/BM53)</f>
        <v>0.13076923076923078</v>
      </c>
      <c r="BP53" s="47">
        <f t="shared" ref="BP53:BP54" si="7">IF(BM53=0,"-",VLOOKUP(BF53,$R$8:$BC$19,19,FALSE)/BM53)</f>
        <v>0.40769230769230769</v>
      </c>
      <c r="BQ53" s="44">
        <f t="shared" ref="BQ53:BQ54" si="8">IF(BM53=0,"-",VLOOKUP(BF53,$R$8:$BC$19,17,FALSE)/BM53)</f>
        <v>0.46153846153846156</v>
      </c>
      <c r="BR53" s="10"/>
    </row>
    <row r="54" spans="1:70" x14ac:dyDescent="0.25">
      <c r="A54" s="2">
        <v>1</v>
      </c>
      <c r="B54" s="2">
        <v>2016</v>
      </c>
      <c r="C54" t="s">
        <v>477</v>
      </c>
      <c r="D54" t="s">
        <v>48</v>
      </c>
      <c r="E54" s="2" t="s">
        <v>12</v>
      </c>
      <c r="F54" s="2">
        <f>VLOOKUP(C54,'Five Year Alumni Srvy 2016 Data'!C:F,4,FALSE)</f>
        <v>0</v>
      </c>
      <c r="G54" s="2" t="str">
        <f>VLOOKUP(F54,Coding!K:L,2,FALSE)</f>
        <v>Non-URM</v>
      </c>
      <c r="H54" t="s">
        <v>432</v>
      </c>
      <c r="I54" t="s">
        <v>433</v>
      </c>
      <c r="J54" t="s">
        <v>15</v>
      </c>
      <c r="K54" t="s">
        <v>90</v>
      </c>
      <c r="L54" s="2">
        <v>4</v>
      </c>
      <c r="M54" t="s">
        <v>75</v>
      </c>
      <c r="N54" t="s">
        <v>91</v>
      </c>
      <c r="O54" t="s">
        <v>92</v>
      </c>
      <c r="BF54" s="5" t="s">
        <v>94</v>
      </c>
      <c r="BH54" s="23" t="s">
        <v>541</v>
      </c>
      <c r="BI54" s="24"/>
      <c r="BJ54" s="24"/>
      <c r="BK54" s="24"/>
      <c r="BL54" s="24"/>
      <c r="BM54" s="30">
        <f>VLOOKUP(BF54,$R$8:$BC$19,38,FALSE)-VLOOKUP(BF54,$R$8:$BC$19,37,FALSE)</f>
        <v>147</v>
      </c>
      <c r="BN54" s="45">
        <f t="shared" si="5"/>
        <v>0.14965986394557823</v>
      </c>
      <c r="BO54" s="45">
        <f t="shared" si="6"/>
        <v>0.16326530612244897</v>
      </c>
      <c r="BP54" s="48">
        <f t="shared" si="7"/>
        <v>0.45578231292517007</v>
      </c>
      <c r="BQ54" s="45">
        <f t="shared" si="8"/>
        <v>0.23129251700680273</v>
      </c>
      <c r="BR54" s="10"/>
    </row>
    <row r="55" spans="1:70" x14ac:dyDescent="0.25">
      <c r="A55" s="2">
        <v>1</v>
      </c>
      <c r="B55" s="2">
        <v>2016</v>
      </c>
      <c r="C55" t="s">
        <v>479</v>
      </c>
      <c r="D55" t="s">
        <v>48</v>
      </c>
      <c r="E55" s="2" t="s">
        <v>12</v>
      </c>
      <c r="F55" s="2">
        <f>VLOOKUP(C55,'Five Year Alumni Srvy 2016 Data'!C:F,4,FALSE)</f>
        <v>0</v>
      </c>
      <c r="G55" s="2" t="str">
        <f>VLOOKUP(F55,Coding!K:L,2,FALSE)</f>
        <v>Non-URM</v>
      </c>
      <c r="H55" t="s">
        <v>252</v>
      </c>
      <c r="I55" t="s">
        <v>206</v>
      </c>
      <c r="J55" t="s">
        <v>15</v>
      </c>
      <c r="K55" t="s">
        <v>90</v>
      </c>
      <c r="L55" s="2">
        <v>1</v>
      </c>
      <c r="M55" t="s">
        <v>75</v>
      </c>
      <c r="N55" t="s">
        <v>91</v>
      </c>
      <c r="O55" t="s">
        <v>200</v>
      </c>
    </row>
    <row r="56" spans="1:70" x14ac:dyDescent="0.25">
      <c r="A56" s="2">
        <v>1</v>
      </c>
      <c r="B56" s="2">
        <v>2016</v>
      </c>
      <c r="C56" t="s">
        <v>485</v>
      </c>
      <c r="D56" t="s">
        <v>48</v>
      </c>
      <c r="E56" s="2" t="s">
        <v>12</v>
      </c>
      <c r="F56" s="2">
        <f>VLOOKUP(C56,'Five Year Alumni Srvy 2016 Data'!C:F,4,FALSE)</f>
        <v>0</v>
      </c>
      <c r="G56" s="2" t="str">
        <f>VLOOKUP(F56,Coding!K:L,2,FALSE)</f>
        <v>Non-URM</v>
      </c>
      <c r="H56" t="s">
        <v>298</v>
      </c>
      <c r="I56" t="s">
        <v>298</v>
      </c>
      <c r="J56" t="s">
        <v>21</v>
      </c>
      <c r="K56" t="s">
        <v>90</v>
      </c>
      <c r="L56" s="2">
        <v>2</v>
      </c>
      <c r="M56" t="s">
        <v>75</v>
      </c>
      <c r="N56" t="s">
        <v>91</v>
      </c>
      <c r="O56" t="s">
        <v>176</v>
      </c>
    </row>
    <row r="57" spans="1:70" x14ac:dyDescent="0.25">
      <c r="A57" s="2">
        <v>1</v>
      </c>
      <c r="B57" s="2">
        <v>2016</v>
      </c>
      <c r="C57" t="s">
        <v>47</v>
      </c>
      <c r="D57" t="s">
        <v>48</v>
      </c>
      <c r="E57" s="2" t="s">
        <v>12</v>
      </c>
      <c r="F57" s="2">
        <f>VLOOKUP(C57,'Five Year Alumni Srvy 2016 Data'!C:F,4,FALSE)</f>
        <v>0</v>
      </c>
      <c r="G57" s="2" t="str">
        <f>VLOOKUP(F57,Coding!K:L,2,FALSE)</f>
        <v>Non-URM</v>
      </c>
      <c r="H57" t="s">
        <v>49</v>
      </c>
      <c r="I57" t="s">
        <v>50</v>
      </c>
      <c r="J57" t="s">
        <v>17</v>
      </c>
      <c r="K57" t="s">
        <v>96</v>
      </c>
      <c r="L57" s="2">
        <v>4</v>
      </c>
      <c r="M57" t="s">
        <v>75</v>
      </c>
      <c r="N57" t="s">
        <v>97</v>
      </c>
      <c r="O57" t="s">
        <v>92</v>
      </c>
    </row>
    <row r="58" spans="1:70" x14ac:dyDescent="0.25">
      <c r="A58" s="2">
        <v>1</v>
      </c>
      <c r="B58" s="2">
        <v>2016</v>
      </c>
      <c r="C58" t="s">
        <v>168</v>
      </c>
      <c r="D58" t="s">
        <v>169</v>
      </c>
      <c r="E58" s="2" t="s">
        <v>12</v>
      </c>
      <c r="F58" s="2">
        <f>VLOOKUP(C58,'Five Year Alumni Srvy 2016 Data'!C:F,4,FALSE)</f>
        <v>0</v>
      </c>
      <c r="G58" s="2" t="str">
        <f>VLOOKUP(F58,Coding!K:L,2,FALSE)</f>
        <v>Non-URM</v>
      </c>
      <c r="H58" t="s">
        <v>170</v>
      </c>
      <c r="I58" t="s">
        <v>171</v>
      </c>
      <c r="J58" t="s">
        <v>19</v>
      </c>
      <c r="K58" t="s">
        <v>96</v>
      </c>
      <c r="L58" s="2">
        <v>4</v>
      </c>
      <c r="M58" t="s">
        <v>75</v>
      </c>
      <c r="N58" t="s">
        <v>97</v>
      </c>
      <c r="O58" t="s">
        <v>92</v>
      </c>
    </row>
    <row r="59" spans="1:70" x14ac:dyDescent="0.25">
      <c r="A59" s="2">
        <v>1</v>
      </c>
      <c r="B59" s="2">
        <v>2016</v>
      </c>
      <c r="C59" t="s">
        <v>189</v>
      </c>
      <c r="D59" t="s">
        <v>48</v>
      </c>
      <c r="E59" s="2" t="s">
        <v>12</v>
      </c>
      <c r="F59" s="2">
        <f>VLOOKUP(C59,'Five Year Alumni Srvy 2016 Data'!C:F,4,FALSE)</f>
        <v>0</v>
      </c>
      <c r="G59" s="2" t="str">
        <f>VLOOKUP(F59,Coding!K:L,2,FALSE)</f>
        <v>Non-URM</v>
      </c>
      <c r="H59" t="s">
        <v>190</v>
      </c>
      <c r="I59" t="s">
        <v>191</v>
      </c>
      <c r="J59" t="s">
        <v>21</v>
      </c>
      <c r="K59" t="s">
        <v>96</v>
      </c>
      <c r="L59" s="2">
        <v>3</v>
      </c>
      <c r="M59" t="s">
        <v>75</v>
      </c>
      <c r="N59" t="s">
        <v>97</v>
      </c>
      <c r="O59" t="s">
        <v>95</v>
      </c>
    </row>
    <row r="60" spans="1:70" x14ac:dyDescent="0.25">
      <c r="A60" s="2">
        <v>1</v>
      </c>
      <c r="B60" s="2">
        <v>2016</v>
      </c>
      <c r="C60" t="s">
        <v>194</v>
      </c>
      <c r="D60" t="s">
        <v>48</v>
      </c>
      <c r="E60" s="2" t="s">
        <v>12</v>
      </c>
      <c r="F60" s="2">
        <f>VLOOKUP(C60,'Five Year Alumni Srvy 2016 Data'!C:F,4,FALSE)</f>
        <v>0</v>
      </c>
      <c r="G60" s="2" t="str">
        <f>VLOOKUP(F60,Coding!K:L,2,FALSE)</f>
        <v>Non-URM</v>
      </c>
      <c r="H60" t="s">
        <v>195</v>
      </c>
      <c r="I60" t="s">
        <v>196</v>
      </c>
      <c r="J60" t="s">
        <v>10</v>
      </c>
      <c r="K60" t="s">
        <v>96</v>
      </c>
      <c r="L60" s="3"/>
      <c r="M60" t="s">
        <v>75</v>
      </c>
      <c r="N60" t="s">
        <v>97</v>
      </c>
    </row>
    <row r="61" spans="1:70" x14ac:dyDescent="0.25">
      <c r="A61" s="2">
        <v>1</v>
      </c>
      <c r="B61" s="2">
        <v>2016</v>
      </c>
      <c r="C61" t="s">
        <v>218</v>
      </c>
      <c r="D61" t="s">
        <v>48</v>
      </c>
      <c r="E61" s="2" t="s">
        <v>12</v>
      </c>
      <c r="F61" s="2">
        <f>VLOOKUP(C61,'Five Year Alumni Srvy 2016 Data'!C:F,4,FALSE)</f>
        <v>0</v>
      </c>
      <c r="G61" s="2" t="str">
        <f>VLOOKUP(F61,Coding!K:L,2,FALSE)</f>
        <v>Non-URM</v>
      </c>
      <c r="H61" t="s">
        <v>219</v>
      </c>
      <c r="I61" t="s">
        <v>220</v>
      </c>
      <c r="J61" t="s">
        <v>19</v>
      </c>
      <c r="K61" t="s">
        <v>96</v>
      </c>
      <c r="L61" s="2">
        <v>2</v>
      </c>
      <c r="M61" t="s">
        <v>75</v>
      </c>
      <c r="N61" t="s">
        <v>97</v>
      </c>
      <c r="O61" t="s">
        <v>176</v>
      </c>
    </row>
    <row r="62" spans="1:70" x14ac:dyDescent="0.25">
      <c r="A62" s="2">
        <v>1</v>
      </c>
      <c r="B62" s="2">
        <v>2016</v>
      </c>
      <c r="C62" t="s">
        <v>227</v>
      </c>
      <c r="D62" t="s">
        <v>48</v>
      </c>
      <c r="E62" s="2" t="s">
        <v>12</v>
      </c>
      <c r="F62" s="2">
        <f>VLOOKUP(C62,'Five Year Alumni Srvy 2016 Data'!C:F,4,FALSE)</f>
        <v>0</v>
      </c>
      <c r="G62" s="2" t="str">
        <f>VLOOKUP(F62,Coding!K:L,2,FALSE)</f>
        <v>Non-URM</v>
      </c>
      <c r="H62" t="s">
        <v>228</v>
      </c>
      <c r="I62" t="s">
        <v>229</v>
      </c>
      <c r="J62" t="s">
        <v>21</v>
      </c>
      <c r="K62" t="s">
        <v>96</v>
      </c>
      <c r="L62" s="2">
        <v>4</v>
      </c>
      <c r="M62" t="s">
        <v>75</v>
      </c>
      <c r="N62" t="s">
        <v>97</v>
      </c>
      <c r="O62" t="s">
        <v>92</v>
      </c>
    </row>
    <row r="63" spans="1:70" x14ac:dyDescent="0.25">
      <c r="A63" s="2">
        <v>1</v>
      </c>
      <c r="B63" s="2">
        <v>2016</v>
      </c>
      <c r="C63" t="s">
        <v>232</v>
      </c>
      <c r="D63" t="s">
        <v>48</v>
      </c>
      <c r="E63" s="2" t="s">
        <v>12</v>
      </c>
      <c r="F63" s="2">
        <f>VLOOKUP(C63,'Five Year Alumni Srvy 2016 Data'!C:F,4,FALSE)</f>
        <v>0</v>
      </c>
      <c r="G63" s="2" t="str">
        <f>VLOOKUP(F63,Coding!K:L,2,FALSE)</f>
        <v>Non-URM</v>
      </c>
      <c r="H63" t="s">
        <v>233</v>
      </c>
      <c r="I63" t="s">
        <v>182</v>
      </c>
      <c r="J63" t="s">
        <v>21</v>
      </c>
      <c r="K63" t="s">
        <v>96</v>
      </c>
      <c r="L63" s="2">
        <v>3</v>
      </c>
      <c r="M63" t="s">
        <v>75</v>
      </c>
      <c r="N63" t="s">
        <v>97</v>
      </c>
      <c r="O63" t="s">
        <v>95</v>
      </c>
    </row>
    <row r="64" spans="1:70" x14ac:dyDescent="0.25">
      <c r="A64" s="2">
        <v>1</v>
      </c>
      <c r="B64" s="2">
        <v>2016</v>
      </c>
      <c r="C64" t="s">
        <v>234</v>
      </c>
      <c r="D64" t="s">
        <v>48</v>
      </c>
      <c r="E64" s="2" t="s">
        <v>12</v>
      </c>
      <c r="F64" s="2">
        <f>VLOOKUP(C64,'Five Year Alumni Srvy 2016 Data'!C:F,4,FALSE)</f>
        <v>0</v>
      </c>
      <c r="G64" s="2" t="str">
        <f>VLOOKUP(F64,Coding!K:L,2,FALSE)</f>
        <v>Non-URM</v>
      </c>
      <c r="H64" t="s">
        <v>235</v>
      </c>
      <c r="I64" t="s">
        <v>236</v>
      </c>
      <c r="J64" t="s">
        <v>15</v>
      </c>
      <c r="K64" t="s">
        <v>96</v>
      </c>
      <c r="L64" s="3"/>
      <c r="M64" t="s">
        <v>75</v>
      </c>
      <c r="N64" t="s">
        <v>97</v>
      </c>
    </row>
    <row r="65" spans="1:15" x14ac:dyDescent="0.25">
      <c r="A65" s="2">
        <v>1</v>
      </c>
      <c r="B65" s="2">
        <v>2016</v>
      </c>
      <c r="C65" t="s">
        <v>237</v>
      </c>
      <c r="D65" t="s">
        <v>48</v>
      </c>
      <c r="E65" s="2" t="s">
        <v>12</v>
      </c>
      <c r="F65" s="2">
        <f>VLOOKUP(C65,'Five Year Alumni Srvy 2016 Data'!C:F,4,FALSE)</f>
        <v>0</v>
      </c>
      <c r="G65" s="2" t="str">
        <f>VLOOKUP(F65,Coding!K:L,2,FALSE)</f>
        <v>Non-URM</v>
      </c>
      <c r="H65" t="s">
        <v>238</v>
      </c>
      <c r="I65" t="s">
        <v>225</v>
      </c>
      <c r="J65" t="s">
        <v>19</v>
      </c>
      <c r="K65" t="s">
        <v>96</v>
      </c>
      <c r="L65" s="2">
        <v>4</v>
      </c>
      <c r="M65" t="s">
        <v>75</v>
      </c>
      <c r="N65" t="s">
        <v>97</v>
      </c>
      <c r="O65" t="s">
        <v>92</v>
      </c>
    </row>
    <row r="66" spans="1:15" x14ac:dyDescent="0.25">
      <c r="A66" s="2">
        <v>1</v>
      </c>
      <c r="B66" s="2">
        <v>2016</v>
      </c>
      <c r="C66" t="s">
        <v>244</v>
      </c>
      <c r="D66" t="s">
        <v>48</v>
      </c>
      <c r="E66" s="2" t="s">
        <v>12</v>
      </c>
      <c r="F66" s="2">
        <f>VLOOKUP(C66,'Five Year Alumni Srvy 2016 Data'!C:F,4,FALSE)</f>
        <v>0</v>
      </c>
      <c r="G66" s="2" t="str">
        <f>VLOOKUP(F66,Coding!K:L,2,FALSE)</f>
        <v>Non-URM</v>
      </c>
      <c r="H66" t="s">
        <v>245</v>
      </c>
      <c r="I66" t="s">
        <v>245</v>
      </c>
      <c r="J66" t="s">
        <v>17</v>
      </c>
      <c r="K66" t="s">
        <v>96</v>
      </c>
      <c r="L66" s="2">
        <v>4</v>
      </c>
      <c r="M66" t="s">
        <v>75</v>
      </c>
      <c r="N66" t="s">
        <v>97</v>
      </c>
      <c r="O66" t="s">
        <v>92</v>
      </c>
    </row>
    <row r="67" spans="1:15" x14ac:dyDescent="0.25">
      <c r="A67" s="2">
        <v>1</v>
      </c>
      <c r="B67" s="2">
        <v>2016</v>
      </c>
      <c r="C67" t="s">
        <v>246</v>
      </c>
      <c r="D67" t="s">
        <v>48</v>
      </c>
      <c r="E67" s="2" t="s">
        <v>12</v>
      </c>
      <c r="F67" s="2">
        <f>VLOOKUP(C67,'Five Year Alumni Srvy 2016 Data'!C:F,4,FALSE)</f>
        <v>0</v>
      </c>
      <c r="G67" s="2" t="str">
        <f>VLOOKUP(F67,Coding!K:L,2,FALSE)</f>
        <v>Non-URM</v>
      </c>
      <c r="H67" t="s">
        <v>49</v>
      </c>
      <c r="I67" t="s">
        <v>50</v>
      </c>
      <c r="J67" t="s">
        <v>17</v>
      </c>
      <c r="K67" t="s">
        <v>96</v>
      </c>
      <c r="L67" s="2">
        <v>4</v>
      </c>
      <c r="M67" t="s">
        <v>75</v>
      </c>
      <c r="N67" t="s">
        <v>97</v>
      </c>
      <c r="O67" t="s">
        <v>92</v>
      </c>
    </row>
    <row r="68" spans="1:15" x14ac:dyDescent="0.25">
      <c r="A68" s="2">
        <v>1</v>
      </c>
      <c r="B68" s="2">
        <v>2016</v>
      </c>
      <c r="C68" t="s">
        <v>251</v>
      </c>
      <c r="D68" t="s">
        <v>48</v>
      </c>
      <c r="E68" s="2" t="s">
        <v>12</v>
      </c>
      <c r="F68" s="2">
        <f>VLOOKUP(C68,'Five Year Alumni Srvy 2016 Data'!C:F,4,FALSE)</f>
        <v>0</v>
      </c>
      <c r="G68" s="2" t="str">
        <f>VLOOKUP(F68,Coding!K:L,2,FALSE)</f>
        <v>Non-URM</v>
      </c>
      <c r="H68" t="s">
        <v>252</v>
      </c>
      <c r="I68" t="s">
        <v>206</v>
      </c>
      <c r="J68" t="s">
        <v>15</v>
      </c>
      <c r="K68" t="s">
        <v>96</v>
      </c>
      <c r="L68" s="2">
        <v>4</v>
      </c>
      <c r="M68" t="s">
        <v>75</v>
      </c>
      <c r="N68" t="s">
        <v>97</v>
      </c>
      <c r="O68" t="s">
        <v>92</v>
      </c>
    </row>
    <row r="69" spans="1:15" x14ac:dyDescent="0.25">
      <c r="A69" s="2">
        <v>1</v>
      </c>
      <c r="B69" s="2">
        <v>2016</v>
      </c>
      <c r="C69" t="s">
        <v>253</v>
      </c>
      <c r="D69" t="s">
        <v>48</v>
      </c>
      <c r="E69" s="2" t="s">
        <v>12</v>
      </c>
      <c r="F69" s="2">
        <f>VLOOKUP(C69,'Five Year Alumni Srvy 2016 Data'!C:F,4,FALSE)</f>
        <v>0</v>
      </c>
      <c r="G69" s="2" t="str">
        <f>VLOOKUP(F69,Coding!K:L,2,FALSE)</f>
        <v>Non-URM</v>
      </c>
      <c r="H69" t="s">
        <v>254</v>
      </c>
      <c r="I69" t="s">
        <v>206</v>
      </c>
      <c r="J69" t="s">
        <v>15</v>
      </c>
      <c r="K69" t="s">
        <v>96</v>
      </c>
      <c r="L69" s="2">
        <v>2</v>
      </c>
      <c r="M69" t="s">
        <v>75</v>
      </c>
      <c r="N69" t="s">
        <v>97</v>
      </c>
      <c r="O69" t="s">
        <v>176</v>
      </c>
    </row>
    <row r="70" spans="1:15" x14ac:dyDescent="0.25">
      <c r="A70" s="2">
        <v>1</v>
      </c>
      <c r="B70" s="2">
        <v>2016</v>
      </c>
      <c r="C70" t="s">
        <v>257</v>
      </c>
      <c r="D70" t="s">
        <v>204</v>
      </c>
      <c r="E70" s="2" t="s">
        <v>12</v>
      </c>
      <c r="F70" s="2">
        <f>VLOOKUP(C70,'Five Year Alumni Srvy 2016 Data'!C:F,4,FALSE)</f>
        <v>0</v>
      </c>
      <c r="G70" s="2" t="str">
        <f>VLOOKUP(F70,Coding!K:L,2,FALSE)</f>
        <v>Non-URM</v>
      </c>
      <c r="H70" t="s">
        <v>258</v>
      </c>
      <c r="I70" t="s">
        <v>258</v>
      </c>
      <c r="J70" t="s">
        <v>17</v>
      </c>
      <c r="K70" t="s">
        <v>96</v>
      </c>
      <c r="L70" s="2">
        <v>2</v>
      </c>
      <c r="M70" t="s">
        <v>75</v>
      </c>
      <c r="N70" t="s">
        <v>97</v>
      </c>
      <c r="O70" t="s">
        <v>176</v>
      </c>
    </row>
    <row r="71" spans="1:15" x14ac:dyDescent="0.25">
      <c r="A71" s="2">
        <v>1</v>
      </c>
      <c r="B71" s="2">
        <v>2016</v>
      </c>
      <c r="C71" t="s">
        <v>259</v>
      </c>
      <c r="D71" t="s">
        <v>169</v>
      </c>
      <c r="E71" s="2" t="s">
        <v>12</v>
      </c>
      <c r="F71" s="2">
        <f>VLOOKUP(C71,'Five Year Alumni Srvy 2016 Data'!C:F,4,FALSE)</f>
        <v>0</v>
      </c>
      <c r="G71" s="2" t="str">
        <f>VLOOKUP(F71,Coding!K:L,2,FALSE)</f>
        <v>Non-URM</v>
      </c>
      <c r="H71" t="s">
        <v>260</v>
      </c>
      <c r="I71" t="s">
        <v>261</v>
      </c>
      <c r="J71" t="s">
        <v>10</v>
      </c>
      <c r="K71" t="s">
        <v>96</v>
      </c>
      <c r="L71" s="2">
        <v>3</v>
      </c>
      <c r="M71" t="s">
        <v>75</v>
      </c>
      <c r="N71" t="s">
        <v>97</v>
      </c>
      <c r="O71" t="s">
        <v>95</v>
      </c>
    </row>
    <row r="72" spans="1:15" x14ac:dyDescent="0.25">
      <c r="A72" s="2">
        <v>1</v>
      </c>
      <c r="B72" s="2">
        <v>2016</v>
      </c>
      <c r="C72" t="s">
        <v>265</v>
      </c>
      <c r="D72" t="s">
        <v>169</v>
      </c>
      <c r="E72" s="2" t="s">
        <v>12</v>
      </c>
      <c r="F72" s="2">
        <f>VLOOKUP(C72,'Five Year Alumni Srvy 2016 Data'!C:F,4,FALSE)</f>
        <v>0</v>
      </c>
      <c r="G72" s="2" t="str">
        <f>VLOOKUP(F72,Coding!K:L,2,FALSE)</f>
        <v>Non-URM</v>
      </c>
      <c r="H72" t="s">
        <v>266</v>
      </c>
      <c r="I72" t="s">
        <v>267</v>
      </c>
      <c r="J72" t="s">
        <v>10</v>
      </c>
      <c r="K72" t="s">
        <v>96</v>
      </c>
      <c r="L72" s="2">
        <v>4</v>
      </c>
      <c r="M72" t="s">
        <v>75</v>
      </c>
      <c r="N72" t="s">
        <v>97</v>
      </c>
      <c r="O72" t="s">
        <v>92</v>
      </c>
    </row>
    <row r="73" spans="1:15" x14ac:dyDescent="0.25">
      <c r="A73" s="2">
        <v>1</v>
      </c>
      <c r="B73" s="2">
        <v>2016</v>
      </c>
      <c r="C73" t="s">
        <v>276</v>
      </c>
      <c r="D73" t="s">
        <v>48</v>
      </c>
      <c r="E73" s="2" t="s">
        <v>12</v>
      </c>
      <c r="F73" s="2">
        <f>VLOOKUP(C73,'Five Year Alumni Srvy 2016 Data'!C:F,4,FALSE)</f>
        <v>0</v>
      </c>
      <c r="G73" s="2" t="str">
        <f>VLOOKUP(F73,Coding!K:L,2,FALSE)</f>
        <v>Non-URM</v>
      </c>
      <c r="H73" t="s">
        <v>277</v>
      </c>
      <c r="I73" t="s">
        <v>278</v>
      </c>
      <c r="J73" t="s">
        <v>17</v>
      </c>
      <c r="K73" t="s">
        <v>96</v>
      </c>
      <c r="L73" s="2">
        <v>3</v>
      </c>
      <c r="M73" t="s">
        <v>75</v>
      </c>
      <c r="N73" t="s">
        <v>97</v>
      </c>
      <c r="O73" t="s">
        <v>95</v>
      </c>
    </row>
    <row r="74" spans="1:15" x14ac:dyDescent="0.25">
      <c r="A74" s="2">
        <v>1</v>
      </c>
      <c r="B74" s="2">
        <v>2016</v>
      </c>
      <c r="C74" t="s">
        <v>295</v>
      </c>
      <c r="D74" t="s">
        <v>48</v>
      </c>
      <c r="E74" s="2" t="s">
        <v>12</v>
      </c>
      <c r="F74" s="2">
        <f>VLOOKUP(C74,'Five Year Alumni Srvy 2016 Data'!C:F,4,FALSE)</f>
        <v>0</v>
      </c>
      <c r="G74" s="2" t="str">
        <f>VLOOKUP(F74,Coding!K:L,2,FALSE)</f>
        <v>Non-URM</v>
      </c>
      <c r="H74" t="s">
        <v>182</v>
      </c>
      <c r="I74" t="s">
        <v>182</v>
      </c>
      <c r="J74" t="s">
        <v>21</v>
      </c>
      <c r="K74" t="s">
        <v>96</v>
      </c>
      <c r="L74" s="2">
        <v>4</v>
      </c>
      <c r="M74" t="s">
        <v>75</v>
      </c>
      <c r="N74" t="s">
        <v>97</v>
      </c>
      <c r="O74" t="s">
        <v>92</v>
      </c>
    </row>
    <row r="75" spans="1:15" x14ac:dyDescent="0.25">
      <c r="A75" s="2">
        <v>1</v>
      </c>
      <c r="B75" s="2">
        <v>2016</v>
      </c>
      <c r="C75" t="s">
        <v>302</v>
      </c>
      <c r="D75" t="s">
        <v>204</v>
      </c>
      <c r="E75" s="2" t="s">
        <v>12</v>
      </c>
      <c r="F75" s="2">
        <f>VLOOKUP(C75,'Five Year Alumni Srvy 2016 Data'!C:F,4,FALSE)</f>
        <v>0</v>
      </c>
      <c r="G75" s="2" t="str">
        <f>VLOOKUP(F75,Coding!K:L,2,FALSE)</f>
        <v>Non-URM</v>
      </c>
      <c r="H75" t="s">
        <v>198</v>
      </c>
      <c r="I75" t="s">
        <v>199</v>
      </c>
      <c r="J75" t="s">
        <v>17</v>
      </c>
      <c r="K75" t="s">
        <v>96</v>
      </c>
      <c r="L75" s="2">
        <v>4</v>
      </c>
      <c r="M75" t="s">
        <v>75</v>
      </c>
      <c r="N75" t="s">
        <v>97</v>
      </c>
      <c r="O75" t="s">
        <v>92</v>
      </c>
    </row>
    <row r="76" spans="1:15" x14ac:dyDescent="0.25">
      <c r="A76" s="2">
        <v>1</v>
      </c>
      <c r="B76" s="2">
        <v>2016</v>
      </c>
      <c r="C76" t="s">
        <v>303</v>
      </c>
      <c r="D76" t="s">
        <v>204</v>
      </c>
      <c r="E76" s="2" t="s">
        <v>12</v>
      </c>
      <c r="F76" s="2">
        <f>VLOOKUP(C76,'Five Year Alumni Srvy 2016 Data'!C:F,4,FALSE)</f>
        <v>0</v>
      </c>
      <c r="G76" s="2" t="str">
        <f>VLOOKUP(F76,Coding!K:L,2,FALSE)</f>
        <v>Non-URM</v>
      </c>
      <c r="H76" t="s">
        <v>304</v>
      </c>
      <c r="I76" t="s">
        <v>267</v>
      </c>
      <c r="J76" t="s">
        <v>10</v>
      </c>
      <c r="K76" t="s">
        <v>96</v>
      </c>
      <c r="L76" s="2">
        <v>3</v>
      </c>
      <c r="M76" t="s">
        <v>75</v>
      </c>
      <c r="N76" t="s">
        <v>97</v>
      </c>
      <c r="O76" t="s">
        <v>95</v>
      </c>
    </row>
    <row r="77" spans="1:15" x14ac:dyDescent="0.25">
      <c r="A77" s="2">
        <v>1</v>
      </c>
      <c r="B77" s="2">
        <v>2016</v>
      </c>
      <c r="C77" t="s">
        <v>311</v>
      </c>
      <c r="D77" t="s">
        <v>48</v>
      </c>
      <c r="E77" s="2" t="s">
        <v>12</v>
      </c>
      <c r="F77" s="2">
        <f>VLOOKUP(C77,'Five Year Alumni Srvy 2016 Data'!C:F,4,FALSE)</f>
        <v>0</v>
      </c>
      <c r="G77" s="2" t="str">
        <f>VLOOKUP(F77,Coding!K:L,2,FALSE)</f>
        <v>Non-URM</v>
      </c>
      <c r="H77" t="s">
        <v>258</v>
      </c>
      <c r="I77" t="s">
        <v>258</v>
      </c>
      <c r="J77" t="s">
        <v>17</v>
      </c>
      <c r="K77" t="s">
        <v>96</v>
      </c>
      <c r="L77" s="3"/>
      <c r="M77" t="s">
        <v>75</v>
      </c>
      <c r="N77" t="s">
        <v>97</v>
      </c>
    </row>
    <row r="78" spans="1:15" x14ac:dyDescent="0.25">
      <c r="A78" s="2">
        <v>1</v>
      </c>
      <c r="B78" s="2">
        <v>2016</v>
      </c>
      <c r="C78" t="s">
        <v>315</v>
      </c>
      <c r="D78" t="s">
        <v>48</v>
      </c>
      <c r="E78" s="2" t="s">
        <v>12</v>
      </c>
      <c r="F78" s="2">
        <f>VLOOKUP(C78,'Five Year Alumni Srvy 2016 Data'!C:F,4,FALSE)</f>
        <v>0</v>
      </c>
      <c r="G78" s="2" t="str">
        <f>VLOOKUP(F78,Coding!K:L,2,FALSE)</f>
        <v>Non-URM</v>
      </c>
      <c r="H78" t="s">
        <v>316</v>
      </c>
      <c r="I78" t="s">
        <v>261</v>
      </c>
      <c r="J78" t="s">
        <v>10</v>
      </c>
      <c r="K78" t="s">
        <v>96</v>
      </c>
      <c r="L78" s="2">
        <v>2</v>
      </c>
      <c r="M78" t="s">
        <v>75</v>
      </c>
      <c r="N78" t="s">
        <v>97</v>
      </c>
      <c r="O78" t="s">
        <v>176</v>
      </c>
    </row>
    <row r="79" spans="1:15" x14ac:dyDescent="0.25">
      <c r="A79" s="2">
        <v>1</v>
      </c>
      <c r="B79" s="2">
        <v>2016</v>
      </c>
      <c r="C79" t="s">
        <v>320</v>
      </c>
      <c r="D79" t="s">
        <v>48</v>
      </c>
      <c r="E79" s="2" t="s">
        <v>12</v>
      </c>
      <c r="F79" s="2">
        <f>VLOOKUP(C79,'Five Year Alumni Srvy 2016 Data'!C:F,4,FALSE)</f>
        <v>0</v>
      </c>
      <c r="G79" s="2" t="str">
        <f>VLOOKUP(F79,Coding!K:L,2,FALSE)</f>
        <v>Non-URM</v>
      </c>
      <c r="H79" t="s">
        <v>321</v>
      </c>
      <c r="I79" t="s">
        <v>322</v>
      </c>
      <c r="J79" t="s">
        <v>15</v>
      </c>
      <c r="K79" t="s">
        <v>96</v>
      </c>
      <c r="L79" s="2">
        <v>4</v>
      </c>
      <c r="M79" t="s">
        <v>75</v>
      </c>
      <c r="N79" t="s">
        <v>97</v>
      </c>
      <c r="O79" t="s">
        <v>92</v>
      </c>
    </row>
    <row r="80" spans="1:15" x14ac:dyDescent="0.25">
      <c r="A80" s="2">
        <v>1</v>
      </c>
      <c r="B80" s="2">
        <v>2016</v>
      </c>
      <c r="C80" t="s">
        <v>324</v>
      </c>
      <c r="D80" t="s">
        <v>204</v>
      </c>
      <c r="E80" s="2" t="s">
        <v>12</v>
      </c>
      <c r="F80" s="2">
        <f>VLOOKUP(C80,'Five Year Alumni Srvy 2016 Data'!C:F,4,FALSE)</f>
        <v>0</v>
      </c>
      <c r="G80" s="2" t="str">
        <f>VLOOKUP(F80,Coding!K:L,2,FALSE)</f>
        <v>Non-URM</v>
      </c>
      <c r="H80" t="s">
        <v>298</v>
      </c>
      <c r="I80" t="s">
        <v>298</v>
      </c>
      <c r="J80" t="s">
        <v>21</v>
      </c>
      <c r="K80" t="s">
        <v>96</v>
      </c>
      <c r="L80" s="2">
        <v>4</v>
      </c>
      <c r="M80" t="s">
        <v>75</v>
      </c>
      <c r="N80" t="s">
        <v>97</v>
      </c>
      <c r="O80" t="s">
        <v>92</v>
      </c>
    </row>
    <row r="81" spans="1:15" x14ac:dyDescent="0.25">
      <c r="A81" s="2">
        <v>1</v>
      </c>
      <c r="B81" s="2">
        <v>2016</v>
      </c>
      <c r="C81" t="s">
        <v>332</v>
      </c>
      <c r="D81" t="s">
        <v>169</v>
      </c>
      <c r="E81" s="2" t="s">
        <v>12</v>
      </c>
      <c r="F81" s="2">
        <f>VLOOKUP(C81,'Five Year Alumni Srvy 2016 Data'!C:F,4,FALSE)</f>
        <v>0</v>
      </c>
      <c r="G81" s="2" t="str">
        <f>VLOOKUP(F81,Coding!K:L,2,FALSE)</f>
        <v>Non-URM</v>
      </c>
      <c r="H81" t="s">
        <v>182</v>
      </c>
      <c r="I81" t="s">
        <v>182</v>
      </c>
      <c r="J81" t="s">
        <v>21</v>
      </c>
      <c r="K81" t="s">
        <v>96</v>
      </c>
      <c r="L81" s="3"/>
      <c r="M81" t="s">
        <v>75</v>
      </c>
      <c r="N81" t="s">
        <v>97</v>
      </c>
    </row>
    <row r="82" spans="1:15" x14ac:dyDescent="0.25">
      <c r="A82" s="2">
        <v>1</v>
      </c>
      <c r="B82" s="2">
        <v>2016</v>
      </c>
      <c r="C82" t="s">
        <v>358</v>
      </c>
      <c r="D82" t="s">
        <v>264</v>
      </c>
      <c r="E82" s="2" t="s">
        <v>12</v>
      </c>
      <c r="F82" s="2">
        <f>VLOOKUP(C82,'Five Year Alumni Srvy 2016 Data'!C:F,4,FALSE)</f>
        <v>0</v>
      </c>
      <c r="G82" s="2" t="str">
        <f>VLOOKUP(F82,Coding!K:L,2,FALSE)</f>
        <v>Non-URM</v>
      </c>
      <c r="H82" t="s">
        <v>190</v>
      </c>
      <c r="I82" t="s">
        <v>191</v>
      </c>
      <c r="J82" t="s">
        <v>21</v>
      </c>
      <c r="K82" t="s">
        <v>96</v>
      </c>
      <c r="L82" s="2">
        <v>3</v>
      </c>
      <c r="M82" t="s">
        <v>75</v>
      </c>
      <c r="N82" t="s">
        <v>97</v>
      </c>
      <c r="O82" t="s">
        <v>95</v>
      </c>
    </row>
    <row r="83" spans="1:15" x14ac:dyDescent="0.25">
      <c r="A83" s="2">
        <v>1</v>
      </c>
      <c r="B83" s="2">
        <v>2016</v>
      </c>
      <c r="C83" t="s">
        <v>363</v>
      </c>
      <c r="D83" t="s">
        <v>264</v>
      </c>
      <c r="E83" s="2" t="s">
        <v>12</v>
      </c>
      <c r="F83" s="2">
        <f>VLOOKUP(C83,'Five Year Alumni Srvy 2016 Data'!C:F,4,FALSE)</f>
        <v>0</v>
      </c>
      <c r="G83" s="2" t="str">
        <f>VLOOKUP(F83,Coding!K:L,2,FALSE)</f>
        <v>Non-URM</v>
      </c>
      <c r="H83" t="s">
        <v>304</v>
      </c>
      <c r="I83" t="s">
        <v>267</v>
      </c>
      <c r="J83" t="s">
        <v>10</v>
      </c>
      <c r="K83" t="s">
        <v>96</v>
      </c>
      <c r="L83" s="2">
        <v>4</v>
      </c>
      <c r="M83" t="s">
        <v>75</v>
      </c>
      <c r="N83" t="s">
        <v>97</v>
      </c>
      <c r="O83" t="s">
        <v>92</v>
      </c>
    </row>
    <row r="84" spans="1:15" x14ac:dyDescent="0.25">
      <c r="A84" s="2">
        <v>1</v>
      </c>
      <c r="B84" s="2">
        <v>2016</v>
      </c>
      <c r="C84" t="s">
        <v>365</v>
      </c>
      <c r="D84" t="s">
        <v>48</v>
      </c>
      <c r="E84" s="2" t="s">
        <v>12</v>
      </c>
      <c r="F84" s="2">
        <f>VLOOKUP(C84,'Five Year Alumni Srvy 2016 Data'!C:F,4,FALSE)</f>
        <v>0</v>
      </c>
      <c r="G84" s="2" t="str">
        <f>VLOOKUP(F84,Coding!K:L,2,FALSE)</f>
        <v>Non-URM</v>
      </c>
      <c r="H84" t="s">
        <v>270</v>
      </c>
      <c r="I84" t="s">
        <v>270</v>
      </c>
      <c r="J84" t="s">
        <v>21</v>
      </c>
      <c r="K84" t="s">
        <v>96</v>
      </c>
      <c r="L84" s="2">
        <v>1</v>
      </c>
      <c r="M84" t="s">
        <v>75</v>
      </c>
      <c r="N84" t="s">
        <v>97</v>
      </c>
    </row>
    <row r="85" spans="1:15" x14ac:dyDescent="0.25">
      <c r="A85" s="2">
        <v>1</v>
      </c>
      <c r="B85" s="2">
        <v>2016</v>
      </c>
      <c r="C85" t="s">
        <v>366</v>
      </c>
      <c r="D85" t="s">
        <v>48</v>
      </c>
      <c r="E85" s="2" t="s">
        <v>12</v>
      </c>
      <c r="F85" s="2">
        <f>VLOOKUP(C85,'Five Year Alumni Srvy 2016 Data'!C:F,4,FALSE)</f>
        <v>0</v>
      </c>
      <c r="G85" s="2" t="str">
        <f>VLOOKUP(F85,Coding!K:L,2,FALSE)</f>
        <v>Non-URM</v>
      </c>
      <c r="H85" t="s">
        <v>339</v>
      </c>
      <c r="I85" t="s">
        <v>339</v>
      </c>
      <c r="J85" t="s">
        <v>15</v>
      </c>
      <c r="K85" t="s">
        <v>96</v>
      </c>
      <c r="L85" s="2">
        <v>2</v>
      </c>
      <c r="M85" t="s">
        <v>75</v>
      </c>
      <c r="N85" t="s">
        <v>97</v>
      </c>
      <c r="O85" t="s">
        <v>176</v>
      </c>
    </row>
    <row r="86" spans="1:15" x14ac:dyDescent="0.25">
      <c r="A86" s="2">
        <v>1</v>
      </c>
      <c r="B86" s="2">
        <v>2016</v>
      </c>
      <c r="C86" t="s">
        <v>369</v>
      </c>
      <c r="D86" t="s">
        <v>48</v>
      </c>
      <c r="E86" s="2" t="s">
        <v>12</v>
      </c>
      <c r="F86" s="2">
        <f>VLOOKUP(C86,'Five Year Alumni Srvy 2016 Data'!C:F,4,FALSE)</f>
        <v>0</v>
      </c>
      <c r="G86" s="2" t="str">
        <f>VLOOKUP(F86,Coding!K:L,2,FALSE)</f>
        <v>Non-URM</v>
      </c>
      <c r="H86" t="s">
        <v>215</v>
      </c>
      <c r="I86" t="s">
        <v>215</v>
      </c>
      <c r="J86" t="s">
        <v>21</v>
      </c>
      <c r="K86" t="s">
        <v>96</v>
      </c>
      <c r="L86" s="2">
        <v>3</v>
      </c>
      <c r="M86" t="s">
        <v>75</v>
      </c>
      <c r="N86" t="s">
        <v>97</v>
      </c>
      <c r="O86" t="s">
        <v>95</v>
      </c>
    </row>
    <row r="87" spans="1:15" x14ac:dyDescent="0.25">
      <c r="A87" s="2">
        <v>1</v>
      </c>
      <c r="B87" s="2">
        <v>2016</v>
      </c>
      <c r="C87" t="s">
        <v>373</v>
      </c>
      <c r="D87" t="s">
        <v>48</v>
      </c>
      <c r="E87" s="2" t="s">
        <v>12</v>
      </c>
      <c r="F87" s="2">
        <f>VLOOKUP(C87,'Five Year Alumni Srvy 2016 Data'!C:F,4,FALSE)</f>
        <v>0</v>
      </c>
      <c r="G87" s="2" t="str">
        <f>VLOOKUP(F87,Coding!K:L,2,FALSE)</f>
        <v>Non-URM</v>
      </c>
      <c r="H87" t="s">
        <v>235</v>
      </c>
      <c r="I87" t="s">
        <v>236</v>
      </c>
      <c r="J87" t="s">
        <v>15</v>
      </c>
      <c r="K87" t="s">
        <v>96</v>
      </c>
      <c r="L87" s="2">
        <v>3</v>
      </c>
      <c r="M87" t="s">
        <v>75</v>
      </c>
      <c r="N87" t="s">
        <v>97</v>
      </c>
      <c r="O87" t="s">
        <v>95</v>
      </c>
    </row>
    <row r="88" spans="1:15" x14ac:dyDescent="0.25">
      <c r="A88" s="2">
        <v>1</v>
      </c>
      <c r="B88" s="2">
        <v>2016</v>
      </c>
      <c r="C88" t="s">
        <v>377</v>
      </c>
      <c r="E88" s="2" t="s">
        <v>12</v>
      </c>
      <c r="F88" s="2">
        <f>VLOOKUP(C88,'Five Year Alumni Srvy 2016 Data'!C:F,4,FALSE)</f>
        <v>0</v>
      </c>
      <c r="G88" s="2" t="str">
        <f>VLOOKUP(F88,Coding!K:L,2,FALSE)</f>
        <v>Non-URM</v>
      </c>
      <c r="H88" t="s">
        <v>427</v>
      </c>
      <c r="I88" t="s">
        <v>267</v>
      </c>
      <c r="J88" t="s">
        <v>10</v>
      </c>
      <c r="K88" t="s">
        <v>96</v>
      </c>
      <c r="L88" s="2">
        <v>3</v>
      </c>
      <c r="M88" t="s">
        <v>75</v>
      </c>
      <c r="N88" t="s">
        <v>97</v>
      </c>
      <c r="O88" t="s">
        <v>95</v>
      </c>
    </row>
    <row r="89" spans="1:15" x14ac:dyDescent="0.25">
      <c r="A89" s="2">
        <v>1</v>
      </c>
      <c r="B89" s="2">
        <v>2016</v>
      </c>
      <c r="C89" t="s">
        <v>378</v>
      </c>
      <c r="D89" t="s">
        <v>204</v>
      </c>
      <c r="E89" s="2" t="s">
        <v>12</v>
      </c>
      <c r="F89" s="2">
        <f>VLOOKUP(C89,'Five Year Alumni Srvy 2016 Data'!C:F,4,FALSE)</f>
        <v>0</v>
      </c>
      <c r="G89" s="2" t="str">
        <f>VLOOKUP(F89,Coding!K:L,2,FALSE)</f>
        <v>Non-URM</v>
      </c>
      <c r="H89" t="s">
        <v>258</v>
      </c>
      <c r="I89" t="s">
        <v>258</v>
      </c>
      <c r="J89" t="s">
        <v>17</v>
      </c>
      <c r="K89" t="s">
        <v>96</v>
      </c>
      <c r="L89" s="2">
        <v>3</v>
      </c>
      <c r="M89" t="s">
        <v>75</v>
      </c>
      <c r="N89" t="s">
        <v>97</v>
      </c>
      <c r="O89" t="s">
        <v>95</v>
      </c>
    </row>
    <row r="90" spans="1:15" x14ac:dyDescent="0.25">
      <c r="A90" s="2">
        <v>1</v>
      </c>
      <c r="B90" s="2">
        <v>2016</v>
      </c>
      <c r="C90" t="s">
        <v>381</v>
      </c>
      <c r="D90" t="s">
        <v>48</v>
      </c>
      <c r="E90" s="2" t="s">
        <v>12</v>
      </c>
      <c r="F90" s="2">
        <f>VLOOKUP(C90,'Five Year Alumni Srvy 2016 Data'!C:F,4,FALSE)</f>
        <v>0</v>
      </c>
      <c r="G90" s="2" t="str">
        <f>VLOOKUP(F90,Coding!K:L,2,FALSE)</f>
        <v>Non-URM</v>
      </c>
      <c r="H90" t="s">
        <v>382</v>
      </c>
      <c r="I90" t="s">
        <v>328</v>
      </c>
      <c r="J90" t="s">
        <v>10</v>
      </c>
      <c r="K90" t="s">
        <v>96</v>
      </c>
      <c r="L90" s="2">
        <v>4</v>
      </c>
      <c r="M90" t="s">
        <v>75</v>
      </c>
      <c r="N90" t="s">
        <v>97</v>
      </c>
      <c r="O90" t="s">
        <v>92</v>
      </c>
    </row>
    <row r="91" spans="1:15" x14ac:dyDescent="0.25">
      <c r="A91" s="2">
        <v>1</v>
      </c>
      <c r="B91" s="2">
        <v>2016</v>
      </c>
      <c r="C91" t="s">
        <v>383</v>
      </c>
      <c r="D91" t="s">
        <v>204</v>
      </c>
      <c r="E91" s="2" t="s">
        <v>12</v>
      </c>
      <c r="F91" s="2">
        <f>VLOOKUP(C91,'Five Year Alumni Srvy 2016 Data'!C:F,4,FALSE)</f>
        <v>0</v>
      </c>
      <c r="G91" s="2" t="str">
        <f>VLOOKUP(F91,Coding!K:L,2,FALSE)</f>
        <v>Non-URM</v>
      </c>
      <c r="H91" t="s">
        <v>384</v>
      </c>
      <c r="I91" t="s">
        <v>182</v>
      </c>
      <c r="J91" t="s">
        <v>21</v>
      </c>
      <c r="K91" t="s">
        <v>96</v>
      </c>
      <c r="L91" s="2">
        <v>1</v>
      </c>
      <c r="M91" t="s">
        <v>75</v>
      </c>
      <c r="N91" t="s">
        <v>97</v>
      </c>
    </row>
    <row r="92" spans="1:15" x14ac:dyDescent="0.25">
      <c r="A92" s="2">
        <v>1</v>
      </c>
      <c r="B92" s="2">
        <v>2016</v>
      </c>
      <c r="C92" t="s">
        <v>388</v>
      </c>
      <c r="D92" t="s">
        <v>169</v>
      </c>
      <c r="E92" s="2" t="s">
        <v>12</v>
      </c>
      <c r="F92" s="2">
        <f>VLOOKUP(C92,'Five Year Alumni Srvy 2016 Data'!C:F,4,FALSE)</f>
        <v>0</v>
      </c>
      <c r="G92" s="2" t="str">
        <f>VLOOKUP(F92,Coding!K:L,2,FALSE)</f>
        <v>Non-URM</v>
      </c>
      <c r="H92" t="s">
        <v>389</v>
      </c>
      <c r="I92" t="s">
        <v>390</v>
      </c>
      <c r="J92" t="s">
        <v>21</v>
      </c>
      <c r="K92" t="s">
        <v>96</v>
      </c>
      <c r="L92" s="2">
        <v>4</v>
      </c>
      <c r="M92" t="s">
        <v>75</v>
      </c>
      <c r="N92" t="s">
        <v>97</v>
      </c>
      <c r="O92" t="s">
        <v>92</v>
      </c>
    </row>
    <row r="93" spans="1:15" x14ac:dyDescent="0.25">
      <c r="A93" s="2">
        <v>1</v>
      </c>
      <c r="B93" s="2">
        <v>2016</v>
      </c>
      <c r="C93" t="s">
        <v>394</v>
      </c>
      <c r="D93" t="s">
        <v>264</v>
      </c>
      <c r="E93" s="2" t="s">
        <v>12</v>
      </c>
      <c r="F93" s="2">
        <f>VLOOKUP(C93,'Five Year Alumni Srvy 2016 Data'!C:F,4,FALSE)</f>
        <v>0</v>
      </c>
      <c r="G93" s="2" t="str">
        <f>VLOOKUP(F93,Coding!K:L,2,FALSE)</f>
        <v>Non-URM</v>
      </c>
      <c r="H93" t="s">
        <v>252</v>
      </c>
      <c r="I93" t="s">
        <v>206</v>
      </c>
      <c r="J93" t="s">
        <v>15</v>
      </c>
      <c r="K93" t="s">
        <v>96</v>
      </c>
      <c r="L93" s="2">
        <v>4</v>
      </c>
      <c r="M93" t="s">
        <v>75</v>
      </c>
      <c r="N93" t="s">
        <v>97</v>
      </c>
      <c r="O93" t="s">
        <v>92</v>
      </c>
    </row>
    <row r="94" spans="1:15" x14ac:dyDescent="0.25">
      <c r="A94" s="2">
        <v>1</v>
      </c>
      <c r="B94" s="2">
        <v>2016</v>
      </c>
      <c r="C94" t="s">
        <v>396</v>
      </c>
      <c r="D94" t="s">
        <v>48</v>
      </c>
      <c r="E94" s="2" t="s">
        <v>12</v>
      </c>
      <c r="F94" s="2">
        <f>VLOOKUP(C94,'Five Year Alumni Srvy 2016 Data'!C:F,4,FALSE)</f>
        <v>0</v>
      </c>
      <c r="G94" s="2" t="str">
        <f>VLOOKUP(F94,Coding!K:L,2,FALSE)</f>
        <v>Non-URM</v>
      </c>
      <c r="H94" t="s">
        <v>318</v>
      </c>
      <c r="I94" t="s">
        <v>171</v>
      </c>
      <c r="J94" t="s">
        <v>19</v>
      </c>
      <c r="K94" t="s">
        <v>96</v>
      </c>
      <c r="L94" s="2">
        <v>4</v>
      </c>
      <c r="M94" t="s">
        <v>75</v>
      </c>
      <c r="N94" t="s">
        <v>97</v>
      </c>
      <c r="O94" t="s">
        <v>92</v>
      </c>
    </row>
    <row r="95" spans="1:15" x14ac:dyDescent="0.25">
      <c r="A95" s="2">
        <v>1</v>
      </c>
      <c r="B95" s="2">
        <v>2016</v>
      </c>
      <c r="C95" t="s">
        <v>404</v>
      </c>
      <c r="D95" t="s">
        <v>204</v>
      </c>
      <c r="E95" s="2" t="s">
        <v>12</v>
      </c>
      <c r="F95" s="2">
        <f>VLOOKUP(C95,'Five Year Alumni Srvy 2016 Data'!C:F,4,FALSE)</f>
        <v>0</v>
      </c>
      <c r="G95" s="2" t="str">
        <f>VLOOKUP(F95,Coding!K:L,2,FALSE)</f>
        <v>Non-URM</v>
      </c>
      <c r="H95" t="s">
        <v>284</v>
      </c>
      <c r="I95" t="s">
        <v>261</v>
      </c>
      <c r="J95" t="s">
        <v>10</v>
      </c>
      <c r="K95" t="s">
        <v>96</v>
      </c>
      <c r="L95" s="2">
        <v>3</v>
      </c>
      <c r="M95" t="s">
        <v>75</v>
      </c>
      <c r="N95" t="s">
        <v>97</v>
      </c>
      <c r="O95" t="s">
        <v>95</v>
      </c>
    </row>
    <row r="96" spans="1:15" x14ac:dyDescent="0.25">
      <c r="A96" s="2">
        <v>1</v>
      </c>
      <c r="B96" s="2">
        <v>2016</v>
      </c>
      <c r="C96" t="s">
        <v>417</v>
      </c>
      <c r="D96" t="s">
        <v>204</v>
      </c>
      <c r="E96" s="2" t="s">
        <v>12</v>
      </c>
      <c r="F96" s="2">
        <f>VLOOKUP(C96,'Five Year Alumni Srvy 2016 Data'!C:F,4,FALSE)</f>
        <v>0</v>
      </c>
      <c r="G96" s="2" t="str">
        <f>VLOOKUP(F96,Coding!K:L,2,FALSE)</f>
        <v>Non-URM</v>
      </c>
      <c r="H96" t="s">
        <v>418</v>
      </c>
      <c r="I96" t="s">
        <v>342</v>
      </c>
      <c r="J96" t="s">
        <v>19</v>
      </c>
      <c r="K96" t="s">
        <v>96</v>
      </c>
      <c r="L96" s="2">
        <v>4</v>
      </c>
      <c r="M96" t="s">
        <v>75</v>
      </c>
      <c r="N96" t="s">
        <v>97</v>
      </c>
      <c r="O96" t="s">
        <v>92</v>
      </c>
    </row>
    <row r="97" spans="1:15" x14ac:dyDescent="0.25">
      <c r="A97" s="2">
        <v>1</v>
      </c>
      <c r="B97" s="2">
        <v>2016</v>
      </c>
      <c r="C97" t="s">
        <v>422</v>
      </c>
      <c r="D97" t="s">
        <v>48</v>
      </c>
      <c r="E97" s="2" t="s">
        <v>12</v>
      </c>
      <c r="F97" s="2">
        <f>VLOOKUP(C97,'Five Year Alumni Srvy 2016 Data'!C:F,4,FALSE)</f>
        <v>0</v>
      </c>
      <c r="G97" s="2" t="str">
        <f>VLOOKUP(F97,Coding!K:L,2,FALSE)</f>
        <v>Non-URM</v>
      </c>
      <c r="H97" t="s">
        <v>241</v>
      </c>
      <c r="I97" t="s">
        <v>242</v>
      </c>
      <c r="J97" t="s">
        <v>21</v>
      </c>
      <c r="K97" t="s">
        <v>96</v>
      </c>
      <c r="L97" s="2">
        <v>3</v>
      </c>
      <c r="M97" t="s">
        <v>75</v>
      </c>
      <c r="N97" t="s">
        <v>97</v>
      </c>
      <c r="O97" t="s">
        <v>95</v>
      </c>
    </row>
    <row r="98" spans="1:15" x14ac:dyDescent="0.25">
      <c r="A98" s="2">
        <v>1</v>
      </c>
      <c r="B98" s="2">
        <v>2016</v>
      </c>
      <c r="C98" t="s">
        <v>424</v>
      </c>
      <c r="D98" t="s">
        <v>204</v>
      </c>
      <c r="E98" s="2" t="s">
        <v>12</v>
      </c>
      <c r="F98" s="2">
        <f>VLOOKUP(C98,'Five Year Alumni Srvy 2016 Data'!C:F,4,FALSE)</f>
        <v>0</v>
      </c>
      <c r="G98" s="2" t="str">
        <f>VLOOKUP(F98,Coding!K:L,2,FALSE)</f>
        <v>Non-URM</v>
      </c>
      <c r="H98" t="s">
        <v>425</v>
      </c>
      <c r="I98" t="s">
        <v>267</v>
      </c>
      <c r="J98" t="s">
        <v>10</v>
      </c>
      <c r="K98" t="s">
        <v>96</v>
      </c>
      <c r="L98" s="2">
        <v>3</v>
      </c>
      <c r="M98" t="s">
        <v>75</v>
      </c>
      <c r="N98" t="s">
        <v>97</v>
      </c>
      <c r="O98" t="s">
        <v>95</v>
      </c>
    </row>
    <row r="99" spans="1:15" x14ac:dyDescent="0.25">
      <c r="A99" s="2">
        <v>1</v>
      </c>
      <c r="B99" s="2">
        <v>2016</v>
      </c>
      <c r="C99" t="s">
        <v>438</v>
      </c>
      <c r="D99" t="s">
        <v>48</v>
      </c>
      <c r="E99" s="2" t="s">
        <v>12</v>
      </c>
      <c r="F99" s="2">
        <f>VLOOKUP(C99,'Five Year Alumni Srvy 2016 Data'!C:F,4,FALSE)</f>
        <v>0</v>
      </c>
      <c r="G99" s="2" t="str">
        <f>VLOOKUP(F99,Coding!K:L,2,FALSE)</f>
        <v>Non-URM</v>
      </c>
      <c r="H99" t="s">
        <v>182</v>
      </c>
      <c r="I99" t="s">
        <v>182</v>
      </c>
      <c r="J99" t="s">
        <v>21</v>
      </c>
      <c r="K99" t="s">
        <v>96</v>
      </c>
      <c r="L99" s="2">
        <v>4</v>
      </c>
      <c r="M99" t="s">
        <v>75</v>
      </c>
      <c r="N99" t="s">
        <v>97</v>
      </c>
      <c r="O99" t="s">
        <v>92</v>
      </c>
    </row>
    <row r="100" spans="1:15" x14ac:dyDescent="0.25">
      <c r="A100" s="2">
        <v>1</v>
      </c>
      <c r="B100" s="2">
        <v>2016</v>
      </c>
      <c r="C100" t="s">
        <v>443</v>
      </c>
      <c r="D100" t="s">
        <v>264</v>
      </c>
      <c r="E100" s="2" t="s">
        <v>12</v>
      </c>
      <c r="F100" s="2">
        <f>VLOOKUP(C100,'Five Year Alumni Srvy 2016 Data'!C:F,4,FALSE)</f>
        <v>0</v>
      </c>
      <c r="G100" s="2" t="str">
        <f>VLOOKUP(F100,Coding!K:L,2,FALSE)</f>
        <v>Non-URM</v>
      </c>
      <c r="H100" t="s">
        <v>444</v>
      </c>
      <c r="I100" t="s">
        <v>401</v>
      </c>
      <c r="J100" t="s">
        <v>19</v>
      </c>
      <c r="K100" t="s">
        <v>96</v>
      </c>
      <c r="L100" s="2">
        <v>4</v>
      </c>
      <c r="M100" t="s">
        <v>75</v>
      </c>
      <c r="N100" t="s">
        <v>97</v>
      </c>
      <c r="O100" t="s">
        <v>92</v>
      </c>
    </row>
    <row r="101" spans="1:15" x14ac:dyDescent="0.25">
      <c r="A101" s="2">
        <v>1</v>
      </c>
      <c r="B101" s="2">
        <v>2016</v>
      </c>
      <c r="C101" t="s">
        <v>450</v>
      </c>
      <c r="D101" t="s">
        <v>169</v>
      </c>
      <c r="E101" s="2" t="s">
        <v>12</v>
      </c>
      <c r="F101" s="2">
        <f>VLOOKUP(C101,'Five Year Alumni Srvy 2016 Data'!C:F,4,FALSE)</f>
        <v>0</v>
      </c>
      <c r="G101" s="2" t="str">
        <f>VLOOKUP(F101,Coding!K:L,2,FALSE)</f>
        <v>Non-URM</v>
      </c>
      <c r="H101" t="s">
        <v>451</v>
      </c>
      <c r="I101" t="s">
        <v>452</v>
      </c>
      <c r="J101" t="s">
        <v>21</v>
      </c>
      <c r="K101" t="s">
        <v>96</v>
      </c>
      <c r="L101" s="2">
        <v>3</v>
      </c>
      <c r="M101" t="s">
        <v>75</v>
      </c>
      <c r="N101" t="s">
        <v>97</v>
      </c>
      <c r="O101" t="s">
        <v>95</v>
      </c>
    </row>
    <row r="102" spans="1:15" x14ac:dyDescent="0.25">
      <c r="A102" s="2">
        <v>1</v>
      </c>
      <c r="B102" s="2">
        <v>2016</v>
      </c>
      <c r="C102" t="s">
        <v>453</v>
      </c>
      <c r="D102" t="s">
        <v>169</v>
      </c>
      <c r="E102" s="2" t="s">
        <v>12</v>
      </c>
      <c r="F102" s="2">
        <f>VLOOKUP(C102,'Five Year Alumni Srvy 2016 Data'!C:F,4,FALSE)</f>
        <v>0</v>
      </c>
      <c r="G102" s="2" t="str">
        <f>VLOOKUP(F102,Coding!K:L,2,FALSE)</f>
        <v>Non-URM</v>
      </c>
      <c r="H102" t="s">
        <v>454</v>
      </c>
      <c r="I102" t="s">
        <v>206</v>
      </c>
      <c r="J102" t="s">
        <v>15</v>
      </c>
      <c r="K102" t="s">
        <v>96</v>
      </c>
      <c r="L102" s="3"/>
      <c r="M102" t="s">
        <v>75</v>
      </c>
      <c r="N102" t="s">
        <v>97</v>
      </c>
    </row>
    <row r="103" spans="1:15" x14ac:dyDescent="0.25">
      <c r="A103" s="2">
        <v>1</v>
      </c>
      <c r="B103" s="2">
        <v>2016</v>
      </c>
      <c r="C103" t="s">
        <v>462</v>
      </c>
      <c r="D103" t="s">
        <v>48</v>
      </c>
      <c r="E103" s="2" t="s">
        <v>12</v>
      </c>
      <c r="F103" s="2">
        <f>VLOOKUP(C103,'Five Year Alumni Srvy 2016 Data'!C:F,4,FALSE)</f>
        <v>0</v>
      </c>
      <c r="G103" s="2" t="str">
        <f>VLOOKUP(F103,Coding!K:L,2,FALSE)</f>
        <v>Non-URM</v>
      </c>
      <c r="H103" t="s">
        <v>215</v>
      </c>
      <c r="I103" t="s">
        <v>215</v>
      </c>
      <c r="J103" t="s">
        <v>21</v>
      </c>
      <c r="K103" t="s">
        <v>96</v>
      </c>
      <c r="L103" s="2">
        <v>3</v>
      </c>
      <c r="M103" t="s">
        <v>75</v>
      </c>
      <c r="N103" t="s">
        <v>97</v>
      </c>
      <c r="O103" t="s">
        <v>95</v>
      </c>
    </row>
    <row r="104" spans="1:15" x14ac:dyDescent="0.25">
      <c r="A104" s="2">
        <v>1</v>
      </c>
      <c r="B104" s="2">
        <v>2016</v>
      </c>
      <c r="C104" t="s">
        <v>463</v>
      </c>
      <c r="D104" t="s">
        <v>204</v>
      </c>
      <c r="E104" s="2" t="s">
        <v>12</v>
      </c>
      <c r="F104" s="2">
        <f>VLOOKUP(C104,'Five Year Alumni Srvy 2016 Data'!C:F,4,FALSE)</f>
        <v>0</v>
      </c>
      <c r="G104" s="2" t="str">
        <f>VLOOKUP(F104,Coding!K:L,2,FALSE)</f>
        <v>Non-URM</v>
      </c>
      <c r="H104" t="s">
        <v>427</v>
      </c>
      <c r="I104" t="s">
        <v>267</v>
      </c>
      <c r="J104" t="s">
        <v>10</v>
      </c>
      <c r="K104" t="s">
        <v>96</v>
      </c>
      <c r="L104" s="2">
        <v>4</v>
      </c>
      <c r="M104" t="s">
        <v>75</v>
      </c>
      <c r="N104" t="s">
        <v>97</v>
      </c>
      <c r="O104" t="s">
        <v>92</v>
      </c>
    </row>
    <row r="105" spans="1:15" x14ac:dyDescent="0.25">
      <c r="A105" s="2">
        <v>1</v>
      </c>
      <c r="B105" s="2">
        <v>2016</v>
      </c>
      <c r="C105" t="s">
        <v>464</v>
      </c>
      <c r="D105" t="s">
        <v>48</v>
      </c>
      <c r="E105" s="2" t="s">
        <v>12</v>
      </c>
      <c r="F105" s="2">
        <f>VLOOKUP(C105,'Five Year Alumni Srvy 2016 Data'!C:F,4,FALSE)</f>
        <v>0</v>
      </c>
      <c r="G105" s="2" t="str">
        <f>VLOOKUP(F105,Coding!K:L,2,FALSE)</f>
        <v>Non-URM</v>
      </c>
      <c r="H105" t="s">
        <v>465</v>
      </c>
      <c r="I105" t="s">
        <v>466</v>
      </c>
      <c r="J105" t="s">
        <v>10</v>
      </c>
      <c r="K105" t="s">
        <v>96</v>
      </c>
      <c r="L105" s="2">
        <v>4</v>
      </c>
      <c r="M105" t="s">
        <v>75</v>
      </c>
      <c r="N105" t="s">
        <v>97</v>
      </c>
      <c r="O105" t="s">
        <v>92</v>
      </c>
    </row>
    <row r="106" spans="1:15" x14ac:dyDescent="0.25">
      <c r="A106" s="2">
        <v>1</v>
      </c>
      <c r="B106" s="2">
        <v>2016</v>
      </c>
      <c r="C106" t="s">
        <v>468</v>
      </c>
      <c r="D106" t="s">
        <v>169</v>
      </c>
      <c r="E106" s="2" t="s">
        <v>12</v>
      </c>
      <c r="F106" s="2">
        <f>VLOOKUP(C106,'Five Year Alumni Srvy 2016 Data'!C:F,4,FALSE)</f>
        <v>0</v>
      </c>
      <c r="G106" s="2" t="str">
        <f>VLOOKUP(F106,Coding!K:L,2,FALSE)</f>
        <v>Non-URM</v>
      </c>
      <c r="H106" t="s">
        <v>469</v>
      </c>
      <c r="I106" t="s">
        <v>342</v>
      </c>
      <c r="J106" t="s">
        <v>19</v>
      </c>
      <c r="K106" t="s">
        <v>96</v>
      </c>
      <c r="L106" s="2">
        <v>4</v>
      </c>
      <c r="M106" t="s">
        <v>75</v>
      </c>
      <c r="N106" t="s">
        <v>97</v>
      </c>
      <c r="O106" t="s">
        <v>92</v>
      </c>
    </row>
    <row r="107" spans="1:15" x14ac:dyDescent="0.25">
      <c r="A107" s="2">
        <v>1</v>
      </c>
      <c r="B107" s="2">
        <v>2016</v>
      </c>
      <c r="C107" t="s">
        <v>474</v>
      </c>
      <c r="D107" t="s">
        <v>264</v>
      </c>
      <c r="E107" s="2" t="s">
        <v>12</v>
      </c>
      <c r="F107" s="2">
        <f>VLOOKUP(C107,'Five Year Alumni Srvy 2016 Data'!C:F,4,FALSE)</f>
        <v>0</v>
      </c>
      <c r="G107" s="2" t="str">
        <f>VLOOKUP(F107,Coding!K:L,2,FALSE)</f>
        <v>Non-URM</v>
      </c>
      <c r="H107" t="s">
        <v>182</v>
      </c>
      <c r="I107" t="s">
        <v>182</v>
      </c>
      <c r="J107" t="s">
        <v>21</v>
      </c>
      <c r="K107" t="s">
        <v>96</v>
      </c>
      <c r="L107" s="2">
        <v>3</v>
      </c>
      <c r="M107" t="s">
        <v>75</v>
      </c>
      <c r="N107" t="s">
        <v>97</v>
      </c>
      <c r="O107" t="s">
        <v>95</v>
      </c>
    </row>
    <row r="108" spans="1:15" x14ac:dyDescent="0.25">
      <c r="A108" s="2">
        <v>1</v>
      </c>
      <c r="B108" s="2">
        <v>2016</v>
      </c>
      <c r="C108" t="s">
        <v>475</v>
      </c>
      <c r="D108" t="s">
        <v>169</v>
      </c>
      <c r="E108" s="2" t="s">
        <v>12</v>
      </c>
      <c r="F108" s="2">
        <f>VLOOKUP(C108,'Five Year Alumni Srvy 2016 Data'!C:F,4,FALSE)</f>
        <v>0</v>
      </c>
      <c r="G108" s="2" t="str">
        <f>VLOOKUP(F108,Coding!K:L,2,FALSE)</f>
        <v>Non-URM</v>
      </c>
      <c r="H108" t="s">
        <v>389</v>
      </c>
      <c r="I108" t="s">
        <v>390</v>
      </c>
      <c r="J108" t="s">
        <v>21</v>
      </c>
      <c r="K108" t="s">
        <v>96</v>
      </c>
      <c r="L108" s="2">
        <v>3</v>
      </c>
      <c r="M108" t="s">
        <v>75</v>
      </c>
      <c r="N108" t="s">
        <v>97</v>
      </c>
      <c r="O108" t="s">
        <v>95</v>
      </c>
    </row>
    <row r="109" spans="1:15" x14ac:dyDescent="0.25">
      <c r="A109" s="2">
        <v>1</v>
      </c>
      <c r="B109" s="2">
        <v>2016</v>
      </c>
      <c r="C109" t="s">
        <v>477</v>
      </c>
      <c r="D109" t="s">
        <v>48</v>
      </c>
      <c r="E109" s="2" t="s">
        <v>12</v>
      </c>
      <c r="F109" s="2">
        <f>VLOOKUP(C109,'Five Year Alumni Srvy 2016 Data'!C:F,4,FALSE)</f>
        <v>0</v>
      </c>
      <c r="G109" s="2" t="str">
        <f>VLOOKUP(F109,Coding!K:L,2,FALSE)</f>
        <v>Non-URM</v>
      </c>
      <c r="H109" t="s">
        <v>432</v>
      </c>
      <c r="I109" t="s">
        <v>433</v>
      </c>
      <c r="J109" t="s">
        <v>15</v>
      </c>
      <c r="K109" t="s">
        <v>96</v>
      </c>
      <c r="L109" s="2">
        <v>3</v>
      </c>
      <c r="M109" t="s">
        <v>75</v>
      </c>
      <c r="N109" t="s">
        <v>97</v>
      </c>
      <c r="O109" t="s">
        <v>95</v>
      </c>
    </row>
    <row r="110" spans="1:15" x14ac:dyDescent="0.25">
      <c r="A110" s="2">
        <v>1</v>
      </c>
      <c r="B110" s="2">
        <v>2016</v>
      </c>
      <c r="C110" t="s">
        <v>479</v>
      </c>
      <c r="D110" t="s">
        <v>48</v>
      </c>
      <c r="E110" s="2" t="s">
        <v>12</v>
      </c>
      <c r="F110" s="2">
        <f>VLOOKUP(C110,'Five Year Alumni Srvy 2016 Data'!C:F,4,FALSE)</f>
        <v>0</v>
      </c>
      <c r="G110" s="2" t="str">
        <f>VLOOKUP(F110,Coding!K:L,2,FALSE)</f>
        <v>Non-URM</v>
      </c>
      <c r="H110" t="s">
        <v>252</v>
      </c>
      <c r="I110" t="s">
        <v>206</v>
      </c>
      <c r="J110" t="s">
        <v>15</v>
      </c>
      <c r="K110" t="s">
        <v>96</v>
      </c>
      <c r="L110" s="2">
        <v>1</v>
      </c>
      <c r="M110" t="s">
        <v>75</v>
      </c>
      <c r="N110" t="s">
        <v>97</v>
      </c>
    </row>
    <row r="111" spans="1:15" x14ac:dyDescent="0.25">
      <c r="A111" s="2">
        <v>1</v>
      </c>
      <c r="B111" s="2">
        <v>2016</v>
      </c>
      <c r="C111" t="s">
        <v>485</v>
      </c>
      <c r="D111" t="s">
        <v>48</v>
      </c>
      <c r="E111" s="2" t="s">
        <v>12</v>
      </c>
      <c r="F111" s="2">
        <f>VLOOKUP(C111,'Five Year Alumni Srvy 2016 Data'!C:F,4,FALSE)</f>
        <v>0</v>
      </c>
      <c r="G111" s="2" t="str">
        <f>VLOOKUP(F111,Coding!K:L,2,FALSE)</f>
        <v>Non-URM</v>
      </c>
      <c r="H111" t="s">
        <v>298</v>
      </c>
      <c r="I111" t="s">
        <v>298</v>
      </c>
      <c r="J111" t="s">
        <v>21</v>
      </c>
      <c r="K111" t="s">
        <v>96</v>
      </c>
      <c r="L111" s="2">
        <v>3</v>
      </c>
      <c r="M111" t="s">
        <v>75</v>
      </c>
      <c r="N111" t="s">
        <v>97</v>
      </c>
      <c r="O111" t="s">
        <v>95</v>
      </c>
    </row>
    <row r="112" spans="1:15" x14ac:dyDescent="0.25">
      <c r="A112" s="2">
        <v>1</v>
      </c>
      <c r="B112" s="2">
        <v>2016</v>
      </c>
      <c r="C112" t="s">
        <v>47</v>
      </c>
      <c r="D112" t="s">
        <v>48</v>
      </c>
      <c r="E112" s="2" t="s">
        <v>12</v>
      </c>
      <c r="F112" s="2">
        <f>VLOOKUP(C112,'Five Year Alumni Srvy 2016 Data'!C:F,4,FALSE)</f>
        <v>0</v>
      </c>
      <c r="G112" s="2" t="str">
        <f>VLOOKUP(F112,Coding!K:L,2,FALSE)</f>
        <v>Non-URM</v>
      </c>
      <c r="H112" t="s">
        <v>49</v>
      </c>
      <c r="I112" t="s">
        <v>50</v>
      </c>
      <c r="J112" t="s">
        <v>17</v>
      </c>
      <c r="K112" t="s">
        <v>93</v>
      </c>
      <c r="L112" s="2">
        <v>3</v>
      </c>
      <c r="M112" t="s">
        <v>75</v>
      </c>
      <c r="N112" t="s">
        <v>94</v>
      </c>
      <c r="O112" t="s">
        <v>95</v>
      </c>
    </row>
    <row r="113" spans="1:15" x14ac:dyDescent="0.25">
      <c r="A113" s="2">
        <v>1</v>
      </c>
      <c r="B113" s="2">
        <v>2016</v>
      </c>
      <c r="C113" t="s">
        <v>168</v>
      </c>
      <c r="D113" t="s">
        <v>169</v>
      </c>
      <c r="E113" s="2" t="s">
        <v>12</v>
      </c>
      <c r="F113" s="2">
        <f>VLOOKUP(C113,'Five Year Alumni Srvy 2016 Data'!C:F,4,FALSE)</f>
        <v>0</v>
      </c>
      <c r="G113" s="2" t="str">
        <f>VLOOKUP(F113,Coding!K:L,2,FALSE)</f>
        <v>Non-URM</v>
      </c>
      <c r="H113" t="s">
        <v>170</v>
      </c>
      <c r="I113" t="s">
        <v>171</v>
      </c>
      <c r="J113" t="s">
        <v>19</v>
      </c>
      <c r="K113" t="s">
        <v>93</v>
      </c>
      <c r="L113" s="2">
        <v>2</v>
      </c>
      <c r="M113" t="s">
        <v>75</v>
      </c>
      <c r="N113" t="s">
        <v>94</v>
      </c>
      <c r="O113" t="s">
        <v>176</v>
      </c>
    </row>
    <row r="114" spans="1:15" x14ac:dyDescent="0.25">
      <c r="A114" s="2">
        <v>1</v>
      </c>
      <c r="B114" s="2">
        <v>2016</v>
      </c>
      <c r="C114" t="s">
        <v>189</v>
      </c>
      <c r="D114" t="s">
        <v>48</v>
      </c>
      <c r="E114" s="2" t="s">
        <v>12</v>
      </c>
      <c r="F114" s="2">
        <f>VLOOKUP(C114,'Five Year Alumni Srvy 2016 Data'!C:F,4,FALSE)</f>
        <v>0</v>
      </c>
      <c r="G114" s="2" t="str">
        <f>VLOOKUP(F114,Coding!K:L,2,FALSE)</f>
        <v>Non-URM</v>
      </c>
      <c r="H114" t="s">
        <v>190</v>
      </c>
      <c r="I114" t="s">
        <v>191</v>
      </c>
      <c r="J114" t="s">
        <v>21</v>
      </c>
      <c r="K114" t="s">
        <v>93</v>
      </c>
      <c r="L114" s="2">
        <v>4</v>
      </c>
      <c r="M114" t="s">
        <v>75</v>
      </c>
      <c r="N114" t="s">
        <v>94</v>
      </c>
      <c r="O114" t="s">
        <v>92</v>
      </c>
    </row>
    <row r="115" spans="1:15" x14ac:dyDescent="0.25">
      <c r="A115" s="2">
        <v>1</v>
      </c>
      <c r="B115" s="2">
        <v>2016</v>
      </c>
      <c r="C115" t="s">
        <v>194</v>
      </c>
      <c r="D115" t="s">
        <v>48</v>
      </c>
      <c r="E115" s="2" t="s">
        <v>12</v>
      </c>
      <c r="F115" s="2">
        <f>VLOOKUP(C115,'Five Year Alumni Srvy 2016 Data'!C:F,4,FALSE)</f>
        <v>0</v>
      </c>
      <c r="G115" s="2" t="str">
        <f>VLOOKUP(F115,Coding!K:L,2,FALSE)</f>
        <v>Non-URM</v>
      </c>
      <c r="H115" t="s">
        <v>195</v>
      </c>
      <c r="I115" t="s">
        <v>196</v>
      </c>
      <c r="J115" t="s">
        <v>10</v>
      </c>
      <c r="K115" t="s">
        <v>93</v>
      </c>
      <c r="L115" s="3"/>
      <c r="M115" t="s">
        <v>75</v>
      </c>
      <c r="N115" t="s">
        <v>94</v>
      </c>
    </row>
    <row r="116" spans="1:15" x14ac:dyDescent="0.25">
      <c r="A116" s="2">
        <v>1</v>
      </c>
      <c r="B116" s="2">
        <v>2016</v>
      </c>
      <c r="C116" t="s">
        <v>218</v>
      </c>
      <c r="D116" t="s">
        <v>48</v>
      </c>
      <c r="E116" s="2" t="s">
        <v>12</v>
      </c>
      <c r="F116" s="2">
        <f>VLOOKUP(C116,'Five Year Alumni Srvy 2016 Data'!C:F,4,FALSE)</f>
        <v>0</v>
      </c>
      <c r="G116" s="2" t="str">
        <f>VLOOKUP(F116,Coding!K:L,2,FALSE)</f>
        <v>Non-URM</v>
      </c>
      <c r="H116" t="s">
        <v>219</v>
      </c>
      <c r="I116" t="s">
        <v>220</v>
      </c>
      <c r="J116" t="s">
        <v>19</v>
      </c>
      <c r="K116" t="s">
        <v>93</v>
      </c>
      <c r="L116" s="2">
        <v>3</v>
      </c>
      <c r="M116" t="s">
        <v>75</v>
      </c>
      <c r="N116" t="s">
        <v>94</v>
      </c>
      <c r="O116" t="s">
        <v>95</v>
      </c>
    </row>
    <row r="117" spans="1:15" x14ac:dyDescent="0.25">
      <c r="A117" s="2">
        <v>1</v>
      </c>
      <c r="B117" s="2">
        <v>2016</v>
      </c>
      <c r="C117" t="s">
        <v>227</v>
      </c>
      <c r="D117" t="s">
        <v>48</v>
      </c>
      <c r="E117" s="2" t="s">
        <v>12</v>
      </c>
      <c r="F117" s="2">
        <f>VLOOKUP(C117,'Five Year Alumni Srvy 2016 Data'!C:F,4,FALSE)</f>
        <v>0</v>
      </c>
      <c r="G117" s="2" t="str">
        <f>VLOOKUP(F117,Coding!K:L,2,FALSE)</f>
        <v>Non-URM</v>
      </c>
      <c r="H117" t="s">
        <v>228</v>
      </c>
      <c r="I117" t="s">
        <v>229</v>
      </c>
      <c r="J117" t="s">
        <v>21</v>
      </c>
      <c r="K117" t="s">
        <v>93</v>
      </c>
      <c r="L117" s="2">
        <v>3</v>
      </c>
      <c r="M117" t="s">
        <v>75</v>
      </c>
      <c r="N117" t="s">
        <v>94</v>
      </c>
      <c r="O117" t="s">
        <v>95</v>
      </c>
    </row>
    <row r="118" spans="1:15" x14ac:dyDescent="0.25">
      <c r="A118" s="2">
        <v>1</v>
      </c>
      <c r="B118" s="2">
        <v>2016</v>
      </c>
      <c r="C118" t="s">
        <v>232</v>
      </c>
      <c r="D118" t="s">
        <v>48</v>
      </c>
      <c r="E118" s="2" t="s">
        <v>12</v>
      </c>
      <c r="F118" s="2">
        <f>VLOOKUP(C118,'Five Year Alumni Srvy 2016 Data'!C:F,4,FALSE)</f>
        <v>0</v>
      </c>
      <c r="G118" s="2" t="str">
        <f>VLOOKUP(F118,Coding!K:L,2,FALSE)</f>
        <v>Non-URM</v>
      </c>
      <c r="H118" t="s">
        <v>233</v>
      </c>
      <c r="I118" t="s">
        <v>182</v>
      </c>
      <c r="J118" t="s">
        <v>21</v>
      </c>
      <c r="K118" t="s">
        <v>93</v>
      </c>
      <c r="L118" s="2">
        <v>4</v>
      </c>
      <c r="M118" t="s">
        <v>75</v>
      </c>
      <c r="N118" t="s">
        <v>94</v>
      </c>
      <c r="O118" t="s">
        <v>92</v>
      </c>
    </row>
    <row r="119" spans="1:15" x14ac:dyDescent="0.25">
      <c r="A119" s="2">
        <v>1</v>
      </c>
      <c r="B119" s="2">
        <v>2016</v>
      </c>
      <c r="C119" t="s">
        <v>234</v>
      </c>
      <c r="D119" t="s">
        <v>48</v>
      </c>
      <c r="E119" s="2" t="s">
        <v>12</v>
      </c>
      <c r="F119" s="2">
        <f>VLOOKUP(C119,'Five Year Alumni Srvy 2016 Data'!C:F,4,FALSE)</f>
        <v>0</v>
      </c>
      <c r="G119" s="2" t="str">
        <f>VLOOKUP(F119,Coding!K:L,2,FALSE)</f>
        <v>Non-URM</v>
      </c>
      <c r="H119" t="s">
        <v>235</v>
      </c>
      <c r="I119" t="s">
        <v>236</v>
      </c>
      <c r="J119" t="s">
        <v>15</v>
      </c>
      <c r="K119" t="s">
        <v>93</v>
      </c>
      <c r="L119" s="3"/>
      <c r="M119" t="s">
        <v>75</v>
      </c>
      <c r="N119" t="s">
        <v>94</v>
      </c>
    </row>
    <row r="120" spans="1:15" x14ac:dyDescent="0.25">
      <c r="A120" s="2">
        <v>1</v>
      </c>
      <c r="B120" s="2">
        <v>2016</v>
      </c>
      <c r="C120" t="s">
        <v>237</v>
      </c>
      <c r="D120" t="s">
        <v>48</v>
      </c>
      <c r="E120" s="2" t="s">
        <v>12</v>
      </c>
      <c r="F120" s="2">
        <f>VLOOKUP(C120,'Five Year Alumni Srvy 2016 Data'!C:F,4,FALSE)</f>
        <v>0</v>
      </c>
      <c r="G120" s="2" t="str">
        <f>VLOOKUP(F120,Coding!K:L,2,FALSE)</f>
        <v>Non-URM</v>
      </c>
      <c r="H120" t="s">
        <v>238</v>
      </c>
      <c r="I120" t="s">
        <v>225</v>
      </c>
      <c r="J120" t="s">
        <v>19</v>
      </c>
      <c r="K120" t="s">
        <v>93</v>
      </c>
      <c r="L120" s="2">
        <v>2</v>
      </c>
      <c r="M120" t="s">
        <v>75</v>
      </c>
      <c r="N120" t="s">
        <v>94</v>
      </c>
      <c r="O120" t="s">
        <v>176</v>
      </c>
    </row>
    <row r="121" spans="1:15" x14ac:dyDescent="0.25">
      <c r="A121" s="2">
        <v>1</v>
      </c>
      <c r="B121" s="2">
        <v>2016</v>
      </c>
      <c r="C121" t="s">
        <v>244</v>
      </c>
      <c r="D121" t="s">
        <v>48</v>
      </c>
      <c r="E121" s="2" t="s">
        <v>12</v>
      </c>
      <c r="F121" s="2">
        <f>VLOOKUP(C121,'Five Year Alumni Srvy 2016 Data'!C:F,4,FALSE)</f>
        <v>0</v>
      </c>
      <c r="G121" s="2" t="str">
        <f>VLOOKUP(F121,Coding!K:L,2,FALSE)</f>
        <v>Non-URM</v>
      </c>
      <c r="H121" t="s">
        <v>245</v>
      </c>
      <c r="I121" t="s">
        <v>245</v>
      </c>
      <c r="J121" t="s">
        <v>17</v>
      </c>
      <c r="K121" t="s">
        <v>93</v>
      </c>
      <c r="L121" s="2">
        <v>4</v>
      </c>
      <c r="M121" t="s">
        <v>75</v>
      </c>
      <c r="N121" t="s">
        <v>94</v>
      </c>
      <c r="O121" t="s">
        <v>92</v>
      </c>
    </row>
    <row r="122" spans="1:15" x14ac:dyDescent="0.25">
      <c r="A122" s="2">
        <v>1</v>
      </c>
      <c r="B122" s="2">
        <v>2016</v>
      </c>
      <c r="C122" t="s">
        <v>246</v>
      </c>
      <c r="D122" t="s">
        <v>48</v>
      </c>
      <c r="E122" s="2" t="s">
        <v>12</v>
      </c>
      <c r="F122" s="2">
        <f>VLOOKUP(C122,'Five Year Alumni Srvy 2016 Data'!C:F,4,FALSE)</f>
        <v>0</v>
      </c>
      <c r="G122" s="2" t="str">
        <f>VLOOKUP(F122,Coding!K:L,2,FALSE)</f>
        <v>Non-URM</v>
      </c>
      <c r="H122" t="s">
        <v>49</v>
      </c>
      <c r="I122" t="s">
        <v>50</v>
      </c>
      <c r="J122" t="s">
        <v>17</v>
      </c>
      <c r="K122" t="s">
        <v>93</v>
      </c>
      <c r="L122" s="2">
        <v>1</v>
      </c>
      <c r="M122" t="s">
        <v>75</v>
      </c>
      <c r="N122" t="s">
        <v>94</v>
      </c>
      <c r="O122" t="s">
        <v>200</v>
      </c>
    </row>
    <row r="123" spans="1:15" x14ac:dyDescent="0.25">
      <c r="A123" s="2">
        <v>1</v>
      </c>
      <c r="B123" s="2">
        <v>2016</v>
      </c>
      <c r="C123" t="s">
        <v>251</v>
      </c>
      <c r="D123" t="s">
        <v>48</v>
      </c>
      <c r="E123" s="2" t="s">
        <v>12</v>
      </c>
      <c r="F123" s="2">
        <f>VLOOKUP(C123,'Five Year Alumni Srvy 2016 Data'!C:F,4,FALSE)</f>
        <v>0</v>
      </c>
      <c r="G123" s="2" t="str">
        <f>VLOOKUP(F123,Coding!K:L,2,FALSE)</f>
        <v>Non-URM</v>
      </c>
      <c r="H123" t="s">
        <v>252</v>
      </c>
      <c r="I123" t="s">
        <v>206</v>
      </c>
      <c r="J123" t="s">
        <v>15</v>
      </c>
      <c r="K123" t="s">
        <v>93</v>
      </c>
      <c r="L123" s="3"/>
      <c r="M123" t="s">
        <v>75</v>
      </c>
      <c r="N123" t="s">
        <v>94</v>
      </c>
    </row>
    <row r="124" spans="1:15" x14ac:dyDescent="0.25">
      <c r="A124" s="2">
        <v>1</v>
      </c>
      <c r="B124" s="2">
        <v>2016</v>
      </c>
      <c r="C124" t="s">
        <v>253</v>
      </c>
      <c r="D124" t="s">
        <v>48</v>
      </c>
      <c r="E124" s="2" t="s">
        <v>12</v>
      </c>
      <c r="F124" s="2">
        <f>VLOOKUP(C124,'Five Year Alumni Srvy 2016 Data'!C:F,4,FALSE)</f>
        <v>0</v>
      </c>
      <c r="G124" s="2" t="str">
        <f>VLOOKUP(F124,Coding!K:L,2,FALSE)</f>
        <v>Non-URM</v>
      </c>
      <c r="H124" t="s">
        <v>254</v>
      </c>
      <c r="I124" t="s">
        <v>206</v>
      </c>
      <c r="J124" t="s">
        <v>15</v>
      </c>
      <c r="K124" t="s">
        <v>93</v>
      </c>
      <c r="L124" s="2">
        <v>2</v>
      </c>
      <c r="M124" t="s">
        <v>75</v>
      </c>
      <c r="N124" t="s">
        <v>94</v>
      </c>
      <c r="O124" t="s">
        <v>176</v>
      </c>
    </row>
    <row r="125" spans="1:15" x14ac:dyDescent="0.25">
      <c r="A125" s="2">
        <v>1</v>
      </c>
      <c r="B125" s="2">
        <v>2016</v>
      </c>
      <c r="C125" t="s">
        <v>257</v>
      </c>
      <c r="D125" t="s">
        <v>204</v>
      </c>
      <c r="E125" s="2" t="s">
        <v>12</v>
      </c>
      <c r="F125" s="2">
        <f>VLOOKUP(C125,'Five Year Alumni Srvy 2016 Data'!C:F,4,FALSE)</f>
        <v>0</v>
      </c>
      <c r="G125" s="2" t="str">
        <f>VLOOKUP(F125,Coding!K:L,2,FALSE)</f>
        <v>Non-URM</v>
      </c>
      <c r="H125" t="s">
        <v>258</v>
      </c>
      <c r="I125" t="s">
        <v>258</v>
      </c>
      <c r="J125" t="s">
        <v>17</v>
      </c>
      <c r="K125" t="s">
        <v>93</v>
      </c>
      <c r="L125" s="2">
        <v>1</v>
      </c>
      <c r="M125" t="s">
        <v>75</v>
      </c>
      <c r="N125" t="s">
        <v>94</v>
      </c>
      <c r="O125" t="s">
        <v>200</v>
      </c>
    </row>
    <row r="126" spans="1:15" x14ac:dyDescent="0.25">
      <c r="A126" s="2">
        <v>1</v>
      </c>
      <c r="B126" s="2">
        <v>2016</v>
      </c>
      <c r="C126" t="s">
        <v>259</v>
      </c>
      <c r="D126" t="s">
        <v>169</v>
      </c>
      <c r="E126" s="2" t="s">
        <v>12</v>
      </c>
      <c r="F126" s="2">
        <f>VLOOKUP(C126,'Five Year Alumni Srvy 2016 Data'!C:F,4,FALSE)</f>
        <v>0</v>
      </c>
      <c r="G126" s="2" t="str">
        <f>VLOOKUP(F126,Coding!K:L,2,FALSE)</f>
        <v>Non-URM</v>
      </c>
      <c r="H126" t="s">
        <v>260</v>
      </c>
      <c r="I126" t="s">
        <v>261</v>
      </c>
      <c r="J126" t="s">
        <v>10</v>
      </c>
      <c r="K126" t="s">
        <v>93</v>
      </c>
      <c r="L126" s="2">
        <v>2</v>
      </c>
      <c r="M126" t="s">
        <v>75</v>
      </c>
      <c r="N126" t="s">
        <v>94</v>
      </c>
      <c r="O126" t="s">
        <v>176</v>
      </c>
    </row>
    <row r="127" spans="1:15" x14ac:dyDescent="0.25">
      <c r="A127" s="2">
        <v>1</v>
      </c>
      <c r="B127" s="2">
        <v>2016</v>
      </c>
      <c r="C127" t="s">
        <v>265</v>
      </c>
      <c r="D127" t="s">
        <v>169</v>
      </c>
      <c r="E127" s="2" t="s">
        <v>12</v>
      </c>
      <c r="F127" s="2">
        <f>VLOOKUP(C127,'Five Year Alumni Srvy 2016 Data'!C:F,4,FALSE)</f>
        <v>0</v>
      </c>
      <c r="G127" s="2" t="str">
        <f>VLOOKUP(F127,Coding!K:L,2,FALSE)</f>
        <v>Non-URM</v>
      </c>
      <c r="H127" t="s">
        <v>266</v>
      </c>
      <c r="I127" t="s">
        <v>267</v>
      </c>
      <c r="J127" t="s">
        <v>10</v>
      </c>
      <c r="K127" t="s">
        <v>93</v>
      </c>
      <c r="L127" s="2">
        <v>3</v>
      </c>
      <c r="M127" t="s">
        <v>75</v>
      </c>
      <c r="N127" t="s">
        <v>94</v>
      </c>
      <c r="O127" t="s">
        <v>95</v>
      </c>
    </row>
    <row r="128" spans="1:15" x14ac:dyDescent="0.25">
      <c r="A128" s="2">
        <v>1</v>
      </c>
      <c r="B128" s="2">
        <v>2016</v>
      </c>
      <c r="C128" t="s">
        <v>276</v>
      </c>
      <c r="D128" t="s">
        <v>48</v>
      </c>
      <c r="E128" s="2" t="s">
        <v>12</v>
      </c>
      <c r="F128" s="2">
        <f>VLOOKUP(C128,'Five Year Alumni Srvy 2016 Data'!C:F,4,FALSE)</f>
        <v>0</v>
      </c>
      <c r="G128" s="2" t="str">
        <f>VLOOKUP(F128,Coding!K:L,2,FALSE)</f>
        <v>Non-URM</v>
      </c>
      <c r="H128" t="s">
        <v>277</v>
      </c>
      <c r="I128" t="s">
        <v>278</v>
      </c>
      <c r="J128" t="s">
        <v>17</v>
      </c>
      <c r="K128" t="s">
        <v>93</v>
      </c>
      <c r="L128" s="2">
        <v>3</v>
      </c>
      <c r="M128" t="s">
        <v>75</v>
      </c>
      <c r="N128" t="s">
        <v>94</v>
      </c>
      <c r="O128" t="s">
        <v>95</v>
      </c>
    </row>
    <row r="129" spans="1:15" x14ac:dyDescent="0.25">
      <c r="A129" s="2">
        <v>1</v>
      </c>
      <c r="B129" s="2">
        <v>2016</v>
      </c>
      <c r="C129" t="s">
        <v>295</v>
      </c>
      <c r="D129" t="s">
        <v>48</v>
      </c>
      <c r="E129" s="2" t="s">
        <v>12</v>
      </c>
      <c r="F129" s="2">
        <f>VLOOKUP(C129,'Five Year Alumni Srvy 2016 Data'!C:F,4,FALSE)</f>
        <v>0</v>
      </c>
      <c r="G129" s="2" t="str">
        <f>VLOOKUP(F129,Coding!K:L,2,FALSE)</f>
        <v>Non-URM</v>
      </c>
      <c r="H129" t="s">
        <v>182</v>
      </c>
      <c r="I129" t="s">
        <v>182</v>
      </c>
      <c r="J129" t="s">
        <v>21</v>
      </c>
      <c r="K129" t="s">
        <v>93</v>
      </c>
      <c r="L129" s="2">
        <v>3</v>
      </c>
      <c r="M129" t="s">
        <v>75</v>
      </c>
      <c r="N129" t="s">
        <v>94</v>
      </c>
      <c r="O129" t="s">
        <v>95</v>
      </c>
    </row>
    <row r="130" spans="1:15" x14ac:dyDescent="0.25">
      <c r="A130" s="2">
        <v>1</v>
      </c>
      <c r="B130" s="2">
        <v>2016</v>
      </c>
      <c r="C130" t="s">
        <v>302</v>
      </c>
      <c r="D130" t="s">
        <v>204</v>
      </c>
      <c r="E130" s="2" t="s">
        <v>12</v>
      </c>
      <c r="F130" s="2">
        <f>VLOOKUP(C130,'Five Year Alumni Srvy 2016 Data'!C:F,4,FALSE)</f>
        <v>0</v>
      </c>
      <c r="G130" s="2" t="str">
        <f>VLOOKUP(F130,Coding!K:L,2,FALSE)</f>
        <v>Non-URM</v>
      </c>
      <c r="H130" t="s">
        <v>198</v>
      </c>
      <c r="I130" t="s">
        <v>199</v>
      </c>
      <c r="J130" t="s">
        <v>17</v>
      </c>
      <c r="K130" t="s">
        <v>93</v>
      </c>
      <c r="L130" s="2">
        <v>3</v>
      </c>
      <c r="M130" t="s">
        <v>75</v>
      </c>
      <c r="N130" t="s">
        <v>94</v>
      </c>
      <c r="O130" t="s">
        <v>95</v>
      </c>
    </row>
    <row r="131" spans="1:15" x14ac:dyDescent="0.25">
      <c r="A131" s="2">
        <v>1</v>
      </c>
      <c r="B131" s="2">
        <v>2016</v>
      </c>
      <c r="C131" t="s">
        <v>303</v>
      </c>
      <c r="D131" t="s">
        <v>204</v>
      </c>
      <c r="E131" s="2" t="s">
        <v>12</v>
      </c>
      <c r="F131" s="2">
        <f>VLOOKUP(C131,'Five Year Alumni Srvy 2016 Data'!C:F,4,FALSE)</f>
        <v>0</v>
      </c>
      <c r="G131" s="2" t="str">
        <f>VLOOKUP(F131,Coding!K:L,2,FALSE)</f>
        <v>Non-URM</v>
      </c>
      <c r="H131" t="s">
        <v>304</v>
      </c>
      <c r="I131" t="s">
        <v>267</v>
      </c>
      <c r="J131" t="s">
        <v>10</v>
      </c>
      <c r="K131" t="s">
        <v>93</v>
      </c>
      <c r="L131" s="2">
        <v>3</v>
      </c>
      <c r="M131" t="s">
        <v>75</v>
      </c>
      <c r="N131" t="s">
        <v>94</v>
      </c>
      <c r="O131" t="s">
        <v>95</v>
      </c>
    </row>
    <row r="132" spans="1:15" x14ac:dyDescent="0.25">
      <c r="A132" s="2">
        <v>1</v>
      </c>
      <c r="B132" s="2">
        <v>2016</v>
      </c>
      <c r="C132" t="s">
        <v>311</v>
      </c>
      <c r="D132" t="s">
        <v>48</v>
      </c>
      <c r="E132" s="2" t="s">
        <v>12</v>
      </c>
      <c r="F132" s="2">
        <f>VLOOKUP(C132,'Five Year Alumni Srvy 2016 Data'!C:F,4,FALSE)</f>
        <v>0</v>
      </c>
      <c r="G132" s="2" t="str">
        <f>VLOOKUP(F132,Coding!K:L,2,FALSE)</f>
        <v>Non-URM</v>
      </c>
      <c r="H132" t="s">
        <v>258</v>
      </c>
      <c r="I132" t="s">
        <v>258</v>
      </c>
      <c r="J132" t="s">
        <v>17</v>
      </c>
      <c r="K132" t="s">
        <v>93</v>
      </c>
      <c r="L132" s="3"/>
      <c r="M132" t="s">
        <v>75</v>
      </c>
      <c r="N132" t="s">
        <v>94</v>
      </c>
    </row>
    <row r="133" spans="1:15" x14ac:dyDescent="0.25">
      <c r="A133" s="2">
        <v>1</v>
      </c>
      <c r="B133" s="2">
        <v>2016</v>
      </c>
      <c r="C133" t="s">
        <v>315</v>
      </c>
      <c r="D133" t="s">
        <v>48</v>
      </c>
      <c r="E133" s="2" t="s">
        <v>12</v>
      </c>
      <c r="F133" s="2">
        <f>VLOOKUP(C133,'Five Year Alumni Srvy 2016 Data'!C:F,4,FALSE)</f>
        <v>0</v>
      </c>
      <c r="G133" s="2" t="str">
        <f>VLOOKUP(F133,Coding!K:L,2,FALSE)</f>
        <v>Non-URM</v>
      </c>
      <c r="H133" t="s">
        <v>316</v>
      </c>
      <c r="I133" t="s">
        <v>261</v>
      </c>
      <c r="J133" t="s">
        <v>10</v>
      </c>
      <c r="K133" t="s">
        <v>93</v>
      </c>
      <c r="L133" s="2">
        <v>3</v>
      </c>
      <c r="M133" t="s">
        <v>75</v>
      </c>
      <c r="N133" t="s">
        <v>94</v>
      </c>
      <c r="O133" t="s">
        <v>95</v>
      </c>
    </row>
    <row r="134" spans="1:15" x14ac:dyDescent="0.25">
      <c r="A134" s="2">
        <v>1</v>
      </c>
      <c r="B134" s="2">
        <v>2016</v>
      </c>
      <c r="C134" t="s">
        <v>320</v>
      </c>
      <c r="D134" t="s">
        <v>48</v>
      </c>
      <c r="E134" s="2" t="s">
        <v>12</v>
      </c>
      <c r="F134" s="2">
        <f>VLOOKUP(C134,'Five Year Alumni Srvy 2016 Data'!C:F,4,FALSE)</f>
        <v>0</v>
      </c>
      <c r="G134" s="2" t="str">
        <f>VLOOKUP(F134,Coding!K:L,2,FALSE)</f>
        <v>Non-URM</v>
      </c>
      <c r="H134" t="s">
        <v>321</v>
      </c>
      <c r="I134" t="s">
        <v>322</v>
      </c>
      <c r="J134" t="s">
        <v>15</v>
      </c>
      <c r="K134" t="s">
        <v>93</v>
      </c>
      <c r="L134" s="2">
        <v>3</v>
      </c>
      <c r="M134" t="s">
        <v>75</v>
      </c>
      <c r="N134" t="s">
        <v>94</v>
      </c>
      <c r="O134" t="s">
        <v>95</v>
      </c>
    </row>
    <row r="135" spans="1:15" x14ac:dyDescent="0.25">
      <c r="A135" s="2">
        <v>1</v>
      </c>
      <c r="B135" s="2">
        <v>2016</v>
      </c>
      <c r="C135" t="s">
        <v>324</v>
      </c>
      <c r="D135" t="s">
        <v>204</v>
      </c>
      <c r="E135" s="2" t="s">
        <v>12</v>
      </c>
      <c r="F135" s="2">
        <f>VLOOKUP(C135,'Five Year Alumni Srvy 2016 Data'!C:F,4,FALSE)</f>
        <v>0</v>
      </c>
      <c r="G135" s="2" t="str">
        <f>VLOOKUP(F135,Coding!K:L,2,FALSE)</f>
        <v>Non-URM</v>
      </c>
      <c r="H135" t="s">
        <v>298</v>
      </c>
      <c r="I135" t="s">
        <v>298</v>
      </c>
      <c r="J135" t="s">
        <v>21</v>
      </c>
      <c r="K135" t="s">
        <v>93</v>
      </c>
      <c r="L135" s="2">
        <v>3</v>
      </c>
      <c r="M135" t="s">
        <v>75</v>
      </c>
      <c r="N135" t="s">
        <v>94</v>
      </c>
      <c r="O135" t="s">
        <v>95</v>
      </c>
    </row>
    <row r="136" spans="1:15" x14ac:dyDescent="0.25">
      <c r="A136" s="2">
        <v>1</v>
      </c>
      <c r="B136" s="2">
        <v>2016</v>
      </c>
      <c r="C136" t="s">
        <v>332</v>
      </c>
      <c r="D136" t="s">
        <v>169</v>
      </c>
      <c r="E136" s="2" t="s">
        <v>12</v>
      </c>
      <c r="F136" s="2">
        <f>VLOOKUP(C136,'Five Year Alumni Srvy 2016 Data'!C:F,4,FALSE)</f>
        <v>0</v>
      </c>
      <c r="G136" s="2" t="str">
        <f>VLOOKUP(F136,Coding!K:L,2,FALSE)</f>
        <v>Non-URM</v>
      </c>
      <c r="H136" t="s">
        <v>182</v>
      </c>
      <c r="I136" t="s">
        <v>182</v>
      </c>
      <c r="J136" t="s">
        <v>21</v>
      </c>
      <c r="K136" t="s">
        <v>93</v>
      </c>
      <c r="L136" s="3"/>
      <c r="M136" t="s">
        <v>75</v>
      </c>
      <c r="N136" t="s">
        <v>94</v>
      </c>
    </row>
    <row r="137" spans="1:15" x14ac:dyDescent="0.25">
      <c r="A137" s="2">
        <v>1</v>
      </c>
      <c r="B137" s="2">
        <v>2016</v>
      </c>
      <c r="C137" t="s">
        <v>358</v>
      </c>
      <c r="D137" t="s">
        <v>264</v>
      </c>
      <c r="E137" s="2" t="s">
        <v>12</v>
      </c>
      <c r="F137" s="2">
        <f>VLOOKUP(C137,'Five Year Alumni Srvy 2016 Data'!C:F,4,FALSE)</f>
        <v>0</v>
      </c>
      <c r="G137" s="2" t="str">
        <f>VLOOKUP(F137,Coding!K:L,2,FALSE)</f>
        <v>Non-URM</v>
      </c>
      <c r="H137" t="s">
        <v>190</v>
      </c>
      <c r="I137" t="s">
        <v>191</v>
      </c>
      <c r="J137" t="s">
        <v>21</v>
      </c>
      <c r="K137" t="s">
        <v>93</v>
      </c>
      <c r="L137" s="2">
        <v>3</v>
      </c>
      <c r="M137" t="s">
        <v>75</v>
      </c>
      <c r="N137" t="s">
        <v>94</v>
      </c>
      <c r="O137" t="s">
        <v>95</v>
      </c>
    </row>
    <row r="138" spans="1:15" x14ac:dyDescent="0.25">
      <c r="A138" s="2">
        <v>1</v>
      </c>
      <c r="B138" s="2">
        <v>2016</v>
      </c>
      <c r="C138" t="s">
        <v>363</v>
      </c>
      <c r="D138" t="s">
        <v>264</v>
      </c>
      <c r="E138" s="2" t="s">
        <v>12</v>
      </c>
      <c r="F138" s="2">
        <f>VLOOKUP(C138,'Five Year Alumni Srvy 2016 Data'!C:F,4,FALSE)</f>
        <v>0</v>
      </c>
      <c r="G138" s="2" t="str">
        <f>VLOOKUP(F138,Coding!K:L,2,FALSE)</f>
        <v>Non-URM</v>
      </c>
      <c r="H138" t="s">
        <v>304</v>
      </c>
      <c r="I138" t="s">
        <v>267</v>
      </c>
      <c r="J138" t="s">
        <v>10</v>
      </c>
      <c r="K138" t="s">
        <v>93</v>
      </c>
      <c r="L138" s="2">
        <v>3</v>
      </c>
      <c r="M138" t="s">
        <v>75</v>
      </c>
      <c r="N138" t="s">
        <v>94</v>
      </c>
      <c r="O138" t="s">
        <v>95</v>
      </c>
    </row>
    <row r="139" spans="1:15" x14ac:dyDescent="0.25">
      <c r="A139" s="2">
        <v>1</v>
      </c>
      <c r="B139" s="2">
        <v>2016</v>
      </c>
      <c r="C139" t="s">
        <v>365</v>
      </c>
      <c r="D139" t="s">
        <v>48</v>
      </c>
      <c r="E139" s="2" t="s">
        <v>12</v>
      </c>
      <c r="F139" s="2">
        <f>VLOOKUP(C139,'Five Year Alumni Srvy 2016 Data'!C:F,4,FALSE)</f>
        <v>0</v>
      </c>
      <c r="G139" s="2" t="str">
        <f>VLOOKUP(F139,Coding!K:L,2,FALSE)</f>
        <v>Non-URM</v>
      </c>
      <c r="H139" t="s">
        <v>270</v>
      </c>
      <c r="I139" t="s">
        <v>270</v>
      </c>
      <c r="J139" t="s">
        <v>21</v>
      </c>
      <c r="K139" t="s">
        <v>93</v>
      </c>
      <c r="L139" s="2">
        <v>1</v>
      </c>
      <c r="M139" t="s">
        <v>75</v>
      </c>
      <c r="N139" t="s">
        <v>94</v>
      </c>
      <c r="O139" t="s">
        <v>200</v>
      </c>
    </row>
    <row r="140" spans="1:15" x14ac:dyDescent="0.25">
      <c r="A140" s="2">
        <v>1</v>
      </c>
      <c r="B140" s="2">
        <v>2016</v>
      </c>
      <c r="C140" t="s">
        <v>366</v>
      </c>
      <c r="D140" t="s">
        <v>48</v>
      </c>
      <c r="E140" s="2" t="s">
        <v>12</v>
      </c>
      <c r="F140" s="2">
        <f>VLOOKUP(C140,'Five Year Alumni Srvy 2016 Data'!C:F,4,FALSE)</f>
        <v>0</v>
      </c>
      <c r="G140" s="2" t="str">
        <f>VLOOKUP(F140,Coding!K:L,2,FALSE)</f>
        <v>Non-URM</v>
      </c>
      <c r="H140" t="s">
        <v>339</v>
      </c>
      <c r="I140" t="s">
        <v>339</v>
      </c>
      <c r="J140" t="s">
        <v>15</v>
      </c>
      <c r="K140" t="s">
        <v>93</v>
      </c>
      <c r="L140" s="2">
        <v>4</v>
      </c>
      <c r="M140" t="s">
        <v>75</v>
      </c>
      <c r="N140" t="s">
        <v>94</v>
      </c>
      <c r="O140" t="s">
        <v>92</v>
      </c>
    </row>
    <row r="141" spans="1:15" x14ac:dyDescent="0.25">
      <c r="A141" s="2">
        <v>1</v>
      </c>
      <c r="B141" s="2">
        <v>2016</v>
      </c>
      <c r="C141" t="s">
        <v>369</v>
      </c>
      <c r="D141" t="s">
        <v>48</v>
      </c>
      <c r="E141" s="2" t="s">
        <v>12</v>
      </c>
      <c r="F141" s="2">
        <f>VLOOKUP(C141,'Five Year Alumni Srvy 2016 Data'!C:F,4,FALSE)</f>
        <v>0</v>
      </c>
      <c r="G141" s="2" t="str">
        <f>VLOOKUP(F141,Coding!K:L,2,FALSE)</f>
        <v>Non-URM</v>
      </c>
      <c r="H141" t="s">
        <v>215</v>
      </c>
      <c r="I141" t="s">
        <v>215</v>
      </c>
      <c r="J141" t="s">
        <v>21</v>
      </c>
      <c r="K141" t="s">
        <v>93</v>
      </c>
      <c r="L141" s="2">
        <v>3</v>
      </c>
      <c r="M141" t="s">
        <v>75</v>
      </c>
      <c r="N141" t="s">
        <v>94</v>
      </c>
      <c r="O141" t="s">
        <v>95</v>
      </c>
    </row>
    <row r="142" spans="1:15" x14ac:dyDescent="0.25">
      <c r="A142" s="2">
        <v>1</v>
      </c>
      <c r="B142" s="2">
        <v>2016</v>
      </c>
      <c r="C142" t="s">
        <v>373</v>
      </c>
      <c r="D142" t="s">
        <v>48</v>
      </c>
      <c r="E142" s="2" t="s">
        <v>12</v>
      </c>
      <c r="F142" s="2">
        <f>VLOOKUP(C142,'Five Year Alumni Srvy 2016 Data'!C:F,4,FALSE)</f>
        <v>0</v>
      </c>
      <c r="G142" s="2" t="str">
        <f>VLOOKUP(F142,Coding!K:L,2,FALSE)</f>
        <v>Non-URM</v>
      </c>
      <c r="H142" t="s">
        <v>235</v>
      </c>
      <c r="I142" t="s">
        <v>236</v>
      </c>
      <c r="J142" t="s">
        <v>15</v>
      </c>
      <c r="K142" t="s">
        <v>93</v>
      </c>
      <c r="L142" s="2">
        <v>4</v>
      </c>
      <c r="M142" t="s">
        <v>75</v>
      </c>
      <c r="N142" t="s">
        <v>94</v>
      </c>
      <c r="O142" t="s">
        <v>92</v>
      </c>
    </row>
    <row r="143" spans="1:15" x14ac:dyDescent="0.25">
      <c r="A143" s="2">
        <v>1</v>
      </c>
      <c r="B143" s="2">
        <v>2016</v>
      </c>
      <c r="C143" t="s">
        <v>377</v>
      </c>
      <c r="E143" s="2" t="s">
        <v>12</v>
      </c>
      <c r="F143" s="2">
        <f>VLOOKUP(C143,'Five Year Alumni Srvy 2016 Data'!C:F,4,FALSE)</f>
        <v>0</v>
      </c>
      <c r="G143" s="2" t="str">
        <f>VLOOKUP(F143,Coding!K:L,2,FALSE)</f>
        <v>Non-URM</v>
      </c>
      <c r="H143" t="s">
        <v>427</v>
      </c>
      <c r="I143" t="s">
        <v>267</v>
      </c>
      <c r="J143" t="s">
        <v>10</v>
      </c>
      <c r="K143" t="s">
        <v>93</v>
      </c>
      <c r="L143" s="2">
        <v>3</v>
      </c>
      <c r="M143" t="s">
        <v>75</v>
      </c>
      <c r="N143" t="s">
        <v>94</v>
      </c>
      <c r="O143" t="s">
        <v>95</v>
      </c>
    </row>
    <row r="144" spans="1:15" x14ac:dyDescent="0.25">
      <c r="A144" s="2">
        <v>1</v>
      </c>
      <c r="B144" s="2">
        <v>2016</v>
      </c>
      <c r="C144" t="s">
        <v>378</v>
      </c>
      <c r="D144" t="s">
        <v>204</v>
      </c>
      <c r="E144" s="2" t="s">
        <v>12</v>
      </c>
      <c r="F144" s="2">
        <f>VLOOKUP(C144,'Five Year Alumni Srvy 2016 Data'!C:F,4,FALSE)</f>
        <v>0</v>
      </c>
      <c r="G144" s="2" t="str">
        <f>VLOOKUP(F144,Coding!K:L,2,FALSE)</f>
        <v>Non-URM</v>
      </c>
      <c r="H144" t="s">
        <v>258</v>
      </c>
      <c r="I144" t="s">
        <v>258</v>
      </c>
      <c r="J144" t="s">
        <v>17</v>
      </c>
      <c r="K144" t="s">
        <v>93</v>
      </c>
      <c r="L144" s="2">
        <v>1</v>
      </c>
      <c r="M144" t="s">
        <v>75</v>
      </c>
      <c r="N144" t="s">
        <v>94</v>
      </c>
      <c r="O144" t="s">
        <v>200</v>
      </c>
    </row>
    <row r="145" spans="1:15" x14ac:dyDescent="0.25">
      <c r="A145" s="2">
        <v>1</v>
      </c>
      <c r="B145" s="2">
        <v>2016</v>
      </c>
      <c r="C145" t="s">
        <v>381</v>
      </c>
      <c r="D145" t="s">
        <v>48</v>
      </c>
      <c r="E145" s="2" t="s">
        <v>12</v>
      </c>
      <c r="F145" s="2">
        <f>VLOOKUP(C145,'Five Year Alumni Srvy 2016 Data'!C:F,4,FALSE)</f>
        <v>0</v>
      </c>
      <c r="G145" s="2" t="str">
        <f>VLOOKUP(F145,Coding!K:L,2,FALSE)</f>
        <v>Non-URM</v>
      </c>
      <c r="H145" t="s">
        <v>382</v>
      </c>
      <c r="I145" t="s">
        <v>328</v>
      </c>
      <c r="J145" t="s">
        <v>10</v>
      </c>
      <c r="K145" t="s">
        <v>93</v>
      </c>
      <c r="L145" s="2">
        <v>3</v>
      </c>
      <c r="M145" t="s">
        <v>75</v>
      </c>
      <c r="N145" t="s">
        <v>94</v>
      </c>
      <c r="O145" t="s">
        <v>95</v>
      </c>
    </row>
    <row r="146" spans="1:15" x14ac:dyDescent="0.25">
      <c r="A146" s="2">
        <v>1</v>
      </c>
      <c r="B146" s="2">
        <v>2016</v>
      </c>
      <c r="C146" t="s">
        <v>383</v>
      </c>
      <c r="D146" t="s">
        <v>204</v>
      </c>
      <c r="E146" s="2" t="s">
        <v>12</v>
      </c>
      <c r="F146" s="2">
        <f>VLOOKUP(C146,'Five Year Alumni Srvy 2016 Data'!C:F,4,FALSE)</f>
        <v>0</v>
      </c>
      <c r="G146" s="2" t="str">
        <f>VLOOKUP(F146,Coding!K:L,2,FALSE)</f>
        <v>Non-URM</v>
      </c>
      <c r="H146" t="s">
        <v>384</v>
      </c>
      <c r="I146" t="s">
        <v>182</v>
      </c>
      <c r="J146" t="s">
        <v>21</v>
      </c>
      <c r="K146" t="s">
        <v>93</v>
      </c>
      <c r="L146" s="2">
        <v>1</v>
      </c>
      <c r="M146" t="s">
        <v>75</v>
      </c>
      <c r="N146" t="s">
        <v>94</v>
      </c>
      <c r="O146" t="s">
        <v>200</v>
      </c>
    </row>
    <row r="147" spans="1:15" x14ac:dyDescent="0.25">
      <c r="A147" s="2">
        <v>1</v>
      </c>
      <c r="B147" s="2">
        <v>2016</v>
      </c>
      <c r="C147" t="s">
        <v>388</v>
      </c>
      <c r="D147" t="s">
        <v>169</v>
      </c>
      <c r="E147" s="2" t="s">
        <v>12</v>
      </c>
      <c r="F147" s="2">
        <f>VLOOKUP(C147,'Five Year Alumni Srvy 2016 Data'!C:F,4,FALSE)</f>
        <v>0</v>
      </c>
      <c r="G147" s="2" t="str">
        <f>VLOOKUP(F147,Coding!K:L,2,FALSE)</f>
        <v>Non-URM</v>
      </c>
      <c r="H147" t="s">
        <v>389</v>
      </c>
      <c r="I147" t="s">
        <v>390</v>
      </c>
      <c r="J147" t="s">
        <v>21</v>
      </c>
      <c r="K147" t="s">
        <v>93</v>
      </c>
      <c r="L147" s="2">
        <v>2</v>
      </c>
      <c r="M147" t="s">
        <v>75</v>
      </c>
      <c r="N147" t="s">
        <v>94</v>
      </c>
      <c r="O147" t="s">
        <v>176</v>
      </c>
    </row>
    <row r="148" spans="1:15" x14ac:dyDescent="0.25">
      <c r="A148" s="2">
        <v>1</v>
      </c>
      <c r="B148" s="2">
        <v>2016</v>
      </c>
      <c r="C148" t="s">
        <v>394</v>
      </c>
      <c r="D148" t="s">
        <v>264</v>
      </c>
      <c r="E148" s="2" t="s">
        <v>12</v>
      </c>
      <c r="F148" s="2">
        <f>VLOOKUP(C148,'Five Year Alumni Srvy 2016 Data'!C:F,4,FALSE)</f>
        <v>0</v>
      </c>
      <c r="G148" s="2" t="str">
        <f>VLOOKUP(F148,Coding!K:L,2,FALSE)</f>
        <v>Non-URM</v>
      </c>
      <c r="H148" t="s">
        <v>252</v>
      </c>
      <c r="I148" t="s">
        <v>206</v>
      </c>
      <c r="J148" t="s">
        <v>15</v>
      </c>
      <c r="K148" t="s">
        <v>93</v>
      </c>
      <c r="L148" s="2">
        <v>3</v>
      </c>
      <c r="M148" t="s">
        <v>75</v>
      </c>
      <c r="N148" t="s">
        <v>94</v>
      </c>
      <c r="O148" t="s">
        <v>95</v>
      </c>
    </row>
    <row r="149" spans="1:15" x14ac:dyDescent="0.25">
      <c r="A149" s="2">
        <v>1</v>
      </c>
      <c r="B149" s="2">
        <v>2016</v>
      </c>
      <c r="C149" t="s">
        <v>396</v>
      </c>
      <c r="D149" t="s">
        <v>48</v>
      </c>
      <c r="E149" s="2" t="s">
        <v>12</v>
      </c>
      <c r="F149" s="2">
        <f>VLOOKUP(C149,'Five Year Alumni Srvy 2016 Data'!C:F,4,FALSE)</f>
        <v>0</v>
      </c>
      <c r="G149" s="2" t="str">
        <f>VLOOKUP(F149,Coding!K:L,2,FALSE)</f>
        <v>Non-URM</v>
      </c>
      <c r="H149" t="s">
        <v>318</v>
      </c>
      <c r="I149" t="s">
        <v>171</v>
      </c>
      <c r="J149" t="s">
        <v>19</v>
      </c>
      <c r="K149" t="s">
        <v>93</v>
      </c>
      <c r="L149" s="2">
        <v>4</v>
      </c>
      <c r="M149" t="s">
        <v>75</v>
      </c>
      <c r="N149" t="s">
        <v>94</v>
      </c>
      <c r="O149" t="s">
        <v>92</v>
      </c>
    </row>
    <row r="150" spans="1:15" x14ac:dyDescent="0.25">
      <c r="A150" s="2">
        <v>1</v>
      </c>
      <c r="B150" s="2">
        <v>2016</v>
      </c>
      <c r="C150" t="s">
        <v>404</v>
      </c>
      <c r="D150" t="s">
        <v>204</v>
      </c>
      <c r="E150" s="2" t="s">
        <v>12</v>
      </c>
      <c r="F150" s="2">
        <f>VLOOKUP(C150,'Five Year Alumni Srvy 2016 Data'!C:F,4,FALSE)</f>
        <v>0</v>
      </c>
      <c r="G150" s="2" t="str">
        <f>VLOOKUP(F150,Coding!K:L,2,FALSE)</f>
        <v>Non-URM</v>
      </c>
      <c r="H150" t="s">
        <v>284</v>
      </c>
      <c r="I150" t="s">
        <v>261</v>
      </c>
      <c r="J150" t="s">
        <v>10</v>
      </c>
      <c r="K150" t="s">
        <v>93</v>
      </c>
      <c r="L150" s="2">
        <v>2</v>
      </c>
      <c r="M150" t="s">
        <v>75</v>
      </c>
      <c r="N150" t="s">
        <v>94</v>
      </c>
      <c r="O150" t="s">
        <v>176</v>
      </c>
    </row>
    <row r="151" spans="1:15" x14ac:dyDescent="0.25">
      <c r="A151" s="2">
        <v>1</v>
      </c>
      <c r="B151" s="2">
        <v>2016</v>
      </c>
      <c r="C151" t="s">
        <v>417</v>
      </c>
      <c r="D151" t="s">
        <v>204</v>
      </c>
      <c r="E151" s="2" t="s">
        <v>12</v>
      </c>
      <c r="F151" s="2">
        <f>VLOOKUP(C151,'Five Year Alumni Srvy 2016 Data'!C:F,4,FALSE)</f>
        <v>0</v>
      </c>
      <c r="G151" s="2" t="str">
        <f>VLOOKUP(F151,Coding!K:L,2,FALSE)</f>
        <v>Non-URM</v>
      </c>
      <c r="H151" t="s">
        <v>418</v>
      </c>
      <c r="I151" t="s">
        <v>342</v>
      </c>
      <c r="J151" t="s">
        <v>19</v>
      </c>
      <c r="K151" t="s">
        <v>93</v>
      </c>
      <c r="L151" s="2">
        <v>3</v>
      </c>
      <c r="M151" t="s">
        <v>75</v>
      </c>
      <c r="N151" t="s">
        <v>94</v>
      </c>
      <c r="O151" t="s">
        <v>95</v>
      </c>
    </row>
    <row r="152" spans="1:15" x14ac:dyDescent="0.25">
      <c r="A152" s="2">
        <v>1</v>
      </c>
      <c r="B152" s="2">
        <v>2016</v>
      </c>
      <c r="C152" t="s">
        <v>422</v>
      </c>
      <c r="D152" t="s">
        <v>48</v>
      </c>
      <c r="E152" s="2" t="s">
        <v>12</v>
      </c>
      <c r="F152" s="2">
        <f>VLOOKUP(C152,'Five Year Alumni Srvy 2016 Data'!C:F,4,FALSE)</f>
        <v>0</v>
      </c>
      <c r="G152" s="2" t="str">
        <f>VLOOKUP(F152,Coding!K:L,2,FALSE)</f>
        <v>Non-URM</v>
      </c>
      <c r="H152" t="s">
        <v>241</v>
      </c>
      <c r="I152" t="s">
        <v>242</v>
      </c>
      <c r="J152" t="s">
        <v>21</v>
      </c>
      <c r="K152" t="s">
        <v>93</v>
      </c>
      <c r="L152" s="2">
        <v>3</v>
      </c>
      <c r="M152" t="s">
        <v>75</v>
      </c>
      <c r="N152" t="s">
        <v>94</v>
      </c>
      <c r="O152" t="s">
        <v>95</v>
      </c>
    </row>
    <row r="153" spans="1:15" x14ac:dyDescent="0.25">
      <c r="A153" s="2">
        <v>1</v>
      </c>
      <c r="B153" s="2">
        <v>2016</v>
      </c>
      <c r="C153" t="s">
        <v>424</v>
      </c>
      <c r="D153" t="s">
        <v>204</v>
      </c>
      <c r="E153" s="2" t="s">
        <v>12</v>
      </c>
      <c r="F153" s="2">
        <f>VLOOKUP(C153,'Five Year Alumni Srvy 2016 Data'!C:F,4,FALSE)</f>
        <v>0</v>
      </c>
      <c r="G153" s="2" t="str">
        <f>VLOOKUP(F153,Coding!K:L,2,FALSE)</f>
        <v>Non-URM</v>
      </c>
      <c r="H153" t="s">
        <v>425</v>
      </c>
      <c r="I153" t="s">
        <v>267</v>
      </c>
      <c r="J153" t="s">
        <v>10</v>
      </c>
      <c r="K153" t="s">
        <v>93</v>
      </c>
      <c r="L153" s="2">
        <v>4</v>
      </c>
      <c r="M153" t="s">
        <v>75</v>
      </c>
      <c r="N153" t="s">
        <v>94</v>
      </c>
      <c r="O153" t="s">
        <v>92</v>
      </c>
    </row>
    <row r="154" spans="1:15" x14ac:dyDescent="0.25">
      <c r="A154" s="2">
        <v>1</v>
      </c>
      <c r="B154" s="2">
        <v>2016</v>
      </c>
      <c r="C154" t="s">
        <v>438</v>
      </c>
      <c r="D154" t="s">
        <v>48</v>
      </c>
      <c r="E154" s="2" t="s">
        <v>12</v>
      </c>
      <c r="F154" s="2">
        <f>VLOOKUP(C154,'Five Year Alumni Srvy 2016 Data'!C:F,4,FALSE)</f>
        <v>0</v>
      </c>
      <c r="G154" s="2" t="str">
        <f>VLOOKUP(F154,Coding!K:L,2,FALSE)</f>
        <v>Non-URM</v>
      </c>
      <c r="H154" t="s">
        <v>182</v>
      </c>
      <c r="I154" t="s">
        <v>182</v>
      </c>
      <c r="J154" t="s">
        <v>21</v>
      </c>
      <c r="K154" t="s">
        <v>93</v>
      </c>
      <c r="L154" s="2">
        <v>3</v>
      </c>
      <c r="M154" t="s">
        <v>75</v>
      </c>
      <c r="N154" t="s">
        <v>94</v>
      </c>
      <c r="O154" t="s">
        <v>95</v>
      </c>
    </row>
    <row r="155" spans="1:15" x14ac:dyDescent="0.25">
      <c r="A155" s="2">
        <v>1</v>
      </c>
      <c r="B155" s="2">
        <v>2016</v>
      </c>
      <c r="C155" t="s">
        <v>443</v>
      </c>
      <c r="D155" t="s">
        <v>264</v>
      </c>
      <c r="E155" s="2" t="s">
        <v>12</v>
      </c>
      <c r="F155" s="2">
        <f>VLOOKUP(C155,'Five Year Alumni Srvy 2016 Data'!C:F,4,FALSE)</f>
        <v>0</v>
      </c>
      <c r="G155" s="2" t="str">
        <f>VLOOKUP(F155,Coding!K:L,2,FALSE)</f>
        <v>Non-URM</v>
      </c>
      <c r="H155" t="s">
        <v>444</v>
      </c>
      <c r="I155" t="s">
        <v>401</v>
      </c>
      <c r="J155" t="s">
        <v>19</v>
      </c>
      <c r="K155" t="s">
        <v>93</v>
      </c>
      <c r="L155" s="2">
        <v>2</v>
      </c>
      <c r="M155" t="s">
        <v>75</v>
      </c>
      <c r="N155" t="s">
        <v>94</v>
      </c>
      <c r="O155" t="s">
        <v>176</v>
      </c>
    </row>
    <row r="156" spans="1:15" x14ac:dyDescent="0.25">
      <c r="A156" s="2">
        <v>1</v>
      </c>
      <c r="B156" s="2">
        <v>2016</v>
      </c>
      <c r="C156" t="s">
        <v>450</v>
      </c>
      <c r="D156" t="s">
        <v>169</v>
      </c>
      <c r="E156" s="2" t="s">
        <v>12</v>
      </c>
      <c r="F156" s="2">
        <f>VLOOKUP(C156,'Five Year Alumni Srvy 2016 Data'!C:F,4,FALSE)</f>
        <v>0</v>
      </c>
      <c r="G156" s="2" t="str">
        <f>VLOOKUP(F156,Coding!K:L,2,FALSE)</f>
        <v>Non-URM</v>
      </c>
      <c r="H156" t="s">
        <v>451</v>
      </c>
      <c r="I156" t="s">
        <v>452</v>
      </c>
      <c r="J156" t="s">
        <v>21</v>
      </c>
      <c r="K156" t="s">
        <v>93</v>
      </c>
      <c r="L156" s="2">
        <v>1</v>
      </c>
      <c r="M156" t="s">
        <v>75</v>
      </c>
      <c r="N156" t="s">
        <v>94</v>
      </c>
      <c r="O156" t="s">
        <v>200</v>
      </c>
    </row>
    <row r="157" spans="1:15" x14ac:dyDescent="0.25">
      <c r="A157" s="2">
        <v>1</v>
      </c>
      <c r="B157" s="2">
        <v>2016</v>
      </c>
      <c r="C157" t="s">
        <v>453</v>
      </c>
      <c r="D157" t="s">
        <v>169</v>
      </c>
      <c r="E157" s="2" t="s">
        <v>12</v>
      </c>
      <c r="F157" s="2">
        <f>VLOOKUP(C157,'Five Year Alumni Srvy 2016 Data'!C:F,4,FALSE)</f>
        <v>0</v>
      </c>
      <c r="G157" s="2" t="str">
        <f>VLOOKUP(F157,Coding!K:L,2,FALSE)</f>
        <v>Non-URM</v>
      </c>
      <c r="H157" t="s">
        <v>454</v>
      </c>
      <c r="I157" t="s">
        <v>206</v>
      </c>
      <c r="J157" t="s">
        <v>15</v>
      </c>
      <c r="K157" t="s">
        <v>93</v>
      </c>
      <c r="L157" s="3"/>
      <c r="M157" t="s">
        <v>75</v>
      </c>
      <c r="N157" t="s">
        <v>94</v>
      </c>
    </row>
    <row r="158" spans="1:15" x14ac:dyDescent="0.25">
      <c r="A158" s="2">
        <v>1</v>
      </c>
      <c r="B158" s="2">
        <v>2016</v>
      </c>
      <c r="C158" t="s">
        <v>462</v>
      </c>
      <c r="D158" t="s">
        <v>48</v>
      </c>
      <c r="E158" s="2" t="s">
        <v>12</v>
      </c>
      <c r="F158" s="2">
        <f>VLOOKUP(C158,'Five Year Alumni Srvy 2016 Data'!C:F,4,FALSE)</f>
        <v>0</v>
      </c>
      <c r="G158" s="2" t="str">
        <f>VLOOKUP(F158,Coding!K:L,2,FALSE)</f>
        <v>Non-URM</v>
      </c>
      <c r="H158" t="s">
        <v>215</v>
      </c>
      <c r="I158" t="s">
        <v>215</v>
      </c>
      <c r="J158" t="s">
        <v>21</v>
      </c>
      <c r="K158" t="s">
        <v>93</v>
      </c>
      <c r="L158" s="2">
        <v>2</v>
      </c>
      <c r="M158" t="s">
        <v>75</v>
      </c>
      <c r="N158" t="s">
        <v>94</v>
      </c>
      <c r="O158" t="s">
        <v>176</v>
      </c>
    </row>
    <row r="159" spans="1:15" x14ac:dyDescent="0.25">
      <c r="A159" s="2">
        <v>1</v>
      </c>
      <c r="B159" s="2">
        <v>2016</v>
      </c>
      <c r="C159" t="s">
        <v>463</v>
      </c>
      <c r="D159" t="s">
        <v>204</v>
      </c>
      <c r="E159" s="2" t="s">
        <v>12</v>
      </c>
      <c r="F159" s="2">
        <f>VLOOKUP(C159,'Five Year Alumni Srvy 2016 Data'!C:F,4,FALSE)</f>
        <v>0</v>
      </c>
      <c r="G159" s="2" t="str">
        <f>VLOOKUP(F159,Coding!K:L,2,FALSE)</f>
        <v>Non-URM</v>
      </c>
      <c r="H159" t="s">
        <v>427</v>
      </c>
      <c r="I159" t="s">
        <v>267</v>
      </c>
      <c r="J159" t="s">
        <v>10</v>
      </c>
      <c r="K159" t="s">
        <v>93</v>
      </c>
      <c r="L159" s="2">
        <v>3</v>
      </c>
      <c r="M159" t="s">
        <v>75</v>
      </c>
      <c r="N159" t="s">
        <v>94</v>
      </c>
      <c r="O159" t="s">
        <v>95</v>
      </c>
    </row>
    <row r="160" spans="1:15" x14ac:dyDescent="0.25">
      <c r="A160" s="2">
        <v>1</v>
      </c>
      <c r="B160" s="2">
        <v>2016</v>
      </c>
      <c r="C160" t="s">
        <v>464</v>
      </c>
      <c r="D160" t="s">
        <v>48</v>
      </c>
      <c r="E160" s="2" t="s">
        <v>12</v>
      </c>
      <c r="F160" s="2">
        <f>VLOOKUP(C160,'Five Year Alumni Srvy 2016 Data'!C:F,4,FALSE)</f>
        <v>0</v>
      </c>
      <c r="G160" s="2" t="str">
        <f>VLOOKUP(F160,Coding!K:L,2,FALSE)</f>
        <v>Non-URM</v>
      </c>
      <c r="H160" t="s">
        <v>465</v>
      </c>
      <c r="I160" t="s">
        <v>466</v>
      </c>
      <c r="J160" t="s">
        <v>10</v>
      </c>
      <c r="K160" t="s">
        <v>93</v>
      </c>
      <c r="L160" s="2">
        <v>3</v>
      </c>
      <c r="M160" t="s">
        <v>75</v>
      </c>
      <c r="N160" t="s">
        <v>94</v>
      </c>
      <c r="O160" t="s">
        <v>95</v>
      </c>
    </row>
    <row r="161" spans="1:15" x14ac:dyDescent="0.25">
      <c r="A161" s="2">
        <v>1</v>
      </c>
      <c r="B161" s="2">
        <v>2016</v>
      </c>
      <c r="C161" t="s">
        <v>468</v>
      </c>
      <c r="D161" t="s">
        <v>169</v>
      </c>
      <c r="E161" s="2" t="s">
        <v>12</v>
      </c>
      <c r="F161" s="2">
        <f>VLOOKUP(C161,'Five Year Alumni Srvy 2016 Data'!C:F,4,FALSE)</f>
        <v>0</v>
      </c>
      <c r="G161" s="2" t="str">
        <f>VLOOKUP(F161,Coding!K:L,2,FALSE)</f>
        <v>Non-URM</v>
      </c>
      <c r="H161" t="s">
        <v>469</v>
      </c>
      <c r="I161" t="s">
        <v>342</v>
      </c>
      <c r="J161" t="s">
        <v>19</v>
      </c>
      <c r="K161" t="s">
        <v>93</v>
      </c>
      <c r="L161" s="2">
        <v>3</v>
      </c>
      <c r="M161" t="s">
        <v>75</v>
      </c>
      <c r="N161" t="s">
        <v>94</v>
      </c>
      <c r="O161" t="s">
        <v>95</v>
      </c>
    </row>
    <row r="162" spans="1:15" x14ac:dyDescent="0.25">
      <c r="A162" s="2">
        <v>1</v>
      </c>
      <c r="B162" s="2">
        <v>2016</v>
      </c>
      <c r="C162" t="s">
        <v>474</v>
      </c>
      <c r="D162" t="s">
        <v>264</v>
      </c>
      <c r="E162" s="2" t="s">
        <v>12</v>
      </c>
      <c r="F162" s="2">
        <f>VLOOKUP(C162,'Five Year Alumni Srvy 2016 Data'!C:F,4,FALSE)</f>
        <v>0</v>
      </c>
      <c r="G162" s="2" t="str">
        <f>VLOOKUP(F162,Coding!K:L,2,FALSE)</f>
        <v>Non-URM</v>
      </c>
      <c r="H162" t="s">
        <v>182</v>
      </c>
      <c r="I162" t="s">
        <v>182</v>
      </c>
      <c r="J162" t="s">
        <v>21</v>
      </c>
      <c r="K162" t="s">
        <v>93</v>
      </c>
      <c r="L162" s="2">
        <v>3</v>
      </c>
      <c r="M162" t="s">
        <v>75</v>
      </c>
      <c r="N162" t="s">
        <v>94</v>
      </c>
      <c r="O162" t="s">
        <v>95</v>
      </c>
    </row>
    <row r="163" spans="1:15" x14ac:dyDescent="0.25">
      <c r="A163" s="2">
        <v>1</v>
      </c>
      <c r="B163" s="2">
        <v>2016</v>
      </c>
      <c r="C163" t="s">
        <v>475</v>
      </c>
      <c r="D163" t="s">
        <v>169</v>
      </c>
      <c r="E163" s="2" t="s">
        <v>12</v>
      </c>
      <c r="F163" s="2">
        <f>VLOOKUP(C163,'Five Year Alumni Srvy 2016 Data'!C:F,4,FALSE)</f>
        <v>0</v>
      </c>
      <c r="G163" s="2" t="str">
        <f>VLOOKUP(F163,Coding!K:L,2,FALSE)</f>
        <v>Non-URM</v>
      </c>
      <c r="H163" t="s">
        <v>389</v>
      </c>
      <c r="I163" t="s">
        <v>390</v>
      </c>
      <c r="J163" t="s">
        <v>21</v>
      </c>
      <c r="K163" t="s">
        <v>93</v>
      </c>
      <c r="L163" s="2">
        <v>4</v>
      </c>
      <c r="M163" t="s">
        <v>75</v>
      </c>
      <c r="N163" t="s">
        <v>94</v>
      </c>
      <c r="O163" t="s">
        <v>92</v>
      </c>
    </row>
    <row r="164" spans="1:15" x14ac:dyDescent="0.25">
      <c r="A164" s="2">
        <v>1</v>
      </c>
      <c r="B164" s="2">
        <v>2016</v>
      </c>
      <c r="C164" t="s">
        <v>477</v>
      </c>
      <c r="D164" t="s">
        <v>48</v>
      </c>
      <c r="E164" s="2" t="s">
        <v>12</v>
      </c>
      <c r="F164" s="2">
        <f>VLOOKUP(C164,'Five Year Alumni Srvy 2016 Data'!C:F,4,FALSE)</f>
        <v>0</v>
      </c>
      <c r="G164" s="2" t="str">
        <f>VLOOKUP(F164,Coding!K:L,2,FALSE)</f>
        <v>Non-URM</v>
      </c>
      <c r="H164" t="s">
        <v>432</v>
      </c>
      <c r="I164" t="s">
        <v>433</v>
      </c>
      <c r="J164" t="s">
        <v>15</v>
      </c>
      <c r="K164" t="s">
        <v>93</v>
      </c>
      <c r="L164" s="2">
        <v>3</v>
      </c>
      <c r="M164" t="s">
        <v>75</v>
      </c>
      <c r="N164" t="s">
        <v>94</v>
      </c>
      <c r="O164" t="s">
        <v>95</v>
      </c>
    </row>
    <row r="165" spans="1:15" x14ac:dyDescent="0.25">
      <c r="A165" s="2">
        <v>1</v>
      </c>
      <c r="B165" s="2">
        <v>2016</v>
      </c>
      <c r="C165" t="s">
        <v>479</v>
      </c>
      <c r="D165" t="s">
        <v>48</v>
      </c>
      <c r="E165" s="2" t="s">
        <v>12</v>
      </c>
      <c r="F165" s="2">
        <f>VLOOKUP(C165,'Five Year Alumni Srvy 2016 Data'!C:F,4,FALSE)</f>
        <v>0</v>
      </c>
      <c r="G165" s="2" t="str">
        <f>VLOOKUP(F165,Coding!K:L,2,FALSE)</f>
        <v>Non-URM</v>
      </c>
      <c r="H165" t="s">
        <v>252</v>
      </c>
      <c r="I165" t="s">
        <v>206</v>
      </c>
      <c r="J165" t="s">
        <v>15</v>
      </c>
      <c r="K165" t="s">
        <v>93</v>
      </c>
      <c r="L165" s="2">
        <v>1</v>
      </c>
      <c r="M165" t="s">
        <v>75</v>
      </c>
      <c r="N165" t="s">
        <v>94</v>
      </c>
      <c r="O165" t="s">
        <v>200</v>
      </c>
    </row>
    <row r="166" spans="1:15" x14ac:dyDescent="0.25">
      <c r="A166" s="2">
        <v>1</v>
      </c>
      <c r="B166" s="2">
        <v>2016</v>
      </c>
      <c r="C166" t="s">
        <v>485</v>
      </c>
      <c r="D166" t="s">
        <v>48</v>
      </c>
      <c r="E166" s="2" t="s">
        <v>12</v>
      </c>
      <c r="F166" s="2">
        <f>VLOOKUP(C166,'Five Year Alumni Srvy 2016 Data'!C:F,4,FALSE)</f>
        <v>0</v>
      </c>
      <c r="G166" s="2" t="str">
        <f>VLOOKUP(F166,Coding!K:L,2,FALSE)</f>
        <v>Non-URM</v>
      </c>
      <c r="H166" t="s">
        <v>298</v>
      </c>
      <c r="I166" t="s">
        <v>298</v>
      </c>
      <c r="J166" t="s">
        <v>21</v>
      </c>
      <c r="K166" t="s">
        <v>93</v>
      </c>
      <c r="L166" s="2">
        <v>2</v>
      </c>
      <c r="M166" t="s">
        <v>75</v>
      </c>
      <c r="N166" t="s">
        <v>94</v>
      </c>
      <c r="O166" t="s">
        <v>176</v>
      </c>
    </row>
    <row r="167" spans="1:15" x14ac:dyDescent="0.25">
      <c r="A167" s="2">
        <v>1</v>
      </c>
      <c r="B167" s="2">
        <v>2016</v>
      </c>
      <c r="C167" t="s">
        <v>47</v>
      </c>
      <c r="D167" t="s">
        <v>48</v>
      </c>
      <c r="E167" s="2" t="s">
        <v>12</v>
      </c>
      <c r="F167" s="2">
        <f>VLOOKUP(C167,'Five Year Alumni Srvy 2016 Data'!C:F,4,FALSE)</f>
        <v>0</v>
      </c>
      <c r="G167" s="2" t="str">
        <f>VLOOKUP(F167,Coding!K:L,2,FALSE)</f>
        <v>Non-URM</v>
      </c>
      <c r="H167" t="s">
        <v>49</v>
      </c>
      <c r="I167" t="s">
        <v>50</v>
      </c>
      <c r="J167" t="s">
        <v>17</v>
      </c>
      <c r="K167" t="s">
        <v>74</v>
      </c>
      <c r="L167" s="2">
        <v>1</v>
      </c>
      <c r="M167" t="s">
        <v>75</v>
      </c>
      <c r="N167" t="s">
        <v>76</v>
      </c>
      <c r="O167" t="s">
        <v>77</v>
      </c>
    </row>
    <row r="168" spans="1:15" x14ac:dyDescent="0.25">
      <c r="A168" s="2">
        <v>1</v>
      </c>
      <c r="B168" s="2">
        <v>2016</v>
      </c>
      <c r="C168" t="s">
        <v>168</v>
      </c>
      <c r="D168" t="s">
        <v>169</v>
      </c>
      <c r="E168" s="2" t="s">
        <v>12</v>
      </c>
      <c r="F168" s="2">
        <f>VLOOKUP(C168,'Five Year Alumni Srvy 2016 Data'!C:F,4,FALSE)</f>
        <v>0</v>
      </c>
      <c r="G168" s="2" t="str">
        <f>VLOOKUP(F168,Coding!K:L,2,FALSE)</f>
        <v>Non-URM</v>
      </c>
      <c r="H168" t="s">
        <v>170</v>
      </c>
      <c r="I168" t="s">
        <v>171</v>
      </c>
      <c r="J168" t="s">
        <v>19</v>
      </c>
      <c r="K168" t="s">
        <v>74</v>
      </c>
      <c r="L168" s="2">
        <v>1</v>
      </c>
      <c r="M168" t="s">
        <v>75</v>
      </c>
      <c r="N168" t="s">
        <v>76</v>
      </c>
      <c r="O168" t="s">
        <v>77</v>
      </c>
    </row>
    <row r="169" spans="1:15" x14ac:dyDescent="0.25">
      <c r="A169" s="2">
        <v>1</v>
      </c>
      <c r="B169" s="2">
        <v>2016</v>
      </c>
      <c r="C169" t="s">
        <v>189</v>
      </c>
      <c r="D169" t="s">
        <v>48</v>
      </c>
      <c r="E169" s="2" t="s">
        <v>12</v>
      </c>
      <c r="F169" s="2">
        <f>VLOOKUP(C169,'Five Year Alumni Srvy 2016 Data'!C:F,4,FALSE)</f>
        <v>0</v>
      </c>
      <c r="G169" s="2" t="str">
        <f>VLOOKUP(F169,Coding!K:L,2,FALSE)</f>
        <v>Non-URM</v>
      </c>
      <c r="H169" t="s">
        <v>190</v>
      </c>
      <c r="I169" t="s">
        <v>191</v>
      </c>
      <c r="J169" t="s">
        <v>21</v>
      </c>
      <c r="K169" t="s">
        <v>74</v>
      </c>
      <c r="L169" s="2">
        <v>1</v>
      </c>
      <c r="M169" t="s">
        <v>75</v>
      </c>
      <c r="N169" t="s">
        <v>76</v>
      </c>
      <c r="O169" t="s">
        <v>77</v>
      </c>
    </row>
    <row r="170" spans="1:15" x14ac:dyDescent="0.25">
      <c r="A170" s="2">
        <v>1</v>
      </c>
      <c r="B170" s="2">
        <v>2016</v>
      </c>
      <c r="C170" t="s">
        <v>194</v>
      </c>
      <c r="D170" t="s">
        <v>48</v>
      </c>
      <c r="E170" s="2" t="s">
        <v>12</v>
      </c>
      <c r="F170" s="2">
        <f>VLOOKUP(C170,'Five Year Alumni Srvy 2016 Data'!C:F,4,FALSE)</f>
        <v>0</v>
      </c>
      <c r="G170" s="2" t="str">
        <f>VLOOKUP(F170,Coding!K:L,2,FALSE)</f>
        <v>Non-URM</v>
      </c>
      <c r="H170" t="s">
        <v>195</v>
      </c>
      <c r="I170" t="s">
        <v>196</v>
      </c>
      <c r="J170" t="s">
        <v>10</v>
      </c>
      <c r="K170" t="s">
        <v>74</v>
      </c>
      <c r="L170" s="3"/>
      <c r="M170" t="s">
        <v>75</v>
      </c>
      <c r="N170" t="s">
        <v>76</v>
      </c>
    </row>
    <row r="171" spans="1:15" x14ac:dyDescent="0.25">
      <c r="A171" s="2">
        <v>1</v>
      </c>
      <c r="B171" s="2">
        <v>2016</v>
      </c>
      <c r="C171" t="s">
        <v>218</v>
      </c>
      <c r="D171" t="s">
        <v>48</v>
      </c>
      <c r="E171" s="2" t="s">
        <v>12</v>
      </c>
      <c r="F171" s="2">
        <f>VLOOKUP(C171,'Five Year Alumni Srvy 2016 Data'!C:F,4,FALSE)</f>
        <v>0</v>
      </c>
      <c r="G171" s="2" t="str">
        <f>VLOOKUP(F171,Coding!K:L,2,FALSE)</f>
        <v>Non-URM</v>
      </c>
      <c r="H171" t="s">
        <v>219</v>
      </c>
      <c r="I171" t="s">
        <v>220</v>
      </c>
      <c r="J171" t="s">
        <v>19</v>
      </c>
      <c r="K171" t="s">
        <v>74</v>
      </c>
      <c r="L171" s="2">
        <v>3</v>
      </c>
      <c r="M171" t="s">
        <v>75</v>
      </c>
      <c r="N171" t="s">
        <v>76</v>
      </c>
      <c r="O171" t="s">
        <v>221</v>
      </c>
    </row>
    <row r="172" spans="1:15" x14ac:dyDescent="0.25">
      <c r="A172" s="2">
        <v>1</v>
      </c>
      <c r="B172" s="2">
        <v>2016</v>
      </c>
      <c r="C172" t="s">
        <v>227</v>
      </c>
      <c r="D172" t="s">
        <v>48</v>
      </c>
      <c r="E172" s="2" t="s">
        <v>12</v>
      </c>
      <c r="F172" s="2">
        <f>VLOOKUP(C172,'Five Year Alumni Srvy 2016 Data'!C:F,4,FALSE)</f>
        <v>0</v>
      </c>
      <c r="G172" s="2" t="str">
        <f>VLOOKUP(F172,Coding!K:L,2,FALSE)</f>
        <v>Non-URM</v>
      </c>
      <c r="H172" t="s">
        <v>228</v>
      </c>
      <c r="I172" t="s">
        <v>229</v>
      </c>
      <c r="J172" t="s">
        <v>21</v>
      </c>
      <c r="K172" t="s">
        <v>74</v>
      </c>
      <c r="L172" s="2">
        <v>1</v>
      </c>
      <c r="M172" t="s">
        <v>75</v>
      </c>
      <c r="N172" t="s">
        <v>76</v>
      </c>
      <c r="O172" t="s">
        <v>77</v>
      </c>
    </row>
    <row r="173" spans="1:15" x14ac:dyDescent="0.25">
      <c r="A173" s="2">
        <v>1</v>
      </c>
      <c r="B173" s="2">
        <v>2016</v>
      </c>
      <c r="C173" t="s">
        <v>232</v>
      </c>
      <c r="D173" t="s">
        <v>48</v>
      </c>
      <c r="E173" s="2" t="s">
        <v>12</v>
      </c>
      <c r="F173" s="2">
        <f>VLOOKUP(C173,'Five Year Alumni Srvy 2016 Data'!C:F,4,FALSE)</f>
        <v>0</v>
      </c>
      <c r="G173" s="2" t="str">
        <f>VLOOKUP(F173,Coding!K:L,2,FALSE)</f>
        <v>Non-URM</v>
      </c>
      <c r="H173" t="s">
        <v>233</v>
      </c>
      <c r="I173" t="s">
        <v>182</v>
      </c>
      <c r="J173" t="s">
        <v>21</v>
      </c>
      <c r="K173" t="s">
        <v>74</v>
      </c>
      <c r="L173" s="2">
        <v>1</v>
      </c>
      <c r="M173" t="s">
        <v>75</v>
      </c>
      <c r="N173" t="s">
        <v>76</v>
      </c>
      <c r="O173" t="s">
        <v>77</v>
      </c>
    </row>
    <row r="174" spans="1:15" x14ac:dyDescent="0.25">
      <c r="A174" s="2">
        <v>1</v>
      </c>
      <c r="B174" s="2">
        <v>2016</v>
      </c>
      <c r="C174" t="s">
        <v>234</v>
      </c>
      <c r="D174" t="s">
        <v>48</v>
      </c>
      <c r="E174" s="2" t="s">
        <v>12</v>
      </c>
      <c r="F174" s="2">
        <f>VLOOKUP(C174,'Five Year Alumni Srvy 2016 Data'!C:F,4,FALSE)</f>
        <v>0</v>
      </c>
      <c r="G174" s="2" t="str">
        <f>VLOOKUP(F174,Coding!K:L,2,FALSE)</f>
        <v>Non-URM</v>
      </c>
      <c r="H174" t="s">
        <v>235</v>
      </c>
      <c r="I174" t="s">
        <v>236</v>
      </c>
      <c r="J174" t="s">
        <v>15</v>
      </c>
      <c r="K174" t="s">
        <v>74</v>
      </c>
      <c r="L174" s="3"/>
      <c r="M174" t="s">
        <v>75</v>
      </c>
      <c r="N174" t="s">
        <v>76</v>
      </c>
    </row>
    <row r="175" spans="1:15" x14ac:dyDescent="0.25">
      <c r="A175" s="2">
        <v>1</v>
      </c>
      <c r="B175" s="2">
        <v>2016</v>
      </c>
      <c r="C175" t="s">
        <v>237</v>
      </c>
      <c r="D175" t="s">
        <v>48</v>
      </c>
      <c r="E175" s="2" t="s">
        <v>12</v>
      </c>
      <c r="F175" s="2">
        <f>VLOOKUP(C175,'Five Year Alumni Srvy 2016 Data'!C:F,4,FALSE)</f>
        <v>0</v>
      </c>
      <c r="G175" s="2" t="str">
        <f>VLOOKUP(F175,Coding!K:L,2,FALSE)</f>
        <v>Non-URM</v>
      </c>
      <c r="H175" t="s">
        <v>238</v>
      </c>
      <c r="I175" t="s">
        <v>225</v>
      </c>
      <c r="J175" t="s">
        <v>19</v>
      </c>
      <c r="K175" t="s">
        <v>74</v>
      </c>
      <c r="L175" s="2">
        <v>1</v>
      </c>
      <c r="M175" t="s">
        <v>75</v>
      </c>
      <c r="N175" t="s">
        <v>76</v>
      </c>
      <c r="O175" t="s">
        <v>77</v>
      </c>
    </row>
    <row r="176" spans="1:15" x14ac:dyDescent="0.25">
      <c r="A176" s="2">
        <v>1</v>
      </c>
      <c r="B176" s="2">
        <v>2016</v>
      </c>
      <c r="C176" t="s">
        <v>244</v>
      </c>
      <c r="D176" t="s">
        <v>48</v>
      </c>
      <c r="E176" s="2" t="s">
        <v>12</v>
      </c>
      <c r="F176" s="2">
        <f>VLOOKUP(C176,'Five Year Alumni Srvy 2016 Data'!C:F,4,FALSE)</f>
        <v>0</v>
      </c>
      <c r="G176" s="2" t="str">
        <f>VLOOKUP(F176,Coding!K:L,2,FALSE)</f>
        <v>Non-URM</v>
      </c>
      <c r="H176" t="s">
        <v>245</v>
      </c>
      <c r="I176" t="s">
        <v>245</v>
      </c>
      <c r="J176" t="s">
        <v>17</v>
      </c>
      <c r="K176" t="s">
        <v>74</v>
      </c>
      <c r="L176" s="2">
        <v>1</v>
      </c>
      <c r="M176" t="s">
        <v>75</v>
      </c>
      <c r="N176" t="s">
        <v>76</v>
      </c>
      <c r="O176" t="s">
        <v>77</v>
      </c>
    </row>
    <row r="177" spans="1:15" x14ac:dyDescent="0.25">
      <c r="A177" s="2">
        <v>1</v>
      </c>
      <c r="B177" s="2">
        <v>2016</v>
      </c>
      <c r="C177" t="s">
        <v>246</v>
      </c>
      <c r="D177" t="s">
        <v>48</v>
      </c>
      <c r="E177" s="2" t="s">
        <v>12</v>
      </c>
      <c r="F177" s="2">
        <f>VLOOKUP(C177,'Five Year Alumni Srvy 2016 Data'!C:F,4,FALSE)</f>
        <v>0</v>
      </c>
      <c r="G177" s="2" t="str">
        <f>VLOOKUP(F177,Coding!K:L,2,FALSE)</f>
        <v>Non-URM</v>
      </c>
      <c r="H177" t="s">
        <v>49</v>
      </c>
      <c r="I177" t="s">
        <v>50</v>
      </c>
      <c r="J177" t="s">
        <v>17</v>
      </c>
      <c r="K177" t="s">
        <v>74</v>
      </c>
      <c r="L177" s="2">
        <v>1</v>
      </c>
      <c r="M177" t="s">
        <v>75</v>
      </c>
      <c r="N177" t="s">
        <v>76</v>
      </c>
      <c r="O177" t="s">
        <v>77</v>
      </c>
    </row>
    <row r="178" spans="1:15" x14ac:dyDescent="0.25">
      <c r="A178" s="2">
        <v>1</v>
      </c>
      <c r="B178" s="2">
        <v>2016</v>
      </c>
      <c r="C178" t="s">
        <v>251</v>
      </c>
      <c r="D178" t="s">
        <v>48</v>
      </c>
      <c r="E178" s="2" t="s">
        <v>12</v>
      </c>
      <c r="F178" s="2">
        <f>VLOOKUP(C178,'Five Year Alumni Srvy 2016 Data'!C:F,4,FALSE)</f>
        <v>0</v>
      </c>
      <c r="G178" s="2" t="str">
        <f>VLOOKUP(F178,Coding!K:L,2,FALSE)</f>
        <v>Non-URM</v>
      </c>
      <c r="H178" t="s">
        <v>252</v>
      </c>
      <c r="I178" t="s">
        <v>206</v>
      </c>
      <c r="J178" t="s">
        <v>15</v>
      </c>
      <c r="K178" t="s">
        <v>74</v>
      </c>
      <c r="L178" s="2">
        <v>1</v>
      </c>
      <c r="M178" t="s">
        <v>75</v>
      </c>
      <c r="N178" t="s">
        <v>76</v>
      </c>
      <c r="O178" t="s">
        <v>77</v>
      </c>
    </row>
    <row r="179" spans="1:15" x14ac:dyDescent="0.25">
      <c r="A179" s="2">
        <v>1</v>
      </c>
      <c r="B179" s="2">
        <v>2016</v>
      </c>
      <c r="C179" t="s">
        <v>253</v>
      </c>
      <c r="D179" t="s">
        <v>48</v>
      </c>
      <c r="E179" s="2" t="s">
        <v>12</v>
      </c>
      <c r="F179" s="2">
        <f>VLOOKUP(C179,'Five Year Alumni Srvy 2016 Data'!C:F,4,FALSE)</f>
        <v>0</v>
      </c>
      <c r="G179" s="2" t="str">
        <f>VLOOKUP(F179,Coding!K:L,2,FALSE)</f>
        <v>Non-URM</v>
      </c>
      <c r="H179" t="s">
        <v>254</v>
      </c>
      <c r="I179" t="s">
        <v>206</v>
      </c>
      <c r="J179" t="s">
        <v>15</v>
      </c>
      <c r="K179" t="s">
        <v>74</v>
      </c>
      <c r="L179" s="2">
        <v>2</v>
      </c>
      <c r="M179" t="s">
        <v>75</v>
      </c>
      <c r="N179" t="s">
        <v>76</v>
      </c>
      <c r="O179" t="s">
        <v>207</v>
      </c>
    </row>
    <row r="180" spans="1:15" x14ac:dyDescent="0.25">
      <c r="A180" s="2">
        <v>1</v>
      </c>
      <c r="B180" s="2">
        <v>2016</v>
      </c>
      <c r="C180" t="s">
        <v>257</v>
      </c>
      <c r="D180" t="s">
        <v>204</v>
      </c>
      <c r="E180" s="2" t="s">
        <v>12</v>
      </c>
      <c r="F180" s="2">
        <f>VLOOKUP(C180,'Five Year Alumni Srvy 2016 Data'!C:F,4,FALSE)</f>
        <v>0</v>
      </c>
      <c r="G180" s="2" t="str">
        <f>VLOOKUP(F180,Coding!K:L,2,FALSE)</f>
        <v>Non-URM</v>
      </c>
      <c r="H180" t="s">
        <v>258</v>
      </c>
      <c r="I180" t="s">
        <v>258</v>
      </c>
      <c r="J180" t="s">
        <v>17</v>
      </c>
      <c r="K180" t="s">
        <v>74</v>
      </c>
      <c r="L180" s="2">
        <v>2</v>
      </c>
      <c r="M180" t="s">
        <v>75</v>
      </c>
      <c r="N180" t="s">
        <v>76</v>
      </c>
      <c r="O180" t="s">
        <v>207</v>
      </c>
    </row>
    <row r="181" spans="1:15" x14ac:dyDescent="0.25">
      <c r="A181" s="2">
        <v>1</v>
      </c>
      <c r="B181" s="2">
        <v>2016</v>
      </c>
      <c r="C181" t="s">
        <v>259</v>
      </c>
      <c r="D181" t="s">
        <v>169</v>
      </c>
      <c r="E181" s="2" t="s">
        <v>12</v>
      </c>
      <c r="F181" s="2">
        <f>VLOOKUP(C181,'Five Year Alumni Srvy 2016 Data'!C:F,4,FALSE)</f>
        <v>0</v>
      </c>
      <c r="G181" s="2" t="str">
        <f>VLOOKUP(F181,Coding!K:L,2,FALSE)</f>
        <v>Non-URM</v>
      </c>
      <c r="H181" t="s">
        <v>260</v>
      </c>
      <c r="I181" t="s">
        <v>261</v>
      </c>
      <c r="J181" t="s">
        <v>10</v>
      </c>
      <c r="K181" t="s">
        <v>74</v>
      </c>
      <c r="L181" s="2">
        <v>2</v>
      </c>
      <c r="M181" t="s">
        <v>75</v>
      </c>
      <c r="N181" t="s">
        <v>76</v>
      </c>
      <c r="O181" t="s">
        <v>207</v>
      </c>
    </row>
    <row r="182" spans="1:15" x14ac:dyDescent="0.25">
      <c r="A182" s="2">
        <v>1</v>
      </c>
      <c r="B182" s="2">
        <v>2016</v>
      </c>
      <c r="C182" t="s">
        <v>265</v>
      </c>
      <c r="D182" t="s">
        <v>169</v>
      </c>
      <c r="E182" s="2" t="s">
        <v>12</v>
      </c>
      <c r="F182" s="2">
        <f>VLOOKUP(C182,'Five Year Alumni Srvy 2016 Data'!C:F,4,FALSE)</f>
        <v>0</v>
      </c>
      <c r="G182" s="2" t="str">
        <f>VLOOKUP(F182,Coding!K:L,2,FALSE)</f>
        <v>Non-URM</v>
      </c>
      <c r="H182" t="s">
        <v>266</v>
      </c>
      <c r="I182" t="s">
        <v>267</v>
      </c>
      <c r="J182" t="s">
        <v>10</v>
      </c>
      <c r="K182" t="s">
        <v>74</v>
      </c>
      <c r="L182" s="2">
        <v>1</v>
      </c>
      <c r="M182" t="s">
        <v>75</v>
      </c>
      <c r="N182" t="s">
        <v>76</v>
      </c>
      <c r="O182" t="s">
        <v>77</v>
      </c>
    </row>
    <row r="183" spans="1:15" x14ac:dyDescent="0.25">
      <c r="A183" s="2">
        <v>1</v>
      </c>
      <c r="B183" s="2">
        <v>2016</v>
      </c>
      <c r="C183" t="s">
        <v>276</v>
      </c>
      <c r="D183" t="s">
        <v>48</v>
      </c>
      <c r="E183" s="2" t="s">
        <v>12</v>
      </c>
      <c r="F183" s="2">
        <f>VLOOKUP(C183,'Five Year Alumni Srvy 2016 Data'!C:F,4,FALSE)</f>
        <v>0</v>
      </c>
      <c r="G183" s="2" t="str">
        <f>VLOOKUP(F183,Coding!K:L,2,FALSE)</f>
        <v>Non-URM</v>
      </c>
      <c r="H183" t="s">
        <v>277</v>
      </c>
      <c r="I183" t="s">
        <v>278</v>
      </c>
      <c r="J183" t="s">
        <v>17</v>
      </c>
      <c r="K183" t="s">
        <v>74</v>
      </c>
      <c r="L183" s="2">
        <v>2</v>
      </c>
      <c r="M183" t="s">
        <v>75</v>
      </c>
      <c r="N183" t="s">
        <v>76</v>
      </c>
      <c r="O183" t="s">
        <v>207</v>
      </c>
    </row>
    <row r="184" spans="1:15" x14ac:dyDescent="0.25">
      <c r="A184" s="2">
        <v>1</v>
      </c>
      <c r="B184" s="2">
        <v>2016</v>
      </c>
      <c r="C184" t="s">
        <v>295</v>
      </c>
      <c r="D184" t="s">
        <v>48</v>
      </c>
      <c r="E184" s="2" t="s">
        <v>12</v>
      </c>
      <c r="F184" s="2">
        <f>VLOOKUP(C184,'Five Year Alumni Srvy 2016 Data'!C:F,4,FALSE)</f>
        <v>0</v>
      </c>
      <c r="G184" s="2" t="str">
        <f>VLOOKUP(F184,Coding!K:L,2,FALSE)</f>
        <v>Non-URM</v>
      </c>
      <c r="H184" t="s">
        <v>182</v>
      </c>
      <c r="I184" t="s">
        <v>182</v>
      </c>
      <c r="J184" t="s">
        <v>21</v>
      </c>
      <c r="K184" t="s">
        <v>74</v>
      </c>
      <c r="L184" s="2">
        <v>1</v>
      </c>
      <c r="M184" t="s">
        <v>75</v>
      </c>
      <c r="N184" t="s">
        <v>76</v>
      </c>
      <c r="O184" t="s">
        <v>77</v>
      </c>
    </row>
    <row r="185" spans="1:15" x14ac:dyDescent="0.25">
      <c r="A185" s="2">
        <v>1</v>
      </c>
      <c r="B185" s="2">
        <v>2016</v>
      </c>
      <c r="C185" t="s">
        <v>302</v>
      </c>
      <c r="D185" t="s">
        <v>204</v>
      </c>
      <c r="E185" s="2" t="s">
        <v>12</v>
      </c>
      <c r="F185" s="2">
        <f>VLOOKUP(C185,'Five Year Alumni Srvy 2016 Data'!C:F,4,FALSE)</f>
        <v>0</v>
      </c>
      <c r="G185" s="2" t="str">
        <f>VLOOKUP(F185,Coding!K:L,2,FALSE)</f>
        <v>Non-URM</v>
      </c>
      <c r="H185" t="s">
        <v>198</v>
      </c>
      <c r="I185" t="s">
        <v>199</v>
      </c>
      <c r="J185" t="s">
        <v>17</v>
      </c>
      <c r="K185" t="s">
        <v>74</v>
      </c>
      <c r="L185" s="2">
        <v>1</v>
      </c>
      <c r="M185" t="s">
        <v>75</v>
      </c>
      <c r="N185" t="s">
        <v>76</v>
      </c>
      <c r="O185" t="s">
        <v>77</v>
      </c>
    </row>
    <row r="186" spans="1:15" x14ac:dyDescent="0.25">
      <c r="A186" s="2">
        <v>1</v>
      </c>
      <c r="B186" s="2">
        <v>2016</v>
      </c>
      <c r="C186" t="s">
        <v>303</v>
      </c>
      <c r="D186" t="s">
        <v>204</v>
      </c>
      <c r="E186" s="2" t="s">
        <v>12</v>
      </c>
      <c r="F186" s="2">
        <f>VLOOKUP(C186,'Five Year Alumni Srvy 2016 Data'!C:F,4,FALSE)</f>
        <v>0</v>
      </c>
      <c r="G186" s="2" t="str">
        <f>VLOOKUP(F186,Coding!K:L,2,FALSE)</f>
        <v>Non-URM</v>
      </c>
      <c r="H186" t="s">
        <v>304</v>
      </c>
      <c r="I186" t="s">
        <v>267</v>
      </c>
      <c r="J186" t="s">
        <v>10</v>
      </c>
      <c r="K186" t="s">
        <v>74</v>
      </c>
      <c r="L186" s="2">
        <v>2</v>
      </c>
      <c r="M186" t="s">
        <v>75</v>
      </c>
      <c r="N186" t="s">
        <v>76</v>
      </c>
      <c r="O186" t="s">
        <v>207</v>
      </c>
    </row>
    <row r="187" spans="1:15" x14ac:dyDescent="0.25">
      <c r="A187" s="2">
        <v>1</v>
      </c>
      <c r="B187" s="2">
        <v>2016</v>
      </c>
      <c r="C187" t="s">
        <v>311</v>
      </c>
      <c r="D187" t="s">
        <v>48</v>
      </c>
      <c r="E187" s="2" t="s">
        <v>12</v>
      </c>
      <c r="F187" s="2">
        <f>VLOOKUP(C187,'Five Year Alumni Srvy 2016 Data'!C:F,4,FALSE)</f>
        <v>0</v>
      </c>
      <c r="G187" s="2" t="str">
        <f>VLOOKUP(F187,Coding!K:L,2,FALSE)</f>
        <v>Non-URM</v>
      </c>
      <c r="H187" t="s">
        <v>258</v>
      </c>
      <c r="I187" t="s">
        <v>258</v>
      </c>
      <c r="J187" t="s">
        <v>17</v>
      </c>
      <c r="K187" t="s">
        <v>74</v>
      </c>
      <c r="L187" s="2">
        <v>2</v>
      </c>
      <c r="M187" t="s">
        <v>75</v>
      </c>
      <c r="N187" t="s">
        <v>76</v>
      </c>
      <c r="O187" t="s">
        <v>207</v>
      </c>
    </row>
    <row r="188" spans="1:15" x14ac:dyDescent="0.25">
      <c r="A188" s="2">
        <v>1</v>
      </c>
      <c r="B188" s="2">
        <v>2016</v>
      </c>
      <c r="C188" t="s">
        <v>315</v>
      </c>
      <c r="D188" t="s">
        <v>48</v>
      </c>
      <c r="E188" s="2" t="s">
        <v>12</v>
      </c>
      <c r="F188" s="2">
        <f>VLOOKUP(C188,'Five Year Alumni Srvy 2016 Data'!C:F,4,FALSE)</f>
        <v>0</v>
      </c>
      <c r="G188" s="2" t="str">
        <f>VLOOKUP(F188,Coding!K:L,2,FALSE)</f>
        <v>Non-URM</v>
      </c>
      <c r="H188" t="s">
        <v>316</v>
      </c>
      <c r="I188" t="s">
        <v>261</v>
      </c>
      <c r="J188" t="s">
        <v>10</v>
      </c>
      <c r="K188" t="s">
        <v>74</v>
      </c>
      <c r="L188" s="2">
        <v>2</v>
      </c>
      <c r="M188" t="s">
        <v>75</v>
      </c>
      <c r="N188" t="s">
        <v>76</v>
      </c>
      <c r="O188" t="s">
        <v>207</v>
      </c>
    </row>
    <row r="189" spans="1:15" x14ac:dyDescent="0.25">
      <c r="A189" s="2">
        <v>1</v>
      </c>
      <c r="B189" s="2">
        <v>2016</v>
      </c>
      <c r="C189" t="s">
        <v>320</v>
      </c>
      <c r="D189" t="s">
        <v>48</v>
      </c>
      <c r="E189" s="2" t="s">
        <v>12</v>
      </c>
      <c r="F189" s="2">
        <f>VLOOKUP(C189,'Five Year Alumni Srvy 2016 Data'!C:F,4,FALSE)</f>
        <v>0</v>
      </c>
      <c r="G189" s="2" t="str">
        <f>VLOOKUP(F189,Coding!K:L,2,FALSE)</f>
        <v>Non-URM</v>
      </c>
      <c r="H189" t="s">
        <v>321</v>
      </c>
      <c r="I189" t="s">
        <v>322</v>
      </c>
      <c r="J189" t="s">
        <v>15</v>
      </c>
      <c r="K189" t="s">
        <v>74</v>
      </c>
      <c r="L189" s="2">
        <v>1</v>
      </c>
      <c r="M189" t="s">
        <v>75</v>
      </c>
      <c r="N189" t="s">
        <v>76</v>
      </c>
      <c r="O189" t="s">
        <v>77</v>
      </c>
    </row>
    <row r="190" spans="1:15" x14ac:dyDescent="0.25">
      <c r="A190" s="2">
        <v>1</v>
      </c>
      <c r="B190" s="2">
        <v>2016</v>
      </c>
      <c r="C190" t="s">
        <v>324</v>
      </c>
      <c r="D190" t="s">
        <v>204</v>
      </c>
      <c r="E190" s="2" t="s">
        <v>12</v>
      </c>
      <c r="F190" s="2">
        <f>VLOOKUP(C190,'Five Year Alumni Srvy 2016 Data'!C:F,4,FALSE)</f>
        <v>0</v>
      </c>
      <c r="G190" s="2" t="str">
        <f>VLOOKUP(F190,Coding!K:L,2,FALSE)</f>
        <v>Non-URM</v>
      </c>
      <c r="H190" t="s">
        <v>298</v>
      </c>
      <c r="I190" t="s">
        <v>298</v>
      </c>
      <c r="J190" t="s">
        <v>21</v>
      </c>
      <c r="K190" t="s">
        <v>74</v>
      </c>
      <c r="L190" s="2">
        <v>2</v>
      </c>
      <c r="M190" t="s">
        <v>75</v>
      </c>
      <c r="N190" t="s">
        <v>76</v>
      </c>
      <c r="O190" t="s">
        <v>207</v>
      </c>
    </row>
    <row r="191" spans="1:15" x14ac:dyDescent="0.25">
      <c r="A191" s="2">
        <v>1</v>
      </c>
      <c r="B191" s="2">
        <v>2016</v>
      </c>
      <c r="C191" t="s">
        <v>332</v>
      </c>
      <c r="D191" t="s">
        <v>169</v>
      </c>
      <c r="E191" s="2" t="s">
        <v>12</v>
      </c>
      <c r="F191" s="2">
        <f>VLOOKUP(C191,'Five Year Alumni Srvy 2016 Data'!C:F,4,FALSE)</f>
        <v>0</v>
      </c>
      <c r="G191" s="2" t="str">
        <f>VLOOKUP(F191,Coding!K:L,2,FALSE)</f>
        <v>Non-URM</v>
      </c>
      <c r="H191" t="s">
        <v>182</v>
      </c>
      <c r="I191" t="s">
        <v>182</v>
      </c>
      <c r="J191" t="s">
        <v>21</v>
      </c>
      <c r="K191" t="s">
        <v>74</v>
      </c>
      <c r="L191" s="3"/>
      <c r="M191" t="s">
        <v>75</v>
      </c>
      <c r="N191" t="s">
        <v>76</v>
      </c>
    </row>
    <row r="192" spans="1:15" x14ac:dyDescent="0.25">
      <c r="A192" s="2">
        <v>1</v>
      </c>
      <c r="B192" s="2">
        <v>2016</v>
      </c>
      <c r="C192" t="s">
        <v>358</v>
      </c>
      <c r="D192" t="s">
        <v>264</v>
      </c>
      <c r="E192" s="2" t="s">
        <v>12</v>
      </c>
      <c r="F192" s="2">
        <f>VLOOKUP(C192,'Five Year Alumni Srvy 2016 Data'!C:F,4,FALSE)</f>
        <v>0</v>
      </c>
      <c r="G192" s="2" t="str">
        <f>VLOOKUP(F192,Coding!K:L,2,FALSE)</f>
        <v>Non-URM</v>
      </c>
      <c r="H192" t="s">
        <v>190</v>
      </c>
      <c r="I192" t="s">
        <v>191</v>
      </c>
      <c r="J192" t="s">
        <v>21</v>
      </c>
      <c r="K192" t="s">
        <v>74</v>
      </c>
      <c r="L192" s="2">
        <v>1</v>
      </c>
      <c r="M192" t="s">
        <v>75</v>
      </c>
      <c r="N192" t="s">
        <v>76</v>
      </c>
      <c r="O192" t="s">
        <v>77</v>
      </c>
    </row>
    <row r="193" spans="1:15" x14ac:dyDescent="0.25">
      <c r="A193" s="2">
        <v>1</v>
      </c>
      <c r="B193" s="2">
        <v>2016</v>
      </c>
      <c r="C193" t="s">
        <v>363</v>
      </c>
      <c r="D193" t="s">
        <v>264</v>
      </c>
      <c r="E193" s="2" t="s">
        <v>12</v>
      </c>
      <c r="F193" s="2">
        <f>VLOOKUP(C193,'Five Year Alumni Srvy 2016 Data'!C:F,4,FALSE)</f>
        <v>0</v>
      </c>
      <c r="G193" s="2" t="str">
        <f>VLOOKUP(F193,Coding!K:L,2,FALSE)</f>
        <v>Non-URM</v>
      </c>
      <c r="H193" t="s">
        <v>304</v>
      </c>
      <c r="I193" t="s">
        <v>267</v>
      </c>
      <c r="J193" t="s">
        <v>10</v>
      </c>
      <c r="K193" t="s">
        <v>74</v>
      </c>
      <c r="L193" s="2">
        <v>3</v>
      </c>
      <c r="M193" t="s">
        <v>75</v>
      </c>
      <c r="N193" t="s">
        <v>76</v>
      </c>
      <c r="O193" t="s">
        <v>221</v>
      </c>
    </row>
    <row r="194" spans="1:15" x14ac:dyDescent="0.25">
      <c r="A194" s="2">
        <v>1</v>
      </c>
      <c r="B194" s="2">
        <v>2016</v>
      </c>
      <c r="C194" t="s">
        <v>365</v>
      </c>
      <c r="D194" t="s">
        <v>48</v>
      </c>
      <c r="E194" s="2" t="s">
        <v>12</v>
      </c>
      <c r="F194" s="2">
        <f>VLOOKUP(C194,'Five Year Alumni Srvy 2016 Data'!C:F,4,FALSE)</f>
        <v>0</v>
      </c>
      <c r="G194" s="2" t="str">
        <f>VLOOKUP(F194,Coding!K:L,2,FALSE)</f>
        <v>Non-URM</v>
      </c>
      <c r="H194" t="s">
        <v>270</v>
      </c>
      <c r="I194" t="s">
        <v>270</v>
      </c>
      <c r="J194" t="s">
        <v>21</v>
      </c>
      <c r="K194" t="s">
        <v>74</v>
      </c>
      <c r="L194" s="2">
        <v>3</v>
      </c>
      <c r="M194" t="s">
        <v>75</v>
      </c>
      <c r="N194" t="s">
        <v>76</v>
      </c>
      <c r="O194" t="s">
        <v>221</v>
      </c>
    </row>
    <row r="195" spans="1:15" x14ac:dyDescent="0.25">
      <c r="A195" s="2">
        <v>1</v>
      </c>
      <c r="B195" s="2">
        <v>2016</v>
      </c>
      <c r="C195" t="s">
        <v>366</v>
      </c>
      <c r="D195" t="s">
        <v>48</v>
      </c>
      <c r="E195" s="2" t="s">
        <v>12</v>
      </c>
      <c r="F195" s="2">
        <f>VLOOKUP(C195,'Five Year Alumni Srvy 2016 Data'!C:F,4,FALSE)</f>
        <v>0</v>
      </c>
      <c r="G195" s="2" t="str">
        <f>VLOOKUP(F195,Coding!K:L,2,FALSE)</f>
        <v>Non-URM</v>
      </c>
      <c r="H195" t="s">
        <v>339</v>
      </c>
      <c r="I195" t="s">
        <v>339</v>
      </c>
      <c r="J195" t="s">
        <v>15</v>
      </c>
      <c r="K195" t="s">
        <v>74</v>
      </c>
      <c r="L195" s="2">
        <v>3</v>
      </c>
      <c r="M195" t="s">
        <v>75</v>
      </c>
      <c r="N195" t="s">
        <v>76</v>
      </c>
      <c r="O195" t="s">
        <v>221</v>
      </c>
    </row>
    <row r="196" spans="1:15" x14ac:dyDescent="0.25">
      <c r="A196" s="2">
        <v>1</v>
      </c>
      <c r="B196" s="2">
        <v>2016</v>
      </c>
      <c r="C196" t="s">
        <v>369</v>
      </c>
      <c r="D196" t="s">
        <v>48</v>
      </c>
      <c r="E196" s="2" t="s">
        <v>12</v>
      </c>
      <c r="F196" s="2">
        <f>VLOOKUP(C196,'Five Year Alumni Srvy 2016 Data'!C:F,4,FALSE)</f>
        <v>0</v>
      </c>
      <c r="G196" s="2" t="str">
        <f>VLOOKUP(F196,Coding!K:L,2,FALSE)</f>
        <v>Non-URM</v>
      </c>
      <c r="H196" t="s">
        <v>215</v>
      </c>
      <c r="I196" t="s">
        <v>215</v>
      </c>
      <c r="J196" t="s">
        <v>21</v>
      </c>
      <c r="K196" t="s">
        <v>74</v>
      </c>
      <c r="L196" s="2">
        <v>3</v>
      </c>
      <c r="M196" t="s">
        <v>75</v>
      </c>
      <c r="N196" t="s">
        <v>76</v>
      </c>
      <c r="O196" t="s">
        <v>221</v>
      </c>
    </row>
    <row r="197" spans="1:15" x14ac:dyDescent="0.25">
      <c r="A197" s="2">
        <v>1</v>
      </c>
      <c r="B197" s="2">
        <v>2016</v>
      </c>
      <c r="C197" t="s">
        <v>373</v>
      </c>
      <c r="D197" t="s">
        <v>48</v>
      </c>
      <c r="E197" s="2" t="s">
        <v>12</v>
      </c>
      <c r="F197" s="2">
        <f>VLOOKUP(C197,'Five Year Alumni Srvy 2016 Data'!C:F,4,FALSE)</f>
        <v>0</v>
      </c>
      <c r="G197" s="2" t="str">
        <f>VLOOKUP(F197,Coding!K:L,2,FALSE)</f>
        <v>Non-URM</v>
      </c>
      <c r="H197" t="s">
        <v>235</v>
      </c>
      <c r="I197" t="s">
        <v>236</v>
      </c>
      <c r="J197" t="s">
        <v>15</v>
      </c>
      <c r="K197" t="s">
        <v>74</v>
      </c>
      <c r="L197" s="3"/>
      <c r="M197" t="s">
        <v>75</v>
      </c>
      <c r="N197" t="s">
        <v>76</v>
      </c>
    </row>
    <row r="198" spans="1:15" x14ac:dyDescent="0.25">
      <c r="A198" s="2">
        <v>1</v>
      </c>
      <c r="B198" s="2">
        <v>2016</v>
      </c>
      <c r="C198" t="s">
        <v>377</v>
      </c>
      <c r="E198" s="2" t="s">
        <v>12</v>
      </c>
      <c r="F198" s="2">
        <f>VLOOKUP(C198,'Five Year Alumni Srvy 2016 Data'!C:F,4,FALSE)</f>
        <v>0</v>
      </c>
      <c r="G198" s="2" t="str">
        <f>VLOOKUP(F198,Coding!K:L,2,FALSE)</f>
        <v>Non-URM</v>
      </c>
      <c r="H198" t="s">
        <v>427</v>
      </c>
      <c r="I198" t="s">
        <v>267</v>
      </c>
      <c r="J198" t="s">
        <v>10</v>
      </c>
      <c r="K198" t="s">
        <v>74</v>
      </c>
      <c r="L198" s="2">
        <v>1</v>
      </c>
      <c r="M198" t="s">
        <v>75</v>
      </c>
      <c r="N198" t="s">
        <v>76</v>
      </c>
      <c r="O198" t="s">
        <v>77</v>
      </c>
    </row>
    <row r="199" spans="1:15" x14ac:dyDescent="0.25">
      <c r="A199" s="2">
        <v>1</v>
      </c>
      <c r="B199" s="2">
        <v>2016</v>
      </c>
      <c r="C199" t="s">
        <v>378</v>
      </c>
      <c r="D199" t="s">
        <v>204</v>
      </c>
      <c r="E199" s="2" t="s">
        <v>12</v>
      </c>
      <c r="F199" s="2">
        <f>VLOOKUP(C199,'Five Year Alumni Srvy 2016 Data'!C:F,4,FALSE)</f>
        <v>0</v>
      </c>
      <c r="G199" s="2" t="str">
        <f>VLOOKUP(F199,Coding!K:L,2,FALSE)</f>
        <v>Non-URM</v>
      </c>
      <c r="H199" t="s">
        <v>258</v>
      </c>
      <c r="I199" t="s">
        <v>258</v>
      </c>
      <c r="J199" t="s">
        <v>17</v>
      </c>
      <c r="K199" t="s">
        <v>74</v>
      </c>
      <c r="L199" s="2">
        <v>1</v>
      </c>
      <c r="M199" t="s">
        <v>75</v>
      </c>
      <c r="N199" t="s">
        <v>76</v>
      </c>
      <c r="O199" t="s">
        <v>77</v>
      </c>
    </row>
    <row r="200" spans="1:15" x14ac:dyDescent="0.25">
      <c r="A200" s="2">
        <v>1</v>
      </c>
      <c r="B200" s="2">
        <v>2016</v>
      </c>
      <c r="C200" t="s">
        <v>381</v>
      </c>
      <c r="D200" t="s">
        <v>48</v>
      </c>
      <c r="E200" s="2" t="s">
        <v>12</v>
      </c>
      <c r="F200" s="2">
        <f>VLOOKUP(C200,'Five Year Alumni Srvy 2016 Data'!C:F,4,FALSE)</f>
        <v>0</v>
      </c>
      <c r="G200" s="2" t="str">
        <f>VLOOKUP(F200,Coding!K:L,2,FALSE)</f>
        <v>Non-URM</v>
      </c>
      <c r="H200" t="s">
        <v>382</v>
      </c>
      <c r="I200" t="s">
        <v>328</v>
      </c>
      <c r="J200" t="s">
        <v>10</v>
      </c>
      <c r="K200" t="s">
        <v>74</v>
      </c>
      <c r="L200" s="2">
        <v>1</v>
      </c>
      <c r="M200" t="s">
        <v>75</v>
      </c>
      <c r="N200" t="s">
        <v>76</v>
      </c>
      <c r="O200" t="s">
        <v>77</v>
      </c>
    </row>
    <row r="201" spans="1:15" x14ac:dyDescent="0.25">
      <c r="A201" s="2">
        <v>1</v>
      </c>
      <c r="B201" s="2">
        <v>2016</v>
      </c>
      <c r="C201" t="s">
        <v>383</v>
      </c>
      <c r="D201" t="s">
        <v>204</v>
      </c>
      <c r="E201" s="2" t="s">
        <v>12</v>
      </c>
      <c r="F201" s="2">
        <f>VLOOKUP(C201,'Five Year Alumni Srvy 2016 Data'!C:F,4,FALSE)</f>
        <v>0</v>
      </c>
      <c r="G201" s="2" t="str">
        <f>VLOOKUP(F201,Coding!K:L,2,FALSE)</f>
        <v>Non-URM</v>
      </c>
      <c r="H201" t="s">
        <v>384</v>
      </c>
      <c r="I201" t="s">
        <v>182</v>
      </c>
      <c r="J201" t="s">
        <v>21</v>
      </c>
      <c r="K201" t="s">
        <v>74</v>
      </c>
      <c r="L201" s="2">
        <v>3</v>
      </c>
      <c r="M201" t="s">
        <v>75</v>
      </c>
      <c r="N201" t="s">
        <v>76</v>
      </c>
      <c r="O201" t="s">
        <v>221</v>
      </c>
    </row>
    <row r="202" spans="1:15" x14ac:dyDescent="0.25">
      <c r="A202" s="2">
        <v>1</v>
      </c>
      <c r="B202" s="2">
        <v>2016</v>
      </c>
      <c r="C202" t="s">
        <v>388</v>
      </c>
      <c r="D202" t="s">
        <v>169</v>
      </c>
      <c r="E202" s="2" t="s">
        <v>12</v>
      </c>
      <c r="F202" s="2">
        <f>VLOOKUP(C202,'Five Year Alumni Srvy 2016 Data'!C:F,4,FALSE)</f>
        <v>0</v>
      </c>
      <c r="G202" s="2" t="str">
        <f>VLOOKUP(F202,Coding!K:L,2,FALSE)</f>
        <v>Non-URM</v>
      </c>
      <c r="H202" t="s">
        <v>389</v>
      </c>
      <c r="I202" t="s">
        <v>390</v>
      </c>
      <c r="J202" t="s">
        <v>21</v>
      </c>
      <c r="K202" t="s">
        <v>74</v>
      </c>
      <c r="L202" s="2">
        <v>1</v>
      </c>
      <c r="M202" t="s">
        <v>75</v>
      </c>
      <c r="N202" t="s">
        <v>76</v>
      </c>
      <c r="O202" t="s">
        <v>77</v>
      </c>
    </row>
    <row r="203" spans="1:15" x14ac:dyDescent="0.25">
      <c r="A203" s="2">
        <v>1</v>
      </c>
      <c r="B203" s="2">
        <v>2016</v>
      </c>
      <c r="C203" t="s">
        <v>394</v>
      </c>
      <c r="D203" t="s">
        <v>264</v>
      </c>
      <c r="E203" s="2" t="s">
        <v>12</v>
      </c>
      <c r="F203" s="2">
        <f>VLOOKUP(C203,'Five Year Alumni Srvy 2016 Data'!C:F,4,FALSE)</f>
        <v>0</v>
      </c>
      <c r="G203" s="2" t="str">
        <f>VLOOKUP(F203,Coding!K:L,2,FALSE)</f>
        <v>Non-URM</v>
      </c>
      <c r="H203" t="s">
        <v>252</v>
      </c>
      <c r="I203" t="s">
        <v>206</v>
      </c>
      <c r="J203" t="s">
        <v>15</v>
      </c>
      <c r="K203" t="s">
        <v>74</v>
      </c>
      <c r="L203" s="2">
        <v>1</v>
      </c>
      <c r="M203" t="s">
        <v>75</v>
      </c>
      <c r="N203" t="s">
        <v>76</v>
      </c>
      <c r="O203" t="s">
        <v>77</v>
      </c>
    </row>
    <row r="204" spans="1:15" x14ac:dyDescent="0.25">
      <c r="A204" s="2">
        <v>1</v>
      </c>
      <c r="B204" s="2">
        <v>2016</v>
      </c>
      <c r="C204" t="s">
        <v>396</v>
      </c>
      <c r="D204" t="s">
        <v>48</v>
      </c>
      <c r="E204" s="2" t="s">
        <v>12</v>
      </c>
      <c r="F204" s="2">
        <f>VLOOKUP(C204,'Five Year Alumni Srvy 2016 Data'!C:F,4,FALSE)</f>
        <v>0</v>
      </c>
      <c r="G204" s="2" t="str">
        <f>VLOOKUP(F204,Coding!K:L,2,FALSE)</f>
        <v>Non-URM</v>
      </c>
      <c r="H204" t="s">
        <v>318</v>
      </c>
      <c r="I204" t="s">
        <v>171</v>
      </c>
      <c r="J204" t="s">
        <v>19</v>
      </c>
      <c r="K204" t="s">
        <v>74</v>
      </c>
      <c r="L204" s="2">
        <v>1</v>
      </c>
      <c r="M204" t="s">
        <v>75</v>
      </c>
      <c r="N204" t="s">
        <v>76</v>
      </c>
      <c r="O204" t="s">
        <v>77</v>
      </c>
    </row>
    <row r="205" spans="1:15" x14ac:dyDescent="0.25">
      <c r="A205" s="2">
        <v>1</v>
      </c>
      <c r="B205" s="2">
        <v>2016</v>
      </c>
      <c r="C205" t="s">
        <v>404</v>
      </c>
      <c r="D205" t="s">
        <v>204</v>
      </c>
      <c r="E205" s="2" t="s">
        <v>12</v>
      </c>
      <c r="F205" s="2">
        <f>VLOOKUP(C205,'Five Year Alumni Srvy 2016 Data'!C:F,4,FALSE)</f>
        <v>0</v>
      </c>
      <c r="G205" s="2" t="str">
        <f>VLOOKUP(F205,Coding!K:L,2,FALSE)</f>
        <v>Non-URM</v>
      </c>
      <c r="H205" t="s">
        <v>284</v>
      </c>
      <c r="I205" t="s">
        <v>261</v>
      </c>
      <c r="J205" t="s">
        <v>10</v>
      </c>
      <c r="K205" t="s">
        <v>74</v>
      </c>
      <c r="L205" s="2">
        <v>1</v>
      </c>
      <c r="M205" t="s">
        <v>75</v>
      </c>
      <c r="N205" t="s">
        <v>76</v>
      </c>
      <c r="O205" t="s">
        <v>77</v>
      </c>
    </row>
    <row r="206" spans="1:15" x14ac:dyDescent="0.25">
      <c r="A206" s="2">
        <v>1</v>
      </c>
      <c r="B206" s="2">
        <v>2016</v>
      </c>
      <c r="C206" t="s">
        <v>417</v>
      </c>
      <c r="D206" t="s">
        <v>204</v>
      </c>
      <c r="E206" s="2" t="s">
        <v>12</v>
      </c>
      <c r="F206" s="2">
        <f>VLOOKUP(C206,'Five Year Alumni Srvy 2016 Data'!C:F,4,FALSE)</f>
        <v>0</v>
      </c>
      <c r="G206" s="2" t="str">
        <f>VLOOKUP(F206,Coding!K:L,2,FALSE)</f>
        <v>Non-URM</v>
      </c>
      <c r="H206" t="s">
        <v>418</v>
      </c>
      <c r="I206" t="s">
        <v>342</v>
      </c>
      <c r="J206" t="s">
        <v>19</v>
      </c>
      <c r="K206" t="s">
        <v>74</v>
      </c>
      <c r="L206" s="2">
        <v>1</v>
      </c>
      <c r="M206" t="s">
        <v>75</v>
      </c>
      <c r="N206" t="s">
        <v>76</v>
      </c>
      <c r="O206" t="s">
        <v>77</v>
      </c>
    </row>
    <row r="207" spans="1:15" x14ac:dyDescent="0.25">
      <c r="A207" s="2">
        <v>1</v>
      </c>
      <c r="B207" s="2">
        <v>2016</v>
      </c>
      <c r="C207" t="s">
        <v>422</v>
      </c>
      <c r="D207" t="s">
        <v>48</v>
      </c>
      <c r="E207" s="2" t="s">
        <v>12</v>
      </c>
      <c r="F207" s="2">
        <f>VLOOKUP(C207,'Five Year Alumni Srvy 2016 Data'!C:F,4,FALSE)</f>
        <v>0</v>
      </c>
      <c r="G207" s="2" t="str">
        <f>VLOOKUP(F207,Coding!K:L,2,FALSE)</f>
        <v>Non-URM</v>
      </c>
      <c r="H207" t="s">
        <v>241</v>
      </c>
      <c r="I207" t="s">
        <v>242</v>
      </c>
      <c r="J207" t="s">
        <v>21</v>
      </c>
      <c r="K207" t="s">
        <v>74</v>
      </c>
      <c r="L207" s="2">
        <v>2</v>
      </c>
      <c r="M207" t="s">
        <v>75</v>
      </c>
      <c r="N207" t="s">
        <v>76</v>
      </c>
      <c r="O207" t="s">
        <v>207</v>
      </c>
    </row>
    <row r="208" spans="1:15" x14ac:dyDescent="0.25">
      <c r="A208" s="2">
        <v>1</v>
      </c>
      <c r="B208" s="2">
        <v>2016</v>
      </c>
      <c r="C208" t="s">
        <v>424</v>
      </c>
      <c r="D208" t="s">
        <v>204</v>
      </c>
      <c r="E208" s="2" t="s">
        <v>12</v>
      </c>
      <c r="F208" s="2">
        <f>VLOOKUP(C208,'Five Year Alumni Srvy 2016 Data'!C:F,4,FALSE)</f>
        <v>0</v>
      </c>
      <c r="G208" s="2" t="str">
        <f>VLOOKUP(F208,Coding!K:L,2,FALSE)</f>
        <v>Non-URM</v>
      </c>
      <c r="H208" t="s">
        <v>425</v>
      </c>
      <c r="I208" t="s">
        <v>267</v>
      </c>
      <c r="J208" t="s">
        <v>10</v>
      </c>
      <c r="K208" t="s">
        <v>74</v>
      </c>
      <c r="L208" s="2">
        <v>3</v>
      </c>
      <c r="M208" t="s">
        <v>75</v>
      </c>
      <c r="N208" t="s">
        <v>76</v>
      </c>
      <c r="O208" t="s">
        <v>221</v>
      </c>
    </row>
    <row r="209" spans="1:15" x14ac:dyDescent="0.25">
      <c r="A209" s="2">
        <v>1</v>
      </c>
      <c r="B209" s="2">
        <v>2016</v>
      </c>
      <c r="C209" t="s">
        <v>438</v>
      </c>
      <c r="D209" t="s">
        <v>48</v>
      </c>
      <c r="E209" s="2" t="s">
        <v>12</v>
      </c>
      <c r="F209" s="2">
        <f>VLOOKUP(C209,'Five Year Alumni Srvy 2016 Data'!C:F,4,FALSE)</f>
        <v>0</v>
      </c>
      <c r="G209" s="2" t="str">
        <f>VLOOKUP(F209,Coding!K:L,2,FALSE)</f>
        <v>Non-URM</v>
      </c>
      <c r="H209" t="s">
        <v>182</v>
      </c>
      <c r="I209" t="s">
        <v>182</v>
      </c>
      <c r="J209" t="s">
        <v>21</v>
      </c>
      <c r="K209" t="s">
        <v>74</v>
      </c>
      <c r="L209" s="2">
        <v>1</v>
      </c>
      <c r="M209" t="s">
        <v>75</v>
      </c>
      <c r="N209" t="s">
        <v>76</v>
      </c>
      <c r="O209" t="s">
        <v>77</v>
      </c>
    </row>
    <row r="210" spans="1:15" x14ac:dyDescent="0.25">
      <c r="A210" s="2">
        <v>1</v>
      </c>
      <c r="B210" s="2">
        <v>2016</v>
      </c>
      <c r="C210" t="s">
        <v>443</v>
      </c>
      <c r="D210" t="s">
        <v>264</v>
      </c>
      <c r="E210" s="2" t="s">
        <v>12</v>
      </c>
      <c r="F210" s="2">
        <f>VLOOKUP(C210,'Five Year Alumni Srvy 2016 Data'!C:F,4,FALSE)</f>
        <v>0</v>
      </c>
      <c r="G210" s="2" t="str">
        <f>VLOOKUP(F210,Coding!K:L,2,FALSE)</f>
        <v>Non-URM</v>
      </c>
      <c r="H210" t="s">
        <v>444</v>
      </c>
      <c r="I210" t="s">
        <v>401</v>
      </c>
      <c r="J210" t="s">
        <v>19</v>
      </c>
      <c r="K210" t="s">
        <v>74</v>
      </c>
      <c r="L210" s="2">
        <v>1</v>
      </c>
      <c r="M210" t="s">
        <v>75</v>
      </c>
      <c r="N210" t="s">
        <v>76</v>
      </c>
      <c r="O210" t="s">
        <v>77</v>
      </c>
    </row>
    <row r="211" spans="1:15" x14ac:dyDescent="0.25">
      <c r="A211" s="2">
        <v>1</v>
      </c>
      <c r="B211" s="2">
        <v>2016</v>
      </c>
      <c r="C211" t="s">
        <v>450</v>
      </c>
      <c r="D211" t="s">
        <v>169</v>
      </c>
      <c r="E211" s="2" t="s">
        <v>12</v>
      </c>
      <c r="F211" s="2">
        <f>VLOOKUP(C211,'Five Year Alumni Srvy 2016 Data'!C:F,4,FALSE)</f>
        <v>0</v>
      </c>
      <c r="G211" s="2" t="str">
        <f>VLOOKUP(F211,Coding!K:L,2,FALSE)</f>
        <v>Non-URM</v>
      </c>
      <c r="H211" t="s">
        <v>451</v>
      </c>
      <c r="I211" t="s">
        <v>452</v>
      </c>
      <c r="J211" t="s">
        <v>21</v>
      </c>
      <c r="K211" t="s">
        <v>74</v>
      </c>
      <c r="L211" s="2">
        <v>1</v>
      </c>
      <c r="M211" t="s">
        <v>75</v>
      </c>
      <c r="N211" t="s">
        <v>76</v>
      </c>
      <c r="O211" t="s">
        <v>77</v>
      </c>
    </row>
    <row r="212" spans="1:15" x14ac:dyDescent="0.25">
      <c r="A212" s="2">
        <v>1</v>
      </c>
      <c r="B212" s="2">
        <v>2016</v>
      </c>
      <c r="C212" t="s">
        <v>453</v>
      </c>
      <c r="D212" t="s">
        <v>169</v>
      </c>
      <c r="E212" s="2" t="s">
        <v>12</v>
      </c>
      <c r="F212" s="2">
        <f>VLOOKUP(C212,'Five Year Alumni Srvy 2016 Data'!C:F,4,FALSE)</f>
        <v>0</v>
      </c>
      <c r="G212" s="2" t="str">
        <f>VLOOKUP(F212,Coding!K:L,2,FALSE)</f>
        <v>Non-URM</v>
      </c>
      <c r="H212" t="s">
        <v>454</v>
      </c>
      <c r="I212" t="s">
        <v>206</v>
      </c>
      <c r="J212" t="s">
        <v>15</v>
      </c>
      <c r="K212" t="s">
        <v>74</v>
      </c>
      <c r="L212" s="3"/>
      <c r="M212" t="s">
        <v>75</v>
      </c>
      <c r="N212" t="s">
        <v>76</v>
      </c>
    </row>
    <row r="213" spans="1:15" x14ac:dyDescent="0.25">
      <c r="A213" s="2">
        <v>1</v>
      </c>
      <c r="B213" s="2">
        <v>2016</v>
      </c>
      <c r="C213" t="s">
        <v>462</v>
      </c>
      <c r="D213" t="s">
        <v>48</v>
      </c>
      <c r="E213" s="2" t="s">
        <v>12</v>
      </c>
      <c r="F213" s="2">
        <f>VLOOKUP(C213,'Five Year Alumni Srvy 2016 Data'!C:F,4,FALSE)</f>
        <v>0</v>
      </c>
      <c r="G213" s="2" t="str">
        <f>VLOOKUP(F213,Coding!K:L,2,FALSE)</f>
        <v>Non-URM</v>
      </c>
      <c r="H213" t="s">
        <v>215</v>
      </c>
      <c r="I213" t="s">
        <v>215</v>
      </c>
      <c r="J213" t="s">
        <v>21</v>
      </c>
      <c r="K213" t="s">
        <v>74</v>
      </c>
      <c r="L213" s="2">
        <v>3</v>
      </c>
      <c r="M213" t="s">
        <v>75</v>
      </c>
      <c r="N213" t="s">
        <v>76</v>
      </c>
      <c r="O213" t="s">
        <v>221</v>
      </c>
    </row>
    <row r="214" spans="1:15" x14ac:dyDescent="0.25">
      <c r="A214" s="2">
        <v>1</v>
      </c>
      <c r="B214" s="2">
        <v>2016</v>
      </c>
      <c r="C214" t="s">
        <v>463</v>
      </c>
      <c r="D214" t="s">
        <v>204</v>
      </c>
      <c r="E214" s="2" t="s">
        <v>12</v>
      </c>
      <c r="F214" s="2">
        <f>VLOOKUP(C214,'Five Year Alumni Srvy 2016 Data'!C:F,4,FALSE)</f>
        <v>0</v>
      </c>
      <c r="G214" s="2" t="str">
        <f>VLOOKUP(F214,Coding!K:L,2,FALSE)</f>
        <v>Non-URM</v>
      </c>
      <c r="H214" t="s">
        <v>427</v>
      </c>
      <c r="I214" t="s">
        <v>267</v>
      </c>
      <c r="J214" t="s">
        <v>10</v>
      </c>
      <c r="K214" t="s">
        <v>74</v>
      </c>
      <c r="L214" s="2">
        <v>1</v>
      </c>
      <c r="M214" t="s">
        <v>75</v>
      </c>
      <c r="N214" t="s">
        <v>76</v>
      </c>
      <c r="O214" t="s">
        <v>77</v>
      </c>
    </row>
    <row r="215" spans="1:15" x14ac:dyDescent="0.25">
      <c r="A215" s="2">
        <v>1</v>
      </c>
      <c r="B215" s="2">
        <v>2016</v>
      </c>
      <c r="C215" t="s">
        <v>464</v>
      </c>
      <c r="D215" t="s">
        <v>48</v>
      </c>
      <c r="E215" s="2" t="s">
        <v>12</v>
      </c>
      <c r="F215" s="2">
        <f>VLOOKUP(C215,'Five Year Alumni Srvy 2016 Data'!C:F,4,FALSE)</f>
        <v>0</v>
      </c>
      <c r="G215" s="2" t="str">
        <f>VLOOKUP(F215,Coding!K:L,2,FALSE)</f>
        <v>Non-URM</v>
      </c>
      <c r="H215" t="s">
        <v>465</v>
      </c>
      <c r="I215" t="s">
        <v>466</v>
      </c>
      <c r="J215" t="s">
        <v>10</v>
      </c>
      <c r="K215" t="s">
        <v>74</v>
      </c>
      <c r="L215" s="2">
        <v>1</v>
      </c>
      <c r="M215" t="s">
        <v>75</v>
      </c>
      <c r="N215" t="s">
        <v>76</v>
      </c>
      <c r="O215" t="s">
        <v>77</v>
      </c>
    </row>
    <row r="216" spans="1:15" x14ac:dyDescent="0.25">
      <c r="A216" s="2">
        <v>1</v>
      </c>
      <c r="B216" s="2">
        <v>2016</v>
      </c>
      <c r="C216" t="s">
        <v>468</v>
      </c>
      <c r="D216" t="s">
        <v>169</v>
      </c>
      <c r="E216" s="2" t="s">
        <v>12</v>
      </c>
      <c r="F216" s="2">
        <f>VLOOKUP(C216,'Five Year Alumni Srvy 2016 Data'!C:F,4,FALSE)</f>
        <v>0</v>
      </c>
      <c r="G216" s="2" t="str">
        <f>VLOOKUP(F216,Coding!K:L,2,FALSE)</f>
        <v>Non-URM</v>
      </c>
      <c r="H216" t="s">
        <v>469</v>
      </c>
      <c r="I216" t="s">
        <v>342</v>
      </c>
      <c r="J216" t="s">
        <v>19</v>
      </c>
      <c r="K216" t="s">
        <v>74</v>
      </c>
      <c r="L216" s="2">
        <v>1</v>
      </c>
      <c r="M216" t="s">
        <v>75</v>
      </c>
      <c r="N216" t="s">
        <v>76</v>
      </c>
      <c r="O216" t="s">
        <v>77</v>
      </c>
    </row>
    <row r="217" spans="1:15" x14ac:dyDescent="0.25">
      <c r="A217" s="2">
        <v>1</v>
      </c>
      <c r="B217" s="2">
        <v>2016</v>
      </c>
      <c r="C217" t="s">
        <v>474</v>
      </c>
      <c r="D217" t="s">
        <v>264</v>
      </c>
      <c r="E217" s="2" t="s">
        <v>12</v>
      </c>
      <c r="F217" s="2">
        <f>VLOOKUP(C217,'Five Year Alumni Srvy 2016 Data'!C:F,4,FALSE)</f>
        <v>0</v>
      </c>
      <c r="G217" s="2" t="str">
        <f>VLOOKUP(F217,Coding!K:L,2,FALSE)</f>
        <v>Non-URM</v>
      </c>
      <c r="H217" t="s">
        <v>182</v>
      </c>
      <c r="I217" t="s">
        <v>182</v>
      </c>
      <c r="J217" t="s">
        <v>21</v>
      </c>
      <c r="K217" t="s">
        <v>74</v>
      </c>
      <c r="L217" s="2">
        <v>2</v>
      </c>
      <c r="M217" t="s">
        <v>75</v>
      </c>
      <c r="N217" t="s">
        <v>76</v>
      </c>
      <c r="O217" t="s">
        <v>207</v>
      </c>
    </row>
    <row r="218" spans="1:15" x14ac:dyDescent="0.25">
      <c r="A218" s="2">
        <v>1</v>
      </c>
      <c r="B218" s="2">
        <v>2016</v>
      </c>
      <c r="C218" t="s">
        <v>475</v>
      </c>
      <c r="D218" t="s">
        <v>169</v>
      </c>
      <c r="E218" s="2" t="s">
        <v>12</v>
      </c>
      <c r="F218" s="2">
        <f>VLOOKUP(C218,'Five Year Alumni Srvy 2016 Data'!C:F,4,FALSE)</f>
        <v>0</v>
      </c>
      <c r="G218" s="2" t="str">
        <f>VLOOKUP(F218,Coding!K:L,2,FALSE)</f>
        <v>Non-URM</v>
      </c>
      <c r="H218" t="s">
        <v>389</v>
      </c>
      <c r="I218" t="s">
        <v>390</v>
      </c>
      <c r="J218" t="s">
        <v>21</v>
      </c>
      <c r="K218" t="s">
        <v>74</v>
      </c>
      <c r="L218" s="2">
        <v>3</v>
      </c>
      <c r="M218" t="s">
        <v>75</v>
      </c>
      <c r="N218" t="s">
        <v>76</v>
      </c>
      <c r="O218" t="s">
        <v>221</v>
      </c>
    </row>
    <row r="219" spans="1:15" x14ac:dyDescent="0.25">
      <c r="A219" s="2">
        <v>1</v>
      </c>
      <c r="B219" s="2">
        <v>2016</v>
      </c>
      <c r="C219" t="s">
        <v>477</v>
      </c>
      <c r="D219" t="s">
        <v>48</v>
      </c>
      <c r="E219" s="2" t="s">
        <v>12</v>
      </c>
      <c r="F219" s="2">
        <f>VLOOKUP(C219,'Five Year Alumni Srvy 2016 Data'!C:F,4,FALSE)</f>
        <v>0</v>
      </c>
      <c r="G219" s="2" t="str">
        <f>VLOOKUP(F219,Coding!K:L,2,FALSE)</f>
        <v>Non-URM</v>
      </c>
      <c r="H219" t="s">
        <v>432</v>
      </c>
      <c r="I219" t="s">
        <v>433</v>
      </c>
      <c r="J219" t="s">
        <v>15</v>
      </c>
      <c r="K219" t="s">
        <v>74</v>
      </c>
      <c r="L219" s="2">
        <v>1</v>
      </c>
      <c r="M219" t="s">
        <v>75</v>
      </c>
      <c r="N219" t="s">
        <v>76</v>
      </c>
      <c r="O219" t="s">
        <v>77</v>
      </c>
    </row>
    <row r="220" spans="1:15" x14ac:dyDescent="0.25">
      <c r="A220" s="2">
        <v>1</v>
      </c>
      <c r="B220" s="2">
        <v>2016</v>
      </c>
      <c r="C220" t="s">
        <v>479</v>
      </c>
      <c r="D220" t="s">
        <v>48</v>
      </c>
      <c r="E220" s="2" t="s">
        <v>12</v>
      </c>
      <c r="F220" s="2">
        <f>VLOOKUP(C220,'Five Year Alumni Srvy 2016 Data'!C:F,4,FALSE)</f>
        <v>0</v>
      </c>
      <c r="G220" s="2" t="str">
        <f>VLOOKUP(F220,Coding!K:L,2,FALSE)</f>
        <v>Non-URM</v>
      </c>
      <c r="H220" t="s">
        <v>252</v>
      </c>
      <c r="I220" t="s">
        <v>206</v>
      </c>
      <c r="J220" t="s">
        <v>15</v>
      </c>
      <c r="K220" t="s">
        <v>74</v>
      </c>
      <c r="L220" s="2">
        <v>2</v>
      </c>
      <c r="M220" t="s">
        <v>75</v>
      </c>
      <c r="N220" t="s">
        <v>76</v>
      </c>
      <c r="O220" t="s">
        <v>207</v>
      </c>
    </row>
    <row r="221" spans="1:15" x14ac:dyDescent="0.25">
      <c r="A221" s="2">
        <v>1</v>
      </c>
      <c r="B221" s="2">
        <v>2016</v>
      </c>
      <c r="C221" t="s">
        <v>485</v>
      </c>
      <c r="D221" t="s">
        <v>48</v>
      </c>
      <c r="E221" s="2" t="s">
        <v>12</v>
      </c>
      <c r="F221" s="2">
        <f>VLOOKUP(C221,'Five Year Alumni Srvy 2016 Data'!C:F,4,FALSE)</f>
        <v>0</v>
      </c>
      <c r="G221" s="2" t="str">
        <f>VLOOKUP(F221,Coding!K:L,2,FALSE)</f>
        <v>Non-URM</v>
      </c>
      <c r="H221" t="s">
        <v>298</v>
      </c>
      <c r="I221" t="s">
        <v>298</v>
      </c>
      <c r="J221" t="s">
        <v>21</v>
      </c>
      <c r="K221" t="s">
        <v>74</v>
      </c>
      <c r="L221" s="2">
        <v>3</v>
      </c>
      <c r="M221" t="s">
        <v>75</v>
      </c>
      <c r="N221" t="s">
        <v>76</v>
      </c>
      <c r="O221" t="s">
        <v>221</v>
      </c>
    </row>
    <row r="222" spans="1:15" x14ac:dyDescent="0.25">
      <c r="A222" s="2">
        <v>1</v>
      </c>
      <c r="B222" s="2">
        <v>2016</v>
      </c>
      <c r="C222" t="s">
        <v>47</v>
      </c>
      <c r="D222" t="s">
        <v>48</v>
      </c>
      <c r="E222" s="2" t="s">
        <v>12</v>
      </c>
      <c r="F222" s="2">
        <f>VLOOKUP(C222,'Five Year Alumni Srvy 2016 Data'!C:F,4,FALSE)</f>
        <v>0</v>
      </c>
      <c r="G222" s="2" t="str">
        <f>VLOOKUP(F222,Coding!K:L,2,FALSE)</f>
        <v>Non-URM</v>
      </c>
      <c r="H222" t="s">
        <v>49</v>
      </c>
      <c r="I222" t="s">
        <v>50</v>
      </c>
      <c r="J222" t="s">
        <v>17</v>
      </c>
      <c r="K222" t="s">
        <v>153</v>
      </c>
      <c r="L222" s="2">
        <v>2</v>
      </c>
      <c r="M222" t="s">
        <v>75</v>
      </c>
      <c r="N222" t="s">
        <v>154</v>
      </c>
      <c r="O222" t="s">
        <v>155</v>
      </c>
    </row>
    <row r="223" spans="1:15" x14ac:dyDescent="0.25">
      <c r="A223" s="2">
        <v>1</v>
      </c>
      <c r="B223" s="2">
        <v>2016</v>
      </c>
      <c r="C223" t="s">
        <v>168</v>
      </c>
      <c r="D223" t="s">
        <v>169</v>
      </c>
      <c r="E223" s="2" t="s">
        <v>12</v>
      </c>
      <c r="F223" s="2">
        <f>VLOOKUP(C223,'Five Year Alumni Srvy 2016 Data'!C:F,4,FALSE)</f>
        <v>0</v>
      </c>
      <c r="G223" s="2" t="str">
        <f>VLOOKUP(F223,Coding!K:L,2,FALSE)</f>
        <v>Non-URM</v>
      </c>
      <c r="H223" t="s">
        <v>170</v>
      </c>
      <c r="I223" t="s">
        <v>171</v>
      </c>
      <c r="J223" t="s">
        <v>19</v>
      </c>
      <c r="K223" t="s">
        <v>153</v>
      </c>
      <c r="L223" s="2">
        <v>6</v>
      </c>
      <c r="M223" t="s">
        <v>75</v>
      </c>
      <c r="N223" t="s">
        <v>154</v>
      </c>
      <c r="O223" t="s">
        <v>179</v>
      </c>
    </row>
    <row r="224" spans="1:15" x14ac:dyDescent="0.25">
      <c r="A224" s="2">
        <v>1</v>
      </c>
      <c r="B224" s="2">
        <v>2016</v>
      </c>
      <c r="C224" t="s">
        <v>189</v>
      </c>
      <c r="D224" t="s">
        <v>48</v>
      </c>
      <c r="E224" s="2" t="s">
        <v>12</v>
      </c>
      <c r="F224" s="2">
        <f>VLOOKUP(C224,'Five Year Alumni Srvy 2016 Data'!C:F,4,FALSE)</f>
        <v>0</v>
      </c>
      <c r="G224" s="2" t="str">
        <f>VLOOKUP(F224,Coding!K:L,2,FALSE)</f>
        <v>Non-URM</v>
      </c>
      <c r="H224" t="s">
        <v>190</v>
      </c>
      <c r="I224" t="s">
        <v>191</v>
      </c>
      <c r="J224" t="s">
        <v>21</v>
      </c>
      <c r="K224" t="s">
        <v>153</v>
      </c>
      <c r="L224" s="2">
        <v>7</v>
      </c>
      <c r="M224" t="s">
        <v>75</v>
      </c>
      <c r="N224" t="s">
        <v>154</v>
      </c>
      <c r="O224" t="s">
        <v>193</v>
      </c>
    </row>
    <row r="225" spans="1:15" x14ac:dyDescent="0.25">
      <c r="A225" s="2">
        <v>1</v>
      </c>
      <c r="B225" s="2">
        <v>2016</v>
      </c>
      <c r="C225" t="s">
        <v>194</v>
      </c>
      <c r="D225" t="s">
        <v>48</v>
      </c>
      <c r="E225" s="2" t="s">
        <v>12</v>
      </c>
      <c r="F225" s="2">
        <f>VLOOKUP(C225,'Five Year Alumni Srvy 2016 Data'!C:F,4,FALSE)</f>
        <v>0</v>
      </c>
      <c r="G225" s="2" t="str">
        <f>VLOOKUP(F225,Coding!K:L,2,FALSE)</f>
        <v>Non-URM</v>
      </c>
      <c r="H225" t="s">
        <v>195</v>
      </c>
      <c r="I225" t="s">
        <v>196</v>
      </c>
      <c r="J225" t="s">
        <v>10</v>
      </c>
      <c r="K225" t="s">
        <v>153</v>
      </c>
      <c r="L225" s="3"/>
      <c r="M225" t="s">
        <v>75</v>
      </c>
      <c r="N225" t="s">
        <v>154</v>
      </c>
    </row>
    <row r="226" spans="1:15" x14ac:dyDescent="0.25">
      <c r="A226" s="2">
        <v>1</v>
      </c>
      <c r="B226" s="2">
        <v>2016</v>
      </c>
      <c r="C226" t="s">
        <v>218</v>
      </c>
      <c r="D226" t="s">
        <v>48</v>
      </c>
      <c r="E226" s="2" t="s">
        <v>12</v>
      </c>
      <c r="F226" s="2">
        <f>VLOOKUP(C226,'Five Year Alumni Srvy 2016 Data'!C:F,4,FALSE)</f>
        <v>0</v>
      </c>
      <c r="G226" s="2" t="str">
        <f>VLOOKUP(F226,Coding!K:L,2,FALSE)</f>
        <v>Non-URM</v>
      </c>
      <c r="H226" t="s">
        <v>219</v>
      </c>
      <c r="I226" t="s">
        <v>220</v>
      </c>
      <c r="J226" t="s">
        <v>19</v>
      </c>
      <c r="K226" t="s">
        <v>153</v>
      </c>
      <c r="L226" s="2">
        <v>2</v>
      </c>
      <c r="M226" t="s">
        <v>75</v>
      </c>
      <c r="N226" t="s">
        <v>154</v>
      </c>
      <c r="O226" t="s">
        <v>155</v>
      </c>
    </row>
    <row r="227" spans="1:15" x14ac:dyDescent="0.25">
      <c r="A227" s="2">
        <v>1</v>
      </c>
      <c r="B227" s="2">
        <v>2016</v>
      </c>
      <c r="C227" t="s">
        <v>227</v>
      </c>
      <c r="D227" t="s">
        <v>48</v>
      </c>
      <c r="E227" s="2" t="s">
        <v>12</v>
      </c>
      <c r="F227" s="2">
        <f>VLOOKUP(C227,'Five Year Alumni Srvy 2016 Data'!C:F,4,FALSE)</f>
        <v>0</v>
      </c>
      <c r="G227" s="2" t="str">
        <f>VLOOKUP(F227,Coding!K:L,2,FALSE)</f>
        <v>Non-URM</v>
      </c>
      <c r="H227" t="s">
        <v>228</v>
      </c>
      <c r="I227" t="s">
        <v>229</v>
      </c>
      <c r="J227" t="s">
        <v>21</v>
      </c>
      <c r="K227" t="s">
        <v>153</v>
      </c>
      <c r="L227" s="2">
        <v>5</v>
      </c>
      <c r="M227" t="s">
        <v>75</v>
      </c>
      <c r="N227" t="s">
        <v>154</v>
      </c>
      <c r="O227" t="s">
        <v>201</v>
      </c>
    </row>
    <row r="228" spans="1:15" x14ac:dyDescent="0.25">
      <c r="A228" s="2">
        <v>1</v>
      </c>
      <c r="B228" s="2">
        <v>2016</v>
      </c>
      <c r="C228" t="s">
        <v>232</v>
      </c>
      <c r="D228" t="s">
        <v>48</v>
      </c>
      <c r="E228" s="2" t="s">
        <v>12</v>
      </c>
      <c r="F228" s="2">
        <f>VLOOKUP(C228,'Five Year Alumni Srvy 2016 Data'!C:F,4,FALSE)</f>
        <v>0</v>
      </c>
      <c r="G228" s="2" t="str">
        <f>VLOOKUP(F228,Coding!K:L,2,FALSE)</f>
        <v>Non-URM</v>
      </c>
      <c r="H228" t="s">
        <v>233</v>
      </c>
      <c r="I228" t="s">
        <v>182</v>
      </c>
      <c r="J228" t="s">
        <v>21</v>
      </c>
      <c r="K228" t="s">
        <v>153</v>
      </c>
      <c r="L228" s="2">
        <v>5</v>
      </c>
      <c r="M228" t="s">
        <v>75</v>
      </c>
      <c r="N228" t="s">
        <v>154</v>
      </c>
      <c r="O228" t="s">
        <v>201</v>
      </c>
    </row>
    <row r="229" spans="1:15" x14ac:dyDescent="0.25">
      <c r="A229" s="2">
        <v>1</v>
      </c>
      <c r="B229" s="2">
        <v>2016</v>
      </c>
      <c r="C229" t="s">
        <v>234</v>
      </c>
      <c r="D229" t="s">
        <v>48</v>
      </c>
      <c r="E229" s="2" t="s">
        <v>12</v>
      </c>
      <c r="F229" s="2">
        <f>VLOOKUP(C229,'Five Year Alumni Srvy 2016 Data'!C:F,4,FALSE)</f>
        <v>0</v>
      </c>
      <c r="G229" s="2" t="str">
        <f>VLOOKUP(F229,Coding!K:L,2,FALSE)</f>
        <v>Non-URM</v>
      </c>
      <c r="H229" t="s">
        <v>235</v>
      </c>
      <c r="I229" t="s">
        <v>236</v>
      </c>
      <c r="J229" t="s">
        <v>15</v>
      </c>
      <c r="K229" t="s">
        <v>153</v>
      </c>
      <c r="L229" s="3"/>
      <c r="M229" t="s">
        <v>75</v>
      </c>
      <c r="N229" t="s">
        <v>154</v>
      </c>
    </row>
    <row r="230" spans="1:15" x14ac:dyDescent="0.25">
      <c r="A230" s="2">
        <v>1</v>
      </c>
      <c r="B230" s="2">
        <v>2016</v>
      </c>
      <c r="C230" t="s">
        <v>237</v>
      </c>
      <c r="D230" t="s">
        <v>48</v>
      </c>
      <c r="E230" s="2" t="s">
        <v>12</v>
      </c>
      <c r="F230" s="2">
        <f>VLOOKUP(C230,'Five Year Alumni Srvy 2016 Data'!C:F,4,FALSE)</f>
        <v>0</v>
      </c>
      <c r="G230" s="2" t="str">
        <f>VLOOKUP(F230,Coding!K:L,2,FALSE)</f>
        <v>Non-URM</v>
      </c>
      <c r="H230" t="s">
        <v>238</v>
      </c>
      <c r="I230" t="s">
        <v>225</v>
      </c>
      <c r="J230" t="s">
        <v>19</v>
      </c>
      <c r="K230" t="s">
        <v>153</v>
      </c>
      <c r="L230" s="2">
        <v>5</v>
      </c>
      <c r="M230" t="s">
        <v>75</v>
      </c>
      <c r="N230" t="s">
        <v>154</v>
      </c>
      <c r="O230" t="s">
        <v>201</v>
      </c>
    </row>
    <row r="231" spans="1:15" x14ac:dyDescent="0.25">
      <c r="A231" s="2">
        <v>1</v>
      </c>
      <c r="B231" s="2">
        <v>2016</v>
      </c>
      <c r="C231" t="s">
        <v>244</v>
      </c>
      <c r="D231" t="s">
        <v>48</v>
      </c>
      <c r="E231" s="2" t="s">
        <v>12</v>
      </c>
      <c r="F231" s="2">
        <f>VLOOKUP(C231,'Five Year Alumni Srvy 2016 Data'!C:F,4,FALSE)</f>
        <v>0</v>
      </c>
      <c r="G231" s="2" t="str">
        <f>VLOOKUP(F231,Coding!K:L,2,FALSE)</f>
        <v>Non-URM</v>
      </c>
      <c r="H231" t="s">
        <v>245</v>
      </c>
      <c r="I231" t="s">
        <v>245</v>
      </c>
      <c r="J231" t="s">
        <v>17</v>
      </c>
      <c r="K231" t="s">
        <v>153</v>
      </c>
      <c r="L231" s="3"/>
      <c r="M231" t="s">
        <v>75</v>
      </c>
      <c r="N231" t="s">
        <v>154</v>
      </c>
    </row>
    <row r="232" spans="1:15" x14ac:dyDescent="0.25">
      <c r="A232" s="2">
        <v>1</v>
      </c>
      <c r="B232" s="2">
        <v>2016</v>
      </c>
      <c r="C232" t="s">
        <v>246</v>
      </c>
      <c r="D232" t="s">
        <v>48</v>
      </c>
      <c r="E232" s="2" t="s">
        <v>12</v>
      </c>
      <c r="F232" s="2">
        <f>VLOOKUP(C232,'Five Year Alumni Srvy 2016 Data'!C:F,4,FALSE)</f>
        <v>0</v>
      </c>
      <c r="G232" s="2" t="str">
        <f>VLOOKUP(F232,Coding!K:L,2,FALSE)</f>
        <v>Non-URM</v>
      </c>
      <c r="H232" t="s">
        <v>49</v>
      </c>
      <c r="I232" t="s">
        <v>50</v>
      </c>
      <c r="J232" t="s">
        <v>17</v>
      </c>
      <c r="K232" t="s">
        <v>153</v>
      </c>
      <c r="L232" s="2">
        <v>4</v>
      </c>
      <c r="M232" t="s">
        <v>75</v>
      </c>
      <c r="N232" t="s">
        <v>154</v>
      </c>
      <c r="O232" t="s">
        <v>209</v>
      </c>
    </row>
    <row r="233" spans="1:15" x14ac:dyDescent="0.25">
      <c r="A233" s="2">
        <v>1</v>
      </c>
      <c r="B233" s="2">
        <v>2016</v>
      </c>
      <c r="C233" t="s">
        <v>251</v>
      </c>
      <c r="D233" t="s">
        <v>48</v>
      </c>
      <c r="E233" s="2" t="s">
        <v>12</v>
      </c>
      <c r="F233" s="2">
        <f>VLOOKUP(C233,'Five Year Alumni Srvy 2016 Data'!C:F,4,FALSE)</f>
        <v>0</v>
      </c>
      <c r="G233" s="2" t="str">
        <f>VLOOKUP(F233,Coding!K:L,2,FALSE)</f>
        <v>Non-URM</v>
      </c>
      <c r="H233" t="s">
        <v>252</v>
      </c>
      <c r="I233" t="s">
        <v>206</v>
      </c>
      <c r="J233" t="s">
        <v>15</v>
      </c>
      <c r="K233" t="s">
        <v>153</v>
      </c>
      <c r="L233" s="2">
        <v>7</v>
      </c>
      <c r="M233" t="s">
        <v>75</v>
      </c>
      <c r="N233" t="s">
        <v>154</v>
      </c>
      <c r="O233" t="s">
        <v>193</v>
      </c>
    </row>
    <row r="234" spans="1:15" x14ac:dyDescent="0.25">
      <c r="A234" s="2">
        <v>1</v>
      </c>
      <c r="B234" s="2">
        <v>2016</v>
      </c>
      <c r="C234" t="s">
        <v>253</v>
      </c>
      <c r="D234" t="s">
        <v>48</v>
      </c>
      <c r="E234" s="2" t="s">
        <v>12</v>
      </c>
      <c r="F234" s="2">
        <f>VLOOKUP(C234,'Five Year Alumni Srvy 2016 Data'!C:F,4,FALSE)</f>
        <v>0</v>
      </c>
      <c r="G234" s="2" t="str">
        <f>VLOOKUP(F234,Coding!K:L,2,FALSE)</f>
        <v>Non-URM</v>
      </c>
      <c r="H234" t="s">
        <v>254</v>
      </c>
      <c r="I234" t="s">
        <v>206</v>
      </c>
      <c r="J234" t="s">
        <v>15</v>
      </c>
      <c r="K234" t="s">
        <v>153</v>
      </c>
      <c r="L234" s="2">
        <v>1</v>
      </c>
      <c r="M234" t="s">
        <v>75</v>
      </c>
      <c r="N234" t="s">
        <v>154</v>
      </c>
      <c r="O234" t="s">
        <v>256</v>
      </c>
    </row>
    <row r="235" spans="1:15" x14ac:dyDescent="0.25">
      <c r="A235" s="2">
        <v>1</v>
      </c>
      <c r="B235" s="2">
        <v>2016</v>
      </c>
      <c r="C235" t="s">
        <v>257</v>
      </c>
      <c r="D235" t="s">
        <v>204</v>
      </c>
      <c r="E235" s="2" t="s">
        <v>12</v>
      </c>
      <c r="F235" s="2">
        <f>VLOOKUP(C235,'Five Year Alumni Srvy 2016 Data'!C:F,4,FALSE)</f>
        <v>0</v>
      </c>
      <c r="G235" s="2" t="str">
        <f>VLOOKUP(F235,Coding!K:L,2,FALSE)</f>
        <v>Non-URM</v>
      </c>
      <c r="H235" t="s">
        <v>258</v>
      </c>
      <c r="I235" t="s">
        <v>258</v>
      </c>
      <c r="J235" t="s">
        <v>17</v>
      </c>
      <c r="K235" t="s">
        <v>153</v>
      </c>
      <c r="L235" s="2">
        <v>3</v>
      </c>
      <c r="M235" t="s">
        <v>75</v>
      </c>
      <c r="N235" t="s">
        <v>154</v>
      </c>
      <c r="O235" t="s">
        <v>217</v>
      </c>
    </row>
    <row r="236" spans="1:15" x14ac:dyDescent="0.25">
      <c r="A236" s="2">
        <v>1</v>
      </c>
      <c r="B236" s="2">
        <v>2016</v>
      </c>
      <c r="C236" t="s">
        <v>259</v>
      </c>
      <c r="D236" t="s">
        <v>169</v>
      </c>
      <c r="E236" s="2" t="s">
        <v>12</v>
      </c>
      <c r="F236" s="2">
        <f>VLOOKUP(C236,'Five Year Alumni Srvy 2016 Data'!C:F,4,FALSE)</f>
        <v>0</v>
      </c>
      <c r="G236" s="2" t="str">
        <f>VLOOKUP(F236,Coding!K:L,2,FALSE)</f>
        <v>Non-URM</v>
      </c>
      <c r="H236" t="s">
        <v>260</v>
      </c>
      <c r="I236" t="s">
        <v>261</v>
      </c>
      <c r="J236" t="s">
        <v>10</v>
      </c>
      <c r="K236" t="s">
        <v>153</v>
      </c>
      <c r="L236" s="2">
        <v>2</v>
      </c>
      <c r="M236" t="s">
        <v>75</v>
      </c>
      <c r="N236" t="s">
        <v>154</v>
      </c>
      <c r="O236" t="s">
        <v>155</v>
      </c>
    </row>
    <row r="237" spans="1:15" x14ac:dyDescent="0.25">
      <c r="A237" s="2">
        <v>1</v>
      </c>
      <c r="B237" s="2">
        <v>2016</v>
      </c>
      <c r="C237" t="s">
        <v>265</v>
      </c>
      <c r="D237" t="s">
        <v>169</v>
      </c>
      <c r="E237" s="2" t="s">
        <v>12</v>
      </c>
      <c r="F237" s="2">
        <f>VLOOKUP(C237,'Five Year Alumni Srvy 2016 Data'!C:F,4,FALSE)</f>
        <v>0</v>
      </c>
      <c r="G237" s="2" t="str">
        <f>VLOOKUP(F237,Coding!K:L,2,FALSE)</f>
        <v>Non-URM</v>
      </c>
      <c r="H237" t="s">
        <v>266</v>
      </c>
      <c r="I237" t="s">
        <v>267</v>
      </c>
      <c r="J237" t="s">
        <v>10</v>
      </c>
      <c r="K237" t="s">
        <v>153</v>
      </c>
      <c r="L237" s="2">
        <v>8</v>
      </c>
      <c r="M237" t="s">
        <v>75</v>
      </c>
      <c r="N237" t="s">
        <v>154</v>
      </c>
      <c r="O237" t="s">
        <v>268</v>
      </c>
    </row>
    <row r="238" spans="1:15" x14ac:dyDescent="0.25">
      <c r="A238" s="2">
        <v>1</v>
      </c>
      <c r="B238" s="2">
        <v>2016</v>
      </c>
      <c r="C238" t="s">
        <v>276</v>
      </c>
      <c r="D238" t="s">
        <v>48</v>
      </c>
      <c r="E238" s="2" t="s">
        <v>12</v>
      </c>
      <c r="F238" s="2">
        <f>VLOOKUP(C238,'Five Year Alumni Srvy 2016 Data'!C:F,4,FALSE)</f>
        <v>0</v>
      </c>
      <c r="G238" s="2" t="str">
        <f>VLOOKUP(F238,Coding!K:L,2,FALSE)</f>
        <v>Non-URM</v>
      </c>
      <c r="H238" t="s">
        <v>277</v>
      </c>
      <c r="I238" t="s">
        <v>278</v>
      </c>
      <c r="J238" t="s">
        <v>17</v>
      </c>
      <c r="K238" t="s">
        <v>153</v>
      </c>
      <c r="L238" s="2">
        <v>1</v>
      </c>
      <c r="M238" t="s">
        <v>75</v>
      </c>
      <c r="N238" t="s">
        <v>154</v>
      </c>
      <c r="O238" t="s">
        <v>256</v>
      </c>
    </row>
    <row r="239" spans="1:15" x14ac:dyDescent="0.25">
      <c r="A239" s="2">
        <v>1</v>
      </c>
      <c r="B239" s="2">
        <v>2016</v>
      </c>
      <c r="C239" t="s">
        <v>295</v>
      </c>
      <c r="D239" t="s">
        <v>48</v>
      </c>
      <c r="E239" s="2" t="s">
        <v>12</v>
      </c>
      <c r="F239" s="2">
        <f>VLOOKUP(C239,'Five Year Alumni Srvy 2016 Data'!C:F,4,FALSE)</f>
        <v>0</v>
      </c>
      <c r="G239" s="2" t="str">
        <f>VLOOKUP(F239,Coding!K:L,2,FALSE)</f>
        <v>Non-URM</v>
      </c>
      <c r="H239" t="s">
        <v>182</v>
      </c>
      <c r="I239" t="s">
        <v>182</v>
      </c>
      <c r="J239" t="s">
        <v>21</v>
      </c>
      <c r="K239" t="s">
        <v>153</v>
      </c>
      <c r="L239" s="2">
        <v>4</v>
      </c>
      <c r="M239" t="s">
        <v>75</v>
      </c>
      <c r="N239" t="s">
        <v>154</v>
      </c>
      <c r="O239" t="s">
        <v>209</v>
      </c>
    </row>
    <row r="240" spans="1:15" x14ac:dyDescent="0.25">
      <c r="A240" s="2">
        <v>1</v>
      </c>
      <c r="B240" s="2">
        <v>2016</v>
      </c>
      <c r="C240" t="s">
        <v>302</v>
      </c>
      <c r="D240" t="s">
        <v>204</v>
      </c>
      <c r="E240" s="2" t="s">
        <v>12</v>
      </c>
      <c r="F240" s="2">
        <f>VLOOKUP(C240,'Five Year Alumni Srvy 2016 Data'!C:F,4,FALSE)</f>
        <v>0</v>
      </c>
      <c r="G240" s="2" t="str">
        <f>VLOOKUP(F240,Coding!K:L,2,FALSE)</f>
        <v>Non-URM</v>
      </c>
      <c r="H240" t="s">
        <v>198</v>
      </c>
      <c r="I240" t="s">
        <v>199</v>
      </c>
      <c r="J240" t="s">
        <v>17</v>
      </c>
      <c r="K240" t="s">
        <v>153</v>
      </c>
      <c r="L240" s="2">
        <v>3</v>
      </c>
      <c r="M240" t="s">
        <v>75</v>
      </c>
      <c r="N240" t="s">
        <v>154</v>
      </c>
      <c r="O240" t="s">
        <v>217</v>
      </c>
    </row>
    <row r="241" spans="1:15" x14ac:dyDescent="0.25">
      <c r="A241" s="2">
        <v>1</v>
      </c>
      <c r="B241" s="2">
        <v>2016</v>
      </c>
      <c r="C241" t="s">
        <v>303</v>
      </c>
      <c r="D241" t="s">
        <v>204</v>
      </c>
      <c r="E241" s="2" t="s">
        <v>12</v>
      </c>
      <c r="F241" s="2">
        <f>VLOOKUP(C241,'Five Year Alumni Srvy 2016 Data'!C:F,4,FALSE)</f>
        <v>0</v>
      </c>
      <c r="G241" s="2" t="str">
        <f>VLOOKUP(F241,Coding!K:L,2,FALSE)</f>
        <v>Non-URM</v>
      </c>
      <c r="H241" t="s">
        <v>304</v>
      </c>
      <c r="I241" t="s">
        <v>267</v>
      </c>
      <c r="J241" t="s">
        <v>10</v>
      </c>
      <c r="K241" t="s">
        <v>153</v>
      </c>
      <c r="L241" s="2">
        <v>9</v>
      </c>
      <c r="M241" t="s">
        <v>75</v>
      </c>
      <c r="N241" t="s">
        <v>154</v>
      </c>
      <c r="O241" t="s">
        <v>213</v>
      </c>
    </row>
    <row r="242" spans="1:15" x14ac:dyDescent="0.25">
      <c r="A242" s="2">
        <v>1</v>
      </c>
      <c r="B242" s="2">
        <v>2016</v>
      </c>
      <c r="C242" t="s">
        <v>311</v>
      </c>
      <c r="D242" t="s">
        <v>48</v>
      </c>
      <c r="E242" s="2" t="s">
        <v>12</v>
      </c>
      <c r="F242" s="2">
        <f>VLOOKUP(C242,'Five Year Alumni Srvy 2016 Data'!C:F,4,FALSE)</f>
        <v>0</v>
      </c>
      <c r="G242" s="2" t="str">
        <f>VLOOKUP(F242,Coding!K:L,2,FALSE)</f>
        <v>Non-URM</v>
      </c>
      <c r="H242" t="s">
        <v>258</v>
      </c>
      <c r="I242" t="s">
        <v>258</v>
      </c>
      <c r="J242" t="s">
        <v>17</v>
      </c>
      <c r="K242" t="s">
        <v>153</v>
      </c>
      <c r="L242" s="3"/>
      <c r="M242" t="s">
        <v>75</v>
      </c>
      <c r="N242" t="s">
        <v>154</v>
      </c>
    </row>
    <row r="243" spans="1:15" x14ac:dyDescent="0.25">
      <c r="A243" s="2">
        <v>1</v>
      </c>
      <c r="B243" s="2">
        <v>2016</v>
      </c>
      <c r="C243" t="s">
        <v>315</v>
      </c>
      <c r="D243" t="s">
        <v>48</v>
      </c>
      <c r="E243" s="2" t="s">
        <v>12</v>
      </c>
      <c r="F243" s="2">
        <f>VLOOKUP(C243,'Five Year Alumni Srvy 2016 Data'!C:F,4,FALSE)</f>
        <v>0</v>
      </c>
      <c r="G243" s="2" t="str">
        <f>VLOOKUP(F243,Coding!K:L,2,FALSE)</f>
        <v>Non-URM</v>
      </c>
      <c r="H243" t="s">
        <v>316</v>
      </c>
      <c r="I243" t="s">
        <v>261</v>
      </c>
      <c r="J243" t="s">
        <v>10</v>
      </c>
      <c r="K243" t="s">
        <v>153</v>
      </c>
      <c r="L243" s="2">
        <v>4</v>
      </c>
      <c r="M243" t="s">
        <v>75</v>
      </c>
      <c r="N243" t="s">
        <v>154</v>
      </c>
      <c r="O243" t="s">
        <v>209</v>
      </c>
    </row>
    <row r="244" spans="1:15" x14ac:dyDescent="0.25">
      <c r="A244" s="2">
        <v>1</v>
      </c>
      <c r="B244" s="2">
        <v>2016</v>
      </c>
      <c r="C244" t="s">
        <v>320</v>
      </c>
      <c r="D244" t="s">
        <v>48</v>
      </c>
      <c r="E244" s="2" t="s">
        <v>12</v>
      </c>
      <c r="F244" s="2">
        <f>VLOOKUP(C244,'Five Year Alumni Srvy 2016 Data'!C:F,4,FALSE)</f>
        <v>0</v>
      </c>
      <c r="G244" s="2" t="str">
        <f>VLOOKUP(F244,Coding!K:L,2,FALSE)</f>
        <v>Non-URM</v>
      </c>
      <c r="H244" t="s">
        <v>321</v>
      </c>
      <c r="I244" t="s">
        <v>322</v>
      </c>
      <c r="J244" t="s">
        <v>15</v>
      </c>
      <c r="K244" t="s">
        <v>153</v>
      </c>
      <c r="L244" s="2">
        <v>3</v>
      </c>
      <c r="M244" t="s">
        <v>75</v>
      </c>
      <c r="N244" t="s">
        <v>154</v>
      </c>
      <c r="O244" t="s">
        <v>217</v>
      </c>
    </row>
    <row r="245" spans="1:15" x14ac:dyDescent="0.25">
      <c r="A245" s="2">
        <v>1</v>
      </c>
      <c r="B245" s="2">
        <v>2016</v>
      </c>
      <c r="C245" t="s">
        <v>324</v>
      </c>
      <c r="D245" t="s">
        <v>204</v>
      </c>
      <c r="E245" s="2" t="s">
        <v>12</v>
      </c>
      <c r="F245" s="2">
        <f>VLOOKUP(C245,'Five Year Alumni Srvy 2016 Data'!C:F,4,FALSE)</f>
        <v>0</v>
      </c>
      <c r="G245" s="2" t="str">
        <f>VLOOKUP(F245,Coding!K:L,2,FALSE)</f>
        <v>Non-URM</v>
      </c>
      <c r="H245" t="s">
        <v>298</v>
      </c>
      <c r="I245" t="s">
        <v>298</v>
      </c>
      <c r="J245" t="s">
        <v>21</v>
      </c>
      <c r="K245" t="s">
        <v>153</v>
      </c>
      <c r="L245" s="2">
        <v>4</v>
      </c>
      <c r="M245" t="s">
        <v>75</v>
      </c>
      <c r="N245" t="s">
        <v>154</v>
      </c>
      <c r="O245" t="s">
        <v>209</v>
      </c>
    </row>
    <row r="246" spans="1:15" x14ac:dyDescent="0.25">
      <c r="A246" s="2">
        <v>1</v>
      </c>
      <c r="B246" s="2">
        <v>2016</v>
      </c>
      <c r="C246" t="s">
        <v>332</v>
      </c>
      <c r="D246" t="s">
        <v>169</v>
      </c>
      <c r="E246" s="2" t="s">
        <v>12</v>
      </c>
      <c r="F246" s="2">
        <f>VLOOKUP(C246,'Five Year Alumni Srvy 2016 Data'!C:F,4,FALSE)</f>
        <v>0</v>
      </c>
      <c r="G246" s="2" t="str">
        <f>VLOOKUP(F246,Coding!K:L,2,FALSE)</f>
        <v>Non-URM</v>
      </c>
      <c r="H246" t="s">
        <v>182</v>
      </c>
      <c r="I246" t="s">
        <v>182</v>
      </c>
      <c r="J246" t="s">
        <v>21</v>
      </c>
      <c r="K246" t="s">
        <v>153</v>
      </c>
      <c r="L246" s="3"/>
      <c r="M246" t="s">
        <v>75</v>
      </c>
      <c r="N246" t="s">
        <v>154</v>
      </c>
    </row>
    <row r="247" spans="1:15" x14ac:dyDescent="0.25">
      <c r="A247" s="2">
        <v>1</v>
      </c>
      <c r="B247" s="2">
        <v>2016</v>
      </c>
      <c r="C247" t="s">
        <v>358</v>
      </c>
      <c r="D247" t="s">
        <v>264</v>
      </c>
      <c r="E247" s="2" t="s">
        <v>12</v>
      </c>
      <c r="F247" s="2">
        <f>VLOOKUP(C247,'Five Year Alumni Srvy 2016 Data'!C:F,4,FALSE)</f>
        <v>0</v>
      </c>
      <c r="G247" s="2" t="str">
        <f>VLOOKUP(F247,Coding!K:L,2,FALSE)</f>
        <v>Non-URM</v>
      </c>
      <c r="H247" t="s">
        <v>190</v>
      </c>
      <c r="I247" t="s">
        <v>191</v>
      </c>
      <c r="J247" t="s">
        <v>21</v>
      </c>
      <c r="K247" t="s">
        <v>153</v>
      </c>
      <c r="L247" s="2">
        <v>5</v>
      </c>
      <c r="M247" t="s">
        <v>75</v>
      </c>
      <c r="N247" t="s">
        <v>154</v>
      </c>
      <c r="O247" t="s">
        <v>201</v>
      </c>
    </row>
    <row r="248" spans="1:15" x14ac:dyDescent="0.25">
      <c r="A248" s="2">
        <v>1</v>
      </c>
      <c r="B248" s="2">
        <v>2016</v>
      </c>
      <c r="C248" t="s">
        <v>363</v>
      </c>
      <c r="D248" t="s">
        <v>264</v>
      </c>
      <c r="E248" s="2" t="s">
        <v>12</v>
      </c>
      <c r="F248" s="2">
        <f>VLOOKUP(C248,'Five Year Alumni Srvy 2016 Data'!C:F,4,FALSE)</f>
        <v>0</v>
      </c>
      <c r="G248" s="2" t="str">
        <f>VLOOKUP(F248,Coding!K:L,2,FALSE)</f>
        <v>Non-URM</v>
      </c>
      <c r="H248" t="s">
        <v>304</v>
      </c>
      <c r="I248" t="s">
        <v>267</v>
      </c>
      <c r="J248" t="s">
        <v>10</v>
      </c>
      <c r="K248" t="s">
        <v>153</v>
      </c>
      <c r="L248" s="2">
        <v>3</v>
      </c>
      <c r="M248" t="s">
        <v>75</v>
      </c>
      <c r="N248" t="s">
        <v>154</v>
      </c>
      <c r="O248" t="s">
        <v>217</v>
      </c>
    </row>
    <row r="249" spans="1:15" x14ac:dyDescent="0.25">
      <c r="A249" s="2">
        <v>1</v>
      </c>
      <c r="B249" s="2">
        <v>2016</v>
      </c>
      <c r="C249" t="s">
        <v>365</v>
      </c>
      <c r="D249" t="s">
        <v>48</v>
      </c>
      <c r="E249" s="2" t="s">
        <v>12</v>
      </c>
      <c r="F249" s="2">
        <f>VLOOKUP(C249,'Five Year Alumni Srvy 2016 Data'!C:F,4,FALSE)</f>
        <v>0</v>
      </c>
      <c r="G249" s="2" t="str">
        <f>VLOOKUP(F249,Coding!K:L,2,FALSE)</f>
        <v>Non-URM</v>
      </c>
      <c r="H249" t="s">
        <v>270</v>
      </c>
      <c r="I249" t="s">
        <v>270</v>
      </c>
      <c r="J249" t="s">
        <v>21</v>
      </c>
      <c r="K249" t="s">
        <v>153</v>
      </c>
      <c r="L249" s="2">
        <v>1</v>
      </c>
      <c r="M249" t="s">
        <v>75</v>
      </c>
      <c r="N249" t="s">
        <v>154</v>
      </c>
      <c r="O249" t="s">
        <v>256</v>
      </c>
    </row>
    <row r="250" spans="1:15" x14ac:dyDescent="0.25">
      <c r="A250" s="2">
        <v>1</v>
      </c>
      <c r="B250" s="2">
        <v>2016</v>
      </c>
      <c r="C250" t="s">
        <v>366</v>
      </c>
      <c r="D250" t="s">
        <v>48</v>
      </c>
      <c r="E250" s="2" t="s">
        <v>12</v>
      </c>
      <c r="F250" s="2">
        <f>VLOOKUP(C250,'Five Year Alumni Srvy 2016 Data'!C:F,4,FALSE)</f>
        <v>0</v>
      </c>
      <c r="G250" s="2" t="str">
        <f>VLOOKUP(F250,Coding!K:L,2,FALSE)</f>
        <v>Non-URM</v>
      </c>
      <c r="H250" t="s">
        <v>339</v>
      </c>
      <c r="I250" t="s">
        <v>339</v>
      </c>
      <c r="J250" t="s">
        <v>15</v>
      </c>
      <c r="K250" t="s">
        <v>153</v>
      </c>
      <c r="L250" s="2">
        <v>8</v>
      </c>
      <c r="M250" t="s">
        <v>75</v>
      </c>
      <c r="N250" t="s">
        <v>154</v>
      </c>
      <c r="O250" t="s">
        <v>268</v>
      </c>
    </row>
    <row r="251" spans="1:15" x14ac:dyDescent="0.25">
      <c r="A251" s="2">
        <v>1</v>
      </c>
      <c r="B251" s="2">
        <v>2016</v>
      </c>
      <c r="C251" t="s">
        <v>369</v>
      </c>
      <c r="D251" t="s">
        <v>48</v>
      </c>
      <c r="E251" s="2" t="s">
        <v>12</v>
      </c>
      <c r="F251" s="2">
        <f>VLOOKUP(C251,'Five Year Alumni Srvy 2016 Data'!C:F,4,FALSE)</f>
        <v>0</v>
      </c>
      <c r="G251" s="2" t="str">
        <f>VLOOKUP(F251,Coding!K:L,2,FALSE)</f>
        <v>Non-URM</v>
      </c>
      <c r="H251" t="s">
        <v>215</v>
      </c>
      <c r="I251" t="s">
        <v>215</v>
      </c>
      <c r="J251" t="s">
        <v>21</v>
      </c>
      <c r="K251" t="s">
        <v>153</v>
      </c>
      <c r="L251" s="2">
        <v>4</v>
      </c>
      <c r="M251" t="s">
        <v>75</v>
      </c>
      <c r="N251" t="s">
        <v>154</v>
      </c>
      <c r="O251" t="s">
        <v>209</v>
      </c>
    </row>
    <row r="252" spans="1:15" x14ac:dyDescent="0.25">
      <c r="A252" s="2">
        <v>1</v>
      </c>
      <c r="B252" s="2">
        <v>2016</v>
      </c>
      <c r="C252" t="s">
        <v>373</v>
      </c>
      <c r="D252" t="s">
        <v>48</v>
      </c>
      <c r="E252" s="2" t="s">
        <v>12</v>
      </c>
      <c r="F252" s="2">
        <f>VLOOKUP(C252,'Five Year Alumni Srvy 2016 Data'!C:F,4,FALSE)</f>
        <v>0</v>
      </c>
      <c r="G252" s="2" t="str">
        <f>VLOOKUP(F252,Coding!K:L,2,FALSE)</f>
        <v>Non-URM</v>
      </c>
      <c r="H252" t="s">
        <v>235</v>
      </c>
      <c r="I252" t="s">
        <v>236</v>
      </c>
      <c r="J252" t="s">
        <v>15</v>
      </c>
      <c r="K252" t="s">
        <v>153</v>
      </c>
      <c r="L252" s="2">
        <v>7</v>
      </c>
      <c r="M252" t="s">
        <v>75</v>
      </c>
      <c r="N252" t="s">
        <v>154</v>
      </c>
      <c r="O252" t="s">
        <v>193</v>
      </c>
    </row>
    <row r="253" spans="1:15" x14ac:dyDescent="0.25">
      <c r="A253" s="2">
        <v>1</v>
      </c>
      <c r="B253" s="2">
        <v>2016</v>
      </c>
      <c r="C253" t="s">
        <v>377</v>
      </c>
      <c r="E253" s="2" t="s">
        <v>12</v>
      </c>
      <c r="F253" s="2">
        <f>VLOOKUP(C253,'Five Year Alumni Srvy 2016 Data'!C:F,4,FALSE)</f>
        <v>0</v>
      </c>
      <c r="G253" s="2" t="str">
        <f>VLOOKUP(F253,Coding!K:L,2,FALSE)</f>
        <v>Non-URM</v>
      </c>
      <c r="H253" t="s">
        <v>427</v>
      </c>
      <c r="I253" t="s">
        <v>267</v>
      </c>
      <c r="J253" t="s">
        <v>10</v>
      </c>
      <c r="K253" t="s">
        <v>153</v>
      </c>
      <c r="L253" s="2">
        <v>1</v>
      </c>
      <c r="M253" t="s">
        <v>75</v>
      </c>
      <c r="N253" t="s">
        <v>154</v>
      </c>
      <c r="O253" t="s">
        <v>256</v>
      </c>
    </row>
    <row r="254" spans="1:15" x14ac:dyDescent="0.25">
      <c r="A254" s="2">
        <v>1</v>
      </c>
      <c r="B254" s="2">
        <v>2016</v>
      </c>
      <c r="C254" t="s">
        <v>378</v>
      </c>
      <c r="D254" t="s">
        <v>204</v>
      </c>
      <c r="E254" s="2" t="s">
        <v>12</v>
      </c>
      <c r="F254" s="2">
        <f>VLOOKUP(C254,'Five Year Alumni Srvy 2016 Data'!C:F,4,FALSE)</f>
        <v>0</v>
      </c>
      <c r="G254" s="2" t="str">
        <f>VLOOKUP(F254,Coding!K:L,2,FALSE)</f>
        <v>Non-URM</v>
      </c>
      <c r="H254" t="s">
        <v>258</v>
      </c>
      <c r="I254" t="s">
        <v>258</v>
      </c>
      <c r="J254" t="s">
        <v>17</v>
      </c>
      <c r="K254" t="s">
        <v>153</v>
      </c>
      <c r="L254" s="2">
        <v>4</v>
      </c>
      <c r="M254" t="s">
        <v>75</v>
      </c>
      <c r="N254" t="s">
        <v>154</v>
      </c>
      <c r="O254" t="s">
        <v>209</v>
      </c>
    </row>
    <row r="255" spans="1:15" x14ac:dyDescent="0.25">
      <c r="A255" s="2">
        <v>1</v>
      </c>
      <c r="B255" s="2">
        <v>2016</v>
      </c>
      <c r="C255" t="s">
        <v>381</v>
      </c>
      <c r="D255" t="s">
        <v>48</v>
      </c>
      <c r="E255" s="2" t="s">
        <v>12</v>
      </c>
      <c r="F255" s="2">
        <f>VLOOKUP(C255,'Five Year Alumni Srvy 2016 Data'!C:F,4,FALSE)</f>
        <v>0</v>
      </c>
      <c r="G255" s="2" t="str">
        <f>VLOOKUP(F255,Coding!K:L,2,FALSE)</f>
        <v>Non-URM</v>
      </c>
      <c r="H255" t="s">
        <v>382</v>
      </c>
      <c r="I255" t="s">
        <v>328</v>
      </c>
      <c r="J255" t="s">
        <v>10</v>
      </c>
      <c r="K255" t="s">
        <v>153</v>
      </c>
      <c r="L255" s="2">
        <v>4</v>
      </c>
      <c r="M255" t="s">
        <v>75</v>
      </c>
      <c r="N255" t="s">
        <v>154</v>
      </c>
      <c r="O255" t="s">
        <v>209</v>
      </c>
    </row>
    <row r="256" spans="1:15" x14ac:dyDescent="0.25">
      <c r="A256" s="2">
        <v>1</v>
      </c>
      <c r="B256" s="2">
        <v>2016</v>
      </c>
      <c r="C256" t="s">
        <v>383</v>
      </c>
      <c r="D256" t="s">
        <v>204</v>
      </c>
      <c r="E256" s="2" t="s">
        <v>12</v>
      </c>
      <c r="F256" s="2">
        <f>VLOOKUP(C256,'Five Year Alumni Srvy 2016 Data'!C:F,4,FALSE)</f>
        <v>0</v>
      </c>
      <c r="G256" s="2" t="str">
        <f>VLOOKUP(F256,Coding!K:L,2,FALSE)</f>
        <v>Non-URM</v>
      </c>
      <c r="H256" t="s">
        <v>384</v>
      </c>
      <c r="I256" t="s">
        <v>182</v>
      </c>
      <c r="J256" t="s">
        <v>21</v>
      </c>
      <c r="K256" t="s">
        <v>153</v>
      </c>
      <c r="L256" s="2">
        <v>1</v>
      </c>
      <c r="M256" t="s">
        <v>75</v>
      </c>
      <c r="N256" t="s">
        <v>154</v>
      </c>
      <c r="O256" t="s">
        <v>256</v>
      </c>
    </row>
    <row r="257" spans="1:15" x14ac:dyDescent="0.25">
      <c r="A257" s="2">
        <v>1</v>
      </c>
      <c r="B257" s="2">
        <v>2016</v>
      </c>
      <c r="C257" t="s">
        <v>388</v>
      </c>
      <c r="D257" t="s">
        <v>169</v>
      </c>
      <c r="E257" s="2" t="s">
        <v>12</v>
      </c>
      <c r="F257" s="2">
        <f>VLOOKUP(C257,'Five Year Alumni Srvy 2016 Data'!C:F,4,FALSE)</f>
        <v>0</v>
      </c>
      <c r="G257" s="2" t="str">
        <f>VLOOKUP(F257,Coding!K:L,2,FALSE)</f>
        <v>Non-URM</v>
      </c>
      <c r="H257" t="s">
        <v>389</v>
      </c>
      <c r="I257" t="s">
        <v>390</v>
      </c>
      <c r="J257" t="s">
        <v>21</v>
      </c>
      <c r="K257" t="s">
        <v>153</v>
      </c>
      <c r="L257" s="2">
        <v>5</v>
      </c>
      <c r="M257" t="s">
        <v>75</v>
      </c>
      <c r="N257" t="s">
        <v>154</v>
      </c>
      <c r="O257" t="s">
        <v>201</v>
      </c>
    </row>
    <row r="258" spans="1:15" x14ac:dyDescent="0.25">
      <c r="A258" s="2">
        <v>1</v>
      </c>
      <c r="B258" s="2">
        <v>2016</v>
      </c>
      <c r="C258" t="s">
        <v>394</v>
      </c>
      <c r="D258" t="s">
        <v>264</v>
      </c>
      <c r="E258" s="2" t="s">
        <v>12</v>
      </c>
      <c r="F258" s="2">
        <f>VLOOKUP(C258,'Five Year Alumni Srvy 2016 Data'!C:F,4,FALSE)</f>
        <v>0</v>
      </c>
      <c r="G258" s="2" t="str">
        <f>VLOOKUP(F258,Coding!K:L,2,FALSE)</f>
        <v>Non-URM</v>
      </c>
      <c r="H258" t="s">
        <v>252</v>
      </c>
      <c r="I258" t="s">
        <v>206</v>
      </c>
      <c r="J258" t="s">
        <v>15</v>
      </c>
      <c r="K258" t="s">
        <v>153</v>
      </c>
      <c r="L258" s="2">
        <v>4</v>
      </c>
      <c r="M258" t="s">
        <v>75</v>
      </c>
      <c r="N258" t="s">
        <v>154</v>
      </c>
      <c r="O258" t="s">
        <v>209</v>
      </c>
    </row>
    <row r="259" spans="1:15" x14ac:dyDescent="0.25">
      <c r="A259" s="2">
        <v>1</v>
      </c>
      <c r="B259" s="2">
        <v>2016</v>
      </c>
      <c r="C259" t="s">
        <v>396</v>
      </c>
      <c r="D259" t="s">
        <v>48</v>
      </c>
      <c r="E259" s="2" t="s">
        <v>12</v>
      </c>
      <c r="F259" s="2">
        <f>VLOOKUP(C259,'Five Year Alumni Srvy 2016 Data'!C:F,4,FALSE)</f>
        <v>0</v>
      </c>
      <c r="G259" s="2" t="str">
        <f>VLOOKUP(F259,Coding!K:L,2,FALSE)</f>
        <v>Non-URM</v>
      </c>
      <c r="H259" t="s">
        <v>318</v>
      </c>
      <c r="I259" t="s">
        <v>171</v>
      </c>
      <c r="J259" t="s">
        <v>19</v>
      </c>
      <c r="K259" t="s">
        <v>153</v>
      </c>
      <c r="L259" s="2">
        <v>8</v>
      </c>
      <c r="M259" t="s">
        <v>75</v>
      </c>
      <c r="N259" t="s">
        <v>154</v>
      </c>
      <c r="O259" t="s">
        <v>268</v>
      </c>
    </row>
    <row r="260" spans="1:15" x14ac:dyDescent="0.25">
      <c r="A260" s="2">
        <v>1</v>
      </c>
      <c r="B260" s="2">
        <v>2016</v>
      </c>
      <c r="C260" t="s">
        <v>404</v>
      </c>
      <c r="D260" t="s">
        <v>204</v>
      </c>
      <c r="E260" s="2" t="s">
        <v>12</v>
      </c>
      <c r="F260" s="2">
        <f>VLOOKUP(C260,'Five Year Alumni Srvy 2016 Data'!C:F,4,FALSE)</f>
        <v>0</v>
      </c>
      <c r="G260" s="2" t="str">
        <f>VLOOKUP(F260,Coding!K:L,2,FALSE)</f>
        <v>Non-URM</v>
      </c>
      <c r="H260" t="s">
        <v>284</v>
      </c>
      <c r="I260" t="s">
        <v>261</v>
      </c>
      <c r="J260" t="s">
        <v>10</v>
      </c>
      <c r="K260" t="s">
        <v>153</v>
      </c>
      <c r="L260" s="2">
        <v>1</v>
      </c>
      <c r="M260" t="s">
        <v>75</v>
      </c>
      <c r="N260" t="s">
        <v>154</v>
      </c>
      <c r="O260" t="s">
        <v>256</v>
      </c>
    </row>
    <row r="261" spans="1:15" x14ac:dyDescent="0.25">
      <c r="A261" s="2">
        <v>1</v>
      </c>
      <c r="B261" s="2">
        <v>2016</v>
      </c>
      <c r="C261" t="s">
        <v>417</v>
      </c>
      <c r="D261" t="s">
        <v>204</v>
      </c>
      <c r="E261" s="2" t="s">
        <v>12</v>
      </c>
      <c r="F261" s="2">
        <f>VLOOKUP(C261,'Five Year Alumni Srvy 2016 Data'!C:F,4,FALSE)</f>
        <v>0</v>
      </c>
      <c r="G261" s="2" t="str">
        <f>VLOOKUP(F261,Coding!K:L,2,FALSE)</f>
        <v>Non-URM</v>
      </c>
      <c r="H261" t="s">
        <v>418</v>
      </c>
      <c r="I261" t="s">
        <v>342</v>
      </c>
      <c r="J261" t="s">
        <v>19</v>
      </c>
      <c r="K261" t="s">
        <v>153</v>
      </c>
      <c r="L261" s="2">
        <v>5</v>
      </c>
      <c r="M261" t="s">
        <v>75</v>
      </c>
      <c r="N261" t="s">
        <v>154</v>
      </c>
      <c r="O261" t="s">
        <v>201</v>
      </c>
    </row>
    <row r="262" spans="1:15" x14ac:dyDescent="0.25">
      <c r="A262" s="2">
        <v>1</v>
      </c>
      <c r="B262" s="2">
        <v>2016</v>
      </c>
      <c r="C262" t="s">
        <v>422</v>
      </c>
      <c r="D262" t="s">
        <v>48</v>
      </c>
      <c r="E262" s="2" t="s">
        <v>12</v>
      </c>
      <c r="F262" s="2">
        <f>VLOOKUP(C262,'Five Year Alumni Srvy 2016 Data'!C:F,4,FALSE)</f>
        <v>0</v>
      </c>
      <c r="G262" s="2" t="str">
        <f>VLOOKUP(F262,Coding!K:L,2,FALSE)</f>
        <v>Non-URM</v>
      </c>
      <c r="H262" t="s">
        <v>241</v>
      </c>
      <c r="I262" t="s">
        <v>242</v>
      </c>
      <c r="J262" t="s">
        <v>21</v>
      </c>
      <c r="K262" t="s">
        <v>153</v>
      </c>
      <c r="L262" s="2">
        <v>3</v>
      </c>
      <c r="M262" t="s">
        <v>75</v>
      </c>
      <c r="N262" t="s">
        <v>154</v>
      </c>
      <c r="O262" t="s">
        <v>217</v>
      </c>
    </row>
    <row r="263" spans="1:15" x14ac:dyDescent="0.25">
      <c r="A263" s="2">
        <v>1</v>
      </c>
      <c r="B263" s="2">
        <v>2016</v>
      </c>
      <c r="C263" t="s">
        <v>424</v>
      </c>
      <c r="D263" t="s">
        <v>204</v>
      </c>
      <c r="E263" s="2" t="s">
        <v>12</v>
      </c>
      <c r="F263" s="2">
        <f>VLOOKUP(C263,'Five Year Alumni Srvy 2016 Data'!C:F,4,FALSE)</f>
        <v>0</v>
      </c>
      <c r="G263" s="2" t="str">
        <f>VLOOKUP(F263,Coding!K:L,2,FALSE)</f>
        <v>Non-URM</v>
      </c>
      <c r="H263" t="s">
        <v>425</v>
      </c>
      <c r="I263" t="s">
        <v>267</v>
      </c>
      <c r="J263" t="s">
        <v>10</v>
      </c>
      <c r="K263" t="s">
        <v>153</v>
      </c>
      <c r="L263" s="2">
        <v>3</v>
      </c>
      <c r="M263" t="s">
        <v>75</v>
      </c>
      <c r="N263" t="s">
        <v>154</v>
      </c>
      <c r="O263" t="s">
        <v>217</v>
      </c>
    </row>
    <row r="264" spans="1:15" x14ac:dyDescent="0.25">
      <c r="A264" s="2">
        <v>1</v>
      </c>
      <c r="B264" s="2">
        <v>2016</v>
      </c>
      <c r="C264" t="s">
        <v>438</v>
      </c>
      <c r="D264" t="s">
        <v>48</v>
      </c>
      <c r="E264" s="2" t="s">
        <v>12</v>
      </c>
      <c r="F264" s="2">
        <f>VLOOKUP(C264,'Five Year Alumni Srvy 2016 Data'!C:F,4,FALSE)</f>
        <v>0</v>
      </c>
      <c r="G264" s="2" t="str">
        <f>VLOOKUP(F264,Coding!K:L,2,FALSE)</f>
        <v>Non-URM</v>
      </c>
      <c r="H264" t="s">
        <v>182</v>
      </c>
      <c r="I264" t="s">
        <v>182</v>
      </c>
      <c r="J264" t="s">
        <v>21</v>
      </c>
      <c r="K264" t="s">
        <v>153</v>
      </c>
      <c r="L264" s="2">
        <v>3</v>
      </c>
      <c r="M264" t="s">
        <v>75</v>
      </c>
      <c r="N264" t="s">
        <v>154</v>
      </c>
      <c r="O264" t="s">
        <v>217</v>
      </c>
    </row>
    <row r="265" spans="1:15" x14ac:dyDescent="0.25">
      <c r="A265" s="2">
        <v>1</v>
      </c>
      <c r="B265" s="2">
        <v>2016</v>
      </c>
      <c r="C265" t="s">
        <v>443</v>
      </c>
      <c r="D265" t="s">
        <v>264</v>
      </c>
      <c r="E265" s="2" t="s">
        <v>12</v>
      </c>
      <c r="F265" s="2">
        <f>VLOOKUP(C265,'Five Year Alumni Srvy 2016 Data'!C:F,4,FALSE)</f>
        <v>0</v>
      </c>
      <c r="G265" s="2" t="str">
        <f>VLOOKUP(F265,Coding!K:L,2,FALSE)</f>
        <v>Non-URM</v>
      </c>
      <c r="H265" t="s">
        <v>444</v>
      </c>
      <c r="I265" t="s">
        <v>401</v>
      </c>
      <c r="J265" t="s">
        <v>19</v>
      </c>
      <c r="K265" t="s">
        <v>153</v>
      </c>
      <c r="L265" s="2">
        <v>2</v>
      </c>
      <c r="M265" t="s">
        <v>75</v>
      </c>
      <c r="N265" t="s">
        <v>154</v>
      </c>
      <c r="O265" t="s">
        <v>155</v>
      </c>
    </row>
    <row r="266" spans="1:15" x14ac:dyDescent="0.25">
      <c r="A266" s="2">
        <v>1</v>
      </c>
      <c r="B266" s="2">
        <v>2016</v>
      </c>
      <c r="C266" t="s">
        <v>450</v>
      </c>
      <c r="D266" t="s">
        <v>169</v>
      </c>
      <c r="E266" s="2" t="s">
        <v>12</v>
      </c>
      <c r="F266" s="2">
        <f>VLOOKUP(C266,'Five Year Alumni Srvy 2016 Data'!C:F,4,FALSE)</f>
        <v>0</v>
      </c>
      <c r="G266" s="2" t="str">
        <f>VLOOKUP(F266,Coding!K:L,2,FALSE)</f>
        <v>Non-URM</v>
      </c>
      <c r="H266" t="s">
        <v>451</v>
      </c>
      <c r="I266" t="s">
        <v>452</v>
      </c>
      <c r="J266" t="s">
        <v>21</v>
      </c>
      <c r="K266" t="s">
        <v>153</v>
      </c>
      <c r="L266" s="2">
        <v>2</v>
      </c>
      <c r="M266" t="s">
        <v>75</v>
      </c>
      <c r="N266" t="s">
        <v>154</v>
      </c>
      <c r="O266" t="s">
        <v>155</v>
      </c>
    </row>
    <row r="267" spans="1:15" x14ac:dyDescent="0.25">
      <c r="A267" s="2">
        <v>1</v>
      </c>
      <c r="B267" s="2">
        <v>2016</v>
      </c>
      <c r="C267" t="s">
        <v>453</v>
      </c>
      <c r="D267" t="s">
        <v>169</v>
      </c>
      <c r="E267" s="2" t="s">
        <v>12</v>
      </c>
      <c r="F267" s="2">
        <f>VLOOKUP(C267,'Five Year Alumni Srvy 2016 Data'!C:F,4,FALSE)</f>
        <v>0</v>
      </c>
      <c r="G267" s="2" t="str">
        <f>VLOOKUP(F267,Coding!K:L,2,FALSE)</f>
        <v>Non-URM</v>
      </c>
      <c r="H267" t="s">
        <v>454</v>
      </c>
      <c r="I267" t="s">
        <v>206</v>
      </c>
      <c r="J267" t="s">
        <v>15</v>
      </c>
      <c r="K267" t="s">
        <v>153</v>
      </c>
      <c r="L267" s="3"/>
      <c r="M267" t="s">
        <v>75</v>
      </c>
      <c r="N267" t="s">
        <v>154</v>
      </c>
    </row>
    <row r="268" spans="1:15" x14ac:dyDescent="0.25">
      <c r="A268" s="2">
        <v>1</v>
      </c>
      <c r="B268" s="2">
        <v>2016</v>
      </c>
      <c r="C268" t="s">
        <v>462</v>
      </c>
      <c r="D268" t="s">
        <v>48</v>
      </c>
      <c r="E268" s="2" t="s">
        <v>12</v>
      </c>
      <c r="F268" s="2">
        <f>VLOOKUP(C268,'Five Year Alumni Srvy 2016 Data'!C:F,4,FALSE)</f>
        <v>0</v>
      </c>
      <c r="G268" s="2" t="str">
        <f>VLOOKUP(F268,Coding!K:L,2,FALSE)</f>
        <v>Non-URM</v>
      </c>
      <c r="H268" t="s">
        <v>215</v>
      </c>
      <c r="I268" t="s">
        <v>215</v>
      </c>
      <c r="J268" t="s">
        <v>21</v>
      </c>
      <c r="K268" t="s">
        <v>153</v>
      </c>
      <c r="L268" s="2">
        <v>3</v>
      </c>
      <c r="M268" t="s">
        <v>75</v>
      </c>
      <c r="N268" t="s">
        <v>154</v>
      </c>
      <c r="O268" t="s">
        <v>217</v>
      </c>
    </row>
    <row r="269" spans="1:15" x14ac:dyDescent="0.25">
      <c r="A269" s="2">
        <v>1</v>
      </c>
      <c r="B269" s="2">
        <v>2016</v>
      </c>
      <c r="C269" t="s">
        <v>463</v>
      </c>
      <c r="D269" t="s">
        <v>204</v>
      </c>
      <c r="E269" s="2" t="s">
        <v>12</v>
      </c>
      <c r="F269" s="2">
        <f>VLOOKUP(C269,'Five Year Alumni Srvy 2016 Data'!C:F,4,FALSE)</f>
        <v>0</v>
      </c>
      <c r="G269" s="2" t="str">
        <f>VLOOKUP(F269,Coding!K:L,2,FALSE)</f>
        <v>Non-URM</v>
      </c>
      <c r="H269" t="s">
        <v>427</v>
      </c>
      <c r="I269" t="s">
        <v>267</v>
      </c>
      <c r="J269" t="s">
        <v>10</v>
      </c>
      <c r="K269" t="s">
        <v>153</v>
      </c>
      <c r="L269" s="2">
        <v>1</v>
      </c>
      <c r="M269" t="s">
        <v>75</v>
      </c>
      <c r="N269" t="s">
        <v>154</v>
      </c>
      <c r="O269" t="s">
        <v>256</v>
      </c>
    </row>
    <row r="270" spans="1:15" x14ac:dyDescent="0.25">
      <c r="A270" s="2">
        <v>1</v>
      </c>
      <c r="B270" s="2">
        <v>2016</v>
      </c>
      <c r="C270" t="s">
        <v>464</v>
      </c>
      <c r="D270" t="s">
        <v>48</v>
      </c>
      <c r="E270" s="2" t="s">
        <v>12</v>
      </c>
      <c r="F270" s="2">
        <f>VLOOKUP(C270,'Five Year Alumni Srvy 2016 Data'!C:F,4,FALSE)</f>
        <v>0</v>
      </c>
      <c r="G270" s="2" t="str">
        <f>VLOOKUP(F270,Coding!K:L,2,FALSE)</f>
        <v>Non-URM</v>
      </c>
      <c r="H270" t="s">
        <v>465</v>
      </c>
      <c r="I270" t="s">
        <v>466</v>
      </c>
      <c r="J270" t="s">
        <v>10</v>
      </c>
      <c r="K270" t="s">
        <v>153</v>
      </c>
      <c r="L270" s="2">
        <v>5</v>
      </c>
      <c r="M270" t="s">
        <v>75</v>
      </c>
      <c r="N270" t="s">
        <v>154</v>
      </c>
      <c r="O270" t="s">
        <v>201</v>
      </c>
    </row>
    <row r="271" spans="1:15" x14ac:dyDescent="0.25">
      <c r="A271" s="2">
        <v>1</v>
      </c>
      <c r="B271" s="2">
        <v>2016</v>
      </c>
      <c r="C271" t="s">
        <v>468</v>
      </c>
      <c r="D271" t="s">
        <v>169</v>
      </c>
      <c r="E271" s="2" t="s">
        <v>12</v>
      </c>
      <c r="F271" s="2">
        <f>VLOOKUP(C271,'Five Year Alumni Srvy 2016 Data'!C:F,4,FALSE)</f>
        <v>0</v>
      </c>
      <c r="G271" s="2" t="str">
        <f>VLOOKUP(F271,Coding!K:L,2,FALSE)</f>
        <v>Non-URM</v>
      </c>
      <c r="H271" t="s">
        <v>469</v>
      </c>
      <c r="I271" t="s">
        <v>342</v>
      </c>
      <c r="J271" t="s">
        <v>19</v>
      </c>
      <c r="K271" t="s">
        <v>153</v>
      </c>
      <c r="L271" s="2">
        <v>5</v>
      </c>
      <c r="M271" t="s">
        <v>75</v>
      </c>
      <c r="N271" t="s">
        <v>154</v>
      </c>
      <c r="O271" t="s">
        <v>201</v>
      </c>
    </row>
    <row r="272" spans="1:15" x14ac:dyDescent="0.25">
      <c r="A272" s="2">
        <v>1</v>
      </c>
      <c r="B272" s="2">
        <v>2016</v>
      </c>
      <c r="C272" t="s">
        <v>474</v>
      </c>
      <c r="D272" t="s">
        <v>264</v>
      </c>
      <c r="E272" s="2" t="s">
        <v>12</v>
      </c>
      <c r="F272" s="2">
        <f>VLOOKUP(C272,'Five Year Alumni Srvy 2016 Data'!C:F,4,FALSE)</f>
        <v>0</v>
      </c>
      <c r="G272" s="2" t="str">
        <f>VLOOKUP(F272,Coding!K:L,2,FALSE)</f>
        <v>Non-URM</v>
      </c>
      <c r="H272" t="s">
        <v>182</v>
      </c>
      <c r="I272" t="s">
        <v>182</v>
      </c>
      <c r="J272" t="s">
        <v>21</v>
      </c>
      <c r="K272" t="s">
        <v>153</v>
      </c>
      <c r="L272" s="2">
        <v>3</v>
      </c>
      <c r="M272" t="s">
        <v>75</v>
      </c>
      <c r="N272" t="s">
        <v>154</v>
      </c>
      <c r="O272" t="s">
        <v>217</v>
      </c>
    </row>
    <row r="273" spans="1:15" x14ac:dyDescent="0.25">
      <c r="A273" s="2">
        <v>1</v>
      </c>
      <c r="B273" s="2">
        <v>2016</v>
      </c>
      <c r="C273" t="s">
        <v>475</v>
      </c>
      <c r="D273" t="s">
        <v>169</v>
      </c>
      <c r="E273" s="2" t="s">
        <v>12</v>
      </c>
      <c r="F273" s="2">
        <f>VLOOKUP(C273,'Five Year Alumni Srvy 2016 Data'!C:F,4,FALSE)</f>
        <v>0</v>
      </c>
      <c r="G273" s="2" t="str">
        <f>VLOOKUP(F273,Coding!K:L,2,FALSE)</f>
        <v>Non-URM</v>
      </c>
      <c r="H273" t="s">
        <v>389</v>
      </c>
      <c r="I273" t="s">
        <v>390</v>
      </c>
      <c r="J273" t="s">
        <v>21</v>
      </c>
      <c r="K273" t="s">
        <v>153</v>
      </c>
      <c r="L273" s="2">
        <v>8</v>
      </c>
      <c r="M273" t="s">
        <v>75</v>
      </c>
      <c r="N273" t="s">
        <v>154</v>
      </c>
      <c r="O273" t="s">
        <v>268</v>
      </c>
    </row>
    <row r="274" spans="1:15" x14ac:dyDescent="0.25">
      <c r="A274" s="2">
        <v>1</v>
      </c>
      <c r="B274" s="2">
        <v>2016</v>
      </c>
      <c r="C274" t="s">
        <v>477</v>
      </c>
      <c r="D274" t="s">
        <v>48</v>
      </c>
      <c r="E274" s="2" t="s">
        <v>12</v>
      </c>
      <c r="F274" s="2">
        <f>VLOOKUP(C274,'Five Year Alumni Srvy 2016 Data'!C:F,4,FALSE)</f>
        <v>0</v>
      </c>
      <c r="G274" s="2" t="str">
        <f>VLOOKUP(F274,Coding!K:L,2,FALSE)</f>
        <v>Non-URM</v>
      </c>
      <c r="H274" t="s">
        <v>432</v>
      </c>
      <c r="I274" t="s">
        <v>433</v>
      </c>
      <c r="J274" t="s">
        <v>15</v>
      </c>
      <c r="K274" t="s">
        <v>153</v>
      </c>
      <c r="L274" s="2">
        <v>7</v>
      </c>
      <c r="M274" t="s">
        <v>75</v>
      </c>
      <c r="N274" t="s">
        <v>154</v>
      </c>
      <c r="O274" t="s">
        <v>193</v>
      </c>
    </row>
    <row r="275" spans="1:15" x14ac:dyDescent="0.25">
      <c r="A275" s="2">
        <v>1</v>
      </c>
      <c r="B275" s="2">
        <v>2016</v>
      </c>
      <c r="C275" t="s">
        <v>479</v>
      </c>
      <c r="D275" t="s">
        <v>48</v>
      </c>
      <c r="E275" s="2" t="s">
        <v>12</v>
      </c>
      <c r="F275" s="2">
        <f>VLOOKUP(C275,'Five Year Alumni Srvy 2016 Data'!C:F,4,FALSE)</f>
        <v>0</v>
      </c>
      <c r="G275" s="2" t="str">
        <f>VLOOKUP(F275,Coding!K:L,2,FALSE)</f>
        <v>Non-URM</v>
      </c>
      <c r="H275" t="s">
        <v>252</v>
      </c>
      <c r="I275" t="s">
        <v>206</v>
      </c>
      <c r="J275" t="s">
        <v>15</v>
      </c>
      <c r="K275" t="s">
        <v>153</v>
      </c>
      <c r="L275" s="2">
        <v>4</v>
      </c>
      <c r="M275" t="s">
        <v>75</v>
      </c>
      <c r="N275" t="s">
        <v>154</v>
      </c>
      <c r="O275" t="s">
        <v>209</v>
      </c>
    </row>
    <row r="276" spans="1:15" x14ac:dyDescent="0.25">
      <c r="A276" s="2">
        <v>1</v>
      </c>
      <c r="B276" s="2">
        <v>2016</v>
      </c>
      <c r="C276" t="s">
        <v>485</v>
      </c>
      <c r="D276" t="s">
        <v>48</v>
      </c>
      <c r="E276" s="2" t="s">
        <v>12</v>
      </c>
      <c r="F276" s="2">
        <f>VLOOKUP(C276,'Five Year Alumni Srvy 2016 Data'!C:F,4,FALSE)</f>
        <v>0</v>
      </c>
      <c r="G276" s="2" t="str">
        <f>VLOOKUP(F276,Coding!K:L,2,FALSE)</f>
        <v>Non-URM</v>
      </c>
      <c r="H276" t="s">
        <v>298</v>
      </c>
      <c r="I276" t="s">
        <v>298</v>
      </c>
      <c r="J276" t="s">
        <v>21</v>
      </c>
      <c r="K276" t="s">
        <v>153</v>
      </c>
      <c r="L276" s="2">
        <v>2</v>
      </c>
      <c r="M276" t="s">
        <v>75</v>
      </c>
      <c r="N276" t="s">
        <v>154</v>
      </c>
      <c r="O276" t="s">
        <v>155</v>
      </c>
    </row>
    <row r="277" spans="1:15" x14ac:dyDescent="0.25">
      <c r="A277" s="2">
        <v>1</v>
      </c>
      <c r="B277" s="2">
        <v>2016</v>
      </c>
      <c r="C277" t="s">
        <v>47</v>
      </c>
      <c r="D277" t="s">
        <v>48</v>
      </c>
      <c r="E277" s="2" t="s">
        <v>12</v>
      </c>
      <c r="F277" s="2">
        <f>VLOOKUP(C277,'Five Year Alumni Srvy 2016 Data'!C:F,4,FALSE)</f>
        <v>0</v>
      </c>
      <c r="G277" s="2" t="str">
        <f>VLOOKUP(F277,Coding!K:L,2,FALSE)</f>
        <v>Non-URM</v>
      </c>
      <c r="H277" t="s">
        <v>49</v>
      </c>
      <c r="I277" t="s">
        <v>50</v>
      </c>
      <c r="J277" t="s">
        <v>17</v>
      </c>
      <c r="K277" t="s">
        <v>156</v>
      </c>
      <c r="L277" s="2">
        <v>1</v>
      </c>
      <c r="M277" t="s">
        <v>75</v>
      </c>
      <c r="N277" t="s">
        <v>157</v>
      </c>
      <c r="O277" t="s">
        <v>158</v>
      </c>
    </row>
    <row r="278" spans="1:15" x14ac:dyDescent="0.25">
      <c r="A278" s="2">
        <v>1</v>
      </c>
      <c r="B278" s="2">
        <v>2016</v>
      </c>
      <c r="C278" t="s">
        <v>168</v>
      </c>
      <c r="D278" t="s">
        <v>169</v>
      </c>
      <c r="E278" s="2" t="s">
        <v>12</v>
      </c>
      <c r="F278" s="2">
        <f>VLOOKUP(C278,'Five Year Alumni Srvy 2016 Data'!C:F,4,FALSE)</f>
        <v>0</v>
      </c>
      <c r="G278" s="2" t="str">
        <f>VLOOKUP(F278,Coding!K:L,2,FALSE)</f>
        <v>Non-URM</v>
      </c>
      <c r="H278" t="s">
        <v>170</v>
      </c>
      <c r="I278" t="s">
        <v>171</v>
      </c>
      <c r="J278" t="s">
        <v>19</v>
      </c>
      <c r="K278" t="s">
        <v>156</v>
      </c>
      <c r="L278" s="2">
        <v>1</v>
      </c>
      <c r="M278" t="s">
        <v>75</v>
      </c>
      <c r="N278" t="s">
        <v>157</v>
      </c>
      <c r="O278" t="s">
        <v>158</v>
      </c>
    </row>
    <row r="279" spans="1:15" x14ac:dyDescent="0.25">
      <c r="A279" s="2">
        <v>1</v>
      </c>
      <c r="B279" s="2">
        <v>2016</v>
      </c>
      <c r="C279" t="s">
        <v>189</v>
      </c>
      <c r="D279" t="s">
        <v>48</v>
      </c>
      <c r="E279" s="2" t="s">
        <v>12</v>
      </c>
      <c r="F279" s="2">
        <f>VLOOKUP(C279,'Five Year Alumni Srvy 2016 Data'!C:F,4,FALSE)</f>
        <v>0</v>
      </c>
      <c r="G279" s="2" t="str">
        <f>VLOOKUP(F279,Coding!K:L,2,FALSE)</f>
        <v>Non-URM</v>
      </c>
      <c r="H279" t="s">
        <v>190</v>
      </c>
      <c r="I279" t="s">
        <v>191</v>
      </c>
      <c r="J279" t="s">
        <v>21</v>
      </c>
      <c r="K279" t="s">
        <v>156</v>
      </c>
      <c r="L279" s="2">
        <v>1</v>
      </c>
      <c r="M279" t="s">
        <v>75</v>
      </c>
      <c r="N279" t="s">
        <v>157</v>
      </c>
      <c r="O279" t="s">
        <v>158</v>
      </c>
    </row>
    <row r="280" spans="1:15" x14ac:dyDescent="0.25">
      <c r="A280" s="2">
        <v>1</v>
      </c>
      <c r="B280" s="2">
        <v>2016</v>
      </c>
      <c r="C280" t="s">
        <v>194</v>
      </c>
      <c r="D280" t="s">
        <v>48</v>
      </c>
      <c r="E280" s="2" t="s">
        <v>12</v>
      </c>
      <c r="F280" s="2">
        <f>VLOOKUP(C280,'Five Year Alumni Srvy 2016 Data'!C:F,4,FALSE)</f>
        <v>0</v>
      </c>
      <c r="G280" s="2" t="str">
        <f>VLOOKUP(F280,Coding!K:L,2,FALSE)</f>
        <v>Non-URM</v>
      </c>
      <c r="H280" t="s">
        <v>195</v>
      </c>
      <c r="I280" t="s">
        <v>196</v>
      </c>
      <c r="J280" t="s">
        <v>10</v>
      </c>
      <c r="K280" t="s">
        <v>156</v>
      </c>
      <c r="L280" s="3"/>
      <c r="M280" t="s">
        <v>75</v>
      </c>
      <c r="N280" t="s">
        <v>157</v>
      </c>
    </row>
    <row r="281" spans="1:15" x14ac:dyDescent="0.25">
      <c r="A281" s="2">
        <v>1</v>
      </c>
      <c r="B281" s="2">
        <v>2016</v>
      </c>
      <c r="C281" t="s">
        <v>218</v>
      </c>
      <c r="D281" t="s">
        <v>48</v>
      </c>
      <c r="E281" s="2" t="s">
        <v>12</v>
      </c>
      <c r="F281" s="2">
        <f>VLOOKUP(C281,'Five Year Alumni Srvy 2016 Data'!C:F,4,FALSE)</f>
        <v>0</v>
      </c>
      <c r="G281" s="2" t="str">
        <f>VLOOKUP(F281,Coding!K:L,2,FALSE)</f>
        <v>Non-URM</v>
      </c>
      <c r="H281" t="s">
        <v>219</v>
      </c>
      <c r="I281" t="s">
        <v>220</v>
      </c>
      <c r="J281" t="s">
        <v>19</v>
      </c>
      <c r="K281" t="s">
        <v>156</v>
      </c>
      <c r="L281" s="2">
        <v>2</v>
      </c>
      <c r="M281" t="s">
        <v>75</v>
      </c>
      <c r="N281" t="s">
        <v>157</v>
      </c>
      <c r="O281" t="s">
        <v>222</v>
      </c>
    </row>
    <row r="282" spans="1:15" x14ac:dyDescent="0.25">
      <c r="A282" s="2">
        <v>1</v>
      </c>
      <c r="B282" s="2">
        <v>2016</v>
      </c>
      <c r="C282" t="s">
        <v>227</v>
      </c>
      <c r="D282" t="s">
        <v>48</v>
      </c>
      <c r="E282" s="2" t="s">
        <v>12</v>
      </c>
      <c r="F282" s="2">
        <f>VLOOKUP(C282,'Five Year Alumni Srvy 2016 Data'!C:F,4,FALSE)</f>
        <v>0</v>
      </c>
      <c r="G282" s="2" t="str">
        <f>VLOOKUP(F282,Coding!K:L,2,FALSE)</f>
        <v>Non-URM</v>
      </c>
      <c r="H282" t="s">
        <v>228</v>
      </c>
      <c r="I282" t="s">
        <v>229</v>
      </c>
      <c r="J282" t="s">
        <v>21</v>
      </c>
      <c r="K282" t="s">
        <v>156</v>
      </c>
      <c r="L282" s="2">
        <v>1</v>
      </c>
      <c r="M282" t="s">
        <v>75</v>
      </c>
      <c r="N282" t="s">
        <v>157</v>
      </c>
      <c r="O282" t="s">
        <v>158</v>
      </c>
    </row>
    <row r="283" spans="1:15" x14ac:dyDescent="0.25">
      <c r="A283" s="2">
        <v>1</v>
      </c>
      <c r="B283" s="2">
        <v>2016</v>
      </c>
      <c r="C283" t="s">
        <v>232</v>
      </c>
      <c r="D283" t="s">
        <v>48</v>
      </c>
      <c r="E283" s="2" t="s">
        <v>12</v>
      </c>
      <c r="F283" s="2">
        <f>VLOOKUP(C283,'Five Year Alumni Srvy 2016 Data'!C:F,4,FALSE)</f>
        <v>0</v>
      </c>
      <c r="G283" s="2" t="str">
        <f>VLOOKUP(F283,Coding!K:L,2,FALSE)</f>
        <v>Non-URM</v>
      </c>
      <c r="H283" t="s">
        <v>233</v>
      </c>
      <c r="I283" t="s">
        <v>182</v>
      </c>
      <c r="J283" t="s">
        <v>21</v>
      </c>
      <c r="K283" t="s">
        <v>156</v>
      </c>
      <c r="L283" s="2">
        <v>1</v>
      </c>
      <c r="M283" t="s">
        <v>75</v>
      </c>
      <c r="N283" t="s">
        <v>157</v>
      </c>
      <c r="O283" t="s">
        <v>158</v>
      </c>
    </row>
    <row r="284" spans="1:15" x14ac:dyDescent="0.25">
      <c r="A284" s="2">
        <v>1</v>
      </c>
      <c r="B284" s="2">
        <v>2016</v>
      </c>
      <c r="C284" t="s">
        <v>234</v>
      </c>
      <c r="D284" t="s">
        <v>48</v>
      </c>
      <c r="E284" s="2" t="s">
        <v>12</v>
      </c>
      <c r="F284" s="2">
        <f>VLOOKUP(C284,'Five Year Alumni Srvy 2016 Data'!C:F,4,FALSE)</f>
        <v>0</v>
      </c>
      <c r="G284" s="2" t="str">
        <f>VLOOKUP(F284,Coding!K:L,2,FALSE)</f>
        <v>Non-URM</v>
      </c>
      <c r="H284" t="s">
        <v>235</v>
      </c>
      <c r="I284" t="s">
        <v>236</v>
      </c>
      <c r="J284" t="s">
        <v>15</v>
      </c>
      <c r="K284" t="s">
        <v>156</v>
      </c>
      <c r="L284" s="3"/>
      <c r="M284" t="s">
        <v>75</v>
      </c>
      <c r="N284" t="s">
        <v>157</v>
      </c>
    </row>
    <row r="285" spans="1:15" x14ac:dyDescent="0.25">
      <c r="A285" s="2">
        <v>1</v>
      </c>
      <c r="B285" s="2">
        <v>2016</v>
      </c>
      <c r="C285" t="s">
        <v>237</v>
      </c>
      <c r="D285" t="s">
        <v>48</v>
      </c>
      <c r="E285" s="2" t="s">
        <v>12</v>
      </c>
      <c r="F285" s="2">
        <f>VLOOKUP(C285,'Five Year Alumni Srvy 2016 Data'!C:F,4,FALSE)</f>
        <v>0</v>
      </c>
      <c r="G285" s="2" t="str">
        <f>VLOOKUP(F285,Coding!K:L,2,FALSE)</f>
        <v>Non-URM</v>
      </c>
      <c r="H285" t="s">
        <v>238</v>
      </c>
      <c r="I285" t="s">
        <v>225</v>
      </c>
      <c r="J285" t="s">
        <v>19</v>
      </c>
      <c r="K285" t="s">
        <v>156</v>
      </c>
      <c r="L285" s="2">
        <v>1</v>
      </c>
      <c r="M285" t="s">
        <v>75</v>
      </c>
      <c r="N285" t="s">
        <v>157</v>
      </c>
      <c r="O285" t="s">
        <v>158</v>
      </c>
    </row>
    <row r="286" spans="1:15" x14ac:dyDescent="0.25">
      <c r="A286" s="2">
        <v>1</v>
      </c>
      <c r="B286" s="2">
        <v>2016</v>
      </c>
      <c r="C286" t="s">
        <v>244</v>
      </c>
      <c r="D286" t="s">
        <v>48</v>
      </c>
      <c r="E286" s="2" t="s">
        <v>12</v>
      </c>
      <c r="F286" s="2">
        <f>VLOOKUP(C286,'Five Year Alumni Srvy 2016 Data'!C:F,4,FALSE)</f>
        <v>0</v>
      </c>
      <c r="G286" s="2" t="str">
        <f>VLOOKUP(F286,Coding!K:L,2,FALSE)</f>
        <v>Non-URM</v>
      </c>
      <c r="H286" t="s">
        <v>245</v>
      </c>
      <c r="I286" t="s">
        <v>245</v>
      </c>
      <c r="J286" t="s">
        <v>17</v>
      </c>
      <c r="K286" t="s">
        <v>156</v>
      </c>
      <c r="L286" s="2">
        <v>5</v>
      </c>
      <c r="M286" t="s">
        <v>75</v>
      </c>
      <c r="N286" t="s">
        <v>157</v>
      </c>
      <c r="O286" t="s">
        <v>239</v>
      </c>
    </row>
    <row r="287" spans="1:15" x14ac:dyDescent="0.25">
      <c r="A287" s="2">
        <v>1</v>
      </c>
      <c r="B287" s="2">
        <v>2016</v>
      </c>
      <c r="C287" t="s">
        <v>246</v>
      </c>
      <c r="D287" t="s">
        <v>48</v>
      </c>
      <c r="E287" s="2" t="s">
        <v>12</v>
      </c>
      <c r="F287" s="2">
        <f>VLOOKUP(C287,'Five Year Alumni Srvy 2016 Data'!C:F,4,FALSE)</f>
        <v>0</v>
      </c>
      <c r="G287" s="2" t="str">
        <f>VLOOKUP(F287,Coding!K:L,2,FALSE)</f>
        <v>Non-URM</v>
      </c>
      <c r="H287" t="s">
        <v>49</v>
      </c>
      <c r="I287" t="s">
        <v>50</v>
      </c>
      <c r="J287" t="s">
        <v>17</v>
      </c>
      <c r="K287" t="s">
        <v>156</v>
      </c>
      <c r="L287" s="2">
        <v>1</v>
      </c>
      <c r="M287" t="s">
        <v>75</v>
      </c>
      <c r="N287" t="s">
        <v>157</v>
      </c>
      <c r="O287" t="s">
        <v>158</v>
      </c>
    </row>
    <row r="288" spans="1:15" x14ac:dyDescent="0.25">
      <c r="A288" s="2">
        <v>1</v>
      </c>
      <c r="B288" s="2">
        <v>2016</v>
      </c>
      <c r="C288" t="s">
        <v>251</v>
      </c>
      <c r="D288" t="s">
        <v>48</v>
      </c>
      <c r="E288" s="2" t="s">
        <v>12</v>
      </c>
      <c r="F288" s="2">
        <f>VLOOKUP(C288,'Five Year Alumni Srvy 2016 Data'!C:F,4,FALSE)</f>
        <v>0</v>
      </c>
      <c r="G288" s="2" t="str">
        <f>VLOOKUP(F288,Coding!K:L,2,FALSE)</f>
        <v>Non-URM</v>
      </c>
      <c r="H288" t="s">
        <v>252</v>
      </c>
      <c r="I288" t="s">
        <v>206</v>
      </c>
      <c r="J288" t="s">
        <v>15</v>
      </c>
      <c r="K288" t="s">
        <v>156</v>
      </c>
      <c r="L288" s="2">
        <v>1</v>
      </c>
      <c r="M288" t="s">
        <v>75</v>
      </c>
      <c r="N288" t="s">
        <v>157</v>
      </c>
      <c r="O288" t="s">
        <v>158</v>
      </c>
    </row>
    <row r="289" spans="1:15" x14ac:dyDescent="0.25">
      <c r="A289" s="2">
        <v>1</v>
      </c>
      <c r="B289" s="2">
        <v>2016</v>
      </c>
      <c r="C289" t="s">
        <v>253</v>
      </c>
      <c r="D289" t="s">
        <v>48</v>
      </c>
      <c r="E289" s="2" t="s">
        <v>12</v>
      </c>
      <c r="F289" s="2">
        <f>VLOOKUP(C289,'Five Year Alumni Srvy 2016 Data'!C:F,4,FALSE)</f>
        <v>0</v>
      </c>
      <c r="G289" s="2" t="str">
        <f>VLOOKUP(F289,Coding!K:L,2,FALSE)</f>
        <v>Non-URM</v>
      </c>
      <c r="H289" t="s">
        <v>254</v>
      </c>
      <c r="I289" t="s">
        <v>206</v>
      </c>
      <c r="J289" t="s">
        <v>15</v>
      </c>
      <c r="K289" t="s">
        <v>156</v>
      </c>
      <c r="L289" s="2">
        <v>3</v>
      </c>
      <c r="M289" t="s">
        <v>75</v>
      </c>
      <c r="N289" t="s">
        <v>157</v>
      </c>
      <c r="O289" t="s">
        <v>226</v>
      </c>
    </row>
    <row r="290" spans="1:15" x14ac:dyDescent="0.25">
      <c r="A290" s="2">
        <v>1</v>
      </c>
      <c r="B290" s="2">
        <v>2016</v>
      </c>
      <c r="C290" t="s">
        <v>257</v>
      </c>
      <c r="D290" t="s">
        <v>204</v>
      </c>
      <c r="E290" s="2" t="s">
        <v>12</v>
      </c>
      <c r="F290" s="2">
        <f>VLOOKUP(C290,'Five Year Alumni Srvy 2016 Data'!C:F,4,FALSE)</f>
        <v>0</v>
      </c>
      <c r="G290" s="2" t="str">
        <f>VLOOKUP(F290,Coding!K:L,2,FALSE)</f>
        <v>Non-URM</v>
      </c>
      <c r="H290" t="s">
        <v>258</v>
      </c>
      <c r="I290" t="s">
        <v>258</v>
      </c>
      <c r="J290" t="s">
        <v>17</v>
      </c>
      <c r="K290" t="s">
        <v>156</v>
      </c>
      <c r="L290" s="2">
        <v>1</v>
      </c>
      <c r="M290" t="s">
        <v>75</v>
      </c>
      <c r="N290" t="s">
        <v>157</v>
      </c>
      <c r="O290" t="s">
        <v>158</v>
      </c>
    </row>
    <row r="291" spans="1:15" x14ac:dyDescent="0.25">
      <c r="A291" s="2">
        <v>1</v>
      </c>
      <c r="B291" s="2">
        <v>2016</v>
      </c>
      <c r="C291" t="s">
        <v>259</v>
      </c>
      <c r="D291" t="s">
        <v>169</v>
      </c>
      <c r="E291" s="2" t="s">
        <v>12</v>
      </c>
      <c r="F291" s="2">
        <f>VLOOKUP(C291,'Five Year Alumni Srvy 2016 Data'!C:F,4,FALSE)</f>
        <v>0</v>
      </c>
      <c r="G291" s="2" t="str">
        <f>VLOOKUP(F291,Coding!K:L,2,FALSE)</f>
        <v>Non-URM</v>
      </c>
      <c r="H291" t="s">
        <v>260</v>
      </c>
      <c r="I291" t="s">
        <v>261</v>
      </c>
      <c r="J291" t="s">
        <v>10</v>
      </c>
      <c r="K291" t="s">
        <v>156</v>
      </c>
      <c r="L291" s="2">
        <v>5</v>
      </c>
      <c r="M291" t="s">
        <v>75</v>
      </c>
      <c r="N291" t="s">
        <v>157</v>
      </c>
      <c r="O291" t="s">
        <v>239</v>
      </c>
    </row>
    <row r="292" spans="1:15" x14ac:dyDescent="0.25">
      <c r="A292" s="2">
        <v>1</v>
      </c>
      <c r="B292" s="2">
        <v>2016</v>
      </c>
      <c r="C292" t="s">
        <v>265</v>
      </c>
      <c r="D292" t="s">
        <v>169</v>
      </c>
      <c r="E292" s="2" t="s">
        <v>12</v>
      </c>
      <c r="F292" s="2">
        <f>VLOOKUP(C292,'Five Year Alumni Srvy 2016 Data'!C:F,4,FALSE)</f>
        <v>0</v>
      </c>
      <c r="G292" s="2" t="str">
        <f>VLOOKUP(F292,Coding!K:L,2,FALSE)</f>
        <v>Non-URM</v>
      </c>
      <c r="H292" t="s">
        <v>266</v>
      </c>
      <c r="I292" t="s">
        <v>267</v>
      </c>
      <c r="J292" t="s">
        <v>10</v>
      </c>
      <c r="K292" t="s">
        <v>156</v>
      </c>
      <c r="L292" s="2">
        <v>1</v>
      </c>
      <c r="M292" t="s">
        <v>75</v>
      </c>
      <c r="N292" t="s">
        <v>157</v>
      </c>
      <c r="O292" t="s">
        <v>158</v>
      </c>
    </row>
    <row r="293" spans="1:15" x14ac:dyDescent="0.25">
      <c r="A293" s="2">
        <v>1</v>
      </c>
      <c r="B293" s="2">
        <v>2016</v>
      </c>
      <c r="C293" t="s">
        <v>276</v>
      </c>
      <c r="D293" t="s">
        <v>48</v>
      </c>
      <c r="E293" s="2" t="s">
        <v>12</v>
      </c>
      <c r="F293" s="2">
        <f>VLOOKUP(C293,'Five Year Alumni Srvy 2016 Data'!C:F,4,FALSE)</f>
        <v>0</v>
      </c>
      <c r="G293" s="2" t="str">
        <f>VLOOKUP(F293,Coding!K:L,2,FALSE)</f>
        <v>Non-URM</v>
      </c>
      <c r="H293" t="s">
        <v>277</v>
      </c>
      <c r="I293" t="s">
        <v>278</v>
      </c>
      <c r="J293" t="s">
        <v>17</v>
      </c>
      <c r="K293" t="s">
        <v>156</v>
      </c>
      <c r="L293" s="2">
        <v>2</v>
      </c>
      <c r="M293" t="s">
        <v>75</v>
      </c>
      <c r="N293" t="s">
        <v>157</v>
      </c>
      <c r="O293" t="s">
        <v>222</v>
      </c>
    </row>
    <row r="294" spans="1:15" x14ac:dyDescent="0.25">
      <c r="A294" s="2">
        <v>1</v>
      </c>
      <c r="B294" s="2">
        <v>2016</v>
      </c>
      <c r="C294" t="s">
        <v>295</v>
      </c>
      <c r="D294" t="s">
        <v>48</v>
      </c>
      <c r="E294" s="2" t="s">
        <v>12</v>
      </c>
      <c r="F294" s="2">
        <f>VLOOKUP(C294,'Five Year Alumni Srvy 2016 Data'!C:F,4,FALSE)</f>
        <v>0</v>
      </c>
      <c r="G294" s="2" t="str">
        <f>VLOOKUP(F294,Coding!K:L,2,FALSE)</f>
        <v>Non-URM</v>
      </c>
      <c r="H294" t="s">
        <v>182</v>
      </c>
      <c r="I294" t="s">
        <v>182</v>
      </c>
      <c r="J294" t="s">
        <v>21</v>
      </c>
      <c r="K294" t="s">
        <v>156</v>
      </c>
      <c r="L294" s="2">
        <v>1</v>
      </c>
      <c r="M294" t="s">
        <v>75</v>
      </c>
      <c r="N294" t="s">
        <v>157</v>
      </c>
      <c r="O294" t="s">
        <v>158</v>
      </c>
    </row>
    <row r="295" spans="1:15" x14ac:dyDescent="0.25">
      <c r="A295" s="2">
        <v>1</v>
      </c>
      <c r="B295" s="2">
        <v>2016</v>
      </c>
      <c r="C295" t="s">
        <v>302</v>
      </c>
      <c r="D295" t="s">
        <v>204</v>
      </c>
      <c r="E295" s="2" t="s">
        <v>12</v>
      </c>
      <c r="F295" s="2">
        <f>VLOOKUP(C295,'Five Year Alumni Srvy 2016 Data'!C:F,4,FALSE)</f>
        <v>0</v>
      </c>
      <c r="G295" s="2" t="str">
        <f>VLOOKUP(F295,Coding!K:L,2,FALSE)</f>
        <v>Non-URM</v>
      </c>
      <c r="H295" t="s">
        <v>198</v>
      </c>
      <c r="I295" t="s">
        <v>199</v>
      </c>
      <c r="J295" t="s">
        <v>17</v>
      </c>
      <c r="K295" t="s">
        <v>156</v>
      </c>
      <c r="L295" s="2">
        <v>2</v>
      </c>
      <c r="M295" t="s">
        <v>75</v>
      </c>
      <c r="N295" t="s">
        <v>157</v>
      </c>
      <c r="O295" t="s">
        <v>222</v>
      </c>
    </row>
    <row r="296" spans="1:15" x14ac:dyDescent="0.25">
      <c r="A296" s="2">
        <v>1</v>
      </c>
      <c r="B296" s="2">
        <v>2016</v>
      </c>
      <c r="C296" t="s">
        <v>303</v>
      </c>
      <c r="D296" t="s">
        <v>204</v>
      </c>
      <c r="E296" s="2" t="s">
        <v>12</v>
      </c>
      <c r="F296" s="2">
        <f>VLOOKUP(C296,'Five Year Alumni Srvy 2016 Data'!C:F,4,FALSE)</f>
        <v>0</v>
      </c>
      <c r="G296" s="2" t="str">
        <f>VLOOKUP(F296,Coding!K:L,2,FALSE)</f>
        <v>Non-URM</v>
      </c>
      <c r="H296" t="s">
        <v>304</v>
      </c>
      <c r="I296" t="s">
        <v>267</v>
      </c>
      <c r="J296" t="s">
        <v>10</v>
      </c>
      <c r="K296" t="s">
        <v>156</v>
      </c>
      <c r="L296" s="2">
        <v>1</v>
      </c>
      <c r="M296" t="s">
        <v>75</v>
      </c>
      <c r="N296" t="s">
        <v>157</v>
      </c>
      <c r="O296" t="s">
        <v>158</v>
      </c>
    </row>
    <row r="297" spans="1:15" x14ac:dyDescent="0.25">
      <c r="A297" s="2">
        <v>1</v>
      </c>
      <c r="B297" s="2">
        <v>2016</v>
      </c>
      <c r="C297" t="s">
        <v>311</v>
      </c>
      <c r="D297" t="s">
        <v>48</v>
      </c>
      <c r="E297" s="2" t="s">
        <v>12</v>
      </c>
      <c r="F297" s="2">
        <f>VLOOKUP(C297,'Five Year Alumni Srvy 2016 Data'!C:F,4,FALSE)</f>
        <v>0</v>
      </c>
      <c r="G297" s="2" t="str">
        <f>VLOOKUP(F297,Coding!K:L,2,FALSE)</f>
        <v>Non-URM</v>
      </c>
      <c r="H297" t="s">
        <v>258</v>
      </c>
      <c r="I297" t="s">
        <v>258</v>
      </c>
      <c r="J297" t="s">
        <v>17</v>
      </c>
      <c r="K297" t="s">
        <v>156</v>
      </c>
      <c r="L297" s="2">
        <v>2</v>
      </c>
      <c r="M297" t="s">
        <v>75</v>
      </c>
      <c r="N297" t="s">
        <v>157</v>
      </c>
      <c r="O297" t="s">
        <v>222</v>
      </c>
    </row>
    <row r="298" spans="1:15" x14ac:dyDescent="0.25">
      <c r="A298" s="2">
        <v>1</v>
      </c>
      <c r="B298" s="2">
        <v>2016</v>
      </c>
      <c r="C298" t="s">
        <v>315</v>
      </c>
      <c r="D298" t="s">
        <v>48</v>
      </c>
      <c r="E298" s="2" t="s">
        <v>12</v>
      </c>
      <c r="F298" s="2">
        <f>VLOOKUP(C298,'Five Year Alumni Srvy 2016 Data'!C:F,4,FALSE)</f>
        <v>0</v>
      </c>
      <c r="G298" s="2" t="str">
        <f>VLOOKUP(F298,Coding!K:L,2,FALSE)</f>
        <v>Non-URM</v>
      </c>
      <c r="H298" t="s">
        <v>316</v>
      </c>
      <c r="I298" t="s">
        <v>261</v>
      </c>
      <c r="J298" t="s">
        <v>10</v>
      </c>
      <c r="K298" t="s">
        <v>156</v>
      </c>
      <c r="L298" s="2">
        <v>1</v>
      </c>
      <c r="M298" t="s">
        <v>75</v>
      </c>
      <c r="N298" t="s">
        <v>157</v>
      </c>
      <c r="O298" t="s">
        <v>158</v>
      </c>
    </row>
    <row r="299" spans="1:15" x14ac:dyDescent="0.25">
      <c r="A299" s="2">
        <v>1</v>
      </c>
      <c r="B299" s="2">
        <v>2016</v>
      </c>
      <c r="C299" t="s">
        <v>320</v>
      </c>
      <c r="D299" t="s">
        <v>48</v>
      </c>
      <c r="E299" s="2" t="s">
        <v>12</v>
      </c>
      <c r="F299" s="2">
        <f>VLOOKUP(C299,'Five Year Alumni Srvy 2016 Data'!C:F,4,FALSE)</f>
        <v>0</v>
      </c>
      <c r="G299" s="2" t="str">
        <f>VLOOKUP(F299,Coding!K:L,2,FALSE)</f>
        <v>Non-URM</v>
      </c>
      <c r="H299" t="s">
        <v>321</v>
      </c>
      <c r="I299" t="s">
        <v>322</v>
      </c>
      <c r="J299" t="s">
        <v>15</v>
      </c>
      <c r="K299" t="s">
        <v>156</v>
      </c>
      <c r="L299" s="2">
        <v>1</v>
      </c>
      <c r="M299" t="s">
        <v>75</v>
      </c>
      <c r="N299" t="s">
        <v>157</v>
      </c>
      <c r="O299" t="s">
        <v>158</v>
      </c>
    </row>
    <row r="300" spans="1:15" x14ac:dyDescent="0.25">
      <c r="A300" s="2">
        <v>1</v>
      </c>
      <c r="B300" s="2">
        <v>2016</v>
      </c>
      <c r="C300" t="s">
        <v>324</v>
      </c>
      <c r="D300" t="s">
        <v>204</v>
      </c>
      <c r="E300" s="2" t="s">
        <v>12</v>
      </c>
      <c r="F300" s="2">
        <f>VLOOKUP(C300,'Five Year Alumni Srvy 2016 Data'!C:F,4,FALSE)</f>
        <v>0</v>
      </c>
      <c r="G300" s="2" t="str">
        <f>VLOOKUP(F300,Coding!K:L,2,FALSE)</f>
        <v>Non-URM</v>
      </c>
      <c r="H300" t="s">
        <v>298</v>
      </c>
      <c r="I300" t="s">
        <v>298</v>
      </c>
      <c r="J300" t="s">
        <v>21</v>
      </c>
      <c r="K300" t="s">
        <v>156</v>
      </c>
      <c r="L300" s="2">
        <v>1</v>
      </c>
      <c r="M300" t="s">
        <v>75</v>
      </c>
      <c r="N300" t="s">
        <v>157</v>
      </c>
      <c r="O300" t="s">
        <v>158</v>
      </c>
    </row>
    <row r="301" spans="1:15" x14ac:dyDescent="0.25">
      <c r="A301" s="2">
        <v>1</v>
      </c>
      <c r="B301" s="2">
        <v>2016</v>
      </c>
      <c r="C301" t="s">
        <v>332</v>
      </c>
      <c r="D301" t="s">
        <v>169</v>
      </c>
      <c r="E301" s="2" t="s">
        <v>12</v>
      </c>
      <c r="F301" s="2">
        <f>VLOOKUP(C301,'Five Year Alumni Srvy 2016 Data'!C:F,4,FALSE)</f>
        <v>0</v>
      </c>
      <c r="G301" s="2" t="str">
        <f>VLOOKUP(F301,Coding!K:L,2,FALSE)</f>
        <v>Non-URM</v>
      </c>
      <c r="H301" t="s">
        <v>182</v>
      </c>
      <c r="I301" t="s">
        <v>182</v>
      </c>
      <c r="J301" t="s">
        <v>21</v>
      </c>
      <c r="K301" t="s">
        <v>156</v>
      </c>
      <c r="L301" s="3"/>
      <c r="M301" t="s">
        <v>75</v>
      </c>
      <c r="N301" t="s">
        <v>157</v>
      </c>
    </row>
    <row r="302" spans="1:15" x14ac:dyDescent="0.25">
      <c r="A302" s="2">
        <v>1</v>
      </c>
      <c r="B302" s="2">
        <v>2016</v>
      </c>
      <c r="C302" t="s">
        <v>358</v>
      </c>
      <c r="D302" t="s">
        <v>264</v>
      </c>
      <c r="E302" s="2" t="s">
        <v>12</v>
      </c>
      <c r="F302" s="2">
        <f>VLOOKUP(C302,'Five Year Alumni Srvy 2016 Data'!C:F,4,FALSE)</f>
        <v>0</v>
      </c>
      <c r="G302" s="2" t="str">
        <f>VLOOKUP(F302,Coding!K:L,2,FALSE)</f>
        <v>Non-URM</v>
      </c>
      <c r="H302" t="s">
        <v>190</v>
      </c>
      <c r="I302" t="s">
        <v>191</v>
      </c>
      <c r="J302" t="s">
        <v>21</v>
      </c>
      <c r="K302" t="s">
        <v>156</v>
      </c>
      <c r="L302" s="2">
        <v>1</v>
      </c>
      <c r="M302" t="s">
        <v>75</v>
      </c>
      <c r="N302" t="s">
        <v>157</v>
      </c>
      <c r="O302" t="s">
        <v>158</v>
      </c>
    </row>
    <row r="303" spans="1:15" x14ac:dyDescent="0.25">
      <c r="A303" s="2">
        <v>1</v>
      </c>
      <c r="B303" s="2">
        <v>2016</v>
      </c>
      <c r="C303" t="s">
        <v>363</v>
      </c>
      <c r="D303" t="s">
        <v>264</v>
      </c>
      <c r="E303" s="2" t="s">
        <v>12</v>
      </c>
      <c r="F303" s="2">
        <f>VLOOKUP(C303,'Five Year Alumni Srvy 2016 Data'!C:F,4,FALSE)</f>
        <v>0</v>
      </c>
      <c r="G303" s="2" t="str">
        <f>VLOOKUP(F303,Coding!K:L,2,FALSE)</f>
        <v>Non-URM</v>
      </c>
      <c r="H303" t="s">
        <v>304</v>
      </c>
      <c r="I303" t="s">
        <v>267</v>
      </c>
      <c r="J303" t="s">
        <v>10</v>
      </c>
      <c r="K303" t="s">
        <v>156</v>
      </c>
      <c r="L303" s="2">
        <v>1</v>
      </c>
      <c r="M303" t="s">
        <v>75</v>
      </c>
      <c r="N303" t="s">
        <v>157</v>
      </c>
      <c r="O303" t="s">
        <v>158</v>
      </c>
    </row>
    <row r="304" spans="1:15" x14ac:dyDescent="0.25">
      <c r="A304" s="2">
        <v>1</v>
      </c>
      <c r="B304" s="2">
        <v>2016</v>
      </c>
      <c r="C304" t="s">
        <v>365</v>
      </c>
      <c r="D304" t="s">
        <v>48</v>
      </c>
      <c r="E304" s="2" t="s">
        <v>12</v>
      </c>
      <c r="F304" s="2">
        <f>VLOOKUP(C304,'Five Year Alumni Srvy 2016 Data'!C:F,4,FALSE)</f>
        <v>0</v>
      </c>
      <c r="G304" s="2" t="str">
        <f>VLOOKUP(F304,Coding!K:L,2,FALSE)</f>
        <v>Non-URM</v>
      </c>
      <c r="H304" t="s">
        <v>270</v>
      </c>
      <c r="I304" t="s">
        <v>270</v>
      </c>
      <c r="J304" t="s">
        <v>21</v>
      </c>
      <c r="K304" t="s">
        <v>156</v>
      </c>
      <c r="L304" s="2">
        <v>2</v>
      </c>
      <c r="M304" t="s">
        <v>75</v>
      </c>
      <c r="N304" t="s">
        <v>157</v>
      </c>
      <c r="O304" t="s">
        <v>222</v>
      </c>
    </row>
    <row r="305" spans="1:15" x14ac:dyDescent="0.25">
      <c r="A305" s="2">
        <v>1</v>
      </c>
      <c r="B305" s="2">
        <v>2016</v>
      </c>
      <c r="C305" t="s">
        <v>366</v>
      </c>
      <c r="D305" t="s">
        <v>48</v>
      </c>
      <c r="E305" s="2" t="s">
        <v>12</v>
      </c>
      <c r="F305" s="2">
        <f>VLOOKUP(C305,'Five Year Alumni Srvy 2016 Data'!C:F,4,FALSE)</f>
        <v>0</v>
      </c>
      <c r="G305" s="2" t="str">
        <f>VLOOKUP(F305,Coding!K:L,2,FALSE)</f>
        <v>Non-URM</v>
      </c>
      <c r="H305" t="s">
        <v>339</v>
      </c>
      <c r="I305" t="s">
        <v>339</v>
      </c>
      <c r="J305" t="s">
        <v>15</v>
      </c>
      <c r="K305" t="s">
        <v>156</v>
      </c>
      <c r="L305" s="2">
        <v>1</v>
      </c>
      <c r="M305" t="s">
        <v>75</v>
      </c>
      <c r="N305" t="s">
        <v>157</v>
      </c>
      <c r="O305" t="s">
        <v>158</v>
      </c>
    </row>
    <row r="306" spans="1:15" x14ac:dyDescent="0.25">
      <c r="A306" s="2">
        <v>1</v>
      </c>
      <c r="B306" s="2">
        <v>2016</v>
      </c>
      <c r="C306" t="s">
        <v>369</v>
      </c>
      <c r="D306" t="s">
        <v>48</v>
      </c>
      <c r="E306" s="2" t="s">
        <v>12</v>
      </c>
      <c r="F306" s="2">
        <f>VLOOKUP(C306,'Five Year Alumni Srvy 2016 Data'!C:F,4,FALSE)</f>
        <v>0</v>
      </c>
      <c r="G306" s="2" t="str">
        <f>VLOOKUP(F306,Coding!K:L,2,FALSE)</f>
        <v>Non-URM</v>
      </c>
      <c r="H306" t="s">
        <v>215</v>
      </c>
      <c r="I306" t="s">
        <v>215</v>
      </c>
      <c r="J306" t="s">
        <v>21</v>
      </c>
      <c r="K306" t="s">
        <v>156</v>
      </c>
      <c r="L306" s="2">
        <v>3</v>
      </c>
      <c r="M306" t="s">
        <v>75</v>
      </c>
      <c r="N306" t="s">
        <v>157</v>
      </c>
      <c r="O306" t="s">
        <v>226</v>
      </c>
    </row>
    <row r="307" spans="1:15" x14ac:dyDescent="0.25">
      <c r="A307" s="2">
        <v>1</v>
      </c>
      <c r="B307" s="2">
        <v>2016</v>
      </c>
      <c r="C307" t="s">
        <v>373</v>
      </c>
      <c r="D307" t="s">
        <v>48</v>
      </c>
      <c r="E307" s="2" t="s">
        <v>12</v>
      </c>
      <c r="F307" s="2">
        <f>VLOOKUP(C307,'Five Year Alumni Srvy 2016 Data'!C:F,4,FALSE)</f>
        <v>0</v>
      </c>
      <c r="G307" s="2" t="str">
        <f>VLOOKUP(F307,Coding!K:L,2,FALSE)</f>
        <v>Non-URM</v>
      </c>
      <c r="H307" t="s">
        <v>235</v>
      </c>
      <c r="I307" t="s">
        <v>236</v>
      </c>
      <c r="J307" t="s">
        <v>15</v>
      </c>
      <c r="K307" t="s">
        <v>156</v>
      </c>
      <c r="L307" s="2">
        <v>1</v>
      </c>
      <c r="M307" t="s">
        <v>75</v>
      </c>
      <c r="N307" t="s">
        <v>157</v>
      </c>
      <c r="O307" t="s">
        <v>158</v>
      </c>
    </row>
    <row r="308" spans="1:15" x14ac:dyDescent="0.25">
      <c r="A308" s="2">
        <v>1</v>
      </c>
      <c r="B308" s="2">
        <v>2016</v>
      </c>
      <c r="C308" t="s">
        <v>377</v>
      </c>
      <c r="E308" s="2" t="s">
        <v>12</v>
      </c>
      <c r="F308" s="2">
        <f>VLOOKUP(C308,'Five Year Alumni Srvy 2016 Data'!C:F,4,FALSE)</f>
        <v>0</v>
      </c>
      <c r="G308" s="2" t="str">
        <f>VLOOKUP(F308,Coding!K:L,2,FALSE)</f>
        <v>Non-URM</v>
      </c>
      <c r="H308" t="s">
        <v>427</v>
      </c>
      <c r="I308" t="s">
        <v>267</v>
      </c>
      <c r="J308" t="s">
        <v>10</v>
      </c>
      <c r="K308" t="s">
        <v>156</v>
      </c>
      <c r="L308" s="2">
        <v>2</v>
      </c>
      <c r="M308" t="s">
        <v>75</v>
      </c>
      <c r="N308" t="s">
        <v>157</v>
      </c>
      <c r="O308" t="s">
        <v>222</v>
      </c>
    </row>
    <row r="309" spans="1:15" x14ac:dyDescent="0.25">
      <c r="A309" s="2">
        <v>1</v>
      </c>
      <c r="B309" s="2">
        <v>2016</v>
      </c>
      <c r="C309" t="s">
        <v>378</v>
      </c>
      <c r="D309" t="s">
        <v>204</v>
      </c>
      <c r="E309" s="2" t="s">
        <v>12</v>
      </c>
      <c r="F309" s="2">
        <f>VLOOKUP(C309,'Five Year Alumni Srvy 2016 Data'!C:F,4,FALSE)</f>
        <v>0</v>
      </c>
      <c r="G309" s="2" t="str">
        <f>VLOOKUP(F309,Coding!K:L,2,FALSE)</f>
        <v>Non-URM</v>
      </c>
      <c r="H309" t="s">
        <v>258</v>
      </c>
      <c r="I309" t="s">
        <v>258</v>
      </c>
      <c r="J309" t="s">
        <v>17</v>
      </c>
      <c r="K309" t="s">
        <v>156</v>
      </c>
      <c r="L309" s="2">
        <v>1</v>
      </c>
      <c r="M309" t="s">
        <v>75</v>
      </c>
      <c r="N309" t="s">
        <v>157</v>
      </c>
      <c r="O309" t="s">
        <v>158</v>
      </c>
    </row>
    <row r="310" spans="1:15" x14ac:dyDescent="0.25">
      <c r="A310" s="2">
        <v>1</v>
      </c>
      <c r="B310" s="2">
        <v>2016</v>
      </c>
      <c r="C310" t="s">
        <v>381</v>
      </c>
      <c r="D310" t="s">
        <v>48</v>
      </c>
      <c r="E310" s="2" t="s">
        <v>12</v>
      </c>
      <c r="F310" s="2">
        <f>VLOOKUP(C310,'Five Year Alumni Srvy 2016 Data'!C:F,4,FALSE)</f>
        <v>0</v>
      </c>
      <c r="G310" s="2" t="str">
        <f>VLOOKUP(F310,Coding!K:L,2,FALSE)</f>
        <v>Non-URM</v>
      </c>
      <c r="H310" t="s">
        <v>382</v>
      </c>
      <c r="I310" t="s">
        <v>328</v>
      </c>
      <c r="J310" t="s">
        <v>10</v>
      </c>
      <c r="K310" t="s">
        <v>156</v>
      </c>
      <c r="L310" s="2">
        <v>1</v>
      </c>
      <c r="M310" t="s">
        <v>75</v>
      </c>
      <c r="N310" t="s">
        <v>157</v>
      </c>
      <c r="O310" t="s">
        <v>158</v>
      </c>
    </row>
    <row r="311" spans="1:15" x14ac:dyDescent="0.25">
      <c r="A311" s="2">
        <v>1</v>
      </c>
      <c r="B311" s="2">
        <v>2016</v>
      </c>
      <c r="C311" t="s">
        <v>383</v>
      </c>
      <c r="D311" t="s">
        <v>204</v>
      </c>
      <c r="E311" s="2" t="s">
        <v>12</v>
      </c>
      <c r="F311" s="2">
        <f>VLOOKUP(C311,'Five Year Alumni Srvy 2016 Data'!C:F,4,FALSE)</f>
        <v>0</v>
      </c>
      <c r="G311" s="2" t="str">
        <f>VLOOKUP(F311,Coding!K:L,2,FALSE)</f>
        <v>Non-URM</v>
      </c>
      <c r="H311" t="s">
        <v>384</v>
      </c>
      <c r="I311" t="s">
        <v>182</v>
      </c>
      <c r="J311" t="s">
        <v>21</v>
      </c>
      <c r="K311" t="s">
        <v>156</v>
      </c>
      <c r="L311" s="2">
        <v>2</v>
      </c>
      <c r="M311" t="s">
        <v>75</v>
      </c>
      <c r="N311" t="s">
        <v>157</v>
      </c>
      <c r="O311" t="s">
        <v>222</v>
      </c>
    </row>
    <row r="312" spans="1:15" x14ac:dyDescent="0.25">
      <c r="A312" s="2">
        <v>1</v>
      </c>
      <c r="B312" s="2">
        <v>2016</v>
      </c>
      <c r="C312" t="s">
        <v>388</v>
      </c>
      <c r="D312" t="s">
        <v>169</v>
      </c>
      <c r="E312" s="2" t="s">
        <v>12</v>
      </c>
      <c r="F312" s="2">
        <f>VLOOKUP(C312,'Five Year Alumni Srvy 2016 Data'!C:F,4,FALSE)</f>
        <v>0</v>
      </c>
      <c r="G312" s="2" t="str">
        <f>VLOOKUP(F312,Coding!K:L,2,FALSE)</f>
        <v>Non-URM</v>
      </c>
      <c r="H312" t="s">
        <v>389</v>
      </c>
      <c r="I312" t="s">
        <v>390</v>
      </c>
      <c r="J312" t="s">
        <v>21</v>
      </c>
      <c r="K312" t="s">
        <v>156</v>
      </c>
      <c r="L312" s="2">
        <v>1</v>
      </c>
      <c r="M312" t="s">
        <v>75</v>
      </c>
      <c r="N312" t="s">
        <v>157</v>
      </c>
      <c r="O312" t="s">
        <v>158</v>
      </c>
    </row>
    <row r="313" spans="1:15" x14ac:dyDescent="0.25">
      <c r="A313" s="2">
        <v>1</v>
      </c>
      <c r="B313" s="2">
        <v>2016</v>
      </c>
      <c r="C313" t="s">
        <v>394</v>
      </c>
      <c r="D313" t="s">
        <v>264</v>
      </c>
      <c r="E313" s="2" t="s">
        <v>12</v>
      </c>
      <c r="F313" s="2">
        <f>VLOOKUP(C313,'Five Year Alumni Srvy 2016 Data'!C:F,4,FALSE)</f>
        <v>0</v>
      </c>
      <c r="G313" s="2" t="str">
        <f>VLOOKUP(F313,Coding!K:L,2,FALSE)</f>
        <v>Non-URM</v>
      </c>
      <c r="H313" t="s">
        <v>252</v>
      </c>
      <c r="I313" t="s">
        <v>206</v>
      </c>
      <c r="J313" t="s">
        <v>15</v>
      </c>
      <c r="K313" t="s">
        <v>156</v>
      </c>
      <c r="L313" s="2">
        <v>1</v>
      </c>
      <c r="M313" t="s">
        <v>75</v>
      </c>
      <c r="N313" t="s">
        <v>157</v>
      </c>
      <c r="O313" t="s">
        <v>158</v>
      </c>
    </row>
    <row r="314" spans="1:15" x14ac:dyDescent="0.25">
      <c r="A314" s="2">
        <v>1</v>
      </c>
      <c r="B314" s="2">
        <v>2016</v>
      </c>
      <c r="C314" t="s">
        <v>396</v>
      </c>
      <c r="D314" t="s">
        <v>48</v>
      </c>
      <c r="E314" s="2" t="s">
        <v>12</v>
      </c>
      <c r="F314" s="2">
        <f>VLOOKUP(C314,'Five Year Alumni Srvy 2016 Data'!C:F,4,FALSE)</f>
        <v>0</v>
      </c>
      <c r="G314" s="2" t="str">
        <f>VLOOKUP(F314,Coding!K:L,2,FALSE)</f>
        <v>Non-URM</v>
      </c>
      <c r="H314" t="s">
        <v>318</v>
      </c>
      <c r="I314" t="s">
        <v>171</v>
      </c>
      <c r="J314" t="s">
        <v>19</v>
      </c>
      <c r="K314" t="s">
        <v>156</v>
      </c>
      <c r="L314" s="2">
        <v>1</v>
      </c>
      <c r="M314" t="s">
        <v>75</v>
      </c>
      <c r="N314" t="s">
        <v>157</v>
      </c>
      <c r="O314" t="s">
        <v>158</v>
      </c>
    </row>
    <row r="315" spans="1:15" x14ac:dyDescent="0.25">
      <c r="A315" s="2">
        <v>1</v>
      </c>
      <c r="B315" s="2">
        <v>2016</v>
      </c>
      <c r="C315" t="s">
        <v>404</v>
      </c>
      <c r="D315" t="s">
        <v>204</v>
      </c>
      <c r="E315" s="2" t="s">
        <v>12</v>
      </c>
      <c r="F315" s="2">
        <f>VLOOKUP(C315,'Five Year Alumni Srvy 2016 Data'!C:F,4,FALSE)</f>
        <v>0</v>
      </c>
      <c r="G315" s="2" t="str">
        <f>VLOOKUP(F315,Coding!K:L,2,FALSE)</f>
        <v>Non-URM</v>
      </c>
      <c r="H315" t="s">
        <v>284</v>
      </c>
      <c r="I315" t="s">
        <v>261</v>
      </c>
      <c r="J315" t="s">
        <v>10</v>
      </c>
      <c r="K315" t="s">
        <v>156</v>
      </c>
      <c r="L315" s="2">
        <v>5</v>
      </c>
      <c r="M315" t="s">
        <v>75</v>
      </c>
      <c r="N315" t="s">
        <v>157</v>
      </c>
      <c r="O315" t="s">
        <v>239</v>
      </c>
    </row>
    <row r="316" spans="1:15" x14ac:dyDescent="0.25">
      <c r="A316" s="2">
        <v>1</v>
      </c>
      <c r="B316" s="2">
        <v>2016</v>
      </c>
      <c r="C316" t="s">
        <v>417</v>
      </c>
      <c r="D316" t="s">
        <v>204</v>
      </c>
      <c r="E316" s="2" t="s">
        <v>12</v>
      </c>
      <c r="F316" s="2">
        <f>VLOOKUP(C316,'Five Year Alumni Srvy 2016 Data'!C:F,4,FALSE)</f>
        <v>0</v>
      </c>
      <c r="G316" s="2" t="str">
        <f>VLOOKUP(F316,Coding!K:L,2,FALSE)</f>
        <v>Non-URM</v>
      </c>
      <c r="H316" t="s">
        <v>418</v>
      </c>
      <c r="I316" t="s">
        <v>342</v>
      </c>
      <c r="J316" t="s">
        <v>19</v>
      </c>
      <c r="K316" t="s">
        <v>156</v>
      </c>
      <c r="L316" s="2">
        <v>1</v>
      </c>
      <c r="M316" t="s">
        <v>75</v>
      </c>
      <c r="N316" t="s">
        <v>157</v>
      </c>
      <c r="O316" t="s">
        <v>158</v>
      </c>
    </row>
    <row r="317" spans="1:15" x14ac:dyDescent="0.25">
      <c r="A317" s="2">
        <v>1</v>
      </c>
      <c r="B317" s="2">
        <v>2016</v>
      </c>
      <c r="C317" t="s">
        <v>422</v>
      </c>
      <c r="D317" t="s">
        <v>48</v>
      </c>
      <c r="E317" s="2" t="s">
        <v>12</v>
      </c>
      <c r="F317" s="2">
        <f>VLOOKUP(C317,'Five Year Alumni Srvy 2016 Data'!C:F,4,FALSE)</f>
        <v>0</v>
      </c>
      <c r="G317" s="2" t="str">
        <f>VLOOKUP(F317,Coding!K:L,2,FALSE)</f>
        <v>Non-URM</v>
      </c>
      <c r="H317" t="s">
        <v>241</v>
      </c>
      <c r="I317" t="s">
        <v>242</v>
      </c>
      <c r="J317" t="s">
        <v>21</v>
      </c>
      <c r="K317" t="s">
        <v>156</v>
      </c>
      <c r="L317" s="2">
        <v>1</v>
      </c>
      <c r="M317" t="s">
        <v>75</v>
      </c>
      <c r="N317" t="s">
        <v>157</v>
      </c>
      <c r="O317" t="s">
        <v>158</v>
      </c>
    </row>
    <row r="318" spans="1:15" x14ac:dyDescent="0.25">
      <c r="A318" s="2">
        <v>1</v>
      </c>
      <c r="B318" s="2">
        <v>2016</v>
      </c>
      <c r="C318" t="s">
        <v>424</v>
      </c>
      <c r="D318" t="s">
        <v>204</v>
      </c>
      <c r="E318" s="2" t="s">
        <v>12</v>
      </c>
      <c r="F318" s="2">
        <f>VLOOKUP(C318,'Five Year Alumni Srvy 2016 Data'!C:F,4,FALSE)</f>
        <v>0</v>
      </c>
      <c r="G318" s="2" t="str">
        <f>VLOOKUP(F318,Coding!K:L,2,FALSE)</f>
        <v>Non-URM</v>
      </c>
      <c r="H318" t="s">
        <v>425</v>
      </c>
      <c r="I318" t="s">
        <v>267</v>
      </c>
      <c r="J318" t="s">
        <v>10</v>
      </c>
      <c r="K318" t="s">
        <v>156</v>
      </c>
      <c r="L318" s="2">
        <v>1</v>
      </c>
      <c r="M318" t="s">
        <v>75</v>
      </c>
      <c r="N318" t="s">
        <v>157</v>
      </c>
      <c r="O318" t="s">
        <v>158</v>
      </c>
    </row>
    <row r="319" spans="1:15" x14ac:dyDescent="0.25">
      <c r="A319" s="2">
        <v>1</v>
      </c>
      <c r="B319" s="2">
        <v>2016</v>
      </c>
      <c r="C319" t="s">
        <v>438</v>
      </c>
      <c r="D319" t="s">
        <v>48</v>
      </c>
      <c r="E319" s="2" t="s">
        <v>12</v>
      </c>
      <c r="F319" s="2">
        <f>VLOOKUP(C319,'Five Year Alumni Srvy 2016 Data'!C:F,4,FALSE)</f>
        <v>0</v>
      </c>
      <c r="G319" s="2" t="str">
        <f>VLOOKUP(F319,Coding!K:L,2,FALSE)</f>
        <v>Non-URM</v>
      </c>
      <c r="H319" t="s">
        <v>182</v>
      </c>
      <c r="I319" t="s">
        <v>182</v>
      </c>
      <c r="J319" t="s">
        <v>21</v>
      </c>
      <c r="K319" t="s">
        <v>156</v>
      </c>
      <c r="L319" s="2">
        <v>1</v>
      </c>
      <c r="M319" t="s">
        <v>75</v>
      </c>
      <c r="N319" t="s">
        <v>157</v>
      </c>
      <c r="O319" t="s">
        <v>158</v>
      </c>
    </row>
    <row r="320" spans="1:15" x14ac:dyDescent="0.25">
      <c r="A320" s="2">
        <v>1</v>
      </c>
      <c r="B320" s="2">
        <v>2016</v>
      </c>
      <c r="C320" t="s">
        <v>443</v>
      </c>
      <c r="D320" t="s">
        <v>264</v>
      </c>
      <c r="E320" s="2" t="s">
        <v>12</v>
      </c>
      <c r="F320" s="2">
        <f>VLOOKUP(C320,'Five Year Alumni Srvy 2016 Data'!C:F,4,FALSE)</f>
        <v>0</v>
      </c>
      <c r="G320" s="2" t="str">
        <f>VLOOKUP(F320,Coding!K:L,2,FALSE)</f>
        <v>Non-URM</v>
      </c>
      <c r="H320" t="s">
        <v>444</v>
      </c>
      <c r="I320" t="s">
        <v>401</v>
      </c>
      <c r="J320" t="s">
        <v>19</v>
      </c>
      <c r="K320" t="s">
        <v>156</v>
      </c>
      <c r="L320" s="2">
        <v>5</v>
      </c>
      <c r="M320" t="s">
        <v>75</v>
      </c>
      <c r="N320" t="s">
        <v>157</v>
      </c>
      <c r="O320" t="s">
        <v>239</v>
      </c>
    </row>
    <row r="321" spans="1:15" x14ac:dyDescent="0.25">
      <c r="A321" s="2">
        <v>1</v>
      </c>
      <c r="B321" s="2">
        <v>2016</v>
      </c>
      <c r="C321" t="s">
        <v>450</v>
      </c>
      <c r="D321" t="s">
        <v>169</v>
      </c>
      <c r="E321" s="2" t="s">
        <v>12</v>
      </c>
      <c r="F321" s="2">
        <f>VLOOKUP(C321,'Five Year Alumni Srvy 2016 Data'!C:F,4,FALSE)</f>
        <v>0</v>
      </c>
      <c r="G321" s="2" t="str">
        <f>VLOOKUP(F321,Coding!K:L,2,FALSE)</f>
        <v>Non-URM</v>
      </c>
      <c r="H321" t="s">
        <v>451</v>
      </c>
      <c r="I321" t="s">
        <v>452</v>
      </c>
      <c r="J321" t="s">
        <v>21</v>
      </c>
      <c r="K321" t="s">
        <v>156</v>
      </c>
      <c r="L321" s="2">
        <v>1</v>
      </c>
      <c r="M321" t="s">
        <v>75</v>
      </c>
      <c r="N321" t="s">
        <v>157</v>
      </c>
      <c r="O321" t="s">
        <v>158</v>
      </c>
    </row>
    <row r="322" spans="1:15" x14ac:dyDescent="0.25">
      <c r="A322" s="2">
        <v>1</v>
      </c>
      <c r="B322" s="2">
        <v>2016</v>
      </c>
      <c r="C322" t="s">
        <v>453</v>
      </c>
      <c r="D322" t="s">
        <v>169</v>
      </c>
      <c r="E322" s="2" t="s">
        <v>12</v>
      </c>
      <c r="F322" s="2">
        <f>VLOOKUP(C322,'Five Year Alumni Srvy 2016 Data'!C:F,4,FALSE)</f>
        <v>0</v>
      </c>
      <c r="G322" s="2" t="str">
        <f>VLOOKUP(F322,Coding!K:L,2,FALSE)</f>
        <v>Non-URM</v>
      </c>
      <c r="H322" t="s">
        <v>454</v>
      </c>
      <c r="I322" t="s">
        <v>206</v>
      </c>
      <c r="J322" t="s">
        <v>15</v>
      </c>
      <c r="K322" t="s">
        <v>156</v>
      </c>
      <c r="L322" s="3"/>
      <c r="M322" t="s">
        <v>75</v>
      </c>
      <c r="N322" t="s">
        <v>157</v>
      </c>
    </row>
    <row r="323" spans="1:15" x14ac:dyDescent="0.25">
      <c r="A323" s="2">
        <v>1</v>
      </c>
      <c r="B323" s="2">
        <v>2016</v>
      </c>
      <c r="C323" t="s">
        <v>462</v>
      </c>
      <c r="D323" t="s">
        <v>48</v>
      </c>
      <c r="E323" s="2" t="s">
        <v>12</v>
      </c>
      <c r="F323" s="2">
        <f>VLOOKUP(C323,'Five Year Alumni Srvy 2016 Data'!C:F,4,FALSE)</f>
        <v>0</v>
      </c>
      <c r="G323" s="2" t="str">
        <f>VLOOKUP(F323,Coding!K:L,2,FALSE)</f>
        <v>Non-URM</v>
      </c>
      <c r="H323" t="s">
        <v>215</v>
      </c>
      <c r="I323" t="s">
        <v>215</v>
      </c>
      <c r="J323" t="s">
        <v>21</v>
      </c>
      <c r="K323" t="s">
        <v>156</v>
      </c>
      <c r="L323" s="2">
        <v>1</v>
      </c>
      <c r="M323" t="s">
        <v>75</v>
      </c>
      <c r="N323" t="s">
        <v>157</v>
      </c>
      <c r="O323" t="s">
        <v>158</v>
      </c>
    </row>
    <row r="324" spans="1:15" x14ac:dyDescent="0.25">
      <c r="A324" s="2">
        <v>1</v>
      </c>
      <c r="B324" s="2">
        <v>2016</v>
      </c>
      <c r="C324" t="s">
        <v>463</v>
      </c>
      <c r="D324" t="s">
        <v>204</v>
      </c>
      <c r="E324" s="2" t="s">
        <v>12</v>
      </c>
      <c r="F324" s="2">
        <f>VLOOKUP(C324,'Five Year Alumni Srvy 2016 Data'!C:F,4,FALSE)</f>
        <v>0</v>
      </c>
      <c r="G324" s="2" t="str">
        <f>VLOOKUP(F324,Coding!K:L,2,FALSE)</f>
        <v>Non-URM</v>
      </c>
      <c r="H324" t="s">
        <v>427</v>
      </c>
      <c r="I324" t="s">
        <v>267</v>
      </c>
      <c r="J324" t="s">
        <v>10</v>
      </c>
      <c r="K324" t="s">
        <v>156</v>
      </c>
      <c r="L324" s="2">
        <v>2</v>
      </c>
      <c r="M324" t="s">
        <v>75</v>
      </c>
      <c r="N324" t="s">
        <v>157</v>
      </c>
      <c r="O324" t="s">
        <v>222</v>
      </c>
    </row>
    <row r="325" spans="1:15" x14ac:dyDescent="0.25">
      <c r="A325" s="2">
        <v>1</v>
      </c>
      <c r="B325" s="2">
        <v>2016</v>
      </c>
      <c r="C325" t="s">
        <v>464</v>
      </c>
      <c r="D325" t="s">
        <v>48</v>
      </c>
      <c r="E325" s="2" t="s">
        <v>12</v>
      </c>
      <c r="F325" s="2">
        <f>VLOOKUP(C325,'Five Year Alumni Srvy 2016 Data'!C:F,4,FALSE)</f>
        <v>0</v>
      </c>
      <c r="G325" s="2" t="str">
        <f>VLOOKUP(F325,Coding!K:L,2,FALSE)</f>
        <v>Non-URM</v>
      </c>
      <c r="H325" t="s">
        <v>465</v>
      </c>
      <c r="I325" t="s">
        <v>466</v>
      </c>
      <c r="J325" t="s">
        <v>10</v>
      </c>
      <c r="K325" t="s">
        <v>156</v>
      </c>
      <c r="L325" s="2">
        <v>1</v>
      </c>
      <c r="M325" t="s">
        <v>75</v>
      </c>
      <c r="N325" t="s">
        <v>157</v>
      </c>
      <c r="O325" t="s">
        <v>158</v>
      </c>
    </row>
    <row r="326" spans="1:15" x14ac:dyDescent="0.25">
      <c r="A326" s="2">
        <v>1</v>
      </c>
      <c r="B326" s="2">
        <v>2016</v>
      </c>
      <c r="C326" t="s">
        <v>468</v>
      </c>
      <c r="D326" t="s">
        <v>169</v>
      </c>
      <c r="E326" s="2" t="s">
        <v>12</v>
      </c>
      <c r="F326" s="2">
        <f>VLOOKUP(C326,'Five Year Alumni Srvy 2016 Data'!C:F,4,FALSE)</f>
        <v>0</v>
      </c>
      <c r="G326" s="2" t="str">
        <f>VLOOKUP(F326,Coding!K:L,2,FALSE)</f>
        <v>Non-URM</v>
      </c>
      <c r="H326" t="s">
        <v>469</v>
      </c>
      <c r="I326" t="s">
        <v>342</v>
      </c>
      <c r="J326" t="s">
        <v>19</v>
      </c>
      <c r="K326" t="s">
        <v>156</v>
      </c>
      <c r="L326" s="2">
        <v>1</v>
      </c>
      <c r="M326" t="s">
        <v>75</v>
      </c>
      <c r="N326" t="s">
        <v>157</v>
      </c>
      <c r="O326" t="s">
        <v>158</v>
      </c>
    </row>
    <row r="327" spans="1:15" x14ac:dyDescent="0.25">
      <c r="A327" s="2">
        <v>1</v>
      </c>
      <c r="B327" s="2">
        <v>2016</v>
      </c>
      <c r="C327" t="s">
        <v>474</v>
      </c>
      <c r="D327" t="s">
        <v>264</v>
      </c>
      <c r="E327" s="2" t="s">
        <v>12</v>
      </c>
      <c r="F327" s="2">
        <f>VLOOKUP(C327,'Five Year Alumni Srvy 2016 Data'!C:F,4,FALSE)</f>
        <v>0</v>
      </c>
      <c r="G327" s="2" t="str">
        <f>VLOOKUP(F327,Coding!K:L,2,FALSE)</f>
        <v>Non-URM</v>
      </c>
      <c r="H327" t="s">
        <v>182</v>
      </c>
      <c r="I327" t="s">
        <v>182</v>
      </c>
      <c r="J327" t="s">
        <v>21</v>
      </c>
      <c r="K327" t="s">
        <v>156</v>
      </c>
      <c r="L327" s="2">
        <v>1</v>
      </c>
      <c r="M327" t="s">
        <v>75</v>
      </c>
      <c r="N327" t="s">
        <v>157</v>
      </c>
      <c r="O327" t="s">
        <v>158</v>
      </c>
    </row>
    <row r="328" spans="1:15" x14ac:dyDescent="0.25">
      <c r="A328" s="2">
        <v>1</v>
      </c>
      <c r="B328" s="2">
        <v>2016</v>
      </c>
      <c r="C328" t="s">
        <v>475</v>
      </c>
      <c r="D328" t="s">
        <v>169</v>
      </c>
      <c r="E328" s="2" t="s">
        <v>12</v>
      </c>
      <c r="F328" s="2">
        <f>VLOOKUP(C328,'Five Year Alumni Srvy 2016 Data'!C:F,4,FALSE)</f>
        <v>0</v>
      </c>
      <c r="G328" s="2" t="str">
        <f>VLOOKUP(F328,Coding!K:L,2,FALSE)</f>
        <v>Non-URM</v>
      </c>
      <c r="H328" t="s">
        <v>389</v>
      </c>
      <c r="I328" t="s">
        <v>390</v>
      </c>
      <c r="J328" t="s">
        <v>21</v>
      </c>
      <c r="K328" t="s">
        <v>156</v>
      </c>
      <c r="L328" s="2">
        <v>1</v>
      </c>
      <c r="M328" t="s">
        <v>75</v>
      </c>
      <c r="N328" t="s">
        <v>157</v>
      </c>
      <c r="O328" t="s">
        <v>158</v>
      </c>
    </row>
    <row r="329" spans="1:15" x14ac:dyDescent="0.25">
      <c r="A329" s="2">
        <v>1</v>
      </c>
      <c r="B329" s="2">
        <v>2016</v>
      </c>
      <c r="C329" t="s">
        <v>477</v>
      </c>
      <c r="D329" t="s">
        <v>48</v>
      </c>
      <c r="E329" s="2" t="s">
        <v>12</v>
      </c>
      <c r="F329" s="2">
        <f>VLOOKUP(C329,'Five Year Alumni Srvy 2016 Data'!C:F,4,FALSE)</f>
        <v>0</v>
      </c>
      <c r="G329" s="2" t="str">
        <f>VLOOKUP(F329,Coding!K:L,2,FALSE)</f>
        <v>Non-URM</v>
      </c>
      <c r="H329" t="s">
        <v>432</v>
      </c>
      <c r="I329" t="s">
        <v>433</v>
      </c>
      <c r="J329" t="s">
        <v>15</v>
      </c>
      <c r="K329" t="s">
        <v>156</v>
      </c>
      <c r="L329" s="2">
        <v>1</v>
      </c>
      <c r="M329" t="s">
        <v>75</v>
      </c>
      <c r="N329" t="s">
        <v>157</v>
      </c>
      <c r="O329" t="s">
        <v>158</v>
      </c>
    </row>
    <row r="330" spans="1:15" x14ac:dyDescent="0.25">
      <c r="A330" s="2">
        <v>1</v>
      </c>
      <c r="B330" s="2">
        <v>2016</v>
      </c>
      <c r="C330" t="s">
        <v>479</v>
      </c>
      <c r="D330" t="s">
        <v>48</v>
      </c>
      <c r="E330" s="2" t="s">
        <v>12</v>
      </c>
      <c r="F330" s="2">
        <f>VLOOKUP(C330,'Five Year Alumni Srvy 2016 Data'!C:F,4,FALSE)</f>
        <v>0</v>
      </c>
      <c r="G330" s="2" t="str">
        <f>VLOOKUP(F330,Coding!K:L,2,FALSE)</f>
        <v>Non-URM</v>
      </c>
      <c r="H330" t="s">
        <v>252</v>
      </c>
      <c r="I330" t="s">
        <v>206</v>
      </c>
      <c r="J330" t="s">
        <v>15</v>
      </c>
      <c r="K330" t="s">
        <v>156</v>
      </c>
      <c r="L330" s="2">
        <v>1</v>
      </c>
      <c r="M330" t="s">
        <v>75</v>
      </c>
      <c r="N330" t="s">
        <v>157</v>
      </c>
      <c r="O330" t="s">
        <v>158</v>
      </c>
    </row>
    <row r="331" spans="1:15" x14ac:dyDescent="0.25">
      <c r="A331" s="2">
        <v>1</v>
      </c>
      <c r="B331" s="2">
        <v>2016</v>
      </c>
      <c r="C331" t="s">
        <v>485</v>
      </c>
      <c r="D331" t="s">
        <v>48</v>
      </c>
      <c r="E331" s="2" t="s">
        <v>12</v>
      </c>
      <c r="F331" s="2">
        <f>VLOOKUP(C331,'Five Year Alumni Srvy 2016 Data'!C:F,4,FALSE)</f>
        <v>0</v>
      </c>
      <c r="G331" s="2" t="str">
        <f>VLOOKUP(F331,Coding!K:L,2,FALSE)</f>
        <v>Non-URM</v>
      </c>
      <c r="H331" t="s">
        <v>298</v>
      </c>
      <c r="I331" t="s">
        <v>298</v>
      </c>
      <c r="J331" t="s">
        <v>21</v>
      </c>
      <c r="K331" t="s">
        <v>156</v>
      </c>
      <c r="L331" s="2">
        <v>1</v>
      </c>
      <c r="M331" t="s">
        <v>75</v>
      </c>
      <c r="N331" t="s">
        <v>157</v>
      </c>
      <c r="O331" t="s">
        <v>158</v>
      </c>
    </row>
    <row r="332" spans="1:15" x14ac:dyDescent="0.25">
      <c r="A332" s="2">
        <v>1</v>
      </c>
      <c r="B332" s="2">
        <v>2016</v>
      </c>
      <c r="C332" t="s">
        <v>47</v>
      </c>
      <c r="D332" t="s">
        <v>48</v>
      </c>
      <c r="E332" s="2" t="s">
        <v>12</v>
      </c>
      <c r="F332" s="2">
        <f>VLOOKUP(C332,'Five Year Alumni Srvy 2016 Data'!C:F,4,FALSE)</f>
        <v>0</v>
      </c>
      <c r="G332" s="2" t="str">
        <f>VLOOKUP(F332,Coding!K:L,2,FALSE)</f>
        <v>Non-URM</v>
      </c>
      <c r="H332" t="s">
        <v>49</v>
      </c>
      <c r="I332" t="s">
        <v>50</v>
      </c>
      <c r="J332" t="s">
        <v>17</v>
      </c>
      <c r="K332" t="s">
        <v>78</v>
      </c>
      <c r="L332" s="2">
        <v>1</v>
      </c>
      <c r="M332" t="s">
        <v>75</v>
      </c>
      <c r="N332" t="s">
        <v>79</v>
      </c>
      <c r="O332" t="s">
        <v>80</v>
      </c>
    </row>
    <row r="333" spans="1:15" x14ac:dyDescent="0.25">
      <c r="A333" s="2">
        <v>1</v>
      </c>
      <c r="B333" s="2">
        <v>2016</v>
      </c>
      <c r="C333" t="s">
        <v>168</v>
      </c>
      <c r="D333" t="s">
        <v>169</v>
      </c>
      <c r="E333" s="2" t="s">
        <v>12</v>
      </c>
      <c r="F333" s="2">
        <f>VLOOKUP(C333,'Five Year Alumni Srvy 2016 Data'!C:F,4,FALSE)</f>
        <v>0</v>
      </c>
      <c r="G333" s="2" t="str">
        <f>VLOOKUP(F333,Coding!K:L,2,FALSE)</f>
        <v>Non-URM</v>
      </c>
      <c r="H333" t="s">
        <v>170</v>
      </c>
      <c r="I333" t="s">
        <v>171</v>
      </c>
      <c r="J333" t="s">
        <v>19</v>
      </c>
      <c r="K333" t="s">
        <v>78</v>
      </c>
      <c r="L333" s="2">
        <v>4</v>
      </c>
      <c r="M333" t="s">
        <v>75</v>
      </c>
      <c r="N333" t="s">
        <v>79</v>
      </c>
      <c r="O333" t="s">
        <v>174</v>
      </c>
    </row>
    <row r="334" spans="1:15" x14ac:dyDescent="0.25">
      <c r="A334" s="2">
        <v>1</v>
      </c>
      <c r="B334" s="2">
        <v>2016</v>
      </c>
      <c r="C334" t="s">
        <v>189</v>
      </c>
      <c r="D334" t="s">
        <v>48</v>
      </c>
      <c r="E334" s="2" t="s">
        <v>12</v>
      </c>
      <c r="F334" s="2">
        <f>VLOOKUP(C334,'Five Year Alumni Srvy 2016 Data'!C:F,4,FALSE)</f>
        <v>0</v>
      </c>
      <c r="G334" s="2" t="str">
        <f>VLOOKUP(F334,Coding!K:L,2,FALSE)</f>
        <v>Non-URM</v>
      </c>
      <c r="H334" t="s">
        <v>190</v>
      </c>
      <c r="I334" t="s">
        <v>191</v>
      </c>
      <c r="J334" t="s">
        <v>21</v>
      </c>
      <c r="K334" t="s">
        <v>78</v>
      </c>
      <c r="L334" s="2">
        <v>5</v>
      </c>
      <c r="M334" t="s">
        <v>75</v>
      </c>
      <c r="N334" t="s">
        <v>79</v>
      </c>
      <c r="O334" t="s">
        <v>192</v>
      </c>
    </row>
    <row r="335" spans="1:15" x14ac:dyDescent="0.25">
      <c r="A335" s="2">
        <v>1</v>
      </c>
      <c r="B335" s="2">
        <v>2016</v>
      </c>
      <c r="C335" t="s">
        <v>194</v>
      </c>
      <c r="D335" t="s">
        <v>48</v>
      </c>
      <c r="E335" s="2" t="s">
        <v>12</v>
      </c>
      <c r="F335" s="2">
        <f>VLOOKUP(C335,'Five Year Alumni Srvy 2016 Data'!C:F,4,FALSE)</f>
        <v>0</v>
      </c>
      <c r="G335" s="2" t="str">
        <f>VLOOKUP(F335,Coding!K:L,2,FALSE)</f>
        <v>Non-URM</v>
      </c>
      <c r="H335" t="s">
        <v>195</v>
      </c>
      <c r="I335" t="s">
        <v>196</v>
      </c>
      <c r="J335" t="s">
        <v>10</v>
      </c>
      <c r="K335" t="s">
        <v>78</v>
      </c>
      <c r="L335" s="3"/>
      <c r="M335" t="s">
        <v>75</v>
      </c>
      <c r="N335" t="s">
        <v>79</v>
      </c>
    </row>
    <row r="336" spans="1:15" x14ac:dyDescent="0.25">
      <c r="A336" s="2">
        <v>1</v>
      </c>
      <c r="B336" s="2">
        <v>2016</v>
      </c>
      <c r="C336" t="s">
        <v>218</v>
      </c>
      <c r="D336" t="s">
        <v>48</v>
      </c>
      <c r="E336" s="2" t="s">
        <v>12</v>
      </c>
      <c r="F336" s="2">
        <f>VLOOKUP(C336,'Five Year Alumni Srvy 2016 Data'!C:F,4,FALSE)</f>
        <v>0</v>
      </c>
      <c r="G336" s="2" t="str">
        <f>VLOOKUP(F336,Coding!K:L,2,FALSE)</f>
        <v>Non-URM</v>
      </c>
      <c r="H336" t="s">
        <v>219</v>
      </c>
      <c r="I336" t="s">
        <v>220</v>
      </c>
      <c r="J336" t="s">
        <v>19</v>
      </c>
      <c r="K336" t="s">
        <v>78</v>
      </c>
      <c r="L336" s="2">
        <v>1</v>
      </c>
      <c r="M336" t="s">
        <v>75</v>
      </c>
      <c r="N336" t="s">
        <v>79</v>
      </c>
      <c r="O336" t="s">
        <v>80</v>
      </c>
    </row>
    <row r="337" spans="1:15" x14ac:dyDescent="0.25">
      <c r="A337" s="2">
        <v>1</v>
      </c>
      <c r="B337" s="2">
        <v>2016</v>
      </c>
      <c r="C337" t="s">
        <v>227</v>
      </c>
      <c r="D337" t="s">
        <v>48</v>
      </c>
      <c r="E337" s="2" t="s">
        <v>12</v>
      </c>
      <c r="F337" s="2">
        <f>VLOOKUP(C337,'Five Year Alumni Srvy 2016 Data'!C:F,4,FALSE)</f>
        <v>0</v>
      </c>
      <c r="G337" s="2" t="str">
        <f>VLOOKUP(F337,Coding!K:L,2,FALSE)</f>
        <v>Non-URM</v>
      </c>
      <c r="H337" t="s">
        <v>228</v>
      </c>
      <c r="I337" t="s">
        <v>229</v>
      </c>
      <c r="J337" t="s">
        <v>21</v>
      </c>
      <c r="K337" t="s">
        <v>78</v>
      </c>
      <c r="L337" s="2">
        <v>3</v>
      </c>
      <c r="M337" t="s">
        <v>75</v>
      </c>
      <c r="N337" t="s">
        <v>79</v>
      </c>
      <c r="O337" t="s">
        <v>231</v>
      </c>
    </row>
    <row r="338" spans="1:15" x14ac:dyDescent="0.25">
      <c r="A338" s="2">
        <v>1</v>
      </c>
      <c r="B338" s="2">
        <v>2016</v>
      </c>
      <c r="C338" t="s">
        <v>232</v>
      </c>
      <c r="D338" t="s">
        <v>48</v>
      </c>
      <c r="E338" s="2" t="s">
        <v>12</v>
      </c>
      <c r="F338" s="2">
        <f>VLOOKUP(C338,'Five Year Alumni Srvy 2016 Data'!C:F,4,FALSE)</f>
        <v>0</v>
      </c>
      <c r="G338" s="2" t="str">
        <f>VLOOKUP(F338,Coding!K:L,2,FALSE)</f>
        <v>Non-URM</v>
      </c>
      <c r="H338" t="s">
        <v>233</v>
      </c>
      <c r="I338" t="s">
        <v>182</v>
      </c>
      <c r="J338" t="s">
        <v>21</v>
      </c>
      <c r="K338" t="s">
        <v>78</v>
      </c>
      <c r="L338" s="2">
        <v>4</v>
      </c>
      <c r="M338" t="s">
        <v>75</v>
      </c>
      <c r="N338" t="s">
        <v>79</v>
      </c>
      <c r="O338" t="s">
        <v>174</v>
      </c>
    </row>
    <row r="339" spans="1:15" x14ac:dyDescent="0.25">
      <c r="A339" s="2">
        <v>1</v>
      </c>
      <c r="B339" s="2">
        <v>2016</v>
      </c>
      <c r="C339" t="s">
        <v>234</v>
      </c>
      <c r="D339" t="s">
        <v>48</v>
      </c>
      <c r="E339" s="2" t="s">
        <v>12</v>
      </c>
      <c r="F339" s="2">
        <f>VLOOKUP(C339,'Five Year Alumni Srvy 2016 Data'!C:F,4,FALSE)</f>
        <v>0</v>
      </c>
      <c r="G339" s="2" t="str">
        <f>VLOOKUP(F339,Coding!K:L,2,FALSE)</f>
        <v>Non-URM</v>
      </c>
      <c r="H339" t="s">
        <v>235</v>
      </c>
      <c r="I339" t="s">
        <v>236</v>
      </c>
      <c r="J339" t="s">
        <v>15</v>
      </c>
      <c r="K339" t="s">
        <v>78</v>
      </c>
      <c r="L339" s="3"/>
      <c r="M339" t="s">
        <v>75</v>
      </c>
      <c r="N339" t="s">
        <v>79</v>
      </c>
    </row>
    <row r="340" spans="1:15" x14ac:dyDescent="0.25">
      <c r="A340" s="2">
        <v>1</v>
      </c>
      <c r="B340" s="2">
        <v>2016</v>
      </c>
      <c r="C340" t="s">
        <v>237</v>
      </c>
      <c r="D340" t="s">
        <v>48</v>
      </c>
      <c r="E340" s="2" t="s">
        <v>12</v>
      </c>
      <c r="F340" s="2">
        <f>VLOOKUP(C340,'Five Year Alumni Srvy 2016 Data'!C:F,4,FALSE)</f>
        <v>0</v>
      </c>
      <c r="G340" s="2" t="str">
        <f>VLOOKUP(F340,Coding!K:L,2,FALSE)</f>
        <v>Non-URM</v>
      </c>
      <c r="H340" t="s">
        <v>238</v>
      </c>
      <c r="I340" t="s">
        <v>225</v>
      </c>
      <c r="J340" t="s">
        <v>19</v>
      </c>
      <c r="K340" t="s">
        <v>78</v>
      </c>
      <c r="L340" s="2">
        <v>5</v>
      </c>
      <c r="M340" t="s">
        <v>75</v>
      </c>
      <c r="N340" t="s">
        <v>79</v>
      </c>
      <c r="O340" t="s">
        <v>192</v>
      </c>
    </row>
    <row r="341" spans="1:15" x14ac:dyDescent="0.25">
      <c r="A341" s="2">
        <v>1</v>
      </c>
      <c r="B341" s="2">
        <v>2016</v>
      </c>
      <c r="C341" t="s">
        <v>244</v>
      </c>
      <c r="D341" t="s">
        <v>48</v>
      </c>
      <c r="E341" s="2" t="s">
        <v>12</v>
      </c>
      <c r="F341" s="2">
        <f>VLOOKUP(C341,'Five Year Alumni Srvy 2016 Data'!C:F,4,FALSE)</f>
        <v>0</v>
      </c>
      <c r="G341" s="2" t="str">
        <f>VLOOKUP(F341,Coding!K:L,2,FALSE)</f>
        <v>Non-URM</v>
      </c>
      <c r="H341" t="s">
        <v>245</v>
      </c>
      <c r="I341" t="s">
        <v>245</v>
      </c>
      <c r="J341" t="s">
        <v>17</v>
      </c>
      <c r="K341" t="s">
        <v>78</v>
      </c>
      <c r="L341" s="2">
        <v>3</v>
      </c>
      <c r="M341" t="s">
        <v>75</v>
      </c>
      <c r="N341" t="s">
        <v>79</v>
      </c>
      <c r="O341" t="s">
        <v>231</v>
      </c>
    </row>
    <row r="342" spans="1:15" x14ac:dyDescent="0.25">
      <c r="A342" s="2">
        <v>1</v>
      </c>
      <c r="B342" s="2">
        <v>2016</v>
      </c>
      <c r="C342" t="s">
        <v>246</v>
      </c>
      <c r="D342" t="s">
        <v>48</v>
      </c>
      <c r="E342" s="2" t="s">
        <v>12</v>
      </c>
      <c r="F342" s="2">
        <f>VLOOKUP(C342,'Five Year Alumni Srvy 2016 Data'!C:F,4,FALSE)</f>
        <v>0</v>
      </c>
      <c r="G342" s="2" t="str">
        <f>VLOOKUP(F342,Coding!K:L,2,FALSE)</f>
        <v>Non-URM</v>
      </c>
      <c r="H342" t="s">
        <v>49</v>
      </c>
      <c r="I342" t="s">
        <v>50</v>
      </c>
      <c r="J342" t="s">
        <v>17</v>
      </c>
      <c r="K342" t="s">
        <v>78</v>
      </c>
      <c r="L342" s="2">
        <v>4</v>
      </c>
      <c r="M342" t="s">
        <v>75</v>
      </c>
      <c r="N342" t="s">
        <v>79</v>
      </c>
      <c r="O342" t="s">
        <v>174</v>
      </c>
    </row>
    <row r="343" spans="1:15" x14ac:dyDescent="0.25">
      <c r="A343" s="2">
        <v>1</v>
      </c>
      <c r="B343" s="2">
        <v>2016</v>
      </c>
      <c r="C343" t="s">
        <v>251</v>
      </c>
      <c r="D343" t="s">
        <v>48</v>
      </c>
      <c r="E343" s="2" t="s">
        <v>12</v>
      </c>
      <c r="F343" s="2">
        <f>VLOOKUP(C343,'Five Year Alumni Srvy 2016 Data'!C:F,4,FALSE)</f>
        <v>0</v>
      </c>
      <c r="G343" s="2" t="str">
        <f>VLOOKUP(F343,Coding!K:L,2,FALSE)</f>
        <v>Non-URM</v>
      </c>
      <c r="H343" t="s">
        <v>252</v>
      </c>
      <c r="I343" t="s">
        <v>206</v>
      </c>
      <c r="J343" t="s">
        <v>15</v>
      </c>
      <c r="K343" t="s">
        <v>78</v>
      </c>
      <c r="L343" s="2">
        <v>7</v>
      </c>
      <c r="M343" t="s">
        <v>75</v>
      </c>
      <c r="N343" t="s">
        <v>79</v>
      </c>
      <c r="O343" t="s">
        <v>212</v>
      </c>
    </row>
    <row r="344" spans="1:15" x14ac:dyDescent="0.25">
      <c r="A344" s="2">
        <v>1</v>
      </c>
      <c r="B344" s="2">
        <v>2016</v>
      </c>
      <c r="C344" t="s">
        <v>253</v>
      </c>
      <c r="D344" t="s">
        <v>48</v>
      </c>
      <c r="E344" s="2" t="s">
        <v>12</v>
      </c>
      <c r="F344" s="2">
        <f>VLOOKUP(C344,'Five Year Alumni Srvy 2016 Data'!C:F,4,FALSE)</f>
        <v>0</v>
      </c>
      <c r="G344" s="2" t="str">
        <f>VLOOKUP(F344,Coding!K:L,2,FALSE)</f>
        <v>Non-URM</v>
      </c>
      <c r="H344" t="s">
        <v>254</v>
      </c>
      <c r="I344" t="s">
        <v>206</v>
      </c>
      <c r="J344" t="s">
        <v>15</v>
      </c>
      <c r="K344" t="s">
        <v>78</v>
      </c>
      <c r="L344" s="2">
        <v>2</v>
      </c>
      <c r="M344" t="s">
        <v>75</v>
      </c>
      <c r="N344" t="s">
        <v>79</v>
      </c>
      <c r="O344" t="s">
        <v>255</v>
      </c>
    </row>
    <row r="345" spans="1:15" x14ac:dyDescent="0.25">
      <c r="A345" s="2">
        <v>1</v>
      </c>
      <c r="B345" s="2">
        <v>2016</v>
      </c>
      <c r="C345" t="s">
        <v>257</v>
      </c>
      <c r="D345" t="s">
        <v>204</v>
      </c>
      <c r="E345" s="2" t="s">
        <v>12</v>
      </c>
      <c r="F345" s="2">
        <f>VLOOKUP(C345,'Five Year Alumni Srvy 2016 Data'!C:F,4,FALSE)</f>
        <v>0</v>
      </c>
      <c r="G345" s="2" t="str">
        <f>VLOOKUP(F345,Coding!K:L,2,FALSE)</f>
        <v>Non-URM</v>
      </c>
      <c r="H345" t="s">
        <v>258</v>
      </c>
      <c r="I345" t="s">
        <v>258</v>
      </c>
      <c r="J345" t="s">
        <v>17</v>
      </c>
      <c r="K345" t="s">
        <v>78</v>
      </c>
      <c r="L345" s="2">
        <v>4</v>
      </c>
      <c r="M345" t="s">
        <v>75</v>
      </c>
      <c r="N345" t="s">
        <v>79</v>
      </c>
      <c r="O345" t="s">
        <v>174</v>
      </c>
    </row>
    <row r="346" spans="1:15" x14ac:dyDescent="0.25">
      <c r="A346" s="2">
        <v>1</v>
      </c>
      <c r="B346" s="2">
        <v>2016</v>
      </c>
      <c r="C346" t="s">
        <v>259</v>
      </c>
      <c r="D346" t="s">
        <v>169</v>
      </c>
      <c r="E346" s="2" t="s">
        <v>12</v>
      </c>
      <c r="F346" s="2">
        <f>VLOOKUP(C346,'Five Year Alumni Srvy 2016 Data'!C:F,4,FALSE)</f>
        <v>0</v>
      </c>
      <c r="G346" s="2" t="str">
        <f>VLOOKUP(F346,Coding!K:L,2,FALSE)</f>
        <v>Non-URM</v>
      </c>
      <c r="H346" t="s">
        <v>260</v>
      </c>
      <c r="I346" t="s">
        <v>261</v>
      </c>
      <c r="J346" t="s">
        <v>10</v>
      </c>
      <c r="K346" t="s">
        <v>78</v>
      </c>
      <c r="L346" s="2">
        <v>2</v>
      </c>
      <c r="M346" t="s">
        <v>75</v>
      </c>
      <c r="N346" t="s">
        <v>79</v>
      </c>
      <c r="O346" t="s">
        <v>255</v>
      </c>
    </row>
    <row r="347" spans="1:15" x14ac:dyDescent="0.25">
      <c r="A347" s="2">
        <v>1</v>
      </c>
      <c r="B347" s="2">
        <v>2016</v>
      </c>
      <c r="C347" t="s">
        <v>265</v>
      </c>
      <c r="D347" t="s">
        <v>169</v>
      </c>
      <c r="E347" s="2" t="s">
        <v>12</v>
      </c>
      <c r="F347" s="2">
        <f>VLOOKUP(C347,'Five Year Alumni Srvy 2016 Data'!C:F,4,FALSE)</f>
        <v>0</v>
      </c>
      <c r="G347" s="2" t="str">
        <f>VLOOKUP(F347,Coding!K:L,2,FALSE)</f>
        <v>Non-URM</v>
      </c>
      <c r="H347" t="s">
        <v>266</v>
      </c>
      <c r="I347" t="s">
        <v>267</v>
      </c>
      <c r="J347" t="s">
        <v>10</v>
      </c>
      <c r="K347" t="s">
        <v>78</v>
      </c>
      <c r="L347" s="2">
        <v>3</v>
      </c>
      <c r="M347" t="s">
        <v>75</v>
      </c>
      <c r="N347" t="s">
        <v>79</v>
      </c>
      <c r="O347" t="s">
        <v>231</v>
      </c>
    </row>
    <row r="348" spans="1:15" x14ac:dyDescent="0.25">
      <c r="A348" s="2">
        <v>1</v>
      </c>
      <c r="B348" s="2">
        <v>2016</v>
      </c>
      <c r="C348" t="s">
        <v>276</v>
      </c>
      <c r="D348" t="s">
        <v>48</v>
      </c>
      <c r="E348" s="2" t="s">
        <v>12</v>
      </c>
      <c r="F348" s="2">
        <f>VLOOKUP(C348,'Five Year Alumni Srvy 2016 Data'!C:F,4,FALSE)</f>
        <v>0</v>
      </c>
      <c r="G348" s="2" t="str">
        <f>VLOOKUP(F348,Coding!K:L,2,FALSE)</f>
        <v>Non-URM</v>
      </c>
      <c r="H348" t="s">
        <v>277</v>
      </c>
      <c r="I348" t="s">
        <v>278</v>
      </c>
      <c r="J348" t="s">
        <v>17</v>
      </c>
      <c r="K348" t="s">
        <v>78</v>
      </c>
      <c r="L348" s="2">
        <v>4</v>
      </c>
      <c r="M348" t="s">
        <v>75</v>
      </c>
      <c r="N348" t="s">
        <v>79</v>
      </c>
      <c r="O348" t="s">
        <v>174</v>
      </c>
    </row>
    <row r="349" spans="1:15" x14ac:dyDescent="0.25">
      <c r="A349" s="2">
        <v>1</v>
      </c>
      <c r="B349" s="2">
        <v>2016</v>
      </c>
      <c r="C349" t="s">
        <v>295</v>
      </c>
      <c r="D349" t="s">
        <v>48</v>
      </c>
      <c r="E349" s="2" t="s">
        <v>12</v>
      </c>
      <c r="F349" s="2">
        <f>VLOOKUP(C349,'Five Year Alumni Srvy 2016 Data'!C:F,4,FALSE)</f>
        <v>0</v>
      </c>
      <c r="G349" s="2" t="str">
        <f>VLOOKUP(F349,Coding!K:L,2,FALSE)</f>
        <v>Non-URM</v>
      </c>
      <c r="H349" t="s">
        <v>182</v>
      </c>
      <c r="I349" t="s">
        <v>182</v>
      </c>
      <c r="J349" t="s">
        <v>21</v>
      </c>
      <c r="K349" t="s">
        <v>78</v>
      </c>
      <c r="L349" s="2">
        <v>5</v>
      </c>
      <c r="M349" t="s">
        <v>75</v>
      </c>
      <c r="N349" t="s">
        <v>79</v>
      </c>
      <c r="O349" t="s">
        <v>192</v>
      </c>
    </row>
    <row r="350" spans="1:15" x14ac:dyDescent="0.25">
      <c r="A350" s="2">
        <v>1</v>
      </c>
      <c r="B350" s="2">
        <v>2016</v>
      </c>
      <c r="C350" t="s">
        <v>302</v>
      </c>
      <c r="D350" t="s">
        <v>204</v>
      </c>
      <c r="E350" s="2" t="s">
        <v>12</v>
      </c>
      <c r="F350" s="2">
        <f>VLOOKUP(C350,'Five Year Alumni Srvy 2016 Data'!C:F,4,FALSE)</f>
        <v>0</v>
      </c>
      <c r="G350" s="2" t="str">
        <f>VLOOKUP(F350,Coding!K:L,2,FALSE)</f>
        <v>Non-URM</v>
      </c>
      <c r="H350" t="s">
        <v>198</v>
      </c>
      <c r="I350" t="s">
        <v>199</v>
      </c>
      <c r="J350" t="s">
        <v>17</v>
      </c>
      <c r="K350" t="s">
        <v>78</v>
      </c>
      <c r="L350" s="2">
        <v>4</v>
      </c>
      <c r="M350" t="s">
        <v>75</v>
      </c>
      <c r="N350" t="s">
        <v>79</v>
      </c>
      <c r="O350" t="s">
        <v>174</v>
      </c>
    </row>
    <row r="351" spans="1:15" x14ac:dyDescent="0.25">
      <c r="A351" s="2">
        <v>1</v>
      </c>
      <c r="B351" s="2">
        <v>2016</v>
      </c>
      <c r="C351" t="s">
        <v>303</v>
      </c>
      <c r="D351" t="s">
        <v>204</v>
      </c>
      <c r="E351" s="2" t="s">
        <v>12</v>
      </c>
      <c r="F351" s="2">
        <f>VLOOKUP(C351,'Five Year Alumni Srvy 2016 Data'!C:F,4,FALSE)</f>
        <v>0</v>
      </c>
      <c r="G351" s="2" t="str">
        <f>VLOOKUP(F351,Coding!K:L,2,FALSE)</f>
        <v>Non-URM</v>
      </c>
      <c r="H351" t="s">
        <v>304</v>
      </c>
      <c r="I351" t="s">
        <v>267</v>
      </c>
      <c r="J351" t="s">
        <v>10</v>
      </c>
      <c r="K351" t="s">
        <v>78</v>
      </c>
      <c r="L351" s="2">
        <v>4</v>
      </c>
      <c r="M351" t="s">
        <v>75</v>
      </c>
      <c r="N351" t="s">
        <v>79</v>
      </c>
      <c r="O351" t="s">
        <v>174</v>
      </c>
    </row>
    <row r="352" spans="1:15" x14ac:dyDescent="0.25">
      <c r="A352" s="2">
        <v>1</v>
      </c>
      <c r="B352" s="2">
        <v>2016</v>
      </c>
      <c r="C352" t="s">
        <v>311</v>
      </c>
      <c r="D352" t="s">
        <v>48</v>
      </c>
      <c r="E352" s="2" t="s">
        <v>12</v>
      </c>
      <c r="F352" s="2">
        <f>VLOOKUP(C352,'Five Year Alumni Srvy 2016 Data'!C:F,4,FALSE)</f>
        <v>0</v>
      </c>
      <c r="G352" s="2" t="str">
        <f>VLOOKUP(F352,Coding!K:L,2,FALSE)</f>
        <v>Non-URM</v>
      </c>
      <c r="H352" t="s">
        <v>258</v>
      </c>
      <c r="I352" t="s">
        <v>258</v>
      </c>
      <c r="J352" t="s">
        <v>17</v>
      </c>
      <c r="K352" t="s">
        <v>78</v>
      </c>
      <c r="L352" s="2">
        <v>2</v>
      </c>
      <c r="M352" t="s">
        <v>75</v>
      </c>
      <c r="N352" t="s">
        <v>79</v>
      </c>
      <c r="O352" t="s">
        <v>255</v>
      </c>
    </row>
    <row r="353" spans="1:15" x14ac:dyDescent="0.25">
      <c r="A353" s="2">
        <v>1</v>
      </c>
      <c r="B353" s="2">
        <v>2016</v>
      </c>
      <c r="C353" t="s">
        <v>315</v>
      </c>
      <c r="D353" t="s">
        <v>48</v>
      </c>
      <c r="E353" s="2" t="s">
        <v>12</v>
      </c>
      <c r="F353" s="2">
        <f>VLOOKUP(C353,'Five Year Alumni Srvy 2016 Data'!C:F,4,FALSE)</f>
        <v>0</v>
      </c>
      <c r="G353" s="2" t="str">
        <f>VLOOKUP(F353,Coding!K:L,2,FALSE)</f>
        <v>Non-URM</v>
      </c>
      <c r="H353" t="s">
        <v>316</v>
      </c>
      <c r="I353" t="s">
        <v>261</v>
      </c>
      <c r="J353" t="s">
        <v>10</v>
      </c>
      <c r="K353" t="s">
        <v>78</v>
      </c>
      <c r="L353" s="2">
        <v>1</v>
      </c>
      <c r="M353" t="s">
        <v>75</v>
      </c>
      <c r="N353" t="s">
        <v>79</v>
      </c>
      <c r="O353" t="s">
        <v>80</v>
      </c>
    </row>
    <row r="354" spans="1:15" x14ac:dyDescent="0.25">
      <c r="A354" s="2">
        <v>1</v>
      </c>
      <c r="B354" s="2">
        <v>2016</v>
      </c>
      <c r="C354" t="s">
        <v>320</v>
      </c>
      <c r="D354" t="s">
        <v>48</v>
      </c>
      <c r="E354" s="2" t="s">
        <v>12</v>
      </c>
      <c r="F354" s="2">
        <f>VLOOKUP(C354,'Five Year Alumni Srvy 2016 Data'!C:F,4,FALSE)</f>
        <v>0</v>
      </c>
      <c r="G354" s="2" t="str">
        <f>VLOOKUP(F354,Coding!K:L,2,FALSE)</f>
        <v>Non-URM</v>
      </c>
      <c r="H354" t="s">
        <v>321</v>
      </c>
      <c r="I354" t="s">
        <v>322</v>
      </c>
      <c r="J354" t="s">
        <v>15</v>
      </c>
      <c r="K354" t="s">
        <v>78</v>
      </c>
      <c r="L354" s="2">
        <v>2</v>
      </c>
      <c r="M354" t="s">
        <v>75</v>
      </c>
      <c r="N354" t="s">
        <v>79</v>
      </c>
      <c r="O354" t="s">
        <v>255</v>
      </c>
    </row>
    <row r="355" spans="1:15" x14ac:dyDescent="0.25">
      <c r="A355" s="2">
        <v>1</v>
      </c>
      <c r="B355" s="2">
        <v>2016</v>
      </c>
      <c r="C355" t="s">
        <v>324</v>
      </c>
      <c r="D355" t="s">
        <v>204</v>
      </c>
      <c r="E355" s="2" t="s">
        <v>12</v>
      </c>
      <c r="F355" s="2">
        <f>VLOOKUP(C355,'Five Year Alumni Srvy 2016 Data'!C:F,4,FALSE)</f>
        <v>0</v>
      </c>
      <c r="G355" s="2" t="str">
        <f>VLOOKUP(F355,Coding!K:L,2,FALSE)</f>
        <v>Non-URM</v>
      </c>
      <c r="H355" t="s">
        <v>298</v>
      </c>
      <c r="I355" t="s">
        <v>298</v>
      </c>
      <c r="J355" t="s">
        <v>21</v>
      </c>
      <c r="K355" t="s">
        <v>78</v>
      </c>
      <c r="L355" s="2">
        <v>8</v>
      </c>
      <c r="M355" t="s">
        <v>75</v>
      </c>
      <c r="N355" t="s">
        <v>79</v>
      </c>
      <c r="O355" t="s">
        <v>239</v>
      </c>
    </row>
    <row r="356" spans="1:15" x14ac:dyDescent="0.25">
      <c r="A356" s="2">
        <v>1</v>
      </c>
      <c r="B356" s="2">
        <v>2016</v>
      </c>
      <c r="C356" t="s">
        <v>332</v>
      </c>
      <c r="D356" t="s">
        <v>169</v>
      </c>
      <c r="E356" s="2" t="s">
        <v>12</v>
      </c>
      <c r="F356" s="2">
        <f>VLOOKUP(C356,'Five Year Alumni Srvy 2016 Data'!C:F,4,FALSE)</f>
        <v>0</v>
      </c>
      <c r="G356" s="2" t="str">
        <f>VLOOKUP(F356,Coding!K:L,2,FALSE)</f>
        <v>Non-URM</v>
      </c>
      <c r="H356" t="s">
        <v>182</v>
      </c>
      <c r="I356" t="s">
        <v>182</v>
      </c>
      <c r="J356" t="s">
        <v>21</v>
      </c>
      <c r="K356" t="s">
        <v>78</v>
      </c>
      <c r="L356" s="3"/>
      <c r="M356" t="s">
        <v>75</v>
      </c>
      <c r="N356" t="s">
        <v>79</v>
      </c>
    </row>
    <row r="357" spans="1:15" x14ac:dyDescent="0.25">
      <c r="A357" s="2">
        <v>1</v>
      </c>
      <c r="B357" s="2">
        <v>2016</v>
      </c>
      <c r="C357" t="s">
        <v>358</v>
      </c>
      <c r="D357" t="s">
        <v>264</v>
      </c>
      <c r="E357" s="2" t="s">
        <v>12</v>
      </c>
      <c r="F357" s="2">
        <f>VLOOKUP(C357,'Five Year Alumni Srvy 2016 Data'!C:F,4,FALSE)</f>
        <v>0</v>
      </c>
      <c r="G357" s="2" t="str">
        <f>VLOOKUP(F357,Coding!K:L,2,FALSE)</f>
        <v>Non-URM</v>
      </c>
      <c r="H357" t="s">
        <v>190</v>
      </c>
      <c r="I357" t="s">
        <v>191</v>
      </c>
      <c r="J357" t="s">
        <v>21</v>
      </c>
      <c r="K357" t="s">
        <v>78</v>
      </c>
      <c r="L357" s="2">
        <v>5</v>
      </c>
      <c r="M357" t="s">
        <v>75</v>
      </c>
      <c r="N357" t="s">
        <v>79</v>
      </c>
      <c r="O357" t="s">
        <v>192</v>
      </c>
    </row>
    <row r="358" spans="1:15" x14ac:dyDescent="0.25">
      <c r="A358" s="2">
        <v>1</v>
      </c>
      <c r="B358" s="2">
        <v>2016</v>
      </c>
      <c r="C358" t="s">
        <v>363</v>
      </c>
      <c r="D358" t="s">
        <v>264</v>
      </c>
      <c r="E358" s="2" t="s">
        <v>12</v>
      </c>
      <c r="F358" s="2">
        <f>VLOOKUP(C358,'Five Year Alumni Srvy 2016 Data'!C:F,4,FALSE)</f>
        <v>0</v>
      </c>
      <c r="G358" s="2" t="str">
        <f>VLOOKUP(F358,Coding!K:L,2,FALSE)</f>
        <v>Non-URM</v>
      </c>
      <c r="H358" t="s">
        <v>304</v>
      </c>
      <c r="I358" t="s">
        <v>267</v>
      </c>
      <c r="J358" t="s">
        <v>10</v>
      </c>
      <c r="K358" t="s">
        <v>78</v>
      </c>
      <c r="L358" s="2">
        <v>2</v>
      </c>
      <c r="M358" t="s">
        <v>75</v>
      </c>
      <c r="N358" t="s">
        <v>79</v>
      </c>
      <c r="O358" t="s">
        <v>255</v>
      </c>
    </row>
    <row r="359" spans="1:15" x14ac:dyDescent="0.25">
      <c r="A359" s="2">
        <v>1</v>
      </c>
      <c r="B359" s="2">
        <v>2016</v>
      </c>
      <c r="C359" t="s">
        <v>365</v>
      </c>
      <c r="D359" t="s">
        <v>48</v>
      </c>
      <c r="E359" s="2" t="s">
        <v>12</v>
      </c>
      <c r="F359" s="2">
        <f>VLOOKUP(C359,'Five Year Alumni Srvy 2016 Data'!C:F,4,FALSE)</f>
        <v>0</v>
      </c>
      <c r="G359" s="2" t="str">
        <f>VLOOKUP(F359,Coding!K:L,2,FALSE)</f>
        <v>Non-URM</v>
      </c>
      <c r="H359" t="s">
        <v>270</v>
      </c>
      <c r="I359" t="s">
        <v>270</v>
      </c>
      <c r="J359" t="s">
        <v>21</v>
      </c>
      <c r="K359" t="s">
        <v>78</v>
      </c>
      <c r="L359" s="2">
        <v>5</v>
      </c>
      <c r="M359" t="s">
        <v>75</v>
      </c>
      <c r="N359" t="s">
        <v>79</v>
      </c>
      <c r="O359" t="s">
        <v>192</v>
      </c>
    </row>
    <row r="360" spans="1:15" x14ac:dyDescent="0.25">
      <c r="A360" s="2">
        <v>1</v>
      </c>
      <c r="B360" s="2">
        <v>2016</v>
      </c>
      <c r="C360" t="s">
        <v>366</v>
      </c>
      <c r="D360" t="s">
        <v>48</v>
      </c>
      <c r="E360" s="2" t="s">
        <v>12</v>
      </c>
      <c r="F360" s="2">
        <f>VLOOKUP(C360,'Five Year Alumni Srvy 2016 Data'!C:F,4,FALSE)</f>
        <v>0</v>
      </c>
      <c r="G360" s="2" t="str">
        <f>VLOOKUP(F360,Coding!K:L,2,FALSE)</f>
        <v>Non-URM</v>
      </c>
      <c r="H360" t="s">
        <v>339</v>
      </c>
      <c r="I360" t="s">
        <v>339</v>
      </c>
      <c r="J360" t="s">
        <v>15</v>
      </c>
      <c r="K360" t="s">
        <v>78</v>
      </c>
      <c r="L360" s="2">
        <v>5</v>
      </c>
      <c r="M360" t="s">
        <v>75</v>
      </c>
      <c r="N360" t="s">
        <v>79</v>
      </c>
      <c r="O360" t="s">
        <v>192</v>
      </c>
    </row>
    <row r="361" spans="1:15" x14ac:dyDescent="0.25">
      <c r="A361" s="2">
        <v>1</v>
      </c>
      <c r="B361" s="2">
        <v>2016</v>
      </c>
      <c r="C361" t="s">
        <v>369</v>
      </c>
      <c r="D361" t="s">
        <v>48</v>
      </c>
      <c r="E361" s="2" t="s">
        <v>12</v>
      </c>
      <c r="F361" s="2">
        <f>VLOOKUP(C361,'Five Year Alumni Srvy 2016 Data'!C:F,4,FALSE)</f>
        <v>0</v>
      </c>
      <c r="G361" s="2" t="str">
        <f>VLOOKUP(F361,Coding!K:L,2,FALSE)</f>
        <v>Non-URM</v>
      </c>
      <c r="H361" t="s">
        <v>215</v>
      </c>
      <c r="I361" t="s">
        <v>215</v>
      </c>
      <c r="J361" t="s">
        <v>21</v>
      </c>
      <c r="K361" t="s">
        <v>78</v>
      </c>
      <c r="L361" s="2">
        <v>1</v>
      </c>
      <c r="M361" t="s">
        <v>75</v>
      </c>
      <c r="N361" t="s">
        <v>79</v>
      </c>
      <c r="O361" t="s">
        <v>80</v>
      </c>
    </row>
    <row r="362" spans="1:15" x14ac:dyDescent="0.25">
      <c r="A362" s="2">
        <v>1</v>
      </c>
      <c r="B362" s="2">
        <v>2016</v>
      </c>
      <c r="C362" t="s">
        <v>373</v>
      </c>
      <c r="D362" t="s">
        <v>48</v>
      </c>
      <c r="E362" s="2" t="s">
        <v>12</v>
      </c>
      <c r="F362" s="2">
        <f>VLOOKUP(C362,'Five Year Alumni Srvy 2016 Data'!C:F,4,FALSE)</f>
        <v>0</v>
      </c>
      <c r="G362" s="2" t="str">
        <f>VLOOKUP(F362,Coding!K:L,2,FALSE)</f>
        <v>Non-URM</v>
      </c>
      <c r="H362" t="s">
        <v>235</v>
      </c>
      <c r="I362" t="s">
        <v>236</v>
      </c>
      <c r="J362" t="s">
        <v>15</v>
      </c>
      <c r="K362" t="s">
        <v>78</v>
      </c>
      <c r="L362" s="2">
        <v>6</v>
      </c>
      <c r="M362" t="s">
        <v>75</v>
      </c>
      <c r="N362" t="s">
        <v>79</v>
      </c>
      <c r="O362" t="s">
        <v>307</v>
      </c>
    </row>
    <row r="363" spans="1:15" x14ac:dyDescent="0.25">
      <c r="A363" s="2">
        <v>1</v>
      </c>
      <c r="B363" s="2">
        <v>2016</v>
      </c>
      <c r="C363" t="s">
        <v>377</v>
      </c>
      <c r="E363" s="2" t="s">
        <v>12</v>
      </c>
      <c r="F363" s="2">
        <f>VLOOKUP(C363,'Five Year Alumni Srvy 2016 Data'!C:F,4,FALSE)</f>
        <v>0</v>
      </c>
      <c r="G363" s="2" t="str">
        <f>VLOOKUP(F363,Coding!K:L,2,FALSE)</f>
        <v>Non-URM</v>
      </c>
      <c r="H363" t="s">
        <v>427</v>
      </c>
      <c r="I363" t="s">
        <v>267</v>
      </c>
      <c r="J363" t="s">
        <v>10</v>
      </c>
      <c r="K363" t="s">
        <v>78</v>
      </c>
      <c r="L363" s="2">
        <v>3</v>
      </c>
      <c r="M363" t="s">
        <v>75</v>
      </c>
      <c r="N363" t="s">
        <v>79</v>
      </c>
      <c r="O363" t="s">
        <v>231</v>
      </c>
    </row>
    <row r="364" spans="1:15" x14ac:dyDescent="0.25">
      <c r="A364" s="2">
        <v>1</v>
      </c>
      <c r="B364" s="2">
        <v>2016</v>
      </c>
      <c r="C364" t="s">
        <v>378</v>
      </c>
      <c r="D364" t="s">
        <v>204</v>
      </c>
      <c r="E364" s="2" t="s">
        <v>12</v>
      </c>
      <c r="F364" s="2">
        <f>VLOOKUP(C364,'Five Year Alumni Srvy 2016 Data'!C:F,4,FALSE)</f>
        <v>0</v>
      </c>
      <c r="G364" s="2" t="str">
        <f>VLOOKUP(F364,Coding!K:L,2,FALSE)</f>
        <v>Non-URM</v>
      </c>
      <c r="H364" t="s">
        <v>258</v>
      </c>
      <c r="I364" t="s">
        <v>258</v>
      </c>
      <c r="J364" t="s">
        <v>17</v>
      </c>
      <c r="K364" t="s">
        <v>78</v>
      </c>
      <c r="L364" s="2">
        <v>3</v>
      </c>
      <c r="M364" t="s">
        <v>75</v>
      </c>
      <c r="N364" t="s">
        <v>79</v>
      </c>
      <c r="O364" t="s">
        <v>231</v>
      </c>
    </row>
    <row r="365" spans="1:15" x14ac:dyDescent="0.25">
      <c r="A365" s="2">
        <v>1</v>
      </c>
      <c r="B365" s="2">
        <v>2016</v>
      </c>
      <c r="C365" t="s">
        <v>381</v>
      </c>
      <c r="D365" t="s">
        <v>48</v>
      </c>
      <c r="E365" s="2" t="s">
        <v>12</v>
      </c>
      <c r="F365" s="2">
        <f>VLOOKUP(C365,'Five Year Alumni Srvy 2016 Data'!C:F,4,FALSE)</f>
        <v>0</v>
      </c>
      <c r="G365" s="2" t="str">
        <f>VLOOKUP(F365,Coding!K:L,2,FALSE)</f>
        <v>Non-URM</v>
      </c>
      <c r="H365" t="s">
        <v>382</v>
      </c>
      <c r="I365" t="s">
        <v>328</v>
      </c>
      <c r="J365" t="s">
        <v>10</v>
      </c>
      <c r="K365" t="s">
        <v>78</v>
      </c>
      <c r="L365" s="2">
        <v>3</v>
      </c>
      <c r="M365" t="s">
        <v>75</v>
      </c>
      <c r="N365" t="s">
        <v>79</v>
      </c>
      <c r="O365" t="s">
        <v>231</v>
      </c>
    </row>
    <row r="366" spans="1:15" x14ac:dyDescent="0.25">
      <c r="A366" s="2">
        <v>1</v>
      </c>
      <c r="B366" s="2">
        <v>2016</v>
      </c>
      <c r="C366" t="s">
        <v>383</v>
      </c>
      <c r="D366" t="s">
        <v>204</v>
      </c>
      <c r="E366" s="2" t="s">
        <v>12</v>
      </c>
      <c r="F366" s="2">
        <f>VLOOKUP(C366,'Five Year Alumni Srvy 2016 Data'!C:F,4,FALSE)</f>
        <v>0</v>
      </c>
      <c r="G366" s="2" t="str">
        <f>VLOOKUP(F366,Coding!K:L,2,FALSE)</f>
        <v>Non-URM</v>
      </c>
      <c r="H366" t="s">
        <v>384</v>
      </c>
      <c r="I366" t="s">
        <v>182</v>
      </c>
      <c r="J366" t="s">
        <v>21</v>
      </c>
      <c r="K366" t="s">
        <v>78</v>
      </c>
      <c r="L366" s="2">
        <v>8</v>
      </c>
      <c r="M366" t="s">
        <v>75</v>
      </c>
      <c r="N366" t="s">
        <v>79</v>
      </c>
      <c r="O366" t="s">
        <v>239</v>
      </c>
    </row>
    <row r="367" spans="1:15" x14ac:dyDescent="0.25">
      <c r="A367" s="2">
        <v>1</v>
      </c>
      <c r="B367" s="2">
        <v>2016</v>
      </c>
      <c r="C367" t="s">
        <v>388</v>
      </c>
      <c r="D367" t="s">
        <v>169</v>
      </c>
      <c r="E367" s="2" t="s">
        <v>12</v>
      </c>
      <c r="F367" s="2">
        <f>VLOOKUP(C367,'Five Year Alumni Srvy 2016 Data'!C:F,4,FALSE)</f>
        <v>0</v>
      </c>
      <c r="G367" s="2" t="str">
        <f>VLOOKUP(F367,Coding!K:L,2,FALSE)</f>
        <v>Non-URM</v>
      </c>
      <c r="H367" t="s">
        <v>389</v>
      </c>
      <c r="I367" t="s">
        <v>390</v>
      </c>
      <c r="J367" t="s">
        <v>21</v>
      </c>
      <c r="K367" t="s">
        <v>78</v>
      </c>
      <c r="L367" s="2">
        <v>3</v>
      </c>
      <c r="M367" t="s">
        <v>75</v>
      </c>
      <c r="N367" t="s">
        <v>79</v>
      </c>
      <c r="O367" t="s">
        <v>231</v>
      </c>
    </row>
    <row r="368" spans="1:15" x14ac:dyDescent="0.25">
      <c r="A368" s="2">
        <v>1</v>
      </c>
      <c r="B368" s="2">
        <v>2016</v>
      </c>
      <c r="C368" t="s">
        <v>394</v>
      </c>
      <c r="D368" t="s">
        <v>264</v>
      </c>
      <c r="E368" s="2" t="s">
        <v>12</v>
      </c>
      <c r="F368" s="2">
        <f>VLOOKUP(C368,'Five Year Alumni Srvy 2016 Data'!C:F,4,FALSE)</f>
        <v>0</v>
      </c>
      <c r="G368" s="2" t="str">
        <f>VLOOKUP(F368,Coding!K:L,2,FALSE)</f>
        <v>Non-URM</v>
      </c>
      <c r="H368" t="s">
        <v>252</v>
      </c>
      <c r="I368" t="s">
        <v>206</v>
      </c>
      <c r="J368" t="s">
        <v>15</v>
      </c>
      <c r="K368" t="s">
        <v>78</v>
      </c>
      <c r="L368" s="2">
        <v>4</v>
      </c>
      <c r="M368" t="s">
        <v>75</v>
      </c>
      <c r="N368" t="s">
        <v>79</v>
      </c>
      <c r="O368" t="s">
        <v>174</v>
      </c>
    </row>
    <row r="369" spans="1:15" x14ac:dyDescent="0.25">
      <c r="A369" s="2">
        <v>1</v>
      </c>
      <c r="B369" s="2">
        <v>2016</v>
      </c>
      <c r="C369" t="s">
        <v>396</v>
      </c>
      <c r="D369" t="s">
        <v>48</v>
      </c>
      <c r="E369" s="2" t="s">
        <v>12</v>
      </c>
      <c r="F369" s="2">
        <f>VLOOKUP(C369,'Five Year Alumni Srvy 2016 Data'!C:F,4,FALSE)</f>
        <v>0</v>
      </c>
      <c r="G369" s="2" t="str">
        <f>VLOOKUP(F369,Coding!K:L,2,FALSE)</f>
        <v>Non-URM</v>
      </c>
      <c r="H369" t="s">
        <v>318</v>
      </c>
      <c r="I369" t="s">
        <v>171</v>
      </c>
      <c r="J369" t="s">
        <v>19</v>
      </c>
      <c r="K369" t="s">
        <v>78</v>
      </c>
      <c r="L369" s="2">
        <v>5</v>
      </c>
      <c r="M369" t="s">
        <v>75</v>
      </c>
      <c r="N369" t="s">
        <v>79</v>
      </c>
      <c r="O369" t="s">
        <v>192</v>
      </c>
    </row>
    <row r="370" spans="1:15" x14ac:dyDescent="0.25">
      <c r="A370" s="2">
        <v>1</v>
      </c>
      <c r="B370" s="2">
        <v>2016</v>
      </c>
      <c r="C370" t="s">
        <v>404</v>
      </c>
      <c r="D370" t="s">
        <v>204</v>
      </c>
      <c r="E370" s="2" t="s">
        <v>12</v>
      </c>
      <c r="F370" s="2">
        <f>VLOOKUP(C370,'Five Year Alumni Srvy 2016 Data'!C:F,4,FALSE)</f>
        <v>0</v>
      </c>
      <c r="G370" s="2" t="str">
        <f>VLOOKUP(F370,Coding!K:L,2,FALSE)</f>
        <v>Non-URM</v>
      </c>
      <c r="H370" t="s">
        <v>284</v>
      </c>
      <c r="I370" t="s">
        <v>261</v>
      </c>
      <c r="J370" t="s">
        <v>10</v>
      </c>
      <c r="K370" t="s">
        <v>78</v>
      </c>
      <c r="L370" s="2">
        <v>2</v>
      </c>
      <c r="M370" t="s">
        <v>75</v>
      </c>
      <c r="N370" t="s">
        <v>79</v>
      </c>
      <c r="O370" t="s">
        <v>255</v>
      </c>
    </row>
    <row r="371" spans="1:15" x14ac:dyDescent="0.25">
      <c r="A371" s="2">
        <v>1</v>
      </c>
      <c r="B371" s="2">
        <v>2016</v>
      </c>
      <c r="C371" t="s">
        <v>417</v>
      </c>
      <c r="D371" t="s">
        <v>204</v>
      </c>
      <c r="E371" s="2" t="s">
        <v>12</v>
      </c>
      <c r="F371" s="2">
        <f>VLOOKUP(C371,'Five Year Alumni Srvy 2016 Data'!C:F,4,FALSE)</f>
        <v>0</v>
      </c>
      <c r="G371" s="2" t="str">
        <f>VLOOKUP(F371,Coding!K:L,2,FALSE)</f>
        <v>Non-URM</v>
      </c>
      <c r="H371" t="s">
        <v>418</v>
      </c>
      <c r="I371" t="s">
        <v>342</v>
      </c>
      <c r="J371" t="s">
        <v>19</v>
      </c>
      <c r="K371" t="s">
        <v>78</v>
      </c>
      <c r="L371" s="2">
        <v>1</v>
      </c>
      <c r="M371" t="s">
        <v>75</v>
      </c>
      <c r="N371" t="s">
        <v>79</v>
      </c>
      <c r="O371" t="s">
        <v>80</v>
      </c>
    </row>
    <row r="372" spans="1:15" x14ac:dyDescent="0.25">
      <c r="A372" s="2">
        <v>1</v>
      </c>
      <c r="B372" s="2">
        <v>2016</v>
      </c>
      <c r="C372" t="s">
        <v>422</v>
      </c>
      <c r="D372" t="s">
        <v>48</v>
      </c>
      <c r="E372" s="2" t="s">
        <v>12</v>
      </c>
      <c r="F372" s="2">
        <f>VLOOKUP(C372,'Five Year Alumni Srvy 2016 Data'!C:F,4,FALSE)</f>
        <v>0</v>
      </c>
      <c r="G372" s="2" t="str">
        <f>VLOOKUP(F372,Coding!K:L,2,FALSE)</f>
        <v>Non-URM</v>
      </c>
      <c r="H372" t="s">
        <v>241</v>
      </c>
      <c r="I372" t="s">
        <v>242</v>
      </c>
      <c r="J372" t="s">
        <v>21</v>
      </c>
      <c r="K372" t="s">
        <v>78</v>
      </c>
      <c r="L372" s="2">
        <v>4</v>
      </c>
      <c r="M372" t="s">
        <v>75</v>
      </c>
      <c r="N372" t="s">
        <v>79</v>
      </c>
      <c r="O372" t="s">
        <v>174</v>
      </c>
    </row>
    <row r="373" spans="1:15" x14ac:dyDescent="0.25">
      <c r="A373" s="2">
        <v>1</v>
      </c>
      <c r="B373" s="2">
        <v>2016</v>
      </c>
      <c r="C373" t="s">
        <v>424</v>
      </c>
      <c r="D373" t="s">
        <v>204</v>
      </c>
      <c r="E373" s="2" t="s">
        <v>12</v>
      </c>
      <c r="F373" s="2">
        <f>VLOOKUP(C373,'Five Year Alumni Srvy 2016 Data'!C:F,4,FALSE)</f>
        <v>0</v>
      </c>
      <c r="G373" s="2" t="str">
        <f>VLOOKUP(F373,Coding!K:L,2,FALSE)</f>
        <v>Non-URM</v>
      </c>
      <c r="H373" t="s">
        <v>425</v>
      </c>
      <c r="I373" t="s">
        <v>267</v>
      </c>
      <c r="J373" t="s">
        <v>10</v>
      </c>
      <c r="K373" t="s">
        <v>78</v>
      </c>
      <c r="L373" s="2">
        <v>1</v>
      </c>
      <c r="M373" t="s">
        <v>75</v>
      </c>
      <c r="N373" t="s">
        <v>79</v>
      </c>
      <c r="O373" t="s">
        <v>80</v>
      </c>
    </row>
    <row r="374" spans="1:15" x14ac:dyDescent="0.25">
      <c r="A374" s="2">
        <v>1</v>
      </c>
      <c r="B374" s="2">
        <v>2016</v>
      </c>
      <c r="C374" t="s">
        <v>438</v>
      </c>
      <c r="D374" t="s">
        <v>48</v>
      </c>
      <c r="E374" s="2" t="s">
        <v>12</v>
      </c>
      <c r="F374" s="2">
        <f>VLOOKUP(C374,'Five Year Alumni Srvy 2016 Data'!C:F,4,FALSE)</f>
        <v>0</v>
      </c>
      <c r="G374" s="2" t="str">
        <f>VLOOKUP(F374,Coding!K:L,2,FALSE)</f>
        <v>Non-URM</v>
      </c>
      <c r="H374" t="s">
        <v>182</v>
      </c>
      <c r="I374" t="s">
        <v>182</v>
      </c>
      <c r="J374" t="s">
        <v>21</v>
      </c>
      <c r="K374" t="s">
        <v>78</v>
      </c>
      <c r="L374" s="2">
        <v>7</v>
      </c>
      <c r="M374" t="s">
        <v>75</v>
      </c>
      <c r="N374" t="s">
        <v>79</v>
      </c>
      <c r="O374" t="s">
        <v>212</v>
      </c>
    </row>
    <row r="375" spans="1:15" x14ac:dyDescent="0.25">
      <c r="A375" s="2">
        <v>1</v>
      </c>
      <c r="B375" s="2">
        <v>2016</v>
      </c>
      <c r="C375" t="s">
        <v>443</v>
      </c>
      <c r="D375" t="s">
        <v>264</v>
      </c>
      <c r="E375" s="2" t="s">
        <v>12</v>
      </c>
      <c r="F375" s="2">
        <f>VLOOKUP(C375,'Five Year Alumni Srvy 2016 Data'!C:F,4,FALSE)</f>
        <v>0</v>
      </c>
      <c r="G375" s="2" t="str">
        <f>VLOOKUP(F375,Coding!K:L,2,FALSE)</f>
        <v>Non-URM</v>
      </c>
      <c r="H375" t="s">
        <v>444</v>
      </c>
      <c r="I375" t="s">
        <v>401</v>
      </c>
      <c r="J375" t="s">
        <v>19</v>
      </c>
      <c r="K375" t="s">
        <v>78</v>
      </c>
      <c r="L375" s="2">
        <v>4</v>
      </c>
      <c r="M375" t="s">
        <v>75</v>
      </c>
      <c r="N375" t="s">
        <v>79</v>
      </c>
      <c r="O375" t="s">
        <v>174</v>
      </c>
    </row>
    <row r="376" spans="1:15" x14ac:dyDescent="0.25">
      <c r="A376" s="2">
        <v>1</v>
      </c>
      <c r="B376" s="2">
        <v>2016</v>
      </c>
      <c r="C376" t="s">
        <v>450</v>
      </c>
      <c r="D376" t="s">
        <v>169</v>
      </c>
      <c r="E376" s="2" t="s">
        <v>12</v>
      </c>
      <c r="F376" s="2">
        <f>VLOOKUP(C376,'Five Year Alumni Srvy 2016 Data'!C:F,4,FALSE)</f>
        <v>0</v>
      </c>
      <c r="G376" s="2" t="str">
        <f>VLOOKUP(F376,Coding!K:L,2,FALSE)</f>
        <v>Non-URM</v>
      </c>
      <c r="H376" t="s">
        <v>451</v>
      </c>
      <c r="I376" t="s">
        <v>452</v>
      </c>
      <c r="J376" t="s">
        <v>21</v>
      </c>
      <c r="K376" t="s">
        <v>78</v>
      </c>
      <c r="L376" s="2">
        <v>4</v>
      </c>
      <c r="M376" t="s">
        <v>75</v>
      </c>
      <c r="N376" t="s">
        <v>79</v>
      </c>
      <c r="O376" t="s">
        <v>174</v>
      </c>
    </row>
    <row r="377" spans="1:15" x14ac:dyDescent="0.25">
      <c r="A377" s="2">
        <v>1</v>
      </c>
      <c r="B377" s="2">
        <v>2016</v>
      </c>
      <c r="C377" t="s">
        <v>453</v>
      </c>
      <c r="D377" t="s">
        <v>169</v>
      </c>
      <c r="E377" s="2" t="s">
        <v>12</v>
      </c>
      <c r="F377" s="2">
        <f>VLOOKUP(C377,'Five Year Alumni Srvy 2016 Data'!C:F,4,FALSE)</f>
        <v>0</v>
      </c>
      <c r="G377" s="2" t="str">
        <f>VLOOKUP(F377,Coding!K:L,2,FALSE)</f>
        <v>Non-URM</v>
      </c>
      <c r="H377" t="s">
        <v>454</v>
      </c>
      <c r="I377" t="s">
        <v>206</v>
      </c>
      <c r="J377" t="s">
        <v>15</v>
      </c>
      <c r="K377" t="s">
        <v>78</v>
      </c>
      <c r="L377" s="3"/>
      <c r="M377" t="s">
        <v>75</v>
      </c>
      <c r="N377" t="s">
        <v>79</v>
      </c>
    </row>
    <row r="378" spans="1:15" x14ac:dyDescent="0.25">
      <c r="A378" s="2">
        <v>1</v>
      </c>
      <c r="B378" s="2">
        <v>2016</v>
      </c>
      <c r="C378" t="s">
        <v>462</v>
      </c>
      <c r="D378" t="s">
        <v>48</v>
      </c>
      <c r="E378" s="2" t="s">
        <v>12</v>
      </c>
      <c r="F378" s="2">
        <f>VLOOKUP(C378,'Five Year Alumni Srvy 2016 Data'!C:F,4,FALSE)</f>
        <v>0</v>
      </c>
      <c r="G378" s="2" t="str">
        <f>VLOOKUP(F378,Coding!K:L,2,FALSE)</f>
        <v>Non-URM</v>
      </c>
      <c r="H378" t="s">
        <v>215</v>
      </c>
      <c r="I378" t="s">
        <v>215</v>
      </c>
      <c r="J378" t="s">
        <v>21</v>
      </c>
      <c r="K378" t="s">
        <v>78</v>
      </c>
      <c r="L378" s="2">
        <v>1</v>
      </c>
      <c r="M378" t="s">
        <v>75</v>
      </c>
      <c r="N378" t="s">
        <v>79</v>
      </c>
      <c r="O378" t="s">
        <v>80</v>
      </c>
    </row>
    <row r="379" spans="1:15" x14ac:dyDescent="0.25">
      <c r="A379" s="2">
        <v>1</v>
      </c>
      <c r="B379" s="2">
        <v>2016</v>
      </c>
      <c r="C379" t="s">
        <v>463</v>
      </c>
      <c r="D379" t="s">
        <v>204</v>
      </c>
      <c r="E379" s="2" t="s">
        <v>12</v>
      </c>
      <c r="F379" s="2">
        <f>VLOOKUP(C379,'Five Year Alumni Srvy 2016 Data'!C:F,4,FALSE)</f>
        <v>0</v>
      </c>
      <c r="G379" s="2" t="str">
        <f>VLOOKUP(F379,Coding!K:L,2,FALSE)</f>
        <v>Non-URM</v>
      </c>
      <c r="H379" t="s">
        <v>427</v>
      </c>
      <c r="I379" t="s">
        <v>267</v>
      </c>
      <c r="J379" t="s">
        <v>10</v>
      </c>
      <c r="K379" t="s">
        <v>78</v>
      </c>
      <c r="L379" s="2">
        <v>4</v>
      </c>
      <c r="M379" t="s">
        <v>75</v>
      </c>
      <c r="N379" t="s">
        <v>79</v>
      </c>
      <c r="O379" t="s">
        <v>174</v>
      </c>
    </row>
    <row r="380" spans="1:15" x14ac:dyDescent="0.25">
      <c r="A380" s="2">
        <v>1</v>
      </c>
      <c r="B380" s="2">
        <v>2016</v>
      </c>
      <c r="C380" t="s">
        <v>464</v>
      </c>
      <c r="D380" t="s">
        <v>48</v>
      </c>
      <c r="E380" s="2" t="s">
        <v>12</v>
      </c>
      <c r="F380" s="2">
        <f>VLOOKUP(C380,'Five Year Alumni Srvy 2016 Data'!C:F,4,FALSE)</f>
        <v>0</v>
      </c>
      <c r="G380" s="2" t="str">
        <f>VLOOKUP(F380,Coding!K:L,2,FALSE)</f>
        <v>Non-URM</v>
      </c>
      <c r="H380" t="s">
        <v>465</v>
      </c>
      <c r="I380" t="s">
        <v>466</v>
      </c>
      <c r="J380" t="s">
        <v>10</v>
      </c>
      <c r="K380" t="s">
        <v>78</v>
      </c>
      <c r="L380" s="2">
        <v>3</v>
      </c>
      <c r="M380" t="s">
        <v>75</v>
      </c>
      <c r="N380" t="s">
        <v>79</v>
      </c>
      <c r="O380" t="s">
        <v>231</v>
      </c>
    </row>
    <row r="381" spans="1:15" x14ac:dyDescent="0.25">
      <c r="A381" s="2">
        <v>1</v>
      </c>
      <c r="B381" s="2">
        <v>2016</v>
      </c>
      <c r="C381" t="s">
        <v>468</v>
      </c>
      <c r="D381" t="s">
        <v>169</v>
      </c>
      <c r="E381" s="2" t="s">
        <v>12</v>
      </c>
      <c r="F381" s="2">
        <f>VLOOKUP(C381,'Five Year Alumni Srvy 2016 Data'!C:F,4,FALSE)</f>
        <v>0</v>
      </c>
      <c r="G381" s="2" t="str">
        <f>VLOOKUP(F381,Coding!K:L,2,FALSE)</f>
        <v>Non-URM</v>
      </c>
      <c r="H381" t="s">
        <v>469</v>
      </c>
      <c r="I381" t="s">
        <v>342</v>
      </c>
      <c r="J381" t="s">
        <v>19</v>
      </c>
      <c r="K381" t="s">
        <v>78</v>
      </c>
      <c r="L381" s="2">
        <v>3</v>
      </c>
      <c r="M381" t="s">
        <v>75</v>
      </c>
      <c r="N381" t="s">
        <v>79</v>
      </c>
      <c r="O381" t="s">
        <v>231</v>
      </c>
    </row>
    <row r="382" spans="1:15" x14ac:dyDescent="0.25">
      <c r="A382" s="2">
        <v>1</v>
      </c>
      <c r="B382" s="2">
        <v>2016</v>
      </c>
      <c r="C382" t="s">
        <v>474</v>
      </c>
      <c r="D382" t="s">
        <v>264</v>
      </c>
      <c r="E382" s="2" t="s">
        <v>12</v>
      </c>
      <c r="F382" s="2">
        <f>VLOOKUP(C382,'Five Year Alumni Srvy 2016 Data'!C:F,4,FALSE)</f>
        <v>0</v>
      </c>
      <c r="G382" s="2" t="str">
        <f>VLOOKUP(F382,Coding!K:L,2,FALSE)</f>
        <v>Non-URM</v>
      </c>
      <c r="H382" t="s">
        <v>182</v>
      </c>
      <c r="I382" t="s">
        <v>182</v>
      </c>
      <c r="J382" t="s">
        <v>21</v>
      </c>
      <c r="K382" t="s">
        <v>78</v>
      </c>
      <c r="L382" s="2">
        <v>1</v>
      </c>
      <c r="M382" t="s">
        <v>75</v>
      </c>
      <c r="N382" t="s">
        <v>79</v>
      </c>
      <c r="O382" t="s">
        <v>80</v>
      </c>
    </row>
    <row r="383" spans="1:15" x14ac:dyDescent="0.25">
      <c r="A383" s="2">
        <v>1</v>
      </c>
      <c r="B383" s="2">
        <v>2016</v>
      </c>
      <c r="C383" t="s">
        <v>475</v>
      </c>
      <c r="D383" t="s">
        <v>169</v>
      </c>
      <c r="E383" s="2" t="s">
        <v>12</v>
      </c>
      <c r="F383" s="2">
        <f>VLOOKUP(C383,'Five Year Alumni Srvy 2016 Data'!C:F,4,FALSE)</f>
        <v>0</v>
      </c>
      <c r="G383" s="2" t="str">
        <f>VLOOKUP(F383,Coding!K:L,2,FALSE)</f>
        <v>Non-URM</v>
      </c>
      <c r="H383" t="s">
        <v>389</v>
      </c>
      <c r="I383" t="s">
        <v>390</v>
      </c>
      <c r="J383" t="s">
        <v>21</v>
      </c>
      <c r="K383" t="s">
        <v>78</v>
      </c>
      <c r="L383" s="2">
        <v>1</v>
      </c>
      <c r="M383" t="s">
        <v>75</v>
      </c>
      <c r="N383" t="s">
        <v>79</v>
      </c>
      <c r="O383" t="s">
        <v>80</v>
      </c>
    </row>
    <row r="384" spans="1:15" x14ac:dyDescent="0.25">
      <c r="A384" s="2">
        <v>1</v>
      </c>
      <c r="B384" s="2">
        <v>2016</v>
      </c>
      <c r="C384" t="s">
        <v>477</v>
      </c>
      <c r="D384" t="s">
        <v>48</v>
      </c>
      <c r="E384" s="2" t="s">
        <v>12</v>
      </c>
      <c r="F384" s="2">
        <f>VLOOKUP(C384,'Five Year Alumni Srvy 2016 Data'!C:F,4,FALSE)</f>
        <v>0</v>
      </c>
      <c r="G384" s="2" t="str">
        <f>VLOOKUP(F384,Coding!K:L,2,FALSE)</f>
        <v>Non-URM</v>
      </c>
      <c r="H384" t="s">
        <v>432</v>
      </c>
      <c r="I384" t="s">
        <v>433</v>
      </c>
      <c r="J384" t="s">
        <v>15</v>
      </c>
      <c r="K384" t="s">
        <v>78</v>
      </c>
      <c r="L384" s="2">
        <v>1</v>
      </c>
      <c r="M384" t="s">
        <v>75</v>
      </c>
      <c r="N384" t="s">
        <v>79</v>
      </c>
      <c r="O384" t="s">
        <v>80</v>
      </c>
    </row>
    <row r="385" spans="1:15" x14ac:dyDescent="0.25">
      <c r="A385" s="2">
        <v>1</v>
      </c>
      <c r="B385" s="2">
        <v>2016</v>
      </c>
      <c r="C385" t="s">
        <v>479</v>
      </c>
      <c r="D385" t="s">
        <v>48</v>
      </c>
      <c r="E385" s="2" t="s">
        <v>12</v>
      </c>
      <c r="F385" s="2">
        <f>VLOOKUP(C385,'Five Year Alumni Srvy 2016 Data'!C:F,4,FALSE)</f>
        <v>0</v>
      </c>
      <c r="G385" s="2" t="str">
        <f>VLOOKUP(F385,Coding!K:L,2,FALSE)</f>
        <v>Non-URM</v>
      </c>
      <c r="H385" t="s">
        <v>252</v>
      </c>
      <c r="I385" t="s">
        <v>206</v>
      </c>
      <c r="J385" t="s">
        <v>15</v>
      </c>
      <c r="K385" t="s">
        <v>78</v>
      </c>
      <c r="L385" s="2">
        <v>6</v>
      </c>
      <c r="M385" t="s">
        <v>75</v>
      </c>
      <c r="N385" t="s">
        <v>79</v>
      </c>
      <c r="O385" t="s">
        <v>307</v>
      </c>
    </row>
    <row r="386" spans="1:15" x14ac:dyDescent="0.25">
      <c r="A386" s="2">
        <v>1</v>
      </c>
      <c r="B386" s="2">
        <v>2016</v>
      </c>
      <c r="C386" t="s">
        <v>485</v>
      </c>
      <c r="D386" t="s">
        <v>48</v>
      </c>
      <c r="E386" s="2" t="s">
        <v>12</v>
      </c>
      <c r="F386" s="2">
        <f>VLOOKUP(C386,'Five Year Alumni Srvy 2016 Data'!C:F,4,FALSE)</f>
        <v>0</v>
      </c>
      <c r="G386" s="2" t="str">
        <f>VLOOKUP(F386,Coding!K:L,2,FALSE)</f>
        <v>Non-URM</v>
      </c>
      <c r="H386" t="s">
        <v>298</v>
      </c>
      <c r="I386" t="s">
        <v>298</v>
      </c>
      <c r="J386" t="s">
        <v>21</v>
      </c>
      <c r="K386" t="s">
        <v>78</v>
      </c>
      <c r="L386" s="2">
        <v>3</v>
      </c>
      <c r="M386" t="s">
        <v>75</v>
      </c>
      <c r="N386" t="s">
        <v>79</v>
      </c>
      <c r="O386" t="s">
        <v>231</v>
      </c>
    </row>
    <row r="387" spans="1:15" x14ac:dyDescent="0.25">
      <c r="A387" s="2">
        <v>1</v>
      </c>
      <c r="B387" s="2">
        <v>2016</v>
      </c>
      <c r="C387" t="s">
        <v>47</v>
      </c>
      <c r="D387" t="s">
        <v>48</v>
      </c>
      <c r="E387" s="2" t="s">
        <v>12</v>
      </c>
      <c r="F387" s="2">
        <f>VLOOKUP(C387,'Five Year Alumni Srvy 2016 Data'!C:F,4,FALSE)</f>
        <v>0</v>
      </c>
      <c r="G387" s="2" t="str">
        <f>VLOOKUP(F387,Coding!K:L,2,FALSE)</f>
        <v>Non-URM</v>
      </c>
      <c r="H387" t="s">
        <v>49</v>
      </c>
      <c r="I387" t="s">
        <v>50</v>
      </c>
      <c r="J387" t="s">
        <v>17</v>
      </c>
      <c r="K387" t="s">
        <v>81</v>
      </c>
      <c r="L387" s="2">
        <v>1</v>
      </c>
      <c r="M387" t="s">
        <v>75</v>
      </c>
      <c r="N387" t="s">
        <v>82</v>
      </c>
      <c r="O387" t="s">
        <v>83</v>
      </c>
    </row>
    <row r="388" spans="1:15" x14ac:dyDescent="0.25">
      <c r="A388" s="2">
        <v>1</v>
      </c>
      <c r="B388" s="2">
        <v>2016</v>
      </c>
      <c r="C388" t="s">
        <v>168</v>
      </c>
      <c r="D388" t="s">
        <v>169</v>
      </c>
      <c r="E388" s="2" t="s">
        <v>12</v>
      </c>
      <c r="F388" s="2">
        <f>VLOOKUP(C388,'Five Year Alumni Srvy 2016 Data'!C:F,4,FALSE)</f>
        <v>0</v>
      </c>
      <c r="G388" s="2" t="str">
        <f>VLOOKUP(F388,Coding!K:L,2,FALSE)</f>
        <v>Non-URM</v>
      </c>
      <c r="H388" t="s">
        <v>170</v>
      </c>
      <c r="I388" t="s">
        <v>171</v>
      </c>
      <c r="J388" t="s">
        <v>19</v>
      </c>
      <c r="K388" t="s">
        <v>81</v>
      </c>
      <c r="L388" s="2">
        <v>2</v>
      </c>
      <c r="M388" t="s">
        <v>75</v>
      </c>
      <c r="N388" t="s">
        <v>82</v>
      </c>
      <c r="O388" t="s">
        <v>175</v>
      </c>
    </row>
    <row r="389" spans="1:15" x14ac:dyDescent="0.25">
      <c r="A389" s="2">
        <v>1</v>
      </c>
      <c r="B389" s="2">
        <v>2016</v>
      </c>
      <c r="C389" t="s">
        <v>189</v>
      </c>
      <c r="D389" t="s">
        <v>48</v>
      </c>
      <c r="E389" s="2" t="s">
        <v>12</v>
      </c>
      <c r="F389" s="2">
        <f>VLOOKUP(C389,'Five Year Alumni Srvy 2016 Data'!C:F,4,FALSE)</f>
        <v>0</v>
      </c>
      <c r="G389" s="2" t="str">
        <f>VLOOKUP(F389,Coding!K:L,2,FALSE)</f>
        <v>Non-URM</v>
      </c>
      <c r="H389" t="s">
        <v>190</v>
      </c>
      <c r="I389" t="s">
        <v>191</v>
      </c>
      <c r="J389" t="s">
        <v>21</v>
      </c>
      <c r="K389" t="s">
        <v>81</v>
      </c>
      <c r="L389" s="2">
        <v>2</v>
      </c>
      <c r="M389" t="s">
        <v>75</v>
      </c>
      <c r="N389" t="s">
        <v>82</v>
      </c>
      <c r="O389" t="s">
        <v>175</v>
      </c>
    </row>
    <row r="390" spans="1:15" x14ac:dyDescent="0.25">
      <c r="A390" s="2">
        <v>1</v>
      </c>
      <c r="B390" s="2">
        <v>2016</v>
      </c>
      <c r="C390" t="s">
        <v>194</v>
      </c>
      <c r="D390" t="s">
        <v>48</v>
      </c>
      <c r="E390" s="2" t="s">
        <v>12</v>
      </c>
      <c r="F390" s="2">
        <f>VLOOKUP(C390,'Five Year Alumni Srvy 2016 Data'!C:F,4,FALSE)</f>
        <v>0</v>
      </c>
      <c r="G390" s="2" t="str">
        <f>VLOOKUP(F390,Coding!K:L,2,FALSE)</f>
        <v>Non-URM</v>
      </c>
      <c r="H390" t="s">
        <v>195</v>
      </c>
      <c r="I390" t="s">
        <v>196</v>
      </c>
      <c r="J390" t="s">
        <v>10</v>
      </c>
      <c r="K390" t="s">
        <v>81</v>
      </c>
      <c r="L390" s="3"/>
      <c r="M390" t="s">
        <v>75</v>
      </c>
      <c r="N390" t="s">
        <v>82</v>
      </c>
    </row>
    <row r="391" spans="1:15" x14ac:dyDescent="0.25">
      <c r="A391" s="2">
        <v>1</v>
      </c>
      <c r="B391" s="2">
        <v>2016</v>
      </c>
      <c r="C391" t="s">
        <v>218</v>
      </c>
      <c r="D391" t="s">
        <v>48</v>
      </c>
      <c r="E391" s="2" t="s">
        <v>12</v>
      </c>
      <c r="F391" s="2">
        <f>VLOOKUP(C391,'Five Year Alumni Srvy 2016 Data'!C:F,4,FALSE)</f>
        <v>0</v>
      </c>
      <c r="G391" s="2" t="str">
        <f>VLOOKUP(F391,Coding!K:L,2,FALSE)</f>
        <v>Non-URM</v>
      </c>
      <c r="H391" t="s">
        <v>219</v>
      </c>
      <c r="I391" t="s">
        <v>220</v>
      </c>
      <c r="J391" t="s">
        <v>19</v>
      </c>
      <c r="K391" t="s">
        <v>81</v>
      </c>
      <c r="L391" s="2">
        <v>1</v>
      </c>
      <c r="M391" t="s">
        <v>75</v>
      </c>
      <c r="N391" t="s">
        <v>82</v>
      </c>
      <c r="O391" t="s">
        <v>83</v>
      </c>
    </row>
    <row r="392" spans="1:15" x14ac:dyDescent="0.25">
      <c r="A392" s="2">
        <v>1</v>
      </c>
      <c r="B392" s="2">
        <v>2016</v>
      </c>
      <c r="C392" t="s">
        <v>227</v>
      </c>
      <c r="D392" t="s">
        <v>48</v>
      </c>
      <c r="E392" s="2" t="s">
        <v>12</v>
      </c>
      <c r="F392" s="2">
        <f>VLOOKUP(C392,'Five Year Alumni Srvy 2016 Data'!C:F,4,FALSE)</f>
        <v>0</v>
      </c>
      <c r="G392" s="2" t="str">
        <f>VLOOKUP(F392,Coding!K:L,2,FALSE)</f>
        <v>Non-URM</v>
      </c>
      <c r="H392" t="s">
        <v>228</v>
      </c>
      <c r="I392" t="s">
        <v>229</v>
      </c>
      <c r="J392" t="s">
        <v>21</v>
      </c>
      <c r="K392" t="s">
        <v>81</v>
      </c>
      <c r="L392" s="2">
        <v>3</v>
      </c>
      <c r="M392" t="s">
        <v>75</v>
      </c>
      <c r="N392" t="s">
        <v>82</v>
      </c>
      <c r="O392" t="s">
        <v>208</v>
      </c>
    </row>
    <row r="393" spans="1:15" x14ac:dyDescent="0.25">
      <c r="A393" s="2">
        <v>1</v>
      </c>
      <c r="B393" s="2">
        <v>2016</v>
      </c>
      <c r="C393" t="s">
        <v>232</v>
      </c>
      <c r="D393" t="s">
        <v>48</v>
      </c>
      <c r="E393" s="2" t="s">
        <v>12</v>
      </c>
      <c r="F393" s="2">
        <f>VLOOKUP(C393,'Five Year Alumni Srvy 2016 Data'!C:F,4,FALSE)</f>
        <v>0</v>
      </c>
      <c r="G393" s="2" t="str">
        <f>VLOOKUP(F393,Coding!K:L,2,FALSE)</f>
        <v>Non-URM</v>
      </c>
      <c r="H393" t="s">
        <v>233</v>
      </c>
      <c r="I393" t="s">
        <v>182</v>
      </c>
      <c r="J393" t="s">
        <v>21</v>
      </c>
      <c r="K393" t="s">
        <v>81</v>
      </c>
      <c r="L393" s="2">
        <v>1</v>
      </c>
      <c r="M393" t="s">
        <v>75</v>
      </c>
      <c r="N393" t="s">
        <v>82</v>
      </c>
      <c r="O393" t="s">
        <v>83</v>
      </c>
    </row>
    <row r="394" spans="1:15" x14ac:dyDescent="0.25">
      <c r="A394" s="2">
        <v>1</v>
      </c>
      <c r="B394" s="2">
        <v>2016</v>
      </c>
      <c r="C394" t="s">
        <v>234</v>
      </c>
      <c r="D394" t="s">
        <v>48</v>
      </c>
      <c r="E394" s="2" t="s">
        <v>12</v>
      </c>
      <c r="F394" s="2">
        <f>VLOOKUP(C394,'Five Year Alumni Srvy 2016 Data'!C:F,4,FALSE)</f>
        <v>0</v>
      </c>
      <c r="G394" s="2" t="str">
        <f>VLOOKUP(F394,Coding!K:L,2,FALSE)</f>
        <v>Non-URM</v>
      </c>
      <c r="H394" t="s">
        <v>235</v>
      </c>
      <c r="I394" t="s">
        <v>236</v>
      </c>
      <c r="J394" t="s">
        <v>15</v>
      </c>
      <c r="K394" t="s">
        <v>81</v>
      </c>
      <c r="L394" s="3"/>
      <c r="M394" t="s">
        <v>75</v>
      </c>
      <c r="N394" t="s">
        <v>82</v>
      </c>
    </row>
    <row r="395" spans="1:15" x14ac:dyDescent="0.25">
      <c r="A395" s="2">
        <v>1</v>
      </c>
      <c r="B395" s="2">
        <v>2016</v>
      </c>
      <c r="C395" t="s">
        <v>237</v>
      </c>
      <c r="D395" t="s">
        <v>48</v>
      </c>
      <c r="E395" s="2" t="s">
        <v>12</v>
      </c>
      <c r="F395" s="2">
        <f>VLOOKUP(C395,'Five Year Alumni Srvy 2016 Data'!C:F,4,FALSE)</f>
        <v>0</v>
      </c>
      <c r="G395" s="2" t="str">
        <f>VLOOKUP(F395,Coding!K:L,2,FALSE)</f>
        <v>Non-URM</v>
      </c>
      <c r="H395" t="s">
        <v>238</v>
      </c>
      <c r="I395" t="s">
        <v>225</v>
      </c>
      <c r="J395" t="s">
        <v>19</v>
      </c>
      <c r="K395" t="s">
        <v>81</v>
      </c>
      <c r="L395" s="2">
        <v>2</v>
      </c>
      <c r="M395" t="s">
        <v>75</v>
      </c>
      <c r="N395" t="s">
        <v>82</v>
      </c>
      <c r="O395" t="s">
        <v>175</v>
      </c>
    </row>
    <row r="396" spans="1:15" x14ac:dyDescent="0.25">
      <c r="A396" s="2">
        <v>1</v>
      </c>
      <c r="B396" s="2">
        <v>2016</v>
      </c>
      <c r="C396" t="s">
        <v>244</v>
      </c>
      <c r="D396" t="s">
        <v>48</v>
      </c>
      <c r="E396" s="2" t="s">
        <v>12</v>
      </c>
      <c r="F396" s="2">
        <f>VLOOKUP(C396,'Five Year Alumni Srvy 2016 Data'!C:F,4,FALSE)</f>
        <v>0</v>
      </c>
      <c r="G396" s="2" t="str">
        <f>VLOOKUP(F396,Coding!K:L,2,FALSE)</f>
        <v>Non-URM</v>
      </c>
      <c r="H396" t="s">
        <v>245</v>
      </c>
      <c r="I396" t="s">
        <v>245</v>
      </c>
      <c r="J396" t="s">
        <v>17</v>
      </c>
      <c r="K396" t="s">
        <v>81</v>
      </c>
      <c r="L396" s="3"/>
      <c r="M396" t="s">
        <v>75</v>
      </c>
      <c r="N396" t="s">
        <v>82</v>
      </c>
    </row>
    <row r="397" spans="1:15" x14ac:dyDescent="0.25">
      <c r="A397" s="2">
        <v>1</v>
      </c>
      <c r="B397" s="2">
        <v>2016</v>
      </c>
      <c r="C397" t="s">
        <v>246</v>
      </c>
      <c r="D397" t="s">
        <v>48</v>
      </c>
      <c r="E397" s="2" t="s">
        <v>12</v>
      </c>
      <c r="F397" s="2">
        <f>VLOOKUP(C397,'Five Year Alumni Srvy 2016 Data'!C:F,4,FALSE)</f>
        <v>0</v>
      </c>
      <c r="G397" s="2" t="str">
        <f>VLOOKUP(F397,Coding!K:L,2,FALSE)</f>
        <v>Non-URM</v>
      </c>
      <c r="H397" t="s">
        <v>49</v>
      </c>
      <c r="I397" t="s">
        <v>50</v>
      </c>
      <c r="J397" t="s">
        <v>17</v>
      </c>
      <c r="K397" t="s">
        <v>81</v>
      </c>
      <c r="L397" s="2">
        <v>2</v>
      </c>
      <c r="M397" t="s">
        <v>75</v>
      </c>
      <c r="N397" t="s">
        <v>82</v>
      </c>
      <c r="O397" t="s">
        <v>175</v>
      </c>
    </row>
    <row r="398" spans="1:15" x14ac:dyDescent="0.25">
      <c r="A398" s="2">
        <v>1</v>
      </c>
      <c r="B398" s="2">
        <v>2016</v>
      </c>
      <c r="C398" t="s">
        <v>251</v>
      </c>
      <c r="D398" t="s">
        <v>48</v>
      </c>
      <c r="E398" s="2" t="s">
        <v>12</v>
      </c>
      <c r="F398" s="2">
        <f>VLOOKUP(C398,'Five Year Alumni Srvy 2016 Data'!C:F,4,FALSE)</f>
        <v>0</v>
      </c>
      <c r="G398" s="2" t="str">
        <f>VLOOKUP(F398,Coding!K:L,2,FALSE)</f>
        <v>Non-URM</v>
      </c>
      <c r="H398" t="s">
        <v>252</v>
      </c>
      <c r="I398" t="s">
        <v>206</v>
      </c>
      <c r="J398" t="s">
        <v>15</v>
      </c>
      <c r="K398" t="s">
        <v>81</v>
      </c>
      <c r="L398" s="2">
        <v>2</v>
      </c>
      <c r="M398" t="s">
        <v>75</v>
      </c>
      <c r="N398" t="s">
        <v>82</v>
      </c>
      <c r="O398" t="s">
        <v>175</v>
      </c>
    </row>
    <row r="399" spans="1:15" x14ac:dyDescent="0.25">
      <c r="A399" s="2">
        <v>1</v>
      </c>
      <c r="B399" s="2">
        <v>2016</v>
      </c>
      <c r="C399" t="s">
        <v>253</v>
      </c>
      <c r="D399" t="s">
        <v>48</v>
      </c>
      <c r="E399" s="2" t="s">
        <v>12</v>
      </c>
      <c r="F399" s="2">
        <f>VLOOKUP(C399,'Five Year Alumni Srvy 2016 Data'!C:F,4,FALSE)</f>
        <v>0</v>
      </c>
      <c r="G399" s="2" t="str">
        <f>VLOOKUP(F399,Coding!K:L,2,FALSE)</f>
        <v>Non-URM</v>
      </c>
      <c r="H399" t="s">
        <v>254</v>
      </c>
      <c r="I399" t="s">
        <v>206</v>
      </c>
      <c r="J399" t="s">
        <v>15</v>
      </c>
      <c r="K399" t="s">
        <v>81</v>
      </c>
      <c r="L399" s="3"/>
      <c r="M399" t="s">
        <v>75</v>
      </c>
      <c r="N399" t="s">
        <v>82</v>
      </c>
    </row>
    <row r="400" spans="1:15" x14ac:dyDescent="0.25">
      <c r="A400" s="2">
        <v>1</v>
      </c>
      <c r="B400" s="2">
        <v>2016</v>
      </c>
      <c r="C400" t="s">
        <v>257</v>
      </c>
      <c r="D400" t="s">
        <v>204</v>
      </c>
      <c r="E400" s="2" t="s">
        <v>12</v>
      </c>
      <c r="F400" s="2">
        <f>VLOOKUP(C400,'Five Year Alumni Srvy 2016 Data'!C:F,4,FALSE)</f>
        <v>0</v>
      </c>
      <c r="G400" s="2" t="str">
        <f>VLOOKUP(F400,Coding!K:L,2,FALSE)</f>
        <v>Non-URM</v>
      </c>
      <c r="H400" t="s">
        <v>258</v>
      </c>
      <c r="I400" t="s">
        <v>258</v>
      </c>
      <c r="J400" t="s">
        <v>17</v>
      </c>
      <c r="K400" t="s">
        <v>81</v>
      </c>
      <c r="L400" s="2">
        <v>1</v>
      </c>
      <c r="M400" t="s">
        <v>75</v>
      </c>
      <c r="N400" t="s">
        <v>82</v>
      </c>
      <c r="O400" t="s">
        <v>83</v>
      </c>
    </row>
    <row r="401" spans="1:15" x14ac:dyDescent="0.25">
      <c r="A401" s="2">
        <v>1</v>
      </c>
      <c r="B401" s="2">
        <v>2016</v>
      </c>
      <c r="C401" t="s">
        <v>259</v>
      </c>
      <c r="D401" t="s">
        <v>169</v>
      </c>
      <c r="E401" s="2" t="s">
        <v>12</v>
      </c>
      <c r="F401" s="2">
        <f>VLOOKUP(C401,'Five Year Alumni Srvy 2016 Data'!C:F,4,FALSE)</f>
        <v>0</v>
      </c>
      <c r="G401" s="2" t="str">
        <f>VLOOKUP(F401,Coding!K:L,2,FALSE)</f>
        <v>Non-URM</v>
      </c>
      <c r="H401" t="s">
        <v>260</v>
      </c>
      <c r="I401" t="s">
        <v>261</v>
      </c>
      <c r="J401" t="s">
        <v>10</v>
      </c>
      <c r="K401" t="s">
        <v>81</v>
      </c>
      <c r="L401" s="2">
        <v>1</v>
      </c>
      <c r="M401" t="s">
        <v>75</v>
      </c>
      <c r="N401" t="s">
        <v>82</v>
      </c>
      <c r="O401" t="s">
        <v>83</v>
      </c>
    </row>
    <row r="402" spans="1:15" x14ac:dyDescent="0.25">
      <c r="A402" s="2">
        <v>1</v>
      </c>
      <c r="B402" s="2">
        <v>2016</v>
      </c>
      <c r="C402" t="s">
        <v>265</v>
      </c>
      <c r="D402" t="s">
        <v>169</v>
      </c>
      <c r="E402" s="2" t="s">
        <v>12</v>
      </c>
      <c r="F402" s="2">
        <f>VLOOKUP(C402,'Five Year Alumni Srvy 2016 Data'!C:F,4,FALSE)</f>
        <v>0</v>
      </c>
      <c r="G402" s="2" t="str">
        <f>VLOOKUP(F402,Coding!K:L,2,FALSE)</f>
        <v>Non-URM</v>
      </c>
      <c r="H402" t="s">
        <v>266</v>
      </c>
      <c r="I402" t="s">
        <v>267</v>
      </c>
      <c r="J402" t="s">
        <v>10</v>
      </c>
      <c r="K402" t="s">
        <v>81</v>
      </c>
      <c r="L402" s="2">
        <v>1</v>
      </c>
      <c r="M402" t="s">
        <v>75</v>
      </c>
      <c r="N402" t="s">
        <v>82</v>
      </c>
      <c r="O402" t="s">
        <v>83</v>
      </c>
    </row>
    <row r="403" spans="1:15" x14ac:dyDescent="0.25">
      <c r="A403" s="2">
        <v>1</v>
      </c>
      <c r="B403" s="2">
        <v>2016</v>
      </c>
      <c r="C403" t="s">
        <v>276</v>
      </c>
      <c r="D403" t="s">
        <v>48</v>
      </c>
      <c r="E403" s="2" t="s">
        <v>12</v>
      </c>
      <c r="F403" s="2">
        <f>VLOOKUP(C403,'Five Year Alumni Srvy 2016 Data'!C:F,4,FALSE)</f>
        <v>0</v>
      </c>
      <c r="G403" s="2" t="str">
        <f>VLOOKUP(F403,Coding!K:L,2,FALSE)</f>
        <v>Non-URM</v>
      </c>
      <c r="H403" t="s">
        <v>277</v>
      </c>
      <c r="I403" t="s">
        <v>278</v>
      </c>
      <c r="J403" t="s">
        <v>17</v>
      </c>
      <c r="K403" t="s">
        <v>81</v>
      </c>
      <c r="L403" s="2">
        <v>1</v>
      </c>
      <c r="M403" t="s">
        <v>75</v>
      </c>
      <c r="N403" t="s">
        <v>82</v>
      </c>
      <c r="O403" t="s">
        <v>83</v>
      </c>
    </row>
    <row r="404" spans="1:15" x14ac:dyDescent="0.25">
      <c r="A404" s="2">
        <v>1</v>
      </c>
      <c r="B404" s="2">
        <v>2016</v>
      </c>
      <c r="C404" t="s">
        <v>295</v>
      </c>
      <c r="D404" t="s">
        <v>48</v>
      </c>
      <c r="E404" s="2" t="s">
        <v>12</v>
      </c>
      <c r="F404" s="2">
        <f>VLOOKUP(C404,'Five Year Alumni Srvy 2016 Data'!C:F,4,FALSE)</f>
        <v>0</v>
      </c>
      <c r="G404" s="2" t="str">
        <f>VLOOKUP(F404,Coding!K:L,2,FALSE)</f>
        <v>Non-URM</v>
      </c>
      <c r="H404" t="s">
        <v>182</v>
      </c>
      <c r="I404" t="s">
        <v>182</v>
      </c>
      <c r="J404" t="s">
        <v>21</v>
      </c>
      <c r="K404" t="s">
        <v>81</v>
      </c>
      <c r="L404" s="2">
        <v>1</v>
      </c>
      <c r="M404" t="s">
        <v>75</v>
      </c>
      <c r="N404" t="s">
        <v>82</v>
      </c>
      <c r="O404" t="s">
        <v>83</v>
      </c>
    </row>
    <row r="405" spans="1:15" x14ac:dyDescent="0.25">
      <c r="A405" s="2">
        <v>1</v>
      </c>
      <c r="B405" s="2">
        <v>2016</v>
      </c>
      <c r="C405" t="s">
        <v>302</v>
      </c>
      <c r="D405" t="s">
        <v>204</v>
      </c>
      <c r="E405" s="2" t="s">
        <v>12</v>
      </c>
      <c r="F405" s="2">
        <f>VLOOKUP(C405,'Five Year Alumni Srvy 2016 Data'!C:F,4,FALSE)</f>
        <v>0</v>
      </c>
      <c r="G405" s="2" t="str">
        <f>VLOOKUP(F405,Coding!K:L,2,FALSE)</f>
        <v>Non-URM</v>
      </c>
      <c r="H405" t="s">
        <v>198</v>
      </c>
      <c r="I405" t="s">
        <v>199</v>
      </c>
      <c r="J405" t="s">
        <v>17</v>
      </c>
      <c r="K405" t="s">
        <v>81</v>
      </c>
      <c r="L405" s="2">
        <v>1</v>
      </c>
      <c r="M405" t="s">
        <v>75</v>
      </c>
      <c r="N405" t="s">
        <v>82</v>
      </c>
      <c r="O405" t="s">
        <v>83</v>
      </c>
    </row>
    <row r="406" spans="1:15" x14ac:dyDescent="0.25">
      <c r="A406" s="2">
        <v>1</v>
      </c>
      <c r="B406" s="2">
        <v>2016</v>
      </c>
      <c r="C406" t="s">
        <v>303</v>
      </c>
      <c r="D406" t="s">
        <v>204</v>
      </c>
      <c r="E406" s="2" t="s">
        <v>12</v>
      </c>
      <c r="F406" s="2">
        <f>VLOOKUP(C406,'Five Year Alumni Srvy 2016 Data'!C:F,4,FALSE)</f>
        <v>0</v>
      </c>
      <c r="G406" s="2" t="str">
        <f>VLOOKUP(F406,Coding!K:L,2,FALSE)</f>
        <v>Non-URM</v>
      </c>
      <c r="H406" t="s">
        <v>304</v>
      </c>
      <c r="I406" t="s">
        <v>267</v>
      </c>
      <c r="J406" t="s">
        <v>10</v>
      </c>
      <c r="K406" t="s">
        <v>81</v>
      </c>
      <c r="L406" s="2">
        <v>2</v>
      </c>
      <c r="M406" t="s">
        <v>75</v>
      </c>
      <c r="N406" t="s">
        <v>82</v>
      </c>
      <c r="O406" t="s">
        <v>175</v>
      </c>
    </row>
    <row r="407" spans="1:15" x14ac:dyDescent="0.25">
      <c r="A407" s="2">
        <v>1</v>
      </c>
      <c r="B407" s="2">
        <v>2016</v>
      </c>
      <c r="C407" t="s">
        <v>311</v>
      </c>
      <c r="D407" t="s">
        <v>48</v>
      </c>
      <c r="E407" s="2" t="s">
        <v>12</v>
      </c>
      <c r="F407" s="2">
        <f>VLOOKUP(C407,'Five Year Alumni Srvy 2016 Data'!C:F,4,FALSE)</f>
        <v>0</v>
      </c>
      <c r="G407" s="2" t="str">
        <f>VLOOKUP(F407,Coding!K:L,2,FALSE)</f>
        <v>Non-URM</v>
      </c>
      <c r="H407" t="s">
        <v>258</v>
      </c>
      <c r="I407" t="s">
        <v>258</v>
      </c>
      <c r="J407" t="s">
        <v>17</v>
      </c>
      <c r="K407" t="s">
        <v>81</v>
      </c>
      <c r="L407" s="2">
        <v>2</v>
      </c>
      <c r="M407" t="s">
        <v>75</v>
      </c>
      <c r="N407" t="s">
        <v>82</v>
      </c>
      <c r="O407" t="s">
        <v>175</v>
      </c>
    </row>
    <row r="408" spans="1:15" x14ac:dyDescent="0.25">
      <c r="A408" s="2">
        <v>1</v>
      </c>
      <c r="B408" s="2">
        <v>2016</v>
      </c>
      <c r="C408" t="s">
        <v>315</v>
      </c>
      <c r="D408" t="s">
        <v>48</v>
      </c>
      <c r="E408" s="2" t="s">
        <v>12</v>
      </c>
      <c r="F408" s="2">
        <f>VLOOKUP(C408,'Five Year Alumni Srvy 2016 Data'!C:F,4,FALSE)</f>
        <v>0</v>
      </c>
      <c r="G408" s="2" t="str">
        <f>VLOOKUP(F408,Coding!K:L,2,FALSE)</f>
        <v>Non-URM</v>
      </c>
      <c r="H408" t="s">
        <v>316</v>
      </c>
      <c r="I408" t="s">
        <v>261</v>
      </c>
      <c r="J408" t="s">
        <v>10</v>
      </c>
      <c r="K408" t="s">
        <v>81</v>
      </c>
      <c r="L408" s="2">
        <v>1</v>
      </c>
      <c r="M408" t="s">
        <v>75</v>
      </c>
      <c r="N408" t="s">
        <v>82</v>
      </c>
      <c r="O408" t="s">
        <v>83</v>
      </c>
    </row>
    <row r="409" spans="1:15" x14ac:dyDescent="0.25">
      <c r="A409" s="2">
        <v>1</v>
      </c>
      <c r="B409" s="2">
        <v>2016</v>
      </c>
      <c r="C409" t="s">
        <v>320</v>
      </c>
      <c r="D409" t="s">
        <v>48</v>
      </c>
      <c r="E409" s="2" t="s">
        <v>12</v>
      </c>
      <c r="F409" s="2">
        <f>VLOOKUP(C409,'Five Year Alumni Srvy 2016 Data'!C:F,4,FALSE)</f>
        <v>0</v>
      </c>
      <c r="G409" s="2" t="str">
        <f>VLOOKUP(F409,Coding!K:L,2,FALSE)</f>
        <v>Non-URM</v>
      </c>
      <c r="H409" t="s">
        <v>321</v>
      </c>
      <c r="I409" t="s">
        <v>322</v>
      </c>
      <c r="J409" t="s">
        <v>15</v>
      </c>
      <c r="K409" t="s">
        <v>81</v>
      </c>
      <c r="L409" s="2">
        <v>1</v>
      </c>
      <c r="M409" t="s">
        <v>75</v>
      </c>
      <c r="N409" t="s">
        <v>82</v>
      </c>
      <c r="O409" t="s">
        <v>83</v>
      </c>
    </row>
    <row r="410" spans="1:15" x14ac:dyDescent="0.25">
      <c r="A410" s="2">
        <v>1</v>
      </c>
      <c r="B410" s="2">
        <v>2016</v>
      </c>
      <c r="C410" t="s">
        <v>324</v>
      </c>
      <c r="D410" t="s">
        <v>204</v>
      </c>
      <c r="E410" s="2" t="s">
        <v>12</v>
      </c>
      <c r="F410" s="2">
        <f>VLOOKUP(C410,'Five Year Alumni Srvy 2016 Data'!C:F,4,FALSE)</f>
        <v>0</v>
      </c>
      <c r="G410" s="2" t="str">
        <f>VLOOKUP(F410,Coding!K:L,2,FALSE)</f>
        <v>Non-URM</v>
      </c>
      <c r="H410" t="s">
        <v>298</v>
      </c>
      <c r="I410" t="s">
        <v>298</v>
      </c>
      <c r="J410" t="s">
        <v>21</v>
      </c>
      <c r="K410" t="s">
        <v>81</v>
      </c>
      <c r="L410" s="2">
        <v>1</v>
      </c>
      <c r="M410" t="s">
        <v>75</v>
      </c>
      <c r="N410" t="s">
        <v>82</v>
      </c>
      <c r="O410" t="s">
        <v>83</v>
      </c>
    </row>
    <row r="411" spans="1:15" x14ac:dyDescent="0.25">
      <c r="A411" s="2">
        <v>1</v>
      </c>
      <c r="B411" s="2">
        <v>2016</v>
      </c>
      <c r="C411" t="s">
        <v>332</v>
      </c>
      <c r="D411" t="s">
        <v>169</v>
      </c>
      <c r="E411" s="2" t="s">
        <v>12</v>
      </c>
      <c r="F411" s="2">
        <f>VLOOKUP(C411,'Five Year Alumni Srvy 2016 Data'!C:F,4,FALSE)</f>
        <v>0</v>
      </c>
      <c r="G411" s="2" t="str">
        <f>VLOOKUP(F411,Coding!K:L,2,FALSE)</f>
        <v>Non-URM</v>
      </c>
      <c r="H411" t="s">
        <v>182</v>
      </c>
      <c r="I411" t="s">
        <v>182</v>
      </c>
      <c r="J411" t="s">
        <v>21</v>
      </c>
      <c r="K411" t="s">
        <v>81</v>
      </c>
      <c r="L411" s="3"/>
      <c r="M411" t="s">
        <v>75</v>
      </c>
      <c r="N411" t="s">
        <v>82</v>
      </c>
    </row>
    <row r="412" spans="1:15" x14ac:dyDescent="0.25">
      <c r="A412" s="2">
        <v>1</v>
      </c>
      <c r="B412" s="2">
        <v>2016</v>
      </c>
      <c r="C412" t="s">
        <v>358</v>
      </c>
      <c r="D412" t="s">
        <v>264</v>
      </c>
      <c r="E412" s="2" t="s">
        <v>12</v>
      </c>
      <c r="F412" s="2">
        <f>VLOOKUP(C412,'Five Year Alumni Srvy 2016 Data'!C:F,4,FALSE)</f>
        <v>0</v>
      </c>
      <c r="G412" s="2" t="str">
        <f>VLOOKUP(F412,Coding!K:L,2,FALSE)</f>
        <v>Non-URM</v>
      </c>
      <c r="H412" t="s">
        <v>190</v>
      </c>
      <c r="I412" t="s">
        <v>191</v>
      </c>
      <c r="J412" t="s">
        <v>21</v>
      </c>
      <c r="K412" t="s">
        <v>81</v>
      </c>
      <c r="L412" s="2">
        <v>1</v>
      </c>
      <c r="M412" t="s">
        <v>75</v>
      </c>
      <c r="N412" t="s">
        <v>82</v>
      </c>
      <c r="O412" t="s">
        <v>83</v>
      </c>
    </row>
    <row r="413" spans="1:15" x14ac:dyDescent="0.25">
      <c r="A413" s="2">
        <v>1</v>
      </c>
      <c r="B413" s="2">
        <v>2016</v>
      </c>
      <c r="C413" t="s">
        <v>363</v>
      </c>
      <c r="D413" t="s">
        <v>264</v>
      </c>
      <c r="E413" s="2" t="s">
        <v>12</v>
      </c>
      <c r="F413" s="2">
        <f>VLOOKUP(C413,'Five Year Alumni Srvy 2016 Data'!C:F,4,FALSE)</f>
        <v>0</v>
      </c>
      <c r="G413" s="2" t="str">
        <f>VLOOKUP(F413,Coding!K:L,2,FALSE)</f>
        <v>Non-URM</v>
      </c>
      <c r="H413" t="s">
        <v>304</v>
      </c>
      <c r="I413" t="s">
        <v>267</v>
      </c>
      <c r="J413" t="s">
        <v>10</v>
      </c>
      <c r="K413" t="s">
        <v>81</v>
      </c>
      <c r="L413" s="2">
        <v>2</v>
      </c>
      <c r="M413" t="s">
        <v>75</v>
      </c>
      <c r="N413" t="s">
        <v>82</v>
      </c>
      <c r="O413" t="s">
        <v>175</v>
      </c>
    </row>
    <row r="414" spans="1:15" x14ac:dyDescent="0.25">
      <c r="A414" s="2">
        <v>1</v>
      </c>
      <c r="B414" s="2">
        <v>2016</v>
      </c>
      <c r="C414" t="s">
        <v>365</v>
      </c>
      <c r="D414" t="s">
        <v>48</v>
      </c>
      <c r="E414" s="2" t="s">
        <v>12</v>
      </c>
      <c r="F414" s="2">
        <f>VLOOKUP(C414,'Five Year Alumni Srvy 2016 Data'!C:F,4,FALSE)</f>
        <v>0</v>
      </c>
      <c r="G414" s="2" t="str">
        <f>VLOOKUP(F414,Coding!K:L,2,FALSE)</f>
        <v>Non-URM</v>
      </c>
      <c r="H414" t="s">
        <v>270</v>
      </c>
      <c r="I414" t="s">
        <v>270</v>
      </c>
      <c r="J414" t="s">
        <v>21</v>
      </c>
      <c r="K414" t="s">
        <v>81</v>
      </c>
      <c r="L414" s="2">
        <v>2</v>
      </c>
      <c r="M414" t="s">
        <v>75</v>
      </c>
      <c r="N414" t="s">
        <v>82</v>
      </c>
      <c r="O414" t="s">
        <v>175</v>
      </c>
    </row>
    <row r="415" spans="1:15" x14ac:dyDescent="0.25">
      <c r="A415" s="2">
        <v>1</v>
      </c>
      <c r="B415" s="2">
        <v>2016</v>
      </c>
      <c r="C415" t="s">
        <v>366</v>
      </c>
      <c r="D415" t="s">
        <v>48</v>
      </c>
      <c r="E415" s="2" t="s">
        <v>12</v>
      </c>
      <c r="F415" s="2">
        <f>VLOOKUP(C415,'Five Year Alumni Srvy 2016 Data'!C:F,4,FALSE)</f>
        <v>0</v>
      </c>
      <c r="G415" s="2" t="str">
        <f>VLOOKUP(F415,Coding!K:L,2,FALSE)</f>
        <v>Non-URM</v>
      </c>
      <c r="H415" t="s">
        <v>339</v>
      </c>
      <c r="I415" t="s">
        <v>339</v>
      </c>
      <c r="J415" t="s">
        <v>15</v>
      </c>
      <c r="K415" t="s">
        <v>81</v>
      </c>
      <c r="L415" s="2">
        <v>3</v>
      </c>
      <c r="M415" t="s">
        <v>75</v>
      </c>
      <c r="N415" t="s">
        <v>82</v>
      </c>
      <c r="O415" t="s">
        <v>208</v>
      </c>
    </row>
    <row r="416" spans="1:15" x14ac:dyDescent="0.25">
      <c r="A416" s="2">
        <v>1</v>
      </c>
      <c r="B416" s="2">
        <v>2016</v>
      </c>
      <c r="C416" t="s">
        <v>369</v>
      </c>
      <c r="D416" t="s">
        <v>48</v>
      </c>
      <c r="E416" s="2" t="s">
        <v>12</v>
      </c>
      <c r="F416" s="2">
        <f>VLOOKUP(C416,'Five Year Alumni Srvy 2016 Data'!C:F,4,FALSE)</f>
        <v>0</v>
      </c>
      <c r="G416" s="2" t="str">
        <f>VLOOKUP(F416,Coding!K:L,2,FALSE)</f>
        <v>Non-URM</v>
      </c>
      <c r="H416" t="s">
        <v>215</v>
      </c>
      <c r="I416" t="s">
        <v>215</v>
      </c>
      <c r="J416" t="s">
        <v>21</v>
      </c>
      <c r="K416" t="s">
        <v>81</v>
      </c>
      <c r="L416" s="2">
        <v>5</v>
      </c>
      <c r="M416" t="s">
        <v>75</v>
      </c>
      <c r="N416" t="s">
        <v>82</v>
      </c>
      <c r="O416" t="s">
        <v>280</v>
      </c>
    </row>
    <row r="417" spans="1:15" x14ac:dyDescent="0.25">
      <c r="A417" s="2">
        <v>1</v>
      </c>
      <c r="B417" s="2">
        <v>2016</v>
      </c>
      <c r="C417" t="s">
        <v>373</v>
      </c>
      <c r="D417" t="s">
        <v>48</v>
      </c>
      <c r="E417" s="2" t="s">
        <v>12</v>
      </c>
      <c r="F417" s="2">
        <f>VLOOKUP(C417,'Five Year Alumni Srvy 2016 Data'!C:F,4,FALSE)</f>
        <v>0</v>
      </c>
      <c r="G417" s="2" t="str">
        <f>VLOOKUP(F417,Coding!K:L,2,FALSE)</f>
        <v>Non-URM</v>
      </c>
      <c r="H417" t="s">
        <v>235</v>
      </c>
      <c r="I417" t="s">
        <v>236</v>
      </c>
      <c r="J417" t="s">
        <v>15</v>
      </c>
      <c r="K417" t="s">
        <v>81</v>
      </c>
      <c r="L417" s="2">
        <v>2</v>
      </c>
      <c r="M417" t="s">
        <v>75</v>
      </c>
      <c r="N417" t="s">
        <v>82</v>
      </c>
      <c r="O417" t="s">
        <v>175</v>
      </c>
    </row>
    <row r="418" spans="1:15" x14ac:dyDescent="0.25">
      <c r="A418" s="2">
        <v>1</v>
      </c>
      <c r="B418" s="2">
        <v>2016</v>
      </c>
      <c r="C418" t="s">
        <v>377</v>
      </c>
      <c r="E418" s="2" t="s">
        <v>12</v>
      </c>
      <c r="F418" s="2">
        <f>VLOOKUP(C418,'Five Year Alumni Srvy 2016 Data'!C:F,4,FALSE)</f>
        <v>0</v>
      </c>
      <c r="G418" s="2" t="str">
        <f>VLOOKUP(F418,Coding!K:L,2,FALSE)</f>
        <v>Non-URM</v>
      </c>
      <c r="H418" t="s">
        <v>427</v>
      </c>
      <c r="I418" t="s">
        <v>267</v>
      </c>
      <c r="J418" t="s">
        <v>10</v>
      </c>
      <c r="K418" t="s">
        <v>81</v>
      </c>
      <c r="L418" s="2">
        <v>1</v>
      </c>
      <c r="M418" t="s">
        <v>75</v>
      </c>
      <c r="N418" t="s">
        <v>82</v>
      </c>
      <c r="O418" t="s">
        <v>83</v>
      </c>
    </row>
    <row r="419" spans="1:15" x14ac:dyDescent="0.25">
      <c r="A419" s="2">
        <v>1</v>
      </c>
      <c r="B419" s="2">
        <v>2016</v>
      </c>
      <c r="C419" t="s">
        <v>378</v>
      </c>
      <c r="D419" t="s">
        <v>204</v>
      </c>
      <c r="E419" s="2" t="s">
        <v>12</v>
      </c>
      <c r="F419" s="2">
        <f>VLOOKUP(C419,'Five Year Alumni Srvy 2016 Data'!C:F,4,FALSE)</f>
        <v>0</v>
      </c>
      <c r="G419" s="2" t="str">
        <f>VLOOKUP(F419,Coding!K:L,2,FALSE)</f>
        <v>Non-URM</v>
      </c>
      <c r="H419" t="s">
        <v>258</v>
      </c>
      <c r="I419" t="s">
        <v>258</v>
      </c>
      <c r="J419" t="s">
        <v>17</v>
      </c>
      <c r="K419" t="s">
        <v>81</v>
      </c>
      <c r="L419" s="2">
        <v>6</v>
      </c>
      <c r="M419" t="s">
        <v>75</v>
      </c>
      <c r="N419" t="s">
        <v>82</v>
      </c>
      <c r="O419" t="s">
        <v>294</v>
      </c>
    </row>
    <row r="420" spans="1:15" x14ac:dyDescent="0.25">
      <c r="A420" s="2">
        <v>1</v>
      </c>
      <c r="B420" s="2">
        <v>2016</v>
      </c>
      <c r="C420" t="s">
        <v>381</v>
      </c>
      <c r="D420" t="s">
        <v>48</v>
      </c>
      <c r="E420" s="2" t="s">
        <v>12</v>
      </c>
      <c r="F420" s="2">
        <f>VLOOKUP(C420,'Five Year Alumni Srvy 2016 Data'!C:F,4,FALSE)</f>
        <v>0</v>
      </c>
      <c r="G420" s="2" t="str">
        <f>VLOOKUP(F420,Coding!K:L,2,FALSE)</f>
        <v>Non-URM</v>
      </c>
      <c r="H420" t="s">
        <v>382</v>
      </c>
      <c r="I420" t="s">
        <v>328</v>
      </c>
      <c r="J420" t="s">
        <v>10</v>
      </c>
      <c r="K420" t="s">
        <v>81</v>
      </c>
      <c r="L420" s="2">
        <v>1</v>
      </c>
      <c r="M420" t="s">
        <v>75</v>
      </c>
      <c r="N420" t="s">
        <v>82</v>
      </c>
      <c r="O420" t="s">
        <v>83</v>
      </c>
    </row>
    <row r="421" spans="1:15" x14ac:dyDescent="0.25">
      <c r="A421" s="2">
        <v>1</v>
      </c>
      <c r="B421" s="2">
        <v>2016</v>
      </c>
      <c r="C421" t="s">
        <v>383</v>
      </c>
      <c r="D421" t="s">
        <v>204</v>
      </c>
      <c r="E421" s="2" t="s">
        <v>12</v>
      </c>
      <c r="F421" s="2">
        <f>VLOOKUP(C421,'Five Year Alumni Srvy 2016 Data'!C:F,4,FALSE)</f>
        <v>0</v>
      </c>
      <c r="G421" s="2" t="str">
        <f>VLOOKUP(F421,Coding!K:L,2,FALSE)</f>
        <v>Non-URM</v>
      </c>
      <c r="H421" t="s">
        <v>384</v>
      </c>
      <c r="I421" t="s">
        <v>182</v>
      </c>
      <c r="J421" t="s">
        <v>21</v>
      </c>
      <c r="K421" t="s">
        <v>81</v>
      </c>
      <c r="L421" s="2">
        <v>4</v>
      </c>
      <c r="M421" t="s">
        <v>75</v>
      </c>
      <c r="N421" t="s">
        <v>82</v>
      </c>
      <c r="O421" t="s">
        <v>275</v>
      </c>
    </row>
    <row r="422" spans="1:15" x14ac:dyDescent="0.25">
      <c r="A422" s="2">
        <v>1</v>
      </c>
      <c r="B422" s="2">
        <v>2016</v>
      </c>
      <c r="C422" t="s">
        <v>388</v>
      </c>
      <c r="D422" t="s">
        <v>169</v>
      </c>
      <c r="E422" s="2" t="s">
        <v>12</v>
      </c>
      <c r="F422" s="2">
        <f>VLOOKUP(C422,'Five Year Alumni Srvy 2016 Data'!C:F,4,FALSE)</f>
        <v>0</v>
      </c>
      <c r="G422" s="2" t="str">
        <f>VLOOKUP(F422,Coding!K:L,2,FALSE)</f>
        <v>Non-URM</v>
      </c>
      <c r="H422" t="s">
        <v>389</v>
      </c>
      <c r="I422" t="s">
        <v>390</v>
      </c>
      <c r="J422" t="s">
        <v>21</v>
      </c>
      <c r="K422" t="s">
        <v>81</v>
      </c>
      <c r="L422" s="2">
        <v>2</v>
      </c>
      <c r="M422" t="s">
        <v>75</v>
      </c>
      <c r="N422" t="s">
        <v>82</v>
      </c>
      <c r="O422" t="s">
        <v>175</v>
      </c>
    </row>
    <row r="423" spans="1:15" x14ac:dyDescent="0.25">
      <c r="A423" s="2">
        <v>1</v>
      </c>
      <c r="B423" s="2">
        <v>2016</v>
      </c>
      <c r="C423" t="s">
        <v>394</v>
      </c>
      <c r="D423" t="s">
        <v>264</v>
      </c>
      <c r="E423" s="2" t="s">
        <v>12</v>
      </c>
      <c r="F423" s="2">
        <f>VLOOKUP(C423,'Five Year Alumni Srvy 2016 Data'!C:F,4,FALSE)</f>
        <v>0</v>
      </c>
      <c r="G423" s="2" t="str">
        <f>VLOOKUP(F423,Coding!K:L,2,FALSE)</f>
        <v>Non-URM</v>
      </c>
      <c r="H423" t="s">
        <v>252</v>
      </c>
      <c r="I423" t="s">
        <v>206</v>
      </c>
      <c r="J423" t="s">
        <v>15</v>
      </c>
      <c r="K423" t="s">
        <v>81</v>
      </c>
      <c r="L423" s="2">
        <v>1</v>
      </c>
      <c r="M423" t="s">
        <v>75</v>
      </c>
      <c r="N423" t="s">
        <v>82</v>
      </c>
      <c r="O423" t="s">
        <v>83</v>
      </c>
    </row>
    <row r="424" spans="1:15" x14ac:dyDescent="0.25">
      <c r="A424" s="2">
        <v>1</v>
      </c>
      <c r="B424" s="2">
        <v>2016</v>
      </c>
      <c r="C424" t="s">
        <v>396</v>
      </c>
      <c r="D424" t="s">
        <v>48</v>
      </c>
      <c r="E424" s="2" t="s">
        <v>12</v>
      </c>
      <c r="F424" s="2">
        <f>VLOOKUP(C424,'Five Year Alumni Srvy 2016 Data'!C:F,4,FALSE)</f>
        <v>0</v>
      </c>
      <c r="G424" s="2" t="str">
        <f>VLOOKUP(F424,Coding!K:L,2,FALSE)</f>
        <v>Non-URM</v>
      </c>
      <c r="H424" t="s">
        <v>318</v>
      </c>
      <c r="I424" t="s">
        <v>171</v>
      </c>
      <c r="J424" t="s">
        <v>19</v>
      </c>
      <c r="K424" t="s">
        <v>81</v>
      </c>
      <c r="L424" s="2">
        <v>3</v>
      </c>
      <c r="M424" t="s">
        <v>75</v>
      </c>
      <c r="N424" t="s">
        <v>82</v>
      </c>
      <c r="O424" t="s">
        <v>208</v>
      </c>
    </row>
    <row r="425" spans="1:15" x14ac:dyDescent="0.25">
      <c r="A425" s="2">
        <v>1</v>
      </c>
      <c r="B425" s="2">
        <v>2016</v>
      </c>
      <c r="C425" t="s">
        <v>404</v>
      </c>
      <c r="D425" t="s">
        <v>204</v>
      </c>
      <c r="E425" s="2" t="s">
        <v>12</v>
      </c>
      <c r="F425" s="2">
        <f>VLOOKUP(C425,'Five Year Alumni Srvy 2016 Data'!C:F,4,FALSE)</f>
        <v>0</v>
      </c>
      <c r="G425" s="2" t="str">
        <f>VLOOKUP(F425,Coding!K:L,2,FALSE)</f>
        <v>Non-URM</v>
      </c>
      <c r="H425" t="s">
        <v>284</v>
      </c>
      <c r="I425" t="s">
        <v>261</v>
      </c>
      <c r="J425" t="s">
        <v>10</v>
      </c>
      <c r="K425" t="s">
        <v>81</v>
      </c>
      <c r="L425" s="3"/>
      <c r="M425" t="s">
        <v>75</v>
      </c>
      <c r="N425" t="s">
        <v>82</v>
      </c>
    </row>
    <row r="426" spans="1:15" x14ac:dyDescent="0.25">
      <c r="A426" s="2">
        <v>1</v>
      </c>
      <c r="B426" s="2">
        <v>2016</v>
      </c>
      <c r="C426" t="s">
        <v>417</v>
      </c>
      <c r="D426" t="s">
        <v>204</v>
      </c>
      <c r="E426" s="2" t="s">
        <v>12</v>
      </c>
      <c r="F426" s="2">
        <f>VLOOKUP(C426,'Five Year Alumni Srvy 2016 Data'!C:F,4,FALSE)</f>
        <v>0</v>
      </c>
      <c r="G426" s="2" t="str">
        <f>VLOOKUP(F426,Coding!K:L,2,FALSE)</f>
        <v>Non-URM</v>
      </c>
      <c r="H426" t="s">
        <v>418</v>
      </c>
      <c r="I426" t="s">
        <v>342</v>
      </c>
      <c r="J426" t="s">
        <v>19</v>
      </c>
      <c r="K426" t="s">
        <v>81</v>
      </c>
      <c r="L426" s="2">
        <v>3</v>
      </c>
      <c r="M426" t="s">
        <v>75</v>
      </c>
      <c r="N426" t="s">
        <v>82</v>
      </c>
      <c r="O426" t="s">
        <v>208</v>
      </c>
    </row>
    <row r="427" spans="1:15" x14ac:dyDescent="0.25">
      <c r="A427" s="2">
        <v>1</v>
      </c>
      <c r="B427" s="2">
        <v>2016</v>
      </c>
      <c r="C427" t="s">
        <v>422</v>
      </c>
      <c r="D427" t="s">
        <v>48</v>
      </c>
      <c r="E427" s="2" t="s">
        <v>12</v>
      </c>
      <c r="F427" s="2">
        <f>VLOOKUP(C427,'Five Year Alumni Srvy 2016 Data'!C:F,4,FALSE)</f>
        <v>0</v>
      </c>
      <c r="G427" s="2" t="str">
        <f>VLOOKUP(F427,Coding!K:L,2,FALSE)</f>
        <v>Non-URM</v>
      </c>
      <c r="H427" t="s">
        <v>241</v>
      </c>
      <c r="I427" t="s">
        <v>242</v>
      </c>
      <c r="J427" t="s">
        <v>21</v>
      </c>
      <c r="K427" t="s">
        <v>81</v>
      </c>
      <c r="L427" s="2">
        <v>6</v>
      </c>
      <c r="M427" t="s">
        <v>75</v>
      </c>
      <c r="N427" t="s">
        <v>82</v>
      </c>
      <c r="O427" t="s">
        <v>294</v>
      </c>
    </row>
    <row r="428" spans="1:15" x14ac:dyDescent="0.25">
      <c r="A428" s="2">
        <v>1</v>
      </c>
      <c r="B428" s="2">
        <v>2016</v>
      </c>
      <c r="C428" t="s">
        <v>424</v>
      </c>
      <c r="D428" t="s">
        <v>204</v>
      </c>
      <c r="E428" s="2" t="s">
        <v>12</v>
      </c>
      <c r="F428" s="2">
        <f>VLOOKUP(C428,'Five Year Alumni Srvy 2016 Data'!C:F,4,FALSE)</f>
        <v>0</v>
      </c>
      <c r="G428" s="2" t="str">
        <f>VLOOKUP(F428,Coding!K:L,2,FALSE)</f>
        <v>Non-URM</v>
      </c>
      <c r="H428" t="s">
        <v>425</v>
      </c>
      <c r="I428" t="s">
        <v>267</v>
      </c>
      <c r="J428" t="s">
        <v>10</v>
      </c>
      <c r="K428" t="s">
        <v>81</v>
      </c>
      <c r="L428" s="2">
        <v>3</v>
      </c>
      <c r="M428" t="s">
        <v>75</v>
      </c>
      <c r="N428" t="s">
        <v>82</v>
      </c>
      <c r="O428" t="s">
        <v>208</v>
      </c>
    </row>
    <row r="429" spans="1:15" x14ac:dyDescent="0.25">
      <c r="A429" s="2">
        <v>1</v>
      </c>
      <c r="B429" s="2">
        <v>2016</v>
      </c>
      <c r="C429" t="s">
        <v>438</v>
      </c>
      <c r="D429" t="s">
        <v>48</v>
      </c>
      <c r="E429" s="2" t="s">
        <v>12</v>
      </c>
      <c r="F429" s="2">
        <f>VLOOKUP(C429,'Five Year Alumni Srvy 2016 Data'!C:F,4,FALSE)</f>
        <v>0</v>
      </c>
      <c r="G429" s="2" t="str">
        <f>VLOOKUP(F429,Coding!K:L,2,FALSE)</f>
        <v>Non-URM</v>
      </c>
      <c r="H429" t="s">
        <v>182</v>
      </c>
      <c r="I429" t="s">
        <v>182</v>
      </c>
      <c r="J429" t="s">
        <v>21</v>
      </c>
      <c r="K429" t="s">
        <v>81</v>
      </c>
      <c r="L429" s="2">
        <v>4</v>
      </c>
      <c r="M429" t="s">
        <v>75</v>
      </c>
      <c r="N429" t="s">
        <v>82</v>
      </c>
      <c r="O429" t="s">
        <v>275</v>
      </c>
    </row>
    <row r="430" spans="1:15" x14ac:dyDescent="0.25">
      <c r="A430" s="2">
        <v>1</v>
      </c>
      <c r="B430" s="2">
        <v>2016</v>
      </c>
      <c r="C430" t="s">
        <v>443</v>
      </c>
      <c r="D430" t="s">
        <v>264</v>
      </c>
      <c r="E430" s="2" t="s">
        <v>12</v>
      </c>
      <c r="F430" s="2">
        <f>VLOOKUP(C430,'Five Year Alumni Srvy 2016 Data'!C:F,4,FALSE)</f>
        <v>0</v>
      </c>
      <c r="G430" s="2" t="str">
        <f>VLOOKUP(F430,Coding!K:L,2,FALSE)</f>
        <v>Non-URM</v>
      </c>
      <c r="H430" t="s">
        <v>444</v>
      </c>
      <c r="I430" t="s">
        <v>401</v>
      </c>
      <c r="J430" t="s">
        <v>19</v>
      </c>
      <c r="K430" t="s">
        <v>81</v>
      </c>
      <c r="L430" s="2">
        <v>1</v>
      </c>
      <c r="M430" t="s">
        <v>75</v>
      </c>
      <c r="N430" t="s">
        <v>82</v>
      </c>
      <c r="O430" t="s">
        <v>83</v>
      </c>
    </row>
    <row r="431" spans="1:15" x14ac:dyDescent="0.25">
      <c r="A431" s="2">
        <v>1</v>
      </c>
      <c r="B431" s="2">
        <v>2016</v>
      </c>
      <c r="C431" t="s">
        <v>450</v>
      </c>
      <c r="D431" t="s">
        <v>169</v>
      </c>
      <c r="E431" s="2" t="s">
        <v>12</v>
      </c>
      <c r="F431" s="2">
        <f>VLOOKUP(C431,'Five Year Alumni Srvy 2016 Data'!C:F,4,FALSE)</f>
        <v>0</v>
      </c>
      <c r="G431" s="2" t="str">
        <f>VLOOKUP(F431,Coding!K:L,2,FALSE)</f>
        <v>Non-URM</v>
      </c>
      <c r="H431" t="s">
        <v>451</v>
      </c>
      <c r="I431" t="s">
        <v>452</v>
      </c>
      <c r="J431" t="s">
        <v>21</v>
      </c>
      <c r="K431" t="s">
        <v>81</v>
      </c>
      <c r="L431" s="2">
        <v>1</v>
      </c>
      <c r="M431" t="s">
        <v>75</v>
      </c>
      <c r="N431" t="s">
        <v>82</v>
      </c>
      <c r="O431" t="s">
        <v>83</v>
      </c>
    </row>
    <row r="432" spans="1:15" x14ac:dyDescent="0.25">
      <c r="A432" s="2">
        <v>1</v>
      </c>
      <c r="B432" s="2">
        <v>2016</v>
      </c>
      <c r="C432" t="s">
        <v>453</v>
      </c>
      <c r="D432" t="s">
        <v>169</v>
      </c>
      <c r="E432" s="2" t="s">
        <v>12</v>
      </c>
      <c r="F432" s="2">
        <f>VLOOKUP(C432,'Five Year Alumni Srvy 2016 Data'!C:F,4,FALSE)</f>
        <v>0</v>
      </c>
      <c r="G432" s="2" t="str">
        <f>VLOOKUP(F432,Coding!K:L,2,FALSE)</f>
        <v>Non-URM</v>
      </c>
      <c r="H432" t="s">
        <v>454</v>
      </c>
      <c r="I432" t="s">
        <v>206</v>
      </c>
      <c r="J432" t="s">
        <v>15</v>
      </c>
      <c r="K432" t="s">
        <v>81</v>
      </c>
      <c r="L432" s="3"/>
      <c r="M432" t="s">
        <v>75</v>
      </c>
      <c r="N432" t="s">
        <v>82</v>
      </c>
    </row>
    <row r="433" spans="1:15" x14ac:dyDescent="0.25">
      <c r="A433" s="2">
        <v>1</v>
      </c>
      <c r="B433" s="2">
        <v>2016</v>
      </c>
      <c r="C433" t="s">
        <v>462</v>
      </c>
      <c r="D433" t="s">
        <v>48</v>
      </c>
      <c r="E433" s="2" t="s">
        <v>12</v>
      </c>
      <c r="F433" s="2">
        <f>VLOOKUP(C433,'Five Year Alumni Srvy 2016 Data'!C:F,4,FALSE)</f>
        <v>0</v>
      </c>
      <c r="G433" s="2" t="str">
        <f>VLOOKUP(F433,Coding!K:L,2,FALSE)</f>
        <v>Non-URM</v>
      </c>
      <c r="H433" t="s">
        <v>215</v>
      </c>
      <c r="I433" t="s">
        <v>215</v>
      </c>
      <c r="J433" t="s">
        <v>21</v>
      </c>
      <c r="K433" t="s">
        <v>81</v>
      </c>
      <c r="L433" s="2">
        <v>2</v>
      </c>
      <c r="M433" t="s">
        <v>75</v>
      </c>
      <c r="N433" t="s">
        <v>82</v>
      </c>
      <c r="O433" t="s">
        <v>175</v>
      </c>
    </row>
    <row r="434" spans="1:15" x14ac:dyDescent="0.25">
      <c r="A434" s="2">
        <v>1</v>
      </c>
      <c r="B434" s="2">
        <v>2016</v>
      </c>
      <c r="C434" t="s">
        <v>463</v>
      </c>
      <c r="D434" t="s">
        <v>204</v>
      </c>
      <c r="E434" s="2" t="s">
        <v>12</v>
      </c>
      <c r="F434" s="2">
        <f>VLOOKUP(C434,'Five Year Alumni Srvy 2016 Data'!C:F,4,FALSE)</f>
        <v>0</v>
      </c>
      <c r="G434" s="2" t="str">
        <f>VLOOKUP(F434,Coding!K:L,2,FALSE)</f>
        <v>Non-URM</v>
      </c>
      <c r="H434" t="s">
        <v>427</v>
      </c>
      <c r="I434" t="s">
        <v>267</v>
      </c>
      <c r="J434" t="s">
        <v>10</v>
      </c>
      <c r="K434" t="s">
        <v>81</v>
      </c>
      <c r="L434" s="2">
        <v>2</v>
      </c>
      <c r="M434" t="s">
        <v>75</v>
      </c>
      <c r="N434" t="s">
        <v>82</v>
      </c>
      <c r="O434" t="s">
        <v>175</v>
      </c>
    </row>
    <row r="435" spans="1:15" x14ac:dyDescent="0.25">
      <c r="A435" s="2">
        <v>1</v>
      </c>
      <c r="B435" s="2">
        <v>2016</v>
      </c>
      <c r="C435" t="s">
        <v>464</v>
      </c>
      <c r="D435" t="s">
        <v>48</v>
      </c>
      <c r="E435" s="2" t="s">
        <v>12</v>
      </c>
      <c r="F435" s="2">
        <f>VLOOKUP(C435,'Five Year Alumni Srvy 2016 Data'!C:F,4,FALSE)</f>
        <v>0</v>
      </c>
      <c r="G435" s="2" t="str">
        <f>VLOOKUP(F435,Coding!K:L,2,FALSE)</f>
        <v>Non-URM</v>
      </c>
      <c r="H435" t="s">
        <v>465</v>
      </c>
      <c r="I435" t="s">
        <v>466</v>
      </c>
      <c r="J435" t="s">
        <v>10</v>
      </c>
      <c r="K435" t="s">
        <v>81</v>
      </c>
      <c r="L435" s="2">
        <v>1</v>
      </c>
      <c r="M435" t="s">
        <v>75</v>
      </c>
      <c r="N435" t="s">
        <v>82</v>
      </c>
      <c r="O435" t="s">
        <v>83</v>
      </c>
    </row>
    <row r="436" spans="1:15" x14ac:dyDescent="0.25">
      <c r="A436" s="2">
        <v>1</v>
      </c>
      <c r="B436" s="2">
        <v>2016</v>
      </c>
      <c r="C436" t="s">
        <v>468</v>
      </c>
      <c r="D436" t="s">
        <v>169</v>
      </c>
      <c r="E436" s="2" t="s">
        <v>12</v>
      </c>
      <c r="F436" s="2">
        <f>VLOOKUP(C436,'Five Year Alumni Srvy 2016 Data'!C:F,4,FALSE)</f>
        <v>0</v>
      </c>
      <c r="G436" s="2" t="str">
        <f>VLOOKUP(F436,Coding!K:L,2,FALSE)</f>
        <v>Non-URM</v>
      </c>
      <c r="H436" t="s">
        <v>469</v>
      </c>
      <c r="I436" t="s">
        <v>342</v>
      </c>
      <c r="J436" t="s">
        <v>19</v>
      </c>
      <c r="K436" t="s">
        <v>81</v>
      </c>
      <c r="L436" s="2">
        <v>5</v>
      </c>
      <c r="M436" t="s">
        <v>75</v>
      </c>
      <c r="N436" t="s">
        <v>82</v>
      </c>
      <c r="O436" t="s">
        <v>280</v>
      </c>
    </row>
    <row r="437" spans="1:15" x14ac:dyDescent="0.25">
      <c r="A437" s="2">
        <v>1</v>
      </c>
      <c r="B437" s="2">
        <v>2016</v>
      </c>
      <c r="C437" t="s">
        <v>474</v>
      </c>
      <c r="D437" t="s">
        <v>264</v>
      </c>
      <c r="E437" s="2" t="s">
        <v>12</v>
      </c>
      <c r="F437" s="2">
        <f>VLOOKUP(C437,'Five Year Alumni Srvy 2016 Data'!C:F,4,FALSE)</f>
        <v>0</v>
      </c>
      <c r="G437" s="2" t="str">
        <f>VLOOKUP(F437,Coding!K:L,2,FALSE)</f>
        <v>Non-URM</v>
      </c>
      <c r="H437" t="s">
        <v>182</v>
      </c>
      <c r="I437" t="s">
        <v>182</v>
      </c>
      <c r="J437" t="s">
        <v>21</v>
      </c>
      <c r="K437" t="s">
        <v>81</v>
      </c>
      <c r="L437" s="2">
        <v>1</v>
      </c>
      <c r="M437" t="s">
        <v>75</v>
      </c>
      <c r="N437" t="s">
        <v>82</v>
      </c>
      <c r="O437" t="s">
        <v>83</v>
      </c>
    </row>
    <row r="438" spans="1:15" x14ac:dyDescent="0.25">
      <c r="A438" s="2">
        <v>1</v>
      </c>
      <c r="B438" s="2">
        <v>2016</v>
      </c>
      <c r="C438" t="s">
        <v>475</v>
      </c>
      <c r="D438" t="s">
        <v>169</v>
      </c>
      <c r="E438" s="2" t="s">
        <v>12</v>
      </c>
      <c r="F438" s="2">
        <f>VLOOKUP(C438,'Five Year Alumni Srvy 2016 Data'!C:F,4,FALSE)</f>
        <v>0</v>
      </c>
      <c r="G438" s="2" t="str">
        <f>VLOOKUP(F438,Coding!K:L,2,FALSE)</f>
        <v>Non-URM</v>
      </c>
      <c r="H438" t="s">
        <v>389</v>
      </c>
      <c r="I438" t="s">
        <v>390</v>
      </c>
      <c r="J438" t="s">
        <v>21</v>
      </c>
      <c r="K438" t="s">
        <v>81</v>
      </c>
      <c r="L438" s="2">
        <v>1</v>
      </c>
      <c r="M438" t="s">
        <v>75</v>
      </c>
      <c r="N438" t="s">
        <v>82</v>
      </c>
      <c r="O438" t="s">
        <v>83</v>
      </c>
    </row>
    <row r="439" spans="1:15" x14ac:dyDescent="0.25">
      <c r="A439" s="2">
        <v>1</v>
      </c>
      <c r="B439" s="2">
        <v>2016</v>
      </c>
      <c r="C439" t="s">
        <v>477</v>
      </c>
      <c r="D439" t="s">
        <v>48</v>
      </c>
      <c r="E439" s="2" t="s">
        <v>12</v>
      </c>
      <c r="F439" s="2">
        <f>VLOOKUP(C439,'Five Year Alumni Srvy 2016 Data'!C:F,4,FALSE)</f>
        <v>0</v>
      </c>
      <c r="G439" s="2" t="str">
        <f>VLOOKUP(F439,Coding!K:L,2,FALSE)</f>
        <v>Non-URM</v>
      </c>
      <c r="H439" t="s">
        <v>432</v>
      </c>
      <c r="I439" t="s">
        <v>433</v>
      </c>
      <c r="J439" t="s">
        <v>15</v>
      </c>
      <c r="K439" t="s">
        <v>81</v>
      </c>
      <c r="L439" s="2">
        <v>6</v>
      </c>
      <c r="M439" t="s">
        <v>75</v>
      </c>
      <c r="N439" t="s">
        <v>82</v>
      </c>
      <c r="O439" t="s">
        <v>294</v>
      </c>
    </row>
    <row r="440" spans="1:15" x14ac:dyDescent="0.25">
      <c r="A440" s="2">
        <v>1</v>
      </c>
      <c r="B440" s="2">
        <v>2016</v>
      </c>
      <c r="C440" t="s">
        <v>479</v>
      </c>
      <c r="D440" t="s">
        <v>48</v>
      </c>
      <c r="E440" s="2" t="s">
        <v>12</v>
      </c>
      <c r="F440" s="2">
        <f>VLOOKUP(C440,'Five Year Alumni Srvy 2016 Data'!C:F,4,FALSE)</f>
        <v>0</v>
      </c>
      <c r="G440" s="2" t="str">
        <f>VLOOKUP(F440,Coding!K:L,2,FALSE)</f>
        <v>Non-URM</v>
      </c>
      <c r="H440" t="s">
        <v>252</v>
      </c>
      <c r="I440" t="s">
        <v>206</v>
      </c>
      <c r="J440" t="s">
        <v>15</v>
      </c>
      <c r="K440" t="s">
        <v>81</v>
      </c>
      <c r="L440" s="2">
        <v>2</v>
      </c>
      <c r="M440" t="s">
        <v>75</v>
      </c>
      <c r="N440" t="s">
        <v>82</v>
      </c>
      <c r="O440" t="s">
        <v>175</v>
      </c>
    </row>
    <row r="441" spans="1:15" x14ac:dyDescent="0.25">
      <c r="A441" s="2">
        <v>1</v>
      </c>
      <c r="B441" s="2">
        <v>2016</v>
      </c>
      <c r="C441" t="s">
        <v>485</v>
      </c>
      <c r="D441" t="s">
        <v>48</v>
      </c>
      <c r="E441" s="2" t="s">
        <v>12</v>
      </c>
      <c r="F441" s="2">
        <f>VLOOKUP(C441,'Five Year Alumni Srvy 2016 Data'!C:F,4,FALSE)</f>
        <v>0</v>
      </c>
      <c r="G441" s="2" t="str">
        <f>VLOOKUP(F441,Coding!K:L,2,FALSE)</f>
        <v>Non-URM</v>
      </c>
      <c r="H441" t="s">
        <v>298</v>
      </c>
      <c r="I441" t="s">
        <v>298</v>
      </c>
      <c r="J441" t="s">
        <v>21</v>
      </c>
      <c r="K441" t="s">
        <v>81</v>
      </c>
      <c r="L441" s="2">
        <v>1</v>
      </c>
      <c r="M441" t="s">
        <v>75</v>
      </c>
      <c r="N441" t="s">
        <v>82</v>
      </c>
      <c r="O441" t="s">
        <v>83</v>
      </c>
    </row>
    <row r="442" spans="1:15" x14ac:dyDescent="0.25">
      <c r="A442" s="2">
        <v>1</v>
      </c>
      <c r="B442" s="2">
        <v>2016</v>
      </c>
      <c r="C442" t="s">
        <v>210</v>
      </c>
      <c r="D442" t="s">
        <v>48</v>
      </c>
      <c r="E442" s="2" t="s">
        <v>12</v>
      </c>
      <c r="F442" s="2">
        <f>VLOOKUP(C442,'Five Year Alumni Srvy 2016 Data'!C:F,4,FALSE)</f>
        <v>1</v>
      </c>
      <c r="G442" s="2" t="str">
        <f>VLOOKUP(F442,Coding!K:L,2,FALSE)</f>
        <v>URM</v>
      </c>
      <c r="H442" t="s">
        <v>211</v>
      </c>
      <c r="I442" t="s">
        <v>171</v>
      </c>
      <c r="J442" t="s">
        <v>19</v>
      </c>
      <c r="K442" t="s">
        <v>90</v>
      </c>
      <c r="L442" s="2">
        <v>4</v>
      </c>
      <c r="M442" t="s">
        <v>75</v>
      </c>
      <c r="N442" t="s">
        <v>91</v>
      </c>
      <c r="O442" t="s">
        <v>92</v>
      </c>
    </row>
    <row r="443" spans="1:15" x14ac:dyDescent="0.25">
      <c r="A443" s="2">
        <v>1</v>
      </c>
      <c r="B443" s="2">
        <v>2016</v>
      </c>
      <c r="C443" t="s">
        <v>223</v>
      </c>
      <c r="D443" t="s">
        <v>204</v>
      </c>
      <c r="E443" s="2" t="s">
        <v>12</v>
      </c>
      <c r="F443" s="2">
        <f>VLOOKUP(C443,'Five Year Alumni Srvy 2016 Data'!C:F,4,FALSE)</f>
        <v>1</v>
      </c>
      <c r="G443" s="2" t="str">
        <f>VLOOKUP(F443,Coding!K:L,2,FALSE)</f>
        <v>URM</v>
      </c>
      <c r="H443" t="s">
        <v>224</v>
      </c>
      <c r="I443" t="s">
        <v>225</v>
      </c>
      <c r="J443" t="s">
        <v>19</v>
      </c>
      <c r="K443" t="s">
        <v>90</v>
      </c>
      <c r="L443" s="3"/>
      <c r="M443" t="s">
        <v>75</v>
      </c>
      <c r="N443" t="s">
        <v>91</v>
      </c>
    </row>
    <row r="444" spans="1:15" x14ac:dyDescent="0.25">
      <c r="A444" s="2">
        <v>1</v>
      </c>
      <c r="B444" s="2">
        <v>2016</v>
      </c>
      <c r="C444" t="s">
        <v>279</v>
      </c>
      <c r="D444" t="s">
        <v>169</v>
      </c>
      <c r="E444" s="2" t="s">
        <v>12</v>
      </c>
      <c r="F444" s="2">
        <f>VLOOKUP(C444,'Five Year Alumni Srvy 2016 Data'!C:F,4,FALSE)</f>
        <v>1</v>
      </c>
      <c r="G444" s="2" t="str">
        <f>VLOOKUP(F444,Coding!K:L,2,FALSE)</f>
        <v>URM</v>
      </c>
      <c r="H444" t="s">
        <v>182</v>
      </c>
      <c r="I444" t="s">
        <v>182</v>
      </c>
      <c r="J444" t="s">
        <v>21</v>
      </c>
      <c r="K444" t="s">
        <v>90</v>
      </c>
      <c r="L444" s="2">
        <v>3</v>
      </c>
      <c r="M444" t="s">
        <v>75</v>
      </c>
      <c r="N444" t="s">
        <v>91</v>
      </c>
      <c r="O444" t="s">
        <v>95</v>
      </c>
    </row>
    <row r="445" spans="1:15" x14ac:dyDescent="0.25">
      <c r="A445" s="2">
        <v>1</v>
      </c>
      <c r="B445" s="2">
        <v>2016</v>
      </c>
      <c r="C445" t="s">
        <v>300</v>
      </c>
      <c r="D445" t="s">
        <v>169</v>
      </c>
      <c r="E445" s="2" t="s">
        <v>12</v>
      </c>
      <c r="F445" s="2">
        <f>VLOOKUP(C445,'Five Year Alumni Srvy 2016 Data'!C:F,4,FALSE)</f>
        <v>1</v>
      </c>
      <c r="G445" s="2" t="str">
        <f>VLOOKUP(F445,Coding!K:L,2,FALSE)</f>
        <v>URM</v>
      </c>
      <c r="H445" t="s">
        <v>219</v>
      </c>
      <c r="I445" t="s">
        <v>220</v>
      </c>
      <c r="J445" t="s">
        <v>19</v>
      </c>
      <c r="K445" t="s">
        <v>90</v>
      </c>
      <c r="L445" s="3"/>
      <c r="M445" t="s">
        <v>75</v>
      </c>
      <c r="N445" t="s">
        <v>91</v>
      </c>
    </row>
    <row r="446" spans="1:15" x14ac:dyDescent="0.25">
      <c r="A446" s="2">
        <v>1</v>
      </c>
      <c r="B446" s="2">
        <v>2016</v>
      </c>
      <c r="C446" t="s">
        <v>309</v>
      </c>
      <c r="D446" t="s">
        <v>48</v>
      </c>
      <c r="E446" s="2" t="s">
        <v>12</v>
      </c>
      <c r="F446" s="2">
        <f>VLOOKUP(C446,'Five Year Alumni Srvy 2016 Data'!C:F,4,FALSE)</f>
        <v>1</v>
      </c>
      <c r="G446" s="2" t="str">
        <f>VLOOKUP(F446,Coding!K:L,2,FALSE)</f>
        <v>URM</v>
      </c>
      <c r="H446" t="s">
        <v>310</v>
      </c>
      <c r="I446" t="s">
        <v>242</v>
      </c>
      <c r="J446" t="s">
        <v>21</v>
      </c>
      <c r="K446" t="s">
        <v>90</v>
      </c>
      <c r="L446" s="2">
        <v>4</v>
      </c>
      <c r="M446" t="s">
        <v>75</v>
      </c>
      <c r="N446" t="s">
        <v>91</v>
      </c>
      <c r="O446" t="s">
        <v>92</v>
      </c>
    </row>
    <row r="447" spans="1:15" x14ac:dyDescent="0.25">
      <c r="A447" s="2">
        <v>1</v>
      </c>
      <c r="B447" s="2">
        <v>2016</v>
      </c>
      <c r="C447" t="s">
        <v>314</v>
      </c>
      <c r="D447" t="s">
        <v>48</v>
      </c>
      <c r="E447" s="2" t="s">
        <v>12</v>
      </c>
      <c r="F447" s="2">
        <f>VLOOKUP(C447,'Five Year Alumni Srvy 2016 Data'!C:F,4,FALSE)</f>
        <v>1</v>
      </c>
      <c r="G447" s="2" t="str">
        <f>VLOOKUP(F447,Coding!K:L,2,FALSE)</f>
        <v>URM</v>
      </c>
      <c r="H447" t="s">
        <v>235</v>
      </c>
      <c r="I447" t="s">
        <v>236</v>
      </c>
      <c r="J447" t="s">
        <v>15</v>
      </c>
      <c r="K447" t="s">
        <v>90</v>
      </c>
      <c r="L447" s="2">
        <v>3</v>
      </c>
      <c r="M447" t="s">
        <v>75</v>
      </c>
      <c r="N447" t="s">
        <v>91</v>
      </c>
      <c r="O447" t="s">
        <v>95</v>
      </c>
    </row>
    <row r="448" spans="1:15" x14ac:dyDescent="0.25">
      <c r="A448" s="2">
        <v>1</v>
      </c>
      <c r="B448" s="2">
        <v>2016</v>
      </c>
      <c r="C448" t="s">
        <v>323</v>
      </c>
      <c r="D448" t="s">
        <v>169</v>
      </c>
      <c r="E448" s="2" t="s">
        <v>12</v>
      </c>
      <c r="F448" s="2">
        <f>VLOOKUP(C448,'Five Year Alumni Srvy 2016 Data'!C:F,4,FALSE)</f>
        <v>1</v>
      </c>
      <c r="G448" s="2" t="str">
        <f>VLOOKUP(F448,Coding!K:L,2,FALSE)</f>
        <v>URM</v>
      </c>
      <c r="H448" t="s">
        <v>195</v>
      </c>
      <c r="I448" t="s">
        <v>196</v>
      </c>
      <c r="J448" t="s">
        <v>10</v>
      </c>
      <c r="K448" t="s">
        <v>90</v>
      </c>
      <c r="L448" s="2">
        <v>2</v>
      </c>
      <c r="M448" t="s">
        <v>75</v>
      </c>
      <c r="N448" t="s">
        <v>91</v>
      </c>
      <c r="O448" t="s">
        <v>176</v>
      </c>
    </row>
    <row r="449" spans="1:15" x14ac:dyDescent="0.25">
      <c r="A449" s="2">
        <v>1</v>
      </c>
      <c r="B449" s="2">
        <v>2016</v>
      </c>
      <c r="C449" t="s">
        <v>327</v>
      </c>
      <c r="D449" t="s">
        <v>204</v>
      </c>
      <c r="E449" s="2" t="s">
        <v>12</v>
      </c>
      <c r="F449" s="2">
        <f>VLOOKUP(C449,'Five Year Alumni Srvy 2016 Data'!C:F,4,FALSE)</f>
        <v>1</v>
      </c>
      <c r="G449" s="2" t="str">
        <f>VLOOKUP(F449,Coding!K:L,2,FALSE)</f>
        <v>URM</v>
      </c>
      <c r="H449" t="s">
        <v>328</v>
      </c>
      <c r="I449" t="s">
        <v>328</v>
      </c>
      <c r="J449" t="s">
        <v>10</v>
      </c>
      <c r="K449" t="s">
        <v>90</v>
      </c>
      <c r="L449" s="2">
        <v>4</v>
      </c>
      <c r="M449" t="s">
        <v>75</v>
      </c>
      <c r="N449" t="s">
        <v>91</v>
      </c>
      <c r="O449" t="s">
        <v>92</v>
      </c>
    </row>
    <row r="450" spans="1:15" x14ac:dyDescent="0.25">
      <c r="A450" s="2">
        <v>1</v>
      </c>
      <c r="B450" s="2">
        <v>2016</v>
      </c>
      <c r="C450" t="s">
        <v>329</v>
      </c>
      <c r="D450" t="s">
        <v>48</v>
      </c>
      <c r="E450" s="2" t="s">
        <v>12</v>
      </c>
      <c r="F450" s="2">
        <f>VLOOKUP(C450,'Five Year Alumni Srvy 2016 Data'!C:F,4,FALSE)</f>
        <v>1</v>
      </c>
      <c r="G450" s="2" t="str">
        <f>VLOOKUP(F450,Coding!K:L,2,FALSE)</f>
        <v>URM</v>
      </c>
      <c r="H450" t="s">
        <v>182</v>
      </c>
      <c r="I450" t="s">
        <v>182</v>
      </c>
      <c r="J450" t="s">
        <v>21</v>
      </c>
      <c r="K450" t="s">
        <v>90</v>
      </c>
      <c r="L450" s="2">
        <v>1</v>
      </c>
      <c r="M450" t="s">
        <v>75</v>
      </c>
      <c r="N450" t="s">
        <v>91</v>
      </c>
      <c r="O450" t="s">
        <v>200</v>
      </c>
    </row>
    <row r="451" spans="1:15" x14ac:dyDescent="0.25">
      <c r="A451" s="2">
        <v>1</v>
      </c>
      <c r="B451" s="2">
        <v>2016</v>
      </c>
      <c r="C451" t="s">
        <v>330</v>
      </c>
      <c r="D451" t="s">
        <v>48</v>
      </c>
      <c r="E451" s="2" t="s">
        <v>12</v>
      </c>
      <c r="F451" s="2">
        <f>VLOOKUP(C451,'Five Year Alumni Srvy 2016 Data'!C:F,4,FALSE)</f>
        <v>1</v>
      </c>
      <c r="G451" s="2" t="str">
        <f>VLOOKUP(F451,Coding!K:L,2,FALSE)</f>
        <v>URM</v>
      </c>
      <c r="H451" t="s">
        <v>235</v>
      </c>
      <c r="I451" t="s">
        <v>236</v>
      </c>
      <c r="J451" t="s">
        <v>15</v>
      </c>
      <c r="K451" t="s">
        <v>90</v>
      </c>
      <c r="L451" s="2">
        <v>4</v>
      </c>
      <c r="M451" t="s">
        <v>75</v>
      </c>
      <c r="N451" t="s">
        <v>91</v>
      </c>
      <c r="O451" t="s">
        <v>92</v>
      </c>
    </row>
    <row r="452" spans="1:15" x14ac:dyDescent="0.25">
      <c r="A452" s="2">
        <v>1</v>
      </c>
      <c r="B452" s="2">
        <v>2016</v>
      </c>
      <c r="C452" t="s">
        <v>336</v>
      </c>
      <c r="D452" t="s">
        <v>169</v>
      </c>
      <c r="E452" s="2" t="s">
        <v>12</v>
      </c>
      <c r="F452" s="2">
        <f>VLOOKUP(C452,'Five Year Alumni Srvy 2016 Data'!C:F,4,FALSE)</f>
        <v>1</v>
      </c>
      <c r="G452" s="2" t="str">
        <f>VLOOKUP(F452,Coding!K:L,2,FALSE)</f>
        <v>URM</v>
      </c>
      <c r="H452" t="s">
        <v>270</v>
      </c>
      <c r="I452" t="s">
        <v>270</v>
      </c>
      <c r="J452" t="s">
        <v>21</v>
      </c>
      <c r="K452" t="s">
        <v>90</v>
      </c>
      <c r="L452" s="2">
        <v>4</v>
      </c>
      <c r="M452" t="s">
        <v>75</v>
      </c>
      <c r="N452" t="s">
        <v>91</v>
      </c>
      <c r="O452" t="s">
        <v>92</v>
      </c>
    </row>
    <row r="453" spans="1:15" x14ac:dyDescent="0.25">
      <c r="A453" s="2">
        <v>1</v>
      </c>
      <c r="B453" s="2">
        <v>2016</v>
      </c>
      <c r="C453" t="s">
        <v>346</v>
      </c>
      <c r="D453" t="s">
        <v>48</v>
      </c>
      <c r="E453" s="2" t="s">
        <v>12</v>
      </c>
      <c r="F453" s="2">
        <f>VLOOKUP(C453,'Five Year Alumni Srvy 2016 Data'!C:F,4,FALSE)</f>
        <v>1</v>
      </c>
      <c r="G453" s="2" t="str">
        <f>VLOOKUP(F453,Coding!K:L,2,FALSE)</f>
        <v>URM</v>
      </c>
      <c r="H453" t="s">
        <v>347</v>
      </c>
      <c r="I453" t="s">
        <v>348</v>
      </c>
      <c r="J453" t="s">
        <v>10</v>
      </c>
      <c r="K453" t="s">
        <v>90</v>
      </c>
      <c r="L453" s="3"/>
      <c r="M453" t="s">
        <v>75</v>
      </c>
      <c r="N453" t="s">
        <v>91</v>
      </c>
    </row>
    <row r="454" spans="1:15" x14ac:dyDescent="0.25">
      <c r="A454" s="2">
        <v>1</v>
      </c>
      <c r="B454" s="2">
        <v>2016</v>
      </c>
      <c r="C454" t="s">
        <v>351</v>
      </c>
      <c r="D454" t="s">
        <v>169</v>
      </c>
      <c r="E454" s="2" t="s">
        <v>12</v>
      </c>
      <c r="F454" s="2">
        <f>VLOOKUP(C454,'Five Year Alumni Srvy 2016 Data'!C:F,4,FALSE)</f>
        <v>1</v>
      </c>
      <c r="G454" s="2" t="str">
        <f>VLOOKUP(F454,Coding!K:L,2,FALSE)</f>
        <v>URM</v>
      </c>
      <c r="H454" t="s">
        <v>352</v>
      </c>
      <c r="I454" t="s">
        <v>267</v>
      </c>
      <c r="J454" t="s">
        <v>10</v>
      </c>
      <c r="K454" t="s">
        <v>90</v>
      </c>
      <c r="L454" s="2">
        <v>4</v>
      </c>
      <c r="M454" t="s">
        <v>75</v>
      </c>
      <c r="N454" t="s">
        <v>91</v>
      </c>
      <c r="O454" t="s">
        <v>92</v>
      </c>
    </row>
    <row r="455" spans="1:15" x14ac:dyDescent="0.25">
      <c r="A455" s="2">
        <v>1</v>
      </c>
      <c r="B455" s="2">
        <v>2016</v>
      </c>
      <c r="C455" t="s">
        <v>355</v>
      </c>
      <c r="D455" t="s">
        <v>48</v>
      </c>
      <c r="E455" s="2" t="s">
        <v>12</v>
      </c>
      <c r="F455" s="2">
        <f>VLOOKUP(C455,'Five Year Alumni Srvy 2016 Data'!C:F,4,FALSE)</f>
        <v>1</v>
      </c>
      <c r="G455" s="2" t="str">
        <f>VLOOKUP(F455,Coding!K:L,2,FALSE)</f>
        <v>URM</v>
      </c>
      <c r="H455" t="s">
        <v>356</v>
      </c>
      <c r="I455" t="s">
        <v>356</v>
      </c>
      <c r="J455" t="s">
        <v>17</v>
      </c>
      <c r="K455" t="s">
        <v>90</v>
      </c>
      <c r="L455" s="2">
        <v>4</v>
      </c>
      <c r="M455" t="s">
        <v>75</v>
      </c>
      <c r="N455" t="s">
        <v>91</v>
      </c>
      <c r="O455" t="s">
        <v>92</v>
      </c>
    </row>
    <row r="456" spans="1:15" x14ac:dyDescent="0.25">
      <c r="A456" s="2">
        <v>1</v>
      </c>
      <c r="B456" s="2">
        <v>2016</v>
      </c>
      <c r="C456" t="s">
        <v>359</v>
      </c>
      <c r="D456" t="s">
        <v>48</v>
      </c>
      <c r="E456" s="2" t="s">
        <v>12</v>
      </c>
      <c r="F456" s="2">
        <f>VLOOKUP(C456,'Five Year Alumni Srvy 2016 Data'!C:F,4,FALSE)</f>
        <v>1</v>
      </c>
      <c r="G456" s="2" t="str">
        <f>VLOOKUP(F456,Coding!K:L,2,FALSE)</f>
        <v>URM</v>
      </c>
      <c r="H456" t="s">
        <v>360</v>
      </c>
      <c r="I456" t="s">
        <v>199</v>
      </c>
      <c r="J456" t="s">
        <v>17</v>
      </c>
      <c r="K456" t="s">
        <v>90</v>
      </c>
      <c r="L456" s="2">
        <v>4</v>
      </c>
      <c r="M456" t="s">
        <v>75</v>
      </c>
      <c r="N456" t="s">
        <v>91</v>
      </c>
      <c r="O456" t="s">
        <v>92</v>
      </c>
    </row>
    <row r="457" spans="1:15" x14ac:dyDescent="0.25">
      <c r="A457" s="2">
        <v>1</v>
      </c>
      <c r="B457" s="2">
        <v>2016</v>
      </c>
      <c r="C457" t="s">
        <v>367</v>
      </c>
      <c r="D457" t="s">
        <v>48</v>
      </c>
      <c r="E457" s="2" t="s">
        <v>12</v>
      </c>
      <c r="F457" s="2">
        <f>VLOOKUP(C457,'Five Year Alumni Srvy 2016 Data'!C:F,4,FALSE)</f>
        <v>1</v>
      </c>
      <c r="G457" s="2" t="str">
        <f>VLOOKUP(F457,Coding!K:L,2,FALSE)</f>
        <v>URM</v>
      </c>
      <c r="H457" t="s">
        <v>368</v>
      </c>
      <c r="I457" t="s">
        <v>293</v>
      </c>
      <c r="J457" t="s">
        <v>15</v>
      </c>
      <c r="K457" t="s">
        <v>90</v>
      </c>
      <c r="L457" s="2">
        <v>4</v>
      </c>
      <c r="M457" t="s">
        <v>75</v>
      </c>
      <c r="N457" t="s">
        <v>91</v>
      </c>
      <c r="O457" t="s">
        <v>92</v>
      </c>
    </row>
    <row r="458" spans="1:15" x14ac:dyDescent="0.25">
      <c r="A458" s="2">
        <v>1</v>
      </c>
      <c r="B458" s="2">
        <v>2016</v>
      </c>
      <c r="C458" t="s">
        <v>370</v>
      </c>
      <c r="D458" t="s">
        <v>264</v>
      </c>
      <c r="E458" s="2" t="s">
        <v>12</v>
      </c>
      <c r="F458" s="2">
        <f>VLOOKUP(C458,'Five Year Alumni Srvy 2016 Data'!C:F,4,FALSE)</f>
        <v>1</v>
      </c>
      <c r="G458" s="2" t="str">
        <f>VLOOKUP(F458,Coding!K:L,2,FALSE)</f>
        <v>URM</v>
      </c>
      <c r="H458" t="s">
        <v>252</v>
      </c>
      <c r="I458" t="s">
        <v>206</v>
      </c>
      <c r="J458" t="s">
        <v>15</v>
      </c>
      <c r="K458" t="s">
        <v>90</v>
      </c>
      <c r="L458" s="2">
        <v>3</v>
      </c>
      <c r="M458" t="s">
        <v>75</v>
      </c>
      <c r="N458" t="s">
        <v>91</v>
      </c>
      <c r="O458" t="s">
        <v>95</v>
      </c>
    </row>
    <row r="459" spans="1:15" x14ac:dyDescent="0.25">
      <c r="A459" s="2">
        <v>1</v>
      </c>
      <c r="B459" s="2">
        <v>2016</v>
      </c>
      <c r="C459" t="s">
        <v>371</v>
      </c>
      <c r="D459" t="s">
        <v>48</v>
      </c>
      <c r="E459" s="2" t="s">
        <v>12</v>
      </c>
      <c r="F459" s="2">
        <f>VLOOKUP(C459,'Five Year Alumni Srvy 2016 Data'!C:F,4,FALSE)</f>
        <v>1</v>
      </c>
      <c r="G459" s="2" t="str">
        <f>VLOOKUP(F459,Coding!K:L,2,FALSE)</f>
        <v>URM</v>
      </c>
      <c r="H459" t="s">
        <v>368</v>
      </c>
      <c r="I459" t="s">
        <v>293</v>
      </c>
      <c r="J459" t="s">
        <v>15</v>
      </c>
      <c r="K459" t="s">
        <v>90</v>
      </c>
      <c r="L459" s="3"/>
      <c r="M459" t="s">
        <v>75</v>
      </c>
      <c r="N459" t="s">
        <v>91</v>
      </c>
    </row>
    <row r="460" spans="1:15" x14ac:dyDescent="0.25">
      <c r="A460" s="2">
        <v>1</v>
      </c>
      <c r="B460" s="2">
        <v>2016</v>
      </c>
      <c r="C460" t="s">
        <v>374</v>
      </c>
      <c r="D460" t="s">
        <v>48</v>
      </c>
      <c r="E460" s="2" t="s">
        <v>12</v>
      </c>
      <c r="F460" s="2">
        <f>VLOOKUP(C460,'Five Year Alumni Srvy 2016 Data'!C:F,4,FALSE)</f>
        <v>1</v>
      </c>
      <c r="G460" s="2" t="str">
        <f>VLOOKUP(F460,Coding!K:L,2,FALSE)</f>
        <v>URM</v>
      </c>
      <c r="H460" t="s">
        <v>352</v>
      </c>
      <c r="I460" t="s">
        <v>267</v>
      </c>
      <c r="J460" t="s">
        <v>10</v>
      </c>
      <c r="K460" t="s">
        <v>90</v>
      </c>
      <c r="L460" s="2">
        <v>4</v>
      </c>
      <c r="M460" t="s">
        <v>75</v>
      </c>
      <c r="N460" t="s">
        <v>91</v>
      </c>
      <c r="O460" t="s">
        <v>92</v>
      </c>
    </row>
    <row r="461" spans="1:15" x14ac:dyDescent="0.25">
      <c r="A461" s="2">
        <v>1</v>
      </c>
      <c r="B461" s="2">
        <v>2016</v>
      </c>
      <c r="C461" t="s">
        <v>375</v>
      </c>
      <c r="D461" t="s">
        <v>48</v>
      </c>
      <c r="E461" s="2" t="s">
        <v>12</v>
      </c>
      <c r="F461" s="2">
        <f>VLOOKUP(C461,'Five Year Alumni Srvy 2016 Data'!C:F,4,FALSE)</f>
        <v>1</v>
      </c>
      <c r="G461" s="2" t="str">
        <f>VLOOKUP(F461,Coding!K:L,2,FALSE)</f>
        <v>URM</v>
      </c>
      <c r="H461" t="s">
        <v>376</v>
      </c>
      <c r="I461" t="s">
        <v>376</v>
      </c>
      <c r="J461" t="s">
        <v>21</v>
      </c>
      <c r="K461" t="s">
        <v>90</v>
      </c>
      <c r="L461" s="3"/>
      <c r="M461" t="s">
        <v>75</v>
      </c>
      <c r="N461" t="s">
        <v>91</v>
      </c>
    </row>
    <row r="462" spans="1:15" x14ac:dyDescent="0.25">
      <c r="A462" s="2">
        <v>1</v>
      </c>
      <c r="B462" s="2">
        <v>2016</v>
      </c>
      <c r="C462" t="s">
        <v>380</v>
      </c>
      <c r="E462" s="2" t="s">
        <v>12</v>
      </c>
      <c r="F462" s="2">
        <f>VLOOKUP(C462,'Five Year Alumni Srvy 2016 Data'!C:F,4,FALSE)</f>
        <v>1</v>
      </c>
      <c r="G462" s="2" t="str">
        <f>VLOOKUP(F462,Coding!K:L,2,FALSE)</f>
        <v>URM</v>
      </c>
      <c r="H462" t="s">
        <v>182</v>
      </c>
      <c r="I462" t="s">
        <v>182</v>
      </c>
      <c r="J462" t="s">
        <v>21</v>
      </c>
      <c r="K462" t="s">
        <v>90</v>
      </c>
      <c r="L462" s="2">
        <v>4</v>
      </c>
      <c r="M462" t="s">
        <v>75</v>
      </c>
      <c r="N462" t="s">
        <v>91</v>
      </c>
      <c r="O462" t="s">
        <v>92</v>
      </c>
    </row>
    <row r="463" spans="1:15" x14ac:dyDescent="0.25">
      <c r="A463" s="2">
        <v>1</v>
      </c>
      <c r="B463" s="2">
        <v>2016</v>
      </c>
      <c r="C463" t="s">
        <v>386</v>
      </c>
      <c r="D463" t="s">
        <v>48</v>
      </c>
      <c r="E463" s="2" t="s">
        <v>12</v>
      </c>
      <c r="F463" s="2">
        <f>VLOOKUP(C463,'Five Year Alumni Srvy 2016 Data'!C:F,4,FALSE)</f>
        <v>1</v>
      </c>
      <c r="G463" s="2" t="str">
        <f>VLOOKUP(F463,Coding!K:L,2,FALSE)</f>
        <v>URM</v>
      </c>
      <c r="H463" t="s">
        <v>387</v>
      </c>
      <c r="I463" t="s">
        <v>225</v>
      </c>
      <c r="J463" t="s">
        <v>19</v>
      </c>
      <c r="K463" t="s">
        <v>90</v>
      </c>
      <c r="L463" s="2">
        <v>3</v>
      </c>
      <c r="M463" t="s">
        <v>75</v>
      </c>
      <c r="N463" t="s">
        <v>91</v>
      </c>
      <c r="O463" t="s">
        <v>95</v>
      </c>
    </row>
    <row r="464" spans="1:15" x14ac:dyDescent="0.25">
      <c r="A464" s="2">
        <v>1</v>
      </c>
      <c r="B464" s="2">
        <v>2016</v>
      </c>
      <c r="C464" t="s">
        <v>392</v>
      </c>
      <c r="D464" t="s">
        <v>169</v>
      </c>
      <c r="E464" s="2" t="s">
        <v>12</v>
      </c>
      <c r="F464" s="2">
        <f>VLOOKUP(C464,'Five Year Alumni Srvy 2016 Data'!C:F,4,FALSE)</f>
        <v>1</v>
      </c>
      <c r="G464" s="2" t="str">
        <f>VLOOKUP(F464,Coding!K:L,2,FALSE)</f>
        <v>URM</v>
      </c>
      <c r="H464" t="s">
        <v>382</v>
      </c>
      <c r="I464" t="s">
        <v>328</v>
      </c>
      <c r="J464" t="s">
        <v>10</v>
      </c>
      <c r="K464" t="s">
        <v>90</v>
      </c>
      <c r="L464" s="2">
        <v>4</v>
      </c>
      <c r="M464" t="s">
        <v>75</v>
      </c>
      <c r="N464" t="s">
        <v>91</v>
      </c>
      <c r="O464" t="s">
        <v>92</v>
      </c>
    </row>
    <row r="465" spans="1:15" x14ac:dyDescent="0.25">
      <c r="A465" s="2">
        <v>1</v>
      </c>
      <c r="B465" s="2">
        <v>2016</v>
      </c>
      <c r="C465" t="s">
        <v>393</v>
      </c>
      <c r="D465" t="s">
        <v>264</v>
      </c>
      <c r="E465" s="2" t="s">
        <v>12</v>
      </c>
      <c r="F465" s="2">
        <f>VLOOKUP(C465,'Five Year Alumni Srvy 2016 Data'!C:F,4,FALSE)</f>
        <v>1</v>
      </c>
      <c r="G465" s="2" t="str">
        <f>VLOOKUP(F465,Coding!K:L,2,FALSE)</f>
        <v>URM</v>
      </c>
      <c r="H465" t="s">
        <v>260</v>
      </c>
      <c r="I465" t="s">
        <v>261</v>
      </c>
      <c r="J465" t="s">
        <v>10</v>
      </c>
      <c r="K465" t="s">
        <v>90</v>
      </c>
      <c r="L465" s="2">
        <v>3</v>
      </c>
      <c r="M465" t="s">
        <v>75</v>
      </c>
      <c r="N465" t="s">
        <v>91</v>
      </c>
      <c r="O465" t="s">
        <v>95</v>
      </c>
    </row>
    <row r="466" spans="1:15" x14ac:dyDescent="0.25">
      <c r="A466" s="2">
        <v>1</v>
      </c>
      <c r="B466" s="2">
        <v>2016</v>
      </c>
      <c r="C466" t="s">
        <v>395</v>
      </c>
      <c r="D466" t="s">
        <v>204</v>
      </c>
      <c r="E466" s="2" t="s">
        <v>12</v>
      </c>
      <c r="F466" s="2">
        <f>VLOOKUP(C466,'Five Year Alumni Srvy 2016 Data'!C:F,4,FALSE)</f>
        <v>1</v>
      </c>
      <c r="G466" s="2" t="str">
        <f>VLOOKUP(F466,Coding!K:L,2,FALSE)</f>
        <v>URM</v>
      </c>
      <c r="H466" t="s">
        <v>339</v>
      </c>
      <c r="I466" t="s">
        <v>339</v>
      </c>
      <c r="J466" t="s">
        <v>15</v>
      </c>
      <c r="K466" t="s">
        <v>90</v>
      </c>
      <c r="L466" s="2">
        <v>2</v>
      </c>
      <c r="M466" t="s">
        <v>75</v>
      </c>
      <c r="N466" t="s">
        <v>91</v>
      </c>
      <c r="O466" t="s">
        <v>176</v>
      </c>
    </row>
    <row r="467" spans="1:15" x14ac:dyDescent="0.25">
      <c r="A467" s="2">
        <v>1</v>
      </c>
      <c r="B467" s="2">
        <v>2016</v>
      </c>
      <c r="C467" t="s">
        <v>397</v>
      </c>
      <c r="D467" t="s">
        <v>169</v>
      </c>
      <c r="E467" s="2" t="s">
        <v>12</v>
      </c>
      <c r="F467" s="2">
        <f>VLOOKUP(C467,'Five Year Alumni Srvy 2016 Data'!C:F,4,FALSE)</f>
        <v>1</v>
      </c>
      <c r="G467" s="2" t="str">
        <f>VLOOKUP(F467,Coding!K:L,2,FALSE)</f>
        <v>URM</v>
      </c>
      <c r="H467" t="s">
        <v>398</v>
      </c>
      <c r="I467" t="s">
        <v>399</v>
      </c>
      <c r="J467" t="s">
        <v>19</v>
      </c>
      <c r="K467" t="s">
        <v>90</v>
      </c>
      <c r="L467" s="2">
        <v>4</v>
      </c>
      <c r="M467" t="s">
        <v>75</v>
      </c>
      <c r="N467" t="s">
        <v>91</v>
      </c>
      <c r="O467" t="s">
        <v>92</v>
      </c>
    </row>
    <row r="468" spans="1:15" x14ac:dyDescent="0.25">
      <c r="A468" s="2">
        <v>1</v>
      </c>
      <c r="B468" s="2">
        <v>2016</v>
      </c>
      <c r="C468" t="s">
        <v>403</v>
      </c>
      <c r="D468" t="s">
        <v>169</v>
      </c>
      <c r="E468" s="2" t="s">
        <v>12</v>
      </c>
      <c r="F468" s="2">
        <f>VLOOKUP(C468,'Five Year Alumni Srvy 2016 Data'!C:F,4,FALSE)</f>
        <v>1</v>
      </c>
      <c r="G468" s="2" t="str">
        <f>VLOOKUP(F468,Coding!K:L,2,FALSE)</f>
        <v>URM</v>
      </c>
      <c r="H468" t="s">
        <v>304</v>
      </c>
      <c r="I468" t="s">
        <v>267</v>
      </c>
      <c r="J468" t="s">
        <v>10</v>
      </c>
      <c r="K468" t="s">
        <v>90</v>
      </c>
      <c r="L468" s="3"/>
      <c r="M468" t="s">
        <v>75</v>
      </c>
      <c r="N468" t="s">
        <v>91</v>
      </c>
    </row>
    <row r="469" spans="1:15" x14ac:dyDescent="0.25">
      <c r="A469" s="2">
        <v>1</v>
      </c>
      <c r="B469" s="2">
        <v>2016</v>
      </c>
      <c r="C469" t="s">
        <v>407</v>
      </c>
      <c r="D469" t="s">
        <v>48</v>
      </c>
      <c r="E469" s="2" t="s">
        <v>12</v>
      </c>
      <c r="F469" s="2">
        <f>VLOOKUP(C469,'Five Year Alumni Srvy 2016 Data'!C:F,4,FALSE)</f>
        <v>1</v>
      </c>
      <c r="G469" s="2" t="str">
        <f>VLOOKUP(F469,Coding!K:L,2,FALSE)</f>
        <v>URM</v>
      </c>
      <c r="H469" t="s">
        <v>408</v>
      </c>
      <c r="I469" t="s">
        <v>409</v>
      </c>
      <c r="J469" t="s">
        <v>19</v>
      </c>
      <c r="K469" t="s">
        <v>90</v>
      </c>
      <c r="L469" s="2">
        <v>3</v>
      </c>
      <c r="M469" t="s">
        <v>75</v>
      </c>
      <c r="N469" t="s">
        <v>91</v>
      </c>
      <c r="O469" t="s">
        <v>95</v>
      </c>
    </row>
    <row r="470" spans="1:15" x14ac:dyDescent="0.25">
      <c r="A470" s="2">
        <v>1</v>
      </c>
      <c r="B470" s="2">
        <v>2016</v>
      </c>
      <c r="C470" t="s">
        <v>411</v>
      </c>
      <c r="D470" t="s">
        <v>48</v>
      </c>
      <c r="E470" s="2" t="s">
        <v>12</v>
      </c>
      <c r="F470" s="2">
        <f>VLOOKUP(C470,'Five Year Alumni Srvy 2016 Data'!C:F,4,FALSE)</f>
        <v>1</v>
      </c>
      <c r="G470" s="2" t="str">
        <f>VLOOKUP(F470,Coding!K:L,2,FALSE)</f>
        <v>URM</v>
      </c>
      <c r="H470" t="s">
        <v>412</v>
      </c>
      <c r="I470" t="s">
        <v>196</v>
      </c>
      <c r="J470" t="s">
        <v>10</v>
      </c>
      <c r="K470" t="s">
        <v>90</v>
      </c>
      <c r="L470" s="2">
        <v>4</v>
      </c>
      <c r="M470" t="s">
        <v>75</v>
      </c>
      <c r="N470" t="s">
        <v>91</v>
      </c>
      <c r="O470" t="s">
        <v>92</v>
      </c>
    </row>
    <row r="471" spans="1:15" x14ac:dyDescent="0.25">
      <c r="A471" s="2">
        <v>1</v>
      </c>
      <c r="B471" s="2">
        <v>2016</v>
      </c>
      <c r="C471" t="s">
        <v>421</v>
      </c>
      <c r="D471" t="s">
        <v>264</v>
      </c>
      <c r="E471" s="2" t="s">
        <v>12</v>
      </c>
      <c r="F471" s="2">
        <f>VLOOKUP(C471,'Five Year Alumni Srvy 2016 Data'!C:F,4,FALSE)</f>
        <v>1</v>
      </c>
      <c r="G471" s="2" t="str">
        <f>VLOOKUP(F471,Coding!K:L,2,FALSE)</f>
        <v>URM</v>
      </c>
      <c r="H471" t="s">
        <v>389</v>
      </c>
      <c r="I471" t="s">
        <v>390</v>
      </c>
      <c r="J471" t="s">
        <v>21</v>
      </c>
      <c r="K471" t="s">
        <v>90</v>
      </c>
      <c r="L471" s="2">
        <v>4</v>
      </c>
      <c r="M471" t="s">
        <v>75</v>
      </c>
      <c r="N471" t="s">
        <v>91</v>
      </c>
      <c r="O471" t="s">
        <v>92</v>
      </c>
    </row>
    <row r="472" spans="1:15" x14ac:dyDescent="0.25">
      <c r="A472" s="2">
        <v>1</v>
      </c>
      <c r="B472" s="2">
        <v>2016</v>
      </c>
      <c r="C472" t="s">
        <v>423</v>
      </c>
      <c r="D472" t="s">
        <v>204</v>
      </c>
      <c r="E472" s="2" t="s">
        <v>12</v>
      </c>
      <c r="F472" s="2">
        <f>VLOOKUP(C472,'Five Year Alumni Srvy 2016 Data'!C:F,4,FALSE)</f>
        <v>1</v>
      </c>
      <c r="G472" s="2" t="str">
        <f>VLOOKUP(F472,Coding!K:L,2,FALSE)</f>
        <v>URM</v>
      </c>
      <c r="H472" t="s">
        <v>328</v>
      </c>
      <c r="I472" t="s">
        <v>328</v>
      </c>
      <c r="J472" t="s">
        <v>10</v>
      </c>
      <c r="K472" t="s">
        <v>90</v>
      </c>
      <c r="L472" s="2">
        <v>4</v>
      </c>
      <c r="M472" t="s">
        <v>75</v>
      </c>
      <c r="N472" t="s">
        <v>91</v>
      </c>
      <c r="O472" t="s">
        <v>92</v>
      </c>
    </row>
    <row r="473" spans="1:15" x14ac:dyDescent="0.25">
      <c r="A473" s="2">
        <v>1</v>
      </c>
      <c r="B473" s="2">
        <v>2016</v>
      </c>
      <c r="C473" t="s">
        <v>428</v>
      </c>
      <c r="D473" t="s">
        <v>48</v>
      </c>
      <c r="E473" s="2" t="s">
        <v>12</v>
      </c>
      <c r="F473" s="2">
        <f>VLOOKUP(C473,'Five Year Alumni Srvy 2016 Data'!C:F,4,FALSE)</f>
        <v>1</v>
      </c>
      <c r="G473" s="2" t="str">
        <f>VLOOKUP(F473,Coding!K:L,2,FALSE)</f>
        <v>URM</v>
      </c>
      <c r="H473" t="s">
        <v>342</v>
      </c>
      <c r="I473" t="s">
        <v>342</v>
      </c>
      <c r="J473" t="s">
        <v>19</v>
      </c>
      <c r="K473" t="s">
        <v>90</v>
      </c>
      <c r="L473" s="2">
        <v>4</v>
      </c>
      <c r="M473" t="s">
        <v>75</v>
      </c>
      <c r="N473" t="s">
        <v>91</v>
      </c>
      <c r="O473" t="s">
        <v>92</v>
      </c>
    </row>
    <row r="474" spans="1:15" x14ac:dyDescent="0.25">
      <c r="A474" s="2">
        <v>1</v>
      </c>
      <c r="B474" s="2">
        <v>2016</v>
      </c>
      <c r="C474" t="s">
        <v>429</v>
      </c>
      <c r="D474" t="s">
        <v>169</v>
      </c>
      <c r="E474" s="2" t="s">
        <v>12</v>
      </c>
      <c r="F474" s="2">
        <f>VLOOKUP(C474,'Five Year Alumni Srvy 2016 Data'!C:F,4,FALSE)</f>
        <v>1</v>
      </c>
      <c r="G474" s="2" t="str">
        <f>VLOOKUP(F474,Coding!K:L,2,FALSE)</f>
        <v>URM</v>
      </c>
      <c r="H474" t="s">
        <v>304</v>
      </c>
      <c r="I474" t="s">
        <v>267</v>
      </c>
      <c r="J474" t="s">
        <v>10</v>
      </c>
      <c r="K474" t="s">
        <v>90</v>
      </c>
      <c r="L474" s="3"/>
      <c r="M474" t="s">
        <v>75</v>
      </c>
      <c r="N474" t="s">
        <v>91</v>
      </c>
    </row>
    <row r="475" spans="1:15" x14ac:dyDescent="0.25">
      <c r="A475" s="2">
        <v>1</v>
      </c>
      <c r="B475" s="2">
        <v>2016</v>
      </c>
      <c r="C475" t="s">
        <v>430</v>
      </c>
      <c r="D475" t="s">
        <v>48</v>
      </c>
      <c r="E475" s="2" t="s">
        <v>12</v>
      </c>
      <c r="F475" s="2">
        <f>VLOOKUP(C475,'Five Year Alumni Srvy 2016 Data'!C:F,4,FALSE)</f>
        <v>1</v>
      </c>
      <c r="G475" s="2" t="str">
        <f>VLOOKUP(F475,Coding!K:L,2,FALSE)</f>
        <v>URM</v>
      </c>
      <c r="H475" t="s">
        <v>182</v>
      </c>
      <c r="I475" t="s">
        <v>182</v>
      </c>
      <c r="J475" t="s">
        <v>21</v>
      </c>
      <c r="K475" t="s">
        <v>90</v>
      </c>
      <c r="L475" s="2">
        <v>4</v>
      </c>
      <c r="M475" t="s">
        <v>75</v>
      </c>
      <c r="N475" t="s">
        <v>91</v>
      </c>
      <c r="O475" t="s">
        <v>92</v>
      </c>
    </row>
    <row r="476" spans="1:15" x14ac:dyDescent="0.25">
      <c r="A476" s="2">
        <v>1</v>
      </c>
      <c r="B476" s="2">
        <v>2016</v>
      </c>
      <c r="C476" t="s">
        <v>436</v>
      </c>
      <c r="D476" t="s">
        <v>48</v>
      </c>
      <c r="E476" s="2" t="s">
        <v>12</v>
      </c>
      <c r="F476" s="2">
        <f>VLOOKUP(C476,'Five Year Alumni Srvy 2016 Data'!C:F,4,FALSE)</f>
        <v>1</v>
      </c>
      <c r="G476" s="2" t="str">
        <f>VLOOKUP(F476,Coding!K:L,2,FALSE)</f>
        <v>URM</v>
      </c>
      <c r="H476" t="s">
        <v>238</v>
      </c>
      <c r="I476" t="s">
        <v>225</v>
      </c>
      <c r="J476" t="s">
        <v>19</v>
      </c>
      <c r="K476" t="s">
        <v>90</v>
      </c>
      <c r="L476" s="2">
        <v>4</v>
      </c>
      <c r="M476" t="s">
        <v>75</v>
      </c>
      <c r="N476" t="s">
        <v>91</v>
      </c>
      <c r="O476" t="s">
        <v>92</v>
      </c>
    </row>
    <row r="477" spans="1:15" x14ac:dyDescent="0.25">
      <c r="A477" s="2">
        <v>1</v>
      </c>
      <c r="B477" s="2">
        <v>2016</v>
      </c>
      <c r="C477" t="s">
        <v>439</v>
      </c>
      <c r="D477" t="s">
        <v>169</v>
      </c>
      <c r="E477" s="2" t="s">
        <v>12</v>
      </c>
      <c r="F477" s="2">
        <f>VLOOKUP(C477,'Five Year Alumni Srvy 2016 Data'!C:F,4,FALSE)</f>
        <v>1</v>
      </c>
      <c r="G477" s="2" t="str">
        <f>VLOOKUP(F477,Coding!K:L,2,FALSE)</f>
        <v>URM</v>
      </c>
      <c r="H477" t="s">
        <v>328</v>
      </c>
      <c r="I477" t="s">
        <v>328</v>
      </c>
      <c r="J477" t="s">
        <v>10</v>
      </c>
      <c r="K477" t="s">
        <v>90</v>
      </c>
      <c r="L477" s="2">
        <v>3</v>
      </c>
      <c r="M477" t="s">
        <v>75</v>
      </c>
      <c r="N477" t="s">
        <v>91</v>
      </c>
      <c r="O477" t="s">
        <v>95</v>
      </c>
    </row>
    <row r="478" spans="1:15" x14ac:dyDescent="0.25">
      <c r="A478" s="2">
        <v>1</v>
      </c>
      <c r="B478" s="2">
        <v>2016</v>
      </c>
      <c r="C478" t="s">
        <v>440</v>
      </c>
      <c r="D478" t="s">
        <v>48</v>
      </c>
      <c r="E478" s="2" t="s">
        <v>12</v>
      </c>
      <c r="F478" s="2">
        <f>VLOOKUP(C478,'Five Year Alumni Srvy 2016 Data'!C:F,4,FALSE)</f>
        <v>1</v>
      </c>
      <c r="G478" s="2" t="str">
        <f>VLOOKUP(F478,Coding!K:L,2,FALSE)</f>
        <v>URM</v>
      </c>
      <c r="H478" t="s">
        <v>182</v>
      </c>
      <c r="I478" t="s">
        <v>182</v>
      </c>
      <c r="J478" t="s">
        <v>21</v>
      </c>
      <c r="K478" t="s">
        <v>90</v>
      </c>
      <c r="L478" s="2">
        <v>4</v>
      </c>
      <c r="M478" t="s">
        <v>75</v>
      </c>
      <c r="N478" t="s">
        <v>91</v>
      </c>
      <c r="O478" t="s">
        <v>92</v>
      </c>
    </row>
    <row r="479" spans="1:15" x14ac:dyDescent="0.25">
      <c r="A479" s="2">
        <v>1</v>
      </c>
      <c r="B479" s="2">
        <v>2016</v>
      </c>
      <c r="C479" t="s">
        <v>447</v>
      </c>
      <c r="D479" t="s">
        <v>48</v>
      </c>
      <c r="E479" s="2" t="s">
        <v>12</v>
      </c>
      <c r="F479" s="2">
        <f>VLOOKUP(C479,'Five Year Alumni Srvy 2016 Data'!C:F,4,FALSE)</f>
        <v>1</v>
      </c>
      <c r="G479" s="2" t="str">
        <f>VLOOKUP(F479,Coding!K:L,2,FALSE)</f>
        <v>URM</v>
      </c>
      <c r="H479" t="s">
        <v>448</v>
      </c>
      <c r="I479" t="s">
        <v>261</v>
      </c>
      <c r="J479" t="s">
        <v>10</v>
      </c>
      <c r="K479" t="s">
        <v>90</v>
      </c>
      <c r="L479" s="3"/>
      <c r="M479" t="s">
        <v>75</v>
      </c>
      <c r="N479" t="s">
        <v>91</v>
      </c>
    </row>
    <row r="480" spans="1:15" x14ac:dyDescent="0.25">
      <c r="A480" s="2">
        <v>1</v>
      </c>
      <c r="B480" s="2">
        <v>2016</v>
      </c>
      <c r="C480" t="s">
        <v>456</v>
      </c>
      <c r="D480" t="s">
        <v>204</v>
      </c>
      <c r="E480" s="2" t="s">
        <v>12</v>
      </c>
      <c r="F480" s="2">
        <f>VLOOKUP(C480,'Five Year Alumni Srvy 2016 Data'!C:F,4,FALSE)</f>
        <v>1</v>
      </c>
      <c r="G480" s="2" t="str">
        <f>VLOOKUP(F480,Coding!K:L,2,FALSE)</f>
        <v>URM</v>
      </c>
      <c r="H480" t="s">
        <v>382</v>
      </c>
      <c r="I480" t="s">
        <v>328</v>
      </c>
      <c r="J480" t="s">
        <v>10</v>
      </c>
      <c r="K480" t="s">
        <v>90</v>
      </c>
      <c r="L480" s="2">
        <v>4</v>
      </c>
      <c r="M480" t="s">
        <v>75</v>
      </c>
      <c r="N480" t="s">
        <v>91</v>
      </c>
      <c r="O480" t="s">
        <v>92</v>
      </c>
    </row>
    <row r="481" spans="1:15" x14ac:dyDescent="0.25">
      <c r="A481" s="2">
        <v>1</v>
      </c>
      <c r="B481" s="2">
        <v>2016</v>
      </c>
      <c r="C481" t="s">
        <v>457</v>
      </c>
      <c r="D481" t="s">
        <v>169</v>
      </c>
      <c r="E481" s="2" t="s">
        <v>12</v>
      </c>
      <c r="F481" s="2">
        <f>VLOOKUP(C481,'Five Year Alumni Srvy 2016 Data'!C:F,4,FALSE)</f>
        <v>1</v>
      </c>
      <c r="G481" s="2" t="str">
        <f>VLOOKUP(F481,Coding!K:L,2,FALSE)</f>
        <v>URM</v>
      </c>
      <c r="H481" t="s">
        <v>409</v>
      </c>
      <c r="I481" t="s">
        <v>409</v>
      </c>
      <c r="J481" t="s">
        <v>19</v>
      </c>
      <c r="K481" t="s">
        <v>90</v>
      </c>
      <c r="L481" s="2">
        <v>1</v>
      </c>
      <c r="M481" t="s">
        <v>75</v>
      </c>
      <c r="N481" t="s">
        <v>91</v>
      </c>
      <c r="O481" t="s">
        <v>200</v>
      </c>
    </row>
    <row r="482" spans="1:15" x14ac:dyDescent="0.25">
      <c r="A482" s="2">
        <v>1</v>
      </c>
      <c r="B482" s="2">
        <v>2016</v>
      </c>
      <c r="C482" t="s">
        <v>458</v>
      </c>
      <c r="D482" t="s">
        <v>169</v>
      </c>
      <c r="E482" s="2" t="s">
        <v>12</v>
      </c>
      <c r="F482" s="2">
        <f>VLOOKUP(C482,'Five Year Alumni Srvy 2016 Data'!C:F,4,FALSE)</f>
        <v>1</v>
      </c>
      <c r="G482" s="2" t="str">
        <f>VLOOKUP(F482,Coding!K:L,2,FALSE)</f>
        <v>URM</v>
      </c>
      <c r="H482" t="s">
        <v>459</v>
      </c>
      <c r="I482" t="s">
        <v>220</v>
      </c>
      <c r="J482" t="s">
        <v>19</v>
      </c>
      <c r="K482" t="s">
        <v>90</v>
      </c>
      <c r="L482" s="2">
        <v>2</v>
      </c>
      <c r="M482" t="s">
        <v>75</v>
      </c>
      <c r="N482" t="s">
        <v>91</v>
      </c>
      <c r="O482" t="s">
        <v>176</v>
      </c>
    </row>
    <row r="483" spans="1:15" x14ac:dyDescent="0.25">
      <c r="A483" s="2">
        <v>1</v>
      </c>
      <c r="B483" s="2">
        <v>2016</v>
      </c>
      <c r="C483" t="s">
        <v>467</v>
      </c>
      <c r="D483" t="s">
        <v>264</v>
      </c>
      <c r="E483" s="2" t="s">
        <v>12</v>
      </c>
      <c r="F483" s="2">
        <f>VLOOKUP(C483,'Five Year Alumni Srvy 2016 Data'!C:F,4,FALSE)</f>
        <v>1</v>
      </c>
      <c r="G483" s="2" t="str">
        <f>VLOOKUP(F483,Coding!K:L,2,FALSE)</f>
        <v>URM</v>
      </c>
      <c r="H483" t="s">
        <v>235</v>
      </c>
      <c r="I483" t="s">
        <v>236</v>
      </c>
      <c r="J483" t="s">
        <v>15</v>
      </c>
      <c r="K483" t="s">
        <v>90</v>
      </c>
      <c r="L483" s="3"/>
      <c r="M483" t="s">
        <v>75</v>
      </c>
      <c r="N483" t="s">
        <v>91</v>
      </c>
    </row>
    <row r="484" spans="1:15" x14ac:dyDescent="0.25">
      <c r="A484" s="2">
        <v>1</v>
      </c>
      <c r="B484" s="2">
        <v>2016</v>
      </c>
      <c r="C484" t="s">
        <v>470</v>
      </c>
      <c r="D484" t="s">
        <v>48</v>
      </c>
      <c r="E484" s="2" t="s">
        <v>12</v>
      </c>
      <c r="F484" s="2">
        <f>VLOOKUP(C484,'Five Year Alumni Srvy 2016 Data'!C:F,4,FALSE)</f>
        <v>1</v>
      </c>
      <c r="G484" s="2" t="str">
        <f>VLOOKUP(F484,Coding!K:L,2,FALSE)</f>
        <v>URM</v>
      </c>
      <c r="H484" t="s">
        <v>471</v>
      </c>
      <c r="I484" t="s">
        <v>452</v>
      </c>
      <c r="J484" t="s">
        <v>21</v>
      </c>
      <c r="K484" t="s">
        <v>90</v>
      </c>
      <c r="L484" s="2">
        <v>3</v>
      </c>
      <c r="M484" t="s">
        <v>75</v>
      </c>
      <c r="N484" t="s">
        <v>91</v>
      </c>
      <c r="O484" t="s">
        <v>95</v>
      </c>
    </row>
    <row r="485" spans="1:15" x14ac:dyDescent="0.25">
      <c r="A485" s="2">
        <v>1</v>
      </c>
      <c r="B485" s="2">
        <v>2016</v>
      </c>
      <c r="C485" t="s">
        <v>478</v>
      </c>
      <c r="D485" t="s">
        <v>48</v>
      </c>
      <c r="E485" s="2" t="s">
        <v>12</v>
      </c>
      <c r="F485" s="2">
        <f>VLOOKUP(C485,'Five Year Alumni Srvy 2016 Data'!C:F,4,FALSE)</f>
        <v>1</v>
      </c>
      <c r="G485" s="2" t="str">
        <f>VLOOKUP(F485,Coding!K:L,2,FALSE)</f>
        <v>URM</v>
      </c>
      <c r="H485" t="s">
        <v>412</v>
      </c>
      <c r="I485" t="s">
        <v>196</v>
      </c>
      <c r="J485" t="s">
        <v>10</v>
      </c>
      <c r="K485" t="s">
        <v>90</v>
      </c>
      <c r="L485" s="2">
        <v>3</v>
      </c>
      <c r="M485" t="s">
        <v>75</v>
      </c>
      <c r="N485" t="s">
        <v>91</v>
      </c>
      <c r="O485" t="s">
        <v>95</v>
      </c>
    </row>
    <row r="486" spans="1:15" x14ac:dyDescent="0.25">
      <c r="A486" s="2">
        <v>1</v>
      </c>
      <c r="B486" s="2">
        <v>2016</v>
      </c>
      <c r="C486" t="s">
        <v>481</v>
      </c>
      <c r="D486" t="s">
        <v>169</v>
      </c>
      <c r="E486" s="2" t="s">
        <v>12</v>
      </c>
      <c r="F486" s="2">
        <f>VLOOKUP(C486,'Five Year Alumni Srvy 2016 Data'!C:F,4,FALSE)</f>
        <v>1</v>
      </c>
      <c r="G486" s="2" t="str">
        <f>VLOOKUP(F486,Coding!K:L,2,FALSE)</f>
        <v>URM</v>
      </c>
      <c r="H486" t="s">
        <v>270</v>
      </c>
      <c r="I486" t="s">
        <v>270</v>
      </c>
      <c r="J486" t="s">
        <v>21</v>
      </c>
      <c r="K486" t="s">
        <v>90</v>
      </c>
      <c r="L486" s="2">
        <v>4</v>
      </c>
      <c r="M486" t="s">
        <v>75</v>
      </c>
      <c r="N486" t="s">
        <v>91</v>
      </c>
      <c r="O486" t="s">
        <v>92</v>
      </c>
    </row>
    <row r="487" spans="1:15" x14ac:dyDescent="0.25">
      <c r="A487" s="2">
        <v>1</v>
      </c>
      <c r="B487" s="2">
        <v>2016</v>
      </c>
      <c r="C487" t="s">
        <v>484</v>
      </c>
      <c r="D487" t="s">
        <v>48</v>
      </c>
      <c r="E487" s="2" t="s">
        <v>12</v>
      </c>
      <c r="F487" s="2">
        <f>VLOOKUP(C487,'Five Year Alumni Srvy 2016 Data'!C:F,4,FALSE)</f>
        <v>1</v>
      </c>
      <c r="G487" s="2" t="str">
        <f>VLOOKUP(F487,Coding!K:L,2,FALSE)</f>
        <v>URM</v>
      </c>
      <c r="H487" t="s">
        <v>304</v>
      </c>
      <c r="I487" t="s">
        <v>267</v>
      </c>
      <c r="J487" t="s">
        <v>10</v>
      </c>
      <c r="K487" t="s">
        <v>90</v>
      </c>
      <c r="L487" s="2">
        <v>4</v>
      </c>
      <c r="M487" t="s">
        <v>75</v>
      </c>
      <c r="N487" t="s">
        <v>91</v>
      </c>
      <c r="O487" t="s">
        <v>92</v>
      </c>
    </row>
    <row r="488" spans="1:15" x14ac:dyDescent="0.25">
      <c r="A488" s="2">
        <v>1</v>
      </c>
      <c r="B488" s="2">
        <v>2016</v>
      </c>
      <c r="C488" t="s">
        <v>486</v>
      </c>
      <c r="D488" t="s">
        <v>48</v>
      </c>
      <c r="E488" s="2" t="s">
        <v>12</v>
      </c>
      <c r="F488" s="2">
        <f>VLOOKUP(C488,'Five Year Alumni Srvy 2016 Data'!C:F,4,FALSE)</f>
        <v>1</v>
      </c>
      <c r="G488" s="2" t="str">
        <f>VLOOKUP(F488,Coding!K:L,2,FALSE)</f>
        <v>URM</v>
      </c>
      <c r="H488" t="s">
        <v>487</v>
      </c>
      <c r="I488" t="s">
        <v>225</v>
      </c>
      <c r="J488" t="s">
        <v>19</v>
      </c>
      <c r="K488" t="s">
        <v>90</v>
      </c>
      <c r="L488" s="2">
        <v>3</v>
      </c>
      <c r="M488" t="s">
        <v>75</v>
      </c>
      <c r="N488" t="s">
        <v>91</v>
      </c>
      <c r="O488" t="s">
        <v>95</v>
      </c>
    </row>
    <row r="489" spans="1:15" x14ac:dyDescent="0.25">
      <c r="A489" s="2">
        <v>1</v>
      </c>
      <c r="B489" s="2">
        <v>2016</v>
      </c>
      <c r="C489" t="s">
        <v>491</v>
      </c>
      <c r="D489" t="s">
        <v>48</v>
      </c>
      <c r="E489" s="2" t="s">
        <v>12</v>
      </c>
      <c r="F489" s="2">
        <f>VLOOKUP(C489,'Five Year Alumni Srvy 2016 Data'!C:F,4,FALSE)</f>
        <v>1</v>
      </c>
      <c r="G489" s="2" t="str">
        <f>VLOOKUP(F489,Coding!K:L,2,FALSE)</f>
        <v>URM</v>
      </c>
      <c r="H489" t="s">
        <v>298</v>
      </c>
      <c r="I489" t="s">
        <v>298</v>
      </c>
      <c r="J489" t="s">
        <v>21</v>
      </c>
      <c r="K489" t="s">
        <v>90</v>
      </c>
      <c r="L489" s="2">
        <v>3</v>
      </c>
      <c r="M489" t="s">
        <v>75</v>
      </c>
      <c r="N489" t="s">
        <v>91</v>
      </c>
      <c r="O489" t="s">
        <v>95</v>
      </c>
    </row>
    <row r="490" spans="1:15" x14ac:dyDescent="0.25">
      <c r="A490" s="2">
        <v>1</v>
      </c>
      <c r="B490" s="2">
        <v>2016</v>
      </c>
      <c r="C490" t="s">
        <v>494</v>
      </c>
      <c r="D490" t="s">
        <v>48</v>
      </c>
      <c r="E490" s="2" t="s">
        <v>12</v>
      </c>
      <c r="F490" s="2">
        <f>VLOOKUP(C490,'Five Year Alumni Srvy 2016 Data'!C:F,4,FALSE)</f>
        <v>1</v>
      </c>
      <c r="G490" s="2" t="str">
        <f>VLOOKUP(F490,Coding!K:L,2,FALSE)</f>
        <v>URM</v>
      </c>
      <c r="H490" t="s">
        <v>328</v>
      </c>
      <c r="I490" t="s">
        <v>328</v>
      </c>
      <c r="J490" t="s">
        <v>10</v>
      </c>
      <c r="K490" t="s">
        <v>90</v>
      </c>
      <c r="L490" s="2">
        <v>4</v>
      </c>
      <c r="M490" t="s">
        <v>75</v>
      </c>
      <c r="N490" t="s">
        <v>91</v>
      </c>
      <c r="O490" t="s">
        <v>92</v>
      </c>
    </row>
    <row r="491" spans="1:15" x14ac:dyDescent="0.25">
      <c r="A491" s="2">
        <v>1</v>
      </c>
      <c r="B491" s="2">
        <v>2016</v>
      </c>
      <c r="C491" t="s">
        <v>210</v>
      </c>
      <c r="D491" t="s">
        <v>48</v>
      </c>
      <c r="E491" s="2" t="s">
        <v>12</v>
      </c>
      <c r="F491" s="2">
        <f>VLOOKUP(C491,'Five Year Alumni Srvy 2016 Data'!C:F,4,FALSE)</f>
        <v>1</v>
      </c>
      <c r="G491" s="2" t="str">
        <f>VLOOKUP(F491,Coding!K:L,2,FALSE)</f>
        <v>URM</v>
      </c>
      <c r="H491" t="s">
        <v>211</v>
      </c>
      <c r="I491" t="s">
        <v>171</v>
      </c>
      <c r="J491" t="s">
        <v>19</v>
      </c>
      <c r="K491" t="s">
        <v>96</v>
      </c>
      <c r="L491" s="2">
        <v>4</v>
      </c>
      <c r="M491" t="s">
        <v>75</v>
      </c>
      <c r="N491" t="s">
        <v>97</v>
      </c>
      <c r="O491" t="s">
        <v>92</v>
      </c>
    </row>
    <row r="492" spans="1:15" x14ac:dyDescent="0.25">
      <c r="A492" s="2">
        <v>1</v>
      </c>
      <c r="B492" s="2">
        <v>2016</v>
      </c>
      <c r="C492" t="s">
        <v>223</v>
      </c>
      <c r="D492" t="s">
        <v>204</v>
      </c>
      <c r="E492" s="2" t="s">
        <v>12</v>
      </c>
      <c r="F492" s="2">
        <f>VLOOKUP(C492,'Five Year Alumni Srvy 2016 Data'!C:F,4,FALSE)</f>
        <v>1</v>
      </c>
      <c r="G492" s="2" t="str">
        <f>VLOOKUP(F492,Coding!K:L,2,FALSE)</f>
        <v>URM</v>
      </c>
      <c r="H492" t="s">
        <v>224</v>
      </c>
      <c r="I492" t="s">
        <v>225</v>
      </c>
      <c r="J492" t="s">
        <v>19</v>
      </c>
      <c r="K492" t="s">
        <v>96</v>
      </c>
      <c r="L492" s="3"/>
      <c r="M492" t="s">
        <v>75</v>
      </c>
      <c r="N492" t="s">
        <v>97</v>
      </c>
    </row>
    <row r="493" spans="1:15" x14ac:dyDescent="0.25">
      <c r="A493" s="2">
        <v>1</v>
      </c>
      <c r="B493" s="2">
        <v>2016</v>
      </c>
      <c r="C493" t="s">
        <v>279</v>
      </c>
      <c r="D493" t="s">
        <v>169</v>
      </c>
      <c r="E493" s="2" t="s">
        <v>12</v>
      </c>
      <c r="F493" s="2">
        <f>VLOOKUP(C493,'Five Year Alumni Srvy 2016 Data'!C:F,4,FALSE)</f>
        <v>1</v>
      </c>
      <c r="G493" s="2" t="str">
        <f>VLOOKUP(F493,Coding!K:L,2,FALSE)</f>
        <v>URM</v>
      </c>
      <c r="H493" t="s">
        <v>182</v>
      </c>
      <c r="I493" t="s">
        <v>182</v>
      </c>
      <c r="J493" t="s">
        <v>21</v>
      </c>
      <c r="K493" t="s">
        <v>96</v>
      </c>
      <c r="L493" s="2">
        <v>3</v>
      </c>
      <c r="M493" t="s">
        <v>75</v>
      </c>
      <c r="N493" t="s">
        <v>97</v>
      </c>
      <c r="O493" t="s">
        <v>95</v>
      </c>
    </row>
    <row r="494" spans="1:15" x14ac:dyDescent="0.25">
      <c r="A494" s="2">
        <v>1</v>
      </c>
      <c r="B494" s="2">
        <v>2016</v>
      </c>
      <c r="C494" t="s">
        <v>300</v>
      </c>
      <c r="D494" t="s">
        <v>169</v>
      </c>
      <c r="E494" s="2" t="s">
        <v>12</v>
      </c>
      <c r="F494" s="2">
        <f>VLOOKUP(C494,'Five Year Alumni Srvy 2016 Data'!C:F,4,FALSE)</f>
        <v>1</v>
      </c>
      <c r="G494" s="2" t="str">
        <f>VLOOKUP(F494,Coding!K:L,2,FALSE)</f>
        <v>URM</v>
      </c>
      <c r="H494" t="s">
        <v>219</v>
      </c>
      <c r="I494" t="s">
        <v>220</v>
      </c>
      <c r="J494" t="s">
        <v>19</v>
      </c>
      <c r="K494" t="s">
        <v>96</v>
      </c>
      <c r="L494" s="3"/>
      <c r="M494" t="s">
        <v>75</v>
      </c>
      <c r="N494" t="s">
        <v>97</v>
      </c>
    </row>
    <row r="495" spans="1:15" x14ac:dyDescent="0.25">
      <c r="A495" s="2">
        <v>1</v>
      </c>
      <c r="B495" s="2">
        <v>2016</v>
      </c>
      <c r="C495" t="s">
        <v>309</v>
      </c>
      <c r="D495" t="s">
        <v>48</v>
      </c>
      <c r="E495" s="2" t="s">
        <v>12</v>
      </c>
      <c r="F495" s="2">
        <f>VLOOKUP(C495,'Five Year Alumni Srvy 2016 Data'!C:F,4,FALSE)</f>
        <v>1</v>
      </c>
      <c r="G495" s="2" t="str">
        <f>VLOOKUP(F495,Coding!K:L,2,FALSE)</f>
        <v>URM</v>
      </c>
      <c r="H495" t="s">
        <v>310</v>
      </c>
      <c r="I495" t="s">
        <v>242</v>
      </c>
      <c r="J495" t="s">
        <v>21</v>
      </c>
      <c r="K495" t="s">
        <v>96</v>
      </c>
      <c r="L495" s="2">
        <v>2</v>
      </c>
      <c r="M495" t="s">
        <v>75</v>
      </c>
      <c r="N495" t="s">
        <v>97</v>
      </c>
      <c r="O495" t="s">
        <v>176</v>
      </c>
    </row>
    <row r="496" spans="1:15" x14ac:dyDescent="0.25">
      <c r="A496" s="2">
        <v>1</v>
      </c>
      <c r="B496" s="2">
        <v>2016</v>
      </c>
      <c r="C496" t="s">
        <v>314</v>
      </c>
      <c r="D496" t="s">
        <v>48</v>
      </c>
      <c r="E496" s="2" t="s">
        <v>12</v>
      </c>
      <c r="F496" s="2">
        <f>VLOOKUP(C496,'Five Year Alumni Srvy 2016 Data'!C:F,4,FALSE)</f>
        <v>1</v>
      </c>
      <c r="G496" s="2" t="str">
        <f>VLOOKUP(F496,Coding!K:L,2,FALSE)</f>
        <v>URM</v>
      </c>
      <c r="H496" t="s">
        <v>235</v>
      </c>
      <c r="I496" t="s">
        <v>236</v>
      </c>
      <c r="J496" t="s">
        <v>15</v>
      </c>
      <c r="K496" t="s">
        <v>96</v>
      </c>
      <c r="L496" s="2">
        <v>3</v>
      </c>
      <c r="M496" t="s">
        <v>75</v>
      </c>
      <c r="N496" t="s">
        <v>97</v>
      </c>
      <c r="O496" t="s">
        <v>95</v>
      </c>
    </row>
    <row r="497" spans="1:15" x14ac:dyDescent="0.25">
      <c r="A497" s="2">
        <v>1</v>
      </c>
      <c r="B497" s="2">
        <v>2016</v>
      </c>
      <c r="C497" t="s">
        <v>323</v>
      </c>
      <c r="D497" t="s">
        <v>169</v>
      </c>
      <c r="E497" s="2" t="s">
        <v>12</v>
      </c>
      <c r="F497" s="2">
        <f>VLOOKUP(C497,'Five Year Alumni Srvy 2016 Data'!C:F,4,FALSE)</f>
        <v>1</v>
      </c>
      <c r="G497" s="2" t="str">
        <f>VLOOKUP(F497,Coding!K:L,2,FALSE)</f>
        <v>URM</v>
      </c>
      <c r="H497" t="s">
        <v>195</v>
      </c>
      <c r="I497" t="s">
        <v>196</v>
      </c>
      <c r="J497" t="s">
        <v>10</v>
      </c>
      <c r="K497" t="s">
        <v>96</v>
      </c>
      <c r="L497" s="2">
        <v>2</v>
      </c>
      <c r="M497" t="s">
        <v>75</v>
      </c>
      <c r="N497" t="s">
        <v>97</v>
      </c>
      <c r="O497" t="s">
        <v>176</v>
      </c>
    </row>
    <row r="498" spans="1:15" x14ac:dyDescent="0.25">
      <c r="A498" s="2">
        <v>1</v>
      </c>
      <c r="B498" s="2">
        <v>2016</v>
      </c>
      <c r="C498" t="s">
        <v>327</v>
      </c>
      <c r="D498" t="s">
        <v>204</v>
      </c>
      <c r="E498" s="2" t="s">
        <v>12</v>
      </c>
      <c r="F498" s="2">
        <f>VLOOKUP(C498,'Five Year Alumni Srvy 2016 Data'!C:F,4,FALSE)</f>
        <v>1</v>
      </c>
      <c r="G498" s="2" t="str">
        <f>VLOOKUP(F498,Coding!K:L,2,FALSE)</f>
        <v>URM</v>
      </c>
      <c r="H498" t="s">
        <v>328</v>
      </c>
      <c r="I498" t="s">
        <v>328</v>
      </c>
      <c r="J498" t="s">
        <v>10</v>
      </c>
      <c r="K498" t="s">
        <v>96</v>
      </c>
      <c r="L498" s="2">
        <v>4</v>
      </c>
      <c r="M498" t="s">
        <v>75</v>
      </c>
      <c r="N498" t="s">
        <v>97</v>
      </c>
      <c r="O498" t="s">
        <v>92</v>
      </c>
    </row>
    <row r="499" spans="1:15" x14ac:dyDescent="0.25">
      <c r="A499" s="2">
        <v>1</v>
      </c>
      <c r="B499" s="2">
        <v>2016</v>
      </c>
      <c r="C499" t="s">
        <v>329</v>
      </c>
      <c r="D499" t="s">
        <v>48</v>
      </c>
      <c r="E499" s="2" t="s">
        <v>12</v>
      </c>
      <c r="F499" s="2">
        <f>VLOOKUP(C499,'Five Year Alumni Srvy 2016 Data'!C:F,4,FALSE)</f>
        <v>1</v>
      </c>
      <c r="G499" s="2" t="str">
        <f>VLOOKUP(F499,Coding!K:L,2,FALSE)</f>
        <v>URM</v>
      </c>
      <c r="H499" t="s">
        <v>182</v>
      </c>
      <c r="I499" t="s">
        <v>182</v>
      </c>
      <c r="J499" t="s">
        <v>21</v>
      </c>
      <c r="K499" t="s">
        <v>96</v>
      </c>
      <c r="L499" s="2">
        <v>1</v>
      </c>
      <c r="M499" t="s">
        <v>75</v>
      </c>
      <c r="N499" t="s">
        <v>97</v>
      </c>
    </row>
    <row r="500" spans="1:15" x14ac:dyDescent="0.25">
      <c r="A500" s="2">
        <v>1</v>
      </c>
      <c r="B500" s="2">
        <v>2016</v>
      </c>
      <c r="C500" t="s">
        <v>330</v>
      </c>
      <c r="D500" t="s">
        <v>48</v>
      </c>
      <c r="E500" s="2" t="s">
        <v>12</v>
      </c>
      <c r="F500" s="2">
        <f>VLOOKUP(C500,'Five Year Alumni Srvy 2016 Data'!C:F,4,FALSE)</f>
        <v>1</v>
      </c>
      <c r="G500" s="2" t="str">
        <f>VLOOKUP(F500,Coding!K:L,2,FALSE)</f>
        <v>URM</v>
      </c>
      <c r="H500" t="s">
        <v>235</v>
      </c>
      <c r="I500" t="s">
        <v>236</v>
      </c>
      <c r="J500" t="s">
        <v>15</v>
      </c>
      <c r="K500" t="s">
        <v>96</v>
      </c>
      <c r="L500" s="2">
        <v>4</v>
      </c>
      <c r="M500" t="s">
        <v>75</v>
      </c>
      <c r="N500" t="s">
        <v>97</v>
      </c>
      <c r="O500" t="s">
        <v>92</v>
      </c>
    </row>
    <row r="501" spans="1:15" x14ac:dyDescent="0.25">
      <c r="A501" s="2">
        <v>1</v>
      </c>
      <c r="B501" s="2">
        <v>2016</v>
      </c>
      <c r="C501" t="s">
        <v>336</v>
      </c>
      <c r="D501" t="s">
        <v>169</v>
      </c>
      <c r="E501" s="2" t="s">
        <v>12</v>
      </c>
      <c r="F501" s="2">
        <f>VLOOKUP(C501,'Five Year Alumni Srvy 2016 Data'!C:F,4,FALSE)</f>
        <v>1</v>
      </c>
      <c r="G501" s="2" t="str">
        <f>VLOOKUP(F501,Coding!K:L,2,FALSE)</f>
        <v>URM</v>
      </c>
      <c r="H501" t="s">
        <v>270</v>
      </c>
      <c r="I501" t="s">
        <v>270</v>
      </c>
      <c r="J501" t="s">
        <v>21</v>
      </c>
      <c r="K501" t="s">
        <v>96</v>
      </c>
      <c r="L501" s="2">
        <v>3</v>
      </c>
      <c r="M501" t="s">
        <v>75</v>
      </c>
      <c r="N501" t="s">
        <v>97</v>
      </c>
      <c r="O501" t="s">
        <v>95</v>
      </c>
    </row>
    <row r="502" spans="1:15" x14ac:dyDescent="0.25">
      <c r="A502" s="2">
        <v>1</v>
      </c>
      <c r="B502" s="2">
        <v>2016</v>
      </c>
      <c r="C502" t="s">
        <v>346</v>
      </c>
      <c r="D502" t="s">
        <v>48</v>
      </c>
      <c r="E502" s="2" t="s">
        <v>12</v>
      </c>
      <c r="F502" s="2">
        <f>VLOOKUP(C502,'Five Year Alumni Srvy 2016 Data'!C:F,4,FALSE)</f>
        <v>1</v>
      </c>
      <c r="G502" s="2" t="str">
        <f>VLOOKUP(F502,Coding!K:L,2,FALSE)</f>
        <v>URM</v>
      </c>
      <c r="H502" t="s">
        <v>347</v>
      </c>
      <c r="I502" t="s">
        <v>348</v>
      </c>
      <c r="J502" t="s">
        <v>10</v>
      </c>
      <c r="K502" t="s">
        <v>96</v>
      </c>
      <c r="L502" s="3"/>
      <c r="M502" t="s">
        <v>75</v>
      </c>
      <c r="N502" t="s">
        <v>97</v>
      </c>
    </row>
    <row r="503" spans="1:15" x14ac:dyDescent="0.25">
      <c r="A503" s="2">
        <v>1</v>
      </c>
      <c r="B503" s="2">
        <v>2016</v>
      </c>
      <c r="C503" t="s">
        <v>351</v>
      </c>
      <c r="D503" t="s">
        <v>169</v>
      </c>
      <c r="E503" s="2" t="s">
        <v>12</v>
      </c>
      <c r="F503" s="2">
        <f>VLOOKUP(C503,'Five Year Alumni Srvy 2016 Data'!C:F,4,FALSE)</f>
        <v>1</v>
      </c>
      <c r="G503" s="2" t="str">
        <f>VLOOKUP(F503,Coding!K:L,2,FALSE)</f>
        <v>URM</v>
      </c>
      <c r="H503" t="s">
        <v>352</v>
      </c>
      <c r="I503" t="s">
        <v>267</v>
      </c>
      <c r="J503" t="s">
        <v>10</v>
      </c>
      <c r="K503" t="s">
        <v>96</v>
      </c>
      <c r="L503" s="2">
        <v>4</v>
      </c>
      <c r="M503" t="s">
        <v>75</v>
      </c>
      <c r="N503" t="s">
        <v>97</v>
      </c>
      <c r="O503" t="s">
        <v>92</v>
      </c>
    </row>
    <row r="504" spans="1:15" x14ac:dyDescent="0.25">
      <c r="A504" s="2">
        <v>1</v>
      </c>
      <c r="B504" s="2">
        <v>2016</v>
      </c>
      <c r="C504" t="s">
        <v>355</v>
      </c>
      <c r="D504" t="s">
        <v>48</v>
      </c>
      <c r="E504" s="2" t="s">
        <v>12</v>
      </c>
      <c r="F504" s="2">
        <f>VLOOKUP(C504,'Five Year Alumni Srvy 2016 Data'!C:F,4,FALSE)</f>
        <v>1</v>
      </c>
      <c r="G504" s="2" t="str">
        <f>VLOOKUP(F504,Coding!K:L,2,FALSE)</f>
        <v>URM</v>
      </c>
      <c r="H504" t="s">
        <v>356</v>
      </c>
      <c r="I504" t="s">
        <v>356</v>
      </c>
      <c r="J504" t="s">
        <v>17</v>
      </c>
      <c r="K504" t="s">
        <v>96</v>
      </c>
      <c r="L504" s="2">
        <v>4</v>
      </c>
      <c r="M504" t="s">
        <v>75</v>
      </c>
      <c r="N504" t="s">
        <v>97</v>
      </c>
      <c r="O504" t="s">
        <v>92</v>
      </c>
    </row>
    <row r="505" spans="1:15" x14ac:dyDescent="0.25">
      <c r="A505" s="2">
        <v>1</v>
      </c>
      <c r="B505" s="2">
        <v>2016</v>
      </c>
      <c r="C505" t="s">
        <v>359</v>
      </c>
      <c r="D505" t="s">
        <v>48</v>
      </c>
      <c r="E505" s="2" t="s">
        <v>12</v>
      </c>
      <c r="F505" s="2">
        <f>VLOOKUP(C505,'Five Year Alumni Srvy 2016 Data'!C:F,4,FALSE)</f>
        <v>1</v>
      </c>
      <c r="G505" s="2" t="str">
        <f>VLOOKUP(F505,Coding!K:L,2,FALSE)</f>
        <v>URM</v>
      </c>
      <c r="H505" t="s">
        <v>360</v>
      </c>
      <c r="I505" t="s">
        <v>199</v>
      </c>
      <c r="J505" t="s">
        <v>17</v>
      </c>
      <c r="K505" t="s">
        <v>96</v>
      </c>
      <c r="L505" s="2">
        <v>4</v>
      </c>
      <c r="M505" t="s">
        <v>75</v>
      </c>
      <c r="N505" t="s">
        <v>97</v>
      </c>
      <c r="O505" t="s">
        <v>92</v>
      </c>
    </row>
    <row r="506" spans="1:15" x14ac:dyDescent="0.25">
      <c r="A506" s="2">
        <v>1</v>
      </c>
      <c r="B506" s="2">
        <v>2016</v>
      </c>
      <c r="C506" t="s">
        <v>367</v>
      </c>
      <c r="D506" t="s">
        <v>48</v>
      </c>
      <c r="E506" s="2" t="s">
        <v>12</v>
      </c>
      <c r="F506" s="2">
        <f>VLOOKUP(C506,'Five Year Alumni Srvy 2016 Data'!C:F,4,FALSE)</f>
        <v>1</v>
      </c>
      <c r="G506" s="2" t="str">
        <f>VLOOKUP(F506,Coding!K:L,2,FALSE)</f>
        <v>URM</v>
      </c>
      <c r="H506" t="s">
        <v>368</v>
      </c>
      <c r="I506" t="s">
        <v>293</v>
      </c>
      <c r="J506" t="s">
        <v>15</v>
      </c>
      <c r="K506" t="s">
        <v>96</v>
      </c>
      <c r="L506" s="2">
        <v>4</v>
      </c>
      <c r="M506" t="s">
        <v>75</v>
      </c>
      <c r="N506" t="s">
        <v>97</v>
      </c>
      <c r="O506" t="s">
        <v>92</v>
      </c>
    </row>
    <row r="507" spans="1:15" x14ac:dyDescent="0.25">
      <c r="A507" s="2">
        <v>1</v>
      </c>
      <c r="B507" s="2">
        <v>2016</v>
      </c>
      <c r="C507" t="s">
        <v>370</v>
      </c>
      <c r="D507" t="s">
        <v>264</v>
      </c>
      <c r="E507" s="2" t="s">
        <v>12</v>
      </c>
      <c r="F507" s="2">
        <f>VLOOKUP(C507,'Five Year Alumni Srvy 2016 Data'!C:F,4,FALSE)</f>
        <v>1</v>
      </c>
      <c r="G507" s="2" t="str">
        <f>VLOOKUP(F507,Coding!K:L,2,FALSE)</f>
        <v>URM</v>
      </c>
      <c r="H507" t="s">
        <v>252</v>
      </c>
      <c r="I507" t="s">
        <v>206</v>
      </c>
      <c r="J507" t="s">
        <v>15</v>
      </c>
      <c r="K507" t="s">
        <v>96</v>
      </c>
      <c r="L507" s="2">
        <v>3</v>
      </c>
      <c r="M507" t="s">
        <v>75</v>
      </c>
      <c r="N507" t="s">
        <v>97</v>
      </c>
      <c r="O507" t="s">
        <v>95</v>
      </c>
    </row>
    <row r="508" spans="1:15" x14ac:dyDescent="0.25">
      <c r="A508" s="2">
        <v>1</v>
      </c>
      <c r="B508" s="2">
        <v>2016</v>
      </c>
      <c r="C508" t="s">
        <v>371</v>
      </c>
      <c r="D508" t="s">
        <v>48</v>
      </c>
      <c r="E508" s="2" t="s">
        <v>12</v>
      </c>
      <c r="F508" s="2">
        <f>VLOOKUP(C508,'Five Year Alumni Srvy 2016 Data'!C:F,4,FALSE)</f>
        <v>1</v>
      </c>
      <c r="G508" s="2" t="str">
        <f>VLOOKUP(F508,Coding!K:L,2,FALSE)</f>
        <v>URM</v>
      </c>
      <c r="H508" t="s">
        <v>368</v>
      </c>
      <c r="I508" t="s">
        <v>293</v>
      </c>
      <c r="J508" t="s">
        <v>15</v>
      </c>
      <c r="K508" t="s">
        <v>96</v>
      </c>
      <c r="L508" s="3"/>
      <c r="M508" t="s">
        <v>75</v>
      </c>
      <c r="N508" t="s">
        <v>97</v>
      </c>
    </row>
    <row r="509" spans="1:15" x14ac:dyDescent="0.25">
      <c r="A509" s="2">
        <v>1</v>
      </c>
      <c r="B509" s="2">
        <v>2016</v>
      </c>
      <c r="C509" t="s">
        <v>374</v>
      </c>
      <c r="D509" t="s">
        <v>48</v>
      </c>
      <c r="E509" s="2" t="s">
        <v>12</v>
      </c>
      <c r="F509" s="2">
        <f>VLOOKUP(C509,'Five Year Alumni Srvy 2016 Data'!C:F,4,FALSE)</f>
        <v>1</v>
      </c>
      <c r="G509" s="2" t="str">
        <f>VLOOKUP(F509,Coding!K:L,2,FALSE)</f>
        <v>URM</v>
      </c>
      <c r="H509" t="s">
        <v>352</v>
      </c>
      <c r="I509" t="s">
        <v>267</v>
      </c>
      <c r="J509" t="s">
        <v>10</v>
      </c>
      <c r="K509" t="s">
        <v>96</v>
      </c>
      <c r="L509" s="2">
        <v>4</v>
      </c>
      <c r="M509" t="s">
        <v>75</v>
      </c>
      <c r="N509" t="s">
        <v>97</v>
      </c>
      <c r="O509" t="s">
        <v>92</v>
      </c>
    </row>
    <row r="510" spans="1:15" x14ac:dyDescent="0.25">
      <c r="A510" s="2">
        <v>1</v>
      </c>
      <c r="B510" s="2">
        <v>2016</v>
      </c>
      <c r="C510" t="s">
        <v>375</v>
      </c>
      <c r="D510" t="s">
        <v>48</v>
      </c>
      <c r="E510" s="2" t="s">
        <v>12</v>
      </c>
      <c r="F510" s="2">
        <f>VLOOKUP(C510,'Five Year Alumni Srvy 2016 Data'!C:F,4,FALSE)</f>
        <v>1</v>
      </c>
      <c r="G510" s="2" t="str">
        <f>VLOOKUP(F510,Coding!K:L,2,FALSE)</f>
        <v>URM</v>
      </c>
      <c r="H510" t="s">
        <v>376</v>
      </c>
      <c r="I510" t="s">
        <v>376</v>
      </c>
      <c r="J510" t="s">
        <v>21</v>
      </c>
      <c r="K510" t="s">
        <v>96</v>
      </c>
      <c r="L510" s="3"/>
      <c r="M510" t="s">
        <v>75</v>
      </c>
      <c r="N510" t="s">
        <v>97</v>
      </c>
    </row>
    <row r="511" spans="1:15" x14ac:dyDescent="0.25">
      <c r="A511" s="2">
        <v>1</v>
      </c>
      <c r="B511" s="2">
        <v>2016</v>
      </c>
      <c r="C511" t="s">
        <v>380</v>
      </c>
      <c r="E511" s="2" t="s">
        <v>12</v>
      </c>
      <c r="F511" s="2">
        <f>VLOOKUP(C511,'Five Year Alumni Srvy 2016 Data'!C:F,4,FALSE)</f>
        <v>1</v>
      </c>
      <c r="G511" s="2" t="str">
        <f>VLOOKUP(F511,Coding!K:L,2,FALSE)</f>
        <v>URM</v>
      </c>
      <c r="H511" t="s">
        <v>182</v>
      </c>
      <c r="I511" t="s">
        <v>182</v>
      </c>
      <c r="J511" t="s">
        <v>21</v>
      </c>
      <c r="K511" t="s">
        <v>96</v>
      </c>
      <c r="L511" s="2">
        <v>3</v>
      </c>
      <c r="M511" t="s">
        <v>75</v>
      </c>
      <c r="N511" t="s">
        <v>97</v>
      </c>
      <c r="O511" t="s">
        <v>95</v>
      </c>
    </row>
    <row r="512" spans="1:15" x14ac:dyDescent="0.25">
      <c r="A512" s="2">
        <v>1</v>
      </c>
      <c r="B512" s="2">
        <v>2016</v>
      </c>
      <c r="C512" t="s">
        <v>386</v>
      </c>
      <c r="D512" t="s">
        <v>48</v>
      </c>
      <c r="E512" s="2" t="s">
        <v>12</v>
      </c>
      <c r="F512" s="2">
        <f>VLOOKUP(C512,'Five Year Alumni Srvy 2016 Data'!C:F,4,FALSE)</f>
        <v>1</v>
      </c>
      <c r="G512" s="2" t="str">
        <f>VLOOKUP(F512,Coding!K:L,2,FALSE)</f>
        <v>URM</v>
      </c>
      <c r="H512" t="s">
        <v>387</v>
      </c>
      <c r="I512" t="s">
        <v>225</v>
      </c>
      <c r="J512" t="s">
        <v>19</v>
      </c>
      <c r="K512" t="s">
        <v>96</v>
      </c>
      <c r="L512" s="2">
        <v>3</v>
      </c>
      <c r="M512" t="s">
        <v>75</v>
      </c>
      <c r="N512" t="s">
        <v>97</v>
      </c>
      <c r="O512" t="s">
        <v>95</v>
      </c>
    </row>
    <row r="513" spans="1:15" x14ac:dyDescent="0.25">
      <c r="A513" s="2">
        <v>1</v>
      </c>
      <c r="B513" s="2">
        <v>2016</v>
      </c>
      <c r="C513" t="s">
        <v>392</v>
      </c>
      <c r="D513" t="s">
        <v>169</v>
      </c>
      <c r="E513" s="2" t="s">
        <v>12</v>
      </c>
      <c r="F513" s="2">
        <f>VLOOKUP(C513,'Five Year Alumni Srvy 2016 Data'!C:F,4,FALSE)</f>
        <v>1</v>
      </c>
      <c r="G513" s="2" t="str">
        <f>VLOOKUP(F513,Coding!K:L,2,FALSE)</f>
        <v>URM</v>
      </c>
      <c r="H513" t="s">
        <v>382</v>
      </c>
      <c r="I513" t="s">
        <v>328</v>
      </c>
      <c r="J513" t="s">
        <v>10</v>
      </c>
      <c r="K513" t="s">
        <v>96</v>
      </c>
      <c r="L513" s="2">
        <v>3</v>
      </c>
      <c r="M513" t="s">
        <v>75</v>
      </c>
      <c r="N513" t="s">
        <v>97</v>
      </c>
      <c r="O513" t="s">
        <v>95</v>
      </c>
    </row>
    <row r="514" spans="1:15" x14ac:dyDescent="0.25">
      <c r="A514" s="2">
        <v>1</v>
      </c>
      <c r="B514" s="2">
        <v>2016</v>
      </c>
      <c r="C514" t="s">
        <v>393</v>
      </c>
      <c r="D514" t="s">
        <v>264</v>
      </c>
      <c r="E514" s="2" t="s">
        <v>12</v>
      </c>
      <c r="F514" s="2">
        <f>VLOOKUP(C514,'Five Year Alumni Srvy 2016 Data'!C:F,4,FALSE)</f>
        <v>1</v>
      </c>
      <c r="G514" s="2" t="str">
        <f>VLOOKUP(F514,Coding!K:L,2,FALSE)</f>
        <v>URM</v>
      </c>
      <c r="H514" t="s">
        <v>260</v>
      </c>
      <c r="I514" t="s">
        <v>261</v>
      </c>
      <c r="J514" t="s">
        <v>10</v>
      </c>
      <c r="K514" t="s">
        <v>96</v>
      </c>
      <c r="L514" s="2">
        <v>3</v>
      </c>
      <c r="M514" t="s">
        <v>75</v>
      </c>
      <c r="N514" t="s">
        <v>97</v>
      </c>
      <c r="O514" t="s">
        <v>95</v>
      </c>
    </row>
    <row r="515" spans="1:15" x14ac:dyDescent="0.25">
      <c r="A515" s="2">
        <v>1</v>
      </c>
      <c r="B515" s="2">
        <v>2016</v>
      </c>
      <c r="C515" t="s">
        <v>395</v>
      </c>
      <c r="D515" t="s">
        <v>204</v>
      </c>
      <c r="E515" s="2" t="s">
        <v>12</v>
      </c>
      <c r="F515" s="2">
        <f>VLOOKUP(C515,'Five Year Alumni Srvy 2016 Data'!C:F,4,FALSE)</f>
        <v>1</v>
      </c>
      <c r="G515" s="2" t="str">
        <f>VLOOKUP(F515,Coding!K:L,2,FALSE)</f>
        <v>URM</v>
      </c>
      <c r="H515" t="s">
        <v>339</v>
      </c>
      <c r="I515" t="s">
        <v>339</v>
      </c>
      <c r="J515" t="s">
        <v>15</v>
      </c>
      <c r="K515" t="s">
        <v>96</v>
      </c>
      <c r="L515" s="2">
        <v>3</v>
      </c>
      <c r="M515" t="s">
        <v>75</v>
      </c>
      <c r="N515" t="s">
        <v>97</v>
      </c>
      <c r="O515" t="s">
        <v>95</v>
      </c>
    </row>
    <row r="516" spans="1:15" x14ac:dyDescent="0.25">
      <c r="A516" s="2">
        <v>1</v>
      </c>
      <c r="B516" s="2">
        <v>2016</v>
      </c>
      <c r="C516" t="s">
        <v>397</v>
      </c>
      <c r="D516" t="s">
        <v>169</v>
      </c>
      <c r="E516" s="2" t="s">
        <v>12</v>
      </c>
      <c r="F516" s="2">
        <f>VLOOKUP(C516,'Five Year Alumni Srvy 2016 Data'!C:F,4,FALSE)</f>
        <v>1</v>
      </c>
      <c r="G516" s="2" t="str">
        <f>VLOOKUP(F516,Coding!K:L,2,FALSE)</f>
        <v>URM</v>
      </c>
      <c r="H516" t="s">
        <v>398</v>
      </c>
      <c r="I516" t="s">
        <v>399</v>
      </c>
      <c r="J516" t="s">
        <v>19</v>
      </c>
      <c r="K516" t="s">
        <v>96</v>
      </c>
      <c r="L516" s="2">
        <v>4</v>
      </c>
      <c r="M516" t="s">
        <v>75</v>
      </c>
      <c r="N516" t="s">
        <v>97</v>
      </c>
      <c r="O516" t="s">
        <v>92</v>
      </c>
    </row>
    <row r="517" spans="1:15" x14ac:dyDescent="0.25">
      <c r="A517" s="2">
        <v>1</v>
      </c>
      <c r="B517" s="2">
        <v>2016</v>
      </c>
      <c r="C517" t="s">
        <v>403</v>
      </c>
      <c r="D517" t="s">
        <v>169</v>
      </c>
      <c r="E517" s="2" t="s">
        <v>12</v>
      </c>
      <c r="F517" s="2">
        <f>VLOOKUP(C517,'Five Year Alumni Srvy 2016 Data'!C:F,4,FALSE)</f>
        <v>1</v>
      </c>
      <c r="G517" s="2" t="str">
        <f>VLOOKUP(F517,Coding!K:L,2,FALSE)</f>
        <v>URM</v>
      </c>
      <c r="H517" t="s">
        <v>304</v>
      </c>
      <c r="I517" t="s">
        <v>267</v>
      </c>
      <c r="J517" t="s">
        <v>10</v>
      </c>
      <c r="K517" t="s">
        <v>96</v>
      </c>
      <c r="L517" s="3"/>
      <c r="M517" t="s">
        <v>75</v>
      </c>
      <c r="N517" t="s">
        <v>97</v>
      </c>
    </row>
    <row r="518" spans="1:15" x14ac:dyDescent="0.25">
      <c r="A518" s="2">
        <v>1</v>
      </c>
      <c r="B518" s="2">
        <v>2016</v>
      </c>
      <c r="C518" t="s">
        <v>407</v>
      </c>
      <c r="D518" t="s">
        <v>48</v>
      </c>
      <c r="E518" s="2" t="s">
        <v>12</v>
      </c>
      <c r="F518" s="2">
        <f>VLOOKUP(C518,'Five Year Alumni Srvy 2016 Data'!C:F,4,FALSE)</f>
        <v>1</v>
      </c>
      <c r="G518" s="2" t="str">
        <f>VLOOKUP(F518,Coding!K:L,2,FALSE)</f>
        <v>URM</v>
      </c>
      <c r="H518" t="s">
        <v>408</v>
      </c>
      <c r="I518" t="s">
        <v>409</v>
      </c>
      <c r="J518" t="s">
        <v>19</v>
      </c>
      <c r="K518" t="s">
        <v>96</v>
      </c>
      <c r="L518" s="2">
        <v>3</v>
      </c>
      <c r="M518" t="s">
        <v>75</v>
      </c>
      <c r="N518" t="s">
        <v>97</v>
      </c>
      <c r="O518" t="s">
        <v>95</v>
      </c>
    </row>
    <row r="519" spans="1:15" x14ac:dyDescent="0.25">
      <c r="A519" s="2">
        <v>1</v>
      </c>
      <c r="B519" s="2">
        <v>2016</v>
      </c>
      <c r="C519" t="s">
        <v>411</v>
      </c>
      <c r="D519" t="s">
        <v>48</v>
      </c>
      <c r="E519" s="2" t="s">
        <v>12</v>
      </c>
      <c r="F519" s="2">
        <f>VLOOKUP(C519,'Five Year Alumni Srvy 2016 Data'!C:F,4,FALSE)</f>
        <v>1</v>
      </c>
      <c r="G519" s="2" t="str">
        <f>VLOOKUP(F519,Coding!K:L,2,FALSE)</f>
        <v>URM</v>
      </c>
      <c r="H519" t="s">
        <v>412</v>
      </c>
      <c r="I519" t="s">
        <v>196</v>
      </c>
      <c r="J519" t="s">
        <v>10</v>
      </c>
      <c r="K519" t="s">
        <v>96</v>
      </c>
      <c r="L519" s="3"/>
      <c r="M519" t="s">
        <v>75</v>
      </c>
      <c r="N519" t="s">
        <v>97</v>
      </c>
    </row>
    <row r="520" spans="1:15" x14ac:dyDescent="0.25">
      <c r="A520" s="2">
        <v>1</v>
      </c>
      <c r="B520" s="2">
        <v>2016</v>
      </c>
      <c r="C520" t="s">
        <v>421</v>
      </c>
      <c r="D520" t="s">
        <v>264</v>
      </c>
      <c r="E520" s="2" t="s">
        <v>12</v>
      </c>
      <c r="F520" s="2">
        <f>VLOOKUP(C520,'Five Year Alumni Srvy 2016 Data'!C:F,4,FALSE)</f>
        <v>1</v>
      </c>
      <c r="G520" s="2" t="str">
        <f>VLOOKUP(F520,Coding!K:L,2,FALSE)</f>
        <v>URM</v>
      </c>
      <c r="H520" t="s">
        <v>389</v>
      </c>
      <c r="I520" t="s">
        <v>390</v>
      </c>
      <c r="J520" t="s">
        <v>21</v>
      </c>
      <c r="K520" t="s">
        <v>96</v>
      </c>
      <c r="L520" s="2">
        <v>4</v>
      </c>
      <c r="M520" t="s">
        <v>75</v>
      </c>
      <c r="N520" t="s">
        <v>97</v>
      </c>
      <c r="O520" t="s">
        <v>92</v>
      </c>
    </row>
    <row r="521" spans="1:15" x14ac:dyDescent="0.25">
      <c r="A521" s="2">
        <v>1</v>
      </c>
      <c r="B521" s="2">
        <v>2016</v>
      </c>
      <c r="C521" t="s">
        <v>423</v>
      </c>
      <c r="D521" t="s">
        <v>204</v>
      </c>
      <c r="E521" s="2" t="s">
        <v>12</v>
      </c>
      <c r="F521" s="2">
        <f>VLOOKUP(C521,'Five Year Alumni Srvy 2016 Data'!C:F,4,FALSE)</f>
        <v>1</v>
      </c>
      <c r="G521" s="2" t="str">
        <f>VLOOKUP(F521,Coding!K:L,2,FALSE)</f>
        <v>URM</v>
      </c>
      <c r="H521" t="s">
        <v>328</v>
      </c>
      <c r="I521" t="s">
        <v>328</v>
      </c>
      <c r="J521" t="s">
        <v>10</v>
      </c>
      <c r="K521" t="s">
        <v>96</v>
      </c>
      <c r="L521" s="2">
        <v>4</v>
      </c>
      <c r="M521" t="s">
        <v>75</v>
      </c>
      <c r="N521" t="s">
        <v>97</v>
      </c>
      <c r="O521" t="s">
        <v>92</v>
      </c>
    </row>
    <row r="522" spans="1:15" x14ac:dyDescent="0.25">
      <c r="A522" s="2">
        <v>1</v>
      </c>
      <c r="B522" s="2">
        <v>2016</v>
      </c>
      <c r="C522" t="s">
        <v>428</v>
      </c>
      <c r="D522" t="s">
        <v>48</v>
      </c>
      <c r="E522" s="2" t="s">
        <v>12</v>
      </c>
      <c r="F522" s="2">
        <f>VLOOKUP(C522,'Five Year Alumni Srvy 2016 Data'!C:F,4,FALSE)</f>
        <v>1</v>
      </c>
      <c r="G522" s="2" t="str">
        <f>VLOOKUP(F522,Coding!K:L,2,FALSE)</f>
        <v>URM</v>
      </c>
      <c r="H522" t="s">
        <v>342</v>
      </c>
      <c r="I522" t="s">
        <v>342</v>
      </c>
      <c r="J522" t="s">
        <v>19</v>
      </c>
      <c r="K522" t="s">
        <v>96</v>
      </c>
      <c r="L522" s="2">
        <v>4</v>
      </c>
      <c r="M522" t="s">
        <v>75</v>
      </c>
      <c r="N522" t="s">
        <v>97</v>
      </c>
      <c r="O522" t="s">
        <v>92</v>
      </c>
    </row>
    <row r="523" spans="1:15" x14ac:dyDescent="0.25">
      <c r="A523" s="2">
        <v>1</v>
      </c>
      <c r="B523" s="2">
        <v>2016</v>
      </c>
      <c r="C523" t="s">
        <v>429</v>
      </c>
      <c r="D523" t="s">
        <v>169</v>
      </c>
      <c r="E523" s="2" t="s">
        <v>12</v>
      </c>
      <c r="F523" s="2">
        <f>VLOOKUP(C523,'Five Year Alumni Srvy 2016 Data'!C:F,4,FALSE)</f>
        <v>1</v>
      </c>
      <c r="G523" s="2" t="str">
        <f>VLOOKUP(F523,Coding!K:L,2,FALSE)</f>
        <v>URM</v>
      </c>
      <c r="H523" t="s">
        <v>304</v>
      </c>
      <c r="I523" t="s">
        <v>267</v>
      </c>
      <c r="J523" t="s">
        <v>10</v>
      </c>
      <c r="K523" t="s">
        <v>96</v>
      </c>
      <c r="L523" s="3"/>
      <c r="M523" t="s">
        <v>75</v>
      </c>
      <c r="N523" t="s">
        <v>97</v>
      </c>
    </row>
    <row r="524" spans="1:15" x14ac:dyDescent="0.25">
      <c r="A524" s="2">
        <v>1</v>
      </c>
      <c r="B524" s="2">
        <v>2016</v>
      </c>
      <c r="C524" t="s">
        <v>430</v>
      </c>
      <c r="D524" t="s">
        <v>48</v>
      </c>
      <c r="E524" s="2" t="s">
        <v>12</v>
      </c>
      <c r="F524" s="2">
        <f>VLOOKUP(C524,'Five Year Alumni Srvy 2016 Data'!C:F,4,FALSE)</f>
        <v>1</v>
      </c>
      <c r="G524" s="2" t="str">
        <f>VLOOKUP(F524,Coding!K:L,2,FALSE)</f>
        <v>URM</v>
      </c>
      <c r="H524" t="s">
        <v>182</v>
      </c>
      <c r="I524" t="s">
        <v>182</v>
      </c>
      <c r="J524" t="s">
        <v>21</v>
      </c>
      <c r="K524" t="s">
        <v>96</v>
      </c>
      <c r="L524" s="2">
        <v>4</v>
      </c>
      <c r="M524" t="s">
        <v>75</v>
      </c>
      <c r="N524" t="s">
        <v>97</v>
      </c>
      <c r="O524" t="s">
        <v>92</v>
      </c>
    </row>
    <row r="525" spans="1:15" x14ac:dyDescent="0.25">
      <c r="A525" s="2">
        <v>1</v>
      </c>
      <c r="B525" s="2">
        <v>2016</v>
      </c>
      <c r="C525" t="s">
        <v>436</v>
      </c>
      <c r="D525" t="s">
        <v>48</v>
      </c>
      <c r="E525" s="2" t="s">
        <v>12</v>
      </c>
      <c r="F525" s="2">
        <f>VLOOKUP(C525,'Five Year Alumni Srvy 2016 Data'!C:F,4,FALSE)</f>
        <v>1</v>
      </c>
      <c r="G525" s="2" t="str">
        <f>VLOOKUP(F525,Coding!K:L,2,FALSE)</f>
        <v>URM</v>
      </c>
      <c r="H525" t="s">
        <v>238</v>
      </c>
      <c r="I525" t="s">
        <v>225</v>
      </c>
      <c r="J525" t="s">
        <v>19</v>
      </c>
      <c r="K525" t="s">
        <v>96</v>
      </c>
      <c r="L525" s="2">
        <v>3</v>
      </c>
      <c r="M525" t="s">
        <v>75</v>
      </c>
      <c r="N525" t="s">
        <v>97</v>
      </c>
      <c r="O525" t="s">
        <v>95</v>
      </c>
    </row>
    <row r="526" spans="1:15" x14ac:dyDescent="0.25">
      <c r="A526" s="2">
        <v>1</v>
      </c>
      <c r="B526" s="2">
        <v>2016</v>
      </c>
      <c r="C526" t="s">
        <v>439</v>
      </c>
      <c r="D526" t="s">
        <v>169</v>
      </c>
      <c r="E526" s="2" t="s">
        <v>12</v>
      </c>
      <c r="F526" s="2">
        <f>VLOOKUP(C526,'Five Year Alumni Srvy 2016 Data'!C:F,4,FALSE)</f>
        <v>1</v>
      </c>
      <c r="G526" s="2" t="str">
        <f>VLOOKUP(F526,Coding!K:L,2,FALSE)</f>
        <v>URM</v>
      </c>
      <c r="H526" t="s">
        <v>328</v>
      </c>
      <c r="I526" t="s">
        <v>328</v>
      </c>
      <c r="J526" t="s">
        <v>10</v>
      </c>
      <c r="K526" t="s">
        <v>96</v>
      </c>
      <c r="L526" s="2">
        <v>4</v>
      </c>
      <c r="M526" t="s">
        <v>75</v>
      </c>
      <c r="N526" t="s">
        <v>97</v>
      </c>
      <c r="O526" t="s">
        <v>92</v>
      </c>
    </row>
    <row r="527" spans="1:15" x14ac:dyDescent="0.25">
      <c r="A527" s="2">
        <v>1</v>
      </c>
      <c r="B527" s="2">
        <v>2016</v>
      </c>
      <c r="C527" t="s">
        <v>440</v>
      </c>
      <c r="D527" t="s">
        <v>48</v>
      </c>
      <c r="E527" s="2" t="s">
        <v>12</v>
      </c>
      <c r="F527" s="2">
        <f>VLOOKUP(C527,'Five Year Alumni Srvy 2016 Data'!C:F,4,FALSE)</f>
        <v>1</v>
      </c>
      <c r="G527" s="2" t="str">
        <f>VLOOKUP(F527,Coding!K:L,2,FALSE)</f>
        <v>URM</v>
      </c>
      <c r="H527" t="s">
        <v>182</v>
      </c>
      <c r="I527" t="s">
        <v>182</v>
      </c>
      <c r="J527" t="s">
        <v>21</v>
      </c>
      <c r="K527" t="s">
        <v>96</v>
      </c>
      <c r="L527" s="2">
        <v>4</v>
      </c>
      <c r="M527" t="s">
        <v>75</v>
      </c>
      <c r="N527" t="s">
        <v>97</v>
      </c>
      <c r="O527" t="s">
        <v>92</v>
      </c>
    </row>
    <row r="528" spans="1:15" x14ac:dyDescent="0.25">
      <c r="A528" s="2">
        <v>1</v>
      </c>
      <c r="B528" s="2">
        <v>2016</v>
      </c>
      <c r="C528" t="s">
        <v>447</v>
      </c>
      <c r="D528" t="s">
        <v>48</v>
      </c>
      <c r="E528" s="2" t="s">
        <v>12</v>
      </c>
      <c r="F528" s="2">
        <f>VLOOKUP(C528,'Five Year Alumni Srvy 2016 Data'!C:F,4,FALSE)</f>
        <v>1</v>
      </c>
      <c r="G528" s="2" t="str">
        <f>VLOOKUP(F528,Coding!K:L,2,FALSE)</f>
        <v>URM</v>
      </c>
      <c r="H528" t="s">
        <v>448</v>
      </c>
      <c r="I528" t="s">
        <v>261</v>
      </c>
      <c r="J528" t="s">
        <v>10</v>
      </c>
      <c r="K528" t="s">
        <v>96</v>
      </c>
      <c r="L528" s="3"/>
      <c r="M528" t="s">
        <v>75</v>
      </c>
      <c r="N528" t="s">
        <v>97</v>
      </c>
    </row>
    <row r="529" spans="1:15" x14ac:dyDescent="0.25">
      <c r="A529" s="2">
        <v>1</v>
      </c>
      <c r="B529" s="2">
        <v>2016</v>
      </c>
      <c r="C529" t="s">
        <v>456</v>
      </c>
      <c r="D529" t="s">
        <v>204</v>
      </c>
      <c r="E529" s="2" t="s">
        <v>12</v>
      </c>
      <c r="F529" s="2">
        <f>VLOOKUP(C529,'Five Year Alumni Srvy 2016 Data'!C:F,4,FALSE)</f>
        <v>1</v>
      </c>
      <c r="G529" s="2" t="str">
        <f>VLOOKUP(F529,Coding!K:L,2,FALSE)</f>
        <v>URM</v>
      </c>
      <c r="H529" t="s">
        <v>382</v>
      </c>
      <c r="I529" t="s">
        <v>328</v>
      </c>
      <c r="J529" t="s">
        <v>10</v>
      </c>
      <c r="K529" t="s">
        <v>96</v>
      </c>
      <c r="L529" s="2">
        <v>3</v>
      </c>
      <c r="M529" t="s">
        <v>75</v>
      </c>
      <c r="N529" t="s">
        <v>97</v>
      </c>
      <c r="O529" t="s">
        <v>95</v>
      </c>
    </row>
    <row r="530" spans="1:15" x14ac:dyDescent="0.25">
      <c r="A530" s="2">
        <v>1</v>
      </c>
      <c r="B530" s="2">
        <v>2016</v>
      </c>
      <c r="C530" t="s">
        <v>457</v>
      </c>
      <c r="D530" t="s">
        <v>169</v>
      </c>
      <c r="E530" s="2" t="s">
        <v>12</v>
      </c>
      <c r="F530" s="2">
        <f>VLOOKUP(C530,'Five Year Alumni Srvy 2016 Data'!C:F,4,FALSE)</f>
        <v>1</v>
      </c>
      <c r="G530" s="2" t="str">
        <f>VLOOKUP(F530,Coding!K:L,2,FALSE)</f>
        <v>URM</v>
      </c>
      <c r="H530" t="s">
        <v>409</v>
      </c>
      <c r="I530" t="s">
        <v>409</v>
      </c>
      <c r="J530" t="s">
        <v>19</v>
      </c>
      <c r="K530" t="s">
        <v>96</v>
      </c>
      <c r="L530" s="2">
        <v>3</v>
      </c>
      <c r="M530" t="s">
        <v>75</v>
      </c>
      <c r="N530" t="s">
        <v>97</v>
      </c>
      <c r="O530" t="s">
        <v>95</v>
      </c>
    </row>
    <row r="531" spans="1:15" x14ac:dyDescent="0.25">
      <c r="A531" s="2">
        <v>1</v>
      </c>
      <c r="B531" s="2">
        <v>2016</v>
      </c>
      <c r="C531" t="s">
        <v>458</v>
      </c>
      <c r="D531" t="s">
        <v>169</v>
      </c>
      <c r="E531" s="2" t="s">
        <v>12</v>
      </c>
      <c r="F531" s="2">
        <f>VLOOKUP(C531,'Five Year Alumni Srvy 2016 Data'!C:F,4,FALSE)</f>
        <v>1</v>
      </c>
      <c r="G531" s="2" t="str">
        <f>VLOOKUP(F531,Coding!K:L,2,FALSE)</f>
        <v>URM</v>
      </c>
      <c r="H531" t="s">
        <v>459</v>
      </c>
      <c r="I531" t="s">
        <v>220</v>
      </c>
      <c r="J531" t="s">
        <v>19</v>
      </c>
      <c r="K531" t="s">
        <v>96</v>
      </c>
      <c r="L531" s="2">
        <v>1</v>
      </c>
      <c r="M531" t="s">
        <v>75</v>
      </c>
      <c r="N531" t="s">
        <v>97</v>
      </c>
    </row>
    <row r="532" spans="1:15" x14ac:dyDescent="0.25">
      <c r="A532" s="2">
        <v>1</v>
      </c>
      <c r="B532" s="2">
        <v>2016</v>
      </c>
      <c r="C532" t="s">
        <v>467</v>
      </c>
      <c r="D532" t="s">
        <v>264</v>
      </c>
      <c r="E532" s="2" t="s">
        <v>12</v>
      </c>
      <c r="F532" s="2">
        <f>VLOOKUP(C532,'Five Year Alumni Srvy 2016 Data'!C:F,4,FALSE)</f>
        <v>1</v>
      </c>
      <c r="G532" s="2" t="str">
        <f>VLOOKUP(F532,Coding!K:L,2,FALSE)</f>
        <v>URM</v>
      </c>
      <c r="H532" t="s">
        <v>235</v>
      </c>
      <c r="I532" t="s">
        <v>236</v>
      </c>
      <c r="J532" t="s">
        <v>15</v>
      </c>
      <c r="K532" t="s">
        <v>96</v>
      </c>
      <c r="L532" s="3"/>
      <c r="M532" t="s">
        <v>75</v>
      </c>
      <c r="N532" t="s">
        <v>97</v>
      </c>
    </row>
    <row r="533" spans="1:15" x14ac:dyDescent="0.25">
      <c r="A533" s="2">
        <v>1</v>
      </c>
      <c r="B533" s="2">
        <v>2016</v>
      </c>
      <c r="C533" t="s">
        <v>470</v>
      </c>
      <c r="D533" t="s">
        <v>48</v>
      </c>
      <c r="E533" s="2" t="s">
        <v>12</v>
      </c>
      <c r="F533" s="2">
        <f>VLOOKUP(C533,'Five Year Alumni Srvy 2016 Data'!C:F,4,FALSE)</f>
        <v>1</v>
      </c>
      <c r="G533" s="2" t="str">
        <f>VLOOKUP(F533,Coding!K:L,2,FALSE)</f>
        <v>URM</v>
      </c>
      <c r="H533" t="s">
        <v>471</v>
      </c>
      <c r="I533" t="s">
        <v>452</v>
      </c>
      <c r="J533" t="s">
        <v>21</v>
      </c>
      <c r="K533" t="s">
        <v>96</v>
      </c>
      <c r="L533" s="2">
        <v>3</v>
      </c>
      <c r="M533" t="s">
        <v>75</v>
      </c>
      <c r="N533" t="s">
        <v>97</v>
      </c>
      <c r="O533" t="s">
        <v>95</v>
      </c>
    </row>
    <row r="534" spans="1:15" x14ac:dyDescent="0.25">
      <c r="A534" s="2">
        <v>1</v>
      </c>
      <c r="B534" s="2">
        <v>2016</v>
      </c>
      <c r="C534" t="s">
        <v>478</v>
      </c>
      <c r="D534" t="s">
        <v>48</v>
      </c>
      <c r="E534" s="2" t="s">
        <v>12</v>
      </c>
      <c r="F534" s="2">
        <f>VLOOKUP(C534,'Five Year Alumni Srvy 2016 Data'!C:F,4,FALSE)</f>
        <v>1</v>
      </c>
      <c r="G534" s="2" t="str">
        <f>VLOOKUP(F534,Coding!K:L,2,FALSE)</f>
        <v>URM</v>
      </c>
      <c r="H534" t="s">
        <v>412</v>
      </c>
      <c r="I534" t="s">
        <v>196</v>
      </c>
      <c r="J534" t="s">
        <v>10</v>
      </c>
      <c r="K534" t="s">
        <v>96</v>
      </c>
      <c r="L534" s="2">
        <v>1</v>
      </c>
      <c r="M534" t="s">
        <v>75</v>
      </c>
      <c r="N534" t="s">
        <v>97</v>
      </c>
    </row>
    <row r="535" spans="1:15" x14ac:dyDescent="0.25">
      <c r="A535" s="2">
        <v>1</v>
      </c>
      <c r="B535" s="2">
        <v>2016</v>
      </c>
      <c r="C535" t="s">
        <v>481</v>
      </c>
      <c r="D535" t="s">
        <v>169</v>
      </c>
      <c r="E535" s="2" t="s">
        <v>12</v>
      </c>
      <c r="F535" s="2">
        <f>VLOOKUP(C535,'Five Year Alumni Srvy 2016 Data'!C:F,4,FALSE)</f>
        <v>1</v>
      </c>
      <c r="G535" s="2" t="str">
        <f>VLOOKUP(F535,Coding!K:L,2,FALSE)</f>
        <v>URM</v>
      </c>
      <c r="H535" t="s">
        <v>270</v>
      </c>
      <c r="I535" t="s">
        <v>270</v>
      </c>
      <c r="J535" t="s">
        <v>21</v>
      </c>
      <c r="K535" t="s">
        <v>96</v>
      </c>
      <c r="L535" s="2">
        <v>4</v>
      </c>
      <c r="M535" t="s">
        <v>75</v>
      </c>
      <c r="N535" t="s">
        <v>97</v>
      </c>
      <c r="O535" t="s">
        <v>92</v>
      </c>
    </row>
    <row r="536" spans="1:15" x14ac:dyDescent="0.25">
      <c r="A536" s="2">
        <v>1</v>
      </c>
      <c r="B536" s="2">
        <v>2016</v>
      </c>
      <c r="C536" t="s">
        <v>484</v>
      </c>
      <c r="D536" t="s">
        <v>48</v>
      </c>
      <c r="E536" s="2" t="s">
        <v>12</v>
      </c>
      <c r="F536" s="2">
        <f>VLOOKUP(C536,'Five Year Alumni Srvy 2016 Data'!C:F,4,FALSE)</f>
        <v>1</v>
      </c>
      <c r="G536" s="2" t="str">
        <f>VLOOKUP(F536,Coding!K:L,2,FALSE)</f>
        <v>URM</v>
      </c>
      <c r="H536" t="s">
        <v>304</v>
      </c>
      <c r="I536" t="s">
        <v>267</v>
      </c>
      <c r="J536" t="s">
        <v>10</v>
      </c>
      <c r="K536" t="s">
        <v>96</v>
      </c>
      <c r="L536" s="2">
        <v>4</v>
      </c>
      <c r="M536" t="s">
        <v>75</v>
      </c>
      <c r="N536" t="s">
        <v>97</v>
      </c>
      <c r="O536" t="s">
        <v>92</v>
      </c>
    </row>
    <row r="537" spans="1:15" x14ac:dyDescent="0.25">
      <c r="A537" s="2">
        <v>1</v>
      </c>
      <c r="B537" s="2">
        <v>2016</v>
      </c>
      <c r="C537" t="s">
        <v>486</v>
      </c>
      <c r="D537" t="s">
        <v>48</v>
      </c>
      <c r="E537" s="2" t="s">
        <v>12</v>
      </c>
      <c r="F537" s="2">
        <f>VLOOKUP(C537,'Five Year Alumni Srvy 2016 Data'!C:F,4,FALSE)</f>
        <v>1</v>
      </c>
      <c r="G537" s="2" t="str">
        <f>VLOOKUP(F537,Coding!K:L,2,FALSE)</f>
        <v>URM</v>
      </c>
      <c r="H537" t="s">
        <v>487</v>
      </c>
      <c r="I537" t="s">
        <v>225</v>
      </c>
      <c r="J537" t="s">
        <v>19</v>
      </c>
      <c r="K537" t="s">
        <v>96</v>
      </c>
      <c r="L537" s="2">
        <v>3</v>
      </c>
      <c r="M537" t="s">
        <v>75</v>
      </c>
      <c r="N537" t="s">
        <v>97</v>
      </c>
      <c r="O537" t="s">
        <v>95</v>
      </c>
    </row>
    <row r="538" spans="1:15" x14ac:dyDescent="0.25">
      <c r="A538" s="2">
        <v>1</v>
      </c>
      <c r="B538" s="2">
        <v>2016</v>
      </c>
      <c r="C538" t="s">
        <v>491</v>
      </c>
      <c r="D538" t="s">
        <v>48</v>
      </c>
      <c r="E538" s="2" t="s">
        <v>12</v>
      </c>
      <c r="F538" s="2">
        <f>VLOOKUP(C538,'Five Year Alumni Srvy 2016 Data'!C:F,4,FALSE)</f>
        <v>1</v>
      </c>
      <c r="G538" s="2" t="str">
        <f>VLOOKUP(F538,Coding!K:L,2,FALSE)</f>
        <v>URM</v>
      </c>
      <c r="H538" t="s">
        <v>298</v>
      </c>
      <c r="I538" t="s">
        <v>298</v>
      </c>
      <c r="J538" t="s">
        <v>21</v>
      </c>
      <c r="K538" t="s">
        <v>96</v>
      </c>
      <c r="L538" s="2">
        <v>3</v>
      </c>
      <c r="M538" t="s">
        <v>75</v>
      </c>
      <c r="N538" t="s">
        <v>97</v>
      </c>
      <c r="O538" t="s">
        <v>95</v>
      </c>
    </row>
    <row r="539" spans="1:15" x14ac:dyDescent="0.25">
      <c r="A539" s="2">
        <v>1</v>
      </c>
      <c r="B539" s="2">
        <v>2016</v>
      </c>
      <c r="C539" t="s">
        <v>494</v>
      </c>
      <c r="D539" t="s">
        <v>48</v>
      </c>
      <c r="E539" s="2" t="s">
        <v>12</v>
      </c>
      <c r="F539" s="2">
        <f>VLOOKUP(C539,'Five Year Alumni Srvy 2016 Data'!C:F,4,FALSE)</f>
        <v>1</v>
      </c>
      <c r="G539" s="2" t="str">
        <f>VLOOKUP(F539,Coding!K:L,2,FALSE)</f>
        <v>URM</v>
      </c>
      <c r="H539" t="s">
        <v>328</v>
      </c>
      <c r="I539" t="s">
        <v>328</v>
      </c>
      <c r="J539" t="s">
        <v>10</v>
      </c>
      <c r="K539" t="s">
        <v>96</v>
      </c>
      <c r="L539" s="2">
        <v>4</v>
      </c>
      <c r="M539" t="s">
        <v>75</v>
      </c>
      <c r="N539" t="s">
        <v>97</v>
      </c>
      <c r="O539" t="s">
        <v>92</v>
      </c>
    </row>
    <row r="540" spans="1:15" x14ac:dyDescent="0.25">
      <c r="A540" s="2">
        <v>1</v>
      </c>
      <c r="B540" s="2">
        <v>2016</v>
      </c>
      <c r="C540" t="s">
        <v>210</v>
      </c>
      <c r="D540" t="s">
        <v>48</v>
      </c>
      <c r="E540" s="2" t="s">
        <v>12</v>
      </c>
      <c r="F540" s="2">
        <f>VLOOKUP(C540,'Five Year Alumni Srvy 2016 Data'!C:F,4,FALSE)</f>
        <v>1</v>
      </c>
      <c r="G540" s="2" t="str">
        <f>VLOOKUP(F540,Coding!K:L,2,FALSE)</f>
        <v>URM</v>
      </c>
      <c r="H540" t="s">
        <v>211</v>
      </c>
      <c r="I540" t="s">
        <v>171</v>
      </c>
      <c r="J540" t="s">
        <v>19</v>
      </c>
      <c r="K540" t="s">
        <v>93</v>
      </c>
      <c r="L540" s="2">
        <v>4</v>
      </c>
      <c r="M540" t="s">
        <v>75</v>
      </c>
      <c r="N540" t="s">
        <v>94</v>
      </c>
      <c r="O540" t="s">
        <v>92</v>
      </c>
    </row>
    <row r="541" spans="1:15" x14ac:dyDescent="0.25">
      <c r="A541" s="2">
        <v>1</v>
      </c>
      <c r="B541" s="2">
        <v>2016</v>
      </c>
      <c r="C541" t="s">
        <v>223</v>
      </c>
      <c r="D541" t="s">
        <v>204</v>
      </c>
      <c r="E541" s="2" t="s">
        <v>12</v>
      </c>
      <c r="F541" s="2">
        <f>VLOOKUP(C541,'Five Year Alumni Srvy 2016 Data'!C:F,4,FALSE)</f>
        <v>1</v>
      </c>
      <c r="G541" s="2" t="str">
        <f>VLOOKUP(F541,Coding!K:L,2,FALSE)</f>
        <v>URM</v>
      </c>
      <c r="H541" t="s">
        <v>224</v>
      </c>
      <c r="I541" t="s">
        <v>225</v>
      </c>
      <c r="J541" t="s">
        <v>19</v>
      </c>
      <c r="K541" t="s">
        <v>93</v>
      </c>
      <c r="L541" s="3"/>
      <c r="M541" t="s">
        <v>75</v>
      </c>
      <c r="N541" t="s">
        <v>94</v>
      </c>
    </row>
    <row r="542" spans="1:15" x14ac:dyDescent="0.25">
      <c r="A542" s="2">
        <v>1</v>
      </c>
      <c r="B542" s="2">
        <v>2016</v>
      </c>
      <c r="C542" t="s">
        <v>279</v>
      </c>
      <c r="D542" t="s">
        <v>169</v>
      </c>
      <c r="E542" s="2" t="s">
        <v>12</v>
      </c>
      <c r="F542" s="2">
        <f>VLOOKUP(C542,'Five Year Alumni Srvy 2016 Data'!C:F,4,FALSE)</f>
        <v>1</v>
      </c>
      <c r="G542" s="2" t="str">
        <f>VLOOKUP(F542,Coding!K:L,2,FALSE)</f>
        <v>URM</v>
      </c>
      <c r="H542" t="s">
        <v>182</v>
      </c>
      <c r="I542" t="s">
        <v>182</v>
      </c>
      <c r="J542" t="s">
        <v>21</v>
      </c>
      <c r="K542" t="s">
        <v>93</v>
      </c>
      <c r="L542" s="2">
        <v>1</v>
      </c>
      <c r="M542" t="s">
        <v>75</v>
      </c>
      <c r="N542" t="s">
        <v>94</v>
      </c>
      <c r="O542" t="s">
        <v>200</v>
      </c>
    </row>
    <row r="543" spans="1:15" x14ac:dyDescent="0.25">
      <c r="A543" s="2">
        <v>1</v>
      </c>
      <c r="B543" s="2">
        <v>2016</v>
      </c>
      <c r="C543" t="s">
        <v>300</v>
      </c>
      <c r="D543" t="s">
        <v>169</v>
      </c>
      <c r="E543" s="2" t="s">
        <v>12</v>
      </c>
      <c r="F543" s="2">
        <f>VLOOKUP(C543,'Five Year Alumni Srvy 2016 Data'!C:F,4,FALSE)</f>
        <v>1</v>
      </c>
      <c r="G543" s="2" t="str">
        <f>VLOOKUP(F543,Coding!K:L,2,FALSE)</f>
        <v>URM</v>
      </c>
      <c r="H543" t="s">
        <v>219</v>
      </c>
      <c r="I543" t="s">
        <v>220</v>
      </c>
      <c r="J543" t="s">
        <v>19</v>
      </c>
      <c r="K543" t="s">
        <v>93</v>
      </c>
      <c r="L543" s="3"/>
      <c r="M543" t="s">
        <v>75</v>
      </c>
      <c r="N543" t="s">
        <v>94</v>
      </c>
    </row>
    <row r="544" spans="1:15" x14ac:dyDescent="0.25">
      <c r="A544" s="2">
        <v>1</v>
      </c>
      <c r="B544" s="2">
        <v>2016</v>
      </c>
      <c r="C544" t="s">
        <v>309</v>
      </c>
      <c r="D544" t="s">
        <v>48</v>
      </c>
      <c r="E544" s="2" t="s">
        <v>12</v>
      </c>
      <c r="F544" s="2">
        <f>VLOOKUP(C544,'Five Year Alumni Srvy 2016 Data'!C:F,4,FALSE)</f>
        <v>1</v>
      </c>
      <c r="G544" s="2" t="str">
        <f>VLOOKUP(F544,Coding!K:L,2,FALSE)</f>
        <v>URM</v>
      </c>
      <c r="H544" t="s">
        <v>310</v>
      </c>
      <c r="I544" t="s">
        <v>242</v>
      </c>
      <c r="J544" t="s">
        <v>21</v>
      </c>
      <c r="K544" t="s">
        <v>93</v>
      </c>
      <c r="L544" s="2">
        <v>4</v>
      </c>
      <c r="M544" t="s">
        <v>75</v>
      </c>
      <c r="N544" t="s">
        <v>94</v>
      </c>
      <c r="O544" t="s">
        <v>92</v>
      </c>
    </row>
    <row r="545" spans="1:15" x14ac:dyDescent="0.25">
      <c r="A545" s="2">
        <v>1</v>
      </c>
      <c r="B545" s="2">
        <v>2016</v>
      </c>
      <c r="C545" t="s">
        <v>314</v>
      </c>
      <c r="D545" t="s">
        <v>48</v>
      </c>
      <c r="E545" s="2" t="s">
        <v>12</v>
      </c>
      <c r="F545" s="2">
        <f>VLOOKUP(C545,'Five Year Alumni Srvy 2016 Data'!C:F,4,FALSE)</f>
        <v>1</v>
      </c>
      <c r="G545" s="2" t="str">
        <f>VLOOKUP(F545,Coding!K:L,2,FALSE)</f>
        <v>URM</v>
      </c>
      <c r="H545" t="s">
        <v>235</v>
      </c>
      <c r="I545" t="s">
        <v>236</v>
      </c>
      <c r="J545" t="s">
        <v>15</v>
      </c>
      <c r="K545" t="s">
        <v>93</v>
      </c>
      <c r="L545" s="2">
        <v>3</v>
      </c>
      <c r="M545" t="s">
        <v>75</v>
      </c>
      <c r="N545" t="s">
        <v>94</v>
      </c>
      <c r="O545" t="s">
        <v>95</v>
      </c>
    </row>
    <row r="546" spans="1:15" x14ac:dyDescent="0.25">
      <c r="A546" s="2">
        <v>1</v>
      </c>
      <c r="B546" s="2">
        <v>2016</v>
      </c>
      <c r="C546" t="s">
        <v>323</v>
      </c>
      <c r="D546" t="s">
        <v>169</v>
      </c>
      <c r="E546" s="2" t="s">
        <v>12</v>
      </c>
      <c r="F546" s="2">
        <f>VLOOKUP(C546,'Five Year Alumni Srvy 2016 Data'!C:F,4,FALSE)</f>
        <v>1</v>
      </c>
      <c r="G546" s="2" t="str">
        <f>VLOOKUP(F546,Coding!K:L,2,FALSE)</f>
        <v>URM</v>
      </c>
      <c r="H546" t="s">
        <v>195</v>
      </c>
      <c r="I546" t="s">
        <v>196</v>
      </c>
      <c r="J546" t="s">
        <v>10</v>
      </c>
      <c r="K546" t="s">
        <v>93</v>
      </c>
      <c r="L546" s="2">
        <v>2</v>
      </c>
      <c r="M546" t="s">
        <v>75</v>
      </c>
      <c r="N546" t="s">
        <v>94</v>
      </c>
      <c r="O546" t="s">
        <v>176</v>
      </c>
    </row>
    <row r="547" spans="1:15" x14ac:dyDescent="0.25">
      <c r="A547" s="2">
        <v>1</v>
      </c>
      <c r="B547" s="2">
        <v>2016</v>
      </c>
      <c r="C547" t="s">
        <v>327</v>
      </c>
      <c r="D547" t="s">
        <v>204</v>
      </c>
      <c r="E547" s="2" t="s">
        <v>12</v>
      </c>
      <c r="F547" s="2">
        <f>VLOOKUP(C547,'Five Year Alumni Srvy 2016 Data'!C:F,4,FALSE)</f>
        <v>1</v>
      </c>
      <c r="G547" s="2" t="str">
        <f>VLOOKUP(F547,Coding!K:L,2,FALSE)</f>
        <v>URM</v>
      </c>
      <c r="H547" t="s">
        <v>328</v>
      </c>
      <c r="I547" t="s">
        <v>328</v>
      </c>
      <c r="J547" t="s">
        <v>10</v>
      </c>
      <c r="K547" t="s">
        <v>93</v>
      </c>
      <c r="L547" s="2">
        <v>3</v>
      </c>
      <c r="M547" t="s">
        <v>75</v>
      </c>
      <c r="N547" t="s">
        <v>94</v>
      </c>
      <c r="O547" t="s">
        <v>95</v>
      </c>
    </row>
    <row r="548" spans="1:15" x14ac:dyDescent="0.25">
      <c r="A548" s="2">
        <v>1</v>
      </c>
      <c r="B548" s="2">
        <v>2016</v>
      </c>
      <c r="C548" t="s">
        <v>329</v>
      </c>
      <c r="D548" t="s">
        <v>48</v>
      </c>
      <c r="E548" s="2" t="s">
        <v>12</v>
      </c>
      <c r="F548" s="2">
        <f>VLOOKUP(C548,'Five Year Alumni Srvy 2016 Data'!C:F,4,FALSE)</f>
        <v>1</v>
      </c>
      <c r="G548" s="2" t="str">
        <f>VLOOKUP(F548,Coding!K:L,2,FALSE)</f>
        <v>URM</v>
      </c>
      <c r="H548" t="s">
        <v>182</v>
      </c>
      <c r="I548" t="s">
        <v>182</v>
      </c>
      <c r="J548" t="s">
        <v>21</v>
      </c>
      <c r="K548" t="s">
        <v>93</v>
      </c>
      <c r="L548" s="2">
        <v>1</v>
      </c>
      <c r="M548" t="s">
        <v>75</v>
      </c>
      <c r="N548" t="s">
        <v>94</v>
      </c>
      <c r="O548" t="s">
        <v>200</v>
      </c>
    </row>
    <row r="549" spans="1:15" x14ac:dyDescent="0.25">
      <c r="A549" s="2">
        <v>1</v>
      </c>
      <c r="B549" s="2">
        <v>2016</v>
      </c>
      <c r="C549" t="s">
        <v>330</v>
      </c>
      <c r="D549" t="s">
        <v>48</v>
      </c>
      <c r="E549" s="2" t="s">
        <v>12</v>
      </c>
      <c r="F549" s="2">
        <f>VLOOKUP(C549,'Five Year Alumni Srvy 2016 Data'!C:F,4,FALSE)</f>
        <v>1</v>
      </c>
      <c r="G549" s="2" t="str">
        <f>VLOOKUP(F549,Coding!K:L,2,FALSE)</f>
        <v>URM</v>
      </c>
      <c r="H549" t="s">
        <v>235</v>
      </c>
      <c r="I549" t="s">
        <v>236</v>
      </c>
      <c r="J549" t="s">
        <v>15</v>
      </c>
      <c r="K549" t="s">
        <v>93</v>
      </c>
      <c r="L549" s="2">
        <v>3</v>
      </c>
      <c r="M549" t="s">
        <v>75</v>
      </c>
      <c r="N549" t="s">
        <v>94</v>
      </c>
      <c r="O549" t="s">
        <v>95</v>
      </c>
    </row>
    <row r="550" spans="1:15" x14ac:dyDescent="0.25">
      <c r="A550" s="2">
        <v>1</v>
      </c>
      <c r="B550" s="2">
        <v>2016</v>
      </c>
      <c r="C550" t="s">
        <v>336</v>
      </c>
      <c r="D550" t="s">
        <v>169</v>
      </c>
      <c r="E550" s="2" t="s">
        <v>12</v>
      </c>
      <c r="F550" s="2">
        <f>VLOOKUP(C550,'Five Year Alumni Srvy 2016 Data'!C:F,4,FALSE)</f>
        <v>1</v>
      </c>
      <c r="G550" s="2" t="str">
        <f>VLOOKUP(F550,Coding!K:L,2,FALSE)</f>
        <v>URM</v>
      </c>
      <c r="H550" t="s">
        <v>270</v>
      </c>
      <c r="I550" t="s">
        <v>270</v>
      </c>
      <c r="J550" t="s">
        <v>21</v>
      </c>
      <c r="K550" t="s">
        <v>93</v>
      </c>
      <c r="L550" s="2">
        <v>4</v>
      </c>
      <c r="M550" t="s">
        <v>75</v>
      </c>
      <c r="N550" t="s">
        <v>94</v>
      </c>
      <c r="O550" t="s">
        <v>92</v>
      </c>
    </row>
    <row r="551" spans="1:15" x14ac:dyDescent="0.25">
      <c r="A551" s="2">
        <v>1</v>
      </c>
      <c r="B551" s="2">
        <v>2016</v>
      </c>
      <c r="C551" t="s">
        <v>346</v>
      </c>
      <c r="D551" t="s">
        <v>48</v>
      </c>
      <c r="E551" s="2" t="s">
        <v>12</v>
      </c>
      <c r="F551" s="2">
        <f>VLOOKUP(C551,'Five Year Alumni Srvy 2016 Data'!C:F,4,FALSE)</f>
        <v>1</v>
      </c>
      <c r="G551" s="2" t="str">
        <f>VLOOKUP(F551,Coding!K:L,2,FALSE)</f>
        <v>URM</v>
      </c>
      <c r="H551" t="s">
        <v>347</v>
      </c>
      <c r="I551" t="s">
        <v>348</v>
      </c>
      <c r="J551" t="s">
        <v>10</v>
      </c>
      <c r="K551" t="s">
        <v>93</v>
      </c>
      <c r="L551" s="3"/>
      <c r="M551" t="s">
        <v>75</v>
      </c>
      <c r="N551" t="s">
        <v>94</v>
      </c>
    </row>
    <row r="552" spans="1:15" x14ac:dyDescent="0.25">
      <c r="A552" s="2">
        <v>1</v>
      </c>
      <c r="B552" s="2">
        <v>2016</v>
      </c>
      <c r="C552" t="s">
        <v>351</v>
      </c>
      <c r="D552" t="s">
        <v>169</v>
      </c>
      <c r="E552" s="2" t="s">
        <v>12</v>
      </c>
      <c r="F552" s="2">
        <f>VLOOKUP(C552,'Five Year Alumni Srvy 2016 Data'!C:F,4,FALSE)</f>
        <v>1</v>
      </c>
      <c r="G552" s="2" t="str">
        <f>VLOOKUP(F552,Coding!K:L,2,FALSE)</f>
        <v>URM</v>
      </c>
      <c r="H552" t="s">
        <v>352</v>
      </c>
      <c r="I552" t="s">
        <v>267</v>
      </c>
      <c r="J552" t="s">
        <v>10</v>
      </c>
      <c r="K552" t="s">
        <v>93</v>
      </c>
      <c r="L552" s="2">
        <v>4</v>
      </c>
      <c r="M552" t="s">
        <v>75</v>
      </c>
      <c r="N552" t="s">
        <v>94</v>
      </c>
      <c r="O552" t="s">
        <v>92</v>
      </c>
    </row>
    <row r="553" spans="1:15" x14ac:dyDescent="0.25">
      <c r="A553" s="2">
        <v>1</v>
      </c>
      <c r="B553" s="2">
        <v>2016</v>
      </c>
      <c r="C553" t="s">
        <v>355</v>
      </c>
      <c r="D553" t="s">
        <v>48</v>
      </c>
      <c r="E553" s="2" t="s">
        <v>12</v>
      </c>
      <c r="F553" s="2">
        <f>VLOOKUP(C553,'Five Year Alumni Srvy 2016 Data'!C:F,4,FALSE)</f>
        <v>1</v>
      </c>
      <c r="G553" s="2" t="str">
        <f>VLOOKUP(F553,Coding!K:L,2,FALSE)</f>
        <v>URM</v>
      </c>
      <c r="H553" t="s">
        <v>356</v>
      </c>
      <c r="I553" t="s">
        <v>356</v>
      </c>
      <c r="J553" t="s">
        <v>17</v>
      </c>
      <c r="K553" t="s">
        <v>93</v>
      </c>
      <c r="L553" s="2">
        <v>4</v>
      </c>
      <c r="M553" t="s">
        <v>75</v>
      </c>
      <c r="N553" t="s">
        <v>94</v>
      </c>
      <c r="O553" t="s">
        <v>92</v>
      </c>
    </row>
    <row r="554" spans="1:15" x14ac:dyDescent="0.25">
      <c r="A554" s="2">
        <v>1</v>
      </c>
      <c r="B554" s="2">
        <v>2016</v>
      </c>
      <c r="C554" t="s">
        <v>359</v>
      </c>
      <c r="D554" t="s">
        <v>48</v>
      </c>
      <c r="E554" s="2" t="s">
        <v>12</v>
      </c>
      <c r="F554" s="2">
        <f>VLOOKUP(C554,'Five Year Alumni Srvy 2016 Data'!C:F,4,FALSE)</f>
        <v>1</v>
      </c>
      <c r="G554" s="2" t="str">
        <f>VLOOKUP(F554,Coding!K:L,2,FALSE)</f>
        <v>URM</v>
      </c>
      <c r="H554" t="s">
        <v>360</v>
      </c>
      <c r="I554" t="s">
        <v>199</v>
      </c>
      <c r="J554" t="s">
        <v>17</v>
      </c>
      <c r="K554" t="s">
        <v>93</v>
      </c>
      <c r="L554" s="2">
        <v>3</v>
      </c>
      <c r="M554" t="s">
        <v>75</v>
      </c>
      <c r="N554" t="s">
        <v>94</v>
      </c>
      <c r="O554" t="s">
        <v>95</v>
      </c>
    </row>
    <row r="555" spans="1:15" x14ac:dyDescent="0.25">
      <c r="A555" s="2">
        <v>1</v>
      </c>
      <c r="B555" s="2">
        <v>2016</v>
      </c>
      <c r="C555" t="s">
        <v>367</v>
      </c>
      <c r="D555" t="s">
        <v>48</v>
      </c>
      <c r="E555" s="2" t="s">
        <v>12</v>
      </c>
      <c r="F555" s="2">
        <f>VLOOKUP(C555,'Five Year Alumni Srvy 2016 Data'!C:F,4,FALSE)</f>
        <v>1</v>
      </c>
      <c r="G555" s="2" t="str">
        <f>VLOOKUP(F555,Coding!K:L,2,FALSE)</f>
        <v>URM</v>
      </c>
      <c r="H555" t="s">
        <v>368</v>
      </c>
      <c r="I555" t="s">
        <v>293</v>
      </c>
      <c r="J555" t="s">
        <v>15</v>
      </c>
      <c r="K555" t="s">
        <v>93</v>
      </c>
      <c r="L555" s="2">
        <v>4</v>
      </c>
      <c r="M555" t="s">
        <v>75</v>
      </c>
      <c r="N555" t="s">
        <v>94</v>
      </c>
      <c r="O555" t="s">
        <v>92</v>
      </c>
    </row>
    <row r="556" spans="1:15" x14ac:dyDescent="0.25">
      <c r="A556" s="2">
        <v>1</v>
      </c>
      <c r="B556" s="2">
        <v>2016</v>
      </c>
      <c r="C556" t="s">
        <v>370</v>
      </c>
      <c r="D556" t="s">
        <v>264</v>
      </c>
      <c r="E556" s="2" t="s">
        <v>12</v>
      </c>
      <c r="F556" s="2">
        <f>VLOOKUP(C556,'Five Year Alumni Srvy 2016 Data'!C:F,4,FALSE)</f>
        <v>1</v>
      </c>
      <c r="G556" s="2" t="str">
        <f>VLOOKUP(F556,Coding!K:L,2,FALSE)</f>
        <v>URM</v>
      </c>
      <c r="H556" t="s">
        <v>252</v>
      </c>
      <c r="I556" t="s">
        <v>206</v>
      </c>
      <c r="J556" t="s">
        <v>15</v>
      </c>
      <c r="K556" t="s">
        <v>93</v>
      </c>
      <c r="L556" s="2">
        <v>3</v>
      </c>
      <c r="M556" t="s">
        <v>75</v>
      </c>
      <c r="N556" t="s">
        <v>94</v>
      </c>
      <c r="O556" t="s">
        <v>95</v>
      </c>
    </row>
    <row r="557" spans="1:15" x14ac:dyDescent="0.25">
      <c r="A557" s="2">
        <v>1</v>
      </c>
      <c r="B557" s="2">
        <v>2016</v>
      </c>
      <c r="C557" t="s">
        <v>371</v>
      </c>
      <c r="D557" t="s">
        <v>48</v>
      </c>
      <c r="E557" s="2" t="s">
        <v>12</v>
      </c>
      <c r="F557" s="2">
        <f>VLOOKUP(C557,'Five Year Alumni Srvy 2016 Data'!C:F,4,FALSE)</f>
        <v>1</v>
      </c>
      <c r="G557" s="2" t="str">
        <f>VLOOKUP(F557,Coding!K:L,2,FALSE)</f>
        <v>URM</v>
      </c>
      <c r="H557" t="s">
        <v>368</v>
      </c>
      <c r="I557" t="s">
        <v>293</v>
      </c>
      <c r="J557" t="s">
        <v>15</v>
      </c>
      <c r="K557" t="s">
        <v>93</v>
      </c>
      <c r="L557" s="3"/>
      <c r="M557" t="s">
        <v>75</v>
      </c>
      <c r="N557" t="s">
        <v>94</v>
      </c>
    </row>
    <row r="558" spans="1:15" x14ac:dyDescent="0.25">
      <c r="A558" s="2">
        <v>1</v>
      </c>
      <c r="B558" s="2">
        <v>2016</v>
      </c>
      <c r="C558" t="s">
        <v>374</v>
      </c>
      <c r="D558" t="s">
        <v>48</v>
      </c>
      <c r="E558" s="2" t="s">
        <v>12</v>
      </c>
      <c r="F558" s="2">
        <f>VLOOKUP(C558,'Five Year Alumni Srvy 2016 Data'!C:F,4,FALSE)</f>
        <v>1</v>
      </c>
      <c r="G558" s="2" t="str">
        <f>VLOOKUP(F558,Coding!K:L,2,FALSE)</f>
        <v>URM</v>
      </c>
      <c r="H558" t="s">
        <v>352</v>
      </c>
      <c r="I558" t="s">
        <v>267</v>
      </c>
      <c r="J558" t="s">
        <v>10</v>
      </c>
      <c r="K558" t="s">
        <v>93</v>
      </c>
      <c r="L558" s="2">
        <v>3</v>
      </c>
      <c r="M558" t="s">
        <v>75</v>
      </c>
      <c r="N558" t="s">
        <v>94</v>
      </c>
      <c r="O558" t="s">
        <v>95</v>
      </c>
    </row>
    <row r="559" spans="1:15" x14ac:dyDescent="0.25">
      <c r="A559" s="2">
        <v>1</v>
      </c>
      <c r="B559" s="2">
        <v>2016</v>
      </c>
      <c r="C559" t="s">
        <v>375</v>
      </c>
      <c r="D559" t="s">
        <v>48</v>
      </c>
      <c r="E559" s="2" t="s">
        <v>12</v>
      </c>
      <c r="F559" s="2">
        <f>VLOOKUP(C559,'Five Year Alumni Srvy 2016 Data'!C:F,4,FALSE)</f>
        <v>1</v>
      </c>
      <c r="G559" s="2" t="str">
        <f>VLOOKUP(F559,Coding!K:L,2,FALSE)</f>
        <v>URM</v>
      </c>
      <c r="H559" t="s">
        <v>376</v>
      </c>
      <c r="I559" t="s">
        <v>376</v>
      </c>
      <c r="J559" t="s">
        <v>21</v>
      </c>
      <c r="K559" t="s">
        <v>93</v>
      </c>
      <c r="L559" s="3"/>
      <c r="M559" t="s">
        <v>75</v>
      </c>
      <c r="N559" t="s">
        <v>94</v>
      </c>
    </row>
    <row r="560" spans="1:15" x14ac:dyDescent="0.25">
      <c r="A560" s="2">
        <v>1</v>
      </c>
      <c r="B560" s="2">
        <v>2016</v>
      </c>
      <c r="C560" t="s">
        <v>380</v>
      </c>
      <c r="E560" s="2" t="s">
        <v>12</v>
      </c>
      <c r="F560" s="2">
        <f>VLOOKUP(C560,'Five Year Alumni Srvy 2016 Data'!C:F,4,FALSE)</f>
        <v>1</v>
      </c>
      <c r="G560" s="2" t="str">
        <f>VLOOKUP(F560,Coding!K:L,2,FALSE)</f>
        <v>URM</v>
      </c>
      <c r="H560" t="s">
        <v>182</v>
      </c>
      <c r="I560" t="s">
        <v>182</v>
      </c>
      <c r="J560" t="s">
        <v>21</v>
      </c>
      <c r="K560" t="s">
        <v>93</v>
      </c>
      <c r="L560" s="2">
        <v>2</v>
      </c>
      <c r="M560" t="s">
        <v>75</v>
      </c>
      <c r="N560" t="s">
        <v>94</v>
      </c>
      <c r="O560" t="s">
        <v>176</v>
      </c>
    </row>
    <row r="561" spans="1:15" x14ac:dyDescent="0.25">
      <c r="A561" s="2">
        <v>1</v>
      </c>
      <c r="B561" s="2">
        <v>2016</v>
      </c>
      <c r="C561" t="s">
        <v>386</v>
      </c>
      <c r="D561" t="s">
        <v>48</v>
      </c>
      <c r="E561" s="2" t="s">
        <v>12</v>
      </c>
      <c r="F561" s="2">
        <f>VLOOKUP(C561,'Five Year Alumni Srvy 2016 Data'!C:F,4,FALSE)</f>
        <v>1</v>
      </c>
      <c r="G561" s="2" t="str">
        <f>VLOOKUP(F561,Coding!K:L,2,FALSE)</f>
        <v>URM</v>
      </c>
      <c r="H561" t="s">
        <v>387</v>
      </c>
      <c r="I561" t="s">
        <v>225</v>
      </c>
      <c r="J561" t="s">
        <v>19</v>
      </c>
      <c r="K561" t="s">
        <v>93</v>
      </c>
      <c r="L561" s="2">
        <v>3</v>
      </c>
      <c r="M561" t="s">
        <v>75</v>
      </c>
      <c r="N561" t="s">
        <v>94</v>
      </c>
      <c r="O561" t="s">
        <v>95</v>
      </c>
    </row>
    <row r="562" spans="1:15" x14ac:dyDescent="0.25">
      <c r="A562" s="2">
        <v>1</v>
      </c>
      <c r="B562" s="2">
        <v>2016</v>
      </c>
      <c r="C562" t="s">
        <v>392</v>
      </c>
      <c r="D562" t="s">
        <v>169</v>
      </c>
      <c r="E562" s="2" t="s">
        <v>12</v>
      </c>
      <c r="F562" s="2">
        <f>VLOOKUP(C562,'Five Year Alumni Srvy 2016 Data'!C:F,4,FALSE)</f>
        <v>1</v>
      </c>
      <c r="G562" s="2" t="str">
        <f>VLOOKUP(F562,Coding!K:L,2,FALSE)</f>
        <v>URM</v>
      </c>
      <c r="H562" t="s">
        <v>382</v>
      </c>
      <c r="I562" t="s">
        <v>328</v>
      </c>
      <c r="J562" t="s">
        <v>10</v>
      </c>
      <c r="K562" t="s">
        <v>93</v>
      </c>
      <c r="L562" s="2">
        <v>3</v>
      </c>
      <c r="M562" t="s">
        <v>75</v>
      </c>
      <c r="N562" t="s">
        <v>94</v>
      </c>
      <c r="O562" t="s">
        <v>95</v>
      </c>
    </row>
    <row r="563" spans="1:15" x14ac:dyDescent="0.25">
      <c r="A563" s="2">
        <v>1</v>
      </c>
      <c r="B563" s="2">
        <v>2016</v>
      </c>
      <c r="C563" t="s">
        <v>393</v>
      </c>
      <c r="D563" t="s">
        <v>264</v>
      </c>
      <c r="E563" s="2" t="s">
        <v>12</v>
      </c>
      <c r="F563" s="2">
        <f>VLOOKUP(C563,'Five Year Alumni Srvy 2016 Data'!C:F,4,FALSE)</f>
        <v>1</v>
      </c>
      <c r="G563" s="2" t="str">
        <f>VLOOKUP(F563,Coding!K:L,2,FALSE)</f>
        <v>URM</v>
      </c>
      <c r="H563" t="s">
        <v>260</v>
      </c>
      <c r="I563" t="s">
        <v>261</v>
      </c>
      <c r="J563" t="s">
        <v>10</v>
      </c>
      <c r="K563" t="s">
        <v>93</v>
      </c>
      <c r="L563" s="2">
        <v>2</v>
      </c>
      <c r="M563" t="s">
        <v>75</v>
      </c>
      <c r="N563" t="s">
        <v>94</v>
      </c>
      <c r="O563" t="s">
        <v>176</v>
      </c>
    </row>
    <row r="564" spans="1:15" x14ac:dyDescent="0.25">
      <c r="A564" s="2">
        <v>1</v>
      </c>
      <c r="B564" s="2">
        <v>2016</v>
      </c>
      <c r="C564" t="s">
        <v>395</v>
      </c>
      <c r="D564" t="s">
        <v>204</v>
      </c>
      <c r="E564" s="2" t="s">
        <v>12</v>
      </c>
      <c r="F564" s="2">
        <f>VLOOKUP(C564,'Five Year Alumni Srvy 2016 Data'!C:F,4,FALSE)</f>
        <v>1</v>
      </c>
      <c r="G564" s="2" t="str">
        <f>VLOOKUP(F564,Coding!K:L,2,FALSE)</f>
        <v>URM</v>
      </c>
      <c r="H564" t="s">
        <v>339</v>
      </c>
      <c r="I564" t="s">
        <v>339</v>
      </c>
      <c r="J564" t="s">
        <v>15</v>
      </c>
      <c r="K564" t="s">
        <v>93</v>
      </c>
      <c r="L564" s="2">
        <v>1</v>
      </c>
      <c r="M564" t="s">
        <v>75</v>
      </c>
      <c r="N564" t="s">
        <v>94</v>
      </c>
      <c r="O564" t="s">
        <v>200</v>
      </c>
    </row>
    <row r="565" spans="1:15" x14ac:dyDescent="0.25">
      <c r="A565" s="2">
        <v>1</v>
      </c>
      <c r="B565" s="2">
        <v>2016</v>
      </c>
      <c r="C565" t="s">
        <v>397</v>
      </c>
      <c r="D565" t="s">
        <v>169</v>
      </c>
      <c r="E565" s="2" t="s">
        <v>12</v>
      </c>
      <c r="F565" s="2">
        <f>VLOOKUP(C565,'Five Year Alumni Srvy 2016 Data'!C:F,4,FALSE)</f>
        <v>1</v>
      </c>
      <c r="G565" s="2" t="str">
        <f>VLOOKUP(F565,Coding!K:L,2,FALSE)</f>
        <v>URM</v>
      </c>
      <c r="H565" t="s">
        <v>398</v>
      </c>
      <c r="I565" t="s">
        <v>399</v>
      </c>
      <c r="J565" t="s">
        <v>19</v>
      </c>
      <c r="K565" t="s">
        <v>93</v>
      </c>
      <c r="L565" s="2">
        <v>3</v>
      </c>
      <c r="M565" t="s">
        <v>75</v>
      </c>
      <c r="N565" t="s">
        <v>94</v>
      </c>
      <c r="O565" t="s">
        <v>95</v>
      </c>
    </row>
    <row r="566" spans="1:15" x14ac:dyDescent="0.25">
      <c r="A566" s="2">
        <v>1</v>
      </c>
      <c r="B566" s="2">
        <v>2016</v>
      </c>
      <c r="C566" t="s">
        <v>403</v>
      </c>
      <c r="D566" t="s">
        <v>169</v>
      </c>
      <c r="E566" s="2" t="s">
        <v>12</v>
      </c>
      <c r="F566" s="2">
        <f>VLOOKUP(C566,'Five Year Alumni Srvy 2016 Data'!C:F,4,FALSE)</f>
        <v>1</v>
      </c>
      <c r="G566" s="2" t="str">
        <f>VLOOKUP(F566,Coding!K:L,2,FALSE)</f>
        <v>URM</v>
      </c>
      <c r="H566" t="s">
        <v>304</v>
      </c>
      <c r="I566" t="s">
        <v>267</v>
      </c>
      <c r="J566" t="s">
        <v>10</v>
      </c>
      <c r="K566" t="s">
        <v>93</v>
      </c>
      <c r="L566" s="3"/>
      <c r="M566" t="s">
        <v>75</v>
      </c>
      <c r="N566" t="s">
        <v>94</v>
      </c>
    </row>
    <row r="567" spans="1:15" x14ac:dyDescent="0.25">
      <c r="A567" s="2">
        <v>1</v>
      </c>
      <c r="B567" s="2">
        <v>2016</v>
      </c>
      <c r="C567" t="s">
        <v>407</v>
      </c>
      <c r="D567" t="s">
        <v>48</v>
      </c>
      <c r="E567" s="2" t="s">
        <v>12</v>
      </c>
      <c r="F567" s="2">
        <f>VLOOKUP(C567,'Five Year Alumni Srvy 2016 Data'!C:F,4,FALSE)</f>
        <v>1</v>
      </c>
      <c r="G567" s="2" t="str">
        <f>VLOOKUP(F567,Coding!K:L,2,FALSE)</f>
        <v>URM</v>
      </c>
      <c r="H567" t="s">
        <v>408</v>
      </c>
      <c r="I567" t="s">
        <v>409</v>
      </c>
      <c r="J567" t="s">
        <v>19</v>
      </c>
      <c r="K567" t="s">
        <v>93</v>
      </c>
      <c r="L567" s="2">
        <v>3</v>
      </c>
      <c r="M567" t="s">
        <v>75</v>
      </c>
      <c r="N567" t="s">
        <v>94</v>
      </c>
      <c r="O567" t="s">
        <v>95</v>
      </c>
    </row>
    <row r="568" spans="1:15" x14ac:dyDescent="0.25">
      <c r="A568" s="2">
        <v>1</v>
      </c>
      <c r="B568" s="2">
        <v>2016</v>
      </c>
      <c r="C568" t="s">
        <v>411</v>
      </c>
      <c r="D568" t="s">
        <v>48</v>
      </c>
      <c r="E568" s="2" t="s">
        <v>12</v>
      </c>
      <c r="F568" s="2">
        <f>VLOOKUP(C568,'Five Year Alumni Srvy 2016 Data'!C:F,4,FALSE)</f>
        <v>1</v>
      </c>
      <c r="G568" s="2" t="str">
        <f>VLOOKUP(F568,Coding!K:L,2,FALSE)</f>
        <v>URM</v>
      </c>
      <c r="H568" t="s">
        <v>412</v>
      </c>
      <c r="I568" t="s">
        <v>196</v>
      </c>
      <c r="J568" t="s">
        <v>10</v>
      </c>
      <c r="K568" t="s">
        <v>93</v>
      </c>
      <c r="L568" s="3"/>
      <c r="M568" t="s">
        <v>75</v>
      </c>
      <c r="N568" t="s">
        <v>94</v>
      </c>
    </row>
    <row r="569" spans="1:15" x14ac:dyDescent="0.25">
      <c r="A569" s="2">
        <v>1</v>
      </c>
      <c r="B569" s="2">
        <v>2016</v>
      </c>
      <c r="C569" t="s">
        <v>421</v>
      </c>
      <c r="D569" t="s">
        <v>264</v>
      </c>
      <c r="E569" s="2" t="s">
        <v>12</v>
      </c>
      <c r="F569" s="2">
        <f>VLOOKUP(C569,'Five Year Alumni Srvy 2016 Data'!C:F,4,FALSE)</f>
        <v>1</v>
      </c>
      <c r="G569" s="2" t="str">
        <f>VLOOKUP(F569,Coding!K:L,2,FALSE)</f>
        <v>URM</v>
      </c>
      <c r="H569" t="s">
        <v>389</v>
      </c>
      <c r="I569" t="s">
        <v>390</v>
      </c>
      <c r="J569" t="s">
        <v>21</v>
      </c>
      <c r="K569" t="s">
        <v>93</v>
      </c>
      <c r="L569" s="2">
        <v>4</v>
      </c>
      <c r="M569" t="s">
        <v>75</v>
      </c>
      <c r="N569" t="s">
        <v>94</v>
      </c>
      <c r="O569" t="s">
        <v>92</v>
      </c>
    </row>
    <row r="570" spans="1:15" x14ac:dyDescent="0.25">
      <c r="A570" s="2">
        <v>1</v>
      </c>
      <c r="B570" s="2">
        <v>2016</v>
      </c>
      <c r="C570" t="s">
        <v>423</v>
      </c>
      <c r="D570" t="s">
        <v>204</v>
      </c>
      <c r="E570" s="2" t="s">
        <v>12</v>
      </c>
      <c r="F570" s="2">
        <f>VLOOKUP(C570,'Five Year Alumni Srvy 2016 Data'!C:F,4,FALSE)</f>
        <v>1</v>
      </c>
      <c r="G570" s="2" t="str">
        <f>VLOOKUP(F570,Coding!K:L,2,FALSE)</f>
        <v>URM</v>
      </c>
      <c r="H570" t="s">
        <v>328</v>
      </c>
      <c r="I570" t="s">
        <v>328</v>
      </c>
      <c r="J570" t="s">
        <v>10</v>
      </c>
      <c r="K570" t="s">
        <v>93</v>
      </c>
      <c r="L570" s="2">
        <v>4</v>
      </c>
      <c r="M570" t="s">
        <v>75</v>
      </c>
      <c r="N570" t="s">
        <v>94</v>
      </c>
      <c r="O570" t="s">
        <v>92</v>
      </c>
    </row>
    <row r="571" spans="1:15" x14ac:dyDescent="0.25">
      <c r="A571" s="2">
        <v>1</v>
      </c>
      <c r="B571" s="2">
        <v>2016</v>
      </c>
      <c r="C571" t="s">
        <v>428</v>
      </c>
      <c r="D571" t="s">
        <v>48</v>
      </c>
      <c r="E571" s="2" t="s">
        <v>12</v>
      </c>
      <c r="F571" s="2">
        <f>VLOOKUP(C571,'Five Year Alumni Srvy 2016 Data'!C:F,4,FALSE)</f>
        <v>1</v>
      </c>
      <c r="G571" s="2" t="str">
        <f>VLOOKUP(F571,Coding!K:L,2,FALSE)</f>
        <v>URM</v>
      </c>
      <c r="H571" t="s">
        <v>342</v>
      </c>
      <c r="I571" t="s">
        <v>342</v>
      </c>
      <c r="J571" t="s">
        <v>19</v>
      </c>
      <c r="K571" t="s">
        <v>93</v>
      </c>
      <c r="L571" s="2">
        <v>4</v>
      </c>
      <c r="M571" t="s">
        <v>75</v>
      </c>
      <c r="N571" t="s">
        <v>94</v>
      </c>
      <c r="O571" t="s">
        <v>92</v>
      </c>
    </row>
    <row r="572" spans="1:15" x14ac:dyDescent="0.25">
      <c r="A572" s="2">
        <v>1</v>
      </c>
      <c r="B572" s="2">
        <v>2016</v>
      </c>
      <c r="C572" t="s">
        <v>429</v>
      </c>
      <c r="D572" t="s">
        <v>169</v>
      </c>
      <c r="E572" s="2" t="s">
        <v>12</v>
      </c>
      <c r="F572" s="2">
        <f>VLOOKUP(C572,'Five Year Alumni Srvy 2016 Data'!C:F,4,FALSE)</f>
        <v>1</v>
      </c>
      <c r="G572" s="2" t="str">
        <f>VLOOKUP(F572,Coding!K:L,2,FALSE)</f>
        <v>URM</v>
      </c>
      <c r="H572" t="s">
        <v>304</v>
      </c>
      <c r="I572" t="s">
        <v>267</v>
      </c>
      <c r="J572" t="s">
        <v>10</v>
      </c>
      <c r="K572" t="s">
        <v>93</v>
      </c>
      <c r="L572" s="3"/>
      <c r="M572" t="s">
        <v>75</v>
      </c>
      <c r="N572" t="s">
        <v>94</v>
      </c>
    </row>
    <row r="573" spans="1:15" x14ac:dyDescent="0.25">
      <c r="A573" s="2">
        <v>1</v>
      </c>
      <c r="B573" s="2">
        <v>2016</v>
      </c>
      <c r="C573" t="s">
        <v>430</v>
      </c>
      <c r="D573" t="s">
        <v>48</v>
      </c>
      <c r="E573" s="2" t="s">
        <v>12</v>
      </c>
      <c r="F573" s="2">
        <f>VLOOKUP(C573,'Five Year Alumni Srvy 2016 Data'!C:F,4,FALSE)</f>
        <v>1</v>
      </c>
      <c r="G573" s="2" t="str">
        <f>VLOOKUP(F573,Coding!K:L,2,FALSE)</f>
        <v>URM</v>
      </c>
      <c r="H573" t="s">
        <v>182</v>
      </c>
      <c r="I573" t="s">
        <v>182</v>
      </c>
      <c r="J573" t="s">
        <v>21</v>
      </c>
      <c r="K573" t="s">
        <v>93</v>
      </c>
      <c r="L573" s="2">
        <v>4</v>
      </c>
      <c r="M573" t="s">
        <v>75</v>
      </c>
      <c r="N573" t="s">
        <v>94</v>
      </c>
      <c r="O573" t="s">
        <v>92</v>
      </c>
    </row>
    <row r="574" spans="1:15" x14ac:dyDescent="0.25">
      <c r="A574" s="2">
        <v>1</v>
      </c>
      <c r="B574" s="2">
        <v>2016</v>
      </c>
      <c r="C574" t="s">
        <v>436</v>
      </c>
      <c r="D574" t="s">
        <v>48</v>
      </c>
      <c r="E574" s="2" t="s">
        <v>12</v>
      </c>
      <c r="F574" s="2">
        <f>VLOOKUP(C574,'Five Year Alumni Srvy 2016 Data'!C:F,4,FALSE)</f>
        <v>1</v>
      </c>
      <c r="G574" s="2" t="str">
        <f>VLOOKUP(F574,Coding!K:L,2,FALSE)</f>
        <v>URM</v>
      </c>
      <c r="H574" t="s">
        <v>238</v>
      </c>
      <c r="I574" t="s">
        <v>225</v>
      </c>
      <c r="J574" t="s">
        <v>19</v>
      </c>
      <c r="K574" t="s">
        <v>93</v>
      </c>
      <c r="L574" s="2">
        <v>4</v>
      </c>
      <c r="M574" t="s">
        <v>75</v>
      </c>
      <c r="N574" t="s">
        <v>94</v>
      </c>
      <c r="O574" t="s">
        <v>92</v>
      </c>
    </row>
    <row r="575" spans="1:15" x14ac:dyDescent="0.25">
      <c r="A575" s="2">
        <v>1</v>
      </c>
      <c r="B575" s="2">
        <v>2016</v>
      </c>
      <c r="C575" t="s">
        <v>439</v>
      </c>
      <c r="D575" t="s">
        <v>169</v>
      </c>
      <c r="E575" s="2" t="s">
        <v>12</v>
      </c>
      <c r="F575" s="2">
        <f>VLOOKUP(C575,'Five Year Alumni Srvy 2016 Data'!C:F,4,FALSE)</f>
        <v>1</v>
      </c>
      <c r="G575" s="2" t="str">
        <f>VLOOKUP(F575,Coding!K:L,2,FALSE)</f>
        <v>URM</v>
      </c>
      <c r="H575" t="s">
        <v>328</v>
      </c>
      <c r="I575" t="s">
        <v>328</v>
      </c>
      <c r="J575" t="s">
        <v>10</v>
      </c>
      <c r="K575" t="s">
        <v>93</v>
      </c>
      <c r="L575" s="2">
        <v>3</v>
      </c>
      <c r="M575" t="s">
        <v>75</v>
      </c>
      <c r="N575" t="s">
        <v>94</v>
      </c>
      <c r="O575" t="s">
        <v>95</v>
      </c>
    </row>
    <row r="576" spans="1:15" x14ac:dyDescent="0.25">
      <c r="A576" s="2">
        <v>1</v>
      </c>
      <c r="B576" s="2">
        <v>2016</v>
      </c>
      <c r="C576" t="s">
        <v>440</v>
      </c>
      <c r="D576" t="s">
        <v>48</v>
      </c>
      <c r="E576" s="2" t="s">
        <v>12</v>
      </c>
      <c r="F576" s="2">
        <f>VLOOKUP(C576,'Five Year Alumni Srvy 2016 Data'!C:F,4,FALSE)</f>
        <v>1</v>
      </c>
      <c r="G576" s="2" t="str">
        <f>VLOOKUP(F576,Coding!K:L,2,FALSE)</f>
        <v>URM</v>
      </c>
      <c r="H576" t="s">
        <v>182</v>
      </c>
      <c r="I576" t="s">
        <v>182</v>
      </c>
      <c r="J576" t="s">
        <v>21</v>
      </c>
      <c r="K576" t="s">
        <v>93</v>
      </c>
      <c r="L576" s="2">
        <v>2</v>
      </c>
      <c r="M576" t="s">
        <v>75</v>
      </c>
      <c r="N576" t="s">
        <v>94</v>
      </c>
      <c r="O576" t="s">
        <v>176</v>
      </c>
    </row>
    <row r="577" spans="1:15" x14ac:dyDescent="0.25">
      <c r="A577" s="2">
        <v>1</v>
      </c>
      <c r="B577" s="2">
        <v>2016</v>
      </c>
      <c r="C577" t="s">
        <v>447</v>
      </c>
      <c r="D577" t="s">
        <v>48</v>
      </c>
      <c r="E577" s="2" t="s">
        <v>12</v>
      </c>
      <c r="F577" s="2">
        <f>VLOOKUP(C577,'Five Year Alumni Srvy 2016 Data'!C:F,4,FALSE)</f>
        <v>1</v>
      </c>
      <c r="G577" s="2" t="str">
        <f>VLOOKUP(F577,Coding!K:L,2,FALSE)</f>
        <v>URM</v>
      </c>
      <c r="H577" t="s">
        <v>448</v>
      </c>
      <c r="I577" t="s">
        <v>261</v>
      </c>
      <c r="J577" t="s">
        <v>10</v>
      </c>
      <c r="K577" t="s">
        <v>93</v>
      </c>
      <c r="L577" s="3"/>
      <c r="M577" t="s">
        <v>75</v>
      </c>
      <c r="N577" t="s">
        <v>94</v>
      </c>
    </row>
    <row r="578" spans="1:15" x14ac:dyDescent="0.25">
      <c r="A578" s="2">
        <v>1</v>
      </c>
      <c r="B578" s="2">
        <v>2016</v>
      </c>
      <c r="C578" t="s">
        <v>456</v>
      </c>
      <c r="D578" t="s">
        <v>204</v>
      </c>
      <c r="E578" s="2" t="s">
        <v>12</v>
      </c>
      <c r="F578" s="2">
        <f>VLOOKUP(C578,'Five Year Alumni Srvy 2016 Data'!C:F,4,FALSE)</f>
        <v>1</v>
      </c>
      <c r="G578" s="2" t="str">
        <f>VLOOKUP(F578,Coding!K:L,2,FALSE)</f>
        <v>URM</v>
      </c>
      <c r="H578" t="s">
        <v>382</v>
      </c>
      <c r="I578" t="s">
        <v>328</v>
      </c>
      <c r="J578" t="s">
        <v>10</v>
      </c>
      <c r="K578" t="s">
        <v>93</v>
      </c>
      <c r="L578" s="2">
        <v>3</v>
      </c>
      <c r="M578" t="s">
        <v>75</v>
      </c>
      <c r="N578" t="s">
        <v>94</v>
      </c>
      <c r="O578" t="s">
        <v>95</v>
      </c>
    </row>
    <row r="579" spans="1:15" x14ac:dyDescent="0.25">
      <c r="A579" s="2">
        <v>1</v>
      </c>
      <c r="B579" s="2">
        <v>2016</v>
      </c>
      <c r="C579" t="s">
        <v>457</v>
      </c>
      <c r="D579" t="s">
        <v>169</v>
      </c>
      <c r="E579" s="2" t="s">
        <v>12</v>
      </c>
      <c r="F579" s="2">
        <f>VLOOKUP(C579,'Five Year Alumni Srvy 2016 Data'!C:F,4,FALSE)</f>
        <v>1</v>
      </c>
      <c r="G579" s="2" t="str">
        <f>VLOOKUP(F579,Coding!K:L,2,FALSE)</f>
        <v>URM</v>
      </c>
      <c r="H579" t="s">
        <v>409</v>
      </c>
      <c r="I579" t="s">
        <v>409</v>
      </c>
      <c r="J579" t="s">
        <v>19</v>
      </c>
      <c r="K579" t="s">
        <v>93</v>
      </c>
      <c r="L579" s="2">
        <v>1</v>
      </c>
      <c r="M579" t="s">
        <v>75</v>
      </c>
      <c r="N579" t="s">
        <v>94</v>
      </c>
      <c r="O579" t="s">
        <v>200</v>
      </c>
    </row>
    <row r="580" spans="1:15" x14ac:dyDescent="0.25">
      <c r="A580" s="2">
        <v>1</v>
      </c>
      <c r="B580" s="2">
        <v>2016</v>
      </c>
      <c r="C580" t="s">
        <v>458</v>
      </c>
      <c r="D580" t="s">
        <v>169</v>
      </c>
      <c r="E580" s="2" t="s">
        <v>12</v>
      </c>
      <c r="F580" s="2">
        <f>VLOOKUP(C580,'Five Year Alumni Srvy 2016 Data'!C:F,4,FALSE)</f>
        <v>1</v>
      </c>
      <c r="G580" s="2" t="str">
        <f>VLOOKUP(F580,Coding!K:L,2,FALSE)</f>
        <v>URM</v>
      </c>
      <c r="H580" t="s">
        <v>459</v>
      </c>
      <c r="I580" t="s">
        <v>220</v>
      </c>
      <c r="J580" t="s">
        <v>19</v>
      </c>
      <c r="K580" t="s">
        <v>93</v>
      </c>
      <c r="L580" s="2">
        <v>1</v>
      </c>
      <c r="M580" t="s">
        <v>75</v>
      </c>
      <c r="N580" t="s">
        <v>94</v>
      </c>
      <c r="O580" t="s">
        <v>200</v>
      </c>
    </row>
    <row r="581" spans="1:15" x14ac:dyDescent="0.25">
      <c r="A581" s="2">
        <v>1</v>
      </c>
      <c r="B581" s="2">
        <v>2016</v>
      </c>
      <c r="C581" t="s">
        <v>467</v>
      </c>
      <c r="D581" t="s">
        <v>264</v>
      </c>
      <c r="E581" s="2" t="s">
        <v>12</v>
      </c>
      <c r="F581" s="2">
        <f>VLOOKUP(C581,'Five Year Alumni Srvy 2016 Data'!C:F,4,FALSE)</f>
        <v>1</v>
      </c>
      <c r="G581" s="2" t="str">
        <f>VLOOKUP(F581,Coding!K:L,2,FALSE)</f>
        <v>URM</v>
      </c>
      <c r="H581" t="s">
        <v>235</v>
      </c>
      <c r="I581" t="s">
        <v>236</v>
      </c>
      <c r="J581" t="s">
        <v>15</v>
      </c>
      <c r="K581" t="s">
        <v>93</v>
      </c>
      <c r="L581" s="3"/>
      <c r="M581" t="s">
        <v>75</v>
      </c>
      <c r="N581" t="s">
        <v>94</v>
      </c>
    </row>
    <row r="582" spans="1:15" x14ac:dyDescent="0.25">
      <c r="A582" s="2">
        <v>1</v>
      </c>
      <c r="B582" s="2">
        <v>2016</v>
      </c>
      <c r="C582" t="s">
        <v>470</v>
      </c>
      <c r="D582" t="s">
        <v>48</v>
      </c>
      <c r="E582" s="2" t="s">
        <v>12</v>
      </c>
      <c r="F582" s="2">
        <f>VLOOKUP(C582,'Five Year Alumni Srvy 2016 Data'!C:F,4,FALSE)</f>
        <v>1</v>
      </c>
      <c r="G582" s="2" t="str">
        <f>VLOOKUP(F582,Coding!K:L,2,FALSE)</f>
        <v>URM</v>
      </c>
      <c r="H582" t="s">
        <v>471</v>
      </c>
      <c r="I582" t="s">
        <v>452</v>
      </c>
      <c r="J582" t="s">
        <v>21</v>
      </c>
      <c r="K582" t="s">
        <v>93</v>
      </c>
      <c r="L582" s="2">
        <v>3</v>
      </c>
      <c r="M582" t="s">
        <v>75</v>
      </c>
      <c r="N582" t="s">
        <v>94</v>
      </c>
      <c r="O582" t="s">
        <v>95</v>
      </c>
    </row>
    <row r="583" spans="1:15" x14ac:dyDescent="0.25">
      <c r="A583" s="2">
        <v>1</v>
      </c>
      <c r="B583" s="2">
        <v>2016</v>
      </c>
      <c r="C583" t="s">
        <v>478</v>
      </c>
      <c r="D583" t="s">
        <v>48</v>
      </c>
      <c r="E583" s="2" t="s">
        <v>12</v>
      </c>
      <c r="F583" s="2">
        <f>VLOOKUP(C583,'Five Year Alumni Srvy 2016 Data'!C:F,4,FALSE)</f>
        <v>1</v>
      </c>
      <c r="G583" s="2" t="str">
        <f>VLOOKUP(F583,Coding!K:L,2,FALSE)</f>
        <v>URM</v>
      </c>
      <c r="H583" t="s">
        <v>412</v>
      </c>
      <c r="I583" t="s">
        <v>196</v>
      </c>
      <c r="J583" t="s">
        <v>10</v>
      </c>
      <c r="K583" t="s">
        <v>93</v>
      </c>
      <c r="L583" s="2">
        <v>2</v>
      </c>
      <c r="M583" t="s">
        <v>75</v>
      </c>
      <c r="N583" t="s">
        <v>94</v>
      </c>
      <c r="O583" t="s">
        <v>176</v>
      </c>
    </row>
    <row r="584" spans="1:15" x14ac:dyDescent="0.25">
      <c r="A584" s="2">
        <v>1</v>
      </c>
      <c r="B584" s="2">
        <v>2016</v>
      </c>
      <c r="C584" t="s">
        <v>481</v>
      </c>
      <c r="D584" t="s">
        <v>169</v>
      </c>
      <c r="E584" s="2" t="s">
        <v>12</v>
      </c>
      <c r="F584" s="2">
        <f>VLOOKUP(C584,'Five Year Alumni Srvy 2016 Data'!C:F,4,FALSE)</f>
        <v>1</v>
      </c>
      <c r="G584" s="2" t="str">
        <f>VLOOKUP(F584,Coding!K:L,2,FALSE)</f>
        <v>URM</v>
      </c>
      <c r="H584" t="s">
        <v>270</v>
      </c>
      <c r="I584" t="s">
        <v>270</v>
      </c>
      <c r="J584" t="s">
        <v>21</v>
      </c>
      <c r="K584" t="s">
        <v>93</v>
      </c>
      <c r="L584" s="2">
        <v>4</v>
      </c>
      <c r="M584" t="s">
        <v>75</v>
      </c>
      <c r="N584" t="s">
        <v>94</v>
      </c>
      <c r="O584" t="s">
        <v>92</v>
      </c>
    </row>
    <row r="585" spans="1:15" x14ac:dyDescent="0.25">
      <c r="A585" s="2">
        <v>1</v>
      </c>
      <c r="B585" s="2">
        <v>2016</v>
      </c>
      <c r="C585" t="s">
        <v>484</v>
      </c>
      <c r="D585" t="s">
        <v>48</v>
      </c>
      <c r="E585" s="2" t="s">
        <v>12</v>
      </c>
      <c r="F585" s="2">
        <f>VLOOKUP(C585,'Five Year Alumni Srvy 2016 Data'!C:F,4,FALSE)</f>
        <v>1</v>
      </c>
      <c r="G585" s="2" t="str">
        <f>VLOOKUP(F585,Coding!K:L,2,FALSE)</f>
        <v>URM</v>
      </c>
      <c r="H585" t="s">
        <v>304</v>
      </c>
      <c r="I585" t="s">
        <v>267</v>
      </c>
      <c r="J585" t="s">
        <v>10</v>
      </c>
      <c r="K585" t="s">
        <v>93</v>
      </c>
      <c r="L585" s="2">
        <v>4</v>
      </c>
      <c r="M585" t="s">
        <v>75</v>
      </c>
      <c r="N585" t="s">
        <v>94</v>
      </c>
      <c r="O585" t="s">
        <v>92</v>
      </c>
    </row>
    <row r="586" spans="1:15" x14ac:dyDescent="0.25">
      <c r="A586" s="2">
        <v>1</v>
      </c>
      <c r="B586" s="2">
        <v>2016</v>
      </c>
      <c r="C586" t="s">
        <v>486</v>
      </c>
      <c r="D586" t="s">
        <v>48</v>
      </c>
      <c r="E586" s="2" t="s">
        <v>12</v>
      </c>
      <c r="F586" s="2">
        <f>VLOOKUP(C586,'Five Year Alumni Srvy 2016 Data'!C:F,4,FALSE)</f>
        <v>1</v>
      </c>
      <c r="G586" s="2" t="str">
        <f>VLOOKUP(F586,Coding!K:L,2,FALSE)</f>
        <v>URM</v>
      </c>
      <c r="H586" t="s">
        <v>487</v>
      </c>
      <c r="I586" t="s">
        <v>225</v>
      </c>
      <c r="J586" t="s">
        <v>19</v>
      </c>
      <c r="K586" t="s">
        <v>93</v>
      </c>
      <c r="L586" s="2">
        <v>3</v>
      </c>
      <c r="M586" t="s">
        <v>75</v>
      </c>
      <c r="N586" t="s">
        <v>94</v>
      </c>
      <c r="O586" t="s">
        <v>95</v>
      </c>
    </row>
    <row r="587" spans="1:15" x14ac:dyDescent="0.25">
      <c r="A587" s="2">
        <v>1</v>
      </c>
      <c r="B587" s="2">
        <v>2016</v>
      </c>
      <c r="C587" t="s">
        <v>491</v>
      </c>
      <c r="D587" t="s">
        <v>48</v>
      </c>
      <c r="E587" s="2" t="s">
        <v>12</v>
      </c>
      <c r="F587" s="2">
        <f>VLOOKUP(C587,'Five Year Alumni Srvy 2016 Data'!C:F,4,FALSE)</f>
        <v>1</v>
      </c>
      <c r="G587" s="2" t="str">
        <f>VLOOKUP(F587,Coding!K:L,2,FALSE)</f>
        <v>URM</v>
      </c>
      <c r="H587" t="s">
        <v>298</v>
      </c>
      <c r="I587" t="s">
        <v>298</v>
      </c>
      <c r="J587" t="s">
        <v>21</v>
      </c>
      <c r="K587" t="s">
        <v>93</v>
      </c>
      <c r="L587" s="2">
        <v>3</v>
      </c>
      <c r="M587" t="s">
        <v>75</v>
      </c>
      <c r="N587" t="s">
        <v>94</v>
      </c>
      <c r="O587" t="s">
        <v>95</v>
      </c>
    </row>
    <row r="588" spans="1:15" x14ac:dyDescent="0.25">
      <c r="A588" s="2">
        <v>1</v>
      </c>
      <c r="B588" s="2">
        <v>2016</v>
      </c>
      <c r="C588" t="s">
        <v>494</v>
      </c>
      <c r="D588" t="s">
        <v>48</v>
      </c>
      <c r="E588" s="2" t="s">
        <v>12</v>
      </c>
      <c r="F588" s="2">
        <f>VLOOKUP(C588,'Five Year Alumni Srvy 2016 Data'!C:F,4,FALSE)</f>
        <v>1</v>
      </c>
      <c r="G588" s="2" t="str">
        <f>VLOOKUP(F588,Coding!K:L,2,FALSE)</f>
        <v>URM</v>
      </c>
      <c r="H588" t="s">
        <v>328</v>
      </c>
      <c r="I588" t="s">
        <v>328</v>
      </c>
      <c r="J588" t="s">
        <v>10</v>
      </c>
      <c r="K588" t="s">
        <v>93</v>
      </c>
      <c r="L588" s="2">
        <v>1</v>
      </c>
      <c r="M588" t="s">
        <v>75</v>
      </c>
      <c r="N588" t="s">
        <v>94</v>
      </c>
      <c r="O588" t="s">
        <v>200</v>
      </c>
    </row>
    <row r="589" spans="1:15" x14ac:dyDescent="0.25">
      <c r="A589" s="2">
        <v>1</v>
      </c>
      <c r="B589" s="2">
        <v>2016</v>
      </c>
      <c r="C589" t="s">
        <v>210</v>
      </c>
      <c r="D589" t="s">
        <v>48</v>
      </c>
      <c r="E589" s="2" t="s">
        <v>12</v>
      </c>
      <c r="F589" s="2">
        <f>VLOOKUP(C589,'Five Year Alumni Srvy 2016 Data'!C:F,4,FALSE)</f>
        <v>1</v>
      </c>
      <c r="G589" s="2" t="str">
        <f>VLOOKUP(F589,Coding!K:L,2,FALSE)</f>
        <v>URM</v>
      </c>
      <c r="H589" t="s">
        <v>211</v>
      </c>
      <c r="I589" t="s">
        <v>171</v>
      </c>
      <c r="J589" t="s">
        <v>19</v>
      </c>
      <c r="K589" t="s">
        <v>74</v>
      </c>
      <c r="L589" s="2">
        <v>1</v>
      </c>
      <c r="M589" t="s">
        <v>75</v>
      </c>
      <c r="N589" t="s">
        <v>76</v>
      </c>
      <c r="O589" t="s">
        <v>77</v>
      </c>
    </row>
    <row r="590" spans="1:15" x14ac:dyDescent="0.25">
      <c r="A590" s="2">
        <v>1</v>
      </c>
      <c r="B590" s="2">
        <v>2016</v>
      </c>
      <c r="C590" t="s">
        <v>223</v>
      </c>
      <c r="D590" t="s">
        <v>204</v>
      </c>
      <c r="E590" s="2" t="s">
        <v>12</v>
      </c>
      <c r="F590" s="2">
        <f>VLOOKUP(C590,'Five Year Alumni Srvy 2016 Data'!C:F,4,FALSE)</f>
        <v>1</v>
      </c>
      <c r="G590" s="2" t="str">
        <f>VLOOKUP(F590,Coding!K:L,2,FALSE)</f>
        <v>URM</v>
      </c>
      <c r="H590" t="s">
        <v>224</v>
      </c>
      <c r="I590" t="s">
        <v>225</v>
      </c>
      <c r="J590" t="s">
        <v>19</v>
      </c>
      <c r="K590" t="s">
        <v>74</v>
      </c>
      <c r="L590" s="3"/>
      <c r="M590" t="s">
        <v>75</v>
      </c>
      <c r="N590" t="s">
        <v>76</v>
      </c>
    </row>
    <row r="591" spans="1:15" x14ac:dyDescent="0.25">
      <c r="A591" s="2">
        <v>1</v>
      </c>
      <c r="B591" s="2">
        <v>2016</v>
      </c>
      <c r="C591" t="s">
        <v>279</v>
      </c>
      <c r="D591" t="s">
        <v>169</v>
      </c>
      <c r="E591" s="2" t="s">
        <v>12</v>
      </c>
      <c r="F591" s="2">
        <f>VLOOKUP(C591,'Five Year Alumni Srvy 2016 Data'!C:F,4,FALSE)</f>
        <v>1</v>
      </c>
      <c r="G591" s="2" t="str">
        <f>VLOOKUP(F591,Coding!K:L,2,FALSE)</f>
        <v>URM</v>
      </c>
      <c r="H591" t="s">
        <v>182</v>
      </c>
      <c r="I591" t="s">
        <v>182</v>
      </c>
      <c r="J591" t="s">
        <v>21</v>
      </c>
      <c r="K591" t="s">
        <v>74</v>
      </c>
      <c r="L591" s="2">
        <v>1</v>
      </c>
      <c r="M591" t="s">
        <v>75</v>
      </c>
      <c r="N591" t="s">
        <v>76</v>
      </c>
      <c r="O591" t="s">
        <v>77</v>
      </c>
    </row>
    <row r="592" spans="1:15" x14ac:dyDescent="0.25">
      <c r="A592" s="2">
        <v>1</v>
      </c>
      <c r="B592" s="2">
        <v>2016</v>
      </c>
      <c r="C592" t="s">
        <v>300</v>
      </c>
      <c r="D592" t="s">
        <v>169</v>
      </c>
      <c r="E592" s="2" t="s">
        <v>12</v>
      </c>
      <c r="F592" s="2">
        <f>VLOOKUP(C592,'Five Year Alumni Srvy 2016 Data'!C:F,4,FALSE)</f>
        <v>1</v>
      </c>
      <c r="G592" s="2" t="str">
        <f>VLOOKUP(F592,Coding!K:L,2,FALSE)</f>
        <v>URM</v>
      </c>
      <c r="H592" t="s">
        <v>219</v>
      </c>
      <c r="I592" t="s">
        <v>220</v>
      </c>
      <c r="J592" t="s">
        <v>19</v>
      </c>
      <c r="K592" t="s">
        <v>74</v>
      </c>
      <c r="L592" s="3"/>
      <c r="M592" t="s">
        <v>75</v>
      </c>
      <c r="N592" t="s">
        <v>76</v>
      </c>
    </row>
    <row r="593" spans="1:15" x14ac:dyDescent="0.25">
      <c r="A593" s="2">
        <v>1</v>
      </c>
      <c r="B593" s="2">
        <v>2016</v>
      </c>
      <c r="C593" t="s">
        <v>309</v>
      </c>
      <c r="D593" t="s">
        <v>48</v>
      </c>
      <c r="E593" s="2" t="s">
        <v>12</v>
      </c>
      <c r="F593" s="2">
        <f>VLOOKUP(C593,'Five Year Alumni Srvy 2016 Data'!C:F,4,FALSE)</f>
        <v>1</v>
      </c>
      <c r="G593" s="2" t="str">
        <f>VLOOKUP(F593,Coding!K:L,2,FALSE)</f>
        <v>URM</v>
      </c>
      <c r="H593" t="s">
        <v>310</v>
      </c>
      <c r="I593" t="s">
        <v>242</v>
      </c>
      <c r="J593" t="s">
        <v>21</v>
      </c>
      <c r="K593" t="s">
        <v>74</v>
      </c>
      <c r="L593" s="2">
        <v>2</v>
      </c>
      <c r="M593" t="s">
        <v>75</v>
      </c>
      <c r="N593" t="s">
        <v>76</v>
      </c>
      <c r="O593" t="s">
        <v>207</v>
      </c>
    </row>
    <row r="594" spans="1:15" x14ac:dyDescent="0.25">
      <c r="A594" s="2">
        <v>1</v>
      </c>
      <c r="B594" s="2">
        <v>2016</v>
      </c>
      <c r="C594" t="s">
        <v>314</v>
      </c>
      <c r="D594" t="s">
        <v>48</v>
      </c>
      <c r="E594" s="2" t="s">
        <v>12</v>
      </c>
      <c r="F594" s="2">
        <f>VLOOKUP(C594,'Five Year Alumni Srvy 2016 Data'!C:F,4,FALSE)</f>
        <v>1</v>
      </c>
      <c r="G594" s="2" t="str">
        <f>VLOOKUP(F594,Coding!K:L,2,FALSE)</f>
        <v>URM</v>
      </c>
      <c r="H594" t="s">
        <v>235</v>
      </c>
      <c r="I594" t="s">
        <v>236</v>
      </c>
      <c r="J594" t="s">
        <v>15</v>
      </c>
      <c r="K594" t="s">
        <v>74</v>
      </c>
      <c r="L594" s="2">
        <v>2</v>
      </c>
      <c r="M594" t="s">
        <v>75</v>
      </c>
      <c r="N594" t="s">
        <v>76</v>
      </c>
      <c r="O594" t="s">
        <v>207</v>
      </c>
    </row>
    <row r="595" spans="1:15" x14ac:dyDescent="0.25">
      <c r="A595" s="2">
        <v>1</v>
      </c>
      <c r="B595" s="2">
        <v>2016</v>
      </c>
      <c r="C595" t="s">
        <v>323</v>
      </c>
      <c r="D595" t="s">
        <v>169</v>
      </c>
      <c r="E595" s="2" t="s">
        <v>12</v>
      </c>
      <c r="F595" s="2">
        <f>VLOOKUP(C595,'Five Year Alumni Srvy 2016 Data'!C:F,4,FALSE)</f>
        <v>1</v>
      </c>
      <c r="G595" s="2" t="str">
        <f>VLOOKUP(F595,Coding!K:L,2,FALSE)</f>
        <v>URM</v>
      </c>
      <c r="H595" t="s">
        <v>195</v>
      </c>
      <c r="I595" t="s">
        <v>196</v>
      </c>
      <c r="J595" t="s">
        <v>10</v>
      </c>
      <c r="K595" t="s">
        <v>74</v>
      </c>
      <c r="L595" s="2">
        <v>2</v>
      </c>
      <c r="M595" t="s">
        <v>75</v>
      </c>
      <c r="N595" t="s">
        <v>76</v>
      </c>
      <c r="O595" t="s">
        <v>207</v>
      </c>
    </row>
    <row r="596" spans="1:15" x14ac:dyDescent="0.25">
      <c r="A596" s="2">
        <v>1</v>
      </c>
      <c r="B596" s="2">
        <v>2016</v>
      </c>
      <c r="C596" t="s">
        <v>327</v>
      </c>
      <c r="D596" t="s">
        <v>204</v>
      </c>
      <c r="E596" s="2" t="s">
        <v>12</v>
      </c>
      <c r="F596" s="2">
        <f>VLOOKUP(C596,'Five Year Alumni Srvy 2016 Data'!C:F,4,FALSE)</f>
        <v>1</v>
      </c>
      <c r="G596" s="2" t="str">
        <f>VLOOKUP(F596,Coding!K:L,2,FALSE)</f>
        <v>URM</v>
      </c>
      <c r="H596" t="s">
        <v>328</v>
      </c>
      <c r="I596" t="s">
        <v>328</v>
      </c>
      <c r="J596" t="s">
        <v>10</v>
      </c>
      <c r="K596" t="s">
        <v>74</v>
      </c>
      <c r="L596" s="2">
        <v>2</v>
      </c>
      <c r="M596" t="s">
        <v>75</v>
      </c>
      <c r="N596" t="s">
        <v>76</v>
      </c>
      <c r="O596" t="s">
        <v>207</v>
      </c>
    </row>
    <row r="597" spans="1:15" x14ac:dyDescent="0.25">
      <c r="A597" s="2">
        <v>1</v>
      </c>
      <c r="B597" s="2">
        <v>2016</v>
      </c>
      <c r="C597" t="s">
        <v>329</v>
      </c>
      <c r="D597" t="s">
        <v>48</v>
      </c>
      <c r="E597" s="2" t="s">
        <v>12</v>
      </c>
      <c r="F597" s="2">
        <f>VLOOKUP(C597,'Five Year Alumni Srvy 2016 Data'!C:F,4,FALSE)</f>
        <v>1</v>
      </c>
      <c r="G597" s="2" t="str">
        <f>VLOOKUP(F597,Coding!K:L,2,FALSE)</f>
        <v>URM</v>
      </c>
      <c r="H597" t="s">
        <v>182</v>
      </c>
      <c r="I597" t="s">
        <v>182</v>
      </c>
      <c r="J597" t="s">
        <v>21</v>
      </c>
      <c r="K597" t="s">
        <v>74</v>
      </c>
      <c r="L597" s="2">
        <v>3</v>
      </c>
      <c r="M597" t="s">
        <v>75</v>
      </c>
      <c r="N597" t="s">
        <v>76</v>
      </c>
      <c r="O597" t="s">
        <v>221</v>
      </c>
    </row>
    <row r="598" spans="1:15" x14ac:dyDescent="0.25">
      <c r="A598" s="2">
        <v>1</v>
      </c>
      <c r="B598" s="2">
        <v>2016</v>
      </c>
      <c r="C598" t="s">
        <v>330</v>
      </c>
      <c r="D598" t="s">
        <v>48</v>
      </c>
      <c r="E598" s="2" t="s">
        <v>12</v>
      </c>
      <c r="F598" s="2">
        <f>VLOOKUP(C598,'Five Year Alumni Srvy 2016 Data'!C:F,4,FALSE)</f>
        <v>1</v>
      </c>
      <c r="G598" s="2" t="str">
        <f>VLOOKUP(F598,Coding!K:L,2,FALSE)</f>
        <v>URM</v>
      </c>
      <c r="H598" t="s">
        <v>235</v>
      </c>
      <c r="I598" t="s">
        <v>236</v>
      </c>
      <c r="J598" t="s">
        <v>15</v>
      </c>
      <c r="K598" t="s">
        <v>74</v>
      </c>
      <c r="L598" s="2">
        <v>1</v>
      </c>
      <c r="M598" t="s">
        <v>75</v>
      </c>
      <c r="N598" t="s">
        <v>76</v>
      </c>
      <c r="O598" t="s">
        <v>77</v>
      </c>
    </row>
    <row r="599" spans="1:15" x14ac:dyDescent="0.25">
      <c r="A599" s="2">
        <v>1</v>
      </c>
      <c r="B599" s="2">
        <v>2016</v>
      </c>
      <c r="C599" t="s">
        <v>336</v>
      </c>
      <c r="D599" t="s">
        <v>169</v>
      </c>
      <c r="E599" s="2" t="s">
        <v>12</v>
      </c>
      <c r="F599" s="2">
        <f>VLOOKUP(C599,'Five Year Alumni Srvy 2016 Data'!C:F,4,FALSE)</f>
        <v>1</v>
      </c>
      <c r="G599" s="2" t="str">
        <f>VLOOKUP(F599,Coding!K:L,2,FALSE)</f>
        <v>URM</v>
      </c>
      <c r="H599" t="s">
        <v>270</v>
      </c>
      <c r="I599" t="s">
        <v>270</v>
      </c>
      <c r="J599" t="s">
        <v>21</v>
      </c>
      <c r="K599" t="s">
        <v>74</v>
      </c>
      <c r="L599" s="2">
        <v>2</v>
      </c>
      <c r="M599" t="s">
        <v>75</v>
      </c>
      <c r="N599" t="s">
        <v>76</v>
      </c>
      <c r="O599" t="s">
        <v>207</v>
      </c>
    </row>
    <row r="600" spans="1:15" x14ac:dyDescent="0.25">
      <c r="A600" s="2">
        <v>1</v>
      </c>
      <c r="B600" s="2">
        <v>2016</v>
      </c>
      <c r="C600" t="s">
        <v>346</v>
      </c>
      <c r="D600" t="s">
        <v>48</v>
      </c>
      <c r="E600" s="2" t="s">
        <v>12</v>
      </c>
      <c r="F600" s="2">
        <f>VLOOKUP(C600,'Five Year Alumni Srvy 2016 Data'!C:F,4,FALSE)</f>
        <v>1</v>
      </c>
      <c r="G600" s="2" t="str">
        <f>VLOOKUP(F600,Coding!K:L,2,FALSE)</f>
        <v>URM</v>
      </c>
      <c r="H600" t="s">
        <v>347</v>
      </c>
      <c r="I600" t="s">
        <v>348</v>
      </c>
      <c r="J600" t="s">
        <v>10</v>
      </c>
      <c r="K600" t="s">
        <v>74</v>
      </c>
      <c r="L600" s="3"/>
      <c r="M600" t="s">
        <v>75</v>
      </c>
      <c r="N600" t="s">
        <v>76</v>
      </c>
    </row>
    <row r="601" spans="1:15" x14ac:dyDescent="0.25">
      <c r="A601" s="2">
        <v>1</v>
      </c>
      <c r="B601" s="2">
        <v>2016</v>
      </c>
      <c r="C601" t="s">
        <v>351</v>
      </c>
      <c r="D601" t="s">
        <v>169</v>
      </c>
      <c r="E601" s="2" t="s">
        <v>12</v>
      </c>
      <c r="F601" s="2">
        <f>VLOOKUP(C601,'Five Year Alumni Srvy 2016 Data'!C:F,4,FALSE)</f>
        <v>1</v>
      </c>
      <c r="G601" s="2" t="str">
        <f>VLOOKUP(F601,Coding!K:L,2,FALSE)</f>
        <v>URM</v>
      </c>
      <c r="H601" t="s">
        <v>352</v>
      </c>
      <c r="I601" t="s">
        <v>267</v>
      </c>
      <c r="J601" t="s">
        <v>10</v>
      </c>
      <c r="K601" t="s">
        <v>74</v>
      </c>
      <c r="L601" s="2">
        <v>1</v>
      </c>
      <c r="M601" t="s">
        <v>75</v>
      </c>
      <c r="N601" t="s">
        <v>76</v>
      </c>
      <c r="O601" t="s">
        <v>77</v>
      </c>
    </row>
    <row r="602" spans="1:15" x14ac:dyDescent="0.25">
      <c r="A602" s="2">
        <v>1</v>
      </c>
      <c r="B602" s="2">
        <v>2016</v>
      </c>
      <c r="C602" t="s">
        <v>355</v>
      </c>
      <c r="D602" t="s">
        <v>48</v>
      </c>
      <c r="E602" s="2" t="s">
        <v>12</v>
      </c>
      <c r="F602" s="2">
        <f>VLOOKUP(C602,'Five Year Alumni Srvy 2016 Data'!C:F,4,FALSE)</f>
        <v>1</v>
      </c>
      <c r="G602" s="2" t="str">
        <f>VLOOKUP(F602,Coding!K:L,2,FALSE)</f>
        <v>URM</v>
      </c>
      <c r="H602" t="s">
        <v>356</v>
      </c>
      <c r="I602" t="s">
        <v>356</v>
      </c>
      <c r="J602" t="s">
        <v>17</v>
      </c>
      <c r="K602" t="s">
        <v>74</v>
      </c>
      <c r="L602" s="2">
        <v>1</v>
      </c>
      <c r="M602" t="s">
        <v>75</v>
      </c>
      <c r="N602" t="s">
        <v>76</v>
      </c>
      <c r="O602" t="s">
        <v>77</v>
      </c>
    </row>
    <row r="603" spans="1:15" x14ac:dyDescent="0.25">
      <c r="A603" s="2">
        <v>1</v>
      </c>
      <c r="B603" s="2">
        <v>2016</v>
      </c>
      <c r="C603" t="s">
        <v>359</v>
      </c>
      <c r="D603" t="s">
        <v>48</v>
      </c>
      <c r="E603" s="2" t="s">
        <v>12</v>
      </c>
      <c r="F603" s="2">
        <f>VLOOKUP(C603,'Five Year Alumni Srvy 2016 Data'!C:F,4,FALSE)</f>
        <v>1</v>
      </c>
      <c r="G603" s="2" t="str">
        <f>VLOOKUP(F603,Coding!K:L,2,FALSE)</f>
        <v>URM</v>
      </c>
      <c r="H603" t="s">
        <v>360</v>
      </c>
      <c r="I603" t="s">
        <v>199</v>
      </c>
      <c r="J603" t="s">
        <v>17</v>
      </c>
      <c r="K603" t="s">
        <v>74</v>
      </c>
      <c r="L603" s="2">
        <v>2</v>
      </c>
      <c r="M603" t="s">
        <v>75</v>
      </c>
      <c r="N603" t="s">
        <v>76</v>
      </c>
      <c r="O603" t="s">
        <v>207</v>
      </c>
    </row>
    <row r="604" spans="1:15" x14ac:dyDescent="0.25">
      <c r="A604" s="2">
        <v>1</v>
      </c>
      <c r="B604" s="2">
        <v>2016</v>
      </c>
      <c r="C604" t="s">
        <v>367</v>
      </c>
      <c r="D604" t="s">
        <v>48</v>
      </c>
      <c r="E604" s="2" t="s">
        <v>12</v>
      </c>
      <c r="F604" s="2">
        <f>VLOOKUP(C604,'Five Year Alumni Srvy 2016 Data'!C:F,4,FALSE)</f>
        <v>1</v>
      </c>
      <c r="G604" s="2" t="str">
        <f>VLOOKUP(F604,Coding!K:L,2,FALSE)</f>
        <v>URM</v>
      </c>
      <c r="H604" t="s">
        <v>368</v>
      </c>
      <c r="I604" t="s">
        <v>293</v>
      </c>
      <c r="J604" t="s">
        <v>15</v>
      </c>
      <c r="K604" t="s">
        <v>74</v>
      </c>
      <c r="L604" s="2">
        <v>1</v>
      </c>
      <c r="M604" t="s">
        <v>75</v>
      </c>
      <c r="N604" t="s">
        <v>76</v>
      </c>
      <c r="O604" t="s">
        <v>77</v>
      </c>
    </row>
    <row r="605" spans="1:15" x14ac:dyDescent="0.25">
      <c r="A605" s="2">
        <v>1</v>
      </c>
      <c r="B605" s="2">
        <v>2016</v>
      </c>
      <c r="C605" t="s">
        <v>370</v>
      </c>
      <c r="D605" t="s">
        <v>264</v>
      </c>
      <c r="E605" s="2" t="s">
        <v>12</v>
      </c>
      <c r="F605" s="2">
        <f>VLOOKUP(C605,'Five Year Alumni Srvy 2016 Data'!C:F,4,FALSE)</f>
        <v>1</v>
      </c>
      <c r="G605" s="2" t="str">
        <f>VLOOKUP(F605,Coding!K:L,2,FALSE)</f>
        <v>URM</v>
      </c>
      <c r="H605" t="s">
        <v>252</v>
      </c>
      <c r="I605" t="s">
        <v>206</v>
      </c>
      <c r="J605" t="s">
        <v>15</v>
      </c>
      <c r="K605" t="s">
        <v>74</v>
      </c>
      <c r="L605" s="2">
        <v>2</v>
      </c>
      <c r="M605" t="s">
        <v>75</v>
      </c>
      <c r="N605" t="s">
        <v>76</v>
      </c>
      <c r="O605" t="s">
        <v>207</v>
      </c>
    </row>
    <row r="606" spans="1:15" x14ac:dyDescent="0.25">
      <c r="A606" s="2">
        <v>1</v>
      </c>
      <c r="B606" s="2">
        <v>2016</v>
      </c>
      <c r="C606" t="s">
        <v>371</v>
      </c>
      <c r="D606" t="s">
        <v>48</v>
      </c>
      <c r="E606" s="2" t="s">
        <v>12</v>
      </c>
      <c r="F606" s="2">
        <f>VLOOKUP(C606,'Five Year Alumni Srvy 2016 Data'!C:F,4,FALSE)</f>
        <v>1</v>
      </c>
      <c r="G606" s="2" t="str">
        <f>VLOOKUP(F606,Coding!K:L,2,FALSE)</f>
        <v>URM</v>
      </c>
      <c r="H606" t="s">
        <v>368</v>
      </c>
      <c r="I606" t="s">
        <v>293</v>
      </c>
      <c r="J606" t="s">
        <v>15</v>
      </c>
      <c r="K606" t="s">
        <v>74</v>
      </c>
      <c r="L606" s="3"/>
      <c r="M606" t="s">
        <v>75</v>
      </c>
      <c r="N606" t="s">
        <v>76</v>
      </c>
    </row>
    <row r="607" spans="1:15" x14ac:dyDescent="0.25">
      <c r="A607" s="2">
        <v>1</v>
      </c>
      <c r="B607" s="2">
        <v>2016</v>
      </c>
      <c r="C607" t="s">
        <v>374</v>
      </c>
      <c r="D607" t="s">
        <v>48</v>
      </c>
      <c r="E607" s="2" t="s">
        <v>12</v>
      </c>
      <c r="F607" s="2">
        <f>VLOOKUP(C607,'Five Year Alumni Srvy 2016 Data'!C:F,4,FALSE)</f>
        <v>1</v>
      </c>
      <c r="G607" s="2" t="str">
        <f>VLOOKUP(F607,Coding!K:L,2,FALSE)</f>
        <v>URM</v>
      </c>
      <c r="H607" t="s">
        <v>352</v>
      </c>
      <c r="I607" t="s">
        <v>267</v>
      </c>
      <c r="J607" t="s">
        <v>10</v>
      </c>
      <c r="K607" t="s">
        <v>74</v>
      </c>
      <c r="L607" s="2">
        <v>2</v>
      </c>
      <c r="M607" t="s">
        <v>75</v>
      </c>
      <c r="N607" t="s">
        <v>76</v>
      </c>
      <c r="O607" t="s">
        <v>207</v>
      </c>
    </row>
    <row r="608" spans="1:15" x14ac:dyDescent="0.25">
      <c r="A608" s="2">
        <v>1</v>
      </c>
      <c r="B608" s="2">
        <v>2016</v>
      </c>
      <c r="C608" t="s">
        <v>375</v>
      </c>
      <c r="D608" t="s">
        <v>48</v>
      </c>
      <c r="E608" s="2" t="s">
        <v>12</v>
      </c>
      <c r="F608" s="2">
        <f>VLOOKUP(C608,'Five Year Alumni Srvy 2016 Data'!C:F,4,FALSE)</f>
        <v>1</v>
      </c>
      <c r="G608" s="2" t="str">
        <f>VLOOKUP(F608,Coding!K:L,2,FALSE)</f>
        <v>URM</v>
      </c>
      <c r="H608" t="s">
        <v>376</v>
      </c>
      <c r="I608" t="s">
        <v>376</v>
      </c>
      <c r="J608" t="s">
        <v>21</v>
      </c>
      <c r="K608" t="s">
        <v>74</v>
      </c>
      <c r="L608" s="3"/>
      <c r="M608" t="s">
        <v>75</v>
      </c>
      <c r="N608" t="s">
        <v>76</v>
      </c>
    </row>
    <row r="609" spans="1:15" x14ac:dyDescent="0.25">
      <c r="A609" s="2">
        <v>1</v>
      </c>
      <c r="B609" s="2">
        <v>2016</v>
      </c>
      <c r="C609" t="s">
        <v>380</v>
      </c>
      <c r="E609" s="2" t="s">
        <v>12</v>
      </c>
      <c r="F609" s="2">
        <f>VLOOKUP(C609,'Five Year Alumni Srvy 2016 Data'!C:F,4,FALSE)</f>
        <v>1</v>
      </c>
      <c r="G609" s="2" t="str">
        <f>VLOOKUP(F609,Coding!K:L,2,FALSE)</f>
        <v>URM</v>
      </c>
      <c r="H609" t="s">
        <v>182</v>
      </c>
      <c r="I609" t="s">
        <v>182</v>
      </c>
      <c r="J609" t="s">
        <v>21</v>
      </c>
      <c r="K609" t="s">
        <v>74</v>
      </c>
      <c r="L609" s="2">
        <v>1</v>
      </c>
      <c r="M609" t="s">
        <v>75</v>
      </c>
      <c r="N609" t="s">
        <v>76</v>
      </c>
      <c r="O609" t="s">
        <v>77</v>
      </c>
    </row>
    <row r="610" spans="1:15" x14ac:dyDescent="0.25">
      <c r="A610" s="2">
        <v>1</v>
      </c>
      <c r="B610" s="2">
        <v>2016</v>
      </c>
      <c r="C610" t="s">
        <v>386</v>
      </c>
      <c r="D610" t="s">
        <v>48</v>
      </c>
      <c r="E610" s="2" t="s">
        <v>12</v>
      </c>
      <c r="F610" s="2">
        <f>VLOOKUP(C610,'Five Year Alumni Srvy 2016 Data'!C:F,4,FALSE)</f>
        <v>1</v>
      </c>
      <c r="G610" s="2" t="str">
        <f>VLOOKUP(F610,Coding!K:L,2,FALSE)</f>
        <v>URM</v>
      </c>
      <c r="H610" t="s">
        <v>387</v>
      </c>
      <c r="I610" t="s">
        <v>225</v>
      </c>
      <c r="J610" t="s">
        <v>19</v>
      </c>
      <c r="K610" t="s">
        <v>74</v>
      </c>
      <c r="L610" s="2">
        <v>2</v>
      </c>
      <c r="M610" t="s">
        <v>75</v>
      </c>
      <c r="N610" t="s">
        <v>76</v>
      </c>
      <c r="O610" t="s">
        <v>207</v>
      </c>
    </row>
    <row r="611" spans="1:15" x14ac:dyDescent="0.25">
      <c r="A611" s="2">
        <v>1</v>
      </c>
      <c r="B611" s="2">
        <v>2016</v>
      </c>
      <c r="C611" t="s">
        <v>392</v>
      </c>
      <c r="D611" t="s">
        <v>169</v>
      </c>
      <c r="E611" s="2" t="s">
        <v>12</v>
      </c>
      <c r="F611" s="2">
        <f>VLOOKUP(C611,'Five Year Alumni Srvy 2016 Data'!C:F,4,FALSE)</f>
        <v>1</v>
      </c>
      <c r="G611" s="2" t="str">
        <f>VLOOKUP(F611,Coding!K:L,2,FALSE)</f>
        <v>URM</v>
      </c>
      <c r="H611" t="s">
        <v>382</v>
      </c>
      <c r="I611" t="s">
        <v>328</v>
      </c>
      <c r="J611" t="s">
        <v>10</v>
      </c>
      <c r="K611" t="s">
        <v>74</v>
      </c>
      <c r="L611" s="2">
        <v>1</v>
      </c>
      <c r="M611" t="s">
        <v>75</v>
      </c>
      <c r="N611" t="s">
        <v>76</v>
      </c>
      <c r="O611" t="s">
        <v>77</v>
      </c>
    </row>
    <row r="612" spans="1:15" x14ac:dyDescent="0.25">
      <c r="A612" s="2">
        <v>1</v>
      </c>
      <c r="B612" s="2">
        <v>2016</v>
      </c>
      <c r="C612" t="s">
        <v>393</v>
      </c>
      <c r="D612" t="s">
        <v>264</v>
      </c>
      <c r="E612" s="2" t="s">
        <v>12</v>
      </c>
      <c r="F612" s="2">
        <f>VLOOKUP(C612,'Five Year Alumni Srvy 2016 Data'!C:F,4,FALSE)</f>
        <v>1</v>
      </c>
      <c r="G612" s="2" t="str">
        <f>VLOOKUP(F612,Coding!K:L,2,FALSE)</f>
        <v>URM</v>
      </c>
      <c r="H612" t="s">
        <v>260</v>
      </c>
      <c r="I612" t="s">
        <v>261</v>
      </c>
      <c r="J612" t="s">
        <v>10</v>
      </c>
      <c r="K612" t="s">
        <v>74</v>
      </c>
      <c r="L612" s="2">
        <v>1</v>
      </c>
      <c r="M612" t="s">
        <v>75</v>
      </c>
      <c r="N612" t="s">
        <v>76</v>
      </c>
      <c r="O612" t="s">
        <v>77</v>
      </c>
    </row>
    <row r="613" spans="1:15" x14ac:dyDescent="0.25">
      <c r="A613" s="2">
        <v>1</v>
      </c>
      <c r="B613" s="2">
        <v>2016</v>
      </c>
      <c r="C613" t="s">
        <v>395</v>
      </c>
      <c r="D613" t="s">
        <v>204</v>
      </c>
      <c r="E613" s="2" t="s">
        <v>12</v>
      </c>
      <c r="F613" s="2">
        <f>VLOOKUP(C613,'Five Year Alumni Srvy 2016 Data'!C:F,4,FALSE)</f>
        <v>1</v>
      </c>
      <c r="G613" s="2" t="str">
        <f>VLOOKUP(F613,Coding!K:L,2,FALSE)</f>
        <v>URM</v>
      </c>
      <c r="H613" t="s">
        <v>339</v>
      </c>
      <c r="I613" t="s">
        <v>339</v>
      </c>
      <c r="J613" t="s">
        <v>15</v>
      </c>
      <c r="K613" t="s">
        <v>74</v>
      </c>
      <c r="L613" s="2">
        <v>2</v>
      </c>
      <c r="M613" t="s">
        <v>75</v>
      </c>
      <c r="N613" t="s">
        <v>76</v>
      </c>
      <c r="O613" t="s">
        <v>207</v>
      </c>
    </row>
    <row r="614" spans="1:15" x14ac:dyDescent="0.25">
      <c r="A614" s="2">
        <v>1</v>
      </c>
      <c r="B614" s="2">
        <v>2016</v>
      </c>
      <c r="C614" t="s">
        <v>397</v>
      </c>
      <c r="D614" t="s">
        <v>169</v>
      </c>
      <c r="E614" s="2" t="s">
        <v>12</v>
      </c>
      <c r="F614" s="2">
        <f>VLOOKUP(C614,'Five Year Alumni Srvy 2016 Data'!C:F,4,FALSE)</f>
        <v>1</v>
      </c>
      <c r="G614" s="2" t="str">
        <f>VLOOKUP(F614,Coding!K:L,2,FALSE)</f>
        <v>URM</v>
      </c>
      <c r="H614" t="s">
        <v>398</v>
      </c>
      <c r="I614" t="s">
        <v>399</v>
      </c>
      <c r="J614" t="s">
        <v>19</v>
      </c>
      <c r="K614" t="s">
        <v>74</v>
      </c>
      <c r="L614" s="2">
        <v>2</v>
      </c>
      <c r="M614" t="s">
        <v>75</v>
      </c>
      <c r="N614" t="s">
        <v>76</v>
      </c>
      <c r="O614" t="s">
        <v>207</v>
      </c>
    </row>
    <row r="615" spans="1:15" x14ac:dyDescent="0.25">
      <c r="A615" s="2">
        <v>1</v>
      </c>
      <c r="B615" s="2">
        <v>2016</v>
      </c>
      <c r="C615" t="s">
        <v>403</v>
      </c>
      <c r="D615" t="s">
        <v>169</v>
      </c>
      <c r="E615" s="2" t="s">
        <v>12</v>
      </c>
      <c r="F615" s="2">
        <f>VLOOKUP(C615,'Five Year Alumni Srvy 2016 Data'!C:F,4,FALSE)</f>
        <v>1</v>
      </c>
      <c r="G615" s="2" t="str">
        <f>VLOOKUP(F615,Coding!K:L,2,FALSE)</f>
        <v>URM</v>
      </c>
      <c r="H615" t="s">
        <v>304</v>
      </c>
      <c r="I615" t="s">
        <v>267</v>
      </c>
      <c r="J615" t="s">
        <v>10</v>
      </c>
      <c r="K615" t="s">
        <v>74</v>
      </c>
      <c r="L615" s="3"/>
      <c r="M615" t="s">
        <v>75</v>
      </c>
      <c r="N615" t="s">
        <v>76</v>
      </c>
    </row>
    <row r="616" spans="1:15" x14ac:dyDescent="0.25">
      <c r="A616" s="2">
        <v>1</v>
      </c>
      <c r="B616" s="2">
        <v>2016</v>
      </c>
      <c r="C616" t="s">
        <v>407</v>
      </c>
      <c r="D616" t="s">
        <v>48</v>
      </c>
      <c r="E616" s="2" t="s">
        <v>12</v>
      </c>
      <c r="F616" s="2">
        <f>VLOOKUP(C616,'Five Year Alumni Srvy 2016 Data'!C:F,4,FALSE)</f>
        <v>1</v>
      </c>
      <c r="G616" s="2" t="str">
        <f>VLOOKUP(F616,Coding!K:L,2,FALSE)</f>
        <v>URM</v>
      </c>
      <c r="H616" t="s">
        <v>408</v>
      </c>
      <c r="I616" t="s">
        <v>409</v>
      </c>
      <c r="J616" t="s">
        <v>19</v>
      </c>
      <c r="K616" t="s">
        <v>74</v>
      </c>
      <c r="L616" s="2">
        <v>2</v>
      </c>
      <c r="M616" t="s">
        <v>75</v>
      </c>
      <c r="N616" t="s">
        <v>76</v>
      </c>
      <c r="O616" t="s">
        <v>207</v>
      </c>
    </row>
    <row r="617" spans="1:15" x14ac:dyDescent="0.25">
      <c r="A617" s="2">
        <v>1</v>
      </c>
      <c r="B617" s="2">
        <v>2016</v>
      </c>
      <c r="C617" t="s">
        <v>411</v>
      </c>
      <c r="D617" t="s">
        <v>48</v>
      </c>
      <c r="E617" s="2" t="s">
        <v>12</v>
      </c>
      <c r="F617" s="2">
        <f>VLOOKUP(C617,'Five Year Alumni Srvy 2016 Data'!C:F,4,FALSE)</f>
        <v>1</v>
      </c>
      <c r="G617" s="2" t="str">
        <f>VLOOKUP(F617,Coding!K:L,2,FALSE)</f>
        <v>URM</v>
      </c>
      <c r="H617" t="s">
        <v>412</v>
      </c>
      <c r="I617" t="s">
        <v>196</v>
      </c>
      <c r="J617" t="s">
        <v>10</v>
      </c>
      <c r="K617" t="s">
        <v>74</v>
      </c>
      <c r="L617" s="2">
        <v>2</v>
      </c>
      <c r="M617" t="s">
        <v>75</v>
      </c>
      <c r="N617" t="s">
        <v>76</v>
      </c>
      <c r="O617" t="s">
        <v>207</v>
      </c>
    </row>
    <row r="618" spans="1:15" x14ac:dyDescent="0.25">
      <c r="A618" s="2">
        <v>1</v>
      </c>
      <c r="B618" s="2">
        <v>2016</v>
      </c>
      <c r="C618" t="s">
        <v>421</v>
      </c>
      <c r="D618" t="s">
        <v>264</v>
      </c>
      <c r="E618" s="2" t="s">
        <v>12</v>
      </c>
      <c r="F618" s="2">
        <f>VLOOKUP(C618,'Five Year Alumni Srvy 2016 Data'!C:F,4,FALSE)</f>
        <v>1</v>
      </c>
      <c r="G618" s="2" t="str">
        <f>VLOOKUP(F618,Coding!K:L,2,FALSE)</f>
        <v>URM</v>
      </c>
      <c r="H618" t="s">
        <v>389</v>
      </c>
      <c r="I618" t="s">
        <v>390</v>
      </c>
      <c r="J618" t="s">
        <v>21</v>
      </c>
      <c r="K618" t="s">
        <v>74</v>
      </c>
      <c r="L618" s="2">
        <v>3</v>
      </c>
      <c r="M618" t="s">
        <v>75</v>
      </c>
      <c r="N618" t="s">
        <v>76</v>
      </c>
      <c r="O618" t="s">
        <v>221</v>
      </c>
    </row>
    <row r="619" spans="1:15" x14ac:dyDescent="0.25">
      <c r="A619" s="2">
        <v>1</v>
      </c>
      <c r="B619" s="2">
        <v>2016</v>
      </c>
      <c r="C619" t="s">
        <v>423</v>
      </c>
      <c r="D619" t="s">
        <v>204</v>
      </c>
      <c r="E619" s="2" t="s">
        <v>12</v>
      </c>
      <c r="F619" s="2">
        <f>VLOOKUP(C619,'Five Year Alumni Srvy 2016 Data'!C:F,4,FALSE)</f>
        <v>1</v>
      </c>
      <c r="G619" s="2" t="str">
        <f>VLOOKUP(F619,Coding!K:L,2,FALSE)</f>
        <v>URM</v>
      </c>
      <c r="H619" t="s">
        <v>328</v>
      </c>
      <c r="I619" t="s">
        <v>328</v>
      </c>
      <c r="J619" t="s">
        <v>10</v>
      </c>
      <c r="K619" t="s">
        <v>74</v>
      </c>
      <c r="L619" s="2">
        <v>1</v>
      </c>
      <c r="M619" t="s">
        <v>75</v>
      </c>
      <c r="N619" t="s">
        <v>76</v>
      </c>
      <c r="O619" t="s">
        <v>77</v>
      </c>
    </row>
    <row r="620" spans="1:15" x14ac:dyDescent="0.25">
      <c r="A620" s="2">
        <v>1</v>
      </c>
      <c r="B620" s="2">
        <v>2016</v>
      </c>
      <c r="C620" t="s">
        <v>428</v>
      </c>
      <c r="D620" t="s">
        <v>48</v>
      </c>
      <c r="E620" s="2" t="s">
        <v>12</v>
      </c>
      <c r="F620" s="2">
        <f>VLOOKUP(C620,'Five Year Alumni Srvy 2016 Data'!C:F,4,FALSE)</f>
        <v>1</v>
      </c>
      <c r="G620" s="2" t="str">
        <f>VLOOKUP(F620,Coding!K:L,2,FALSE)</f>
        <v>URM</v>
      </c>
      <c r="H620" t="s">
        <v>342</v>
      </c>
      <c r="I620" t="s">
        <v>342</v>
      </c>
      <c r="J620" t="s">
        <v>19</v>
      </c>
      <c r="K620" t="s">
        <v>74</v>
      </c>
      <c r="L620" s="2">
        <v>2</v>
      </c>
      <c r="M620" t="s">
        <v>75</v>
      </c>
      <c r="N620" t="s">
        <v>76</v>
      </c>
      <c r="O620" t="s">
        <v>207</v>
      </c>
    </row>
    <row r="621" spans="1:15" x14ac:dyDescent="0.25">
      <c r="A621" s="2">
        <v>1</v>
      </c>
      <c r="B621" s="2">
        <v>2016</v>
      </c>
      <c r="C621" t="s">
        <v>429</v>
      </c>
      <c r="D621" t="s">
        <v>169</v>
      </c>
      <c r="E621" s="2" t="s">
        <v>12</v>
      </c>
      <c r="F621" s="2">
        <f>VLOOKUP(C621,'Five Year Alumni Srvy 2016 Data'!C:F,4,FALSE)</f>
        <v>1</v>
      </c>
      <c r="G621" s="2" t="str">
        <f>VLOOKUP(F621,Coding!K:L,2,FALSE)</f>
        <v>URM</v>
      </c>
      <c r="H621" t="s">
        <v>304</v>
      </c>
      <c r="I621" t="s">
        <v>267</v>
      </c>
      <c r="J621" t="s">
        <v>10</v>
      </c>
      <c r="K621" t="s">
        <v>74</v>
      </c>
      <c r="L621" s="3"/>
      <c r="M621" t="s">
        <v>75</v>
      </c>
      <c r="N621" t="s">
        <v>76</v>
      </c>
    </row>
    <row r="622" spans="1:15" x14ac:dyDescent="0.25">
      <c r="A622" s="2">
        <v>1</v>
      </c>
      <c r="B622" s="2">
        <v>2016</v>
      </c>
      <c r="C622" t="s">
        <v>430</v>
      </c>
      <c r="D622" t="s">
        <v>48</v>
      </c>
      <c r="E622" s="2" t="s">
        <v>12</v>
      </c>
      <c r="F622" s="2">
        <f>VLOOKUP(C622,'Five Year Alumni Srvy 2016 Data'!C:F,4,FALSE)</f>
        <v>1</v>
      </c>
      <c r="G622" s="2" t="str">
        <f>VLOOKUP(F622,Coding!K:L,2,FALSE)</f>
        <v>URM</v>
      </c>
      <c r="H622" t="s">
        <v>182</v>
      </c>
      <c r="I622" t="s">
        <v>182</v>
      </c>
      <c r="J622" t="s">
        <v>21</v>
      </c>
      <c r="K622" t="s">
        <v>74</v>
      </c>
      <c r="L622" s="2">
        <v>2</v>
      </c>
      <c r="M622" t="s">
        <v>75</v>
      </c>
      <c r="N622" t="s">
        <v>76</v>
      </c>
      <c r="O622" t="s">
        <v>207</v>
      </c>
    </row>
    <row r="623" spans="1:15" x14ac:dyDescent="0.25">
      <c r="A623" s="2">
        <v>1</v>
      </c>
      <c r="B623" s="2">
        <v>2016</v>
      </c>
      <c r="C623" t="s">
        <v>436</v>
      </c>
      <c r="D623" t="s">
        <v>48</v>
      </c>
      <c r="E623" s="2" t="s">
        <v>12</v>
      </c>
      <c r="F623" s="2">
        <f>VLOOKUP(C623,'Five Year Alumni Srvy 2016 Data'!C:F,4,FALSE)</f>
        <v>1</v>
      </c>
      <c r="G623" s="2" t="str">
        <f>VLOOKUP(F623,Coding!K:L,2,FALSE)</f>
        <v>URM</v>
      </c>
      <c r="H623" t="s">
        <v>238</v>
      </c>
      <c r="I623" t="s">
        <v>225</v>
      </c>
      <c r="J623" t="s">
        <v>19</v>
      </c>
      <c r="K623" t="s">
        <v>74</v>
      </c>
      <c r="L623" s="2">
        <v>1</v>
      </c>
      <c r="M623" t="s">
        <v>75</v>
      </c>
      <c r="N623" t="s">
        <v>76</v>
      </c>
      <c r="O623" t="s">
        <v>77</v>
      </c>
    </row>
    <row r="624" spans="1:15" x14ac:dyDescent="0.25">
      <c r="A624" s="2">
        <v>1</v>
      </c>
      <c r="B624" s="2">
        <v>2016</v>
      </c>
      <c r="C624" t="s">
        <v>439</v>
      </c>
      <c r="D624" t="s">
        <v>169</v>
      </c>
      <c r="E624" s="2" t="s">
        <v>12</v>
      </c>
      <c r="F624" s="2">
        <f>VLOOKUP(C624,'Five Year Alumni Srvy 2016 Data'!C:F,4,FALSE)</f>
        <v>1</v>
      </c>
      <c r="G624" s="2" t="str">
        <f>VLOOKUP(F624,Coding!K:L,2,FALSE)</f>
        <v>URM</v>
      </c>
      <c r="H624" t="s">
        <v>328</v>
      </c>
      <c r="I624" t="s">
        <v>328</v>
      </c>
      <c r="J624" t="s">
        <v>10</v>
      </c>
      <c r="K624" t="s">
        <v>74</v>
      </c>
      <c r="L624" s="2">
        <v>2</v>
      </c>
      <c r="M624" t="s">
        <v>75</v>
      </c>
      <c r="N624" t="s">
        <v>76</v>
      </c>
      <c r="O624" t="s">
        <v>207</v>
      </c>
    </row>
    <row r="625" spans="1:15" x14ac:dyDescent="0.25">
      <c r="A625" s="2">
        <v>1</v>
      </c>
      <c r="B625" s="2">
        <v>2016</v>
      </c>
      <c r="C625" t="s">
        <v>440</v>
      </c>
      <c r="D625" t="s">
        <v>48</v>
      </c>
      <c r="E625" s="2" t="s">
        <v>12</v>
      </c>
      <c r="F625" s="2">
        <f>VLOOKUP(C625,'Five Year Alumni Srvy 2016 Data'!C:F,4,FALSE)</f>
        <v>1</v>
      </c>
      <c r="G625" s="2" t="str">
        <f>VLOOKUP(F625,Coding!K:L,2,FALSE)</f>
        <v>URM</v>
      </c>
      <c r="H625" t="s">
        <v>182</v>
      </c>
      <c r="I625" t="s">
        <v>182</v>
      </c>
      <c r="J625" t="s">
        <v>21</v>
      </c>
      <c r="K625" t="s">
        <v>74</v>
      </c>
      <c r="L625" s="2">
        <v>1</v>
      </c>
      <c r="M625" t="s">
        <v>75</v>
      </c>
      <c r="N625" t="s">
        <v>76</v>
      </c>
      <c r="O625" t="s">
        <v>77</v>
      </c>
    </row>
    <row r="626" spans="1:15" x14ac:dyDescent="0.25">
      <c r="A626" s="2">
        <v>1</v>
      </c>
      <c r="B626" s="2">
        <v>2016</v>
      </c>
      <c r="C626" t="s">
        <v>447</v>
      </c>
      <c r="D626" t="s">
        <v>48</v>
      </c>
      <c r="E626" s="2" t="s">
        <v>12</v>
      </c>
      <c r="F626" s="2">
        <f>VLOOKUP(C626,'Five Year Alumni Srvy 2016 Data'!C:F,4,FALSE)</f>
        <v>1</v>
      </c>
      <c r="G626" s="2" t="str">
        <f>VLOOKUP(F626,Coding!K:L,2,FALSE)</f>
        <v>URM</v>
      </c>
      <c r="H626" t="s">
        <v>448</v>
      </c>
      <c r="I626" t="s">
        <v>261</v>
      </c>
      <c r="J626" t="s">
        <v>10</v>
      </c>
      <c r="K626" t="s">
        <v>74</v>
      </c>
      <c r="L626" s="3"/>
      <c r="M626" t="s">
        <v>75</v>
      </c>
      <c r="N626" t="s">
        <v>76</v>
      </c>
    </row>
    <row r="627" spans="1:15" x14ac:dyDescent="0.25">
      <c r="A627" s="2">
        <v>1</v>
      </c>
      <c r="B627" s="2">
        <v>2016</v>
      </c>
      <c r="C627" t="s">
        <v>456</v>
      </c>
      <c r="D627" t="s">
        <v>204</v>
      </c>
      <c r="E627" s="2" t="s">
        <v>12</v>
      </c>
      <c r="F627" s="2">
        <f>VLOOKUP(C627,'Five Year Alumni Srvy 2016 Data'!C:F,4,FALSE)</f>
        <v>1</v>
      </c>
      <c r="G627" s="2" t="str">
        <f>VLOOKUP(F627,Coding!K:L,2,FALSE)</f>
        <v>URM</v>
      </c>
      <c r="H627" t="s">
        <v>382</v>
      </c>
      <c r="I627" t="s">
        <v>328</v>
      </c>
      <c r="J627" t="s">
        <v>10</v>
      </c>
      <c r="K627" t="s">
        <v>74</v>
      </c>
      <c r="L627" s="2">
        <v>1</v>
      </c>
      <c r="M627" t="s">
        <v>75</v>
      </c>
      <c r="N627" t="s">
        <v>76</v>
      </c>
      <c r="O627" t="s">
        <v>77</v>
      </c>
    </row>
    <row r="628" spans="1:15" x14ac:dyDescent="0.25">
      <c r="A628" s="2">
        <v>1</v>
      </c>
      <c r="B628" s="2">
        <v>2016</v>
      </c>
      <c r="C628" t="s">
        <v>457</v>
      </c>
      <c r="D628" t="s">
        <v>169</v>
      </c>
      <c r="E628" s="2" t="s">
        <v>12</v>
      </c>
      <c r="F628" s="2">
        <f>VLOOKUP(C628,'Five Year Alumni Srvy 2016 Data'!C:F,4,FALSE)</f>
        <v>1</v>
      </c>
      <c r="G628" s="2" t="str">
        <f>VLOOKUP(F628,Coding!K:L,2,FALSE)</f>
        <v>URM</v>
      </c>
      <c r="H628" t="s">
        <v>409</v>
      </c>
      <c r="I628" t="s">
        <v>409</v>
      </c>
      <c r="J628" t="s">
        <v>19</v>
      </c>
      <c r="K628" t="s">
        <v>74</v>
      </c>
      <c r="L628" s="2">
        <v>2</v>
      </c>
      <c r="M628" t="s">
        <v>75</v>
      </c>
      <c r="N628" t="s">
        <v>76</v>
      </c>
      <c r="O628" t="s">
        <v>207</v>
      </c>
    </row>
    <row r="629" spans="1:15" x14ac:dyDescent="0.25">
      <c r="A629" s="2">
        <v>1</v>
      </c>
      <c r="B629" s="2">
        <v>2016</v>
      </c>
      <c r="C629" t="s">
        <v>458</v>
      </c>
      <c r="D629" t="s">
        <v>169</v>
      </c>
      <c r="E629" s="2" t="s">
        <v>12</v>
      </c>
      <c r="F629" s="2">
        <f>VLOOKUP(C629,'Five Year Alumni Srvy 2016 Data'!C:F,4,FALSE)</f>
        <v>1</v>
      </c>
      <c r="G629" s="2" t="str">
        <f>VLOOKUP(F629,Coding!K:L,2,FALSE)</f>
        <v>URM</v>
      </c>
      <c r="H629" t="s">
        <v>459</v>
      </c>
      <c r="I629" t="s">
        <v>220</v>
      </c>
      <c r="J629" t="s">
        <v>19</v>
      </c>
      <c r="K629" t="s">
        <v>74</v>
      </c>
      <c r="L629" s="2">
        <v>3</v>
      </c>
      <c r="M629" t="s">
        <v>75</v>
      </c>
      <c r="N629" t="s">
        <v>76</v>
      </c>
      <c r="O629" t="s">
        <v>221</v>
      </c>
    </row>
    <row r="630" spans="1:15" x14ac:dyDescent="0.25">
      <c r="A630" s="2">
        <v>1</v>
      </c>
      <c r="B630" s="2">
        <v>2016</v>
      </c>
      <c r="C630" t="s">
        <v>467</v>
      </c>
      <c r="D630" t="s">
        <v>264</v>
      </c>
      <c r="E630" s="2" t="s">
        <v>12</v>
      </c>
      <c r="F630" s="2">
        <f>VLOOKUP(C630,'Five Year Alumni Srvy 2016 Data'!C:F,4,FALSE)</f>
        <v>1</v>
      </c>
      <c r="G630" s="2" t="str">
        <f>VLOOKUP(F630,Coding!K:L,2,FALSE)</f>
        <v>URM</v>
      </c>
      <c r="H630" t="s">
        <v>235</v>
      </c>
      <c r="I630" t="s">
        <v>236</v>
      </c>
      <c r="J630" t="s">
        <v>15</v>
      </c>
      <c r="K630" t="s">
        <v>74</v>
      </c>
      <c r="L630" s="3"/>
      <c r="M630" t="s">
        <v>75</v>
      </c>
      <c r="N630" t="s">
        <v>76</v>
      </c>
    </row>
    <row r="631" spans="1:15" x14ac:dyDescent="0.25">
      <c r="A631" s="2">
        <v>1</v>
      </c>
      <c r="B631" s="2">
        <v>2016</v>
      </c>
      <c r="C631" t="s">
        <v>470</v>
      </c>
      <c r="D631" t="s">
        <v>48</v>
      </c>
      <c r="E631" s="2" t="s">
        <v>12</v>
      </c>
      <c r="F631" s="2">
        <f>VLOOKUP(C631,'Five Year Alumni Srvy 2016 Data'!C:F,4,FALSE)</f>
        <v>1</v>
      </c>
      <c r="G631" s="2" t="str">
        <f>VLOOKUP(F631,Coding!K:L,2,FALSE)</f>
        <v>URM</v>
      </c>
      <c r="H631" t="s">
        <v>471</v>
      </c>
      <c r="I631" t="s">
        <v>452</v>
      </c>
      <c r="J631" t="s">
        <v>21</v>
      </c>
      <c r="K631" t="s">
        <v>74</v>
      </c>
      <c r="L631" s="2">
        <v>1</v>
      </c>
      <c r="M631" t="s">
        <v>75</v>
      </c>
      <c r="N631" t="s">
        <v>76</v>
      </c>
      <c r="O631" t="s">
        <v>77</v>
      </c>
    </row>
    <row r="632" spans="1:15" x14ac:dyDescent="0.25">
      <c r="A632" s="2">
        <v>1</v>
      </c>
      <c r="B632" s="2">
        <v>2016</v>
      </c>
      <c r="C632" t="s">
        <v>478</v>
      </c>
      <c r="D632" t="s">
        <v>48</v>
      </c>
      <c r="E632" s="2" t="s">
        <v>12</v>
      </c>
      <c r="F632" s="2">
        <f>VLOOKUP(C632,'Five Year Alumni Srvy 2016 Data'!C:F,4,FALSE)</f>
        <v>1</v>
      </c>
      <c r="G632" s="2" t="str">
        <f>VLOOKUP(F632,Coding!K:L,2,FALSE)</f>
        <v>URM</v>
      </c>
      <c r="H632" t="s">
        <v>412</v>
      </c>
      <c r="I632" t="s">
        <v>196</v>
      </c>
      <c r="J632" t="s">
        <v>10</v>
      </c>
      <c r="K632" t="s">
        <v>74</v>
      </c>
      <c r="L632" s="2">
        <v>3</v>
      </c>
      <c r="M632" t="s">
        <v>75</v>
      </c>
      <c r="N632" t="s">
        <v>76</v>
      </c>
      <c r="O632" t="s">
        <v>221</v>
      </c>
    </row>
    <row r="633" spans="1:15" x14ac:dyDescent="0.25">
      <c r="A633" s="2">
        <v>1</v>
      </c>
      <c r="B633" s="2">
        <v>2016</v>
      </c>
      <c r="C633" t="s">
        <v>481</v>
      </c>
      <c r="D633" t="s">
        <v>169</v>
      </c>
      <c r="E633" s="2" t="s">
        <v>12</v>
      </c>
      <c r="F633" s="2">
        <f>VLOOKUP(C633,'Five Year Alumni Srvy 2016 Data'!C:F,4,FALSE)</f>
        <v>1</v>
      </c>
      <c r="G633" s="2" t="str">
        <f>VLOOKUP(F633,Coding!K:L,2,FALSE)</f>
        <v>URM</v>
      </c>
      <c r="H633" t="s">
        <v>270</v>
      </c>
      <c r="I633" t="s">
        <v>270</v>
      </c>
      <c r="J633" t="s">
        <v>21</v>
      </c>
      <c r="K633" t="s">
        <v>74</v>
      </c>
      <c r="L633" s="2">
        <v>3</v>
      </c>
      <c r="M633" t="s">
        <v>75</v>
      </c>
      <c r="N633" t="s">
        <v>76</v>
      </c>
      <c r="O633" t="s">
        <v>221</v>
      </c>
    </row>
    <row r="634" spans="1:15" x14ac:dyDescent="0.25">
      <c r="A634" s="2">
        <v>1</v>
      </c>
      <c r="B634" s="2">
        <v>2016</v>
      </c>
      <c r="C634" t="s">
        <v>484</v>
      </c>
      <c r="D634" t="s">
        <v>48</v>
      </c>
      <c r="E634" s="2" t="s">
        <v>12</v>
      </c>
      <c r="F634" s="2">
        <f>VLOOKUP(C634,'Five Year Alumni Srvy 2016 Data'!C:F,4,FALSE)</f>
        <v>1</v>
      </c>
      <c r="G634" s="2" t="str">
        <f>VLOOKUP(F634,Coding!K:L,2,FALSE)</f>
        <v>URM</v>
      </c>
      <c r="H634" t="s">
        <v>304</v>
      </c>
      <c r="I634" t="s">
        <v>267</v>
      </c>
      <c r="J634" t="s">
        <v>10</v>
      </c>
      <c r="K634" t="s">
        <v>74</v>
      </c>
      <c r="L634" s="2">
        <v>1</v>
      </c>
      <c r="M634" t="s">
        <v>75</v>
      </c>
      <c r="N634" t="s">
        <v>76</v>
      </c>
      <c r="O634" t="s">
        <v>77</v>
      </c>
    </row>
    <row r="635" spans="1:15" x14ac:dyDescent="0.25">
      <c r="A635" s="2">
        <v>1</v>
      </c>
      <c r="B635" s="2">
        <v>2016</v>
      </c>
      <c r="C635" t="s">
        <v>486</v>
      </c>
      <c r="D635" t="s">
        <v>48</v>
      </c>
      <c r="E635" s="2" t="s">
        <v>12</v>
      </c>
      <c r="F635" s="2">
        <f>VLOOKUP(C635,'Five Year Alumni Srvy 2016 Data'!C:F,4,FALSE)</f>
        <v>1</v>
      </c>
      <c r="G635" s="2" t="str">
        <f>VLOOKUP(F635,Coding!K:L,2,FALSE)</f>
        <v>URM</v>
      </c>
      <c r="H635" t="s">
        <v>487</v>
      </c>
      <c r="I635" t="s">
        <v>225</v>
      </c>
      <c r="J635" t="s">
        <v>19</v>
      </c>
      <c r="K635" t="s">
        <v>74</v>
      </c>
      <c r="L635" s="2">
        <v>1</v>
      </c>
      <c r="M635" t="s">
        <v>75</v>
      </c>
      <c r="N635" t="s">
        <v>76</v>
      </c>
      <c r="O635" t="s">
        <v>77</v>
      </c>
    </row>
    <row r="636" spans="1:15" x14ac:dyDescent="0.25">
      <c r="A636" s="2">
        <v>1</v>
      </c>
      <c r="B636" s="2">
        <v>2016</v>
      </c>
      <c r="C636" t="s">
        <v>491</v>
      </c>
      <c r="D636" t="s">
        <v>48</v>
      </c>
      <c r="E636" s="2" t="s">
        <v>12</v>
      </c>
      <c r="F636" s="2">
        <f>VLOOKUP(C636,'Five Year Alumni Srvy 2016 Data'!C:F,4,FALSE)</f>
        <v>1</v>
      </c>
      <c r="G636" s="2" t="str">
        <f>VLOOKUP(F636,Coding!K:L,2,FALSE)</f>
        <v>URM</v>
      </c>
      <c r="H636" t="s">
        <v>298</v>
      </c>
      <c r="I636" t="s">
        <v>298</v>
      </c>
      <c r="J636" t="s">
        <v>21</v>
      </c>
      <c r="K636" t="s">
        <v>74</v>
      </c>
      <c r="L636" s="2">
        <v>3</v>
      </c>
      <c r="M636" t="s">
        <v>75</v>
      </c>
      <c r="N636" t="s">
        <v>76</v>
      </c>
      <c r="O636" t="s">
        <v>221</v>
      </c>
    </row>
    <row r="637" spans="1:15" x14ac:dyDescent="0.25">
      <c r="A637" s="2">
        <v>1</v>
      </c>
      <c r="B637" s="2">
        <v>2016</v>
      </c>
      <c r="C637" t="s">
        <v>494</v>
      </c>
      <c r="D637" t="s">
        <v>48</v>
      </c>
      <c r="E637" s="2" t="s">
        <v>12</v>
      </c>
      <c r="F637" s="2">
        <f>VLOOKUP(C637,'Five Year Alumni Srvy 2016 Data'!C:F,4,FALSE)</f>
        <v>1</v>
      </c>
      <c r="G637" s="2" t="str">
        <f>VLOOKUP(F637,Coding!K:L,2,FALSE)</f>
        <v>URM</v>
      </c>
      <c r="H637" t="s">
        <v>328</v>
      </c>
      <c r="I637" t="s">
        <v>328</v>
      </c>
      <c r="J637" t="s">
        <v>10</v>
      </c>
      <c r="K637" t="s">
        <v>74</v>
      </c>
      <c r="L637" s="2">
        <v>1</v>
      </c>
      <c r="M637" t="s">
        <v>75</v>
      </c>
      <c r="N637" t="s">
        <v>76</v>
      </c>
      <c r="O637" t="s">
        <v>77</v>
      </c>
    </row>
    <row r="638" spans="1:15" x14ac:dyDescent="0.25">
      <c r="A638" s="2">
        <v>1</v>
      </c>
      <c r="B638" s="2">
        <v>2016</v>
      </c>
      <c r="C638" t="s">
        <v>210</v>
      </c>
      <c r="D638" t="s">
        <v>48</v>
      </c>
      <c r="E638" s="2" t="s">
        <v>12</v>
      </c>
      <c r="F638" s="2">
        <f>VLOOKUP(C638,'Five Year Alumni Srvy 2016 Data'!C:F,4,FALSE)</f>
        <v>1</v>
      </c>
      <c r="G638" s="2" t="str">
        <f>VLOOKUP(F638,Coding!K:L,2,FALSE)</f>
        <v>URM</v>
      </c>
      <c r="H638" t="s">
        <v>211</v>
      </c>
      <c r="I638" t="s">
        <v>171</v>
      </c>
      <c r="J638" t="s">
        <v>19</v>
      </c>
      <c r="K638" t="s">
        <v>153</v>
      </c>
      <c r="L638" s="2">
        <v>9</v>
      </c>
      <c r="M638" t="s">
        <v>75</v>
      </c>
      <c r="N638" t="s">
        <v>154</v>
      </c>
      <c r="O638" t="s">
        <v>213</v>
      </c>
    </row>
    <row r="639" spans="1:15" x14ac:dyDescent="0.25">
      <c r="A639" s="2">
        <v>1</v>
      </c>
      <c r="B639" s="2">
        <v>2016</v>
      </c>
      <c r="C639" t="s">
        <v>223</v>
      </c>
      <c r="D639" t="s">
        <v>204</v>
      </c>
      <c r="E639" s="2" t="s">
        <v>12</v>
      </c>
      <c r="F639" s="2">
        <f>VLOOKUP(C639,'Five Year Alumni Srvy 2016 Data'!C:F,4,FALSE)</f>
        <v>1</v>
      </c>
      <c r="G639" s="2" t="str">
        <f>VLOOKUP(F639,Coding!K:L,2,FALSE)</f>
        <v>URM</v>
      </c>
      <c r="H639" t="s">
        <v>224</v>
      </c>
      <c r="I639" t="s">
        <v>225</v>
      </c>
      <c r="J639" t="s">
        <v>19</v>
      </c>
      <c r="K639" t="s">
        <v>153</v>
      </c>
      <c r="L639" s="3"/>
      <c r="M639" t="s">
        <v>75</v>
      </c>
      <c r="N639" t="s">
        <v>154</v>
      </c>
    </row>
    <row r="640" spans="1:15" x14ac:dyDescent="0.25">
      <c r="A640" s="2">
        <v>1</v>
      </c>
      <c r="B640" s="2">
        <v>2016</v>
      </c>
      <c r="C640" t="s">
        <v>279</v>
      </c>
      <c r="D640" t="s">
        <v>169</v>
      </c>
      <c r="E640" s="2" t="s">
        <v>12</v>
      </c>
      <c r="F640" s="2">
        <f>VLOOKUP(C640,'Five Year Alumni Srvy 2016 Data'!C:F,4,FALSE)</f>
        <v>1</v>
      </c>
      <c r="G640" s="2" t="str">
        <f>VLOOKUP(F640,Coding!K:L,2,FALSE)</f>
        <v>URM</v>
      </c>
      <c r="H640" t="s">
        <v>182</v>
      </c>
      <c r="I640" t="s">
        <v>182</v>
      </c>
      <c r="J640" t="s">
        <v>21</v>
      </c>
      <c r="K640" t="s">
        <v>153</v>
      </c>
      <c r="L640" s="2">
        <v>3</v>
      </c>
      <c r="M640" t="s">
        <v>75</v>
      </c>
      <c r="N640" t="s">
        <v>154</v>
      </c>
      <c r="O640" t="s">
        <v>217</v>
      </c>
    </row>
    <row r="641" spans="1:15" x14ac:dyDescent="0.25">
      <c r="A641" s="2">
        <v>1</v>
      </c>
      <c r="B641" s="2">
        <v>2016</v>
      </c>
      <c r="C641" t="s">
        <v>300</v>
      </c>
      <c r="D641" t="s">
        <v>169</v>
      </c>
      <c r="E641" s="2" t="s">
        <v>12</v>
      </c>
      <c r="F641" s="2">
        <f>VLOOKUP(C641,'Five Year Alumni Srvy 2016 Data'!C:F,4,FALSE)</f>
        <v>1</v>
      </c>
      <c r="G641" s="2" t="str">
        <f>VLOOKUP(F641,Coding!K:L,2,FALSE)</f>
        <v>URM</v>
      </c>
      <c r="H641" t="s">
        <v>219</v>
      </c>
      <c r="I641" t="s">
        <v>220</v>
      </c>
      <c r="J641" t="s">
        <v>19</v>
      </c>
      <c r="K641" t="s">
        <v>153</v>
      </c>
      <c r="L641" s="3"/>
      <c r="M641" t="s">
        <v>75</v>
      </c>
      <c r="N641" t="s">
        <v>154</v>
      </c>
    </row>
    <row r="642" spans="1:15" x14ac:dyDescent="0.25">
      <c r="A642" s="2">
        <v>1</v>
      </c>
      <c r="B642" s="2">
        <v>2016</v>
      </c>
      <c r="C642" t="s">
        <v>309</v>
      </c>
      <c r="D642" t="s">
        <v>48</v>
      </c>
      <c r="E642" s="2" t="s">
        <v>12</v>
      </c>
      <c r="F642" s="2">
        <f>VLOOKUP(C642,'Five Year Alumni Srvy 2016 Data'!C:F,4,FALSE)</f>
        <v>1</v>
      </c>
      <c r="G642" s="2" t="str">
        <f>VLOOKUP(F642,Coding!K:L,2,FALSE)</f>
        <v>URM</v>
      </c>
      <c r="H642" t="s">
        <v>310</v>
      </c>
      <c r="I642" t="s">
        <v>242</v>
      </c>
      <c r="J642" t="s">
        <v>21</v>
      </c>
      <c r="K642" t="s">
        <v>153</v>
      </c>
      <c r="L642" s="2">
        <v>9</v>
      </c>
      <c r="M642" t="s">
        <v>75</v>
      </c>
      <c r="N642" t="s">
        <v>154</v>
      </c>
      <c r="O642" t="s">
        <v>213</v>
      </c>
    </row>
    <row r="643" spans="1:15" x14ac:dyDescent="0.25">
      <c r="A643" s="2">
        <v>1</v>
      </c>
      <c r="B643" s="2">
        <v>2016</v>
      </c>
      <c r="C643" t="s">
        <v>314</v>
      </c>
      <c r="D643" t="s">
        <v>48</v>
      </c>
      <c r="E643" s="2" t="s">
        <v>12</v>
      </c>
      <c r="F643" s="2">
        <f>VLOOKUP(C643,'Five Year Alumni Srvy 2016 Data'!C:F,4,FALSE)</f>
        <v>1</v>
      </c>
      <c r="G643" s="2" t="str">
        <f>VLOOKUP(F643,Coding!K:L,2,FALSE)</f>
        <v>URM</v>
      </c>
      <c r="H643" t="s">
        <v>235</v>
      </c>
      <c r="I643" t="s">
        <v>236</v>
      </c>
      <c r="J643" t="s">
        <v>15</v>
      </c>
      <c r="K643" t="s">
        <v>153</v>
      </c>
      <c r="L643" s="2">
        <v>5</v>
      </c>
      <c r="M643" t="s">
        <v>75</v>
      </c>
      <c r="N643" t="s">
        <v>154</v>
      </c>
      <c r="O643" t="s">
        <v>201</v>
      </c>
    </row>
    <row r="644" spans="1:15" x14ac:dyDescent="0.25">
      <c r="A644" s="2">
        <v>1</v>
      </c>
      <c r="B644" s="2">
        <v>2016</v>
      </c>
      <c r="C644" t="s">
        <v>323</v>
      </c>
      <c r="D644" t="s">
        <v>169</v>
      </c>
      <c r="E644" s="2" t="s">
        <v>12</v>
      </c>
      <c r="F644" s="2">
        <f>VLOOKUP(C644,'Five Year Alumni Srvy 2016 Data'!C:F,4,FALSE)</f>
        <v>1</v>
      </c>
      <c r="G644" s="2" t="str">
        <f>VLOOKUP(F644,Coding!K:L,2,FALSE)</f>
        <v>URM</v>
      </c>
      <c r="H644" t="s">
        <v>195</v>
      </c>
      <c r="I644" t="s">
        <v>196</v>
      </c>
      <c r="J644" t="s">
        <v>10</v>
      </c>
      <c r="K644" t="s">
        <v>153</v>
      </c>
      <c r="L644" s="2">
        <v>2</v>
      </c>
      <c r="M644" t="s">
        <v>75</v>
      </c>
      <c r="N644" t="s">
        <v>154</v>
      </c>
      <c r="O644" t="s">
        <v>155</v>
      </c>
    </row>
    <row r="645" spans="1:15" x14ac:dyDescent="0.25">
      <c r="A645" s="2">
        <v>1</v>
      </c>
      <c r="B645" s="2">
        <v>2016</v>
      </c>
      <c r="C645" t="s">
        <v>327</v>
      </c>
      <c r="D645" t="s">
        <v>204</v>
      </c>
      <c r="E645" s="2" t="s">
        <v>12</v>
      </c>
      <c r="F645" s="2">
        <f>VLOOKUP(C645,'Five Year Alumni Srvy 2016 Data'!C:F,4,FALSE)</f>
        <v>1</v>
      </c>
      <c r="G645" s="2" t="str">
        <f>VLOOKUP(F645,Coding!K:L,2,FALSE)</f>
        <v>URM</v>
      </c>
      <c r="H645" t="s">
        <v>328</v>
      </c>
      <c r="I645" t="s">
        <v>328</v>
      </c>
      <c r="J645" t="s">
        <v>10</v>
      </c>
      <c r="K645" t="s">
        <v>153</v>
      </c>
      <c r="L645" s="2">
        <v>3</v>
      </c>
      <c r="M645" t="s">
        <v>75</v>
      </c>
      <c r="N645" t="s">
        <v>154</v>
      </c>
      <c r="O645" t="s">
        <v>217</v>
      </c>
    </row>
    <row r="646" spans="1:15" x14ac:dyDescent="0.25">
      <c r="A646" s="2">
        <v>1</v>
      </c>
      <c r="B646" s="2">
        <v>2016</v>
      </c>
      <c r="C646" t="s">
        <v>329</v>
      </c>
      <c r="D646" t="s">
        <v>48</v>
      </c>
      <c r="E646" s="2" t="s">
        <v>12</v>
      </c>
      <c r="F646" s="2">
        <f>VLOOKUP(C646,'Five Year Alumni Srvy 2016 Data'!C:F,4,FALSE)</f>
        <v>1</v>
      </c>
      <c r="G646" s="2" t="str">
        <f>VLOOKUP(F646,Coding!K:L,2,FALSE)</f>
        <v>URM</v>
      </c>
      <c r="H646" t="s">
        <v>182</v>
      </c>
      <c r="I646" t="s">
        <v>182</v>
      </c>
      <c r="J646" t="s">
        <v>21</v>
      </c>
      <c r="K646" t="s">
        <v>153</v>
      </c>
      <c r="L646" s="2">
        <v>7</v>
      </c>
      <c r="M646" t="s">
        <v>75</v>
      </c>
      <c r="N646" t="s">
        <v>154</v>
      </c>
      <c r="O646" t="s">
        <v>193</v>
      </c>
    </row>
    <row r="647" spans="1:15" x14ac:dyDescent="0.25">
      <c r="A647" s="2">
        <v>1</v>
      </c>
      <c r="B647" s="2">
        <v>2016</v>
      </c>
      <c r="C647" t="s">
        <v>330</v>
      </c>
      <c r="D647" t="s">
        <v>48</v>
      </c>
      <c r="E647" s="2" t="s">
        <v>12</v>
      </c>
      <c r="F647" s="2">
        <f>VLOOKUP(C647,'Five Year Alumni Srvy 2016 Data'!C:F,4,FALSE)</f>
        <v>1</v>
      </c>
      <c r="G647" s="2" t="str">
        <f>VLOOKUP(F647,Coding!K:L,2,FALSE)</f>
        <v>URM</v>
      </c>
      <c r="H647" t="s">
        <v>235</v>
      </c>
      <c r="I647" t="s">
        <v>236</v>
      </c>
      <c r="J647" t="s">
        <v>15</v>
      </c>
      <c r="K647" t="s">
        <v>153</v>
      </c>
      <c r="L647" s="2">
        <v>3</v>
      </c>
      <c r="M647" t="s">
        <v>75</v>
      </c>
      <c r="N647" t="s">
        <v>154</v>
      </c>
      <c r="O647" t="s">
        <v>217</v>
      </c>
    </row>
    <row r="648" spans="1:15" x14ac:dyDescent="0.25">
      <c r="A648" s="2">
        <v>1</v>
      </c>
      <c r="B648" s="2">
        <v>2016</v>
      </c>
      <c r="C648" t="s">
        <v>336</v>
      </c>
      <c r="D648" t="s">
        <v>169</v>
      </c>
      <c r="E648" s="2" t="s">
        <v>12</v>
      </c>
      <c r="F648" s="2">
        <f>VLOOKUP(C648,'Five Year Alumni Srvy 2016 Data'!C:F,4,FALSE)</f>
        <v>1</v>
      </c>
      <c r="G648" s="2" t="str">
        <f>VLOOKUP(F648,Coding!K:L,2,FALSE)</f>
        <v>URM</v>
      </c>
      <c r="H648" t="s">
        <v>270</v>
      </c>
      <c r="I648" t="s">
        <v>270</v>
      </c>
      <c r="J648" t="s">
        <v>21</v>
      </c>
      <c r="K648" t="s">
        <v>153</v>
      </c>
      <c r="L648" s="2">
        <v>4</v>
      </c>
      <c r="M648" t="s">
        <v>75</v>
      </c>
      <c r="N648" t="s">
        <v>154</v>
      </c>
      <c r="O648" t="s">
        <v>209</v>
      </c>
    </row>
    <row r="649" spans="1:15" x14ac:dyDescent="0.25">
      <c r="A649" s="2">
        <v>1</v>
      </c>
      <c r="B649" s="2">
        <v>2016</v>
      </c>
      <c r="C649" t="s">
        <v>346</v>
      </c>
      <c r="D649" t="s">
        <v>48</v>
      </c>
      <c r="E649" s="2" t="s">
        <v>12</v>
      </c>
      <c r="F649" s="2">
        <f>VLOOKUP(C649,'Five Year Alumni Srvy 2016 Data'!C:F,4,FALSE)</f>
        <v>1</v>
      </c>
      <c r="G649" s="2" t="str">
        <f>VLOOKUP(F649,Coding!K:L,2,FALSE)</f>
        <v>URM</v>
      </c>
      <c r="H649" t="s">
        <v>347</v>
      </c>
      <c r="I649" t="s">
        <v>348</v>
      </c>
      <c r="J649" t="s">
        <v>10</v>
      </c>
      <c r="K649" t="s">
        <v>153</v>
      </c>
      <c r="L649" s="3"/>
      <c r="M649" t="s">
        <v>75</v>
      </c>
      <c r="N649" t="s">
        <v>154</v>
      </c>
    </row>
    <row r="650" spans="1:15" x14ac:dyDescent="0.25">
      <c r="A650" s="2">
        <v>1</v>
      </c>
      <c r="B650" s="2">
        <v>2016</v>
      </c>
      <c r="C650" t="s">
        <v>351</v>
      </c>
      <c r="D650" t="s">
        <v>169</v>
      </c>
      <c r="E650" s="2" t="s">
        <v>12</v>
      </c>
      <c r="F650" s="2">
        <f>VLOOKUP(C650,'Five Year Alumni Srvy 2016 Data'!C:F,4,FALSE)</f>
        <v>1</v>
      </c>
      <c r="G650" s="2" t="str">
        <f>VLOOKUP(F650,Coding!K:L,2,FALSE)</f>
        <v>URM</v>
      </c>
      <c r="H650" t="s">
        <v>352</v>
      </c>
      <c r="I650" t="s">
        <v>267</v>
      </c>
      <c r="J650" t="s">
        <v>10</v>
      </c>
      <c r="K650" t="s">
        <v>153</v>
      </c>
      <c r="L650" s="2">
        <v>6</v>
      </c>
      <c r="M650" t="s">
        <v>75</v>
      </c>
      <c r="N650" t="s">
        <v>154</v>
      </c>
      <c r="O650" t="s">
        <v>179</v>
      </c>
    </row>
    <row r="651" spans="1:15" x14ac:dyDescent="0.25">
      <c r="A651" s="2">
        <v>1</v>
      </c>
      <c r="B651" s="2">
        <v>2016</v>
      </c>
      <c r="C651" t="s">
        <v>355</v>
      </c>
      <c r="D651" t="s">
        <v>48</v>
      </c>
      <c r="E651" s="2" t="s">
        <v>12</v>
      </c>
      <c r="F651" s="2">
        <f>VLOOKUP(C651,'Five Year Alumni Srvy 2016 Data'!C:F,4,FALSE)</f>
        <v>1</v>
      </c>
      <c r="G651" s="2" t="str">
        <f>VLOOKUP(F651,Coding!K:L,2,FALSE)</f>
        <v>URM</v>
      </c>
      <c r="H651" t="s">
        <v>356</v>
      </c>
      <c r="I651" t="s">
        <v>356</v>
      </c>
      <c r="J651" t="s">
        <v>17</v>
      </c>
      <c r="K651" t="s">
        <v>153</v>
      </c>
      <c r="L651" s="2">
        <v>9</v>
      </c>
      <c r="M651" t="s">
        <v>75</v>
      </c>
      <c r="N651" t="s">
        <v>154</v>
      </c>
      <c r="O651" t="s">
        <v>213</v>
      </c>
    </row>
    <row r="652" spans="1:15" x14ac:dyDescent="0.25">
      <c r="A652" s="2">
        <v>1</v>
      </c>
      <c r="B652" s="2">
        <v>2016</v>
      </c>
      <c r="C652" t="s">
        <v>359</v>
      </c>
      <c r="D652" t="s">
        <v>48</v>
      </c>
      <c r="E652" s="2" t="s">
        <v>12</v>
      </c>
      <c r="F652" s="2">
        <f>VLOOKUP(C652,'Five Year Alumni Srvy 2016 Data'!C:F,4,FALSE)</f>
        <v>1</v>
      </c>
      <c r="G652" s="2" t="str">
        <f>VLOOKUP(F652,Coding!K:L,2,FALSE)</f>
        <v>URM</v>
      </c>
      <c r="H652" t="s">
        <v>360</v>
      </c>
      <c r="I652" t="s">
        <v>199</v>
      </c>
      <c r="J652" t="s">
        <v>17</v>
      </c>
      <c r="K652" t="s">
        <v>153</v>
      </c>
      <c r="L652" s="2">
        <v>5</v>
      </c>
      <c r="M652" t="s">
        <v>75</v>
      </c>
      <c r="N652" t="s">
        <v>154</v>
      </c>
      <c r="O652" t="s">
        <v>201</v>
      </c>
    </row>
    <row r="653" spans="1:15" x14ac:dyDescent="0.25">
      <c r="A653" s="2">
        <v>1</v>
      </c>
      <c r="B653" s="2">
        <v>2016</v>
      </c>
      <c r="C653" t="s">
        <v>367</v>
      </c>
      <c r="D653" t="s">
        <v>48</v>
      </c>
      <c r="E653" s="2" t="s">
        <v>12</v>
      </c>
      <c r="F653" s="2">
        <f>VLOOKUP(C653,'Five Year Alumni Srvy 2016 Data'!C:F,4,FALSE)</f>
        <v>1</v>
      </c>
      <c r="G653" s="2" t="str">
        <f>VLOOKUP(F653,Coding!K:L,2,FALSE)</f>
        <v>URM</v>
      </c>
      <c r="H653" t="s">
        <v>368</v>
      </c>
      <c r="I653" t="s">
        <v>293</v>
      </c>
      <c r="J653" t="s">
        <v>15</v>
      </c>
      <c r="K653" t="s">
        <v>153</v>
      </c>
      <c r="L653" s="2">
        <v>8</v>
      </c>
      <c r="M653" t="s">
        <v>75</v>
      </c>
      <c r="N653" t="s">
        <v>154</v>
      </c>
      <c r="O653" t="s">
        <v>268</v>
      </c>
    </row>
    <row r="654" spans="1:15" x14ac:dyDescent="0.25">
      <c r="A654" s="2">
        <v>1</v>
      </c>
      <c r="B654" s="2">
        <v>2016</v>
      </c>
      <c r="C654" t="s">
        <v>370</v>
      </c>
      <c r="D654" t="s">
        <v>264</v>
      </c>
      <c r="E654" s="2" t="s">
        <v>12</v>
      </c>
      <c r="F654" s="2">
        <f>VLOOKUP(C654,'Five Year Alumni Srvy 2016 Data'!C:F,4,FALSE)</f>
        <v>1</v>
      </c>
      <c r="G654" s="2" t="str">
        <f>VLOOKUP(F654,Coding!K:L,2,FALSE)</f>
        <v>URM</v>
      </c>
      <c r="H654" t="s">
        <v>252</v>
      </c>
      <c r="I654" t="s">
        <v>206</v>
      </c>
      <c r="J654" t="s">
        <v>15</v>
      </c>
      <c r="K654" t="s">
        <v>153</v>
      </c>
      <c r="L654" s="2">
        <v>5</v>
      </c>
      <c r="M654" t="s">
        <v>75</v>
      </c>
      <c r="N654" t="s">
        <v>154</v>
      </c>
      <c r="O654" t="s">
        <v>201</v>
      </c>
    </row>
    <row r="655" spans="1:15" x14ac:dyDescent="0.25">
      <c r="A655" s="2">
        <v>1</v>
      </c>
      <c r="B655" s="2">
        <v>2016</v>
      </c>
      <c r="C655" t="s">
        <v>371</v>
      </c>
      <c r="D655" t="s">
        <v>48</v>
      </c>
      <c r="E655" s="2" t="s">
        <v>12</v>
      </c>
      <c r="F655" s="2">
        <f>VLOOKUP(C655,'Five Year Alumni Srvy 2016 Data'!C:F,4,FALSE)</f>
        <v>1</v>
      </c>
      <c r="G655" s="2" t="str">
        <f>VLOOKUP(F655,Coding!K:L,2,FALSE)</f>
        <v>URM</v>
      </c>
      <c r="H655" t="s">
        <v>368</v>
      </c>
      <c r="I655" t="s">
        <v>293</v>
      </c>
      <c r="J655" t="s">
        <v>15</v>
      </c>
      <c r="K655" t="s">
        <v>153</v>
      </c>
      <c r="L655" s="3"/>
      <c r="M655" t="s">
        <v>75</v>
      </c>
      <c r="N655" t="s">
        <v>154</v>
      </c>
    </row>
    <row r="656" spans="1:15" x14ac:dyDescent="0.25">
      <c r="A656" s="2">
        <v>1</v>
      </c>
      <c r="B656" s="2">
        <v>2016</v>
      </c>
      <c r="C656" t="s">
        <v>374</v>
      </c>
      <c r="D656" t="s">
        <v>48</v>
      </c>
      <c r="E656" s="2" t="s">
        <v>12</v>
      </c>
      <c r="F656" s="2">
        <f>VLOOKUP(C656,'Five Year Alumni Srvy 2016 Data'!C:F,4,FALSE)</f>
        <v>1</v>
      </c>
      <c r="G656" s="2" t="str">
        <f>VLOOKUP(F656,Coding!K:L,2,FALSE)</f>
        <v>URM</v>
      </c>
      <c r="H656" t="s">
        <v>352</v>
      </c>
      <c r="I656" t="s">
        <v>267</v>
      </c>
      <c r="J656" t="s">
        <v>10</v>
      </c>
      <c r="K656" t="s">
        <v>153</v>
      </c>
      <c r="L656" s="2">
        <v>5</v>
      </c>
      <c r="M656" t="s">
        <v>75</v>
      </c>
      <c r="N656" t="s">
        <v>154</v>
      </c>
      <c r="O656" t="s">
        <v>201</v>
      </c>
    </row>
    <row r="657" spans="1:15" x14ac:dyDescent="0.25">
      <c r="A657" s="2">
        <v>1</v>
      </c>
      <c r="B657" s="2">
        <v>2016</v>
      </c>
      <c r="C657" t="s">
        <v>375</v>
      </c>
      <c r="D657" t="s">
        <v>48</v>
      </c>
      <c r="E657" s="2" t="s">
        <v>12</v>
      </c>
      <c r="F657" s="2">
        <f>VLOOKUP(C657,'Five Year Alumni Srvy 2016 Data'!C:F,4,FALSE)</f>
        <v>1</v>
      </c>
      <c r="G657" s="2" t="str">
        <f>VLOOKUP(F657,Coding!K:L,2,FALSE)</f>
        <v>URM</v>
      </c>
      <c r="H657" t="s">
        <v>376</v>
      </c>
      <c r="I657" t="s">
        <v>376</v>
      </c>
      <c r="J657" t="s">
        <v>21</v>
      </c>
      <c r="K657" t="s">
        <v>153</v>
      </c>
      <c r="L657" s="3"/>
      <c r="M657" t="s">
        <v>75</v>
      </c>
      <c r="N657" t="s">
        <v>154</v>
      </c>
    </row>
    <row r="658" spans="1:15" x14ac:dyDescent="0.25">
      <c r="A658" s="2">
        <v>1</v>
      </c>
      <c r="B658" s="2">
        <v>2016</v>
      </c>
      <c r="C658" t="s">
        <v>380</v>
      </c>
      <c r="E658" s="2" t="s">
        <v>12</v>
      </c>
      <c r="F658" s="2">
        <f>VLOOKUP(C658,'Five Year Alumni Srvy 2016 Data'!C:F,4,FALSE)</f>
        <v>1</v>
      </c>
      <c r="G658" s="2" t="str">
        <f>VLOOKUP(F658,Coding!K:L,2,FALSE)</f>
        <v>URM</v>
      </c>
      <c r="H658" t="s">
        <v>182</v>
      </c>
      <c r="I658" t="s">
        <v>182</v>
      </c>
      <c r="J658" t="s">
        <v>21</v>
      </c>
      <c r="K658" t="s">
        <v>153</v>
      </c>
      <c r="L658" s="2">
        <v>2</v>
      </c>
      <c r="M658" t="s">
        <v>75</v>
      </c>
      <c r="N658" t="s">
        <v>154</v>
      </c>
      <c r="O658" t="s">
        <v>155</v>
      </c>
    </row>
    <row r="659" spans="1:15" x14ac:dyDescent="0.25">
      <c r="A659" s="2">
        <v>1</v>
      </c>
      <c r="B659" s="2">
        <v>2016</v>
      </c>
      <c r="C659" t="s">
        <v>386</v>
      </c>
      <c r="D659" t="s">
        <v>48</v>
      </c>
      <c r="E659" s="2" t="s">
        <v>12</v>
      </c>
      <c r="F659" s="2">
        <f>VLOOKUP(C659,'Five Year Alumni Srvy 2016 Data'!C:F,4,FALSE)</f>
        <v>1</v>
      </c>
      <c r="G659" s="2" t="str">
        <f>VLOOKUP(F659,Coding!K:L,2,FALSE)</f>
        <v>URM</v>
      </c>
      <c r="H659" t="s">
        <v>387</v>
      </c>
      <c r="I659" t="s">
        <v>225</v>
      </c>
      <c r="J659" t="s">
        <v>19</v>
      </c>
      <c r="K659" t="s">
        <v>153</v>
      </c>
      <c r="L659" s="2">
        <v>1</v>
      </c>
      <c r="M659" t="s">
        <v>75</v>
      </c>
      <c r="N659" t="s">
        <v>154</v>
      </c>
      <c r="O659" t="s">
        <v>256</v>
      </c>
    </row>
    <row r="660" spans="1:15" x14ac:dyDescent="0.25">
      <c r="A660" s="2">
        <v>1</v>
      </c>
      <c r="B660" s="2">
        <v>2016</v>
      </c>
      <c r="C660" t="s">
        <v>392</v>
      </c>
      <c r="D660" t="s">
        <v>169</v>
      </c>
      <c r="E660" s="2" t="s">
        <v>12</v>
      </c>
      <c r="F660" s="2">
        <f>VLOOKUP(C660,'Five Year Alumni Srvy 2016 Data'!C:F,4,FALSE)</f>
        <v>1</v>
      </c>
      <c r="G660" s="2" t="str">
        <f>VLOOKUP(F660,Coding!K:L,2,FALSE)</f>
        <v>URM</v>
      </c>
      <c r="H660" t="s">
        <v>382</v>
      </c>
      <c r="I660" t="s">
        <v>328</v>
      </c>
      <c r="J660" t="s">
        <v>10</v>
      </c>
      <c r="K660" t="s">
        <v>153</v>
      </c>
      <c r="L660" s="2">
        <v>4</v>
      </c>
      <c r="M660" t="s">
        <v>75</v>
      </c>
      <c r="N660" t="s">
        <v>154</v>
      </c>
      <c r="O660" t="s">
        <v>209</v>
      </c>
    </row>
    <row r="661" spans="1:15" x14ac:dyDescent="0.25">
      <c r="A661" s="2">
        <v>1</v>
      </c>
      <c r="B661" s="2">
        <v>2016</v>
      </c>
      <c r="C661" t="s">
        <v>393</v>
      </c>
      <c r="D661" t="s">
        <v>264</v>
      </c>
      <c r="E661" s="2" t="s">
        <v>12</v>
      </c>
      <c r="F661" s="2">
        <f>VLOOKUP(C661,'Five Year Alumni Srvy 2016 Data'!C:F,4,FALSE)</f>
        <v>1</v>
      </c>
      <c r="G661" s="2" t="str">
        <f>VLOOKUP(F661,Coding!K:L,2,FALSE)</f>
        <v>URM</v>
      </c>
      <c r="H661" t="s">
        <v>260</v>
      </c>
      <c r="I661" t="s">
        <v>261</v>
      </c>
      <c r="J661" t="s">
        <v>10</v>
      </c>
      <c r="K661" t="s">
        <v>153</v>
      </c>
      <c r="L661" s="2">
        <v>1</v>
      </c>
      <c r="M661" t="s">
        <v>75</v>
      </c>
      <c r="N661" t="s">
        <v>154</v>
      </c>
      <c r="O661" t="s">
        <v>256</v>
      </c>
    </row>
    <row r="662" spans="1:15" x14ac:dyDescent="0.25">
      <c r="A662" s="2">
        <v>1</v>
      </c>
      <c r="B662" s="2">
        <v>2016</v>
      </c>
      <c r="C662" t="s">
        <v>395</v>
      </c>
      <c r="D662" t="s">
        <v>204</v>
      </c>
      <c r="E662" s="2" t="s">
        <v>12</v>
      </c>
      <c r="F662" s="2">
        <f>VLOOKUP(C662,'Five Year Alumni Srvy 2016 Data'!C:F,4,FALSE)</f>
        <v>1</v>
      </c>
      <c r="G662" s="2" t="str">
        <f>VLOOKUP(F662,Coding!K:L,2,FALSE)</f>
        <v>URM</v>
      </c>
      <c r="H662" t="s">
        <v>339</v>
      </c>
      <c r="I662" t="s">
        <v>339</v>
      </c>
      <c r="J662" t="s">
        <v>15</v>
      </c>
      <c r="K662" t="s">
        <v>153</v>
      </c>
      <c r="L662" s="2">
        <v>3</v>
      </c>
      <c r="M662" t="s">
        <v>75</v>
      </c>
      <c r="N662" t="s">
        <v>154</v>
      </c>
      <c r="O662" t="s">
        <v>217</v>
      </c>
    </row>
    <row r="663" spans="1:15" x14ac:dyDescent="0.25">
      <c r="A663" s="2">
        <v>1</v>
      </c>
      <c r="B663" s="2">
        <v>2016</v>
      </c>
      <c r="C663" t="s">
        <v>397</v>
      </c>
      <c r="D663" t="s">
        <v>169</v>
      </c>
      <c r="E663" s="2" t="s">
        <v>12</v>
      </c>
      <c r="F663" s="2">
        <f>VLOOKUP(C663,'Five Year Alumni Srvy 2016 Data'!C:F,4,FALSE)</f>
        <v>1</v>
      </c>
      <c r="G663" s="2" t="str">
        <f>VLOOKUP(F663,Coding!K:L,2,FALSE)</f>
        <v>URM</v>
      </c>
      <c r="H663" t="s">
        <v>398</v>
      </c>
      <c r="I663" t="s">
        <v>399</v>
      </c>
      <c r="J663" t="s">
        <v>19</v>
      </c>
      <c r="K663" t="s">
        <v>153</v>
      </c>
      <c r="L663" s="2">
        <v>6</v>
      </c>
      <c r="M663" t="s">
        <v>75</v>
      </c>
      <c r="N663" t="s">
        <v>154</v>
      </c>
      <c r="O663" t="s">
        <v>179</v>
      </c>
    </row>
    <row r="664" spans="1:15" x14ac:dyDescent="0.25">
      <c r="A664" s="2">
        <v>1</v>
      </c>
      <c r="B664" s="2">
        <v>2016</v>
      </c>
      <c r="C664" t="s">
        <v>403</v>
      </c>
      <c r="D664" t="s">
        <v>169</v>
      </c>
      <c r="E664" s="2" t="s">
        <v>12</v>
      </c>
      <c r="F664" s="2">
        <f>VLOOKUP(C664,'Five Year Alumni Srvy 2016 Data'!C:F,4,FALSE)</f>
        <v>1</v>
      </c>
      <c r="G664" s="2" t="str">
        <f>VLOOKUP(F664,Coding!K:L,2,FALSE)</f>
        <v>URM</v>
      </c>
      <c r="H664" t="s">
        <v>304</v>
      </c>
      <c r="I664" t="s">
        <v>267</v>
      </c>
      <c r="J664" t="s">
        <v>10</v>
      </c>
      <c r="K664" t="s">
        <v>153</v>
      </c>
      <c r="L664" s="3"/>
      <c r="M664" t="s">
        <v>75</v>
      </c>
      <c r="N664" t="s">
        <v>154</v>
      </c>
    </row>
    <row r="665" spans="1:15" x14ac:dyDescent="0.25">
      <c r="A665" s="2">
        <v>1</v>
      </c>
      <c r="B665" s="2">
        <v>2016</v>
      </c>
      <c r="C665" t="s">
        <v>407</v>
      </c>
      <c r="D665" t="s">
        <v>48</v>
      </c>
      <c r="E665" s="2" t="s">
        <v>12</v>
      </c>
      <c r="F665" s="2">
        <f>VLOOKUP(C665,'Five Year Alumni Srvy 2016 Data'!C:F,4,FALSE)</f>
        <v>1</v>
      </c>
      <c r="G665" s="2" t="str">
        <f>VLOOKUP(F665,Coding!K:L,2,FALSE)</f>
        <v>URM</v>
      </c>
      <c r="H665" t="s">
        <v>408</v>
      </c>
      <c r="I665" t="s">
        <v>409</v>
      </c>
      <c r="J665" t="s">
        <v>19</v>
      </c>
      <c r="K665" t="s">
        <v>153</v>
      </c>
      <c r="L665" s="2">
        <v>4</v>
      </c>
      <c r="M665" t="s">
        <v>75</v>
      </c>
      <c r="N665" t="s">
        <v>154</v>
      </c>
      <c r="O665" t="s">
        <v>209</v>
      </c>
    </row>
    <row r="666" spans="1:15" x14ac:dyDescent="0.25">
      <c r="A666" s="2">
        <v>1</v>
      </c>
      <c r="B666" s="2">
        <v>2016</v>
      </c>
      <c r="C666" t="s">
        <v>411</v>
      </c>
      <c r="D666" t="s">
        <v>48</v>
      </c>
      <c r="E666" s="2" t="s">
        <v>12</v>
      </c>
      <c r="F666" s="2">
        <f>VLOOKUP(C666,'Five Year Alumni Srvy 2016 Data'!C:F,4,FALSE)</f>
        <v>1</v>
      </c>
      <c r="G666" s="2" t="str">
        <f>VLOOKUP(F666,Coding!K:L,2,FALSE)</f>
        <v>URM</v>
      </c>
      <c r="H666" t="s">
        <v>412</v>
      </c>
      <c r="I666" t="s">
        <v>196</v>
      </c>
      <c r="J666" t="s">
        <v>10</v>
      </c>
      <c r="K666" t="s">
        <v>153</v>
      </c>
      <c r="L666" s="2">
        <v>4</v>
      </c>
      <c r="M666" t="s">
        <v>75</v>
      </c>
      <c r="N666" t="s">
        <v>154</v>
      </c>
      <c r="O666" t="s">
        <v>209</v>
      </c>
    </row>
    <row r="667" spans="1:15" x14ac:dyDescent="0.25">
      <c r="A667" s="2">
        <v>1</v>
      </c>
      <c r="B667" s="2">
        <v>2016</v>
      </c>
      <c r="C667" t="s">
        <v>421</v>
      </c>
      <c r="D667" t="s">
        <v>264</v>
      </c>
      <c r="E667" s="2" t="s">
        <v>12</v>
      </c>
      <c r="F667" s="2">
        <f>VLOOKUP(C667,'Five Year Alumni Srvy 2016 Data'!C:F,4,FALSE)</f>
        <v>1</v>
      </c>
      <c r="G667" s="2" t="str">
        <f>VLOOKUP(F667,Coding!K:L,2,FALSE)</f>
        <v>URM</v>
      </c>
      <c r="H667" t="s">
        <v>389</v>
      </c>
      <c r="I667" t="s">
        <v>390</v>
      </c>
      <c r="J667" t="s">
        <v>21</v>
      </c>
      <c r="K667" t="s">
        <v>153</v>
      </c>
      <c r="L667" s="2">
        <v>6</v>
      </c>
      <c r="M667" t="s">
        <v>75</v>
      </c>
      <c r="N667" t="s">
        <v>154</v>
      </c>
      <c r="O667" t="s">
        <v>179</v>
      </c>
    </row>
    <row r="668" spans="1:15" x14ac:dyDescent="0.25">
      <c r="A668" s="2">
        <v>1</v>
      </c>
      <c r="B668" s="2">
        <v>2016</v>
      </c>
      <c r="C668" t="s">
        <v>423</v>
      </c>
      <c r="D668" t="s">
        <v>204</v>
      </c>
      <c r="E668" s="2" t="s">
        <v>12</v>
      </c>
      <c r="F668" s="2">
        <f>VLOOKUP(C668,'Five Year Alumni Srvy 2016 Data'!C:F,4,FALSE)</f>
        <v>1</v>
      </c>
      <c r="G668" s="2" t="str">
        <f>VLOOKUP(F668,Coding!K:L,2,FALSE)</f>
        <v>URM</v>
      </c>
      <c r="H668" t="s">
        <v>328</v>
      </c>
      <c r="I668" t="s">
        <v>328</v>
      </c>
      <c r="J668" t="s">
        <v>10</v>
      </c>
      <c r="K668" t="s">
        <v>153</v>
      </c>
      <c r="L668" s="2">
        <v>5</v>
      </c>
      <c r="M668" t="s">
        <v>75</v>
      </c>
      <c r="N668" t="s">
        <v>154</v>
      </c>
      <c r="O668" t="s">
        <v>201</v>
      </c>
    </row>
    <row r="669" spans="1:15" x14ac:dyDescent="0.25">
      <c r="A669" s="2">
        <v>1</v>
      </c>
      <c r="B669" s="2">
        <v>2016</v>
      </c>
      <c r="C669" t="s">
        <v>428</v>
      </c>
      <c r="D669" t="s">
        <v>48</v>
      </c>
      <c r="E669" s="2" t="s">
        <v>12</v>
      </c>
      <c r="F669" s="2">
        <f>VLOOKUP(C669,'Five Year Alumni Srvy 2016 Data'!C:F,4,FALSE)</f>
        <v>1</v>
      </c>
      <c r="G669" s="2" t="str">
        <f>VLOOKUP(F669,Coding!K:L,2,FALSE)</f>
        <v>URM</v>
      </c>
      <c r="H669" t="s">
        <v>342</v>
      </c>
      <c r="I669" t="s">
        <v>342</v>
      </c>
      <c r="J669" t="s">
        <v>19</v>
      </c>
      <c r="K669" t="s">
        <v>153</v>
      </c>
      <c r="L669" s="2">
        <v>5</v>
      </c>
      <c r="M669" t="s">
        <v>75</v>
      </c>
      <c r="N669" t="s">
        <v>154</v>
      </c>
      <c r="O669" t="s">
        <v>201</v>
      </c>
    </row>
    <row r="670" spans="1:15" x14ac:dyDescent="0.25">
      <c r="A670" s="2">
        <v>1</v>
      </c>
      <c r="B670" s="2">
        <v>2016</v>
      </c>
      <c r="C670" t="s">
        <v>429</v>
      </c>
      <c r="D670" t="s">
        <v>169</v>
      </c>
      <c r="E670" s="2" t="s">
        <v>12</v>
      </c>
      <c r="F670" s="2">
        <f>VLOOKUP(C670,'Five Year Alumni Srvy 2016 Data'!C:F,4,FALSE)</f>
        <v>1</v>
      </c>
      <c r="G670" s="2" t="str">
        <f>VLOOKUP(F670,Coding!K:L,2,FALSE)</f>
        <v>URM</v>
      </c>
      <c r="H670" t="s">
        <v>304</v>
      </c>
      <c r="I670" t="s">
        <v>267</v>
      </c>
      <c r="J670" t="s">
        <v>10</v>
      </c>
      <c r="K670" t="s">
        <v>153</v>
      </c>
      <c r="L670" s="3"/>
      <c r="M670" t="s">
        <v>75</v>
      </c>
      <c r="N670" t="s">
        <v>154</v>
      </c>
    </row>
    <row r="671" spans="1:15" x14ac:dyDescent="0.25">
      <c r="A671" s="2">
        <v>1</v>
      </c>
      <c r="B671" s="2">
        <v>2016</v>
      </c>
      <c r="C671" t="s">
        <v>430</v>
      </c>
      <c r="D671" t="s">
        <v>48</v>
      </c>
      <c r="E671" s="2" t="s">
        <v>12</v>
      </c>
      <c r="F671" s="2">
        <f>VLOOKUP(C671,'Five Year Alumni Srvy 2016 Data'!C:F,4,FALSE)</f>
        <v>1</v>
      </c>
      <c r="G671" s="2" t="str">
        <f>VLOOKUP(F671,Coding!K:L,2,FALSE)</f>
        <v>URM</v>
      </c>
      <c r="H671" t="s">
        <v>182</v>
      </c>
      <c r="I671" t="s">
        <v>182</v>
      </c>
      <c r="J671" t="s">
        <v>21</v>
      </c>
      <c r="K671" t="s">
        <v>153</v>
      </c>
      <c r="L671" s="2">
        <v>2</v>
      </c>
      <c r="M671" t="s">
        <v>75</v>
      </c>
      <c r="N671" t="s">
        <v>154</v>
      </c>
      <c r="O671" t="s">
        <v>155</v>
      </c>
    </row>
    <row r="672" spans="1:15" x14ac:dyDescent="0.25">
      <c r="A672" s="2">
        <v>1</v>
      </c>
      <c r="B672" s="2">
        <v>2016</v>
      </c>
      <c r="C672" t="s">
        <v>436</v>
      </c>
      <c r="D672" t="s">
        <v>48</v>
      </c>
      <c r="E672" s="2" t="s">
        <v>12</v>
      </c>
      <c r="F672" s="2">
        <f>VLOOKUP(C672,'Five Year Alumni Srvy 2016 Data'!C:F,4,FALSE)</f>
        <v>1</v>
      </c>
      <c r="G672" s="2" t="str">
        <f>VLOOKUP(F672,Coding!K:L,2,FALSE)</f>
        <v>URM</v>
      </c>
      <c r="H672" t="s">
        <v>238</v>
      </c>
      <c r="I672" t="s">
        <v>225</v>
      </c>
      <c r="J672" t="s">
        <v>19</v>
      </c>
      <c r="K672" t="s">
        <v>153</v>
      </c>
      <c r="L672" s="2">
        <v>1</v>
      </c>
      <c r="M672" t="s">
        <v>75</v>
      </c>
      <c r="N672" t="s">
        <v>154</v>
      </c>
      <c r="O672" t="s">
        <v>256</v>
      </c>
    </row>
    <row r="673" spans="1:15" x14ac:dyDescent="0.25">
      <c r="A673" s="2">
        <v>1</v>
      </c>
      <c r="B673" s="2">
        <v>2016</v>
      </c>
      <c r="C673" t="s">
        <v>439</v>
      </c>
      <c r="D673" t="s">
        <v>169</v>
      </c>
      <c r="E673" s="2" t="s">
        <v>12</v>
      </c>
      <c r="F673" s="2">
        <f>VLOOKUP(C673,'Five Year Alumni Srvy 2016 Data'!C:F,4,FALSE)</f>
        <v>1</v>
      </c>
      <c r="G673" s="2" t="str">
        <f>VLOOKUP(F673,Coding!K:L,2,FALSE)</f>
        <v>URM</v>
      </c>
      <c r="H673" t="s">
        <v>328</v>
      </c>
      <c r="I673" t="s">
        <v>328</v>
      </c>
      <c r="J673" t="s">
        <v>10</v>
      </c>
      <c r="K673" t="s">
        <v>153</v>
      </c>
      <c r="L673" s="2">
        <v>5</v>
      </c>
      <c r="M673" t="s">
        <v>75</v>
      </c>
      <c r="N673" t="s">
        <v>154</v>
      </c>
      <c r="O673" t="s">
        <v>201</v>
      </c>
    </row>
    <row r="674" spans="1:15" x14ac:dyDescent="0.25">
      <c r="A674" s="2">
        <v>1</v>
      </c>
      <c r="B674" s="2">
        <v>2016</v>
      </c>
      <c r="C674" t="s">
        <v>440</v>
      </c>
      <c r="D674" t="s">
        <v>48</v>
      </c>
      <c r="E674" s="2" t="s">
        <v>12</v>
      </c>
      <c r="F674" s="2">
        <f>VLOOKUP(C674,'Five Year Alumni Srvy 2016 Data'!C:F,4,FALSE)</f>
        <v>1</v>
      </c>
      <c r="G674" s="2" t="str">
        <f>VLOOKUP(F674,Coding!K:L,2,FALSE)</f>
        <v>URM</v>
      </c>
      <c r="H674" t="s">
        <v>182</v>
      </c>
      <c r="I674" t="s">
        <v>182</v>
      </c>
      <c r="J674" t="s">
        <v>21</v>
      </c>
      <c r="K674" t="s">
        <v>153</v>
      </c>
      <c r="L674" s="2">
        <v>1</v>
      </c>
      <c r="M674" t="s">
        <v>75</v>
      </c>
      <c r="N674" t="s">
        <v>154</v>
      </c>
      <c r="O674" t="s">
        <v>256</v>
      </c>
    </row>
    <row r="675" spans="1:15" x14ac:dyDescent="0.25">
      <c r="A675" s="2">
        <v>1</v>
      </c>
      <c r="B675" s="2">
        <v>2016</v>
      </c>
      <c r="C675" t="s">
        <v>447</v>
      </c>
      <c r="D675" t="s">
        <v>48</v>
      </c>
      <c r="E675" s="2" t="s">
        <v>12</v>
      </c>
      <c r="F675" s="2">
        <f>VLOOKUP(C675,'Five Year Alumni Srvy 2016 Data'!C:F,4,FALSE)</f>
        <v>1</v>
      </c>
      <c r="G675" s="2" t="str">
        <f>VLOOKUP(F675,Coding!K:L,2,FALSE)</f>
        <v>URM</v>
      </c>
      <c r="H675" t="s">
        <v>448</v>
      </c>
      <c r="I675" t="s">
        <v>261</v>
      </c>
      <c r="J675" t="s">
        <v>10</v>
      </c>
      <c r="K675" t="s">
        <v>153</v>
      </c>
      <c r="L675" s="3"/>
      <c r="M675" t="s">
        <v>75</v>
      </c>
      <c r="N675" t="s">
        <v>154</v>
      </c>
    </row>
    <row r="676" spans="1:15" x14ac:dyDescent="0.25">
      <c r="A676" s="2">
        <v>1</v>
      </c>
      <c r="B676" s="2">
        <v>2016</v>
      </c>
      <c r="C676" t="s">
        <v>456</v>
      </c>
      <c r="D676" t="s">
        <v>204</v>
      </c>
      <c r="E676" s="2" t="s">
        <v>12</v>
      </c>
      <c r="F676" s="2">
        <f>VLOOKUP(C676,'Five Year Alumni Srvy 2016 Data'!C:F,4,FALSE)</f>
        <v>1</v>
      </c>
      <c r="G676" s="2" t="str">
        <f>VLOOKUP(F676,Coding!K:L,2,FALSE)</f>
        <v>URM</v>
      </c>
      <c r="H676" t="s">
        <v>382</v>
      </c>
      <c r="I676" t="s">
        <v>328</v>
      </c>
      <c r="J676" t="s">
        <v>10</v>
      </c>
      <c r="K676" t="s">
        <v>153</v>
      </c>
      <c r="L676" s="2">
        <v>5</v>
      </c>
      <c r="M676" t="s">
        <v>75</v>
      </c>
      <c r="N676" t="s">
        <v>154</v>
      </c>
      <c r="O676" t="s">
        <v>201</v>
      </c>
    </row>
    <row r="677" spans="1:15" x14ac:dyDescent="0.25">
      <c r="A677" s="2">
        <v>1</v>
      </c>
      <c r="B677" s="2">
        <v>2016</v>
      </c>
      <c r="C677" t="s">
        <v>457</v>
      </c>
      <c r="D677" t="s">
        <v>169</v>
      </c>
      <c r="E677" s="2" t="s">
        <v>12</v>
      </c>
      <c r="F677" s="2">
        <f>VLOOKUP(C677,'Five Year Alumni Srvy 2016 Data'!C:F,4,FALSE)</f>
        <v>1</v>
      </c>
      <c r="G677" s="2" t="str">
        <f>VLOOKUP(F677,Coding!K:L,2,FALSE)</f>
        <v>URM</v>
      </c>
      <c r="H677" t="s">
        <v>409</v>
      </c>
      <c r="I677" t="s">
        <v>409</v>
      </c>
      <c r="J677" t="s">
        <v>19</v>
      </c>
      <c r="K677" t="s">
        <v>153</v>
      </c>
      <c r="L677" s="2">
        <v>2</v>
      </c>
      <c r="M677" t="s">
        <v>75</v>
      </c>
      <c r="N677" t="s">
        <v>154</v>
      </c>
      <c r="O677" t="s">
        <v>155</v>
      </c>
    </row>
    <row r="678" spans="1:15" x14ac:dyDescent="0.25">
      <c r="A678" s="2">
        <v>1</v>
      </c>
      <c r="B678" s="2">
        <v>2016</v>
      </c>
      <c r="C678" t="s">
        <v>458</v>
      </c>
      <c r="D678" t="s">
        <v>169</v>
      </c>
      <c r="E678" s="2" t="s">
        <v>12</v>
      </c>
      <c r="F678" s="2">
        <f>VLOOKUP(C678,'Five Year Alumni Srvy 2016 Data'!C:F,4,FALSE)</f>
        <v>1</v>
      </c>
      <c r="G678" s="2" t="str">
        <f>VLOOKUP(F678,Coding!K:L,2,FALSE)</f>
        <v>URM</v>
      </c>
      <c r="H678" t="s">
        <v>459</v>
      </c>
      <c r="I678" t="s">
        <v>220</v>
      </c>
      <c r="J678" t="s">
        <v>19</v>
      </c>
      <c r="K678" t="s">
        <v>153</v>
      </c>
      <c r="L678" s="2">
        <v>1</v>
      </c>
      <c r="M678" t="s">
        <v>75</v>
      </c>
      <c r="N678" t="s">
        <v>154</v>
      </c>
      <c r="O678" t="s">
        <v>256</v>
      </c>
    </row>
    <row r="679" spans="1:15" x14ac:dyDescent="0.25">
      <c r="A679" s="2">
        <v>1</v>
      </c>
      <c r="B679" s="2">
        <v>2016</v>
      </c>
      <c r="C679" t="s">
        <v>467</v>
      </c>
      <c r="D679" t="s">
        <v>264</v>
      </c>
      <c r="E679" s="2" t="s">
        <v>12</v>
      </c>
      <c r="F679" s="2">
        <f>VLOOKUP(C679,'Five Year Alumni Srvy 2016 Data'!C:F,4,FALSE)</f>
        <v>1</v>
      </c>
      <c r="G679" s="2" t="str">
        <f>VLOOKUP(F679,Coding!K:L,2,FALSE)</f>
        <v>URM</v>
      </c>
      <c r="H679" t="s">
        <v>235</v>
      </c>
      <c r="I679" t="s">
        <v>236</v>
      </c>
      <c r="J679" t="s">
        <v>15</v>
      </c>
      <c r="K679" t="s">
        <v>153</v>
      </c>
      <c r="L679" s="3"/>
      <c r="M679" t="s">
        <v>75</v>
      </c>
      <c r="N679" t="s">
        <v>154</v>
      </c>
    </row>
    <row r="680" spans="1:15" x14ac:dyDescent="0.25">
      <c r="A680" s="2">
        <v>1</v>
      </c>
      <c r="B680" s="2">
        <v>2016</v>
      </c>
      <c r="C680" t="s">
        <v>470</v>
      </c>
      <c r="D680" t="s">
        <v>48</v>
      </c>
      <c r="E680" s="2" t="s">
        <v>12</v>
      </c>
      <c r="F680" s="2">
        <f>VLOOKUP(C680,'Five Year Alumni Srvy 2016 Data'!C:F,4,FALSE)</f>
        <v>1</v>
      </c>
      <c r="G680" s="2" t="str">
        <f>VLOOKUP(F680,Coding!K:L,2,FALSE)</f>
        <v>URM</v>
      </c>
      <c r="H680" t="s">
        <v>471</v>
      </c>
      <c r="I680" t="s">
        <v>452</v>
      </c>
      <c r="J680" t="s">
        <v>21</v>
      </c>
      <c r="K680" t="s">
        <v>153</v>
      </c>
      <c r="L680" s="2">
        <v>5</v>
      </c>
      <c r="M680" t="s">
        <v>75</v>
      </c>
      <c r="N680" t="s">
        <v>154</v>
      </c>
      <c r="O680" t="s">
        <v>201</v>
      </c>
    </row>
    <row r="681" spans="1:15" x14ac:dyDescent="0.25">
      <c r="A681" s="2">
        <v>1</v>
      </c>
      <c r="B681" s="2">
        <v>2016</v>
      </c>
      <c r="C681" t="s">
        <v>478</v>
      </c>
      <c r="D681" t="s">
        <v>48</v>
      </c>
      <c r="E681" s="2" t="s">
        <v>12</v>
      </c>
      <c r="F681" s="2">
        <f>VLOOKUP(C681,'Five Year Alumni Srvy 2016 Data'!C:F,4,FALSE)</f>
        <v>1</v>
      </c>
      <c r="G681" s="2" t="str">
        <f>VLOOKUP(F681,Coding!K:L,2,FALSE)</f>
        <v>URM</v>
      </c>
      <c r="H681" t="s">
        <v>412</v>
      </c>
      <c r="I681" t="s">
        <v>196</v>
      </c>
      <c r="J681" t="s">
        <v>10</v>
      </c>
      <c r="K681" t="s">
        <v>153</v>
      </c>
      <c r="L681" s="2">
        <v>3</v>
      </c>
      <c r="M681" t="s">
        <v>75</v>
      </c>
      <c r="N681" t="s">
        <v>154</v>
      </c>
      <c r="O681" t="s">
        <v>217</v>
      </c>
    </row>
    <row r="682" spans="1:15" x14ac:dyDescent="0.25">
      <c r="A682" s="2">
        <v>1</v>
      </c>
      <c r="B682" s="2">
        <v>2016</v>
      </c>
      <c r="C682" t="s">
        <v>481</v>
      </c>
      <c r="D682" t="s">
        <v>169</v>
      </c>
      <c r="E682" s="2" t="s">
        <v>12</v>
      </c>
      <c r="F682" s="2">
        <f>VLOOKUP(C682,'Five Year Alumni Srvy 2016 Data'!C:F,4,FALSE)</f>
        <v>1</v>
      </c>
      <c r="G682" s="2" t="str">
        <f>VLOOKUP(F682,Coding!K:L,2,FALSE)</f>
        <v>URM</v>
      </c>
      <c r="H682" t="s">
        <v>270</v>
      </c>
      <c r="I682" t="s">
        <v>270</v>
      </c>
      <c r="J682" t="s">
        <v>21</v>
      </c>
      <c r="K682" t="s">
        <v>153</v>
      </c>
      <c r="L682" s="2">
        <v>5</v>
      </c>
      <c r="M682" t="s">
        <v>75</v>
      </c>
      <c r="N682" t="s">
        <v>154</v>
      </c>
      <c r="O682" t="s">
        <v>201</v>
      </c>
    </row>
    <row r="683" spans="1:15" x14ac:dyDescent="0.25">
      <c r="A683" s="2">
        <v>1</v>
      </c>
      <c r="B683" s="2">
        <v>2016</v>
      </c>
      <c r="C683" t="s">
        <v>484</v>
      </c>
      <c r="D683" t="s">
        <v>48</v>
      </c>
      <c r="E683" s="2" t="s">
        <v>12</v>
      </c>
      <c r="F683" s="2">
        <f>VLOOKUP(C683,'Five Year Alumni Srvy 2016 Data'!C:F,4,FALSE)</f>
        <v>1</v>
      </c>
      <c r="G683" s="2" t="str">
        <f>VLOOKUP(F683,Coding!K:L,2,FALSE)</f>
        <v>URM</v>
      </c>
      <c r="H683" t="s">
        <v>304</v>
      </c>
      <c r="I683" t="s">
        <v>267</v>
      </c>
      <c r="J683" t="s">
        <v>10</v>
      </c>
      <c r="K683" t="s">
        <v>153</v>
      </c>
      <c r="L683" s="2">
        <v>5</v>
      </c>
      <c r="M683" t="s">
        <v>75</v>
      </c>
      <c r="N683" t="s">
        <v>154</v>
      </c>
      <c r="O683" t="s">
        <v>201</v>
      </c>
    </row>
    <row r="684" spans="1:15" x14ac:dyDescent="0.25">
      <c r="A684" s="2">
        <v>1</v>
      </c>
      <c r="B684" s="2">
        <v>2016</v>
      </c>
      <c r="C684" t="s">
        <v>486</v>
      </c>
      <c r="D684" t="s">
        <v>48</v>
      </c>
      <c r="E684" s="2" t="s">
        <v>12</v>
      </c>
      <c r="F684" s="2">
        <f>VLOOKUP(C684,'Five Year Alumni Srvy 2016 Data'!C:F,4,FALSE)</f>
        <v>1</v>
      </c>
      <c r="G684" s="2" t="str">
        <f>VLOOKUP(F684,Coding!K:L,2,FALSE)</f>
        <v>URM</v>
      </c>
      <c r="H684" t="s">
        <v>487</v>
      </c>
      <c r="I684" t="s">
        <v>225</v>
      </c>
      <c r="J684" t="s">
        <v>19</v>
      </c>
      <c r="K684" t="s">
        <v>153</v>
      </c>
      <c r="L684" s="2">
        <v>5</v>
      </c>
      <c r="M684" t="s">
        <v>75</v>
      </c>
      <c r="N684" t="s">
        <v>154</v>
      </c>
      <c r="O684" t="s">
        <v>201</v>
      </c>
    </row>
    <row r="685" spans="1:15" x14ac:dyDescent="0.25">
      <c r="A685" s="2">
        <v>1</v>
      </c>
      <c r="B685" s="2">
        <v>2016</v>
      </c>
      <c r="C685" t="s">
        <v>491</v>
      </c>
      <c r="D685" t="s">
        <v>48</v>
      </c>
      <c r="E685" s="2" t="s">
        <v>12</v>
      </c>
      <c r="F685" s="2">
        <f>VLOOKUP(C685,'Five Year Alumni Srvy 2016 Data'!C:F,4,FALSE)</f>
        <v>1</v>
      </c>
      <c r="G685" s="2" t="str">
        <f>VLOOKUP(F685,Coding!K:L,2,FALSE)</f>
        <v>URM</v>
      </c>
      <c r="H685" t="s">
        <v>298</v>
      </c>
      <c r="I685" t="s">
        <v>298</v>
      </c>
      <c r="J685" t="s">
        <v>21</v>
      </c>
      <c r="K685" t="s">
        <v>153</v>
      </c>
      <c r="L685" s="2">
        <v>2</v>
      </c>
      <c r="M685" t="s">
        <v>75</v>
      </c>
      <c r="N685" t="s">
        <v>154</v>
      </c>
      <c r="O685" t="s">
        <v>155</v>
      </c>
    </row>
    <row r="686" spans="1:15" x14ac:dyDescent="0.25">
      <c r="A686" s="2">
        <v>1</v>
      </c>
      <c r="B686" s="2">
        <v>2016</v>
      </c>
      <c r="C686" t="s">
        <v>494</v>
      </c>
      <c r="D686" t="s">
        <v>48</v>
      </c>
      <c r="E686" s="2" t="s">
        <v>12</v>
      </c>
      <c r="F686" s="2">
        <f>VLOOKUP(C686,'Five Year Alumni Srvy 2016 Data'!C:F,4,FALSE)</f>
        <v>1</v>
      </c>
      <c r="G686" s="2" t="str">
        <f>VLOOKUP(F686,Coding!K:L,2,FALSE)</f>
        <v>URM</v>
      </c>
      <c r="H686" t="s">
        <v>328</v>
      </c>
      <c r="I686" t="s">
        <v>328</v>
      </c>
      <c r="J686" t="s">
        <v>10</v>
      </c>
      <c r="K686" t="s">
        <v>153</v>
      </c>
      <c r="L686" s="2">
        <v>4</v>
      </c>
      <c r="M686" t="s">
        <v>75</v>
      </c>
      <c r="N686" t="s">
        <v>154</v>
      </c>
      <c r="O686" t="s">
        <v>209</v>
      </c>
    </row>
    <row r="687" spans="1:15" x14ac:dyDescent="0.25">
      <c r="A687" s="2">
        <v>1</v>
      </c>
      <c r="B687" s="2">
        <v>2016</v>
      </c>
      <c r="C687" t="s">
        <v>210</v>
      </c>
      <c r="D687" t="s">
        <v>48</v>
      </c>
      <c r="E687" s="2" t="s">
        <v>12</v>
      </c>
      <c r="F687" s="2">
        <f>VLOOKUP(C687,'Five Year Alumni Srvy 2016 Data'!C:F,4,FALSE)</f>
        <v>1</v>
      </c>
      <c r="G687" s="2" t="str">
        <f>VLOOKUP(F687,Coding!K:L,2,FALSE)</f>
        <v>URM</v>
      </c>
      <c r="H687" t="s">
        <v>211</v>
      </c>
      <c r="I687" t="s">
        <v>171</v>
      </c>
      <c r="J687" t="s">
        <v>19</v>
      </c>
      <c r="K687" t="s">
        <v>156</v>
      </c>
      <c r="L687" s="2">
        <v>1</v>
      </c>
      <c r="M687" t="s">
        <v>75</v>
      </c>
      <c r="N687" t="s">
        <v>157</v>
      </c>
      <c r="O687" t="s">
        <v>158</v>
      </c>
    </row>
    <row r="688" spans="1:15" x14ac:dyDescent="0.25">
      <c r="A688" s="2">
        <v>1</v>
      </c>
      <c r="B688" s="2">
        <v>2016</v>
      </c>
      <c r="C688" t="s">
        <v>223</v>
      </c>
      <c r="D688" t="s">
        <v>204</v>
      </c>
      <c r="E688" s="2" t="s">
        <v>12</v>
      </c>
      <c r="F688" s="2">
        <f>VLOOKUP(C688,'Five Year Alumni Srvy 2016 Data'!C:F,4,FALSE)</f>
        <v>1</v>
      </c>
      <c r="G688" s="2" t="str">
        <f>VLOOKUP(F688,Coding!K:L,2,FALSE)</f>
        <v>URM</v>
      </c>
      <c r="H688" t="s">
        <v>224</v>
      </c>
      <c r="I688" t="s">
        <v>225</v>
      </c>
      <c r="J688" t="s">
        <v>19</v>
      </c>
      <c r="K688" t="s">
        <v>156</v>
      </c>
      <c r="L688" s="2">
        <v>3</v>
      </c>
      <c r="M688" t="s">
        <v>75</v>
      </c>
      <c r="N688" t="s">
        <v>157</v>
      </c>
      <c r="O688" t="s">
        <v>226</v>
      </c>
    </row>
    <row r="689" spans="1:15" x14ac:dyDescent="0.25">
      <c r="A689" s="2">
        <v>1</v>
      </c>
      <c r="B689" s="2">
        <v>2016</v>
      </c>
      <c r="C689" t="s">
        <v>279</v>
      </c>
      <c r="D689" t="s">
        <v>169</v>
      </c>
      <c r="E689" s="2" t="s">
        <v>12</v>
      </c>
      <c r="F689" s="2">
        <f>VLOOKUP(C689,'Five Year Alumni Srvy 2016 Data'!C:F,4,FALSE)</f>
        <v>1</v>
      </c>
      <c r="G689" s="2" t="str">
        <f>VLOOKUP(F689,Coding!K:L,2,FALSE)</f>
        <v>URM</v>
      </c>
      <c r="H689" t="s">
        <v>182</v>
      </c>
      <c r="I689" t="s">
        <v>182</v>
      </c>
      <c r="J689" t="s">
        <v>21</v>
      </c>
      <c r="K689" t="s">
        <v>156</v>
      </c>
      <c r="L689" s="2">
        <v>1</v>
      </c>
      <c r="M689" t="s">
        <v>75</v>
      </c>
      <c r="N689" t="s">
        <v>157</v>
      </c>
      <c r="O689" t="s">
        <v>158</v>
      </c>
    </row>
    <row r="690" spans="1:15" x14ac:dyDescent="0.25">
      <c r="A690" s="2">
        <v>1</v>
      </c>
      <c r="B690" s="2">
        <v>2016</v>
      </c>
      <c r="C690" t="s">
        <v>300</v>
      </c>
      <c r="D690" t="s">
        <v>169</v>
      </c>
      <c r="E690" s="2" t="s">
        <v>12</v>
      </c>
      <c r="F690" s="2">
        <f>VLOOKUP(C690,'Five Year Alumni Srvy 2016 Data'!C:F,4,FALSE)</f>
        <v>1</v>
      </c>
      <c r="G690" s="2" t="str">
        <f>VLOOKUP(F690,Coding!K:L,2,FALSE)</f>
        <v>URM</v>
      </c>
      <c r="H690" t="s">
        <v>219</v>
      </c>
      <c r="I690" t="s">
        <v>220</v>
      </c>
      <c r="J690" t="s">
        <v>19</v>
      </c>
      <c r="K690" t="s">
        <v>156</v>
      </c>
      <c r="L690" s="2">
        <v>4</v>
      </c>
      <c r="M690" t="s">
        <v>75</v>
      </c>
      <c r="N690" t="s">
        <v>157</v>
      </c>
      <c r="O690" t="s">
        <v>301</v>
      </c>
    </row>
    <row r="691" spans="1:15" x14ac:dyDescent="0.25">
      <c r="A691" s="2">
        <v>1</v>
      </c>
      <c r="B691" s="2">
        <v>2016</v>
      </c>
      <c r="C691" t="s">
        <v>309</v>
      </c>
      <c r="D691" t="s">
        <v>48</v>
      </c>
      <c r="E691" s="2" t="s">
        <v>12</v>
      </c>
      <c r="F691" s="2">
        <f>VLOOKUP(C691,'Five Year Alumni Srvy 2016 Data'!C:F,4,FALSE)</f>
        <v>1</v>
      </c>
      <c r="G691" s="2" t="str">
        <f>VLOOKUP(F691,Coding!K:L,2,FALSE)</f>
        <v>URM</v>
      </c>
      <c r="H691" t="s">
        <v>310</v>
      </c>
      <c r="I691" t="s">
        <v>242</v>
      </c>
      <c r="J691" t="s">
        <v>21</v>
      </c>
      <c r="K691" t="s">
        <v>156</v>
      </c>
      <c r="L691" s="2">
        <v>1</v>
      </c>
      <c r="M691" t="s">
        <v>75</v>
      </c>
      <c r="N691" t="s">
        <v>157</v>
      </c>
      <c r="O691" t="s">
        <v>158</v>
      </c>
    </row>
    <row r="692" spans="1:15" x14ac:dyDescent="0.25">
      <c r="A692" s="2">
        <v>1</v>
      </c>
      <c r="B692" s="2">
        <v>2016</v>
      </c>
      <c r="C692" t="s">
        <v>314</v>
      </c>
      <c r="D692" t="s">
        <v>48</v>
      </c>
      <c r="E692" s="2" t="s">
        <v>12</v>
      </c>
      <c r="F692" s="2">
        <f>VLOOKUP(C692,'Five Year Alumni Srvy 2016 Data'!C:F,4,FALSE)</f>
        <v>1</v>
      </c>
      <c r="G692" s="2" t="str">
        <f>VLOOKUP(F692,Coding!K:L,2,FALSE)</f>
        <v>URM</v>
      </c>
      <c r="H692" t="s">
        <v>235</v>
      </c>
      <c r="I692" t="s">
        <v>236</v>
      </c>
      <c r="J692" t="s">
        <v>15</v>
      </c>
      <c r="K692" t="s">
        <v>156</v>
      </c>
      <c r="L692" s="2">
        <v>1</v>
      </c>
      <c r="M692" t="s">
        <v>75</v>
      </c>
      <c r="N692" t="s">
        <v>157</v>
      </c>
      <c r="O692" t="s">
        <v>158</v>
      </c>
    </row>
    <row r="693" spans="1:15" x14ac:dyDescent="0.25">
      <c r="A693" s="2">
        <v>1</v>
      </c>
      <c r="B693" s="2">
        <v>2016</v>
      </c>
      <c r="C693" t="s">
        <v>323</v>
      </c>
      <c r="D693" t="s">
        <v>169</v>
      </c>
      <c r="E693" s="2" t="s">
        <v>12</v>
      </c>
      <c r="F693" s="2">
        <f>VLOOKUP(C693,'Five Year Alumni Srvy 2016 Data'!C:F,4,FALSE)</f>
        <v>1</v>
      </c>
      <c r="G693" s="2" t="str">
        <f>VLOOKUP(F693,Coding!K:L,2,FALSE)</f>
        <v>URM</v>
      </c>
      <c r="H693" t="s">
        <v>195</v>
      </c>
      <c r="I693" t="s">
        <v>196</v>
      </c>
      <c r="J693" t="s">
        <v>10</v>
      </c>
      <c r="K693" t="s">
        <v>156</v>
      </c>
      <c r="L693" s="2">
        <v>1</v>
      </c>
      <c r="M693" t="s">
        <v>75</v>
      </c>
      <c r="N693" t="s">
        <v>157</v>
      </c>
      <c r="O693" t="s">
        <v>158</v>
      </c>
    </row>
    <row r="694" spans="1:15" x14ac:dyDescent="0.25">
      <c r="A694" s="2">
        <v>1</v>
      </c>
      <c r="B694" s="2">
        <v>2016</v>
      </c>
      <c r="C694" t="s">
        <v>327</v>
      </c>
      <c r="D694" t="s">
        <v>204</v>
      </c>
      <c r="E694" s="2" t="s">
        <v>12</v>
      </c>
      <c r="F694" s="2">
        <f>VLOOKUP(C694,'Five Year Alumni Srvy 2016 Data'!C:F,4,FALSE)</f>
        <v>1</v>
      </c>
      <c r="G694" s="2" t="str">
        <f>VLOOKUP(F694,Coding!K:L,2,FALSE)</f>
        <v>URM</v>
      </c>
      <c r="H694" t="s">
        <v>328</v>
      </c>
      <c r="I694" t="s">
        <v>328</v>
      </c>
      <c r="J694" t="s">
        <v>10</v>
      </c>
      <c r="K694" t="s">
        <v>156</v>
      </c>
      <c r="L694" s="2">
        <v>1</v>
      </c>
      <c r="M694" t="s">
        <v>75</v>
      </c>
      <c r="N694" t="s">
        <v>157</v>
      </c>
      <c r="O694" t="s">
        <v>158</v>
      </c>
    </row>
    <row r="695" spans="1:15" x14ac:dyDescent="0.25">
      <c r="A695" s="2">
        <v>1</v>
      </c>
      <c r="B695" s="2">
        <v>2016</v>
      </c>
      <c r="C695" t="s">
        <v>329</v>
      </c>
      <c r="D695" t="s">
        <v>48</v>
      </c>
      <c r="E695" s="2" t="s">
        <v>12</v>
      </c>
      <c r="F695" s="2">
        <f>VLOOKUP(C695,'Five Year Alumni Srvy 2016 Data'!C:F,4,FALSE)</f>
        <v>1</v>
      </c>
      <c r="G695" s="2" t="str">
        <f>VLOOKUP(F695,Coding!K:L,2,FALSE)</f>
        <v>URM</v>
      </c>
      <c r="H695" t="s">
        <v>182</v>
      </c>
      <c r="I695" t="s">
        <v>182</v>
      </c>
      <c r="J695" t="s">
        <v>21</v>
      </c>
      <c r="K695" t="s">
        <v>156</v>
      </c>
      <c r="L695" s="2">
        <v>1</v>
      </c>
      <c r="M695" t="s">
        <v>75</v>
      </c>
      <c r="N695" t="s">
        <v>157</v>
      </c>
      <c r="O695" t="s">
        <v>158</v>
      </c>
    </row>
    <row r="696" spans="1:15" x14ac:dyDescent="0.25">
      <c r="A696" s="2">
        <v>1</v>
      </c>
      <c r="B696" s="2">
        <v>2016</v>
      </c>
      <c r="C696" t="s">
        <v>330</v>
      </c>
      <c r="D696" t="s">
        <v>48</v>
      </c>
      <c r="E696" s="2" t="s">
        <v>12</v>
      </c>
      <c r="F696" s="2">
        <f>VLOOKUP(C696,'Five Year Alumni Srvy 2016 Data'!C:F,4,FALSE)</f>
        <v>1</v>
      </c>
      <c r="G696" s="2" t="str">
        <f>VLOOKUP(F696,Coding!K:L,2,FALSE)</f>
        <v>URM</v>
      </c>
      <c r="H696" t="s">
        <v>235</v>
      </c>
      <c r="I696" t="s">
        <v>236</v>
      </c>
      <c r="J696" t="s">
        <v>15</v>
      </c>
      <c r="K696" t="s">
        <v>156</v>
      </c>
      <c r="L696" s="2">
        <v>2</v>
      </c>
      <c r="M696" t="s">
        <v>75</v>
      </c>
      <c r="N696" t="s">
        <v>157</v>
      </c>
      <c r="O696" t="s">
        <v>222</v>
      </c>
    </row>
    <row r="697" spans="1:15" x14ac:dyDescent="0.25">
      <c r="A697" s="2">
        <v>1</v>
      </c>
      <c r="B697" s="2">
        <v>2016</v>
      </c>
      <c r="C697" t="s">
        <v>336</v>
      </c>
      <c r="D697" t="s">
        <v>169</v>
      </c>
      <c r="E697" s="2" t="s">
        <v>12</v>
      </c>
      <c r="F697" s="2">
        <f>VLOOKUP(C697,'Five Year Alumni Srvy 2016 Data'!C:F,4,FALSE)</f>
        <v>1</v>
      </c>
      <c r="G697" s="2" t="str">
        <f>VLOOKUP(F697,Coding!K:L,2,FALSE)</f>
        <v>URM</v>
      </c>
      <c r="H697" t="s">
        <v>270</v>
      </c>
      <c r="I697" t="s">
        <v>270</v>
      </c>
      <c r="J697" t="s">
        <v>21</v>
      </c>
      <c r="K697" t="s">
        <v>156</v>
      </c>
      <c r="L697" s="2">
        <v>1</v>
      </c>
      <c r="M697" t="s">
        <v>75</v>
      </c>
      <c r="N697" t="s">
        <v>157</v>
      </c>
      <c r="O697" t="s">
        <v>158</v>
      </c>
    </row>
    <row r="698" spans="1:15" x14ac:dyDescent="0.25">
      <c r="A698" s="2">
        <v>1</v>
      </c>
      <c r="B698" s="2">
        <v>2016</v>
      </c>
      <c r="C698" t="s">
        <v>346</v>
      </c>
      <c r="D698" t="s">
        <v>48</v>
      </c>
      <c r="E698" s="2" t="s">
        <v>12</v>
      </c>
      <c r="F698" s="2">
        <f>VLOOKUP(C698,'Five Year Alumni Srvy 2016 Data'!C:F,4,FALSE)</f>
        <v>1</v>
      </c>
      <c r="G698" s="2" t="str">
        <f>VLOOKUP(F698,Coding!K:L,2,FALSE)</f>
        <v>URM</v>
      </c>
      <c r="H698" t="s">
        <v>347</v>
      </c>
      <c r="I698" t="s">
        <v>348</v>
      </c>
      <c r="J698" t="s">
        <v>10</v>
      </c>
      <c r="K698" t="s">
        <v>156</v>
      </c>
      <c r="L698" s="3"/>
      <c r="M698" t="s">
        <v>75</v>
      </c>
      <c r="N698" t="s">
        <v>157</v>
      </c>
    </row>
    <row r="699" spans="1:15" x14ac:dyDescent="0.25">
      <c r="A699" s="2">
        <v>1</v>
      </c>
      <c r="B699" s="2">
        <v>2016</v>
      </c>
      <c r="C699" t="s">
        <v>351</v>
      </c>
      <c r="D699" t="s">
        <v>169</v>
      </c>
      <c r="E699" s="2" t="s">
        <v>12</v>
      </c>
      <c r="F699" s="2">
        <f>VLOOKUP(C699,'Five Year Alumni Srvy 2016 Data'!C:F,4,FALSE)</f>
        <v>1</v>
      </c>
      <c r="G699" s="2" t="str">
        <f>VLOOKUP(F699,Coding!K:L,2,FALSE)</f>
        <v>URM</v>
      </c>
      <c r="H699" t="s">
        <v>352</v>
      </c>
      <c r="I699" t="s">
        <v>267</v>
      </c>
      <c r="J699" t="s">
        <v>10</v>
      </c>
      <c r="K699" t="s">
        <v>156</v>
      </c>
      <c r="L699" s="2">
        <v>1</v>
      </c>
      <c r="M699" t="s">
        <v>75</v>
      </c>
      <c r="N699" t="s">
        <v>157</v>
      </c>
      <c r="O699" t="s">
        <v>158</v>
      </c>
    </row>
    <row r="700" spans="1:15" x14ac:dyDescent="0.25">
      <c r="A700" s="2">
        <v>1</v>
      </c>
      <c r="B700" s="2">
        <v>2016</v>
      </c>
      <c r="C700" t="s">
        <v>355</v>
      </c>
      <c r="D700" t="s">
        <v>48</v>
      </c>
      <c r="E700" s="2" t="s">
        <v>12</v>
      </c>
      <c r="F700" s="2">
        <f>VLOOKUP(C700,'Five Year Alumni Srvy 2016 Data'!C:F,4,FALSE)</f>
        <v>1</v>
      </c>
      <c r="G700" s="2" t="str">
        <f>VLOOKUP(F700,Coding!K:L,2,FALSE)</f>
        <v>URM</v>
      </c>
      <c r="H700" t="s">
        <v>356</v>
      </c>
      <c r="I700" t="s">
        <v>356</v>
      </c>
      <c r="J700" t="s">
        <v>17</v>
      </c>
      <c r="K700" t="s">
        <v>156</v>
      </c>
      <c r="L700" s="2">
        <v>1</v>
      </c>
      <c r="M700" t="s">
        <v>75</v>
      </c>
      <c r="N700" t="s">
        <v>157</v>
      </c>
      <c r="O700" t="s">
        <v>158</v>
      </c>
    </row>
    <row r="701" spans="1:15" x14ac:dyDescent="0.25">
      <c r="A701" s="2">
        <v>1</v>
      </c>
      <c r="B701" s="2">
        <v>2016</v>
      </c>
      <c r="C701" t="s">
        <v>359</v>
      </c>
      <c r="D701" t="s">
        <v>48</v>
      </c>
      <c r="E701" s="2" t="s">
        <v>12</v>
      </c>
      <c r="F701" s="2">
        <f>VLOOKUP(C701,'Five Year Alumni Srvy 2016 Data'!C:F,4,FALSE)</f>
        <v>1</v>
      </c>
      <c r="G701" s="2" t="str">
        <f>VLOOKUP(F701,Coding!K:L,2,FALSE)</f>
        <v>URM</v>
      </c>
      <c r="H701" t="s">
        <v>360</v>
      </c>
      <c r="I701" t="s">
        <v>199</v>
      </c>
      <c r="J701" t="s">
        <v>17</v>
      </c>
      <c r="K701" t="s">
        <v>156</v>
      </c>
      <c r="L701" s="2">
        <v>1</v>
      </c>
      <c r="M701" t="s">
        <v>75</v>
      </c>
      <c r="N701" t="s">
        <v>157</v>
      </c>
      <c r="O701" t="s">
        <v>158</v>
      </c>
    </row>
    <row r="702" spans="1:15" x14ac:dyDescent="0.25">
      <c r="A702" s="2">
        <v>1</v>
      </c>
      <c r="B702" s="2">
        <v>2016</v>
      </c>
      <c r="C702" t="s">
        <v>367</v>
      </c>
      <c r="D702" t="s">
        <v>48</v>
      </c>
      <c r="E702" s="2" t="s">
        <v>12</v>
      </c>
      <c r="F702" s="2">
        <f>VLOOKUP(C702,'Five Year Alumni Srvy 2016 Data'!C:F,4,FALSE)</f>
        <v>1</v>
      </c>
      <c r="G702" s="2" t="str">
        <f>VLOOKUP(F702,Coding!K:L,2,FALSE)</f>
        <v>URM</v>
      </c>
      <c r="H702" t="s">
        <v>368</v>
      </c>
      <c r="I702" t="s">
        <v>293</v>
      </c>
      <c r="J702" t="s">
        <v>15</v>
      </c>
      <c r="K702" t="s">
        <v>156</v>
      </c>
      <c r="L702" s="2">
        <v>1</v>
      </c>
      <c r="M702" t="s">
        <v>75</v>
      </c>
      <c r="N702" t="s">
        <v>157</v>
      </c>
      <c r="O702" t="s">
        <v>158</v>
      </c>
    </row>
    <row r="703" spans="1:15" x14ac:dyDescent="0.25">
      <c r="A703" s="2">
        <v>1</v>
      </c>
      <c r="B703" s="2">
        <v>2016</v>
      </c>
      <c r="C703" t="s">
        <v>370</v>
      </c>
      <c r="D703" t="s">
        <v>264</v>
      </c>
      <c r="E703" s="2" t="s">
        <v>12</v>
      </c>
      <c r="F703" s="2">
        <f>VLOOKUP(C703,'Five Year Alumni Srvy 2016 Data'!C:F,4,FALSE)</f>
        <v>1</v>
      </c>
      <c r="G703" s="2" t="str">
        <f>VLOOKUP(F703,Coding!K:L,2,FALSE)</f>
        <v>URM</v>
      </c>
      <c r="H703" t="s">
        <v>252</v>
      </c>
      <c r="I703" t="s">
        <v>206</v>
      </c>
      <c r="J703" t="s">
        <v>15</v>
      </c>
      <c r="K703" t="s">
        <v>156</v>
      </c>
      <c r="L703" s="2">
        <v>1</v>
      </c>
      <c r="M703" t="s">
        <v>75</v>
      </c>
      <c r="N703" t="s">
        <v>157</v>
      </c>
      <c r="O703" t="s">
        <v>158</v>
      </c>
    </row>
    <row r="704" spans="1:15" x14ac:dyDescent="0.25">
      <c r="A704" s="2">
        <v>1</v>
      </c>
      <c r="B704" s="2">
        <v>2016</v>
      </c>
      <c r="C704" t="s">
        <v>371</v>
      </c>
      <c r="D704" t="s">
        <v>48</v>
      </c>
      <c r="E704" s="2" t="s">
        <v>12</v>
      </c>
      <c r="F704" s="2">
        <f>VLOOKUP(C704,'Five Year Alumni Srvy 2016 Data'!C:F,4,FALSE)</f>
        <v>1</v>
      </c>
      <c r="G704" s="2" t="str">
        <f>VLOOKUP(F704,Coding!K:L,2,FALSE)</f>
        <v>URM</v>
      </c>
      <c r="H704" t="s">
        <v>368</v>
      </c>
      <c r="I704" t="s">
        <v>293</v>
      </c>
      <c r="J704" t="s">
        <v>15</v>
      </c>
      <c r="K704" t="s">
        <v>156</v>
      </c>
      <c r="L704" s="3"/>
      <c r="M704" t="s">
        <v>75</v>
      </c>
      <c r="N704" t="s">
        <v>157</v>
      </c>
    </row>
    <row r="705" spans="1:15" x14ac:dyDescent="0.25">
      <c r="A705" s="2">
        <v>1</v>
      </c>
      <c r="B705" s="2">
        <v>2016</v>
      </c>
      <c r="C705" t="s">
        <v>374</v>
      </c>
      <c r="D705" t="s">
        <v>48</v>
      </c>
      <c r="E705" s="2" t="s">
        <v>12</v>
      </c>
      <c r="F705" s="2">
        <f>VLOOKUP(C705,'Five Year Alumni Srvy 2016 Data'!C:F,4,FALSE)</f>
        <v>1</v>
      </c>
      <c r="G705" s="2" t="str">
        <f>VLOOKUP(F705,Coding!K:L,2,FALSE)</f>
        <v>URM</v>
      </c>
      <c r="H705" t="s">
        <v>352</v>
      </c>
      <c r="I705" t="s">
        <v>267</v>
      </c>
      <c r="J705" t="s">
        <v>10</v>
      </c>
      <c r="K705" t="s">
        <v>156</v>
      </c>
      <c r="L705" s="2">
        <v>1</v>
      </c>
      <c r="M705" t="s">
        <v>75</v>
      </c>
      <c r="N705" t="s">
        <v>157</v>
      </c>
      <c r="O705" t="s">
        <v>158</v>
      </c>
    </row>
    <row r="706" spans="1:15" x14ac:dyDescent="0.25">
      <c r="A706" s="2">
        <v>1</v>
      </c>
      <c r="B706" s="2">
        <v>2016</v>
      </c>
      <c r="C706" t="s">
        <v>375</v>
      </c>
      <c r="D706" t="s">
        <v>48</v>
      </c>
      <c r="E706" s="2" t="s">
        <v>12</v>
      </c>
      <c r="F706" s="2">
        <f>VLOOKUP(C706,'Five Year Alumni Srvy 2016 Data'!C:F,4,FALSE)</f>
        <v>1</v>
      </c>
      <c r="G706" s="2" t="str">
        <f>VLOOKUP(F706,Coding!K:L,2,FALSE)</f>
        <v>URM</v>
      </c>
      <c r="H706" t="s">
        <v>376</v>
      </c>
      <c r="I706" t="s">
        <v>376</v>
      </c>
      <c r="J706" t="s">
        <v>21</v>
      </c>
      <c r="K706" t="s">
        <v>156</v>
      </c>
      <c r="L706" s="3"/>
      <c r="M706" t="s">
        <v>75</v>
      </c>
      <c r="N706" t="s">
        <v>157</v>
      </c>
    </row>
    <row r="707" spans="1:15" x14ac:dyDescent="0.25">
      <c r="A707" s="2">
        <v>1</v>
      </c>
      <c r="B707" s="2">
        <v>2016</v>
      </c>
      <c r="C707" t="s">
        <v>380</v>
      </c>
      <c r="E707" s="2" t="s">
        <v>12</v>
      </c>
      <c r="F707" s="2">
        <f>VLOOKUP(C707,'Five Year Alumni Srvy 2016 Data'!C:F,4,FALSE)</f>
        <v>1</v>
      </c>
      <c r="G707" s="2" t="str">
        <f>VLOOKUP(F707,Coding!K:L,2,FALSE)</f>
        <v>URM</v>
      </c>
      <c r="H707" t="s">
        <v>182</v>
      </c>
      <c r="I707" t="s">
        <v>182</v>
      </c>
      <c r="J707" t="s">
        <v>21</v>
      </c>
      <c r="K707" t="s">
        <v>156</v>
      </c>
      <c r="L707" s="2">
        <v>1</v>
      </c>
      <c r="M707" t="s">
        <v>75</v>
      </c>
      <c r="N707" t="s">
        <v>157</v>
      </c>
      <c r="O707" t="s">
        <v>158</v>
      </c>
    </row>
    <row r="708" spans="1:15" x14ac:dyDescent="0.25">
      <c r="A708" s="2">
        <v>1</v>
      </c>
      <c r="B708" s="2">
        <v>2016</v>
      </c>
      <c r="C708" t="s">
        <v>386</v>
      </c>
      <c r="D708" t="s">
        <v>48</v>
      </c>
      <c r="E708" s="2" t="s">
        <v>12</v>
      </c>
      <c r="F708" s="2">
        <f>VLOOKUP(C708,'Five Year Alumni Srvy 2016 Data'!C:F,4,FALSE)</f>
        <v>1</v>
      </c>
      <c r="G708" s="2" t="str">
        <f>VLOOKUP(F708,Coding!K:L,2,FALSE)</f>
        <v>URM</v>
      </c>
      <c r="H708" t="s">
        <v>387</v>
      </c>
      <c r="I708" t="s">
        <v>225</v>
      </c>
      <c r="J708" t="s">
        <v>19</v>
      </c>
      <c r="K708" t="s">
        <v>156</v>
      </c>
      <c r="L708" s="2">
        <v>3</v>
      </c>
      <c r="M708" t="s">
        <v>75</v>
      </c>
      <c r="N708" t="s">
        <v>157</v>
      </c>
      <c r="O708" t="s">
        <v>226</v>
      </c>
    </row>
    <row r="709" spans="1:15" x14ac:dyDescent="0.25">
      <c r="A709" s="2">
        <v>1</v>
      </c>
      <c r="B709" s="2">
        <v>2016</v>
      </c>
      <c r="C709" t="s">
        <v>392</v>
      </c>
      <c r="D709" t="s">
        <v>169</v>
      </c>
      <c r="E709" s="2" t="s">
        <v>12</v>
      </c>
      <c r="F709" s="2">
        <f>VLOOKUP(C709,'Five Year Alumni Srvy 2016 Data'!C:F,4,FALSE)</f>
        <v>1</v>
      </c>
      <c r="G709" s="2" t="str">
        <f>VLOOKUP(F709,Coding!K:L,2,FALSE)</f>
        <v>URM</v>
      </c>
      <c r="H709" t="s">
        <v>382</v>
      </c>
      <c r="I709" t="s">
        <v>328</v>
      </c>
      <c r="J709" t="s">
        <v>10</v>
      </c>
      <c r="K709" t="s">
        <v>156</v>
      </c>
      <c r="L709" s="2">
        <v>1</v>
      </c>
      <c r="M709" t="s">
        <v>75</v>
      </c>
      <c r="N709" t="s">
        <v>157</v>
      </c>
      <c r="O709" t="s">
        <v>158</v>
      </c>
    </row>
    <row r="710" spans="1:15" x14ac:dyDescent="0.25">
      <c r="A710" s="2">
        <v>1</v>
      </c>
      <c r="B710" s="2">
        <v>2016</v>
      </c>
      <c r="C710" t="s">
        <v>393</v>
      </c>
      <c r="D710" t="s">
        <v>264</v>
      </c>
      <c r="E710" s="2" t="s">
        <v>12</v>
      </c>
      <c r="F710" s="2">
        <f>VLOOKUP(C710,'Five Year Alumni Srvy 2016 Data'!C:F,4,FALSE)</f>
        <v>1</v>
      </c>
      <c r="G710" s="2" t="str">
        <f>VLOOKUP(F710,Coding!K:L,2,FALSE)</f>
        <v>URM</v>
      </c>
      <c r="H710" t="s">
        <v>260</v>
      </c>
      <c r="I710" t="s">
        <v>261</v>
      </c>
      <c r="J710" t="s">
        <v>10</v>
      </c>
      <c r="K710" t="s">
        <v>156</v>
      </c>
      <c r="L710" s="2">
        <v>2</v>
      </c>
      <c r="M710" t="s">
        <v>75</v>
      </c>
      <c r="N710" t="s">
        <v>157</v>
      </c>
      <c r="O710" t="s">
        <v>222</v>
      </c>
    </row>
    <row r="711" spans="1:15" x14ac:dyDescent="0.25">
      <c r="A711" s="2">
        <v>1</v>
      </c>
      <c r="B711" s="2">
        <v>2016</v>
      </c>
      <c r="C711" t="s">
        <v>395</v>
      </c>
      <c r="D711" t="s">
        <v>204</v>
      </c>
      <c r="E711" s="2" t="s">
        <v>12</v>
      </c>
      <c r="F711" s="2">
        <f>VLOOKUP(C711,'Five Year Alumni Srvy 2016 Data'!C:F,4,FALSE)</f>
        <v>1</v>
      </c>
      <c r="G711" s="2" t="str">
        <f>VLOOKUP(F711,Coding!K:L,2,FALSE)</f>
        <v>URM</v>
      </c>
      <c r="H711" t="s">
        <v>339</v>
      </c>
      <c r="I711" t="s">
        <v>339</v>
      </c>
      <c r="J711" t="s">
        <v>15</v>
      </c>
      <c r="K711" t="s">
        <v>156</v>
      </c>
      <c r="L711" s="2">
        <v>1</v>
      </c>
      <c r="M711" t="s">
        <v>75</v>
      </c>
      <c r="N711" t="s">
        <v>157</v>
      </c>
      <c r="O711" t="s">
        <v>158</v>
      </c>
    </row>
    <row r="712" spans="1:15" x14ac:dyDescent="0.25">
      <c r="A712" s="2">
        <v>1</v>
      </c>
      <c r="B712" s="2">
        <v>2016</v>
      </c>
      <c r="C712" t="s">
        <v>397</v>
      </c>
      <c r="D712" t="s">
        <v>169</v>
      </c>
      <c r="E712" s="2" t="s">
        <v>12</v>
      </c>
      <c r="F712" s="2">
        <f>VLOOKUP(C712,'Five Year Alumni Srvy 2016 Data'!C:F,4,FALSE)</f>
        <v>1</v>
      </c>
      <c r="G712" s="2" t="str">
        <f>VLOOKUP(F712,Coding!K:L,2,FALSE)</f>
        <v>URM</v>
      </c>
      <c r="H712" t="s">
        <v>398</v>
      </c>
      <c r="I712" t="s">
        <v>399</v>
      </c>
      <c r="J712" t="s">
        <v>19</v>
      </c>
      <c r="K712" t="s">
        <v>156</v>
      </c>
      <c r="L712" s="2">
        <v>1</v>
      </c>
      <c r="M712" t="s">
        <v>75</v>
      </c>
      <c r="N712" t="s">
        <v>157</v>
      </c>
      <c r="O712" t="s">
        <v>158</v>
      </c>
    </row>
    <row r="713" spans="1:15" x14ac:dyDescent="0.25">
      <c r="A713" s="2">
        <v>1</v>
      </c>
      <c r="B713" s="2">
        <v>2016</v>
      </c>
      <c r="C713" t="s">
        <v>403</v>
      </c>
      <c r="D713" t="s">
        <v>169</v>
      </c>
      <c r="E713" s="2" t="s">
        <v>12</v>
      </c>
      <c r="F713" s="2">
        <f>VLOOKUP(C713,'Five Year Alumni Srvy 2016 Data'!C:F,4,FALSE)</f>
        <v>1</v>
      </c>
      <c r="G713" s="2" t="str">
        <f>VLOOKUP(F713,Coding!K:L,2,FALSE)</f>
        <v>URM</v>
      </c>
      <c r="H713" t="s">
        <v>304</v>
      </c>
      <c r="I713" t="s">
        <v>267</v>
      </c>
      <c r="J713" t="s">
        <v>10</v>
      </c>
      <c r="K713" t="s">
        <v>156</v>
      </c>
      <c r="L713" s="3"/>
      <c r="M713" t="s">
        <v>75</v>
      </c>
      <c r="N713" t="s">
        <v>157</v>
      </c>
    </row>
    <row r="714" spans="1:15" x14ac:dyDescent="0.25">
      <c r="A714" s="2">
        <v>1</v>
      </c>
      <c r="B714" s="2">
        <v>2016</v>
      </c>
      <c r="C714" t="s">
        <v>407</v>
      </c>
      <c r="D714" t="s">
        <v>48</v>
      </c>
      <c r="E714" s="2" t="s">
        <v>12</v>
      </c>
      <c r="F714" s="2">
        <f>VLOOKUP(C714,'Five Year Alumni Srvy 2016 Data'!C:F,4,FALSE)</f>
        <v>1</v>
      </c>
      <c r="G714" s="2" t="str">
        <f>VLOOKUP(F714,Coding!K:L,2,FALSE)</f>
        <v>URM</v>
      </c>
      <c r="H714" t="s">
        <v>408</v>
      </c>
      <c r="I714" t="s">
        <v>409</v>
      </c>
      <c r="J714" t="s">
        <v>19</v>
      </c>
      <c r="K714" t="s">
        <v>156</v>
      </c>
      <c r="L714" s="2">
        <v>2</v>
      </c>
      <c r="M714" t="s">
        <v>75</v>
      </c>
      <c r="N714" t="s">
        <v>157</v>
      </c>
      <c r="O714" t="s">
        <v>222</v>
      </c>
    </row>
    <row r="715" spans="1:15" x14ac:dyDescent="0.25">
      <c r="A715" s="2">
        <v>1</v>
      </c>
      <c r="B715" s="2">
        <v>2016</v>
      </c>
      <c r="C715" t="s">
        <v>411</v>
      </c>
      <c r="D715" t="s">
        <v>48</v>
      </c>
      <c r="E715" s="2" t="s">
        <v>12</v>
      </c>
      <c r="F715" s="2">
        <f>VLOOKUP(C715,'Five Year Alumni Srvy 2016 Data'!C:F,4,FALSE)</f>
        <v>1</v>
      </c>
      <c r="G715" s="2" t="str">
        <f>VLOOKUP(F715,Coding!K:L,2,FALSE)</f>
        <v>URM</v>
      </c>
      <c r="H715" t="s">
        <v>412</v>
      </c>
      <c r="I715" t="s">
        <v>196</v>
      </c>
      <c r="J715" t="s">
        <v>10</v>
      </c>
      <c r="K715" t="s">
        <v>156</v>
      </c>
      <c r="L715" s="2">
        <v>1</v>
      </c>
      <c r="M715" t="s">
        <v>75</v>
      </c>
      <c r="N715" t="s">
        <v>157</v>
      </c>
      <c r="O715" t="s">
        <v>158</v>
      </c>
    </row>
    <row r="716" spans="1:15" x14ac:dyDescent="0.25">
      <c r="A716" s="2">
        <v>1</v>
      </c>
      <c r="B716" s="2">
        <v>2016</v>
      </c>
      <c r="C716" t="s">
        <v>421</v>
      </c>
      <c r="D716" t="s">
        <v>264</v>
      </c>
      <c r="E716" s="2" t="s">
        <v>12</v>
      </c>
      <c r="F716" s="2">
        <f>VLOOKUP(C716,'Five Year Alumni Srvy 2016 Data'!C:F,4,FALSE)</f>
        <v>1</v>
      </c>
      <c r="G716" s="2" t="str">
        <f>VLOOKUP(F716,Coding!K:L,2,FALSE)</f>
        <v>URM</v>
      </c>
      <c r="H716" t="s">
        <v>389</v>
      </c>
      <c r="I716" t="s">
        <v>390</v>
      </c>
      <c r="J716" t="s">
        <v>21</v>
      </c>
      <c r="K716" t="s">
        <v>156</v>
      </c>
      <c r="L716" s="2">
        <v>1</v>
      </c>
      <c r="M716" t="s">
        <v>75</v>
      </c>
      <c r="N716" t="s">
        <v>157</v>
      </c>
      <c r="O716" t="s">
        <v>158</v>
      </c>
    </row>
    <row r="717" spans="1:15" x14ac:dyDescent="0.25">
      <c r="A717" s="2">
        <v>1</v>
      </c>
      <c r="B717" s="2">
        <v>2016</v>
      </c>
      <c r="C717" t="s">
        <v>423</v>
      </c>
      <c r="D717" t="s">
        <v>204</v>
      </c>
      <c r="E717" s="2" t="s">
        <v>12</v>
      </c>
      <c r="F717" s="2">
        <f>VLOOKUP(C717,'Five Year Alumni Srvy 2016 Data'!C:F,4,FALSE)</f>
        <v>1</v>
      </c>
      <c r="G717" s="2" t="str">
        <f>VLOOKUP(F717,Coding!K:L,2,FALSE)</f>
        <v>URM</v>
      </c>
      <c r="H717" t="s">
        <v>328</v>
      </c>
      <c r="I717" t="s">
        <v>328</v>
      </c>
      <c r="J717" t="s">
        <v>10</v>
      </c>
      <c r="K717" t="s">
        <v>156</v>
      </c>
      <c r="L717" s="2">
        <v>1</v>
      </c>
      <c r="M717" t="s">
        <v>75</v>
      </c>
      <c r="N717" t="s">
        <v>157</v>
      </c>
      <c r="O717" t="s">
        <v>158</v>
      </c>
    </row>
    <row r="718" spans="1:15" x14ac:dyDescent="0.25">
      <c r="A718" s="2">
        <v>1</v>
      </c>
      <c r="B718" s="2">
        <v>2016</v>
      </c>
      <c r="C718" t="s">
        <v>428</v>
      </c>
      <c r="D718" t="s">
        <v>48</v>
      </c>
      <c r="E718" s="2" t="s">
        <v>12</v>
      </c>
      <c r="F718" s="2">
        <f>VLOOKUP(C718,'Five Year Alumni Srvy 2016 Data'!C:F,4,FALSE)</f>
        <v>1</v>
      </c>
      <c r="G718" s="2" t="str">
        <f>VLOOKUP(F718,Coding!K:L,2,FALSE)</f>
        <v>URM</v>
      </c>
      <c r="H718" t="s">
        <v>342</v>
      </c>
      <c r="I718" t="s">
        <v>342</v>
      </c>
      <c r="J718" t="s">
        <v>19</v>
      </c>
      <c r="K718" t="s">
        <v>156</v>
      </c>
      <c r="L718" s="2">
        <v>1</v>
      </c>
      <c r="M718" t="s">
        <v>75</v>
      </c>
      <c r="N718" t="s">
        <v>157</v>
      </c>
      <c r="O718" t="s">
        <v>158</v>
      </c>
    </row>
    <row r="719" spans="1:15" x14ac:dyDescent="0.25">
      <c r="A719" s="2">
        <v>1</v>
      </c>
      <c r="B719" s="2">
        <v>2016</v>
      </c>
      <c r="C719" t="s">
        <v>429</v>
      </c>
      <c r="D719" t="s">
        <v>169</v>
      </c>
      <c r="E719" s="2" t="s">
        <v>12</v>
      </c>
      <c r="F719" s="2">
        <f>VLOOKUP(C719,'Five Year Alumni Srvy 2016 Data'!C:F,4,FALSE)</f>
        <v>1</v>
      </c>
      <c r="G719" s="2" t="str">
        <f>VLOOKUP(F719,Coding!K:L,2,FALSE)</f>
        <v>URM</v>
      </c>
      <c r="H719" t="s">
        <v>304</v>
      </c>
      <c r="I719" t="s">
        <v>267</v>
      </c>
      <c r="J719" t="s">
        <v>10</v>
      </c>
      <c r="K719" t="s">
        <v>156</v>
      </c>
      <c r="L719" s="3"/>
      <c r="M719" t="s">
        <v>75</v>
      </c>
      <c r="N719" t="s">
        <v>157</v>
      </c>
    </row>
    <row r="720" spans="1:15" x14ac:dyDescent="0.25">
      <c r="A720" s="2">
        <v>1</v>
      </c>
      <c r="B720" s="2">
        <v>2016</v>
      </c>
      <c r="C720" t="s">
        <v>430</v>
      </c>
      <c r="D720" t="s">
        <v>48</v>
      </c>
      <c r="E720" s="2" t="s">
        <v>12</v>
      </c>
      <c r="F720" s="2">
        <f>VLOOKUP(C720,'Five Year Alumni Srvy 2016 Data'!C:F,4,FALSE)</f>
        <v>1</v>
      </c>
      <c r="G720" s="2" t="str">
        <f>VLOOKUP(F720,Coding!K:L,2,FALSE)</f>
        <v>URM</v>
      </c>
      <c r="H720" t="s">
        <v>182</v>
      </c>
      <c r="I720" t="s">
        <v>182</v>
      </c>
      <c r="J720" t="s">
        <v>21</v>
      </c>
      <c r="K720" t="s">
        <v>156</v>
      </c>
      <c r="L720" s="2">
        <v>1</v>
      </c>
      <c r="M720" t="s">
        <v>75</v>
      </c>
      <c r="N720" t="s">
        <v>157</v>
      </c>
      <c r="O720" t="s">
        <v>158</v>
      </c>
    </row>
    <row r="721" spans="1:15" x14ac:dyDescent="0.25">
      <c r="A721" s="2">
        <v>1</v>
      </c>
      <c r="B721" s="2">
        <v>2016</v>
      </c>
      <c r="C721" t="s">
        <v>436</v>
      </c>
      <c r="D721" t="s">
        <v>48</v>
      </c>
      <c r="E721" s="2" t="s">
        <v>12</v>
      </c>
      <c r="F721" s="2">
        <f>VLOOKUP(C721,'Five Year Alumni Srvy 2016 Data'!C:F,4,FALSE)</f>
        <v>1</v>
      </c>
      <c r="G721" s="2" t="str">
        <f>VLOOKUP(F721,Coding!K:L,2,FALSE)</f>
        <v>URM</v>
      </c>
      <c r="H721" t="s">
        <v>238</v>
      </c>
      <c r="I721" t="s">
        <v>225</v>
      </c>
      <c r="J721" t="s">
        <v>19</v>
      </c>
      <c r="K721" t="s">
        <v>156</v>
      </c>
      <c r="L721" s="2">
        <v>5</v>
      </c>
      <c r="M721" t="s">
        <v>75</v>
      </c>
      <c r="N721" t="s">
        <v>157</v>
      </c>
      <c r="O721" t="s">
        <v>239</v>
      </c>
    </row>
    <row r="722" spans="1:15" x14ac:dyDescent="0.25">
      <c r="A722" s="2">
        <v>1</v>
      </c>
      <c r="B722" s="2">
        <v>2016</v>
      </c>
      <c r="C722" t="s">
        <v>439</v>
      </c>
      <c r="D722" t="s">
        <v>169</v>
      </c>
      <c r="E722" s="2" t="s">
        <v>12</v>
      </c>
      <c r="F722" s="2">
        <f>VLOOKUP(C722,'Five Year Alumni Srvy 2016 Data'!C:F,4,FALSE)</f>
        <v>1</v>
      </c>
      <c r="G722" s="2" t="str">
        <f>VLOOKUP(F722,Coding!K:L,2,FALSE)</f>
        <v>URM</v>
      </c>
      <c r="H722" t="s">
        <v>328</v>
      </c>
      <c r="I722" t="s">
        <v>328</v>
      </c>
      <c r="J722" t="s">
        <v>10</v>
      </c>
      <c r="K722" t="s">
        <v>156</v>
      </c>
      <c r="L722" s="2">
        <v>1</v>
      </c>
      <c r="M722" t="s">
        <v>75</v>
      </c>
      <c r="N722" t="s">
        <v>157</v>
      </c>
      <c r="O722" t="s">
        <v>158</v>
      </c>
    </row>
    <row r="723" spans="1:15" x14ac:dyDescent="0.25">
      <c r="A723" s="2">
        <v>1</v>
      </c>
      <c r="B723" s="2">
        <v>2016</v>
      </c>
      <c r="C723" t="s">
        <v>440</v>
      </c>
      <c r="D723" t="s">
        <v>48</v>
      </c>
      <c r="E723" s="2" t="s">
        <v>12</v>
      </c>
      <c r="F723" s="2">
        <f>VLOOKUP(C723,'Five Year Alumni Srvy 2016 Data'!C:F,4,FALSE)</f>
        <v>1</v>
      </c>
      <c r="G723" s="2" t="str">
        <f>VLOOKUP(F723,Coding!K:L,2,FALSE)</f>
        <v>URM</v>
      </c>
      <c r="H723" t="s">
        <v>182</v>
      </c>
      <c r="I723" t="s">
        <v>182</v>
      </c>
      <c r="J723" t="s">
        <v>21</v>
      </c>
      <c r="K723" t="s">
        <v>156</v>
      </c>
      <c r="L723" s="2">
        <v>1</v>
      </c>
      <c r="M723" t="s">
        <v>75</v>
      </c>
      <c r="N723" t="s">
        <v>157</v>
      </c>
      <c r="O723" t="s">
        <v>158</v>
      </c>
    </row>
    <row r="724" spans="1:15" x14ac:dyDescent="0.25">
      <c r="A724" s="2">
        <v>1</v>
      </c>
      <c r="B724" s="2">
        <v>2016</v>
      </c>
      <c r="C724" t="s">
        <v>447</v>
      </c>
      <c r="D724" t="s">
        <v>48</v>
      </c>
      <c r="E724" s="2" t="s">
        <v>12</v>
      </c>
      <c r="F724" s="2">
        <f>VLOOKUP(C724,'Five Year Alumni Srvy 2016 Data'!C:F,4,FALSE)</f>
        <v>1</v>
      </c>
      <c r="G724" s="2" t="str">
        <f>VLOOKUP(F724,Coding!K:L,2,FALSE)</f>
        <v>URM</v>
      </c>
      <c r="H724" t="s">
        <v>448</v>
      </c>
      <c r="I724" t="s">
        <v>261</v>
      </c>
      <c r="J724" t="s">
        <v>10</v>
      </c>
      <c r="K724" t="s">
        <v>156</v>
      </c>
      <c r="L724" s="2">
        <v>2</v>
      </c>
      <c r="M724" t="s">
        <v>75</v>
      </c>
      <c r="N724" t="s">
        <v>157</v>
      </c>
      <c r="O724" t="s">
        <v>222</v>
      </c>
    </row>
    <row r="725" spans="1:15" x14ac:dyDescent="0.25">
      <c r="A725" s="2">
        <v>1</v>
      </c>
      <c r="B725" s="2">
        <v>2016</v>
      </c>
      <c r="C725" t="s">
        <v>456</v>
      </c>
      <c r="D725" t="s">
        <v>204</v>
      </c>
      <c r="E725" s="2" t="s">
        <v>12</v>
      </c>
      <c r="F725" s="2">
        <f>VLOOKUP(C725,'Five Year Alumni Srvy 2016 Data'!C:F,4,FALSE)</f>
        <v>1</v>
      </c>
      <c r="G725" s="2" t="str">
        <f>VLOOKUP(F725,Coding!K:L,2,FALSE)</f>
        <v>URM</v>
      </c>
      <c r="H725" t="s">
        <v>382</v>
      </c>
      <c r="I725" t="s">
        <v>328</v>
      </c>
      <c r="J725" t="s">
        <v>10</v>
      </c>
      <c r="K725" t="s">
        <v>156</v>
      </c>
      <c r="L725" s="2">
        <v>1</v>
      </c>
      <c r="M725" t="s">
        <v>75</v>
      </c>
      <c r="N725" t="s">
        <v>157</v>
      </c>
      <c r="O725" t="s">
        <v>158</v>
      </c>
    </row>
    <row r="726" spans="1:15" x14ac:dyDescent="0.25">
      <c r="A726" s="2">
        <v>1</v>
      </c>
      <c r="B726" s="2">
        <v>2016</v>
      </c>
      <c r="C726" t="s">
        <v>457</v>
      </c>
      <c r="D726" t="s">
        <v>169</v>
      </c>
      <c r="E726" s="2" t="s">
        <v>12</v>
      </c>
      <c r="F726" s="2">
        <f>VLOOKUP(C726,'Five Year Alumni Srvy 2016 Data'!C:F,4,FALSE)</f>
        <v>1</v>
      </c>
      <c r="G726" s="2" t="str">
        <f>VLOOKUP(F726,Coding!K:L,2,FALSE)</f>
        <v>URM</v>
      </c>
      <c r="H726" t="s">
        <v>409</v>
      </c>
      <c r="I726" t="s">
        <v>409</v>
      </c>
      <c r="J726" t="s">
        <v>19</v>
      </c>
      <c r="K726" t="s">
        <v>156</v>
      </c>
      <c r="L726" s="2">
        <v>3</v>
      </c>
      <c r="M726" t="s">
        <v>75</v>
      </c>
      <c r="N726" t="s">
        <v>157</v>
      </c>
      <c r="O726" t="s">
        <v>226</v>
      </c>
    </row>
    <row r="727" spans="1:15" x14ac:dyDescent="0.25">
      <c r="A727" s="2">
        <v>1</v>
      </c>
      <c r="B727" s="2">
        <v>2016</v>
      </c>
      <c r="C727" t="s">
        <v>458</v>
      </c>
      <c r="D727" t="s">
        <v>169</v>
      </c>
      <c r="E727" s="2" t="s">
        <v>12</v>
      </c>
      <c r="F727" s="2">
        <f>VLOOKUP(C727,'Five Year Alumni Srvy 2016 Data'!C:F,4,FALSE)</f>
        <v>1</v>
      </c>
      <c r="G727" s="2" t="str">
        <f>VLOOKUP(F727,Coding!K:L,2,FALSE)</f>
        <v>URM</v>
      </c>
      <c r="H727" t="s">
        <v>459</v>
      </c>
      <c r="I727" t="s">
        <v>220</v>
      </c>
      <c r="J727" t="s">
        <v>19</v>
      </c>
      <c r="K727" t="s">
        <v>156</v>
      </c>
      <c r="L727" s="2">
        <v>5</v>
      </c>
      <c r="M727" t="s">
        <v>75</v>
      </c>
      <c r="N727" t="s">
        <v>157</v>
      </c>
      <c r="O727" t="s">
        <v>239</v>
      </c>
    </row>
    <row r="728" spans="1:15" x14ac:dyDescent="0.25">
      <c r="A728" s="2">
        <v>1</v>
      </c>
      <c r="B728" s="2">
        <v>2016</v>
      </c>
      <c r="C728" t="s">
        <v>467</v>
      </c>
      <c r="D728" t="s">
        <v>264</v>
      </c>
      <c r="E728" s="2" t="s">
        <v>12</v>
      </c>
      <c r="F728" s="2">
        <f>VLOOKUP(C728,'Five Year Alumni Srvy 2016 Data'!C:F,4,FALSE)</f>
        <v>1</v>
      </c>
      <c r="G728" s="2" t="str">
        <f>VLOOKUP(F728,Coding!K:L,2,FALSE)</f>
        <v>URM</v>
      </c>
      <c r="H728" t="s">
        <v>235</v>
      </c>
      <c r="I728" t="s">
        <v>236</v>
      </c>
      <c r="J728" t="s">
        <v>15</v>
      </c>
      <c r="K728" t="s">
        <v>156</v>
      </c>
      <c r="L728" s="3"/>
      <c r="M728" t="s">
        <v>75</v>
      </c>
      <c r="N728" t="s">
        <v>157</v>
      </c>
    </row>
    <row r="729" spans="1:15" x14ac:dyDescent="0.25">
      <c r="A729" s="2">
        <v>1</v>
      </c>
      <c r="B729" s="2">
        <v>2016</v>
      </c>
      <c r="C729" t="s">
        <v>470</v>
      </c>
      <c r="D729" t="s">
        <v>48</v>
      </c>
      <c r="E729" s="2" t="s">
        <v>12</v>
      </c>
      <c r="F729" s="2">
        <f>VLOOKUP(C729,'Five Year Alumni Srvy 2016 Data'!C:F,4,FALSE)</f>
        <v>1</v>
      </c>
      <c r="G729" s="2" t="str">
        <f>VLOOKUP(F729,Coding!K:L,2,FALSE)</f>
        <v>URM</v>
      </c>
      <c r="H729" t="s">
        <v>471</v>
      </c>
      <c r="I729" t="s">
        <v>452</v>
      </c>
      <c r="J729" t="s">
        <v>21</v>
      </c>
      <c r="K729" t="s">
        <v>156</v>
      </c>
      <c r="L729" s="2">
        <v>1</v>
      </c>
      <c r="M729" t="s">
        <v>75</v>
      </c>
      <c r="N729" t="s">
        <v>157</v>
      </c>
      <c r="O729" t="s">
        <v>158</v>
      </c>
    </row>
    <row r="730" spans="1:15" x14ac:dyDescent="0.25">
      <c r="A730" s="2">
        <v>1</v>
      </c>
      <c r="B730" s="2">
        <v>2016</v>
      </c>
      <c r="C730" t="s">
        <v>478</v>
      </c>
      <c r="D730" t="s">
        <v>48</v>
      </c>
      <c r="E730" s="2" t="s">
        <v>12</v>
      </c>
      <c r="F730" s="2">
        <f>VLOOKUP(C730,'Five Year Alumni Srvy 2016 Data'!C:F,4,FALSE)</f>
        <v>1</v>
      </c>
      <c r="G730" s="2" t="str">
        <f>VLOOKUP(F730,Coding!K:L,2,FALSE)</f>
        <v>URM</v>
      </c>
      <c r="H730" t="s">
        <v>412</v>
      </c>
      <c r="I730" t="s">
        <v>196</v>
      </c>
      <c r="J730" t="s">
        <v>10</v>
      </c>
      <c r="K730" t="s">
        <v>156</v>
      </c>
      <c r="L730" s="2">
        <v>1</v>
      </c>
      <c r="M730" t="s">
        <v>75</v>
      </c>
      <c r="N730" t="s">
        <v>157</v>
      </c>
      <c r="O730" t="s">
        <v>158</v>
      </c>
    </row>
    <row r="731" spans="1:15" x14ac:dyDescent="0.25">
      <c r="A731" s="2">
        <v>1</v>
      </c>
      <c r="B731" s="2">
        <v>2016</v>
      </c>
      <c r="C731" t="s">
        <v>481</v>
      </c>
      <c r="D731" t="s">
        <v>169</v>
      </c>
      <c r="E731" s="2" t="s">
        <v>12</v>
      </c>
      <c r="F731" s="2">
        <f>VLOOKUP(C731,'Five Year Alumni Srvy 2016 Data'!C:F,4,FALSE)</f>
        <v>1</v>
      </c>
      <c r="G731" s="2" t="str">
        <f>VLOOKUP(F731,Coding!K:L,2,FALSE)</f>
        <v>URM</v>
      </c>
      <c r="H731" t="s">
        <v>270</v>
      </c>
      <c r="I731" t="s">
        <v>270</v>
      </c>
      <c r="J731" t="s">
        <v>21</v>
      </c>
      <c r="K731" t="s">
        <v>156</v>
      </c>
      <c r="L731" s="2">
        <v>1</v>
      </c>
      <c r="M731" t="s">
        <v>75</v>
      </c>
      <c r="N731" t="s">
        <v>157</v>
      </c>
      <c r="O731" t="s">
        <v>158</v>
      </c>
    </row>
    <row r="732" spans="1:15" x14ac:dyDescent="0.25">
      <c r="A732" s="2">
        <v>1</v>
      </c>
      <c r="B732" s="2">
        <v>2016</v>
      </c>
      <c r="C732" t="s">
        <v>484</v>
      </c>
      <c r="D732" t="s">
        <v>48</v>
      </c>
      <c r="E732" s="2" t="s">
        <v>12</v>
      </c>
      <c r="F732" s="2">
        <f>VLOOKUP(C732,'Five Year Alumni Srvy 2016 Data'!C:F,4,FALSE)</f>
        <v>1</v>
      </c>
      <c r="G732" s="2" t="str">
        <f>VLOOKUP(F732,Coding!K:L,2,FALSE)</f>
        <v>URM</v>
      </c>
      <c r="H732" t="s">
        <v>304</v>
      </c>
      <c r="I732" t="s">
        <v>267</v>
      </c>
      <c r="J732" t="s">
        <v>10</v>
      </c>
      <c r="K732" t="s">
        <v>156</v>
      </c>
      <c r="L732" s="2">
        <v>1</v>
      </c>
      <c r="M732" t="s">
        <v>75</v>
      </c>
      <c r="N732" t="s">
        <v>157</v>
      </c>
      <c r="O732" t="s">
        <v>158</v>
      </c>
    </row>
    <row r="733" spans="1:15" x14ac:dyDescent="0.25">
      <c r="A733" s="2">
        <v>1</v>
      </c>
      <c r="B733" s="2">
        <v>2016</v>
      </c>
      <c r="C733" t="s">
        <v>486</v>
      </c>
      <c r="D733" t="s">
        <v>48</v>
      </c>
      <c r="E733" s="2" t="s">
        <v>12</v>
      </c>
      <c r="F733" s="2">
        <f>VLOOKUP(C733,'Five Year Alumni Srvy 2016 Data'!C:F,4,FALSE)</f>
        <v>1</v>
      </c>
      <c r="G733" s="2" t="str">
        <f>VLOOKUP(F733,Coding!K:L,2,FALSE)</f>
        <v>URM</v>
      </c>
      <c r="H733" t="s">
        <v>487</v>
      </c>
      <c r="I733" t="s">
        <v>225</v>
      </c>
      <c r="J733" t="s">
        <v>19</v>
      </c>
      <c r="K733" t="s">
        <v>156</v>
      </c>
      <c r="L733" s="2">
        <v>1</v>
      </c>
      <c r="M733" t="s">
        <v>75</v>
      </c>
      <c r="N733" t="s">
        <v>157</v>
      </c>
      <c r="O733" t="s">
        <v>158</v>
      </c>
    </row>
    <row r="734" spans="1:15" x14ac:dyDescent="0.25">
      <c r="A734" s="2">
        <v>1</v>
      </c>
      <c r="B734" s="2">
        <v>2016</v>
      </c>
      <c r="C734" t="s">
        <v>491</v>
      </c>
      <c r="D734" t="s">
        <v>48</v>
      </c>
      <c r="E734" s="2" t="s">
        <v>12</v>
      </c>
      <c r="F734" s="2">
        <f>VLOOKUP(C734,'Five Year Alumni Srvy 2016 Data'!C:F,4,FALSE)</f>
        <v>1</v>
      </c>
      <c r="G734" s="2" t="str">
        <f>VLOOKUP(F734,Coding!K:L,2,FALSE)</f>
        <v>URM</v>
      </c>
      <c r="H734" t="s">
        <v>298</v>
      </c>
      <c r="I734" t="s">
        <v>298</v>
      </c>
      <c r="J734" t="s">
        <v>21</v>
      </c>
      <c r="K734" t="s">
        <v>156</v>
      </c>
      <c r="L734" s="2">
        <v>1</v>
      </c>
      <c r="M734" t="s">
        <v>75</v>
      </c>
      <c r="N734" t="s">
        <v>157</v>
      </c>
      <c r="O734" t="s">
        <v>158</v>
      </c>
    </row>
    <row r="735" spans="1:15" x14ac:dyDescent="0.25">
      <c r="A735" s="2">
        <v>1</v>
      </c>
      <c r="B735" s="2">
        <v>2016</v>
      </c>
      <c r="C735" t="s">
        <v>494</v>
      </c>
      <c r="D735" t="s">
        <v>48</v>
      </c>
      <c r="E735" s="2" t="s">
        <v>12</v>
      </c>
      <c r="F735" s="2">
        <f>VLOOKUP(C735,'Five Year Alumni Srvy 2016 Data'!C:F,4,FALSE)</f>
        <v>1</v>
      </c>
      <c r="G735" s="2" t="str">
        <f>VLOOKUP(F735,Coding!K:L,2,FALSE)</f>
        <v>URM</v>
      </c>
      <c r="H735" t="s">
        <v>328</v>
      </c>
      <c r="I735" t="s">
        <v>328</v>
      </c>
      <c r="J735" t="s">
        <v>10</v>
      </c>
      <c r="K735" t="s">
        <v>156</v>
      </c>
      <c r="L735" s="2">
        <v>1</v>
      </c>
      <c r="M735" t="s">
        <v>75</v>
      </c>
      <c r="N735" t="s">
        <v>157</v>
      </c>
      <c r="O735" t="s">
        <v>158</v>
      </c>
    </row>
    <row r="736" spans="1:15" x14ac:dyDescent="0.25">
      <c r="A736" s="2">
        <v>1</v>
      </c>
      <c r="B736" s="2">
        <v>2016</v>
      </c>
      <c r="C736" t="s">
        <v>210</v>
      </c>
      <c r="D736" t="s">
        <v>48</v>
      </c>
      <c r="E736" s="2" t="s">
        <v>12</v>
      </c>
      <c r="F736" s="2">
        <f>VLOOKUP(C736,'Five Year Alumni Srvy 2016 Data'!C:F,4,FALSE)</f>
        <v>1</v>
      </c>
      <c r="G736" s="2" t="str">
        <f>VLOOKUP(F736,Coding!K:L,2,FALSE)</f>
        <v>URM</v>
      </c>
      <c r="H736" t="s">
        <v>211</v>
      </c>
      <c r="I736" t="s">
        <v>171</v>
      </c>
      <c r="J736" t="s">
        <v>19</v>
      </c>
      <c r="K736" t="s">
        <v>78</v>
      </c>
      <c r="L736" s="2">
        <v>7</v>
      </c>
      <c r="M736" t="s">
        <v>75</v>
      </c>
      <c r="N736" t="s">
        <v>79</v>
      </c>
      <c r="O736" t="s">
        <v>212</v>
      </c>
    </row>
    <row r="737" spans="1:15" x14ac:dyDescent="0.25">
      <c r="A737" s="2">
        <v>1</v>
      </c>
      <c r="B737" s="2">
        <v>2016</v>
      </c>
      <c r="C737" t="s">
        <v>223</v>
      </c>
      <c r="D737" t="s">
        <v>204</v>
      </c>
      <c r="E737" s="2" t="s">
        <v>12</v>
      </c>
      <c r="F737" s="2">
        <f>VLOOKUP(C737,'Five Year Alumni Srvy 2016 Data'!C:F,4,FALSE)</f>
        <v>1</v>
      </c>
      <c r="G737" s="2" t="str">
        <f>VLOOKUP(F737,Coding!K:L,2,FALSE)</f>
        <v>URM</v>
      </c>
      <c r="H737" t="s">
        <v>224</v>
      </c>
      <c r="I737" t="s">
        <v>225</v>
      </c>
      <c r="J737" t="s">
        <v>19</v>
      </c>
      <c r="K737" t="s">
        <v>78</v>
      </c>
      <c r="L737" s="3"/>
      <c r="M737" t="s">
        <v>75</v>
      </c>
      <c r="N737" t="s">
        <v>79</v>
      </c>
    </row>
    <row r="738" spans="1:15" x14ac:dyDescent="0.25">
      <c r="A738" s="2">
        <v>1</v>
      </c>
      <c r="B738" s="2">
        <v>2016</v>
      </c>
      <c r="C738" t="s">
        <v>279</v>
      </c>
      <c r="D738" t="s">
        <v>169</v>
      </c>
      <c r="E738" s="2" t="s">
        <v>12</v>
      </c>
      <c r="F738" s="2">
        <f>VLOOKUP(C738,'Five Year Alumni Srvy 2016 Data'!C:F,4,FALSE)</f>
        <v>1</v>
      </c>
      <c r="G738" s="2" t="str">
        <f>VLOOKUP(F738,Coding!K:L,2,FALSE)</f>
        <v>URM</v>
      </c>
      <c r="H738" t="s">
        <v>182</v>
      </c>
      <c r="I738" t="s">
        <v>182</v>
      </c>
      <c r="J738" t="s">
        <v>21</v>
      </c>
      <c r="K738" t="s">
        <v>78</v>
      </c>
      <c r="L738" s="2">
        <v>7</v>
      </c>
      <c r="M738" t="s">
        <v>75</v>
      </c>
      <c r="N738" t="s">
        <v>79</v>
      </c>
      <c r="O738" t="s">
        <v>212</v>
      </c>
    </row>
    <row r="739" spans="1:15" x14ac:dyDescent="0.25">
      <c r="A739" s="2">
        <v>1</v>
      </c>
      <c r="B739" s="2">
        <v>2016</v>
      </c>
      <c r="C739" t="s">
        <v>300</v>
      </c>
      <c r="D739" t="s">
        <v>169</v>
      </c>
      <c r="E739" s="2" t="s">
        <v>12</v>
      </c>
      <c r="F739" s="2">
        <f>VLOOKUP(C739,'Five Year Alumni Srvy 2016 Data'!C:F,4,FALSE)</f>
        <v>1</v>
      </c>
      <c r="G739" s="2" t="str">
        <f>VLOOKUP(F739,Coding!K:L,2,FALSE)</f>
        <v>URM</v>
      </c>
      <c r="H739" t="s">
        <v>219</v>
      </c>
      <c r="I739" t="s">
        <v>220</v>
      </c>
      <c r="J739" t="s">
        <v>19</v>
      </c>
      <c r="K739" t="s">
        <v>78</v>
      </c>
      <c r="L739" s="2">
        <v>1</v>
      </c>
      <c r="M739" t="s">
        <v>75</v>
      </c>
      <c r="N739" t="s">
        <v>79</v>
      </c>
      <c r="O739" t="s">
        <v>80</v>
      </c>
    </row>
    <row r="740" spans="1:15" x14ac:dyDescent="0.25">
      <c r="A740" s="2">
        <v>1</v>
      </c>
      <c r="B740" s="2">
        <v>2016</v>
      </c>
      <c r="C740" t="s">
        <v>309</v>
      </c>
      <c r="D740" t="s">
        <v>48</v>
      </c>
      <c r="E740" s="2" t="s">
        <v>12</v>
      </c>
      <c r="F740" s="2">
        <f>VLOOKUP(C740,'Five Year Alumni Srvy 2016 Data'!C:F,4,FALSE)</f>
        <v>1</v>
      </c>
      <c r="G740" s="2" t="str">
        <f>VLOOKUP(F740,Coding!K:L,2,FALSE)</f>
        <v>URM</v>
      </c>
      <c r="H740" t="s">
        <v>310</v>
      </c>
      <c r="I740" t="s">
        <v>242</v>
      </c>
      <c r="J740" t="s">
        <v>21</v>
      </c>
      <c r="K740" t="s">
        <v>78</v>
      </c>
      <c r="L740" s="2">
        <v>5</v>
      </c>
      <c r="M740" t="s">
        <v>75</v>
      </c>
      <c r="N740" t="s">
        <v>79</v>
      </c>
      <c r="O740" t="s">
        <v>192</v>
      </c>
    </row>
    <row r="741" spans="1:15" x14ac:dyDescent="0.25">
      <c r="A741" s="2">
        <v>1</v>
      </c>
      <c r="B741" s="2">
        <v>2016</v>
      </c>
      <c r="C741" t="s">
        <v>314</v>
      </c>
      <c r="D741" t="s">
        <v>48</v>
      </c>
      <c r="E741" s="2" t="s">
        <v>12</v>
      </c>
      <c r="F741" s="2">
        <f>VLOOKUP(C741,'Five Year Alumni Srvy 2016 Data'!C:F,4,FALSE)</f>
        <v>1</v>
      </c>
      <c r="G741" s="2" t="str">
        <f>VLOOKUP(F741,Coding!K:L,2,FALSE)</f>
        <v>URM</v>
      </c>
      <c r="H741" t="s">
        <v>235</v>
      </c>
      <c r="I741" t="s">
        <v>236</v>
      </c>
      <c r="J741" t="s">
        <v>15</v>
      </c>
      <c r="K741" t="s">
        <v>78</v>
      </c>
      <c r="L741" s="2">
        <v>5</v>
      </c>
      <c r="M741" t="s">
        <v>75</v>
      </c>
      <c r="N741" t="s">
        <v>79</v>
      </c>
      <c r="O741" t="s">
        <v>192</v>
      </c>
    </row>
    <row r="742" spans="1:15" x14ac:dyDescent="0.25">
      <c r="A742" s="2">
        <v>1</v>
      </c>
      <c r="B742" s="2">
        <v>2016</v>
      </c>
      <c r="C742" t="s">
        <v>323</v>
      </c>
      <c r="D742" t="s">
        <v>169</v>
      </c>
      <c r="E742" s="2" t="s">
        <v>12</v>
      </c>
      <c r="F742" s="2">
        <f>VLOOKUP(C742,'Five Year Alumni Srvy 2016 Data'!C:F,4,FALSE)</f>
        <v>1</v>
      </c>
      <c r="G742" s="2" t="str">
        <f>VLOOKUP(F742,Coding!K:L,2,FALSE)</f>
        <v>URM</v>
      </c>
      <c r="H742" t="s">
        <v>195</v>
      </c>
      <c r="I742" t="s">
        <v>196</v>
      </c>
      <c r="J742" t="s">
        <v>10</v>
      </c>
      <c r="K742" t="s">
        <v>78</v>
      </c>
      <c r="L742" s="2">
        <v>1</v>
      </c>
      <c r="M742" t="s">
        <v>75</v>
      </c>
      <c r="N742" t="s">
        <v>79</v>
      </c>
      <c r="O742" t="s">
        <v>80</v>
      </c>
    </row>
    <row r="743" spans="1:15" x14ac:dyDescent="0.25">
      <c r="A743" s="2">
        <v>1</v>
      </c>
      <c r="B743" s="2">
        <v>2016</v>
      </c>
      <c r="C743" t="s">
        <v>327</v>
      </c>
      <c r="D743" t="s">
        <v>204</v>
      </c>
      <c r="E743" s="2" t="s">
        <v>12</v>
      </c>
      <c r="F743" s="2">
        <f>VLOOKUP(C743,'Five Year Alumni Srvy 2016 Data'!C:F,4,FALSE)</f>
        <v>1</v>
      </c>
      <c r="G743" s="2" t="str">
        <f>VLOOKUP(F743,Coding!K:L,2,FALSE)</f>
        <v>URM</v>
      </c>
      <c r="H743" t="s">
        <v>328</v>
      </c>
      <c r="I743" t="s">
        <v>328</v>
      </c>
      <c r="J743" t="s">
        <v>10</v>
      </c>
      <c r="K743" t="s">
        <v>78</v>
      </c>
      <c r="L743" s="2">
        <v>5</v>
      </c>
      <c r="M743" t="s">
        <v>75</v>
      </c>
      <c r="N743" t="s">
        <v>79</v>
      </c>
      <c r="O743" t="s">
        <v>192</v>
      </c>
    </row>
    <row r="744" spans="1:15" x14ac:dyDescent="0.25">
      <c r="A744" s="2">
        <v>1</v>
      </c>
      <c r="B744" s="2">
        <v>2016</v>
      </c>
      <c r="C744" t="s">
        <v>329</v>
      </c>
      <c r="D744" t="s">
        <v>48</v>
      </c>
      <c r="E744" s="2" t="s">
        <v>12</v>
      </c>
      <c r="F744" s="2">
        <f>VLOOKUP(C744,'Five Year Alumni Srvy 2016 Data'!C:F,4,FALSE)</f>
        <v>1</v>
      </c>
      <c r="G744" s="2" t="str">
        <f>VLOOKUP(F744,Coding!K:L,2,FALSE)</f>
        <v>URM</v>
      </c>
      <c r="H744" t="s">
        <v>182</v>
      </c>
      <c r="I744" t="s">
        <v>182</v>
      </c>
      <c r="J744" t="s">
        <v>21</v>
      </c>
      <c r="K744" t="s">
        <v>78</v>
      </c>
      <c r="L744" s="2">
        <v>1</v>
      </c>
      <c r="M744" t="s">
        <v>75</v>
      </c>
      <c r="N744" t="s">
        <v>79</v>
      </c>
      <c r="O744" t="s">
        <v>80</v>
      </c>
    </row>
    <row r="745" spans="1:15" x14ac:dyDescent="0.25">
      <c r="A745" s="2">
        <v>1</v>
      </c>
      <c r="B745" s="2">
        <v>2016</v>
      </c>
      <c r="C745" t="s">
        <v>330</v>
      </c>
      <c r="D745" t="s">
        <v>48</v>
      </c>
      <c r="E745" s="2" t="s">
        <v>12</v>
      </c>
      <c r="F745" s="2">
        <f>VLOOKUP(C745,'Five Year Alumni Srvy 2016 Data'!C:F,4,FALSE)</f>
        <v>1</v>
      </c>
      <c r="G745" s="2" t="str">
        <f>VLOOKUP(F745,Coding!K:L,2,FALSE)</f>
        <v>URM</v>
      </c>
      <c r="H745" t="s">
        <v>235</v>
      </c>
      <c r="I745" t="s">
        <v>236</v>
      </c>
      <c r="J745" t="s">
        <v>15</v>
      </c>
      <c r="K745" t="s">
        <v>78</v>
      </c>
      <c r="L745" s="2">
        <v>1</v>
      </c>
      <c r="M745" t="s">
        <v>75</v>
      </c>
      <c r="N745" t="s">
        <v>79</v>
      </c>
      <c r="O745" t="s">
        <v>80</v>
      </c>
    </row>
    <row r="746" spans="1:15" x14ac:dyDescent="0.25">
      <c r="A746" s="2">
        <v>1</v>
      </c>
      <c r="B746" s="2">
        <v>2016</v>
      </c>
      <c r="C746" t="s">
        <v>336</v>
      </c>
      <c r="D746" t="s">
        <v>169</v>
      </c>
      <c r="E746" s="2" t="s">
        <v>12</v>
      </c>
      <c r="F746" s="2">
        <f>VLOOKUP(C746,'Five Year Alumni Srvy 2016 Data'!C:F,4,FALSE)</f>
        <v>1</v>
      </c>
      <c r="G746" s="2" t="str">
        <f>VLOOKUP(F746,Coding!K:L,2,FALSE)</f>
        <v>URM</v>
      </c>
      <c r="H746" t="s">
        <v>270</v>
      </c>
      <c r="I746" t="s">
        <v>270</v>
      </c>
      <c r="J746" t="s">
        <v>21</v>
      </c>
      <c r="K746" t="s">
        <v>78</v>
      </c>
      <c r="L746" s="2">
        <v>5</v>
      </c>
      <c r="M746" t="s">
        <v>75</v>
      </c>
      <c r="N746" t="s">
        <v>79</v>
      </c>
      <c r="O746" t="s">
        <v>192</v>
      </c>
    </row>
    <row r="747" spans="1:15" x14ac:dyDescent="0.25">
      <c r="A747" s="2">
        <v>1</v>
      </c>
      <c r="B747" s="2">
        <v>2016</v>
      </c>
      <c r="C747" t="s">
        <v>346</v>
      </c>
      <c r="D747" t="s">
        <v>48</v>
      </c>
      <c r="E747" s="2" t="s">
        <v>12</v>
      </c>
      <c r="F747" s="2">
        <f>VLOOKUP(C747,'Five Year Alumni Srvy 2016 Data'!C:F,4,FALSE)</f>
        <v>1</v>
      </c>
      <c r="G747" s="2" t="str">
        <f>VLOOKUP(F747,Coding!K:L,2,FALSE)</f>
        <v>URM</v>
      </c>
      <c r="H747" t="s">
        <v>347</v>
      </c>
      <c r="I747" t="s">
        <v>348</v>
      </c>
      <c r="J747" t="s">
        <v>10</v>
      </c>
      <c r="K747" t="s">
        <v>78</v>
      </c>
      <c r="L747" s="3"/>
      <c r="M747" t="s">
        <v>75</v>
      </c>
      <c r="N747" t="s">
        <v>79</v>
      </c>
    </row>
    <row r="748" spans="1:15" x14ac:dyDescent="0.25">
      <c r="A748" s="2">
        <v>1</v>
      </c>
      <c r="B748" s="2">
        <v>2016</v>
      </c>
      <c r="C748" t="s">
        <v>351</v>
      </c>
      <c r="D748" t="s">
        <v>169</v>
      </c>
      <c r="E748" s="2" t="s">
        <v>12</v>
      </c>
      <c r="F748" s="2">
        <f>VLOOKUP(C748,'Five Year Alumni Srvy 2016 Data'!C:F,4,FALSE)</f>
        <v>1</v>
      </c>
      <c r="G748" s="2" t="str">
        <f>VLOOKUP(F748,Coding!K:L,2,FALSE)</f>
        <v>URM</v>
      </c>
      <c r="H748" t="s">
        <v>352</v>
      </c>
      <c r="I748" t="s">
        <v>267</v>
      </c>
      <c r="J748" t="s">
        <v>10</v>
      </c>
      <c r="K748" t="s">
        <v>78</v>
      </c>
      <c r="L748" s="2">
        <v>3</v>
      </c>
      <c r="M748" t="s">
        <v>75</v>
      </c>
      <c r="N748" t="s">
        <v>79</v>
      </c>
      <c r="O748" t="s">
        <v>231</v>
      </c>
    </row>
    <row r="749" spans="1:15" x14ac:dyDescent="0.25">
      <c r="A749" s="2">
        <v>1</v>
      </c>
      <c r="B749" s="2">
        <v>2016</v>
      </c>
      <c r="C749" t="s">
        <v>355</v>
      </c>
      <c r="D749" t="s">
        <v>48</v>
      </c>
      <c r="E749" s="2" t="s">
        <v>12</v>
      </c>
      <c r="F749" s="2">
        <f>VLOOKUP(C749,'Five Year Alumni Srvy 2016 Data'!C:F,4,FALSE)</f>
        <v>1</v>
      </c>
      <c r="G749" s="2" t="str">
        <f>VLOOKUP(F749,Coding!K:L,2,FALSE)</f>
        <v>URM</v>
      </c>
      <c r="H749" t="s">
        <v>356</v>
      </c>
      <c r="I749" t="s">
        <v>356</v>
      </c>
      <c r="J749" t="s">
        <v>17</v>
      </c>
      <c r="K749" t="s">
        <v>78</v>
      </c>
      <c r="L749" s="2">
        <v>1</v>
      </c>
      <c r="M749" t="s">
        <v>75</v>
      </c>
      <c r="N749" t="s">
        <v>79</v>
      </c>
      <c r="O749" t="s">
        <v>80</v>
      </c>
    </row>
    <row r="750" spans="1:15" x14ac:dyDescent="0.25">
      <c r="A750" s="2">
        <v>1</v>
      </c>
      <c r="B750" s="2">
        <v>2016</v>
      </c>
      <c r="C750" t="s">
        <v>359</v>
      </c>
      <c r="D750" t="s">
        <v>48</v>
      </c>
      <c r="E750" s="2" t="s">
        <v>12</v>
      </c>
      <c r="F750" s="2">
        <f>VLOOKUP(C750,'Five Year Alumni Srvy 2016 Data'!C:F,4,FALSE)</f>
        <v>1</v>
      </c>
      <c r="G750" s="2" t="str">
        <f>VLOOKUP(F750,Coding!K:L,2,FALSE)</f>
        <v>URM</v>
      </c>
      <c r="H750" t="s">
        <v>360</v>
      </c>
      <c r="I750" t="s">
        <v>199</v>
      </c>
      <c r="J750" t="s">
        <v>17</v>
      </c>
      <c r="K750" t="s">
        <v>78</v>
      </c>
      <c r="L750" s="2">
        <v>7</v>
      </c>
      <c r="M750" t="s">
        <v>75</v>
      </c>
      <c r="N750" t="s">
        <v>79</v>
      </c>
      <c r="O750" t="s">
        <v>212</v>
      </c>
    </row>
    <row r="751" spans="1:15" x14ac:dyDescent="0.25">
      <c r="A751" s="2">
        <v>1</v>
      </c>
      <c r="B751" s="2">
        <v>2016</v>
      </c>
      <c r="C751" t="s">
        <v>367</v>
      </c>
      <c r="D751" t="s">
        <v>48</v>
      </c>
      <c r="E751" s="2" t="s">
        <v>12</v>
      </c>
      <c r="F751" s="2">
        <f>VLOOKUP(C751,'Five Year Alumni Srvy 2016 Data'!C:F,4,FALSE)</f>
        <v>1</v>
      </c>
      <c r="G751" s="2" t="str">
        <f>VLOOKUP(F751,Coding!K:L,2,FALSE)</f>
        <v>URM</v>
      </c>
      <c r="H751" t="s">
        <v>368</v>
      </c>
      <c r="I751" t="s">
        <v>293</v>
      </c>
      <c r="J751" t="s">
        <v>15</v>
      </c>
      <c r="K751" t="s">
        <v>78</v>
      </c>
      <c r="L751" s="2">
        <v>5</v>
      </c>
      <c r="M751" t="s">
        <v>75</v>
      </c>
      <c r="N751" t="s">
        <v>79</v>
      </c>
      <c r="O751" t="s">
        <v>192</v>
      </c>
    </row>
    <row r="752" spans="1:15" x14ac:dyDescent="0.25">
      <c r="A752" s="2">
        <v>1</v>
      </c>
      <c r="B752" s="2">
        <v>2016</v>
      </c>
      <c r="C752" t="s">
        <v>370</v>
      </c>
      <c r="D752" t="s">
        <v>264</v>
      </c>
      <c r="E752" s="2" t="s">
        <v>12</v>
      </c>
      <c r="F752" s="2">
        <f>VLOOKUP(C752,'Five Year Alumni Srvy 2016 Data'!C:F,4,FALSE)</f>
        <v>1</v>
      </c>
      <c r="G752" s="2" t="str">
        <f>VLOOKUP(F752,Coding!K:L,2,FALSE)</f>
        <v>URM</v>
      </c>
      <c r="H752" t="s">
        <v>252</v>
      </c>
      <c r="I752" t="s">
        <v>206</v>
      </c>
      <c r="J752" t="s">
        <v>15</v>
      </c>
      <c r="K752" t="s">
        <v>78</v>
      </c>
      <c r="L752" s="2">
        <v>7</v>
      </c>
      <c r="M752" t="s">
        <v>75</v>
      </c>
      <c r="N752" t="s">
        <v>79</v>
      </c>
      <c r="O752" t="s">
        <v>212</v>
      </c>
    </row>
    <row r="753" spans="1:15" x14ac:dyDescent="0.25">
      <c r="A753" s="2">
        <v>1</v>
      </c>
      <c r="B753" s="2">
        <v>2016</v>
      </c>
      <c r="C753" t="s">
        <v>371</v>
      </c>
      <c r="D753" t="s">
        <v>48</v>
      </c>
      <c r="E753" s="2" t="s">
        <v>12</v>
      </c>
      <c r="F753" s="2">
        <f>VLOOKUP(C753,'Five Year Alumni Srvy 2016 Data'!C:F,4,FALSE)</f>
        <v>1</v>
      </c>
      <c r="G753" s="2" t="str">
        <f>VLOOKUP(F753,Coding!K:L,2,FALSE)</f>
        <v>URM</v>
      </c>
      <c r="H753" t="s">
        <v>368</v>
      </c>
      <c r="I753" t="s">
        <v>293</v>
      </c>
      <c r="J753" t="s">
        <v>15</v>
      </c>
      <c r="K753" t="s">
        <v>78</v>
      </c>
      <c r="L753" s="3"/>
      <c r="M753" t="s">
        <v>75</v>
      </c>
      <c r="N753" t="s">
        <v>79</v>
      </c>
    </row>
    <row r="754" spans="1:15" x14ac:dyDescent="0.25">
      <c r="A754" s="2">
        <v>1</v>
      </c>
      <c r="B754" s="2">
        <v>2016</v>
      </c>
      <c r="C754" t="s">
        <v>374</v>
      </c>
      <c r="D754" t="s">
        <v>48</v>
      </c>
      <c r="E754" s="2" t="s">
        <v>12</v>
      </c>
      <c r="F754" s="2">
        <f>VLOOKUP(C754,'Five Year Alumni Srvy 2016 Data'!C:F,4,FALSE)</f>
        <v>1</v>
      </c>
      <c r="G754" s="2" t="str">
        <f>VLOOKUP(F754,Coding!K:L,2,FALSE)</f>
        <v>URM</v>
      </c>
      <c r="H754" t="s">
        <v>352</v>
      </c>
      <c r="I754" t="s">
        <v>267</v>
      </c>
      <c r="J754" t="s">
        <v>10</v>
      </c>
      <c r="K754" t="s">
        <v>78</v>
      </c>
      <c r="L754" s="2">
        <v>4</v>
      </c>
      <c r="M754" t="s">
        <v>75</v>
      </c>
      <c r="N754" t="s">
        <v>79</v>
      </c>
      <c r="O754" t="s">
        <v>174</v>
      </c>
    </row>
    <row r="755" spans="1:15" x14ac:dyDescent="0.25">
      <c r="A755" s="2">
        <v>1</v>
      </c>
      <c r="B755" s="2">
        <v>2016</v>
      </c>
      <c r="C755" t="s">
        <v>375</v>
      </c>
      <c r="D755" t="s">
        <v>48</v>
      </c>
      <c r="E755" s="2" t="s">
        <v>12</v>
      </c>
      <c r="F755" s="2">
        <f>VLOOKUP(C755,'Five Year Alumni Srvy 2016 Data'!C:F,4,FALSE)</f>
        <v>1</v>
      </c>
      <c r="G755" s="2" t="str">
        <f>VLOOKUP(F755,Coding!K:L,2,FALSE)</f>
        <v>URM</v>
      </c>
      <c r="H755" t="s">
        <v>376</v>
      </c>
      <c r="I755" t="s">
        <v>376</v>
      </c>
      <c r="J755" t="s">
        <v>21</v>
      </c>
      <c r="K755" t="s">
        <v>78</v>
      </c>
      <c r="L755" s="3"/>
      <c r="M755" t="s">
        <v>75</v>
      </c>
      <c r="N755" t="s">
        <v>79</v>
      </c>
    </row>
    <row r="756" spans="1:15" x14ac:dyDescent="0.25">
      <c r="A756" s="2">
        <v>1</v>
      </c>
      <c r="B756" s="2">
        <v>2016</v>
      </c>
      <c r="C756" t="s">
        <v>380</v>
      </c>
      <c r="E756" s="2" t="s">
        <v>12</v>
      </c>
      <c r="F756" s="2">
        <f>VLOOKUP(C756,'Five Year Alumni Srvy 2016 Data'!C:F,4,FALSE)</f>
        <v>1</v>
      </c>
      <c r="G756" s="2" t="str">
        <f>VLOOKUP(F756,Coding!K:L,2,FALSE)</f>
        <v>URM</v>
      </c>
      <c r="H756" t="s">
        <v>182</v>
      </c>
      <c r="I756" t="s">
        <v>182</v>
      </c>
      <c r="J756" t="s">
        <v>21</v>
      </c>
      <c r="K756" t="s">
        <v>78</v>
      </c>
      <c r="L756" s="2">
        <v>8</v>
      </c>
      <c r="M756" t="s">
        <v>75</v>
      </c>
      <c r="N756" t="s">
        <v>79</v>
      </c>
      <c r="O756" t="s">
        <v>239</v>
      </c>
    </row>
    <row r="757" spans="1:15" x14ac:dyDescent="0.25">
      <c r="A757" s="2">
        <v>1</v>
      </c>
      <c r="B757" s="2">
        <v>2016</v>
      </c>
      <c r="C757" t="s">
        <v>386</v>
      </c>
      <c r="D757" t="s">
        <v>48</v>
      </c>
      <c r="E757" s="2" t="s">
        <v>12</v>
      </c>
      <c r="F757" s="2">
        <f>VLOOKUP(C757,'Five Year Alumni Srvy 2016 Data'!C:F,4,FALSE)</f>
        <v>1</v>
      </c>
      <c r="G757" s="2" t="str">
        <f>VLOOKUP(F757,Coding!K:L,2,FALSE)</f>
        <v>URM</v>
      </c>
      <c r="H757" t="s">
        <v>387</v>
      </c>
      <c r="I757" t="s">
        <v>225</v>
      </c>
      <c r="J757" t="s">
        <v>19</v>
      </c>
      <c r="K757" t="s">
        <v>78</v>
      </c>
      <c r="L757" s="2">
        <v>7</v>
      </c>
      <c r="M757" t="s">
        <v>75</v>
      </c>
      <c r="N757" t="s">
        <v>79</v>
      </c>
      <c r="O757" t="s">
        <v>212</v>
      </c>
    </row>
    <row r="758" spans="1:15" x14ac:dyDescent="0.25">
      <c r="A758" s="2">
        <v>1</v>
      </c>
      <c r="B758" s="2">
        <v>2016</v>
      </c>
      <c r="C758" t="s">
        <v>392</v>
      </c>
      <c r="D758" t="s">
        <v>169</v>
      </c>
      <c r="E758" s="2" t="s">
        <v>12</v>
      </c>
      <c r="F758" s="2">
        <f>VLOOKUP(C758,'Five Year Alumni Srvy 2016 Data'!C:F,4,FALSE)</f>
        <v>1</v>
      </c>
      <c r="G758" s="2" t="str">
        <f>VLOOKUP(F758,Coding!K:L,2,FALSE)</f>
        <v>URM</v>
      </c>
      <c r="H758" t="s">
        <v>382</v>
      </c>
      <c r="I758" t="s">
        <v>328</v>
      </c>
      <c r="J758" t="s">
        <v>10</v>
      </c>
      <c r="K758" t="s">
        <v>78</v>
      </c>
      <c r="L758" s="2">
        <v>3</v>
      </c>
      <c r="M758" t="s">
        <v>75</v>
      </c>
      <c r="N758" t="s">
        <v>79</v>
      </c>
      <c r="O758" t="s">
        <v>231</v>
      </c>
    </row>
    <row r="759" spans="1:15" x14ac:dyDescent="0.25">
      <c r="A759" s="2">
        <v>1</v>
      </c>
      <c r="B759" s="2">
        <v>2016</v>
      </c>
      <c r="C759" t="s">
        <v>393</v>
      </c>
      <c r="D759" t="s">
        <v>264</v>
      </c>
      <c r="E759" s="2" t="s">
        <v>12</v>
      </c>
      <c r="F759" s="2">
        <f>VLOOKUP(C759,'Five Year Alumni Srvy 2016 Data'!C:F,4,FALSE)</f>
        <v>1</v>
      </c>
      <c r="G759" s="2" t="str">
        <f>VLOOKUP(F759,Coding!K:L,2,FALSE)</f>
        <v>URM</v>
      </c>
      <c r="H759" t="s">
        <v>260</v>
      </c>
      <c r="I759" t="s">
        <v>261</v>
      </c>
      <c r="J759" t="s">
        <v>10</v>
      </c>
      <c r="K759" t="s">
        <v>78</v>
      </c>
      <c r="L759" s="2">
        <v>4</v>
      </c>
      <c r="M759" t="s">
        <v>75</v>
      </c>
      <c r="N759" t="s">
        <v>79</v>
      </c>
      <c r="O759" t="s">
        <v>174</v>
      </c>
    </row>
    <row r="760" spans="1:15" x14ac:dyDescent="0.25">
      <c r="A760" s="2">
        <v>1</v>
      </c>
      <c r="B760" s="2">
        <v>2016</v>
      </c>
      <c r="C760" t="s">
        <v>395</v>
      </c>
      <c r="D760" t="s">
        <v>204</v>
      </c>
      <c r="E760" s="2" t="s">
        <v>12</v>
      </c>
      <c r="F760" s="2">
        <f>VLOOKUP(C760,'Five Year Alumni Srvy 2016 Data'!C:F,4,FALSE)</f>
        <v>1</v>
      </c>
      <c r="G760" s="2" t="str">
        <f>VLOOKUP(F760,Coding!K:L,2,FALSE)</f>
        <v>URM</v>
      </c>
      <c r="H760" t="s">
        <v>339</v>
      </c>
      <c r="I760" t="s">
        <v>339</v>
      </c>
      <c r="J760" t="s">
        <v>15</v>
      </c>
      <c r="K760" t="s">
        <v>78</v>
      </c>
      <c r="L760" s="2">
        <v>8</v>
      </c>
      <c r="M760" t="s">
        <v>75</v>
      </c>
      <c r="N760" t="s">
        <v>79</v>
      </c>
      <c r="O760" t="s">
        <v>239</v>
      </c>
    </row>
    <row r="761" spans="1:15" x14ac:dyDescent="0.25">
      <c r="A761" s="2">
        <v>1</v>
      </c>
      <c r="B761" s="2">
        <v>2016</v>
      </c>
      <c r="C761" t="s">
        <v>397</v>
      </c>
      <c r="D761" t="s">
        <v>169</v>
      </c>
      <c r="E761" s="2" t="s">
        <v>12</v>
      </c>
      <c r="F761" s="2">
        <f>VLOOKUP(C761,'Five Year Alumni Srvy 2016 Data'!C:F,4,FALSE)</f>
        <v>1</v>
      </c>
      <c r="G761" s="2" t="str">
        <f>VLOOKUP(F761,Coding!K:L,2,FALSE)</f>
        <v>URM</v>
      </c>
      <c r="H761" t="s">
        <v>398</v>
      </c>
      <c r="I761" t="s">
        <v>399</v>
      </c>
      <c r="J761" t="s">
        <v>19</v>
      </c>
      <c r="K761" t="s">
        <v>78</v>
      </c>
      <c r="L761" s="2">
        <v>6</v>
      </c>
      <c r="M761" t="s">
        <v>75</v>
      </c>
      <c r="N761" t="s">
        <v>79</v>
      </c>
      <c r="O761" t="s">
        <v>307</v>
      </c>
    </row>
    <row r="762" spans="1:15" x14ac:dyDescent="0.25">
      <c r="A762" s="2">
        <v>1</v>
      </c>
      <c r="B762" s="2">
        <v>2016</v>
      </c>
      <c r="C762" t="s">
        <v>403</v>
      </c>
      <c r="D762" t="s">
        <v>169</v>
      </c>
      <c r="E762" s="2" t="s">
        <v>12</v>
      </c>
      <c r="F762" s="2">
        <f>VLOOKUP(C762,'Five Year Alumni Srvy 2016 Data'!C:F,4,FALSE)</f>
        <v>1</v>
      </c>
      <c r="G762" s="2" t="str">
        <f>VLOOKUP(F762,Coding!K:L,2,FALSE)</f>
        <v>URM</v>
      </c>
      <c r="H762" t="s">
        <v>304</v>
      </c>
      <c r="I762" t="s">
        <v>267</v>
      </c>
      <c r="J762" t="s">
        <v>10</v>
      </c>
      <c r="K762" t="s">
        <v>78</v>
      </c>
      <c r="L762" s="3"/>
      <c r="M762" t="s">
        <v>75</v>
      </c>
      <c r="N762" t="s">
        <v>79</v>
      </c>
    </row>
    <row r="763" spans="1:15" x14ac:dyDescent="0.25">
      <c r="A763" s="2">
        <v>1</v>
      </c>
      <c r="B763" s="2">
        <v>2016</v>
      </c>
      <c r="C763" t="s">
        <v>407</v>
      </c>
      <c r="D763" t="s">
        <v>48</v>
      </c>
      <c r="E763" s="2" t="s">
        <v>12</v>
      </c>
      <c r="F763" s="2">
        <f>VLOOKUP(C763,'Five Year Alumni Srvy 2016 Data'!C:F,4,FALSE)</f>
        <v>1</v>
      </c>
      <c r="G763" s="2" t="str">
        <f>VLOOKUP(F763,Coding!K:L,2,FALSE)</f>
        <v>URM</v>
      </c>
      <c r="H763" t="s">
        <v>408</v>
      </c>
      <c r="I763" t="s">
        <v>409</v>
      </c>
      <c r="J763" t="s">
        <v>19</v>
      </c>
      <c r="K763" t="s">
        <v>78</v>
      </c>
      <c r="L763" s="2">
        <v>1</v>
      </c>
      <c r="M763" t="s">
        <v>75</v>
      </c>
      <c r="N763" t="s">
        <v>79</v>
      </c>
      <c r="O763" t="s">
        <v>80</v>
      </c>
    </row>
    <row r="764" spans="1:15" x14ac:dyDescent="0.25">
      <c r="A764" s="2">
        <v>1</v>
      </c>
      <c r="B764" s="2">
        <v>2016</v>
      </c>
      <c r="C764" t="s">
        <v>411</v>
      </c>
      <c r="D764" t="s">
        <v>48</v>
      </c>
      <c r="E764" s="2" t="s">
        <v>12</v>
      </c>
      <c r="F764" s="2">
        <f>VLOOKUP(C764,'Five Year Alumni Srvy 2016 Data'!C:F,4,FALSE)</f>
        <v>1</v>
      </c>
      <c r="G764" s="2" t="str">
        <f>VLOOKUP(F764,Coding!K:L,2,FALSE)</f>
        <v>URM</v>
      </c>
      <c r="H764" t="s">
        <v>412</v>
      </c>
      <c r="I764" t="s">
        <v>196</v>
      </c>
      <c r="J764" t="s">
        <v>10</v>
      </c>
      <c r="K764" t="s">
        <v>78</v>
      </c>
      <c r="L764" s="2">
        <v>8</v>
      </c>
      <c r="M764" t="s">
        <v>75</v>
      </c>
      <c r="N764" t="s">
        <v>79</v>
      </c>
      <c r="O764" t="s">
        <v>239</v>
      </c>
    </row>
    <row r="765" spans="1:15" x14ac:dyDescent="0.25">
      <c r="A765" s="2">
        <v>1</v>
      </c>
      <c r="B765" s="2">
        <v>2016</v>
      </c>
      <c r="C765" t="s">
        <v>421</v>
      </c>
      <c r="D765" t="s">
        <v>264</v>
      </c>
      <c r="E765" s="2" t="s">
        <v>12</v>
      </c>
      <c r="F765" s="2">
        <f>VLOOKUP(C765,'Five Year Alumni Srvy 2016 Data'!C:F,4,FALSE)</f>
        <v>1</v>
      </c>
      <c r="G765" s="2" t="str">
        <f>VLOOKUP(F765,Coding!K:L,2,FALSE)</f>
        <v>URM</v>
      </c>
      <c r="H765" t="s">
        <v>389</v>
      </c>
      <c r="I765" t="s">
        <v>390</v>
      </c>
      <c r="J765" t="s">
        <v>21</v>
      </c>
      <c r="K765" t="s">
        <v>78</v>
      </c>
      <c r="L765" s="2">
        <v>3</v>
      </c>
      <c r="M765" t="s">
        <v>75</v>
      </c>
      <c r="N765" t="s">
        <v>79</v>
      </c>
      <c r="O765" t="s">
        <v>231</v>
      </c>
    </row>
    <row r="766" spans="1:15" x14ac:dyDescent="0.25">
      <c r="A766" s="2">
        <v>1</v>
      </c>
      <c r="B766" s="2">
        <v>2016</v>
      </c>
      <c r="C766" t="s">
        <v>423</v>
      </c>
      <c r="D766" t="s">
        <v>204</v>
      </c>
      <c r="E766" s="2" t="s">
        <v>12</v>
      </c>
      <c r="F766" s="2">
        <f>VLOOKUP(C766,'Five Year Alumni Srvy 2016 Data'!C:F,4,FALSE)</f>
        <v>1</v>
      </c>
      <c r="G766" s="2" t="str">
        <f>VLOOKUP(F766,Coding!K:L,2,FALSE)</f>
        <v>URM</v>
      </c>
      <c r="H766" t="s">
        <v>328</v>
      </c>
      <c r="I766" t="s">
        <v>328</v>
      </c>
      <c r="J766" t="s">
        <v>10</v>
      </c>
      <c r="K766" t="s">
        <v>78</v>
      </c>
      <c r="L766" s="2">
        <v>3</v>
      </c>
      <c r="M766" t="s">
        <v>75</v>
      </c>
      <c r="N766" t="s">
        <v>79</v>
      </c>
      <c r="O766" t="s">
        <v>231</v>
      </c>
    </row>
    <row r="767" spans="1:15" x14ac:dyDescent="0.25">
      <c r="A767" s="2">
        <v>1</v>
      </c>
      <c r="B767" s="2">
        <v>2016</v>
      </c>
      <c r="C767" t="s">
        <v>428</v>
      </c>
      <c r="D767" t="s">
        <v>48</v>
      </c>
      <c r="E767" s="2" t="s">
        <v>12</v>
      </c>
      <c r="F767" s="2">
        <f>VLOOKUP(C767,'Five Year Alumni Srvy 2016 Data'!C:F,4,FALSE)</f>
        <v>1</v>
      </c>
      <c r="G767" s="2" t="str">
        <f>VLOOKUP(F767,Coding!K:L,2,FALSE)</f>
        <v>URM</v>
      </c>
      <c r="H767" t="s">
        <v>342</v>
      </c>
      <c r="I767" t="s">
        <v>342</v>
      </c>
      <c r="J767" t="s">
        <v>19</v>
      </c>
      <c r="K767" t="s">
        <v>78</v>
      </c>
      <c r="L767" s="2">
        <v>4</v>
      </c>
      <c r="M767" t="s">
        <v>75</v>
      </c>
      <c r="N767" t="s">
        <v>79</v>
      </c>
      <c r="O767" t="s">
        <v>174</v>
      </c>
    </row>
    <row r="768" spans="1:15" x14ac:dyDescent="0.25">
      <c r="A768" s="2">
        <v>1</v>
      </c>
      <c r="B768" s="2">
        <v>2016</v>
      </c>
      <c r="C768" t="s">
        <v>429</v>
      </c>
      <c r="D768" t="s">
        <v>169</v>
      </c>
      <c r="E768" s="2" t="s">
        <v>12</v>
      </c>
      <c r="F768" s="2">
        <f>VLOOKUP(C768,'Five Year Alumni Srvy 2016 Data'!C:F,4,FALSE)</f>
        <v>1</v>
      </c>
      <c r="G768" s="2" t="str">
        <f>VLOOKUP(F768,Coding!K:L,2,FALSE)</f>
        <v>URM</v>
      </c>
      <c r="H768" t="s">
        <v>304</v>
      </c>
      <c r="I768" t="s">
        <v>267</v>
      </c>
      <c r="J768" t="s">
        <v>10</v>
      </c>
      <c r="K768" t="s">
        <v>78</v>
      </c>
      <c r="L768" s="3"/>
      <c r="M768" t="s">
        <v>75</v>
      </c>
      <c r="N768" t="s">
        <v>79</v>
      </c>
    </row>
    <row r="769" spans="1:15" x14ac:dyDescent="0.25">
      <c r="A769" s="2">
        <v>1</v>
      </c>
      <c r="B769" s="2">
        <v>2016</v>
      </c>
      <c r="C769" t="s">
        <v>430</v>
      </c>
      <c r="D769" t="s">
        <v>48</v>
      </c>
      <c r="E769" s="2" t="s">
        <v>12</v>
      </c>
      <c r="F769" s="2">
        <f>VLOOKUP(C769,'Five Year Alumni Srvy 2016 Data'!C:F,4,FALSE)</f>
        <v>1</v>
      </c>
      <c r="G769" s="2" t="str">
        <f>VLOOKUP(F769,Coding!K:L,2,FALSE)</f>
        <v>URM</v>
      </c>
      <c r="H769" t="s">
        <v>182</v>
      </c>
      <c r="I769" t="s">
        <v>182</v>
      </c>
      <c r="J769" t="s">
        <v>21</v>
      </c>
      <c r="K769" t="s">
        <v>78</v>
      </c>
      <c r="L769" s="2">
        <v>7</v>
      </c>
      <c r="M769" t="s">
        <v>75</v>
      </c>
      <c r="N769" t="s">
        <v>79</v>
      </c>
      <c r="O769" t="s">
        <v>212</v>
      </c>
    </row>
    <row r="770" spans="1:15" x14ac:dyDescent="0.25">
      <c r="A770" s="2">
        <v>1</v>
      </c>
      <c r="B770" s="2">
        <v>2016</v>
      </c>
      <c r="C770" t="s">
        <v>436</v>
      </c>
      <c r="D770" t="s">
        <v>48</v>
      </c>
      <c r="E770" s="2" t="s">
        <v>12</v>
      </c>
      <c r="F770" s="2">
        <f>VLOOKUP(C770,'Five Year Alumni Srvy 2016 Data'!C:F,4,FALSE)</f>
        <v>1</v>
      </c>
      <c r="G770" s="2" t="str">
        <f>VLOOKUP(F770,Coding!K:L,2,FALSE)</f>
        <v>URM</v>
      </c>
      <c r="H770" t="s">
        <v>238</v>
      </c>
      <c r="I770" t="s">
        <v>225</v>
      </c>
      <c r="J770" t="s">
        <v>19</v>
      </c>
      <c r="K770" t="s">
        <v>78</v>
      </c>
      <c r="L770" s="2">
        <v>6</v>
      </c>
      <c r="M770" t="s">
        <v>75</v>
      </c>
      <c r="N770" t="s">
        <v>79</v>
      </c>
      <c r="O770" t="s">
        <v>307</v>
      </c>
    </row>
    <row r="771" spans="1:15" x14ac:dyDescent="0.25">
      <c r="A771" s="2">
        <v>1</v>
      </c>
      <c r="B771" s="2">
        <v>2016</v>
      </c>
      <c r="C771" t="s">
        <v>439</v>
      </c>
      <c r="D771" t="s">
        <v>169</v>
      </c>
      <c r="E771" s="2" t="s">
        <v>12</v>
      </c>
      <c r="F771" s="2">
        <f>VLOOKUP(C771,'Five Year Alumni Srvy 2016 Data'!C:F,4,FALSE)</f>
        <v>1</v>
      </c>
      <c r="G771" s="2" t="str">
        <f>VLOOKUP(F771,Coding!K:L,2,FALSE)</f>
        <v>URM</v>
      </c>
      <c r="H771" t="s">
        <v>328</v>
      </c>
      <c r="I771" t="s">
        <v>328</v>
      </c>
      <c r="J771" t="s">
        <v>10</v>
      </c>
      <c r="K771" t="s">
        <v>78</v>
      </c>
      <c r="L771" s="2">
        <v>3</v>
      </c>
      <c r="M771" t="s">
        <v>75</v>
      </c>
      <c r="N771" t="s">
        <v>79</v>
      </c>
      <c r="O771" t="s">
        <v>231</v>
      </c>
    </row>
    <row r="772" spans="1:15" x14ac:dyDescent="0.25">
      <c r="A772" s="2">
        <v>1</v>
      </c>
      <c r="B772" s="2">
        <v>2016</v>
      </c>
      <c r="C772" t="s">
        <v>440</v>
      </c>
      <c r="D772" t="s">
        <v>48</v>
      </c>
      <c r="E772" s="2" t="s">
        <v>12</v>
      </c>
      <c r="F772" s="2">
        <f>VLOOKUP(C772,'Five Year Alumni Srvy 2016 Data'!C:F,4,FALSE)</f>
        <v>1</v>
      </c>
      <c r="G772" s="2" t="str">
        <f>VLOOKUP(F772,Coding!K:L,2,FALSE)</f>
        <v>URM</v>
      </c>
      <c r="H772" t="s">
        <v>182</v>
      </c>
      <c r="I772" t="s">
        <v>182</v>
      </c>
      <c r="J772" t="s">
        <v>21</v>
      </c>
      <c r="K772" t="s">
        <v>78</v>
      </c>
      <c r="L772" s="2">
        <v>3</v>
      </c>
      <c r="M772" t="s">
        <v>75</v>
      </c>
      <c r="N772" t="s">
        <v>79</v>
      </c>
      <c r="O772" t="s">
        <v>231</v>
      </c>
    </row>
    <row r="773" spans="1:15" x14ac:dyDescent="0.25">
      <c r="A773" s="2">
        <v>1</v>
      </c>
      <c r="B773" s="2">
        <v>2016</v>
      </c>
      <c r="C773" t="s">
        <v>447</v>
      </c>
      <c r="D773" t="s">
        <v>48</v>
      </c>
      <c r="E773" s="2" t="s">
        <v>12</v>
      </c>
      <c r="F773" s="2">
        <f>VLOOKUP(C773,'Five Year Alumni Srvy 2016 Data'!C:F,4,FALSE)</f>
        <v>1</v>
      </c>
      <c r="G773" s="2" t="str">
        <f>VLOOKUP(F773,Coding!K:L,2,FALSE)</f>
        <v>URM</v>
      </c>
      <c r="H773" t="s">
        <v>448</v>
      </c>
      <c r="I773" t="s">
        <v>261</v>
      </c>
      <c r="J773" t="s">
        <v>10</v>
      </c>
      <c r="K773" t="s">
        <v>78</v>
      </c>
      <c r="L773" s="2">
        <v>7</v>
      </c>
      <c r="M773" t="s">
        <v>75</v>
      </c>
      <c r="N773" t="s">
        <v>79</v>
      </c>
      <c r="O773" t="s">
        <v>212</v>
      </c>
    </row>
    <row r="774" spans="1:15" x14ac:dyDescent="0.25">
      <c r="A774" s="2">
        <v>1</v>
      </c>
      <c r="B774" s="2">
        <v>2016</v>
      </c>
      <c r="C774" t="s">
        <v>456</v>
      </c>
      <c r="D774" t="s">
        <v>204</v>
      </c>
      <c r="E774" s="2" t="s">
        <v>12</v>
      </c>
      <c r="F774" s="2">
        <f>VLOOKUP(C774,'Five Year Alumni Srvy 2016 Data'!C:F,4,FALSE)</f>
        <v>1</v>
      </c>
      <c r="G774" s="2" t="str">
        <f>VLOOKUP(F774,Coding!K:L,2,FALSE)</f>
        <v>URM</v>
      </c>
      <c r="H774" t="s">
        <v>382</v>
      </c>
      <c r="I774" t="s">
        <v>328</v>
      </c>
      <c r="J774" t="s">
        <v>10</v>
      </c>
      <c r="K774" t="s">
        <v>78</v>
      </c>
      <c r="L774" s="2">
        <v>3</v>
      </c>
      <c r="M774" t="s">
        <v>75</v>
      </c>
      <c r="N774" t="s">
        <v>79</v>
      </c>
      <c r="O774" t="s">
        <v>231</v>
      </c>
    </row>
    <row r="775" spans="1:15" x14ac:dyDescent="0.25">
      <c r="A775" s="2">
        <v>1</v>
      </c>
      <c r="B775" s="2">
        <v>2016</v>
      </c>
      <c r="C775" t="s">
        <v>457</v>
      </c>
      <c r="D775" t="s">
        <v>169</v>
      </c>
      <c r="E775" s="2" t="s">
        <v>12</v>
      </c>
      <c r="F775" s="2">
        <f>VLOOKUP(C775,'Five Year Alumni Srvy 2016 Data'!C:F,4,FALSE)</f>
        <v>1</v>
      </c>
      <c r="G775" s="2" t="str">
        <f>VLOOKUP(F775,Coding!K:L,2,FALSE)</f>
        <v>URM</v>
      </c>
      <c r="H775" t="s">
        <v>409</v>
      </c>
      <c r="I775" t="s">
        <v>409</v>
      </c>
      <c r="J775" t="s">
        <v>19</v>
      </c>
      <c r="K775" t="s">
        <v>78</v>
      </c>
      <c r="L775" s="2">
        <v>1</v>
      </c>
      <c r="M775" t="s">
        <v>75</v>
      </c>
      <c r="N775" t="s">
        <v>79</v>
      </c>
      <c r="O775" t="s">
        <v>80</v>
      </c>
    </row>
    <row r="776" spans="1:15" x14ac:dyDescent="0.25">
      <c r="A776" s="2">
        <v>1</v>
      </c>
      <c r="B776" s="2">
        <v>2016</v>
      </c>
      <c r="C776" t="s">
        <v>458</v>
      </c>
      <c r="D776" t="s">
        <v>169</v>
      </c>
      <c r="E776" s="2" t="s">
        <v>12</v>
      </c>
      <c r="F776" s="2">
        <f>VLOOKUP(C776,'Five Year Alumni Srvy 2016 Data'!C:F,4,FALSE)</f>
        <v>1</v>
      </c>
      <c r="G776" s="2" t="str">
        <f>VLOOKUP(F776,Coding!K:L,2,FALSE)</f>
        <v>URM</v>
      </c>
      <c r="H776" t="s">
        <v>459</v>
      </c>
      <c r="I776" t="s">
        <v>220</v>
      </c>
      <c r="J776" t="s">
        <v>19</v>
      </c>
      <c r="K776" t="s">
        <v>78</v>
      </c>
      <c r="L776" s="2">
        <v>8</v>
      </c>
      <c r="M776" t="s">
        <v>75</v>
      </c>
      <c r="N776" t="s">
        <v>79</v>
      </c>
      <c r="O776" t="s">
        <v>239</v>
      </c>
    </row>
    <row r="777" spans="1:15" x14ac:dyDescent="0.25">
      <c r="A777" s="2">
        <v>1</v>
      </c>
      <c r="B777" s="2">
        <v>2016</v>
      </c>
      <c r="C777" t="s">
        <v>467</v>
      </c>
      <c r="D777" t="s">
        <v>264</v>
      </c>
      <c r="E777" s="2" t="s">
        <v>12</v>
      </c>
      <c r="F777" s="2">
        <f>VLOOKUP(C777,'Five Year Alumni Srvy 2016 Data'!C:F,4,FALSE)</f>
        <v>1</v>
      </c>
      <c r="G777" s="2" t="str">
        <f>VLOOKUP(F777,Coding!K:L,2,FALSE)</f>
        <v>URM</v>
      </c>
      <c r="H777" t="s">
        <v>235</v>
      </c>
      <c r="I777" t="s">
        <v>236</v>
      </c>
      <c r="J777" t="s">
        <v>15</v>
      </c>
      <c r="K777" t="s">
        <v>78</v>
      </c>
      <c r="L777" s="3"/>
      <c r="M777" t="s">
        <v>75</v>
      </c>
      <c r="N777" t="s">
        <v>79</v>
      </c>
    </row>
    <row r="778" spans="1:15" x14ac:dyDescent="0.25">
      <c r="A778" s="2">
        <v>1</v>
      </c>
      <c r="B778" s="2">
        <v>2016</v>
      </c>
      <c r="C778" t="s">
        <v>470</v>
      </c>
      <c r="D778" t="s">
        <v>48</v>
      </c>
      <c r="E778" s="2" t="s">
        <v>12</v>
      </c>
      <c r="F778" s="2">
        <f>VLOOKUP(C778,'Five Year Alumni Srvy 2016 Data'!C:F,4,FALSE)</f>
        <v>1</v>
      </c>
      <c r="G778" s="2" t="str">
        <f>VLOOKUP(F778,Coding!K:L,2,FALSE)</f>
        <v>URM</v>
      </c>
      <c r="H778" t="s">
        <v>471</v>
      </c>
      <c r="I778" t="s">
        <v>452</v>
      </c>
      <c r="J778" t="s">
        <v>21</v>
      </c>
      <c r="K778" t="s">
        <v>78</v>
      </c>
      <c r="L778" s="2">
        <v>5</v>
      </c>
      <c r="M778" t="s">
        <v>75</v>
      </c>
      <c r="N778" t="s">
        <v>79</v>
      </c>
      <c r="O778" t="s">
        <v>192</v>
      </c>
    </row>
    <row r="779" spans="1:15" x14ac:dyDescent="0.25">
      <c r="A779" s="2">
        <v>1</v>
      </c>
      <c r="B779" s="2">
        <v>2016</v>
      </c>
      <c r="C779" t="s">
        <v>478</v>
      </c>
      <c r="D779" t="s">
        <v>48</v>
      </c>
      <c r="E779" s="2" t="s">
        <v>12</v>
      </c>
      <c r="F779" s="2">
        <f>VLOOKUP(C779,'Five Year Alumni Srvy 2016 Data'!C:F,4,FALSE)</f>
        <v>1</v>
      </c>
      <c r="G779" s="2" t="str">
        <f>VLOOKUP(F779,Coding!K:L,2,FALSE)</f>
        <v>URM</v>
      </c>
      <c r="H779" t="s">
        <v>412</v>
      </c>
      <c r="I779" t="s">
        <v>196</v>
      </c>
      <c r="J779" t="s">
        <v>10</v>
      </c>
      <c r="K779" t="s">
        <v>78</v>
      </c>
      <c r="L779" s="2">
        <v>5</v>
      </c>
      <c r="M779" t="s">
        <v>75</v>
      </c>
      <c r="N779" t="s">
        <v>79</v>
      </c>
      <c r="O779" t="s">
        <v>192</v>
      </c>
    </row>
    <row r="780" spans="1:15" x14ac:dyDescent="0.25">
      <c r="A780" s="2">
        <v>1</v>
      </c>
      <c r="B780" s="2">
        <v>2016</v>
      </c>
      <c r="C780" t="s">
        <v>481</v>
      </c>
      <c r="D780" t="s">
        <v>169</v>
      </c>
      <c r="E780" s="2" t="s">
        <v>12</v>
      </c>
      <c r="F780" s="2">
        <f>VLOOKUP(C780,'Five Year Alumni Srvy 2016 Data'!C:F,4,FALSE)</f>
        <v>1</v>
      </c>
      <c r="G780" s="2" t="str">
        <f>VLOOKUP(F780,Coding!K:L,2,FALSE)</f>
        <v>URM</v>
      </c>
      <c r="H780" t="s">
        <v>270</v>
      </c>
      <c r="I780" t="s">
        <v>270</v>
      </c>
      <c r="J780" t="s">
        <v>21</v>
      </c>
      <c r="K780" t="s">
        <v>78</v>
      </c>
      <c r="L780" s="2">
        <v>3</v>
      </c>
      <c r="M780" t="s">
        <v>75</v>
      </c>
      <c r="N780" t="s">
        <v>79</v>
      </c>
      <c r="O780" t="s">
        <v>231</v>
      </c>
    </row>
    <row r="781" spans="1:15" x14ac:dyDescent="0.25">
      <c r="A781" s="2">
        <v>1</v>
      </c>
      <c r="B781" s="2">
        <v>2016</v>
      </c>
      <c r="C781" t="s">
        <v>484</v>
      </c>
      <c r="D781" t="s">
        <v>48</v>
      </c>
      <c r="E781" s="2" t="s">
        <v>12</v>
      </c>
      <c r="F781" s="2">
        <f>VLOOKUP(C781,'Five Year Alumni Srvy 2016 Data'!C:F,4,FALSE)</f>
        <v>1</v>
      </c>
      <c r="G781" s="2" t="str">
        <f>VLOOKUP(F781,Coding!K:L,2,FALSE)</f>
        <v>URM</v>
      </c>
      <c r="H781" t="s">
        <v>304</v>
      </c>
      <c r="I781" t="s">
        <v>267</v>
      </c>
      <c r="J781" t="s">
        <v>10</v>
      </c>
      <c r="K781" t="s">
        <v>78</v>
      </c>
      <c r="L781" s="2">
        <v>4</v>
      </c>
      <c r="M781" t="s">
        <v>75</v>
      </c>
      <c r="N781" t="s">
        <v>79</v>
      </c>
      <c r="O781" t="s">
        <v>174</v>
      </c>
    </row>
    <row r="782" spans="1:15" x14ac:dyDescent="0.25">
      <c r="A782" s="2">
        <v>1</v>
      </c>
      <c r="B782" s="2">
        <v>2016</v>
      </c>
      <c r="C782" t="s">
        <v>486</v>
      </c>
      <c r="D782" t="s">
        <v>48</v>
      </c>
      <c r="E782" s="2" t="s">
        <v>12</v>
      </c>
      <c r="F782" s="2">
        <f>VLOOKUP(C782,'Five Year Alumni Srvy 2016 Data'!C:F,4,FALSE)</f>
        <v>1</v>
      </c>
      <c r="G782" s="2" t="str">
        <f>VLOOKUP(F782,Coding!K:L,2,FALSE)</f>
        <v>URM</v>
      </c>
      <c r="H782" t="s">
        <v>487</v>
      </c>
      <c r="I782" t="s">
        <v>225</v>
      </c>
      <c r="J782" t="s">
        <v>19</v>
      </c>
      <c r="K782" t="s">
        <v>78</v>
      </c>
      <c r="L782" s="2">
        <v>5</v>
      </c>
      <c r="M782" t="s">
        <v>75</v>
      </c>
      <c r="N782" t="s">
        <v>79</v>
      </c>
      <c r="O782" t="s">
        <v>192</v>
      </c>
    </row>
    <row r="783" spans="1:15" x14ac:dyDescent="0.25">
      <c r="A783" s="2">
        <v>1</v>
      </c>
      <c r="B783" s="2">
        <v>2016</v>
      </c>
      <c r="C783" t="s">
        <v>491</v>
      </c>
      <c r="D783" t="s">
        <v>48</v>
      </c>
      <c r="E783" s="2" t="s">
        <v>12</v>
      </c>
      <c r="F783" s="2">
        <f>VLOOKUP(C783,'Five Year Alumni Srvy 2016 Data'!C:F,4,FALSE)</f>
        <v>1</v>
      </c>
      <c r="G783" s="2" t="str">
        <f>VLOOKUP(F783,Coding!K:L,2,FALSE)</f>
        <v>URM</v>
      </c>
      <c r="H783" t="s">
        <v>298</v>
      </c>
      <c r="I783" t="s">
        <v>298</v>
      </c>
      <c r="J783" t="s">
        <v>21</v>
      </c>
      <c r="K783" t="s">
        <v>78</v>
      </c>
      <c r="L783" s="2">
        <v>5</v>
      </c>
      <c r="M783" t="s">
        <v>75</v>
      </c>
      <c r="N783" t="s">
        <v>79</v>
      </c>
      <c r="O783" t="s">
        <v>192</v>
      </c>
    </row>
    <row r="784" spans="1:15" x14ac:dyDescent="0.25">
      <c r="A784" s="2">
        <v>1</v>
      </c>
      <c r="B784" s="2">
        <v>2016</v>
      </c>
      <c r="C784" t="s">
        <v>494</v>
      </c>
      <c r="D784" t="s">
        <v>48</v>
      </c>
      <c r="E784" s="2" t="s">
        <v>12</v>
      </c>
      <c r="F784" s="2">
        <f>VLOOKUP(C784,'Five Year Alumni Srvy 2016 Data'!C:F,4,FALSE)</f>
        <v>1</v>
      </c>
      <c r="G784" s="2" t="str">
        <f>VLOOKUP(F784,Coding!K:L,2,FALSE)</f>
        <v>URM</v>
      </c>
      <c r="H784" t="s">
        <v>328</v>
      </c>
      <c r="I784" t="s">
        <v>328</v>
      </c>
      <c r="J784" t="s">
        <v>10</v>
      </c>
      <c r="K784" t="s">
        <v>78</v>
      </c>
      <c r="L784" s="2">
        <v>3</v>
      </c>
      <c r="M784" t="s">
        <v>75</v>
      </c>
      <c r="N784" t="s">
        <v>79</v>
      </c>
      <c r="O784" t="s">
        <v>231</v>
      </c>
    </row>
    <row r="785" spans="1:15" x14ac:dyDescent="0.25">
      <c r="A785" s="2">
        <v>1</v>
      </c>
      <c r="B785" s="2">
        <v>2016</v>
      </c>
      <c r="C785" t="s">
        <v>210</v>
      </c>
      <c r="D785" t="s">
        <v>48</v>
      </c>
      <c r="E785" s="2" t="s">
        <v>12</v>
      </c>
      <c r="F785" s="2">
        <f>VLOOKUP(C785,'Five Year Alumni Srvy 2016 Data'!C:F,4,FALSE)</f>
        <v>1</v>
      </c>
      <c r="G785" s="2" t="str">
        <f>VLOOKUP(F785,Coding!K:L,2,FALSE)</f>
        <v>URM</v>
      </c>
      <c r="H785" t="s">
        <v>211</v>
      </c>
      <c r="I785" t="s">
        <v>171</v>
      </c>
      <c r="J785" t="s">
        <v>19</v>
      </c>
      <c r="K785" t="s">
        <v>81</v>
      </c>
      <c r="L785" s="2">
        <v>2</v>
      </c>
      <c r="M785" t="s">
        <v>75</v>
      </c>
      <c r="N785" t="s">
        <v>82</v>
      </c>
      <c r="O785" t="s">
        <v>175</v>
      </c>
    </row>
    <row r="786" spans="1:15" x14ac:dyDescent="0.25">
      <c r="A786" s="2">
        <v>1</v>
      </c>
      <c r="B786" s="2">
        <v>2016</v>
      </c>
      <c r="C786" t="s">
        <v>223</v>
      </c>
      <c r="D786" t="s">
        <v>204</v>
      </c>
      <c r="E786" s="2" t="s">
        <v>12</v>
      </c>
      <c r="F786" s="2">
        <f>VLOOKUP(C786,'Five Year Alumni Srvy 2016 Data'!C:F,4,FALSE)</f>
        <v>1</v>
      </c>
      <c r="G786" s="2" t="str">
        <f>VLOOKUP(F786,Coding!K:L,2,FALSE)</f>
        <v>URM</v>
      </c>
      <c r="H786" t="s">
        <v>224</v>
      </c>
      <c r="I786" t="s">
        <v>225</v>
      </c>
      <c r="J786" t="s">
        <v>19</v>
      </c>
      <c r="K786" t="s">
        <v>81</v>
      </c>
      <c r="L786" s="3"/>
      <c r="M786" t="s">
        <v>75</v>
      </c>
      <c r="N786" t="s">
        <v>82</v>
      </c>
    </row>
    <row r="787" spans="1:15" x14ac:dyDescent="0.25">
      <c r="A787" s="2">
        <v>1</v>
      </c>
      <c r="B787" s="2">
        <v>2016</v>
      </c>
      <c r="C787" t="s">
        <v>279</v>
      </c>
      <c r="D787" t="s">
        <v>169</v>
      </c>
      <c r="E787" s="2" t="s">
        <v>12</v>
      </c>
      <c r="F787" s="2">
        <f>VLOOKUP(C787,'Five Year Alumni Srvy 2016 Data'!C:F,4,FALSE)</f>
        <v>1</v>
      </c>
      <c r="G787" s="2" t="str">
        <f>VLOOKUP(F787,Coding!K:L,2,FALSE)</f>
        <v>URM</v>
      </c>
      <c r="H787" t="s">
        <v>182</v>
      </c>
      <c r="I787" t="s">
        <v>182</v>
      </c>
      <c r="J787" t="s">
        <v>21</v>
      </c>
      <c r="K787" t="s">
        <v>81</v>
      </c>
      <c r="L787" s="2">
        <v>5</v>
      </c>
      <c r="M787" t="s">
        <v>75</v>
      </c>
      <c r="N787" t="s">
        <v>82</v>
      </c>
      <c r="O787" t="s">
        <v>280</v>
      </c>
    </row>
    <row r="788" spans="1:15" x14ac:dyDescent="0.25">
      <c r="A788" s="2">
        <v>1</v>
      </c>
      <c r="B788" s="2">
        <v>2016</v>
      </c>
      <c r="C788" t="s">
        <v>300</v>
      </c>
      <c r="D788" t="s">
        <v>169</v>
      </c>
      <c r="E788" s="2" t="s">
        <v>12</v>
      </c>
      <c r="F788" s="2">
        <f>VLOOKUP(C788,'Five Year Alumni Srvy 2016 Data'!C:F,4,FALSE)</f>
        <v>1</v>
      </c>
      <c r="G788" s="2" t="str">
        <f>VLOOKUP(F788,Coding!K:L,2,FALSE)</f>
        <v>URM</v>
      </c>
      <c r="H788" t="s">
        <v>219</v>
      </c>
      <c r="I788" t="s">
        <v>220</v>
      </c>
      <c r="J788" t="s">
        <v>19</v>
      </c>
      <c r="K788" t="s">
        <v>81</v>
      </c>
      <c r="L788" s="3"/>
      <c r="M788" t="s">
        <v>75</v>
      </c>
      <c r="N788" t="s">
        <v>82</v>
      </c>
    </row>
    <row r="789" spans="1:15" x14ac:dyDescent="0.25">
      <c r="A789" s="2">
        <v>1</v>
      </c>
      <c r="B789" s="2">
        <v>2016</v>
      </c>
      <c r="C789" t="s">
        <v>309</v>
      </c>
      <c r="D789" t="s">
        <v>48</v>
      </c>
      <c r="E789" s="2" t="s">
        <v>12</v>
      </c>
      <c r="F789" s="2">
        <f>VLOOKUP(C789,'Five Year Alumni Srvy 2016 Data'!C:F,4,FALSE)</f>
        <v>1</v>
      </c>
      <c r="G789" s="2" t="str">
        <f>VLOOKUP(F789,Coding!K:L,2,FALSE)</f>
        <v>URM</v>
      </c>
      <c r="H789" t="s">
        <v>310</v>
      </c>
      <c r="I789" t="s">
        <v>242</v>
      </c>
      <c r="J789" t="s">
        <v>21</v>
      </c>
      <c r="K789" t="s">
        <v>81</v>
      </c>
      <c r="L789" s="2">
        <v>3</v>
      </c>
      <c r="M789" t="s">
        <v>75</v>
      </c>
      <c r="N789" t="s">
        <v>82</v>
      </c>
      <c r="O789" t="s">
        <v>208</v>
      </c>
    </row>
    <row r="790" spans="1:15" x14ac:dyDescent="0.25">
      <c r="A790" s="2">
        <v>1</v>
      </c>
      <c r="B790" s="2">
        <v>2016</v>
      </c>
      <c r="C790" t="s">
        <v>314</v>
      </c>
      <c r="D790" t="s">
        <v>48</v>
      </c>
      <c r="E790" s="2" t="s">
        <v>12</v>
      </c>
      <c r="F790" s="2">
        <f>VLOOKUP(C790,'Five Year Alumni Srvy 2016 Data'!C:F,4,FALSE)</f>
        <v>1</v>
      </c>
      <c r="G790" s="2" t="str">
        <f>VLOOKUP(F790,Coding!K:L,2,FALSE)</f>
        <v>URM</v>
      </c>
      <c r="H790" t="s">
        <v>235</v>
      </c>
      <c r="I790" t="s">
        <v>236</v>
      </c>
      <c r="J790" t="s">
        <v>15</v>
      </c>
      <c r="K790" t="s">
        <v>81</v>
      </c>
      <c r="L790" s="2">
        <v>2</v>
      </c>
      <c r="M790" t="s">
        <v>75</v>
      </c>
      <c r="N790" t="s">
        <v>82</v>
      </c>
      <c r="O790" t="s">
        <v>175</v>
      </c>
    </row>
    <row r="791" spans="1:15" x14ac:dyDescent="0.25">
      <c r="A791" s="2">
        <v>1</v>
      </c>
      <c r="B791" s="2">
        <v>2016</v>
      </c>
      <c r="C791" t="s">
        <v>323</v>
      </c>
      <c r="D791" t="s">
        <v>169</v>
      </c>
      <c r="E791" s="2" t="s">
        <v>12</v>
      </c>
      <c r="F791" s="2">
        <f>VLOOKUP(C791,'Five Year Alumni Srvy 2016 Data'!C:F,4,FALSE)</f>
        <v>1</v>
      </c>
      <c r="G791" s="2" t="str">
        <f>VLOOKUP(F791,Coding!K:L,2,FALSE)</f>
        <v>URM</v>
      </c>
      <c r="H791" t="s">
        <v>195</v>
      </c>
      <c r="I791" t="s">
        <v>196</v>
      </c>
      <c r="J791" t="s">
        <v>10</v>
      </c>
      <c r="K791" t="s">
        <v>81</v>
      </c>
      <c r="L791" s="2">
        <v>6</v>
      </c>
      <c r="M791" t="s">
        <v>75</v>
      </c>
      <c r="N791" t="s">
        <v>82</v>
      </c>
      <c r="O791" t="s">
        <v>294</v>
      </c>
    </row>
    <row r="792" spans="1:15" x14ac:dyDescent="0.25">
      <c r="A792" s="2">
        <v>1</v>
      </c>
      <c r="B792" s="2">
        <v>2016</v>
      </c>
      <c r="C792" t="s">
        <v>327</v>
      </c>
      <c r="D792" t="s">
        <v>204</v>
      </c>
      <c r="E792" s="2" t="s">
        <v>12</v>
      </c>
      <c r="F792" s="2">
        <f>VLOOKUP(C792,'Five Year Alumni Srvy 2016 Data'!C:F,4,FALSE)</f>
        <v>1</v>
      </c>
      <c r="G792" s="2" t="str">
        <f>VLOOKUP(F792,Coding!K:L,2,FALSE)</f>
        <v>URM</v>
      </c>
      <c r="H792" t="s">
        <v>328</v>
      </c>
      <c r="I792" t="s">
        <v>328</v>
      </c>
      <c r="J792" t="s">
        <v>10</v>
      </c>
      <c r="K792" t="s">
        <v>81</v>
      </c>
      <c r="L792" s="2">
        <v>5</v>
      </c>
      <c r="M792" t="s">
        <v>75</v>
      </c>
      <c r="N792" t="s">
        <v>82</v>
      </c>
      <c r="O792" t="s">
        <v>280</v>
      </c>
    </row>
    <row r="793" spans="1:15" x14ac:dyDescent="0.25">
      <c r="A793" s="2">
        <v>1</v>
      </c>
      <c r="B793" s="2">
        <v>2016</v>
      </c>
      <c r="C793" t="s">
        <v>329</v>
      </c>
      <c r="D793" t="s">
        <v>48</v>
      </c>
      <c r="E793" s="2" t="s">
        <v>12</v>
      </c>
      <c r="F793" s="2">
        <f>VLOOKUP(C793,'Five Year Alumni Srvy 2016 Data'!C:F,4,FALSE)</f>
        <v>1</v>
      </c>
      <c r="G793" s="2" t="str">
        <f>VLOOKUP(F793,Coding!K:L,2,FALSE)</f>
        <v>URM</v>
      </c>
      <c r="H793" t="s">
        <v>182</v>
      </c>
      <c r="I793" t="s">
        <v>182</v>
      </c>
      <c r="J793" t="s">
        <v>21</v>
      </c>
      <c r="K793" t="s">
        <v>81</v>
      </c>
      <c r="L793" s="2">
        <v>3</v>
      </c>
      <c r="M793" t="s">
        <v>75</v>
      </c>
      <c r="N793" t="s">
        <v>82</v>
      </c>
      <c r="O793" t="s">
        <v>208</v>
      </c>
    </row>
    <row r="794" spans="1:15" x14ac:dyDescent="0.25">
      <c r="A794" s="2">
        <v>1</v>
      </c>
      <c r="B794" s="2">
        <v>2016</v>
      </c>
      <c r="C794" t="s">
        <v>330</v>
      </c>
      <c r="D794" t="s">
        <v>48</v>
      </c>
      <c r="E794" s="2" t="s">
        <v>12</v>
      </c>
      <c r="F794" s="2">
        <f>VLOOKUP(C794,'Five Year Alumni Srvy 2016 Data'!C:F,4,FALSE)</f>
        <v>1</v>
      </c>
      <c r="G794" s="2" t="str">
        <f>VLOOKUP(F794,Coding!K:L,2,FALSE)</f>
        <v>URM</v>
      </c>
      <c r="H794" t="s">
        <v>235</v>
      </c>
      <c r="I794" t="s">
        <v>236</v>
      </c>
      <c r="J794" t="s">
        <v>15</v>
      </c>
      <c r="K794" t="s">
        <v>81</v>
      </c>
      <c r="L794" s="2">
        <v>1</v>
      </c>
      <c r="M794" t="s">
        <v>75</v>
      </c>
      <c r="N794" t="s">
        <v>82</v>
      </c>
      <c r="O794" t="s">
        <v>83</v>
      </c>
    </row>
    <row r="795" spans="1:15" x14ac:dyDescent="0.25">
      <c r="A795" s="2">
        <v>1</v>
      </c>
      <c r="B795" s="2">
        <v>2016</v>
      </c>
      <c r="C795" t="s">
        <v>336</v>
      </c>
      <c r="D795" t="s">
        <v>169</v>
      </c>
      <c r="E795" s="2" t="s">
        <v>12</v>
      </c>
      <c r="F795" s="2">
        <f>VLOOKUP(C795,'Five Year Alumni Srvy 2016 Data'!C:F,4,FALSE)</f>
        <v>1</v>
      </c>
      <c r="G795" s="2" t="str">
        <f>VLOOKUP(F795,Coding!K:L,2,FALSE)</f>
        <v>URM</v>
      </c>
      <c r="H795" t="s">
        <v>270</v>
      </c>
      <c r="I795" t="s">
        <v>270</v>
      </c>
      <c r="J795" t="s">
        <v>21</v>
      </c>
      <c r="K795" t="s">
        <v>81</v>
      </c>
      <c r="L795" s="2">
        <v>2</v>
      </c>
      <c r="M795" t="s">
        <v>75</v>
      </c>
      <c r="N795" t="s">
        <v>82</v>
      </c>
      <c r="O795" t="s">
        <v>175</v>
      </c>
    </row>
    <row r="796" spans="1:15" x14ac:dyDescent="0.25">
      <c r="A796" s="2">
        <v>1</v>
      </c>
      <c r="B796" s="2">
        <v>2016</v>
      </c>
      <c r="C796" t="s">
        <v>346</v>
      </c>
      <c r="D796" t="s">
        <v>48</v>
      </c>
      <c r="E796" s="2" t="s">
        <v>12</v>
      </c>
      <c r="F796" s="2">
        <f>VLOOKUP(C796,'Five Year Alumni Srvy 2016 Data'!C:F,4,FALSE)</f>
        <v>1</v>
      </c>
      <c r="G796" s="2" t="str">
        <f>VLOOKUP(F796,Coding!K:L,2,FALSE)</f>
        <v>URM</v>
      </c>
      <c r="H796" t="s">
        <v>347</v>
      </c>
      <c r="I796" t="s">
        <v>348</v>
      </c>
      <c r="J796" t="s">
        <v>10</v>
      </c>
      <c r="K796" t="s">
        <v>81</v>
      </c>
      <c r="L796" s="3"/>
      <c r="M796" t="s">
        <v>75</v>
      </c>
      <c r="N796" t="s">
        <v>82</v>
      </c>
    </row>
    <row r="797" spans="1:15" x14ac:dyDescent="0.25">
      <c r="A797" s="2">
        <v>1</v>
      </c>
      <c r="B797" s="2">
        <v>2016</v>
      </c>
      <c r="C797" t="s">
        <v>351</v>
      </c>
      <c r="D797" t="s">
        <v>169</v>
      </c>
      <c r="E797" s="2" t="s">
        <v>12</v>
      </c>
      <c r="F797" s="2">
        <f>VLOOKUP(C797,'Five Year Alumni Srvy 2016 Data'!C:F,4,FALSE)</f>
        <v>1</v>
      </c>
      <c r="G797" s="2" t="str">
        <f>VLOOKUP(F797,Coding!K:L,2,FALSE)</f>
        <v>URM</v>
      </c>
      <c r="H797" t="s">
        <v>352</v>
      </c>
      <c r="I797" t="s">
        <v>267</v>
      </c>
      <c r="J797" t="s">
        <v>10</v>
      </c>
      <c r="K797" t="s">
        <v>81</v>
      </c>
      <c r="L797" s="2">
        <v>1</v>
      </c>
      <c r="M797" t="s">
        <v>75</v>
      </c>
      <c r="N797" t="s">
        <v>82</v>
      </c>
      <c r="O797" t="s">
        <v>83</v>
      </c>
    </row>
    <row r="798" spans="1:15" x14ac:dyDescent="0.25">
      <c r="A798" s="2">
        <v>1</v>
      </c>
      <c r="B798" s="2">
        <v>2016</v>
      </c>
      <c r="C798" t="s">
        <v>355</v>
      </c>
      <c r="D798" t="s">
        <v>48</v>
      </c>
      <c r="E798" s="2" t="s">
        <v>12</v>
      </c>
      <c r="F798" s="2">
        <f>VLOOKUP(C798,'Five Year Alumni Srvy 2016 Data'!C:F,4,FALSE)</f>
        <v>1</v>
      </c>
      <c r="G798" s="2" t="str">
        <f>VLOOKUP(F798,Coding!K:L,2,FALSE)</f>
        <v>URM</v>
      </c>
      <c r="H798" t="s">
        <v>356</v>
      </c>
      <c r="I798" t="s">
        <v>356</v>
      </c>
      <c r="J798" t="s">
        <v>17</v>
      </c>
      <c r="K798" t="s">
        <v>81</v>
      </c>
      <c r="L798" s="2">
        <v>1</v>
      </c>
      <c r="M798" t="s">
        <v>75</v>
      </c>
      <c r="N798" t="s">
        <v>82</v>
      </c>
      <c r="O798" t="s">
        <v>83</v>
      </c>
    </row>
    <row r="799" spans="1:15" x14ac:dyDescent="0.25">
      <c r="A799" s="2">
        <v>1</v>
      </c>
      <c r="B799" s="2">
        <v>2016</v>
      </c>
      <c r="C799" t="s">
        <v>359</v>
      </c>
      <c r="D799" t="s">
        <v>48</v>
      </c>
      <c r="E799" s="2" t="s">
        <v>12</v>
      </c>
      <c r="F799" s="2">
        <f>VLOOKUP(C799,'Five Year Alumni Srvy 2016 Data'!C:F,4,FALSE)</f>
        <v>1</v>
      </c>
      <c r="G799" s="2" t="str">
        <f>VLOOKUP(F799,Coding!K:L,2,FALSE)</f>
        <v>URM</v>
      </c>
      <c r="H799" t="s">
        <v>360</v>
      </c>
      <c r="I799" t="s">
        <v>199</v>
      </c>
      <c r="J799" t="s">
        <v>17</v>
      </c>
      <c r="K799" t="s">
        <v>81</v>
      </c>
      <c r="L799" s="2">
        <v>1</v>
      </c>
      <c r="M799" t="s">
        <v>75</v>
      </c>
      <c r="N799" t="s">
        <v>82</v>
      </c>
      <c r="O799" t="s">
        <v>83</v>
      </c>
    </row>
    <row r="800" spans="1:15" x14ac:dyDescent="0.25">
      <c r="A800" s="2">
        <v>1</v>
      </c>
      <c r="B800" s="2">
        <v>2016</v>
      </c>
      <c r="C800" t="s">
        <v>367</v>
      </c>
      <c r="D800" t="s">
        <v>48</v>
      </c>
      <c r="E800" s="2" t="s">
        <v>12</v>
      </c>
      <c r="F800" s="2">
        <f>VLOOKUP(C800,'Five Year Alumni Srvy 2016 Data'!C:F,4,FALSE)</f>
        <v>1</v>
      </c>
      <c r="G800" s="2" t="str">
        <f>VLOOKUP(F800,Coding!K:L,2,FALSE)</f>
        <v>URM</v>
      </c>
      <c r="H800" t="s">
        <v>368</v>
      </c>
      <c r="I800" t="s">
        <v>293</v>
      </c>
      <c r="J800" t="s">
        <v>15</v>
      </c>
      <c r="K800" t="s">
        <v>81</v>
      </c>
      <c r="L800" s="2">
        <v>1</v>
      </c>
      <c r="M800" t="s">
        <v>75</v>
      </c>
      <c r="N800" t="s">
        <v>82</v>
      </c>
      <c r="O800" t="s">
        <v>83</v>
      </c>
    </row>
    <row r="801" spans="1:15" x14ac:dyDescent="0.25">
      <c r="A801" s="2">
        <v>1</v>
      </c>
      <c r="B801" s="2">
        <v>2016</v>
      </c>
      <c r="C801" t="s">
        <v>370</v>
      </c>
      <c r="D801" t="s">
        <v>264</v>
      </c>
      <c r="E801" s="2" t="s">
        <v>12</v>
      </c>
      <c r="F801" s="2">
        <f>VLOOKUP(C801,'Five Year Alumni Srvy 2016 Data'!C:F,4,FALSE)</f>
        <v>1</v>
      </c>
      <c r="G801" s="2" t="str">
        <f>VLOOKUP(F801,Coding!K:L,2,FALSE)</f>
        <v>URM</v>
      </c>
      <c r="H801" t="s">
        <v>252</v>
      </c>
      <c r="I801" t="s">
        <v>206</v>
      </c>
      <c r="J801" t="s">
        <v>15</v>
      </c>
      <c r="K801" t="s">
        <v>81</v>
      </c>
      <c r="L801" s="2">
        <v>1</v>
      </c>
      <c r="M801" t="s">
        <v>75</v>
      </c>
      <c r="N801" t="s">
        <v>82</v>
      </c>
      <c r="O801" t="s">
        <v>83</v>
      </c>
    </row>
    <row r="802" spans="1:15" x14ac:dyDescent="0.25">
      <c r="A802" s="2">
        <v>1</v>
      </c>
      <c r="B802" s="2">
        <v>2016</v>
      </c>
      <c r="C802" t="s">
        <v>371</v>
      </c>
      <c r="D802" t="s">
        <v>48</v>
      </c>
      <c r="E802" s="2" t="s">
        <v>12</v>
      </c>
      <c r="F802" s="2">
        <f>VLOOKUP(C802,'Five Year Alumni Srvy 2016 Data'!C:F,4,FALSE)</f>
        <v>1</v>
      </c>
      <c r="G802" s="2" t="str">
        <f>VLOOKUP(F802,Coding!K:L,2,FALSE)</f>
        <v>URM</v>
      </c>
      <c r="H802" t="s">
        <v>368</v>
      </c>
      <c r="I802" t="s">
        <v>293</v>
      </c>
      <c r="J802" t="s">
        <v>15</v>
      </c>
      <c r="K802" t="s">
        <v>81</v>
      </c>
      <c r="L802" s="3"/>
      <c r="M802" t="s">
        <v>75</v>
      </c>
      <c r="N802" t="s">
        <v>82</v>
      </c>
    </row>
    <row r="803" spans="1:15" x14ac:dyDescent="0.25">
      <c r="A803" s="2">
        <v>1</v>
      </c>
      <c r="B803" s="2">
        <v>2016</v>
      </c>
      <c r="C803" t="s">
        <v>374</v>
      </c>
      <c r="D803" t="s">
        <v>48</v>
      </c>
      <c r="E803" s="2" t="s">
        <v>12</v>
      </c>
      <c r="F803" s="2">
        <f>VLOOKUP(C803,'Five Year Alumni Srvy 2016 Data'!C:F,4,FALSE)</f>
        <v>1</v>
      </c>
      <c r="G803" s="2" t="str">
        <f>VLOOKUP(F803,Coding!K:L,2,FALSE)</f>
        <v>URM</v>
      </c>
      <c r="H803" t="s">
        <v>352</v>
      </c>
      <c r="I803" t="s">
        <v>267</v>
      </c>
      <c r="J803" t="s">
        <v>10</v>
      </c>
      <c r="K803" t="s">
        <v>81</v>
      </c>
      <c r="L803" s="2">
        <v>1</v>
      </c>
      <c r="M803" t="s">
        <v>75</v>
      </c>
      <c r="N803" t="s">
        <v>82</v>
      </c>
      <c r="O803" t="s">
        <v>83</v>
      </c>
    </row>
    <row r="804" spans="1:15" x14ac:dyDescent="0.25">
      <c r="A804" s="2">
        <v>1</v>
      </c>
      <c r="B804" s="2">
        <v>2016</v>
      </c>
      <c r="C804" t="s">
        <v>375</v>
      </c>
      <c r="D804" t="s">
        <v>48</v>
      </c>
      <c r="E804" s="2" t="s">
        <v>12</v>
      </c>
      <c r="F804" s="2">
        <f>VLOOKUP(C804,'Five Year Alumni Srvy 2016 Data'!C:F,4,FALSE)</f>
        <v>1</v>
      </c>
      <c r="G804" s="2" t="str">
        <f>VLOOKUP(F804,Coding!K:L,2,FALSE)</f>
        <v>URM</v>
      </c>
      <c r="H804" t="s">
        <v>376</v>
      </c>
      <c r="I804" t="s">
        <v>376</v>
      </c>
      <c r="J804" t="s">
        <v>21</v>
      </c>
      <c r="K804" t="s">
        <v>81</v>
      </c>
      <c r="L804" s="3"/>
      <c r="M804" t="s">
        <v>75</v>
      </c>
      <c r="N804" t="s">
        <v>82</v>
      </c>
    </row>
    <row r="805" spans="1:15" x14ac:dyDescent="0.25">
      <c r="A805" s="2">
        <v>1</v>
      </c>
      <c r="B805" s="2">
        <v>2016</v>
      </c>
      <c r="C805" t="s">
        <v>380</v>
      </c>
      <c r="E805" s="2" t="s">
        <v>12</v>
      </c>
      <c r="F805" s="2">
        <f>VLOOKUP(C805,'Five Year Alumni Srvy 2016 Data'!C:F,4,FALSE)</f>
        <v>1</v>
      </c>
      <c r="G805" s="2" t="str">
        <f>VLOOKUP(F805,Coding!K:L,2,FALSE)</f>
        <v>URM</v>
      </c>
      <c r="H805" t="s">
        <v>182</v>
      </c>
      <c r="I805" t="s">
        <v>182</v>
      </c>
      <c r="J805" t="s">
        <v>21</v>
      </c>
      <c r="K805" t="s">
        <v>81</v>
      </c>
      <c r="L805" s="2">
        <v>2</v>
      </c>
      <c r="M805" t="s">
        <v>75</v>
      </c>
      <c r="N805" t="s">
        <v>82</v>
      </c>
      <c r="O805" t="s">
        <v>175</v>
      </c>
    </row>
    <row r="806" spans="1:15" x14ac:dyDescent="0.25">
      <c r="A806" s="2">
        <v>1</v>
      </c>
      <c r="B806" s="2">
        <v>2016</v>
      </c>
      <c r="C806" t="s">
        <v>386</v>
      </c>
      <c r="D806" t="s">
        <v>48</v>
      </c>
      <c r="E806" s="2" t="s">
        <v>12</v>
      </c>
      <c r="F806" s="2">
        <f>VLOOKUP(C806,'Five Year Alumni Srvy 2016 Data'!C:F,4,FALSE)</f>
        <v>1</v>
      </c>
      <c r="G806" s="2" t="str">
        <f>VLOOKUP(F806,Coding!K:L,2,FALSE)</f>
        <v>URM</v>
      </c>
      <c r="H806" t="s">
        <v>387</v>
      </c>
      <c r="I806" t="s">
        <v>225</v>
      </c>
      <c r="J806" t="s">
        <v>19</v>
      </c>
      <c r="K806" t="s">
        <v>81</v>
      </c>
      <c r="L806" s="2">
        <v>1</v>
      </c>
      <c r="M806" t="s">
        <v>75</v>
      </c>
      <c r="N806" t="s">
        <v>82</v>
      </c>
      <c r="O806" t="s">
        <v>83</v>
      </c>
    </row>
    <row r="807" spans="1:15" x14ac:dyDescent="0.25">
      <c r="A807" s="2">
        <v>1</v>
      </c>
      <c r="B807" s="2">
        <v>2016</v>
      </c>
      <c r="C807" t="s">
        <v>392</v>
      </c>
      <c r="D807" t="s">
        <v>169</v>
      </c>
      <c r="E807" s="2" t="s">
        <v>12</v>
      </c>
      <c r="F807" s="2">
        <f>VLOOKUP(C807,'Five Year Alumni Srvy 2016 Data'!C:F,4,FALSE)</f>
        <v>1</v>
      </c>
      <c r="G807" s="2" t="str">
        <f>VLOOKUP(F807,Coding!K:L,2,FALSE)</f>
        <v>URM</v>
      </c>
      <c r="H807" t="s">
        <v>382</v>
      </c>
      <c r="I807" t="s">
        <v>328</v>
      </c>
      <c r="J807" t="s">
        <v>10</v>
      </c>
      <c r="K807" t="s">
        <v>81</v>
      </c>
      <c r="L807" s="2">
        <v>2</v>
      </c>
      <c r="M807" t="s">
        <v>75</v>
      </c>
      <c r="N807" t="s">
        <v>82</v>
      </c>
      <c r="O807" t="s">
        <v>175</v>
      </c>
    </row>
    <row r="808" spans="1:15" x14ac:dyDescent="0.25">
      <c r="A808" s="2">
        <v>1</v>
      </c>
      <c r="B808" s="2">
        <v>2016</v>
      </c>
      <c r="C808" t="s">
        <v>393</v>
      </c>
      <c r="D808" t="s">
        <v>264</v>
      </c>
      <c r="E808" s="2" t="s">
        <v>12</v>
      </c>
      <c r="F808" s="2">
        <f>VLOOKUP(C808,'Five Year Alumni Srvy 2016 Data'!C:F,4,FALSE)</f>
        <v>1</v>
      </c>
      <c r="G808" s="2" t="str">
        <f>VLOOKUP(F808,Coding!K:L,2,FALSE)</f>
        <v>URM</v>
      </c>
      <c r="H808" t="s">
        <v>260</v>
      </c>
      <c r="I808" t="s">
        <v>261</v>
      </c>
      <c r="J808" t="s">
        <v>10</v>
      </c>
      <c r="K808" t="s">
        <v>81</v>
      </c>
      <c r="L808" s="2">
        <v>2</v>
      </c>
      <c r="M808" t="s">
        <v>75</v>
      </c>
      <c r="N808" t="s">
        <v>82</v>
      </c>
      <c r="O808" t="s">
        <v>175</v>
      </c>
    </row>
    <row r="809" spans="1:15" x14ac:dyDescent="0.25">
      <c r="A809" s="2">
        <v>1</v>
      </c>
      <c r="B809" s="2">
        <v>2016</v>
      </c>
      <c r="C809" t="s">
        <v>395</v>
      </c>
      <c r="D809" t="s">
        <v>204</v>
      </c>
      <c r="E809" s="2" t="s">
        <v>12</v>
      </c>
      <c r="F809" s="2">
        <f>VLOOKUP(C809,'Five Year Alumni Srvy 2016 Data'!C:F,4,FALSE)</f>
        <v>1</v>
      </c>
      <c r="G809" s="2" t="str">
        <f>VLOOKUP(F809,Coding!K:L,2,FALSE)</f>
        <v>URM</v>
      </c>
      <c r="H809" t="s">
        <v>339</v>
      </c>
      <c r="I809" t="s">
        <v>339</v>
      </c>
      <c r="J809" t="s">
        <v>15</v>
      </c>
      <c r="K809" t="s">
        <v>81</v>
      </c>
      <c r="L809" s="2">
        <v>1</v>
      </c>
      <c r="M809" t="s">
        <v>75</v>
      </c>
      <c r="N809" t="s">
        <v>82</v>
      </c>
      <c r="O809" t="s">
        <v>83</v>
      </c>
    </row>
    <row r="810" spans="1:15" x14ac:dyDescent="0.25">
      <c r="A810" s="2">
        <v>1</v>
      </c>
      <c r="B810" s="2">
        <v>2016</v>
      </c>
      <c r="C810" t="s">
        <v>397</v>
      </c>
      <c r="D810" t="s">
        <v>169</v>
      </c>
      <c r="E810" s="2" t="s">
        <v>12</v>
      </c>
      <c r="F810" s="2">
        <f>VLOOKUP(C810,'Five Year Alumni Srvy 2016 Data'!C:F,4,FALSE)</f>
        <v>1</v>
      </c>
      <c r="G810" s="2" t="str">
        <f>VLOOKUP(F810,Coding!K:L,2,FALSE)</f>
        <v>URM</v>
      </c>
      <c r="H810" t="s">
        <v>398</v>
      </c>
      <c r="I810" t="s">
        <v>399</v>
      </c>
      <c r="J810" t="s">
        <v>19</v>
      </c>
      <c r="K810" t="s">
        <v>81</v>
      </c>
      <c r="L810" s="2">
        <v>3</v>
      </c>
      <c r="M810" t="s">
        <v>75</v>
      </c>
      <c r="N810" t="s">
        <v>82</v>
      </c>
      <c r="O810" t="s">
        <v>208</v>
      </c>
    </row>
    <row r="811" spans="1:15" x14ac:dyDescent="0.25">
      <c r="A811" s="2">
        <v>1</v>
      </c>
      <c r="B811" s="2">
        <v>2016</v>
      </c>
      <c r="C811" t="s">
        <v>403</v>
      </c>
      <c r="D811" t="s">
        <v>169</v>
      </c>
      <c r="E811" s="2" t="s">
        <v>12</v>
      </c>
      <c r="F811" s="2">
        <f>VLOOKUP(C811,'Five Year Alumni Srvy 2016 Data'!C:F,4,FALSE)</f>
        <v>1</v>
      </c>
      <c r="G811" s="2" t="str">
        <f>VLOOKUP(F811,Coding!K:L,2,FALSE)</f>
        <v>URM</v>
      </c>
      <c r="H811" t="s">
        <v>304</v>
      </c>
      <c r="I811" t="s">
        <v>267</v>
      </c>
      <c r="J811" t="s">
        <v>10</v>
      </c>
      <c r="K811" t="s">
        <v>81</v>
      </c>
      <c r="L811" s="3"/>
      <c r="M811" t="s">
        <v>75</v>
      </c>
      <c r="N811" t="s">
        <v>82</v>
      </c>
    </row>
    <row r="812" spans="1:15" x14ac:dyDescent="0.25">
      <c r="A812" s="2">
        <v>1</v>
      </c>
      <c r="B812" s="2">
        <v>2016</v>
      </c>
      <c r="C812" t="s">
        <v>407</v>
      </c>
      <c r="D812" t="s">
        <v>48</v>
      </c>
      <c r="E812" s="2" t="s">
        <v>12</v>
      </c>
      <c r="F812" s="2">
        <f>VLOOKUP(C812,'Five Year Alumni Srvy 2016 Data'!C:F,4,FALSE)</f>
        <v>1</v>
      </c>
      <c r="G812" s="2" t="str">
        <f>VLOOKUP(F812,Coding!K:L,2,FALSE)</f>
        <v>URM</v>
      </c>
      <c r="H812" t="s">
        <v>408</v>
      </c>
      <c r="I812" t="s">
        <v>409</v>
      </c>
      <c r="J812" t="s">
        <v>19</v>
      </c>
      <c r="K812" t="s">
        <v>81</v>
      </c>
      <c r="L812" s="2">
        <v>5</v>
      </c>
      <c r="M812" t="s">
        <v>75</v>
      </c>
      <c r="N812" t="s">
        <v>82</v>
      </c>
      <c r="O812" t="s">
        <v>280</v>
      </c>
    </row>
    <row r="813" spans="1:15" x14ac:dyDescent="0.25">
      <c r="A813" s="2">
        <v>1</v>
      </c>
      <c r="B813" s="2">
        <v>2016</v>
      </c>
      <c r="C813" t="s">
        <v>411</v>
      </c>
      <c r="D813" t="s">
        <v>48</v>
      </c>
      <c r="E813" s="2" t="s">
        <v>12</v>
      </c>
      <c r="F813" s="2">
        <f>VLOOKUP(C813,'Five Year Alumni Srvy 2016 Data'!C:F,4,FALSE)</f>
        <v>1</v>
      </c>
      <c r="G813" s="2" t="str">
        <f>VLOOKUP(F813,Coding!K:L,2,FALSE)</f>
        <v>URM</v>
      </c>
      <c r="H813" t="s">
        <v>412</v>
      </c>
      <c r="I813" t="s">
        <v>196</v>
      </c>
      <c r="J813" t="s">
        <v>10</v>
      </c>
      <c r="K813" t="s">
        <v>81</v>
      </c>
      <c r="L813" s="2">
        <v>2</v>
      </c>
      <c r="M813" t="s">
        <v>75</v>
      </c>
      <c r="N813" t="s">
        <v>82</v>
      </c>
      <c r="O813" t="s">
        <v>175</v>
      </c>
    </row>
    <row r="814" spans="1:15" x14ac:dyDescent="0.25">
      <c r="A814" s="2">
        <v>1</v>
      </c>
      <c r="B814" s="2">
        <v>2016</v>
      </c>
      <c r="C814" t="s">
        <v>421</v>
      </c>
      <c r="D814" t="s">
        <v>264</v>
      </c>
      <c r="E814" s="2" t="s">
        <v>12</v>
      </c>
      <c r="F814" s="2">
        <f>VLOOKUP(C814,'Five Year Alumni Srvy 2016 Data'!C:F,4,FALSE)</f>
        <v>1</v>
      </c>
      <c r="G814" s="2" t="str">
        <f>VLOOKUP(F814,Coding!K:L,2,FALSE)</f>
        <v>URM</v>
      </c>
      <c r="H814" t="s">
        <v>389</v>
      </c>
      <c r="I814" t="s">
        <v>390</v>
      </c>
      <c r="J814" t="s">
        <v>21</v>
      </c>
      <c r="K814" t="s">
        <v>81</v>
      </c>
      <c r="L814" s="2">
        <v>5</v>
      </c>
      <c r="M814" t="s">
        <v>75</v>
      </c>
      <c r="N814" t="s">
        <v>82</v>
      </c>
      <c r="O814" t="s">
        <v>280</v>
      </c>
    </row>
    <row r="815" spans="1:15" x14ac:dyDescent="0.25">
      <c r="A815" s="2">
        <v>1</v>
      </c>
      <c r="B815" s="2">
        <v>2016</v>
      </c>
      <c r="C815" t="s">
        <v>423</v>
      </c>
      <c r="D815" t="s">
        <v>204</v>
      </c>
      <c r="E815" s="2" t="s">
        <v>12</v>
      </c>
      <c r="F815" s="2">
        <f>VLOOKUP(C815,'Five Year Alumni Srvy 2016 Data'!C:F,4,FALSE)</f>
        <v>1</v>
      </c>
      <c r="G815" s="2" t="str">
        <f>VLOOKUP(F815,Coding!K:L,2,FALSE)</f>
        <v>URM</v>
      </c>
      <c r="H815" t="s">
        <v>328</v>
      </c>
      <c r="I815" t="s">
        <v>328</v>
      </c>
      <c r="J815" t="s">
        <v>10</v>
      </c>
      <c r="K815" t="s">
        <v>81</v>
      </c>
      <c r="L815" s="2">
        <v>1</v>
      </c>
      <c r="M815" t="s">
        <v>75</v>
      </c>
      <c r="N815" t="s">
        <v>82</v>
      </c>
      <c r="O815" t="s">
        <v>83</v>
      </c>
    </row>
    <row r="816" spans="1:15" x14ac:dyDescent="0.25">
      <c r="A816" s="2">
        <v>1</v>
      </c>
      <c r="B816" s="2">
        <v>2016</v>
      </c>
      <c r="C816" t="s">
        <v>428</v>
      </c>
      <c r="D816" t="s">
        <v>48</v>
      </c>
      <c r="E816" s="2" t="s">
        <v>12</v>
      </c>
      <c r="F816" s="2">
        <f>VLOOKUP(C816,'Five Year Alumni Srvy 2016 Data'!C:F,4,FALSE)</f>
        <v>1</v>
      </c>
      <c r="G816" s="2" t="str">
        <f>VLOOKUP(F816,Coding!K:L,2,FALSE)</f>
        <v>URM</v>
      </c>
      <c r="H816" t="s">
        <v>342</v>
      </c>
      <c r="I816" t="s">
        <v>342</v>
      </c>
      <c r="J816" t="s">
        <v>19</v>
      </c>
      <c r="K816" t="s">
        <v>81</v>
      </c>
      <c r="L816" s="2">
        <v>2</v>
      </c>
      <c r="M816" t="s">
        <v>75</v>
      </c>
      <c r="N816" t="s">
        <v>82</v>
      </c>
      <c r="O816" t="s">
        <v>175</v>
      </c>
    </row>
    <row r="817" spans="1:15" x14ac:dyDescent="0.25">
      <c r="A817" s="2">
        <v>1</v>
      </c>
      <c r="B817" s="2">
        <v>2016</v>
      </c>
      <c r="C817" t="s">
        <v>429</v>
      </c>
      <c r="D817" t="s">
        <v>169</v>
      </c>
      <c r="E817" s="2" t="s">
        <v>12</v>
      </c>
      <c r="F817" s="2">
        <f>VLOOKUP(C817,'Five Year Alumni Srvy 2016 Data'!C:F,4,FALSE)</f>
        <v>1</v>
      </c>
      <c r="G817" s="2" t="str">
        <f>VLOOKUP(F817,Coding!K:L,2,FALSE)</f>
        <v>URM</v>
      </c>
      <c r="H817" t="s">
        <v>304</v>
      </c>
      <c r="I817" t="s">
        <v>267</v>
      </c>
      <c r="J817" t="s">
        <v>10</v>
      </c>
      <c r="K817" t="s">
        <v>81</v>
      </c>
      <c r="L817" s="3"/>
      <c r="M817" t="s">
        <v>75</v>
      </c>
      <c r="N817" t="s">
        <v>82</v>
      </c>
    </row>
    <row r="818" spans="1:15" x14ac:dyDescent="0.25">
      <c r="A818" s="2">
        <v>1</v>
      </c>
      <c r="B818" s="2">
        <v>2016</v>
      </c>
      <c r="C818" t="s">
        <v>430</v>
      </c>
      <c r="D818" t="s">
        <v>48</v>
      </c>
      <c r="E818" s="2" t="s">
        <v>12</v>
      </c>
      <c r="F818" s="2">
        <f>VLOOKUP(C818,'Five Year Alumni Srvy 2016 Data'!C:F,4,FALSE)</f>
        <v>1</v>
      </c>
      <c r="G818" s="2" t="str">
        <f>VLOOKUP(F818,Coding!K:L,2,FALSE)</f>
        <v>URM</v>
      </c>
      <c r="H818" t="s">
        <v>182</v>
      </c>
      <c r="I818" t="s">
        <v>182</v>
      </c>
      <c r="J818" t="s">
        <v>21</v>
      </c>
      <c r="K818" t="s">
        <v>81</v>
      </c>
      <c r="L818" s="2">
        <v>6</v>
      </c>
      <c r="M818" t="s">
        <v>75</v>
      </c>
      <c r="N818" t="s">
        <v>82</v>
      </c>
      <c r="O818" t="s">
        <v>294</v>
      </c>
    </row>
    <row r="819" spans="1:15" x14ac:dyDescent="0.25">
      <c r="A819" s="2">
        <v>1</v>
      </c>
      <c r="B819" s="2">
        <v>2016</v>
      </c>
      <c r="C819" t="s">
        <v>436</v>
      </c>
      <c r="D819" t="s">
        <v>48</v>
      </c>
      <c r="E819" s="2" t="s">
        <v>12</v>
      </c>
      <c r="F819" s="2">
        <f>VLOOKUP(C819,'Five Year Alumni Srvy 2016 Data'!C:F,4,FALSE)</f>
        <v>1</v>
      </c>
      <c r="G819" s="2" t="str">
        <f>VLOOKUP(F819,Coding!K:L,2,FALSE)</f>
        <v>URM</v>
      </c>
      <c r="H819" t="s">
        <v>238</v>
      </c>
      <c r="I819" t="s">
        <v>225</v>
      </c>
      <c r="J819" t="s">
        <v>19</v>
      </c>
      <c r="K819" t="s">
        <v>81</v>
      </c>
      <c r="L819" s="2">
        <v>7</v>
      </c>
      <c r="M819" t="s">
        <v>75</v>
      </c>
      <c r="N819" t="s">
        <v>82</v>
      </c>
      <c r="O819" t="s">
        <v>243</v>
      </c>
    </row>
    <row r="820" spans="1:15" x14ac:dyDescent="0.25">
      <c r="A820" s="2">
        <v>1</v>
      </c>
      <c r="B820" s="2">
        <v>2016</v>
      </c>
      <c r="C820" t="s">
        <v>439</v>
      </c>
      <c r="D820" t="s">
        <v>169</v>
      </c>
      <c r="E820" s="2" t="s">
        <v>12</v>
      </c>
      <c r="F820" s="2">
        <f>VLOOKUP(C820,'Five Year Alumni Srvy 2016 Data'!C:F,4,FALSE)</f>
        <v>1</v>
      </c>
      <c r="G820" s="2" t="str">
        <f>VLOOKUP(F820,Coding!K:L,2,FALSE)</f>
        <v>URM</v>
      </c>
      <c r="H820" t="s">
        <v>328</v>
      </c>
      <c r="I820" t="s">
        <v>328</v>
      </c>
      <c r="J820" t="s">
        <v>10</v>
      </c>
      <c r="K820" t="s">
        <v>81</v>
      </c>
      <c r="L820" s="2">
        <v>3</v>
      </c>
      <c r="M820" t="s">
        <v>75</v>
      </c>
      <c r="N820" t="s">
        <v>82</v>
      </c>
      <c r="O820" t="s">
        <v>208</v>
      </c>
    </row>
    <row r="821" spans="1:15" x14ac:dyDescent="0.25">
      <c r="A821" s="2">
        <v>1</v>
      </c>
      <c r="B821" s="2">
        <v>2016</v>
      </c>
      <c r="C821" t="s">
        <v>440</v>
      </c>
      <c r="D821" t="s">
        <v>48</v>
      </c>
      <c r="E821" s="2" t="s">
        <v>12</v>
      </c>
      <c r="F821" s="2">
        <f>VLOOKUP(C821,'Five Year Alumni Srvy 2016 Data'!C:F,4,FALSE)</f>
        <v>1</v>
      </c>
      <c r="G821" s="2" t="str">
        <f>VLOOKUP(F821,Coding!K:L,2,FALSE)</f>
        <v>URM</v>
      </c>
      <c r="H821" t="s">
        <v>182</v>
      </c>
      <c r="I821" t="s">
        <v>182</v>
      </c>
      <c r="J821" t="s">
        <v>21</v>
      </c>
      <c r="K821" t="s">
        <v>81</v>
      </c>
      <c r="L821" s="2">
        <v>1</v>
      </c>
      <c r="M821" t="s">
        <v>75</v>
      </c>
      <c r="N821" t="s">
        <v>82</v>
      </c>
      <c r="O821" t="s">
        <v>83</v>
      </c>
    </row>
    <row r="822" spans="1:15" x14ac:dyDescent="0.25">
      <c r="A822" s="2">
        <v>1</v>
      </c>
      <c r="B822" s="2">
        <v>2016</v>
      </c>
      <c r="C822" t="s">
        <v>447</v>
      </c>
      <c r="D822" t="s">
        <v>48</v>
      </c>
      <c r="E822" s="2" t="s">
        <v>12</v>
      </c>
      <c r="F822" s="2">
        <f>VLOOKUP(C822,'Five Year Alumni Srvy 2016 Data'!C:F,4,FALSE)</f>
        <v>1</v>
      </c>
      <c r="G822" s="2" t="str">
        <f>VLOOKUP(F822,Coding!K:L,2,FALSE)</f>
        <v>URM</v>
      </c>
      <c r="H822" t="s">
        <v>448</v>
      </c>
      <c r="I822" t="s">
        <v>261</v>
      </c>
      <c r="J822" t="s">
        <v>10</v>
      </c>
      <c r="K822" t="s">
        <v>81</v>
      </c>
      <c r="L822" s="2">
        <v>6</v>
      </c>
      <c r="M822" t="s">
        <v>75</v>
      </c>
      <c r="N822" t="s">
        <v>82</v>
      </c>
      <c r="O822" t="s">
        <v>294</v>
      </c>
    </row>
    <row r="823" spans="1:15" x14ac:dyDescent="0.25">
      <c r="A823" s="2">
        <v>1</v>
      </c>
      <c r="B823" s="2">
        <v>2016</v>
      </c>
      <c r="C823" t="s">
        <v>456</v>
      </c>
      <c r="D823" t="s">
        <v>204</v>
      </c>
      <c r="E823" s="2" t="s">
        <v>12</v>
      </c>
      <c r="F823" s="2">
        <f>VLOOKUP(C823,'Five Year Alumni Srvy 2016 Data'!C:F,4,FALSE)</f>
        <v>1</v>
      </c>
      <c r="G823" s="2" t="str">
        <f>VLOOKUP(F823,Coding!K:L,2,FALSE)</f>
        <v>URM</v>
      </c>
      <c r="H823" t="s">
        <v>382</v>
      </c>
      <c r="I823" t="s">
        <v>328</v>
      </c>
      <c r="J823" t="s">
        <v>10</v>
      </c>
      <c r="K823" t="s">
        <v>81</v>
      </c>
      <c r="L823" s="2">
        <v>1</v>
      </c>
      <c r="M823" t="s">
        <v>75</v>
      </c>
      <c r="N823" t="s">
        <v>82</v>
      </c>
      <c r="O823" t="s">
        <v>83</v>
      </c>
    </row>
    <row r="824" spans="1:15" x14ac:dyDescent="0.25">
      <c r="A824" s="2">
        <v>1</v>
      </c>
      <c r="B824" s="2">
        <v>2016</v>
      </c>
      <c r="C824" t="s">
        <v>457</v>
      </c>
      <c r="D824" t="s">
        <v>169</v>
      </c>
      <c r="E824" s="2" t="s">
        <v>12</v>
      </c>
      <c r="F824" s="2">
        <f>VLOOKUP(C824,'Five Year Alumni Srvy 2016 Data'!C:F,4,FALSE)</f>
        <v>1</v>
      </c>
      <c r="G824" s="2" t="str">
        <f>VLOOKUP(F824,Coding!K:L,2,FALSE)</f>
        <v>URM</v>
      </c>
      <c r="H824" t="s">
        <v>409</v>
      </c>
      <c r="I824" t="s">
        <v>409</v>
      </c>
      <c r="J824" t="s">
        <v>19</v>
      </c>
      <c r="K824" t="s">
        <v>81</v>
      </c>
      <c r="L824" s="2">
        <v>6</v>
      </c>
      <c r="M824" t="s">
        <v>75</v>
      </c>
      <c r="N824" t="s">
        <v>82</v>
      </c>
      <c r="O824" t="s">
        <v>294</v>
      </c>
    </row>
    <row r="825" spans="1:15" x14ac:dyDescent="0.25">
      <c r="A825" s="2">
        <v>1</v>
      </c>
      <c r="B825" s="2">
        <v>2016</v>
      </c>
      <c r="C825" t="s">
        <v>458</v>
      </c>
      <c r="D825" t="s">
        <v>169</v>
      </c>
      <c r="E825" s="2" t="s">
        <v>12</v>
      </c>
      <c r="F825" s="2">
        <f>VLOOKUP(C825,'Five Year Alumni Srvy 2016 Data'!C:F,4,FALSE)</f>
        <v>1</v>
      </c>
      <c r="G825" s="2" t="str">
        <f>VLOOKUP(F825,Coding!K:L,2,FALSE)</f>
        <v>URM</v>
      </c>
      <c r="H825" t="s">
        <v>459</v>
      </c>
      <c r="I825" t="s">
        <v>220</v>
      </c>
      <c r="J825" t="s">
        <v>19</v>
      </c>
      <c r="K825" t="s">
        <v>81</v>
      </c>
      <c r="L825" s="2">
        <v>3</v>
      </c>
      <c r="M825" t="s">
        <v>75</v>
      </c>
      <c r="N825" t="s">
        <v>82</v>
      </c>
      <c r="O825" t="s">
        <v>208</v>
      </c>
    </row>
    <row r="826" spans="1:15" x14ac:dyDescent="0.25">
      <c r="A826" s="2">
        <v>1</v>
      </c>
      <c r="B826" s="2">
        <v>2016</v>
      </c>
      <c r="C826" t="s">
        <v>467</v>
      </c>
      <c r="D826" t="s">
        <v>264</v>
      </c>
      <c r="E826" s="2" t="s">
        <v>12</v>
      </c>
      <c r="F826" s="2">
        <f>VLOOKUP(C826,'Five Year Alumni Srvy 2016 Data'!C:F,4,FALSE)</f>
        <v>1</v>
      </c>
      <c r="G826" s="2" t="str">
        <f>VLOOKUP(F826,Coding!K:L,2,FALSE)</f>
        <v>URM</v>
      </c>
      <c r="H826" t="s">
        <v>235</v>
      </c>
      <c r="I826" t="s">
        <v>236</v>
      </c>
      <c r="J826" t="s">
        <v>15</v>
      </c>
      <c r="K826" t="s">
        <v>81</v>
      </c>
      <c r="L826" s="3"/>
      <c r="M826" t="s">
        <v>75</v>
      </c>
      <c r="N826" t="s">
        <v>82</v>
      </c>
    </row>
    <row r="827" spans="1:15" x14ac:dyDescent="0.25">
      <c r="A827" s="2">
        <v>1</v>
      </c>
      <c r="B827" s="2">
        <v>2016</v>
      </c>
      <c r="C827" t="s">
        <v>470</v>
      </c>
      <c r="D827" t="s">
        <v>48</v>
      </c>
      <c r="E827" s="2" t="s">
        <v>12</v>
      </c>
      <c r="F827" s="2">
        <f>VLOOKUP(C827,'Five Year Alumni Srvy 2016 Data'!C:F,4,FALSE)</f>
        <v>1</v>
      </c>
      <c r="G827" s="2" t="str">
        <f>VLOOKUP(F827,Coding!K:L,2,FALSE)</f>
        <v>URM</v>
      </c>
      <c r="H827" t="s">
        <v>471</v>
      </c>
      <c r="I827" t="s">
        <v>452</v>
      </c>
      <c r="J827" t="s">
        <v>21</v>
      </c>
      <c r="K827" t="s">
        <v>81</v>
      </c>
      <c r="L827" s="2">
        <v>1</v>
      </c>
      <c r="M827" t="s">
        <v>75</v>
      </c>
      <c r="N827" t="s">
        <v>82</v>
      </c>
      <c r="O827" t="s">
        <v>83</v>
      </c>
    </row>
    <row r="828" spans="1:15" x14ac:dyDescent="0.25">
      <c r="A828" s="2">
        <v>1</v>
      </c>
      <c r="B828" s="2">
        <v>2016</v>
      </c>
      <c r="C828" t="s">
        <v>478</v>
      </c>
      <c r="D828" t="s">
        <v>48</v>
      </c>
      <c r="E828" s="2" t="s">
        <v>12</v>
      </c>
      <c r="F828" s="2">
        <f>VLOOKUP(C828,'Five Year Alumni Srvy 2016 Data'!C:F,4,FALSE)</f>
        <v>1</v>
      </c>
      <c r="G828" s="2" t="str">
        <f>VLOOKUP(F828,Coding!K:L,2,FALSE)</f>
        <v>URM</v>
      </c>
      <c r="H828" t="s">
        <v>412</v>
      </c>
      <c r="I828" t="s">
        <v>196</v>
      </c>
      <c r="J828" t="s">
        <v>10</v>
      </c>
      <c r="K828" t="s">
        <v>81</v>
      </c>
      <c r="L828" s="2">
        <v>2</v>
      </c>
      <c r="M828" t="s">
        <v>75</v>
      </c>
      <c r="N828" t="s">
        <v>82</v>
      </c>
      <c r="O828" t="s">
        <v>175</v>
      </c>
    </row>
    <row r="829" spans="1:15" x14ac:dyDescent="0.25">
      <c r="A829" s="2">
        <v>1</v>
      </c>
      <c r="B829" s="2">
        <v>2016</v>
      </c>
      <c r="C829" t="s">
        <v>481</v>
      </c>
      <c r="D829" t="s">
        <v>169</v>
      </c>
      <c r="E829" s="2" t="s">
        <v>12</v>
      </c>
      <c r="F829" s="2">
        <f>VLOOKUP(C829,'Five Year Alumni Srvy 2016 Data'!C:F,4,FALSE)</f>
        <v>1</v>
      </c>
      <c r="G829" s="2" t="str">
        <f>VLOOKUP(F829,Coding!K:L,2,FALSE)</f>
        <v>URM</v>
      </c>
      <c r="H829" t="s">
        <v>270</v>
      </c>
      <c r="I829" t="s">
        <v>270</v>
      </c>
      <c r="J829" t="s">
        <v>21</v>
      </c>
      <c r="K829" t="s">
        <v>81</v>
      </c>
      <c r="L829" s="2">
        <v>5</v>
      </c>
      <c r="M829" t="s">
        <v>75</v>
      </c>
      <c r="N829" t="s">
        <v>82</v>
      </c>
      <c r="O829" t="s">
        <v>280</v>
      </c>
    </row>
    <row r="830" spans="1:15" x14ac:dyDescent="0.25">
      <c r="A830" s="2">
        <v>1</v>
      </c>
      <c r="B830" s="2">
        <v>2016</v>
      </c>
      <c r="C830" t="s">
        <v>484</v>
      </c>
      <c r="D830" t="s">
        <v>48</v>
      </c>
      <c r="E830" s="2" t="s">
        <v>12</v>
      </c>
      <c r="F830" s="2">
        <f>VLOOKUP(C830,'Five Year Alumni Srvy 2016 Data'!C:F,4,FALSE)</f>
        <v>1</v>
      </c>
      <c r="G830" s="2" t="str">
        <f>VLOOKUP(F830,Coding!K:L,2,FALSE)</f>
        <v>URM</v>
      </c>
      <c r="H830" t="s">
        <v>304</v>
      </c>
      <c r="I830" t="s">
        <v>267</v>
      </c>
      <c r="J830" t="s">
        <v>10</v>
      </c>
      <c r="K830" t="s">
        <v>81</v>
      </c>
      <c r="L830" s="2">
        <v>2</v>
      </c>
      <c r="M830" t="s">
        <v>75</v>
      </c>
      <c r="N830" t="s">
        <v>82</v>
      </c>
      <c r="O830" t="s">
        <v>175</v>
      </c>
    </row>
    <row r="831" spans="1:15" x14ac:dyDescent="0.25">
      <c r="A831" s="2">
        <v>1</v>
      </c>
      <c r="B831" s="2">
        <v>2016</v>
      </c>
      <c r="C831" t="s">
        <v>486</v>
      </c>
      <c r="D831" t="s">
        <v>48</v>
      </c>
      <c r="E831" s="2" t="s">
        <v>12</v>
      </c>
      <c r="F831" s="2">
        <f>VLOOKUP(C831,'Five Year Alumni Srvy 2016 Data'!C:F,4,FALSE)</f>
        <v>1</v>
      </c>
      <c r="G831" s="2" t="str">
        <f>VLOOKUP(F831,Coding!K:L,2,FALSE)</f>
        <v>URM</v>
      </c>
      <c r="H831" t="s">
        <v>487</v>
      </c>
      <c r="I831" t="s">
        <v>225</v>
      </c>
      <c r="J831" t="s">
        <v>19</v>
      </c>
      <c r="K831" t="s">
        <v>81</v>
      </c>
      <c r="L831" s="2">
        <v>1</v>
      </c>
      <c r="M831" t="s">
        <v>75</v>
      </c>
      <c r="N831" t="s">
        <v>82</v>
      </c>
      <c r="O831" t="s">
        <v>83</v>
      </c>
    </row>
    <row r="832" spans="1:15" x14ac:dyDescent="0.25">
      <c r="A832" s="2">
        <v>1</v>
      </c>
      <c r="B832" s="2">
        <v>2016</v>
      </c>
      <c r="C832" t="s">
        <v>491</v>
      </c>
      <c r="D832" t="s">
        <v>48</v>
      </c>
      <c r="E832" s="2" t="s">
        <v>12</v>
      </c>
      <c r="F832" s="2">
        <f>VLOOKUP(C832,'Five Year Alumni Srvy 2016 Data'!C:F,4,FALSE)</f>
        <v>1</v>
      </c>
      <c r="G832" s="2" t="str">
        <f>VLOOKUP(F832,Coding!K:L,2,FALSE)</f>
        <v>URM</v>
      </c>
      <c r="H832" t="s">
        <v>298</v>
      </c>
      <c r="I832" t="s">
        <v>298</v>
      </c>
      <c r="J832" t="s">
        <v>21</v>
      </c>
      <c r="K832" t="s">
        <v>81</v>
      </c>
      <c r="L832" s="2">
        <v>3</v>
      </c>
      <c r="M832" t="s">
        <v>75</v>
      </c>
      <c r="N832" t="s">
        <v>82</v>
      </c>
      <c r="O832" t="s">
        <v>208</v>
      </c>
    </row>
    <row r="833" spans="1:15" x14ac:dyDescent="0.25">
      <c r="A833" s="2">
        <v>1</v>
      </c>
      <c r="B833" s="2">
        <v>2016</v>
      </c>
      <c r="C833" t="s">
        <v>494</v>
      </c>
      <c r="D833" t="s">
        <v>48</v>
      </c>
      <c r="E833" s="2" t="s">
        <v>12</v>
      </c>
      <c r="F833" s="2">
        <f>VLOOKUP(C833,'Five Year Alumni Srvy 2016 Data'!C:F,4,FALSE)</f>
        <v>1</v>
      </c>
      <c r="G833" s="2" t="str">
        <f>VLOOKUP(F833,Coding!K:L,2,FALSE)</f>
        <v>URM</v>
      </c>
      <c r="H833" t="s">
        <v>328</v>
      </c>
      <c r="I833" t="s">
        <v>328</v>
      </c>
      <c r="J833" t="s">
        <v>10</v>
      </c>
      <c r="K833" t="s">
        <v>81</v>
      </c>
      <c r="L833" s="2">
        <v>1</v>
      </c>
      <c r="M833" t="s">
        <v>75</v>
      </c>
      <c r="N833" t="s">
        <v>82</v>
      </c>
      <c r="O833" t="s">
        <v>83</v>
      </c>
    </row>
    <row r="834" spans="1:15" x14ac:dyDescent="0.25">
      <c r="A834" s="2">
        <v>1</v>
      </c>
      <c r="B834" s="2">
        <v>2016</v>
      </c>
      <c r="C834" t="s">
        <v>181</v>
      </c>
      <c r="D834" t="s">
        <v>48</v>
      </c>
      <c r="E834" s="2" t="s">
        <v>7</v>
      </c>
      <c r="F834" s="2">
        <f>VLOOKUP(C834,'Five Year Alumni Srvy 2016 Data'!C:F,4,FALSE)</f>
        <v>0</v>
      </c>
      <c r="G834" s="2" t="str">
        <f>VLOOKUP(F834,Coding!K:L,2,FALSE)</f>
        <v>Non-URM</v>
      </c>
      <c r="H834" t="s">
        <v>182</v>
      </c>
      <c r="I834" t="s">
        <v>182</v>
      </c>
      <c r="J834" t="s">
        <v>21</v>
      </c>
      <c r="K834" t="s">
        <v>90</v>
      </c>
      <c r="L834" s="2">
        <v>4</v>
      </c>
      <c r="M834" t="s">
        <v>75</v>
      </c>
      <c r="N834" t="s">
        <v>91</v>
      </c>
      <c r="O834" t="s">
        <v>92</v>
      </c>
    </row>
    <row r="835" spans="1:15" x14ac:dyDescent="0.25">
      <c r="A835" s="2">
        <v>1</v>
      </c>
      <c r="B835" s="2">
        <v>2016</v>
      </c>
      <c r="C835" t="s">
        <v>197</v>
      </c>
      <c r="D835" t="s">
        <v>48</v>
      </c>
      <c r="E835" s="2" t="s">
        <v>7</v>
      </c>
      <c r="F835" s="2">
        <f>VLOOKUP(C835,'Five Year Alumni Srvy 2016 Data'!C:F,4,FALSE)</f>
        <v>0</v>
      </c>
      <c r="G835" s="2" t="str">
        <f>VLOOKUP(F835,Coding!K:L,2,FALSE)</f>
        <v>Non-URM</v>
      </c>
      <c r="H835" t="s">
        <v>198</v>
      </c>
      <c r="I835" t="s">
        <v>199</v>
      </c>
      <c r="J835" t="s">
        <v>17</v>
      </c>
      <c r="K835" t="s">
        <v>90</v>
      </c>
      <c r="L835" s="2">
        <v>1</v>
      </c>
      <c r="M835" t="s">
        <v>75</v>
      </c>
      <c r="N835" t="s">
        <v>91</v>
      </c>
      <c r="O835" t="s">
        <v>200</v>
      </c>
    </row>
    <row r="836" spans="1:15" x14ac:dyDescent="0.25">
      <c r="A836" s="2">
        <v>1</v>
      </c>
      <c r="B836" s="2">
        <v>2016</v>
      </c>
      <c r="C836" t="s">
        <v>240</v>
      </c>
      <c r="D836" t="s">
        <v>48</v>
      </c>
      <c r="E836" s="2" t="s">
        <v>7</v>
      </c>
      <c r="F836" s="2">
        <f>VLOOKUP(C836,'Five Year Alumni Srvy 2016 Data'!C:F,4,FALSE)</f>
        <v>0</v>
      </c>
      <c r="G836" s="2" t="str">
        <f>VLOOKUP(F836,Coding!K:L,2,FALSE)</f>
        <v>Non-URM</v>
      </c>
      <c r="H836" t="s">
        <v>241</v>
      </c>
      <c r="I836" t="s">
        <v>242</v>
      </c>
      <c r="J836" t="s">
        <v>21</v>
      </c>
      <c r="K836" t="s">
        <v>90</v>
      </c>
      <c r="L836" s="2">
        <v>2</v>
      </c>
      <c r="M836" t="s">
        <v>75</v>
      </c>
      <c r="N836" t="s">
        <v>91</v>
      </c>
      <c r="O836" t="s">
        <v>176</v>
      </c>
    </row>
    <row r="837" spans="1:15" x14ac:dyDescent="0.25">
      <c r="A837" s="2">
        <v>1</v>
      </c>
      <c r="B837" s="2">
        <v>2016</v>
      </c>
      <c r="C837" t="s">
        <v>247</v>
      </c>
      <c r="D837" t="s">
        <v>48</v>
      </c>
      <c r="E837" s="2" t="s">
        <v>7</v>
      </c>
      <c r="F837" s="2">
        <f>VLOOKUP(C837,'Five Year Alumni Srvy 2016 Data'!C:F,4,FALSE)</f>
        <v>0</v>
      </c>
      <c r="G837" s="2" t="str">
        <f>VLOOKUP(F837,Coding!K:L,2,FALSE)</f>
        <v>Non-URM</v>
      </c>
      <c r="H837" t="s">
        <v>248</v>
      </c>
      <c r="I837" t="s">
        <v>249</v>
      </c>
      <c r="J837" t="s">
        <v>17</v>
      </c>
      <c r="K837" t="s">
        <v>90</v>
      </c>
      <c r="L837" s="2">
        <v>4</v>
      </c>
      <c r="M837" t="s">
        <v>75</v>
      </c>
      <c r="N837" t="s">
        <v>91</v>
      </c>
      <c r="O837" t="s">
        <v>92</v>
      </c>
    </row>
    <row r="838" spans="1:15" x14ac:dyDescent="0.25">
      <c r="A838" s="2">
        <v>1</v>
      </c>
      <c r="B838" s="2">
        <v>2016</v>
      </c>
      <c r="C838" t="s">
        <v>250</v>
      </c>
      <c r="D838" t="s">
        <v>48</v>
      </c>
      <c r="E838" s="2" t="s">
        <v>7</v>
      </c>
      <c r="F838" s="2">
        <f>VLOOKUP(C838,'Five Year Alumni Srvy 2016 Data'!C:F,4,FALSE)</f>
        <v>0</v>
      </c>
      <c r="G838" s="2" t="str">
        <f>VLOOKUP(F838,Coding!K:L,2,FALSE)</f>
        <v>Non-URM</v>
      </c>
      <c r="H838" t="s">
        <v>228</v>
      </c>
      <c r="I838" t="s">
        <v>229</v>
      </c>
      <c r="J838" t="s">
        <v>21</v>
      </c>
      <c r="K838" t="s">
        <v>90</v>
      </c>
      <c r="L838" s="2">
        <v>4</v>
      </c>
      <c r="M838" t="s">
        <v>75</v>
      </c>
      <c r="N838" t="s">
        <v>91</v>
      </c>
      <c r="O838" t="s">
        <v>92</v>
      </c>
    </row>
    <row r="839" spans="1:15" x14ac:dyDescent="0.25">
      <c r="A839" s="2">
        <v>1</v>
      </c>
      <c r="B839" s="2">
        <v>2016</v>
      </c>
      <c r="C839" t="s">
        <v>283</v>
      </c>
      <c r="D839" t="s">
        <v>204</v>
      </c>
      <c r="E839" s="2" t="s">
        <v>7</v>
      </c>
      <c r="F839" s="2">
        <f>VLOOKUP(C839,'Five Year Alumni Srvy 2016 Data'!C:F,4,FALSE)</f>
        <v>0</v>
      </c>
      <c r="G839" s="2" t="str">
        <f>VLOOKUP(F839,Coding!K:L,2,FALSE)</f>
        <v>Non-URM</v>
      </c>
      <c r="H839" t="s">
        <v>284</v>
      </c>
      <c r="I839" t="s">
        <v>261</v>
      </c>
      <c r="J839" t="s">
        <v>10</v>
      </c>
      <c r="K839" t="s">
        <v>90</v>
      </c>
      <c r="L839" s="2">
        <v>4</v>
      </c>
      <c r="M839" t="s">
        <v>75</v>
      </c>
      <c r="N839" t="s">
        <v>91</v>
      </c>
      <c r="O839" t="s">
        <v>92</v>
      </c>
    </row>
    <row r="840" spans="1:15" x14ac:dyDescent="0.25">
      <c r="A840" s="2">
        <v>1</v>
      </c>
      <c r="B840" s="2">
        <v>2016</v>
      </c>
      <c r="C840" t="s">
        <v>285</v>
      </c>
      <c r="D840" t="s">
        <v>264</v>
      </c>
      <c r="E840" s="2" t="s">
        <v>7</v>
      </c>
      <c r="F840" s="2">
        <f>VLOOKUP(C840,'Five Year Alumni Srvy 2016 Data'!C:F,4,FALSE)</f>
        <v>0</v>
      </c>
      <c r="G840" s="2" t="str">
        <f>VLOOKUP(F840,Coding!K:L,2,FALSE)</f>
        <v>Non-URM</v>
      </c>
      <c r="H840" t="s">
        <v>270</v>
      </c>
      <c r="I840" t="s">
        <v>270</v>
      </c>
      <c r="J840" t="s">
        <v>21</v>
      </c>
      <c r="K840" t="s">
        <v>90</v>
      </c>
      <c r="L840" s="2">
        <v>3</v>
      </c>
      <c r="M840" t="s">
        <v>75</v>
      </c>
      <c r="N840" t="s">
        <v>91</v>
      </c>
      <c r="O840" t="s">
        <v>95</v>
      </c>
    </row>
    <row r="841" spans="1:15" x14ac:dyDescent="0.25">
      <c r="A841" s="2">
        <v>1</v>
      </c>
      <c r="B841" s="2">
        <v>2016</v>
      </c>
      <c r="C841" t="s">
        <v>288</v>
      </c>
      <c r="D841" t="s">
        <v>48</v>
      </c>
      <c r="E841" s="2" t="s">
        <v>7</v>
      </c>
      <c r="F841" s="2">
        <f>VLOOKUP(C841,'Five Year Alumni Srvy 2016 Data'!C:F,4,FALSE)</f>
        <v>0</v>
      </c>
      <c r="G841" s="2" t="str">
        <f>VLOOKUP(F841,Coding!K:L,2,FALSE)</f>
        <v>Non-URM</v>
      </c>
      <c r="H841" t="s">
        <v>289</v>
      </c>
      <c r="I841" t="s">
        <v>290</v>
      </c>
      <c r="J841" t="s">
        <v>17</v>
      </c>
      <c r="K841" t="s">
        <v>90</v>
      </c>
      <c r="L841" s="2">
        <v>3</v>
      </c>
      <c r="M841" t="s">
        <v>75</v>
      </c>
      <c r="N841" t="s">
        <v>91</v>
      </c>
      <c r="O841" t="s">
        <v>95</v>
      </c>
    </row>
    <row r="842" spans="1:15" x14ac:dyDescent="0.25">
      <c r="A842" s="2">
        <v>1</v>
      </c>
      <c r="B842" s="2">
        <v>2016</v>
      </c>
      <c r="C842" t="s">
        <v>291</v>
      </c>
      <c r="D842" t="s">
        <v>48</v>
      </c>
      <c r="E842" s="2" t="s">
        <v>7</v>
      </c>
      <c r="F842" s="2">
        <f>VLOOKUP(C842,'Five Year Alumni Srvy 2016 Data'!C:F,4,FALSE)</f>
        <v>0</v>
      </c>
      <c r="G842" s="2" t="str">
        <f>VLOOKUP(F842,Coding!K:L,2,FALSE)</f>
        <v>Non-URM</v>
      </c>
      <c r="H842" t="s">
        <v>292</v>
      </c>
      <c r="I842" t="s">
        <v>293</v>
      </c>
      <c r="J842" t="s">
        <v>15</v>
      </c>
      <c r="K842" t="s">
        <v>90</v>
      </c>
      <c r="L842" s="2">
        <v>3</v>
      </c>
      <c r="M842" t="s">
        <v>75</v>
      </c>
      <c r="N842" t="s">
        <v>91</v>
      </c>
      <c r="O842" t="s">
        <v>95</v>
      </c>
    </row>
    <row r="843" spans="1:15" x14ac:dyDescent="0.25">
      <c r="A843" s="2">
        <v>1</v>
      </c>
      <c r="B843" s="2">
        <v>2016</v>
      </c>
      <c r="C843" t="s">
        <v>297</v>
      </c>
      <c r="D843" t="s">
        <v>48</v>
      </c>
      <c r="E843" s="2" t="s">
        <v>7</v>
      </c>
      <c r="F843" s="2">
        <f>VLOOKUP(C843,'Five Year Alumni Srvy 2016 Data'!C:F,4,FALSE)</f>
        <v>0</v>
      </c>
      <c r="G843" s="2" t="str">
        <f>VLOOKUP(F843,Coding!K:L,2,FALSE)</f>
        <v>Non-URM</v>
      </c>
      <c r="H843" t="s">
        <v>298</v>
      </c>
      <c r="I843" t="s">
        <v>298</v>
      </c>
      <c r="J843" t="s">
        <v>21</v>
      </c>
      <c r="K843" t="s">
        <v>90</v>
      </c>
      <c r="L843" s="2">
        <v>2</v>
      </c>
      <c r="M843" t="s">
        <v>75</v>
      </c>
      <c r="N843" t="s">
        <v>91</v>
      </c>
      <c r="O843" t="s">
        <v>176</v>
      </c>
    </row>
    <row r="844" spans="1:15" x14ac:dyDescent="0.25">
      <c r="A844" s="2">
        <v>1</v>
      </c>
      <c r="B844" s="2">
        <v>2016</v>
      </c>
      <c r="C844" t="s">
        <v>299</v>
      </c>
      <c r="D844" t="s">
        <v>48</v>
      </c>
      <c r="E844" s="2" t="s">
        <v>7</v>
      </c>
      <c r="F844" s="2">
        <f>VLOOKUP(C844,'Five Year Alumni Srvy 2016 Data'!C:F,4,FALSE)</f>
        <v>0</v>
      </c>
      <c r="G844" s="2" t="str">
        <f>VLOOKUP(F844,Coding!K:L,2,FALSE)</f>
        <v>Non-URM</v>
      </c>
      <c r="H844" t="s">
        <v>241</v>
      </c>
      <c r="I844" t="s">
        <v>242</v>
      </c>
      <c r="J844" t="s">
        <v>21</v>
      </c>
      <c r="K844" t="s">
        <v>90</v>
      </c>
      <c r="L844" s="2">
        <v>3</v>
      </c>
      <c r="M844" t="s">
        <v>75</v>
      </c>
      <c r="N844" t="s">
        <v>91</v>
      </c>
      <c r="O844" t="s">
        <v>95</v>
      </c>
    </row>
    <row r="845" spans="1:15" x14ac:dyDescent="0.25">
      <c r="A845" s="2">
        <v>1</v>
      </c>
      <c r="B845" s="2">
        <v>2016</v>
      </c>
      <c r="C845" t="s">
        <v>305</v>
      </c>
      <c r="D845" t="s">
        <v>204</v>
      </c>
      <c r="E845" s="2" t="s">
        <v>7</v>
      </c>
      <c r="F845" s="2">
        <f>VLOOKUP(C845,'Five Year Alumni Srvy 2016 Data'!C:F,4,FALSE)</f>
        <v>0</v>
      </c>
      <c r="G845" s="2" t="str">
        <f>VLOOKUP(F845,Coding!K:L,2,FALSE)</f>
        <v>Non-URM</v>
      </c>
      <c r="H845" t="s">
        <v>306</v>
      </c>
      <c r="I845" t="s">
        <v>306</v>
      </c>
      <c r="J845" t="s">
        <v>21</v>
      </c>
      <c r="K845" t="s">
        <v>90</v>
      </c>
      <c r="L845" s="3"/>
      <c r="M845" t="s">
        <v>75</v>
      </c>
      <c r="N845" t="s">
        <v>91</v>
      </c>
    </row>
    <row r="846" spans="1:15" x14ac:dyDescent="0.25">
      <c r="A846" s="2">
        <v>1</v>
      </c>
      <c r="B846" s="2">
        <v>2016</v>
      </c>
      <c r="C846" t="s">
        <v>326</v>
      </c>
      <c r="D846" t="s">
        <v>48</v>
      </c>
      <c r="E846" s="2" t="s">
        <v>7</v>
      </c>
      <c r="F846" s="2">
        <f>VLOOKUP(C846,'Five Year Alumni Srvy 2016 Data'!C:F,4,FALSE)</f>
        <v>0</v>
      </c>
      <c r="G846" s="2" t="str">
        <f>VLOOKUP(F846,Coding!K:L,2,FALSE)</f>
        <v>Non-URM</v>
      </c>
      <c r="H846" t="s">
        <v>182</v>
      </c>
      <c r="I846" t="s">
        <v>182</v>
      </c>
      <c r="J846" t="s">
        <v>21</v>
      </c>
      <c r="K846" t="s">
        <v>90</v>
      </c>
      <c r="L846" s="2">
        <v>4</v>
      </c>
      <c r="M846" t="s">
        <v>75</v>
      </c>
      <c r="N846" t="s">
        <v>91</v>
      </c>
      <c r="O846" t="s">
        <v>92</v>
      </c>
    </row>
    <row r="847" spans="1:15" x14ac:dyDescent="0.25">
      <c r="A847" s="2">
        <v>1</v>
      </c>
      <c r="B847" s="2">
        <v>2016</v>
      </c>
      <c r="C847" t="s">
        <v>331</v>
      </c>
      <c r="D847" t="s">
        <v>204</v>
      </c>
      <c r="E847" s="2" t="s">
        <v>7</v>
      </c>
      <c r="F847" s="2">
        <f>VLOOKUP(C847,'Five Year Alumni Srvy 2016 Data'!C:F,4,FALSE)</f>
        <v>0</v>
      </c>
      <c r="G847" s="2" t="str">
        <f>VLOOKUP(F847,Coding!K:L,2,FALSE)</f>
        <v>Non-URM</v>
      </c>
      <c r="H847" t="s">
        <v>219</v>
      </c>
      <c r="I847" t="s">
        <v>220</v>
      </c>
      <c r="J847" t="s">
        <v>19</v>
      </c>
      <c r="K847" t="s">
        <v>90</v>
      </c>
      <c r="L847" s="2">
        <v>4</v>
      </c>
      <c r="M847" t="s">
        <v>75</v>
      </c>
      <c r="N847" t="s">
        <v>91</v>
      </c>
      <c r="O847" t="s">
        <v>92</v>
      </c>
    </row>
    <row r="848" spans="1:15" x14ac:dyDescent="0.25">
      <c r="A848" s="2">
        <v>1</v>
      </c>
      <c r="B848" s="2">
        <v>2016</v>
      </c>
      <c r="C848" t="s">
        <v>334</v>
      </c>
      <c r="D848" t="s">
        <v>48</v>
      </c>
      <c r="E848" s="2" t="s">
        <v>7</v>
      </c>
      <c r="F848" s="2">
        <f>VLOOKUP(C848,'Five Year Alumni Srvy 2016 Data'!C:F,4,FALSE)</f>
        <v>0</v>
      </c>
      <c r="G848" s="2" t="str">
        <f>VLOOKUP(F848,Coding!K:L,2,FALSE)</f>
        <v>Non-URM</v>
      </c>
      <c r="H848" t="s">
        <v>335</v>
      </c>
      <c r="I848" t="s">
        <v>50</v>
      </c>
      <c r="J848" t="s">
        <v>17</v>
      </c>
      <c r="K848" t="s">
        <v>90</v>
      </c>
      <c r="L848" s="2">
        <v>4</v>
      </c>
      <c r="M848" t="s">
        <v>75</v>
      </c>
      <c r="N848" t="s">
        <v>91</v>
      </c>
      <c r="O848" t="s">
        <v>92</v>
      </c>
    </row>
    <row r="849" spans="1:15" x14ac:dyDescent="0.25">
      <c r="A849" s="2">
        <v>1</v>
      </c>
      <c r="B849" s="2">
        <v>2016</v>
      </c>
      <c r="C849" t="s">
        <v>337</v>
      </c>
      <c r="D849" t="s">
        <v>48</v>
      </c>
      <c r="E849" s="2" t="s">
        <v>7</v>
      </c>
      <c r="F849" s="2">
        <f>VLOOKUP(C849,'Five Year Alumni Srvy 2016 Data'!C:F,4,FALSE)</f>
        <v>0</v>
      </c>
      <c r="G849" s="2" t="str">
        <f>VLOOKUP(F849,Coding!K:L,2,FALSE)</f>
        <v>Non-URM</v>
      </c>
      <c r="H849" t="s">
        <v>298</v>
      </c>
      <c r="I849" t="s">
        <v>298</v>
      </c>
      <c r="J849" t="s">
        <v>21</v>
      </c>
      <c r="K849" t="s">
        <v>90</v>
      </c>
      <c r="L849" s="2">
        <v>2</v>
      </c>
      <c r="M849" t="s">
        <v>75</v>
      </c>
      <c r="N849" t="s">
        <v>91</v>
      </c>
      <c r="O849" t="s">
        <v>176</v>
      </c>
    </row>
    <row r="850" spans="1:15" x14ac:dyDescent="0.25">
      <c r="A850" s="2">
        <v>1</v>
      </c>
      <c r="B850" s="2">
        <v>2016</v>
      </c>
      <c r="C850" t="s">
        <v>338</v>
      </c>
      <c r="D850" t="s">
        <v>48</v>
      </c>
      <c r="E850" s="2" t="s">
        <v>7</v>
      </c>
      <c r="F850" s="2">
        <f>VLOOKUP(C850,'Five Year Alumni Srvy 2016 Data'!C:F,4,FALSE)</f>
        <v>0</v>
      </c>
      <c r="G850" s="2" t="str">
        <f>VLOOKUP(F850,Coding!K:L,2,FALSE)</f>
        <v>Non-URM</v>
      </c>
      <c r="H850" t="s">
        <v>339</v>
      </c>
      <c r="I850" t="s">
        <v>339</v>
      </c>
      <c r="J850" t="s">
        <v>15</v>
      </c>
      <c r="K850" t="s">
        <v>90</v>
      </c>
      <c r="L850" s="2">
        <v>3</v>
      </c>
      <c r="M850" t="s">
        <v>75</v>
      </c>
      <c r="N850" t="s">
        <v>91</v>
      </c>
      <c r="O850" t="s">
        <v>95</v>
      </c>
    </row>
    <row r="851" spans="1:15" x14ac:dyDescent="0.25">
      <c r="A851" s="2">
        <v>1</v>
      </c>
      <c r="B851" s="2">
        <v>2016</v>
      </c>
      <c r="C851" t="s">
        <v>340</v>
      </c>
      <c r="D851" t="s">
        <v>48</v>
      </c>
      <c r="E851" s="2" t="s">
        <v>7</v>
      </c>
      <c r="F851" s="2">
        <f>VLOOKUP(C851,'Five Year Alumni Srvy 2016 Data'!C:F,4,FALSE)</f>
        <v>0</v>
      </c>
      <c r="G851" s="2" t="str">
        <f>VLOOKUP(F851,Coding!K:L,2,FALSE)</f>
        <v>Non-URM</v>
      </c>
      <c r="H851" t="s">
        <v>318</v>
      </c>
      <c r="I851" t="s">
        <v>171</v>
      </c>
      <c r="J851" t="s">
        <v>19</v>
      </c>
      <c r="K851" t="s">
        <v>90</v>
      </c>
      <c r="L851" s="2">
        <v>4</v>
      </c>
      <c r="M851" t="s">
        <v>75</v>
      </c>
      <c r="N851" t="s">
        <v>91</v>
      </c>
      <c r="O851" t="s">
        <v>92</v>
      </c>
    </row>
    <row r="852" spans="1:15" x14ac:dyDescent="0.25">
      <c r="A852" s="2">
        <v>1</v>
      </c>
      <c r="B852" s="2">
        <v>2016</v>
      </c>
      <c r="C852" t="s">
        <v>385</v>
      </c>
      <c r="D852" t="s">
        <v>48</v>
      </c>
      <c r="E852" s="2" t="s">
        <v>7</v>
      </c>
      <c r="F852" s="2">
        <f>VLOOKUP(C852,'Five Year Alumni Srvy 2016 Data'!C:F,4,FALSE)</f>
        <v>0</v>
      </c>
      <c r="G852" s="2" t="str">
        <f>VLOOKUP(F852,Coding!K:L,2,FALSE)</f>
        <v>Non-URM</v>
      </c>
      <c r="H852" t="s">
        <v>270</v>
      </c>
      <c r="I852" t="s">
        <v>270</v>
      </c>
      <c r="J852" t="s">
        <v>21</v>
      </c>
      <c r="K852" t="s">
        <v>90</v>
      </c>
      <c r="L852" s="2">
        <v>4</v>
      </c>
      <c r="M852" t="s">
        <v>75</v>
      </c>
      <c r="N852" t="s">
        <v>91</v>
      </c>
      <c r="O852" t="s">
        <v>92</v>
      </c>
    </row>
    <row r="853" spans="1:15" x14ac:dyDescent="0.25">
      <c r="A853" s="2">
        <v>1</v>
      </c>
      <c r="B853" s="2">
        <v>2016</v>
      </c>
      <c r="C853" t="s">
        <v>391</v>
      </c>
      <c r="D853" t="s">
        <v>48</v>
      </c>
      <c r="E853" s="2" t="s">
        <v>7</v>
      </c>
      <c r="F853" s="2">
        <f>VLOOKUP(C853,'Five Year Alumni Srvy 2016 Data'!C:F,4,FALSE)</f>
        <v>0</v>
      </c>
      <c r="G853" s="2" t="str">
        <f>VLOOKUP(F853,Coding!K:L,2,FALSE)</f>
        <v>Non-URM</v>
      </c>
      <c r="H853" t="s">
        <v>238</v>
      </c>
      <c r="I853" t="s">
        <v>225</v>
      </c>
      <c r="J853" t="s">
        <v>19</v>
      </c>
      <c r="K853" t="s">
        <v>90</v>
      </c>
      <c r="L853" s="2">
        <v>3</v>
      </c>
      <c r="M853" t="s">
        <v>75</v>
      </c>
      <c r="N853" t="s">
        <v>91</v>
      </c>
      <c r="O853" t="s">
        <v>95</v>
      </c>
    </row>
    <row r="854" spans="1:15" x14ac:dyDescent="0.25">
      <c r="A854" s="2">
        <v>1</v>
      </c>
      <c r="B854" s="2">
        <v>2016</v>
      </c>
      <c r="C854" t="s">
        <v>400</v>
      </c>
      <c r="D854" t="s">
        <v>264</v>
      </c>
      <c r="E854" s="2" t="s">
        <v>7</v>
      </c>
      <c r="F854" s="2">
        <f>VLOOKUP(C854,'Five Year Alumni Srvy 2016 Data'!C:F,4,FALSE)</f>
        <v>0</v>
      </c>
      <c r="G854" s="2" t="str">
        <f>VLOOKUP(F854,Coding!K:L,2,FALSE)</f>
        <v>Non-URM</v>
      </c>
      <c r="H854" t="s">
        <v>401</v>
      </c>
      <c r="I854" t="s">
        <v>401</v>
      </c>
      <c r="J854" t="s">
        <v>19</v>
      </c>
      <c r="K854" t="s">
        <v>90</v>
      </c>
      <c r="L854" s="2">
        <v>3</v>
      </c>
      <c r="M854" t="s">
        <v>75</v>
      </c>
      <c r="N854" t="s">
        <v>91</v>
      </c>
      <c r="O854" t="s">
        <v>95</v>
      </c>
    </row>
    <row r="855" spans="1:15" x14ac:dyDescent="0.25">
      <c r="A855" s="2">
        <v>1</v>
      </c>
      <c r="B855" s="2">
        <v>2016</v>
      </c>
      <c r="C855" t="s">
        <v>406</v>
      </c>
      <c r="D855" t="s">
        <v>204</v>
      </c>
      <c r="E855" s="2" t="s">
        <v>7</v>
      </c>
      <c r="F855" s="2">
        <f>VLOOKUP(C855,'Five Year Alumni Srvy 2016 Data'!C:F,4,FALSE)</f>
        <v>0</v>
      </c>
      <c r="G855" s="2" t="str">
        <f>VLOOKUP(F855,Coding!K:L,2,FALSE)</f>
        <v>Non-URM</v>
      </c>
      <c r="H855" t="s">
        <v>215</v>
      </c>
      <c r="I855" t="s">
        <v>215</v>
      </c>
      <c r="J855" t="s">
        <v>21</v>
      </c>
      <c r="K855" t="s">
        <v>90</v>
      </c>
      <c r="L855" s="2">
        <v>4</v>
      </c>
      <c r="M855" t="s">
        <v>75</v>
      </c>
      <c r="N855" t="s">
        <v>91</v>
      </c>
      <c r="O855" t="s">
        <v>92</v>
      </c>
    </row>
    <row r="856" spans="1:15" x14ac:dyDescent="0.25">
      <c r="A856" s="2">
        <v>1</v>
      </c>
      <c r="B856" s="2">
        <v>2016</v>
      </c>
      <c r="C856" t="s">
        <v>413</v>
      </c>
      <c r="D856" t="s">
        <v>169</v>
      </c>
      <c r="E856" s="2" t="s">
        <v>7</v>
      </c>
      <c r="F856" s="2">
        <f>VLOOKUP(C856,'Five Year Alumni Srvy 2016 Data'!C:F,4,FALSE)</f>
        <v>0</v>
      </c>
      <c r="G856" s="2" t="str">
        <f>VLOOKUP(F856,Coding!K:L,2,FALSE)</f>
        <v>Non-URM</v>
      </c>
      <c r="H856" t="s">
        <v>414</v>
      </c>
      <c r="I856" t="s">
        <v>415</v>
      </c>
      <c r="J856" t="s">
        <v>19</v>
      </c>
      <c r="K856" t="s">
        <v>90</v>
      </c>
      <c r="L856" s="2">
        <v>4</v>
      </c>
      <c r="M856" t="s">
        <v>75</v>
      </c>
      <c r="N856" t="s">
        <v>91</v>
      </c>
      <c r="O856" t="s">
        <v>92</v>
      </c>
    </row>
    <row r="857" spans="1:15" x14ac:dyDescent="0.25">
      <c r="A857" s="2">
        <v>1</v>
      </c>
      <c r="B857" s="2">
        <v>2016</v>
      </c>
      <c r="C857" t="s">
        <v>416</v>
      </c>
      <c r="D857" t="s">
        <v>169</v>
      </c>
      <c r="E857" s="2" t="s">
        <v>7</v>
      </c>
      <c r="F857" s="2">
        <f>VLOOKUP(C857,'Five Year Alumni Srvy 2016 Data'!C:F,4,FALSE)</f>
        <v>0</v>
      </c>
      <c r="G857" s="2" t="str">
        <f>VLOOKUP(F857,Coding!K:L,2,FALSE)</f>
        <v>Non-URM</v>
      </c>
      <c r="H857" t="s">
        <v>235</v>
      </c>
      <c r="I857" t="s">
        <v>236</v>
      </c>
      <c r="J857" t="s">
        <v>15</v>
      </c>
      <c r="K857" t="s">
        <v>90</v>
      </c>
      <c r="L857" s="2">
        <v>3</v>
      </c>
      <c r="M857" t="s">
        <v>75</v>
      </c>
      <c r="N857" t="s">
        <v>91</v>
      </c>
      <c r="O857" t="s">
        <v>95</v>
      </c>
    </row>
    <row r="858" spans="1:15" x14ac:dyDescent="0.25">
      <c r="A858" s="2">
        <v>1</v>
      </c>
      <c r="B858" s="2">
        <v>2016</v>
      </c>
      <c r="C858" t="s">
        <v>419</v>
      </c>
      <c r="D858" t="s">
        <v>48</v>
      </c>
      <c r="E858" s="2" t="s">
        <v>7</v>
      </c>
      <c r="F858" s="2">
        <f>VLOOKUP(C858,'Five Year Alumni Srvy 2016 Data'!C:F,4,FALSE)</f>
        <v>0</v>
      </c>
      <c r="G858" s="2" t="str">
        <f>VLOOKUP(F858,Coding!K:L,2,FALSE)</f>
        <v>Non-URM</v>
      </c>
      <c r="H858" t="s">
        <v>420</v>
      </c>
      <c r="I858" t="s">
        <v>273</v>
      </c>
      <c r="J858" t="s">
        <v>21</v>
      </c>
      <c r="K858" t="s">
        <v>90</v>
      </c>
      <c r="L858" s="2">
        <v>1</v>
      </c>
      <c r="M858" t="s">
        <v>75</v>
      </c>
      <c r="N858" t="s">
        <v>91</v>
      </c>
      <c r="O858" t="s">
        <v>200</v>
      </c>
    </row>
    <row r="859" spans="1:15" x14ac:dyDescent="0.25">
      <c r="A859" s="2">
        <v>1</v>
      </c>
      <c r="B859" s="2">
        <v>2016</v>
      </c>
      <c r="C859" t="s">
        <v>426</v>
      </c>
      <c r="D859" t="s">
        <v>48</v>
      </c>
      <c r="E859" s="2" t="s">
        <v>7</v>
      </c>
      <c r="F859" s="2">
        <f>VLOOKUP(C859,'Five Year Alumni Srvy 2016 Data'!C:F,4,FALSE)</f>
        <v>0</v>
      </c>
      <c r="G859" s="2" t="str">
        <f>VLOOKUP(F859,Coding!K:L,2,FALSE)</f>
        <v>Non-URM</v>
      </c>
      <c r="H859" t="s">
        <v>427</v>
      </c>
      <c r="I859" t="s">
        <v>267</v>
      </c>
      <c r="J859" t="s">
        <v>10</v>
      </c>
      <c r="K859" t="s">
        <v>90</v>
      </c>
      <c r="L859" s="2">
        <v>4</v>
      </c>
      <c r="M859" t="s">
        <v>75</v>
      </c>
      <c r="N859" t="s">
        <v>91</v>
      </c>
      <c r="O859" t="s">
        <v>92</v>
      </c>
    </row>
    <row r="860" spans="1:15" x14ac:dyDescent="0.25">
      <c r="A860" s="2">
        <v>1</v>
      </c>
      <c r="B860" s="2">
        <v>2016</v>
      </c>
      <c r="C860" t="s">
        <v>431</v>
      </c>
      <c r="D860" t="s">
        <v>48</v>
      </c>
      <c r="E860" s="2" t="s">
        <v>7</v>
      </c>
      <c r="F860" s="2">
        <f>VLOOKUP(C860,'Five Year Alumni Srvy 2016 Data'!C:F,4,FALSE)</f>
        <v>0</v>
      </c>
      <c r="G860" s="2" t="str">
        <f>VLOOKUP(F860,Coding!K:L,2,FALSE)</f>
        <v>Non-URM</v>
      </c>
      <c r="H860" t="s">
        <v>432</v>
      </c>
      <c r="I860" t="s">
        <v>433</v>
      </c>
      <c r="J860" t="s">
        <v>15</v>
      </c>
      <c r="K860" t="s">
        <v>90</v>
      </c>
      <c r="L860" s="2">
        <v>3</v>
      </c>
      <c r="M860" t="s">
        <v>75</v>
      </c>
      <c r="N860" t="s">
        <v>91</v>
      </c>
      <c r="O860" t="s">
        <v>95</v>
      </c>
    </row>
    <row r="861" spans="1:15" x14ac:dyDescent="0.25">
      <c r="A861" s="2">
        <v>1</v>
      </c>
      <c r="B861" s="2">
        <v>2016</v>
      </c>
      <c r="C861" t="s">
        <v>434</v>
      </c>
      <c r="D861" t="s">
        <v>48</v>
      </c>
      <c r="E861" s="2" t="s">
        <v>7</v>
      </c>
      <c r="F861" s="2">
        <f>VLOOKUP(C861,'Five Year Alumni Srvy 2016 Data'!C:F,4,FALSE)</f>
        <v>0</v>
      </c>
      <c r="G861" s="2" t="str">
        <f>VLOOKUP(F861,Coding!K:L,2,FALSE)</f>
        <v>Non-URM</v>
      </c>
      <c r="H861" t="s">
        <v>270</v>
      </c>
      <c r="I861" t="s">
        <v>270</v>
      </c>
      <c r="J861" t="s">
        <v>21</v>
      </c>
      <c r="K861" t="s">
        <v>90</v>
      </c>
      <c r="L861" s="3"/>
      <c r="M861" t="s">
        <v>75</v>
      </c>
      <c r="N861" t="s">
        <v>91</v>
      </c>
    </row>
    <row r="862" spans="1:15" x14ac:dyDescent="0.25">
      <c r="A862" s="2">
        <v>1</v>
      </c>
      <c r="B862" s="2">
        <v>2016</v>
      </c>
      <c r="C862" t="s">
        <v>442</v>
      </c>
      <c r="D862" t="s">
        <v>169</v>
      </c>
      <c r="E862" s="2" t="s">
        <v>7</v>
      </c>
      <c r="F862" s="2">
        <f>VLOOKUP(C862,'Five Year Alumni Srvy 2016 Data'!C:F,4,FALSE)</f>
        <v>0</v>
      </c>
      <c r="G862" s="2" t="str">
        <f>VLOOKUP(F862,Coding!K:L,2,FALSE)</f>
        <v>Non-URM</v>
      </c>
      <c r="H862" t="s">
        <v>306</v>
      </c>
      <c r="I862" t="s">
        <v>306</v>
      </c>
      <c r="J862" t="s">
        <v>21</v>
      </c>
      <c r="K862" t="s">
        <v>90</v>
      </c>
      <c r="L862" s="2">
        <v>3</v>
      </c>
      <c r="M862" t="s">
        <v>75</v>
      </c>
      <c r="N862" t="s">
        <v>91</v>
      </c>
      <c r="O862" t="s">
        <v>95</v>
      </c>
    </row>
    <row r="863" spans="1:15" x14ac:dyDescent="0.25">
      <c r="A863" s="2">
        <v>1</v>
      </c>
      <c r="B863" s="2">
        <v>2016</v>
      </c>
      <c r="C863" t="s">
        <v>445</v>
      </c>
      <c r="D863" t="s">
        <v>264</v>
      </c>
      <c r="E863" s="2" t="s">
        <v>7</v>
      </c>
      <c r="F863" s="2">
        <f>VLOOKUP(C863,'Five Year Alumni Srvy 2016 Data'!C:F,4,FALSE)</f>
        <v>0</v>
      </c>
      <c r="G863" s="2" t="str">
        <f>VLOOKUP(F863,Coding!K:L,2,FALSE)</f>
        <v>Non-URM</v>
      </c>
      <c r="H863" t="s">
        <v>412</v>
      </c>
      <c r="I863" t="s">
        <v>196</v>
      </c>
      <c r="J863" t="s">
        <v>10</v>
      </c>
      <c r="K863" t="s">
        <v>90</v>
      </c>
      <c r="L863" s="2">
        <v>4</v>
      </c>
      <c r="M863" t="s">
        <v>75</v>
      </c>
      <c r="N863" t="s">
        <v>91</v>
      </c>
      <c r="O863" t="s">
        <v>92</v>
      </c>
    </row>
    <row r="864" spans="1:15" x14ac:dyDescent="0.25">
      <c r="A864" s="2">
        <v>1</v>
      </c>
      <c r="B864" s="2">
        <v>2016</v>
      </c>
      <c r="C864" t="s">
        <v>446</v>
      </c>
      <c r="D864" t="s">
        <v>204</v>
      </c>
      <c r="E864" s="2" t="s">
        <v>7</v>
      </c>
      <c r="F864" s="2">
        <f>VLOOKUP(C864,'Five Year Alumni Srvy 2016 Data'!C:F,4,FALSE)</f>
        <v>0</v>
      </c>
      <c r="G864" s="2" t="str">
        <f>VLOOKUP(F864,Coding!K:L,2,FALSE)</f>
        <v>Non-URM</v>
      </c>
      <c r="H864" t="s">
        <v>195</v>
      </c>
      <c r="I864" t="s">
        <v>196</v>
      </c>
      <c r="J864" t="s">
        <v>10</v>
      </c>
      <c r="K864" t="s">
        <v>90</v>
      </c>
      <c r="L864" s="2">
        <v>3</v>
      </c>
      <c r="M864" t="s">
        <v>75</v>
      </c>
      <c r="N864" t="s">
        <v>91</v>
      </c>
      <c r="O864" t="s">
        <v>95</v>
      </c>
    </row>
    <row r="865" spans="1:15" x14ac:dyDescent="0.25">
      <c r="A865" s="2">
        <v>1</v>
      </c>
      <c r="B865" s="2">
        <v>2016</v>
      </c>
      <c r="C865" t="s">
        <v>449</v>
      </c>
      <c r="D865" t="s">
        <v>48</v>
      </c>
      <c r="E865" s="2" t="s">
        <v>7</v>
      </c>
      <c r="F865" s="2">
        <f>VLOOKUP(C865,'Five Year Alumni Srvy 2016 Data'!C:F,4,FALSE)</f>
        <v>0</v>
      </c>
      <c r="G865" s="2" t="str">
        <f>VLOOKUP(F865,Coding!K:L,2,FALSE)</f>
        <v>Non-URM</v>
      </c>
      <c r="H865" t="s">
        <v>190</v>
      </c>
      <c r="I865" t="s">
        <v>191</v>
      </c>
      <c r="J865" t="s">
        <v>21</v>
      </c>
      <c r="K865" t="s">
        <v>90</v>
      </c>
      <c r="L865" s="2">
        <v>4</v>
      </c>
      <c r="M865" t="s">
        <v>75</v>
      </c>
      <c r="N865" t="s">
        <v>91</v>
      </c>
      <c r="O865" t="s">
        <v>92</v>
      </c>
    </row>
    <row r="866" spans="1:15" x14ac:dyDescent="0.25">
      <c r="A866" s="2">
        <v>1</v>
      </c>
      <c r="B866" s="2">
        <v>2016</v>
      </c>
      <c r="C866" t="s">
        <v>461</v>
      </c>
      <c r="D866" t="s">
        <v>48</v>
      </c>
      <c r="E866" s="2" t="s">
        <v>7</v>
      </c>
      <c r="F866" s="2">
        <f>VLOOKUP(C866,'Five Year Alumni Srvy 2016 Data'!C:F,4,FALSE)</f>
        <v>0</v>
      </c>
      <c r="G866" s="2" t="str">
        <f>VLOOKUP(F866,Coding!K:L,2,FALSE)</f>
        <v>Non-URM</v>
      </c>
      <c r="H866" t="s">
        <v>306</v>
      </c>
      <c r="I866" t="s">
        <v>306</v>
      </c>
      <c r="J866" t="s">
        <v>21</v>
      </c>
      <c r="K866" t="s">
        <v>90</v>
      </c>
      <c r="L866" s="2">
        <v>4</v>
      </c>
      <c r="M866" t="s">
        <v>75</v>
      </c>
      <c r="N866" t="s">
        <v>91</v>
      </c>
      <c r="O866" t="s">
        <v>92</v>
      </c>
    </row>
    <row r="867" spans="1:15" x14ac:dyDescent="0.25">
      <c r="A867" s="2">
        <v>1</v>
      </c>
      <c r="B867" s="2">
        <v>2016</v>
      </c>
      <c r="C867" t="s">
        <v>472</v>
      </c>
      <c r="D867" t="s">
        <v>48</v>
      </c>
      <c r="E867" s="2" t="s">
        <v>7</v>
      </c>
      <c r="F867" s="2">
        <f>VLOOKUP(C867,'Five Year Alumni Srvy 2016 Data'!C:F,4,FALSE)</f>
        <v>0</v>
      </c>
      <c r="G867" s="2" t="str">
        <f>VLOOKUP(F867,Coding!K:L,2,FALSE)</f>
        <v>Non-URM</v>
      </c>
      <c r="H867" t="s">
        <v>473</v>
      </c>
      <c r="I867" t="s">
        <v>473</v>
      </c>
      <c r="J867" t="s">
        <v>17</v>
      </c>
      <c r="K867" t="s">
        <v>90</v>
      </c>
      <c r="L867" s="2">
        <v>2</v>
      </c>
      <c r="M867" t="s">
        <v>75</v>
      </c>
      <c r="N867" t="s">
        <v>91</v>
      </c>
      <c r="O867" t="s">
        <v>176</v>
      </c>
    </row>
    <row r="868" spans="1:15" x14ac:dyDescent="0.25">
      <c r="A868" s="2">
        <v>1</v>
      </c>
      <c r="B868" s="2">
        <v>2016</v>
      </c>
      <c r="C868" t="s">
        <v>476</v>
      </c>
      <c r="D868" t="s">
        <v>48</v>
      </c>
      <c r="E868" s="2" t="s">
        <v>7</v>
      </c>
      <c r="F868" s="2">
        <f>VLOOKUP(C868,'Five Year Alumni Srvy 2016 Data'!C:F,4,FALSE)</f>
        <v>0</v>
      </c>
      <c r="G868" s="2" t="str">
        <f>VLOOKUP(F868,Coding!K:L,2,FALSE)</f>
        <v>Non-URM</v>
      </c>
      <c r="H868" t="s">
        <v>339</v>
      </c>
      <c r="I868" t="s">
        <v>339</v>
      </c>
      <c r="J868" t="s">
        <v>15</v>
      </c>
      <c r="K868" t="s">
        <v>90</v>
      </c>
      <c r="L868" s="2">
        <v>3</v>
      </c>
      <c r="M868" t="s">
        <v>75</v>
      </c>
      <c r="N868" t="s">
        <v>91</v>
      </c>
      <c r="O868" t="s">
        <v>95</v>
      </c>
    </row>
    <row r="869" spans="1:15" x14ac:dyDescent="0.25">
      <c r="A869" s="2">
        <v>1</v>
      </c>
      <c r="B869" s="2">
        <v>2016</v>
      </c>
      <c r="C869" t="s">
        <v>482</v>
      </c>
      <c r="D869" t="s">
        <v>48</v>
      </c>
      <c r="E869" s="2" t="s">
        <v>7</v>
      </c>
      <c r="F869" s="2">
        <f>VLOOKUP(C869,'Five Year Alumni Srvy 2016 Data'!C:F,4,FALSE)</f>
        <v>0</v>
      </c>
      <c r="G869" s="2" t="str">
        <f>VLOOKUP(F869,Coding!K:L,2,FALSE)</f>
        <v>Non-URM</v>
      </c>
      <c r="H869" t="s">
        <v>483</v>
      </c>
      <c r="I869" t="s">
        <v>401</v>
      </c>
      <c r="J869" t="s">
        <v>19</v>
      </c>
      <c r="K869" t="s">
        <v>90</v>
      </c>
      <c r="L869" s="2">
        <v>1</v>
      </c>
      <c r="M869" t="s">
        <v>75</v>
      </c>
      <c r="N869" t="s">
        <v>91</v>
      </c>
      <c r="O869" t="s">
        <v>200</v>
      </c>
    </row>
    <row r="870" spans="1:15" x14ac:dyDescent="0.25">
      <c r="A870" s="2">
        <v>1</v>
      </c>
      <c r="B870" s="2">
        <v>2016</v>
      </c>
      <c r="C870" t="s">
        <v>490</v>
      </c>
      <c r="D870" t="s">
        <v>48</v>
      </c>
      <c r="E870" s="2" t="s">
        <v>7</v>
      </c>
      <c r="F870" s="2">
        <f>VLOOKUP(C870,'Five Year Alumni Srvy 2016 Data'!C:F,4,FALSE)</f>
        <v>0</v>
      </c>
      <c r="G870" s="2" t="str">
        <f>VLOOKUP(F870,Coding!K:L,2,FALSE)</f>
        <v>Non-URM</v>
      </c>
      <c r="H870" t="s">
        <v>195</v>
      </c>
      <c r="I870" t="s">
        <v>196</v>
      </c>
      <c r="J870" t="s">
        <v>10</v>
      </c>
      <c r="K870" t="s">
        <v>90</v>
      </c>
      <c r="L870" s="2">
        <v>4</v>
      </c>
      <c r="M870" t="s">
        <v>75</v>
      </c>
      <c r="N870" t="s">
        <v>91</v>
      </c>
      <c r="O870" t="s">
        <v>92</v>
      </c>
    </row>
    <row r="871" spans="1:15" x14ac:dyDescent="0.25">
      <c r="A871" s="2">
        <v>1</v>
      </c>
      <c r="B871" s="2">
        <v>2016</v>
      </c>
      <c r="C871" t="s">
        <v>495</v>
      </c>
      <c r="D871" t="s">
        <v>48</v>
      </c>
      <c r="E871" s="2" t="s">
        <v>7</v>
      </c>
      <c r="F871" s="2">
        <f>VLOOKUP(C871,'Five Year Alumni Srvy 2016 Data'!C:F,4,FALSE)</f>
        <v>0</v>
      </c>
      <c r="G871" s="2" t="str">
        <f>VLOOKUP(F871,Coding!K:L,2,FALSE)</f>
        <v>Non-URM</v>
      </c>
      <c r="H871" t="s">
        <v>219</v>
      </c>
      <c r="I871" t="s">
        <v>220</v>
      </c>
      <c r="J871" t="s">
        <v>19</v>
      </c>
      <c r="K871" t="s">
        <v>90</v>
      </c>
      <c r="L871" s="2">
        <v>4</v>
      </c>
      <c r="M871" t="s">
        <v>75</v>
      </c>
      <c r="N871" t="s">
        <v>91</v>
      </c>
      <c r="O871" t="s">
        <v>92</v>
      </c>
    </row>
    <row r="872" spans="1:15" x14ac:dyDescent="0.25">
      <c r="A872" s="2">
        <v>1</v>
      </c>
      <c r="B872" s="2">
        <v>2016</v>
      </c>
      <c r="C872" t="s">
        <v>181</v>
      </c>
      <c r="D872" t="s">
        <v>48</v>
      </c>
      <c r="E872" s="2" t="s">
        <v>7</v>
      </c>
      <c r="F872" s="2">
        <f>VLOOKUP(C872,'Five Year Alumni Srvy 2016 Data'!C:F,4,FALSE)</f>
        <v>0</v>
      </c>
      <c r="G872" s="2" t="str">
        <f>VLOOKUP(F872,Coding!K:L,2,FALSE)</f>
        <v>Non-URM</v>
      </c>
      <c r="H872" t="s">
        <v>182</v>
      </c>
      <c r="I872" t="s">
        <v>182</v>
      </c>
      <c r="J872" t="s">
        <v>21</v>
      </c>
      <c r="K872" t="s">
        <v>96</v>
      </c>
      <c r="L872" s="2">
        <v>4</v>
      </c>
      <c r="M872" t="s">
        <v>75</v>
      </c>
      <c r="N872" t="s">
        <v>97</v>
      </c>
      <c r="O872" t="s">
        <v>92</v>
      </c>
    </row>
    <row r="873" spans="1:15" x14ac:dyDescent="0.25">
      <c r="A873" s="2">
        <v>1</v>
      </c>
      <c r="B873" s="2">
        <v>2016</v>
      </c>
      <c r="C873" t="s">
        <v>197</v>
      </c>
      <c r="D873" t="s">
        <v>48</v>
      </c>
      <c r="E873" s="2" t="s">
        <v>7</v>
      </c>
      <c r="F873" s="2">
        <f>VLOOKUP(C873,'Five Year Alumni Srvy 2016 Data'!C:F,4,FALSE)</f>
        <v>0</v>
      </c>
      <c r="G873" s="2" t="str">
        <f>VLOOKUP(F873,Coding!K:L,2,FALSE)</f>
        <v>Non-URM</v>
      </c>
      <c r="H873" t="s">
        <v>198</v>
      </c>
      <c r="I873" t="s">
        <v>199</v>
      </c>
      <c r="J873" t="s">
        <v>17</v>
      </c>
      <c r="K873" t="s">
        <v>96</v>
      </c>
      <c r="L873" s="2">
        <v>1</v>
      </c>
      <c r="M873" t="s">
        <v>75</v>
      </c>
      <c r="N873" t="s">
        <v>97</v>
      </c>
    </row>
    <row r="874" spans="1:15" x14ac:dyDescent="0.25">
      <c r="A874" s="2">
        <v>1</v>
      </c>
      <c r="B874" s="2">
        <v>2016</v>
      </c>
      <c r="C874" t="s">
        <v>240</v>
      </c>
      <c r="D874" t="s">
        <v>48</v>
      </c>
      <c r="E874" s="2" t="s">
        <v>7</v>
      </c>
      <c r="F874" s="2">
        <f>VLOOKUP(C874,'Five Year Alumni Srvy 2016 Data'!C:F,4,FALSE)</f>
        <v>0</v>
      </c>
      <c r="G874" s="2" t="str">
        <f>VLOOKUP(F874,Coding!K:L,2,FALSE)</f>
        <v>Non-URM</v>
      </c>
      <c r="H874" t="s">
        <v>241</v>
      </c>
      <c r="I874" t="s">
        <v>242</v>
      </c>
      <c r="J874" t="s">
        <v>21</v>
      </c>
      <c r="K874" t="s">
        <v>96</v>
      </c>
      <c r="L874" s="2">
        <v>2</v>
      </c>
      <c r="M874" t="s">
        <v>75</v>
      </c>
      <c r="N874" t="s">
        <v>97</v>
      </c>
      <c r="O874" t="s">
        <v>176</v>
      </c>
    </row>
    <row r="875" spans="1:15" x14ac:dyDescent="0.25">
      <c r="A875" s="2">
        <v>1</v>
      </c>
      <c r="B875" s="2">
        <v>2016</v>
      </c>
      <c r="C875" t="s">
        <v>247</v>
      </c>
      <c r="D875" t="s">
        <v>48</v>
      </c>
      <c r="E875" s="2" t="s">
        <v>7</v>
      </c>
      <c r="F875" s="2">
        <f>VLOOKUP(C875,'Five Year Alumni Srvy 2016 Data'!C:F,4,FALSE)</f>
        <v>0</v>
      </c>
      <c r="G875" s="2" t="str">
        <f>VLOOKUP(F875,Coding!K:L,2,FALSE)</f>
        <v>Non-URM</v>
      </c>
      <c r="H875" t="s">
        <v>248</v>
      </c>
      <c r="I875" t="s">
        <v>249</v>
      </c>
      <c r="J875" t="s">
        <v>17</v>
      </c>
      <c r="K875" t="s">
        <v>96</v>
      </c>
      <c r="L875" s="2">
        <v>4</v>
      </c>
      <c r="M875" t="s">
        <v>75</v>
      </c>
      <c r="N875" t="s">
        <v>97</v>
      </c>
      <c r="O875" t="s">
        <v>92</v>
      </c>
    </row>
    <row r="876" spans="1:15" x14ac:dyDescent="0.25">
      <c r="A876" s="2">
        <v>1</v>
      </c>
      <c r="B876" s="2">
        <v>2016</v>
      </c>
      <c r="C876" t="s">
        <v>250</v>
      </c>
      <c r="D876" t="s">
        <v>48</v>
      </c>
      <c r="E876" s="2" t="s">
        <v>7</v>
      </c>
      <c r="F876" s="2">
        <f>VLOOKUP(C876,'Five Year Alumni Srvy 2016 Data'!C:F,4,FALSE)</f>
        <v>0</v>
      </c>
      <c r="G876" s="2" t="str">
        <f>VLOOKUP(F876,Coding!K:L,2,FALSE)</f>
        <v>Non-URM</v>
      </c>
      <c r="H876" t="s">
        <v>228</v>
      </c>
      <c r="I876" t="s">
        <v>229</v>
      </c>
      <c r="J876" t="s">
        <v>21</v>
      </c>
      <c r="K876" t="s">
        <v>96</v>
      </c>
      <c r="L876" s="2">
        <v>3</v>
      </c>
      <c r="M876" t="s">
        <v>75</v>
      </c>
      <c r="N876" t="s">
        <v>97</v>
      </c>
      <c r="O876" t="s">
        <v>95</v>
      </c>
    </row>
    <row r="877" spans="1:15" x14ac:dyDescent="0.25">
      <c r="A877" s="2">
        <v>1</v>
      </c>
      <c r="B877" s="2">
        <v>2016</v>
      </c>
      <c r="C877" t="s">
        <v>283</v>
      </c>
      <c r="D877" t="s">
        <v>204</v>
      </c>
      <c r="E877" s="2" t="s">
        <v>7</v>
      </c>
      <c r="F877" s="2">
        <f>VLOOKUP(C877,'Five Year Alumni Srvy 2016 Data'!C:F,4,FALSE)</f>
        <v>0</v>
      </c>
      <c r="G877" s="2" t="str">
        <f>VLOOKUP(F877,Coding!K:L,2,FALSE)</f>
        <v>Non-URM</v>
      </c>
      <c r="H877" t="s">
        <v>284</v>
      </c>
      <c r="I877" t="s">
        <v>261</v>
      </c>
      <c r="J877" t="s">
        <v>10</v>
      </c>
      <c r="K877" t="s">
        <v>96</v>
      </c>
      <c r="L877" s="2">
        <v>2</v>
      </c>
      <c r="M877" t="s">
        <v>75</v>
      </c>
      <c r="N877" t="s">
        <v>97</v>
      </c>
      <c r="O877" t="s">
        <v>176</v>
      </c>
    </row>
    <row r="878" spans="1:15" x14ac:dyDescent="0.25">
      <c r="A878" s="2">
        <v>1</v>
      </c>
      <c r="B878" s="2">
        <v>2016</v>
      </c>
      <c r="C878" t="s">
        <v>285</v>
      </c>
      <c r="D878" t="s">
        <v>264</v>
      </c>
      <c r="E878" s="2" t="s">
        <v>7</v>
      </c>
      <c r="F878" s="2">
        <f>VLOOKUP(C878,'Five Year Alumni Srvy 2016 Data'!C:F,4,FALSE)</f>
        <v>0</v>
      </c>
      <c r="G878" s="2" t="str">
        <f>VLOOKUP(F878,Coding!K:L,2,FALSE)</f>
        <v>Non-URM</v>
      </c>
      <c r="H878" t="s">
        <v>270</v>
      </c>
      <c r="I878" t="s">
        <v>270</v>
      </c>
      <c r="J878" t="s">
        <v>21</v>
      </c>
      <c r="K878" t="s">
        <v>96</v>
      </c>
      <c r="L878" s="2">
        <v>2</v>
      </c>
      <c r="M878" t="s">
        <v>75</v>
      </c>
      <c r="N878" t="s">
        <v>97</v>
      </c>
      <c r="O878" t="s">
        <v>176</v>
      </c>
    </row>
    <row r="879" spans="1:15" x14ac:dyDescent="0.25">
      <c r="A879" s="2">
        <v>1</v>
      </c>
      <c r="B879" s="2">
        <v>2016</v>
      </c>
      <c r="C879" t="s">
        <v>288</v>
      </c>
      <c r="D879" t="s">
        <v>48</v>
      </c>
      <c r="E879" s="2" t="s">
        <v>7</v>
      </c>
      <c r="F879" s="2">
        <f>VLOOKUP(C879,'Five Year Alumni Srvy 2016 Data'!C:F,4,FALSE)</f>
        <v>0</v>
      </c>
      <c r="G879" s="2" t="str">
        <f>VLOOKUP(F879,Coding!K:L,2,FALSE)</f>
        <v>Non-URM</v>
      </c>
      <c r="H879" t="s">
        <v>289</v>
      </c>
      <c r="I879" t="s">
        <v>290</v>
      </c>
      <c r="J879" t="s">
        <v>17</v>
      </c>
      <c r="K879" t="s">
        <v>96</v>
      </c>
      <c r="L879" s="2">
        <v>4</v>
      </c>
      <c r="M879" t="s">
        <v>75</v>
      </c>
      <c r="N879" t="s">
        <v>97</v>
      </c>
      <c r="O879" t="s">
        <v>92</v>
      </c>
    </row>
    <row r="880" spans="1:15" x14ac:dyDescent="0.25">
      <c r="A880" s="2">
        <v>1</v>
      </c>
      <c r="B880" s="2">
        <v>2016</v>
      </c>
      <c r="C880" t="s">
        <v>291</v>
      </c>
      <c r="D880" t="s">
        <v>48</v>
      </c>
      <c r="E880" s="2" t="s">
        <v>7</v>
      </c>
      <c r="F880" s="2">
        <f>VLOOKUP(C880,'Five Year Alumni Srvy 2016 Data'!C:F,4,FALSE)</f>
        <v>0</v>
      </c>
      <c r="G880" s="2" t="str">
        <f>VLOOKUP(F880,Coding!K:L,2,FALSE)</f>
        <v>Non-URM</v>
      </c>
      <c r="H880" t="s">
        <v>292</v>
      </c>
      <c r="I880" t="s">
        <v>293</v>
      </c>
      <c r="J880" t="s">
        <v>15</v>
      </c>
      <c r="K880" t="s">
        <v>96</v>
      </c>
      <c r="L880" s="3"/>
      <c r="M880" t="s">
        <v>75</v>
      </c>
      <c r="N880" t="s">
        <v>97</v>
      </c>
    </row>
    <row r="881" spans="1:15" x14ac:dyDescent="0.25">
      <c r="A881" s="2">
        <v>1</v>
      </c>
      <c r="B881" s="2">
        <v>2016</v>
      </c>
      <c r="C881" t="s">
        <v>297</v>
      </c>
      <c r="D881" t="s">
        <v>48</v>
      </c>
      <c r="E881" s="2" t="s">
        <v>7</v>
      </c>
      <c r="F881" s="2">
        <f>VLOOKUP(C881,'Five Year Alumni Srvy 2016 Data'!C:F,4,FALSE)</f>
        <v>0</v>
      </c>
      <c r="G881" s="2" t="str">
        <f>VLOOKUP(F881,Coding!K:L,2,FALSE)</f>
        <v>Non-URM</v>
      </c>
      <c r="H881" t="s">
        <v>298</v>
      </c>
      <c r="I881" t="s">
        <v>298</v>
      </c>
      <c r="J881" t="s">
        <v>21</v>
      </c>
      <c r="K881" t="s">
        <v>96</v>
      </c>
      <c r="L881" s="2">
        <v>1</v>
      </c>
      <c r="M881" t="s">
        <v>75</v>
      </c>
      <c r="N881" t="s">
        <v>97</v>
      </c>
    </row>
    <row r="882" spans="1:15" x14ac:dyDescent="0.25">
      <c r="A882" s="2">
        <v>1</v>
      </c>
      <c r="B882" s="2">
        <v>2016</v>
      </c>
      <c r="C882" t="s">
        <v>299</v>
      </c>
      <c r="D882" t="s">
        <v>48</v>
      </c>
      <c r="E882" s="2" t="s">
        <v>7</v>
      </c>
      <c r="F882" s="2">
        <f>VLOOKUP(C882,'Five Year Alumni Srvy 2016 Data'!C:F,4,FALSE)</f>
        <v>0</v>
      </c>
      <c r="G882" s="2" t="str">
        <f>VLOOKUP(F882,Coding!K:L,2,FALSE)</f>
        <v>Non-URM</v>
      </c>
      <c r="H882" t="s">
        <v>241</v>
      </c>
      <c r="I882" t="s">
        <v>242</v>
      </c>
      <c r="J882" t="s">
        <v>21</v>
      </c>
      <c r="K882" t="s">
        <v>96</v>
      </c>
      <c r="L882" s="2">
        <v>3</v>
      </c>
      <c r="M882" t="s">
        <v>75</v>
      </c>
      <c r="N882" t="s">
        <v>97</v>
      </c>
      <c r="O882" t="s">
        <v>95</v>
      </c>
    </row>
    <row r="883" spans="1:15" x14ac:dyDescent="0.25">
      <c r="A883" s="2">
        <v>1</v>
      </c>
      <c r="B883" s="2">
        <v>2016</v>
      </c>
      <c r="C883" t="s">
        <v>305</v>
      </c>
      <c r="D883" t="s">
        <v>204</v>
      </c>
      <c r="E883" s="2" t="s">
        <v>7</v>
      </c>
      <c r="F883" s="2">
        <f>VLOOKUP(C883,'Five Year Alumni Srvy 2016 Data'!C:F,4,FALSE)</f>
        <v>0</v>
      </c>
      <c r="G883" s="2" t="str">
        <f>VLOOKUP(F883,Coding!K:L,2,FALSE)</f>
        <v>Non-URM</v>
      </c>
      <c r="H883" t="s">
        <v>306</v>
      </c>
      <c r="I883" t="s">
        <v>306</v>
      </c>
      <c r="J883" t="s">
        <v>21</v>
      </c>
      <c r="K883" t="s">
        <v>96</v>
      </c>
      <c r="L883" s="3"/>
      <c r="M883" t="s">
        <v>75</v>
      </c>
      <c r="N883" t="s">
        <v>97</v>
      </c>
    </row>
    <row r="884" spans="1:15" x14ac:dyDescent="0.25">
      <c r="A884" s="2">
        <v>1</v>
      </c>
      <c r="B884" s="2">
        <v>2016</v>
      </c>
      <c r="C884" t="s">
        <v>326</v>
      </c>
      <c r="D884" t="s">
        <v>48</v>
      </c>
      <c r="E884" s="2" t="s">
        <v>7</v>
      </c>
      <c r="F884" s="2">
        <f>VLOOKUP(C884,'Five Year Alumni Srvy 2016 Data'!C:F,4,FALSE)</f>
        <v>0</v>
      </c>
      <c r="G884" s="2" t="str">
        <f>VLOOKUP(F884,Coding!K:L,2,FALSE)</f>
        <v>Non-URM</v>
      </c>
      <c r="H884" t="s">
        <v>182</v>
      </c>
      <c r="I884" t="s">
        <v>182</v>
      </c>
      <c r="J884" t="s">
        <v>21</v>
      </c>
      <c r="K884" t="s">
        <v>96</v>
      </c>
      <c r="L884" s="3"/>
      <c r="M884" t="s">
        <v>75</v>
      </c>
      <c r="N884" t="s">
        <v>97</v>
      </c>
    </row>
    <row r="885" spans="1:15" x14ac:dyDescent="0.25">
      <c r="A885" s="2">
        <v>1</v>
      </c>
      <c r="B885" s="2">
        <v>2016</v>
      </c>
      <c r="C885" t="s">
        <v>331</v>
      </c>
      <c r="D885" t="s">
        <v>204</v>
      </c>
      <c r="E885" s="2" t="s">
        <v>7</v>
      </c>
      <c r="F885" s="2">
        <f>VLOOKUP(C885,'Five Year Alumni Srvy 2016 Data'!C:F,4,FALSE)</f>
        <v>0</v>
      </c>
      <c r="G885" s="2" t="str">
        <f>VLOOKUP(F885,Coding!K:L,2,FALSE)</f>
        <v>Non-URM</v>
      </c>
      <c r="H885" t="s">
        <v>219</v>
      </c>
      <c r="I885" t="s">
        <v>220</v>
      </c>
      <c r="J885" t="s">
        <v>19</v>
      </c>
      <c r="K885" t="s">
        <v>96</v>
      </c>
      <c r="L885" s="2">
        <v>4</v>
      </c>
      <c r="M885" t="s">
        <v>75</v>
      </c>
      <c r="N885" t="s">
        <v>97</v>
      </c>
      <c r="O885" t="s">
        <v>92</v>
      </c>
    </row>
    <row r="886" spans="1:15" x14ac:dyDescent="0.25">
      <c r="A886" s="2">
        <v>1</v>
      </c>
      <c r="B886" s="2">
        <v>2016</v>
      </c>
      <c r="C886" t="s">
        <v>334</v>
      </c>
      <c r="D886" t="s">
        <v>48</v>
      </c>
      <c r="E886" s="2" t="s">
        <v>7</v>
      </c>
      <c r="F886" s="2">
        <f>VLOOKUP(C886,'Five Year Alumni Srvy 2016 Data'!C:F,4,FALSE)</f>
        <v>0</v>
      </c>
      <c r="G886" s="2" t="str">
        <f>VLOOKUP(F886,Coding!K:L,2,FALSE)</f>
        <v>Non-URM</v>
      </c>
      <c r="H886" t="s">
        <v>335</v>
      </c>
      <c r="I886" t="s">
        <v>50</v>
      </c>
      <c r="J886" t="s">
        <v>17</v>
      </c>
      <c r="K886" t="s">
        <v>96</v>
      </c>
      <c r="L886" s="2">
        <v>4</v>
      </c>
      <c r="M886" t="s">
        <v>75</v>
      </c>
      <c r="N886" t="s">
        <v>97</v>
      </c>
      <c r="O886" t="s">
        <v>92</v>
      </c>
    </row>
    <row r="887" spans="1:15" x14ac:dyDescent="0.25">
      <c r="A887" s="2">
        <v>1</v>
      </c>
      <c r="B887" s="2">
        <v>2016</v>
      </c>
      <c r="C887" t="s">
        <v>337</v>
      </c>
      <c r="D887" t="s">
        <v>48</v>
      </c>
      <c r="E887" s="2" t="s">
        <v>7</v>
      </c>
      <c r="F887" s="2">
        <f>VLOOKUP(C887,'Five Year Alumni Srvy 2016 Data'!C:F,4,FALSE)</f>
        <v>0</v>
      </c>
      <c r="G887" s="2" t="str">
        <f>VLOOKUP(F887,Coding!K:L,2,FALSE)</f>
        <v>Non-URM</v>
      </c>
      <c r="H887" t="s">
        <v>298</v>
      </c>
      <c r="I887" t="s">
        <v>298</v>
      </c>
      <c r="J887" t="s">
        <v>21</v>
      </c>
      <c r="K887" t="s">
        <v>96</v>
      </c>
      <c r="L887" s="2">
        <v>2</v>
      </c>
      <c r="M887" t="s">
        <v>75</v>
      </c>
      <c r="N887" t="s">
        <v>97</v>
      </c>
      <c r="O887" t="s">
        <v>176</v>
      </c>
    </row>
    <row r="888" spans="1:15" x14ac:dyDescent="0.25">
      <c r="A888" s="2">
        <v>1</v>
      </c>
      <c r="B888" s="2">
        <v>2016</v>
      </c>
      <c r="C888" t="s">
        <v>338</v>
      </c>
      <c r="D888" t="s">
        <v>48</v>
      </c>
      <c r="E888" s="2" t="s">
        <v>7</v>
      </c>
      <c r="F888" s="2">
        <f>VLOOKUP(C888,'Five Year Alumni Srvy 2016 Data'!C:F,4,FALSE)</f>
        <v>0</v>
      </c>
      <c r="G888" s="2" t="str">
        <f>VLOOKUP(F888,Coding!K:L,2,FALSE)</f>
        <v>Non-URM</v>
      </c>
      <c r="H888" t="s">
        <v>339</v>
      </c>
      <c r="I888" t="s">
        <v>339</v>
      </c>
      <c r="J888" t="s">
        <v>15</v>
      </c>
      <c r="K888" t="s">
        <v>96</v>
      </c>
      <c r="L888" s="2">
        <v>2</v>
      </c>
      <c r="M888" t="s">
        <v>75</v>
      </c>
      <c r="N888" t="s">
        <v>97</v>
      </c>
      <c r="O888" t="s">
        <v>176</v>
      </c>
    </row>
    <row r="889" spans="1:15" x14ac:dyDescent="0.25">
      <c r="A889" s="2">
        <v>1</v>
      </c>
      <c r="B889" s="2">
        <v>2016</v>
      </c>
      <c r="C889" t="s">
        <v>340</v>
      </c>
      <c r="D889" t="s">
        <v>48</v>
      </c>
      <c r="E889" s="2" t="s">
        <v>7</v>
      </c>
      <c r="F889" s="2">
        <f>VLOOKUP(C889,'Five Year Alumni Srvy 2016 Data'!C:F,4,FALSE)</f>
        <v>0</v>
      </c>
      <c r="G889" s="2" t="str">
        <f>VLOOKUP(F889,Coding!K:L,2,FALSE)</f>
        <v>Non-URM</v>
      </c>
      <c r="H889" t="s">
        <v>318</v>
      </c>
      <c r="I889" t="s">
        <v>171</v>
      </c>
      <c r="J889" t="s">
        <v>19</v>
      </c>
      <c r="K889" t="s">
        <v>96</v>
      </c>
      <c r="L889" s="2">
        <v>4</v>
      </c>
      <c r="M889" t="s">
        <v>75</v>
      </c>
      <c r="N889" t="s">
        <v>97</v>
      </c>
      <c r="O889" t="s">
        <v>92</v>
      </c>
    </row>
    <row r="890" spans="1:15" x14ac:dyDescent="0.25">
      <c r="A890" s="2">
        <v>1</v>
      </c>
      <c r="B890" s="2">
        <v>2016</v>
      </c>
      <c r="C890" t="s">
        <v>385</v>
      </c>
      <c r="D890" t="s">
        <v>48</v>
      </c>
      <c r="E890" s="2" t="s">
        <v>7</v>
      </c>
      <c r="F890" s="2">
        <f>VLOOKUP(C890,'Five Year Alumni Srvy 2016 Data'!C:F,4,FALSE)</f>
        <v>0</v>
      </c>
      <c r="G890" s="2" t="str">
        <f>VLOOKUP(F890,Coding!K:L,2,FALSE)</f>
        <v>Non-URM</v>
      </c>
      <c r="H890" t="s">
        <v>270</v>
      </c>
      <c r="I890" t="s">
        <v>270</v>
      </c>
      <c r="J890" t="s">
        <v>21</v>
      </c>
      <c r="K890" t="s">
        <v>96</v>
      </c>
      <c r="L890" s="2">
        <v>2</v>
      </c>
      <c r="M890" t="s">
        <v>75</v>
      </c>
      <c r="N890" t="s">
        <v>97</v>
      </c>
      <c r="O890" t="s">
        <v>176</v>
      </c>
    </row>
    <row r="891" spans="1:15" x14ac:dyDescent="0.25">
      <c r="A891" s="2">
        <v>1</v>
      </c>
      <c r="B891" s="2">
        <v>2016</v>
      </c>
      <c r="C891" t="s">
        <v>391</v>
      </c>
      <c r="D891" t="s">
        <v>48</v>
      </c>
      <c r="E891" s="2" t="s">
        <v>7</v>
      </c>
      <c r="F891" s="2">
        <f>VLOOKUP(C891,'Five Year Alumni Srvy 2016 Data'!C:F,4,FALSE)</f>
        <v>0</v>
      </c>
      <c r="G891" s="2" t="str">
        <f>VLOOKUP(F891,Coding!K:L,2,FALSE)</f>
        <v>Non-URM</v>
      </c>
      <c r="H891" t="s">
        <v>238</v>
      </c>
      <c r="I891" t="s">
        <v>225</v>
      </c>
      <c r="J891" t="s">
        <v>19</v>
      </c>
      <c r="K891" t="s">
        <v>96</v>
      </c>
      <c r="L891" s="3"/>
      <c r="M891" t="s">
        <v>75</v>
      </c>
      <c r="N891" t="s">
        <v>97</v>
      </c>
    </row>
    <row r="892" spans="1:15" x14ac:dyDescent="0.25">
      <c r="A892" s="2">
        <v>1</v>
      </c>
      <c r="B892" s="2">
        <v>2016</v>
      </c>
      <c r="C892" t="s">
        <v>400</v>
      </c>
      <c r="D892" t="s">
        <v>264</v>
      </c>
      <c r="E892" s="2" t="s">
        <v>7</v>
      </c>
      <c r="F892" s="2">
        <f>VLOOKUP(C892,'Five Year Alumni Srvy 2016 Data'!C:F,4,FALSE)</f>
        <v>0</v>
      </c>
      <c r="G892" s="2" t="str">
        <f>VLOOKUP(F892,Coding!K:L,2,FALSE)</f>
        <v>Non-URM</v>
      </c>
      <c r="H892" t="s">
        <v>401</v>
      </c>
      <c r="I892" t="s">
        <v>401</v>
      </c>
      <c r="J892" t="s">
        <v>19</v>
      </c>
      <c r="K892" t="s">
        <v>96</v>
      </c>
      <c r="L892" s="2">
        <v>3</v>
      </c>
      <c r="M892" t="s">
        <v>75</v>
      </c>
      <c r="N892" t="s">
        <v>97</v>
      </c>
      <c r="O892" t="s">
        <v>95</v>
      </c>
    </row>
    <row r="893" spans="1:15" x14ac:dyDescent="0.25">
      <c r="A893" s="2">
        <v>1</v>
      </c>
      <c r="B893" s="2">
        <v>2016</v>
      </c>
      <c r="C893" t="s">
        <v>406</v>
      </c>
      <c r="D893" t="s">
        <v>204</v>
      </c>
      <c r="E893" s="2" t="s">
        <v>7</v>
      </c>
      <c r="F893" s="2">
        <f>VLOOKUP(C893,'Five Year Alumni Srvy 2016 Data'!C:F,4,FALSE)</f>
        <v>0</v>
      </c>
      <c r="G893" s="2" t="str">
        <f>VLOOKUP(F893,Coding!K:L,2,FALSE)</f>
        <v>Non-URM</v>
      </c>
      <c r="H893" t="s">
        <v>215</v>
      </c>
      <c r="I893" t="s">
        <v>215</v>
      </c>
      <c r="J893" t="s">
        <v>21</v>
      </c>
      <c r="K893" t="s">
        <v>96</v>
      </c>
      <c r="L893" s="2">
        <v>4</v>
      </c>
      <c r="M893" t="s">
        <v>75</v>
      </c>
      <c r="N893" t="s">
        <v>97</v>
      </c>
      <c r="O893" t="s">
        <v>92</v>
      </c>
    </row>
    <row r="894" spans="1:15" x14ac:dyDescent="0.25">
      <c r="A894" s="2">
        <v>1</v>
      </c>
      <c r="B894" s="2">
        <v>2016</v>
      </c>
      <c r="C894" t="s">
        <v>413</v>
      </c>
      <c r="D894" t="s">
        <v>169</v>
      </c>
      <c r="E894" s="2" t="s">
        <v>7</v>
      </c>
      <c r="F894" s="2">
        <f>VLOOKUP(C894,'Five Year Alumni Srvy 2016 Data'!C:F,4,FALSE)</f>
        <v>0</v>
      </c>
      <c r="G894" s="2" t="str">
        <f>VLOOKUP(F894,Coding!K:L,2,FALSE)</f>
        <v>Non-URM</v>
      </c>
      <c r="H894" t="s">
        <v>414</v>
      </c>
      <c r="I894" t="s">
        <v>415</v>
      </c>
      <c r="J894" t="s">
        <v>19</v>
      </c>
      <c r="K894" t="s">
        <v>96</v>
      </c>
      <c r="L894" s="2">
        <v>4</v>
      </c>
      <c r="M894" t="s">
        <v>75</v>
      </c>
      <c r="N894" t="s">
        <v>97</v>
      </c>
      <c r="O894" t="s">
        <v>92</v>
      </c>
    </row>
    <row r="895" spans="1:15" x14ac:dyDescent="0.25">
      <c r="A895" s="2">
        <v>1</v>
      </c>
      <c r="B895" s="2">
        <v>2016</v>
      </c>
      <c r="C895" t="s">
        <v>416</v>
      </c>
      <c r="D895" t="s">
        <v>169</v>
      </c>
      <c r="E895" s="2" t="s">
        <v>7</v>
      </c>
      <c r="F895" s="2">
        <f>VLOOKUP(C895,'Five Year Alumni Srvy 2016 Data'!C:F,4,FALSE)</f>
        <v>0</v>
      </c>
      <c r="G895" s="2" t="str">
        <f>VLOOKUP(F895,Coding!K:L,2,FALSE)</f>
        <v>Non-URM</v>
      </c>
      <c r="H895" t="s">
        <v>235</v>
      </c>
      <c r="I895" t="s">
        <v>236</v>
      </c>
      <c r="J895" t="s">
        <v>15</v>
      </c>
      <c r="K895" t="s">
        <v>96</v>
      </c>
      <c r="L895" s="2">
        <v>3</v>
      </c>
      <c r="M895" t="s">
        <v>75</v>
      </c>
      <c r="N895" t="s">
        <v>97</v>
      </c>
      <c r="O895" t="s">
        <v>95</v>
      </c>
    </row>
    <row r="896" spans="1:15" x14ac:dyDescent="0.25">
      <c r="A896" s="2">
        <v>1</v>
      </c>
      <c r="B896" s="2">
        <v>2016</v>
      </c>
      <c r="C896" t="s">
        <v>419</v>
      </c>
      <c r="D896" t="s">
        <v>48</v>
      </c>
      <c r="E896" s="2" t="s">
        <v>7</v>
      </c>
      <c r="F896" s="2">
        <f>VLOOKUP(C896,'Five Year Alumni Srvy 2016 Data'!C:F,4,FALSE)</f>
        <v>0</v>
      </c>
      <c r="G896" s="2" t="str">
        <f>VLOOKUP(F896,Coding!K:L,2,FALSE)</f>
        <v>Non-URM</v>
      </c>
      <c r="H896" t="s">
        <v>420</v>
      </c>
      <c r="I896" t="s">
        <v>273</v>
      </c>
      <c r="J896" t="s">
        <v>21</v>
      </c>
      <c r="K896" t="s">
        <v>96</v>
      </c>
      <c r="L896" s="2">
        <v>1</v>
      </c>
      <c r="M896" t="s">
        <v>75</v>
      </c>
      <c r="N896" t="s">
        <v>97</v>
      </c>
    </row>
    <row r="897" spans="1:15" x14ac:dyDescent="0.25">
      <c r="A897" s="2">
        <v>1</v>
      </c>
      <c r="B897" s="2">
        <v>2016</v>
      </c>
      <c r="C897" t="s">
        <v>426</v>
      </c>
      <c r="D897" t="s">
        <v>48</v>
      </c>
      <c r="E897" s="2" t="s">
        <v>7</v>
      </c>
      <c r="F897" s="2">
        <f>VLOOKUP(C897,'Five Year Alumni Srvy 2016 Data'!C:F,4,FALSE)</f>
        <v>0</v>
      </c>
      <c r="G897" s="2" t="str">
        <f>VLOOKUP(F897,Coding!K:L,2,FALSE)</f>
        <v>Non-URM</v>
      </c>
      <c r="H897" t="s">
        <v>427</v>
      </c>
      <c r="I897" t="s">
        <v>267</v>
      </c>
      <c r="J897" t="s">
        <v>10</v>
      </c>
      <c r="K897" t="s">
        <v>96</v>
      </c>
      <c r="L897" s="2">
        <v>3</v>
      </c>
      <c r="M897" t="s">
        <v>75</v>
      </c>
      <c r="N897" t="s">
        <v>97</v>
      </c>
      <c r="O897" t="s">
        <v>95</v>
      </c>
    </row>
    <row r="898" spans="1:15" x14ac:dyDescent="0.25">
      <c r="A898" s="2">
        <v>1</v>
      </c>
      <c r="B898" s="2">
        <v>2016</v>
      </c>
      <c r="C898" t="s">
        <v>431</v>
      </c>
      <c r="D898" t="s">
        <v>48</v>
      </c>
      <c r="E898" s="2" t="s">
        <v>7</v>
      </c>
      <c r="F898" s="2">
        <f>VLOOKUP(C898,'Five Year Alumni Srvy 2016 Data'!C:F,4,FALSE)</f>
        <v>0</v>
      </c>
      <c r="G898" s="2" t="str">
        <f>VLOOKUP(F898,Coding!K:L,2,FALSE)</f>
        <v>Non-URM</v>
      </c>
      <c r="H898" t="s">
        <v>432</v>
      </c>
      <c r="I898" t="s">
        <v>433</v>
      </c>
      <c r="J898" t="s">
        <v>15</v>
      </c>
      <c r="K898" t="s">
        <v>96</v>
      </c>
      <c r="L898" s="2">
        <v>4</v>
      </c>
      <c r="M898" t="s">
        <v>75</v>
      </c>
      <c r="N898" t="s">
        <v>97</v>
      </c>
      <c r="O898" t="s">
        <v>92</v>
      </c>
    </row>
    <row r="899" spans="1:15" x14ac:dyDescent="0.25">
      <c r="A899" s="2">
        <v>1</v>
      </c>
      <c r="B899" s="2">
        <v>2016</v>
      </c>
      <c r="C899" t="s">
        <v>434</v>
      </c>
      <c r="D899" t="s">
        <v>48</v>
      </c>
      <c r="E899" s="2" t="s">
        <v>7</v>
      </c>
      <c r="F899" s="2">
        <f>VLOOKUP(C899,'Five Year Alumni Srvy 2016 Data'!C:F,4,FALSE)</f>
        <v>0</v>
      </c>
      <c r="G899" s="2" t="str">
        <f>VLOOKUP(F899,Coding!K:L,2,FALSE)</f>
        <v>Non-URM</v>
      </c>
      <c r="H899" t="s">
        <v>270</v>
      </c>
      <c r="I899" t="s">
        <v>270</v>
      </c>
      <c r="J899" t="s">
        <v>21</v>
      </c>
      <c r="K899" t="s">
        <v>96</v>
      </c>
      <c r="L899" s="3"/>
      <c r="M899" t="s">
        <v>75</v>
      </c>
      <c r="N899" t="s">
        <v>97</v>
      </c>
    </row>
    <row r="900" spans="1:15" x14ac:dyDescent="0.25">
      <c r="A900" s="2">
        <v>1</v>
      </c>
      <c r="B900" s="2">
        <v>2016</v>
      </c>
      <c r="C900" t="s">
        <v>442</v>
      </c>
      <c r="D900" t="s">
        <v>169</v>
      </c>
      <c r="E900" s="2" t="s">
        <v>7</v>
      </c>
      <c r="F900" s="2">
        <f>VLOOKUP(C900,'Five Year Alumni Srvy 2016 Data'!C:F,4,FALSE)</f>
        <v>0</v>
      </c>
      <c r="G900" s="2" t="str">
        <f>VLOOKUP(F900,Coding!K:L,2,FALSE)</f>
        <v>Non-URM</v>
      </c>
      <c r="H900" t="s">
        <v>306</v>
      </c>
      <c r="I900" t="s">
        <v>306</v>
      </c>
      <c r="J900" t="s">
        <v>21</v>
      </c>
      <c r="K900" t="s">
        <v>96</v>
      </c>
      <c r="L900" s="2">
        <v>3</v>
      </c>
      <c r="M900" t="s">
        <v>75</v>
      </c>
      <c r="N900" t="s">
        <v>97</v>
      </c>
      <c r="O900" t="s">
        <v>95</v>
      </c>
    </row>
    <row r="901" spans="1:15" x14ac:dyDescent="0.25">
      <c r="A901" s="2">
        <v>1</v>
      </c>
      <c r="B901" s="2">
        <v>2016</v>
      </c>
      <c r="C901" t="s">
        <v>445</v>
      </c>
      <c r="D901" t="s">
        <v>264</v>
      </c>
      <c r="E901" s="2" t="s">
        <v>7</v>
      </c>
      <c r="F901" s="2">
        <f>VLOOKUP(C901,'Five Year Alumni Srvy 2016 Data'!C:F,4,FALSE)</f>
        <v>0</v>
      </c>
      <c r="G901" s="2" t="str">
        <f>VLOOKUP(F901,Coding!K:L,2,FALSE)</f>
        <v>Non-URM</v>
      </c>
      <c r="H901" t="s">
        <v>412</v>
      </c>
      <c r="I901" t="s">
        <v>196</v>
      </c>
      <c r="J901" t="s">
        <v>10</v>
      </c>
      <c r="K901" t="s">
        <v>96</v>
      </c>
      <c r="L901" s="2">
        <v>4</v>
      </c>
      <c r="M901" t="s">
        <v>75</v>
      </c>
      <c r="N901" t="s">
        <v>97</v>
      </c>
      <c r="O901" t="s">
        <v>92</v>
      </c>
    </row>
    <row r="902" spans="1:15" x14ac:dyDescent="0.25">
      <c r="A902" s="2">
        <v>1</v>
      </c>
      <c r="B902" s="2">
        <v>2016</v>
      </c>
      <c r="C902" t="s">
        <v>446</v>
      </c>
      <c r="D902" t="s">
        <v>204</v>
      </c>
      <c r="E902" s="2" t="s">
        <v>7</v>
      </c>
      <c r="F902" s="2">
        <f>VLOOKUP(C902,'Five Year Alumni Srvy 2016 Data'!C:F,4,FALSE)</f>
        <v>0</v>
      </c>
      <c r="G902" s="2" t="str">
        <f>VLOOKUP(F902,Coding!K:L,2,FALSE)</f>
        <v>Non-URM</v>
      </c>
      <c r="H902" t="s">
        <v>195</v>
      </c>
      <c r="I902" t="s">
        <v>196</v>
      </c>
      <c r="J902" t="s">
        <v>10</v>
      </c>
      <c r="K902" t="s">
        <v>96</v>
      </c>
      <c r="L902" s="2">
        <v>3</v>
      </c>
      <c r="M902" t="s">
        <v>75</v>
      </c>
      <c r="N902" t="s">
        <v>97</v>
      </c>
      <c r="O902" t="s">
        <v>95</v>
      </c>
    </row>
    <row r="903" spans="1:15" x14ac:dyDescent="0.25">
      <c r="A903" s="2">
        <v>1</v>
      </c>
      <c r="B903" s="2">
        <v>2016</v>
      </c>
      <c r="C903" t="s">
        <v>449</v>
      </c>
      <c r="D903" t="s">
        <v>48</v>
      </c>
      <c r="E903" s="2" t="s">
        <v>7</v>
      </c>
      <c r="F903" s="2">
        <f>VLOOKUP(C903,'Five Year Alumni Srvy 2016 Data'!C:F,4,FALSE)</f>
        <v>0</v>
      </c>
      <c r="G903" s="2" t="str">
        <f>VLOOKUP(F903,Coding!K:L,2,FALSE)</f>
        <v>Non-URM</v>
      </c>
      <c r="H903" t="s">
        <v>190</v>
      </c>
      <c r="I903" t="s">
        <v>191</v>
      </c>
      <c r="J903" t="s">
        <v>21</v>
      </c>
      <c r="K903" t="s">
        <v>96</v>
      </c>
      <c r="L903" s="2">
        <v>4</v>
      </c>
      <c r="M903" t="s">
        <v>75</v>
      </c>
      <c r="N903" t="s">
        <v>97</v>
      </c>
      <c r="O903" t="s">
        <v>92</v>
      </c>
    </row>
    <row r="904" spans="1:15" x14ac:dyDescent="0.25">
      <c r="A904" s="2">
        <v>1</v>
      </c>
      <c r="B904" s="2">
        <v>2016</v>
      </c>
      <c r="C904" t="s">
        <v>461</v>
      </c>
      <c r="D904" t="s">
        <v>48</v>
      </c>
      <c r="E904" s="2" t="s">
        <v>7</v>
      </c>
      <c r="F904" s="2">
        <f>VLOOKUP(C904,'Five Year Alumni Srvy 2016 Data'!C:F,4,FALSE)</f>
        <v>0</v>
      </c>
      <c r="G904" s="2" t="str">
        <f>VLOOKUP(F904,Coding!K:L,2,FALSE)</f>
        <v>Non-URM</v>
      </c>
      <c r="H904" t="s">
        <v>306</v>
      </c>
      <c r="I904" t="s">
        <v>306</v>
      </c>
      <c r="J904" t="s">
        <v>21</v>
      </c>
      <c r="K904" t="s">
        <v>96</v>
      </c>
      <c r="L904" s="2">
        <v>4</v>
      </c>
      <c r="M904" t="s">
        <v>75</v>
      </c>
      <c r="N904" t="s">
        <v>97</v>
      </c>
      <c r="O904" t="s">
        <v>92</v>
      </c>
    </row>
    <row r="905" spans="1:15" x14ac:dyDescent="0.25">
      <c r="A905" s="2">
        <v>1</v>
      </c>
      <c r="B905" s="2">
        <v>2016</v>
      </c>
      <c r="C905" t="s">
        <v>472</v>
      </c>
      <c r="D905" t="s">
        <v>48</v>
      </c>
      <c r="E905" s="2" t="s">
        <v>7</v>
      </c>
      <c r="F905" s="2">
        <f>VLOOKUP(C905,'Five Year Alumni Srvy 2016 Data'!C:F,4,FALSE)</f>
        <v>0</v>
      </c>
      <c r="G905" s="2" t="str">
        <f>VLOOKUP(F905,Coding!K:L,2,FALSE)</f>
        <v>Non-URM</v>
      </c>
      <c r="H905" t="s">
        <v>473</v>
      </c>
      <c r="I905" t="s">
        <v>473</v>
      </c>
      <c r="J905" t="s">
        <v>17</v>
      </c>
      <c r="K905" t="s">
        <v>96</v>
      </c>
      <c r="L905" s="2">
        <v>3</v>
      </c>
      <c r="M905" t="s">
        <v>75</v>
      </c>
      <c r="N905" t="s">
        <v>97</v>
      </c>
      <c r="O905" t="s">
        <v>95</v>
      </c>
    </row>
    <row r="906" spans="1:15" x14ac:dyDescent="0.25">
      <c r="A906" s="2">
        <v>1</v>
      </c>
      <c r="B906" s="2">
        <v>2016</v>
      </c>
      <c r="C906" t="s">
        <v>476</v>
      </c>
      <c r="D906" t="s">
        <v>48</v>
      </c>
      <c r="E906" s="2" t="s">
        <v>7</v>
      </c>
      <c r="F906" s="2">
        <f>VLOOKUP(C906,'Five Year Alumni Srvy 2016 Data'!C:F,4,FALSE)</f>
        <v>0</v>
      </c>
      <c r="G906" s="2" t="str">
        <f>VLOOKUP(F906,Coding!K:L,2,FALSE)</f>
        <v>Non-URM</v>
      </c>
      <c r="H906" t="s">
        <v>339</v>
      </c>
      <c r="I906" t="s">
        <v>339</v>
      </c>
      <c r="J906" t="s">
        <v>15</v>
      </c>
      <c r="K906" t="s">
        <v>96</v>
      </c>
      <c r="L906" s="2">
        <v>2</v>
      </c>
      <c r="M906" t="s">
        <v>75</v>
      </c>
      <c r="N906" t="s">
        <v>97</v>
      </c>
      <c r="O906" t="s">
        <v>176</v>
      </c>
    </row>
    <row r="907" spans="1:15" x14ac:dyDescent="0.25">
      <c r="A907" s="2">
        <v>1</v>
      </c>
      <c r="B907" s="2">
        <v>2016</v>
      </c>
      <c r="C907" t="s">
        <v>482</v>
      </c>
      <c r="D907" t="s">
        <v>48</v>
      </c>
      <c r="E907" s="2" t="s">
        <v>7</v>
      </c>
      <c r="F907" s="2">
        <f>VLOOKUP(C907,'Five Year Alumni Srvy 2016 Data'!C:F,4,FALSE)</f>
        <v>0</v>
      </c>
      <c r="G907" s="2" t="str">
        <f>VLOOKUP(F907,Coding!K:L,2,FALSE)</f>
        <v>Non-URM</v>
      </c>
      <c r="H907" t="s">
        <v>483</v>
      </c>
      <c r="I907" t="s">
        <v>401</v>
      </c>
      <c r="J907" t="s">
        <v>19</v>
      </c>
      <c r="K907" t="s">
        <v>96</v>
      </c>
      <c r="L907" s="2">
        <v>1</v>
      </c>
      <c r="M907" t="s">
        <v>75</v>
      </c>
      <c r="N907" t="s">
        <v>97</v>
      </c>
    </row>
    <row r="908" spans="1:15" x14ac:dyDescent="0.25">
      <c r="A908" s="2">
        <v>1</v>
      </c>
      <c r="B908" s="2">
        <v>2016</v>
      </c>
      <c r="C908" t="s">
        <v>490</v>
      </c>
      <c r="D908" t="s">
        <v>48</v>
      </c>
      <c r="E908" s="2" t="s">
        <v>7</v>
      </c>
      <c r="F908" s="2">
        <f>VLOOKUP(C908,'Five Year Alumni Srvy 2016 Data'!C:F,4,FALSE)</f>
        <v>0</v>
      </c>
      <c r="G908" s="2" t="str">
        <f>VLOOKUP(F908,Coding!K:L,2,FALSE)</f>
        <v>Non-URM</v>
      </c>
      <c r="H908" t="s">
        <v>195</v>
      </c>
      <c r="I908" t="s">
        <v>196</v>
      </c>
      <c r="J908" t="s">
        <v>10</v>
      </c>
      <c r="K908" t="s">
        <v>96</v>
      </c>
      <c r="L908" s="2">
        <v>4</v>
      </c>
      <c r="M908" t="s">
        <v>75</v>
      </c>
      <c r="N908" t="s">
        <v>97</v>
      </c>
      <c r="O908" t="s">
        <v>92</v>
      </c>
    </row>
    <row r="909" spans="1:15" x14ac:dyDescent="0.25">
      <c r="A909" s="2">
        <v>1</v>
      </c>
      <c r="B909" s="2">
        <v>2016</v>
      </c>
      <c r="C909" t="s">
        <v>495</v>
      </c>
      <c r="D909" t="s">
        <v>48</v>
      </c>
      <c r="E909" s="2" t="s">
        <v>7</v>
      </c>
      <c r="F909" s="2">
        <f>VLOOKUP(C909,'Five Year Alumni Srvy 2016 Data'!C:F,4,FALSE)</f>
        <v>0</v>
      </c>
      <c r="G909" s="2" t="str">
        <f>VLOOKUP(F909,Coding!K:L,2,FALSE)</f>
        <v>Non-URM</v>
      </c>
      <c r="H909" t="s">
        <v>219</v>
      </c>
      <c r="I909" t="s">
        <v>220</v>
      </c>
      <c r="J909" t="s">
        <v>19</v>
      </c>
      <c r="K909" t="s">
        <v>96</v>
      </c>
      <c r="L909" s="2">
        <v>4</v>
      </c>
      <c r="M909" t="s">
        <v>75</v>
      </c>
      <c r="N909" t="s">
        <v>97</v>
      </c>
      <c r="O909" t="s">
        <v>92</v>
      </c>
    </row>
    <row r="910" spans="1:15" x14ac:dyDescent="0.25">
      <c r="A910" s="2">
        <v>1</v>
      </c>
      <c r="B910" s="2">
        <v>2016</v>
      </c>
      <c r="C910" t="s">
        <v>181</v>
      </c>
      <c r="D910" t="s">
        <v>48</v>
      </c>
      <c r="E910" s="2" t="s">
        <v>7</v>
      </c>
      <c r="F910" s="2">
        <f>VLOOKUP(C910,'Five Year Alumni Srvy 2016 Data'!C:F,4,FALSE)</f>
        <v>0</v>
      </c>
      <c r="G910" s="2" t="str">
        <f>VLOOKUP(F910,Coding!K:L,2,FALSE)</f>
        <v>Non-URM</v>
      </c>
      <c r="H910" t="s">
        <v>182</v>
      </c>
      <c r="I910" t="s">
        <v>182</v>
      </c>
      <c r="J910" t="s">
        <v>21</v>
      </c>
      <c r="K910" t="s">
        <v>93</v>
      </c>
      <c r="L910" s="2">
        <v>3</v>
      </c>
      <c r="M910" t="s">
        <v>75</v>
      </c>
      <c r="N910" t="s">
        <v>94</v>
      </c>
      <c r="O910" t="s">
        <v>95</v>
      </c>
    </row>
    <row r="911" spans="1:15" x14ac:dyDescent="0.25">
      <c r="A911" s="2">
        <v>1</v>
      </c>
      <c r="B911" s="2">
        <v>2016</v>
      </c>
      <c r="C911" t="s">
        <v>197</v>
      </c>
      <c r="D911" t="s">
        <v>48</v>
      </c>
      <c r="E911" s="2" t="s">
        <v>7</v>
      </c>
      <c r="F911" s="2">
        <f>VLOOKUP(C911,'Five Year Alumni Srvy 2016 Data'!C:F,4,FALSE)</f>
        <v>0</v>
      </c>
      <c r="G911" s="2" t="str">
        <f>VLOOKUP(F911,Coding!K:L,2,FALSE)</f>
        <v>Non-URM</v>
      </c>
      <c r="H911" t="s">
        <v>198</v>
      </c>
      <c r="I911" t="s">
        <v>199</v>
      </c>
      <c r="J911" t="s">
        <v>17</v>
      </c>
      <c r="K911" t="s">
        <v>93</v>
      </c>
      <c r="L911" s="2">
        <v>1</v>
      </c>
      <c r="M911" t="s">
        <v>75</v>
      </c>
      <c r="N911" t="s">
        <v>94</v>
      </c>
      <c r="O911" t="s">
        <v>200</v>
      </c>
    </row>
    <row r="912" spans="1:15" x14ac:dyDescent="0.25">
      <c r="A912" s="2">
        <v>1</v>
      </c>
      <c r="B912" s="2">
        <v>2016</v>
      </c>
      <c r="C912" t="s">
        <v>240</v>
      </c>
      <c r="D912" t="s">
        <v>48</v>
      </c>
      <c r="E912" s="2" t="s">
        <v>7</v>
      </c>
      <c r="F912" s="2">
        <f>VLOOKUP(C912,'Five Year Alumni Srvy 2016 Data'!C:F,4,FALSE)</f>
        <v>0</v>
      </c>
      <c r="G912" s="2" t="str">
        <f>VLOOKUP(F912,Coding!K:L,2,FALSE)</f>
        <v>Non-URM</v>
      </c>
      <c r="H912" t="s">
        <v>241</v>
      </c>
      <c r="I912" t="s">
        <v>242</v>
      </c>
      <c r="J912" t="s">
        <v>21</v>
      </c>
      <c r="K912" t="s">
        <v>93</v>
      </c>
      <c r="L912" s="2">
        <v>3</v>
      </c>
      <c r="M912" t="s">
        <v>75</v>
      </c>
      <c r="N912" t="s">
        <v>94</v>
      </c>
      <c r="O912" t="s">
        <v>95</v>
      </c>
    </row>
    <row r="913" spans="1:15" x14ac:dyDescent="0.25">
      <c r="A913" s="2">
        <v>1</v>
      </c>
      <c r="B913" s="2">
        <v>2016</v>
      </c>
      <c r="C913" t="s">
        <v>247</v>
      </c>
      <c r="D913" t="s">
        <v>48</v>
      </c>
      <c r="E913" s="2" t="s">
        <v>7</v>
      </c>
      <c r="F913" s="2">
        <f>VLOOKUP(C913,'Five Year Alumni Srvy 2016 Data'!C:F,4,FALSE)</f>
        <v>0</v>
      </c>
      <c r="G913" s="2" t="str">
        <f>VLOOKUP(F913,Coding!K:L,2,FALSE)</f>
        <v>Non-URM</v>
      </c>
      <c r="H913" t="s">
        <v>248</v>
      </c>
      <c r="I913" t="s">
        <v>249</v>
      </c>
      <c r="J913" t="s">
        <v>17</v>
      </c>
      <c r="K913" t="s">
        <v>93</v>
      </c>
      <c r="L913" s="2">
        <v>4</v>
      </c>
      <c r="M913" t="s">
        <v>75</v>
      </c>
      <c r="N913" t="s">
        <v>94</v>
      </c>
      <c r="O913" t="s">
        <v>92</v>
      </c>
    </row>
    <row r="914" spans="1:15" x14ac:dyDescent="0.25">
      <c r="A914" s="2">
        <v>1</v>
      </c>
      <c r="B914" s="2">
        <v>2016</v>
      </c>
      <c r="C914" t="s">
        <v>250</v>
      </c>
      <c r="D914" t="s">
        <v>48</v>
      </c>
      <c r="E914" s="2" t="s">
        <v>7</v>
      </c>
      <c r="F914" s="2">
        <f>VLOOKUP(C914,'Five Year Alumni Srvy 2016 Data'!C:F,4,FALSE)</f>
        <v>0</v>
      </c>
      <c r="G914" s="2" t="str">
        <f>VLOOKUP(F914,Coding!K:L,2,FALSE)</f>
        <v>Non-URM</v>
      </c>
      <c r="H914" t="s">
        <v>228</v>
      </c>
      <c r="I914" t="s">
        <v>229</v>
      </c>
      <c r="J914" t="s">
        <v>21</v>
      </c>
      <c r="K914" t="s">
        <v>93</v>
      </c>
      <c r="L914" s="2">
        <v>3</v>
      </c>
      <c r="M914" t="s">
        <v>75</v>
      </c>
      <c r="N914" t="s">
        <v>94</v>
      </c>
      <c r="O914" t="s">
        <v>95</v>
      </c>
    </row>
    <row r="915" spans="1:15" x14ac:dyDescent="0.25">
      <c r="A915" s="2">
        <v>1</v>
      </c>
      <c r="B915" s="2">
        <v>2016</v>
      </c>
      <c r="C915" t="s">
        <v>283</v>
      </c>
      <c r="D915" t="s">
        <v>204</v>
      </c>
      <c r="E915" s="2" t="s">
        <v>7</v>
      </c>
      <c r="F915" s="2">
        <f>VLOOKUP(C915,'Five Year Alumni Srvy 2016 Data'!C:F,4,FALSE)</f>
        <v>0</v>
      </c>
      <c r="G915" s="2" t="str">
        <f>VLOOKUP(F915,Coding!K:L,2,FALSE)</f>
        <v>Non-URM</v>
      </c>
      <c r="H915" t="s">
        <v>284</v>
      </c>
      <c r="I915" t="s">
        <v>261</v>
      </c>
      <c r="J915" t="s">
        <v>10</v>
      </c>
      <c r="K915" t="s">
        <v>93</v>
      </c>
      <c r="L915" s="2">
        <v>2</v>
      </c>
      <c r="M915" t="s">
        <v>75</v>
      </c>
      <c r="N915" t="s">
        <v>94</v>
      </c>
      <c r="O915" t="s">
        <v>176</v>
      </c>
    </row>
    <row r="916" spans="1:15" x14ac:dyDescent="0.25">
      <c r="A916" s="2">
        <v>1</v>
      </c>
      <c r="B916" s="2">
        <v>2016</v>
      </c>
      <c r="C916" t="s">
        <v>285</v>
      </c>
      <c r="D916" t="s">
        <v>264</v>
      </c>
      <c r="E916" s="2" t="s">
        <v>7</v>
      </c>
      <c r="F916" s="2">
        <f>VLOOKUP(C916,'Five Year Alumni Srvy 2016 Data'!C:F,4,FALSE)</f>
        <v>0</v>
      </c>
      <c r="G916" s="2" t="str">
        <f>VLOOKUP(F916,Coding!K:L,2,FALSE)</f>
        <v>Non-URM</v>
      </c>
      <c r="H916" t="s">
        <v>270</v>
      </c>
      <c r="I916" t="s">
        <v>270</v>
      </c>
      <c r="J916" t="s">
        <v>21</v>
      </c>
      <c r="K916" t="s">
        <v>93</v>
      </c>
      <c r="L916" s="2">
        <v>2</v>
      </c>
      <c r="M916" t="s">
        <v>75</v>
      </c>
      <c r="N916" t="s">
        <v>94</v>
      </c>
      <c r="O916" t="s">
        <v>176</v>
      </c>
    </row>
    <row r="917" spans="1:15" x14ac:dyDescent="0.25">
      <c r="A917" s="2">
        <v>1</v>
      </c>
      <c r="B917" s="2">
        <v>2016</v>
      </c>
      <c r="C917" t="s">
        <v>288</v>
      </c>
      <c r="D917" t="s">
        <v>48</v>
      </c>
      <c r="E917" s="2" t="s">
        <v>7</v>
      </c>
      <c r="F917" s="2">
        <f>VLOOKUP(C917,'Five Year Alumni Srvy 2016 Data'!C:F,4,FALSE)</f>
        <v>0</v>
      </c>
      <c r="G917" s="2" t="str">
        <f>VLOOKUP(F917,Coding!K:L,2,FALSE)</f>
        <v>Non-URM</v>
      </c>
      <c r="H917" t="s">
        <v>289</v>
      </c>
      <c r="I917" t="s">
        <v>290</v>
      </c>
      <c r="J917" t="s">
        <v>17</v>
      </c>
      <c r="K917" t="s">
        <v>93</v>
      </c>
      <c r="L917" s="2">
        <v>3</v>
      </c>
      <c r="M917" t="s">
        <v>75</v>
      </c>
      <c r="N917" t="s">
        <v>94</v>
      </c>
      <c r="O917" t="s">
        <v>95</v>
      </c>
    </row>
    <row r="918" spans="1:15" x14ac:dyDescent="0.25">
      <c r="A918" s="2">
        <v>1</v>
      </c>
      <c r="B918" s="2">
        <v>2016</v>
      </c>
      <c r="C918" t="s">
        <v>291</v>
      </c>
      <c r="D918" t="s">
        <v>48</v>
      </c>
      <c r="E918" s="2" t="s">
        <v>7</v>
      </c>
      <c r="F918" s="2">
        <f>VLOOKUP(C918,'Five Year Alumni Srvy 2016 Data'!C:F,4,FALSE)</f>
        <v>0</v>
      </c>
      <c r="G918" s="2" t="str">
        <f>VLOOKUP(F918,Coding!K:L,2,FALSE)</f>
        <v>Non-URM</v>
      </c>
      <c r="H918" t="s">
        <v>292</v>
      </c>
      <c r="I918" t="s">
        <v>293</v>
      </c>
      <c r="J918" t="s">
        <v>15</v>
      </c>
      <c r="K918" t="s">
        <v>93</v>
      </c>
      <c r="L918" s="2">
        <v>4</v>
      </c>
      <c r="M918" t="s">
        <v>75</v>
      </c>
      <c r="N918" t="s">
        <v>94</v>
      </c>
      <c r="O918" t="s">
        <v>92</v>
      </c>
    </row>
    <row r="919" spans="1:15" x14ac:dyDescent="0.25">
      <c r="A919" s="2">
        <v>1</v>
      </c>
      <c r="B919" s="2">
        <v>2016</v>
      </c>
      <c r="C919" t="s">
        <v>297</v>
      </c>
      <c r="D919" t="s">
        <v>48</v>
      </c>
      <c r="E919" s="2" t="s">
        <v>7</v>
      </c>
      <c r="F919" s="2">
        <f>VLOOKUP(C919,'Five Year Alumni Srvy 2016 Data'!C:F,4,FALSE)</f>
        <v>0</v>
      </c>
      <c r="G919" s="2" t="str">
        <f>VLOOKUP(F919,Coding!K:L,2,FALSE)</f>
        <v>Non-URM</v>
      </c>
      <c r="H919" t="s">
        <v>298</v>
      </c>
      <c r="I919" t="s">
        <v>298</v>
      </c>
      <c r="J919" t="s">
        <v>21</v>
      </c>
      <c r="K919" t="s">
        <v>93</v>
      </c>
      <c r="L919" s="2">
        <v>3</v>
      </c>
      <c r="M919" t="s">
        <v>75</v>
      </c>
      <c r="N919" t="s">
        <v>94</v>
      </c>
      <c r="O919" t="s">
        <v>95</v>
      </c>
    </row>
    <row r="920" spans="1:15" x14ac:dyDescent="0.25">
      <c r="A920" s="2">
        <v>1</v>
      </c>
      <c r="B920" s="2">
        <v>2016</v>
      </c>
      <c r="C920" t="s">
        <v>299</v>
      </c>
      <c r="D920" t="s">
        <v>48</v>
      </c>
      <c r="E920" s="2" t="s">
        <v>7</v>
      </c>
      <c r="F920" s="2">
        <f>VLOOKUP(C920,'Five Year Alumni Srvy 2016 Data'!C:F,4,FALSE)</f>
        <v>0</v>
      </c>
      <c r="G920" s="2" t="str">
        <f>VLOOKUP(F920,Coding!K:L,2,FALSE)</f>
        <v>Non-URM</v>
      </c>
      <c r="H920" t="s">
        <v>241</v>
      </c>
      <c r="I920" t="s">
        <v>242</v>
      </c>
      <c r="J920" t="s">
        <v>21</v>
      </c>
      <c r="K920" t="s">
        <v>93</v>
      </c>
      <c r="L920" s="2">
        <v>2</v>
      </c>
      <c r="M920" t="s">
        <v>75</v>
      </c>
      <c r="N920" t="s">
        <v>94</v>
      </c>
      <c r="O920" t="s">
        <v>176</v>
      </c>
    </row>
    <row r="921" spans="1:15" x14ac:dyDescent="0.25">
      <c r="A921" s="2">
        <v>1</v>
      </c>
      <c r="B921" s="2">
        <v>2016</v>
      </c>
      <c r="C921" t="s">
        <v>305</v>
      </c>
      <c r="D921" t="s">
        <v>204</v>
      </c>
      <c r="E921" s="2" t="s">
        <v>7</v>
      </c>
      <c r="F921" s="2">
        <f>VLOOKUP(C921,'Five Year Alumni Srvy 2016 Data'!C:F,4,FALSE)</f>
        <v>0</v>
      </c>
      <c r="G921" s="2" t="str">
        <f>VLOOKUP(F921,Coding!K:L,2,FALSE)</f>
        <v>Non-URM</v>
      </c>
      <c r="H921" t="s">
        <v>306</v>
      </c>
      <c r="I921" t="s">
        <v>306</v>
      </c>
      <c r="J921" t="s">
        <v>21</v>
      </c>
      <c r="K921" t="s">
        <v>93</v>
      </c>
      <c r="L921" s="3"/>
      <c r="M921" t="s">
        <v>75</v>
      </c>
      <c r="N921" t="s">
        <v>94</v>
      </c>
    </row>
    <row r="922" spans="1:15" x14ac:dyDescent="0.25">
      <c r="A922" s="2">
        <v>1</v>
      </c>
      <c r="B922" s="2">
        <v>2016</v>
      </c>
      <c r="C922" t="s">
        <v>326</v>
      </c>
      <c r="D922" t="s">
        <v>48</v>
      </c>
      <c r="E922" s="2" t="s">
        <v>7</v>
      </c>
      <c r="F922" s="2">
        <f>VLOOKUP(C922,'Five Year Alumni Srvy 2016 Data'!C:F,4,FALSE)</f>
        <v>0</v>
      </c>
      <c r="G922" s="2" t="str">
        <f>VLOOKUP(F922,Coding!K:L,2,FALSE)</f>
        <v>Non-URM</v>
      </c>
      <c r="H922" t="s">
        <v>182</v>
      </c>
      <c r="I922" t="s">
        <v>182</v>
      </c>
      <c r="J922" t="s">
        <v>21</v>
      </c>
      <c r="K922" t="s">
        <v>93</v>
      </c>
      <c r="L922" s="3"/>
      <c r="M922" t="s">
        <v>75</v>
      </c>
      <c r="N922" t="s">
        <v>94</v>
      </c>
    </row>
    <row r="923" spans="1:15" x14ac:dyDescent="0.25">
      <c r="A923" s="2">
        <v>1</v>
      </c>
      <c r="B923" s="2">
        <v>2016</v>
      </c>
      <c r="C923" t="s">
        <v>331</v>
      </c>
      <c r="D923" t="s">
        <v>204</v>
      </c>
      <c r="E923" s="2" t="s">
        <v>7</v>
      </c>
      <c r="F923" s="2">
        <f>VLOOKUP(C923,'Five Year Alumni Srvy 2016 Data'!C:F,4,FALSE)</f>
        <v>0</v>
      </c>
      <c r="G923" s="2" t="str">
        <f>VLOOKUP(F923,Coding!K:L,2,FALSE)</f>
        <v>Non-URM</v>
      </c>
      <c r="H923" t="s">
        <v>219</v>
      </c>
      <c r="I923" t="s">
        <v>220</v>
      </c>
      <c r="J923" t="s">
        <v>19</v>
      </c>
      <c r="K923" t="s">
        <v>93</v>
      </c>
      <c r="L923" s="2">
        <v>2</v>
      </c>
      <c r="M923" t="s">
        <v>75</v>
      </c>
      <c r="N923" t="s">
        <v>94</v>
      </c>
      <c r="O923" t="s">
        <v>176</v>
      </c>
    </row>
    <row r="924" spans="1:15" x14ac:dyDescent="0.25">
      <c r="A924" s="2">
        <v>1</v>
      </c>
      <c r="B924" s="2">
        <v>2016</v>
      </c>
      <c r="C924" t="s">
        <v>334</v>
      </c>
      <c r="D924" t="s">
        <v>48</v>
      </c>
      <c r="E924" s="2" t="s">
        <v>7</v>
      </c>
      <c r="F924" s="2">
        <f>VLOOKUP(C924,'Five Year Alumni Srvy 2016 Data'!C:F,4,FALSE)</f>
        <v>0</v>
      </c>
      <c r="G924" s="2" t="str">
        <f>VLOOKUP(F924,Coding!K:L,2,FALSE)</f>
        <v>Non-URM</v>
      </c>
      <c r="H924" t="s">
        <v>335</v>
      </c>
      <c r="I924" t="s">
        <v>50</v>
      </c>
      <c r="J924" t="s">
        <v>17</v>
      </c>
      <c r="K924" t="s">
        <v>93</v>
      </c>
      <c r="L924" s="2">
        <v>4</v>
      </c>
      <c r="M924" t="s">
        <v>75</v>
      </c>
      <c r="N924" t="s">
        <v>94</v>
      </c>
      <c r="O924" t="s">
        <v>92</v>
      </c>
    </row>
    <row r="925" spans="1:15" x14ac:dyDescent="0.25">
      <c r="A925" s="2">
        <v>1</v>
      </c>
      <c r="B925" s="2">
        <v>2016</v>
      </c>
      <c r="C925" t="s">
        <v>337</v>
      </c>
      <c r="D925" t="s">
        <v>48</v>
      </c>
      <c r="E925" s="2" t="s">
        <v>7</v>
      </c>
      <c r="F925" s="2">
        <f>VLOOKUP(C925,'Five Year Alumni Srvy 2016 Data'!C:F,4,FALSE)</f>
        <v>0</v>
      </c>
      <c r="G925" s="2" t="str">
        <f>VLOOKUP(F925,Coding!K:L,2,FALSE)</f>
        <v>Non-URM</v>
      </c>
      <c r="H925" t="s">
        <v>298</v>
      </c>
      <c r="I925" t="s">
        <v>298</v>
      </c>
      <c r="J925" t="s">
        <v>21</v>
      </c>
      <c r="K925" t="s">
        <v>93</v>
      </c>
      <c r="L925" s="2">
        <v>3</v>
      </c>
      <c r="M925" t="s">
        <v>75</v>
      </c>
      <c r="N925" t="s">
        <v>94</v>
      </c>
      <c r="O925" t="s">
        <v>95</v>
      </c>
    </row>
    <row r="926" spans="1:15" x14ac:dyDescent="0.25">
      <c r="A926" s="2">
        <v>1</v>
      </c>
      <c r="B926" s="2">
        <v>2016</v>
      </c>
      <c r="C926" t="s">
        <v>338</v>
      </c>
      <c r="D926" t="s">
        <v>48</v>
      </c>
      <c r="E926" s="2" t="s">
        <v>7</v>
      </c>
      <c r="F926" s="2">
        <f>VLOOKUP(C926,'Five Year Alumni Srvy 2016 Data'!C:F,4,FALSE)</f>
        <v>0</v>
      </c>
      <c r="G926" s="2" t="str">
        <f>VLOOKUP(F926,Coding!K:L,2,FALSE)</f>
        <v>Non-URM</v>
      </c>
      <c r="H926" t="s">
        <v>339</v>
      </c>
      <c r="I926" t="s">
        <v>339</v>
      </c>
      <c r="J926" t="s">
        <v>15</v>
      </c>
      <c r="K926" t="s">
        <v>93</v>
      </c>
      <c r="L926" s="2">
        <v>2</v>
      </c>
      <c r="M926" t="s">
        <v>75</v>
      </c>
      <c r="N926" t="s">
        <v>94</v>
      </c>
      <c r="O926" t="s">
        <v>176</v>
      </c>
    </row>
    <row r="927" spans="1:15" x14ac:dyDescent="0.25">
      <c r="A927" s="2">
        <v>1</v>
      </c>
      <c r="B927" s="2">
        <v>2016</v>
      </c>
      <c r="C927" t="s">
        <v>340</v>
      </c>
      <c r="D927" t="s">
        <v>48</v>
      </c>
      <c r="E927" s="2" t="s">
        <v>7</v>
      </c>
      <c r="F927" s="2">
        <f>VLOOKUP(C927,'Five Year Alumni Srvy 2016 Data'!C:F,4,FALSE)</f>
        <v>0</v>
      </c>
      <c r="G927" s="2" t="str">
        <f>VLOOKUP(F927,Coding!K:L,2,FALSE)</f>
        <v>Non-URM</v>
      </c>
      <c r="H927" t="s">
        <v>318</v>
      </c>
      <c r="I927" t="s">
        <v>171</v>
      </c>
      <c r="J927" t="s">
        <v>19</v>
      </c>
      <c r="K927" t="s">
        <v>93</v>
      </c>
      <c r="L927" s="2">
        <v>4</v>
      </c>
      <c r="M927" t="s">
        <v>75</v>
      </c>
      <c r="N927" t="s">
        <v>94</v>
      </c>
      <c r="O927" t="s">
        <v>92</v>
      </c>
    </row>
    <row r="928" spans="1:15" x14ac:dyDescent="0.25">
      <c r="A928" s="2">
        <v>1</v>
      </c>
      <c r="B928" s="2">
        <v>2016</v>
      </c>
      <c r="C928" t="s">
        <v>385</v>
      </c>
      <c r="D928" t="s">
        <v>48</v>
      </c>
      <c r="E928" s="2" t="s">
        <v>7</v>
      </c>
      <c r="F928" s="2">
        <f>VLOOKUP(C928,'Five Year Alumni Srvy 2016 Data'!C:F,4,FALSE)</f>
        <v>0</v>
      </c>
      <c r="G928" s="2" t="str">
        <f>VLOOKUP(F928,Coding!K:L,2,FALSE)</f>
        <v>Non-URM</v>
      </c>
      <c r="H928" t="s">
        <v>270</v>
      </c>
      <c r="I928" t="s">
        <v>270</v>
      </c>
      <c r="J928" t="s">
        <v>21</v>
      </c>
      <c r="K928" t="s">
        <v>93</v>
      </c>
      <c r="L928" s="2">
        <v>1</v>
      </c>
      <c r="M928" t="s">
        <v>75</v>
      </c>
      <c r="N928" t="s">
        <v>94</v>
      </c>
      <c r="O928" t="s">
        <v>200</v>
      </c>
    </row>
    <row r="929" spans="1:15" x14ac:dyDescent="0.25">
      <c r="A929" s="2">
        <v>1</v>
      </c>
      <c r="B929" s="2">
        <v>2016</v>
      </c>
      <c r="C929" t="s">
        <v>391</v>
      </c>
      <c r="D929" t="s">
        <v>48</v>
      </c>
      <c r="E929" s="2" t="s">
        <v>7</v>
      </c>
      <c r="F929" s="2">
        <f>VLOOKUP(C929,'Five Year Alumni Srvy 2016 Data'!C:F,4,FALSE)</f>
        <v>0</v>
      </c>
      <c r="G929" s="2" t="str">
        <f>VLOOKUP(F929,Coding!K:L,2,FALSE)</f>
        <v>Non-URM</v>
      </c>
      <c r="H929" t="s">
        <v>238</v>
      </c>
      <c r="I929" t="s">
        <v>225</v>
      </c>
      <c r="J929" t="s">
        <v>19</v>
      </c>
      <c r="K929" t="s">
        <v>93</v>
      </c>
      <c r="L929" s="3"/>
      <c r="M929" t="s">
        <v>75</v>
      </c>
      <c r="N929" t="s">
        <v>94</v>
      </c>
    </row>
    <row r="930" spans="1:15" x14ac:dyDescent="0.25">
      <c r="A930" s="2">
        <v>1</v>
      </c>
      <c r="B930" s="2">
        <v>2016</v>
      </c>
      <c r="C930" t="s">
        <v>400</v>
      </c>
      <c r="D930" t="s">
        <v>264</v>
      </c>
      <c r="E930" s="2" t="s">
        <v>7</v>
      </c>
      <c r="F930" s="2">
        <f>VLOOKUP(C930,'Five Year Alumni Srvy 2016 Data'!C:F,4,FALSE)</f>
        <v>0</v>
      </c>
      <c r="G930" s="2" t="str">
        <f>VLOOKUP(F930,Coding!K:L,2,FALSE)</f>
        <v>Non-URM</v>
      </c>
      <c r="H930" t="s">
        <v>401</v>
      </c>
      <c r="I930" t="s">
        <v>401</v>
      </c>
      <c r="J930" t="s">
        <v>19</v>
      </c>
      <c r="K930" t="s">
        <v>93</v>
      </c>
      <c r="L930" s="2">
        <v>3</v>
      </c>
      <c r="M930" t="s">
        <v>75</v>
      </c>
      <c r="N930" t="s">
        <v>94</v>
      </c>
      <c r="O930" t="s">
        <v>95</v>
      </c>
    </row>
    <row r="931" spans="1:15" x14ac:dyDescent="0.25">
      <c r="A931" s="2">
        <v>1</v>
      </c>
      <c r="B931" s="2">
        <v>2016</v>
      </c>
      <c r="C931" t="s">
        <v>406</v>
      </c>
      <c r="D931" t="s">
        <v>204</v>
      </c>
      <c r="E931" s="2" t="s">
        <v>7</v>
      </c>
      <c r="F931" s="2">
        <f>VLOOKUP(C931,'Five Year Alumni Srvy 2016 Data'!C:F,4,FALSE)</f>
        <v>0</v>
      </c>
      <c r="G931" s="2" t="str">
        <f>VLOOKUP(F931,Coding!K:L,2,FALSE)</f>
        <v>Non-URM</v>
      </c>
      <c r="H931" t="s">
        <v>215</v>
      </c>
      <c r="I931" t="s">
        <v>215</v>
      </c>
      <c r="J931" t="s">
        <v>21</v>
      </c>
      <c r="K931" t="s">
        <v>93</v>
      </c>
      <c r="L931" s="2">
        <v>4</v>
      </c>
      <c r="M931" t="s">
        <v>75</v>
      </c>
      <c r="N931" t="s">
        <v>94</v>
      </c>
      <c r="O931" t="s">
        <v>92</v>
      </c>
    </row>
    <row r="932" spans="1:15" x14ac:dyDescent="0.25">
      <c r="A932" s="2">
        <v>1</v>
      </c>
      <c r="B932" s="2">
        <v>2016</v>
      </c>
      <c r="C932" t="s">
        <v>413</v>
      </c>
      <c r="D932" t="s">
        <v>169</v>
      </c>
      <c r="E932" s="2" t="s">
        <v>7</v>
      </c>
      <c r="F932" s="2">
        <f>VLOOKUP(C932,'Five Year Alumni Srvy 2016 Data'!C:F,4,FALSE)</f>
        <v>0</v>
      </c>
      <c r="G932" s="2" t="str">
        <f>VLOOKUP(F932,Coding!K:L,2,FALSE)</f>
        <v>Non-URM</v>
      </c>
      <c r="H932" t="s">
        <v>414</v>
      </c>
      <c r="I932" t="s">
        <v>415</v>
      </c>
      <c r="J932" t="s">
        <v>19</v>
      </c>
      <c r="K932" t="s">
        <v>93</v>
      </c>
      <c r="L932" s="2">
        <v>4</v>
      </c>
      <c r="M932" t="s">
        <v>75</v>
      </c>
      <c r="N932" t="s">
        <v>94</v>
      </c>
      <c r="O932" t="s">
        <v>92</v>
      </c>
    </row>
    <row r="933" spans="1:15" x14ac:dyDescent="0.25">
      <c r="A933" s="2">
        <v>1</v>
      </c>
      <c r="B933" s="2">
        <v>2016</v>
      </c>
      <c r="C933" t="s">
        <v>416</v>
      </c>
      <c r="D933" t="s">
        <v>169</v>
      </c>
      <c r="E933" s="2" t="s">
        <v>7</v>
      </c>
      <c r="F933" s="2">
        <f>VLOOKUP(C933,'Five Year Alumni Srvy 2016 Data'!C:F,4,FALSE)</f>
        <v>0</v>
      </c>
      <c r="G933" s="2" t="str">
        <f>VLOOKUP(F933,Coding!K:L,2,FALSE)</f>
        <v>Non-URM</v>
      </c>
      <c r="H933" t="s">
        <v>235</v>
      </c>
      <c r="I933" t="s">
        <v>236</v>
      </c>
      <c r="J933" t="s">
        <v>15</v>
      </c>
      <c r="K933" t="s">
        <v>93</v>
      </c>
      <c r="L933" s="2">
        <v>3</v>
      </c>
      <c r="M933" t="s">
        <v>75</v>
      </c>
      <c r="N933" t="s">
        <v>94</v>
      </c>
      <c r="O933" t="s">
        <v>95</v>
      </c>
    </row>
    <row r="934" spans="1:15" x14ac:dyDescent="0.25">
      <c r="A934" s="2">
        <v>1</v>
      </c>
      <c r="B934" s="2">
        <v>2016</v>
      </c>
      <c r="C934" t="s">
        <v>419</v>
      </c>
      <c r="D934" t="s">
        <v>48</v>
      </c>
      <c r="E934" s="2" t="s">
        <v>7</v>
      </c>
      <c r="F934" s="2">
        <f>VLOOKUP(C934,'Five Year Alumni Srvy 2016 Data'!C:F,4,FALSE)</f>
        <v>0</v>
      </c>
      <c r="G934" s="2" t="str">
        <f>VLOOKUP(F934,Coding!K:L,2,FALSE)</f>
        <v>Non-URM</v>
      </c>
      <c r="H934" t="s">
        <v>420</v>
      </c>
      <c r="I934" t="s">
        <v>273</v>
      </c>
      <c r="J934" t="s">
        <v>21</v>
      </c>
      <c r="K934" t="s">
        <v>93</v>
      </c>
      <c r="L934" s="2">
        <v>1</v>
      </c>
      <c r="M934" t="s">
        <v>75</v>
      </c>
      <c r="N934" t="s">
        <v>94</v>
      </c>
      <c r="O934" t="s">
        <v>200</v>
      </c>
    </row>
    <row r="935" spans="1:15" x14ac:dyDescent="0.25">
      <c r="A935" s="2">
        <v>1</v>
      </c>
      <c r="B935" s="2">
        <v>2016</v>
      </c>
      <c r="C935" t="s">
        <v>426</v>
      </c>
      <c r="D935" t="s">
        <v>48</v>
      </c>
      <c r="E935" s="2" t="s">
        <v>7</v>
      </c>
      <c r="F935" s="2">
        <f>VLOOKUP(C935,'Five Year Alumni Srvy 2016 Data'!C:F,4,FALSE)</f>
        <v>0</v>
      </c>
      <c r="G935" s="2" t="str">
        <f>VLOOKUP(F935,Coding!K:L,2,FALSE)</f>
        <v>Non-URM</v>
      </c>
      <c r="H935" t="s">
        <v>427</v>
      </c>
      <c r="I935" t="s">
        <v>267</v>
      </c>
      <c r="J935" t="s">
        <v>10</v>
      </c>
      <c r="K935" t="s">
        <v>93</v>
      </c>
      <c r="L935" s="2">
        <v>3</v>
      </c>
      <c r="M935" t="s">
        <v>75</v>
      </c>
      <c r="N935" t="s">
        <v>94</v>
      </c>
      <c r="O935" t="s">
        <v>95</v>
      </c>
    </row>
    <row r="936" spans="1:15" x14ac:dyDescent="0.25">
      <c r="A936" s="2">
        <v>1</v>
      </c>
      <c r="B936" s="2">
        <v>2016</v>
      </c>
      <c r="C936" t="s">
        <v>431</v>
      </c>
      <c r="D936" t="s">
        <v>48</v>
      </c>
      <c r="E936" s="2" t="s">
        <v>7</v>
      </c>
      <c r="F936" s="2">
        <f>VLOOKUP(C936,'Five Year Alumni Srvy 2016 Data'!C:F,4,FALSE)</f>
        <v>0</v>
      </c>
      <c r="G936" s="2" t="str">
        <f>VLOOKUP(F936,Coding!K:L,2,FALSE)</f>
        <v>Non-URM</v>
      </c>
      <c r="H936" t="s">
        <v>432</v>
      </c>
      <c r="I936" t="s">
        <v>433</v>
      </c>
      <c r="J936" t="s">
        <v>15</v>
      </c>
      <c r="K936" t="s">
        <v>93</v>
      </c>
      <c r="L936" s="2">
        <v>3</v>
      </c>
      <c r="M936" t="s">
        <v>75</v>
      </c>
      <c r="N936" t="s">
        <v>94</v>
      </c>
      <c r="O936" t="s">
        <v>95</v>
      </c>
    </row>
    <row r="937" spans="1:15" x14ac:dyDescent="0.25">
      <c r="A937" s="2">
        <v>1</v>
      </c>
      <c r="B937" s="2">
        <v>2016</v>
      </c>
      <c r="C937" t="s">
        <v>434</v>
      </c>
      <c r="D937" t="s">
        <v>48</v>
      </c>
      <c r="E937" s="2" t="s">
        <v>7</v>
      </c>
      <c r="F937" s="2">
        <f>VLOOKUP(C937,'Five Year Alumni Srvy 2016 Data'!C:F,4,FALSE)</f>
        <v>0</v>
      </c>
      <c r="G937" s="2" t="str">
        <f>VLOOKUP(F937,Coding!K:L,2,FALSE)</f>
        <v>Non-URM</v>
      </c>
      <c r="H937" t="s">
        <v>270</v>
      </c>
      <c r="I937" t="s">
        <v>270</v>
      </c>
      <c r="J937" t="s">
        <v>21</v>
      </c>
      <c r="K937" t="s">
        <v>93</v>
      </c>
      <c r="L937" s="3"/>
      <c r="M937" t="s">
        <v>75</v>
      </c>
      <c r="N937" t="s">
        <v>94</v>
      </c>
    </row>
    <row r="938" spans="1:15" x14ac:dyDescent="0.25">
      <c r="A938" s="2">
        <v>1</v>
      </c>
      <c r="B938" s="2">
        <v>2016</v>
      </c>
      <c r="C938" t="s">
        <v>442</v>
      </c>
      <c r="D938" t="s">
        <v>169</v>
      </c>
      <c r="E938" s="2" t="s">
        <v>7</v>
      </c>
      <c r="F938" s="2">
        <f>VLOOKUP(C938,'Five Year Alumni Srvy 2016 Data'!C:F,4,FALSE)</f>
        <v>0</v>
      </c>
      <c r="G938" s="2" t="str">
        <f>VLOOKUP(F938,Coding!K:L,2,FALSE)</f>
        <v>Non-URM</v>
      </c>
      <c r="H938" t="s">
        <v>306</v>
      </c>
      <c r="I938" t="s">
        <v>306</v>
      </c>
      <c r="J938" t="s">
        <v>21</v>
      </c>
      <c r="K938" t="s">
        <v>93</v>
      </c>
      <c r="L938" s="2">
        <v>3</v>
      </c>
      <c r="M938" t="s">
        <v>75</v>
      </c>
      <c r="N938" t="s">
        <v>94</v>
      </c>
      <c r="O938" t="s">
        <v>95</v>
      </c>
    </row>
    <row r="939" spans="1:15" x14ac:dyDescent="0.25">
      <c r="A939" s="2">
        <v>1</v>
      </c>
      <c r="B939" s="2">
        <v>2016</v>
      </c>
      <c r="C939" t="s">
        <v>445</v>
      </c>
      <c r="D939" t="s">
        <v>264</v>
      </c>
      <c r="E939" s="2" t="s">
        <v>7</v>
      </c>
      <c r="F939" s="2">
        <f>VLOOKUP(C939,'Five Year Alumni Srvy 2016 Data'!C:F,4,FALSE)</f>
        <v>0</v>
      </c>
      <c r="G939" s="2" t="str">
        <f>VLOOKUP(F939,Coding!K:L,2,FALSE)</f>
        <v>Non-URM</v>
      </c>
      <c r="H939" t="s">
        <v>412</v>
      </c>
      <c r="I939" t="s">
        <v>196</v>
      </c>
      <c r="J939" t="s">
        <v>10</v>
      </c>
      <c r="K939" t="s">
        <v>93</v>
      </c>
      <c r="L939" s="2">
        <v>4</v>
      </c>
      <c r="M939" t="s">
        <v>75</v>
      </c>
      <c r="N939" t="s">
        <v>94</v>
      </c>
      <c r="O939" t="s">
        <v>92</v>
      </c>
    </row>
    <row r="940" spans="1:15" x14ac:dyDescent="0.25">
      <c r="A940" s="2">
        <v>1</v>
      </c>
      <c r="B940" s="2">
        <v>2016</v>
      </c>
      <c r="C940" t="s">
        <v>446</v>
      </c>
      <c r="D940" t="s">
        <v>204</v>
      </c>
      <c r="E940" s="2" t="s">
        <v>7</v>
      </c>
      <c r="F940" s="2">
        <f>VLOOKUP(C940,'Five Year Alumni Srvy 2016 Data'!C:F,4,FALSE)</f>
        <v>0</v>
      </c>
      <c r="G940" s="2" t="str">
        <f>VLOOKUP(F940,Coding!K:L,2,FALSE)</f>
        <v>Non-URM</v>
      </c>
      <c r="H940" t="s">
        <v>195</v>
      </c>
      <c r="I940" t="s">
        <v>196</v>
      </c>
      <c r="J940" t="s">
        <v>10</v>
      </c>
      <c r="K940" t="s">
        <v>93</v>
      </c>
      <c r="L940" s="2">
        <v>3</v>
      </c>
      <c r="M940" t="s">
        <v>75</v>
      </c>
      <c r="N940" t="s">
        <v>94</v>
      </c>
      <c r="O940" t="s">
        <v>95</v>
      </c>
    </row>
    <row r="941" spans="1:15" x14ac:dyDescent="0.25">
      <c r="A941" s="2">
        <v>1</v>
      </c>
      <c r="B941" s="2">
        <v>2016</v>
      </c>
      <c r="C941" t="s">
        <v>449</v>
      </c>
      <c r="D941" t="s">
        <v>48</v>
      </c>
      <c r="E941" s="2" t="s">
        <v>7</v>
      </c>
      <c r="F941" s="2">
        <f>VLOOKUP(C941,'Five Year Alumni Srvy 2016 Data'!C:F,4,FALSE)</f>
        <v>0</v>
      </c>
      <c r="G941" s="2" t="str">
        <f>VLOOKUP(F941,Coding!K:L,2,FALSE)</f>
        <v>Non-URM</v>
      </c>
      <c r="H941" t="s">
        <v>190</v>
      </c>
      <c r="I941" t="s">
        <v>191</v>
      </c>
      <c r="J941" t="s">
        <v>21</v>
      </c>
      <c r="K941" t="s">
        <v>93</v>
      </c>
      <c r="L941" s="2">
        <v>2</v>
      </c>
      <c r="M941" t="s">
        <v>75</v>
      </c>
      <c r="N941" t="s">
        <v>94</v>
      </c>
      <c r="O941" t="s">
        <v>176</v>
      </c>
    </row>
    <row r="942" spans="1:15" x14ac:dyDescent="0.25">
      <c r="A942" s="2">
        <v>1</v>
      </c>
      <c r="B942" s="2">
        <v>2016</v>
      </c>
      <c r="C942" t="s">
        <v>461</v>
      </c>
      <c r="D942" t="s">
        <v>48</v>
      </c>
      <c r="E942" s="2" t="s">
        <v>7</v>
      </c>
      <c r="F942" s="2">
        <f>VLOOKUP(C942,'Five Year Alumni Srvy 2016 Data'!C:F,4,FALSE)</f>
        <v>0</v>
      </c>
      <c r="G942" s="2" t="str">
        <f>VLOOKUP(F942,Coding!K:L,2,FALSE)</f>
        <v>Non-URM</v>
      </c>
      <c r="H942" t="s">
        <v>306</v>
      </c>
      <c r="I942" t="s">
        <v>306</v>
      </c>
      <c r="J942" t="s">
        <v>21</v>
      </c>
      <c r="K942" t="s">
        <v>93</v>
      </c>
      <c r="L942" s="2">
        <v>4</v>
      </c>
      <c r="M942" t="s">
        <v>75</v>
      </c>
      <c r="N942" t="s">
        <v>94</v>
      </c>
      <c r="O942" t="s">
        <v>92</v>
      </c>
    </row>
    <row r="943" spans="1:15" x14ac:dyDescent="0.25">
      <c r="A943" s="2">
        <v>1</v>
      </c>
      <c r="B943" s="2">
        <v>2016</v>
      </c>
      <c r="C943" t="s">
        <v>472</v>
      </c>
      <c r="D943" t="s">
        <v>48</v>
      </c>
      <c r="E943" s="2" t="s">
        <v>7</v>
      </c>
      <c r="F943" s="2">
        <f>VLOOKUP(C943,'Five Year Alumni Srvy 2016 Data'!C:F,4,FALSE)</f>
        <v>0</v>
      </c>
      <c r="G943" s="2" t="str">
        <f>VLOOKUP(F943,Coding!K:L,2,FALSE)</f>
        <v>Non-URM</v>
      </c>
      <c r="H943" t="s">
        <v>473</v>
      </c>
      <c r="I943" t="s">
        <v>473</v>
      </c>
      <c r="J943" t="s">
        <v>17</v>
      </c>
      <c r="K943" t="s">
        <v>93</v>
      </c>
      <c r="L943" s="2">
        <v>3</v>
      </c>
      <c r="M943" t="s">
        <v>75</v>
      </c>
      <c r="N943" t="s">
        <v>94</v>
      </c>
      <c r="O943" t="s">
        <v>95</v>
      </c>
    </row>
    <row r="944" spans="1:15" x14ac:dyDescent="0.25">
      <c r="A944" s="2">
        <v>1</v>
      </c>
      <c r="B944" s="2">
        <v>2016</v>
      </c>
      <c r="C944" t="s">
        <v>476</v>
      </c>
      <c r="D944" t="s">
        <v>48</v>
      </c>
      <c r="E944" s="2" t="s">
        <v>7</v>
      </c>
      <c r="F944" s="2">
        <f>VLOOKUP(C944,'Five Year Alumni Srvy 2016 Data'!C:F,4,FALSE)</f>
        <v>0</v>
      </c>
      <c r="G944" s="2" t="str">
        <f>VLOOKUP(F944,Coding!K:L,2,FALSE)</f>
        <v>Non-URM</v>
      </c>
      <c r="H944" t="s">
        <v>339</v>
      </c>
      <c r="I944" t="s">
        <v>339</v>
      </c>
      <c r="J944" t="s">
        <v>15</v>
      </c>
      <c r="K944" t="s">
        <v>93</v>
      </c>
      <c r="L944" s="2">
        <v>3</v>
      </c>
      <c r="M944" t="s">
        <v>75</v>
      </c>
      <c r="N944" t="s">
        <v>94</v>
      </c>
      <c r="O944" t="s">
        <v>95</v>
      </c>
    </row>
    <row r="945" spans="1:15" x14ac:dyDescent="0.25">
      <c r="A945" s="2">
        <v>1</v>
      </c>
      <c r="B945" s="2">
        <v>2016</v>
      </c>
      <c r="C945" t="s">
        <v>482</v>
      </c>
      <c r="D945" t="s">
        <v>48</v>
      </c>
      <c r="E945" s="2" t="s">
        <v>7</v>
      </c>
      <c r="F945" s="2">
        <f>VLOOKUP(C945,'Five Year Alumni Srvy 2016 Data'!C:F,4,FALSE)</f>
        <v>0</v>
      </c>
      <c r="G945" s="2" t="str">
        <f>VLOOKUP(F945,Coding!K:L,2,FALSE)</f>
        <v>Non-URM</v>
      </c>
      <c r="H945" t="s">
        <v>483</v>
      </c>
      <c r="I945" t="s">
        <v>401</v>
      </c>
      <c r="J945" t="s">
        <v>19</v>
      </c>
      <c r="K945" t="s">
        <v>93</v>
      </c>
      <c r="L945" s="2">
        <v>1</v>
      </c>
      <c r="M945" t="s">
        <v>75</v>
      </c>
      <c r="N945" t="s">
        <v>94</v>
      </c>
      <c r="O945" t="s">
        <v>200</v>
      </c>
    </row>
    <row r="946" spans="1:15" x14ac:dyDescent="0.25">
      <c r="A946" s="2">
        <v>1</v>
      </c>
      <c r="B946" s="2">
        <v>2016</v>
      </c>
      <c r="C946" t="s">
        <v>490</v>
      </c>
      <c r="D946" t="s">
        <v>48</v>
      </c>
      <c r="E946" s="2" t="s">
        <v>7</v>
      </c>
      <c r="F946" s="2">
        <f>VLOOKUP(C946,'Five Year Alumni Srvy 2016 Data'!C:F,4,FALSE)</f>
        <v>0</v>
      </c>
      <c r="G946" s="2" t="str">
        <f>VLOOKUP(F946,Coding!K:L,2,FALSE)</f>
        <v>Non-URM</v>
      </c>
      <c r="H946" t="s">
        <v>195</v>
      </c>
      <c r="I946" t="s">
        <v>196</v>
      </c>
      <c r="J946" t="s">
        <v>10</v>
      </c>
      <c r="K946" t="s">
        <v>93</v>
      </c>
      <c r="L946" s="2">
        <v>4</v>
      </c>
      <c r="M946" t="s">
        <v>75</v>
      </c>
      <c r="N946" t="s">
        <v>94</v>
      </c>
      <c r="O946" t="s">
        <v>92</v>
      </c>
    </row>
    <row r="947" spans="1:15" x14ac:dyDescent="0.25">
      <c r="A947" s="2">
        <v>1</v>
      </c>
      <c r="B947" s="2">
        <v>2016</v>
      </c>
      <c r="C947" t="s">
        <v>495</v>
      </c>
      <c r="D947" t="s">
        <v>48</v>
      </c>
      <c r="E947" s="2" t="s">
        <v>7</v>
      </c>
      <c r="F947" s="2">
        <f>VLOOKUP(C947,'Five Year Alumni Srvy 2016 Data'!C:F,4,FALSE)</f>
        <v>0</v>
      </c>
      <c r="G947" s="2" t="str">
        <f>VLOOKUP(F947,Coding!K:L,2,FALSE)</f>
        <v>Non-URM</v>
      </c>
      <c r="H947" t="s">
        <v>219</v>
      </c>
      <c r="I947" t="s">
        <v>220</v>
      </c>
      <c r="J947" t="s">
        <v>19</v>
      </c>
      <c r="K947" t="s">
        <v>93</v>
      </c>
      <c r="L947" s="2">
        <v>3</v>
      </c>
      <c r="M947" t="s">
        <v>75</v>
      </c>
      <c r="N947" t="s">
        <v>94</v>
      </c>
      <c r="O947" t="s">
        <v>95</v>
      </c>
    </row>
    <row r="948" spans="1:15" x14ac:dyDescent="0.25">
      <c r="A948" s="2">
        <v>1</v>
      </c>
      <c r="B948" s="2">
        <v>2016</v>
      </c>
      <c r="C948" t="s">
        <v>181</v>
      </c>
      <c r="D948" t="s">
        <v>48</v>
      </c>
      <c r="E948" s="2" t="s">
        <v>7</v>
      </c>
      <c r="F948" s="2">
        <f>VLOOKUP(C948,'Five Year Alumni Srvy 2016 Data'!C:F,4,FALSE)</f>
        <v>0</v>
      </c>
      <c r="G948" s="2" t="str">
        <f>VLOOKUP(F948,Coding!K:L,2,FALSE)</f>
        <v>Non-URM</v>
      </c>
      <c r="H948" t="s">
        <v>182</v>
      </c>
      <c r="I948" t="s">
        <v>182</v>
      </c>
      <c r="J948" t="s">
        <v>21</v>
      </c>
      <c r="K948" t="s">
        <v>74</v>
      </c>
      <c r="L948" s="2">
        <v>1</v>
      </c>
      <c r="M948" t="s">
        <v>75</v>
      </c>
      <c r="N948" t="s">
        <v>76</v>
      </c>
      <c r="O948" t="s">
        <v>77</v>
      </c>
    </row>
    <row r="949" spans="1:15" x14ac:dyDescent="0.25">
      <c r="A949" s="2">
        <v>1</v>
      </c>
      <c r="B949" s="2">
        <v>2016</v>
      </c>
      <c r="C949" t="s">
        <v>197</v>
      </c>
      <c r="D949" t="s">
        <v>48</v>
      </c>
      <c r="E949" s="2" t="s">
        <v>7</v>
      </c>
      <c r="F949" s="2">
        <f>VLOOKUP(C949,'Five Year Alumni Srvy 2016 Data'!C:F,4,FALSE)</f>
        <v>0</v>
      </c>
      <c r="G949" s="2" t="str">
        <f>VLOOKUP(F949,Coding!K:L,2,FALSE)</f>
        <v>Non-URM</v>
      </c>
      <c r="H949" t="s">
        <v>198</v>
      </c>
      <c r="I949" t="s">
        <v>199</v>
      </c>
      <c r="J949" t="s">
        <v>17</v>
      </c>
      <c r="K949" t="s">
        <v>74</v>
      </c>
      <c r="L949" s="2">
        <v>1</v>
      </c>
      <c r="M949" t="s">
        <v>75</v>
      </c>
      <c r="N949" t="s">
        <v>76</v>
      </c>
      <c r="O949" t="s">
        <v>77</v>
      </c>
    </row>
    <row r="950" spans="1:15" x14ac:dyDescent="0.25">
      <c r="A950" s="2">
        <v>1</v>
      </c>
      <c r="B950" s="2">
        <v>2016</v>
      </c>
      <c r="C950" t="s">
        <v>240</v>
      </c>
      <c r="D950" t="s">
        <v>48</v>
      </c>
      <c r="E950" s="2" t="s">
        <v>7</v>
      </c>
      <c r="F950" s="2">
        <f>VLOOKUP(C950,'Five Year Alumni Srvy 2016 Data'!C:F,4,FALSE)</f>
        <v>0</v>
      </c>
      <c r="G950" s="2" t="str">
        <f>VLOOKUP(F950,Coding!K:L,2,FALSE)</f>
        <v>Non-URM</v>
      </c>
      <c r="H950" t="s">
        <v>241</v>
      </c>
      <c r="I950" t="s">
        <v>242</v>
      </c>
      <c r="J950" t="s">
        <v>21</v>
      </c>
      <c r="K950" t="s">
        <v>74</v>
      </c>
      <c r="L950" s="2">
        <v>3</v>
      </c>
      <c r="M950" t="s">
        <v>75</v>
      </c>
      <c r="N950" t="s">
        <v>76</v>
      </c>
      <c r="O950" t="s">
        <v>221</v>
      </c>
    </row>
    <row r="951" spans="1:15" x14ac:dyDescent="0.25">
      <c r="A951" s="2">
        <v>1</v>
      </c>
      <c r="B951" s="2">
        <v>2016</v>
      </c>
      <c r="C951" t="s">
        <v>247</v>
      </c>
      <c r="D951" t="s">
        <v>48</v>
      </c>
      <c r="E951" s="2" t="s">
        <v>7</v>
      </c>
      <c r="F951" s="2">
        <f>VLOOKUP(C951,'Five Year Alumni Srvy 2016 Data'!C:F,4,FALSE)</f>
        <v>0</v>
      </c>
      <c r="G951" s="2" t="str">
        <f>VLOOKUP(F951,Coding!K:L,2,FALSE)</f>
        <v>Non-URM</v>
      </c>
      <c r="H951" t="s">
        <v>248</v>
      </c>
      <c r="I951" t="s">
        <v>249</v>
      </c>
      <c r="J951" t="s">
        <v>17</v>
      </c>
      <c r="K951" t="s">
        <v>74</v>
      </c>
      <c r="L951" s="2">
        <v>1</v>
      </c>
      <c r="M951" t="s">
        <v>75</v>
      </c>
      <c r="N951" t="s">
        <v>76</v>
      </c>
      <c r="O951" t="s">
        <v>77</v>
      </c>
    </row>
    <row r="952" spans="1:15" x14ac:dyDescent="0.25">
      <c r="A952" s="2">
        <v>1</v>
      </c>
      <c r="B952" s="2">
        <v>2016</v>
      </c>
      <c r="C952" t="s">
        <v>250</v>
      </c>
      <c r="D952" t="s">
        <v>48</v>
      </c>
      <c r="E952" s="2" t="s">
        <v>7</v>
      </c>
      <c r="F952" s="2">
        <f>VLOOKUP(C952,'Five Year Alumni Srvy 2016 Data'!C:F,4,FALSE)</f>
        <v>0</v>
      </c>
      <c r="G952" s="2" t="str">
        <f>VLOOKUP(F952,Coding!K:L,2,FALSE)</f>
        <v>Non-URM</v>
      </c>
      <c r="H952" t="s">
        <v>228</v>
      </c>
      <c r="I952" t="s">
        <v>229</v>
      </c>
      <c r="J952" t="s">
        <v>21</v>
      </c>
      <c r="K952" t="s">
        <v>74</v>
      </c>
      <c r="L952" s="2">
        <v>1</v>
      </c>
      <c r="M952" t="s">
        <v>75</v>
      </c>
      <c r="N952" t="s">
        <v>76</v>
      </c>
      <c r="O952" t="s">
        <v>77</v>
      </c>
    </row>
    <row r="953" spans="1:15" x14ac:dyDescent="0.25">
      <c r="A953" s="2">
        <v>1</v>
      </c>
      <c r="B953" s="2">
        <v>2016</v>
      </c>
      <c r="C953" t="s">
        <v>283</v>
      </c>
      <c r="D953" t="s">
        <v>204</v>
      </c>
      <c r="E953" s="2" t="s">
        <v>7</v>
      </c>
      <c r="F953" s="2">
        <f>VLOOKUP(C953,'Five Year Alumni Srvy 2016 Data'!C:F,4,FALSE)</f>
        <v>0</v>
      </c>
      <c r="G953" s="2" t="str">
        <f>VLOOKUP(F953,Coding!K:L,2,FALSE)</f>
        <v>Non-URM</v>
      </c>
      <c r="H953" t="s">
        <v>284</v>
      </c>
      <c r="I953" t="s">
        <v>261</v>
      </c>
      <c r="J953" t="s">
        <v>10</v>
      </c>
      <c r="K953" t="s">
        <v>74</v>
      </c>
      <c r="L953" s="2">
        <v>3</v>
      </c>
      <c r="M953" t="s">
        <v>75</v>
      </c>
      <c r="N953" t="s">
        <v>76</v>
      </c>
      <c r="O953" t="s">
        <v>221</v>
      </c>
    </row>
    <row r="954" spans="1:15" x14ac:dyDescent="0.25">
      <c r="A954" s="2">
        <v>1</v>
      </c>
      <c r="B954" s="2">
        <v>2016</v>
      </c>
      <c r="C954" t="s">
        <v>285</v>
      </c>
      <c r="D954" t="s">
        <v>264</v>
      </c>
      <c r="E954" s="2" t="s">
        <v>7</v>
      </c>
      <c r="F954" s="2">
        <f>VLOOKUP(C954,'Five Year Alumni Srvy 2016 Data'!C:F,4,FALSE)</f>
        <v>0</v>
      </c>
      <c r="G954" s="2" t="str">
        <f>VLOOKUP(F954,Coding!K:L,2,FALSE)</f>
        <v>Non-URM</v>
      </c>
      <c r="H954" t="s">
        <v>270</v>
      </c>
      <c r="I954" t="s">
        <v>270</v>
      </c>
      <c r="J954" t="s">
        <v>21</v>
      </c>
      <c r="K954" t="s">
        <v>74</v>
      </c>
      <c r="L954" s="2">
        <v>2</v>
      </c>
      <c r="M954" t="s">
        <v>75</v>
      </c>
      <c r="N954" t="s">
        <v>76</v>
      </c>
      <c r="O954" t="s">
        <v>207</v>
      </c>
    </row>
    <row r="955" spans="1:15" x14ac:dyDescent="0.25">
      <c r="A955" s="2">
        <v>1</v>
      </c>
      <c r="B955" s="2">
        <v>2016</v>
      </c>
      <c r="C955" t="s">
        <v>288</v>
      </c>
      <c r="D955" t="s">
        <v>48</v>
      </c>
      <c r="E955" s="2" t="s">
        <v>7</v>
      </c>
      <c r="F955" s="2">
        <f>VLOOKUP(C955,'Five Year Alumni Srvy 2016 Data'!C:F,4,FALSE)</f>
        <v>0</v>
      </c>
      <c r="G955" s="2" t="str">
        <f>VLOOKUP(F955,Coding!K:L,2,FALSE)</f>
        <v>Non-URM</v>
      </c>
      <c r="H955" t="s">
        <v>289</v>
      </c>
      <c r="I955" t="s">
        <v>290</v>
      </c>
      <c r="J955" t="s">
        <v>17</v>
      </c>
      <c r="K955" t="s">
        <v>74</v>
      </c>
      <c r="L955" s="2">
        <v>1</v>
      </c>
      <c r="M955" t="s">
        <v>75</v>
      </c>
      <c r="N955" t="s">
        <v>76</v>
      </c>
      <c r="O955" t="s">
        <v>77</v>
      </c>
    </row>
    <row r="956" spans="1:15" x14ac:dyDescent="0.25">
      <c r="A956" s="2">
        <v>1</v>
      </c>
      <c r="B956" s="2">
        <v>2016</v>
      </c>
      <c r="C956" t="s">
        <v>291</v>
      </c>
      <c r="D956" t="s">
        <v>48</v>
      </c>
      <c r="E956" s="2" t="s">
        <v>7</v>
      </c>
      <c r="F956" s="2">
        <f>VLOOKUP(C956,'Five Year Alumni Srvy 2016 Data'!C:F,4,FALSE)</f>
        <v>0</v>
      </c>
      <c r="G956" s="2" t="str">
        <f>VLOOKUP(F956,Coding!K:L,2,FALSE)</f>
        <v>Non-URM</v>
      </c>
      <c r="H956" t="s">
        <v>292</v>
      </c>
      <c r="I956" t="s">
        <v>293</v>
      </c>
      <c r="J956" t="s">
        <v>15</v>
      </c>
      <c r="K956" t="s">
        <v>74</v>
      </c>
      <c r="L956" s="2">
        <v>2</v>
      </c>
      <c r="M956" t="s">
        <v>75</v>
      </c>
      <c r="N956" t="s">
        <v>76</v>
      </c>
      <c r="O956" t="s">
        <v>207</v>
      </c>
    </row>
    <row r="957" spans="1:15" x14ac:dyDescent="0.25">
      <c r="A957" s="2">
        <v>1</v>
      </c>
      <c r="B957" s="2">
        <v>2016</v>
      </c>
      <c r="C957" t="s">
        <v>297</v>
      </c>
      <c r="D957" t="s">
        <v>48</v>
      </c>
      <c r="E957" s="2" t="s">
        <v>7</v>
      </c>
      <c r="F957" s="2">
        <f>VLOOKUP(C957,'Five Year Alumni Srvy 2016 Data'!C:F,4,FALSE)</f>
        <v>0</v>
      </c>
      <c r="G957" s="2" t="str">
        <f>VLOOKUP(F957,Coding!K:L,2,FALSE)</f>
        <v>Non-URM</v>
      </c>
      <c r="H957" t="s">
        <v>298</v>
      </c>
      <c r="I957" t="s">
        <v>298</v>
      </c>
      <c r="J957" t="s">
        <v>21</v>
      </c>
      <c r="K957" t="s">
        <v>74</v>
      </c>
      <c r="L957" s="2">
        <v>3</v>
      </c>
      <c r="M957" t="s">
        <v>75</v>
      </c>
      <c r="N957" t="s">
        <v>76</v>
      </c>
      <c r="O957" t="s">
        <v>221</v>
      </c>
    </row>
    <row r="958" spans="1:15" x14ac:dyDescent="0.25">
      <c r="A958" s="2">
        <v>1</v>
      </c>
      <c r="B958" s="2">
        <v>2016</v>
      </c>
      <c r="C958" t="s">
        <v>299</v>
      </c>
      <c r="D958" t="s">
        <v>48</v>
      </c>
      <c r="E958" s="2" t="s">
        <v>7</v>
      </c>
      <c r="F958" s="2">
        <f>VLOOKUP(C958,'Five Year Alumni Srvy 2016 Data'!C:F,4,FALSE)</f>
        <v>0</v>
      </c>
      <c r="G958" s="2" t="str">
        <f>VLOOKUP(F958,Coding!K:L,2,FALSE)</f>
        <v>Non-URM</v>
      </c>
      <c r="H958" t="s">
        <v>241</v>
      </c>
      <c r="I958" t="s">
        <v>242</v>
      </c>
      <c r="J958" t="s">
        <v>21</v>
      </c>
      <c r="K958" t="s">
        <v>74</v>
      </c>
      <c r="L958" s="2">
        <v>2</v>
      </c>
      <c r="M958" t="s">
        <v>75</v>
      </c>
      <c r="N958" t="s">
        <v>76</v>
      </c>
      <c r="O958" t="s">
        <v>207</v>
      </c>
    </row>
    <row r="959" spans="1:15" x14ac:dyDescent="0.25">
      <c r="A959" s="2">
        <v>1</v>
      </c>
      <c r="B959" s="2">
        <v>2016</v>
      </c>
      <c r="C959" t="s">
        <v>305</v>
      </c>
      <c r="D959" t="s">
        <v>204</v>
      </c>
      <c r="E959" s="2" t="s">
        <v>7</v>
      </c>
      <c r="F959" s="2">
        <f>VLOOKUP(C959,'Five Year Alumni Srvy 2016 Data'!C:F,4,FALSE)</f>
        <v>0</v>
      </c>
      <c r="G959" s="2" t="str">
        <f>VLOOKUP(F959,Coding!K:L,2,FALSE)</f>
        <v>Non-URM</v>
      </c>
      <c r="H959" t="s">
        <v>306</v>
      </c>
      <c r="I959" t="s">
        <v>306</v>
      </c>
      <c r="J959" t="s">
        <v>21</v>
      </c>
      <c r="K959" t="s">
        <v>74</v>
      </c>
      <c r="L959" s="2">
        <v>3</v>
      </c>
      <c r="M959" t="s">
        <v>75</v>
      </c>
      <c r="N959" t="s">
        <v>76</v>
      </c>
      <c r="O959" t="s">
        <v>221</v>
      </c>
    </row>
    <row r="960" spans="1:15" x14ac:dyDescent="0.25">
      <c r="A960" s="2">
        <v>1</v>
      </c>
      <c r="B960" s="2">
        <v>2016</v>
      </c>
      <c r="C960" t="s">
        <v>326</v>
      </c>
      <c r="D960" t="s">
        <v>48</v>
      </c>
      <c r="E960" s="2" t="s">
        <v>7</v>
      </c>
      <c r="F960" s="2">
        <f>VLOOKUP(C960,'Five Year Alumni Srvy 2016 Data'!C:F,4,FALSE)</f>
        <v>0</v>
      </c>
      <c r="G960" s="2" t="str">
        <f>VLOOKUP(F960,Coding!K:L,2,FALSE)</f>
        <v>Non-URM</v>
      </c>
      <c r="H960" t="s">
        <v>182</v>
      </c>
      <c r="I960" t="s">
        <v>182</v>
      </c>
      <c r="J960" t="s">
        <v>21</v>
      </c>
      <c r="K960" t="s">
        <v>74</v>
      </c>
      <c r="L960" s="2">
        <v>1</v>
      </c>
      <c r="M960" t="s">
        <v>75</v>
      </c>
      <c r="N960" t="s">
        <v>76</v>
      </c>
      <c r="O960" t="s">
        <v>77</v>
      </c>
    </row>
    <row r="961" spans="1:15" x14ac:dyDescent="0.25">
      <c r="A961" s="2">
        <v>1</v>
      </c>
      <c r="B961" s="2">
        <v>2016</v>
      </c>
      <c r="C961" t="s">
        <v>331</v>
      </c>
      <c r="D961" t="s">
        <v>204</v>
      </c>
      <c r="E961" s="2" t="s">
        <v>7</v>
      </c>
      <c r="F961" s="2">
        <f>VLOOKUP(C961,'Five Year Alumni Srvy 2016 Data'!C:F,4,FALSE)</f>
        <v>0</v>
      </c>
      <c r="G961" s="2" t="str">
        <f>VLOOKUP(F961,Coding!K:L,2,FALSE)</f>
        <v>Non-URM</v>
      </c>
      <c r="H961" t="s">
        <v>219</v>
      </c>
      <c r="I961" t="s">
        <v>220</v>
      </c>
      <c r="J961" t="s">
        <v>19</v>
      </c>
      <c r="K961" t="s">
        <v>74</v>
      </c>
      <c r="L961" s="2">
        <v>2</v>
      </c>
      <c r="M961" t="s">
        <v>75</v>
      </c>
      <c r="N961" t="s">
        <v>76</v>
      </c>
      <c r="O961" t="s">
        <v>207</v>
      </c>
    </row>
    <row r="962" spans="1:15" x14ac:dyDescent="0.25">
      <c r="A962" s="2">
        <v>1</v>
      </c>
      <c r="B962" s="2">
        <v>2016</v>
      </c>
      <c r="C962" t="s">
        <v>334</v>
      </c>
      <c r="D962" t="s">
        <v>48</v>
      </c>
      <c r="E962" s="2" t="s">
        <v>7</v>
      </c>
      <c r="F962" s="2">
        <f>VLOOKUP(C962,'Five Year Alumni Srvy 2016 Data'!C:F,4,FALSE)</f>
        <v>0</v>
      </c>
      <c r="G962" s="2" t="str">
        <f>VLOOKUP(F962,Coding!K:L,2,FALSE)</f>
        <v>Non-URM</v>
      </c>
      <c r="H962" t="s">
        <v>335</v>
      </c>
      <c r="I962" t="s">
        <v>50</v>
      </c>
      <c r="J962" t="s">
        <v>17</v>
      </c>
      <c r="K962" t="s">
        <v>74</v>
      </c>
      <c r="L962" s="2">
        <v>3</v>
      </c>
      <c r="M962" t="s">
        <v>75</v>
      </c>
      <c r="N962" t="s">
        <v>76</v>
      </c>
      <c r="O962" t="s">
        <v>221</v>
      </c>
    </row>
    <row r="963" spans="1:15" x14ac:dyDescent="0.25">
      <c r="A963" s="2">
        <v>1</v>
      </c>
      <c r="B963" s="2">
        <v>2016</v>
      </c>
      <c r="C963" t="s">
        <v>337</v>
      </c>
      <c r="D963" t="s">
        <v>48</v>
      </c>
      <c r="E963" s="2" t="s">
        <v>7</v>
      </c>
      <c r="F963" s="2">
        <f>VLOOKUP(C963,'Five Year Alumni Srvy 2016 Data'!C:F,4,FALSE)</f>
        <v>0</v>
      </c>
      <c r="G963" s="2" t="str">
        <f>VLOOKUP(F963,Coding!K:L,2,FALSE)</f>
        <v>Non-URM</v>
      </c>
      <c r="H963" t="s">
        <v>298</v>
      </c>
      <c r="I963" t="s">
        <v>298</v>
      </c>
      <c r="J963" t="s">
        <v>21</v>
      </c>
      <c r="K963" t="s">
        <v>74</v>
      </c>
      <c r="L963" s="2">
        <v>3</v>
      </c>
      <c r="M963" t="s">
        <v>75</v>
      </c>
      <c r="N963" t="s">
        <v>76</v>
      </c>
      <c r="O963" t="s">
        <v>221</v>
      </c>
    </row>
    <row r="964" spans="1:15" x14ac:dyDescent="0.25">
      <c r="A964" s="2">
        <v>1</v>
      </c>
      <c r="B964" s="2">
        <v>2016</v>
      </c>
      <c r="C964" t="s">
        <v>338</v>
      </c>
      <c r="D964" t="s">
        <v>48</v>
      </c>
      <c r="E964" s="2" t="s">
        <v>7</v>
      </c>
      <c r="F964" s="2">
        <f>VLOOKUP(C964,'Five Year Alumni Srvy 2016 Data'!C:F,4,FALSE)</f>
        <v>0</v>
      </c>
      <c r="G964" s="2" t="str">
        <f>VLOOKUP(F964,Coding!K:L,2,FALSE)</f>
        <v>Non-URM</v>
      </c>
      <c r="H964" t="s">
        <v>339</v>
      </c>
      <c r="I964" t="s">
        <v>339</v>
      </c>
      <c r="J964" t="s">
        <v>15</v>
      </c>
      <c r="K964" t="s">
        <v>74</v>
      </c>
      <c r="L964" s="2">
        <v>1</v>
      </c>
      <c r="M964" t="s">
        <v>75</v>
      </c>
      <c r="N964" t="s">
        <v>76</v>
      </c>
      <c r="O964" t="s">
        <v>77</v>
      </c>
    </row>
    <row r="965" spans="1:15" x14ac:dyDescent="0.25">
      <c r="A965" s="2">
        <v>1</v>
      </c>
      <c r="B965" s="2">
        <v>2016</v>
      </c>
      <c r="C965" t="s">
        <v>340</v>
      </c>
      <c r="D965" t="s">
        <v>48</v>
      </c>
      <c r="E965" s="2" t="s">
        <v>7</v>
      </c>
      <c r="F965" s="2">
        <f>VLOOKUP(C965,'Five Year Alumni Srvy 2016 Data'!C:F,4,FALSE)</f>
        <v>0</v>
      </c>
      <c r="G965" s="2" t="str">
        <f>VLOOKUP(F965,Coding!K:L,2,FALSE)</f>
        <v>Non-URM</v>
      </c>
      <c r="H965" t="s">
        <v>318</v>
      </c>
      <c r="I965" t="s">
        <v>171</v>
      </c>
      <c r="J965" t="s">
        <v>19</v>
      </c>
      <c r="K965" t="s">
        <v>74</v>
      </c>
      <c r="L965" s="2">
        <v>1</v>
      </c>
      <c r="M965" t="s">
        <v>75</v>
      </c>
      <c r="N965" t="s">
        <v>76</v>
      </c>
      <c r="O965" t="s">
        <v>77</v>
      </c>
    </row>
    <row r="966" spans="1:15" x14ac:dyDescent="0.25">
      <c r="A966" s="2">
        <v>1</v>
      </c>
      <c r="B966" s="2">
        <v>2016</v>
      </c>
      <c r="C966" t="s">
        <v>385</v>
      </c>
      <c r="D966" t="s">
        <v>48</v>
      </c>
      <c r="E966" s="2" t="s">
        <v>7</v>
      </c>
      <c r="F966" s="2">
        <f>VLOOKUP(C966,'Five Year Alumni Srvy 2016 Data'!C:F,4,FALSE)</f>
        <v>0</v>
      </c>
      <c r="G966" s="2" t="str">
        <f>VLOOKUP(F966,Coding!K:L,2,FALSE)</f>
        <v>Non-URM</v>
      </c>
      <c r="H966" t="s">
        <v>270</v>
      </c>
      <c r="I966" t="s">
        <v>270</v>
      </c>
      <c r="J966" t="s">
        <v>21</v>
      </c>
      <c r="K966" t="s">
        <v>74</v>
      </c>
      <c r="L966" s="2">
        <v>3</v>
      </c>
      <c r="M966" t="s">
        <v>75</v>
      </c>
      <c r="N966" t="s">
        <v>76</v>
      </c>
      <c r="O966" t="s">
        <v>221</v>
      </c>
    </row>
    <row r="967" spans="1:15" x14ac:dyDescent="0.25">
      <c r="A967" s="2">
        <v>1</v>
      </c>
      <c r="B967" s="2">
        <v>2016</v>
      </c>
      <c r="C967" t="s">
        <v>391</v>
      </c>
      <c r="D967" t="s">
        <v>48</v>
      </c>
      <c r="E967" s="2" t="s">
        <v>7</v>
      </c>
      <c r="F967" s="2">
        <f>VLOOKUP(C967,'Five Year Alumni Srvy 2016 Data'!C:F,4,FALSE)</f>
        <v>0</v>
      </c>
      <c r="G967" s="2" t="str">
        <f>VLOOKUP(F967,Coding!K:L,2,FALSE)</f>
        <v>Non-URM</v>
      </c>
      <c r="H967" t="s">
        <v>238</v>
      </c>
      <c r="I967" t="s">
        <v>225</v>
      </c>
      <c r="J967" t="s">
        <v>19</v>
      </c>
      <c r="K967" t="s">
        <v>74</v>
      </c>
      <c r="L967" s="2">
        <v>1</v>
      </c>
      <c r="M967" t="s">
        <v>75</v>
      </c>
      <c r="N967" t="s">
        <v>76</v>
      </c>
      <c r="O967" t="s">
        <v>77</v>
      </c>
    </row>
    <row r="968" spans="1:15" x14ac:dyDescent="0.25">
      <c r="A968" s="2">
        <v>1</v>
      </c>
      <c r="B968" s="2">
        <v>2016</v>
      </c>
      <c r="C968" t="s">
        <v>400</v>
      </c>
      <c r="D968" t="s">
        <v>264</v>
      </c>
      <c r="E968" s="2" t="s">
        <v>7</v>
      </c>
      <c r="F968" s="2">
        <f>VLOOKUP(C968,'Five Year Alumni Srvy 2016 Data'!C:F,4,FALSE)</f>
        <v>0</v>
      </c>
      <c r="G968" s="2" t="str">
        <f>VLOOKUP(F968,Coding!K:L,2,FALSE)</f>
        <v>Non-URM</v>
      </c>
      <c r="H968" t="s">
        <v>401</v>
      </c>
      <c r="I968" t="s">
        <v>401</v>
      </c>
      <c r="J968" t="s">
        <v>19</v>
      </c>
      <c r="K968" t="s">
        <v>74</v>
      </c>
      <c r="L968" s="2">
        <v>2</v>
      </c>
      <c r="M968" t="s">
        <v>75</v>
      </c>
      <c r="N968" t="s">
        <v>76</v>
      </c>
      <c r="O968" t="s">
        <v>207</v>
      </c>
    </row>
    <row r="969" spans="1:15" x14ac:dyDescent="0.25">
      <c r="A969" s="2">
        <v>1</v>
      </c>
      <c r="B969" s="2">
        <v>2016</v>
      </c>
      <c r="C969" t="s">
        <v>406</v>
      </c>
      <c r="D969" t="s">
        <v>204</v>
      </c>
      <c r="E969" s="2" t="s">
        <v>7</v>
      </c>
      <c r="F969" s="2">
        <f>VLOOKUP(C969,'Five Year Alumni Srvy 2016 Data'!C:F,4,FALSE)</f>
        <v>0</v>
      </c>
      <c r="G969" s="2" t="str">
        <f>VLOOKUP(F969,Coding!K:L,2,FALSE)</f>
        <v>Non-URM</v>
      </c>
      <c r="H969" t="s">
        <v>215</v>
      </c>
      <c r="I969" t="s">
        <v>215</v>
      </c>
      <c r="J969" t="s">
        <v>21</v>
      </c>
      <c r="K969" t="s">
        <v>74</v>
      </c>
      <c r="L969" s="2">
        <v>3</v>
      </c>
      <c r="M969" t="s">
        <v>75</v>
      </c>
      <c r="N969" t="s">
        <v>76</v>
      </c>
      <c r="O969" t="s">
        <v>221</v>
      </c>
    </row>
    <row r="970" spans="1:15" x14ac:dyDescent="0.25">
      <c r="A970" s="2">
        <v>1</v>
      </c>
      <c r="B970" s="2">
        <v>2016</v>
      </c>
      <c r="C970" t="s">
        <v>413</v>
      </c>
      <c r="D970" t="s">
        <v>169</v>
      </c>
      <c r="E970" s="2" t="s">
        <v>7</v>
      </c>
      <c r="F970" s="2">
        <f>VLOOKUP(C970,'Five Year Alumni Srvy 2016 Data'!C:F,4,FALSE)</f>
        <v>0</v>
      </c>
      <c r="G970" s="2" t="str">
        <f>VLOOKUP(F970,Coding!K:L,2,FALSE)</f>
        <v>Non-URM</v>
      </c>
      <c r="H970" t="s">
        <v>414</v>
      </c>
      <c r="I970" t="s">
        <v>415</v>
      </c>
      <c r="J970" t="s">
        <v>19</v>
      </c>
      <c r="K970" t="s">
        <v>74</v>
      </c>
      <c r="L970" s="2">
        <v>2</v>
      </c>
      <c r="M970" t="s">
        <v>75</v>
      </c>
      <c r="N970" t="s">
        <v>76</v>
      </c>
      <c r="O970" t="s">
        <v>207</v>
      </c>
    </row>
    <row r="971" spans="1:15" x14ac:dyDescent="0.25">
      <c r="A971" s="2">
        <v>1</v>
      </c>
      <c r="B971" s="2">
        <v>2016</v>
      </c>
      <c r="C971" t="s">
        <v>416</v>
      </c>
      <c r="D971" t="s">
        <v>169</v>
      </c>
      <c r="E971" s="2" t="s">
        <v>7</v>
      </c>
      <c r="F971" s="2">
        <f>VLOOKUP(C971,'Five Year Alumni Srvy 2016 Data'!C:F,4,FALSE)</f>
        <v>0</v>
      </c>
      <c r="G971" s="2" t="str">
        <f>VLOOKUP(F971,Coding!K:L,2,FALSE)</f>
        <v>Non-URM</v>
      </c>
      <c r="H971" t="s">
        <v>235</v>
      </c>
      <c r="I971" t="s">
        <v>236</v>
      </c>
      <c r="J971" t="s">
        <v>15</v>
      </c>
      <c r="K971" t="s">
        <v>74</v>
      </c>
      <c r="L971" s="2">
        <v>1</v>
      </c>
      <c r="M971" t="s">
        <v>75</v>
      </c>
      <c r="N971" t="s">
        <v>76</v>
      </c>
      <c r="O971" t="s">
        <v>77</v>
      </c>
    </row>
    <row r="972" spans="1:15" x14ac:dyDescent="0.25">
      <c r="A972" s="2">
        <v>1</v>
      </c>
      <c r="B972" s="2">
        <v>2016</v>
      </c>
      <c r="C972" t="s">
        <v>419</v>
      </c>
      <c r="D972" t="s">
        <v>48</v>
      </c>
      <c r="E972" s="2" t="s">
        <v>7</v>
      </c>
      <c r="F972" s="2">
        <f>VLOOKUP(C972,'Five Year Alumni Srvy 2016 Data'!C:F,4,FALSE)</f>
        <v>0</v>
      </c>
      <c r="G972" s="2" t="str">
        <f>VLOOKUP(F972,Coding!K:L,2,FALSE)</f>
        <v>Non-URM</v>
      </c>
      <c r="H972" t="s">
        <v>420</v>
      </c>
      <c r="I972" t="s">
        <v>273</v>
      </c>
      <c r="J972" t="s">
        <v>21</v>
      </c>
      <c r="K972" t="s">
        <v>74</v>
      </c>
      <c r="L972" s="2">
        <v>3</v>
      </c>
      <c r="M972" t="s">
        <v>75</v>
      </c>
      <c r="N972" t="s">
        <v>76</v>
      </c>
      <c r="O972" t="s">
        <v>221</v>
      </c>
    </row>
    <row r="973" spans="1:15" x14ac:dyDescent="0.25">
      <c r="A973" s="2">
        <v>1</v>
      </c>
      <c r="B973" s="2">
        <v>2016</v>
      </c>
      <c r="C973" t="s">
        <v>426</v>
      </c>
      <c r="D973" t="s">
        <v>48</v>
      </c>
      <c r="E973" s="2" t="s">
        <v>7</v>
      </c>
      <c r="F973" s="2">
        <f>VLOOKUP(C973,'Five Year Alumni Srvy 2016 Data'!C:F,4,FALSE)</f>
        <v>0</v>
      </c>
      <c r="G973" s="2" t="str">
        <f>VLOOKUP(F973,Coding!K:L,2,FALSE)</f>
        <v>Non-URM</v>
      </c>
      <c r="H973" t="s">
        <v>427</v>
      </c>
      <c r="I973" t="s">
        <v>267</v>
      </c>
      <c r="J973" t="s">
        <v>10</v>
      </c>
      <c r="K973" t="s">
        <v>74</v>
      </c>
      <c r="L973" s="2">
        <v>1</v>
      </c>
      <c r="M973" t="s">
        <v>75</v>
      </c>
      <c r="N973" t="s">
        <v>76</v>
      </c>
      <c r="O973" t="s">
        <v>77</v>
      </c>
    </row>
    <row r="974" spans="1:15" x14ac:dyDescent="0.25">
      <c r="A974" s="2">
        <v>1</v>
      </c>
      <c r="B974" s="2">
        <v>2016</v>
      </c>
      <c r="C974" t="s">
        <v>431</v>
      </c>
      <c r="D974" t="s">
        <v>48</v>
      </c>
      <c r="E974" s="2" t="s">
        <v>7</v>
      </c>
      <c r="F974" s="2">
        <f>VLOOKUP(C974,'Five Year Alumni Srvy 2016 Data'!C:F,4,FALSE)</f>
        <v>0</v>
      </c>
      <c r="G974" s="2" t="str">
        <f>VLOOKUP(F974,Coding!K:L,2,FALSE)</f>
        <v>Non-URM</v>
      </c>
      <c r="H974" t="s">
        <v>432</v>
      </c>
      <c r="I974" t="s">
        <v>433</v>
      </c>
      <c r="J974" t="s">
        <v>15</v>
      </c>
      <c r="K974" t="s">
        <v>74</v>
      </c>
      <c r="L974" s="2">
        <v>1</v>
      </c>
      <c r="M974" t="s">
        <v>75</v>
      </c>
      <c r="N974" t="s">
        <v>76</v>
      </c>
      <c r="O974" t="s">
        <v>77</v>
      </c>
    </row>
    <row r="975" spans="1:15" x14ac:dyDescent="0.25">
      <c r="A975" s="2">
        <v>1</v>
      </c>
      <c r="B975" s="2">
        <v>2016</v>
      </c>
      <c r="C975" t="s">
        <v>434</v>
      </c>
      <c r="D975" t="s">
        <v>48</v>
      </c>
      <c r="E975" s="2" t="s">
        <v>7</v>
      </c>
      <c r="F975" s="2">
        <f>VLOOKUP(C975,'Five Year Alumni Srvy 2016 Data'!C:F,4,FALSE)</f>
        <v>0</v>
      </c>
      <c r="G975" s="2" t="str">
        <f>VLOOKUP(F975,Coding!K:L,2,FALSE)</f>
        <v>Non-URM</v>
      </c>
      <c r="H975" t="s">
        <v>270</v>
      </c>
      <c r="I975" t="s">
        <v>270</v>
      </c>
      <c r="J975" t="s">
        <v>21</v>
      </c>
      <c r="K975" t="s">
        <v>74</v>
      </c>
      <c r="L975" s="3"/>
      <c r="M975" t="s">
        <v>75</v>
      </c>
      <c r="N975" t="s">
        <v>76</v>
      </c>
    </row>
    <row r="976" spans="1:15" x14ac:dyDescent="0.25">
      <c r="A976" s="2">
        <v>1</v>
      </c>
      <c r="B976" s="2">
        <v>2016</v>
      </c>
      <c r="C976" t="s">
        <v>442</v>
      </c>
      <c r="D976" t="s">
        <v>169</v>
      </c>
      <c r="E976" s="2" t="s">
        <v>7</v>
      </c>
      <c r="F976" s="2">
        <f>VLOOKUP(C976,'Five Year Alumni Srvy 2016 Data'!C:F,4,FALSE)</f>
        <v>0</v>
      </c>
      <c r="G976" s="2" t="str">
        <f>VLOOKUP(F976,Coding!K:L,2,FALSE)</f>
        <v>Non-URM</v>
      </c>
      <c r="H976" t="s">
        <v>306</v>
      </c>
      <c r="I976" t="s">
        <v>306</v>
      </c>
      <c r="J976" t="s">
        <v>21</v>
      </c>
      <c r="K976" t="s">
        <v>74</v>
      </c>
      <c r="L976" s="2">
        <v>2</v>
      </c>
      <c r="M976" t="s">
        <v>75</v>
      </c>
      <c r="N976" t="s">
        <v>76</v>
      </c>
      <c r="O976" t="s">
        <v>207</v>
      </c>
    </row>
    <row r="977" spans="1:15" x14ac:dyDescent="0.25">
      <c r="A977" s="2">
        <v>1</v>
      </c>
      <c r="B977" s="2">
        <v>2016</v>
      </c>
      <c r="C977" t="s">
        <v>445</v>
      </c>
      <c r="D977" t="s">
        <v>264</v>
      </c>
      <c r="E977" s="2" t="s">
        <v>7</v>
      </c>
      <c r="F977" s="2">
        <f>VLOOKUP(C977,'Five Year Alumni Srvy 2016 Data'!C:F,4,FALSE)</f>
        <v>0</v>
      </c>
      <c r="G977" s="2" t="str">
        <f>VLOOKUP(F977,Coding!K:L,2,FALSE)</f>
        <v>Non-URM</v>
      </c>
      <c r="H977" t="s">
        <v>412</v>
      </c>
      <c r="I977" t="s">
        <v>196</v>
      </c>
      <c r="J977" t="s">
        <v>10</v>
      </c>
      <c r="K977" t="s">
        <v>74</v>
      </c>
      <c r="L977" s="2">
        <v>3</v>
      </c>
      <c r="M977" t="s">
        <v>75</v>
      </c>
      <c r="N977" t="s">
        <v>76</v>
      </c>
      <c r="O977" t="s">
        <v>221</v>
      </c>
    </row>
    <row r="978" spans="1:15" x14ac:dyDescent="0.25">
      <c r="A978" s="2">
        <v>1</v>
      </c>
      <c r="B978" s="2">
        <v>2016</v>
      </c>
      <c r="C978" t="s">
        <v>446</v>
      </c>
      <c r="D978" t="s">
        <v>204</v>
      </c>
      <c r="E978" s="2" t="s">
        <v>7</v>
      </c>
      <c r="F978" s="2">
        <f>VLOOKUP(C978,'Five Year Alumni Srvy 2016 Data'!C:F,4,FALSE)</f>
        <v>0</v>
      </c>
      <c r="G978" s="2" t="str">
        <f>VLOOKUP(F978,Coding!K:L,2,FALSE)</f>
        <v>Non-URM</v>
      </c>
      <c r="H978" t="s">
        <v>195</v>
      </c>
      <c r="I978" t="s">
        <v>196</v>
      </c>
      <c r="J978" t="s">
        <v>10</v>
      </c>
      <c r="K978" t="s">
        <v>74</v>
      </c>
      <c r="L978" s="2">
        <v>2</v>
      </c>
      <c r="M978" t="s">
        <v>75</v>
      </c>
      <c r="N978" t="s">
        <v>76</v>
      </c>
      <c r="O978" t="s">
        <v>207</v>
      </c>
    </row>
    <row r="979" spans="1:15" x14ac:dyDescent="0.25">
      <c r="A979" s="2">
        <v>1</v>
      </c>
      <c r="B979" s="2">
        <v>2016</v>
      </c>
      <c r="C979" t="s">
        <v>449</v>
      </c>
      <c r="D979" t="s">
        <v>48</v>
      </c>
      <c r="E979" s="2" t="s">
        <v>7</v>
      </c>
      <c r="F979" s="2">
        <f>VLOOKUP(C979,'Five Year Alumni Srvy 2016 Data'!C:F,4,FALSE)</f>
        <v>0</v>
      </c>
      <c r="G979" s="2" t="str">
        <f>VLOOKUP(F979,Coding!K:L,2,FALSE)</f>
        <v>Non-URM</v>
      </c>
      <c r="H979" t="s">
        <v>190</v>
      </c>
      <c r="I979" t="s">
        <v>191</v>
      </c>
      <c r="J979" t="s">
        <v>21</v>
      </c>
      <c r="K979" t="s">
        <v>74</v>
      </c>
      <c r="L979" s="2">
        <v>1</v>
      </c>
      <c r="M979" t="s">
        <v>75</v>
      </c>
      <c r="N979" t="s">
        <v>76</v>
      </c>
      <c r="O979" t="s">
        <v>77</v>
      </c>
    </row>
    <row r="980" spans="1:15" x14ac:dyDescent="0.25">
      <c r="A980" s="2">
        <v>1</v>
      </c>
      <c r="B980" s="2">
        <v>2016</v>
      </c>
      <c r="C980" t="s">
        <v>461</v>
      </c>
      <c r="D980" t="s">
        <v>48</v>
      </c>
      <c r="E980" s="2" t="s">
        <v>7</v>
      </c>
      <c r="F980" s="2">
        <f>VLOOKUP(C980,'Five Year Alumni Srvy 2016 Data'!C:F,4,FALSE)</f>
        <v>0</v>
      </c>
      <c r="G980" s="2" t="str">
        <f>VLOOKUP(F980,Coding!K:L,2,FALSE)</f>
        <v>Non-URM</v>
      </c>
      <c r="H980" t="s">
        <v>306</v>
      </c>
      <c r="I980" t="s">
        <v>306</v>
      </c>
      <c r="J980" t="s">
        <v>21</v>
      </c>
      <c r="K980" t="s">
        <v>74</v>
      </c>
      <c r="L980" s="2">
        <v>2</v>
      </c>
      <c r="M980" t="s">
        <v>75</v>
      </c>
      <c r="N980" t="s">
        <v>76</v>
      </c>
      <c r="O980" t="s">
        <v>207</v>
      </c>
    </row>
    <row r="981" spans="1:15" x14ac:dyDescent="0.25">
      <c r="A981" s="2">
        <v>1</v>
      </c>
      <c r="B981" s="2">
        <v>2016</v>
      </c>
      <c r="C981" t="s">
        <v>472</v>
      </c>
      <c r="D981" t="s">
        <v>48</v>
      </c>
      <c r="E981" s="2" t="s">
        <v>7</v>
      </c>
      <c r="F981" s="2">
        <f>VLOOKUP(C981,'Five Year Alumni Srvy 2016 Data'!C:F,4,FALSE)</f>
        <v>0</v>
      </c>
      <c r="G981" s="2" t="str">
        <f>VLOOKUP(F981,Coding!K:L,2,FALSE)</f>
        <v>Non-URM</v>
      </c>
      <c r="H981" t="s">
        <v>473</v>
      </c>
      <c r="I981" t="s">
        <v>473</v>
      </c>
      <c r="J981" t="s">
        <v>17</v>
      </c>
      <c r="K981" t="s">
        <v>74</v>
      </c>
      <c r="L981" s="2">
        <v>1</v>
      </c>
      <c r="M981" t="s">
        <v>75</v>
      </c>
      <c r="N981" t="s">
        <v>76</v>
      </c>
      <c r="O981" t="s">
        <v>77</v>
      </c>
    </row>
    <row r="982" spans="1:15" x14ac:dyDescent="0.25">
      <c r="A982" s="2">
        <v>1</v>
      </c>
      <c r="B982" s="2">
        <v>2016</v>
      </c>
      <c r="C982" t="s">
        <v>476</v>
      </c>
      <c r="D982" t="s">
        <v>48</v>
      </c>
      <c r="E982" s="2" t="s">
        <v>7</v>
      </c>
      <c r="F982" s="2">
        <f>VLOOKUP(C982,'Five Year Alumni Srvy 2016 Data'!C:F,4,FALSE)</f>
        <v>0</v>
      </c>
      <c r="G982" s="2" t="str">
        <f>VLOOKUP(F982,Coding!K:L,2,FALSE)</f>
        <v>Non-URM</v>
      </c>
      <c r="H982" t="s">
        <v>339</v>
      </c>
      <c r="I982" t="s">
        <v>339</v>
      </c>
      <c r="J982" t="s">
        <v>15</v>
      </c>
      <c r="K982" t="s">
        <v>74</v>
      </c>
      <c r="L982" s="2">
        <v>2</v>
      </c>
      <c r="M982" t="s">
        <v>75</v>
      </c>
      <c r="N982" t="s">
        <v>76</v>
      </c>
      <c r="O982" t="s">
        <v>207</v>
      </c>
    </row>
    <row r="983" spans="1:15" x14ac:dyDescent="0.25">
      <c r="A983" s="2">
        <v>1</v>
      </c>
      <c r="B983" s="2">
        <v>2016</v>
      </c>
      <c r="C983" t="s">
        <v>482</v>
      </c>
      <c r="D983" t="s">
        <v>48</v>
      </c>
      <c r="E983" s="2" t="s">
        <v>7</v>
      </c>
      <c r="F983" s="2">
        <f>VLOOKUP(C983,'Five Year Alumni Srvy 2016 Data'!C:F,4,FALSE)</f>
        <v>0</v>
      </c>
      <c r="G983" s="2" t="str">
        <f>VLOOKUP(F983,Coding!K:L,2,FALSE)</f>
        <v>Non-URM</v>
      </c>
      <c r="H983" t="s">
        <v>483</v>
      </c>
      <c r="I983" t="s">
        <v>401</v>
      </c>
      <c r="J983" t="s">
        <v>19</v>
      </c>
      <c r="K983" t="s">
        <v>74</v>
      </c>
      <c r="L983" s="2">
        <v>2</v>
      </c>
      <c r="M983" t="s">
        <v>75</v>
      </c>
      <c r="N983" t="s">
        <v>76</v>
      </c>
      <c r="O983" t="s">
        <v>207</v>
      </c>
    </row>
    <row r="984" spans="1:15" x14ac:dyDescent="0.25">
      <c r="A984" s="2">
        <v>1</v>
      </c>
      <c r="B984" s="2">
        <v>2016</v>
      </c>
      <c r="C984" t="s">
        <v>490</v>
      </c>
      <c r="D984" t="s">
        <v>48</v>
      </c>
      <c r="E984" s="2" t="s">
        <v>7</v>
      </c>
      <c r="F984" s="2">
        <f>VLOOKUP(C984,'Five Year Alumni Srvy 2016 Data'!C:F,4,FALSE)</f>
        <v>0</v>
      </c>
      <c r="G984" s="2" t="str">
        <f>VLOOKUP(F984,Coding!K:L,2,FALSE)</f>
        <v>Non-URM</v>
      </c>
      <c r="H984" t="s">
        <v>195</v>
      </c>
      <c r="I984" t="s">
        <v>196</v>
      </c>
      <c r="J984" t="s">
        <v>10</v>
      </c>
      <c r="K984" t="s">
        <v>74</v>
      </c>
      <c r="L984" s="2">
        <v>1</v>
      </c>
      <c r="M984" t="s">
        <v>75</v>
      </c>
      <c r="N984" t="s">
        <v>76</v>
      </c>
      <c r="O984" t="s">
        <v>77</v>
      </c>
    </row>
    <row r="985" spans="1:15" x14ac:dyDescent="0.25">
      <c r="A985" s="2">
        <v>1</v>
      </c>
      <c r="B985" s="2">
        <v>2016</v>
      </c>
      <c r="C985" t="s">
        <v>495</v>
      </c>
      <c r="D985" t="s">
        <v>48</v>
      </c>
      <c r="E985" s="2" t="s">
        <v>7</v>
      </c>
      <c r="F985" s="2">
        <f>VLOOKUP(C985,'Five Year Alumni Srvy 2016 Data'!C:F,4,FALSE)</f>
        <v>0</v>
      </c>
      <c r="G985" s="2" t="str">
        <f>VLOOKUP(F985,Coding!K:L,2,FALSE)</f>
        <v>Non-URM</v>
      </c>
      <c r="H985" t="s">
        <v>219</v>
      </c>
      <c r="I985" t="s">
        <v>220</v>
      </c>
      <c r="J985" t="s">
        <v>19</v>
      </c>
      <c r="K985" t="s">
        <v>74</v>
      </c>
      <c r="L985" s="2">
        <v>2</v>
      </c>
      <c r="M985" t="s">
        <v>75</v>
      </c>
      <c r="N985" t="s">
        <v>76</v>
      </c>
      <c r="O985" t="s">
        <v>207</v>
      </c>
    </row>
    <row r="986" spans="1:15" x14ac:dyDescent="0.25">
      <c r="A986" s="2">
        <v>1</v>
      </c>
      <c r="B986" s="2">
        <v>2016</v>
      </c>
      <c r="C986" t="s">
        <v>181</v>
      </c>
      <c r="D986" t="s">
        <v>48</v>
      </c>
      <c r="E986" s="2" t="s">
        <v>7</v>
      </c>
      <c r="F986" s="2">
        <f>VLOOKUP(C986,'Five Year Alumni Srvy 2016 Data'!C:F,4,FALSE)</f>
        <v>0</v>
      </c>
      <c r="G986" s="2" t="str">
        <f>VLOOKUP(F986,Coding!K:L,2,FALSE)</f>
        <v>Non-URM</v>
      </c>
      <c r="H986" t="s">
        <v>182</v>
      </c>
      <c r="I986" t="s">
        <v>182</v>
      </c>
      <c r="J986" t="s">
        <v>21</v>
      </c>
      <c r="K986" t="s">
        <v>153</v>
      </c>
      <c r="L986" s="3"/>
      <c r="M986" t="s">
        <v>75</v>
      </c>
      <c r="N986" t="s">
        <v>154</v>
      </c>
    </row>
    <row r="987" spans="1:15" x14ac:dyDescent="0.25">
      <c r="A987" s="2">
        <v>1</v>
      </c>
      <c r="B987" s="2">
        <v>2016</v>
      </c>
      <c r="C987" t="s">
        <v>197</v>
      </c>
      <c r="D987" t="s">
        <v>48</v>
      </c>
      <c r="E987" s="2" t="s">
        <v>7</v>
      </c>
      <c r="F987" s="2">
        <f>VLOOKUP(C987,'Five Year Alumni Srvy 2016 Data'!C:F,4,FALSE)</f>
        <v>0</v>
      </c>
      <c r="G987" s="2" t="str">
        <f>VLOOKUP(F987,Coding!K:L,2,FALSE)</f>
        <v>Non-URM</v>
      </c>
      <c r="H987" t="s">
        <v>198</v>
      </c>
      <c r="I987" t="s">
        <v>199</v>
      </c>
      <c r="J987" t="s">
        <v>17</v>
      </c>
      <c r="K987" t="s">
        <v>153</v>
      </c>
      <c r="L987" s="2">
        <v>5</v>
      </c>
      <c r="M987" t="s">
        <v>75</v>
      </c>
      <c r="N987" t="s">
        <v>154</v>
      </c>
      <c r="O987" t="s">
        <v>201</v>
      </c>
    </row>
    <row r="988" spans="1:15" x14ac:dyDescent="0.25">
      <c r="A988" s="2">
        <v>1</v>
      </c>
      <c r="B988" s="2">
        <v>2016</v>
      </c>
      <c r="C988" t="s">
        <v>240</v>
      </c>
      <c r="D988" t="s">
        <v>48</v>
      </c>
      <c r="E988" s="2" t="s">
        <v>7</v>
      </c>
      <c r="F988" s="2">
        <f>VLOOKUP(C988,'Five Year Alumni Srvy 2016 Data'!C:F,4,FALSE)</f>
        <v>0</v>
      </c>
      <c r="G988" s="2" t="str">
        <f>VLOOKUP(F988,Coding!K:L,2,FALSE)</f>
        <v>Non-URM</v>
      </c>
      <c r="H988" t="s">
        <v>241</v>
      </c>
      <c r="I988" t="s">
        <v>242</v>
      </c>
      <c r="J988" t="s">
        <v>21</v>
      </c>
      <c r="K988" t="s">
        <v>153</v>
      </c>
      <c r="L988" s="2">
        <v>3</v>
      </c>
      <c r="M988" t="s">
        <v>75</v>
      </c>
      <c r="N988" t="s">
        <v>154</v>
      </c>
      <c r="O988" t="s">
        <v>217</v>
      </c>
    </row>
    <row r="989" spans="1:15" x14ac:dyDescent="0.25">
      <c r="A989" s="2">
        <v>1</v>
      </c>
      <c r="B989" s="2">
        <v>2016</v>
      </c>
      <c r="C989" t="s">
        <v>247</v>
      </c>
      <c r="D989" t="s">
        <v>48</v>
      </c>
      <c r="E989" s="2" t="s">
        <v>7</v>
      </c>
      <c r="F989" s="2">
        <f>VLOOKUP(C989,'Five Year Alumni Srvy 2016 Data'!C:F,4,FALSE)</f>
        <v>0</v>
      </c>
      <c r="G989" s="2" t="str">
        <f>VLOOKUP(F989,Coding!K:L,2,FALSE)</f>
        <v>Non-URM</v>
      </c>
      <c r="H989" t="s">
        <v>248</v>
      </c>
      <c r="I989" t="s">
        <v>249</v>
      </c>
      <c r="J989" t="s">
        <v>17</v>
      </c>
      <c r="K989" t="s">
        <v>153</v>
      </c>
      <c r="L989" s="2">
        <v>9</v>
      </c>
      <c r="M989" t="s">
        <v>75</v>
      </c>
      <c r="N989" t="s">
        <v>154</v>
      </c>
      <c r="O989" t="s">
        <v>213</v>
      </c>
    </row>
    <row r="990" spans="1:15" x14ac:dyDescent="0.25">
      <c r="A990" s="2">
        <v>1</v>
      </c>
      <c r="B990" s="2">
        <v>2016</v>
      </c>
      <c r="C990" t="s">
        <v>250</v>
      </c>
      <c r="D990" t="s">
        <v>48</v>
      </c>
      <c r="E990" s="2" t="s">
        <v>7</v>
      </c>
      <c r="F990" s="2">
        <f>VLOOKUP(C990,'Five Year Alumni Srvy 2016 Data'!C:F,4,FALSE)</f>
        <v>0</v>
      </c>
      <c r="G990" s="2" t="str">
        <f>VLOOKUP(F990,Coding!K:L,2,FALSE)</f>
        <v>Non-URM</v>
      </c>
      <c r="H990" t="s">
        <v>228</v>
      </c>
      <c r="I990" t="s">
        <v>229</v>
      </c>
      <c r="J990" t="s">
        <v>21</v>
      </c>
      <c r="K990" t="s">
        <v>153</v>
      </c>
      <c r="L990" s="2">
        <v>7</v>
      </c>
      <c r="M990" t="s">
        <v>75</v>
      </c>
      <c r="N990" t="s">
        <v>154</v>
      </c>
      <c r="O990" t="s">
        <v>193</v>
      </c>
    </row>
    <row r="991" spans="1:15" x14ac:dyDescent="0.25">
      <c r="A991" s="2">
        <v>1</v>
      </c>
      <c r="B991" s="2">
        <v>2016</v>
      </c>
      <c r="C991" t="s">
        <v>283</v>
      </c>
      <c r="D991" t="s">
        <v>204</v>
      </c>
      <c r="E991" s="2" t="s">
        <v>7</v>
      </c>
      <c r="F991" s="2">
        <f>VLOOKUP(C991,'Five Year Alumni Srvy 2016 Data'!C:F,4,FALSE)</f>
        <v>0</v>
      </c>
      <c r="G991" s="2" t="str">
        <f>VLOOKUP(F991,Coding!K:L,2,FALSE)</f>
        <v>Non-URM</v>
      </c>
      <c r="H991" t="s">
        <v>284</v>
      </c>
      <c r="I991" t="s">
        <v>261</v>
      </c>
      <c r="J991" t="s">
        <v>10</v>
      </c>
      <c r="K991" t="s">
        <v>153</v>
      </c>
      <c r="L991" s="2">
        <v>3</v>
      </c>
      <c r="M991" t="s">
        <v>75</v>
      </c>
      <c r="N991" t="s">
        <v>154</v>
      </c>
      <c r="O991" t="s">
        <v>217</v>
      </c>
    </row>
    <row r="992" spans="1:15" x14ac:dyDescent="0.25">
      <c r="A992" s="2">
        <v>1</v>
      </c>
      <c r="B992" s="2">
        <v>2016</v>
      </c>
      <c r="C992" t="s">
        <v>285</v>
      </c>
      <c r="D992" t="s">
        <v>264</v>
      </c>
      <c r="E992" s="2" t="s">
        <v>7</v>
      </c>
      <c r="F992" s="2">
        <f>VLOOKUP(C992,'Five Year Alumni Srvy 2016 Data'!C:F,4,FALSE)</f>
        <v>0</v>
      </c>
      <c r="G992" s="2" t="str">
        <f>VLOOKUP(F992,Coding!K:L,2,FALSE)</f>
        <v>Non-URM</v>
      </c>
      <c r="H992" t="s">
        <v>270</v>
      </c>
      <c r="I992" t="s">
        <v>270</v>
      </c>
      <c r="J992" t="s">
        <v>21</v>
      </c>
      <c r="K992" t="s">
        <v>153</v>
      </c>
      <c r="L992" s="2">
        <v>1</v>
      </c>
      <c r="M992" t="s">
        <v>75</v>
      </c>
      <c r="N992" t="s">
        <v>154</v>
      </c>
      <c r="O992" t="s">
        <v>256</v>
      </c>
    </row>
    <row r="993" spans="1:15" x14ac:dyDescent="0.25">
      <c r="A993" s="2">
        <v>1</v>
      </c>
      <c r="B993" s="2">
        <v>2016</v>
      </c>
      <c r="C993" t="s">
        <v>288</v>
      </c>
      <c r="D993" t="s">
        <v>48</v>
      </c>
      <c r="E993" s="2" t="s">
        <v>7</v>
      </c>
      <c r="F993" s="2">
        <f>VLOOKUP(C993,'Five Year Alumni Srvy 2016 Data'!C:F,4,FALSE)</f>
        <v>0</v>
      </c>
      <c r="G993" s="2" t="str">
        <f>VLOOKUP(F993,Coding!K:L,2,FALSE)</f>
        <v>Non-URM</v>
      </c>
      <c r="H993" t="s">
        <v>289</v>
      </c>
      <c r="I993" t="s">
        <v>290</v>
      </c>
      <c r="J993" t="s">
        <v>17</v>
      </c>
      <c r="K993" t="s">
        <v>153</v>
      </c>
      <c r="L993" s="2">
        <v>4</v>
      </c>
      <c r="M993" t="s">
        <v>75</v>
      </c>
      <c r="N993" t="s">
        <v>154</v>
      </c>
      <c r="O993" t="s">
        <v>209</v>
      </c>
    </row>
    <row r="994" spans="1:15" x14ac:dyDescent="0.25">
      <c r="A994" s="2">
        <v>1</v>
      </c>
      <c r="B994" s="2">
        <v>2016</v>
      </c>
      <c r="C994" t="s">
        <v>291</v>
      </c>
      <c r="D994" t="s">
        <v>48</v>
      </c>
      <c r="E994" s="2" t="s">
        <v>7</v>
      </c>
      <c r="F994" s="2">
        <f>VLOOKUP(C994,'Five Year Alumni Srvy 2016 Data'!C:F,4,FALSE)</f>
        <v>0</v>
      </c>
      <c r="G994" s="2" t="str">
        <f>VLOOKUP(F994,Coding!K:L,2,FALSE)</f>
        <v>Non-URM</v>
      </c>
      <c r="H994" t="s">
        <v>292</v>
      </c>
      <c r="I994" t="s">
        <v>293</v>
      </c>
      <c r="J994" t="s">
        <v>15</v>
      </c>
      <c r="K994" t="s">
        <v>153</v>
      </c>
      <c r="L994" s="2">
        <v>9</v>
      </c>
      <c r="M994" t="s">
        <v>75</v>
      </c>
      <c r="N994" t="s">
        <v>154</v>
      </c>
      <c r="O994" t="s">
        <v>213</v>
      </c>
    </row>
    <row r="995" spans="1:15" x14ac:dyDescent="0.25">
      <c r="A995" s="2">
        <v>1</v>
      </c>
      <c r="B995" s="2">
        <v>2016</v>
      </c>
      <c r="C995" t="s">
        <v>297</v>
      </c>
      <c r="D995" t="s">
        <v>48</v>
      </c>
      <c r="E995" s="2" t="s">
        <v>7</v>
      </c>
      <c r="F995" s="2">
        <f>VLOOKUP(C995,'Five Year Alumni Srvy 2016 Data'!C:F,4,FALSE)</f>
        <v>0</v>
      </c>
      <c r="G995" s="2" t="str">
        <f>VLOOKUP(F995,Coding!K:L,2,FALSE)</f>
        <v>Non-URM</v>
      </c>
      <c r="H995" t="s">
        <v>298</v>
      </c>
      <c r="I995" t="s">
        <v>298</v>
      </c>
      <c r="J995" t="s">
        <v>21</v>
      </c>
      <c r="K995" t="s">
        <v>153</v>
      </c>
      <c r="L995" s="2">
        <v>6</v>
      </c>
      <c r="M995" t="s">
        <v>75</v>
      </c>
      <c r="N995" t="s">
        <v>154</v>
      </c>
      <c r="O995" t="s">
        <v>179</v>
      </c>
    </row>
    <row r="996" spans="1:15" x14ac:dyDescent="0.25">
      <c r="A996" s="2">
        <v>1</v>
      </c>
      <c r="B996" s="2">
        <v>2016</v>
      </c>
      <c r="C996" t="s">
        <v>299</v>
      </c>
      <c r="D996" t="s">
        <v>48</v>
      </c>
      <c r="E996" s="2" t="s">
        <v>7</v>
      </c>
      <c r="F996" s="2">
        <f>VLOOKUP(C996,'Five Year Alumni Srvy 2016 Data'!C:F,4,FALSE)</f>
        <v>0</v>
      </c>
      <c r="G996" s="2" t="str">
        <f>VLOOKUP(F996,Coding!K:L,2,FALSE)</f>
        <v>Non-URM</v>
      </c>
      <c r="H996" t="s">
        <v>241</v>
      </c>
      <c r="I996" t="s">
        <v>242</v>
      </c>
      <c r="J996" t="s">
        <v>21</v>
      </c>
      <c r="K996" t="s">
        <v>153</v>
      </c>
      <c r="L996" s="2">
        <v>2</v>
      </c>
      <c r="M996" t="s">
        <v>75</v>
      </c>
      <c r="N996" t="s">
        <v>154</v>
      </c>
      <c r="O996" t="s">
        <v>155</v>
      </c>
    </row>
    <row r="997" spans="1:15" x14ac:dyDescent="0.25">
      <c r="A997" s="2">
        <v>1</v>
      </c>
      <c r="B997" s="2">
        <v>2016</v>
      </c>
      <c r="C997" t="s">
        <v>305</v>
      </c>
      <c r="D997" t="s">
        <v>204</v>
      </c>
      <c r="E997" s="2" t="s">
        <v>7</v>
      </c>
      <c r="F997" s="2">
        <f>VLOOKUP(C997,'Five Year Alumni Srvy 2016 Data'!C:F,4,FALSE)</f>
        <v>0</v>
      </c>
      <c r="G997" s="2" t="str">
        <f>VLOOKUP(F997,Coding!K:L,2,FALSE)</f>
        <v>Non-URM</v>
      </c>
      <c r="H997" t="s">
        <v>306</v>
      </c>
      <c r="I997" t="s">
        <v>306</v>
      </c>
      <c r="J997" t="s">
        <v>21</v>
      </c>
      <c r="K997" t="s">
        <v>153</v>
      </c>
      <c r="L997" s="3"/>
      <c r="M997" t="s">
        <v>75</v>
      </c>
      <c r="N997" t="s">
        <v>154</v>
      </c>
    </row>
    <row r="998" spans="1:15" x14ac:dyDescent="0.25">
      <c r="A998" s="2">
        <v>1</v>
      </c>
      <c r="B998" s="2">
        <v>2016</v>
      </c>
      <c r="C998" t="s">
        <v>326</v>
      </c>
      <c r="D998" t="s">
        <v>48</v>
      </c>
      <c r="E998" s="2" t="s">
        <v>7</v>
      </c>
      <c r="F998" s="2">
        <f>VLOOKUP(C998,'Five Year Alumni Srvy 2016 Data'!C:F,4,FALSE)</f>
        <v>0</v>
      </c>
      <c r="G998" s="2" t="str">
        <f>VLOOKUP(F998,Coding!K:L,2,FALSE)</f>
        <v>Non-URM</v>
      </c>
      <c r="H998" t="s">
        <v>182</v>
      </c>
      <c r="I998" t="s">
        <v>182</v>
      </c>
      <c r="J998" t="s">
        <v>21</v>
      </c>
      <c r="K998" t="s">
        <v>153</v>
      </c>
      <c r="L998" s="2">
        <v>3</v>
      </c>
      <c r="M998" t="s">
        <v>75</v>
      </c>
      <c r="N998" t="s">
        <v>154</v>
      </c>
      <c r="O998" t="s">
        <v>217</v>
      </c>
    </row>
    <row r="999" spans="1:15" x14ac:dyDescent="0.25">
      <c r="A999" s="2">
        <v>1</v>
      </c>
      <c r="B999" s="2">
        <v>2016</v>
      </c>
      <c r="C999" t="s">
        <v>331</v>
      </c>
      <c r="D999" t="s">
        <v>204</v>
      </c>
      <c r="E999" s="2" t="s">
        <v>7</v>
      </c>
      <c r="F999" s="2">
        <f>VLOOKUP(C999,'Five Year Alumni Srvy 2016 Data'!C:F,4,FALSE)</f>
        <v>0</v>
      </c>
      <c r="G999" s="2" t="str">
        <f>VLOOKUP(F999,Coding!K:L,2,FALSE)</f>
        <v>Non-URM</v>
      </c>
      <c r="H999" t="s">
        <v>219</v>
      </c>
      <c r="I999" t="s">
        <v>220</v>
      </c>
      <c r="J999" t="s">
        <v>19</v>
      </c>
      <c r="K999" t="s">
        <v>153</v>
      </c>
      <c r="L999" s="2">
        <v>2</v>
      </c>
      <c r="M999" t="s">
        <v>75</v>
      </c>
      <c r="N999" t="s">
        <v>154</v>
      </c>
      <c r="O999" t="s">
        <v>155</v>
      </c>
    </row>
    <row r="1000" spans="1:15" x14ac:dyDescent="0.25">
      <c r="A1000" s="2">
        <v>1</v>
      </c>
      <c r="B1000" s="2">
        <v>2016</v>
      </c>
      <c r="C1000" t="s">
        <v>334</v>
      </c>
      <c r="D1000" t="s">
        <v>48</v>
      </c>
      <c r="E1000" s="2" t="s">
        <v>7</v>
      </c>
      <c r="F1000" s="2">
        <f>VLOOKUP(C1000,'Five Year Alumni Srvy 2016 Data'!C:F,4,FALSE)</f>
        <v>0</v>
      </c>
      <c r="G1000" s="2" t="str">
        <f>VLOOKUP(F1000,Coding!K:L,2,FALSE)</f>
        <v>Non-URM</v>
      </c>
      <c r="H1000" t="s">
        <v>335</v>
      </c>
      <c r="I1000" t="s">
        <v>50</v>
      </c>
      <c r="J1000" t="s">
        <v>17</v>
      </c>
      <c r="K1000" t="s">
        <v>153</v>
      </c>
      <c r="L1000" s="2">
        <v>9</v>
      </c>
      <c r="M1000" t="s">
        <v>75</v>
      </c>
      <c r="N1000" t="s">
        <v>154</v>
      </c>
      <c r="O1000" t="s">
        <v>213</v>
      </c>
    </row>
    <row r="1001" spans="1:15" x14ac:dyDescent="0.25">
      <c r="A1001" s="2">
        <v>1</v>
      </c>
      <c r="B1001" s="2">
        <v>2016</v>
      </c>
      <c r="C1001" t="s">
        <v>337</v>
      </c>
      <c r="D1001" t="s">
        <v>48</v>
      </c>
      <c r="E1001" s="2" t="s">
        <v>7</v>
      </c>
      <c r="F1001" s="2">
        <f>VLOOKUP(C1001,'Five Year Alumni Srvy 2016 Data'!C:F,4,FALSE)</f>
        <v>0</v>
      </c>
      <c r="G1001" s="2" t="str">
        <f>VLOOKUP(F1001,Coding!K:L,2,FALSE)</f>
        <v>Non-URM</v>
      </c>
      <c r="H1001" t="s">
        <v>298</v>
      </c>
      <c r="I1001" t="s">
        <v>298</v>
      </c>
      <c r="J1001" t="s">
        <v>21</v>
      </c>
      <c r="K1001" t="s">
        <v>153</v>
      </c>
      <c r="L1001" s="2">
        <v>4</v>
      </c>
      <c r="M1001" t="s">
        <v>75</v>
      </c>
      <c r="N1001" t="s">
        <v>154</v>
      </c>
      <c r="O1001" t="s">
        <v>209</v>
      </c>
    </row>
    <row r="1002" spans="1:15" x14ac:dyDescent="0.25">
      <c r="A1002" s="2">
        <v>1</v>
      </c>
      <c r="B1002" s="2">
        <v>2016</v>
      </c>
      <c r="C1002" t="s">
        <v>338</v>
      </c>
      <c r="D1002" t="s">
        <v>48</v>
      </c>
      <c r="E1002" s="2" t="s">
        <v>7</v>
      </c>
      <c r="F1002" s="2">
        <f>VLOOKUP(C1002,'Five Year Alumni Srvy 2016 Data'!C:F,4,FALSE)</f>
        <v>0</v>
      </c>
      <c r="G1002" s="2" t="str">
        <f>VLOOKUP(F1002,Coding!K:L,2,FALSE)</f>
        <v>Non-URM</v>
      </c>
      <c r="H1002" t="s">
        <v>339</v>
      </c>
      <c r="I1002" t="s">
        <v>339</v>
      </c>
      <c r="J1002" t="s">
        <v>15</v>
      </c>
      <c r="K1002" t="s">
        <v>153</v>
      </c>
      <c r="L1002" s="2">
        <v>3</v>
      </c>
      <c r="M1002" t="s">
        <v>75</v>
      </c>
      <c r="N1002" t="s">
        <v>154</v>
      </c>
      <c r="O1002" t="s">
        <v>217</v>
      </c>
    </row>
    <row r="1003" spans="1:15" x14ac:dyDescent="0.25">
      <c r="A1003" s="2">
        <v>1</v>
      </c>
      <c r="B1003" s="2">
        <v>2016</v>
      </c>
      <c r="C1003" t="s">
        <v>340</v>
      </c>
      <c r="D1003" t="s">
        <v>48</v>
      </c>
      <c r="E1003" s="2" t="s">
        <v>7</v>
      </c>
      <c r="F1003" s="2">
        <f>VLOOKUP(C1003,'Five Year Alumni Srvy 2016 Data'!C:F,4,FALSE)</f>
        <v>0</v>
      </c>
      <c r="G1003" s="2" t="str">
        <f>VLOOKUP(F1003,Coding!K:L,2,FALSE)</f>
        <v>Non-URM</v>
      </c>
      <c r="H1003" t="s">
        <v>318</v>
      </c>
      <c r="I1003" t="s">
        <v>171</v>
      </c>
      <c r="J1003" t="s">
        <v>19</v>
      </c>
      <c r="K1003" t="s">
        <v>153</v>
      </c>
      <c r="L1003" s="2">
        <v>9</v>
      </c>
      <c r="M1003" t="s">
        <v>75</v>
      </c>
      <c r="N1003" t="s">
        <v>154</v>
      </c>
      <c r="O1003" t="s">
        <v>213</v>
      </c>
    </row>
    <row r="1004" spans="1:15" x14ac:dyDescent="0.25">
      <c r="A1004" s="2">
        <v>1</v>
      </c>
      <c r="B1004" s="2">
        <v>2016</v>
      </c>
      <c r="C1004" t="s">
        <v>385</v>
      </c>
      <c r="D1004" t="s">
        <v>48</v>
      </c>
      <c r="E1004" s="2" t="s">
        <v>7</v>
      </c>
      <c r="F1004" s="2">
        <f>VLOOKUP(C1004,'Five Year Alumni Srvy 2016 Data'!C:F,4,FALSE)</f>
        <v>0</v>
      </c>
      <c r="G1004" s="2" t="str">
        <f>VLOOKUP(F1004,Coding!K:L,2,FALSE)</f>
        <v>Non-URM</v>
      </c>
      <c r="H1004" t="s">
        <v>270</v>
      </c>
      <c r="I1004" t="s">
        <v>270</v>
      </c>
      <c r="J1004" t="s">
        <v>21</v>
      </c>
      <c r="K1004" t="s">
        <v>153</v>
      </c>
      <c r="L1004" s="2">
        <v>3</v>
      </c>
      <c r="M1004" t="s">
        <v>75</v>
      </c>
      <c r="N1004" t="s">
        <v>154</v>
      </c>
      <c r="O1004" t="s">
        <v>217</v>
      </c>
    </row>
    <row r="1005" spans="1:15" x14ac:dyDescent="0.25">
      <c r="A1005" s="2">
        <v>1</v>
      </c>
      <c r="B1005" s="2">
        <v>2016</v>
      </c>
      <c r="C1005" t="s">
        <v>391</v>
      </c>
      <c r="D1005" t="s">
        <v>48</v>
      </c>
      <c r="E1005" s="2" t="s">
        <v>7</v>
      </c>
      <c r="F1005" s="2">
        <f>VLOOKUP(C1005,'Five Year Alumni Srvy 2016 Data'!C:F,4,FALSE)</f>
        <v>0</v>
      </c>
      <c r="G1005" s="2" t="str">
        <f>VLOOKUP(F1005,Coding!K:L,2,FALSE)</f>
        <v>Non-URM</v>
      </c>
      <c r="H1005" t="s">
        <v>238</v>
      </c>
      <c r="I1005" t="s">
        <v>225</v>
      </c>
      <c r="J1005" t="s">
        <v>19</v>
      </c>
      <c r="K1005" t="s">
        <v>153</v>
      </c>
      <c r="L1005" s="2">
        <v>5</v>
      </c>
      <c r="M1005" t="s">
        <v>75</v>
      </c>
      <c r="N1005" t="s">
        <v>154</v>
      </c>
      <c r="O1005" t="s">
        <v>201</v>
      </c>
    </row>
    <row r="1006" spans="1:15" x14ac:dyDescent="0.25">
      <c r="A1006" s="2">
        <v>1</v>
      </c>
      <c r="B1006" s="2">
        <v>2016</v>
      </c>
      <c r="C1006" t="s">
        <v>400</v>
      </c>
      <c r="D1006" t="s">
        <v>264</v>
      </c>
      <c r="E1006" s="2" t="s">
        <v>7</v>
      </c>
      <c r="F1006" s="2">
        <f>VLOOKUP(C1006,'Five Year Alumni Srvy 2016 Data'!C:F,4,FALSE)</f>
        <v>0</v>
      </c>
      <c r="G1006" s="2" t="str">
        <f>VLOOKUP(F1006,Coding!K:L,2,FALSE)</f>
        <v>Non-URM</v>
      </c>
      <c r="H1006" t="s">
        <v>401</v>
      </c>
      <c r="I1006" t="s">
        <v>401</v>
      </c>
      <c r="J1006" t="s">
        <v>19</v>
      </c>
      <c r="K1006" t="s">
        <v>153</v>
      </c>
      <c r="L1006" s="2">
        <v>5</v>
      </c>
      <c r="M1006" t="s">
        <v>75</v>
      </c>
      <c r="N1006" t="s">
        <v>154</v>
      </c>
      <c r="O1006" t="s">
        <v>201</v>
      </c>
    </row>
    <row r="1007" spans="1:15" x14ac:dyDescent="0.25">
      <c r="A1007" s="2">
        <v>1</v>
      </c>
      <c r="B1007" s="2">
        <v>2016</v>
      </c>
      <c r="C1007" t="s">
        <v>406</v>
      </c>
      <c r="D1007" t="s">
        <v>204</v>
      </c>
      <c r="E1007" s="2" t="s">
        <v>7</v>
      </c>
      <c r="F1007" s="2">
        <f>VLOOKUP(C1007,'Five Year Alumni Srvy 2016 Data'!C:F,4,FALSE)</f>
        <v>0</v>
      </c>
      <c r="G1007" s="2" t="str">
        <f>VLOOKUP(F1007,Coding!K:L,2,FALSE)</f>
        <v>Non-URM</v>
      </c>
      <c r="H1007" t="s">
        <v>215</v>
      </c>
      <c r="I1007" t="s">
        <v>215</v>
      </c>
      <c r="J1007" t="s">
        <v>21</v>
      </c>
      <c r="K1007" t="s">
        <v>153</v>
      </c>
      <c r="L1007" s="2">
        <v>5</v>
      </c>
      <c r="M1007" t="s">
        <v>75</v>
      </c>
      <c r="N1007" t="s">
        <v>154</v>
      </c>
      <c r="O1007" t="s">
        <v>201</v>
      </c>
    </row>
    <row r="1008" spans="1:15" x14ac:dyDescent="0.25">
      <c r="A1008" s="2">
        <v>1</v>
      </c>
      <c r="B1008" s="2">
        <v>2016</v>
      </c>
      <c r="C1008" t="s">
        <v>413</v>
      </c>
      <c r="D1008" t="s">
        <v>169</v>
      </c>
      <c r="E1008" s="2" t="s">
        <v>7</v>
      </c>
      <c r="F1008" s="2">
        <f>VLOOKUP(C1008,'Five Year Alumni Srvy 2016 Data'!C:F,4,FALSE)</f>
        <v>0</v>
      </c>
      <c r="G1008" s="2" t="str">
        <f>VLOOKUP(F1008,Coding!K:L,2,FALSE)</f>
        <v>Non-URM</v>
      </c>
      <c r="H1008" t="s">
        <v>414</v>
      </c>
      <c r="I1008" t="s">
        <v>415</v>
      </c>
      <c r="J1008" t="s">
        <v>19</v>
      </c>
      <c r="K1008" t="s">
        <v>153</v>
      </c>
      <c r="L1008" s="2">
        <v>9</v>
      </c>
      <c r="M1008" t="s">
        <v>75</v>
      </c>
      <c r="N1008" t="s">
        <v>154</v>
      </c>
      <c r="O1008" t="s">
        <v>213</v>
      </c>
    </row>
    <row r="1009" spans="1:15" x14ac:dyDescent="0.25">
      <c r="A1009" s="2">
        <v>1</v>
      </c>
      <c r="B1009" s="2">
        <v>2016</v>
      </c>
      <c r="C1009" t="s">
        <v>416</v>
      </c>
      <c r="D1009" t="s">
        <v>169</v>
      </c>
      <c r="E1009" s="2" t="s">
        <v>7</v>
      </c>
      <c r="F1009" s="2">
        <f>VLOOKUP(C1009,'Five Year Alumni Srvy 2016 Data'!C:F,4,FALSE)</f>
        <v>0</v>
      </c>
      <c r="G1009" s="2" t="str">
        <f>VLOOKUP(F1009,Coding!K:L,2,FALSE)</f>
        <v>Non-URM</v>
      </c>
      <c r="H1009" t="s">
        <v>235</v>
      </c>
      <c r="I1009" t="s">
        <v>236</v>
      </c>
      <c r="J1009" t="s">
        <v>15</v>
      </c>
      <c r="K1009" t="s">
        <v>153</v>
      </c>
      <c r="L1009" s="2">
        <v>5</v>
      </c>
      <c r="M1009" t="s">
        <v>75</v>
      </c>
      <c r="N1009" t="s">
        <v>154</v>
      </c>
      <c r="O1009" t="s">
        <v>201</v>
      </c>
    </row>
    <row r="1010" spans="1:15" x14ac:dyDescent="0.25">
      <c r="A1010" s="2">
        <v>1</v>
      </c>
      <c r="B1010" s="2">
        <v>2016</v>
      </c>
      <c r="C1010" t="s">
        <v>419</v>
      </c>
      <c r="D1010" t="s">
        <v>48</v>
      </c>
      <c r="E1010" s="2" t="s">
        <v>7</v>
      </c>
      <c r="F1010" s="2">
        <f>VLOOKUP(C1010,'Five Year Alumni Srvy 2016 Data'!C:F,4,FALSE)</f>
        <v>0</v>
      </c>
      <c r="G1010" s="2" t="str">
        <f>VLOOKUP(F1010,Coding!K:L,2,FALSE)</f>
        <v>Non-URM</v>
      </c>
      <c r="H1010" t="s">
        <v>420</v>
      </c>
      <c r="I1010" t="s">
        <v>273</v>
      </c>
      <c r="J1010" t="s">
        <v>21</v>
      </c>
      <c r="K1010" t="s">
        <v>153</v>
      </c>
      <c r="L1010" s="2">
        <v>1</v>
      </c>
      <c r="M1010" t="s">
        <v>75</v>
      </c>
      <c r="N1010" t="s">
        <v>154</v>
      </c>
      <c r="O1010" t="s">
        <v>256</v>
      </c>
    </row>
    <row r="1011" spans="1:15" x14ac:dyDescent="0.25">
      <c r="A1011" s="2">
        <v>1</v>
      </c>
      <c r="B1011" s="2">
        <v>2016</v>
      </c>
      <c r="C1011" t="s">
        <v>426</v>
      </c>
      <c r="D1011" t="s">
        <v>48</v>
      </c>
      <c r="E1011" s="2" t="s">
        <v>7</v>
      </c>
      <c r="F1011" s="2">
        <f>VLOOKUP(C1011,'Five Year Alumni Srvy 2016 Data'!C:F,4,FALSE)</f>
        <v>0</v>
      </c>
      <c r="G1011" s="2" t="str">
        <f>VLOOKUP(F1011,Coding!K:L,2,FALSE)</f>
        <v>Non-URM</v>
      </c>
      <c r="H1011" t="s">
        <v>427</v>
      </c>
      <c r="I1011" t="s">
        <v>267</v>
      </c>
      <c r="J1011" t="s">
        <v>10</v>
      </c>
      <c r="K1011" t="s">
        <v>153</v>
      </c>
      <c r="L1011" s="2">
        <v>5</v>
      </c>
      <c r="M1011" t="s">
        <v>75</v>
      </c>
      <c r="N1011" t="s">
        <v>154</v>
      </c>
      <c r="O1011" t="s">
        <v>201</v>
      </c>
    </row>
    <row r="1012" spans="1:15" x14ac:dyDescent="0.25">
      <c r="A1012" s="2">
        <v>1</v>
      </c>
      <c r="B1012" s="2">
        <v>2016</v>
      </c>
      <c r="C1012" t="s">
        <v>431</v>
      </c>
      <c r="D1012" t="s">
        <v>48</v>
      </c>
      <c r="E1012" s="2" t="s">
        <v>7</v>
      </c>
      <c r="F1012" s="2">
        <f>VLOOKUP(C1012,'Five Year Alumni Srvy 2016 Data'!C:F,4,FALSE)</f>
        <v>0</v>
      </c>
      <c r="G1012" s="2" t="str">
        <f>VLOOKUP(F1012,Coding!K:L,2,FALSE)</f>
        <v>Non-URM</v>
      </c>
      <c r="H1012" t="s">
        <v>432</v>
      </c>
      <c r="I1012" t="s">
        <v>433</v>
      </c>
      <c r="J1012" t="s">
        <v>15</v>
      </c>
      <c r="K1012" t="s">
        <v>153</v>
      </c>
      <c r="L1012" s="2">
        <v>9</v>
      </c>
      <c r="M1012" t="s">
        <v>75</v>
      </c>
      <c r="N1012" t="s">
        <v>154</v>
      </c>
      <c r="O1012" t="s">
        <v>213</v>
      </c>
    </row>
    <row r="1013" spans="1:15" x14ac:dyDescent="0.25">
      <c r="A1013" s="2">
        <v>1</v>
      </c>
      <c r="B1013" s="2">
        <v>2016</v>
      </c>
      <c r="C1013" t="s">
        <v>434</v>
      </c>
      <c r="D1013" t="s">
        <v>48</v>
      </c>
      <c r="E1013" s="2" t="s">
        <v>7</v>
      </c>
      <c r="F1013" s="2">
        <f>VLOOKUP(C1013,'Five Year Alumni Srvy 2016 Data'!C:F,4,FALSE)</f>
        <v>0</v>
      </c>
      <c r="G1013" s="2" t="str">
        <f>VLOOKUP(F1013,Coding!K:L,2,FALSE)</f>
        <v>Non-URM</v>
      </c>
      <c r="H1013" t="s">
        <v>270</v>
      </c>
      <c r="I1013" t="s">
        <v>270</v>
      </c>
      <c r="J1013" t="s">
        <v>21</v>
      </c>
      <c r="K1013" t="s">
        <v>153</v>
      </c>
      <c r="L1013" s="3"/>
      <c r="M1013" t="s">
        <v>75</v>
      </c>
      <c r="N1013" t="s">
        <v>154</v>
      </c>
    </row>
    <row r="1014" spans="1:15" x14ac:dyDescent="0.25">
      <c r="A1014" s="2">
        <v>1</v>
      </c>
      <c r="B1014" s="2">
        <v>2016</v>
      </c>
      <c r="C1014" t="s">
        <v>442</v>
      </c>
      <c r="D1014" t="s">
        <v>169</v>
      </c>
      <c r="E1014" s="2" t="s">
        <v>7</v>
      </c>
      <c r="F1014" s="2">
        <f>VLOOKUP(C1014,'Five Year Alumni Srvy 2016 Data'!C:F,4,FALSE)</f>
        <v>0</v>
      </c>
      <c r="G1014" s="2" t="str">
        <f>VLOOKUP(F1014,Coding!K:L,2,FALSE)</f>
        <v>Non-URM</v>
      </c>
      <c r="H1014" t="s">
        <v>306</v>
      </c>
      <c r="I1014" t="s">
        <v>306</v>
      </c>
      <c r="J1014" t="s">
        <v>21</v>
      </c>
      <c r="K1014" t="s">
        <v>153</v>
      </c>
      <c r="L1014" s="2">
        <v>6</v>
      </c>
      <c r="M1014" t="s">
        <v>75</v>
      </c>
      <c r="N1014" t="s">
        <v>154</v>
      </c>
      <c r="O1014" t="s">
        <v>179</v>
      </c>
    </row>
    <row r="1015" spans="1:15" x14ac:dyDescent="0.25">
      <c r="A1015" s="2">
        <v>1</v>
      </c>
      <c r="B1015" s="2">
        <v>2016</v>
      </c>
      <c r="C1015" t="s">
        <v>445</v>
      </c>
      <c r="D1015" t="s">
        <v>264</v>
      </c>
      <c r="E1015" s="2" t="s">
        <v>7</v>
      </c>
      <c r="F1015" s="2">
        <f>VLOOKUP(C1015,'Five Year Alumni Srvy 2016 Data'!C:F,4,FALSE)</f>
        <v>0</v>
      </c>
      <c r="G1015" s="2" t="str">
        <f>VLOOKUP(F1015,Coding!K:L,2,FALSE)</f>
        <v>Non-URM</v>
      </c>
      <c r="H1015" t="s">
        <v>412</v>
      </c>
      <c r="I1015" t="s">
        <v>196</v>
      </c>
      <c r="J1015" t="s">
        <v>10</v>
      </c>
      <c r="K1015" t="s">
        <v>153</v>
      </c>
      <c r="L1015" s="2">
        <v>5</v>
      </c>
      <c r="M1015" t="s">
        <v>75</v>
      </c>
      <c r="N1015" t="s">
        <v>154</v>
      </c>
      <c r="O1015" t="s">
        <v>201</v>
      </c>
    </row>
    <row r="1016" spans="1:15" x14ac:dyDescent="0.25">
      <c r="A1016" s="2">
        <v>1</v>
      </c>
      <c r="B1016" s="2">
        <v>2016</v>
      </c>
      <c r="C1016" t="s">
        <v>446</v>
      </c>
      <c r="D1016" t="s">
        <v>204</v>
      </c>
      <c r="E1016" s="2" t="s">
        <v>7</v>
      </c>
      <c r="F1016" s="2">
        <f>VLOOKUP(C1016,'Five Year Alumni Srvy 2016 Data'!C:F,4,FALSE)</f>
        <v>0</v>
      </c>
      <c r="G1016" s="2" t="str">
        <f>VLOOKUP(F1016,Coding!K:L,2,FALSE)</f>
        <v>Non-URM</v>
      </c>
      <c r="H1016" t="s">
        <v>195</v>
      </c>
      <c r="I1016" t="s">
        <v>196</v>
      </c>
      <c r="J1016" t="s">
        <v>10</v>
      </c>
      <c r="K1016" t="s">
        <v>153</v>
      </c>
      <c r="L1016" s="2">
        <v>6</v>
      </c>
      <c r="M1016" t="s">
        <v>75</v>
      </c>
      <c r="N1016" t="s">
        <v>154</v>
      </c>
      <c r="O1016" t="s">
        <v>179</v>
      </c>
    </row>
    <row r="1017" spans="1:15" x14ac:dyDescent="0.25">
      <c r="A1017" s="2">
        <v>1</v>
      </c>
      <c r="B1017" s="2">
        <v>2016</v>
      </c>
      <c r="C1017" t="s">
        <v>449</v>
      </c>
      <c r="D1017" t="s">
        <v>48</v>
      </c>
      <c r="E1017" s="2" t="s">
        <v>7</v>
      </c>
      <c r="F1017" s="2">
        <f>VLOOKUP(C1017,'Five Year Alumni Srvy 2016 Data'!C:F,4,FALSE)</f>
        <v>0</v>
      </c>
      <c r="G1017" s="2" t="str">
        <f>VLOOKUP(F1017,Coding!K:L,2,FALSE)</f>
        <v>Non-URM</v>
      </c>
      <c r="H1017" t="s">
        <v>190</v>
      </c>
      <c r="I1017" t="s">
        <v>191</v>
      </c>
      <c r="J1017" t="s">
        <v>21</v>
      </c>
      <c r="K1017" t="s">
        <v>153</v>
      </c>
      <c r="L1017" s="2">
        <v>4</v>
      </c>
      <c r="M1017" t="s">
        <v>75</v>
      </c>
      <c r="N1017" t="s">
        <v>154</v>
      </c>
      <c r="O1017" t="s">
        <v>209</v>
      </c>
    </row>
    <row r="1018" spans="1:15" x14ac:dyDescent="0.25">
      <c r="A1018" s="2">
        <v>1</v>
      </c>
      <c r="B1018" s="2">
        <v>2016</v>
      </c>
      <c r="C1018" t="s">
        <v>461</v>
      </c>
      <c r="D1018" t="s">
        <v>48</v>
      </c>
      <c r="E1018" s="2" t="s">
        <v>7</v>
      </c>
      <c r="F1018" s="2">
        <f>VLOOKUP(C1018,'Five Year Alumni Srvy 2016 Data'!C:F,4,FALSE)</f>
        <v>0</v>
      </c>
      <c r="G1018" s="2" t="str">
        <f>VLOOKUP(F1018,Coding!K:L,2,FALSE)</f>
        <v>Non-URM</v>
      </c>
      <c r="H1018" t="s">
        <v>306</v>
      </c>
      <c r="I1018" t="s">
        <v>306</v>
      </c>
      <c r="J1018" t="s">
        <v>21</v>
      </c>
      <c r="K1018" t="s">
        <v>153</v>
      </c>
      <c r="L1018" s="2">
        <v>9</v>
      </c>
      <c r="M1018" t="s">
        <v>75</v>
      </c>
      <c r="N1018" t="s">
        <v>154</v>
      </c>
      <c r="O1018" t="s">
        <v>213</v>
      </c>
    </row>
    <row r="1019" spans="1:15" x14ac:dyDescent="0.25">
      <c r="A1019" s="2">
        <v>1</v>
      </c>
      <c r="B1019" s="2">
        <v>2016</v>
      </c>
      <c r="C1019" t="s">
        <v>472</v>
      </c>
      <c r="D1019" t="s">
        <v>48</v>
      </c>
      <c r="E1019" s="2" t="s">
        <v>7</v>
      </c>
      <c r="F1019" s="2">
        <f>VLOOKUP(C1019,'Five Year Alumni Srvy 2016 Data'!C:F,4,FALSE)</f>
        <v>0</v>
      </c>
      <c r="G1019" s="2" t="str">
        <f>VLOOKUP(F1019,Coding!K:L,2,FALSE)</f>
        <v>Non-URM</v>
      </c>
      <c r="H1019" t="s">
        <v>473</v>
      </c>
      <c r="I1019" t="s">
        <v>473</v>
      </c>
      <c r="J1019" t="s">
        <v>17</v>
      </c>
      <c r="K1019" t="s">
        <v>153</v>
      </c>
      <c r="L1019" s="2">
        <v>5</v>
      </c>
      <c r="M1019" t="s">
        <v>75</v>
      </c>
      <c r="N1019" t="s">
        <v>154</v>
      </c>
      <c r="O1019" t="s">
        <v>201</v>
      </c>
    </row>
    <row r="1020" spans="1:15" x14ac:dyDescent="0.25">
      <c r="A1020" s="2">
        <v>1</v>
      </c>
      <c r="B1020" s="2">
        <v>2016</v>
      </c>
      <c r="C1020" t="s">
        <v>476</v>
      </c>
      <c r="D1020" t="s">
        <v>48</v>
      </c>
      <c r="E1020" s="2" t="s">
        <v>7</v>
      </c>
      <c r="F1020" s="2">
        <f>VLOOKUP(C1020,'Five Year Alumni Srvy 2016 Data'!C:F,4,FALSE)</f>
        <v>0</v>
      </c>
      <c r="G1020" s="2" t="str">
        <f>VLOOKUP(F1020,Coding!K:L,2,FALSE)</f>
        <v>Non-URM</v>
      </c>
      <c r="H1020" t="s">
        <v>339</v>
      </c>
      <c r="I1020" t="s">
        <v>339</v>
      </c>
      <c r="J1020" t="s">
        <v>15</v>
      </c>
      <c r="K1020" t="s">
        <v>153</v>
      </c>
      <c r="L1020" s="2">
        <v>3</v>
      </c>
      <c r="M1020" t="s">
        <v>75</v>
      </c>
      <c r="N1020" t="s">
        <v>154</v>
      </c>
      <c r="O1020" t="s">
        <v>217</v>
      </c>
    </row>
    <row r="1021" spans="1:15" x14ac:dyDescent="0.25">
      <c r="A1021" s="2">
        <v>1</v>
      </c>
      <c r="B1021" s="2">
        <v>2016</v>
      </c>
      <c r="C1021" t="s">
        <v>482</v>
      </c>
      <c r="D1021" t="s">
        <v>48</v>
      </c>
      <c r="E1021" s="2" t="s">
        <v>7</v>
      </c>
      <c r="F1021" s="2">
        <f>VLOOKUP(C1021,'Five Year Alumni Srvy 2016 Data'!C:F,4,FALSE)</f>
        <v>0</v>
      </c>
      <c r="G1021" s="2" t="str">
        <f>VLOOKUP(F1021,Coding!K:L,2,FALSE)</f>
        <v>Non-URM</v>
      </c>
      <c r="H1021" t="s">
        <v>483</v>
      </c>
      <c r="I1021" t="s">
        <v>401</v>
      </c>
      <c r="J1021" t="s">
        <v>19</v>
      </c>
      <c r="K1021" t="s">
        <v>153</v>
      </c>
      <c r="L1021" s="2">
        <v>1</v>
      </c>
      <c r="M1021" t="s">
        <v>75</v>
      </c>
      <c r="N1021" t="s">
        <v>154</v>
      </c>
      <c r="O1021" t="s">
        <v>256</v>
      </c>
    </row>
    <row r="1022" spans="1:15" x14ac:dyDescent="0.25">
      <c r="A1022" s="2">
        <v>1</v>
      </c>
      <c r="B1022" s="2">
        <v>2016</v>
      </c>
      <c r="C1022" t="s">
        <v>490</v>
      </c>
      <c r="D1022" t="s">
        <v>48</v>
      </c>
      <c r="E1022" s="2" t="s">
        <v>7</v>
      </c>
      <c r="F1022" s="2">
        <f>VLOOKUP(C1022,'Five Year Alumni Srvy 2016 Data'!C:F,4,FALSE)</f>
        <v>0</v>
      </c>
      <c r="G1022" s="2" t="str">
        <f>VLOOKUP(F1022,Coding!K:L,2,FALSE)</f>
        <v>Non-URM</v>
      </c>
      <c r="H1022" t="s">
        <v>195</v>
      </c>
      <c r="I1022" t="s">
        <v>196</v>
      </c>
      <c r="J1022" t="s">
        <v>10</v>
      </c>
      <c r="K1022" t="s">
        <v>153</v>
      </c>
      <c r="L1022" s="2">
        <v>1</v>
      </c>
      <c r="M1022" t="s">
        <v>75</v>
      </c>
      <c r="N1022" t="s">
        <v>154</v>
      </c>
      <c r="O1022" t="s">
        <v>256</v>
      </c>
    </row>
    <row r="1023" spans="1:15" x14ac:dyDescent="0.25">
      <c r="A1023" s="2">
        <v>1</v>
      </c>
      <c r="B1023" s="2">
        <v>2016</v>
      </c>
      <c r="C1023" t="s">
        <v>495</v>
      </c>
      <c r="D1023" t="s">
        <v>48</v>
      </c>
      <c r="E1023" s="2" t="s">
        <v>7</v>
      </c>
      <c r="F1023" s="2">
        <f>VLOOKUP(C1023,'Five Year Alumni Srvy 2016 Data'!C:F,4,FALSE)</f>
        <v>0</v>
      </c>
      <c r="G1023" s="2" t="str">
        <f>VLOOKUP(F1023,Coding!K:L,2,FALSE)</f>
        <v>Non-URM</v>
      </c>
      <c r="H1023" t="s">
        <v>219</v>
      </c>
      <c r="I1023" t="s">
        <v>220</v>
      </c>
      <c r="J1023" t="s">
        <v>19</v>
      </c>
      <c r="K1023" t="s">
        <v>153</v>
      </c>
      <c r="L1023" s="2">
        <v>3</v>
      </c>
      <c r="M1023" t="s">
        <v>75</v>
      </c>
      <c r="N1023" t="s">
        <v>154</v>
      </c>
      <c r="O1023" t="s">
        <v>217</v>
      </c>
    </row>
    <row r="1024" spans="1:15" x14ac:dyDescent="0.25">
      <c r="A1024" s="2">
        <v>1</v>
      </c>
      <c r="B1024" s="2">
        <v>2016</v>
      </c>
      <c r="C1024" t="s">
        <v>181</v>
      </c>
      <c r="D1024" t="s">
        <v>48</v>
      </c>
      <c r="E1024" s="2" t="s">
        <v>7</v>
      </c>
      <c r="F1024" s="2">
        <f>VLOOKUP(C1024,'Five Year Alumni Srvy 2016 Data'!C:F,4,FALSE)</f>
        <v>0</v>
      </c>
      <c r="G1024" s="2" t="str">
        <f>VLOOKUP(F1024,Coding!K:L,2,FALSE)</f>
        <v>Non-URM</v>
      </c>
      <c r="H1024" t="s">
        <v>182</v>
      </c>
      <c r="I1024" t="s">
        <v>182</v>
      </c>
      <c r="J1024" t="s">
        <v>21</v>
      </c>
      <c r="K1024" t="s">
        <v>156</v>
      </c>
      <c r="L1024" s="2">
        <v>1</v>
      </c>
      <c r="M1024" t="s">
        <v>75</v>
      </c>
      <c r="N1024" t="s">
        <v>157</v>
      </c>
      <c r="O1024" t="s">
        <v>158</v>
      </c>
    </row>
    <row r="1025" spans="1:15" x14ac:dyDescent="0.25">
      <c r="A1025" s="2">
        <v>1</v>
      </c>
      <c r="B1025" s="2">
        <v>2016</v>
      </c>
      <c r="C1025" t="s">
        <v>197</v>
      </c>
      <c r="D1025" t="s">
        <v>48</v>
      </c>
      <c r="E1025" s="2" t="s">
        <v>7</v>
      </c>
      <c r="F1025" s="2">
        <f>VLOOKUP(C1025,'Five Year Alumni Srvy 2016 Data'!C:F,4,FALSE)</f>
        <v>0</v>
      </c>
      <c r="G1025" s="2" t="str">
        <f>VLOOKUP(F1025,Coding!K:L,2,FALSE)</f>
        <v>Non-URM</v>
      </c>
      <c r="H1025" t="s">
        <v>198</v>
      </c>
      <c r="I1025" t="s">
        <v>199</v>
      </c>
      <c r="J1025" t="s">
        <v>17</v>
      </c>
      <c r="K1025" t="s">
        <v>156</v>
      </c>
      <c r="L1025" s="2">
        <v>1</v>
      </c>
      <c r="M1025" t="s">
        <v>75</v>
      </c>
      <c r="N1025" t="s">
        <v>157</v>
      </c>
      <c r="O1025" t="s">
        <v>158</v>
      </c>
    </row>
    <row r="1026" spans="1:15" x14ac:dyDescent="0.25">
      <c r="A1026" s="2">
        <v>1</v>
      </c>
      <c r="B1026" s="2">
        <v>2016</v>
      </c>
      <c r="C1026" t="s">
        <v>240</v>
      </c>
      <c r="D1026" t="s">
        <v>48</v>
      </c>
      <c r="E1026" s="2" t="s">
        <v>7</v>
      </c>
      <c r="F1026" s="2">
        <f>VLOOKUP(C1026,'Five Year Alumni Srvy 2016 Data'!C:F,4,FALSE)</f>
        <v>0</v>
      </c>
      <c r="G1026" s="2" t="str">
        <f>VLOOKUP(F1026,Coding!K:L,2,FALSE)</f>
        <v>Non-URM</v>
      </c>
      <c r="H1026" t="s">
        <v>241</v>
      </c>
      <c r="I1026" t="s">
        <v>242</v>
      </c>
      <c r="J1026" t="s">
        <v>21</v>
      </c>
      <c r="K1026" t="s">
        <v>156</v>
      </c>
      <c r="L1026" s="2">
        <v>1</v>
      </c>
      <c r="M1026" t="s">
        <v>75</v>
      </c>
      <c r="N1026" t="s">
        <v>157</v>
      </c>
      <c r="O1026" t="s">
        <v>158</v>
      </c>
    </row>
    <row r="1027" spans="1:15" x14ac:dyDescent="0.25">
      <c r="A1027" s="2">
        <v>1</v>
      </c>
      <c r="B1027" s="2">
        <v>2016</v>
      </c>
      <c r="C1027" t="s">
        <v>247</v>
      </c>
      <c r="D1027" t="s">
        <v>48</v>
      </c>
      <c r="E1027" s="2" t="s">
        <v>7</v>
      </c>
      <c r="F1027" s="2">
        <f>VLOOKUP(C1027,'Five Year Alumni Srvy 2016 Data'!C:F,4,FALSE)</f>
        <v>0</v>
      </c>
      <c r="G1027" s="2" t="str">
        <f>VLOOKUP(F1027,Coding!K:L,2,FALSE)</f>
        <v>Non-URM</v>
      </c>
      <c r="H1027" t="s">
        <v>248</v>
      </c>
      <c r="I1027" t="s">
        <v>249</v>
      </c>
      <c r="J1027" t="s">
        <v>17</v>
      </c>
      <c r="K1027" t="s">
        <v>156</v>
      </c>
      <c r="L1027" s="2">
        <v>1</v>
      </c>
      <c r="M1027" t="s">
        <v>75</v>
      </c>
      <c r="N1027" t="s">
        <v>157</v>
      </c>
      <c r="O1027" t="s">
        <v>158</v>
      </c>
    </row>
    <row r="1028" spans="1:15" x14ac:dyDescent="0.25">
      <c r="A1028" s="2">
        <v>1</v>
      </c>
      <c r="B1028" s="2">
        <v>2016</v>
      </c>
      <c r="C1028" t="s">
        <v>250</v>
      </c>
      <c r="D1028" t="s">
        <v>48</v>
      </c>
      <c r="E1028" s="2" t="s">
        <v>7</v>
      </c>
      <c r="F1028" s="2">
        <f>VLOOKUP(C1028,'Five Year Alumni Srvy 2016 Data'!C:F,4,FALSE)</f>
        <v>0</v>
      </c>
      <c r="G1028" s="2" t="str">
        <f>VLOOKUP(F1028,Coding!K:L,2,FALSE)</f>
        <v>Non-URM</v>
      </c>
      <c r="H1028" t="s">
        <v>228</v>
      </c>
      <c r="I1028" t="s">
        <v>229</v>
      </c>
      <c r="J1028" t="s">
        <v>21</v>
      </c>
      <c r="K1028" t="s">
        <v>156</v>
      </c>
      <c r="L1028" s="2">
        <v>1</v>
      </c>
      <c r="M1028" t="s">
        <v>75</v>
      </c>
      <c r="N1028" t="s">
        <v>157</v>
      </c>
      <c r="O1028" t="s">
        <v>158</v>
      </c>
    </row>
    <row r="1029" spans="1:15" x14ac:dyDescent="0.25">
      <c r="A1029" s="2">
        <v>1</v>
      </c>
      <c r="B1029" s="2">
        <v>2016</v>
      </c>
      <c r="C1029" t="s">
        <v>283</v>
      </c>
      <c r="D1029" t="s">
        <v>204</v>
      </c>
      <c r="E1029" s="2" t="s">
        <v>7</v>
      </c>
      <c r="F1029" s="2">
        <f>VLOOKUP(C1029,'Five Year Alumni Srvy 2016 Data'!C:F,4,FALSE)</f>
        <v>0</v>
      </c>
      <c r="G1029" s="2" t="str">
        <f>VLOOKUP(F1029,Coding!K:L,2,FALSE)</f>
        <v>Non-URM</v>
      </c>
      <c r="H1029" t="s">
        <v>284</v>
      </c>
      <c r="I1029" t="s">
        <v>261</v>
      </c>
      <c r="J1029" t="s">
        <v>10</v>
      </c>
      <c r="K1029" t="s">
        <v>156</v>
      </c>
      <c r="L1029" s="2">
        <v>1</v>
      </c>
      <c r="M1029" t="s">
        <v>75</v>
      </c>
      <c r="N1029" t="s">
        <v>157</v>
      </c>
      <c r="O1029" t="s">
        <v>158</v>
      </c>
    </row>
    <row r="1030" spans="1:15" x14ac:dyDescent="0.25">
      <c r="A1030" s="2">
        <v>1</v>
      </c>
      <c r="B1030" s="2">
        <v>2016</v>
      </c>
      <c r="C1030" t="s">
        <v>285</v>
      </c>
      <c r="D1030" t="s">
        <v>264</v>
      </c>
      <c r="E1030" s="2" t="s">
        <v>7</v>
      </c>
      <c r="F1030" s="2">
        <f>VLOOKUP(C1030,'Five Year Alumni Srvy 2016 Data'!C:F,4,FALSE)</f>
        <v>0</v>
      </c>
      <c r="G1030" s="2" t="str">
        <f>VLOOKUP(F1030,Coding!K:L,2,FALSE)</f>
        <v>Non-URM</v>
      </c>
      <c r="H1030" t="s">
        <v>270</v>
      </c>
      <c r="I1030" t="s">
        <v>270</v>
      </c>
      <c r="J1030" t="s">
        <v>21</v>
      </c>
      <c r="K1030" t="s">
        <v>156</v>
      </c>
      <c r="L1030" s="2">
        <v>5</v>
      </c>
      <c r="M1030" t="s">
        <v>75</v>
      </c>
      <c r="N1030" t="s">
        <v>157</v>
      </c>
      <c r="O1030" t="s">
        <v>239</v>
      </c>
    </row>
    <row r="1031" spans="1:15" x14ac:dyDescent="0.25">
      <c r="A1031" s="2">
        <v>1</v>
      </c>
      <c r="B1031" s="2">
        <v>2016</v>
      </c>
      <c r="C1031" t="s">
        <v>288</v>
      </c>
      <c r="D1031" t="s">
        <v>48</v>
      </c>
      <c r="E1031" s="2" t="s">
        <v>7</v>
      </c>
      <c r="F1031" s="2">
        <f>VLOOKUP(C1031,'Five Year Alumni Srvy 2016 Data'!C:F,4,FALSE)</f>
        <v>0</v>
      </c>
      <c r="G1031" s="2" t="str">
        <f>VLOOKUP(F1031,Coding!K:L,2,FALSE)</f>
        <v>Non-URM</v>
      </c>
      <c r="H1031" t="s">
        <v>289</v>
      </c>
      <c r="I1031" t="s">
        <v>290</v>
      </c>
      <c r="J1031" t="s">
        <v>17</v>
      </c>
      <c r="K1031" t="s">
        <v>156</v>
      </c>
      <c r="L1031" s="2">
        <v>1</v>
      </c>
      <c r="M1031" t="s">
        <v>75</v>
      </c>
      <c r="N1031" t="s">
        <v>157</v>
      </c>
      <c r="O1031" t="s">
        <v>158</v>
      </c>
    </row>
    <row r="1032" spans="1:15" x14ac:dyDescent="0.25">
      <c r="A1032" s="2">
        <v>1</v>
      </c>
      <c r="B1032" s="2">
        <v>2016</v>
      </c>
      <c r="C1032" t="s">
        <v>291</v>
      </c>
      <c r="D1032" t="s">
        <v>48</v>
      </c>
      <c r="E1032" s="2" t="s">
        <v>7</v>
      </c>
      <c r="F1032" s="2">
        <f>VLOOKUP(C1032,'Five Year Alumni Srvy 2016 Data'!C:F,4,FALSE)</f>
        <v>0</v>
      </c>
      <c r="G1032" s="2" t="str">
        <f>VLOOKUP(F1032,Coding!K:L,2,FALSE)</f>
        <v>Non-URM</v>
      </c>
      <c r="H1032" t="s">
        <v>292</v>
      </c>
      <c r="I1032" t="s">
        <v>293</v>
      </c>
      <c r="J1032" t="s">
        <v>15</v>
      </c>
      <c r="K1032" t="s">
        <v>156</v>
      </c>
      <c r="L1032" s="2">
        <v>1</v>
      </c>
      <c r="M1032" t="s">
        <v>75</v>
      </c>
      <c r="N1032" t="s">
        <v>157</v>
      </c>
      <c r="O1032" t="s">
        <v>158</v>
      </c>
    </row>
    <row r="1033" spans="1:15" x14ac:dyDescent="0.25">
      <c r="A1033" s="2">
        <v>1</v>
      </c>
      <c r="B1033" s="2">
        <v>2016</v>
      </c>
      <c r="C1033" t="s">
        <v>297</v>
      </c>
      <c r="D1033" t="s">
        <v>48</v>
      </c>
      <c r="E1033" s="2" t="s">
        <v>7</v>
      </c>
      <c r="F1033" s="2">
        <f>VLOOKUP(C1033,'Five Year Alumni Srvy 2016 Data'!C:F,4,FALSE)</f>
        <v>0</v>
      </c>
      <c r="G1033" s="2" t="str">
        <f>VLOOKUP(F1033,Coding!K:L,2,FALSE)</f>
        <v>Non-URM</v>
      </c>
      <c r="H1033" t="s">
        <v>298</v>
      </c>
      <c r="I1033" t="s">
        <v>298</v>
      </c>
      <c r="J1033" t="s">
        <v>21</v>
      </c>
      <c r="K1033" t="s">
        <v>156</v>
      </c>
      <c r="L1033" s="2">
        <v>1</v>
      </c>
      <c r="M1033" t="s">
        <v>75</v>
      </c>
      <c r="N1033" t="s">
        <v>157</v>
      </c>
      <c r="O1033" t="s">
        <v>158</v>
      </c>
    </row>
    <row r="1034" spans="1:15" x14ac:dyDescent="0.25">
      <c r="A1034" s="2">
        <v>1</v>
      </c>
      <c r="B1034" s="2">
        <v>2016</v>
      </c>
      <c r="C1034" t="s">
        <v>299</v>
      </c>
      <c r="D1034" t="s">
        <v>48</v>
      </c>
      <c r="E1034" s="2" t="s">
        <v>7</v>
      </c>
      <c r="F1034" s="2">
        <f>VLOOKUP(C1034,'Five Year Alumni Srvy 2016 Data'!C:F,4,FALSE)</f>
        <v>0</v>
      </c>
      <c r="G1034" s="2" t="str">
        <f>VLOOKUP(F1034,Coding!K:L,2,FALSE)</f>
        <v>Non-URM</v>
      </c>
      <c r="H1034" t="s">
        <v>241</v>
      </c>
      <c r="I1034" t="s">
        <v>242</v>
      </c>
      <c r="J1034" t="s">
        <v>21</v>
      </c>
      <c r="K1034" t="s">
        <v>156</v>
      </c>
      <c r="L1034" s="2">
        <v>2</v>
      </c>
      <c r="M1034" t="s">
        <v>75</v>
      </c>
      <c r="N1034" t="s">
        <v>157</v>
      </c>
      <c r="O1034" t="s">
        <v>222</v>
      </c>
    </row>
    <row r="1035" spans="1:15" x14ac:dyDescent="0.25">
      <c r="A1035" s="2">
        <v>1</v>
      </c>
      <c r="B1035" s="2">
        <v>2016</v>
      </c>
      <c r="C1035" t="s">
        <v>305</v>
      </c>
      <c r="D1035" t="s">
        <v>204</v>
      </c>
      <c r="E1035" s="2" t="s">
        <v>7</v>
      </c>
      <c r="F1035" s="2">
        <f>VLOOKUP(C1035,'Five Year Alumni Srvy 2016 Data'!C:F,4,FALSE)</f>
        <v>0</v>
      </c>
      <c r="G1035" s="2" t="str">
        <f>VLOOKUP(F1035,Coding!K:L,2,FALSE)</f>
        <v>Non-URM</v>
      </c>
      <c r="H1035" t="s">
        <v>306</v>
      </c>
      <c r="I1035" t="s">
        <v>306</v>
      </c>
      <c r="J1035" t="s">
        <v>21</v>
      </c>
      <c r="K1035" t="s">
        <v>156</v>
      </c>
      <c r="L1035" s="2">
        <v>3</v>
      </c>
      <c r="M1035" t="s">
        <v>75</v>
      </c>
      <c r="N1035" t="s">
        <v>157</v>
      </c>
      <c r="O1035" t="s">
        <v>226</v>
      </c>
    </row>
    <row r="1036" spans="1:15" x14ac:dyDescent="0.25">
      <c r="A1036" s="2">
        <v>1</v>
      </c>
      <c r="B1036" s="2">
        <v>2016</v>
      </c>
      <c r="C1036" t="s">
        <v>326</v>
      </c>
      <c r="D1036" t="s">
        <v>48</v>
      </c>
      <c r="E1036" s="2" t="s">
        <v>7</v>
      </c>
      <c r="F1036" s="2">
        <f>VLOOKUP(C1036,'Five Year Alumni Srvy 2016 Data'!C:F,4,FALSE)</f>
        <v>0</v>
      </c>
      <c r="G1036" s="2" t="str">
        <f>VLOOKUP(F1036,Coding!K:L,2,FALSE)</f>
        <v>Non-URM</v>
      </c>
      <c r="H1036" t="s">
        <v>182</v>
      </c>
      <c r="I1036" t="s">
        <v>182</v>
      </c>
      <c r="J1036" t="s">
        <v>21</v>
      </c>
      <c r="K1036" t="s">
        <v>156</v>
      </c>
      <c r="L1036" s="2">
        <v>5</v>
      </c>
      <c r="M1036" t="s">
        <v>75</v>
      </c>
      <c r="N1036" t="s">
        <v>157</v>
      </c>
      <c r="O1036" t="s">
        <v>239</v>
      </c>
    </row>
    <row r="1037" spans="1:15" x14ac:dyDescent="0.25">
      <c r="A1037" s="2">
        <v>1</v>
      </c>
      <c r="B1037" s="2">
        <v>2016</v>
      </c>
      <c r="C1037" t="s">
        <v>331</v>
      </c>
      <c r="D1037" t="s">
        <v>204</v>
      </c>
      <c r="E1037" s="2" t="s">
        <v>7</v>
      </c>
      <c r="F1037" s="2">
        <f>VLOOKUP(C1037,'Five Year Alumni Srvy 2016 Data'!C:F,4,FALSE)</f>
        <v>0</v>
      </c>
      <c r="G1037" s="2" t="str">
        <f>VLOOKUP(F1037,Coding!K:L,2,FALSE)</f>
        <v>Non-URM</v>
      </c>
      <c r="H1037" t="s">
        <v>219</v>
      </c>
      <c r="I1037" t="s">
        <v>220</v>
      </c>
      <c r="J1037" t="s">
        <v>19</v>
      </c>
      <c r="K1037" t="s">
        <v>156</v>
      </c>
      <c r="L1037" s="2">
        <v>1</v>
      </c>
      <c r="M1037" t="s">
        <v>75</v>
      </c>
      <c r="N1037" t="s">
        <v>157</v>
      </c>
      <c r="O1037" t="s">
        <v>158</v>
      </c>
    </row>
    <row r="1038" spans="1:15" x14ac:dyDescent="0.25">
      <c r="A1038" s="2">
        <v>1</v>
      </c>
      <c r="B1038" s="2">
        <v>2016</v>
      </c>
      <c r="C1038" t="s">
        <v>334</v>
      </c>
      <c r="D1038" t="s">
        <v>48</v>
      </c>
      <c r="E1038" s="2" t="s">
        <v>7</v>
      </c>
      <c r="F1038" s="2">
        <f>VLOOKUP(C1038,'Five Year Alumni Srvy 2016 Data'!C:F,4,FALSE)</f>
        <v>0</v>
      </c>
      <c r="G1038" s="2" t="str">
        <f>VLOOKUP(F1038,Coding!K:L,2,FALSE)</f>
        <v>Non-URM</v>
      </c>
      <c r="H1038" t="s">
        <v>335</v>
      </c>
      <c r="I1038" t="s">
        <v>50</v>
      </c>
      <c r="J1038" t="s">
        <v>17</v>
      </c>
      <c r="K1038" t="s">
        <v>156</v>
      </c>
      <c r="L1038" s="2">
        <v>5</v>
      </c>
      <c r="M1038" t="s">
        <v>75</v>
      </c>
      <c r="N1038" t="s">
        <v>157</v>
      </c>
      <c r="O1038" t="s">
        <v>239</v>
      </c>
    </row>
    <row r="1039" spans="1:15" x14ac:dyDescent="0.25">
      <c r="A1039" s="2">
        <v>1</v>
      </c>
      <c r="B1039" s="2">
        <v>2016</v>
      </c>
      <c r="C1039" t="s">
        <v>337</v>
      </c>
      <c r="D1039" t="s">
        <v>48</v>
      </c>
      <c r="E1039" s="2" t="s">
        <v>7</v>
      </c>
      <c r="F1039" s="2">
        <f>VLOOKUP(C1039,'Five Year Alumni Srvy 2016 Data'!C:F,4,FALSE)</f>
        <v>0</v>
      </c>
      <c r="G1039" s="2" t="str">
        <f>VLOOKUP(F1039,Coding!K:L,2,FALSE)</f>
        <v>Non-URM</v>
      </c>
      <c r="H1039" t="s">
        <v>298</v>
      </c>
      <c r="I1039" t="s">
        <v>298</v>
      </c>
      <c r="J1039" t="s">
        <v>21</v>
      </c>
      <c r="K1039" t="s">
        <v>156</v>
      </c>
      <c r="L1039" s="2">
        <v>1</v>
      </c>
      <c r="M1039" t="s">
        <v>75</v>
      </c>
      <c r="N1039" t="s">
        <v>157</v>
      </c>
      <c r="O1039" t="s">
        <v>158</v>
      </c>
    </row>
    <row r="1040" spans="1:15" x14ac:dyDescent="0.25">
      <c r="A1040" s="2">
        <v>1</v>
      </c>
      <c r="B1040" s="2">
        <v>2016</v>
      </c>
      <c r="C1040" t="s">
        <v>338</v>
      </c>
      <c r="D1040" t="s">
        <v>48</v>
      </c>
      <c r="E1040" s="2" t="s">
        <v>7</v>
      </c>
      <c r="F1040" s="2">
        <f>VLOOKUP(C1040,'Five Year Alumni Srvy 2016 Data'!C:F,4,FALSE)</f>
        <v>0</v>
      </c>
      <c r="G1040" s="2" t="str">
        <f>VLOOKUP(F1040,Coding!K:L,2,FALSE)</f>
        <v>Non-URM</v>
      </c>
      <c r="H1040" t="s">
        <v>339</v>
      </c>
      <c r="I1040" t="s">
        <v>339</v>
      </c>
      <c r="J1040" t="s">
        <v>15</v>
      </c>
      <c r="K1040" t="s">
        <v>156</v>
      </c>
      <c r="L1040" s="2">
        <v>1</v>
      </c>
      <c r="M1040" t="s">
        <v>75</v>
      </c>
      <c r="N1040" t="s">
        <v>157</v>
      </c>
      <c r="O1040" t="s">
        <v>158</v>
      </c>
    </row>
    <row r="1041" spans="1:15" x14ac:dyDescent="0.25">
      <c r="A1041" s="2">
        <v>1</v>
      </c>
      <c r="B1041" s="2">
        <v>2016</v>
      </c>
      <c r="C1041" t="s">
        <v>340</v>
      </c>
      <c r="D1041" t="s">
        <v>48</v>
      </c>
      <c r="E1041" s="2" t="s">
        <v>7</v>
      </c>
      <c r="F1041" s="2">
        <f>VLOOKUP(C1041,'Five Year Alumni Srvy 2016 Data'!C:F,4,FALSE)</f>
        <v>0</v>
      </c>
      <c r="G1041" s="2" t="str">
        <f>VLOOKUP(F1041,Coding!K:L,2,FALSE)</f>
        <v>Non-URM</v>
      </c>
      <c r="H1041" t="s">
        <v>318</v>
      </c>
      <c r="I1041" t="s">
        <v>171</v>
      </c>
      <c r="J1041" t="s">
        <v>19</v>
      </c>
      <c r="K1041" t="s">
        <v>156</v>
      </c>
      <c r="L1041" s="2">
        <v>1</v>
      </c>
      <c r="M1041" t="s">
        <v>75</v>
      </c>
      <c r="N1041" t="s">
        <v>157</v>
      </c>
      <c r="O1041" t="s">
        <v>158</v>
      </c>
    </row>
    <row r="1042" spans="1:15" x14ac:dyDescent="0.25">
      <c r="A1042" s="2">
        <v>1</v>
      </c>
      <c r="B1042" s="2">
        <v>2016</v>
      </c>
      <c r="C1042" t="s">
        <v>385</v>
      </c>
      <c r="D1042" t="s">
        <v>48</v>
      </c>
      <c r="E1042" s="2" t="s">
        <v>7</v>
      </c>
      <c r="F1042" s="2">
        <f>VLOOKUP(C1042,'Five Year Alumni Srvy 2016 Data'!C:F,4,FALSE)</f>
        <v>0</v>
      </c>
      <c r="G1042" s="2" t="str">
        <f>VLOOKUP(F1042,Coding!K:L,2,FALSE)</f>
        <v>Non-URM</v>
      </c>
      <c r="H1042" t="s">
        <v>270</v>
      </c>
      <c r="I1042" t="s">
        <v>270</v>
      </c>
      <c r="J1042" t="s">
        <v>21</v>
      </c>
      <c r="K1042" t="s">
        <v>156</v>
      </c>
      <c r="L1042" s="2">
        <v>1</v>
      </c>
      <c r="M1042" t="s">
        <v>75</v>
      </c>
      <c r="N1042" t="s">
        <v>157</v>
      </c>
      <c r="O1042" t="s">
        <v>158</v>
      </c>
    </row>
    <row r="1043" spans="1:15" x14ac:dyDescent="0.25">
      <c r="A1043" s="2">
        <v>1</v>
      </c>
      <c r="B1043" s="2">
        <v>2016</v>
      </c>
      <c r="C1043" t="s">
        <v>391</v>
      </c>
      <c r="D1043" t="s">
        <v>48</v>
      </c>
      <c r="E1043" s="2" t="s">
        <v>7</v>
      </c>
      <c r="F1043" s="2">
        <f>VLOOKUP(C1043,'Five Year Alumni Srvy 2016 Data'!C:F,4,FALSE)</f>
        <v>0</v>
      </c>
      <c r="G1043" s="2" t="str">
        <f>VLOOKUP(F1043,Coding!K:L,2,FALSE)</f>
        <v>Non-URM</v>
      </c>
      <c r="H1043" t="s">
        <v>238</v>
      </c>
      <c r="I1043" t="s">
        <v>225</v>
      </c>
      <c r="J1043" t="s">
        <v>19</v>
      </c>
      <c r="K1043" t="s">
        <v>156</v>
      </c>
      <c r="L1043" s="2">
        <v>1</v>
      </c>
      <c r="M1043" t="s">
        <v>75</v>
      </c>
      <c r="N1043" t="s">
        <v>157</v>
      </c>
      <c r="O1043" t="s">
        <v>158</v>
      </c>
    </row>
    <row r="1044" spans="1:15" x14ac:dyDescent="0.25">
      <c r="A1044" s="2">
        <v>1</v>
      </c>
      <c r="B1044" s="2">
        <v>2016</v>
      </c>
      <c r="C1044" t="s">
        <v>400</v>
      </c>
      <c r="D1044" t="s">
        <v>264</v>
      </c>
      <c r="E1044" s="2" t="s">
        <v>7</v>
      </c>
      <c r="F1044" s="2">
        <f>VLOOKUP(C1044,'Five Year Alumni Srvy 2016 Data'!C:F,4,FALSE)</f>
        <v>0</v>
      </c>
      <c r="G1044" s="2" t="str">
        <f>VLOOKUP(F1044,Coding!K:L,2,FALSE)</f>
        <v>Non-URM</v>
      </c>
      <c r="H1044" t="s">
        <v>401</v>
      </c>
      <c r="I1044" t="s">
        <v>401</v>
      </c>
      <c r="J1044" t="s">
        <v>19</v>
      </c>
      <c r="K1044" t="s">
        <v>156</v>
      </c>
      <c r="L1044" s="2">
        <v>1</v>
      </c>
      <c r="M1044" t="s">
        <v>75</v>
      </c>
      <c r="N1044" t="s">
        <v>157</v>
      </c>
      <c r="O1044" t="s">
        <v>158</v>
      </c>
    </row>
    <row r="1045" spans="1:15" x14ac:dyDescent="0.25">
      <c r="A1045" s="2">
        <v>1</v>
      </c>
      <c r="B1045" s="2">
        <v>2016</v>
      </c>
      <c r="C1045" t="s">
        <v>406</v>
      </c>
      <c r="D1045" t="s">
        <v>204</v>
      </c>
      <c r="E1045" s="2" t="s">
        <v>7</v>
      </c>
      <c r="F1045" s="2">
        <f>VLOOKUP(C1045,'Five Year Alumni Srvy 2016 Data'!C:F,4,FALSE)</f>
        <v>0</v>
      </c>
      <c r="G1045" s="2" t="str">
        <f>VLOOKUP(F1045,Coding!K:L,2,FALSE)</f>
        <v>Non-URM</v>
      </c>
      <c r="H1045" t="s">
        <v>215</v>
      </c>
      <c r="I1045" t="s">
        <v>215</v>
      </c>
      <c r="J1045" t="s">
        <v>21</v>
      </c>
      <c r="K1045" t="s">
        <v>156</v>
      </c>
      <c r="L1045" s="2">
        <v>1</v>
      </c>
      <c r="M1045" t="s">
        <v>75</v>
      </c>
      <c r="N1045" t="s">
        <v>157</v>
      </c>
      <c r="O1045" t="s">
        <v>158</v>
      </c>
    </row>
    <row r="1046" spans="1:15" x14ac:dyDescent="0.25">
      <c r="A1046" s="2">
        <v>1</v>
      </c>
      <c r="B1046" s="2">
        <v>2016</v>
      </c>
      <c r="C1046" t="s">
        <v>413</v>
      </c>
      <c r="D1046" t="s">
        <v>169</v>
      </c>
      <c r="E1046" s="2" t="s">
        <v>7</v>
      </c>
      <c r="F1046" s="2">
        <f>VLOOKUP(C1046,'Five Year Alumni Srvy 2016 Data'!C:F,4,FALSE)</f>
        <v>0</v>
      </c>
      <c r="G1046" s="2" t="str">
        <f>VLOOKUP(F1046,Coding!K:L,2,FALSE)</f>
        <v>Non-URM</v>
      </c>
      <c r="H1046" t="s">
        <v>414</v>
      </c>
      <c r="I1046" t="s">
        <v>415</v>
      </c>
      <c r="J1046" t="s">
        <v>19</v>
      </c>
      <c r="K1046" t="s">
        <v>156</v>
      </c>
      <c r="L1046" s="2">
        <v>1</v>
      </c>
      <c r="M1046" t="s">
        <v>75</v>
      </c>
      <c r="N1046" t="s">
        <v>157</v>
      </c>
      <c r="O1046" t="s">
        <v>158</v>
      </c>
    </row>
    <row r="1047" spans="1:15" x14ac:dyDescent="0.25">
      <c r="A1047" s="2">
        <v>1</v>
      </c>
      <c r="B1047" s="2">
        <v>2016</v>
      </c>
      <c r="C1047" t="s">
        <v>416</v>
      </c>
      <c r="D1047" t="s">
        <v>169</v>
      </c>
      <c r="E1047" s="2" t="s">
        <v>7</v>
      </c>
      <c r="F1047" s="2">
        <f>VLOOKUP(C1047,'Five Year Alumni Srvy 2016 Data'!C:F,4,FALSE)</f>
        <v>0</v>
      </c>
      <c r="G1047" s="2" t="str">
        <f>VLOOKUP(F1047,Coding!K:L,2,FALSE)</f>
        <v>Non-URM</v>
      </c>
      <c r="H1047" t="s">
        <v>235</v>
      </c>
      <c r="I1047" t="s">
        <v>236</v>
      </c>
      <c r="J1047" t="s">
        <v>15</v>
      </c>
      <c r="K1047" t="s">
        <v>156</v>
      </c>
      <c r="L1047" s="2">
        <v>1</v>
      </c>
      <c r="M1047" t="s">
        <v>75</v>
      </c>
      <c r="N1047" t="s">
        <v>157</v>
      </c>
      <c r="O1047" t="s">
        <v>158</v>
      </c>
    </row>
    <row r="1048" spans="1:15" x14ac:dyDescent="0.25">
      <c r="A1048" s="2">
        <v>1</v>
      </c>
      <c r="B1048" s="2">
        <v>2016</v>
      </c>
      <c r="C1048" t="s">
        <v>419</v>
      </c>
      <c r="D1048" t="s">
        <v>48</v>
      </c>
      <c r="E1048" s="2" t="s">
        <v>7</v>
      </c>
      <c r="F1048" s="2">
        <f>VLOOKUP(C1048,'Five Year Alumni Srvy 2016 Data'!C:F,4,FALSE)</f>
        <v>0</v>
      </c>
      <c r="G1048" s="2" t="str">
        <f>VLOOKUP(F1048,Coding!K:L,2,FALSE)</f>
        <v>Non-URM</v>
      </c>
      <c r="H1048" t="s">
        <v>420</v>
      </c>
      <c r="I1048" t="s">
        <v>273</v>
      </c>
      <c r="J1048" t="s">
        <v>21</v>
      </c>
      <c r="K1048" t="s">
        <v>156</v>
      </c>
      <c r="L1048" s="2">
        <v>3</v>
      </c>
      <c r="M1048" t="s">
        <v>75</v>
      </c>
      <c r="N1048" t="s">
        <v>157</v>
      </c>
      <c r="O1048" t="s">
        <v>226</v>
      </c>
    </row>
    <row r="1049" spans="1:15" x14ac:dyDescent="0.25">
      <c r="A1049" s="2">
        <v>1</v>
      </c>
      <c r="B1049" s="2">
        <v>2016</v>
      </c>
      <c r="C1049" t="s">
        <v>426</v>
      </c>
      <c r="D1049" t="s">
        <v>48</v>
      </c>
      <c r="E1049" s="2" t="s">
        <v>7</v>
      </c>
      <c r="F1049" s="2">
        <f>VLOOKUP(C1049,'Five Year Alumni Srvy 2016 Data'!C:F,4,FALSE)</f>
        <v>0</v>
      </c>
      <c r="G1049" s="2" t="str">
        <f>VLOOKUP(F1049,Coding!K:L,2,FALSE)</f>
        <v>Non-URM</v>
      </c>
      <c r="H1049" t="s">
        <v>427</v>
      </c>
      <c r="I1049" t="s">
        <v>267</v>
      </c>
      <c r="J1049" t="s">
        <v>10</v>
      </c>
      <c r="K1049" t="s">
        <v>156</v>
      </c>
      <c r="L1049" s="2">
        <v>1</v>
      </c>
      <c r="M1049" t="s">
        <v>75</v>
      </c>
      <c r="N1049" t="s">
        <v>157</v>
      </c>
      <c r="O1049" t="s">
        <v>158</v>
      </c>
    </row>
    <row r="1050" spans="1:15" x14ac:dyDescent="0.25">
      <c r="A1050" s="2">
        <v>1</v>
      </c>
      <c r="B1050" s="2">
        <v>2016</v>
      </c>
      <c r="C1050" t="s">
        <v>431</v>
      </c>
      <c r="D1050" t="s">
        <v>48</v>
      </c>
      <c r="E1050" s="2" t="s">
        <v>7</v>
      </c>
      <c r="F1050" s="2">
        <f>VLOOKUP(C1050,'Five Year Alumni Srvy 2016 Data'!C:F,4,FALSE)</f>
        <v>0</v>
      </c>
      <c r="G1050" s="2" t="str">
        <f>VLOOKUP(F1050,Coding!K:L,2,FALSE)</f>
        <v>Non-URM</v>
      </c>
      <c r="H1050" t="s">
        <v>432</v>
      </c>
      <c r="I1050" t="s">
        <v>433</v>
      </c>
      <c r="J1050" t="s">
        <v>15</v>
      </c>
      <c r="K1050" t="s">
        <v>156</v>
      </c>
      <c r="L1050" s="2">
        <v>1</v>
      </c>
      <c r="M1050" t="s">
        <v>75</v>
      </c>
      <c r="N1050" t="s">
        <v>157</v>
      </c>
      <c r="O1050" t="s">
        <v>158</v>
      </c>
    </row>
    <row r="1051" spans="1:15" x14ac:dyDescent="0.25">
      <c r="A1051" s="2">
        <v>1</v>
      </c>
      <c r="B1051" s="2">
        <v>2016</v>
      </c>
      <c r="C1051" t="s">
        <v>434</v>
      </c>
      <c r="D1051" t="s">
        <v>48</v>
      </c>
      <c r="E1051" s="2" t="s">
        <v>7</v>
      </c>
      <c r="F1051" s="2">
        <f>VLOOKUP(C1051,'Five Year Alumni Srvy 2016 Data'!C:F,4,FALSE)</f>
        <v>0</v>
      </c>
      <c r="G1051" s="2" t="str">
        <f>VLOOKUP(F1051,Coding!K:L,2,FALSE)</f>
        <v>Non-URM</v>
      </c>
      <c r="H1051" t="s">
        <v>270</v>
      </c>
      <c r="I1051" t="s">
        <v>270</v>
      </c>
      <c r="J1051" t="s">
        <v>21</v>
      </c>
      <c r="K1051" t="s">
        <v>156</v>
      </c>
      <c r="L1051" s="2">
        <v>2</v>
      </c>
      <c r="M1051" t="s">
        <v>75</v>
      </c>
      <c r="N1051" t="s">
        <v>157</v>
      </c>
      <c r="O1051" t="s">
        <v>222</v>
      </c>
    </row>
    <row r="1052" spans="1:15" x14ac:dyDescent="0.25">
      <c r="A1052" s="2">
        <v>1</v>
      </c>
      <c r="B1052" s="2">
        <v>2016</v>
      </c>
      <c r="C1052" t="s">
        <v>442</v>
      </c>
      <c r="D1052" t="s">
        <v>169</v>
      </c>
      <c r="E1052" s="2" t="s">
        <v>7</v>
      </c>
      <c r="F1052" s="2">
        <f>VLOOKUP(C1052,'Five Year Alumni Srvy 2016 Data'!C:F,4,FALSE)</f>
        <v>0</v>
      </c>
      <c r="G1052" s="2" t="str">
        <f>VLOOKUP(F1052,Coding!K:L,2,FALSE)</f>
        <v>Non-URM</v>
      </c>
      <c r="H1052" t="s">
        <v>306</v>
      </c>
      <c r="I1052" t="s">
        <v>306</v>
      </c>
      <c r="J1052" t="s">
        <v>21</v>
      </c>
      <c r="K1052" t="s">
        <v>156</v>
      </c>
      <c r="L1052" s="2">
        <v>1</v>
      </c>
      <c r="M1052" t="s">
        <v>75</v>
      </c>
      <c r="N1052" t="s">
        <v>157</v>
      </c>
      <c r="O1052" t="s">
        <v>158</v>
      </c>
    </row>
    <row r="1053" spans="1:15" x14ac:dyDescent="0.25">
      <c r="A1053" s="2">
        <v>1</v>
      </c>
      <c r="B1053" s="2">
        <v>2016</v>
      </c>
      <c r="C1053" t="s">
        <v>445</v>
      </c>
      <c r="D1053" t="s">
        <v>264</v>
      </c>
      <c r="E1053" s="2" t="s">
        <v>7</v>
      </c>
      <c r="F1053" s="2">
        <f>VLOOKUP(C1053,'Five Year Alumni Srvy 2016 Data'!C:F,4,FALSE)</f>
        <v>0</v>
      </c>
      <c r="G1053" s="2" t="str">
        <f>VLOOKUP(F1053,Coding!K:L,2,FALSE)</f>
        <v>Non-URM</v>
      </c>
      <c r="H1053" t="s">
        <v>412</v>
      </c>
      <c r="I1053" t="s">
        <v>196</v>
      </c>
      <c r="J1053" t="s">
        <v>10</v>
      </c>
      <c r="K1053" t="s">
        <v>156</v>
      </c>
      <c r="L1053" s="2">
        <v>1</v>
      </c>
      <c r="M1053" t="s">
        <v>75</v>
      </c>
      <c r="N1053" t="s">
        <v>157</v>
      </c>
      <c r="O1053" t="s">
        <v>158</v>
      </c>
    </row>
    <row r="1054" spans="1:15" x14ac:dyDescent="0.25">
      <c r="A1054" s="2">
        <v>1</v>
      </c>
      <c r="B1054" s="2">
        <v>2016</v>
      </c>
      <c r="C1054" t="s">
        <v>446</v>
      </c>
      <c r="D1054" t="s">
        <v>204</v>
      </c>
      <c r="E1054" s="2" t="s">
        <v>7</v>
      </c>
      <c r="F1054" s="2">
        <f>VLOOKUP(C1054,'Five Year Alumni Srvy 2016 Data'!C:F,4,FALSE)</f>
        <v>0</v>
      </c>
      <c r="G1054" s="2" t="str">
        <f>VLOOKUP(F1054,Coding!K:L,2,FALSE)</f>
        <v>Non-URM</v>
      </c>
      <c r="H1054" t="s">
        <v>195</v>
      </c>
      <c r="I1054" t="s">
        <v>196</v>
      </c>
      <c r="J1054" t="s">
        <v>10</v>
      </c>
      <c r="K1054" t="s">
        <v>156</v>
      </c>
      <c r="L1054" s="2">
        <v>1</v>
      </c>
      <c r="M1054" t="s">
        <v>75</v>
      </c>
      <c r="N1054" t="s">
        <v>157</v>
      </c>
      <c r="O1054" t="s">
        <v>158</v>
      </c>
    </row>
    <row r="1055" spans="1:15" x14ac:dyDescent="0.25">
      <c r="A1055" s="2">
        <v>1</v>
      </c>
      <c r="B1055" s="2">
        <v>2016</v>
      </c>
      <c r="C1055" t="s">
        <v>449</v>
      </c>
      <c r="D1055" t="s">
        <v>48</v>
      </c>
      <c r="E1055" s="2" t="s">
        <v>7</v>
      </c>
      <c r="F1055" s="2">
        <f>VLOOKUP(C1055,'Five Year Alumni Srvy 2016 Data'!C:F,4,FALSE)</f>
        <v>0</v>
      </c>
      <c r="G1055" s="2" t="str">
        <f>VLOOKUP(F1055,Coding!K:L,2,FALSE)</f>
        <v>Non-URM</v>
      </c>
      <c r="H1055" t="s">
        <v>190</v>
      </c>
      <c r="I1055" t="s">
        <v>191</v>
      </c>
      <c r="J1055" t="s">
        <v>21</v>
      </c>
      <c r="K1055" t="s">
        <v>156</v>
      </c>
      <c r="L1055" s="2">
        <v>1</v>
      </c>
      <c r="M1055" t="s">
        <v>75</v>
      </c>
      <c r="N1055" t="s">
        <v>157</v>
      </c>
      <c r="O1055" t="s">
        <v>158</v>
      </c>
    </row>
    <row r="1056" spans="1:15" x14ac:dyDescent="0.25">
      <c r="A1056" s="2">
        <v>1</v>
      </c>
      <c r="B1056" s="2">
        <v>2016</v>
      </c>
      <c r="C1056" t="s">
        <v>461</v>
      </c>
      <c r="D1056" t="s">
        <v>48</v>
      </c>
      <c r="E1056" s="2" t="s">
        <v>7</v>
      </c>
      <c r="F1056" s="2">
        <f>VLOOKUP(C1056,'Five Year Alumni Srvy 2016 Data'!C:F,4,FALSE)</f>
        <v>0</v>
      </c>
      <c r="G1056" s="2" t="str">
        <f>VLOOKUP(F1056,Coding!K:L,2,FALSE)</f>
        <v>Non-URM</v>
      </c>
      <c r="H1056" t="s">
        <v>306</v>
      </c>
      <c r="I1056" t="s">
        <v>306</v>
      </c>
      <c r="J1056" t="s">
        <v>21</v>
      </c>
      <c r="K1056" t="s">
        <v>156</v>
      </c>
      <c r="L1056" s="2">
        <v>1</v>
      </c>
      <c r="M1056" t="s">
        <v>75</v>
      </c>
      <c r="N1056" t="s">
        <v>157</v>
      </c>
      <c r="O1056" t="s">
        <v>158</v>
      </c>
    </row>
    <row r="1057" spans="1:15" x14ac:dyDescent="0.25">
      <c r="A1057" s="2">
        <v>1</v>
      </c>
      <c r="B1057" s="2">
        <v>2016</v>
      </c>
      <c r="C1057" t="s">
        <v>472</v>
      </c>
      <c r="D1057" t="s">
        <v>48</v>
      </c>
      <c r="E1057" s="2" t="s">
        <v>7</v>
      </c>
      <c r="F1057" s="2">
        <f>VLOOKUP(C1057,'Five Year Alumni Srvy 2016 Data'!C:F,4,FALSE)</f>
        <v>0</v>
      </c>
      <c r="G1057" s="2" t="str">
        <f>VLOOKUP(F1057,Coding!K:L,2,FALSE)</f>
        <v>Non-URM</v>
      </c>
      <c r="H1057" t="s">
        <v>473</v>
      </c>
      <c r="I1057" t="s">
        <v>473</v>
      </c>
      <c r="J1057" t="s">
        <v>17</v>
      </c>
      <c r="K1057" t="s">
        <v>156</v>
      </c>
      <c r="L1057" s="2">
        <v>1</v>
      </c>
      <c r="M1057" t="s">
        <v>75</v>
      </c>
      <c r="N1057" t="s">
        <v>157</v>
      </c>
      <c r="O1057" t="s">
        <v>158</v>
      </c>
    </row>
    <row r="1058" spans="1:15" x14ac:dyDescent="0.25">
      <c r="A1058" s="2">
        <v>1</v>
      </c>
      <c r="B1058" s="2">
        <v>2016</v>
      </c>
      <c r="C1058" t="s">
        <v>476</v>
      </c>
      <c r="D1058" t="s">
        <v>48</v>
      </c>
      <c r="E1058" s="2" t="s">
        <v>7</v>
      </c>
      <c r="F1058" s="2">
        <f>VLOOKUP(C1058,'Five Year Alumni Srvy 2016 Data'!C:F,4,FALSE)</f>
        <v>0</v>
      </c>
      <c r="G1058" s="2" t="str">
        <f>VLOOKUP(F1058,Coding!K:L,2,FALSE)</f>
        <v>Non-URM</v>
      </c>
      <c r="H1058" t="s">
        <v>339</v>
      </c>
      <c r="I1058" t="s">
        <v>339</v>
      </c>
      <c r="J1058" t="s">
        <v>15</v>
      </c>
      <c r="K1058" t="s">
        <v>156</v>
      </c>
      <c r="L1058" s="2">
        <v>1</v>
      </c>
      <c r="M1058" t="s">
        <v>75</v>
      </c>
      <c r="N1058" t="s">
        <v>157</v>
      </c>
      <c r="O1058" t="s">
        <v>158</v>
      </c>
    </row>
    <row r="1059" spans="1:15" x14ac:dyDescent="0.25">
      <c r="A1059" s="2">
        <v>1</v>
      </c>
      <c r="B1059" s="2">
        <v>2016</v>
      </c>
      <c r="C1059" t="s">
        <v>482</v>
      </c>
      <c r="D1059" t="s">
        <v>48</v>
      </c>
      <c r="E1059" s="2" t="s">
        <v>7</v>
      </c>
      <c r="F1059" s="2">
        <f>VLOOKUP(C1059,'Five Year Alumni Srvy 2016 Data'!C:F,4,FALSE)</f>
        <v>0</v>
      </c>
      <c r="G1059" s="2" t="str">
        <f>VLOOKUP(F1059,Coding!K:L,2,FALSE)</f>
        <v>Non-URM</v>
      </c>
      <c r="H1059" t="s">
        <v>483</v>
      </c>
      <c r="I1059" t="s">
        <v>401</v>
      </c>
      <c r="J1059" t="s">
        <v>19</v>
      </c>
      <c r="K1059" t="s">
        <v>156</v>
      </c>
      <c r="L1059" s="2">
        <v>2</v>
      </c>
      <c r="M1059" t="s">
        <v>75</v>
      </c>
      <c r="N1059" t="s">
        <v>157</v>
      </c>
      <c r="O1059" t="s">
        <v>222</v>
      </c>
    </row>
    <row r="1060" spans="1:15" x14ac:dyDescent="0.25">
      <c r="A1060" s="2">
        <v>1</v>
      </c>
      <c r="B1060" s="2">
        <v>2016</v>
      </c>
      <c r="C1060" t="s">
        <v>490</v>
      </c>
      <c r="D1060" t="s">
        <v>48</v>
      </c>
      <c r="E1060" s="2" t="s">
        <v>7</v>
      </c>
      <c r="F1060" s="2">
        <f>VLOOKUP(C1060,'Five Year Alumni Srvy 2016 Data'!C:F,4,FALSE)</f>
        <v>0</v>
      </c>
      <c r="G1060" s="2" t="str">
        <f>VLOOKUP(F1060,Coding!K:L,2,FALSE)</f>
        <v>Non-URM</v>
      </c>
      <c r="H1060" t="s">
        <v>195</v>
      </c>
      <c r="I1060" t="s">
        <v>196</v>
      </c>
      <c r="J1060" t="s">
        <v>10</v>
      </c>
      <c r="K1060" t="s">
        <v>156</v>
      </c>
      <c r="L1060" s="2">
        <v>5</v>
      </c>
      <c r="M1060" t="s">
        <v>75</v>
      </c>
      <c r="N1060" t="s">
        <v>157</v>
      </c>
      <c r="O1060" t="s">
        <v>239</v>
      </c>
    </row>
    <row r="1061" spans="1:15" x14ac:dyDescent="0.25">
      <c r="A1061" s="2">
        <v>1</v>
      </c>
      <c r="B1061" s="2">
        <v>2016</v>
      </c>
      <c r="C1061" t="s">
        <v>495</v>
      </c>
      <c r="D1061" t="s">
        <v>48</v>
      </c>
      <c r="E1061" s="2" t="s">
        <v>7</v>
      </c>
      <c r="F1061" s="2">
        <f>VLOOKUP(C1061,'Five Year Alumni Srvy 2016 Data'!C:F,4,FALSE)</f>
        <v>0</v>
      </c>
      <c r="G1061" s="2" t="str">
        <f>VLOOKUP(F1061,Coding!K:L,2,FALSE)</f>
        <v>Non-URM</v>
      </c>
      <c r="H1061" t="s">
        <v>219</v>
      </c>
      <c r="I1061" t="s">
        <v>220</v>
      </c>
      <c r="J1061" t="s">
        <v>19</v>
      </c>
      <c r="K1061" t="s">
        <v>156</v>
      </c>
      <c r="L1061" s="2">
        <v>5</v>
      </c>
      <c r="M1061" t="s">
        <v>75</v>
      </c>
      <c r="N1061" t="s">
        <v>157</v>
      </c>
      <c r="O1061" t="s">
        <v>239</v>
      </c>
    </row>
    <row r="1062" spans="1:15" x14ac:dyDescent="0.25">
      <c r="A1062" s="2">
        <v>1</v>
      </c>
      <c r="B1062" s="2">
        <v>2016</v>
      </c>
      <c r="C1062" t="s">
        <v>181</v>
      </c>
      <c r="D1062" t="s">
        <v>48</v>
      </c>
      <c r="E1062" s="2" t="s">
        <v>7</v>
      </c>
      <c r="F1062" s="2">
        <f>VLOOKUP(C1062,'Five Year Alumni Srvy 2016 Data'!C:F,4,FALSE)</f>
        <v>0</v>
      </c>
      <c r="G1062" s="2" t="str">
        <f>VLOOKUP(F1062,Coding!K:L,2,FALSE)</f>
        <v>Non-URM</v>
      </c>
      <c r="H1062" t="s">
        <v>182</v>
      </c>
      <c r="I1062" t="s">
        <v>182</v>
      </c>
      <c r="J1062" t="s">
        <v>21</v>
      </c>
      <c r="K1062" t="s">
        <v>78</v>
      </c>
      <c r="L1062" s="2">
        <v>1</v>
      </c>
      <c r="M1062" t="s">
        <v>75</v>
      </c>
      <c r="N1062" t="s">
        <v>79</v>
      </c>
      <c r="O1062" t="s">
        <v>80</v>
      </c>
    </row>
    <row r="1063" spans="1:15" x14ac:dyDescent="0.25">
      <c r="A1063" s="2">
        <v>1</v>
      </c>
      <c r="B1063" s="2">
        <v>2016</v>
      </c>
      <c r="C1063" t="s">
        <v>197</v>
      </c>
      <c r="D1063" t="s">
        <v>48</v>
      </c>
      <c r="E1063" s="2" t="s">
        <v>7</v>
      </c>
      <c r="F1063" s="2">
        <f>VLOOKUP(C1063,'Five Year Alumni Srvy 2016 Data'!C:F,4,FALSE)</f>
        <v>0</v>
      </c>
      <c r="G1063" s="2" t="str">
        <f>VLOOKUP(F1063,Coding!K:L,2,FALSE)</f>
        <v>Non-URM</v>
      </c>
      <c r="H1063" t="s">
        <v>198</v>
      </c>
      <c r="I1063" t="s">
        <v>199</v>
      </c>
      <c r="J1063" t="s">
        <v>17</v>
      </c>
      <c r="K1063" t="s">
        <v>78</v>
      </c>
      <c r="L1063" s="2">
        <v>4</v>
      </c>
      <c r="M1063" t="s">
        <v>75</v>
      </c>
      <c r="N1063" t="s">
        <v>79</v>
      </c>
      <c r="O1063" t="s">
        <v>174</v>
      </c>
    </row>
    <row r="1064" spans="1:15" x14ac:dyDescent="0.25">
      <c r="A1064" s="2">
        <v>1</v>
      </c>
      <c r="B1064" s="2">
        <v>2016</v>
      </c>
      <c r="C1064" t="s">
        <v>240</v>
      </c>
      <c r="D1064" t="s">
        <v>48</v>
      </c>
      <c r="E1064" s="2" t="s">
        <v>7</v>
      </c>
      <c r="F1064" s="2">
        <f>VLOOKUP(C1064,'Five Year Alumni Srvy 2016 Data'!C:F,4,FALSE)</f>
        <v>0</v>
      </c>
      <c r="G1064" s="2" t="str">
        <f>VLOOKUP(F1064,Coding!K:L,2,FALSE)</f>
        <v>Non-URM</v>
      </c>
      <c r="H1064" t="s">
        <v>241</v>
      </c>
      <c r="I1064" t="s">
        <v>242</v>
      </c>
      <c r="J1064" t="s">
        <v>21</v>
      </c>
      <c r="K1064" t="s">
        <v>78</v>
      </c>
      <c r="L1064" s="2">
        <v>3</v>
      </c>
      <c r="M1064" t="s">
        <v>75</v>
      </c>
      <c r="N1064" t="s">
        <v>79</v>
      </c>
      <c r="O1064" t="s">
        <v>231</v>
      </c>
    </row>
    <row r="1065" spans="1:15" x14ac:dyDescent="0.25">
      <c r="A1065" s="2">
        <v>1</v>
      </c>
      <c r="B1065" s="2">
        <v>2016</v>
      </c>
      <c r="C1065" t="s">
        <v>247</v>
      </c>
      <c r="D1065" t="s">
        <v>48</v>
      </c>
      <c r="E1065" s="2" t="s">
        <v>7</v>
      </c>
      <c r="F1065" s="2">
        <f>VLOOKUP(C1065,'Five Year Alumni Srvy 2016 Data'!C:F,4,FALSE)</f>
        <v>0</v>
      </c>
      <c r="G1065" s="2" t="str">
        <f>VLOOKUP(F1065,Coding!K:L,2,FALSE)</f>
        <v>Non-URM</v>
      </c>
      <c r="H1065" t="s">
        <v>248</v>
      </c>
      <c r="I1065" t="s">
        <v>249</v>
      </c>
      <c r="J1065" t="s">
        <v>17</v>
      </c>
      <c r="K1065" t="s">
        <v>78</v>
      </c>
      <c r="L1065" s="2">
        <v>3</v>
      </c>
      <c r="M1065" t="s">
        <v>75</v>
      </c>
      <c r="N1065" t="s">
        <v>79</v>
      </c>
      <c r="O1065" t="s">
        <v>231</v>
      </c>
    </row>
    <row r="1066" spans="1:15" x14ac:dyDescent="0.25">
      <c r="A1066" s="2">
        <v>1</v>
      </c>
      <c r="B1066" s="2">
        <v>2016</v>
      </c>
      <c r="C1066" t="s">
        <v>250</v>
      </c>
      <c r="D1066" t="s">
        <v>48</v>
      </c>
      <c r="E1066" s="2" t="s">
        <v>7</v>
      </c>
      <c r="F1066" s="2">
        <f>VLOOKUP(C1066,'Five Year Alumni Srvy 2016 Data'!C:F,4,FALSE)</f>
        <v>0</v>
      </c>
      <c r="G1066" s="2" t="str">
        <f>VLOOKUP(F1066,Coding!K:L,2,FALSE)</f>
        <v>Non-URM</v>
      </c>
      <c r="H1066" t="s">
        <v>228</v>
      </c>
      <c r="I1066" t="s">
        <v>229</v>
      </c>
      <c r="J1066" t="s">
        <v>21</v>
      </c>
      <c r="K1066" t="s">
        <v>78</v>
      </c>
      <c r="L1066" s="2">
        <v>1</v>
      </c>
      <c r="M1066" t="s">
        <v>75</v>
      </c>
      <c r="N1066" t="s">
        <v>79</v>
      </c>
      <c r="O1066" t="s">
        <v>80</v>
      </c>
    </row>
    <row r="1067" spans="1:15" x14ac:dyDescent="0.25">
      <c r="A1067" s="2">
        <v>1</v>
      </c>
      <c r="B1067" s="2">
        <v>2016</v>
      </c>
      <c r="C1067" t="s">
        <v>283</v>
      </c>
      <c r="D1067" t="s">
        <v>204</v>
      </c>
      <c r="E1067" s="2" t="s">
        <v>7</v>
      </c>
      <c r="F1067" s="2">
        <f>VLOOKUP(C1067,'Five Year Alumni Srvy 2016 Data'!C:F,4,FALSE)</f>
        <v>0</v>
      </c>
      <c r="G1067" s="2" t="str">
        <f>VLOOKUP(F1067,Coding!K:L,2,FALSE)</f>
        <v>Non-URM</v>
      </c>
      <c r="H1067" t="s">
        <v>284</v>
      </c>
      <c r="I1067" t="s">
        <v>261</v>
      </c>
      <c r="J1067" t="s">
        <v>10</v>
      </c>
      <c r="K1067" t="s">
        <v>78</v>
      </c>
      <c r="L1067" s="2">
        <v>7</v>
      </c>
      <c r="M1067" t="s">
        <v>75</v>
      </c>
      <c r="N1067" t="s">
        <v>79</v>
      </c>
      <c r="O1067" t="s">
        <v>212</v>
      </c>
    </row>
    <row r="1068" spans="1:15" x14ac:dyDescent="0.25">
      <c r="A1068" s="2">
        <v>1</v>
      </c>
      <c r="B1068" s="2">
        <v>2016</v>
      </c>
      <c r="C1068" t="s">
        <v>285</v>
      </c>
      <c r="D1068" t="s">
        <v>264</v>
      </c>
      <c r="E1068" s="2" t="s">
        <v>7</v>
      </c>
      <c r="F1068" s="2">
        <f>VLOOKUP(C1068,'Five Year Alumni Srvy 2016 Data'!C:F,4,FALSE)</f>
        <v>0</v>
      </c>
      <c r="G1068" s="2" t="str">
        <f>VLOOKUP(F1068,Coding!K:L,2,FALSE)</f>
        <v>Non-URM</v>
      </c>
      <c r="H1068" t="s">
        <v>270</v>
      </c>
      <c r="I1068" t="s">
        <v>270</v>
      </c>
      <c r="J1068" t="s">
        <v>21</v>
      </c>
      <c r="K1068" t="s">
        <v>78</v>
      </c>
      <c r="L1068" s="2">
        <v>1</v>
      </c>
      <c r="M1068" t="s">
        <v>75</v>
      </c>
      <c r="N1068" t="s">
        <v>79</v>
      </c>
      <c r="O1068" t="s">
        <v>80</v>
      </c>
    </row>
    <row r="1069" spans="1:15" x14ac:dyDescent="0.25">
      <c r="A1069" s="2">
        <v>1</v>
      </c>
      <c r="B1069" s="2">
        <v>2016</v>
      </c>
      <c r="C1069" t="s">
        <v>288</v>
      </c>
      <c r="D1069" t="s">
        <v>48</v>
      </c>
      <c r="E1069" s="2" t="s">
        <v>7</v>
      </c>
      <c r="F1069" s="2">
        <f>VLOOKUP(C1069,'Five Year Alumni Srvy 2016 Data'!C:F,4,FALSE)</f>
        <v>0</v>
      </c>
      <c r="G1069" s="2" t="str">
        <f>VLOOKUP(F1069,Coding!K:L,2,FALSE)</f>
        <v>Non-URM</v>
      </c>
      <c r="H1069" t="s">
        <v>289</v>
      </c>
      <c r="I1069" t="s">
        <v>290</v>
      </c>
      <c r="J1069" t="s">
        <v>17</v>
      </c>
      <c r="K1069" t="s">
        <v>78</v>
      </c>
      <c r="L1069" s="2">
        <v>2</v>
      </c>
      <c r="M1069" t="s">
        <v>75</v>
      </c>
      <c r="N1069" t="s">
        <v>79</v>
      </c>
      <c r="O1069" t="s">
        <v>255</v>
      </c>
    </row>
    <row r="1070" spans="1:15" x14ac:dyDescent="0.25">
      <c r="A1070" s="2">
        <v>1</v>
      </c>
      <c r="B1070" s="2">
        <v>2016</v>
      </c>
      <c r="C1070" t="s">
        <v>291</v>
      </c>
      <c r="D1070" t="s">
        <v>48</v>
      </c>
      <c r="E1070" s="2" t="s">
        <v>7</v>
      </c>
      <c r="F1070" s="2">
        <f>VLOOKUP(C1070,'Five Year Alumni Srvy 2016 Data'!C:F,4,FALSE)</f>
        <v>0</v>
      </c>
      <c r="G1070" s="2" t="str">
        <f>VLOOKUP(F1070,Coding!K:L,2,FALSE)</f>
        <v>Non-URM</v>
      </c>
      <c r="H1070" t="s">
        <v>292</v>
      </c>
      <c r="I1070" t="s">
        <v>293</v>
      </c>
      <c r="J1070" t="s">
        <v>15</v>
      </c>
      <c r="K1070" t="s">
        <v>78</v>
      </c>
      <c r="L1070" s="2">
        <v>7</v>
      </c>
      <c r="M1070" t="s">
        <v>75</v>
      </c>
      <c r="N1070" t="s">
        <v>79</v>
      </c>
      <c r="O1070" t="s">
        <v>212</v>
      </c>
    </row>
    <row r="1071" spans="1:15" x14ac:dyDescent="0.25">
      <c r="A1071" s="2">
        <v>1</v>
      </c>
      <c r="B1071" s="2">
        <v>2016</v>
      </c>
      <c r="C1071" t="s">
        <v>297</v>
      </c>
      <c r="D1071" t="s">
        <v>48</v>
      </c>
      <c r="E1071" s="2" t="s">
        <v>7</v>
      </c>
      <c r="F1071" s="2">
        <f>VLOOKUP(C1071,'Five Year Alumni Srvy 2016 Data'!C:F,4,FALSE)</f>
        <v>0</v>
      </c>
      <c r="G1071" s="2" t="str">
        <f>VLOOKUP(F1071,Coding!K:L,2,FALSE)</f>
        <v>Non-URM</v>
      </c>
      <c r="H1071" t="s">
        <v>298</v>
      </c>
      <c r="I1071" t="s">
        <v>298</v>
      </c>
      <c r="J1071" t="s">
        <v>21</v>
      </c>
      <c r="K1071" t="s">
        <v>78</v>
      </c>
      <c r="L1071" s="2">
        <v>1</v>
      </c>
      <c r="M1071" t="s">
        <v>75</v>
      </c>
      <c r="N1071" t="s">
        <v>79</v>
      </c>
      <c r="O1071" t="s">
        <v>80</v>
      </c>
    </row>
    <row r="1072" spans="1:15" x14ac:dyDescent="0.25">
      <c r="A1072" s="2">
        <v>1</v>
      </c>
      <c r="B1072" s="2">
        <v>2016</v>
      </c>
      <c r="C1072" t="s">
        <v>299</v>
      </c>
      <c r="D1072" t="s">
        <v>48</v>
      </c>
      <c r="E1072" s="2" t="s">
        <v>7</v>
      </c>
      <c r="F1072" s="2">
        <f>VLOOKUP(C1072,'Five Year Alumni Srvy 2016 Data'!C:F,4,FALSE)</f>
        <v>0</v>
      </c>
      <c r="G1072" s="2" t="str">
        <f>VLOOKUP(F1072,Coding!K:L,2,FALSE)</f>
        <v>Non-URM</v>
      </c>
      <c r="H1072" t="s">
        <v>241</v>
      </c>
      <c r="I1072" t="s">
        <v>242</v>
      </c>
      <c r="J1072" t="s">
        <v>21</v>
      </c>
      <c r="K1072" t="s">
        <v>78</v>
      </c>
      <c r="L1072" s="2">
        <v>3</v>
      </c>
      <c r="M1072" t="s">
        <v>75</v>
      </c>
      <c r="N1072" t="s">
        <v>79</v>
      </c>
      <c r="O1072" t="s">
        <v>231</v>
      </c>
    </row>
    <row r="1073" spans="1:15" x14ac:dyDescent="0.25">
      <c r="A1073" s="2">
        <v>1</v>
      </c>
      <c r="B1073" s="2">
        <v>2016</v>
      </c>
      <c r="C1073" t="s">
        <v>305</v>
      </c>
      <c r="D1073" t="s">
        <v>204</v>
      </c>
      <c r="E1073" s="2" t="s">
        <v>7</v>
      </c>
      <c r="F1073" s="2">
        <f>VLOOKUP(C1073,'Five Year Alumni Srvy 2016 Data'!C:F,4,FALSE)</f>
        <v>0</v>
      </c>
      <c r="G1073" s="2" t="str">
        <f>VLOOKUP(F1073,Coding!K:L,2,FALSE)</f>
        <v>Non-URM</v>
      </c>
      <c r="H1073" t="s">
        <v>306</v>
      </c>
      <c r="I1073" t="s">
        <v>306</v>
      </c>
      <c r="J1073" t="s">
        <v>21</v>
      </c>
      <c r="K1073" t="s">
        <v>78</v>
      </c>
      <c r="L1073" s="2">
        <v>6</v>
      </c>
      <c r="M1073" t="s">
        <v>75</v>
      </c>
      <c r="N1073" t="s">
        <v>79</v>
      </c>
      <c r="O1073" t="s">
        <v>307</v>
      </c>
    </row>
    <row r="1074" spans="1:15" x14ac:dyDescent="0.25">
      <c r="A1074" s="2">
        <v>1</v>
      </c>
      <c r="B1074" s="2">
        <v>2016</v>
      </c>
      <c r="C1074" t="s">
        <v>326</v>
      </c>
      <c r="D1074" t="s">
        <v>48</v>
      </c>
      <c r="E1074" s="2" t="s">
        <v>7</v>
      </c>
      <c r="F1074" s="2">
        <f>VLOOKUP(C1074,'Five Year Alumni Srvy 2016 Data'!C:F,4,FALSE)</f>
        <v>0</v>
      </c>
      <c r="G1074" s="2" t="str">
        <f>VLOOKUP(F1074,Coding!K:L,2,FALSE)</f>
        <v>Non-URM</v>
      </c>
      <c r="H1074" t="s">
        <v>182</v>
      </c>
      <c r="I1074" t="s">
        <v>182</v>
      </c>
      <c r="J1074" t="s">
        <v>21</v>
      </c>
      <c r="K1074" t="s">
        <v>78</v>
      </c>
      <c r="L1074" s="2">
        <v>1</v>
      </c>
      <c r="M1074" t="s">
        <v>75</v>
      </c>
      <c r="N1074" t="s">
        <v>79</v>
      </c>
      <c r="O1074" t="s">
        <v>80</v>
      </c>
    </row>
    <row r="1075" spans="1:15" x14ac:dyDescent="0.25">
      <c r="A1075" s="2">
        <v>1</v>
      </c>
      <c r="B1075" s="2">
        <v>2016</v>
      </c>
      <c r="C1075" t="s">
        <v>331</v>
      </c>
      <c r="D1075" t="s">
        <v>204</v>
      </c>
      <c r="E1075" s="2" t="s">
        <v>7</v>
      </c>
      <c r="F1075" s="2">
        <f>VLOOKUP(C1075,'Five Year Alumni Srvy 2016 Data'!C:F,4,FALSE)</f>
        <v>0</v>
      </c>
      <c r="G1075" s="2" t="str">
        <f>VLOOKUP(F1075,Coding!K:L,2,FALSE)</f>
        <v>Non-URM</v>
      </c>
      <c r="H1075" t="s">
        <v>219</v>
      </c>
      <c r="I1075" t="s">
        <v>220</v>
      </c>
      <c r="J1075" t="s">
        <v>19</v>
      </c>
      <c r="K1075" t="s">
        <v>78</v>
      </c>
      <c r="L1075" s="2">
        <v>1</v>
      </c>
      <c r="M1075" t="s">
        <v>75</v>
      </c>
      <c r="N1075" t="s">
        <v>79</v>
      </c>
      <c r="O1075" t="s">
        <v>80</v>
      </c>
    </row>
    <row r="1076" spans="1:15" x14ac:dyDescent="0.25">
      <c r="A1076" s="2">
        <v>1</v>
      </c>
      <c r="B1076" s="2">
        <v>2016</v>
      </c>
      <c r="C1076" t="s">
        <v>334</v>
      </c>
      <c r="D1076" t="s">
        <v>48</v>
      </c>
      <c r="E1076" s="2" t="s">
        <v>7</v>
      </c>
      <c r="F1076" s="2">
        <f>VLOOKUP(C1076,'Five Year Alumni Srvy 2016 Data'!C:F,4,FALSE)</f>
        <v>0</v>
      </c>
      <c r="G1076" s="2" t="str">
        <f>VLOOKUP(F1076,Coding!K:L,2,FALSE)</f>
        <v>Non-URM</v>
      </c>
      <c r="H1076" t="s">
        <v>335</v>
      </c>
      <c r="I1076" t="s">
        <v>50</v>
      </c>
      <c r="J1076" t="s">
        <v>17</v>
      </c>
      <c r="K1076" t="s">
        <v>78</v>
      </c>
      <c r="L1076" s="2">
        <v>5</v>
      </c>
      <c r="M1076" t="s">
        <v>75</v>
      </c>
      <c r="N1076" t="s">
        <v>79</v>
      </c>
      <c r="O1076" t="s">
        <v>192</v>
      </c>
    </row>
    <row r="1077" spans="1:15" x14ac:dyDescent="0.25">
      <c r="A1077" s="2">
        <v>1</v>
      </c>
      <c r="B1077" s="2">
        <v>2016</v>
      </c>
      <c r="C1077" t="s">
        <v>337</v>
      </c>
      <c r="D1077" t="s">
        <v>48</v>
      </c>
      <c r="E1077" s="2" t="s">
        <v>7</v>
      </c>
      <c r="F1077" s="2">
        <f>VLOOKUP(C1077,'Five Year Alumni Srvy 2016 Data'!C:F,4,FALSE)</f>
        <v>0</v>
      </c>
      <c r="G1077" s="2" t="str">
        <f>VLOOKUP(F1077,Coding!K:L,2,FALSE)</f>
        <v>Non-URM</v>
      </c>
      <c r="H1077" t="s">
        <v>298</v>
      </c>
      <c r="I1077" t="s">
        <v>298</v>
      </c>
      <c r="J1077" t="s">
        <v>21</v>
      </c>
      <c r="K1077" t="s">
        <v>78</v>
      </c>
      <c r="L1077" s="2">
        <v>8</v>
      </c>
      <c r="M1077" t="s">
        <v>75</v>
      </c>
      <c r="N1077" t="s">
        <v>79</v>
      </c>
      <c r="O1077" t="s">
        <v>239</v>
      </c>
    </row>
    <row r="1078" spans="1:15" x14ac:dyDescent="0.25">
      <c r="A1078" s="2">
        <v>1</v>
      </c>
      <c r="B1078" s="2">
        <v>2016</v>
      </c>
      <c r="C1078" t="s">
        <v>338</v>
      </c>
      <c r="D1078" t="s">
        <v>48</v>
      </c>
      <c r="E1078" s="2" t="s">
        <v>7</v>
      </c>
      <c r="F1078" s="2">
        <f>VLOOKUP(C1078,'Five Year Alumni Srvy 2016 Data'!C:F,4,FALSE)</f>
        <v>0</v>
      </c>
      <c r="G1078" s="2" t="str">
        <f>VLOOKUP(F1078,Coding!K:L,2,FALSE)</f>
        <v>Non-URM</v>
      </c>
      <c r="H1078" t="s">
        <v>339</v>
      </c>
      <c r="I1078" t="s">
        <v>339</v>
      </c>
      <c r="J1078" t="s">
        <v>15</v>
      </c>
      <c r="K1078" t="s">
        <v>78</v>
      </c>
      <c r="L1078" s="2">
        <v>7</v>
      </c>
      <c r="M1078" t="s">
        <v>75</v>
      </c>
      <c r="N1078" t="s">
        <v>79</v>
      </c>
      <c r="O1078" t="s">
        <v>212</v>
      </c>
    </row>
    <row r="1079" spans="1:15" x14ac:dyDescent="0.25">
      <c r="A1079" s="2">
        <v>1</v>
      </c>
      <c r="B1079" s="2">
        <v>2016</v>
      </c>
      <c r="C1079" t="s">
        <v>340</v>
      </c>
      <c r="D1079" t="s">
        <v>48</v>
      </c>
      <c r="E1079" s="2" t="s">
        <v>7</v>
      </c>
      <c r="F1079" s="2">
        <f>VLOOKUP(C1079,'Five Year Alumni Srvy 2016 Data'!C:F,4,FALSE)</f>
        <v>0</v>
      </c>
      <c r="G1079" s="2" t="str">
        <f>VLOOKUP(F1079,Coding!K:L,2,FALSE)</f>
        <v>Non-URM</v>
      </c>
      <c r="H1079" t="s">
        <v>318</v>
      </c>
      <c r="I1079" t="s">
        <v>171</v>
      </c>
      <c r="J1079" t="s">
        <v>19</v>
      </c>
      <c r="K1079" t="s">
        <v>78</v>
      </c>
      <c r="L1079" s="2">
        <v>7</v>
      </c>
      <c r="M1079" t="s">
        <v>75</v>
      </c>
      <c r="N1079" t="s">
        <v>79</v>
      </c>
      <c r="O1079" t="s">
        <v>212</v>
      </c>
    </row>
    <row r="1080" spans="1:15" x14ac:dyDescent="0.25">
      <c r="A1080" s="2">
        <v>1</v>
      </c>
      <c r="B1080" s="2">
        <v>2016</v>
      </c>
      <c r="C1080" t="s">
        <v>385</v>
      </c>
      <c r="D1080" t="s">
        <v>48</v>
      </c>
      <c r="E1080" s="2" t="s">
        <v>7</v>
      </c>
      <c r="F1080" s="2">
        <f>VLOOKUP(C1080,'Five Year Alumni Srvy 2016 Data'!C:F,4,FALSE)</f>
        <v>0</v>
      </c>
      <c r="G1080" s="2" t="str">
        <f>VLOOKUP(F1080,Coding!K:L,2,FALSE)</f>
        <v>Non-URM</v>
      </c>
      <c r="H1080" t="s">
        <v>270</v>
      </c>
      <c r="I1080" t="s">
        <v>270</v>
      </c>
      <c r="J1080" t="s">
        <v>21</v>
      </c>
      <c r="K1080" t="s">
        <v>78</v>
      </c>
      <c r="L1080" s="2">
        <v>1</v>
      </c>
      <c r="M1080" t="s">
        <v>75</v>
      </c>
      <c r="N1080" t="s">
        <v>79</v>
      </c>
      <c r="O1080" t="s">
        <v>80</v>
      </c>
    </row>
    <row r="1081" spans="1:15" x14ac:dyDescent="0.25">
      <c r="A1081" s="2">
        <v>1</v>
      </c>
      <c r="B1081" s="2">
        <v>2016</v>
      </c>
      <c r="C1081" t="s">
        <v>391</v>
      </c>
      <c r="D1081" t="s">
        <v>48</v>
      </c>
      <c r="E1081" s="2" t="s">
        <v>7</v>
      </c>
      <c r="F1081" s="2">
        <f>VLOOKUP(C1081,'Five Year Alumni Srvy 2016 Data'!C:F,4,FALSE)</f>
        <v>0</v>
      </c>
      <c r="G1081" s="2" t="str">
        <f>VLOOKUP(F1081,Coding!K:L,2,FALSE)</f>
        <v>Non-URM</v>
      </c>
      <c r="H1081" t="s">
        <v>238</v>
      </c>
      <c r="I1081" t="s">
        <v>225</v>
      </c>
      <c r="J1081" t="s">
        <v>19</v>
      </c>
      <c r="K1081" t="s">
        <v>78</v>
      </c>
      <c r="L1081" s="2">
        <v>7</v>
      </c>
      <c r="M1081" t="s">
        <v>75</v>
      </c>
      <c r="N1081" t="s">
        <v>79</v>
      </c>
      <c r="O1081" t="s">
        <v>212</v>
      </c>
    </row>
    <row r="1082" spans="1:15" x14ac:dyDescent="0.25">
      <c r="A1082" s="2">
        <v>1</v>
      </c>
      <c r="B1082" s="2">
        <v>2016</v>
      </c>
      <c r="C1082" t="s">
        <v>400</v>
      </c>
      <c r="D1082" t="s">
        <v>264</v>
      </c>
      <c r="E1082" s="2" t="s">
        <v>7</v>
      </c>
      <c r="F1082" s="2">
        <f>VLOOKUP(C1082,'Five Year Alumni Srvy 2016 Data'!C:F,4,FALSE)</f>
        <v>0</v>
      </c>
      <c r="G1082" s="2" t="str">
        <f>VLOOKUP(F1082,Coding!K:L,2,FALSE)</f>
        <v>Non-URM</v>
      </c>
      <c r="H1082" t="s">
        <v>401</v>
      </c>
      <c r="I1082" t="s">
        <v>401</v>
      </c>
      <c r="J1082" t="s">
        <v>19</v>
      </c>
      <c r="K1082" t="s">
        <v>78</v>
      </c>
      <c r="L1082" s="2">
        <v>6</v>
      </c>
      <c r="M1082" t="s">
        <v>75</v>
      </c>
      <c r="N1082" t="s">
        <v>79</v>
      </c>
      <c r="O1082" t="s">
        <v>307</v>
      </c>
    </row>
    <row r="1083" spans="1:15" x14ac:dyDescent="0.25">
      <c r="A1083" s="2">
        <v>1</v>
      </c>
      <c r="B1083" s="2">
        <v>2016</v>
      </c>
      <c r="C1083" t="s">
        <v>406</v>
      </c>
      <c r="D1083" t="s">
        <v>204</v>
      </c>
      <c r="E1083" s="2" t="s">
        <v>7</v>
      </c>
      <c r="F1083" s="2">
        <f>VLOOKUP(C1083,'Five Year Alumni Srvy 2016 Data'!C:F,4,FALSE)</f>
        <v>0</v>
      </c>
      <c r="G1083" s="2" t="str">
        <f>VLOOKUP(F1083,Coding!K:L,2,FALSE)</f>
        <v>Non-URM</v>
      </c>
      <c r="H1083" t="s">
        <v>215</v>
      </c>
      <c r="I1083" t="s">
        <v>215</v>
      </c>
      <c r="J1083" t="s">
        <v>21</v>
      </c>
      <c r="K1083" t="s">
        <v>78</v>
      </c>
      <c r="L1083" s="2">
        <v>1</v>
      </c>
      <c r="M1083" t="s">
        <v>75</v>
      </c>
      <c r="N1083" t="s">
        <v>79</v>
      </c>
      <c r="O1083" t="s">
        <v>80</v>
      </c>
    </row>
    <row r="1084" spans="1:15" x14ac:dyDescent="0.25">
      <c r="A1084" s="2">
        <v>1</v>
      </c>
      <c r="B1084" s="2">
        <v>2016</v>
      </c>
      <c r="C1084" t="s">
        <v>413</v>
      </c>
      <c r="D1084" t="s">
        <v>169</v>
      </c>
      <c r="E1084" s="2" t="s">
        <v>7</v>
      </c>
      <c r="F1084" s="2">
        <f>VLOOKUP(C1084,'Five Year Alumni Srvy 2016 Data'!C:F,4,FALSE)</f>
        <v>0</v>
      </c>
      <c r="G1084" s="2" t="str">
        <f>VLOOKUP(F1084,Coding!K:L,2,FALSE)</f>
        <v>Non-URM</v>
      </c>
      <c r="H1084" t="s">
        <v>414</v>
      </c>
      <c r="I1084" t="s">
        <v>415</v>
      </c>
      <c r="J1084" t="s">
        <v>19</v>
      </c>
      <c r="K1084" t="s">
        <v>78</v>
      </c>
      <c r="L1084" s="2">
        <v>1</v>
      </c>
      <c r="M1084" t="s">
        <v>75</v>
      </c>
      <c r="N1084" t="s">
        <v>79</v>
      </c>
      <c r="O1084" t="s">
        <v>80</v>
      </c>
    </row>
    <row r="1085" spans="1:15" x14ac:dyDescent="0.25">
      <c r="A1085" s="2">
        <v>1</v>
      </c>
      <c r="B1085" s="2">
        <v>2016</v>
      </c>
      <c r="C1085" t="s">
        <v>416</v>
      </c>
      <c r="D1085" t="s">
        <v>169</v>
      </c>
      <c r="E1085" s="2" t="s">
        <v>7</v>
      </c>
      <c r="F1085" s="2">
        <f>VLOOKUP(C1085,'Five Year Alumni Srvy 2016 Data'!C:F,4,FALSE)</f>
        <v>0</v>
      </c>
      <c r="G1085" s="2" t="str">
        <f>VLOOKUP(F1085,Coding!K:L,2,FALSE)</f>
        <v>Non-URM</v>
      </c>
      <c r="H1085" t="s">
        <v>235</v>
      </c>
      <c r="I1085" t="s">
        <v>236</v>
      </c>
      <c r="J1085" t="s">
        <v>15</v>
      </c>
      <c r="K1085" t="s">
        <v>78</v>
      </c>
      <c r="L1085" s="2">
        <v>1</v>
      </c>
      <c r="M1085" t="s">
        <v>75</v>
      </c>
      <c r="N1085" t="s">
        <v>79</v>
      </c>
      <c r="O1085" t="s">
        <v>80</v>
      </c>
    </row>
    <row r="1086" spans="1:15" x14ac:dyDescent="0.25">
      <c r="A1086" s="2">
        <v>1</v>
      </c>
      <c r="B1086" s="2">
        <v>2016</v>
      </c>
      <c r="C1086" t="s">
        <v>419</v>
      </c>
      <c r="D1086" t="s">
        <v>48</v>
      </c>
      <c r="E1086" s="2" t="s">
        <v>7</v>
      </c>
      <c r="F1086" s="2">
        <f>VLOOKUP(C1086,'Five Year Alumni Srvy 2016 Data'!C:F,4,FALSE)</f>
        <v>0</v>
      </c>
      <c r="G1086" s="2" t="str">
        <f>VLOOKUP(F1086,Coding!K:L,2,FALSE)</f>
        <v>Non-URM</v>
      </c>
      <c r="H1086" t="s">
        <v>420</v>
      </c>
      <c r="I1086" t="s">
        <v>273</v>
      </c>
      <c r="J1086" t="s">
        <v>21</v>
      </c>
      <c r="K1086" t="s">
        <v>78</v>
      </c>
      <c r="L1086" s="2">
        <v>1</v>
      </c>
      <c r="M1086" t="s">
        <v>75</v>
      </c>
      <c r="N1086" t="s">
        <v>79</v>
      </c>
      <c r="O1086" t="s">
        <v>80</v>
      </c>
    </row>
    <row r="1087" spans="1:15" x14ac:dyDescent="0.25">
      <c r="A1087" s="2">
        <v>1</v>
      </c>
      <c r="B1087" s="2">
        <v>2016</v>
      </c>
      <c r="C1087" t="s">
        <v>426</v>
      </c>
      <c r="D1087" t="s">
        <v>48</v>
      </c>
      <c r="E1087" s="2" t="s">
        <v>7</v>
      </c>
      <c r="F1087" s="2">
        <f>VLOOKUP(C1087,'Five Year Alumni Srvy 2016 Data'!C:F,4,FALSE)</f>
        <v>0</v>
      </c>
      <c r="G1087" s="2" t="str">
        <f>VLOOKUP(F1087,Coding!K:L,2,FALSE)</f>
        <v>Non-URM</v>
      </c>
      <c r="H1087" t="s">
        <v>427</v>
      </c>
      <c r="I1087" t="s">
        <v>267</v>
      </c>
      <c r="J1087" t="s">
        <v>10</v>
      </c>
      <c r="K1087" t="s">
        <v>78</v>
      </c>
      <c r="L1087" s="2">
        <v>3</v>
      </c>
      <c r="M1087" t="s">
        <v>75</v>
      </c>
      <c r="N1087" t="s">
        <v>79</v>
      </c>
      <c r="O1087" t="s">
        <v>231</v>
      </c>
    </row>
    <row r="1088" spans="1:15" x14ac:dyDescent="0.25">
      <c r="A1088" s="2">
        <v>1</v>
      </c>
      <c r="B1088" s="2">
        <v>2016</v>
      </c>
      <c r="C1088" t="s">
        <v>431</v>
      </c>
      <c r="D1088" t="s">
        <v>48</v>
      </c>
      <c r="E1088" s="2" t="s">
        <v>7</v>
      </c>
      <c r="F1088" s="2">
        <f>VLOOKUP(C1088,'Five Year Alumni Srvy 2016 Data'!C:F,4,FALSE)</f>
        <v>0</v>
      </c>
      <c r="G1088" s="2" t="str">
        <f>VLOOKUP(F1088,Coding!K:L,2,FALSE)</f>
        <v>Non-URM</v>
      </c>
      <c r="H1088" t="s">
        <v>432</v>
      </c>
      <c r="I1088" t="s">
        <v>433</v>
      </c>
      <c r="J1088" t="s">
        <v>15</v>
      </c>
      <c r="K1088" t="s">
        <v>78</v>
      </c>
      <c r="L1088" s="2">
        <v>7</v>
      </c>
      <c r="M1088" t="s">
        <v>75</v>
      </c>
      <c r="N1088" t="s">
        <v>79</v>
      </c>
      <c r="O1088" t="s">
        <v>212</v>
      </c>
    </row>
    <row r="1089" spans="1:15" x14ac:dyDescent="0.25">
      <c r="A1089" s="2">
        <v>1</v>
      </c>
      <c r="B1089" s="2">
        <v>2016</v>
      </c>
      <c r="C1089" t="s">
        <v>434</v>
      </c>
      <c r="D1089" t="s">
        <v>48</v>
      </c>
      <c r="E1089" s="2" t="s">
        <v>7</v>
      </c>
      <c r="F1089" s="2">
        <f>VLOOKUP(C1089,'Five Year Alumni Srvy 2016 Data'!C:F,4,FALSE)</f>
        <v>0</v>
      </c>
      <c r="G1089" s="2" t="str">
        <f>VLOOKUP(F1089,Coding!K:L,2,FALSE)</f>
        <v>Non-URM</v>
      </c>
      <c r="H1089" t="s">
        <v>270</v>
      </c>
      <c r="I1089" t="s">
        <v>270</v>
      </c>
      <c r="J1089" t="s">
        <v>21</v>
      </c>
      <c r="K1089" t="s">
        <v>78</v>
      </c>
      <c r="L1089" s="3"/>
      <c r="M1089" t="s">
        <v>75</v>
      </c>
      <c r="N1089" t="s">
        <v>79</v>
      </c>
    </row>
    <row r="1090" spans="1:15" x14ac:dyDescent="0.25">
      <c r="A1090" s="2">
        <v>1</v>
      </c>
      <c r="B1090" s="2">
        <v>2016</v>
      </c>
      <c r="C1090" t="s">
        <v>442</v>
      </c>
      <c r="D1090" t="s">
        <v>169</v>
      </c>
      <c r="E1090" s="2" t="s">
        <v>7</v>
      </c>
      <c r="F1090" s="2">
        <f>VLOOKUP(C1090,'Five Year Alumni Srvy 2016 Data'!C:F,4,FALSE)</f>
        <v>0</v>
      </c>
      <c r="G1090" s="2" t="str">
        <f>VLOOKUP(F1090,Coding!K:L,2,FALSE)</f>
        <v>Non-URM</v>
      </c>
      <c r="H1090" t="s">
        <v>306</v>
      </c>
      <c r="I1090" t="s">
        <v>306</v>
      </c>
      <c r="J1090" t="s">
        <v>21</v>
      </c>
      <c r="K1090" t="s">
        <v>78</v>
      </c>
      <c r="L1090" s="2">
        <v>5</v>
      </c>
      <c r="M1090" t="s">
        <v>75</v>
      </c>
      <c r="N1090" t="s">
        <v>79</v>
      </c>
      <c r="O1090" t="s">
        <v>192</v>
      </c>
    </row>
    <row r="1091" spans="1:15" x14ac:dyDescent="0.25">
      <c r="A1091" s="2">
        <v>1</v>
      </c>
      <c r="B1091" s="2">
        <v>2016</v>
      </c>
      <c r="C1091" t="s">
        <v>445</v>
      </c>
      <c r="D1091" t="s">
        <v>264</v>
      </c>
      <c r="E1091" s="2" t="s">
        <v>7</v>
      </c>
      <c r="F1091" s="2">
        <f>VLOOKUP(C1091,'Five Year Alumni Srvy 2016 Data'!C:F,4,FALSE)</f>
        <v>0</v>
      </c>
      <c r="G1091" s="2" t="str">
        <f>VLOOKUP(F1091,Coding!K:L,2,FALSE)</f>
        <v>Non-URM</v>
      </c>
      <c r="H1091" t="s">
        <v>412</v>
      </c>
      <c r="I1091" t="s">
        <v>196</v>
      </c>
      <c r="J1091" t="s">
        <v>10</v>
      </c>
      <c r="K1091" t="s">
        <v>78</v>
      </c>
      <c r="L1091" s="2">
        <v>3</v>
      </c>
      <c r="M1091" t="s">
        <v>75</v>
      </c>
      <c r="N1091" t="s">
        <v>79</v>
      </c>
      <c r="O1091" t="s">
        <v>231</v>
      </c>
    </row>
    <row r="1092" spans="1:15" x14ac:dyDescent="0.25">
      <c r="A1092" s="2">
        <v>1</v>
      </c>
      <c r="B1092" s="2">
        <v>2016</v>
      </c>
      <c r="C1092" t="s">
        <v>446</v>
      </c>
      <c r="D1092" t="s">
        <v>204</v>
      </c>
      <c r="E1092" s="2" t="s">
        <v>7</v>
      </c>
      <c r="F1092" s="2">
        <f>VLOOKUP(C1092,'Five Year Alumni Srvy 2016 Data'!C:F,4,FALSE)</f>
        <v>0</v>
      </c>
      <c r="G1092" s="2" t="str">
        <f>VLOOKUP(F1092,Coding!K:L,2,FALSE)</f>
        <v>Non-URM</v>
      </c>
      <c r="H1092" t="s">
        <v>195</v>
      </c>
      <c r="I1092" t="s">
        <v>196</v>
      </c>
      <c r="J1092" t="s">
        <v>10</v>
      </c>
      <c r="K1092" t="s">
        <v>78</v>
      </c>
      <c r="L1092" s="2">
        <v>1</v>
      </c>
      <c r="M1092" t="s">
        <v>75</v>
      </c>
      <c r="N1092" t="s">
        <v>79</v>
      </c>
      <c r="O1092" t="s">
        <v>80</v>
      </c>
    </row>
    <row r="1093" spans="1:15" x14ac:dyDescent="0.25">
      <c r="A1093" s="2">
        <v>1</v>
      </c>
      <c r="B1093" s="2">
        <v>2016</v>
      </c>
      <c r="C1093" t="s">
        <v>449</v>
      </c>
      <c r="D1093" t="s">
        <v>48</v>
      </c>
      <c r="E1093" s="2" t="s">
        <v>7</v>
      </c>
      <c r="F1093" s="2">
        <f>VLOOKUP(C1093,'Five Year Alumni Srvy 2016 Data'!C:F,4,FALSE)</f>
        <v>0</v>
      </c>
      <c r="G1093" s="2" t="str">
        <f>VLOOKUP(F1093,Coding!K:L,2,FALSE)</f>
        <v>Non-URM</v>
      </c>
      <c r="H1093" t="s">
        <v>190</v>
      </c>
      <c r="I1093" t="s">
        <v>191</v>
      </c>
      <c r="J1093" t="s">
        <v>21</v>
      </c>
      <c r="K1093" t="s">
        <v>78</v>
      </c>
      <c r="L1093" s="2">
        <v>7</v>
      </c>
      <c r="M1093" t="s">
        <v>75</v>
      </c>
      <c r="N1093" t="s">
        <v>79</v>
      </c>
      <c r="O1093" t="s">
        <v>212</v>
      </c>
    </row>
    <row r="1094" spans="1:15" x14ac:dyDescent="0.25">
      <c r="A1094" s="2">
        <v>1</v>
      </c>
      <c r="B1094" s="2">
        <v>2016</v>
      </c>
      <c r="C1094" t="s">
        <v>461</v>
      </c>
      <c r="D1094" t="s">
        <v>48</v>
      </c>
      <c r="E1094" s="2" t="s">
        <v>7</v>
      </c>
      <c r="F1094" s="2">
        <f>VLOOKUP(C1094,'Five Year Alumni Srvy 2016 Data'!C:F,4,FALSE)</f>
        <v>0</v>
      </c>
      <c r="G1094" s="2" t="str">
        <f>VLOOKUP(F1094,Coding!K:L,2,FALSE)</f>
        <v>Non-URM</v>
      </c>
      <c r="H1094" t="s">
        <v>306</v>
      </c>
      <c r="I1094" t="s">
        <v>306</v>
      </c>
      <c r="J1094" t="s">
        <v>21</v>
      </c>
      <c r="K1094" t="s">
        <v>78</v>
      </c>
      <c r="L1094" s="2">
        <v>5</v>
      </c>
      <c r="M1094" t="s">
        <v>75</v>
      </c>
      <c r="N1094" t="s">
        <v>79</v>
      </c>
      <c r="O1094" t="s">
        <v>192</v>
      </c>
    </row>
    <row r="1095" spans="1:15" x14ac:dyDescent="0.25">
      <c r="A1095" s="2">
        <v>1</v>
      </c>
      <c r="B1095" s="2">
        <v>2016</v>
      </c>
      <c r="C1095" t="s">
        <v>472</v>
      </c>
      <c r="D1095" t="s">
        <v>48</v>
      </c>
      <c r="E1095" s="2" t="s">
        <v>7</v>
      </c>
      <c r="F1095" s="2">
        <f>VLOOKUP(C1095,'Five Year Alumni Srvy 2016 Data'!C:F,4,FALSE)</f>
        <v>0</v>
      </c>
      <c r="G1095" s="2" t="str">
        <f>VLOOKUP(F1095,Coding!K:L,2,FALSE)</f>
        <v>Non-URM</v>
      </c>
      <c r="H1095" t="s">
        <v>473</v>
      </c>
      <c r="I1095" t="s">
        <v>473</v>
      </c>
      <c r="J1095" t="s">
        <v>17</v>
      </c>
      <c r="K1095" t="s">
        <v>78</v>
      </c>
      <c r="L1095" s="2">
        <v>3</v>
      </c>
      <c r="M1095" t="s">
        <v>75</v>
      </c>
      <c r="N1095" t="s">
        <v>79</v>
      </c>
      <c r="O1095" t="s">
        <v>231</v>
      </c>
    </row>
    <row r="1096" spans="1:15" x14ac:dyDescent="0.25">
      <c r="A1096" s="2">
        <v>1</v>
      </c>
      <c r="B1096" s="2">
        <v>2016</v>
      </c>
      <c r="C1096" t="s">
        <v>476</v>
      </c>
      <c r="D1096" t="s">
        <v>48</v>
      </c>
      <c r="E1096" s="2" t="s">
        <v>7</v>
      </c>
      <c r="F1096" s="2">
        <f>VLOOKUP(C1096,'Five Year Alumni Srvy 2016 Data'!C:F,4,FALSE)</f>
        <v>0</v>
      </c>
      <c r="G1096" s="2" t="str">
        <f>VLOOKUP(F1096,Coding!K:L,2,FALSE)</f>
        <v>Non-URM</v>
      </c>
      <c r="H1096" t="s">
        <v>339</v>
      </c>
      <c r="I1096" t="s">
        <v>339</v>
      </c>
      <c r="J1096" t="s">
        <v>15</v>
      </c>
      <c r="K1096" t="s">
        <v>78</v>
      </c>
      <c r="L1096" s="2">
        <v>1</v>
      </c>
      <c r="M1096" t="s">
        <v>75</v>
      </c>
      <c r="N1096" t="s">
        <v>79</v>
      </c>
      <c r="O1096" t="s">
        <v>80</v>
      </c>
    </row>
    <row r="1097" spans="1:15" x14ac:dyDescent="0.25">
      <c r="A1097" s="2">
        <v>1</v>
      </c>
      <c r="B1097" s="2">
        <v>2016</v>
      </c>
      <c r="C1097" t="s">
        <v>482</v>
      </c>
      <c r="D1097" t="s">
        <v>48</v>
      </c>
      <c r="E1097" s="2" t="s">
        <v>7</v>
      </c>
      <c r="F1097" s="2">
        <f>VLOOKUP(C1097,'Five Year Alumni Srvy 2016 Data'!C:F,4,FALSE)</f>
        <v>0</v>
      </c>
      <c r="G1097" s="2" t="str">
        <f>VLOOKUP(F1097,Coding!K:L,2,FALSE)</f>
        <v>Non-URM</v>
      </c>
      <c r="H1097" t="s">
        <v>483</v>
      </c>
      <c r="I1097" t="s">
        <v>401</v>
      </c>
      <c r="J1097" t="s">
        <v>19</v>
      </c>
      <c r="K1097" t="s">
        <v>78</v>
      </c>
      <c r="L1097" s="2">
        <v>4</v>
      </c>
      <c r="M1097" t="s">
        <v>75</v>
      </c>
      <c r="N1097" t="s">
        <v>79</v>
      </c>
      <c r="O1097" t="s">
        <v>174</v>
      </c>
    </row>
    <row r="1098" spans="1:15" x14ac:dyDescent="0.25">
      <c r="A1098" s="2">
        <v>1</v>
      </c>
      <c r="B1098" s="2">
        <v>2016</v>
      </c>
      <c r="C1098" t="s">
        <v>490</v>
      </c>
      <c r="D1098" t="s">
        <v>48</v>
      </c>
      <c r="E1098" s="2" t="s">
        <v>7</v>
      </c>
      <c r="F1098" s="2">
        <f>VLOOKUP(C1098,'Five Year Alumni Srvy 2016 Data'!C:F,4,FALSE)</f>
        <v>0</v>
      </c>
      <c r="G1098" s="2" t="str">
        <f>VLOOKUP(F1098,Coding!K:L,2,FALSE)</f>
        <v>Non-URM</v>
      </c>
      <c r="H1098" t="s">
        <v>195</v>
      </c>
      <c r="I1098" t="s">
        <v>196</v>
      </c>
      <c r="J1098" t="s">
        <v>10</v>
      </c>
      <c r="K1098" t="s">
        <v>78</v>
      </c>
      <c r="L1098" s="2">
        <v>4</v>
      </c>
      <c r="M1098" t="s">
        <v>75</v>
      </c>
      <c r="N1098" t="s">
        <v>79</v>
      </c>
      <c r="O1098" t="s">
        <v>174</v>
      </c>
    </row>
    <row r="1099" spans="1:15" x14ac:dyDescent="0.25">
      <c r="A1099" s="2">
        <v>1</v>
      </c>
      <c r="B1099" s="2">
        <v>2016</v>
      </c>
      <c r="C1099" t="s">
        <v>495</v>
      </c>
      <c r="D1099" t="s">
        <v>48</v>
      </c>
      <c r="E1099" s="2" t="s">
        <v>7</v>
      </c>
      <c r="F1099" s="2">
        <f>VLOOKUP(C1099,'Five Year Alumni Srvy 2016 Data'!C:F,4,FALSE)</f>
        <v>0</v>
      </c>
      <c r="G1099" s="2" t="str">
        <f>VLOOKUP(F1099,Coding!K:L,2,FALSE)</f>
        <v>Non-URM</v>
      </c>
      <c r="H1099" t="s">
        <v>219</v>
      </c>
      <c r="I1099" t="s">
        <v>220</v>
      </c>
      <c r="J1099" t="s">
        <v>19</v>
      </c>
      <c r="K1099" t="s">
        <v>78</v>
      </c>
      <c r="L1099" s="2">
        <v>8</v>
      </c>
      <c r="M1099" t="s">
        <v>75</v>
      </c>
      <c r="N1099" t="s">
        <v>79</v>
      </c>
      <c r="O1099" t="s">
        <v>239</v>
      </c>
    </row>
    <row r="1100" spans="1:15" x14ac:dyDescent="0.25">
      <c r="A1100" s="2">
        <v>1</v>
      </c>
      <c r="B1100" s="2">
        <v>2016</v>
      </c>
      <c r="C1100" t="s">
        <v>181</v>
      </c>
      <c r="D1100" t="s">
        <v>48</v>
      </c>
      <c r="E1100" s="2" t="s">
        <v>7</v>
      </c>
      <c r="F1100" s="2">
        <f>VLOOKUP(C1100,'Five Year Alumni Srvy 2016 Data'!C:F,4,FALSE)</f>
        <v>0</v>
      </c>
      <c r="G1100" s="2" t="str">
        <f>VLOOKUP(F1100,Coding!K:L,2,FALSE)</f>
        <v>Non-URM</v>
      </c>
      <c r="H1100" t="s">
        <v>182</v>
      </c>
      <c r="I1100" t="s">
        <v>182</v>
      </c>
      <c r="J1100" t="s">
        <v>21</v>
      </c>
      <c r="K1100" t="s">
        <v>81</v>
      </c>
      <c r="L1100" s="2">
        <v>2</v>
      </c>
      <c r="M1100" t="s">
        <v>75</v>
      </c>
      <c r="N1100" t="s">
        <v>82</v>
      </c>
      <c r="O1100" t="s">
        <v>175</v>
      </c>
    </row>
    <row r="1101" spans="1:15" x14ac:dyDescent="0.25">
      <c r="A1101" s="2">
        <v>1</v>
      </c>
      <c r="B1101" s="2">
        <v>2016</v>
      </c>
      <c r="C1101" t="s">
        <v>197</v>
      </c>
      <c r="D1101" t="s">
        <v>48</v>
      </c>
      <c r="E1101" s="2" t="s">
        <v>7</v>
      </c>
      <c r="F1101" s="2">
        <f>VLOOKUP(C1101,'Five Year Alumni Srvy 2016 Data'!C:F,4,FALSE)</f>
        <v>0</v>
      </c>
      <c r="G1101" s="2" t="str">
        <f>VLOOKUP(F1101,Coding!K:L,2,FALSE)</f>
        <v>Non-URM</v>
      </c>
      <c r="H1101" t="s">
        <v>198</v>
      </c>
      <c r="I1101" t="s">
        <v>199</v>
      </c>
      <c r="J1101" t="s">
        <v>17</v>
      </c>
      <c r="K1101" t="s">
        <v>81</v>
      </c>
      <c r="L1101" s="2">
        <v>1</v>
      </c>
      <c r="M1101" t="s">
        <v>75</v>
      </c>
      <c r="N1101" t="s">
        <v>82</v>
      </c>
      <c r="O1101" t="s">
        <v>83</v>
      </c>
    </row>
    <row r="1102" spans="1:15" x14ac:dyDescent="0.25">
      <c r="A1102" s="2">
        <v>1</v>
      </c>
      <c r="B1102" s="2">
        <v>2016</v>
      </c>
      <c r="C1102" t="s">
        <v>240</v>
      </c>
      <c r="D1102" t="s">
        <v>48</v>
      </c>
      <c r="E1102" s="2" t="s">
        <v>7</v>
      </c>
      <c r="F1102" s="2">
        <f>VLOOKUP(C1102,'Five Year Alumni Srvy 2016 Data'!C:F,4,FALSE)</f>
        <v>0</v>
      </c>
      <c r="G1102" s="2" t="str">
        <f>VLOOKUP(F1102,Coding!K:L,2,FALSE)</f>
        <v>Non-URM</v>
      </c>
      <c r="H1102" t="s">
        <v>241</v>
      </c>
      <c r="I1102" t="s">
        <v>242</v>
      </c>
      <c r="J1102" t="s">
        <v>21</v>
      </c>
      <c r="K1102" t="s">
        <v>81</v>
      </c>
      <c r="L1102" s="2">
        <v>7</v>
      </c>
      <c r="M1102" t="s">
        <v>75</v>
      </c>
      <c r="N1102" t="s">
        <v>82</v>
      </c>
      <c r="O1102" t="s">
        <v>243</v>
      </c>
    </row>
    <row r="1103" spans="1:15" x14ac:dyDescent="0.25">
      <c r="A1103" s="2">
        <v>1</v>
      </c>
      <c r="B1103" s="2">
        <v>2016</v>
      </c>
      <c r="C1103" t="s">
        <v>247</v>
      </c>
      <c r="D1103" t="s">
        <v>48</v>
      </c>
      <c r="E1103" s="2" t="s">
        <v>7</v>
      </c>
      <c r="F1103" s="2">
        <f>VLOOKUP(C1103,'Five Year Alumni Srvy 2016 Data'!C:F,4,FALSE)</f>
        <v>0</v>
      </c>
      <c r="G1103" s="2" t="str">
        <f>VLOOKUP(F1103,Coding!K:L,2,FALSE)</f>
        <v>Non-URM</v>
      </c>
      <c r="H1103" t="s">
        <v>248</v>
      </c>
      <c r="I1103" t="s">
        <v>249</v>
      </c>
      <c r="J1103" t="s">
        <v>17</v>
      </c>
      <c r="K1103" t="s">
        <v>81</v>
      </c>
      <c r="L1103" s="2">
        <v>2</v>
      </c>
      <c r="M1103" t="s">
        <v>75</v>
      </c>
      <c r="N1103" t="s">
        <v>82</v>
      </c>
      <c r="O1103" t="s">
        <v>175</v>
      </c>
    </row>
    <row r="1104" spans="1:15" x14ac:dyDescent="0.25">
      <c r="A1104" s="2">
        <v>1</v>
      </c>
      <c r="B1104" s="2">
        <v>2016</v>
      </c>
      <c r="C1104" t="s">
        <v>250</v>
      </c>
      <c r="D1104" t="s">
        <v>48</v>
      </c>
      <c r="E1104" s="2" t="s">
        <v>7</v>
      </c>
      <c r="F1104" s="2">
        <f>VLOOKUP(C1104,'Five Year Alumni Srvy 2016 Data'!C:F,4,FALSE)</f>
        <v>0</v>
      </c>
      <c r="G1104" s="2" t="str">
        <f>VLOOKUP(F1104,Coding!K:L,2,FALSE)</f>
        <v>Non-URM</v>
      </c>
      <c r="H1104" t="s">
        <v>228</v>
      </c>
      <c r="I1104" t="s">
        <v>229</v>
      </c>
      <c r="J1104" t="s">
        <v>21</v>
      </c>
      <c r="K1104" t="s">
        <v>81</v>
      </c>
      <c r="L1104" s="2">
        <v>1</v>
      </c>
      <c r="M1104" t="s">
        <v>75</v>
      </c>
      <c r="N1104" t="s">
        <v>82</v>
      </c>
      <c r="O1104" t="s">
        <v>83</v>
      </c>
    </row>
    <row r="1105" spans="1:15" x14ac:dyDescent="0.25">
      <c r="A1105" s="2">
        <v>1</v>
      </c>
      <c r="B1105" s="2">
        <v>2016</v>
      </c>
      <c r="C1105" t="s">
        <v>283</v>
      </c>
      <c r="D1105" t="s">
        <v>204</v>
      </c>
      <c r="E1105" s="2" t="s">
        <v>7</v>
      </c>
      <c r="F1105" s="2">
        <f>VLOOKUP(C1105,'Five Year Alumni Srvy 2016 Data'!C:F,4,FALSE)</f>
        <v>0</v>
      </c>
      <c r="G1105" s="2" t="str">
        <f>VLOOKUP(F1105,Coding!K:L,2,FALSE)</f>
        <v>Non-URM</v>
      </c>
      <c r="H1105" t="s">
        <v>284</v>
      </c>
      <c r="I1105" t="s">
        <v>261</v>
      </c>
      <c r="J1105" t="s">
        <v>10</v>
      </c>
      <c r="K1105" t="s">
        <v>81</v>
      </c>
      <c r="L1105" s="2">
        <v>5</v>
      </c>
      <c r="M1105" t="s">
        <v>75</v>
      </c>
      <c r="N1105" t="s">
        <v>82</v>
      </c>
      <c r="O1105" t="s">
        <v>280</v>
      </c>
    </row>
    <row r="1106" spans="1:15" x14ac:dyDescent="0.25">
      <c r="A1106" s="2">
        <v>1</v>
      </c>
      <c r="B1106" s="2">
        <v>2016</v>
      </c>
      <c r="C1106" t="s">
        <v>285</v>
      </c>
      <c r="D1106" t="s">
        <v>264</v>
      </c>
      <c r="E1106" s="2" t="s">
        <v>7</v>
      </c>
      <c r="F1106" s="2">
        <f>VLOOKUP(C1106,'Five Year Alumni Srvy 2016 Data'!C:F,4,FALSE)</f>
        <v>0</v>
      </c>
      <c r="G1106" s="2" t="str">
        <f>VLOOKUP(F1106,Coding!K:L,2,FALSE)</f>
        <v>Non-URM</v>
      </c>
      <c r="H1106" t="s">
        <v>270</v>
      </c>
      <c r="I1106" t="s">
        <v>270</v>
      </c>
      <c r="J1106" t="s">
        <v>21</v>
      </c>
      <c r="K1106" t="s">
        <v>81</v>
      </c>
      <c r="L1106" s="2">
        <v>1</v>
      </c>
      <c r="M1106" t="s">
        <v>75</v>
      </c>
      <c r="N1106" t="s">
        <v>82</v>
      </c>
      <c r="O1106" t="s">
        <v>83</v>
      </c>
    </row>
    <row r="1107" spans="1:15" x14ac:dyDescent="0.25">
      <c r="A1107" s="2">
        <v>1</v>
      </c>
      <c r="B1107" s="2">
        <v>2016</v>
      </c>
      <c r="C1107" t="s">
        <v>288</v>
      </c>
      <c r="D1107" t="s">
        <v>48</v>
      </c>
      <c r="E1107" s="2" t="s">
        <v>7</v>
      </c>
      <c r="F1107" s="2">
        <f>VLOOKUP(C1107,'Five Year Alumni Srvy 2016 Data'!C:F,4,FALSE)</f>
        <v>0</v>
      </c>
      <c r="G1107" s="2" t="str">
        <f>VLOOKUP(F1107,Coding!K:L,2,FALSE)</f>
        <v>Non-URM</v>
      </c>
      <c r="H1107" t="s">
        <v>289</v>
      </c>
      <c r="I1107" t="s">
        <v>290</v>
      </c>
      <c r="J1107" t="s">
        <v>17</v>
      </c>
      <c r="K1107" t="s">
        <v>81</v>
      </c>
      <c r="L1107" s="2">
        <v>7</v>
      </c>
      <c r="M1107" t="s">
        <v>75</v>
      </c>
      <c r="N1107" t="s">
        <v>82</v>
      </c>
      <c r="O1107" t="s">
        <v>243</v>
      </c>
    </row>
    <row r="1108" spans="1:15" x14ac:dyDescent="0.25">
      <c r="A1108" s="2">
        <v>1</v>
      </c>
      <c r="B1108" s="2">
        <v>2016</v>
      </c>
      <c r="C1108" t="s">
        <v>291</v>
      </c>
      <c r="D1108" t="s">
        <v>48</v>
      </c>
      <c r="E1108" s="2" t="s">
        <v>7</v>
      </c>
      <c r="F1108" s="2">
        <f>VLOOKUP(C1108,'Five Year Alumni Srvy 2016 Data'!C:F,4,FALSE)</f>
        <v>0</v>
      </c>
      <c r="G1108" s="2" t="str">
        <f>VLOOKUP(F1108,Coding!K:L,2,FALSE)</f>
        <v>Non-URM</v>
      </c>
      <c r="H1108" t="s">
        <v>292</v>
      </c>
      <c r="I1108" t="s">
        <v>293</v>
      </c>
      <c r="J1108" t="s">
        <v>15</v>
      </c>
      <c r="K1108" t="s">
        <v>81</v>
      </c>
      <c r="L1108" s="2">
        <v>6</v>
      </c>
      <c r="M1108" t="s">
        <v>75</v>
      </c>
      <c r="N1108" t="s">
        <v>82</v>
      </c>
      <c r="O1108" t="s">
        <v>294</v>
      </c>
    </row>
    <row r="1109" spans="1:15" x14ac:dyDescent="0.25">
      <c r="A1109" s="2">
        <v>1</v>
      </c>
      <c r="B1109" s="2">
        <v>2016</v>
      </c>
      <c r="C1109" t="s">
        <v>297</v>
      </c>
      <c r="D1109" t="s">
        <v>48</v>
      </c>
      <c r="E1109" s="2" t="s">
        <v>7</v>
      </c>
      <c r="F1109" s="2">
        <f>VLOOKUP(C1109,'Five Year Alumni Srvy 2016 Data'!C:F,4,FALSE)</f>
        <v>0</v>
      </c>
      <c r="G1109" s="2" t="str">
        <f>VLOOKUP(F1109,Coding!K:L,2,FALSE)</f>
        <v>Non-URM</v>
      </c>
      <c r="H1109" t="s">
        <v>298</v>
      </c>
      <c r="I1109" t="s">
        <v>298</v>
      </c>
      <c r="J1109" t="s">
        <v>21</v>
      </c>
      <c r="K1109" t="s">
        <v>81</v>
      </c>
      <c r="L1109" s="2">
        <v>2</v>
      </c>
      <c r="M1109" t="s">
        <v>75</v>
      </c>
      <c r="N1109" t="s">
        <v>82</v>
      </c>
      <c r="O1109" t="s">
        <v>175</v>
      </c>
    </row>
    <row r="1110" spans="1:15" x14ac:dyDescent="0.25">
      <c r="A1110" s="2">
        <v>1</v>
      </c>
      <c r="B1110" s="2">
        <v>2016</v>
      </c>
      <c r="C1110" t="s">
        <v>299</v>
      </c>
      <c r="D1110" t="s">
        <v>48</v>
      </c>
      <c r="E1110" s="2" t="s">
        <v>7</v>
      </c>
      <c r="F1110" s="2">
        <f>VLOOKUP(C1110,'Five Year Alumni Srvy 2016 Data'!C:F,4,FALSE)</f>
        <v>0</v>
      </c>
      <c r="G1110" s="2" t="str">
        <f>VLOOKUP(F1110,Coding!K:L,2,FALSE)</f>
        <v>Non-URM</v>
      </c>
      <c r="H1110" t="s">
        <v>241</v>
      </c>
      <c r="I1110" t="s">
        <v>242</v>
      </c>
      <c r="J1110" t="s">
        <v>21</v>
      </c>
      <c r="K1110" t="s">
        <v>81</v>
      </c>
      <c r="L1110" s="2">
        <v>2</v>
      </c>
      <c r="M1110" t="s">
        <v>75</v>
      </c>
      <c r="N1110" t="s">
        <v>82</v>
      </c>
      <c r="O1110" t="s">
        <v>175</v>
      </c>
    </row>
    <row r="1111" spans="1:15" x14ac:dyDescent="0.25">
      <c r="A1111" s="2">
        <v>1</v>
      </c>
      <c r="B1111" s="2">
        <v>2016</v>
      </c>
      <c r="C1111" t="s">
        <v>305</v>
      </c>
      <c r="D1111" t="s">
        <v>204</v>
      </c>
      <c r="E1111" s="2" t="s">
        <v>7</v>
      </c>
      <c r="F1111" s="2">
        <f>VLOOKUP(C1111,'Five Year Alumni Srvy 2016 Data'!C:F,4,FALSE)</f>
        <v>0</v>
      </c>
      <c r="G1111" s="2" t="str">
        <f>VLOOKUP(F1111,Coding!K:L,2,FALSE)</f>
        <v>Non-URM</v>
      </c>
      <c r="H1111" t="s">
        <v>306</v>
      </c>
      <c r="I1111" t="s">
        <v>306</v>
      </c>
      <c r="J1111" t="s">
        <v>21</v>
      </c>
      <c r="K1111" t="s">
        <v>81</v>
      </c>
      <c r="L1111" s="3"/>
      <c r="M1111" t="s">
        <v>75</v>
      </c>
      <c r="N1111" t="s">
        <v>82</v>
      </c>
    </row>
    <row r="1112" spans="1:15" x14ac:dyDescent="0.25">
      <c r="A1112" s="2">
        <v>1</v>
      </c>
      <c r="B1112" s="2">
        <v>2016</v>
      </c>
      <c r="C1112" t="s">
        <v>326</v>
      </c>
      <c r="D1112" t="s">
        <v>48</v>
      </c>
      <c r="E1112" s="2" t="s">
        <v>7</v>
      </c>
      <c r="F1112" s="2">
        <f>VLOOKUP(C1112,'Five Year Alumni Srvy 2016 Data'!C:F,4,FALSE)</f>
        <v>0</v>
      </c>
      <c r="G1112" s="2" t="str">
        <f>VLOOKUP(F1112,Coding!K:L,2,FALSE)</f>
        <v>Non-URM</v>
      </c>
      <c r="H1112" t="s">
        <v>182</v>
      </c>
      <c r="I1112" t="s">
        <v>182</v>
      </c>
      <c r="J1112" t="s">
        <v>21</v>
      </c>
      <c r="K1112" t="s">
        <v>81</v>
      </c>
      <c r="L1112" s="3"/>
      <c r="M1112" t="s">
        <v>75</v>
      </c>
      <c r="N1112" t="s">
        <v>82</v>
      </c>
    </row>
    <row r="1113" spans="1:15" x14ac:dyDescent="0.25">
      <c r="A1113" s="2">
        <v>1</v>
      </c>
      <c r="B1113" s="2">
        <v>2016</v>
      </c>
      <c r="C1113" t="s">
        <v>331</v>
      </c>
      <c r="D1113" t="s">
        <v>204</v>
      </c>
      <c r="E1113" s="2" t="s">
        <v>7</v>
      </c>
      <c r="F1113" s="2">
        <f>VLOOKUP(C1113,'Five Year Alumni Srvy 2016 Data'!C:F,4,FALSE)</f>
        <v>0</v>
      </c>
      <c r="G1113" s="2" t="str">
        <f>VLOOKUP(F1113,Coding!K:L,2,FALSE)</f>
        <v>Non-URM</v>
      </c>
      <c r="H1113" t="s">
        <v>219</v>
      </c>
      <c r="I1113" t="s">
        <v>220</v>
      </c>
      <c r="J1113" t="s">
        <v>19</v>
      </c>
      <c r="K1113" t="s">
        <v>81</v>
      </c>
      <c r="L1113" s="2">
        <v>5</v>
      </c>
      <c r="M1113" t="s">
        <v>75</v>
      </c>
      <c r="N1113" t="s">
        <v>82</v>
      </c>
      <c r="O1113" t="s">
        <v>280</v>
      </c>
    </row>
    <row r="1114" spans="1:15" x14ac:dyDescent="0.25">
      <c r="A1114" s="2">
        <v>1</v>
      </c>
      <c r="B1114" s="2">
        <v>2016</v>
      </c>
      <c r="C1114" t="s">
        <v>334</v>
      </c>
      <c r="D1114" t="s">
        <v>48</v>
      </c>
      <c r="E1114" s="2" t="s">
        <v>7</v>
      </c>
      <c r="F1114" s="2">
        <f>VLOOKUP(C1114,'Five Year Alumni Srvy 2016 Data'!C:F,4,FALSE)</f>
        <v>0</v>
      </c>
      <c r="G1114" s="2" t="str">
        <f>VLOOKUP(F1114,Coding!K:L,2,FALSE)</f>
        <v>Non-URM</v>
      </c>
      <c r="H1114" t="s">
        <v>335</v>
      </c>
      <c r="I1114" t="s">
        <v>50</v>
      </c>
      <c r="J1114" t="s">
        <v>17</v>
      </c>
      <c r="K1114" t="s">
        <v>81</v>
      </c>
      <c r="L1114" s="3"/>
      <c r="M1114" t="s">
        <v>75</v>
      </c>
      <c r="N1114" t="s">
        <v>82</v>
      </c>
    </row>
    <row r="1115" spans="1:15" x14ac:dyDescent="0.25">
      <c r="A1115" s="2">
        <v>1</v>
      </c>
      <c r="B1115" s="2">
        <v>2016</v>
      </c>
      <c r="C1115" t="s">
        <v>337</v>
      </c>
      <c r="D1115" t="s">
        <v>48</v>
      </c>
      <c r="E1115" s="2" t="s">
        <v>7</v>
      </c>
      <c r="F1115" s="2">
        <f>VLOOKUP(C1115,'Five Year Alumni Srvy 2016 Data'!C:F,4,FALSE)</f>
        <v>0</v>
      </c>
      <c r="G1115" s="2" t="str">
        <f>VLOOKUP(F1115,Coding!K:L,2,FALSE)</f>
        <v>Non-URM</v>
      </c>
      <c r="H1115" t="s">
        <v>298</v>
      </c>
      <c r="I1115" t="s">
        <v>298</v>
      </c>
      <c r="J1115" t="s">
        <v>21</v>
      </c>
      <c r="K1115" t="s">
        <v>81</v>
      </c>
      <c r="L1115" s="2">
        <v>6</v>
      </c>
      <c r="M1115" t="s">
        <v>75</v>
      </c>
      <c r="N1115" t="s">
        <v>82</v>
      </c>
      <c r="O1115" t="s">
        <v>294</v>
      </c>
    </row>
    <row r="1116" spans="1:15" x14ac:dyDescent="0.25">
      <c r="A1116" s="2">
        <v>1</v>
      </c>
      <c r="B1116" s="2">
        <v>2016</v>
      </c>
      <c r="C1116" t="s">
        <v>338</v>
      </c>
      <c r="D1116" t="s">
        <v>48</v>
      </c>
      <c r="E1116" s="2" t="s">
        <v>7</v>
      </c>
      <c r="F1116" s="2">
        <f>VLOOKUP(C1116,'Five Year Alumni Srvy 2016 Data'!C:F,4,FALSE)</f>
        <v>0</v>
      </c>
      <c r="G1116" s="2" t="str">
        <f>VLOOKUP(F1116,Coding!K:L,2,FALSE)</f>
        <v>Non-URM</v>
      </c>
      <c r="H1116" t="s">
        <v>339</v>
      </c>
      <c r="I1116" t="s">
        <v>339</v>
      </c>
      <c r="J1116" t="s">
        <v>15</v>
      </c>
      <c r="K1116" t="s">
        <v>81</v>
      </c>
      <c r="L1116" s="2">
        <v>1</v>
      </c>
      <c r="M1116" t="s">
        <v>75</v>
      </c>
      <c r="N1116" t="s">
        <v>82</v>
      </c>
      <c r="O1116" t="s">
        <v>83</v>
      </c>
    </row>
    <row r="1117" spans="1:15" x14ac:dyDescent="0.25">
      <c r="A1117" s="2">
        <v>1</v>
      </c>
      <c r="B1117" s="2">
        <v>2016</v>
      </c>
      <c r="C1117" t="s">
        <v>340</v>
      </c>
      <c r="D1117" t="s">
        <v>48</v>
      </c>
      <c r="E1117" s="2" t="s">
        <v>7</v>
      </c>
      <c r="F1117" s="2">
        <f>VLOOKUP(C1117,'Five Year Alumni Srvy 2016 Data'!C:F,4,FALSE)</f>
        <v>0</v>
      </c>
      <c r="G1117" s="2" t="str">
        <f>VLOOKUP(F1117,Coding!K:L,2,FALSE)</f>
        <v>Non-URM</v>
      </c>
      <c r="H1117" t="s">
        <v>318</v>
      </c>
      <c r="I1117" t="s">
        <v>171</v>
      </c>
      <c r="J1117" t="s">
        <v>19</v>
      </c>
      <c r="K1117" t="s">
        <v>81</v>
      </c>
      <c r="L1117" s="2">
        <v>2</v>
      </c>
      <c r="M1117" t="s">
        <v>75</v>
      </c>
      <c r="N1117" t="s">
        <v>82</v>
      </c>
      <c r="O1117" t="s">
        <v>175</v>
      </c>
    </row>
    <row r="1118" spans="1:15" x14ac:dyDescent="0.25">
      <c r="A1118" s="2">
        <v>1</v>
      </c>
      <c r="B1118" s="2">
        <v>2016</v>
      </c>
      <c r="C1118" t="s">
        <v>385</v>
      </c>
      <c r="D1118" t="s">
        <v>48</v>
      </c>
      <c r="E1118" s="2" t="s">
        <v>7</v>
      </c>
      <c r="F1118" s="2">
        <f>VLOOKUP(C1118,'Five Year Alumni Srvy 2016 Data'!C:F,4,FALSE)</f>
        <v>0</v>
      </c>
      <c r="G1118" s="2" t="str">
        <f>VLOOKUP(F1118,Coding!K:L,2,FALSE)</f>
        <v>Non-URM</v>
      </c>
      <c r="H1118" t="s">
        <v>270</v>
      </c>
      <c r="I1118" t="s">
        <v>270</v>
      </c>
      <c r="J1118" t="s">
        <v>21</v>
      </c>
      <c r="K1118" t="s">
        <v>81</v>
      </c>
      <c r="L1118" s="2">
        <v>3</v>
      </c>
      <c r="M1118" t="s">
        <v>75</v>
      </c>
      <c r="N1118" t="s">
        <v>82</v>
      </c>
      <c r="O1118" t="s">
        <v>208</v>
      </c>
    </row>
    <row r="1119" spans="1:15" x14ac:dyDescent="0.25">
      <c r="A1119" s="2">
        <v>1</v>
      </c>
      <c r="B1119" s="2">
        <v>2016</v>
      </c>
      <c r="C1119" t="s">
        <v>391</v>
      </c>
      <c r="D1119" t="s">
        <v>48</v>
      </c>
      <c r="E1119" s="2" t="s">
        <v>7</v>
      </c>
      <c r="F1119" s="2">
        <f>VLOOKUP(C1119,'Five Year Alumni Srvy 2016 Data'!C:F,4,FALSE)</f>
        <v>0</v>
      </c>
      <c r="G1119" s="2" t="str">
        <f>VLOOKUP(F1119,Coding!K:L,2,FALSE)</f>
        <v>Non-URM</v>
      </c>
      <c r="H1119" t="s">
        <v>238</v>
      </c>
      <c r="I1119" t="s">
        <v>225</v>
      </c>
      <c r="J1119" t="s">
        <v>19</v>
      </c>
      <c r="K1119" t="s">
        <v>81</v>
      </c>
      <c r="L1119" s="2">
        <v>3</v>
      </c>
      <c r="M1119" t="s">
        <v>75</v>
      </c>
      <c r="N1119" t="s">
        <v>82</v>
      </c>
      <c r="O1119" t="s">
        <v>208</v>
      </c>
    </row>
    <row r="1120" spans="1:15" x14ac:dyDescent="0.25">
      <c r="A1120" s="2">
        <v>1</v>
      </c>
      <c r="B1120" s="2">
        <v>2016</v>
      </c>
      <c r="C1120" t="s">
        <v>400</v>
      </c>
      <c r="D1120" t="s">
        <v>264</v>
      </c>
      <c r="E1120" s="2" t="s">
        <v>7</v>
      </c>
      <c r="F1120" s="2">
        <f>VLOOKUP(C1120,'Five Year Alumni Srvy 2016 Data'!C:F,4,FALSE)</f>
        <v>0</v>
      </c>
      <c r="G1120" s="2" t="str">
        <f>VLOOKUP(F1120,Coding!K:L,2,FALSE)</f>
        <v>Non-URM</v>
      </c>
      <c r="H1120" t="s">
        <v>401</v>
      </c>
      <c r="I1120" t="s">
        <v>401</v>
      </c>
      <c r="J1120" t="s">
        <v>19</v>
      </c>
      <c r="K1120" t="s">
        <v>81</v>
      </c>
      <c r="L1120" s="2">
        <v>6</v>
      </c>
      <c r="M1120" t="s">
        <v>75</v>
      </c>
      <c r="N1120" t="s">
        <v>82</v>
      </c>
      <c r="O1120" t="s">
        <v>294</v>
      </c>
    </row>
    <row r="1121" spans="1:15" x14ac:dyDescent="0.25">
      <c r="A1121" s="2">
        <v>1</v>
      </c>
      <c r="B1121" s="2">
        <v>2016</v>
      </c>
      <c r="C1121" t="s">
        <v>406</v>
      </c>
      <c r="D1121" t="s">
        <v>204</v>
      </c>
      <c r="E1121" s="2" t="s">
        <v>7</v>
      </c>
      <c r="F1121" s="2">
        <f>VLOOKUP(C1121,'Five Year Alumni Srvy 2016 Data'!C:F,4,FALSE)</f>
        <v>0</v>
      </c>
      <c r="G1121" s="2" t="str">
        <f>VLOOKUP(F1121,Coding!K:L,2,FALSE)</f>
        <v>Non-URM</v>
      </c>
      <c r="H1121" t="s">
        <v>215</v>
      </c>
      <c r="I1121" t="s">
        <v>215</v>
      </c>
      <c r="J1121" t="s">
        <v>21</v>
      </c>
      <c r="K1121" t="s">
        <v>81</v>
      </c>
      <c r="L1121" s="2">
        <v>5</v>
      </c>
      <c r="M1121" t="s">
        <v>75</v>
      </c>
      <c r="N1121" t="s">
        <v>82</v>
      </c>
      <c r="O1121" t="s">
        <v>280</v>
      </c>
    </row>
    <row r="1122" spans="1:15" x14ac:dyDescent="0.25">
      <c r="A1122" s="2">
        <v>1</v>
      </c>
      <c r="B1122" s="2">
        <v>2016</v>
      </c>
      <c r="C1122" t="s">
        <v>413</v>
      </c>
      <c r="D1122" t="s">
        <v>169</v>
      </c>
      <c r="E1122" s="2" t="s">
        <v>7</v>
      </c>
      <c r="F1122" s="2">
        <f>VLOOKUP(C1122,'Five Year Alumni Srvy 2016 Data'!C:F,4,FALSE)</f>
        <v>0</v>
      </c>
      <c r="G1122" s="2" t="str">
        <f>VLOOKUP(F1122,Coding!K:L,2,FALSE)</f>
        <v>Non-URM</v>
      </c>
      <c r="H1122" t="s">
        <v>414</v>
      </c>
      <c r="I1122" t="s">
        <v>415</v>
      </c>
      <c r="J1122" t="s">
        <v>19</v>
      </c>
      <c r="K1122" t="s">
        <v>81</v>
      </c>
      <c r="L1122" s="2">
        <v>6</v>
      </c>
      <c r="M1122" t="s">
        <v>75</v>
      </c>
      <c r="N1122" t="s">
        <v>82</v>
      </c>
      <c r="O1122" t="s">
        <v>294</v>
      </c>
    </row>
    <row r="1123" spans="1:15" x14ac:dyDescent="0.25">
      <c r="A1123" s="2">
        <v>1</v>
      </c>
      <c r="B1123" s="2">
        <v>2016</v>
      </c>
      <c r="C1123" t="s">
        <v>416</v>
      </c>
      <c r="D1123" t="s">
        <v>169</v>
      </c>
      <c r="E1123" s="2" t="s">
        <v>7</v>
      </c>
      <c r="F1123" s="2">
        <f>VLOOKUP(C1123,'Five Year Alumni Srvy 2016 Data'!C:F,4,FALSE)</f>
        <v>0</v>
      </c>
      <c r="G1123" s="2" t="str">
        <f>VLOOKUP(F1123,Coding!K:L,2,FALSE)</f>
        <v>Non-URM</v>
      </c>
      <c r="H1123" t="s">
        <v>235</v>
      </c>
      <c r="I1123" t="s">
        <v>236</v>
      </c>
      <c r="J1123" t="s">
        <v>15</v>
      </c>
      <c r="K1123" t="s">
        <v>81</v>
      </c>
      <c r="L1123" s="2">
        <v>2</v>
      </c>
      <c r="M1123" t="s">
        <v>75</v>
      </c>
      <c r="N1123" t="s">
        <v>82</v>
      </c>
      <c r="O1123" t="s">
        <v>175</v>
      </c>
    </row>
    <row r="1124" spans="1:15" x14ac:dyDescent="0.25">
      <c r="A1124" s="2">
        <v>1</v>
      </c>
      <c r="B1124" s="2">
        <v>2016</v>
      </c>
      <c r="C1124" t="s">
        <v>419</v>
      </c>
      <c r="D1124" t="s">
        <v>48</v>
      </c>
      <c r="E1124" s="2" t="s">
        <v>7</v>
      </c>
      <c r="F1124" s="2">
        <f>VLOOKUP(C1124,'Five Year Alumni Srvy 2016 Data'!C:F,4,FALSE)</f>
        <v>0</v>
      </c>
      <c r="G1124" s="2" t="str">
        <f>VLOOKUP(F1124,Coding!K:L,2,FALSE)</f>
        <v>Non-URM</v>
      </c>
      <c r="H1124" t="s">
        <v>420</v>
      </c>
      <c r="I1124" t="s">
        <v>273</v>
      </c>
      <c r="J1124" t="s">
        <v>21</v>
      </c>
      <c r="K1124" t="s">
        <v>81</v>
      </c>
      <c r="L1124" s="2">
        <v>1</v>
      </c>
      <c r="M1124" t="s">
        <v>75</v>
      </c>
      <c r="N1124" t="s">
        <v>82</v>
      </c>
      <c r="O1124" t="s">
        <v>83</v>
      </c>
    </row>
    <row r="1125" spans="1:15" x14ac:dyDescent="0.25">
      <c r="A1125" s="2">
        <v>1</v>
      </c>
      <c r="B1125" s="2">
        <v>2016</v>
      </c>
      <c r="C1125" t="s">
        <v>426</v>
      </c>
      <c r="D1125" t="s">
        <v>48</v>
      </c>
      <c r="E1125" s="2" t="s">
        <v>7</v>
      </c>
      <c r="F1125" s="2">
        <f>VLOOKUP(C1125,'Five Year Alumni Srvy 2016 Data'!C:F,4,FALSE)</f>
        <v>0</v>
      </c>
      <c r="G1125" s="2" t="str">
        <f>VLOOKUP(F1125,Coding!K:L,2,FALSE)</f>
        <v>Non-URM</v>
      </c>
      <c r="H1125" t="s">
        <v>427</v>
      </c>
      <c r="I1125" t="s">
        <v>267</v>
      </c>
      <c r="J1125" t="s">
        <v>10</v>
      </c>
      <c r="K1125" t="s">
        <v>81</v>
      </c>
      <c r="L1125" s="2">
        <v>2</v>
      </c>
      <c r="M1125" t="s">
        <v>75</v>
      </c>
      <c r="N1125" t="s">
        <v>82</v>
      </c>
      <c r="O1125" t="s">
        <v>175</v>
      </c>
    </row>
    <row r="1126" spans="1:15" x14ac:dyDescent="0.25">
      <c r="A1126" s="2">
        <v>1</v>
      </c>
      <c r="B1126" s="2">
        <v>2016</v>
      </c>
      <c r="C1126" t="s">
        <v>431</v>
      </c>
      <c r="D1126" t="s">
        <v>48</v>
      </c>
      <c r="E1126" s="2" t="s">
        <v>7</v>
      </c>
      <c r="F1126" s="2">
        <f>VLOOKUP(C1126,'Five Year Alumni Srvy 2016 Data'!C:F,4,FALSE)</f>
        <v>0</v>
      </c>
      <c r="G1126" s="2" t="str">
        <f>VLOOKUP(F1126,Coding!K:L,2,FALSE)</f>
        <v>Non-URM</v>
      </c>
      <c r="H1126" t="s">
        <v>432</v>
      </c>
      <c r="I1126" t="s">
        <v>433</v>
      </c>
      <c r="J1126" t="s">
        <v>15</v>
      </c>
      <c r="K1126" t="s">
        <v>81</v>
      </c>
      <c r="L1126" s="2">
        <v>5</v>
      </c>
      <c r="M1126" t="s">
        <v>75</v>
      </c>
      <c r="N1126" t="s">
        <v>82</v>
      </c>
      <c r="O1126" t="s">
        <v>280</v>
      </c>
    </row>
    <row r="1127" spans="1:15" x14ac:dyDescent="0.25">
      <c r="A1127" s="2">
        <v>1</v>
      </c>
      <c r="B1127" s="2">
        <v>2016</v>
      </c>
      <c r="C1127" t="s">
        <v>434</v>
      </c>
      <c r="D1127" t="s">
        <v>48</v>
      </c>
      <c r="E1127" s="2" t="s">
        <v>7</v>
      </c>
      <c r="F1127" s="2">
        <f>VLOOKUP(C1127,'Five Year Alumni Srvy 2016 Data'!C:F,4,FALSE)</f>
        <v>0</v>
      </c>
      <c r="G1127" s="2" t="str">
        <f>VLOOKUP(F1127,Coding!K:L,2,FALSE)</f>
        <v>Non-URM</v>
      </c>
      <c r="H1127" t="s">
        <v>270</v>
      </c>
      <c r="I1127" t="s">
        <v>270</v>
      </c>
      <c r="J1127" t="s">
        <v>21</v>
      </c>
      <c r="K1127" t="s">
        <v>81</v>
      </c>
      <c r="L1127" s="3"/>
      <c r="M1127" t="s">
        <v>75</v>
      </c>
      <c r="N1127" t="s">
        <v>82</v>
      </c>
    </row>
    <row r="1128" spans="1:15" x14ac:dyDescent="0.25">
      <c r="A1128" s="2">
        <v>1</v>
      </c>
      <c r="B1128" s="2">
        <v>2016</v>
      </c>
      <c r="C1128" t="s">
        <v>442</v>
      </c>
      <c r="D1128" t="s">
        <v>169</v>
      </c>
      <c r="E1128" s="2" t="s">
        <v>7</v>
      </c>
      <c r="F1128" s="2">
        <f>VLOOKUP(C1128,'Five Year Alumni Srvy 2016 Data'!C:F,4,FALSE)</f>
        <v>0</v>
      </c>
      <c r="G1128" s="2" t="str">
        <f>VLOOKUP(F1128,Coding!K:L,2,FALSE)</f>
        <v>Non-URM</v>
      </c>
      <c r="H1128" t="s">
        <v>306</v>
      </c>
      <c r="I1128" t="s">
        <v>306</v>
      </c>
      <c r="J1128" t="s">
        <v>21</v>
      </c>
      <c r="K1128" t="s">
        <v>81</v>
      </c>
      <c r="L1128" s="2">
        <v>1</v>
      </c>
      <c r="M1128" t="s">
        <v>75</v>
      </c>
      <c r="N1128" t="s">
        <v>82</v>
      </c>
      <c r="O1128" t="s">
        <v>83</v>
      </c>
    </row>
    <row r="1129" spans="1:15" x14ac:dyDescent="0.25">
      <c r="A1129" s="2">
        <v>1</v>
      </c>
      <c r="B1129" s="2">
        <v>2016</v>
      </c>
      <c r="C1129" t="s">
        <v>445</v>
      </c>
      <c r="D1129" t="s">
        <v>264</v>
      </c>
      <c r="E1129" s="2" t="s">
        <v>7</v>
      </c>
      <c r="F1129" s="2">
        <f>VLOOKUP(C1129,'Five Year Alumni Srvy 2016 Data'!C:F,4,FALSE)</f>
        <v>0</v>
      </c>
      <c r="G1129" s="2" t="str">
        <f>VLOOKUP(F1129,Coding!K:L,2,FALSE)</f>
        <v>Non-URM</v>
      </c>
      <c r="H1129" t="s">
        <v>412</v>
      </c>
      <c r="I1129" t="s">
        <v>196</v>
      </c>
      <c r="J1129" t="s">
        <v>10</v>
      </c>
      <c r="K1129" t="s">
        <v>81</v>
      </c>
      <c r="L1129" s="2">
        <v>1</v>
      </c>
      <c r="M1129" t="s">
        <v>75</v>
      </c>
      <c r="N1129" t="s">
        <v>82</v>
      </c>
      <c r="O1129" t="s">
        <v>83</v>
      </c>
    </row>
    <row r="1130" spans="1:15" x14ac:dyDescent="0.25">
      <c r="A1130" s="2">
        <v>1</v>
      </c>
      <c r="B1130" s="2">
        <v>2016</v>
      </c>
      <c r="C1130" t="s">
        <v>446</v>
      </c>
      <c r="D1130" t="s">
        <v>204</v>
      </c>
      <c r="E1130" s="2" t="s">
        <v>7</v>
      </c>
      <c r="F1130" s="2">
        <f>VLOOKUP(C1130,'Five Year Alumni Srvy 2016 Data'!C:F,4,FALSE)</f>
        <v>0</v>
      </c>
      <c r="G1130" s="2" t="str">
        <f>VLOOKUP(F1130,Coding!K:L,2,FALSE)</f>
        <v>Non-URM</v>
      </c>
      <c r="H1130" t="s">
        <v>195</v>
      </c>
      <c r="I1130" t="s">
        <v>196</v>
      </c>
      <c r="J1130" t="s">
        <v>10</v>
      </c>
      <c r="K1130" t="s">
        <v>81</v>
      </c>
      <c r="L1130" s="2">
        <v>3</v>
      </c>
      <c r="M1130" t="s">
        <v>75</v>
      </c>
      <c r="N1130" t="s">
        <v>82</v>
      </c>
      <c r="O1130" t="s">
        <v>208</v>
      </c>
    </row>
    <row r="1131" spans="1:15" x14ac:dyDescent="0.25">
      <c r="A1131" s="2">
        <v>1</v>
      </c>
      <c r="B1131" s="2">
        <v>2016</v>
      </c>
      <c r="C1131" t="s">
        <v>449</v>
      </c>
      <c r="D1131" t="s">
        <v>48</v>
      </c>
      <c r="E1131" s="2" t="s">
        <v>7</v>
      </c>
      <c r="F1131" s="2">
        <f>VLOOKUP(C1131,'Five Year Alumni Srvy 2016 Data'!C:F,4,FALSE)</f>
        <v>0</v>
      </c>
      <c r="G1131" s="2" t="str">
        <f>VLOOKUP(F1131,Coding!K:L,2,FALSE)</f>
        <v>Non-URM</v>
      </c>
      <c r="H1131" t="s">
        <v>190</v>
      </c>
      <c r="I1131" t="s">
        <v>191</v>
      </c>
      <c r="J1131" t="s">
        <v>21</v>
      </c>
      <c r="K1131" t="s">
        <v>81</v>
      </c>
      <c r="L1131" s="2">
        <v>1</v>
      </c>
      <c r="M1131" t="s">
        <v>75</v>
      </c>
      <c r="N1131" t="s">
        <v>82</v>
      </c>
      <c r="O1131" t="s">
        <v>83</v>
      </c>
    </row>
    <row r="1132" spans="1:15" x14ac:dyDescent="0.25">
      <c r="A1132" s="2">
        <v>1</v>
      </c>
      <c r="B1132" s="2">
        <v>2016</v>
      </c>
      <c r="C1132" t="s">
        <v>461</v>
      </c>
      <c r="D1132" t="s">
        <v>48</v>
      </c>
      <c r="E1132" s="2" t="s">
        <v>7</v>
      </c>
      <c r="F1132" s="2">
        <f>VLOOKUP(C1132,'Five Year Alumni Srvy 2016 Data'!C:F,4,FALSE)</f>
        <v>0</v>
      </c>
      <c r="G1132" s="2" t="str">
        <f>VLOOKUP(F1132,Coding!K:L,2,FALSE)</f>
        <v>Non-URM</v>
      </c>
      <c r="H1132" t="s">
        <v>306</v>
      </c>
      <c r="I1132" t="s">
        <v>306</v>
      </c>
      <c r="J1132" t="s">
        <v>21</v>
      </c>
      <c r="K1132" t="s">
        <v>81</v>
      </c>
      <c r="L1132" s="2">
        <v>3</v>
      </c>
      <c r="M1132" t="s">
        <v>75</v>
      </c>
      <c r="N1132" t="s">
        <v>82</v>
      </c>
      <c r="O1132" t="s">
        <v>208</v>
      </c>
    </row>
    <row r="1133" spans="1:15" x14ac:dyDescent="0.25">
      <c r="A1133" s="2">
        <v>1</v>
      </c>
      <c r="B1133" s="2">
        <v>2016</v>
      </c>
      <c r="C1133" t="s">
        <v>472</v>
      </c>
      <c r="D1133" t="s">
        <v>48</v>
      </c>
      <c r="E1133" s="2" t="s">
        <v>7</v>
      </c>
      <c r="F1133" s="2">
        <f>VLOOKUP(C1133,'Five Year Alumni Srvy 2016 Data'!C:F,4,FALSE)</f>
        <v>0</v>
      </c>
      <c r="G1133" s="2" t="str">
        <f>VLOOKUP(F1133,Coding!K:L,2,FALSE)</f>
        <v>Non-URM</v>
      </c>
      <c r="H1133" t="s">
        <v>473</v>
      </c>
      <c r="I1133" t="s">
        <v>473</v>
      </c>
      <c r="J1133" t="s">
        <v>17</v>
      </c>
      <c r="K1133" t="s">
        <v>81</v>
      </c>
      <c r="L1133" s="2">
        <v>1</v>
      </c>
      <c r="M1133" t="s">
        <v>75</v>
      </c>
      <c r="N1133" t="s">
        <v>82</v>
      </c>
      <c r="O1133" t="s">
        <v>83</v>
      </c>
    </row>
    <row r="1134" spans="1:15" x14ac:dyDescent="0.25">
      <c r="A1134" s="2">
        <v>1</v>
      </c>
      <c r="B1134" s="2">
        <v>2016</v>
      </c>
      <c r="C1134" t="s">
        <v>476</v>
      </c>
      <c r="D1134" t="s">
        <v>48</v>
      </c>
      <c r="E1134" s="2" t="s">
        <v>7</v>
      </c>
      <c r="F1134" s="2">
        <f>VLOOKUP(C1134,'Five Year Alumni Srvy 2016 Data'!C:F,4,FALSE)</f>
        <v>0</v>
      </c>
      <c r="G1134" s="2" t="str">
        <f>VLOOKUP(F1134,Coding!K:L,2,FALSE)</f>
        <v>Non-URM</v>
      </c>
      <c r="H1134" t="s">
        <v>339</v>
      </c>
      <c r="I1134" t="s">
        <v>339</v>
      </c>
      <c r="J1134" t="s">
        <v>15</v>
      </c>
      <c r="K1134" t="s">
        <v>81</v>
      </c>
      <c r="L1134" s="2">
        <v>1</v>
      </c>
      <c r="M1134" t="s">
        <v>75</v>
      </c>
      <c r="N1134" t="s">
        <v>82</v>
      </c>
      <c r="O1134" t="s">
        <v>83</v>
      </c>
    </row>
    <row r="1135" spans="1:15" x14ac:dyDescent="0.25">
      <c r="A1135" s="2">
        <v>1</v>
      </c>
      <c r="B1135" s="2">
        <v>2016</v>
      </c>
      <c r="C1135" t="s">
        <v>482</v>
      </c>
      <c r="D1135" t="s">
        <v>48</v>
      </c>
      <c r="E1135" s="2" t="s">
        <v>7</v>
      </c>
      <c r="F1135" s="2">
        <f>VLOOKUP(C1135,'Five Year Alumni Srvy 2016 Data'!C:F,4,FALSE)</f>
        <v>0</v>
      </c>
      <c r="G1135" s="2" t="str">
        <f>VLOOKUP(F1135,Coding!K:L,2,FALSE)</f>
        <v>Non-URM</v>
      </c>
      <c r="H1135" t="s">
        <v>483</v>
      </c>
      <c r="I1135" t="s">
        <v>401</v>
      </c>
      <c r="J1135" t="s">
        <v>19</v>
      </c>
      <c r="K1135" t="s">
        <v>81</v>
      </c>
      <c r="L1135" s="2">
        <v>2</v>
      </c>
      <c r="M1135" t="s">
        <v>75</v>
      </c>
      <c r="N1135" t="s">
        <v>82</v>
      </c>
      <c r="O1135" t="s">
        <v>175</v>
      </c>
    </row>
    <row r="1136" spans="1:15" x14ac:dyDescent="0.25">
      <c r="A1136" s="2">
        <v>1</v>
      </c>
      <c r="B1136" s="2">
        <v>2016</v>
      </c>
      <c r="C1136" t="s">
        <v>490</v>
      </c>
      <c r="D1136" t="s">
        <v>48</v>
      </c>
      <c r="E1136" s="2" t="s">
        <v>7</v>
      </c>
      <c r="F1136" s="2">
        <f>VLOOKUP(C1136,'Five Year Alumni Srvy 2016 Data'!C:F,4,FALSE)</f>
        <v>0</v>
      </c>
      <c r="G1136" s="2" t="str">
        <f>VLOOKUP(F1136,Coding!K:L,2,FALSE)</f>
        <v>Non-URM</v>
      </c>
      <c r="H1136" t="s">
        <v>195</v>
      </c>
      <c r="I1136" t="s">
        <v>196</v>
      </c>
      <c r="J1136" t="s">
        <v>10</v>
      </c>
      <c r="K1136" t="s">
        <v>81</v>
      </c>
      <c r="L1136" s="2">
        <v>6</v>
      </c>
      <c r="M1136" t="s">
        <v>75</v>
      </c>
      <c r="N1136" t="s">
        <v>82</v>
      </c>
      <c r="O1136" t="s">
        <v>294</v>
      </c>
    </row>
    <row r="1137" spans="1:15" x14ac:dyDescent="0.25">
      <c r="A1137" s="2">
        <v>1</v>
      </c>
      <c r="B1137" s="2">
        <v>2016</v>
      </c>
      <c r="C1137" t="s">
        <v>495</v>
      </c>
      <c r="D1137" t="s">
        <v>48</v>
      </c>
      <c r="E1137" s="2" t="s">
        <v>7</v>
      </c>
      <c r="F1137" s="2">
        <f>VLOOKUP(C1137,'Five Year Alumni Srvy 2016 Data'!C:F,4,FALSE)</f>
        <v>0</v>
      </c>
      <c r="G1137" s="2" t="str">
        <f>VLOOKUP(F1137,Coding!K:L,2,FALSE)</f>
        <v>Non-URM</v>
      </c>
      <c r="H1137" t="s">
        <v>219</v>
      </c>
      <c r="I1137" t="s">
        <v>220</v>
      </c>
      <c r="J1137" t="s">
        <v>19</v>
      </c>
      <c r="K1137" t="s">
        <v>81</v>
      </c>
      <c r="L1137" s="2">
        <v>5</v>
      </c>
      <c r="M1137" t="s">
        <v>75</v>
      </c>
      <c r="N1137" t="s">
        <v>82</v>
      </c>
      <c r="O1137" t="s">
        <v>280</v>
      </c>
    </row>
    <row r="1138" spans="1:15" x14ac:dyDescent="0.25">
      <c r="A1138" s="2">
        <v>1</v>
      </c>
      <c r="B1138" s="2">
        <v>2016</v>
      </c>
      <c r="C1138" t="s">
        <v>203</v>
      </c>
      <c r="D1138" t="s">
        <v>204</v>
      </c>
      <c r="E1138" s="2" t="s">
        <v>7</v>
      </c>
      <c r="F1138" s="2">
        <f>VLOOKUP(C1138,'Five Year Alumni Srvy 2016 Data'!C:F,4,FALSE)</f>
        <v>1</v>
      </c>
      <c r="G1138" s="2" t="str">
        <f>VLOOKUP(F1138,Coding!K:L,2,FALSE)</f>
        <v>URM</v>
      </c>
      <c r="H1138" t="s">
        <v>205</v>
      </c>
      <c r="I1138" t="s">
        <v>206</v>
      </c>
      <c r="J1138" t="s">
        <v>15</v>
      </c>
      <c r="K1138" t="s">
        <v>90</v>
      </c>
      <c r="L1138" s="2">
        <v>2</v>
      </c>
      <c r="M1138" t="s">
        <v>75</v>
      </c>
      <c r="N1138" t="s">
        <v>91</v>
      </c>
      <c r="O1138" t="s">
        <v>176</v>
      </c>
    </row>
    <row r="1139" spans="1:15" x14ac:dyDescent="0.25">
      <c r="A1139" s="2">
        <v>1</v>
      </c>
      <c r="B1139" s="2">
        <v>2016</v>
      </c>
      <c r="C1139" t="s">
        <v>214</v>
      </c>
      <c r="D1139" t="s">
        <v>204</v>
      </c>
      <c r="E1139" s="2" t="s">
        <v>7</v>
      </c>
      <c r="F1139" s="2">
        <f>VLOOKUP(C1139,'Five Year Alumni Srvy 2016 Data'!C:F,4,FALSE)</f>
        <v>1</v>
      </c>
      <c r="G1139" s="2" t="str">
        <f>VLOOKUP(F1139,Coding!K:L,2,FALSE)</f>
        <v>URM</v>
      </c>
      <c r="H1139" t="s">
        <v>215</v>
      </c>
      <c r="I1139" t="s">
        <v>215</v>
      </c>
      <c r="J1139" t="s">
        <v>21</v>
      </c>
      <c r="K1139" t="s">
        <v>90</v>
      </c>
      <c r="L1139" s="2">
        <v>3</v>
      </c>
      <c r="M1139" t="s">
        <v>75</v>
      </c>
      <c r="N1139" t="s">
        <v>91</v>
      </c>
      <c r="O1139" t="s">
        <v>95</v>
      </c>
    </row>
    <row r="1140" spans="1:15" x14ac:dyDescent="0.25">
      <c r="A1140" s="2">
        <v>1</v>
      </c>
      <c r="B1140" s="2">
        <v>2016</v>
      </c>
      <c r="C1140" t="s">
        <v>263</v>
      </c>
      <c r="D1140" t="s">
        <v>264</v>
      </c>
      <c r="E1140" s="2" t="s">
        <v>7</v>
      </c>
      <c r="F1140" s="2">
        <f>VLOOKUP(C1140,'Five Year Alumni Srvy 2016 Data'!C:F,4,FALSE)</f>
        <v>1</v>
      </c>
      <c r="G1140" s="2" t="str">
        <f>VLOOKUP(F1140,Coding!K:L,2,FALSE)</f>
        <v>URM</v>
      </c>
      <c r="H1140" t="s">
        <v>248</v>
      </c>
      <c r="I1140" t="s">
        <v>249</v>
      </c>
      <c r="J1140" t="s">
        <v>17</v>
      </c>
      <c r="K1140" t="s">
        <v>90</v>
      </c>
      <c r="L1140" s="2">
        <v>4</v>
      </c>
      <c r="M1140" t="s">
        <v>75</v>
      </c>
      <c r="N1140" t="s">
        <v>91</v>
      </c>
      <c r="O1140" t="s">
        <v>92</v>
      </c>
    </row>
    <row r="1141" spans="1:15" x14ac:dyDescent="0.25">
      <c r="A1141" s="2">
        <v>1</v>
      </c>
      <c r="B1141" s="2">
        <v>2016</v>
      </c>
      <c r="C1141" t="s">
        <v>269</v>
      </c>
      <c r="D1141" t="s">
        <v>48</v>
      </c>
      <c r="E1141" s="2" t="s">
        <v>7</v>
      </c>
      <c r="F1141" s="2">
        <f>VLOOKUP(C1141,'Five Year Alumni Srvy 2016 Data'!C:F,4,FALSE)</f>
        <v>1</v>
      </c>
      <c r="G1141" s="2" t="str">
        <f>VLOOKUP(F1141,Coding!K:L,2,FALSE)</f>
        <v>URM</v>
      </c>
      <c r="H1141" t="s">
        <v>270</v>
      </c>
      <c r="I1141" t="s">
        <v>270</v>
      </c>
      <c r="J1141" t="s">
        <v>21</v>
      </c>
      <c r="K1141" t="s">
        <v>90</v>
      </c>
      <c r="L1141" s="2">
        <v>1</v>
      </c>
      <c r="M1141" t="s">
        <v>75</v>
      </c>
      <c r="N1141" t="s">
        <v>91</v>
      </c>
      <c r="O1141" t="s">
        <v>200</v>
      </c>
    </row>
    <row r="1142" spans="1:15" x14ac:dyDescent="0.25">
      <c r="A1142" s="2">
        <v>1</v>
      </c>
      <c r="B1142" s="2">
        <v>2016</v>
      </c>
      <c r="C1142" t="s">
        <v>271</v>
      </c>
      <c r="D1142" t="s">
        <v>48</v>
      </c>
      <c r="E1142" s="2" t="s">
        <v>7</v>
      </c>
      <c r="F1142" s="2">
        <f>VLOOKUP(C1142,'Five Year Alumni Srvy 2016 Data'!C:F,4,FALSE)</f>
        <v>1</v>
      </c>
      <c r="G1142" s="2" t="str">
        <f>VLOOKUP(F1142,Coding!K:L,2,FALSE)</f>
        <v>URM</v>
      </c>
      <c r="H1142" t="s">
        <v>272</v>
      </c>
      <c r="I1142" t="s">
        <v>273</v>
      </c>
      <c r="J1142" t="s">
        <v>21</v>
      </c>
      <c r="K1142" t="s">
        <v>90</v>
      </c>
      <c r="L1142" s="2">
        <v>2</v>
      </c>
      <c r="M1142" t="s">
        <v>75</v>
      </c>
      <c r="N1142" t="s">
        <v>91</v>
      </c>
      <c r="O1142" t="s">
        <v>176</v>
      </c>
    </row>
    <row r="1143" spans="1:15" x14ac:dyDescent="0.25">
      <c r="A1143" s="2">
        <v>1</v>
      </c>
      <c r="B1143" s="2">
        <v>2016</v>
      </c>
      <c r="C1143" t="s">
        <v>312</v>
      </c>
      <c r="D1143" t="s">
        <v>169</v>
      </c>
      <c r="E1143" s="2" t="s">
        <v>7</v>
      </c>
      <c r="F1143" s="2">
        <f>VLOOKUP(C1143,'Five Year Alumni Srvy 2016 Data'!C:F,4,FALSE)</f>
        <v>1</v>
      </c>
      <c r="G1143" s="2" t="str">
        <f>VLOOKUP(F1143,Coding!K:L,2,FALSE)</f>
        <v>URM</v>
      </c>
      <c r="H1143" t="s">
        <v>270</v>
      </c>
      <c r="I1143" t="s">
        <v>270</v>
      </c>
      <c r="J1143" t="s">
        <v>21</v>
      </c>
      <c r="K1143" t="s">
        <v>90</v>
      </c>
      <c r="L1143" s="2">
        <v>4</v>
      </c>
      <c r="M1143" t="s">
        <v>75</v>
      </c>
      <c r="N1143" t="s">
        <v>91</v>
      </c>
      <c r="O1143" t="s">
        <v>92</v>
      </c>
    </row>
    <row r="1144" spans="1:15" x14ac:dyDescent="0.25">
      <c r="A1144" s="2">
        <v>1</v>
      </c>
      <c r="B1144" s="2">
        <v>2016</v>
      </c>
      <c r="C1144" t="s">
        <v>317</v>
      </c>
      <c r="D1144" t="s">
        <v>169</v>
      </c>
      <c r="E1144" s="2" t="s">
        <v>7</v>
      </c>
      <c r="F1144" s="2">
        <f>VLOOKUP(C1144,'Five Year Alumni Srvy 2016 Data'!C:F,4,FALSE)</f>
        <v>1</v>
      </c>
      <c r="G1144" s="2" t="str">
        <f>VLOOKUP(F1144,Coding!K:L,2,FALSE)</f>
        <v>URM</v>
      </c>
      <c r="H1144" t="s">
        <v>318</v>
      </c>
      <c r="I1144" t="s">
        <v>171</v>
      </c>
      <c r="J1144" t="s">
        <v>19</v>
      </c>
      <c r="K1144" t="s">
        <v>90</v>
      </c>
      <c r="L1144" s="2">
        <v>4</v>
      </c>
      <c r="M1144" t="s">
        <v>75</v>
      </c>
      <c r="N1144" t="s">
        <v>91</v>
      </c>
      <c r="O1144" t="s">
        <v>92</v>
      </c>
    </row>
    <row r="1145" spans="1:15" x14ac:dyDescent="0.25">
      <c r="A1145" s="2">
        <v>1</v>
      </c>
      <c r="B1145" s="2">
        <v>2016</v>
      </c>
      <c r="C1145" t="s">
        <v>325</v>
      </c>
      <c r="D1145" t="s">
        <v>204</v>
      </c>
      <c r="E1145" s="2" t="s">
        <v>7</v>
      </c>
      <c r="F1145" s="2">
        <f>VLOOKUP(C1145,'Five Year Alumni Srvy 2016 Data'!C:F,4,FALSE)</f>
        <v>1</v>
      </c>
      <c r="G1145" s="2" t="str">
        <f>VLOOKUP(F1145,Coding!K:L,2,FALSE)</f>
        <v>URM</v>
      </c>
      <c r="H1145" t="s">
        <v>252</v>
      </c>
      <c r="I1145" t="s">
        <v>206</v>
      </c>
      <c r="J1145" t="s">
        <v>15</v>
      </c>
      <c r="K1145" t="s">
        <v>90</v>
      </c>
      <c r="L1145" s="2">
        <v>1</v>
      </c>
      <c r="M1145" t="s">
        <v>75</v>
      </c>
      <c r="N1145" t="s">
        <v>91</v>
      </c>
      <c r="O1145" t="s">
        <v>200</v>
      </c>
    </row>
    <row r="1146" spans="1:15" x14ac:dyDescent="0.25">
      <c r="A1146" s="2">
        <v>1</v>
      </c>
      <c r="B1146" s="2">
        <v>2016</v>
      </c>
      <c r="C1146" t="s">
        <v>333</v>
      </c>
      <c r="D1146" t="s">
        <v>204</v>
      </c>
      <c r="E1146" s="2" t="s">
        <v>7</v>
      </c>
      <c r="F1146" s="2">
        <f>VLOOKUP(C1146,'Five Year Alumni Srvy 2016 Data'!C:F,4,FALSE)</f>
        <v>1</v>
      </c>
      <c r="G1146" s="2" t="str">
        <f>VLOOKUP(F1146,Coding!K:L,2,FALSE)</f>
        <v>URM</v>
      </c>
      <c r="H1146" t="s">
        <v>198</v>
      </c>
      <c r="I1146" t="s">
        <v>199</v>
      </c>
      <c r="J1146" t="s">
        <v>17</v>
      </c>
      <c r="K1146" t="s">
        <v>90</v>
      </c>
      <c r="L1146" s="2">
        <v>3</v>
      </c>
      <c r="M1146" t="s">
        <v>75</v>
      </c>
      <c r="N1146" t="s">
        <v>91</v>
      </c>
      <c r="O1146" t="s">
        <v>95</v>
      </c>
    </row>
    <row r="1147" spans="1:15" x14ac:dyDescent="0.25">
      <c r="A1147" s="2">
        <v>1</v>
      </c>
      <c r="B1147" s="2">
        <v>2016</v>
      </c>
      <c r="C1147" t="s">
        <v>341</v>
      </c>
      <c r="D1147" t="s">
        <v>48</v>
      </c>
      <c r="E1147" s="2" t="s">
        <v>7</v>
      </c>
      <c r="F1147" s="2">
        <f>VLOOKUP(C1147,'Five Year Alumni Srvy 2016 Data'!C:F,4,FALSE)</f>
        <v>1</v>
      </c>
      <c r="G1147" s="2" t="str">
        <f>VLOOKUP(F1147,Coding!K:L,2,FALSE)</f>
        <v>URM</v>
      </c>
      <c r="H1147" t="s">
        <v>342</v>
      </c>
      <c r="I1147" t="s">
        <v>342</v>
      </c>
      <c r="J1147" t="s">
        <v>19</v>
      </c>
      <c r="K1147" t="s">
        <v>90</v>
      </c>
      <c r="L1147" s="2">
        <v>4</v>
      </c>
      <c r="M1147" t="s">
        <v>75</v>
      </c>
      <c r="N1147" t="s">
        <v>91</v>
      </c>
      <c r="O1147" t="s">
        <v>92</v>
      </c>
    </row>
    <row r="1148" spans="1:15" x14ac:dyDescent="0.25">
      <c r="A1148" s="2">
        <v>1</v>
      </c>
      <c r="B1148" s="2">
        <v>2016</v>
      </c>
      <c r="C1148" t="s">
        <v>349</v>
      </c>
      <c r="D1148" t="s">
        <v>169</v>
      </c>
      <c r="E1148" s="2" t="s">
        <v>7</v>
      </c>
      <c r="F1148" s="2">
        <f>VLOOKUP(C1148,'Five Year Alumni Srvy 2016 Data'!C:F,4,FALSE)</f>
        <v>1</v>
      </c>
      <c r="G1148" s="2" t="str">
        <f>VLOOKUP(F1148,Coding!K:L,2,FALSE)</f>
        <v>URM</v>
      </c>
      <c r="H1148" t="s">
        <v>252</v>
      </c>
      <c r="I1148" t="s">
        <v>206</v>
      </c>
      <c r="J1148" t="s">
        <v>15</v>
      </c>
      <c r="K1148" t="s">
        <v>90</v>
      </c>
      <c r="L1148" s="2">
        <v>4</v>
      </c>
      <c r="M1148" t="s">
        <v>75</v>
      </c>
      <c r="N1148" t="s">
        <v>91</v>
      </c>
      <c r="O1148" t="s">
        <v>92</v>
      </c>
    </row>
    <row r="1149" spans="1:15" x14ac:dyDescent="0.25">
      <c r="A1149" s="2">
        <v>1</v>
      </c>
      <c r="B1149" s="2">
        <v>2016</v>
      </c>
      <c r="C1149" t="s">
        <v>350</v>
      </c>
      <c r="D1149" t="s">
        <v>169</v>
      </c>
      <c r="E1149" s="2" t="s">
        <v>7</v>
      </c>
      <c r="F1149" s="2">
        <f>VLOOKUP(C1149,'Five Year Alumni Srvy 2016 Data'!C:F,4,FALSE)</f>
        <v>1</v>
      </c>
      <c r="G1149" s="2" t="str">
        <f>VLOOKUP(F1149,Coding!K:L,2,FALSE)</f>
        <v>URM</v>
      </c>
      <c r="H1149" t="s">
        <v>272</v>
      </c>
      <c r="I1149" t="s">
        <v>273</v>
      </c>
      <c r="J1149" t="s">
        <v>21</v>
      </c>
      <c r="K1149" t="s">
        <v>90</v>
      </c>
      <c r="L1149" s="2">
        <v>4</v>
      </c>
      <c r="M1149" t="s">
        <v>75</v>
      </c>
      <c r="N1149" t="s">
        <v>91</v>
      </c>
      <c r="O1149" t="s">
        <v>92</v>
      </c>
    </row>
    <row r="1150" spans="1:15" x14ac:dyDescent="0.25">
      <c r="A1150" s="2">
        <v>1</v>
      </c>
      <c r="B1150" s="2">
        <v>2016</v>
      </c>
      <c r="C1150" t="s">
        <v>353</v>
      </c>
      <c r="D1150" t="s">
        <v>48</v>
      </c>
      <c r="E1150" s="2" t="s">
        <v>7</v>
      </c>
      <c r="F1150" s="2">
        <f>VLOOKUP(C1150,'Five Year Alumni Srvy 2016 Data'!C:F,4,FALSE)</f>
        <v>1</v>
      </c>
      <c r="G1150" s="2" t="str">
        <f>VLOOKUP(F1150,Coding!K:L,2,FALSE)</f>
        <v>URM</v>
      </c>
      <c r="H1150" t="s">
        <v>328</v>
      </c>
      <c r="I1150" t="s">
        <v>328</v>
      </c>
      <c r="J1150" t="s">
        <v>10</v>
      </c>
      <c r="K1150" t="s">
        <v>90</v>
      </c>
      <c r="L1150" s="2">
        <v>1</v>
      </c>
      <c r="M1150" t="s">
        <v>75</v>
      </c>
      <c r="N1150" t="s">
        <v>91</v>
      </c>
      <c r="O1150" t="s">
        <v>200</v>
      </c>
    </row>
    <row r="1151" spans="1:15" x14ac:dyDescent="0.25">
      <c r="A1151" s="2">
        <v>1</v>
      </c>
      <c r="B1151" s="2">
        <v>2016</v>
      </c>
      <c r="C1151" t="s">
        <v>354</v>
      </c>
      <c r="D1151" t="s">
        <v>48</v>
      </c>
      <c r="E1151" s="2" t="s">
        <v>7</v>
      </c>
      <c r="F1151" s="2">
        <f>VLOOKUP(C1151,'Five Year Alumni Srvy 2016 Data'!C:F,4,FALSE)</f>
        <v>1</v>
      </c>
      <c r="G1151" s="2" t="str">
        <f>VLOOKUP(F1151,Coding!K:L,2,FALSE)</f>
        <v>URM</v>
      </c>
      <c r="H1151" t="s">
        <v>270</v>
      </c>
      <c r="I1151" t="s">
        <v>270</v>
      </c>
      <c r="J1151" t="s">
        <v>21</v>
      </c>
      <c r="K1151" t="s">
        <v>90</v>
      </c>
      <c r="L1151" s="2">
        <v>3</v>
      </c>
      <c r="M1151" t="s">
        <v>75</v>
      </c>
      <c r="N1151" t="s">
        <v>91</v>
      </c>
      <c r="O1151" t="s">
        <v>95</v>
      </c>
    </row>
    <row r="1152" spans="1:15" x14ac:dyDescent="0.25">
      <c r="A1152" s="2">
        <v>1</v>
      </c>
      <c r="B1152" s="2">
        <v>2016</v>
      </c>
      <c r="C1152" t="s">
        <v>361</v>
      </c>
      <c r="D1152" t="s">
        <v>169</v>
      </c>
      <c r="E1152" s="2" t="s">
        <v>7</v>
      </c>
      <c r="F1152" s="2">
        <f>VLOOKUP(C1152,'Five Year Alumni Srvy 2016 Data'!C:F,4,FALSE)</f>
        <v>1</v>
      </c>
      <c r="G1152" s="2" t="str">
        <f>VLOOKUP(F1152,Coding!K:L,2,FALSE)</f>
        <v>URM</v>
      </c>
      <c r="H1152" t="s">
        <v>362</v>
      </c>
      <c r="I1152" t="s">
        <v>348</v>
      </c>
      <c r="J1152" t="s">
        <v>10</v>
      </c>
      <c r="K1152" t="s">
        <v>90</v>
      </c>
      <c r="L1152" s="2">
        <v>3</v>
      </c>
      <c r="M1152" t="s">
        <v>75</v>
      </c>
      <c r="N1152" t="s">
        <v>91</v>
      </c>
      <c r="O1152" t="s">
        <v>95</v>
      </c>
    </row>
    <row r="1153" spans="1:15" x14ac:dyDescent="0.25">
      <c r="A1153" s="2">
        <v>1</v>
      </c>
      <c r="B1153" s="2">
        <v>2016</v>
      </c>
      <c r="C1153" t="s">
        <v>372</v>
      </c>
      <c r="D1153" t="s">
        <v>204</v>
      </c>
      <c r="E1153" s="2" t="s">
        <v>7</v>
      </c>
      <c r="F1153" s="2">
        <f>VLOOKUP(C1153,'Five Year Alumni Srvy 2016 Data'!C:F,4,FALSE)</f>
        <v>1</v>
      </c>
      <c r="G1153" s="2" t="str">
        <f>VLOOKUP(F1153,Coding!K:L,2,FALSE)</f>
        <v>URM</v>
      </c>
      <c r="H1153" t="s">
        <v>289</v>
      </c>
      <c r="I1153" t="s">
        <v>290</v>
      </c>
      <c r="J1153" t="s">
        <v>17</v>
      </c>
      <c r="K1153" t="s">
        <v>90</v>
      </c>
      <c r="L1153" s="2">
        <v>4</v>
      </c>
      <c r="M1153" t="s">
        <v>75</v>
      </c>
      <c r="N1153" t="s">
        <v>91</v>
      </c>
      <c r="O1153" t="s">
        <v>92</v>
      </c>
    </row>
    <row r="1154" spans="1:15" x14ac:dyDescent="0.25">
      <c r="A1154" s="2">
        <v>1</v>
      </c>
      <c r="B1154" s="2">
        <v>2016</v>
      </c>
      <c r="C1154" t="s">
        <v>379</v>
      </c>
      <c r="D1154" t="s">
        <v>169</v>
      </c>
      <c r="E1154" s="2" t="s">
        <v>7</v>
      </c>
      <c r="F1154" s="2">
        <f>VLOOKUP(C1154,'Five Year Alumni Srvy 2016 Data'!C:F,4,FALSE)</f>
        <v>1</v>
      </c>
      <c r="G1154" s="2" t="str">
        <f>VLOOKUP(F1154,Coding!K:L,2,FALSE)</f>
        <v>URM</v>
      </c>
      <c r="H1154" t="s">
        <v>306</v>
      </c>
      <c r="I1154" t="s">
        <v>306</v>
      </c>
      <c r="J1154" t="s">
        <v>21</v>
      </c>
      <c r="K1154" t="s">
        <v>90</v>
      </c>
      <c r="L1154" s="2">
        <v>3</v>
      </c>
      <c r="M1154" t="s">
        <v>75</v>
      </c>
      <c r="N1154" t="s">
        <v>91</v>
      </c>
      <c r="O1154" t="s">
        <v>95</v>
      </c>
    </row>
    <row r="1155" spans="1:15" x14ac:dyDescent="0.25">
      <c r="A1155" s="2">
        <v>1</v>
      </c>
      <c r="B1155" s="2">
        <v>2016</v>
      </c>
      <c r="C1155" t="s">
        <v>402</v>
      </c>
      <c r="D1155" t="s">
        <v>48</v>
      </c>
      <c r="E1155" s="2" t="s">
        <v>7</v>
      </c>
      <c r="F1155" s="2">
        <f>VLOOKUP(C1155,'Five Year Alumni Srvy 2016 Data'!C:F,4,FALSE)</f>
        <v>1</v>
      </c>
      <c r="G1155" s="2" t="str">
        <f>VLOOKUP(F1155,Coding!K:L,2,FALSE)</f>
        <v>URM</v>
      </c>
      <c r="H1155" t="s">
        <v>272</v>
      </c>
      <c r="I1155" t="s">
        <v>273</v>
      </c>
      <c r="J1155" t="s">
        <v>21</v>
      </c>
      <c r="K1155" t="s">
        <v>90</v>
      </c>
      <c r="L1155" s="2">
        <v>3</v>
      </c>
      <c r="M1155" t="s">
        <v>75</v>
      </c>
      <c r="N1155" t="s">
        <v>91</v>
      </c>
      <c r="O1155" t="s">
        <v>95</v>
      </c>
    </row>
    <row r="1156" spans="1:15" x14ac:dyDescent="0.25">
      <c r="A1156" s="2">
        <v>1</v>
      </c>
      <c r="B1156" s="2">
        <v>2016</v>
      </c>
      <c r="C1156" t="s">
        <v>405</v>
      </c>
      <c r="D1156" t="s">
        <v>264</v>
      </c>
      <c r="E1156" s="2" t="s">
        <v>7</v>
      </c>
      <c r="F1156" s="2">
        <f>VLOOKUP(C1156,'Five Year Alumni Srvy 2016 Data'!C:F,4,FALSE)</f>
        <v>1</v>
      </c>
      <c r="G1156" s="2" t="str">
        <f>VLOOKUP(F1156,Coding!K:L,2,FALSE)</f>
        <v>URM</v>
      </c>
      <c r="H1156" t="s">
        <v>270</v>
      </c>
      <c r="I1156" t="s">
        <v>270</v>
      </c>
      <c r="J1156" t="s">
        <v>21</v>
      </c>
      <c r="K1156" t="s">
        <v>90</v>
      </c>
      <c r="L1156" s="2">
        <v>3</v>
      </c>
      <c r="M1156" t="s">
        <v>75</v>
      </c>
      <c r="N1156" t="s">
        <v>91</v>
      </c>
      <c r="O1156" t="s">
        <v>95</v>
      </c>
    </row>
    <row r="1157" spans="1:15" x14ac:dyDescent="0.25">
      <c r="A1157" s="2">
        <v>1</v>
      </c>
      <c r="B1157" s="2">
        <v>2016</v>
      </c>
      <c r="C1157" t="s">
        <v>435</v>
      </c>
      <c r="D1157" t="s">
        <v>48</v>
      </c>
      <c r="E1157" s="2" t="s">
        <v>7</v>
      </c>
      <c r="F1157" s="2">
        <f>VLOOKUP(C1157,'Five Year Alumni Srvy 2016 Data'!C:F,4,FALSE)</f>
        <v>1</v>
      </c>
      <c r="G1157" s="2" t="str">
        <f>VLOOKUP(F1157,Coding!K:L,2,FALSE)</f>
        <v>URM</v>
      </c>
      <c r="H1157" t="s">
        <v>270</v>
      </c>
      <c r="I1157" t="s">
        <v>270</v>
      </c>
      <c r="J1157" t="s">
        <v>21</v>
      </c>
      <c r="K1157" t="s">
        <v>90</v>
      </c>
      <c r="L1157" s="2">
        <v>3</v>
      </c>
      <c r="M1157" t="s">
        <v>75</v>
      </c>
      <c r="N1157" t="s">
        <v>91</v>
      </c>
      <c r="O1157" t="s">
        <v>95</v>
      </c>
    </row>
    <row r="1158" spans="1:15" x14ac:dyDescent="0.25">
      <c r="A1158" s="2">
        <v>1</v>
      </c>
      <c r="B1158" s="2">
        <v>2016</v>
      </c>
      <c r="C1158" t="s">
        <v>441</v>
      </c>
      <c r="D1158" t="s">
        <v>48</v>
      </c>
      <c r="E1158" s="2" t="s">
        <v>7</v>
      </c>
      <c r="F1158" s="2">
        <f>VLOOKUP(C1158,'Five Year Alumni Srvy 2016 Data'!C:F,4,FALSE)</f>
        <v>1</v>
      </c>
      <c r="G1158" s="2" t="str">
        <f>VLOOKUP(F1158,Coding!K:L,2,FALSE)</f>
        <v>URM</v>
      </c>
      <c r="H1158" t="s">
        <v>252</v>
      </c>
      <c r="I1158" t="s">
        <v>206</v>
      </c>
      <c r="J1158" t="s">
        <v>15</v>
      </c>
      <c r="K1158" t="s">
        <v>90</v>
      </c>
      <c r="L1158" s="2">
        <v>3</v>
      </c>
      <c r="M1158" t="s">
        <v>75</v>
      </c>
      <c r="N1158" t="s">
        <v>91</v>
      </c>
      <c r="O1158" t="s">
        <v>95</v>
      </c>
    </row>
    <row r="1159" spans="1:15" x14ac:dyDescent="0.25">
      <c r="A1159" s="2">
        <v>1</v>
      </c>
      <c r="B1159" s="2">
        <v>2016</v>
      </c>
      <c r="C1159" t="s">
        <v>455</v>
      </c>
      <c r="D1159" t="s">
        <v>204</v>
      </c>
      <c r="E1159" s="2" t="s">
        <v>7</v>
      </c>
      <c r="F1159" s="2">
        <f>VLOOKUP(C1159,'Five Year Alumni Srvy 2016 Data'!C:F,4,FALSE)</f>
        <v>1</v>
      </c>
      <c r="G1159" s="2" t="str">
        <f>VLOOKUP(F1159,Coding!K:L,2,FALSE)</f>
        <v>URM</v>
      </c>
      <c r="H1159" t="s">
        <v>252</v>
      </c>
      <c r="I1159" t="s">
        <v>206</v>
      </c>
      <c r="J1159" t="s">
        <v>15</v>
      </c>
      <c r="K1159" t="s">
        <v>90</v>
      </c>
      <c r="L1159" s="2">
        <v>2</v>
      </c>
      <c r="M1159" t="s">
        <v>75</v>
      </c>
      <c r="N1159" t="s">
        <v>91</v>
      </c>
      <c r="O1159" t="s">
        <v>176</v>
      </c>
    </row>
    <row r="1160" spans="1:15" x14ac:dyDescent="0.25">
      <c r="A1160" s="2">
        <v>1</v>
      </c>
      <c r="B1160" s="2">
        <v>2016</v>
      </c>
      <c r="C1160" t="s">
        <v>460</v>
      </c>
      <c r="D1160" t="s">
        <v>169</v>
      </c>
      <c r="E1160" s="2" t="s">
        <v>7</v>
      </c>
      <c r="F1160" s="2">
        <f>VLOOKUP(C1160,'Five Year Alumni Srvy 2016 Data'!C:F,4,FALSE)</f>
        <v>1</v>
      </c>
      <c r="G1160" s="2" t="str">
        <f>VLOOKUP(F1160,Coding!K:L,2,FALSE)</f>
        <v>URM</v>
      </c>
      <c r="H1160" t="s">
        <v>235</v>
      </c>
      <c r="I1160" t="s">
        <v>236</v>
      </c>
      <c r="J1160" t="s">
        <v>15</v>
      </c>
      <c r="K1160" t="s">
        <v>90</v>
      </c>
      <c r="L1160" s="3"/>
      <c r="M1160" t="s">
        <v>75</v>
      </c>
      <c r="N1160" t="s">
        <v>91</v>
      </c>
    </row>
    <row r="1161" spans="1:15" x14ac:dyDescent="0.25">
      <c r="A1161" s="2">
        <v>1</v>
      </c>
      <c r="B1161" s="2">
        <v>2016</v>
      </c>
      <c r="C1161" t="s">
        <v>480</v>
      </c>
      <c r="D1161" t="s">
        <v>48</v>
      </c>
      <c r="E1161" s="2" t="s">
        <v>7</v>
      </c>
      <c r="F1161" s="2">
        <f>VLOOKUP(C1161,'Five Year Alumni Srvy 2016 Data'!C:F,4,FALSE)</f>
        <v>1</v>
      </c>
      <c r="G1161" s="2" t="str">
        <f>VLOOKUP(F1161,Coding!K:L,2,FALSE)</f>
        <v>URM</v>
      </c>
      <c r="H1161" t="s">
        <v>328</v>
      </c>
      <c r="I1161" t="s">
        <v>328</v>
      </c>
      <c r="J1161" t="s">
        <v>10</v>
      </c>
      <c r="K1161" t="s">
        <v>90</v>
      </c>
      <c r="L1161" s="2">
        <v>1</v>
      </c>
      <c r="M1161" t="s">
        <v>75</v>
      </c>
      <c r="N1161" t="s">
        <v>91</v>
      </c>
      <c r="O1161" t="s">
        <v>200</v>
      </c>
    </row>
    <row r="1162" spans="1:15" x14ac:dyDescent="0.25">
      <c r="A1162" s="2">
        <v>1</v>
      </c>
      <c r="B1162" s="2">
        <v>2016</v>
      </c>
      <c r="C1162" t="s">
        <v>488</v>
      </c>
      <c r="D1162" t="s">
        <v>169</v>
      </c>
      <c r="E1162" s="2" t="s">
        <v>7</v>
      </c>
      <c r="F1162" s="2">
        <f>VLOOKUP(C1162,'Five Year Alumni Srvy 2016 Data'!C:F,4,FALSE)</f>
        <v>1</v>
      </c>
      <c r="G1162" s="2" t="str">
        <f>VLOOKUP(F1162,Coding!K:L,2,FALSE)</f>
        <v>URM</v>
      </c>
      <c r="H1162" t="s">
        <v>489</v>
      </c>
      <c r="I1162" t="s">
        <v>409</v>
      </c>
      <c r="J1162" t="s">
        <v>19</v>
      </c>
      <c r="K1162" t="s">
        <v>90</v>
      </c>
      <c r="L1162" s="2">
        <v>2</v>
      </c>
      <c r="M1162" t="s">
        <v>75</v>
      </c>
      <c r="N1162" t="s">
        <v>91</v>
      </c>
      <c r="O1162" t="s">
        <v>176</v>
      </c>
    </row>
    <row r="1163" spans="1:15" x14ac:dyDescent="0.25">
      <c r="A1163" s="2">
        <v>1</v>
      </c>
      <c r="B1163" s="2">
        <v>2016</v>
      </c>
      <c r="C1163" t="s">
        <v>492</v>
      </c>
      <c r="D1163" t="s">
        <v>48</v>
      </c>
      <c r="E1163" s="2" t="s">
        <v>7</v>
      </c>
      <c r="F1163" s="2">
        <f>VLOOKUP(C1163,'Five Year Alumni Srvy 2016 Data'!C:F,4,FALSE)</f>
        <v>1</v>
      </c>
      <c r="G1163" s="2" t="str">
        <f>VLOOKUP(F1163,Coding!K:L,2,FALSE)</f>
        <v>URM</v>
      </c>
      <c r="H1163" t="s">
        <v>493</v>
      </c>
      <c r="I1163" t="s">
        <v>206</v>
      </c>
      <c r="J1163" t="s">
        <v>15</v>
      </c>
      <c r="K1163" t="s">
        <v>90</v>
      </c>
      <c r="L1163" s="2">
        <v>3</v>
      </c>
      <c r="M1163" t="s">
        <v>75</v>
      </c>
      <c r="N1163" t="s">
        <v>91</v>
      </c>
      <c r="O1163" t="s">
        <v>95</v>
      </c>
    </row>
    <row r="1164" spans="1:15" x14ac:dyDescent="0.25">
      <c r="A1164" s="2">
        <v>1</v>
      </c>
      <c r="B1164" s="2">
        <v>2016</v>
      </c>
      <c r="C1164" t="s">
        <v>496</v>
      </c>
      <c r="D1164" t="s">
        <v>48</v>
      </c>
      <c r="E1164" s="2" t="s">
        <v>7</v>
      </c>
      <c r="F1164" s="2">
        <f>VLOOKUP(C1164,'Five Year Alumni Srvy 2016 Data'!C:F,4,FALSE)</f>
        <v>1</v>
      </c>
      <c r="G1164" s="2" t="str">
        <f>VLOOKUP(F1164,Coding!K:L,2,FALSE)</f>
        <v>URM</v>
      </c>
      <c r="H1164" t="s">
        <v>497</v>
      </c>
      <c r="I1164" t="s">
        <v>399</v>
      </c>
      <c r="J1164" t="s">
        <v>19</v>
      </c>
      <c r="K1164" t="s">
        <v>90</v>
      </c>
      <c r="L1164" s="3"/>
      <c r="M1164" t="s">
        <v>75</v>
      </c>
      <c r="N1164" t="s">
        <v>91</v>
      </c>
    </row>
    <row r="1165" spans="1:15" x14ac:dyDescent="0.25">
      <c r="A1165" s="2">
        <v>1</v>
      </c>
      <c r="B1165" s="2">
        <v>2016</v>
      </c>
      <c r="C1165" t="s">
        <v>203</v>
      </c>
      <c r="D1165" t="s">
        <v>204</v>
      </c>
      <c r="E1165" s="2" t="s">
        <v>7</v>
      </c>
      <c r="F1165" s="2">
        <f>VLOOKUP(C1165,'Five Year Alumni Srvy 2016 Data'!C:F,4,FALSE)</f>
        <v>1</v>
      </c>
      <c r="G1165" s="2" t="str">
        <f>VLOOKUP(F1165,Coding!K:L,2,FALSE)</f>
        <v>URM</v>
      </c>
      <c r="H1165" t="s">
        <v>205</v>
      </c>
      <c r="I1165" t="s">
        <v>206</v>
      </c>
      <c r="J1165" t="s">
        <v>15</v>
      </c>
      <c r="K1165" t="s">
        <v>96</v>
      </c>
      <c r="L1165" s="2">
        <v>1</v>
      </c>
      <c r="M1165" t="s">
        <v>75</v>
      </c>
      <c r="N1165" t="s">
        <v>97</v>
      </c>
    </row>
    <row r="1166" spans="1:15" x14ac:dyDescent="0.25">
      <c r="A1166" s="2">
        <v>1</v>
      </c>
      <c r="B1166" s="2">
        <v>2016</v>
      </c>
      <c r="C1166" t="s">
        <v>214</v>
      </c>
      <c r="D1166" t="s">
        <v>204</v>
      </c>
      <c r="E1166" s="2" t="s">
        <v>7</v>
      </c>
      <c r="F1166" s="2">
        <f>VLOOKUP(C1166,'Five Year Alumni Srvy 2016 Data'!C:F,4,FALSE)</f>
        <v>1</v>
      </c>
      <c r="G1166" s="2" t="str">
        <f>VLOOKUP(F1166,Coding!K:L,2,FALSE)</f>
        <v>URM</v>
      </c>
      <c r="H1166" t="s">
        <v>215</v>
      </c>
      <c r="I1166" t="s">
        <v>215</v>
      </c>
      <c r="J1166" t="s">
        <v>21</v>
      </c>
      <c r="K1166" t="s">
        <v>96</v>
      </c>
      <c r="L1166" s="2">
        <v>3</v>
      </c>
      <c r="M1166" t="s">
        <v>75</v>
      </c>
      <c r="N1166" t="s">
        <v>97</v>
      </c>
      <c r="O1166" t="s">
        <v>95</v>
      </c>
    </row>
    <row r="1167" spans="1:15" x14ac:dyDescent="0.25">
      <c r="A1167" s="2">
        <v>1</v>
      </c>
      <c r="B1167" s="2">
        <v>2016</v>
      </c>
      <c r="C1167" t="s">
        <v>263</v>
      </c>
      <c r="D1167" t="s">
        <v>264</v>
      </c>
      <c r="E1167" s="2" t="s">
        <v>7</v>
      </c>
      <c r="F1167" s="2">
        <f>VLOOKUP(C1167,'Five Year Alumni Srvy 2016 Data'!C:F,4,FALSE)</f>
        <v>1</v>
      </c>
      <c r="G1167" s="2" t="str">
        <f>VLOOKUP(F1167,Coding!K:L,2,FALSE)</f>
        <v>URM</v>
      </c>
      <c r="H1167" t="s">
        <v>248</v>
      </c>
      <c r="I1167" t="s">
        <v>249</v>
      </c>
      <c r="J1167" t="s">
        <v>17</v>
      </c>
      <c r="K1167" t="s">
        <v>96</v>
      </c>
      <c r="L1167" s="2">
        <v>3</v>
      </c>
      <c r="M1167" t="s">
        <v>75</v>
      </c>
      <c r="N1167" t="s">
        <v>97</v>
      </c>
      <c r="O1167" t="s">
        <v>95</v>
      </c>
    </row>
    <row r="1168" spans="1:15" x14ac:dyDescent="0.25">
      <c r="A1168" s="2">
        <v>1</v>
      </c>
      <c r="B1168" s="2">
        <v>2016</v>
      </c>
      <c r="C1168" t="s">
        <v>269</v>
      </c>
      <c r="D1168" t="s">
        <v>48</v>
      </c>
      <c r="E1168" s="2" t="s">
        <v>7</v>
      </c>
      <c r="F1168" s="2">
        <f>VLOOKUP(C1168,'Five Year Alumni Srvy 2016 Data'!C:F,4,FALSE)</f>
        <v>1</v>
      </c>
      <c r="G1168" s="2" t="str">
        <f>VLOOKUP(F1168,Coding!K:L,2,FALSE)</f>
        <v>URM</v>
      </c>
      <c r="H1168" t="s">
        <v>270</v>
      </c>
      <c r="I1168" t="s">
        <v>270</v>
      </c>
      <c r="J1168" t="s">
        <v>21</v>
      </c>
      <c r="K1168" t="s">
        <v>96</v>
      </c>
      <c r="L1168" s="2">
        <v>1</v>
      </c>
      <c r="M1168" t="s">
        <v>75</v>
      </c>
      <c r="N1168" t="s">
        <v>97</v>
      </c>
    </row>
    <row r="1169" spans="1:15" x14ac:dyDescent="0.25">
      <c r="A1169" s="2">
        <v>1</v>
      </c>
      <c r="B1169" s="2">
        <v>2016</v>
      </c>
      <c r="C1169" t="s">
        <v>271</v>
      </c>
      <c r="D1169" t="s">
        <v>48</v>
      </c>
      <c r="E1169" s="2" t="s">
        <v>7</v>
      </c>
      <c r="F1169" s="2">
        <f>VLOOKUP(C1169,'Five Year Alumni Srvy 2016 Data'!C:F,4,FALSE)</f>
        <v>1</v>
      </c>
      <c r="G1169" s="2" t="str">
        <f>VLOOKUP(F1169,Coding!K:L,2,FALSE)</f>
        <v>URM</v>
      </c>
      <c r="H1169" t="s">
        <v>272</v>
      </c>
      <c r="I1169" t="s">
        <v>273</v>
      </c>
      <c r="J1169" t="s">
        <v>21</v>
      </c>
      <c r="K1169" t="s">
        <v>96</v>
      </c>
      <c r="L1169" s="2">
        <v>2</v>
      </c>
      <c r="M1169" t="s">
        <v>75</v>
      </c>
      <c r="N1169" t="s">
        <v>97</v>
      </c>
      <c r="O1169" t="s">
        <v>176</v>
      </c>
    </row>
    <row r="1170" spans="1:15" x14ac:dyDescent="0.25">
      <c r="A1170" s="2">
        <v>1</v>
      </c>
      <c r="B1170" s="2">
        <v>2016</v>
      </c>
      <c r="C1170" t="s">
        <v>312</v>
      </c>
      <c r="D1170" t="s">
        <v>169</v>
      </c>
      <c r="E1170" s="2" t="s">
        <v>7</v>
      </c>
      <c r="F1170" s="2">
        <f>VLOOKUP(C1170,'Five Year Alumni Srvy 2016 Data'!C:F,4,FALSE)</f>
        <v>1</v>
      </c>
      <c r="G1170" s="2" t="str">
        <f>VLOOKUP(F1170,Coding!K:L,2,FALSE)</f>
        <v>URM</v>
      </c>
      <c r="H1170" t="s">
        <v>270</v>
      </c>
      <c r="I1170" t="s">
        <v>270</v>
      </c>
      <c r="J1170" t="s">
        <v>21</v>
      </c>
      <c r="K1170" t="s">
        <v>96</v>
      </c>
      <c r="L1170" s="2">
        <v>3</v>
      </c>
      <c r="M1170" t="s">
        <v>75</v>
      </c>
      <c r="N1170" t="s">
        <v>97</v>
      </c>
      <c r="O1170" t="s">
        <v>95</v>
      </c>
    </row>
    <row r="1171" spans="1:15" x14ac:dyDescent="0.25">
      <c r="A1171" s="2">
        <v>1</v>
      </c>
      <c r="B1171" s="2">
        <v>2016</v>
      </c>
      <c r="C1171" t="s">
        <v>317</v>
      </c>
      <c r="D1171" t="s">
        <v>169</v>
      </c>
      <c r="E1171" s="2" t="s">
        <v>7</v>
      </c>
      <c r="F1171" s="2">
        <f>VLOOKUP(C1171,'Five Year Alumni Srvy 2016 Data'!C:F,4,FALSE)</f>
        <v>1</v>
      </c>
      <c r="G1171" s="2" t="str">
        <f>VLOOKUP(F1171,Coding!K:L,2,FALSE)</f>
        <v>URM</v>
      </c>
      <c r="H1171" t="s">
        <v>318</v>
      </c>
      <c r="I1171" t="s">
        <v>171</v>
      </c>
      <c r="J1171" t="s">
        <v>19</v>
      </c>
      <c r="K1171" t="s">
        <v>96</v>
      </c>
      <c r="L1171" s="2">
        <v>4</v>
      </c>
      <c r="M1171" t="s">
        <v>75</v>
      </c>
      <c r="N1171" t="s">
        <v>97</v>
      </c>
      <c r="O1171" t="s">
        <v>92</v>
      </c>
    </row>
    <row r="1172" spans="1:15" x14ac:dyDescent="0.25">
      <c r="A1172" s="2">
        <v>1</v>
      </c>
      <c r="B1172" s="2">
        <v>2016</v>
      </c>
      <c r="C1172" t="s">
        <v>325</v>
      </c>
      <c r="D1172" t="s">
        <v>204</v>
      </c>
      <c r="E1172" s="2" t="s">
        <v>7</v>
      </c>
      <c r="F1172" s="2">
        <f>VLOOKUP(C1172,'Five Year Alumni Srvy 2016 Data'!C:F,4,FALSE)</f>
        <v>1</v>
      </c>
      <c r="G1172" s="2" t="str">
        <f>VLOOKUP(F1172,Coding!K:L,2,FALSE)</f>
        <v>URM</v>
      </c>
      <c r="H1172" t="s">
        <v>252</v>
      </c>
      <c r="I1172" t="s">
        <v>206</v>
      </c>
      <c r="J1172" t="s">
        <v>15</v>
      </c>
      <c r="K1172" t="s">
        <v>96</v>
      </c>
      <c r="L1172" s="2">
        <v>1</v>
      </c>
      <c r="M1172" t="s">
        <v>75</v>
      </c>
      <c r="N1172" t="s">
        <v>97</v>
      </c>
    </row>
    <row r="1173" spans="1:15" x14ac:dyDescent="0.25">
      <c r="A1173" s="2">
        <v>1</v>
      </c>
      <c r="B1173" s="2">
        <v>2016</v>
      </c>
      <c r="C1173" t="s">
        <v>333</v>
      </c>
      <c r="D1173" t="s">
        <v>204</v>
      </c>
      <c r="E1173" s="2" t="s">
        <v>7</v>
      </c>
      <c r="F1173" s="2">
        <f>VLOOKUP(C1173,'Five Year Alumni Srvy 2016 Data'!C:F,4,FALSE)</f>
        <v>1</v>
      </c>
      <c r="G1173" s="2" t="str">
        <f>VLOOKUP(F1173,Coding!K:L,2,FALSE)</f>
        <v>URM</v>
      </c>
      <c r="H1173" t="s">
        <v>198</v>
      </c>
      <c r="I1173" t="s">
        <v>199</v>
      </c>
      <c r="J1173" t="s">
        <v>17</v>
      </c>
      <c r="K1173" t="s">
        <v>96</v>
      </c>
      <c r="L1173" s="2">
        <v>3</v>
      </c>
      <c r="M1173" t="s">
        <v>75</v>
      </c>
      <c r="N1173" t="s">
        <v>97</v>
      </c>
      <c r="O1173" t="s">
        <v>95</v>
      </c>
    </row>
    <row r="1174" spans="1:15" x14ac:dyDescent="0.25">
      <c r="A1174" s="2">
        <v>1</v>
      </c>
      <c r="B1174" s="2">
        <v>2016</v>
      </c>
      <c r="C1174" t="s">
        <v>341</v>
      </c>
      <c r="D1174" t="s">
        <v>48</v>
      </c>
      <c r="E1174" s="2" t="s">
        <v>7</v>
      </c>
      <c r="F1174" s="2">
        <f>VLOOKUP(C1174,'Five Year Alumni Srvy 2016 Data'!C:F,4,FALSE)</f>
        <v>1</v>
      </c>
      <c r="G1174" s="2" t="str">
        <f>VLOOKUP(F1174,Coding!K:L,2,FALSE)</f>
        <v>URM</v>
      </c>
      <c r="H1174" t="s">
        <v>342</v>
      </c>
      <c r="I1174" t="s">
        <v>342</v>
      </c>
      <c r="J1174" t="s">
        <v>19</v>
      </c>
      <c r="K1174" t="s">
        <v>96</v>
      </c>
      <c r="L1174" s="2">
        <v>4</v>
      </c>
      <c r="M1174" t="s">
        <v>75</v>
      </c>
      <c r="N1174" t="s">
        <v>97</v>
      </c>
      <c r="O1174" t="s">
        <v>92</v>
      </c>
    </row>
    <row r="1175" spans="1:15" x14ac:dyDescent="0.25">
      <c r="A1175" s="2">
        <v>1</v>
      </c>
      <c r="B1175" s="2">
        <v>2016</v>
      </c>
      <c r="C1175" t="s">
        <v>349</v>
      </c>
      <c r="D1175" t="s">
        <v>169</v>
      </c>
      <c r="E1175" s="2" t="s">
        <v>7</v>
      </c>
      <c r="F1175" s="2">
        <f>VLOOKUP(C1175,'Five Year Alumni Srvy 2016 Data'!C:F,4,FALSE)</f>
        <v>1</v>
      </c>
      <c r="G1175" s="2" t="str">
        <f>VLOOKUP(F1175,Coding!K:L,2,FALSE)</f>
        <v>URM</v>
      </c>
      <c r="H1175" t="s">
        <v>252</v>
      </c>
      <c r="I1175" t="s">
        <v>206</v>
      </c>
      <c r="J1175" t="s">
        <v>15</v>
      </c>
      <c r="K1175" t="s">
        <v>96</v>
      </c>
      <c r="L1175" s="2">
        <v>4</v>
      </c>
      <c r="M1175" t="s">
        <v>75</v>
      </c>
      <c r="N1175" t="s">
        <v>97</v>
      </c>
      <c r="O1175" t="s">
        <v>92</v>
      </c>
    </row>
    <row r="1176" spans="1:15" x14ac:dyDescent="0.25">
      <c r="A1176" s="2">
        <v>1</v>
      </c>
      <c r="B1176" s="2">
        <v>2016</v>
      </c>
      <c r="C1176" t="s">
        <v>350</v>
      </c>
      <c r="D1176" t="s">
        <v>169</v>
      </c>
      <c r="E1176" s="2" t="s">
        <v>7</v>
      </c>
      <c r="F1176" s="2">
        <f>VLOOKUP(C1176,'Five Year Alumni Srvy 2016 Data'!C:F,4,FALSE)</f>
        <v>1</v>
      </c>
      <c r="G1176" s="2" t="str">
        <f>VLOOKUP(F1176,Coding!K:L,2,FALSE)</f>
        <v>URM</v>
      </c>
      <c r="H1176" t="s">
        <v>272</v>
      </c>
      <c r="I1176" t="s">
        <v>273</v>
      </c>
      <c r="J1176" t="s">
        <v>21</v>
      </c>
      <c r="K1176" t="s">
        <v>96</v>
      </c>
      <c r="L1176" s="2">
        <v>4</v>
      </c>
      <c r="M1176" t="s">
        <v>75</v>
      </c>
      <c r="N1176" t="s">
        <v>97</v>
      </c>
      <c r="O1176" t="s">
        <v>92</v>
      </c>
    </row>
    <row r="1177" spans="1:15" x14ac:dyDescent="0.25">
      <c r="A1177" s="2">
        <v>1</v>
      </c>
      <c r="B1177" s="2">
        <v>2016</v>
      </c>
      <c r="C1177" t="s">
        <v>353</v>
      </c>
      <c r="D1177" t="s">
        <v>48</v>
      </c>
      <c r="E1177" s="2" t="s">
        <v>7</v>
      </c>
      <c r="F1177" s="2">
        <f>VLOOKUP(C1177,'Five Year Alumni Srvy 2016 Data'!C:F,4,FALSE)</f>
        <v>1</v>
      </c>
      <c r="G1177" s="2" t="str">
        <f>VLOOKUP(F1177,Coding!K:L,2,FALSE)</f>
        <v>URM</v>
      </c>
      <c r="H1177" t="s">
        <v>328</v>
      </c>
      <c r="I1177" t="s">
        <v>328</v>
      </c>
      <c r="J1177" t="s">
        <v>10</v>
      </c>
      <c r="K1177" t="s">
        <v>96</v>
      </c>
      <c r="L1177" s="2">
        <v>1</v>
      </c>
      <c r="M1177" t="s">
        <v>75</v>
      </c>
      <c r="N1177" t="s">
        <v>97</v>
      </c>
    </row>
    <row r="1178" spans="1:15" x14ac:dyDescent="0.25">
      <c r="A1178" s="2">
        <v>1</v>
      </c>
      <c r="B1178" s="2">
        <v>2016</v>
      </c>
      <c r="C1178" t="s">
        <v>354</v>
      </c>
      <c r="D1178" t="s">
        <v>48</v>
      </c>
      <c r="E1178" s="2" t="s">
        <v>7</v>
      </c>
      <c r="F1178" s="2">
        <f>VLOOKUP(C1178,'Five Year Alumni Srvy 2016 Data'!C:F,4,FALSE)</f>
        <v>1</v>
      </c>
      <c r="G1178" s="2" t="str">
        <f>VLOOKUP(F1178,Coding!K:L,2,FALSE)</f>
        <v>URM</v>
      </c>
      <c r="H1178" t="s">
        <v>270</v>
      </c>
      <c r="I1178" t="s">
        <v>270</v>
      </c>
      <c r="J1178" t="s">
        <v>21</v>
      </c>
      <c r="K1178" t="s">
        <v>96</v>
      </c>
      <c r="L1178" s="2">
        <v>3</v>
      </c>
      <c r="M1178" t="s">
        <v>75</v>
      </c>
      <c r="N1178" t="s">
        <v>97</v>
      </c>
      <c r="O1178" t="s">
        <v>95</v>
      </c>
    </row>
    <row r="1179" spans="1:15" x14ac:dyDescent="0.25">
      <c r="A1179" s="2">
        <v>1</v>
      </c>
      <c r="B1179" s="2">
        <v>2016</v>
      </c>
      <c r="C1179" t="s">
        <v>361</v>
      </c>
      <c r="D1179" t="s">
        <v>169</v>
      </c>
      <c r="E1179" s="2" t="s">
        <v>7</v>
      </c>
      <c r="F1179" s="2">
        <f>VLOOKUP(C1179,'Five Year Alumni Srvy 2016 Data'!C:F,4,FALSE)</f>
        <v>1</v>
      </c>
      <c r="G1179" s="2" t="str">
        <f>VLOOKUP(F1179,Coding!K:L,2,FALSE)</f>
        <v>URM</v>
      </c>
      <c r="H1179" t="s">
        <v>362</v>
      </c>
      <c r="I1179" t="s">
        <v>348</v>
      </c>
      <c r="J1179" t="s">
        <v>10</v>
      </c>
      <c r="K1179" t="s">
        <v>96</v>
      </c>
      <c r="L1179" s="2">
        <v>3</v>
      </c>
      <c r="M1179" t="s">
        <v>75</v>
      </c>
      <c r="N1179" t="s">
        <v>97</v>
      </c>
      <c r="O1179" t="s">
        <v>95</v>
      </c>
    </row>
    <row r="1180" spans="1:15" x14ac:dyDescent="0.25">
      <c r="A1180" s="2">
        <v>1</v>
      </c>
      <c r="B1180" s="2">
        <v>2016</v>
      </c>
      <c r="C1180" t="s">
        <v>372</v>
      </c>
      <c r="D1180" t="s">
        <v>204</v>
      </c>
      <c r="E1180" s="2" t="s">
        <v>7</v>
      </c>
      <c r="F1180" s="2">
        <f>VLOOKUP(C1180,'Five Year Alumni Srvy 2016 Data'!C:F,4,FALSE)</f>
        <v>1</v>
      </c>
      <c r="G1180" s="2" t="str">
        <f>VLOOKUP(F1180,Coding!K:L,2,FALSE)</f>
        <v>URM</v>
      </c>
      <c r="H1180" t="s">
        <v>289</v>
      </c>
      <c r="I1180" t="s">
        <v>290</v>
      </c>
      <c r="J1180" t="s">
        <v>17</v>
      </c>
      <c r="K1180" t="s">
        <v>96</v>
      </c>
      <c r="L1180" s="2">
        <v>3</v>
      </c>
      <c r="M1180" t="s">
        <v>75</v>
      </c>
      <c r="N1180" t="s">
        <v>97</v>
      </c>
      <c r="O1180" t="s">
        <v>95</v>
      </c>
    </row>
    <row r="1181" spans="1:15" x14ac:dyDescent="0.25">
      <c r="A1181" s="2">
        <v>1</v>
      </c>
      <c r="B1181" s="2">
        <v>2016</v>
      </c>
      <c r="C1181" t="s">
        <v>379</v>
      </c>
      <c r="D1181" t="s">
        <v>169</v>
      </c>
      <c r="E1181" s="2" t="s">
        <v>7</v>
      </c>
      <c r="F1181" s="2">
        <f>VLOOKUP(C1181,'Five Year Alumni Srvy 2016 Data'!C:F,4,FALSE)</f>
        <v>1</v>
      </c>
      <c r="G1181" s="2" t="str">
        <f>VLOOKUP(F1181,Coding!K:L,2,FALSE)</f>
        <v>URM</v>
      </c>
      <c r="H1181" t="s">
        <v>306</v>
      </c>
      <c r="I1181" t="s">
        <v>306</v>
      </c>
      <c r="J1181" t="s">
        <v>21</v>
      </c>
      <c r="K1181" t="s">
        <v>96</v>
      </c>
      <c r="L1181" s="2">
        <v>4</v>
      </c>
      <c r="M1181" t="s">
        <v>75</v>
      </c>
      <c r="N1181" t="s">
        <v>97</v>
      </c>
      <c r="O1181" t="s">
        <v>92</v>
      </c>
    </row>
    <row r="1182" spans="1:15" x14ac:dyDescent="0.25">
      <c r="A1182" s="2">
        <v>1</v>
      </c>
      <c r="B1182" s="2">
        <v>2016</v>
      </c>
      <c r="C1182" t="s">
        <v>402</v>
      </c>
      <c r="D1182" t="s">
        <v>48</v>
      </c>
      <c r="E1182" s="2" t="s">
        <v>7</v>
      </c>
      <c r="F1182" s="2">
        <f>VLOOKUP(C1182,'Five Year Alumni Srvy 2016 Data'!C:F,4,FALSE)</f>
        <v>1</v>
      </c>
      <c r="G1182" s="2" t="str">
        <f>VLOOKUP(F1182,Coding!K:L,2,FALSE)</f>
        <v>URM</v>
      </c>
      <c r="H1182" t="s">
        <v>272</v>
      </c>
      <c r="I1182" t="s">
        <v>273</v>
      </c>
      <c r="J1182" t="s">
        <v>21</v>
      </c>
      <c r="K1182" t="s">
        <v>96</v>
      </c>
      <c r="L1182" s="2">
        <v>3</v>
      </c>
      <c r="M1182" t="s">
        <v>75</v>
      </c>
      <c r="N1182" t="s">
        <v>97</v>
      </c>
      <c r="O1182" t="s">
        <v>95</v>
      </c>
    </row>
    <row r="1183" spans="1:15" x14ac:dyDescent="0.25">
      <c r="A1183" s="2">
        <v>1</v>
      </c>
      <c r="B1183" s="2">
        <v>2016</v>
      </c>
      <c r="C1183" t="s">
        <v>405</v>
      </c>
      <c r="D1183" t="s">
        <v>264</v>
      </c>
      <c r="E1183" s="2" t="s">
        <v>7</v>
      </c>
      <c r="F1183" s="2">
        <f>VLOOKUP(C1183,'Five Year Alumni Srvy 2016 Data'!C:F,4,FALSE)</f>
        <v>1</v>
      </c>
      <c r="G1183" s="2" t="str">
        <f>VLOOKUP(F1183,Coding!K:L,2,FALSE)</f>
        <v>URM</v>
      </c>
      <c r="H1183" t="s">
        <v>270</v>
      </c>
      <c r="I1183" t="s">
        <v>270</v>
      </c>
      <c r="J1183" t="s">
        <v>21</v>
      </c>
      <c r="K1183" t="s">
        <v>96</v>
      </c>
      <c r="L1183" s="2">
        <v>3</v>
      </c>
      <c r="M1183" t="s">
        <v>75</v>
      </c>
      <c r="N1183" t="s">
        <v>97</v>
      </c>
      <c r="O1183" t="s">
        <v>95</v>
      </c>
    </row>
    <row r="1184" spans="1:15" x14ac:dyDescent="0.25">
      <c r="A1184" s="2">
        <v>1</v>
      </c>
      <c r="B1184" s="2">
        <v>2016</v>
      </c>
      <c r="C1184" t="s">
        <v>435</v>
      </c>
      <c r="D1184" t="s">
        <v>48</v>
      </c>
      <c r="E1184" s="2" t="s">
        <v>7</v>
      </c>
      <c r="F1184" s="2">
        <f>VLOOKUP(C1184,'Five Year Alumni Srvy 2016 Data'!C:F,4,FALSE)</f>
        <v>1</v>
      </c>
      <c r="G1184" s="2" t="str">
        <f>VLOOKUP(F1184,Coding!K:L,2,FALSE)</f>
        <v>URM</v>
      </c>
      <c r="H1184" t="s">
        <v>270</v>
      </c>
      <c r="I1184" t="s">
        <v>270</v>
      </c>
      <c r="J1184" t="s">
        <v>21</v>
      </c>
      <c r="K1184" t="s">
        <v>96</v>
      </c>
      <c r="L1184" s="2">
        <v>1</v>
      </c>
      <c r="M1184" t="s">
        <v>75</v>
      </c>
      <c r="N1184" t="s">
        <v>97</v>
      </c>
    </row>
    <row r="1185" spans="1:15" x14ac:dyDescent="0.25">
      <c r="A1185" s="2">
        <v>1</v>
      </c>
      <c r="B1185" s="2">
        <v>2016</v>
      </c>
      <c r="C1185" t="s">
        <v>441</v>
      </c>
      <c r="D1185" t="s">
        <v>48</v>
      </c>
      <c r="E1185" s="2" t="s">
        <v>7</v>
      </c>
      <c r="F1185" s="2">
        <f>VLOOKUP(C1185,'Five Year Alumni Srvy 2016 Data'!C:F,4,FALSE)</f>
        <v>1</v>
      </c>
      <c r="G1185" s="2" t="str">
        <f>VLOOKUP(F1185,Coding!K:L,2,FALSE)</f>
        <v>URM</v>
      </c>
      <c r="H1185" t="s">
        <v>252</v>
      </c>
      <c r="I1185" t="s">
        <v>206</v>
      </c>
      <c r="J1185" t="s">
        <v>15</v>
      </c>
      <c r="K1185" t="s">
        <v>96</v>
      </c>
      <c r="L1185" s="2">
        <v>3</v>
      </c>
      <c r="M1185" t="s">
        <v>75</v>
      </c>
      <c r="N1185" t="s">
        <v>97</v>
      </c>
      <c r="O1185" t="s">
        <v>95</v>
      </c>
    </row>
    <row r="1186" spans="1:15" x14ac:dyDescent="0.25">
      <c r="A1186" s="2">
        <v>1</v>
      </c>
      <c r="B1186" s="2">
        <v>2016</v>
      </c>
      <c r="C1186" t="s">
        <v>455</v>
      </c>
      <c r="D1186" t="s">
        <v>204</v>
      </c>
      <c r="E1186" s="2" t="s">
        <v>7</v>
      </c>
      <c r="F1186" s="2">
        <f>VLOOKUP(C1186,'Five Year Alumni Srvy 2016 Data'!C:F,4,FALSE)</f>
        <v>1</v>
      </c>
      <c r="G1186" s="2" t="str">
        <f>VLOOKUP(F1186,Coding!K:L,2,FALSE)</f>
        <v>URM</v>
      </c>
      <c r="H1186" t="s">
        <v>252</v>
      </c>
      <c r="I1186" t="s">
        <v>206</v>
      </c>
      <c r="J1186" t="s">
        <v>15</v>
      </c>
      <c r="K1186" t="s">
        <v>96</v>
      </c>
      <c r="L1186" s="2">
        <v>2</v>
      </c>
      <c r="M1186" t="s">
        <v>75</v>
      </c>
      <c r="N1186" t="s">
        <v>97</v>
      </c>
      <c r="O1186" t="s">
        <v>176</v>
      </c>
    </row>
    <row r="1187" spans="1:15" x14ac:dyDescent="0.25">
      <c r="A1187" s="2">
        <v>1</v>
      </c>
      <c r="B1187" s="2">
        <v>2016</v>
      </c>
      <c r="C1187" t="s">
        <v>460</v>
      </c>
      <c r="D1187" t="s">
        <v>169</v>
      </c>
      <c r="E1187" s="2" t="s">
        <v>7</v>
      </c>
      <c r="F1187" s="2">
        <f>VLOOKUP(C1187,'Five Year Alumni Srvy 2016 Data'!C:F,4,FALSE)</f>
        <v>1</v>
      </c>
      <c r="G1187" s="2" t="str">
        <f>VLOOKUP(F1187,Coding!K:L,2,FALSE)</f>
        <v>URM</v>
      </c>
      <c r="H1187" t="s">
        <v>235</v>
      </c>
      <c r="I1187" t="s">
        <v>236</v>
      </c>
      <c r="J1187" t="s">
        <v>15</v>
      </c>
      <c r="K1187" t="s">
        <v>96</v>
      </c>
      <c r="L1187" s="3"/>
      <c r="M1187" t="s">
        <v>75</v>
      </c>
      <c r="N1187" t="s">
        <v>97</v>
      </c>
    </row>
    <row r="1188" spans="1:15" x14ac:dyDescent="0.25">
      <c r="A1188" s="2">
        <v>1</v>
      </c>
      <c r="B1188" s="2">
        <v>2016</v>
      </c>
      <c r="C1188" t="s">
        <v>480</v>
      </c>
      <c r="D1188" t="s">
        <v>48</v>
      </c>
      <c r="E1188" s="2" t="s">
        <v>7</v>
      </c>
      <c r="F1188" s="2">
        <f>VLOOKUP(C1188,'Five Year Alumni Srvy 2016 Data'!C:F,4,FALSE)</f>
        <v>1</v>
      </c>
      <c r="G1188" s="2" t="str">
        <f>VLOOKUP(F1188,Coding!K:L,2,FALSE)</f>
        <v>URM</v>
      </c>
      <c r="H1188" t="s">
        <v>328</v>
      </c>
      <c r="I1188" t="s">
        <v>328</v>
      </c>
      <c r="J1188" t="s">
        <v>10</v>
      </c>
      <c r="K1188" t="s">
        <v>96</v>
      </c>
      <c r="L1188" s="2">
        <v>1</v>
      </c>
      <c r="M1188" t="s">
        <v>75</v>
      </c>
      <c r="N1188" t="s">
        <v>97</v>
      </c>
    </row>
    <row r="1189" spans="1:15" x14ac:dyDescent="0.25">
      <c r="A1189" s="2">
        <v>1</v>
      </c>
      <c r="B1189" s="2">
        <v>2016</v>
      </c>
      <c r="C1189" t="s">
        <v>488</v>
      </c>
      <c r="D1189" t="s">
        <v>169</v>
      </c>
      <c r="E1189" s="2" t="s">
        <v>7</v>
      </c>
      <c r="F1189" s="2">
        <f>VLOOKUP(C1189,'Five Year Alumni Srvy 2016 Data'!C:F,4,FALSE)</f>
        <v>1</v>
      </c>
      <c r="G1189" s="2" t="str">
        <f>VLOOKUP(F1189,Coding!K:L,2,FALSE)</f>
        <v>URM</v>
      </c>
      <c r="H1189" t="s">
        <v>489</v>
      </c>
      <c r="I1189" t="s">
        <v>409</v>
      </c>
      <c r="J1189" t="s">
        <v>19</v>
      </c>
      <c r="K1189" t="s">
        <v>96</v>
      </c>
      <c r="L1189" s="2">
        <v>1</v>
      </c>
      <c r="M1189" t="s">
        <v>75</v>
      </c>
      <c r="N1189" t="s">
        <v>97</v>
      </c>
    </row>
    <row r="1190" spans="1:15" x14ac:dyDescent="0.25">
      <c r="A1190" s="2">
        <v>1</v>
      </c>
      <c r="B1190" s="2">
        <v>2016</v>
      </c>
      <c r="C1190" t="s">
        <v>492</v>
      </c>
      <c r="D1190" t="s">
        <v>48</v>
      </c>
      <c r="E1190" s="2" t="s">
        <v>7</v>
      </c>
      <c r="F1190" s="2">
        <f>VLOOKUP(C1190,'Five Year Alumni Srvy 2016 Data'!C:F,4,FALSE)</f>
        <v>1</v>
      </c>
      <c r="G1190" s="2" t="str">
        <f>VLOOKUP(F1190,Coding!K:L,2,FALSE)</f>
        <v>URM</v>
      </c>
      <c r="H1190" t="s">
        <v>493</v>
      </c>
      <c r="I1190" t="s">
        <v>206</v>
      </c>
      <c r="J1190" t="s">
        <v>15</v>
      </c>
      <c r="K1190" t="s">
        <v>96</v>
      </c>
      <c r="L1190" s="2">
        <v>2</v>
      </c>
      <c r="M1190" t="s">
        <v>75</v>
      </c>
      <c r="N1190" t="s">
        <v>97</v>
      </c>
      <c r="O1190" t="s">
        <v>176</v>
      </c>
    </row>
    <row r="1191" spans="1:15" x14ac:dyDescent="0.25">
      <c r="A1191" s="2">
        <v>1</v>
      </c>
      <c r="B1191" s="2">
        <v>2016</v>
      </c>
      <c r="C1191" t="s">
        <v>496</v>
      </c>
      <c r="D1191" t="s">
        <v>48</v>
      </c>
      <c r="E1191" s="2" t="s">
        <v>7</v>
      </c>
      <c r="F1191" s="2">
        <f>VLOOKUP(C1191,'Five Year Alumni Srvy 2016 Data'!C:F,4,FALSE)</f>
        <v>1</v>
      </c>
      <c r="G1191" s="2" t="str">
        <f>VLOOKUP(F1191,Coding!K:L,2,FALSE)</f>
        <v>URM</v>
      </c>
      <c r="H1191" t="s">
        <v>497</v>
      </c>
      <c r="I1191" t="s">
        <v>399</v>
      </c>
      <c r="J1191" t="s">
        <v>19</v>
      </c>
      <c r="K1191" t="s">
        <v>96</v>
      </c>
      <c r="L1191" s="3"/>
      <c r="M1191" t="s">
        <v>75</v>
      </c>
      <c r="N1191" t="s">
        <v>97</v>
      </c>
    </row>
    <row r="1192" spans="1:15" x14ac:dyDescent="0.25">
      <c r="A1192" s="2">
        <v>1</v>
      </c>
      <c r="B1192" s="2">
        <v>2016</v>
      </c>
      <c r="C1192" t="s">
        <v>203</v>
      </c>
      <c r="D1192" t="s">
        <v>204</v>
      </c>
      <c r="E1192" s="2" t="s">
        <v>7</v>
      </c>
      <c r="F1192" s="2">
        <f>VLOOKUP(C1192,'Five Year Alumni Srvy 2016 Data'!C:F,4,FALSE)</f>
        <v>1</v>
      </c>
      <c r="G1192" s="2" t="str">
        <f>VLOOKUP(F1192,Coding!K:L,2,FALSE)</f>
        <v>URM</v>
      </c>
      <c r="H1192" t="s">
        <v>205</v>
      </c>
      <c r="I1192" t="s">
        <v>206</v>
      </c>
      <c r="J1192" t="s">
        <v>15</v>
      </c>
      <c r="K1192" t="s">
        <v>93</v>
      </c>
      <c r="L1192" s="2">
        <v>1</v>
      </c>
      <c r="M1192" t="s">
        <v>75</v>
      </c>
      <c r="N1192" t="s">
        <v>94</v>
      </c>
      <c r="O1192" t="s">
        <v>200</v>
      </c>
    </row>
    <row r="1193" spans="1:15" x14ac:dyDescent="0.25">
      <c r="A1193" s="2">
        <v>1</v>
      </c>
      <c r="B1193" s="2">
        <v>2016</v>
      </c>
      <c r="C1193" t="s">
        <v>214</v>
      </c>
      <c r="D1193" t="s">
        <v>204</v>
      </c>
      <c r="E1193" s="2" t="s">
        <v>7</v>
      </c>
      <c r="F1193" s="2">
        <f>VLOOKUP(C1193,'Five Year Alumni Srvy 2016 Data'!C:F,4,FALSE)</f>
        <v>1</v>
      </c>
      <c r="G1193" s="2" t="str">
        <f>VLOOKUP(F1193,Coding!K:L,2,FALSE)</f>
        <v>URM</v>
      </c>
      <c r="H1193" t="s">
        <v>215</v>
      </c>
      <c r="I1193" t="s">
        <v>215</v>
      </c>
      <c r="J1193" t="s">
        <v>21</v>
      </c>
      <c r="K1193" t="s">
        <v>93</v>
      </c>
      <c r="L1193" s="2">
        <v>3</v>
      </c>
      <c r="M1193" t="s">
        <v>75</v>
      </c>
      <c r="N1193" t="s">
        <v>94</v>
      </c>
      <c r="O1193" t="s">
        <v>95</v>
      </c>
    </row>
    <row r="1194" spans="1:15" x14ac:dyDescent="0.25">
      <c r="A1194" s="2">
        <v>1</v>
      </c>
      <c r="B1194" s="2">
        <v>2016</v>
      </c>
      <c r="C1194" t="s">
        <v>263</v>
      </c>
      <c r="D1194" t="s">
        <v>264</v>
      </c>
      <c r="E1194" s="2" t="s">
        <v>7</v>
      </c>
      <c r="F1194" s="2">
        <f>VLOOKUP(C1194,'Five Year Alumni Srvy 2016 Data'!C:F,4,FALSE)</f>
        <v>1</v>
      </c>
      <c r="G1194" s="2" t="str">
        <f>VLOOKUP(F1194,Coding!K:L,2,FALSE)</f>
        <v>URM</v>
      </c>
      <c r="H1194" t="s">
        <v>248</v>
      </c>
      <c r="I1194" t="s">
        <v>249</v>
      </c>
      <c r="J1194" t="s">
        <v>17</v>
      </c>
      <c r="K1194" t="s">
        <v>93</v>
      </c>
      <c r="L1194" s="2">
        <v>3</v>
      </c>
      <c r="M1194" t="s">
        <v>75</v>
      </c>
      <c r="N1194" t="s">
        <v>94</v>
      </c>
      <c r="O1194" t="s">
        <v>95</v>
      </c>
    </row>
    <row r="1195" spans="1:15" x14ac:dyDescent="0.25">
      <c r="A1195" s="2">
        <v>1</v>
      </c>
      <c r="B1195" s="2">
        <v>2016</v>
      </c>
      <c r="C1195" t="s">
        <v>269</v>
      </c>
      <c r="D1195" t="s">
        <v>48</v>
      </c>
      <c r="E1195" s="2" t="s">
        <v>7</v>
      </c>
      <c r="F1195" s="2">
        <f>VLOOKUP(C1195,'Five Year Alumni Srvy 2016 Data'!C:F,4,FALSE)</f>
        <v>1</v>
      </c>
      <c r="G1195" s="2" t="str">
        <f>VLOOKUP(F1195,Coding!K:L,2,FALSE)</f>
        <v>URM</v>
      </c>
      <c r="H1195" t="s">
        <v>270</v>
      </c>
      <c r="I1195" t="s">
        <v>270</v>
      </c>
      <c r="J1195" t="s">
        <v>21</v>
      </c>
      <c r="K1195" t="s">
        <v>93</v>
      </c>
      <c r="L1195" s="2">
        <v>2</v>
      </c>
      <c r="M1195" t="s">
        <v>75</v>
      </c>
      <c r="N1195" t="s">
        <v>94</v>
      </c>
      <c r="O1195" t="s">
        <v>176</v>
      </c>
    </row>
    <row r="1196" spans="1:15" x14ac:dyDescent="0.25">
      <c r="A1196" s="2">
        <v>1</v>
      </c>
      <c r="B1196" s="2">
        <v>2016</v>
      </c>
      <c r="C1196" t="s">
        <v>271</v>
      </c>
      <c r="D1196" t="s">
        <v>48</v>
      </c>
      <c r="E1196" s="2" t="s">
        <v>7</v>
      </c>
      <c r="F1196" s="2">
        <f>VLOOKUP(C1196,'Five Year Alumni Srvy 2016 Data'!C:F,4,FALSE)</f>
        <v>1</v>
      </c>
      <c r="G1196" s="2" t="str">
        <f>VLOOKUP(F1196,Coding!K:L,2,FALSE)</f>
        <v>URM</v>
      </c>
      <c r="H1196" t="s">
        <v>272</v>
      </c>
      <c r="I1196" t="s">
        <v>273</v>
      </c>
      <c r="J1196" t="s">
        <v>21</v>
      </c>
      <c r="K1196" t="s">
        <v>93</v>
      </c>
      <c r="L1196" s="2">
        <v>3</v>
      </c>
      <c r="M1196" t="s">
        <v>75</v>
      </c>
      <c r="N1196" t="s">
        <v>94</v>
      </c>
      <c r="O1196" t="s">
        <v>95</v>
      </c>
    </row>
    <row r="1197" spans="1:15" x14ac:dyDescent="0.25">
      <c r="A1197" s="2">
        <v>1</v>
      </c>
      <c r="B1197" s="2">
        <v>2016</v>
      </c>
      <c r="C1197" t="s">
        <v>312</v>
      </c>
      <c r="D1197" t="s">
        <v>169</v>
      </c>
      <c r="E1197" s="2" t="s">
        <v>7</v>
      </c>
      <c r="F1197" s="2">
        <f>VLOOKUP(C1197,'Five Year Alumni Srvy 2016 Data'!C:F,4,FALSE)</f>
        <v>1</v>
      </c>
      <c r="G1197" s="2" t="str">
        <f>VLOOKUP(F1197,Coding!K:L,2,FALSE)</f>
        <v>URM</v>
      </c>
      <c r="H1197" t="s">
        <v>270</v>
      </c>
      <c r="I1197" t="s">
        <v>270</v>
      </c>
      <c r="J1197" t="s">
        <v>21</v>
      </c>
      <c r="K1197" t="s">
        <v>93</v>
      </c>
      <c r="L1197" s="2">
        <v>3</v>
      </c>
      <c r="M1197" t="s">
        <v>75</v>
      </c>
      <c r="N1197" t="s">
        <v>94</v>
      </c>
      <c r="O1197" t="s">
        <v>95</v>
      </c>
    </row>
    <row r="1198" spans="1:15" x14ac:dyDescent="0.25">
      <c r="A1198" s="2">
        <v>1</v>
      </c>
      <c r="B1198" s="2">
        <v>2016</v>
      </c>
      <c r="C1198" t="s">
        <v>317</v>
      </c>
      <c r="D1198" t="s">
        <v>169</v>
      </c>
      <c r="E1198" s="2" t="s">
        <v>7</v>
      </c>
      <c r="F1198" s="2">
        <f>VLOOKUP(C1198,'Five Year Alumni Srvy 2016 Data'!C:F,4,FALSE)</f>
        <v>1</v>
      </c>
      <c r="G1198" s="2" t="str">
        <f>VLOOKUP(F1198,Coding!K:L,2,FALSE)</f>
        <v>URM</v>
      </c>
      <c r="H1198" t="s">
        <v>318</v>
      </c>
      <c r="I1198" t="s">
        <v>171</v>
      </c>
      <c r="J1198" t="s">
        <v>19</v>
      </c>
      <c r="K1198" t="s">
        <v>93</v>
      </c>
      <c r="L1198" s="2">
        <v>4</v>
      </c>
      <c r="M1198" t="s">
        <v>75</v>
      </c>
      <c r="N1198" t="s">
        <v>94</v>
      </c>
      <c r="O1198" t="s">
        <v>92</v>
      </c>
    </row>
    <row r="1199" spans="1:15" x14ac:dyDescent="0.25">
      <c r="A1199" s="2">
        <v>1</v>
      </c>
      <c r="B1199" s="2">
        <v>2016</v>
      </c>
      <c r="C1199" t="s">
        <v>325</v>
      </c>
      <c r="D1199" t="s">
        <v>204</v>
      </c>
      <c r="E1199" s="2" t="s">
        <v>7</v>
      </c>
      <c r="F1199" s="2">
        <f>VLOOKUP(C1199,'Five Year Alumni Srvy 2016 Data'!C:F,4,FALSE)</f>
        <v>1</v>
      </c>
      <c r="G1199" s="2" t="str">
        <f>VLOOKUP(F1199,Coding!K:L,2,FALSE)</f>
        <v>URM</v>
      </c>
      <c r="H1199" t="s">
        <v>252</v>
      </c>
      <c r="I1199" t="s">
        <v>206</v>
      </c>
      <c r="J1199" t="s">
        <v>15</v>
      </c>
      <c r="K1199" t="s">
        <v>93</v>
      </c>
      <c r="L1199" s="2">
        <v>1</v>
      </c>
      <c r="M1199" t="s">
        <v>75</v>
      </c>
      <c r="N1199" t="s">
        <v>94</v>
      </c>
      <c r="O1199" t="s">
        <v>200</v>
      </c>
    </row>
    <row r="1200" spans="1:15" x14ac:dyDescent="0.25">
      <c r="A1200" s="2">
        <v>1</v>
      </c>
      <c r="B1200" s="2">
        <v>2016</v>
      </c>
      <c r="C1200" t="s">
        <v>333</v>
      </c>
      <c r="D1200" t="s">
        <v>204</v>
      </c>
      <c r="E1200" s="2" t="s">
        <v>7</v>
      </c>
      <c r="F1200" s="2">
        <f>VLOOKUP(C1200,'Five Year Alumni Srvy 2016 Data'!C:F,4,FALSE)</f>
        <v>1</v>
      </c>
      <c r="G1200" s="2" t="str">
        <f>VLOOKUP(F1200,Coding!K:L,2,FALSE)</f>
        <v>URM</v>
      </c>
      <c r="H1200" t="s">
        <v>198</v>
      </c>
      <c r="I1200" t="s">
        <v>199</v>
      </c>
      <c r="J1200" t="s">
        <v>17</v>
      </c>
      <c r="K1200" t="s">
        <v>93</v>
      </c>
      <c r="L1200" s="2">
        <v>3</v>
      </c>
      <c r="M1200" t="s">
        <v>75</v>
      </c>
      <c r="N1200" t="s">
        <v>94</v>
      </c>
      <c r="O1200" t="s">
        <v>95</v>
      </c>
    </row>
    <row r="1201" spans="1:15" x14ac:dyDescent="0.25">
      <c r="A1201" s="2">
        <v>1</v>
      </c>
      <c r="B1201" s="2">
        <v>2016</v>
      </c>
      <c r="C1201" t="s">
        <v>341</v>
      </c>
      <c r="D1201" t="s">
        <v>48</v>
      </c>
      <c r="E1201" s="2" t="s">
        <v>7</v>
      </c>
      <c r="F1201" s="2">
        <f>VLOOKUP(C1201,'Five Year Alumni Srvy 2016 Data'!C:F,4,FALSE)</f>
        <v>1</v>
      </c>
      <c r="G1201" s="2" t="str">
        <f>VLOOKUP(F1201,Coding!K:L,2,FALSE)</f>
        <v>URM</v>
      </c>
      <c r="H1201" t="s">
        <v>342</v>
      </c>
      <c r="I1201" t="s">
        <v>342</v>
      </c>
      <c r="J1201" t="s">
        <v>19</v>
      </c>
      <c r="K1201" t="s">
        <v>93</v>
      </c>
      <c r="L1201" s="2">
        <v>4</v>
      </c>
      <c r="M1201" t="s">
        <v>75</v>
      </c>
      <c r="N1201" t="s">
        <v>94</v>
      </c>
      <c r="O1201" t="s">
        <v>92</v>
      </c>
    </row>
    <row r="1202" spans="1:15" x14ac:dyDescent="0.25">
      <c r="A1202" s="2">
        <v>1</v>
      </c>
      <c r="B1202" s="2">
        <v>2016</v>
      </c>
      <c r="C1202" t="s">
        <v>349</v>
      </c>
      <c r="D1202" t="s">
        <v>169</v>
      </c>
      <c r="E1202" s="2" t="s">
        <v>7</v>
      </c>
      <c r="F1202" s="2">
        <f>VLOOKUP(C1202,'Five Year Alumni Srvy 2016 Data'!C:F,4,FALSE)</f>
        <v>1</v>
      </c>
      <c r="G1202" s="2" t="str">
        <f>VLOOKUP(F1202,Coding!K:L,2,FALSE)</f>
        <v>URM</v>
      </c>
      <c r="H1202" t="s">
        <v>252</v>
      </c>
      <c r="I1202" t="s">
        <v>206</v>
      </c>
      <c r="J1202" t="s">
        <v>15</v>
      </c>
      <c r="K1202" t="s">
        <v>93</v>
      </c>
      <c r="L1202" s="2">
        <v>3</v>
      </c>
      <c r="M1202" t="s">
        <v>75</v>
      </c>
      <c r="N1202" t="s">
        <v>94</v>
      </c>
      <c r="O1202" t="s">
        <v>95</v>
      </c>
    </row>
    <row r="1203" spans="1:15" x14ac:dyDescent="0.25">
      <c r="A1203" s="2">
        <v>1</v>
      </c>
      <c r="B1203" s="2">
        <v>2016</v>
      </c>
      <c r="C1203" t="s">
        <v>350</v>
      </c>
      <c r="D1203" t="s">
        <v>169</v>
      </c>
      <c r="E1203" s="2" t="s">
        <v>7</v>
      </c>
      <c r="F1203" s="2">
        <f>VLOOKUP(C1203,'Five Year Alumni Srvy 2016 Data'!C:F,4,FALSE)</f>
        <v>1</v>
      </c>
      <c r="G1203" s="2" t="str">
        <f>VLOOKUP(F1203,Coding!K:L,2,FALSE)</f>
        <v>URM</v>
      </c>
      <c r="H1203" t="s">
        <v>272</v>
      </c>
      <c r="I1203" t="s">
        <v>273</v>
      </c>
      <c r="J1203" t="s">
        <v>21</v>
      </c>
      <c r="K1203" t="s">
        <v>93</v>
      </c>
      <c r="L1203" s="2">
        <v>3</v>
      </c>
      <c r="M1203" t="s">
        <v>75</v>
      </c>
      <c r="N1203" t="s">
        <v>94</v>
      </c>
      <c r="O1203" t="s">
        <v>95</v>
      </c>
    </row>
    <row r="1204" spans="1:15" x14ac:dyDescent="0.25">
      <c r="A1204" s="2">
        <v>1</v>
      </c>
      <c r="B1204" s="2">
        <v>2016</v>
      </c>
      <c r="C1204" t="s">
        <v>353</v>
      </c>
      <c r="D1204" t="s">
        <v>48</v>
      </c>
      <c r="E1204" s="2" t="s">
        <v>7</v>
      </c>
      <c r="F1204" s="2">
        <f>VLOOKUP(C1204,'Five Year Alumni Srvy 2016 Data'!C:F,4,FALSE)</f>
        <v>1</v>
      </c>
      <c r="G1204" s="2" t="str">
        <f>VLOOKUP(F1204,Coding!K:L,2,FALSE)</f>
        <v>URM</v>
      </c>
      <c r="H1204" t="s">
        <v>328</v>
      </c>
      <c r="I1204" t="s">
        <v>328</v>
      </c>
      <c r="J1204" t="s">
        <v>10</v>
      </c>
      <c r="K1204" t="s">
        <v>93</v>
      </c>
      <c r="L1204" s="2">
        <v>1</v>
      </c>
      <c r="M1204" t="s">
        <v>75</v>
      </c>
      <c r="N1204" t="s">
        <v>94</v>
      </c>
      <c r="O1204" t="s">
        <v>200</v>
      </c>
    </row>
    <row r="1205" spans="1:15" x14ac:dyDescent="0.25">
      <c r="A1205" s="2">
        <v>1</v>
      </c>
      <c r="B1205" s="2">
        <v>2016</v>
      </c>
      <c r="C1205" t="s">
        <v>354</v>
      </c>
      <c r="D1205" t="s">
        <v>48</v>
      </c>
      <c r="E1205" s="2" t="s">
        <v>7</v>
      </c>
      <c r="F1205" s="2">
        <f>VLOOKUP(C1205,'Five Year Alumni Srvy 2016 Data'!C:F,4,FALSE)</f>
        <v>1</v>
      </c>
      <c r="G1205" s="2" t="str">
        <f>VLOOKUP(F1205,Coding!K:L,2,FALSE)</f>
        <v>URM</v>
      </c>
      <c r="H1205" t="s">
        <v>270</v>
      </c>
      <c r="I1205" t="s">
        <v>270</v>
      </c>
      <c r="J1205" t="s">
        <v>21</v>
      </c>
      <c r="K1205" t="s">
        <v>93</v>
      </c>
      <c r="L1205" s="2">
        <v>2</v>
      </c>
      <c r="M1205" t="s">
        <v>75</v>
      </c>
      <c r="N1205" t="s">
        <v>94</v>
      </c>
      <c r="O1205" t="s">
        <v>176</v>
      </c>
    </row>
    <row r="1206" spans="1:15" x14ac:dyDescent="0.25">
      <c r="A1206" s="2">
        <v>1</v>
      </c>
      <c r="B1206" s="2">
        <v>2016</v>
      </c>
      <c r="C1206" t="s">
        <v>361</v>
      </c>
      <c r="D1206" t="s">
        <v>169</v>
      </c>
      <c r="E1206" s="2" t="s">
        <v>7</v>
      </c>
      <c r="F1206" s="2">
        <f>VLOOKUP(C1206,'Five Year Alumni Srvy 2016 Data'!C:F,4,FALSE)</f>
        <v>1</v>
      </c>
      <c r="G1206" s="2" t="str">
        <f>VLOOKUP(F1206,Coding!K:L,2,FALSE)</f>
        <v>URM</v>
      </c>
      <c r="H1206" t="s">
        <v>362</v>
      </c>
      <c r="I1206" t="s">
        <v>348</v>
      </c>
      <c r="J1206" t="s">
        <v>10</v>
      </c>
      <c r="K1206" t="s">
        <v>93</v>
      </c>
      <c r="L1206" s="2">
        <v>4</v>
      </c>
      <c r="M1206" t="s">
        <v>75</v>
      </c>
      <c r="N1206" t="s">
        <v>94</v>
      </c>
      <c r="O1206" t="s">
        <v>92</v>
      </c>
    </row>
    <row r="1207" spans="1:15" x14ac:dyDescent="0.25">
      <c r="A1207" s="2">
        <v>1</v>
      </c>
      <c r="B1207" s="2">
        <v>2016</v>
      </c>
      <c r="C1207" t="s">
        <v>372</v>
      </c>
      <c r="D1207" t="s">
        <v>204</v>
      </c>
      <c r="E1207" s="2" t="s">
        <v>7</v>
      </c>
      <c r="F1207" s="2">
        <f>VLOOKUP(C1207,'Five Year Alumni Srvy 2016 Data'!C:F,4,FALSE)</f>
        <v>1</v>
      </c>
      <c r="G1207" s="2" t="str">
        <f>VLOOKUP(F1207,Coding!K:L,2,FALSE)</f>
        <v>URM</v>
      </c>
      <c r="H1207" t="s">
        <v>289</v>
      </c>
      <c r="I1207" t="s">
        <v>290</v>
      </c>
      <c r="J1207" t="s">
        <v>17</v>
      </c>
      <c r="K1207" t="s">
        <v>93</v>
      </c>
      <c r="L1207" s="2">
        <v>3</v>
      </c>
      <c r="M1207" t="s">
        <v>75</v>
      </c>
      <c r="N1207" t="s">
        <v>94</v>
      </c>
      <c r="O1207" t="s">
        <v>95</v>
      </c>
    </row>
    <row r="1208" spans="1:15" x14ac:dyDescent="0.25">
      <c r="A1208" s="2">
        <v>1</v>
      </c>
      <c r="B1208" s="2">
        <v>2016</v>
      </c>
      <c r="C1208" t="s">
        <v>379</v>
      </c>
      <c r="D1208" t="s">
        <v>169</v>
      </c>
      <c r="E1208" s="2" t="s">
        <v>7</v>
      </c>
      <c r="F1208" s="2">
        <f>VLOOKUP(C1208,'Five Year Alumni Srvy 2016 Data'!C:F,4,FALSE)</f>
        <v>1</v>
      </c>
      <c r="G1208" s="2" t="str">
        <f>VLOOKUP(F1208,Coding!K:L,2,FALSE)</f>
        <v>URM</v>
      </c>
      <c r="H1208" t="s">
        <v>306</v>
      </c>
      <c r="I1208" t="s">
        <v>306</v>
      </c>
      <c r="J1208" t="s">
        <v>21</v>
      </c>
      <c r="K1208" t="s">
        <v>93</v>
      </c>
      <c r="L1208" s="2">
        <v>3</v>
      </c>
      <c r="M1208" t="s">
        <v>75</v>
      </c>
      <c r="N1208" t="s">
        <v>94</v>
      </c>
      <c r="O1208" t="s">
        <v>95</v>
      </c>
    </row>
    <row r="1209" spans="1:15" x14ac:dyDescent="0.25">
      <c r="A1209" s="2">
        <v>1</v>
      </c>
      <c r="B1209" s="2">
        <v>2016</v>
      </c>
      <c r="C1209" t="s">
        <v>402</v>
      </c>
      <c r="D1209" t="s">
        <v>48</v>
      </c>
      <c r="E1209" s="2" t="s">
        <v>7</v>
      </c>
      <c r="F1209" s="2">
        <f>VLOOKUP(C1209,'Five Year Alumni Srvy 2016 Data'!C:F,4,FALSE)</f>
        <v>1</v>
      </c>
      <c r="G1209" s="2" t="str">
        <f>VLOOKUP(F1209,Coding!K:L,2,FALSE)</f>
        <v>URM</v>
      </c>
      <c r="H1209" t="s">
        <v>272</v>
      </c>
      <c r="I1209" t="s">
        <v>273</v>
      </c>
      <c r="J1209" t="s">
        <v>21</v>
      </c>
      <c r="K1209" t="s">
        <v>93</v>
      </c>
      <c r="L1209" s="2">
        <v>3</v>
      </c>
      <c r="M1209" t="s">
        <v>75</v>
      </c>
      <c r="N1209" t="s">
        <v>94</v>
      </c>
      <c r="O1209" t="s">
        <v>95</v>
      </c>
    </row>
    <row r="1210" spans="1:15" x14ac:dyDescent="0.25">
      <c r="A1210" s="2">
        <v>1</v>
      </c>
      <c r="B1210" s="2">
        <v>2016</v>
      </c>
      <c r="C1210" t="s">
        <v>405</v>
      </c>
      <c r="D1210" t="s">
        <v>264</v>
      </c>
      <c r="E1210" s="2" t="s">
        <v>7</v>
      </c>
      <c r="F1210" s="2">
        <f>VLOOKUP(C1210,'Five Year Alumni Srvy 2016 Data'!C:F,4,FALSE)</f>
        <v>1</v>
      </c>
      <c r="G1210" s="2" t="str">
        <f>VLOOKUP(F1210,Coding!K:L,2,FALSE)</f>
        <v>URM</v>
      </c>
      <c r="H1210" t="s">
        <v>270</v>
      </c>
      <c r="I1210" t="s">
        <v>270</v>
      </c>
      <c r="J1210" t="s">
        <v>21</v>
      </c>
      <c r="K1210" t="s">
        <v>93</v>
      </c>
      <c r="L1210" s="2">
        <v>3</v>
      </c>
      <c r="M1210" t="s">
        <v>75</v>
      </c>
      <c r="N1210" t="s">
        <v>94</v>
      </c>
      <c r="O1210" t="s">
        <v>95</v>
      </c>
    </row>
    <row r="1211" spans="1:15" x14ac:dyDescent="0.25">
      <c r="A1211" s="2">
        <v>1</v>
      </c>
      <c r="B1211" s="2">
        <v>2016</v>
      </c>
      <c r="C1211" t="s">
        <v>435</v>
      </c>
      <c r="D1211" t="s">
        <v>48</v>
      </c>
      <c r="E1211" s="2" t="s">
        <v>7</v>
      </c>
      <c r="F1211" s="2">
        <f>VLOOKUP(C1211,'Five Year Alumni Srvy 2016 Data'!C:F,4,FALSE)</f>
        <v>1</v>
      </c>
      <c r="G1211" s="2" t="str">
        <f>VLOOKUP(F1211,Coding!K:L,2,FALSE)</f>
        <v>URM</v>
      </c>
      <c r="H1211" t="s">
        <v>270</v>
      </c>
      <c r="I1211" t="s">
        <v>270</v>
      </c>
      <c r="J1211" t="s">
        <v>21</v>
      </c>
      <c r="K1211" t="s">
        <v>93</v>
      </c>
      <c r="L1211" s="2">
        <v>2</v>
      </c>
      <c r="M1211" t="s">
        <v>75</v>
      </c>
      <c r="N1211" t="s">
        <v>94</v>
      </c>
      <c r="O1211" t="s">
        <v>176</v>
      </c>
    </row>
    <row r="1212" spans="1:15" x14ac:dyDescent="0.25">
      <c r="A1212" s="2">
        <v>1</v>
      </c>
      <c r="B1212" s="2">
        <v>2016</v>
      </c>
      <c r="C1212" t="s">
        <v>441</v>
      </c>
      <c r="D1212" t="s">
        <v>48</v>
      </c>
      <c r="E1212" s="2" t="s">
        <v>7</v>
      </c>
      <c r="F1212" s="2">
        <f>VLOOKUP(C1212,'Five Year Alumni Srvy 2016 Data'!C:F,4,FALSE)</f>
        <v>1</v>
      </c>
      <c r="G1212" s="2" t="str">
        <f>VLOOKUP(F1212,Coding!K:L,2,FALSE)</f>
        <v>URM</v>
      </c>
      <c r="H1212" t="s">
        <v>252</v>
      </c>
      <c r="I1212" t="s">
        <v>206</v>
      </c>
      <c r="J1212" t="s">
        <v>15</v>
      </c>
      <c r="K1212" t="s">
        <v>93</v>
      </c>
      <c r="L1212" s="2">
        <v>3</v>
      </c>
      <c r="M1212" t="s">
        <v>75</v>
      </c>
      <c r="N1212" t="s">
        <v>94</v>
      </c>
      <c r="O1212" t="s">
        <v>95</v>
      </c>
    </row>
    <row r="1213" spans="1:15" x14ac:dyDescent="0.25">
      <c r="A1213" s="2">
        <v>1</v>
      </c>
      <c r="B1213" s="2">
        <v>2016</v>
      </c>
      <c r="C1213" t="s">
        <v>455</v>
      </c>
      <c r="D1213" t="s">
        <v>204</v>
      </c>
      <c r="E1213" s="2" t="s">
        <v>7</v>
      </c>
      <c r="F1213" s="2">
        <f>VLOOKUP(C1213,'Five Year Alumni Srvy 2016 Data'!C:F,4,FALSE)</f>
        <v>1</v>
      </c>
      <c r="G1213" s="2" t="str">
        <f>VLOOKUP(F1213,Coding!K:L,2,FALSE)</f>
        <v>URM</v>
      </c>
      <c r="H1213" t="s">
        <v>252</v>
      </c>
      <c r="I1213" t="s">
        <v>206</v>
      </c>
      <c r="J1213" t="s">
        <v>15</v>
      </c>
      <c r="K1213" t="s">
        <v>93</v>
      </c>
      <c r="L1213" s="2">
        <v>2</v>
      </c>
      <c r="M1213" t="s">
        <v>75</v>
      </c>
      <c r="N1213" t="s">
        <v>94</v>
      </c>
      <c r="O1213" t="s">
        <v>176</v>
      </c>
    </row>
    <row r="1214" spans="1:15" x14ac:dyDescent="0.25">
      <c r="A1214" s="2">
        <v>1</v>
      </c>
      <c r="B1214" s="2">
        <v>2016</v>
      </c>
      <c r="C1214" t="s">
        <v>460</v>
      </c>
      <c r="D1214" t="s">
        <v>169</v>
      </c>
      <c r="E1214" s="2" t="s">
        <v>7</v>
      </c>
      <c r="F1214" s="2">
        <f>VLOOKUP(C1214,'Five Year Alumni Srvy 2016 Data'!C:F,4,FALSE)</f>
        <v>1</v>
      </c>
      <c r="G1214" s="2" t="str">
        <f>VLOOKUP(F1214,Coding!K:L,2,FALSE)</f>
        <v>URM</v>
      </c>
      <c r="H1214" t="s">
        <v>235</v>
      </c>
      <c r="I1214" t="s">
        <v>236</v>
      </c>
      <c r="J1214" t="s">
        <v>15</v>
      </c>
      <c r="K1214" t="s">
        <v>93</v>
      </c>
      <c r="L1214" s="3"/>
      <c r="M1214" t="s">
        <v>75</v>
      </c>
      <c r="N1214" t="s">
        <v>94</v>
      </c>
    </row>
    <row r="1215" spans="1:15" x14ac:dyDescent="0.25">
      <c r="A1215" s="2">
        <v>1</v>
      </c>
      <c r="B1215" s="2">
        <v>2016</v>
      </c>
      <c r="C1215" t="s">
        <v>480</v>
      </c>
      <c r="D1215" t="s">
        <v>48</v>
      </c>
      <c r="E1215" s="2" t="s">
        <v>7</v>
      </c>
      <c r="F1215" s="2">
        <f>VLOOKUP(C1215,'Five Year Alumni Srvy 2016 Data'!C:F,4,FALSE)</f>
        <v>1</v>
      </c>
      <c r="G1215" s="2" t="str">
        <f>VLOOKUP(F1215,Coding!K:L,2,FALSE)</f>
        <v>URM</v>
      </c>
      <c r="H1215" t="s">
        <v>328</v>
      </c>
      <c r="I1215" t="s">
        <v>328</v>
      </c>
      <c r="J1215" t="s">
        <v>10</v>
      </c>
      <c r="K1215" t="s">
        <v>93</v>
      </c>
      <c r="L1215" s="2">
        <v>4</v>
      </c>
      <c r="M1215" t="s">
        <v>75</v>
      </c>
      <c r="N1215" t="s">
        <v>94</v>
      </c>
      <c r="O1215" t="s">
        <v>92</v>
      </c>
    </row>
    <row r="1216" spans="1:15" x14ac:dyDescent="0.25">
      <c r="A1216" s="2">
        <v>1</v>
      </c>
      <c r="B1216" s="2">
        <v>2016</v>
      </c>
      <c r="C1216" t="s">
        <v>488</v>
      </c>
      <c r="D1216" t="s">
        <v>169</v>
      </c>
      <c r="E1216" s="2" t="s">
        <v>7</v>
      </c>
      <c r="F1216" s="2">
        <f>VLOOKUP(C1216,'Five Year Alumni Srvy 2016 Data'!C:F,4,FALSE)</f>
        <v>1</v>
      </c>
      <c r="G1216" s="2" t="str">
        <f>VLOOKUP(F1216,Coding!K:L,2,FALSE)</f>
        <v>URM</v>
      </c>
      <c r="H1216" t="s">
        <v>489</v>
      </c>
      <c r="I1216" t="s">
        <v>409</v>
      </c>
      <c r="J1216" t="s">
        <v>19</v>
      </c>
      <c r="K1216" t="s">
        <v>93</v>
      </c>
      <c r="L1216" s="2">
        <v>1</v>
      </c>
      <c r="M1216" t="s">
        <v>75</v>
      </c>
      <c r="N1216" t="s">
        <v>94</v>
      </c>
      <c r="O1216" t="s">
        <v>200</v>
      </c>
    </row>
    <row r="1217" spans="1:15" x14ac:dyDescent="0.25">
      <c r="A1217" s="2">
        <v>1</v>
      </c>
      <c r="B1217" s="2">
        <v>2016</v>
      </c>
      <c r="C1217" t="s">
        <v>492</v>
      </c>
      <c r="D1217" t="s">
        <v>48</v>
      </c>
      <c r="E1217" s="2" t="s">
        <v>7</v>
      </c>
      <c r="F1217" s="2">
        <f>VLOOKUP(C1217,'Five Year Alumni Srvy 2016 Data'!C:F,4,FALSE)</f>
        <v>1</v>
      </c>
      <c r="G1217" s="2" t="str">
        <f>VLOOKUP(F1217,Coding!K:L,2,FALSE)</f>
        <v>URM</v>
      </c>
      <c r="H1217" t="s">
        <v>493</v>
      </c>
      <c r="I1217" t="s">
        <v>206</v>
      </c>
      <c r="J1217" t="s">
        <v>15</v>
      </c>
      <c r="K1217" t="s">
        <v>93</v>
      </c>
      <c r="L1217" s="2">
        <v>1</v>
      </c>
      <c r="M1217" t="s">
        <v>75</v>
      </c>
      <c r="N1217" t="s">
        <v>94</v>
      </c>
      <c r="O1217" t="s">
        <v>200</v>
      </c>
    </row>
    <row r="1218" spans="1:15" x14ac:dyDescent="0.25">
      <c r="A1218" s="2">
        <v>1</v>
      </c>
      <c r="B1218" s="2">
        <v>2016</v>
      </c>
      <c r="C1218" t="s">
        <v>496</v>
      </c>
      <c r="D1218" t="s">
        <v>48</v>
      </c>
      <c r="E1218" s="2" t="s">
        <v>7</v>
      </c>
      <c r="F1218" s="2">
        <f>VLOOKUP(C1218,'Five Year Alumni Srvy 2016 Data'!C:F,4,FALSE)</f>
        <v>1</v>
      </c>
      <c r="G1218" s="2" t="str">
        <f>VLOOKUP(F1218,Coding!K:L,2,FALSE)</f>
        <v>URM</v>
      </c>
      <c r="H1218" t="s">
        <v>497</v>
      </c>
      <c r="I1218" t="s">
        <v>399</v>
      </c>
      <c r="J1218" t="s">
        <v>19</v>
      </c>
      <c r="K1218" t="s">
        <v>93</v>
      </c>
      <c r="L1218" s="3"/>
      <c r="M1218" t="s">
        <v>75</v>
      </c>
      <c r="N1218" t="s">
        <v>94</v>
      </c>
    </row>
    <row r="1219" spans="1:15" x14ac:dyDescent="0.25">
      <c r="A1219" s="2">
        <v>1</v>
      </c>
      <c r="B1219" s="2">
        <v>2016</v>
      </c>
      <c r="C1219" t="s">
        <v>203</v>
      </c>
      <c r="D1219" t="s">
        <v>204</v>
      </c>
      <c r="E1219" s="2" t="s">
        <v>7</v>
      </c>
      <c r="F1219" s="2">
        <f>VLOOKUP(C1219,'Five Year Alumni Srvy 2016 Data'!C:F,4,FALSE)</f>
        <v>1</v>
      </c>
      <c r="G1219" s="2" t="str">
        <f>VLOOKUP(F1219,Coding!K:L,2,FALSE)</f>
        <v>URM</v>
      </c>
      <c r="H1219" t="s">
        <v>205</v>
      </c>
      <c r="I1219" t="s">
        <v>206</v>
      </c>
      <c r="J1219" t="s">
        <v>15</v>
      </c>
      <c r="K1219" t="s">
        <v>74</v>
      </c>
      <c r="L1219" s="2">
        <v>2</v>
      </c>
      <c r="M1219" t="s">
        <v>75</v>
      </c>
      <c r="N1219" t="s">
        <v>76</v>
      </c>
      <c r="O1219" t="s">
        <v>207</v>
      </c>
    </row>
    <row r="1220" spans="1:15" x14ac:dyDescent="0.25">
      <c r="A1220" s="2">
        <v>1</v>
      </c>
      <c r="B1220" s="2">
        <v>2016</v>
      </c>
      <c r="C1220" t="s">
        <v>214</v>
      </c>
      <c r="D1220" t="s">
        <v>204</v>
      </c>
      <c r="E1220" s="2" t="s">
        <v>7</v>
      </c>
      <c r="F1220" s="2">
        <f>VLOOKUP(C1220,'Five Year Alumni Srvy 2016 Data'!C:F,4,FALSE)</f>
        <v>1</v>
      </c>
      <c r="G1220" s="2" t="str">
        <f>VLOOKUP(F1220,Coding!K:L,2,FALSE)</f>
        <v>URM</v>
      </c>
      <c r="H1220" t="s">
        <v>215</v>
      </c>
      <c r="I1220" t="s">
        <v>215</v>
      </c>
      <c r="J1220" t="s">
        <v>21</v>
      </c>
      <c r="K1220" t="s">
        <v>74</v>
      </c>
      <c r="L1220" s="2">
        <v>2</v>
      </c>
      <c r="M1220" t="s">
        <v>75</v>
      </c>
      <c r="N1220" t="s">
        <v>76</v>
      </c>
      <c r="O1220" t="s">
        <v>207</v>
      </c>
    </row>
    <row r="1221" spans="1:15" x14ac:dyDescent="0.25">
      <c r="A1221" s="2">
        <v>1</v>
      </c>
      <c r="B1221" s="2">
        <v>2016</v>
      </c>
      <c r="C1221" t="s">
        <v>263</v>
      </c>
      <c r="D1221" t="s">
        <v>264</v>
      </c>
      <c r="E1221" s="2" t="s">
        <v>7</v>
      </c>
      <c r="F1221" s="2">
        <f>VLOOKUP(C1221,'Five Year Alumni Srvy 2016 Data'!C:F,4,FALSE)</f>
        <v>1</v>
      </c>
      <c r="G1221" s="2" t="str">
        <f>VLOOKUP(F1221,Coding!K:L,2,FALSE)</f>
        <v>URM</v>
      </c>
      <c r="H1221" t="s">
        <v>248</v>
      </c>
      <c r="I1221" t="s">
        <v>249</v>
      </c>
      <c r="J1221" t="s">
        <v>17</v>
      </c>
      <c r="K1221" t="s">
        <v>74</v>
      </c>
      <c r="L1221" s="2">
        <v>1</v>
      </c>
      <c r="M1221" t="s">
        <v>75</v>
      </c>
      <c r="N1221" t="s">
        <v>76</v>
      </c>
      <c r="O1221" t="s">
        <v>77</v>
      </c>
    </row>
    <row r="1222" spans="1:15" x14ac:dyDescent="0.25">
      <c r="A1222" s="2">
        <v>1</v>
      </c>
      <c r="B1222" s="2">
        <v>2016</v>
      </c>
      <c r="C1222" t="s">
        <v>269</v>
      </c>
      <c r="D1222" t="s">
        <v>48</v>
      </c>
      <c r="E1222" s="2" t="s">
        <v>7</v>
      </c>
      <c r="F1222" s="2">
        <f>VLOOKUP(C1222,'Five Year Alumni Srvy 2016 Data'!C:F,4,FALSE)</f>
        <v>1</v>
      </c>
      <c r="G1222" s="2" t="str">
        <f>VLOOKUP(F1222,Coding!K:L,2,FALSE)</f>
        <v>URM</v>
      </c>
      <c r="H1222" t="s">
        <v>270</v>
      </c>
      <c r="I1222" t="s">
        <v>270</v>
      </c>
      <c r="J1222" t="s">
        <v>21</v>
      </c>
      <c r="K1222" t="s">
        <v>74</v>
      </c>
      <c r="L1222" s="2">
        <v>3</v>
      </c>
      <c r="M1222" t="s">
        <v>75</v>
      </c>
      <c r="N1222" t="s">
        <v>76</v>
      </c>
      <c r="O1222" t="s">
        <v>221</v>
      </c>
    </row>
    <row r="1223" spans="1:15" x14ac:dyDescent="0.25">
      <c r="A1223" s="2">
        <v>1</v>
      </c>
      <c r="B1223" s="2">
        <v>2016</v>
      </c>
      <c r="C1223" t="s">
        <v>271</v>
      </c>
      <c r="D1223" t="s">
        <v>48</v>
      </c>
      <c r="E1223" s="2" t="s">
        <v>7</v>
      </c>
      <c r="F1223" s="2">
        <f>VLOOKUP(C1223,'Five Year Alumni Srvy 2016 Data'!C:F,4,FALSE)</f>
        <v>1</v>
      </c>
      <c r="G1223" s="2" t="str">
        <f>VLOOKUP(F1223,Coding!K:L,2,FALSE)</f>
        <v>URM</v>
      </c>
      <c r="H1223" t="s">
        <v>272</v>
      </c>
      <c r="I1223" t="s">
        <v>273</v>
      </c>
      <c r="J1223" t="s">
        <v>21</v>
      </c>
      <c r="K1223" t="s">
        <v>74</v>
      </c>
      <c r="L1223" s="2">
        <v>1</v>
      </c>
      <c r="M1223" t="s">
        <v>75</v>
      </c>
      <c r="N1223" t="s">
        <v>76</v>
      </c>
      <c r="O1223" t="s">
        <v>77</v>
      </c>
    </row>
    <row r="1224" spans="1:15" x14ac:dyDescent="0.25">
      <c r="A1224" s="2">
        <v>1</v>
      </c>
      <c r="B1224" s="2">
        <v>2016</v>
      </c>
      <c r="C1224" t="s">
        <v>312</v>
      </c>
      <c r="D1224" t="s">
        <v>169</v>
      </c>
      <c r="E1224" s="2" t="s">
        <v>7</v>
      </c>
      <c r="F1224" s="2">
        <f>VLOOKUP(C1224,'Five Year Alumni Srvy 2016 Data'!C:F,4,FALSE)</f>
        <v>1</v>
      </c>
      <c r="G1224" s="2" t="str">
        <f>VLOOKUP(F1224,Coding!K:L,2,FALSE)</f>
        <v>URM</v>
      </c>
      <c r="H1224" t="s">
        <v>270</v>
      </c>
      <c r="I1224" t="s">
        <v>270</v>
      </c>
      <c r="J1224" t="s">
        <v>21</v>
      </c>
      <c r="K1224" t="s">
        <v>74</v>
      </c>
      <c r="L1224" s="2">
        <v>3</v>
      </c>
      <c r="M1224" t="s">
        <v>75</v>
      </c>
      <c r="N1224" t="s">
        <v>76</v>
      </c>
      <c r="O1224" t="s">
        <v>221</v>
      </c>
    </row>
    <row r="1225" spans="1:15" x14ac:dyDescent="0.25">
      <c r="A1225" s="2">
        <v>1</v>
      </c>
      <c r="B1225" s="2">
        <v>2016</v>
      </c>
      <c r="C1225" t="s">
        <v>317</v>
      </c>
      <c r="D1225" t="s">
        <v>169</v>
      </c>
      <c r="E1225" s="2" t="s">
        <v>7</v>
      </c>
      <c r="F1225" s="2">
        <f>VLOOKUP(C1225,'Five Year Alumni Srvy 2016 Data'!C:F,4,FALSE)</f>
        <v>1</v>
      </c>
      <c r="G1225" s="2" t="str">
        <f>VLOOKUP(F1225,Coding!K:L,2,FALSE)</f>
        <v>URM</v>
      </c>
      <c r="H1225" t="s">
        <v>318</v>
      </c>
      <c r="I1225" t="s">
        <v>171</v>
      </c>
      <c r="J1225" t="s">
        <v>19</v>
      </c>
      <c r="K1225" t="s">
        <v>74</v>
      </c>
      <c r="L1225" s="2">
        <v>1</v>
      </c>
      <c r="M1225" t="s">
        <v>75</v>
      </c>
      <c r="N1225" t="s">
        <v>76</v>
      </c>
      <c r="O1225" t="s">
        <v>77</v>
      </c>
    </row>
    <row r="1226" spans="1:15" x14ac:dyDescent="0.25">
      <c r="A1226" s="2">
        <v>1</v>
      </c>
      <c r="B1226" s="2">
        <v>2016</v>
      </c>
      <c r="C1226" t="s">
        <v>325</v>
      </c>
      <c r="D1226" t="s">
        <v>204</v>
      </c>
      <c r="E1226" s="2" t="s">
        <v>7</v>
      </c>
      <c r="F1226" s="2">
        <f>VLOOKUP(C1226,'Five Year Alumni Srvy 2016 Data'!C:F,4,FALSE)</f>
        <v>1</v>
      </c>
      <c r="G1226" s="2" t="str">
        <f>VLOOKUP(F1226,Coding!K:L,2,FALSE)</f>
        <v>URM</v>
      </c>
      <c r="H1226" t="s">
        <v>252</v>
      </c>
      <c r="I1226" t="s">
        <v>206</v>
      </c>
      <c r="J1226" t="s">
        <v>15</v>
      </c>
      <c r="K1226" t="s">
        <v>74</v>
      </c>
      <c r="L1226" s="2">
        <v>3</v>
      </c>
      <c r="M1226" t="s">
        <v>75</v>
      </c>
      <c r="N1226" t="s">
        <v>76</v>
      </c>
      <c r="O1226" t="s">
        <v>221</v>
      </c>
    </row>
    <row r="1227" spans="1:15" x14ac:dyDescent="0.25">
      <c r="A1227" s="2">
        <v>1</v>
      </c>
      <c r="B1227" s="2">
        <v>2016</v>
      </c>
      <c r="C1227" t="s">
        <v>333</v>
      </c>
      <c r="D1227" t="s">
        <v>204</v>
      </c>
      <c r="E1227" s="2" t="s">
        <v>7</v>
      </c>
      <c r="F1227" s="2">
        <f>VLOOKUP(C1227,'Five Year Alumni Srvy 2016 Data'!C:F,4,FALSE)</f>
        <v>1</v>
      </c>
      <c r="G1227" s="2" t="str">
        <f>VLOOKUP(F1227,Coding!K:L,2,FALSE)</f>
        <v>URM</v>
      </c>
      <c r="H1227" t="s">
        <v>198</v>
      </c>
      <c r="I1227" t="s">
        <v>199</v>
      </c>
      <c r="J1227" t="s">
        <v>17</v>
      </c>
      <c r="K1227" t="s">
        <v>74</v>
      </c>
      <c r="L1227" s="2">
        <v>1</v>
      </c>
      <c r="M1227" t="s">
        <v>75</v>
      </c>
      <c r="N1227" t="s">
        <v>76</v>
      </c>
      <c r="O1227" t="s">
        <v>77</v>
      </c>
    </row>
    <row r="1228" spans="1:15" x14ac:dyDescent="0.25">
      <c r="A1228" s="2">
        <v>1</v>
      </c>
      <c r="B1228" s="2">
        <v>2016</v>
      </c>
      <c r="C1228" t="s">
        <v>341</v>
      </c>
      <c r="D1228" t="s">
        <v>48</v>
      </c>
      <c r="E1228" s="2" t="s">
        <v>7</v>
      </c>
      <c r="F1228" s="2">
        <f>VLOOKUP(C1228,'Five Year Alumni Srvy 2016 Data'!C:F,4,FALSE)</f>
        <v>1</v>
      </c>
      <c r="G1228" s="2" t="str">
        <f>VLOOKUP(F1228,Coding!K:L,2,FALSE)</f>
        <v>URM</v>
      </c>
      <c r="H1228" t="s">
        <v>342</v>
      </c>
      <c r="I1228" t="s">
        <v>342</v>
      </c>
      <c r="J1228" t="s">
        <v>19</v>
      </c>
      <c r="K1228" t="s">
        <v>74</v>
      </c>
      <c r="L1228" s="2">
        <v>2</v>
      </c>
      <c r="M1228" t="s">
        <v>75</v>
      </c>
      <c r="N1228" t="s">
        <v>76</v>
      </c>
      <c r="O1228" t="s">
        <v>207</v>
      </c>
    </row>
    <row r="1229" spans="1:15" x14ac:dyDescent="0.25">
      <c r="A1229" s="2">
        <v>1</v>
      </c>
      <c r="B1229" s="2">
        <v>2016</v>
      </c>
      <c r="C1229" t="s">
        <v>349</v>
      </c>
      <c r="D1229" t="s">
        <v>169</v>
      </c>
      <c r="E1229" s="2" t="s">
        <v>7</v>
      </c>
      <c r="F1229" s="2">
        <f>VLOOKUP(C1229,'Five Year Alumni Srvy 2016 Data'!C:F,4,FALSE)</f>
        <v>1</v>
      </c>
      <c r="G1229" s="2" t="str">
        <f>VLOOKUP(F1229,Coding!K:L,2,FALSE)</f>
        <v>URM</v>
      </c>
      <c r="H1229" t="s">
        <v>252</v>
      </c>
      <c r="I1229" t="s">
        <v>206</v>
      </c>
      <c r="J1229" t="s">
        <v>15</v>
      </c>
      <c r="K1229" t="s">
        <v>74</v>
      </c>
      <c r="L1229" s="2">
        <v>1</v>
      </c>
      <c r="M1229" t="s">
        <v>75</v>
      </c>
      <c r="N1229" t="s">
        <v>76</v>
      </c>
      <c r="O1229" t="s">
        <v>77</v>
      </c>
    </row>
    <row r="1230" spans="1:15" x14ac:dyDescent="0.25">
      <c r="A1230" s="2">
        <v>1</v>
      </c>
      <c r="B1230" s="2">
        <v>2016</v>
      </c>
      <c r="C1230" t="s">
        <v>350</v>
      </c>
      <c r="D1230" t="s">
        <v>169</v>
      </c>
      <c r="E1230" s="2" t="s">
        <v>7</v>
      </c>
      <c r="F1230" s="2">
        <f>VLOOKUP(C1230,'Five Year Alumni Srvy 2016 Data'!C:F,4,FALSE)</f>
        <v>1</v>
      </c>
      <c r="G1230" s="2" t="str">
        <f>VLOOKUP(F1230,Coding!K:L,2,FALSE)</f>
        <v>URM</v>
      </c>
      <c r="H1230" t="s">
        <v>272</v>
      </c>
      <c r="I1230" t="s">
        <v>273</v>
      </c>
      <c r="J1230" t="s">
        <v>21</v>
      </c>
      <c r="K1230" t="s">
        <v>74</v>
      </c>
      <c r="L1230" s="2">
        <v>2</v>
      </c>
      <c r="M1230" t="s">
        <v>75</v>
      </c>
      <c r="N1230" t="s">
        <v>76</v>
      </c>
      <c r="O1230" t="s">
        <v>207</v>
      </c>
    </row>
    <row r="1231" spans="1:15" x14ac:dyDescent="0.25">
      <c r="A1231" s="2">
        <v>1</v>
      </c>
      <c r="B1231" s="2">
        <v>2016</v>
      </c>
      <c r="C1231" t="s">
        <v>353</v>
      </c>
      <c r="D1231" t="s">
        <v>48</v>
      </c>
      <c r="E1231" s="2" t="s">
        <v>7</v>
      </c>
      <c r="F1231" s="2">
        <f>VLOOKUP(C1231,'Five Year Alumni Srvy 2016 Data'!C:F,4,FALSE)</f>
        <v>1</v>
      </c>
      <c r="G1231" s="2" t="str">
        <f>VLOOKUP(F1231,Coding!K:L,2,FALSE)</f>
        <v>URM</v>
      </c>
      <c r="H1231" t="s">
        <v>328</v>
      </c>
      <c r="I1231" t="s">
        <v>328</v>
      </c>
      <c r="J1231" t="s">
        <v>10</v>
      </c>
      <c r="K1231" t="s">
        <v>74</v>
      </c>
      <c r="L1231" s="2">
        <v>2</v>
      </c>
      <c r="M1231" t="s">
        <v>75</v>
      </c>
      <c r="N1231" t="s">
        <v>76</v>
      </c>
      <c r="O1231" t="s">
        <v>207</v>
      </c>
    </row>
    <row r="1232" spans="1:15" x14ac:dyDescent="0.25">
      <c r="A1232" s="2">
        <v>1</v>
      </c>
      <c r="B1232" s="2">
        <v>2016</v>
      </c>
      <c r="C1232" t="s">
        <v>354</v>
      </c>
      <c r="D1232" t="s">
        <v>48</v>
      </c>
      <c r="E1232" s="2" t="s">
        <v>7</v>
      </c>
      <c r="F1232" s="2">
        <f>VLOOKUP(C1232,'Five Year Alumni Srvy 2016 Data'!C:F,4,FALSE)</f>
        <v>1</v>
      </c>
      <c r="G1232" s="2" t="str">
        <f>VLOOKUP(F1232,Coding!K:L,2,FALSE)</f>
        <v>URM</v>
      </c>
      <c r="H1232" t="s">
        <v>270</v>
      </c>
      <c r="I1232" t="s">
        <v>270</v>
      </c>
      <c r="J1232" t="s">
        <v>21</v>
      </c>
      <c r="K1232" t="s">
        <v>74</v>
      </c>
      <c r="L1232" s="2">
        <v>1</v>
      </c>
      <c r="M1232" t="s">
        <v>75</v>
      </c>
      <c r="N1232" t="s">
        <v>76</v>
      </c>
      <c r="O1232" t="s">
        <v>77</v>
      </c>
    </row>
    <row r="1233" spans="1:15" x14ac:dyDescent="0.25">
      <c r="A1233" s="2">
        <v>1</v>
      </c>
      <c r="B1233" s="2">
        <v>2016</v>
      </c>
      <c r="C1233" t="s">
        <v>361</v>
      </c>
      <c r="D1233" t="s">
        <v>169</v>
      </c>
      <c r="E1233" s="2" t="s">
        <v>7</v>
      </c>
      <c r="F1233" s="2">
        <f>VLOOKUP(C1233,'Five Year Alumni Srvy 2016 Data'!C:F,4,FALSE)</f>
        <v>1</v>
      </c>
      <c r="G1233" s="2" t="str">
        <f>VLOOKUP(F1233,Coding!K:L,2,FALSE)</f>
        <v>URM</v>
      </c>
      <c r="H1233" t="s">
        <v>362</v>
      </c>
      <c r="I1233" t="s">
        <v>348</v>
      </c>
      <c r="J1233" t="s">
        <v>10</v>
      </c>
      <c r="K1233" t="s">
        <v>74</v>
      </c>
      <c r="L1233" s="2">
        <v>3</v>
      </c>
      <c r="M1233" t="s">
        <v>75</v>
      </c>
      <c r="N1233" t="s">
        <v>76</v>
      </c>
      <c r="O1233" t="s">
        <v>221</v>
      </c>
    </row>
    <row r="1234" spans="1:15" x14ac:dyDescent="0.25">
      <c r="A1234" s="2">
        <v>1</v>
      </c>
      <c r="B1234" s="2">
        <v>2016</v>
      </c>
      <c r="C1234" t="s">
        <v>372</v>
      </c>
      <c r="D1234" t="s">
        <v>204</v>
      </c>
      <c r="E1234" s="2" t="s">
        <v>7</v>
      </c>
      <c r="F1234" s="2">
        <f>VLOOKUP(C1234,'Five Year Alumni Srvy 2016 Data'!C:F,4,FALSE)</f>
        <v>1</v>
      </c>
      <c r="G1234" s="2" t="str">
        <f>VLOOKUP(F1234,Coding!K:L,2,FALSE)</f>
        <v>URM</v>
      </c>
      <c r="H1234" t="s">
        <v>289</v>
      </c>
      <c r="I1234" t="s">
        <v>290</v>
      </c>
      <c r="J1234" t="s">
        <v>17</v>
      </c>
      <c r="K1234" t="s">
        <v>74</v>
      </c>
      <c r="L1234" s="2">
        <v>1</v>
      </c>
      <c r="M1234" t="s">
        <v>75</v>
      </c>
      <c r="N1234" t="s">
        <v>76</v>
      </c>
      <c r="O1234" t="s">
        <v>77</v>
      </c>
    </row>
    <row r="1235" spans="1:15" x14ac:dyDescent="0.25">
      <c r="A1235" s="2">
        <v>1</v>
      </c>
      <c r="B1235" s="2">
        <v>2016</v>
      </c>
      <c r="C1235" t="s">
        <v>379</v>
      </c>
      <c r="D1235" t="s">
        <v>169</v>
      </c>
      <c r="E1235" s="2" t="s">
        <v>7</v>
      </c>
      <c r="F1235" s="2">
        <f>VLOOKUP(C1235,'Five Year Alumni Srvy 2016 Data'!C:F,4,FALSE)</f>
        <v>1</v>
      </c>
      <c r="G1235" s="2" t="str">
        <f>VLOOKUP(F1235,Coding!K:L,2,FALSE)</f>
        <v>URM</v>
      </c>
      <c r="H1235" t="s">
        <v>306</v>
      </c>
      <c r="I1235" t="s">
        <v>306</v>
      </c>
      <c r="J1235" t="s">
        <v>21</v>
      </c>
      <c r="K1235" t="s">
        <v>74</v>
      </c>
      <c r="L1235" s="2">
        <v>1</v>
      </c>
      <c r="M1235" t="s">
        <v>75</v>
      </c>
      <c r="N1235" t="s">
        <v>76</v>
      </c>
      <c r="O1235" t="s">
        <v>77</v>
      </c>
    </row>
    <row r="1236" spans="1:15" x14ac:dyDescent="0.25">
      <c r="A1236" s="2">
        <v>1</v>
      </c>
      <c r="B1236" s="2">
        <v>2016</v>
      </c>
      <c r="C1236" t="s">
        <v>402</v>
      </c>
      <c r="D1236" t="s">
        <v>48</v>
      </c>
      <c r="E1236" s="2" t="s">
        <v>7</v>
      </c>
      <c r="F1236" s="2">
        <f>VLOOKUP(C1236,'Five Year Alumni Srvy 2016 Data'!C:F,4,FALSE)</f>
        <v>1</v>
      </c>
      <c r="G1236" s="2" t="str">
        <f>VLOOKUP(F1236,Coding!K:L,2,FALSE)</f>
        <v>URM</v>
      </c>
      <c r="H1236" t="s">
        <v>272</v>
      </c>
      <c r="I1236" t="s">
        <v>273</v>
      </c>
      <c r="J1236" t="s">
        <v>21</v>
      </c>
      <c r="K1236" t="s">
        <v>74</v>
      </c>
      <c r="L1236" s="2">
        <v>2</v>
      </c>
      <c r="M1236" t="s">
        <v>75</v>
      </c>
      <c r="N1236" t="s">
        <v>76</v>
      </c>
      <c r="O1236" t="s">
        <v>207</v>
      </c>
    </row>
    <row r="1237" spans="1:15" x14ac:dyDescent="0.25">
      <c r="A1237" s="2">
        <v>1</v>
      </c>
      <c r="B1237" s="2">
        <v>2016</v>
      </c>
      <c r="C1237" t="s">
        <v>405</v>
      </c>
      <c r="D1237" t="s">
        <v>264</v>
      </c>
      <c r="E1237" s="2" t="s">
        <v>7</v>
      </c>
      <c r="F1237" s="2">
        <f>VLOOKUP(C1237,'Five Year Alumni Srvy 2016 Data'!C:F,4,FALSE)</f>
        <v>1</v>
      </c>
      <c r="G1237" s="2" t="str">
        <f>VLOOKUP(F1237,Coding!K:L,2,FALSE)</f>
        <v>URM</v>
      </c>
      <c r="H1237" t="s">
        <v>270</v>
      </c>
      <c r="I1237" t="s">
        <v>270</v>
      </c>
      <c r="J1237" t="s">
        <v>21</v>
      </c>
      <c r="K1237" t="s">
        <v>74</v>
      </c>
      <c r="L1237" s="2">
        <v>1</v>
      </c>
      <c r="M1237" t="s">
        <v>75</v>
      </c>
      <c r="N1237" t="s">
        <v>76</v>
      </c>
      <c r="O1237" t="s">
        <v>77</v>
      </c>
    </row>
    <row r="1238" spans="1:15" x14ac:dyDescent="0.25">
      <c r="A1238" s="2">
        <v>1</v>
      </c>
      <c r="B1238" s="2">
        <v>2016</v>
      </c>
      <c r="C1238" t="s">
        <v>435</v>
      </c>
      <c r="D1238" t="s">
        <v>48</v>
      </c>
      <c r="E1238" s="2" t="s">
        <v>7</v>
      </c>
      <c r="F1238" s="2">
        <f>VLOOKUP(C1238,'Five Year Alumni Srvy 2016 Data'!C:F,4,FALSE)</f>
        <v>1</v>
      </c>
      <c r="G1238" s="2" t="str">
        <f>VLOOKUP(F1238,Coding!K:L,2,FALSE)</f>
        <v>URM</v>
      </c>
      <c r="H1238" t="s">
        <v>270</v>
      </c>
      <c r="I1238" t="s">
        <v>270</v>
      </c>
      <c r="J1238" t="s">
        <v>21</v>
      </c>
      <c r="K1238" t="s">
        <v>74</v>
      </c>
      <c r="L1238" s="2">
        <v>3</v>
      </c>
      <c r="M1238" t="s">
        <v>75</v>
      </c>
      <c r="N1238" t="s">
        <v>76</v>
      </c>
      <c r="O1238" t="s">
        <v>221</v>
      </c>
    </row>
    <row r="1239" spans="1:15" x14ac:dyDescent="0.25">
      <c r="A1239" s="2">
        <v>1</v>
      </c>
      <c r="B1239" s="2">
        <v>2016</v>
      </c>
      <c r="C1239" t="s">
        <v>441</v>
      </c>
      <c r="D1239" t="s">
        <v>48</v>
      </c>
      <c r="E1239" s="2" t="s">
        <v>7</v>
      </c>
      <c r="F1239" s="2">
        <f>VLOOKUP(C1239,'Five Year Alumni Srvy 2016 Data'!C:F,4,FALSE)</f>
        <v>1</v>
      </c>
      <c r="G1239" s="2" t="str">
        <f>VLOOKUP(F1239,Coding!K:L,2,FALSE)</f>
        <v>URM</v>
      </c>
      <c r="H1239" t="s">
        <v>252</v>
      </c>
      <c r="I1239" t="s">
        <v>206</v>
      </c>
      <c r="J1239" t="s">
        <v>15</v>
      </c>
      <c r="K1239" t="s">
        <v>74</v>
      </c>
      <c r="L1239" s="2">
        <v>2</v>
      </c>
      <c r="M1239" t="s">
        <v>75</v>
      </c>
      <c r="N1239" t="s">
        <v>76</v>
      </c>
      <c r="O1239" t="s">
        <v>207</v>
      </c>
    </row>
    <row r="1240" spans="1:15" x14ac:dyDescent="0.25">
      <c r="A1240" s="2">
        <v>1</v>
      </c>
      <c r="B1240" s="2">
        <v>2016</v>
      </c>
      <c r="C1240" t="s">
        <v>455</v>
      </c>
      <c r="D1240" t="s">
        <v>204</v>
      </c>
      <c r="E1240" s="2" t="s">
        <v>7</v>
      </c>
      <c r="F1240" s="2">
        <f>VLOOKUP(C1240,'Five Year Alumni Srvy 2016 Data'!C:F,4,FALSE)</f>
        <v>1</v>
      </c>
      <c r="G1240" s="2" t="str">
        <f>VLOOKUP(F1240,Coding!K:L,2,FALSE)</f>
        <v>URM</v>
      </c>
      <c r="H1240" t="s">
        <v>252</v>
      </c>
      <c r="I1240" t="s">
        <v>206</v>
      </c>
      <c r="J1240" t="s">
        <v>15</v>
      </c>
      <c r="K1240" t="s">
        <v>74</v>
      </c>
      <c r="L1240" s="2">
        <v>2</v>
      </c>
      <c r="M1240" t="s">
        <v>75</v>
      </c>
      <c r="N1240" t="s">
        <v>76</v>
      </c>
      <c r="O1240" t="s">
        <v>207</v>
      </c>
    </row>
    <row r="1241" spans="1:15" x14ac:dyDescent="0.25">
      <c r="A1241" s="2">
        <v>1</v>
      </c>
      <c r="B1241" s="2">
        <v>2016</v>
      </c>
      <c r="C1241" t="s">
        <v>460</v>
      </c>
      <c r="D1241" t="s">
        <v>169</v>
      </c>
      <c r="E1241" s="2" t="s">
        <v>7</v>
      </c>
      <c r="F1241" s="2">
        <f>VLOOKUP(C1241,'Five Year Alumni Srvy 2016 Data'!C:F,4,FALSE)</f>
        <v>1</v>
      </c>
      <c r="G1241" s="2" t="str">
        <f>VLOOKUP(F1241,Coding!K:L,2,FALSE)</f>
        <v>URM</v>
      </c>
      <c r="H1241" t="s">
        <v>235</v>
      </c>
      <c r="I1241" t="s">
        <v>236</v>
      </c>
      <c r="J1241" t="s">
        <v>15</v>
      </c>
      <c r="K1241" t="s">
        <v>74</v>
      </c>
      <c r="L1241" s="3"/>
      <c r="M1241" t="s">
        <v>75</v>
      </c>
      <c r="N1241" t="s">
        <v>76</v>
      </c>
    </row>
    <row r="1242" spans="1:15" x14ac:dyDescent="0.25">
      <c r="A1242" s="2">
        <v>1</v>
      </c>
      <c r="B1242" s="2">
        <v>2016</v>
      </c>
      <c r="C1242" t="s">
        <v>480</v>
      </c>
      <c r="D1242" t="s">
        <v>48</v>
      </c>
      <c r="E1242" s="2" t="s">
        <v>7</v>
      </c>
      <c r="F1242" s="2">
        <f>VLOOKUP(C1242,'Five Year Alumni Srvy 2016 Data'!C:F,4,FALSE)</f>
        <v>1</v>
      </c>
      <c r="G1242" s="2" t="str">
        <f>VLOOKUP(F1242,Coding!K:L,2,FALSE)</f>
        <v>URM</v>
      </c>
      <c r="H1242" t="s">
        <v>328</v>
      </c>
      <c r="I1242" t="s">
        <v>328</v>
      </c>
      <c r="J1242" t="s">
        <v>10</v>
      </c>
      <c r="K1242" t="s">
        <v>74</v>
      </c>
      <c r="L1242" s="2">
        <v>3</v>
      </c>
      <c r="M1242" t="s">
        <v>75</v>
      </c>
      <c r="N1242" t="s">
        <v>76</v>
      </c>
      <c r="O1242" t="s">
        <v>221</v>
      </c>
    </row>
    <row r="1243" spans="1:15" x14ac:dyDescent="0.25">
      <c r="A1243" s="2">
        <v>1</v>
      </c>
      <c r="B1243" s="2">
        <v>2016</v>
      </c>
      <c r="C1243" t="s">
        <v>488</v>
      </c>
      <c r="D1243" t="s">
        <v>169</v>
      </c>
      <c r="E1243" s="2" t="s">
        <v>7</v>
      </c>
      <c r="F1243" s="2">
        <f>VLOOKUP(C1243,'Five Year Alumni Srvy 2016 Data'!C:F,4,FALSE)</f>
        <v>1</v>
      </c>
      <c r="G1243" s="2" t="str">
        <f>VLOOKUP(F1243,Coding!K:L,2,FALSE)</f>
        <v>URM</v>
      </c>
      <c r="H1243" t="s">
        <v>489</v>
      </c>
      <c r="I1243" t="s">
        <v>409</v>
      </c>
      <c r="J1243" t="s">
        <v>19</v>
      </c>
      <c r="K1243" t="s">
        <v>74</v>
      </c>
      <c r="L1243" s="2">
        <v>2</v>
      </c>
      <c r="M1243" t="s">
        <v>75</v>
      </c>
      <c r="N1243" t="s">
        <v>76</v>
      </c>
      <c r="O1243" t="s">
        <v>207</v>
      </c>
    </row>
    <row r="1244" spans="1:15" x14ac:dyDescent="0.25">
      <c r="A1244" s="2">
        <v>1</v>
      </c>
      <c r="B1244" s="2">
        <v>2016</v>
      </c>
      <c r="C1244" t="s">
        <v>492</v>
      </c>
      <c r="D1244" t="s">
        <v>48</v>
      </c>
      <c r="E1244" s="2" t="s">
        <v>7</v>
      </c>
      <c r="F1244" s="2">
        <f>VLOOKUP(C1244,'Five Year Alumni Srvy 2016 Data'!C:F,4,FALSE)</f>
        <v>1</v>
      </c>
      <c r="G1244" s="2" t="str">
        <f>VLOOKUP(F1244,Coding!K:L,2,FALSE)</f>
        <v>URM</v>
      </c>
      <c r="H1244" t="s">
        <v>493</v>
      </c>
      <c r="I1244" t="s">
        <v>206</v>
      </c>
      <c r="J1244" t="s">
        <v>15</v>
      </c>
      <c r="K1244" t="s">
        <v>74</v>
      </c>
      <c r="L1244" s="2">
        <v>2</v>
      </c>
      <c r="M1244" t="s">
        <v>75</v>
      </c>
      <c r="N1244" t="s">
        <v>76</v>
      </c>
      <c r="O1244" t="s">
        <v>207</v>
      </c>
    </row>
    <row r="1245" spans="1:15" x14ac:dyDescent="0.25">
      <c r="A1245" s="2">
        <v>1</v>
      </c>
      <c r="B1245" s="2">
        <v>2016</v>
      </c>
      <c r="C1245" t="s">
        <v>496</v>
      </c>
      <c r="D1245" t="s">
        <v>48</v>
      </c>
      <c r="E1245" s="2" t="s">
        <v>7</v>
      </c>
      <c r="F1245" s="2">
        <f>VLOOKUP(C1245,'Five Year Alumni Srvy 2016 Data'!C:F,4,FALSE)</f>
        <v>1</v>
      </c>
      <c r="G1245" s="2" t="str">
        <f>VLOOKUP(F1245,Coding!K:L,2,FALSE)</f>
        <v>URM</v>
      </c>
      <c r="H1245" t="s">
        <v>497</v>
      </c>
      <c r="I1245" t="s">
        <v>399</v>
      </c>
      <c r="J1245" t="s">
        <v>19</v>
      </c>
      <c r="K1245" t="s">
        <v>74</v>
      </c>
      <c r="L1245" s="3"/>
      <c r="M1245" t="s">
        <v>75</v>
      </c>
      <c r="N1245" t="s">
        <v>76</v>
      </c>
    </row>
    <row r="1246" spans="1:15" x14ac:dyDescent="0.25">
      <c r="A1246" s="2">
        <v>1</v>
      </c>
      <c r="B1246" s="2">
        <v>2016</v>
      </c>
      <c r="C1246" t="s">
        <v>203</v>
      </c>
      <c r="D1246" t="s">
        <v>204</v>
      </c>
      <c r="E1246" s="2" t="s">
        <v>7</v>
      </c>
      <c r="F1246" s="2">
        <f>VLOOKUP(C1246,'Five Year Alumni Srvy 2016 Data'!C:F,4,FALSE)</f>
        <v>1</v>
      </c>
      <c r="G1246" s="2" t="str">
        <f>VLOOKUP(F1246,Coding!K:L,2,FALSE)</f>
        <v>URM</v>
      </c>
      <c r="H1246" t="s">
        <v>205</v>
      </c>
      <c r="I1246" t="s">
        <v>206</v>
      </c>
      <c r="J1246" t="s">
        <v>15</v>
      </c>
      <c r="K1246" t="s">
        <v>153</v>
      </c>
      <c r="L1246" s="2">
        <v>4</v>
      </c>
      <c r="M1246" t="s">
        <v>75</v>
      </c>
      <c r="N1246" t="s">
        <v>154</v>
      </c>
      <c r="O1246" t="s">
        <v>209</v>
      </c>
    </row>
    <row r="1247" spans="1:15" x14ac:dyDescent="0.25">
      <c r="A1247" s="2">
        <v>1</v>
      </c>
      <c r="B1247" s="2">
        <v>2016</v>
      </c>
      <c r="C1247" t="s">
        <v>214</v>
      </c>
      <c r="D1247" t="s">
        <v>204</v>
      </c>
      <c r="E1247" s="2" t="s">
        <v>7</v>
      </c>
      <c r="F1247" s="2">
        <f>VLOOKUP(C1247,'Five Year Alumni Srvy 2016 Data'!C:F,4,FALSE)</f>
        <v>1</v>
      </c>
      <c r="G1247" s="2" t="str">
        <f>VLOOKUP(F1247,Coding!K:L,2,FALSE)</f>
        <v>URM</v>
      </c>
      <c r="H1247" t="s">
        <v>215</v>
      </c>
      <c r="I1247" t="s">
        <v>215</v>
      </c>
      <c r="J1247" t="s">
        <v>21</v>
      </c>
      <c r="K1247" t="s">
        <v>153</v>
      </c>
      <c r="L1247" s="2">
        <v>3</v>
      </c>
      <c r="M1247" t="s">
        <v>75</v>
      </c>
      <c r="N1247" t="s">
        <v>154</v>
      </c>
      <c r="O1247" t="s">
        <v>217</v>
      </c>
    </row>
    <row r="1248" spans="1:15" x14ac:dyDescent="0.25">
      <c r="A1248" s="2">
        <v>1</v>
      </c>
      <c r="B1248" s="2">
        <v>2016</v>
      </c>
      <c r="C1248" t="s">
        <v>263</v>
      </c>
      <c r="D1248" t="s">
        <v>264</v>
      </c>
      <c r="E1248" s="2" t="s">
        <v>7</v>
      </c>
      <c r="F1248" s="2">
        <f>VLOOKUP(C1248,'Five Year Alumni Srvy 2016 Data'!C:F,4,FALSE)</f>
        <v>1</v>
      </c>
      <c r="G1248" s="2" t="str">
        <f>VLOOKUP(F1248,Coding!K:L,2,FALSE)</f>
        <v>URM</v>
      </c>
      <c r="H1248" t="s">
        <v>248</v>
      </c>
      <c r="I1248" t="s">
        <v>249</v>
      </c>
      <c r="J1248" t="s">
        <v>17</v>
      </c>
      <c r="K1248" t="s">
        <v>153</v>
      </c>
      <c r="L1248" s="2">
        <v>9</v>
      </c>
      <c r="M1248" t="s">
        <v>75</v>
      </c>
      <c r="N1248" t="s">
        <v>154</v>
      </c>
      <c r="O1248" t="s">
        <v>213</v>
      </c>
    </row>
    <row r="1249" spans="1:15" x14ac:dyDescent="0.25">
      <c r="A1249" s="2">
        <v>1</v>
      </c>
      <c r="B1249" s="2">
        <v>2016</v>
      </c>
      <c r="C1249" t="s">
        <v>269</v>
      </c>
      <c r="D1249" t="s">
        <v>48</v>
      </c>
      <c r="E1249" s="2" t="s">
        <v>7</v>
      </c>
      <c r="F1249" s="2">
        <f>VLOOKUP(C1249,'Five Year Alumni Srvy 2016 Data'!C:F,4,FALSE)</f>
        <v>1</v>
      </c>
      <c r="G1249" s="2" t="str">
        <f>VLOOKUP(F1249,Coding!K:L,2,FALSE)</f>
        <v>URM</v>
      </c>
      <c r="H1249" t="s">
        <v>270</v>
      </c>
      <c r="I1249" t="s">
        <v>270</v>
      </c>
      <c r="J1249" t="s">
        <v>21</v>
      </c>
      <c r="K1249" t="s">
        <v>153</v>
      </c>
      <c r="L1249" s="2">
        <v>1</v>
      </c>
      <c r="M1249" t="s">
        <v>75</v>
      </c>
      <c r="N1249" t="s">
        <v>154</v>
      </c>
      <c r="O1249" t="s">
        <v>256</v>
      </c>
    </row>
    <row r="1250" spans="1:15" x14ac:dyDescent="0.25">
      <c r="A1250" s="2">
        <v>1</v>
      </c>
      <c r="B1250" s="2">
        <v>2016</v>
      </c>
      <c r="C1250" t="s">
        <v>271</v>
      </c>
      <c r="D1250" t="s">
        <v>48</v>
      </c>
      <c r="E1250" s="2" t="s">
        <v>7</v>
      </c>
      <c r="F1250" s="2">
        <f>VLOOKUP(C1250,'Five Year Alumni Srvy 2016 Data'!C:F,4,FALSE)</f>
        <v>1</v>
      </c>
      <c r="G1250" s="2" t="str">
        <f>VLOOKUP(F1250,Coding!K:L,2,FALSE)</f>
        <v>URM</v>
      </c>
      <c r="H1250" t="s">
        <v>272</v>
      </c>
      <c r="I1250" t="s">
        <v>273</v>
      </c>
      <c r="J1250" t="s">
        <v>21</v>
      </c>
      <c r="K1250" t="s">
        <v>153</v>
      </c>
      <c r="L1250" s="2">
        <v>5</v>
      </c>
      <c r="M1250" t="s">
        <v>75</v>
      </c>
      <c r="N1250" t="s">
        <v>154</v>
      </c>
      <c r="O1250" t="s">
        <v>201</v>
      </c>
    </row>
    <row r="1251" spans="1:15" x14ac:dyDescent="0.25">
      <c r="A1251" s="2">
        <v>1</v>
      </c>
      <c r="B1251" s="2">
        <v>2016</v>
      </c>
      <c r="C1251" t="s">
        <v>312</v>
      </c>
      <c r="D1251" t="s">
        <v>169</v>
      </c>
      <c r="E1251" s="2" t="s">
        <v>7</v>
      </c>
      <c r="F1251" s="2">
        <f>VLOOKUP(C1251,'Five Year Alumni Srvy 2016 Data'!C:F,4,FALSE)</f>
        <v>1</v>
      </c>
      <c r="G1251" s="2" t="str">
        <f>VLOOKUP(F1251,Coding!K:L,2,FALSE)</f>
        <v>URM</v>
      </c>
      <c r="H1251" t="s">
        <v>270</v>
      </c>
      <c r="I1251" t="s">
        <v>270</v>
      </c>
      <c r="J1251" t="s">
        <v>21</v>
      </c>
      <c r="K1251" t="s">
        <v>153</v>
      </c>
      <c r="L1251" s="2">
        <v>4</v>
      </c>
      <c r="M1251" t="s">
        <v>75</v>
      </c>
      <c r="N1251" t="s">
        <v>154</v>
      </c>
      <c r="O1251" t="s">
        <v>209</v>
      </c>
    </row>
    <row r="1252" spans="1:15" x14ac:dyDescent="0.25">
      <c r="A1252" s="2">
        <v>1</v>
      </c>
      <c r="B1252" s="2">
        <v>2016</v>
      </c>
      <c r="C1252" t="s">
        <v>317</v>
      </c>
      <c r="D1252" t="s">
        <v>169</v>
      </c>
      <c r="E1252" s="2" t="s">
        <v>7</v>
      </c>
      <c r="F1252" s="2">
        <f>VLOOKUP(C1252,'Five Year Alumni Srvy 2016 Data'!C:F,4,FALSE)</f>
        <v>1</v>
      </c>
      <c r="G1252" s="2" t="str">
        <f>VLOOKUP(F1252,Coding!K:L,2,FALSE)</f>
        <v>URM</v>
      </c>
      <c r="H1252" t="s">
        <v>318</v>
      </c>
      <c r="I1252" t="s">
        <v>171</v>
      </c>
      <c r="J1252" t="s">
        <v>19</v>
      </c>
      <c r="K1252" t="s">
        <v>153</v>
      </c>
      <c r="L1252" s="2">
        <v>7</v>
      </c>
      <c r="M1252" t="s">
        <v>75</v>
      </c>
      <c r="N1252" t="s">
        <v>154</v>
      </c>
      <c r="O1252" t="s">
        <v>193</v>
      </c>
    </row>
    <row r="1253" spans="1:15" x14ac:dyDescent="0.25">
      <c r="A1253" s="2">
        <v>1</v>
      </c>
      <c r="B1253" s="2">
        <v>2016</v>
      </c>
      <c r="C1253" t="s">
        <v>325</v>
      </c>
      <c r="D1253" t="s">
        <v>204</v>
      </c>
      <c r="E1253" s="2" t="s">
        <v>7</v>
      </c>
      <c r="F1253" s="2">
        <f>VLOOKUP(C1253,'Five Year Alumni Srvy 2016 Data'!C:F,4,FALSE)</f>
        <v>1</v>
      </c>
      <c r="G1253" s="2" t="str">
        <f>VLOOKUP(F1253,Coding!K:L,2,FALSE)</f>
        <v>URM</v>
      </c>
      <c r="H1253" t="s">
        <v>252</v>
      </c>
      <c r="I1253" t="s">
        <v>206</v>
      </c>
      <c r="J1253" t="s">
        <v>15</v>
      </c>
      <c r="K1253" t="s">
        <v>153</v>
      </c>
      <c r="L1253" s="2">
        <v>3</v>
      </c>
      <c r="M1253" t="s">
        <v>75</v>
      </c>
      <c r="N1253" t="s">
        <v>154</v>
      </c>
      <c r="O1253" t="s">
        <v>217</v>
      </c>
    </row>
    <row r="1254" spans="1:15" x14ac:dyDescent="0.25">
      <c r="A1254" s="2">
        <v>1</v>
      </c>
      <c r="B1254" s="2">
        <v>2016</v>
      </c>
      <c r="C1254" t="s">
        <v>333</v>
      </c>
      <c r="D1254" t="s">
        <v>204</v>
      </c>
      <c r="E1254" s="2" t="s">
        <v>7</v>
      </c>
      <c r="F1254" s="2">
        <f>VLOOKUP(C1254,'Five Year Alumni Srvy 2016 Data'!C:F,4,FALSE)</f>
        <v>1</v>
      </c>
      <c r="G1254" s="2" t="str">
        <f>VLOOKUP(F1254,Coding!K:L,2,FALSE)</f>
        <v>URM</v>
      </c>
      <c r="H1254" t="s">
        <v>198</v>
      </c>
      <c r="I1254" t="s">
        <v>199</v>
      </c>
      <c r="J1254" t="s">
        <v>17</v>
      </c>
      <c r="K1254" t="s">
        <v>153</v>
      </c>
      <c r="L1254" s="2">
        <v>9</v>
      </c>
      <c r="M1254" t="s">
        <v>75</v>
      </c>
      <c r="N1254" t="s">
        <v>154</v>
      </c>
      <c r="O1254" t="s">
        <v>213</v>
      </c>
    </row>
    <row r="1255" spans="1:15" x14ac:dyDescent="0.25">
      <c r="A1255" s="2">
        <v>1</v>
      </c>
      <c r="B1255" s="2">
        <v>2016</v>
      </c>
      <c r="C1255" t="s">
        <v>341</v>
      </c>
      <c r="D1255" t="s">
        <v>48</v>
      </c>
      <c r="E1255" s="2" t="s">
        <v>7</v>
      </c>
      <c r="F1255" s="2">
        <f>VLOOKUP(C1255,'Five Year Alumni Srvy 2016 Data'!C:F,4,FALSE)</f>
        <v>1</v>
      </c>
      <c r="G1255" s="2" t="str">
        <f>VLOOKUP(F1255,Coding!K:L,2,FALSE)</f>
        <v>URM</v>
      </c>
      <c r="H1255" t="s">
        <v>342</v>
      </c>
      <c r="I1255" t="s">
        <v>342</v>
      </c>
      <c r="J1255" t="s">
        <v>19</v>
      </c>
      <c r="K1255" t="s">
        <v>153</v>
      </c>
      <c r="L1255" s="2">
        <v>9</v>
      </c>
      <c r="M1255" t="s">
        <v>75</v>
      </c>
      <c r="N1255" t="s">
        <v>154</v>
      </c>
      <c r="O1255" t="s">
        <v>213</v>
      </c>
    </row>
    <row r="1256" spans="1:15" x14ac:dyDescent="0.25">
      <c r="A1256" s="2">
        <v>1</v>
      </c>
      <c r="B1256" s="2">
        <v>2016</v>
      </c>
      <c r="C1256" t="s">
        <v>349</v>
      </c>
      <c r="D1256" t="s">
        <v>169</v>
      </c>
      <c r="E1256" s="2" t="s">
        <v>7</v>
      </c>
      <c r="F1256" s="2">
        <f>VLOOKUP(C1256,'Five Year Alumni Srvy 2016 Data'!C:F,4,FALSE)</f>
        <v>1</v>
      </c>
      <c r="G1256" s="2" t="str">
        <f>VLOOKUP(F1256,Coding!K:L,2,FALSE)</f>
        <v>URM</v>
      </c>
      <c r="H1256" t="s">
        <v>252</v>
      </c>
      <c r="I1256" t="s">
        <v>206</v>
      </c>
      <c r="J1256" t="s">
        <v>15</v>
      </c>
      <c r="K1256" t="s">
        <v>153</v>
      </c>
      <c r="L1256" s="2">
        <v>8</v>
      </c>
      <c r="M1256" t="s">
        <v>75</v>
      </c>
      <c r="N1256" t="s">
        <v>154</v>
      </c>
      <c r="O1256" t="s">
        <v>268</v>
      </c>
    </row>
    <row r="1257" spans="1:15" x14ac:dyDescent="0.25">
      <c r="A1257" s="2">
        <v>1</v>
      </c>
      <c r="B1257" s="2">
        <v>2016</v>
      </c>
      <c r="C1257" t="s">
        <v>350</v>
      </c>
      <c r="D1257" t="s">
        <v>169</v>
      </c>
      <c r="E1257" s="2" t="s">
        <v>7</v>
      </c>
      <c r="F1257" s="2">
        <f>VLOOKUP(C1257,'Five Year Alumni Srvy 2016 Data'!C:F,4,FALSE)</f>
        <v>1</v>
      </c>
      <c r="G1257" s="2" t="str">
        <f>VLOOKUP(F1257,Coding!K:L,2,FALSE)</f>
        <v>URM</v>
      </c>
      <c r="H1257" t="s">
        <v>272</v>
      </c>
      <c r="I1257" t="s">
        <v>273</v>
      </c>
      <c r="J1257" t="s">
        <v>21</v>
      </c>
      <c r="K1257" t="s">
        <v>153</v>
      </c>
      <c r="L1257" s="2">
        <v>5</v>
      </c>
      <c r="M1257" t="s">
        <v>75</v>
      </c>
      <c r="N1257" t="s">
        <v>154</v>
      </c>
      <c r="O1257" t="s">
        <v>201</v>
      </c>
    </row>
    <row r="1258" spans="1:15" x14ac:dyDescent="0.25">
      <c r="A1258" s="2">
        <v>1</v>
      </c>
      <c r="B1258" s="2">
        <v>2016</v>
      </c>
      <c r="C1258" t="s">
        <v>353</v>
      </c>
      <c r="D1258" t="s">
        <v>48</v>
      </c>
      <c r="E1258" s="2" t="s">
        <v>7</v>
      </c>
      <c r="F1258" s="2">
        <f>VLOOKUP(C1258,'Five Year Alumni Srvy 2016 Data'!C:F,4,FALSE)</f>
        <v>1</v>
      </c>
      <c r="G1258" s="2" t="str">
        <f>VLOOKUP(F1258,Coding!K:L,2,FALSE)</f>
        <v>URM</v>
      </c>
      <c r="H1258" t="s">
        <v>328</v>
      </c>
      <c r="I1258" t="s">
        <v>328</v>
      </c>
      <c r="J1258" t="s">
        <v>10</v>
      </c>
      <c r="K1258" t="s">
        <v>153</v>
      </c>
      <c r="L1258" s="2">
        <v>1</v>
      </c>
      <c r="M1258" t="s">
        <v>75</v>
      </c>
      <c r="N1258" t="s">
        <v>154</v>
      </c>
      <c r="O1258" t="s">
        <v>256</v>
      </c>
    </row>
    <row r="1259" spans="1:15" x14ac:dyDescent="0.25">
      <c r="A1259" s="2">
        <v>1</v>
      </c>
      <c r="B1259" s="2">
        <v>2016</v>
      </c>
      <c r="C1259" t="s">
        <v>354</v>
      </c>
      <c r="D1259" t="s">
        <v>48</v>
      </c>
      <c r="E1259" s="2" t="s">
        <v>7</v>
      </c>
      <c r="F1259" s="2">
        <f>VLOOKUP(C1259,'Five Year Alumni Srvy 2016 Data'!C:F,4,FALSE)</f>
        <v>1</v>
      </c>
      <c r="G1259" s="2" t="str">
        <f>VLOOKUP(F1259,Coding!K:L,2,FALSE)</f>
        <v>URM</v>
      </c>
      <c r="H1259" t="s">
        <v>270</v>
      </c>
      <c r="I1259" t="s">
        <v>270</v>
      </c>
      <c r="J1259" t="s">
        <v>21</v>
      </c>
      <c r="K1259" t="s">
        <v>153</v>
      </c>
      <c r="L1259" s="2">
        <v>3</v>
      </c>
      <c r="M1259" t="s">
        <v>75</v>
      </c>
      <c r="N1259" t="s">
        <v>154</v>
      </c>
      <c r="O1259" t="s">
        <v>217</v>
      </c>
    </row>
    <row r="1260" spans="1:15" x14ac:dyDescent="0.25">
      <c r="A1260" s="2">
        <v>1</v>
      </c>
      <c r="B1260" s="2">
        <v>2016</v>
      </c>
      <c r="C1260" t="s">
        <v>361</v>
      </c>
      <c r="D1260" t="s">
        <v>169</v>
      </c>
      <c r="E1260" s="2" t="s">
        <v>7</v>
      </c>
      <c r="F1260" s="2">
        <f>VLOOKUP(C1260,'Five Year Alumni Srvy 2016 Data'!C:F,4,FALSE)</f>
        <v>1</v>
      </c>
      <c r="G1260" s="2" t="str">
        <f>VLOOKUP(F1260,Coding!K:L,2,FALSE)</f>
        <v>URM</v>
      </c>
      <c r="H1260" t="s">
        <v>362</v>
      </c>
      <c r="I1260" t="s">
        <v>348</v>
      </c>
      <c r="J1260" t="s">
        <v>10</v>
      </c>
      <c r="K1260" t="s">
        <v>153</v>
      </c>
      <c r="L1260" s="2">
        <v>6</v>
      </c>
      <c r="M1260" t="s">
        <v>75</v>
      </c>
      <c r="N1260" t="s">
        <v>154</v>
      </c>
      <c r="O1260" t="s">
        <v>179</v>
      </c>
    </row>
    <row r="1261" spans="1:15" x14ac:dyDescent="0.25">
      <c r="A1261" s="2">
        <v>1</v>
      </c>
      <c r="B1261" s="2">
        <v>2016</v>
      </c>
      <c r="C1261" t="s">
        <v>372</v>
      </c>
      <c r="D1261" t="s">
        <v>204</v>
      </c>
      <c r="E1261" s="2" t="s">
        <v>7</v>
      </c>
      <c r="F1261" s="2">
        <f>VLOOKUP(C1261,'Five Year Alumni Srvy 2016 Data'!C:F,4,FALSE)</f>
        <v>1</v>
      </c>
      <c r="G1261" s="2" t="str">
        <f>VLOOKUP(F1261,Coding!K:L,2,FALSE)</f>
        <v>URM</v>
      </c>
      <c r="H1261" t="s">
        <v>289</v>
      </c>
      <c r="I1261" t="s">
        <v>290</v>
      </c>
      <c r="J1261" t="s">
        <v>17</v>
      </c>
      <c r="K1261" t="s">
        <v>153</v>
      </c>
      <c r="L1261" s="2">
        <v>3</v>
      </c>
      <c r="M1261" t="s">
        <v>75</v>
      </c>
      <c r="N1261" t="s">
        <v>154</v>
      </c>
      <c r="O1261" t="s">
        <v>217</v>
      </c>
    </row>
    <row r="1262" spans="1:15" x14ac:dyDescent="0.25">
      <c r="A1262" s="2">
        <v>1</v>
      </c>
      <c r="B1262" s="2">
        <v>2016</v>
      </c>
      <c r="C1262" t="s">
        <v>379</v>
      </c>
      <c r="D1262" t="s">
        <v>169</v>
      </c>
      <c r="E1262" s="2" t="s">
        <v>7</v>
      </c>
      <c r="F1262" s="2">
        <f>VLOOKUP(C1262,'Five Year Alumni Srvy 2016 Data'!C:F,4,FALSE)</f>
        <v>1</v>
      </c>
      <c r="G1262" s="2" t="str">
        <f>VLOOKUP(F1262,Coding!K:L,2,FALSE)</f>
        <v>URM</v>
      </c>
      <c r="H1262" t="s">
        <v>306</v>
      </c>
      <c r="I1262" t="s">
        <v>306</v>
      </c>
      <c r="J1262" t="s">
        <v>21</v>
      </c>
      <c r="K1262" t="s">
        <v>153</v>
      </c>
      <c r="L1262" s="2">
        <v>5</v>
      </c>
      <c r="M1262" t="s">
        <v>75</v>
      </c>
      <c r="N1262" t="s">
        <v>154</v>
      </c>
      <c r="O1262" t="s">
        <v>201</v>
      </c>
    </row>
    <row r="1263" spans="1:15" x14ac:dyDescent="0.25">
      <c r="A1263" s="2">
        <v>1</v>
      </c>
      <c r="B1263" s="2">
        <v>2016</v>
      </c>
      <c r="C1263" t="s">
        <v>402</v>
      </c>
      <c r="D1263" t="s">
        <v>48</v>
      </c>
      <c r="E1263" s="2" t="s">
        <v>7</v>
      </c>
      <c r="F1263" s="2">
        <f>VLOOKUP(C1263,'Five Year Alumni Srvy 2016 Data'!C:F,4,FALSE)</f>
        <v>1</v>
      </c>
      <c r="G1263" s="2" t="str">
        <f>VLOOKUP(F1263,Coding!K:L,2,FALSE)</f>
        <v>URM</v>
      </c>
      <c r="H1263" t="s">
        <v>272</v>
      </c>
      <c r="I1263" t="s">
        <v>273</v>
      </c>
      <c r="J1263" t="s">
        <v>21</v>
      </c>
      <c r="K1263" t="s">
        <v>153</v>
      </c>
      <c r="L1263" s="2">
        <v>4</v>
      </c>
      <c r="M1263" t="s">
        <v>75</v>
      </c>
      <c r="N1263" t="s">
        <v>154</v>
      </c>
      <c r="O1263" t="s">
        <v>209</v>
      </c>
    </row>
    <row r="1264" spans="1:15" x14ac:dyDescent="0.25">
      <c r="A1264" s="2">
        <v>1</v>
      </c>
      <c r="B1264" s="2">
        <v>2016</v>
      </c>
      <c r="C1264" t="s">
        <v>405</v>
      </c>
      <c r="D1264" t="s">
        <v>264</v>
      </c>
      <c r="E1264" s="2" t="s">
        <v>7</v>
      </c>
      <c r="F1264" s="2">
        <f>VLOOKUP(C1264,'Five Year Alumni Srvy 2016 Data'!C:F,4,FALSE)</f>
        <v>1</v>
      </c>
      <c r="G1264" s="2" t="str">
        <f>VLOOKUP(F1264,Coding!K:L,2,FALSE)</f>
        <v>URM</v>
      </c>
      <c r="H1264" t="s">
        <v>270</v>
      </c>
      <c r="I1264" t="s">
        <v>270</v>
      </c>
      <c r="J1264" t="s">
        <v>21</v>
      </c>
      <c r="K1264" t="s">
        <v>153</v>
      </c>
      <c r="L1264" s="2">
        <v>8</v>
      </c>
      <c r="M1264" t="s">
        <v>75</v>
      </c>
      <c r="N1264" t="s">
        <v>154</v>
      </c>
      <c r="O1264" t="s">
        <v>268</v>
      </c>
    </row>
    <row r="1265" spans="1:15" x14ac:dyDescent="0.25">
      <c r="A1265" s="2">
        <v>1</v>
      </c>
      <c r="B1265" s="2">
        <v>2016</v>
      </c>
      <c r="C1265" t="s">
        <v>435</v>
      </c>
      <c r="D1265" t="s">
        <v>48</v>
      </c>
      <c r="E1265" s="2" t="s">
        <v>7</v>
      </c>
      <c r="F1265" s="2">
        <f>VLOOKUP(C1265,'Five Year Alumni Srvy 2016 Data'!C:F,4,FALSE)</f>
        <v>1</v>
      </c>
      <c r="G1265" s="2" t="str">
        <f>VLOOKUP(F1265,Coding!K:L,2,FALSE)</f>
        <v>URM</v>
      </c>
      <c r="H1265" t="s">
        <v>270</v>
      </c>
      <c r="I1265" t="s">
        <v>270</v>
      </c>
      <c r="J1265" t="s">
        <v>21</v>
      </c>
      <c r="K1265" t="s">
        <v>153</v>
      </c>
      <c r="L1265" s="2">
        <v>2</v>
      </c>
      <c r="M1265" t="s">
        <v>75</v>
      </c>
      <c r="N1265" t="s">
        <v>154</v>
      </c>
      <c r="O1265" t="s">
        <v>155</v>
      </c>
    </row>
    <row r="1266" spans="1:15" x14ac:dyDescent="0.25">
      <c r="A1266" s="2">
        <v>1</v>
      </c>
      <c r="B1266" s="2">
        <v>2016</v>
      </c>
      <c r="C1266" t="s">
        <v>441</v>
      </c>
      <c r="D1266" t="s">
        <v>48</v>
      </c>
      <c r="E1266" s="2" t="s">
        <v>7</v>
      </c>
      <c r="F1266" s="2">
        <f>VLOOKUP(C1266,'Five Year Alumni Srvy 2016 Data'!C:F,4,FALSE)</f>
        <v>1</v>
      </c>
      <c r="G1266" s="2" t="str">
        <f>VLOOKUP(F1266,Coding!K:L,2,FALSE)</f>
        <v>URM</v>
      </c>
      <c r="H1266" t="s">
        <v>252</v>
      </c>
      <c r="I1266" t="s">
        <v>206</v>
      </c>
      <c r="J1266" t="s">
        <v>15</v>
      </c>
      <c r="K1266" t="s">
        <v>153</v>
      </c>
      <c r="L1266" s="2">
        <v>4</v>
      </c>
      <c r="M1266" t="s">
        <v>75</v>
      </c>
      <c r="N1266" t="s">
        <v>154</v>
      </c>
      <c r="O1266" t="s">
        <v>209</v>
      </c>
    </row>
    <row r="1267" spans="1:15" x14ac:dyDescent="0.25">
      <c r="A1267" s="2">
        <v>1</v>
      </c>
      <c r="B1267" s="2">
        <v>2016</v>
      </c>
      <c r="C1267" t="s">
        <v>455</v>
      </c>
      <c r="D1267" t="s">
        <v>204</v>
      </c>
      <c r="E1267" s="2" t="s">
        <v>7</v>
      </c>
      <c r="F1267" s="2">
        <f>VLOOKUP(C1267,'Five Year Alumni Srvy 2016 Data'!C:F,4,FALSE)</f>
        <v>1</v>
      </c>
      <c r="G1267" s="2" t="str">
        <f>VLOOKUP(F1267,Coding!K:L,2,FALSE)</f>
        <v>URM</v>
      </c>
      <c r="H1267" t="s">
        <v>252</v>
      </c>
      <c r="I1267" t="s">
        <v>206</v>
      </c>
      <c r="J1267" t="s">
        <v>15</v>
      </c>
      <c r="K1267" t="s">
        <v>153</v>
      </c>
      <c r="L1267" s="2">
        <v>2</v>
      </c>
      <c r="M1267" t="s">
        <v>75</v>
      </c>
      <c r="N1267" t="s">
        <v>154</v>
      </c>
      <c r="O1267" t="s">
        <v>155</v>
      </c>
    </row>
    <row r="1268" spans="1:15" x14ac:dyDescent="0.25">
      <c r="A1268" s="2">
        <v>1</v>
      </c>
      <c r="B1268" s="2">
        <v>2016</v>
      </c>
      <c r="C1268" t="s">
        <v>460</v>
      </c>
      <c r="D1268" t="s">
        <v>169</v>
      </c>
      <c r="E1268" s="2" t="s">
        <v>7</v>
      </c>
      <c r="F1268" s="2">
        <f>VLOOKUP(C1268,'Five Year Alumni Srvy 2016 Data'!C:F,4,FALSE)</f>
        <v>1</v>
      </c>
      <c r="G1268" s="2" t="str">
        <f>VLOOKUP(F1268,Coding!K:L,2,FALSE)</f>
        <v>URM</v>
      </c>
      <c r="H1268" t="s">
        <v>235</v>
      </c>
      <c r="I1268" t="s">
        <v>236</v>
      </c>
      <c r="J1268" t="s">
        <v>15</v>
      </c>
      <c r="K1268" t="s">
        <v>153</v>
      </c>
      <c r="L1268" s="3"/>
      <c r="M1268" t="s">
        <v>75</v>
      </c>
      <c r="N1268" t="s">
        <v>154</v>
      </c>
    </row>
    <row r="1269" spans="1:15" x14ac:dyDescent="0.25">
      <c r="A1269" s="2">
        <v>1</v>
      </c>
      <c r="B1269" s="2">
        <v>2016</v>
      </c>
      <c r="C1269" t="s">
        <v>480</v>
      </c>
      <c r="D1269" t="s">
        <v>48</v>
      </c>
      <c r="E1269" s="2" t="s">
        <v>7</v>
      </c>
      <c r="F1269" s="2">
        <f>VLOOKUP(C1269,'Five Year Alumni Srvy 2016 Data'!C:F,4,FALSE)</f>
        <v>1</v>
      </c>
      <c r="G1269" s="2" t="str">
        <f>VLOOKUP(F1269,Coding!K:L,2,FALSE)</f>
        <v>URM</v>
      </c>
      <c r="H1269" t="s">
        <v>328</v>
      </c>
      <c r="I1269" t="s">
        <v>328</v>
      </c>
      <c r="J1269" t="s">
        <v>10</v>
      </c>
      <c r="K1269" t="s">
        <v>153</v>
      </c>
      <c r="L1269" s="2">
        <v>5</v>
      </c>
      <c r="M1269" t="s">
        <v>75</v>
      </c>
      <c r="N1269" t="s">
        <v>154</v>
      </c>
      <c r="O1269" t="s">
        <v>201</v>
      </c>
    </row>
    <row r="1270" spans="1:15" x14ac:dyDescent="0.25">
      <c r="A1270" s="2">
        <v>1</v>
      </c>
      <c r="B1270" s="2">
        <v>2016</v>
      </c>
      <c r="C1270" t="s">
        <v>488</v>
      </c>
      <c r="D1270" t="s">
        <v>169</v>
      </c>
      <c r="E1270" s="2" t="s">
        <v>7</v>
      </c>
      <c r="F1270" s="2">
        <f>VLOOKUP(C1270,'Five Year Alumni Srvy 2016 Data'!C:F,4,FALSE)</f>
        <v>1</v>
      </c>
      <c r="G1270" s="2" t="str">
        <f>VLOOKUP(F1270,Coding!K:L,2,FALSE)</f>
        <v>URM</v>
      </c>
      <c r="H1270" t="s">
        <v>489</v>
      </c>
      <c r="I1270" t="s">
        <v>409</v>
      </c>
      <c r="J1270" t="s">
        <v>19</v>
      </c>
      <c r="K1270" t="s">
        <v>153</v>
      </c>
      <c r="L1270" s="2">
        <v>2</v>
      </c>
      <c r="M1270" t="s">
        <v>75</v>
      </c>
      <c r="N1270" t="s">
        <v>154</v>
      </c>
      <c r="O1270" t="s">
        <v>155</v>
      </c>
    </row>
    <row r="1271" spans="1:15" x14ac:dyDescent="0.25">
      <c r="A1271" s="2">
        <v>1</v>
      </c>
      <c r="B1271" s="2">
        <v>2016</v>
      </c>
      <c r="C1271" t="s">
        <v>492</v>
      </c>
      <c r="D1271" t="s">
        <v>48</v>
      </c>
      <c r="E1271" s="2" t="s">
        <v>7</v>
      </c>
      <c r="F1271" s="2">
        <f>VLOOKUP(C1271,'Five Year Alumni Srvy 2016 Data'!C:F,4,FALSE)</f>
        <v>1</v>
      </c>
      <c r="G1271" s="2" t="str">
        <f>VLOOKUP(F1271,Coding!K:L,2,FALSE)</f>
        <v>URM</v>
      </c>
      <c r="H1271" t="s">
        <v>493</v>
      </c>
      <c r="I1271" t="s">
        <v>206</v>
      </c>
      <c r="J1271" t="s">
        <v>15</v>
      </c>
      <c r="K1271" t="s">
        <v>153</v>
      </c>
      <c r="L1271" s="2">
        <v>4</v>
      </c>
      <c r="M1271" t="s">
        <v>75</v>
      </c>
      <c r="N1271" t="s">
        <v>154</v>
      </c>
      <c r="O1271" t="s">
        <v>209</v>
      </c>
    </row>
    <row r="1272" spans="1:15" x14ac:dyDescent="0.25">
      <c r="A1272" s="2">
        <v>1</v>
      </c>
      <c r="B1272" s="2">
        <v>2016</v>
      </c>
      <c r="C1272" t="s">
        <v>496</v>
      </c>
      <c r="D1272" t="s">
        <v>48</v>
      </c>
      <c r="E1272" s="2" t="s">
        <v>7</v>
      </c>
      <c r="F1272" s="2">
        <f>VLOOKUP(C1272,'Five Year Alumni Srvy 2016 Data'!C:F,4,FALSE)</f>
        <v>1</v>
      </c>
      <c r="G1272" s="2" t="str">
        <f>VLOOKUP(F1272,Coding!K:L,2,FALSE)</f>
        <v>URM</v>
      </c>
      <c r="H1272" t="s">
        <v>497</v>
      </c>
      <c r="I1272" t="s">
        <v>399</v>
      </c>
      <c r="J1272" t="s">
        <v>19</v>
      </c>
      <c r="K1272" t="s">
        <v>153</v>
      </c>
      <c r="L1272" s="3"/>
      <c r="M1272" t="s">
        <v>75</v>
      </c>
      <c r="N1272" t="s">
        <v>154</v>
      </c>
    </row>
    <row r="1273" spans="1:15" x14ac:dyDescent="0.25">
      <c r="A1273" s="2">
        <v>1</v>
      </c>
      <c r="B1273" s="2">
        <v>2016</v>
      </c>
      <c r="C1273" t="s">
        <v>203</v>
      </c>
      <c r="D1273" t="s">
        <v>204</v>
      </c>
      <c r="E1273" s="2" t="s">
        <v>7</v>
      </c>
      <c r="F1273" s="2">
        <f>VLOOKUP(C1273,'Five Year Alumni Srvy 2016 Data'!C:F,4,FALSE)</f>
        <v>1</v>
      </c>
      <c r="G1273" s="2" t="str">
        <f>VLOOKUP(F1273,Coding!K:L,2,FALSE)</f>
        <v>URM</v>
      </c>
      <c r="H1273" t="s">
        <v>205</v>
      </c>
      <c r="I1273" t="s">
        <v>206</v>
      </c>
      <c r="J1273" t="s">
        <v>15</v>
      </c>
      <c r="K1273" t="s">
        <v>156</v>
      </c>
      <c r="L1273" s="2">
        <v>1</v>
      </c>
      <c r="M1273" t="s">
        <v>75</v>
      </c>
      <c r="N1273" t="s">
        <v>157</v>
      </c>
      <c r="O1273" t="s">
        <v>158</v>
      </c>
    </row>
    <row r="1274" spans="1:15" x14ac:dyDescent="0.25">
      <c r="A1274" s="2">
        <v>1</v>
      </c>
      <c r="B1274" s="2">
        <v>2016</v>
      </c>
      <c r="C1274" t="s">
        <v>214</v>
      </c>
      <c r="D1274" t="s">
        <v>204</v>
      </c>
      <c r="E1274" s="2" t="s">
        <v>7</v>
      </c>
      <c r="F1274" s="2">
        <f>VLOOKUP(C1274,'Five Year Alumni Srvy 2016 Data'!C:F,4,FALSE)</f>
        <v>1</v>
      </c>
      <c r="G1274" s="2" t="str">
        <f>VLOOKUP(F1274,Coding!K:L,2,FALSE)</f>
        <v>URM</v>
      </c>
      <c r="H1274" t="s">
        <v>215</v>
      </c>
      <c r="I1274" t="s">
        <v>215</v>
      </c>
      <c r="J1274" t="s">
        <v>21</v>
      </c>
      <c r="K1274" t="s">
        <v>156</v>
      </c>
      <c r="L1274" s="2">
        <v>1</v>
      </c>
      <c r="M1274" t="s">
        <v>75</v>
      </c>
      <c r="N1274" t="s">
        <v>157</v>
      </c>
      <c r="O1274" t="s">
        <v>158</v>
      </c>
    </row>
    <row r="1275" spans="1:15" x14ac:dyDescent="0.25">
      <c r="A1275" s="2">
        <v>1</v>
      </c>
      <c r="B1275" s="2">
        <v>2016</v>
      </c>
      <c r="C1275" t="s">
        <v>263</v>
      </c>
      <c r="D1275" t="s">
        <v>264</v>
      </c>
      <c r="E1275" s="2" t="s">
        <v>7</v>
      </c>
      <c r="F1275" s="2">
        <f>VLOOKUP(C1275,'Five Year Alumni Srvy 2016 Data'!C:F,4,FALSE)</f>
        <v>1</v>
      </c>
      <c r="G1275" s="2" t="str">
        <f>VLOOKUP(F1275,Coding!K:L,2,FALSE)</f>
        <v>URM</v>
      </c>
      <c r="H1275" t="s">
        <v>248</v>
      </c>
      <c r="I1275" t="s">
        <v>249</v>
      </c>
      <c r="J1275" t="s">
        <v>17</v>
      </c>
      <c r="K1275" t="s">
        <v>156</v>
      </c>
      <c r="L1275" s="2">
        <v>1</v>
      </c>
      <c r="M1275" t="s">
        <v>75</v>
      </c>
      <c r="N1275" t="s">
        <v>157</v>
      </c>
      <c r="O1275" t="s">
        <v>158</v>
      </c>
    </row>
    <row r="1276" spans="1:15" x14ac:dyDescent="0.25">
      <c r="A1276" s="2">
        <v>1</v>
      </c>
      <c r="B1276" s="2">
        <v>2016</v>
      </c>
      <c r="C1276" t="s">
        <v>269</v>
      </c>
      <c r="D1276" t="s">
        <v>48</v>
      </c>
      <c r="E1276" s="2" t="s">
        <v>7</v>
      </c>
      <c r="F1276" s="2">
        <f>VLOOKUP(C1276,'Five Year Alumni Srvy 2016 Data'!C:F,4,FALSE)</f>
        <v>1</v>
      </c>
      <c r="G1276" s="2" t="str">
        <f>VLOOKUP(F1276,Coding!K:L,2,FALSE)</f>
        <v>URM</v>
      </c>
      <c r="H1276" t="s">
        <v>270</v>
      </c>
      <c r="I1276" t="s">
        <v>270</v>
      </c>
      <c r="J1276" t="s">
        <v>21</v>
      </c>
      <c r="K1276" t="s">
        <v>156</v>
      </c>
      <c r="L1276" s="2">
        <v>2</v>
      </c>
      <c r="M1276" t="s">
        <v>75</v>
      </c>
      <c r="N1276" t="s">
        <v>157</v>
      </c>
      <c r="O1276" t="s">
        <v>222</v>
      </c>
    </row>
    <row r="1277" spans="1:15" x14ac:dyDescent="0.25">
      <c r="A1277" s="2">
        <v>1</v>
      </c>
      <c r="B1277" s="2">
        <v>2016</v>
      </c>
      <c r="C1277" t="s">
        <v>271</v>
      </c>
      <c r="D1277" t="s">
        <v>48</v>
      </c>
      <c r="E1277" s="2" t="s">
        <v>7</v>
      </c>
      <c r="F1277" s="2">
        <f>VLOOKUP(C1277,'Five Year Alumni Srvy 2016 Data'!C:F,4,FALSE)</f>
        <v>1</v>
      </c>
      <c r="G1277" s="2" t="str">
        <f>VLOOKUP(F1277,Coding!K:L,2,FALSE)</f>
        <v>URM</v>
      </c>
      <c r="H1277" t="s">
        <v>272</v>
      </c>
      <c r="I1277" t="s">
        <v>273</v>
      </c>
      <c r="J1277" t="s">
        <v>21</v>
      </c>
      <c r="K1277" t="s">
        <v>156</v>
      </c>
      <c r="L1277" s="2">
        <v>1</v>
      </c>
      <c r="M1277" t="s">
        <v>75</v>
      </c>
      <c r="N1277" t="s">
        <v>157</v>
      </c>
      <c r="O1277" t="s">
        <v>158</v>
      </c>
    </row>
    <row r="1278" spans="1:15" x14ac:dyDescent="0.25">
      <c r="A1278" s="2">
        <v>1</v>
      </c>
      <c r="B1278" s="2">
        <v>2016</v>
      </c>
      <c r="C1278" t="s">
        <v>312</v>
      </c>
      <c r="D1278" t="s">
        <v>169</v>
      </c>
      <c r="E1278" s="2" t="s">
        <v>7</v>
      </c>
      <c r="F1278" s="2">
        <f>VLOOKUP(C1278,'Five Year Alumni Srvy 2016 Data'!C:F,4,FALSE)</f>
        <v>1</v>
      </c>
      <c r="G1278" s="2" t="str">
        <f>VLOOKUP(F1278,Coding!K:L,2,FALSE)</f>
        <v>URM</v>
      </c>
      <c r="H1278" t="s">
        <v>270</v>
      </c>
      <c r="I1278" t="s">
        <v>270</v>
      </c>
      <c r="J1278" t="s">
        <v>21</v>
      </c>
      <c r="K1278" t="s">
        <v>156</v>
      </c>
      <c r="L1278" s="2">
        <v>1</v>
      </c>
      <c r="M1278" t="s">
        <v>75</v>
      </c>
      <c r="N1278" t="s">
        <v>157</v>
      </c>
      <c r="O1278" t="s">
        <v>158</v>
      </c>
    </row>
    <row r="1279" spans="1:15" x14ac:dyDescent="0.25">
      <c r="A1279" s="2">
        <v>1</v>
      </c>
      <c r="B1279" s="2">
        <v>2016</v>
      </c>
      <c r="C1279" t="s">
        <v>317</v>
      </c>
      <c r="D1279" t="s">
        <v>169</v>
      </c>
      <c r="E1279" s="2" t="s">
        <v>7</v>
      </c>
      <c r="F1279" s="2">
        <f>VLOOKUP(C1279,'Five Year Alumni Srvy 2016 Data'!C:F,4,FALSE)</f>
        <v>1</v>
      </c>
      <c r="G1279" s="2" t="str">
        <f>VLOOKUP(F1279,Coding!K:L,2,FALSE)</f>
        <v>URM</v>
      </c>
      <c r="H1279" t="s">
        <v>318</v>
      </c>
      <c r="I1279" t="s">
        <v>171</v>
      </c>
      <c r="J1279" t="s">
        <v>19</v>
      </c>
      <c r="K1279" t="s">
        <v>156</v>
      </c>
      <c r="L1279" s="2">
        <v>1</v>
      </c>
      <c r="M1279" t="s">
        <v>75</v>
      </c>
      <c r="N1279" t="s">
        <v>157</v>
      </c>
      <c r="O1279" t="s">
        <v>158</v>
      </c>
    </row>
    <row r="1280" spans="1:15" x14ac:dyDescent="0.25">
      <c r="A1280" s="2">
        <v>1</v>
      </c>
      <c r="B1280" s="2">
        <v>2016</v>
      </c>
      <c r="C1280" t="s">
        <v>325</v>
      </c>
      <c r="D1280" t="s">
        <v>204</v>
      </c>
      <c r="E1280" s="2" t="s">
        <v>7</v>
      </c>
      <c r="F1280" s="2">
        <f>VLOOKUP(C1280,'Five Year Alumni Srvy 2016 Data'!C:F,4,FALSE)</f>
        <v>1</v>
      </c>
      <c r="G1280" s="2" t="str">
        <f>VLOOKUP(F1280,Coding!K:L,2,FALSE)</f>
        <v>URM</v>
      </c>
      <c r="H1280" t="s">
        <v>252</v>
      </c>
      <c r="I1280" t="s">
        <v>206</v>
      </c>
      <c r="J1280" t="s">
        <v>15</v>
      </c>
      <c r="K1280" t="s">
        <v>156</v>
      </c>
      <c r="L1280" s="2">
        <v>1</v>
      </c>
      <c r="M1280" t="s">
        <v>75</v>
      </c>
      <c r="N1280" t="s">
        <v>157</v>
      </c>
      <c r="O1280" t="s">
        <v>158</v>
      </c>
    </row>
    <row r="1281" spans="1:15" x14ac:dyDescent="0.25">
      <c r="A1281" s="2">
        <v>1</v>
      </c>
      <c r="B1281" s="2">
        <v>2016</v>
      </c>
      <c r="C1281" t="s">
        <v>333</v>
      </c>
      <c r="D1281" t="s">
        <v>204</v>
      </c>
      <c r="E1281" s="2" t="s">
        <v>7</v>
      </c>
      <c r="F1281" s="2">
        <f>VLOOKUP(C1281,'Five Year Alumni Srvy 2016 Data'!C:F,4,FALSE)</f>
        <v>1</v>
      </c>
      <c r="G1281" s="2" t="str">
        <f>VLOOKUP(F1281,Coding!K:L,2,FALSE)</f>
        <v>URM</v>
      </c>
      <c r="H1281" t="s">
        <v>198</v>
      </c>
      <c r="I1281" t="s">
        <v>199</v>
      </c>
      <c r="J1281" t="s">
        <v>17</v>
      </c>
      <c r="K1281" t="s">
        <v>156</v>
      </c>
      <c r="L1281" s="2">
        <v>1</v>
      </c>
      <c r="M1281" t="s">
        <v>75</v>
      </c>
      <c r="N1281" t="s">
        <v>157</v>
      </c>
      <c r="O1281" t="s">
        <v>158</v>
      </c>
    </row>
    <row r="1282" spans="1:15" x14ac:dyDescent="0.25">
      <c r="A1282" s="2">
        <v>1</v>
      </c>
      <c r="B1282" s="2">
        <v>2016</v>
      </c>
      <c r="C1282" t="s">
        <v>341</v>
      </c>
      <c r="D1282" t="s">
        <v>48</v>
      </c>
      <c r="E1282" s="2" t="s">
        <v>7</v>
      </c>
      <c r="F1282" s="2">
        <f>VLOOKUP(C1282,'Five Year Alumni Srvy 2016 Data'!C:F,4,FALSE)</f>
        <v>1</v>
      </c>
      <c r="G1282" s="2" t="str">
        <f>VLOOKUP(F1282,Coding!K:L,2,FALSE)</f>
        <v>URM</v>
      </c>
      <c r="H1282" t="s">
        <v>342</v>
      </c>
      <c r="I1282" t="s">
        <v>342</v>
      </c>
      <c r="J1282" t="s">
        <v>19</v>
      </c>
      <c r="K1282" t="s">
        <v>156</v>
      </c>
      <c r="L1282" s="2">
        <v>1</v>
      </c>
      <c r="M1282" t="s">
        <v>75</v>
      </c>
      <c r="N1282" t="s">
        <v>157</v>
      </c>
      <c r="O1282" t="s">
        <v>158</v>
      </c>
    </row>
    <row r="1283" spans="1:15" x14ac:dyDescent="0.25">
      <c r="A1283" s="2">
        <v>1</v>
      </c>
      <c r="B1283" s="2">
        <v>2016</v>
      </c>
      <c r="C1283" t="s">
        <v>349</v>
      </c>
      <c r="D1283" t="s">
        <v>169</v>
      </c>
      <c r="E1283" s="2" t="s">
        <v>7</v>
      </c>
      <c r="F1283" s="2">
        <f>VLOOKUP(C1283,'Five Year Alumni Srvy 2016 Data'!C:F,4,FALSE)</f>
        <v>1</v>
      </c>
      <c r="G1283" s="2" t="str">
        <f>VLOOKUP(F1283,Coding!K:L,2,FALSE)</f>
        <v>URM</v>
      </c>
      <c r="H1283" t="s">
        <v>252</v>
      </c>
      <c r="I1283" t="s">
        <v>206</v>
      </c>
      <c r="J1283" t="s">
        <v>15</v>
      </c>
      <c r="K1283" t="s">
        <v>156</v>
      </c>
      <c r="L1283" s="2">
        <v>1</v>
      </c>
      <c r="M1283" t="s">
        <v>75</v>
      </c>
      <c r="N1283" t="s">
        <v>157</v>
      </c>
      <c r="O1283" t="s">
        <v>158</v>
      </c>
    </row>
    <row r="1284" spans="1:15" x14ac:dyDescent="0.25">
      <c r="A1284" s="2">
        <v>1</v>
      </c>
      <c r="B1284" s="2">
        <v>2016</v>
      </c>
      <c r="C1284" t="s">
        <v>350</v>
      </c>
      <c r="D1284" t="s">
        <v>169</v>
      </c>
      <c r="E1284" s="2" t="s">
        <v>7</v>
      </c>
      <c r="F1284" s="2">
        <f>VLOOKUP(C1284,'Five Year Alumni Srvy 2016 Data'!C:F,4,FALSE)</f>
        <v>1</v>
      </c>
      <c r="G1284" s="2" t="str">
        <f>VLOOKUP(F1284,Coding!K:L,2,FALSE)</f>
        <v>URM</v>
      </c>
      <c r="H1284" t="s">
        <v>272</v>
      </c>
      <c r="I1284" t="s">
        <v>273</v>
      </c>
      <c r="J1284" t="s">
        <v>21</v>
      </c>
      <c r="K1284" t="s">
        <v>156</v>
      </c>
      <c r="L1284" s="2">
        <v>1</v>
      </c>
      <c r="M1284" t="s">
        <v>75</v>
      </c>
      <c r="N1284" t="s">
        <v>157</v>
      </c>
      <c r="O1284" t="s">
        <v>158</v>
      </c>
    </row>
    <row r="1285" spans="1:15" x14ac:dyDescent="0.25">
      <c r="A1285" s="2">
        <v>1</v>
      </c>
      <c r="B1285" s="2">
        <v>2016</v>
      </c>
      <c r="C1285" t="s">
        <v>353</v>
      </c>
      <c r="D1285" t="s">
        <v>48</v>
      </c>
      <c r="E1285" s="2" t="s">
        <v>7</v>
      </c>
      <c r="F1285" s="2">
        <f>VLOOKUP(C1285,'Five Year Alumni Srvy 2016 Data'!C:F,4,FALSE)</f>
        <v>1</v>
      </c>
      <c r="G1285" s="2" t="str">
        <f>VLOOKUP(F1285,Coding!K:L,2,FALSE)</f>
        <v>URM</v>
      </c>
      <c r="H1285" t="s">
        <v>328</v>
      </c>
      <c r="I1285" t="s">
        <v>328</v>
      </c>
      <c r="J1285" t="s">
        <v>10</v>
      </c>
      <c r="K1285" t="s">
        <v>156</v>
      </c>
      <c r="L1285" s="2">
        <v>3</v>
      </c>
      <c r="M1285" t="s">
        <v>75</v>
      </c>
      <c r="N1285" t="s">
        <v>157</v>
      </c>
      <c r="O1285" t="s">
        <v>226</v>
      </c>
    </row>
    <row r="1286" spans="1:15" x14ac:dyDescent="0.25">
      <c r="A1286" s="2">
        <v>1</v>
      </c>
      <c r="B1286" s="2">
        <v>2016</v>
      </c>
      <c r="C1286" t="s">
        <v>354</v>
      </c>
      <c r="D1286" t="s">
        <v>48</v>
      </c>
      <c r="E1286" s="2" t="s">
        <v>7</v>
      </c>
      <c r="F1286" s="2">
        <f>VLOOKUP(C1286,'Five Year Alumni Srvy 2016 Data'!C:F,4,FALSE)</f>
        <v>1</v>
      </c>
      <c r="G1286" s="2" t="str">
        <f>VLOOKUP(F1286,Coding!K:L,2,FALSE)</f>
        <v>URM</v>
      </c>
      <c r="H1286" t="s">
        <v>270</v>
      </c>
      <c r="I1286" t="s">
        <v>270</v>
      </c>
      <c r="J1286" t="s">
        <v>21</v>
      </c>
      <c r="K1286" t="s">
        <v>156</v>
      </c>
      <c r="L1286" s="2">
        <v>1</v>
      </c>
      <c r="M1286" t="s">
        <v>75</v>
      </c>
      <c r="N1286" t="s">
        <v>157</v>
      </c>
      <c r="O1286" t="s">
        <v>158</v>
      </c>
    </row>
    <row r="1287" spans="1:15" x14ac:dyDescent="0.25">
      <c r="A1287" s="2">
        <v>1</v>
      </c>
      <c r="B1287" s="2">
        <v>2016</v>
      </c>
      <c r="C1287" t="s">
        <v>361</v>
      </c>
      <c r="D1287" t="s">
        <v>169</v>
      </c>
      <c r="E1287" s="2" t="s">
        <v>7</v>
      </c>
      <c r="F1287" s="2">
        <f>VLOOKUP(C1287,'Five Year Alumni Srvy 2016 Data'!C:F,4,FALSE)</f>
        <v>1</v>
      </c>
      <c r="G1287" s="2" t="str">
        <f>VLOOKUP(F1287,Coding!K:L,2,FALSE)</f>
        <v>URM</v>
      </c>
      <c r="H1287" t="s">
        <v>362</v>
      </c>
      <c r="I1287" t="s">
        <v>348</v>
      </c>
      <c r="J1287" t="s">
        <v>10</v>
      </c>
      <c r="K1287" t="s">
        <v>156</v>
      </c>
      <c r="L1287" s="2">
        <v>1</v>
      </c>
      <c r="M1287" t="s">
        <v>75</v>
      </c>
      <c r="N1287" t="s">
        <v>157</v>
      </c>
      <c r="O1287" t="s">
        <v>158</v>
      </c>
    </row>
    <row r="1288" spans="1:15" x14ac:dyDescent="0.25">
      <c r="A1288" s="2">
        <v>1</v>
      </c>
      <c r="B1288" s="2">
        <v>2016</v>
      </c>
      <c r="C1288" t="s">
        <v>372</v>
      </c>
      <c r="D1288" t="s">
        <v>204</v>
      </c>
      <c r="E1288" s="2" t="s">
        <v>7</v>
      </c>
      <c r="F1288" s="2">
        <f>VLOOKUP(C1288,'Five Year Alumni Srvy 2016 Data'!C:F,4,FALSE)</f>
        <v>1</v>
      </c>
      <c r="G1288" s="2" t="str">
        <f>VLOOKUP(F1288,Coding!K:L,2,FALSE)</f>
        <v>URM</v>
      </c>
      <c r="H1288" t="s">
        <v>289</v>
      </c>
      <c r="I1288" t="s">
        <v>290</v>
      </c>
      <c r="J1288" t="s">
        <v>17</v>
      </c>
      <c r="K1288" t="s">
        <v>156</v>
      </c>
      <c r="L1288" s="2">
        <v>5</v>
      </c>
      <c r="M1288" t="s">
        <v>75</v>
      </c>
      <c r="N1288" t="s">
        <v>157</v>
      </c>
      <c r="O1288" t="s">
        <v>239</v>
      </c>
    </row>
    <row r="1289" spans="1:15" x14ac:dyDescent="0.25">
      <c r="A1289" s="2">
        <v>1</v>
      </c>
      <c r="B1289" s="2">
        <v>2016</v>
      </c>
      <c r="C1289" t="s">
        <v>379</v>
      </c>
      <c r="D1289" t="s">
        <v>169</v>
      </c>
      <c r="E1289" s="2" t="s">
        <v>7</v>
      </c>
      <c r="F1289" s="2">
        <f>VLOOKUP(C1289,'Five Year Alumni Srvy 2016 Data'!C:F,4,FALSE)</f>
        <v>1</v>
      </c>
      <c r="G1289" s="2" t="str">
        <f>VLOOKUP(F1289,Coding!K:L,2,FALSE)</f>
        <v>URM</v>
      </c>
      <c r="H1289" t="s">
        <v>306</v>
      </c>
      <c r="I1289" t="s">
        <v>306</v>
      </c>
      <c r="J1289" t="s">
        <v>21</v>
      </c>
      <c r="K1289" t="s">
        <v>156</v>
      </c>
      <c r="L1289" s="2">
        <v>1</v>
      </c>
      <c r="M1289" t="s">
        <v>75</v>
      </c>
      <c r="N1289" t="s">
        <v>157</v>
      </c>
      <c r="O1289" t="s">
        <v>158</v>
      </c>
    </row>
    <row r="1290" spans="1:15" x14ac:dyDescent="0.25">
      <c r="A1290" s="2">
        <v>1</v>
      </c>
      <c r="B1290" s="2">
        <v>2016</v>
      </c>
      <c r="C1290" t="s">
        <v>402</v>
      </c>
      <c r="D1290" t="s">
        <v>48</v>
      </c>
      <c r="E1290" s="2" t="s">
        <v>7</v>
      </c>
      <c r="F1290" s="2">
        <f>VLOOKUP(C1290,'Five Year Alumni Srvy 2016 Data'!C:F,4,FALSE)</f>
        <v>1</v>
      </c>
      <c r="G1290" s="2" t="str">
        <f>VLOOKUP(F1290,Coding!K:L,2,FALSE)</f>
        <v>URM</v>
      </c>
      <c r="H1290" t="s">
        <v>272</v>
      </c>
      <c r="I1290" t="s">
        <v>273</v>
      </c>
      <c r="J1290" t="s">
        <v>21</v>
      </c>
      <c r="K1290" t="s">
        <v>156</v>
      </c>
      <c r="L1290" s="2">
        <v>1</v>
      </c>
      <c r="M1290" t="s">
        <v>75</v>
      </c>
      <c r="N1290" t="s">
        <v>157</v>
      </c>
      <c r="O1290" t="s">
        <v>158</v>
      </c>
    </row>
    <row r="1291" spans="1:15" x14ac:dyDescent="0.25">
      <c r="A1291" s="2">
        <v>1</v>
      </c>
      <c r="B1291" s="2">
        <v>2016</v>
      </c>
      <c r="C1291" t="s">
        <v>405</v>
      </c>
      <c r="D1291" t="s">
        <v>264</v>
      </c>
      <c r="E1291" s="2" t="s">
        <v>7</v>
      </c>
      <c r="F1291" s="2">
        <f>VLOOKUP(C1291,'Five Year Alumni Srvy 2016 Data'!C:F,4,FALSE)</f>
        <v>1</v>
      </c>
      <c r="G1291" s="2" t="str">
        <f>VLOOKUP(F1291,Coding!K:L,2,FALSE)</f>
        <v>URM</v>
      </c>
      <c r="H1291" t="s">
        <v>270</v>
      </c>
      <c r="I1291" t="s">
        <v>270</v>
      </c>
      <c r="J1291" t="s">
        <v>21</v>
      </c>
      <c r="K1291" t="s">
        <v>156</v>
      </c>
      <c r="L1291" s="2">
        <v>1</v>
      </c>
      <c r="M1291" t="s">
        <v>75</v>
      </c>
      <c r="N1291" t="s">
        <v>157</v>
      </c>
      <c r="O1291" t="s">
        <v>158</v>
      </c>
    </row>
    <row r="1292" spans="1:15" x14ac:dyDescent="0.25">
      <c r="A1292" s="2">
        <v>1</v>
      </c>
      <c r="B1292" s="2">
        <v>2016</v>
      </c>
      <c r="C1292" t="s">
        <v>435</v>
      </c>
      <c r="D1292" t="s">
        <v>48</v>
      </c>
      <c r="E1292" s="2" t="s">
        <v>7</v>
      </c>
      <c r="F1292" s="2">
        <f>VLOOKUP(C1292,'Five Year Alumni Srvy 2016 Data'!C:F,4,FALSE)</f>
        <v>1</v>
      </c>
      <c r="G1292" s="2" t="str">
        <f>VLOOKUP(F1292,Coding!K:L,2,FALSE)</f>
        <v>URM</v>
      </c>
      <c r="H1292" t="s">
        <v>270</v>
      </c>
      <c r="I1292" t="s">
        <v>270</v>
      </c>
      <c r="J1292" t="s">
        <v>21</v>
      </c>
      <c r="K1292" t="s">
        <v>156</v>
      </c>
      <c r="L1292" s="2">
        <v>1</v>
      </c>
      <c r="M1292" t="s">
        <v>75</v>
      </c>
      <c r="N1292" t="s">
        <v>157</v>
      </c>
      <c r="O1292" t="s">
        <v>158</v>
      </c>
    </row>
    <row r="1293" spans="1:15" x14ac:dyDescent="0.25">
      <c r="A1293" s="2">
        <v>1</v>
      </c>
      <c r="B1293" s="2">
        <v>2016</v>
      </c>
      <c r="C1293" t="s">
        <v>441</v>
      </c>
      <c r="D1293" t="s">
        <v>48</v>
      </c>
      <c r="E1293" s="2" t="s">
        <v>7</v>
      </c>
      <c r="F1293" s="2">
        <f>VLOOKUP(C1293,'Five Year Alumni Srvy 2016 Data'!C:F,4,FALSE)</f>
        <v>1</v>
      </c>
      <c r="G1293" s="2" t="str">
        <f>VLOOKUP(F1293,Coding!K:L,2,FALSE)</f>
        <v>URM</v>
      </c>
      <c r="H1293" t="s">
        <v>252</v>
      </c>
      <c r="I1293" t="s">
        <v>206</v>
      </c>
      <c r="J1293" t="s">
        <v>15</v>
      </c>
      <c r="K1293" t="s">
        <v>156</v>
      </c>
      <c r="L1293" s="2">
        <v>1</v>
      </c>
      <c r="M1293" t="s">
        <v>75</v>
      </c>
      <c r="N1293" t="s">
        <v>157</v>
      </c>
      <c r="O1293" t="s">
        <v>158</v>
      </c>
    </row>
    <row r="1294" spans="1:15" x14ac:dyDescent="0.25">
      <c r="A1294" s="2">
        <v>1</v>
      </c>
      <c r="B1294" s="2">
        <v>2016</v>
      </c>
      <c r="C1294" t="s">
        <v>455</v>
      </c>
      <c r="D1294" t="s">
        <v>204</v>
      </c>
      <c r="E1294" s="2" t="s">
        <v>7</v>
      </c>
      <c r="F1294" s="2">
        <f>VLOOKUP(C1294,'Five Year Alumni Srvy 2016 Data'!C:F,4,FALSE)</f>
        <v>1</v>
      </c>
      <c r="G1294" s="2" t="str">
        <f>VLOOKUP(F1294,Coding!K:L,2,FALSE)</f>
        <v>URM</v>
      </c>
      <c r="H1294" t="s">
        <v>252</v>
      </c>
      <c r="I1294" t="s">
        <v>206</v>
      </c>
      <c r="J1294" t="s">
        <v>15</v>
      </c>
      <c r="K1294" t="s">
        <v>156</v>
      </c>
      <c r="L1294" s="2">
        <v>1</v>
      </c>
      <c r="M1294" t="s">
        <v>75</v>
      </c>
      <c r="N1294" t="s">
        <v>157</v>
      </c>
      <c r="O1294" t="s">
        <v>158</v>
      </c>
    </row>
    <row r="1295" spans="1:15" x14ac:dyDescent="0.25">
      <c r="A1295" s="2">
        <v>1</v>
      </c>
      <c r="B1295" s="2">
        <v>2016</v>
      </c>
      <c r="C1295" t="s">
        <v>460</v>
      </c>
      <c r="D1295" t="s">
        <v>169</v>
      </c>
      <c r="E1295" s="2" t="s">
        <v>7</v>
      </c>
      <c r="F1295" s="2">
        <f>VLOOKUP(C1295,'Five Year Alumni Srvy 2016 Data'!C:F,4,FALSE)</f>
        <v>1</v>
      </c>
      <c r="G1295" s="2" t="str">
        <f>VLOOKUP(F1295,Coding!K:L,2,FALSE)</f>
        <v>URM</v>
      </c>
      <c r="H1295" t="s">
        <v>235</v>
      </c>
      <c r="I1295" t="s">
        <v>236</v>
      </c>
      <c r="J1295" t="s">
        <v>15</v>
      </c>
      <c r="K1295" t="s">
        <v>156</v>
      </c>
      <c r="L1295" s="3"/>
      <c r="M1295" t="s">
        <v>75</v>
      </c>
      <c r="N1295" t="s">
        <v>157</v>
      </c>
    </row>
    <row r="1296" spans="1:15" x14ac:dyDescent="0.25">
      <c r="A1296" s="2">
        <v>1</v>
      </c>
      <c r="B1296" s="2">
        <v>2016</v>
      </c>
      <c r="C1296" t="s">
        <v>480</v>
      </c>
      <c r="D1296" t="s">
        <v>48</v>
      </c>
      <c r="E1296" s="2" t="s">
        <v>7</v>
      </c>
      <c r="F1296" s="2">
        <f>VLOOKUP(C1296,'Five Year Alumni Srvy 2016 Data'!C:F,4,FALSE)</f>
        <v>1</v>
      </c>
      <c r="G1296" s="2" t="str">
        <f>VLOOKUP(F1296,Coding!K:L,2,FALSE)</f>
        <v>URM</v>
      </c>
      <c r="H1296" t="s">
        <v>328</v>
      </c>
      <c r="I1296" t="s">
        <v>328</v>
      </c>
      <c r="J1296" t="s">
        <v>10</v>
      </c>
      <c r="K1296" t="s">
        <v>156</v>
      </c>
      <c r="L1296" s="2">
        <v>3</v>
      </c>
      <c r="M1296" t="s">
        <v>75</v>
      </c>
      <c r="N1296" t="s">
        <v>157</v>
      </c>
      <c r="O1296" t="s">
        <v>226</v>
      </c>
    </row>
    <row r="1297" spans="1:15" x14ac:dyDescent="0.25">
      <c r="A1297" s="2">
        <v>1</v>
      </c>
      <c r="B1297" s="2">
        <v>2016</v>
      </c>
      <c r="C1297" t="s">
        <v>488</v>
      </c>
      <c r="D1297" t="s">
        <v>169</v>
      </c>
      <c r="E1297" s="2" t="s">
        <v>7</v>
      </c>
      <c r="F1297" s="2">
        <f>VLOOKUP(C1297,'Five Year Alumni Srvy 2016 Data'!C:F,4,FALSE)</f>
        <v>1</v>
      </c>
      <c r="G1297" s="2" t="str">
        <f>VLOOKUP(F1297,Coding!K:L,2,FALSE)</f>
        <v>URM</v>
      </c>
      <c r="H1297" t="s">
        <v>489</v>
      </c>
      <c r="I1297" t="s">
        <v>409</v>
      </c>
      <c r="J1297" t="s">
        <v>19</v>
      </c>
      <c r="K1297" t="s">
        <v>156</v>
      </c>
      <c r="L1297" s="2">
        <v>2</v>
      </c>
      <c r="M1297" t="s">
        <v>75</v>
      </c>
      <c r="N1297" t="s">
        <v>157</v>
      </c>
      <c r="O1297" t="s">
        <v>222</v>
      </c>
    </row>
    <row r="1298" spans="1:15" x14ac:dyDescent="0.25">
      <c r="A1298" s="2">
        <v>1</v>
      </c>
      <c r="B1298" s="2">
        <v>2016</v>
      </c>
      <c r="C1298" t="s">
        <v>492</v>
      </c>
      <c r="D1298" t="s">
        <v>48</v>
      </c>
      <c r="E1298" s="2" t="s">
        <v>7</v>
      </c>
      <c r="F1298" s="2">
        <f>VLOOKUP(C1298,'Five Year Alumni Srvy 2016 Data'!C:F,4,FALSE)</f>
        <v>1</v>
      </c>
      <c r="G1298" s="2" t="str">
        <f>VLOOKUP(F1298,Coding!K:L,2,FALSE)</f>
        <v>URM</v>
      </c>
      <c r="H1298" t="s">
        <v>493</v>
      </c>
      <c r="I1298" t="s">
        <v>206</v>
      </c>
      <c r="J1298" t="s">
        <v>15</v>
      </c>
      <c r="K1298" t="s">
        <v>156</v>
      </c>
      <c r="L1298" s="2">
        <v>1</v>
      </c>
      <c r="M1298" t="s">
        <v>75</v>
      </c>
      <c r="N1298" t="s">
        <v>157</v>
      </c>
      <c r="O1298" t="s">
        <v>158</v>
      </c>
    </row>
    <row r="1299" spans="1:15" x14ac:dyDescent="0.25">
      <c r="A1299" s="2">
        <v>1</v>
      </c>
      <c r="B1299" s="2">
        <v>2016</v>
      </c>
      <c r="C1299" t="s">
        <v>496</v>
      </c>
      <c r="D1299" t="s">
        <v>48</v>
      </c>
      <c r="E1299" s="2" t="s">
        <v>7</v>
      </c>
      <c r="F1299" s="2">
        <f>VLOOKUP(C1299,'Five Year Alumni Srvy 2016 Data'!C:F,4,FALSE)</f>
        <v>1</v>
      </c>
      <c r="G1299" s="2" t="str">
        <f>VLOOKUP(F1299,Coding!K:L,2,FALSE)</f>
        <v>URM</v>
      </c>
      <c r="H1299" t="s">
        <v>497</v>
      </c>
      <c r="I1299" t="s">
        <v>399</v>
      </c>
      <c r="J1299" t="s">
        <v>19</v>
      </c>
      <c r="K1299" t="s">
        <v>156</v>
      </c>
      <c r="L1299" s="3"/>
      <c r="M1299" t="s">
        <v>75</v>
      </c>
      <c r="N1299" t="s">
        <v>157</v>
      </c>
    </row>
    <row r="1300" spans="1:15" x14ac:dyDescent="0.25">
      <c r="A1300" s="2">
        <v>1</v>
      </c>
      <c r="B1300" s="2">
        <v>2016</v>
      </c>
      <c r="C1300" t="s">
        <v>203</v>
      </c>
      <c r="D1300" t="s">
        <v>204</v>
      </c>
      <c r="E1300" s="2" t="s">
        <v>7</v>
      </c>
      <c r="F1300" s="2">
        <f>VLOOKUP(C1300,'Five Year Alumni Srvy 2016 Data'!C:F,4,FALSE)</f>
        <v>1</v>
      </c>
      <c r="G1300" s="2" t="str">
        <f>VLOOKUP(F1300,Coding!K:L,2,FALSE)</f>
        <v>URM</v>
      </c>
      <c r="H1300" t="s">
        <v>205</v>
      </c>
      <c r="I1300" t="s">
        <v>206</v>
      </c>
      <c r="J1300" t="s">
        <v>15</v>
      </c>
      <c r="K1300" t="s">
        <v>78</v>
      </c>
      <c r="L1300" s="2">
        <v>1</v>
      </c>
      <c r="M1300" t="s">
        <v>75</v>
      </c>
      <c r="N1300" t="s">
        <v>79</v>
      </c>
      <c r="O1300" t="s">
        <v>80</v>
      </c>
    </row>
    <row r="1301" spans="1:15" x14ac:dyDescent="0.25">
      <c r="A1301" s="2">
        <v>1</v>
      </c>
      <c r="B1301" s="2">
        <v>2016</v>
      </c>
      <c r="C1301" t="s">
        <v>214</v>
      </c>
      <c r="D1301" t="s">
        <v>204</v>
      </c>
      <c r="E1301" s="2" t="s">
        <v>7</v>
      </c>
      <c r="F1301" s="2">
        <f>VLOOKUP(C1301,'Five Year Alumni Srvy 2016 Data'!C:F,4,FALSE)</f>
        <v>1</v>
      </c>
      <c r="G1301" s="2" t="str">
        <f>VLOOKUP(F1301,Coding!K:L,2,FALSE)</f>
        <v>URM</v>
      </c>
      <c r="H1301" t="s">
        <v>215</v>
      </c>
      <c r="I1301" t="s">
        <v>215</v>
      </c>
      <c r="J1301" t="s">
        <v>21</v>
      </c>
      <c r="K1301" t="s">
        <v>78</v>
      </c>
      <c r="L1301" s="2">
        <v>1</v>
      </c>
      <c r="M1301" t="s">
        <v>75</v>
      </c>
      <c r="N1301" t="s">
        <v>79</v>
      </c>
      <c r="O1301" t="s">
        <v>80</v>
      </c>
    </row>
    <row r="1302" spans="1:15" x14ac:dyDescent="0.25">
      <c r="A1302" s="2">
        <v>1</v>
      </c>
      <c r="B1302" s="2">
        <v>2016</v>
      </c>
      <c r="C1302" t="s">
        <v>263</v>
      </c>
      <c r="D1302" t="s">
        <v>264</v>
      </c>
      <c r="E1302" s="2" t="s">
        <v>7</v>
      </c>
      <c r="F1302" s="2">
        <f>VLOOKUP(C1302,'Five Year Alumni Srvy 2016 Data'!C:F,4,FALSE)</f>
        <v>1</v>
      </c>
      <c r="G1302" s="2" t="str">
        <f>VLOOKUP(F1302,Coding!K:L,2,FALSE)</f>
        <v>URM</v>
      </c>
      <c r="H1302" t="s">
        <v>248</v>
      </c>
      <c r="I1302" t="s">
        <v>249</v>
      </c>
      <c r="J1302" t="s">
        <v>17</v>
      </c>
      <c r="K1302" t="s">
        <v>78</v>
      </c>
      <c r="L1302" s="2">
        <v>3</v>
      </c>
      <c r="M1302" t="s">
        <v>75</v>
      </c>
      <c r="N1302" t="s">
        <v>79</v>
      </c>
      <c r="O1302" t="s">
        <v>231</v>
      </c>
    </row>
    <row r="1303" spans="1:15" x14ac:dyDescent="0.25">
      <c r="A1303" s="2">
        <v>1</v>
      </c>
      <c r="B1303" s="2">
        <v>2016</v>
      </c>
      <c r="C1303" t="s">
        <v>269</v>
      </c>
      <c r="D1303" t="s">
        <v>48</v>
      </c>
      <c r="E1303" s="2" t="s">
        <v>7</v>
      </c>
      <c r="F1303" s="2">
        <f>VLOOKUP(C1303,'Five Year Alumni Srvy 2016 Data'!C:F,4,FALSE)</f>
        <v>1</v>
      </c>
      <c r="G1303" s="2" t="str">
        <f>VLOOKUP(F1303,Coding!K:L,2,FALSE)</f>
        <v>URM</v>
      </c>
      <c r="H1303" t="s">
        <v>270</v>
      </c>
      <c r="I1303" t="s">
        <v>270</v>
      </c>
      <c r="J1303" t="s">
        <v>21</v>
      </c>
      <c r="K1303" t="s">
        <v>78</v>
      </c>
      <c r="L1303" s="2">
        <v>1</v>
      </c>
      <c r="M1303" t="s">
        <v>75</v>
      </c>
      <c r="N1303" t="s">
        <v>79</v>
      </c>
      <c r="O1303" t="s">
        <v>80</v>
      </c>
    </row>
    <row r="1304" spans="1:15" x14ac:dyDescent="0.25">
      <c r="A1304" s="2">
        <v>1</v>
      </c>
      <c r="B1304" s="2">
        <v>2016</v>
      </c>
      <c r="C1304" t="s">
        <v>271</v>
      </c>
      <c r="D1304" t="s">
        <v>48</v>
      </c>
      <c r="E1304" s="2" t="s">
        <v>7</v>
      </c>
      <c r="F1304" s="2">
        <f>VLOOKUP(C1304,'Five Year Alumni Srvy 2016 Data'!C:F,4,FALSE)</f>
        <v>1</v>
      </c>
      <c r="G1304" s="2" t="str">
        <f>VLOOKUP(F1304,Coding!K:L,2,FALSE)</f>
        <v>URM</v>
      </c>
      <c r="H1304" t="s">
        <v>272</v>
      </c>
      <c r="I1304" t="s">
        <v>273</v>
      </c>
      <c r="J1304" t="s">
        <v>21</v>
      </c>
      <c r="K1304" t="s">
        <v>78</v>
      </c>
      <c r="L1304" s="2">
        <v>1</v>
      </c>
      <c r="M1304" t="s">
        <v>75</v>
      </c>
      <c r="N1304" t="s">
        <v>79</v>
      </c>
      <c r="O1304" t="s">
        <v>80</v>
      </c>
    </row>
    <row r="1305" spans="1:15" x14ac:dyDescent="0.25">
      <c r="A1305" s="2">
        <v>1</v>
      </c>
      <c r="B1305" s="2">
        <v>2016</v>
      </c>
      <c r="C1305" t="s">
        <v>312</v>
      </c>
      <c r="D1305" t="s">
        <v>169</v>
      </c>
      <c r="E1305" s="2" t="s">
        <v>7</v>
      </c>
      <c r="F1305" s="2">
        <f>VLOOKUP(C1305,'Five Year Alumni Srvy 2016 Data'!C:F,4,FALSE)</f>
        <v>1</v>
      </c>
      <c r="G1305" s="2" t="str">
        <f>VLOOKUP(F1305,Coding!K:L,2,FALSE)</f>
        <v>URM</v>
      </c>
      <c r="H1305" t="s">
        <v>270</v>
      </c>
      <c r="I1305" t="s">
        <v>270</v>
      </c>
      <c r="J1305" t="s">
        <v>21</v>
      </c>
      <c r="K1305" t="s">
        <v>78</v>
      </c>
      <c r="L1305" s="2">
        <v>1</v>
      </c>
      <c r="M1305" t="s">
        <v>75</v>
      </c>
      <c r="N1305" t="s">
        <v>79</v>
      </c>
      <c r="O1305" t="s">
        <v>80</v>
      </c>
    </row>
    <row r="1306" spans="1:15" x14ac:dyDescent="0.25">
      <c r="A1306" s="2">
        <v>1</v>
      </c>
      <c r="B1306" s="2">
        <v>2016</v>
      </c>
      <c r="C1306" t="s">
        <v>317</v>
      </c>
      <c r="D1306" t="s">
        <v>169</v>
      </c>
      <c r="E1306" s="2" t="s">
        <v>7</v>
      </c>
      <c r="F1306" s="2">
        <f>VLOOKUP(C1306,'Five Year Alumni Srvy 2016 Data'!C:F,4,FALSE)</f>
        <v>1</v>
      </c>
      <c r="G1306" s="2" t="str">
        <f>VLOOKUP(F1306,Coding!K:L,2,FALSE)</f>
        <v>URM</v>
      </c>
      <c r="H1306" t="s">
        <v>318</v>
      </c>
      <c r="I1306" t="s">
        <v>171</v>
      </c>
      <c r="J1306" t="s">
        <v>19</v>
      </c>
      <c r="K1306" t="s">
        <v>78</v>
      </c>
      <c r="L1306" s="2">
        <v>5</v>
      </c>
      <c r="M1306" t="s">
        <v>75</v>
      </c>
      <c r="N1306" t="s">
        <v>79</v>
      </c>
      <c r="O1306" t="s">
        <v>192</v>
      </c>
    </row>
    <row r="1307" spans="1:15" x14ac:dyDescent="0.25">
      <c r="A1307" s="2">
        <v>1</v>
      </c>
      <c r="B1307" s="2">
        <v>2016</v>
      </c>
      <c r="C1307" t="s">
        <v>325</v>
      </c>
      <c r="D1307" t="s">
        <v>204</v>
      </c>
      <c r="E1307" s="2" t="s">
        <v>7</v>
      </c>
      <c r="F1307" s="2">
        <f>VLOOKUP(C1307,'Five Year Alumni Srvy 2016 Data'!C:F,4,FALSE)</f>
        <v>1</v>
      </c>
      <c r="G1307" s="2" t="str">
        <f>VLOOKUP(F1307,Coding!K:L,2,FALSE)</f>
        <v>URM</v>
      </c>
      <c r="H1307" t="s">
        <v>252</v>
      </c>
      <c r="I1307" t="s">
        <v>206</v>
      </c>
      <c r="J1307" t="s">
        <v>15</v>
      </c>
      <c r="K1307" t="s">
        <v>78</v>
      </c>
      <c r="L1307" s="2">
        <v>1</v>
      </c>
      <c r="M1307" t="s">
        <v>75</v>
      </c>
      <c r="N1307" t="s">
        <v>79</v>
      </c>
      <c r="O1307" t="s">
        <v>80</v>
      </c>
    </row>
    <row r="1308" spans="1:15" x14ac:dyDescent="0.25">
      <c r="A1308" s="2">
        <v>1</v>
      </c>
      <c r="B1308" s="2">
        <v>2016</v>
      </c>
      <c r="C1308" t="s">
        <v>333</v>
      </c>
      <c r="D1308" t="s">
        <v>204</v>
      </c>
      <c r="E1308" s="2" t="s">
        <v>7</v>
      </c>
      <c r="F1308" s="2">
        <f>VLOOKUP(C1308,'Five Year Alumni Srvy 2016 Data'!C:F,4,FALSE)</f>
        <v>1</v>
      </c>
      <c r="G1308" s="2" t="str">
        <f>VLOOKUP(F1308,Coding!K:L,2,FALSE)</f>
        <v>URM</v>
      </c>
      <c r="H1308" t="s">
        <v>198</v>
      </c>
      <c r="I1308" t="s">
        <v>199</v>
      </c>
      <c r="J1308" t="s">
        <v>17</v>
      </c>
      <c r="K1308" t="s">
        <v>78</v>
      </c>
      <c r="L1308" s="2">
        <v>3</v>
      </c>
      <c r="M1308" t="s">
        <v>75</v>
      </c>
      <c r="N1308" t="s">
        <v>79</v>
      </c>
      <c r="O1308" t="s">
        <v>231</v>
      </c>
    </row>
    <row r="1309" spans="1:15" x14ac:dyDescent="0.25">
      <c r="A1309" s="2">
        <v>1</v>
      </c>
      <c r="B1309" s="2">
        <v>2016</v>
      </c>
      <c r="C1309" t="s">
        <v>341</v>
      </c>
      <c r="D1309" t="s">
        <v>48</v>
      </c>
      <c r="E1309" s="2" t="s">
        <v>7</v>
      </c>
      <c r="F1309" s="2">
        <f>VLOOKUP(C1309,'Five Year Alumni Srvy 2016 Data'!C:F,4,FALSE)</f>
        <v>1</v>
      </c>
      <c r="G1309" s="2" t="str">
        <f>VLOOKUP(F1309,Coding!K:L,2,FALSE)</f>
        <v>URM</v>
      </c>
      <c r="H1309" t="s">
        <v>342</v>
      </c>
      <c r="I1309" t="s">
        <v>342</v>
      </c>
      <c r="J1309" t="s">
        <v>19</v>
      </c>
      <c r="K1309" t="s">
        <v>78</v>
      </c>
      <c r="L1309" s="2">
        <v>1</v>
      </c>
      <c r="M1309" t="s">
        <v>75</v>
      </c>
      <c r="N1309" t="s">
        <v>79</v>
      </c>
      <c r="O1309" t="s">
        <v>80</v>
      </c>
    </row>
    <row r="1310" spans="1:15" x14ac:dyDescent="0.25">
      <c r="A1310" s="2">
        <v>1</v>
      </c>
      <c r="B1310" s="2">
        <v>2016</v>
      </c>
      <c r="C1310" t="s">
        <v>349</v>
      </c>
      <c r="D1310" t="s">
        <v>169</v>
      </c>
      <c r="E1310" s="2" t="s">
        <v>7</v>
      </c>
      <c r="F1310" s="2">
        <f>VLOOKUP(C1310,'Five Year Alumni Srvy 2016 Data'!C:F,4,FALSE)</f>
        <v>1</v>
      </c>
      <c r="G1310" s="2" t="str">
        <f>VLOOKUP(F1310,Coding!K:L,2,FALSE)</f>
        <v>URM</v>
      </c>
      <c r="H1310" t="s">
        <v>252</v>
      </c>
      <c r="I1310" t="s">
        <v>206</v>
      </c>
      <c r="J1310" t="s">
        <v>15</v>
      </c>
      <c r="K1310" t="s">
        <v>78</v>
      </c>
      <c r="L1310" s="2">
        <v>1</v>
      </c>
      <c r="M1310" t="s">
        <v>75</v>
      </c>
      <c r="N1310" t="s">
        <v>79</v>
      </c>
      <c r="O1310" t="s">
        <v>80</v>
      </c>
    </row>
    <row r="1311" spans="1:15" x14ac:dyDescent="0.25">
      <c r="A1311" s="2">
        <v>1</v>
      </c>
      <c r="B1311" s="2">
        <v>2016</v>
      </c>
      <c r="C1311" t="s">
        <v>350</v>
      </c>
      <c r="D1311" t="s">
        <v>169</v>
      </c>
      <c r="E1311" s="2" t="s">
        <v>7</v>
      </c>
      <c r="F1311" s="2">
        <f>VLOOKUP(C1311,'Five Year Alumni Srvy 2016 Data'!C:F,4,FALSE)</f>
        <v>1</v>
      </c>
      <c r="G1311" s="2" t="str">
        <f>VLOOKUP(F1311,Coding!K:L,2,FALSE)</f>
        <v>URM</v>
      </c>
      <c r="H1311" t="s">
        <v>272</v>
      </c>
      <c r="I1311" t="s">
        <v>273</v>
      </c>
      <c r="J1311" t="s">
        <v>21</v>
      </c>
      <c r="K1311" t="s">
        <v>78</v>
      </c>
      <c r="L1311" s="2">
        <v>3</v>
      </c>
      <c r="M1311" t="s">
        <v>75</v>
      </c>
      <c r="N1311" t="s">
        <v>79</v>
      </c>
      <c r="O1311" t="s">
        <v>231</v>
      </c>
    </row>
    <row r="1312" spans="1:15" x14ac:dyDescent="0.25">
      <c r="A1312" s="2">
        <v>1</v>
      </c>
      <c r="B1312" s="2">
        <v>2016</v>
      </c>
      <c r="C1312" t="s">
        <v>353</v>
      </c>
      <c r="D1312" t="s">
        <v>48</v>
      </c>
      <c r="E1312" s="2" t="s">
        <v>7</v>
      </c>
      <c r="F1312" s="2">
        <f>VLOOKUP(C1312,'Five Year Alumni Srvy 2016 Data'!C:F,4,FALSE)</f>
        <v>1</v>
      </c>
      <c r="G1312" s="2" t="str">
        <f>VLOOKUP(F1312,Coding!K:L,2,FALSE)</f>
        <v>URM</v>
      </c>
      <c r="H1312" t="s">
        <v>328</v>
      </c>
      <c r="I1312" t="s">
        <v>328</v>
      </c>
      <c r="J1312" t="s">
        <v>10</v>
      </c>
      <c r="K1312" t="s">
        <v>78</v>
      </c>
      <c r="L1312" s="2">
        <v>3</v>
      </c>
      <c r="M1312" t="s">
        <v>75</v>
      </c>
      <c r="N1312" t="s">
        <v>79</v>
      </c>
      <c r="O1312" t="s">
        <v>231</v>
      </c>
    </row>
    <row r="1313" spans="1:15" x14ac:dyDescent="0.25">
      <c r="A1313" s="2">
        <v>1</v>
      </c>
      <c r="B1313" s="2">
        <v>2016</v>
      </c>
      <c r="C1313" t="s">
        <v>354</v>
      </c>
      <c r="D1313" t="s">
        <v>48</v>
      </c>
      <c r="E1313" s="2" t="s">
        <v>7</v>
      </c>
      <c r="F1313" s="2">
        <f>VLOOKUP(C1313,'Five Year Alumni Srvy 2016 Data'!C:F,4,FALSE)</f>
        <v>1</v>
      </c>
      <c r="G1313" s="2" t="str">
        <f>VLOOKUP(F1313,Coding!K:L,2,FALSE)</f>
        <v>URM</v>
      </c>
      <c r="H1313" t="s">
        <v>270</v>
      </c>
      <c r="I1313" t="s">
        <v>270</v>
      </c>
      <c r="J1313" t="s">
        <v>21</v>
      </c>
      <c r="K1313" t="s">
        <v>78</v>
      </c>
      <c r="L1313" s="2">
        <v>8</v>
      </c>
      <c r="M1313" t="s">
        <v>75</v>
      </c>
      <c r="N1313" t="s">
        <v>79</v>
      </c>
      <c r="O1313" t="s">
        <v>239</v>
      </c>
    </row>
    <row r="1314" spans="1:15" x14ac:dyDescent="0.25">
      <c r="A1314" s="2">
        <v>1</v>
      </c>
      <c r="B1314" s="2">
        <v>2016</v>
      </c>
      <c r="C1314" t="s">
        <v>361</v>
      </c>
      <c r="D1314" t="s">
        <v>169</v>
      </c>
      <c r="E1314" s="2" t="s">
        <v>7</v>
      </c>
      <c r="F1314" s="2">
        <f>VLOOKUP(C1314,'Five Year Alumni Srvy 2016 Data'!C:F,4,FALSE)</f>
        <v>1</v>
      </c>
      <c r="G1314" s="2" t="str">
        <f>VLOOKUP(F1314,Coding!K:L,2,FALSE)</f>
        <v>URM</v>
      </c>
      <c r="H1314" t="s">
        <v>362</v>
      </c>
      <c r="I1314" t="s">
        <v>348</v>
      </c>
      <c r="J1314" t="s">
        <v>10</v>
      </c>
      <c r="K1314" t="s">
        <v>78</v>
      </c>
      <c r="L1314" s="2">
        <v>3</v>
      </c>
      <c r="M1314" t="s">
        <v>75</v>
      </c>
      <c r="N1314" t="s">
        <v>79</v>
      </c>
      <c r="O1314" t="s">
        <v>231</v>
      </c>
    </row>
    <row r="1315" spans="1:15" x14ac:dyDescent="0.25">
      <c r="A1315" s="2">
        <v>1</v>
      </c>
      <c r="B1315" s="2">
        <v>2016</v>
      </c>
      <c r="C1315" t="s">
        <v>372</v>
      </c>
      <c r="D1315" t="s">
        <v>204</v>
      </c>
      <c r="E1315" s="2" t="s">
        <v>7</v>
      </c>
      <c r="F1315" s="2">
        <f>VLOOKUP(C1315,'Five Year Alumni Srvy 2016 Data'!C:F,4,FALSE)</f>
        <v>1</v>
      </c>
      <c r="G1315" s="2" t="str">
        <f>VLOOKUP(F1315,Coding!K:L,2,FALSE)</f>
        <v>URM</v>
      </c>
      <c r="H1315" t="s">
        <v>289</v>
      </c>
      <c r="I1315" t="s">
        <v>290</v>
      </c>
      <c r="J1315" t="s">
        <v>17</v>
      </c>
      <c r="K1315" t="s">
        <v>78</v>
      </c>
      <c r="L1315" s="2">
        <v>8</v>
      </c>
      <c r="M1315" t="s">
        <v>75</v>
      </c>
      <c r="N1315" t="s">
        <v>79</v>
      </c>
      <c r="O1315" t="s">
        <v>239</v>
      </c>
    </row>
    <row r="1316" spans="1:15" x14ac:dyDescent="0.25">
      <c r="A1316" s="2">
        <v>1</v>
      </c>
      <c r="B1316" s="2">
        <v>2016</v>
      </c>
      <c r="C1316" t="s">
        <v>379</v>
      </c>
      <c r="D1316" t="s">
        <v>169</v>
      </c>
      <c r="E1316" s="2" t="s">
        <v>7</v>
      </c>
      <c r="F1316" s="2">
        <f>VLOOKUP(C1316,'Five Year Alumni Srvy 2016 Data'!C:F,4,FALSE)</f>
        <v>1</v>
      </c>
      <c r="G1316" s="2" t="str">
        <f>VLOOKUP(F1316,Coding!K:L,2,FALSE)</f>
        <v>URM</v>
      </c>
      <c r="H1316" t="s">
        <v>306</v>
      </c>
      <c r="I1316" t="s">
        <v>306</v>
      </c>
      <c r="J1316" t="s">
        <v>21</v>
      </c>
      <c r="K1316" t="s">
        <v>78</v>
      </c>
      <c r="L1316" s="2">
        <v>6</v>
      </c>
      <c r="M1316" t="s">
        <v>75</v>
      </c>
      <c r="N1316" t="s">
        <v>79</v>
      </c>
      <c r="O1316" t="s">
        <v>307</v>
      </c>
    </row>
    <row r="1317" spans="1:15" x14ac:dyDescent="0.25">
      <c r="A1317" s="2">
        <v>1</v>
      </c>
      <c r="B1317" s="2">
        <v>2016</v>
      </c>
      <c r="C1317" t="s">
        <v>402</v>
      </c>
      <c r="D1317" t="s">
        <v>48</v>
      </c>
      <c r="E1317" s="2" t="s">
        <v>7</v>
      </c>
      <c r="F1317" s="2">
        <f>VLOOKUP(C1317,'Five Year Alumni Srvy 2016 Data'!C:F,4,FALSE)</f>
        <v>1</v>
      </c>
      <c r="G1317" s="2" t="str">
        <f>VLOOKUP(F1317,Coding!K:L,2,FALSE)</f>
        <v>URM</v>
      </c>
      <c r="H1317" t="s">
        <v>272</v>
      </c>
      <c r="I1317" t="s">
        <v>273</v>
      </c>
      <c r="J1317" t="s">
        <v>21</v>
      </c>
      <c r="K1317" t="s">
        <v>78</v>
      </c>
      <c r="L1317" s="2">
        <v>5</v>
      </c>
      <c r="M1317" t="s">
        <v>75</v>
      </c>
      <c r="N1317" t="s">
        <v>79</v>
      </c>
      <c r="O1317" t="s">
        <v>192</v>
      </c>
    </row>
    <row r="1318" spans="1:15" x14ac:dyDescent="0.25">
      <c r="A1318" s="2">
        <v>1</v>
      </c>
      <c r="B1318" s="2">
        <v>2016</v>
      </c>
      <c r="C1318" t="s">
        <v>405</v>
      </c>
      <c r="D1318" t="s">
        <v>264</v>
      </c>
      <c r="E1318" s="2" t="s">
        <v>7</v>
      </c>
      <c r="F1318" s="2">
        <f>VLOOKUP(C1318,'Five Year Alumni Srvy 2016 Data'!C:F,4,FALSE)</f>
        <v>1</v>
      </c>
      <c r="G1318" s="2" t="str">
        <f>VLOOKUP(F1318,Coding!K:L,2,FALSE)</f>
        <v>URM</v>
      </c>
      <c r="H1318" t="s">
        <v>270</v>
      </c>
      <c r="I1318" t="s">
        <v>270</v>
      </c>
      <c r="J1318" t="s">
        <v>21</v>
      </c>
      <c r="K1318" t="s">
        <v>78</v>
      </c>
      <c r="L1318" s="2">
        <v>5</v>
      </c>
      <c r="M1318" t="s">
        <v>75</v>
      </c>
      <c r="N1318" t="s">
        <v>79</v>
      </c>
      <c r="O1318" t="s">
        <v>192</v>
      </c>
    </row>
    <row r="1319" spans="1:15" x14ac:dyDescent="0.25">
      <c r="A1319" s="2">
        <v>1</v>
      </c>
      <c r="B1319" s="2">
        <v>2016</v>
      </c>
      <c r="C1319" t="s">
        <v>435</v>
      </c>
      <c r="D1319" t="s">
        <v>48</v>
      </c>
      <c r="E1319" s="2" t="s">
        <v>7</v>
      </c>
      <c r="F1319" s="2">
        <f>VLOOKUP(C1319,'Five Year Alumni Srvy 2016 Data'!C:F,4,FALSE)</f>
        <v>1</v>
      </c>
      <c r="G1319" s="2" t="str">
        <f>VLOOKUP(F1319,Coding!K:L,2,FALSE)</f>
        <v>URM</v>
      </c>
      <c r="H1319" t="s">
        <v>270</v>
      </c>
      <c r="I1319" t="s">
        <v>270</v>
      </c>
      <c r="J1319" t="s">
        <v>21</v>
      </c>
      <c r="K1319" t="s">
        <v>78</v>
      </c>
      <c r="L1319" s="2">
        <v>1</v>
      </c>
      <c r="M1319" t="s">
        <v>75</v>
      </c>
      <c r="N1319" t="s">
        <v>79</v>
      </c>
      <c r="O1319" t="s">
        <v>80</v>
      </c>
    </row>
    <row r="1320" spans="1:15" x14ac:dyDescent="0.25">
      <c r="A1320" s="2">
        <v>1</v>
      </c>
      <c r="B1320" s="2">
        <v>2016</v>
      </c>
      <c r="C1320" t="s">
        <v>441</v>
      </c>
      <c r="D1320" t="s">
        <v>48</v>
      </c>
      <c r="E1320" s="2" t="s">
        <v>7</v>
      </c>
      <c r="F1320" s="2">
        <f>VLOOKUP(C1320,'Five Year Alumni Srvy 2016 Data'!C:F,4,FALSE)</f>
        <v>1</v>
      </c>
      <c r="G1320" s="2" t="str">
        <f>VLOOKUP(F1320,Coding!K:L,2,FALSE)</f>
        <v>URM</v>
      </c>
      <c r="H1320" t="s">
        <v>252</v>
      </c>
      <c r="I1320" t="s">
        <v>206</v>
      </c>
      <c r="J1320" t="s">
        <v>15</v>
      </c>
      <c r="K1320" t="s">
        <v>78</v>
      </c>
      <c r="L1320" s="2">
        <v>1</v>
      </c>
      <c r="M1320" t="s">
        <v>75</v>
      </c>
      <c r="N1320" t="s">
        <v>79</v>
      </c>
      <c r="O1320" t="s">
        <v>80</v>
      </c>
    </row>
    <row r="1321" spans="1:15" x14ac:dyDescent="0.25">
      <c r="A1321" s="2">
        <v>1</v>
      </c>
      <c r="B1321" s="2">
        <v>2016</v>
      </c>
      <c r="C1321" t="s">
        <v>455</v>
      </c>
      <c r="D1321" t="s">
        <v>204</v>
      </c>
      <c r="E1321" s="2" t="s">
        <v>7</v>
      </c>
      <c r="F1321" s="2">
        <f>VLOOKUP(C1321,'Five Year Alumni Srvy 2016 Data'!C:F,4,FALSE)</f>
        <v>1</v>
      </c>
      <c r="G1321" s="2" t="str">
        <f>VLOOKUP(F1321,Coding!K:L,2,FALSE)</f>
        <v>URM</v>
      </c>
      <c r="H1321" t="s">
        <v>252</v>
      </c>
      <c r="I1321" t="s">
        <v>206</v>
      </c>
      <c r="J1321" t="s">
        <v>15</v>
      </c>
      <c r="K1321" t="s">
        <v>78</v>
      </c>
      <c r="L1321" s="2">
        <v>1</v>
      </c>
      <c r="M1321" t="s">
        <v>75</v>
      </c>
      <c r="N1321" t="s">
        <v>79</v>
      </c>
      <c r="O1321" t="s">
        <v>80</v>
      </c>
    </row>
    <row r="1322" spans="1:15" x14ac:dyDescent="0.25">
      <c r="A1322" s="2">
        <v>1</v>
      </c>
      <c r="B1322" s="2">
        <v>2016</v>
      </c>
      <c r="C1322" t="s">
        <v>460</v>
      </c>
      <c r="D1322" t="s">
        <v>169</v>
      </c>
      <c r="E1322" s="2" t="s">
        <v>7</v>
      </c>
      <c r="F1322" s="2">
        <f>VLOOKUP(C1322,'Five Year Alumni Srvy 2016 Data'!C:F,4,FALSE)</f>
        <v>1</v>
      </c>
      <c r="G1322" s="2" t="str">
        <f>VLOOKUP(F1322,Coding!K:L,2,FALSE)</f>
        <v>URM</v>
      </c>
      <c r="H1322" t="s">
        <v>235</v>
      </c>
      <c r="I1322" t="s">
        <v>236</v>
      </c>
      <c r="J1322" t="s">
        <v>15</v>
      </c>
      <c r="K1322" t="s">
        <v>78</v>
      </c>
      <c r="L1322" s="3"/>
      <c r="M1322" t="s">
        <v>75</v>
      </c>
      <c r="N1322" t="s">
        <v>79</v>
      </c>
    </row>
    <row r="1323" spans="1:15" x14ac:dyDescent="0.25">
      <c r="A1323" s="2">
        <v>1</v>
      </c>
      <c r="B1323" s="2">
        <v>2016</v>
      </c>
      <c r="C1323" t="s">
        <v>480</v>
      </c>
      <c r="D1323" t="s">
        <v>48</v>
      </c>
      <c r="E1323" s="2" t="s">
        <v>7</v>
      </c>
      <c r="F1323" s="2">
        <f>VLOOKUP(C1323,'Five Year Alumni Srvy 2016 Data'!C:F,4,FALSE)</f>
        <v>1</v>
      </c>
      <c r="G1323" s="2" t="str">
        <f>VLOOKUP(F1323,Coding!K:L,2,FALSE)</f>
        <v>URM</v>
      </c>
      <c r="H1323" t="s">
        <v>328</v>
      </c>
      <c r="I1323" t="s">
        <v>328</v>
      </c>
      <c r="J1323" t="s">
        <v>10</v>
      </c>
      <c r="K1323" t="s">
        <v>78</v>
      </c>
      <c r="L1323" s="2">
        <v>1</v>
      </c>
      <c r="M1323" t="s">
        <v>75</v>
      </c>
      <c r="N1323" t="s">
        <v>79</v>
      </c>
      <c r="O1323" t="s">
        <v>80</v>
      </c>
    </row>
    <row r="1324" spans="1:15" x14ac:dyDescent="0.25">
      <c r="A1324" s="2">
        <v>1</v>
      </c>
      <c r="B1324" s="2">
        <v>2016</v>
      </c>
      <c r="C1324" t="s">
        <v>488</v>
      </c>
      <c r="D1324" t="s">
        <v>169</v>
      </c>
      <c r="E1324" s="2" t="s">
        <v>7</v>
      </c>
      <c r="F1324" s="2">
        <f>VLOOKUP(C1324,'Five Year Alumni Srvy 2016 Data'!C:F,4,FALSE)</f>
        <v>1</v>
      </c>
      <c r="G1324" s="2" t="str">
        <f>VLOOKUP(F1324,Coding!K:L,2,FALSE)</f>
        <v>URM</v>
      </c>
      <c r="H1324" t="s">
        <v>489</v>
      </c>
      <c r="I1324" t="s">
        <v>409</v>
      </c>
      <c r="J1324" t="s">
        <v>19</v>
      </c>
      <c r="K1324" t="s">
        <v>78</v>
      </c>
      <c r="L1324" s="2">
        <v>4</v>
      </c>
      <c r="M1324" t="s">
        <v>75</v>
      </c>
      <c r="N1324" t="s">
        <v>79</v>
      </c>
      <c r="O1324" t="s">
        <v>174</v>
      </c>
    </row>
    <row r="1325" spans="1:15" x14ac:dyDescent="0.25">
      <c r="A1325" s="2">
        <v>1</v>
      </c>
      <c r="B1325" s="2">
        <v>2016</v>
      </c>
      <c r="C1325" t="s">
        <v>492</v>
      </c>
      <c r="D1325" t="s">
        <v>48</v>
      </c>
      <c r="E1325" s="2" t="s">
        <v>7</v>
      </c>
      <c r="F1325" s="2">
        <f>VLOOKUP(C1325,'Five Year Alumni Srvy 2016 Data'!C:F,4,FALSE)</f>
        <v>1</v>
      </c>
      <c r="G1325" s="2" t="str">
        <f>VLOOKUP(F1325,Coding!K:L,2,FALSE)</f>
        <v>URM</v>
      </c>
      <c r="H1325" t="s">
        <v>493</v>
      </c>
      <c r="I1325" t="s">
        <v>206</v>
      </c>
      <c r="J1325" t="s">
        <v>15</v>
      </c>
      <c r="K1325" t="s">
        <v>78</v>
      </c>
      <c r="L1325" s="2">
        <v>7</v>
      </c>
      <c r="M1325" t="s">
        <v>75</v>
      </c>
      <c r="N1325" t="s">
        <v>79</v>
      </c>
      <c r="O1325" t="s">
        <v>212</v>
      </c>
    </row>
    <row r="1326" spans="1:15" x14ac:dyDescent="0.25">
      <c r="A1326" s="2">
        <v>1</v>
      </c>
      <c r="B1326" s="2">
        <v>2016</v>
      </c>
      <c r="C1326" t="s">
        <v>496</v>
      </c>
      <c r="D1326" t="s">
        <v>48</v>
      </c>
      <c r="E1326" s="2" t="s">
        <v>7</v>
      </c>
      <c r="F1326" s="2">
        <f>VLOOKUP(C1326,'Five Year Alumni Srvy 2016 Data'!C:F,4,FALSE)</f>
        <v>1</v>
      </c>
      <c r="G1326" s="2" t="str">
        <f>VLOOKUP(F1326,Coding!K:L,2,FALSE)</f>
        <v>URM</v>
      </c>
      <c r="H1326" t="s">
        <v>497</v>
      </c>
      <c r="I1326" t="s">
        <v>399</v>
      </c>
      <c r="J1326" t="s">
        <v>19</v>
      </c>
      <c r="K1326" t="s">
        <v>78</v>
      </c>
      <c r="L1326" s="3"/>
      <c r="M1326" t="s">
        <v>75</v>
      </c>
      <c r="N1326" t="s">
        <v>79</v>
      </c>
    </row>
    <row r="1327" spans="1:15" x14ac:dyDescent="0.25">
      <c r="A1327" s="2">
        <v>1</v>
      </c>
      <c r="B1327" s="2">
        <v>2016</v>
      </c>
      <c r="C1327" t="s">
        <v>203</v>
      </c>
      <c r="D1327" t="s">
        <v>204</v>
      </c>
      <c r="E1327" s="2" t="s">
        <v>7</v>
      </c>
      <c r="F1327" s="2">
        <f>VLOOKUP(C1327,'Five Year Alumni Srvy 2016 Data'!C:F,4,FALSE)</f>
        <v>1</v>
      </c>
      <c r="G1327" s="2" t="str">
        <f>VLOOKUP(F1327,Coding!K:L,2,FALSE)</f>
        <v>URM</v>
      </c>
      <c r="H1327" t="s">
        <v>205</v>
      </c>
      <c r="I1327" t="s">
        <v>206</v>
      </c>
      <c r="J1327" t="s">
        <v>15</v>
      </c>
      <c r="K1327" t="s">
        <v>81</v>
      </c>
      <c r="L1327" s="2">
        <v>3</v>
      </c>
      <c r="M1327" t="s">
        <v>75</v>
      </c>
      <c r="N1327" t="s">
        <v>82</v>
      </c>
      <c r="O1327" t="s">
        <v>208</v>
      </c>
    </row>
    <row r="1328" spans="1:15" x14ac:dyDescent="0.25">
      <c r="A1328" s="2">
        <v>1</v>
      </c>
      <c r="B1328" s="2">
        <v>2016</v>
      </c>
      <c r="C1328" t="s">
        <v>214</v>
      </c>
      <c r="D1328" t="s">
        <v>204</v>
      </c>
      <c r="E1328" s="2" t="s">
        <v>7</v>
      </c>
      <c r="F1328" s="2">
        <f>VLOOKUP(C1328,'Five Year Alumni Srvy 2016 Data'!C:F,4,FALSE)</f>
        <v>1</v>
      </c>
      <c r="G1328" s="2" t="str">
        <f>VLOOKUP(F1328,Coding!K:L,2,FALSE)</f>
        <v>URM</v>
      </c>
      <c r="H1328" t="s">
        <v>215</v>
      </c>
      <c r="I1328" t="s">
        <v>215</v>
      </c>
      <c r="J1328" t="s">
        <v>21</v>
      </c>
      <c r="K1328" t="s">
        <v>81</v>
      </c>
      <c r="L1328" s="2">
        <v>1</v>
      </c>
      <c r="M1328" t="s">
        <v>75</v>
      </c>
      <c r="N1328" t="s">
        <v>82</v>
      </c>
      <c r="O1328" t="s">
        <v>83</v>
      </c>
    </row>
    <row r="1329" spans="1:15" x14ac:dyDescent="0.25">
      <c r="A1329" s="2">
        <v>1</v>
      </c>
      <c r="B1329" s="2">
        <v>2016</v>
      </c>
      <c r="C1329" t="s">
        <v>263</v>
      </c>
      <c r="D1329" t="s">
        <v>264</v>
      </c>
      <c r="E1329" s="2" t="s">
        <v>7</v>
      </c>
      <c r="F1329" s="2">
        <f>VLOOKUP(C1329,'Five Year Alumni Srvy 2016 Data'!C:F,4,FALSE)</f>
        <v>1</v>
      </c>
      <c r="G1329" s="2" t="str">
        <f>VLOOKUP(F1329,Coding!K:L,2,FALSE)</f>
        <v>URM</v>
      </c>
      <c r="H1329" t="s">
        <v>248</v>
      </c>
      <c r="I1329" t="s">
        <v>249</v>
      </c>
      <c r="J1329" t="s">
        <v>17</v>
      </c>
      <c r="K1329" t="s">
        <v>81</v>
      </c>
      <c r="L1329" s="2">
        <v>2</v>
      </c>
      <c r="M1329" t="s">
        <v>75</v>
      </c>
      <c r="N1329" t="s">
        <v>82</v>
      </c>
      <c r="O1329" t="s">
        <v>175</v>
      </c>
    </row>
    <row r="1330" spans="1:15" x14ac:dyDescent="0.25">
      <c r="A1330" s="2">
        <v>1</v>
      </c>
      <c r="B1330" s="2">
        <v>2016</v>
      </c>
      <c r="C1330" t="s">
        <v>269</v>
      </c>
      <c r="D1330" t="s">
        <v>48</v>
      </c>
      <c r="E1330" s="2" t="s">
        <v>7</v>
      </c>
      <c r="F1330" s="2">
        <f>VLOOKUP(C1330,'Five Year Alumni Srvy 2016 Data'!C:F,4,FALSE)</f>
        <v>1</v>
      </c>
      <c r="G1330" s="2" t="str">
        <f>VLOOKUP(F1330,Coding!K:L,2,FALSE)</f>
        <v>URM</v>
      </c>
      <c r="H1330" t="s">
        <v>270</v>
      </c>
      <c r="I1330" t="s">
        <v>270</v>
      </c>
      <c r="J1330" t="s">
        <v>21</v>
      </c>
      <c r="K1330" t="s">
        <v>81</v>
      </c>
      <c r="L1330" s="2">
        <v>1</v>
      </c>
      <c r="M1330" t="s">
        <v>75</v>
      </c>
      <c r="N1330" t="s">
        <v>82</v>
      </c>
      <c r="O1330" t="s">
        <v>83</v>
      </c>
    </row>
    <row r="1331" spans="1:15" x14ac:dyDescent="0.25">
      <c r="A1331" s="2">
        <v>1</v>
      </c>
      <c r="B1331" s="2">
        <v>2016</v>
      </c>
      <c r="C1331" t="s">
        <v>271</v>
      </c>
      <c r="D1331" t="s">
        <v>48</v>
      </c>
      <c r="E1331" s="2" t="s">
        <v>7</v>
      </c>
      <c r="F1331" s="2">
        <f>VLOOKUP(C1331,'Five Year Alumni Srvy 2016 Data'!C:F,4,FALSE)</f>
        <v>1</v>
      </c>
      <c r="G1331" s="2" t="str">
        <f>VLOOKUP(F1331,Coding!K:L,2,FALSE)</f>
        <v>URM</v>
      </c>
      <c r="H1331" t="s">
        <v>272</v>
      </c>
      <c r="I1331" t="s">
        <v>273</v>
      </c>
      <c r="J1331" t="s">
        <v>21</v>
      </c>
      <c r="K1331" t="s">
        <v>81</v>
      </c>
      <c r="L1331" s="2">
        <v>4</v>
      </c>
      <c r="M1331" t="s">
        <v>75</v>
      </c>
      <c r="N1331" t="s">
        <v>82</v>
      </c>
      <c r="O1331" t="s">
        <v>275</v>
      </c>
    </row>
    <row r="1332" spans="1:15" x14ac:dyDescent="0.25">
      <c r="A1332" s="2">
        <v>1</v>
      </c>
      <c r="B1332" s="2">
        <v>2016</v>
      </c>
      <c r="C1332" t="s">
        <v>312</v>
      </c>
      <c r="D1332" t="s">
        <v>169</v>
      </c>
      <c r="E1332" s="2" t="s">
        <v>7</v>
      </c>
      <c r="F1332" s="2">
        <f>VLOOKUP(C1332,'Five Year Alumni Srvy 2016 Data'!C:F,4,FALSE)</f>
        <v>1</v>
      </c>
      <c r="G1332" s="2" t="str">
        <f>VLOOKUP(F1332,Coding!K:L,2,FALSE)</f>
        <v>URM</v>
      </c>
      <c r="H1332" t="s">
        <v>270</v>
      </c>
      <c r="I1332" t="s">
        <v>270</v>
      </c>
      <c r="J1332" t="s">
        <v>21</v>
      </c>
      <c r="K1332" t="s">
        <v>81</v>
      </c>
      <c r="L1332" s="2">
        <v>3</v>
      </c>
      <c r="M1332" t="s">
        <v>75</v>
      </c>
      <c r="N1332" t="s">
        <v>82</v>
      </c>
      <c r="O1332" t="s">
        <v>208</v>
      </c>
    </row>
    <row r="1333" spans="1:15" x14ac:dyDescent="0.25">
      <c r="A1333" s="2">
        <v>1</v>
      </c>
      <c r="B1333" s="2">
        <v>2016</v>
      </c>
      <c r="C1333" t="s">
        <v>317</v>
      </c>
      <c r="D1333" t="s">
        <v>169</v>
      </c>
      <c r="E1333" s="2" t="s">
        <v>7</v>
      </c>
      <c r="F1333" s="2">
        <f>VLOOKUP(C1333,'Five Year Alumni Srvy 2016 Data'!C:F,4,FALSE)</f>
        <v>1</v>
      </c>
      <c r="G1333" s="2" t="str">
        <f>VLOOKUP(F1333,Coding!K:L,2,FALSE)</f>
        <v>URM</v>
      </c>
      <c r="H1333" t="s">
        <v>318</v>
      </c>
      <c r="I1333" t="s">
        <v>171</v>
      </c>
      <c r="J1333" t="s">
        <v>19</v>
      </c>
      <c r="K1333" t="s">
        <v>81</v>
      </c>
      <c r="L1333" s="2">
        <v>3</v>
      </c>
      <c r="M1333" t="s">
        <v>75</v>
      </c>
      <c r="N1333" t="s">
        <v>82</v>
      </c>
      <c r="O1333" t="s">
        <v>208</v>
      </c>
    </row>
    <row r="1334" spans="1:15" x14ac:dyDescent="0.25">
      <c r="A1334" s="2">
        <v>1</v>
      </c>
      <c r="B1334" s="2">
        <v>2016</v>
      </c>
      <c r="C1334" t="s">
        <v>325</v>
      </c>
      <c r="D1334" t="s">
        <v>204</v>
      </c>
      <c r="E1334" s="2" t="s">
        <v>7</v>
      </c>
      <c r="F1334" s="2">
        <f>VLOOKUP(C1334,'Five Year Alumni Srvy 2016 Data'!C:F,4,FALSE)</f>
        <v>1</v>
      </c>
      <c r="G1334" s="2" t="str">
        <f>VLOOKUP(F1334,Coding!K:L,2,FALSE)</f>
        <v>URM</v>
      </c>
      <c r="H1334" t="s">
        <v>252</v>
      </c>
      <c r="I1334" t="s">
        <v>206</v>
      </c>
      <c r="J1334" t="s">
        <v>15</v>
      </c>
      <c r="K1334" t="s">
        <v>81</v>
      </c>
      <c r="L1334" s="2">
        <v>1</v>
      </c>
      <c r="M1334" t="s">
        <v>75</v>
      </c>
      <c r="N1334" t="s">
        <v>82</v>
      </c>
      <c r="O1334" t="s">
        <v>83</v>
      </c>
    </row>
    <row r="1335" spans="1:15" x14ac:dyDescent="0.25">
      <c r="A1335" s="2">
        <v>1</v>
      </c>
      <c r="B1335" s="2">
        <v>2016</v>
      </c>
      <c r="C1335" t="s">
        <v>333</v>
      </c>
      <c r="D1335" t="s">
        <v>204</v>
      </c>
      <c r="E1335" s="2" t="s">
        <v>7</v>
      </c>
      <c r="F1335" s="2">
        <f>VLOOKUP(C1335,'Five Year Alumni Srvy 2016 Data'!C:F,4,FALSE)</f>
        <v>1</v>
      </c>
      <c r="G1335" s="2" t="str">
        <f>VLOOKUP(F1335,Coding!K:L,2,FALSE)</f>
        <v>URM</v>
      </c>
      <c r="H1335" t="s">
        <v>198</v>
      </c>
      <c r="I1335" t="s">
        <v>199</v>
      </c>
      <c r="J1335" t="s">
        <v>17</v>
      </c>
      <c r="K1335" t="s">
        <v>81</v>
      </c>
      <c r="L1335" s="2">
        <v>1</v>
      </c>
      <c r="M1335" t="s">
        <v>75</v>
      </c>
      <c r="N1335" t="s">
        <v>82</v>
      </c>
      <c r="O1335" t="s">
        <v>83</v>
      </c>
    </row>
    <row r="1336" spans="1:15" x14ac:dyDescent="0.25">
      <c r="A1336" s="2">
        <v>1</v>
      </c>
      <c r="B1336" s="2">
        <v>2016</v>
      </c>
      <c r="C1336" t="s">
        <v>341</v>
      </c>
      <c r="D1336" t="s">
        <v>48</v>
      </c>
      <c r="E1336" s="2" t="s">
        <v>7</v>
      </c>
      <c r="F1336" s="2">
        <f>VLOOKUP(C1336,'Five Year Alumni Srvy 2016 Data'!C:F,4,FALSE)</f>
        <v>1</v>
      </c>
      <c r="G1336" s="2" t="str">
        <f>VLOOKUP(F1336,Coding!K:L,2,FALSE)</f>
        <v>URM</v>
      </c>
      <c r="H1336" t="s">
        <v>342</v>
      </c>
      <c r="I1336" t="s">
        <v>342</v>
      </c>
      <c r="J1336" t="s">
        <v>19</v>
      </c>
      <c r="K1336" t="s">
        <v>81</v>
      </c>
      <c r="L1336" s="2">
        <v>6</v>
      </c>
      <c r="M1336" t="s">
        <v>75</v>
      </c>
      <c r="N1336" t="s">
        <v>82</v>
      </c>
      <c r="O1336" t="s">
        <v>294</v>
      </c>
    </row>
    <row r="1337" spans="1:15" x14ac:dyDescent="0.25">
      <c r="A1337" s="2">
        <v>1</v>
      </c>
      <c r="B1337" s="2">
        <v>2016</v>
      </c>
      <c r="C1337" t="s">
        <v>349</v>
      </c>
      <c r="D1337" t="s">
        <v>169</v>
      </c>
      <c r="E1337" s="2" t="s">
        <v>7</v>
      </c>
      <c r="F1337" s="2">
        <f>VLOOKUP(C1337,'Five Year Alumni Srvy 2016 Data'!C:F,4,FALSE)</f>
        <v>1</v>
      </c>
      <c r="G1337" s="2" t="str">
        <f>VLOOKUP(F1337,Coding!K:L,2,FALSE)</f>
        <v>URM</v>
      </c>
      <c r="H1337" t="s">
        <v>252</v>
      </c>
      <c r="I1337" t="s">
        <v>206</v>
      </c>
      <c r="J1337" t="s">
        <v>15</v>
      </c>
      <c r="K1337" t="s">
        <v>81</v>
      </c>
      <c r="L1337" s="2">
        <v>2</v>
      </c>
      <c r="M1337" t="s">
        <v>75</v>
      </c>
      <c r="N1337" t="s">
        <v>82</v>
      </c>
      <c r="O1337" t="s">
        <v>175</v>
      </c>
    </row>
    <row r="1338" spans="1:15" x14ac:dyDescent="0.25">
      <c r="A1338" s="2">
        <v>1</v>
      </c>
      <c r="B1338" s="2">
        <v>2016</v>
      </c>
      <c r="C1338" t="s">
        <v>350</v>
      </c>
      <c r="D1338" t="s">
        <v>169</v>
      </c>
      <c r="E1338" s="2" t="s">
        <v>7</v>
      </c>
      <c r="F1338" s="2">
        <f>VLOOKUP(C1338,'Five Year Alumni Srvy 2016 Data'!C:F,4,FALSE)</f>
        <v>1</v>
      </c>
      <c r="G1338" s="2" t="str">
        <f>VLOOKUP(F1338,Coding!K:L,2,FALSE)</f>
        <v>URM</v>
      </c>
      <c r="H1338" t="s">
        <v>272</v>
      </c>
      <c r="I1338" t="s">
        <v>273</v>
      </c>
      <c r="J1338" t="s">
        <v>21</v>
      </c>
      <c r="K1338" t="s">
        <v>81</v>
      </c>
      <c r="L1338" s="2">
        <v>2</v>
      </c>
      <c r="M1338" t="s">
        <v>75</v>
      </c>
      <c r="N1338" t="s">
        <v>82</v>
      </c>
      <c r="O1338" t="s">
        <v>175</v>
      </c>
    </row>
    <row r="1339" spans="1:15" x14ac:dyDescent="0.25">
      <c r="A1339" s="2">
        <v>1</v>
      </c>
      <c r="B1339" s="2">
        <v>2016</v>
      </c>
      <c r="C1339" t="s">
        <v>353</v>
      </c>
      <c r="D1339" t="s">
        <v>48</v>
      </c>
      <c r="E1339" s="2" t="s">
        <v>7</v>
      </c>
      <c r="F1339" s="2">
        <f>VLOOKUP(C1339,'Five Year Alumni Srvy 2016 Data'!C:F,4,FALSE)</f>
        <v>1</v>
      </c>
      <c r="G1339" s="2" t="str">
        <f>VLOOKUP(F1339,Coding!K:L,2,FALSE)</f>
        <v>URM</v>
      </c>
      <c r="H1339" t="s">
        <v>328</v>
      </c>
      <c r="I1339" t="s">
        <v>328</v>
      </c>
      <c r="J1339" t="s">
        <v>10</v>
      </c>
      <c r="K1339" t="s">
        <v>81</v>
      </c>
      <c r="L1339" s="2">
        <v>1</v>
      </c>
      <c r="M1339" t="s">
        <v>75</v>
      </c>
      <c r="N1339" t="s">
        <v>82</v>
      </c>
      <c r="O1339" t="s">
        <v>83</v>
      </c>
    </row>
    <row r="1340" spans="1:15" x14ac:dyDescent="0.25">
      <c r="A1340" s="2">
        <v>1</v>
      </c>
      <c r="B1340" s="2">
        <v>2016</v>
      </c>
      <c r="C1340" t="s">
        <v>354</v>
      </c>
      <c r="D1340" t="s">
        <v>48</v>
      </c>
      <c r="E1340" s="2" t="s">
        <v>7</v>
      </c>
      <c r="F1340" s="2">
        <f>VLOOKUP(C1340,'Five Year Alumni Srvy 2016 Data'!C:F,4,FALSE)</f>
        <v>1</v>
      </c>
      <c r="G1340" s="2" t="str">
        <f>VLOOKUP(F1340,Coding!K:L,2,FALSE)</f>
        <v>URM</v>
      </c>
      <c r="H1340" t="s">
        <v>270</v>
      </c>
      <c r="I1340" t="s">
        <v>270</v>
      </c>
      <c r="J1340" t="s">
        <v>21</v>
      </c>
      <c r="K1340" t="s">
        <v>81</v>
      </c>
      <c r="L1340" s="2">
        <v>1</v>
      </c>
      <c r="M1340" t="s">
        <v>75</v>
      </c>
      <c r="N1340" t="s">
        <v>82</v>
      </c>
      <c r="O1340" t="s">
        <v>83</v>
      </c>
    </row>
    <row r="1341" spans="1:15" x14ac:dyDescent="0.25">
      <c r="A1341" s="2">
        <v>1</v>
      </c>
      <c r="B1341" s="2">
        <v>2016</v>
      </c>
      <c r="C1341" t="s">
        <v>361</v>
      </c>
      <c r="D1341" t="s">
        <v>169</v>
      </c>
      <c r="E1341" s="2" t="s">
        <v>7</v>
      </c>
      <c r="F1341" s="2">
        <f>VLOOKUP(C1341,'Five Year Alumni Srvy 2016 Data'!C:F,4,FALSE)</f>
        <v>1</v>
      </c>
      <c r="G1341" s="2" t="str">
        <f>VLOOKUP(F1341,Coding!K:L,2,FALSE)</f>
        <v>URM</v>
      </c>
      <c r="H1341" t="s">
        <v>362</v>
      </c>
      <c r="I1341" t="s">
        <v>348</v>
      </c>
      <c r="J1341" t="s">
        <v>10</v>
      </c>
      <c r="K1341" t="s">
        <v>81</v>
      </c>
      <c r="L1341" s="2">
        <v>2</v>
      </c>
      <c r="M1341" t="s">
        <v>75</v>
      </c>
      <c r="N1341" t="s">
        <v>82</v>
      </c>
      <c r="O1341" t="s">
        <v>175</v>
      </c>
    </row>
    <row r="1342" spans="1:15" x14ac:dyDescent="0.25">
      <c r="A1342" s="2">
        <v>1</v>
      </c>
      <c r="B1342" s="2">
        <v>2016</v>
      </c>
      <c r="C1342" t="s">
        <v>372</v>
      </c>
      <c r="D1342" t="s">
        <v>204</v>
      </c>
      <c r="E1342" s="2" t="s">
        <v>7</v>
      </c>
      <c r="F1342" s="2">
        <f>VLOOKUP(C1342,'Five Year Alumni Srvy 2016 Data'!C:F,4,FALSE)</f>
        <v>1</v>
      </c>
      <c r="G1342" s="2" t="str">
        <f>VLOOKUP(F1342,Coding!K:L,2,FALSE)</f>
        <v>URM</v>
      </c>
      <c r="H1342" t="s">
        <v>289</v>
      </c>
      <c r="I1342" t="s">
        <v>290</v>
      </c>
      <c r="J1342" t="s">
        <v>17</v>
      </c>
      <c r="K1342" t="s">
        <v>81</v>
      </c>
      <c r="L1342" s="2">
        <v>7</v>
      </c>
      <c r="M1342" t="s">
        <v>75</v>
      </c>
      <c r="N1342" t="s">
        <v>82</v>
      </c>
      <c r="O1342" t="s">
        <v>243</v>
      </c>
    </row>
    <row r="1343" spans="1:15" x14ac:dyDescent="0.25">
      <c r="A1343" s="2">
        <v>1</v>
      </c>
      <c r="B1343" s="2">
        <v>2016</v>
      </c>
      <c r="C1343" t="s">
        <v>379</v>
      </c>
      <c r="D1343" t="s">
        <v>169</v>
      </c>
      <c r="E1343" s="2" t="s">
        <v>7</v>
      </c>
      <c r="F1343" s="2">
        <f>VLOOKUP(C1343,'Five Year Alumni Srvy 2016 Data'!C:F,4,FALSE)</f>
        <v>1</v>
      </c>
      <c r="G1343" s="2" t="str">
        <f>VLOOKUP(F1343,Coding!K:L,2,FALSE)</f>
        <v>URM</v>
      </c>
      <c r="H1343" t="s">
        <v>306</v>
      </c>
      <c r="I1343" t="s">
        <v>306</v>
      </c>
      <c r="J1343" t="s">
        <v>21</v>
      </c>
      <c r="K1343" t="s">
        <v>81</v>
      </c>
      <c r="L1343" s="2">
        <v>6</v>
      </c>
      <c r="M1343" t="s">
        <v>75</v>
      </c>
      <c r="N1343" t="s">
        <v>82</v>
      </c>
      <c r="O1343" t="s">
        <v>294</v>
      </c>
    </row>
    <row r="1344" spans="1:15" x14ac:dyDescent="0.25">
      <c r="A1344" s="2">
        <v>1</v>
      </c>
      <c r="B1344" s="2">
        <v>2016</v>
      </c>
      <c r="C1344" t="s">
        <v>402</v>
      </c>
      <c r="D1344" t="s">
        <v>48</v>
      </c>
      <c r="E1344" s="2" t="s">
        <v>7</v>
      </c>
      <c r="F1344" s="2">
        <f>VLOOKUP(C1344,'Five Year Alumni Srvy 2016 Data'!C:F,4,FALSE)</f>
        <v>1</v>
      </c>
      <c r="G1344" s="2" t="str">
        <f>VLOOKUP(F1344,Coding!K:L,2,FALSE)</f>
        <v>URM</v>
      </c>
      <c r="H1344" t="s">
        <v>272</v>
      </c>
      <c r="I1344" t="s">
        <v>273</v>
      </c>
      <c r="J1344" t="s">
        <v>21</v>
      </c>
      <c r="K1344" t="s">
        <v>81</v>
      </c>
      <c r="L1344" s="2">
        <v>2</v>
      </c>
      <c r="M1344" t="s">
        <v>75</v>
      </c>
      <c r="N1344" t="s">
        <v>82</v>
      </c>
      <c r="O1344" t="s">
        <v>175</v>
      </c>
    </row>
    <row r="1345" spans="1:15" x14ac:dyDescent="0.25">
      <c r="A1345" s="2">
        <v>1</v>
      </c>
      <c r="B1345" s="2">
        <v>2016</v>
      </c>
      <c r="C1345" t="s">
        <v>405</v>
      </c>
      <c r="D1345" t="s">
        <v>264</v>
      </c>
      <c r="E1345" s="2" t="s">
        <v>7</v>
      </c>
      <c r="F1345" s="2">
        <f>VLOOKUP(C1345,'Five Year Alumni Srvy 2016 Data'!C:F,4,FALSE)</f>
        <v>1</v>
      </c>
      <c r="G1345" s="2" t="str">
        <f>VLOOKUP(F1345,Coding!K:L,2,FALSE)</f>
        <v>URM</v>
      </c>
      <c r="H1345" t="s">
        <v>270</v>
      </c>
      <c r="I1345" t="s">
        <v>270</v>
      </c>
      <c r="J1345" t="s">
        <v>21</v>
      </c>
      <c r="K1345" t="s">
        <v>81</v>
      </c>
      <c r="L1345" s="2">
        <v>2</v>
      </c>
      <c r="M1345" t="s">
        <v>75</v>
      </c>
      <c r="N1345" t="s">
        <v>82</v>
      </c>
      <c r="O1345" t="s">
        <v>175</v>
      </c>
    </row>
    <row r="1346" spans="1:15" x14ac:dyDescent="0.25">
      <c r="A1346" s="2">
        <v>1</v>
      </c>
      <c r="B1346" s="2">
        <v>2016</v>
      </c>
      <c r="C1346" t="s">
        <v>435</v>
      </c>
      <c r="D1346" t="s">
        <v>48</v>
      </c>
      <c r="E1346" s="2" t="s">
        <v>7</v>
      </c>
      <c r="F1346" s="2">
        <f>VLOOKUP(C1346,'Five Year Alumni Srvy 2016 Data'!C:F,4,FALSE)</f>
        <v>1</v>
      </c>
      <c r="G1346" s="2" t="str">
        <f>VLOOKUP(F1346,Coding!K:L,2,FALSE)</f>
        <v>URM</v>
      </c>
      <c r="H1346" t="s">
        <v>270</v>
      </c>
      <c r="I1346" t="s">
        <v>270</v>
      </c>
      <c r="J1346" t="s">
        <v>21</v>
      </c>
      <c r="K1346" t="s">
        <v>81</v>
      </c>
      <c r="L1346" s="2">
        <v>2</v>
      </c>
      <c r="M1346" t="s">
        <v>75</v>
      </c>
      <c r="N1346" t="s">
        <v>82</v>
      </c>
      <c r="O1346" t="s">
        <v>175</v>
      </c>
    </row>
    <row r="1347" spans="1:15" x14ac:dyDescent="0.25">
      <c r="A1347" s="2">
        <v>1</v>
      </c>
      <c r="B1347" s="2">
        <v>2016</v>
      </c>
      <c r="C1347" t="s">
        <v>441</v>
      </c>
      <c r="D1347" t="s">
        <v>48</v>
      </c>
      <c r="E1347" s="2" t="s">
        <v>7</v>
      </c>
      <c r="F1347" s="2">
        <f>VLOOKUP(C1347,'Five Year Alumni Srvy 2016 Data'!C:F,4,FALSE)</f>
        <v>1</v>
      </c>
      <c r="G1347" s="2" t="str">
        <f>VLOOKUP(F1347,Coding!K:L,2,FALSE)</f>
        <v>URM</v>
      </c>
      <c r="H1347" t="s">
        <v>252</v>
      </c>
      <c r="I1347" t="s">
        <v>206</v>
      </c>
      <c r="J1347" t="s">
        <v>15</v>
      </c>
      <c r="K1347" t="s">
        <v>81</v>
      </c>
      <c r="L1347" s="2">
        <v>4</v>
      </c>
      <c r="M1347" t="s">
        <v>75</v>
      </c>
      <c r="N1347" t="s">
        <v>82</v>
      </c>
      <c r="O1347" t="s">
        <v>275</v>
      </c>
    </row>
    <row r="1348" spans="1:15" x14ac:dyDescent="0.25">
      <c r="A1348" s="2">
        <v>1</v>
      </c>
      <c r="B1348" s="2">
        <v>2016</v>
      </c>
      <c r="C1348" t="s">
        <v>455</v>
      </c>
      <c r="D1348" t="s">
        <v>204</v>
      </c>
      <c r="E1348" s="2" t="s">
        <v>7</v>
      </c>
      <c r="F1348" s="2">
        <f>VLOOKUP(C1348,'Five Year Alumni Srvy 2016 Data'!C:F,4,FALSE)</f>
        <v>1</v>
      </c>
      <c r="G1348" s="2" t="str">
        <f>VLOOKUP(F1348,Coding!K:L,2,FALSE)</f>
        <v>URM</v>
      </c>
      <c r="H1348" t="s">
        <v>252</v>
      </c>
      <c r="I1348" t="s">
        <v>206</v>
      </c>
      <c r="J1348" t="s">
        <v>15</v>
      </c>
      <c r="K1348" t="s">
        <v>81</v>
      </c>
      <c r="L1348" s="2">
        <v>2</v>
      </c>
      <c r="M1348" t="s">
        <v>75</v>
      </c>
      <c r="N1348" t="s">
        <v>82</v>
      </c>
      <c r="O1348" t="s">
        <v>175</v>
      </c>
    </row>
    <row r="1349" spans="1:15" x14ac:dyDescent="0.25">
      <c r="A1349" s="2">
        <v>1</v>
      </c>
      <c r="B1349" s="2">
        <v>2016</v>
      </c>
      <c r="C1349" t="s">
        <v>460</v>
      </c>
      <c r="D1349" t="s">
        <v>169</v>
      </c>
      <c r="E1349" s="2" t="s">
        <v>7</v>
      </c>
      <c r="F1349" s="2">
        <f>VLOOKUP(C1349,'Five Year Alumni Srvy 2016 Data'!C:F,4,FALSE)</f>
        <v>1</v>
      </c>
      <c r="G1349" s="2" t="str">
        <f>VLOOKUP(F1349,Coding!K:L,2,FALSE)</f>
        <v>URM</v>
      </c>
      <c r="H1349" t="s">
        <v>235</v>
      </c>
      <c r="I1349" t="s">
        <v>236</v>
      </c>
      <c r="J1349" t="s">
        <v>15</v>
      </c>
      <c r="K1349" t="s">
        <v>81</v>
      </c>
      <c r="L1349" s="3"/>
      <c r="M1349" t="s">
        <v>75</v>
      </c>
      <c r="N1349" t="s">
        <v>82</v>
      </c>
    </row>
    <row r="1350" spans="1:15" x14ac:dyDescent="0.25">
      <c r="A1350" s="2">
        <v>1</v>
      </c>
      <c r="B1350" s="2">
        <v>2016</v>
      </c>
      <c r="C1350" t="s">
        <v>480</v>
      </c>
      <c r="D1350" t="s">
        <v>48</v>
      </c>
      <c r="E1350" s="2" t="s">
        <v>7</v>
      </c>
      <c r="F1350" s="2">
        <f>VLOOKUP(C1350,'Five Year Alumni Srvy 2016 Data'!C:F,4,FALSE)</f>
        <v>1</v>
      </c>
      <c r="G1350" s="2" t="str">
        <f>VLOOKUP(F1350,Coding!K:L,2,FALSE)</f>
        <v>URM</v>
      </c>
      <c r="H1350" t="s">
        <v>328</v>
      </c>
      <c r="I1350" t="s">
        <v>328</v>
      </c>
      <c r="J1350" t="s">
        <v>10</v>
      </c>
      <c r="K1350" t="s">
        <v>81</v>
      </c>
      <c r="L1350" s="2">
        <v>4</v>
      </c>
      <c r="M1350" t="s">
        <v>75</v>
      </c>
      <c r="N1350" t="s">
        <v>82</v>
      </c>
      <c r="O1350" t="s">
        <v>275</v>
      </c>
    </row>
    <row r="1351" spans="1:15" x14ac:dyDescent="0.25">
      <c r="A1351" s="2">
        <v>1</v>
      </c>
      <c r="B1351" s="2">
        <v>2016</v>
      </c>
      <c r="C1351" t="s">
        <v>488</v>
      </c>
      <c r="D1351" t="s">
        <v>169</v>
      </c>
      <c r="E1351" s="2" t="s">
        <v>7</v>
      </c>
      <c r="F1351" s="2">
        <f>VLOOKUP(C1351,'Five Year Alumni Srvy 2016 Data'!C:F,4,FALSE)</f>
        <v>1</v>
      </c>
      <c r="G1351" s="2" t="str">
        <f>VLOOKUP(F1351,Coding!K:L,2,FALSE)</f>
        <v>URM</v>
      </c>
      <c r="H1351" t="s">
        <v>489</v>
      </c>
      <c r="I1351" t="s">
        <v>409</v>
      </c>
      <c r="J1351" t="s">
        <v>19</v>
      </c>
      <c r="K1351" t="s">
        <v>81</v>
      </c>
      <c r="L1351" s="2">
        <v>1</v>
      </c>
      <c r="M1351" t="s">
        <v>75</v>
      </c>
      <c r="N1351" t="s">
        <v>82</v>
      </c>
      <c r="O1351" t="s">
        <v>83</v>
      </c>
    </row>
    <row r="1352" spans="1:15" x14ac:dyDescent="0.25">
      <c r="A1352" s="2">
        <v>1</v>
      </c>
      <c r="B1352" s="2">
        <v>2016</v>
      </c>
      <c r="C1352" t="s">
        <v>492</v>
      </c>
      <c r="D1352" t="s">
        <v>48</v>
      </c>
      <c r="E1352" s="2" t="s">
        <v>7</v>
      </c>
      <c r="F1352" s="2">
        <f>VLOOKUP(C1352,'Five Year Alumni Srvy 2016 Data'!C:F,4,FALSE)</f>
        <v>1</v>
      </c>
      <c r="G1352" s="2" t="str">
        <f>VLOOKUP(F1352,Coding!K:L,2,FALSE)</f>
        <v>URM</v>
      </c>
      <c r="H1352" t="s">
        <v>493</v>
      </c>
      <c r="I1352" t="s">
        <v>206</v>
      </c>
      <c r="J1352" t="s">
        <v>15</v>
      </c>
      <c r="K1352" t="s">
        <v>81</v>
      </c>
      <c r="L1352" s="2">
        <v>2</v>
      </c>
      <c r="M1352" t="s">
        <v>75</v>
      </c>
      <c r="N1352" t="s">
        <v>82</v>
      </c>
      <c r="O1352" t="s">
        <v>175</v>
      </c>
    </row>
    <row r="1353" spans="1:15" x14ac:dyDescent="0.25">
      <c r="A1353" s="2">
        <v>1</v>
      </c>
      <c r="B1353" s="2">
        <v>2016</v>
      </c>
      <c r="C1353" t="s">
        <v>496</v>
      </c>
      <c r="D1353" t="s">
        <v>48</v>
      </c>
      <c r="E1353" s="2" t="s">
        <v>7</v>
      </c>
      <c r="F1353" s="2">
        <f>VLOOKUP(C1353,'Five Year Alumni Srvy 2016 Data'!C:F,4,FALSE)</f>
        <v>1</v>
      </c>
      <c r="G1353" s="2" t="str">
        <f>VLOOKUP(F1353,Coding!K:L,2,FALSE)</f>
        <v>URM</v>
      </c>
      <c r="H1353" t="s">
        <v>497</v>
      </c>
      <c r="I1353" t="s">
        <v>399</v>
      </c>
      <c r="J1353" t="s">
        <v>19</v>
      </c>
      <c r="K1353" t="s">
        <v>81</v>
      </c>
      <c r="L1353" s="3"/>
      <c r="M1353" t="s">
        <v>75</v>
      </c>
      <c r="N1353" t="s">
        <v>82</v>
      </c>
    </row>
  </sheetData>
  <sheetProtection algorithmName="SHA-512" hashValue="yCwaAsSHMpPh0iLC4jh330deXMqBXNyyV7acX1Aw+TC3WcfQuzuMTNI0GQYcycVcV8ndJXkNVjez7/uzLxdc+g==" saltValue="T+GJWjS/2XWt9MpoDVLtzQ==" spinCount="100000" sheet="1" autoFilter="0" pivotTables="0"/>
  <autoFilter ref="A1:O1353">
    <sortState ref="A2:N1353">
      <sortCondition descending="1" ref="E1"/>
    </sortState>
  </autoFilter>
  <mergeCells count="22">
    <mergeCell ref="BQ50:BQ51"/>
    <mergeCell ref="BH50:BL51"/>
    <mergeCell ref="BM50:BM51"/>
    <mergeCell ref="BN50:BN51"/>
    <mergeCell ref="BO50:BO51"/>
    <mergeCell ref="BP50:BP51"/>
    <mergeCell ref="BP18:BT19"/>
    <mergeCell ref="BU18:BU19"/>
    <mergeCell ref="BV18:BV19"/>
    <mergeCell ref="BH38:BL39"/>
    <mergeCell ref="BM38:BM39"/>
    <mergeCell ref="BN38:BN39"/>
    <mergeCell ref="BP30:BT31"/>
    <mergeCell ref="BU30:BU31"/>
    <mergeCell ref="BV30:BV31"/>
    <mergeCell ref="BH18:BL18"/>
    <mergeCell ref="BM18:BM19"/>
    <mergeCell ref="BN18:BN19"/>
    <mergeCell ref="BH19:BL19"/>
    <mergeCell ref="BH27:BL28"/>
    <mergeCell ref="BM27:BM28"/>
    <mergeCell ref="BN27:BN28"/>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184"/>
  <sheetViews>
    <sheetView showGridLines="0" topLeftCell="AT1" workbookViewId="0">
      <selection activeCell="AT1" sqref="AT1"/>
    </sheetView>
  </sheetViews>
  <sheetFormatPr defaultRowHeight="15" x14ac:dyDescent="0.25"/>
  <cols>
    <col min="1" max="17" width="9.140625" hidden="1" customWidth="1"/>
    <col min="18" max="18" width="137.5703125" hidden="1" customWidth="1"/>
    <col min="19" max="19" width="26.7109375" hidden="1" customWidth="1"/>
    <col min="20" max="20" width="12.28515625" hidden="1" customWidth="1"/>
    <col min="21" max="21" width="10.28515625" hidden="1" customWidth="1"/>
    <col min="22" max="22" width="31.42578125" hidden="1" customWidth="1"/>
    <col min="23" max="23" width="19.28515625" hidden="1" customWidth="1"/>
    <col min="24" max="24" width="6.28515625" hidden="1" customWidth="1"/>
    <col min="25" max="25" width="4.85546875" hidden="1" customWidth="1"/>
    <col min="26" max="26" width="4.140625" hidden="1" customWidth="1"/>
    <col min="27" max="27" width="15.140625" hidden="1" customWidth="1"/>
    <col min="28" max="28" width="3.5703125" hidden="1" customWidth="1"/>
    <col min="29" max="29" width="4.5703125" hidden="1" customWidth="1"/>
    <col min="30" max="30" width="22.5703125" hidden="1" customWidth="1"/>
    <col min="31" max="31" width="35.7109375" hidden="1" customWidth="1"/>
    <col min="32" max="32" width="75.5703125" hidden="1" customWidth="1"/>
    <col min="33" max="33" width="6.140625" hidden="1" customWidth="1"/>
    <col min="34" max="34" width="19.28515625" hidden="1" customWidth="1"/>
    <col min="35" max="35" width="5.7109375" hidden="1" customWidth="1"/>
    <col min="36" max="36" width="9.140625" hidden="1" customWidth="1"/>
    <col min="37" max="37" width="27.28515625" hidden="1" customWidth="1"/>
    <col min="38" max="38" width="18.85546875" hidden="1" customWidth="1"/>
    <col min="39" max="39" width="21.85546875" hidden="1" customWidth="1"/>
    <col min="40" max="40" width="4.140625" hidden="1" customWidth="1"/>
    <col min="41" max="41" width="4.85546875" hidden="1" customWidth="1"/>
    <col min="42" max="42" width="7.28515625" hidden="1" customWidth="1"/>
    <col min="43" max="43" width="11.28515625" hidden="1" customWidth="1"/>
    <col min="44" max="45" width="9.140625" hidden="1" customWidth="1"/>
    <col min="46" max="46" width="4.7109375" customWidth="1"/>
    <col min="47" max="61" width="9.28515625" customWidth="1"/>
    <col min="62" max="62" width="9.140625" hidden="1" customWidth="1"/>
  </cols>
  <sheetData>
    <row r="1" spans="1:43" x14ac:dyDescent="0.25">
      <c r="A1" t="s">
        <v>34</v>
      </c>
      <c r="B1" t="s">
        <v>35</v>
      </c>
      <c r="C1" t="s">
        <v>36</v>
      </c>
      <c r="D1" t="s">
        <v>37</v>
      </c>
      <c r="E1" t="s">
        <v>1</v>
      </c>
      <c r="F1" t="s">
        <v>594</v>
      </c>
      <c r="G1" t="s">
        <v>38</v>
      </c>
      <c r="H1" t="s">
        <v>501</v>
      </c>
      <c r="I1" t="s">
        <v>502</v>
      </c>
      <c r="J1" t="s">
        <v>503</v>
      </c>
      <c r="K1" t="s">
        <v>42</v>
      </c>
      <c r="L1" t="s">
        <v>43</v>
      </c>
      <c r="M1" t="s">
        <v>44</v>
      </c>
      <c r="N1" t="s">
        <v>45</v>
      </c>
      <c r="O1" t="s">
        <v>46</v>
      </c>
      <c r="R1" s="4" t="s">
        <v>1</v>
      </c>
      <c r="S1" t="s">
        <v>504</v>
      </c>
    </row>
    <row r="2" spans="1:43" x14ac:dyDescent="0.25">
      <c r="A2" s="2">
        <v>1</v>
      </c>
      <c r="B2" s="2">
        <v>2016</v>
      </c>
      <c r="C2" t="s">
        <v>181</v>
      </c>
      <c r="D2" t="s">
        <v>48</v>
      </c>
      <c r="E2" s="2" t="s">
        <v>7</v>
      </c>
      <c r="F2" s="2">
        <f>VLOOKUP(C2,'Five Year Alumni Srvy 2016 Data'!C:F,4,FALSE)</f>
        <v>0</v>
      </c>
      <c r="G2" s="2" t="str">
        <f>VLOOKUP(F2,Coding!K:L,2,FALSE)</f>
        <v>Non-URM</v>
      </c>
      <c r="H2" t="s">
        <v>182</v>
      </c>
      <c r="I2" t="s">
        <v>182</v>
      </c>
      <c r="J2" t="s">
        <v>21</v>
      </c>
      <c r="K2" t="s">
        <v>51</v>
      </c>
      <c r="L2" s="2">
        <v>5</v>
      </c>
      <c r="M2" t="s">
        <v>52</v>
      </c>
      <c r="N2" t="s">
        <v>53</v>
      </c>
      <c r="O2" t="s">
        <v>183</v>
      </c>
      <c r="R2" s="4" t="s">
        <v>38</v>
      </c>
      <c r="S2" t="s">
        <v>504</v>
      </c>
    </row>
    <row r="3" spans="1:43" x14ac:dyDescent="0.25">
      <c r="A3" s="2">
        <v>1</v>
      </c>
      <c r="B3" s="2">
        <v>2016</v>
      </c>
      <c r="C3" t="s">
        <v>181</v>
      </c>
      <c r="D3" t="s">
        <v>48</v>
      </c>
      <c r="E3" s="2" t="s">
        <v>7</v>
      </c>
      <c r="F3" s="2">
        <f>VLOOKUP(C3,'Five Year Alumni Srvy 2016 Data'!C:F,4,FALSE)</f>
        <v>0</v>
      </c>
      <c r="G3" s="2" t="str">
        <f>VLOOKUP(F3,Coding!K:L,2,FALSE)</f>
        <v>Non-URM</v>
      </c>
      <c r="H3" t="s">
        <v>182</v>
      </c>
      <c r="I3" t="s">
        <v>182</v>
      </c>
      <c r="J3" t="s">
        <v>21</v>
      </c>
      <c r="K3" t="s">
        <v>72</v>
      </c>
      <c r="L3" s="2">
        <v>3</v>
      </c>
      <c r="M3" t="s">
        <v>52</v>
      </c>
      <c r="N3" t="s">
        <v>73</v>
      </c>
      <c r="O3" t="s">
        <v>184</v>
      </c>
      <c r="R3" s="4" t="s">
        <v>501</v>
      </c>
      <c r="S3" t="s">
        <v>504</v>
      </c>
    </row>
    <row r="4" spans="1:43" x14ac:dyDescent="0.25">
      <c r="A4" s="2">
        <v>1</v>
      </c>
      <c r="B4" s="2">
        <v>2016</v>
      </c>
      <c r="C4" t="s">
        <v>181</v>
      </c>
      <c r="D4" t="s">
        <v>48</v>
      </c>
      <c r="E4" s="2" t="s">
        <v>7</v>
      </c>
      <c r="F4" s="2">
        <f>VLOOKUP(C4,'Five Year Alumni Srvy 2016 Data'!C:F,4,FALSE)</f>
        <v>0</v>
      </c>
      <c r="G4" s="2" t="str">
        <f>VLOOKUP(F4,Coding!K:L,2,FALSE)</f>
        <v>Non-URM</v>
      </c>
      <c r="H4" t="s">
        <v>182</v>
      </c>
      <c r="I4" t="s">
        <v>182</v>
      </c>
      <c r="J4" t="s">
        <v>21</v>
      </c>
      <c r="K4" t="s">
        <v>133</v>
      </c>
      <c r="L4" s="2">
        <v>1</v>
      </c>
      <c r="M4" t="s">
        <v>52</v>
      </c>
      <c r="N4" t="s">
        <v>134</v>
      </c>
      <c r="O4" t="s">
        <v>177</v>
      </c>
      <c r="R4" s="4" t="s">
        <v>502</v>
      </c>
      <c r="S4" t="s">
        <v>504</v>
      </c>
    </row>
    <row r="5" spans="1:43" x14ac:dyDescent="0.25">
      <c r="A5" s="2">
        <v>1</v>
      </c>
      <c r="B5" s="2">
        <v>2016</v>
      </c>
      <c r="C5" t="s">
        <v>181</v>
      </c>
      <c r="D5" t="s">
        <v>48</v>
      </c>
      <c r="E5" s="2" t="s">
        <v>7</v>
      </c>
      <c r="F5" s="2">
        <f>VLOOKUP(C5,'Five Year Alumni Srvy 2016 Data'!C:F,4,FALSE)</f>
        <v>0</v>
      </c>
      <c r="G5" s="2" t="str">
        <f>VLOOKUP(F5,Coding!K:L,2,FALSE)</f>
        <v>Non-URM</v>
      </c>
      <c r="H5" t="s">
        <v>182</v>
      </c>
      <c r="I5" t="s">
        <v>182</v>
      </c>
      <c r="J5" t="s">
        <v>21</v>
      </c>
      <c r="K5" t="s">
        <v>151</v>
      </c>
      <c r="L5" s="3"/>
      <c r="M5" t="s">
        <v>52</v>
      </c>
      <c r="N5" t="s">
        <v>152</v>
      </c>
      <c r="R5" s="4" t="s">
        <v>503</v>
      </c>
      <c r="S5" t="s">
        <v>504</v>
      </c>
    </row>
    <row r="6" spans="1:43" x14ac:dyDescent="0.25">
      <c r="A6" s="2">
        <v>1</v>
      </c>
      <c r="B6" s="2">
        <v>2016</v>
      </c>
      <c r="C6" t="s">
        <v>181</v>
      </c>
      <c r="D6" t="s">
        <v>48</v>
      </c>
      <c r="E6" s="2" t="s">
        <v>7</v>
      </c>
      <c r="F6" s="2">
        <f>VLOOKUP(C6,'Five Year Alumni Srvy 2016 Data'!C:F,4,FALSE)</f>
        <v>0</v>
      </c>
      <c r="G6" s="2" t="str">
        <f>VLOOKUP(F6,Coding!K:L,2,FALSE)</f>
        <v>Non-URM</v>
      </c>
      <c r="H6" t="s">
        <v>182</v>
      </c>
      <c r="I6" t="s">
        <v>182</v>
      </c>
      <c r="J6" t="s">
        <v>21</v>
      </c>
      <c r="K6" t="s">
        <v>159</v>
      </c>
      <c r="L6" s="3"/>
      <c r="M6" t="s">
        <v>52</v>
      </c>
      <c r="N6" t="s">
        <v>160</v>
      </c>
      <c r="R6" s="4" t="s">
        <v>44</v>
      </c>
      <c r="S6" t="s">
        <v>504</v>
      </c>
    </row>
    <row r="7" spans="1:43" x14ac:dyDescent="0.25">
      <c r="A7" s="2">
        <v>1</v>
      </c>
      <c r="B7" s="2">
        <v>2016</v>
      </c>
      <c r="C7" t="s">
        <v>181</v>
      </c>
      <c r="D7" t="s">
        <v>48</v>
      </c>
      <c r="E7" s="2" t="s">
        <v>7</v>
      </c>
      <c r="F7" s="2">
        <f>VLOOKUP(C7,'Five Year Alumni Srvy 2016 Data'!C:F,4,FALSE)</f>
        <v>0</v>
      </c>
      <c r="G7" s="2" t="str">
        <f>VLOOKUP(F7,Coding!K:L,2,FALSE)</f>
        <v>Non-URM</v>
      </c>
      <c r="H7" t="s">
        <v>182</v>
      </c>
      <c r="I7" t="s">
        <v>182</v>
      </c>
      <c r="J7" t="s">
        <v>21</v>
      </c>
      <c r="K7" t="s">
        <v>161</v>
      </c>
      <c r="L7" s="2">
        <v>9</v>
      </c>
      <c r="M7" t="s">
        <v>52</v>
      </c>
      <c r="N7" t="s">
        <v>162</v>
      </c>
      <c r="O7" t="s">
        <v>188</v>
      </c>
    </row>
    <row r="8" spans="1:43" x14ac:dyDescent="0.25">
      <c r="A8" s="2">
        <v>1</v>
      </c>
      <c r="B8" s="2">
        <v>2016</v>
      </c>
      <c r="C8" t="s">
        <v>181</v>
      </c>
      <c r="D8" t="s">
        <v>48</v>
      </c>
      <c r="E8" s="2" t="s">
        <v>7</v>
      </c>
      <c r="F8" s="2">
        <f>VLOOKUP(C8,'Five Year Alumni Srvy 2016 Data'!C:F,4,FALSE)</f>
        <v>0</v>
      </c>
      <c r="G8" s="2" t="str">
        <f>VLOOKUP(F8,Coding!K:L,2,FALSE)</f>
        <v>Non-URM</v>
      </c>
      <c r="H8" t="s">
        <v>182</v>
      </c>
      <c r="I8" t="s">
        <v>182</v>
      </c>
      <c r="J8" t="s">
        <v>21</v>
      </c>
      <c r="K8" t="s">
        <v>163</v>
      </c>
      <c r="L8" s="2">
        <v>1</v>
      </c>
      <c r="M8" t="s">
        <v>52</v>
      </c>
      <c r="N8" t="s">
        <v>164</v>
      </c>
      <c r="O8" t="s">
        <v>165</v>
      </c>
      <c r="R8" s="4" t="s">
        <v>505</v>
      </c>
      <c r="S8" s="4" t="s">
        <v>506</v>
      </c>
    </row>
    <row r="9" spans="1:43" x14ac:dyDescent="0.25">
      <c r="A9" s="2">
        <v>1</v>
      </c>
      <c r="B9" s="2">
        <v>2016</v>
      </c>
      <c r="C9" t="s">
        <v>197</v>
      </c>
      <c r="D9" t="s">
        <v>48</v>
      </c>
      <c r="E9" s="2" t="s">
        <v>7</v>
      </c>
      <c r="F9" s="2">
        <f>VLOOKUP(C9,'Five Year Alumni Srvy 2016 Data'!C:F,4,FALSE)</f>
        <v>0</v>
      </c>
      <c r="G9" s="2" t="str">
        <f>VLOOKUP(F9,Coding!K:L,2,FALSE)</f>
        <v>Non-URM</v>
      </c>
      <c r="H9" t="s">
        <v>198</v>
      </c>
      <c r="I9" t="s">
        <v>199</v>
      </c>
      <c r="J9" t="s">
        <v>17</v>
      </c>
      <c r="K9" t="s">
        <v>51</v>
      </c>
      <c r="L9" s="2">
        <v>5</v>
      </c>
      <c r="M9" t="s">
        <v>52</v>
      </c>
      <c r="N9" t="s">
        <v>53</v>
      </c>
      <c r="O9" t="s">
        <v>183</v>
      </c>
      <c r="R9" s="4" t="s">
        <v>498</v>
      </c>
      <c r="S9" t="s">
        <v>437</v>
      </c>
      <c r="T9" t="s">
        <v>274</v>
      </c>
      <c r="U9" t="s">
        <v>357</v>
      </c>
      <c r="V9" t="s">
        <v>286</v>
      </c>
      <c r="W9" t="s">
        <v>216</v>
      </c>
      <c r="X9" t="s">
        <v>345</v>
      </c>
      <c r="Y9" t="s">
        <v>180</v>
      </c>
      <c r="Z9" t="s">
        <v>364</v>
      </c>
      <c r="AA9" t="s">
        <v>188</v>
      </c>
      <c r="AB9" t="s">
        <v>63</v>
      </c>
      <c r="AC9" t="s">
        <v>313</v>
      </c>
      <c r="AD9" t="s">
        <v>262</v>
      </c>
      <c r="AE9" t="s">
        <v>173</v>
      </c>
      <c r="AF9" t="s">
        <v>184</v>
      </c>
      <c r="AG9" t="s">
        <v>239</v>
      </c>
      <c r="AH9" t="s">
        <v>172</v>
      </c>
      <c r="AI9" t="s">
        <v>202</v>
      </c>
      <c r="AJ9" t="s">
        <v>410</v>
      </c>
      <c r="AK9" t="s">
        <v>183</v>
      </c>
      <c r="AL9" t="s">
        <v>287</v>
      </c>
      <c r="AM9" t="s">
        <v>296</v>
      </c>
      <c r="AN9" t="s">
        <v>177</v>
      </c>
      <c r="AO9" t="s">
        <v>165</v>
      </c>
      <c r="AP9" t="s">
        <v>499</v>
      </c>
      <c r="AQ9" t="s">
        <v>500</v>
      </c>
    </row>
    <row r="10" spans="1:43" x14ac:dyDescent="0.25">
      <c r="A10" s="2">
        <v>1</v>
      </c>
      <c r="B10" s="2">
        <v>2016</v>
      </c>
      <c r="C10" t="s">
        <v>197</v>
      </c>
      <c r="D10" t="s">
        <v>48</v>
      </c>
      <c r="E10" s="2" t="s">
        <v>7</v>
      </c>
      <c r="F10" s="2">
        <f>VLOOKUP(C10,'Five Year Alumni Srvy 2016 Data'!C:F,4,FALSE)</f>
        <v>0</v>
      </c>
      <c r="G10" s="2" t="str">
        <f>VLOOKUP(F10,Coding!K:L,2,FALSE)</f>
        <v>Non-URM</v>
      </c>
      <c r="H10" t="s">
        <v>198</v>
      </c>
      <c r="I10" t="s">
        <v>199</v>
      </c>
      <c r="J10" t="s">
        <v>17</v>
      </c>
      <c r="K10" t="s">
        <v>72</v>
      </c>
      <c r="L10" s="2">
        <v>2</v>
      </c>
      <c r="M10" t="s">
        <v>52</v>
      </c>
      <c r="N10" t="s">
        <v>73</v>
      </c>
      <c r="O10" t="s">
        <v>173</v>
      </c>
      <c r="R10" s="5" t="s">
        <v>53</v>
      </c>
      <c r="S10" s="6"/>
      <c r="T10" s="6">
        <v>6</v>
      </c>
      <c r="U10" s="6"/>
      <c r="V10" s="6">
        <v>4</v>
      </c>
      <c r="W10" s="6">
        <v>20</v>
      </c>
      <c r="X10" s="6"/>
      <c r="Y10" s="6"/>
      <c r="Z10" s="6"/>
      <c r="AA10" s="6"/>
      <c r="AB10" s="6"/>
      <c r="AC10" s="6"/>
      <c r="AD10" s="6"/>
      <c r="AE10" s="6"/>
      <c r="AF10" s="6"/>
      <c r="AG10" s="6"/>
      <c r="AH10" s="6">
        <v>12</v>
      </c>
      <c r="AI10" s="6"/>
      <c r="AJ10" s="6"/>
      <c r="AK10" s="6">
        <v>23</v>
      </c>
      <c r="AL10" s="6"/>
      <c r="AM10" s="6">
        <v>7</v>
      </c>
      <c r="AN10" s="6"/>
      <c r="AO10" s="6"/>
      <c r="AP10" s="6">
        <v>97</v>
      </c>
      <c r="AQ10" s="6">
        <v>169</v>
      </c>
    </row>
    <row r="11" spans="1:43" x14ac:dyDescent="0.25">
      <c r="A11" s="2">
        <v>1</v>
      </c>
      <c r="B11" s="2">
        <v>2016</v>
      </c>
      <c r="C11" t="s">
        <v>197</v>
      </c>
      <c r="D11" t="s">
        <v>48</v>
      </c>
      <c r="E11" s="2" t="s">
        <v>7</v>
      </c>
      <c r="F11" s="2">
        <f>VLOOKUP(C11,'Five Year Alumni Srvy 2016 Data'!C:F,4,FALSE)</f>
        <v>0</v>
      </c>
      <c r="G11" s="2" t="str">
        <f>VLOOKUP(F11,Coding!K:L,2,FALSE)</f>
        <v>Non-URM</v>
      </c>
      <c r="H11" t="s">
        <v>198</v>
      </c>
      <c r="I11" t="s">
        <v>199</v>
      </c>
      <c r="J11" t="s">
        <v>17</v>
      </c>
      <c r="K11" t="s">
        <v>133</v>
      </c>
      <c r="L11" s="2">
        <v>1</v>
      </c>
      <c r="M11" t="s">
        <v>52</v>
      </c>
      <c r="N11" t="s">
        <v>134</v>
      </c>
      <c r="O11" t="s">
        <v>177</v>
      </c>
      <c r="R11" s="5" t="s">
        <v>73</v>
      </c>
      <c r="S11" s="6"/>
      <c r="T11" s="6"/>
      <c r="U11" s="6"/>
      <c r="V11" s="6"/>
      <c r="W11" s="6"/>
      <c r="X11" s="6"/>
      <c r="Y11" s="6"/>
      <c r="Z11" s="6"/>
      <c r="AA11" s="6"/>
      <c r="AB11" s="6"/>
      <c r="AC11" s="6"/>
      <c r="AD11" s="6">
        <v>3</v>
      </c>
      <c r="AE11" s="6">
        <v>19</v>
      </c>
      <c r="AF11" s="6">
        <v>3</v>
      </c>
      <c r="AG11" s="6"/>
      <c r="AH11" s="6"/>
      <c r="AI11" s="6"/>
      <c r="AJ11" s="6"/>
      <c r="AK11" s="6"/>
      <c r="AL11" s="6"/>
      <c r="AM11" s="6"/>
      <c r="AN11" s="6">
        <v>47</v>
      </c>
      <c r="AO11" s="6"/>
      <c r="AP11" s="6">
        <v>97</v>
      </c>
      <c r="AQ11" s="6">
        <v>169</v>
      </c>
    </row>
    <row r="12" spans="1:43" x14ac:dyDescent="0.25">
      <c r="A12" s="2">
        <v>1</v>
      </c>
      <c r="B12" s="2">
        <v>2016</v>
      </c>
      <c r="C12" t="s">
        <v>197</v>
      </c>
      <c r="D12" t="s">
        <v>48</v>
      </c>
      <c r="E12" s="2" t="s">
        <v>7</v>
      </c>
      <c r="F12" s="2">
        <f>VLOOKUP(C12,'Five Year Alumni Srvy 2016 Data'!C:F,4,FALSE)</f>
        <v>0</v>
      </c>
      <c r="G12" s="2" t="str">
        <f>VLOOKUP(F12,Coding!K:L,2,FALSE)</f>
        <v>Non-URM</v>
      </c>
      <c r="H12" t="s">
        <v>198</v>
      </c>
      <c r="I12" t="s">
        <v>199</v>
      </c>
      <c r="J12" t="s">
        <v>17</v>
      </c>
      <c r="K12" t="s">
        <v>151</v>
      </c>
      <c r="L12" s="3"/>
      <c r="M12" t="s">
        <v>52</v>
      </c>
      <c r="N12" t="s">
        <v>152</v>
      </c>
      <c r="R12" s="5" t="s">
        <v>134</v>
      </c>
      <c r="S12" s="6"/>
      <c r="T12" s="6"/>
      <c r="U12" s="6"/>
      <c r="V12" s="6"/>
      <c r="W12" s="6"/>
      <c r="X12" s="6"/>
      <c r="Y12" s="6"/>
      <c r="Z12" s="6"/>
      <c r="AA12" s="6"/>
      <c r="AB12" s="6">
        <v>84</v>
      </c>
      <c r="AC12" s="6"/>
      <c r="AD12" s="6"/>
      <c r="AE12" s="6"/>
      <c r="AF12" s="6"/>
      <c r="AG12" s="6"/>
      <c r="AH12" s="6"/>
      <c r="AI12" s="6"/>
      <c r="AJ12" s="6"/>
      <c r="AK12" s="6"/>
      <c r="AL12" s="6"/>
      <c r="AM12" s="6"/>
      <c r="AN12" s="6">
        <v>72</v>
      </c>
      <c r="AO12" s="6"/>
      <c r="AP12" s="6">
        <v>13</v>
      </c>
      <c r="AQ12" s="6">
        <v>169</v>
      </c>
    </row>
    <row r="13" spans="1:43" x14ac:dyDescent="0.25">
      <c r="A13" s="2">
        <v>1</v>
      </c>
      <c r="B13" s="2">
        <v>2016</v>
      </c>
      <c r="C13" t="s">
        <v>197</v>
      </c>
      <c r="D13" t="s">
        <v>48</v>
      </c>
      <c r="E13" s="2" t="s">
        <v>7</v>
      </c>
      <c r="F13" s="2">
        <f>VLOOKUP(C13,'Five Year Alumni Srvy 2016 Data'!C:F,4,FALSE)</f>
        <v>0</v>
      </c>
      <c r="G13" s="2" t="str">
        <f>VLOOKUP(F13,Coding!K:L,2,FALSE)</f>
        <v>Non-URM</v>
      </c>
      <c r="H13" t="s">
        <v>198</v>
      </c>
      <c r="I13" t="s">
        <v>199</v>
      </c>
      <c r="J13" t="s">
        <v>17</v>
      </c>
      <c r="K13" t="s">
        <v>159</v>
      </c>
      <c r="L13" s="2">
        <v>6</v>
      </c>
      <c r="M13" t="s">
        <v>52</v>
      </c>
      <c r="N13" t="s">
        <v>160</v>
      </c>
      <c r="O13" t="s">
        <v>202</v>
      </c>
      <c r="R13" s="5" t="s">
        <v>152</v>
      </c>
      <c r="S13" s="6">
        <v>2</v>
      </c>
      <c r="T13" s="6"/>
      <c r="U13" s="6">
        <v>7</v>
      </c>
      <c r="V13" s="6"/>
      <c r="W13" s="6"/>
      <c r="X13" s="6">
        <v>1</v>
      </c>
      <c r="Y13" s="6">
        <v>1</v>
      </c>
      <c r="Z13" s="6"/>
      <c r="AA13" s="6">
        <v>27</v>
      </c>
      <c r="AB13" s="6"/>
      <c r="AC13" s="6"/>
      <c r="AD13" s="6"/>
      <c r="AE13" s="6"/>
      <c r="AF13" s="6"/>
      <c r="AG13" s="6">
        <v>3</v>
      </c>
      <c r="AH13" s="6"/>
      <c r="AI13" s="6"/>
      <c r="AJ13" s="6"/>
      <c r="AK13" s="6"/>
      <c r="AL13" s="6">
        <v>6</v>
      </c>
      <c r="AM13" s="6"/>
      <c r="AN13" s="6"/>
      <c r="AO13" s="6"/>
      <c r="AP13" s="6">
        <v>122</v>
      </c>
      <c r="AQ13" s="6">
        <v>169</v>
      </c>
    </row>
    <row r="14" spans="1:43" x14ac:dyDescent="0.25">
      <c r="A14" s="2">
        <v>1</v>
      </c>
      <c r="B14" s="2">
        <v>2016</v>
      </c>
      <c r="C14" t="s">
        <v>197</v>
      </c>
      <c r="D14" t="s">
        <v>48</v>
      </c>
      <c r="E14" s="2" t="s">
        <v>7</v>
      </c>
      <c r="F14" s="2">
        <f>VLOOKUP(C14,'Five Year Alumni Srvy 2016 Data'!C:F,4,FALSE)</f>
        <v>0</v>
      </c>
      <c r="G14" s="2" t="str">
        <f>VLOOKUP(F14,Coding!K:L,2,FALSE)</f>
        <v>Non-URM</v>
      </c>
      <c r="H14" t="s">
        <v>198</v>
      </c>
      <c r="I14" t="s">
        <v>199</v>
      </c>
      <c r="J14" t="s">
        <v>17</v>
      </c>
      <c r="K14" t="s">
        <v>161</v>
      </c>
      <c r="L14" s="3"/>
      <c r="M14" t="s">
        <v>52</v>
      </c>
      <c r="N14" t="s">
        <v>162</v>
      </c>
      <c r="R14" s="5" t="s">
        <v>160</v>
      </c>
      <c r="S14" s="6"/>
      <c r="T14" s="6"/>
      <c r="U14" s="6">
        <v>2</v>
      </c>
      <c r="V14" s="6"/>
      <c r="W14" s="6"/>
      <c r="X14" s="6"/>
      <c r="Y14" s="6">
        <v>1</v>
      </c>
      <c r="Z14" s="6">
        <v>1</v>
      </c>
      <c r="AA14" s="6">
        <v>9</v>
      </c>
      <c r="AB14" s="6"/>
      <c r="AC14" s="6"/>
      <c r="AD14" s="6"/>
      <c r="AE14" s="6"/>
      <c r="AF14" s="6"/>
      <c r="AG14" s="6"/>
      <c r="AH14" s="6"/>
      <c r="AI14" s="6">
        <v>5</v>
      </c>
      <c r="AJ14" s="6">
        <v>1</v>
      </c>
      <c r="AK14" s="6"/>
      <c r="AL14" s="6"/>
      <c r="AM14" s="6"/>
      <c r="AN14" s="6"/>
      <c r="AO14" s="6"/>
      <c r="AP14" s="6">
        <v>150</v>
      </c>
      <c r="AQ14" s="6">
        <v>169</v>
      </c>
    </row>
    <row r="15" spans="1:43" x14ac:dyDescent="0.25">
      <c r="A15" s="2">
        <v>1</v>
      </c>
      <c r="B15" s="2">
        <v>2016</v>
      </c>
      <c r="C15" t="s">
        <v>197</v>
      </c>
      <c r="D15" t="s">
        <v>48</v>
      </c>
      <c r="E15" s="2" t="s">
        <v>7</v>
      </c>
      <c r="F15" s="2">
        <f>VLOOKUP(C15,'Five Year Alumni Srvy 2016 Data'!C:F,4,FALSE)</f>
        <v>0</v>
      </c>
      <c r="G15" s="2" t="str">
        <f>VLOOKUP(F15,Coding!K:L,2,FALSE)</f>
        <v>Non-URM</v>
      </c>
      <c r="H15" t="s">
        <v>198</v>
      </c>
      <c r="I15" t="s">
        <v>199</v>
      </c>
      <c r="J15" t="s">
        <v>17</v>
      </c>
      <c r="K15" t="s">
        <v>163</v>
      </c>
      <c r="L15" s="2">
        <v>1</v>
      </c>
      <c r="M15" t="s">
        <v>52</v>
      </c>
      <c r="N15" t="s">
        <v>164</v>
      </c>
      <c r="O15" t="s">
        <v>165</v>
      </c>
      <c r="R15" s="5" t="s">
        <v>162</v>
      </c>
      <c r="S15" s="6"/>
      <c r="T15" s="6"/>
      <c r="U15" s="6"/>
      <c r="V15" s="6"/>
      <c r="W15" s="6"/>
      <c r="X15" s="6"/>
      <c r="Y15" s="6"/>
      <c r="Z15" s="6"/>
      <c r="AA15" s="6">
        <v>4</v>
      </c>
      <c r="AB15" s="6"/>
      <c r="AC15" s="6"/>
      <c r="AD15" s="6"/>
      <c r="AE15" s="6"/>
      <c r="AF15" s="6"/>
      <c r="AG15" s="6">
        <v>1</v>
      </c>
      <c r="AH15" s="6"/>
      <c r="AI15" s="6"/>
      <c r="AJ15" s="6"/>
      <c r="AK15" s="6"/>
      <c r="AL15" s="6">
        <v>1</v>
      </c>
      <c r="AM15" s="6"/>
      <c r="AN15" s="6"/>
      <c r="AO15" s="6"/>
      <c r="AP15" s="6">
        <v>163</v>
      </c>
      <c r="AQ15" s="6">
        <v>169</v>
      </c>
    </row>
    <row r="16" spans="1:43" x14ac:dyDescent="0.25">
      <c r="A16" s="2">
        <v>1</v>
      </c>
      <c r="B16" s="2">
        <v>2016</v>
      </c>
      <c r="C16" t="s">
        <v>240</v>
      </c>
      <c r="D16" t="s">
        <v>48</v>
      </c>
      <c r="E16" s="2" t="s">
        <v>7</v>
      </c>
      <c r="F16" s="2">
        <f>VLOOKUP(C16,'Five Year Alumni Srvy 2016 Data'!C:F,4,FALSE)</f>
        <v>0</v>
      </c>
      <c r="G16" s="2" t="str">
        <f>VLOOKUP(F16,Coding!K:L,2,FALSE)</f>
        <v>Non-URM</v>
      </c>
      <c r="H16" t="s">
        <v>241</v>
      </c>
      <c r="I16" t="s">
        <v>242</v>
      </c>
      <c r="J16" t="s">
        <v>21</v>
      </c>
      <c r="K16" t="s">
        <v>51</v>
      </c>
      <c r="L16" s="3"/>
      <c r="M16" t="s">
        <v>52</v>
      </c>
      <c r="N16" t="s">
        <v>53</v>
      </c>
      <c r="R16" s="5" t="s">
        <v>164</v>
      </c>
      <c r="S16" s="6"/>
      <c r="T16" s="6"/>
      <c r="U16" s="6"/>
      <c r="V16" s="6"/>
      <c r="W16" s="6"/>
      <c r="X16" s="6"/>
      <c r="Y16" s="6"/>
      <c r="Z16" s="6"/>
      <c r="AA16" s="6"/>
      <c r="AB16" s="6">
        <v>12</v>
      </c>
      <c r="AC16" s="6">
        <v>7</v>
      </c>
      <c r="AD16" s="6"/>
      <c r="AE16" s="6"/>
      <c r="AF16" s="6"/>
      <c r="AG16" s="6"/>
      <c r="AH16" s="6"/>
      <c r="AI16" s="6"/>
      <c r="AJ16" s="6"/>
      <c r="AK16" s="6"/>
      <c r="AL16" s="6"/>
      <c r="AM16" s="6"/>
      <c r="AN16" s="6">
        <v>47</v>
      </c>
      <c r="AO16" s="6">
        <v>88</v>
      </c>
      <c r="AP16" s="6">
        <v>15</v>
      </c>
      <c r="AQ16" s="6">
        <v>169</v>
      </c>
    </row>
    <row r="17" spans="1:63" x14ac:dyDescent="0.25">
      <c r="A17" s="2">
        <v>1</v>
      </c>
      <c r="B17" s="2">
        <v>2016</v>
      </c>
      <c r="C17" t="s">
        <v>240</v>
      </c>
      <c r="D17" t="s">
        <v>48</v>
      </c>
      <c r="E17" s="2" t="s">
        <v>7</v>
      </c>
      <c r="F17" s="2">
        <f>VLOOKUP(C17,'Five Year Alumni Srvy 2016 Data'!C:F,4,FALSE)</f>
        <v>0</v>
      </c>
      <c r="G17" s="2" t="str">
        <f>VLOOKUP(F17,Coding!K:L,2,FALSE)</f>
        <v>Non-URM</v>
      </c>
      <c r="H17" t="s">
        <v>241</v>
      </c>
      <c r="I17" t="s">
        <v>242</v>
      </c>
      <c r="J17" t="s">
        <v>21</v>
      </c>
      <c r="K17" t="s">
        <v>72</v>
      </c>
      <c r="L17" s="3"/>
      <c r="M17" t="s">
        <v>52</v>
      </c>
      <c r="N17" t="s">
        <v>73</v>
      </c>
      <c r="R17" s="5" t="s">
        <v>499</v>
      </c>
      <c r="S17" s="6"/>
      <c r="T17" s="6"/>
      <c r="U17" s="6"/>
      <c r="V17" s="6"/>
      <c r="W17" s="6"/>
      <c r="X17" s="6"/>
      <c r="Y17" s="6"/>
      <c r="Z17" s="6"/>
      <c r="AA17" s="6"/>
      <c r="AB17" s="6"/>
      <c r="AC17" s="6"/>
      <c r="AD17" s="6"/>
      <c r="AE17" s="6"/>
      <c r="AF17" s="6"/>
      <c r="AG17" s="6"/>
      <c r="AH17" s="6"/>
      <c r="AI17" s="6"/>
      <c r="AJ17" s="6"/>
      <c r="AK17" s="6"/>
      <c r="AL17" s="6"/>
      <c r="AM17" s="6"/>
      <c r="AN17" s="6"/>
      <c r="AO17" s="6"/>
      <c r="AP17" s="6"/>
      <c r="AQ17" s="6"/>
    </row>
    <row r="18" spans="1:63" x14ac:dyDescent="0.25">
      <c r="A18" s="2">
        <v>1</v>
      </c>
      <c r="B18" s="2">
        <v>2016</v>
      </c>
      <c r="C18" t="s">
        <v>240</v>
      </c>
      <c r="D18" t="s">
        <v>48</v>
      </c>
      <c r="E18" s="2" t="s">
        <v>7</v>
      </c>
      <c r="F18" s="2">
        <f>VLOOKUP(C18,'Five Year Alumni Srvy 2016 Data'!C:F,4,FALSE)</f>
        <v>0</v>
      </c>
      <c r="G18" s="2" t="str">
        <f>VLOOKUP(F18,Coding!K:L,2,FALSE)</f>
        <v>Non-URM</v>
      </c>
      <c r="H18" t="s">
        <v>241</v>
      </c>
      <c r="I18" t="s">
        <v>242</v>
      </c>
      <c r="J18" t="s">
        <v>21</v>
      </c>
      <c r="K18" t="s">
        <v>133</v>
      </c>
      <c r="L18" s="2">
        <v>2</v>
      </c>
      <c r="M18" t="s">
        <v>52</v>
      </c>
      <c r="N18" t="s">
        <v>134</v>
      </c>
      <c r="O18" t="s">
        <v>63</v>
      </c>
      <c r="R18" s="5" t="s">
        <v>500</v>
      </c>
      <c r="S18" s="6">
        <v>2</v>
      </c>
      <c r="T18" s="6">
        <v>6</v>
      </c>
      <c r="U18" s="6">
        <v>9</v>
      </c>
      <c r="V18" s="6">
        <v>4</v>
      </c>
      <c r="W18" s="6">
        <v>20</v>
      </c>
      <c r="X18" s="6">
        <v>1</v>
      </c>
      <c r="Y18" s="6">
        <v>2</v>
      </c>
      <c r="Z18" s="6">
        <v>1</v>
      </c>
      <c r="AA18" s="6">
        <v>40</v>
      </c>
      <c r="AB18" s="6">
        <v>96</v>
      </c>
      <c r="AC18" s="6">
        <v>7</v>
      </c>
      <c r="AD18" s="6">
        <v>3</v>
      </c>
      <c r="AE18" s="6">
        <v>19</v>
      </c>
      <c r="AF18" s="6">
        <v>3</v>
      </c>
      <c r="AG18" s="6">
        <v>4</v>
      </c>
      <c r="AH18" s="6">
        <v>12</v>
      </c>
      <c r="AI18" s="6">
        <v>5</v>
      </c>
      <c r="AJ18" s="6">
        <v>1</v>
      </c>
      <c r="AK18" s="6">
        <v>23</v>
      </c>
      <c r="AL18" s="6">
        <v>7</v>
      </c>
      <c r="AM18" s="6">
        <v>7</v>
      </c>
      <c r="AN18" s="6">
        <v>166</v>
      </c>
      <c r="AO18" s="6">
        <v>88</v>
      </c>
      <c r="AP18" s="6">
        <v>657</v>
      </c>
      <c r="AQ18" s="6">
        <v>1183</v>
      </c>
      <c r="AU18" s="79" t="s">
        <v>553</v>
      </c>
      <c r="AV18" s="80"/>
      <c r="AW18" s="80"/>
      <c r="AX18" s="81"/>
      <c r="AY18" s="85" t="s">
        <v>513</v>
      </c>
    </row>
    <row r="19" spans="1:63" x14ac:dyDescent="0.25">
      <c r="A19" s="2">
        <v>1</v>
      </c>
      <c r="B19" s="2">
        <v>2016</v>
      </c>
      <c r="C19" t="s">
        <v>240</v>
      </c>
      <c r="D19" t="s">
        <v>48</v>
      </c>
      <c r="E19" s="2" t="s">
        <v>7</v>
      </c>
      <c r="F19" s="2">
        <f>VLOOKUP(C19,'Five Year Alumni Srvy 2016 Data'!C:F,4,FALSE)</f>
        <v>0</v>
      </c>
      <c r="G19" s="2" t="str">
        <f>VLOOKUP(F19,Coding!K:L,2,FALSE)</f>
        <v>Non-URM</v>
      </c>
      <c r="H19" t="s">
        <v>241</v>
      </c>
      <c r="I19" t="s">
        <v>242</v>
      </c>
      <c r="J19" t="s">
        <v>21</v>
      </c>
      <c r="K19" t="s">
        <v>151</v>
      </c>
      <c r="L19" s="3"/>
      <c r="M19" t="s">
        <v>52</v>
      </c>
      <c r="N19" t="s">
        <v>152</v>
      </c>
      <c r="AU19" s="113"/>
      <c r="AV19" s="114"/>
      <c r="AW19" s="114"/>
      <c r="AX19" s="115"/>
      <c r="AY19" s="86"/>
    </row>
    <row r="20" spans="1:63" x14ac:dyDescent="0.25">
      <c r="A20" s="2">
        <v>1</v>
      </c>
      <c r="B20" s="2">
        <v>2016</v>
      </c>
      <c r="C20" t="s">
        <v>240</v>
      </c>
      <c r="D20" t="s">
        <v>48</v>
      </c>
      <c r="E20" s="2" t="s">
        <v>7</v>
      </c>
      <c r="F20" s="2">
        <f>VLOOKUP(C20,'Five Year Alumni Srvy 2016 Data'!C:F,4,FALSE)</f>
        <v>0</v>
      </c>
      <c r="G20" s="2" t="str">
        <f>VLOOKUP(F20,Coding!K:L,2,FALSE)</f>
        <v>Non-URM</v>
      </c>
      <c r="H20" t="s">
        <v>241</v>
      </c>
      <c r="I20" t="s">
        <v>242</v>
      </c>
      <c r="J20" t="s">
        <v>21</v>
      </c>
      <c r="K20" t="s">
        <v>159</v>
      </c>
      <c r="L20" s="3"/>
      <c r="M20" t="s">
        <v>52</v>
      </c>
      <c r="N20" t="s">
        <v>160</v>
      </c>
      <c r="AS20" s="5" t="s">
        <v>134</v>
      </c>
      <c r="AU20" s="7" t="s">
        <v>177</v>
      </c>
      <c r="AV20" s="12"/>
      <c r="AW20" s="12"/>
      <c r="AX20" s="12"/>
      <c r="AY20" s="37">
        <f>IF(AY22=0,"-",VLOOKUP(AS20,$R$8:$AQ$18,23,FALSE)/AY22)</f>
        <v>0.46153846153846156</v>
      </c>
    </row>
    <row r="21" spans="1:63" x14ac:dyDescent="0.25">
      <c r="A21" s="2">
        <v>1</v>
      </c>
      <c r="B21" s="2">
        <v>2016</v>
      </c>
      <c r="C21" t="s">
        <v>240</v>
      </c>
      <c r="D21" t="s">
        <v>48</v>
      </c>
      <c r="E21" s="2" t="s">
        <v>7</v>
      </c>
      <c r="F21" s="2">
        <f>VLOOKUP(C21,'Five Year Alumni Srvy 2016 Data'!C:F,4,FALSE)</f>
        <v>0</v>
      </c>
      <c r="G21" s="2" t="str">
        <f>VLOOKUP(F21,Coding!K:L,2,FALSE)</f>
        <v>Non-URM</v>
      </c>
      <c r="H21" t="s">
        <v>241</v>
      </c>
      <c r="I21" t="s">
        <v>242</v>
      </c>
      <c r="J21" t="s">
        <v>21</v>
      </c>
      <c r="K21" t="s">
        <v>161</v>
      </c>
      <c r="L21" s="3"/>
      <c r="M21" t="s">
        <v>52</v>
      </c>
      <c r="N21" t="s">
        <v>162</v>
      </c>
      <c r="AS21" s="5" t="s">
        <v>134</v>
      </c>
      <c r="AU21" s="9" t="s">
        <v>511</v>
      </c>
      <c r="AV21" s="14"/>
      <c r="AW21" s="14"/>
      <c r="AX21" s="14"/>
      <c r="AY21" s="39">
        <f>IF(AY22=0,"-",VLOOKUP(AS21,$R$8:$AQ$18,11,FALSE)/AY22)</f>
        <v>0.53846153846153844</v>
      </c>
    </row>
    <row r="22" spans="1:63" x14ac:dyDescent="0.25">
      <c r="A22" s="2">
        <v>1</v>
      </c>
      <c r="B22" s="2">
        <v>2016</v>
      </c>
      <c r="C22" t="s">
        <v>240</v>
      </c>
      <c r="D22" t="s">
        <v>48</v>
      </c>
      <c r="E22" s="2" t="s">
        <v>7</v>
      </c>
      <c r="F22" s="2">
        <f>VLOOKUP(C22,'Five Year Alumni Srvy 2016 Data'!C:F,4,FALSE)</f>
        <v>0</v>
      </c>
      <c r="G22" s="2" t="str">
        <f>VLOOKUP(F22,Coding!K:L,2,FALSE)</f>
        <v>Non-URM</v>
      </c>
      <c r="H22" t="s">
        <v>241</v>
      </c>
      <c r="I22" t="s">
        <v>242</v>
      </c>
      <c r="J22" t="s">
        <v>21</v>
      </c>
      <c r="K22" t="s">
        <v>163</v>
      </c>
      <c r="L22" s="2">
        <v>2</v>
      </c>
      <c r="M22" t="s">
        <v>52</v>
      </c>
      <c r="N22" t="s">
        <v>164</v>
      </c>
      <c r="O22" t="s">
        <v>177</v>
      </c>
      <c r="AS22" s="5" t="s">
        <v>134</v>
      </c>
      <c r="AX22" s="15" t="s">
        <v>593</v>
      </c>
      <c r="AY22" s="5">
        <f>VLOOKUP(AS22,R8:AQ18,26,FALSE)-VLOOKUP(AS22,R8:AQ18,25,FALSE)</f>
        <v>156</v>
      </c>
    </row>
    <row r="23" spans="1:63" x14ac:dyDescent="0.25">
      <c r="A23" s="2">
        <v>1</v>
      </c>
      <c r="B23" s="2">
        <v>2016</v>
      </c>
      <c r="C23" t="s">
        <v>247</v>
      </c>
      <c r="D23" t="s">
        <v>48</v>
      </c>
      <c r="E23" s="2" t="s">
        <v>7</v>
      </c>
      <c r="F23" s="2">
        <f>VLOOKUP(C23,'Five Year Alumni Srvy 2016 Data'!C:F,4,FALSE)</f>
        <v>0</v>
      </c>
      <c r="G23" s="2" t="str">
        <f>VLOOKUP(F23,Coding!K:L,2,FALSE)</f>
        <v>Non-URM</v>
      </c>
      <c r="H23" t="s">
        <v>248</v>
      </c>
      <c r="I23" t="s">
        <v>249</v>
      </c>
      <c r="J23" t="s">
        <v>17</v>
      </c>
      <c r="K23" t="s">
        <v>51</v>
      </c>
      <c r="L23" s="3"/>
      <c r="M23" t="s">
        <v>52</v>
      </c>
      <c r="N23" t="s">
        <v>53</v>
      </c>
    </row>
    <row r="24" spans="1:63" ht="15" customHeight="1" x14ac:dyDescent="0.25">
      <c r="A24" s="2">
        <v>1</v>
      </c>
      <c r="B24" s="2">
        <v>2016</v>
      </c>
      <c r="C24" t="s">
        <v>247</v>
      </c>
      <c r="D24" t="s">
        <v>48</v>
      </c>
      <c r="E24" s="2" t="s">
        <v>7</v>
      </c>
      <c r="F24" s="2">
        <f>VLOOKUP(C24,'Five Year Alumni Srvy 2016 Data'!C:F,4,FALSE)</f>
        <v>0</v>
      </c>
      <c r="G24" s="2" t="str">
        <f>VLOOKUP(F24,Coding!K:L,2,FALSE)</f>
        <v>Non-URM</v>
      </c>
      <c r="H24" t="s">
        <v>248</v>
      </c>
      <c r="I24" t="s">
        <v>249</v>
      </c>
      <c r="J24" t="s">
        <v>17</v>
      </c>
      <c r="K24" t="s">
        <v>72</v>
      </c>
      <c r="L24" s="3"/>
      <c r="M24" t="s">
        <v>52</v>
      </c>
      <c r="N24" t="s">
        <v>73</v>
      </c>
      <c r="AU24" s="79" t="s">
        <v>554</v>
      </c>
      <c r="AV24" s="80"/>
      <c r="AW24" s="80"/>
      <c r="AX24" s="80"/>
      <c r="AY24" s="81"/>
      <c r="AZ24" s="110" t="s">
        <v>508</v>
      </c>
      <c r="BA24" s="112" t="s">
        <v>513</v>
      </c>
      <c r="BC24" s="79" t="s">
        <v>152</v>
      </c>
      <c r="BD24" s="80"/>
      <c r="BE24" s="80"/>
      <c r="BF24" s="80"/>
      <c r="BG24" s="80"/>
      <c r="BH24" s="110" t="s">
        <v>508</v>
      </c>
      <c r="BI24" s="126" t="s">
        <v>513</v>
      </c>
    </row>
    <row r="25" spans="1:63" x14ac:dyDescent="0.25">
      <c r="A25" s="2">
        <v>1</v>
      </c>
      <c r="B25" s="2">
        <v>2016</v>
      </c>
      <c r="C25" t="s">
        <v>247</v>
      </c>
      <c r="D25" t="s">
        <v>48</v>
      </c>
      <c r="E25" s="2" t="s">
        <v>7</v>
      </c>
      <c r="F25" s="2">
        <f>VLOOKUP(C25,'Five Year Alumni Srvy 2016 Data'!C:F,4,FALSE)</f>
        <v>0</v>
      </c>
      <c r="G25" s="2" t="str">
        <f>VLOOKUP(F25,Coding!K:L,2,FALSE)</f>
        <v>Non-URM</v>
      </c>
      <c r="H25" t="s">
        <v>248</v>
      </c>
      <c r="I25" t="s">
        <v>249</v>
      </c>
      <c r="J25" t="s">
        <v>17</v>
      </c>
      <c r="K25" t="s">
        <v>133</v>
      </c>
      <c r="L25" s="2">
        <v>2</v>
      </c>
      <c r="M25" t="s">
        <v>52</v>
      </c>
      <c r="N25" t="s">
        <v>134</v>
      </c>
      <c r="O25" t="s">
        <v>63</v>
      </c>
      <c r="AU25" s="82"/>
      <c r="AV25" s="83"/>
      <c r="AW25" s="83"/>
      <c r="AX25" s="83"/>
      <c r="AY25" s="84"/>
      <c r="AZ25" s="111"/>
      <c r="BA25" s="111"/>
      <c r="BC25" s="82"/>
      <c r="BD25" s="83"/>
      <c r="BE25" s="83"/>
      <c r="BF25" s="83"/>
      <c r="BG25" s="83"/>
      <c r="BH25" s="111"/>
      <c r="BI25" s="127"/>
    </row>
    <row r="26" spans="1:63" x14ac:dyDescent="0.25">
      <c r="A26" s="2">
        <v>1</v>
      </c>
      <c r="B26" s="2">
        <v>2016</v>
      </c>
      <c r="C26" t="s">
        <v>247</v>
      </c>
      <c r="D26" t="s">
        <v>48</v>
      </c>
      <c r="E26" s="2" t="s">
        <v>7</v>
      </c>
      <c r="F26" s="2">
        <f>VLOOKUP(C26,'Five Year Alumni Srvy 2016 Data'!C:F,4,FALSE)</f>
        <v>0</v>
      </c>
      <c r="G26" s="2" t="str">
        <f>VLOOKUP(F26,Coding!K:L,2,FALSE)</f>
        <v>Non-URM</v>
      </c>
      <c r="H26" t="s">
        <v>248</v>
      </c>
      <c r="I26" t="s">
        <v>249</v>
      </c>
      <c r="J26" t="s">
        <v>17</v>
      </c>
      <c r="K26" t="s">
        <v>151</v>
      </c>
      <c r="L26" s="3"/>
      <c r="M26" t="s">
        <v>52</v>
      </c>
      <c r="N26" t="s">
        <v>152</v>
      </c>
      <c r="AS26" s="5" t="s">
        <v>53</v>
      </c>
      <c r="AU26" s="7" t="s">
        <v>555</v>
      </c>
      <c r="AV26" s="12"/>
      <c r="AW26" s="12"/>
      <c r="AX26" s="12"/>
      <c r="AY26" s="12"/>
      <c r="AZ26" s="34">
        <f>VLOOKUP(AS26,$R$8:$AQ$18,26,FALSE)-VLOOKUP(AS26,$R$8:$AQ$18,25,FALSE)</f>
        <v>72</v>
      </c>
      <c r="BA26" s="37">
        <f>IF(AZ26=0,"-",VLOOKUP(AS26,$R$8:$AQ$18,6,FALSE)/AZ26)</f>
        <v>0.27777777777777779</v>
      </c>
      <c r="BC26" s="7" t="s">
        <v>560</v>
      </c>
      <c r="BD26" s="12"/>
      <c r="BE26" s="12"/>
      <c r="BF26" s="12"/>
      <c r="BG26" s="12"/>
      <c r="BH26" s="34">
        <f>VLOOKUP(BJ26,$R$8:$AQ$18,26,FALSE)-VLOOKUP(BJ26,$R$8:$AQ$18,25,FALSE)</f>
        <v>47</v>
      </c>
      <c r="BI26" s="43">
        <f>IF(BH26=0,"-",VLOOKUP(BJ26,$R$8:$AQ$18,7,FALSE)/BH26)</f>
        <v>2.1276595744680851E-2</v>
      </c>
      <c r="BJ26" s="5" t="s">
        <v>152</v>
      </c>
    </row>
    <row r="27" spans="1:63" x14ac:dyDescent="0.25">
      <c r="A27" s="2">
        <v>1</v>
      </c>
      <c r="B27" s="2">
        <v>2016</v>
      </c>
      <c r="C27" t="s">
        <v>247</v>
      </c>
      <c r="D27" t="s">
        <v>48</v>
      </c>
      <c r="E27" s="2" t="s">
        <v>7</v>
      </c>
      <c r="F27" s="2">
        <f>VLOOKUP(C27,'Five Year Alumni Srvy 2016 Data'!C:F,4,FALSE)</f>
        <v>0</v>
      </c>
      <c r="G27" s="2" t="str">
        <f>VLOOKUP(F27,Coding!K:L,2,FALSE)</f>
        <v>Non-URM</v>
      </c>
      <c r="H27" t="s">
        <v>248</v>
      </c>
      <c r="I27" t="s">
        <v>249</v>
      </c>
      <c r="J27" t="s">
        <v>17</v>
      </c>
      <c r="K27" t="s">
        <v>159</v>
      </c>
      <c r="L27" s="3"/>
      <c r="M27" t="s">
        <v>52</v>
      </c>
      <c r="N27" t="s">
        <v>160</v>
      </c>
      <c r="AS27" s="5" t="s">
        <v>53</v>
      </c>
      <c r="AU27" s="8" t="s">
        <v>274</v>
      </c>
      <c r="AV27" s="13"/>
      <c r="AW27" s="13"/>
      <c r="AX27" s="13"/>
      <c r="AY27" s="13"/>
      <c r="AZ27" s="26">
        <f t="shared" ref="AZ27:AZ31" si="0">VLOOKUP(AS27,$R$8:$AQ$18,26,FALSE)-VLOOKUP(AS27,$R$8:$AQ$18,25,FALSE)</f>
        <v>72</v>
      </c>
      <c r="BA27" s="38">
        <f>IF(AZ27=0,"-",VLOOKUP(AS27,$R$8:$AQ$18,3,FALSE)/AZ27)</f>
        <v>8.3333333333333329E-2</v>
      </c>
      <c r="BC27" s="8" t="s">
        <v>180</v>
      </c>
      <c r="BD27" s="13"/>
      <c r="BE27" s="13"/>
      <c r="BF27" s="13"/>
      <c r="BG27" s="13"/>
      <c r="BH27" s="26">
        <f t="shared" ref="BH27:BH37" si="1">VLOOKUP(BJ27,$R$8:$AQ$18,26,FALSE)-VLOOKUP(BJ27,$R$8:$AQ$18,25,FALSE)</f>
        <v>47</v>
      </c>
      <c r="BI27" s="68">
        <f>IF(BH27=0,"-",VLOOKUP(BJ27,$R$8:$AQ$18,8,FALSE)/BH27)</f>
        <v>2.1276595744680851E-2</v>
      </c>
      <c r="BJ27" s="5" t="s">
        <v>152</v>
      </c>
    </row>
    <row r="28" spans="1:63" x14ac:dyDescent="0.25">
      <c r="A28" s="2">
        <v>1</v>
      </c>
      <c r="B28" s="2">
        <v>2016</v>
      </c>
      <c r="C28" t="s">
        <v>247</v>
      </c>
      <c r="D28" t="s">
        <v>48</v>
      </c>
      <c r="E28" s="2" t="s">
        <v>7</v>
      </c>
      <c r="F28" s="2">
        <f>VLOOKUP(C28,'Five Year Alumni Srvy 2016 Data'!C:F,4,FALSE)</f>
        <v>0</v>
      </c>
      <c r="G28" s="2" t="str">
        <f>VLOOKUP(F28,Coding!K:L,2,FALSE)</f>
        <v>Non-URM</v>
      </c>
      <c r="H28" t="s">
        <v>248</v>
      </c>
      <c r="I28" t="s">
        <v>249</v>
      </c>
      <c r="J28" t="s">
        <v>17</v>
      </c>
      <c r="K28" t="s">
        <v>161</v>
      </c>
      <c r="L28" s="3"/>
      <c r="M28" t="s">
        <v>52</v>
      </c>
      <c r="N28" t="s">
        <v>162</v>
      </c>
      <c r="AS28" s="5" t="s">
        <v>53</v>
      </c>
      <c r="AU28" s="8" t="s">
        <v>296</v>
      </c>
      <c r="AV28" s="13"/>
      <c r="AW28" s="13"/>
      <c r="AX28" s="13"/>
      <c r="AY28" s="13"/>
      <c r="AZ28" s="26">
        <f t="shared" si="0"/>
        <v>72</v>
      </c>
      <c r="BA28" s="38">
        <f>IF(AZ28=0,"-",VLOOKUP(AS28,$R$8:$AQ$18,22,FALSE)/AZ28)</f>
        <v>9.7222222222222224E-2</v>
      </c>
      <c r="BC28" s="8" t="s">
        <v>561</v>
      </c>
      <c r="BD28" s="13"/>
      <c r="BE28" s="13"/>
      <c r="BF28" s="13"/>
      <c r="BG28" s="13"/>
      <c r="BH28" s="26">
        <f t="shared" si="1"/>
        <v>47</v>
      </c>
      <c r="BI28" s="68" t="s">
        <v>625</v>
      </c>
      <c r="BJ28" s="5" t="s">
        <v>152</v>
      </c>
      <c r="BK28" s="36"/>
    </row>
    <row r="29" spans="1:63" x14ac:dyDescent="0.25">
      <c r="A29" s="2">
        <v>1</v>
      </c>
      <c r="B29" s="2">
        <v>2016</v>
      </c>
      <c r="C29" t="s">
        <v>247</v>
      </c>
      <c r="D29" t="s">
        <v>48</v>
      </c>
      <c r="E29" s="2" t="s">
        <v>7</v>
      </c>
      <c r="F29" s="2">
        <f>VLOOKUP(C29,'Five Year Alumni Srvy 2016 Data'!C:F,4,FALSE)</f>
        <v>0</v>
      </c>
      <c r="G29" s="2" t="str">
        <f>VLOOKUP(F29,Coding!K:L,2,FALSE)</f>
        <v>Non-URM</v>
      </c>
      <c r="H29" t="s">
        <v>248</v>
      </c>
      <c r="I29" t="s">
        <v>249</v>
      </c>
      <c r="J29" t="s">
        <v>17</v>
      </c>
      <c r="K29" t="s">
        <v>163</v>
      </c>
      <c r="L29" s="2">
        <v>2</v>
      </c>
      <c r="M29" t="s">
        <v>52</v>
      </c>
      <c r="N29" t="s">
        <v>164</v>
      </c>
      <c r="O29" t="s">
        <v>177</v>
      </c>
      <c r="AM29" s="5"/>
      <c r="AS29" s="5" t="s">
        <v>53</v>
      </c>
      <c r="AU29" s="8" t="s">
        <v>286</v>
      </c>
      <c r="AV29" s="13"/>
      <c r="AW29" s="13"/>
      <c r="AX29" s="13"/>
      <c r="AY29" s="13"/>
      <c r="AZ29" s="26">
        <f t="shared" si="0"/>
        <v>72</v>
      </c>
      <c r="BA29" s="38">
        <f>IF(AZ29=0,"-",VLOOKUP(AS29,$R$8:$AQ$18,5,FALSE)/AZ29)</f>
        <v>5.5555555555555552E-2</v>
      </c>
      <c r="BC29" s="8" t="s">
        <v>364</v>
      </c>
      <c r="BD29" s="13"/>
      <c r="BE29" s="13"/>
      <c r="BF29" s="13"/>
      <c r="BG29" s="13"/>
      <c r="BH29" s="26">
        <f t="shared" si="1"/>
        <v>47</v>
      </c>
      <c r="BI29" s="68">
        <f>IF(BH29=0,"-",VLOOKUP(BJ29,$R$8:$AQ$18,9,FALSE)/BH29)</f>
        <v>0</v>
      </c>
      <c r="BJ29" s="5" t="s">
        <v>152</v>
      </c>
    </row>
    <row r="30" spans="1:63" x14ac:dyDescent="0.25">
      <c r="A30" s="2">
        <v>1</v>
      </c>
      <c r="B30" s="2">
        <v>2016</v>
      </c>
      <c r="C30" t="s">
        <v>250</v>
      </c>
      <c r="D30" t="s">
        <v>48</v>
      </c>
      <c r="E30" s="2" t="s">
        <v>7</v>
      </c>
      <c r="F30" s="2">
        <f>VLOOKUP(C30,'Five Year Alumni Srvy 2016 Data'!C:F,4,FALSE)</f>
        <v>0</v>
      </c>
      <c r="G30" s="2" t="str">
        <f>VLOOKUP(F30,Coding!K:L,2,FALSE)</f>
        <v>Non-URM</v>
      </c>
      <c r="H30" t="s">
        <v>228</v>
      </c>
      <c r="I30" t="s">
        <v>229</v>
      </c>
      <c r="J30" t="s">
        <v>21</v>
      </c>
      <c r="K30" t="s">
        <v>51</v>
      </c>
      <c r="L30" s="3"/>
      <c r="M30" t="s">
        <v>52</v>
      </c>
      <c r="N30" t="s">
        <v>53</v>
      </c>
      <c r="AS30" s="5" t="s">
        <v>53</v>
      </c>
      <c r="AU30" s="8" t="s">
        <v>183</v>
      </c>
      <c r="AV30" s="13"/>
      <c r="AW30" s="13"/>
      <c r="AX30" s="13"/>
      <c r="AY30" s="13"/>
      <c r="AZ30" s="26">
        <f t="shared" si="0"/>
        <v>72</v>
      </c>
      <c r="BA30" s="38">
        <f>IF(AZ30=0,"-",VLOOKUP(AS30,$R$8:$AQ$18,20,FALSE)/AZ30)</f>
        <v>0.31944444444444442</v>
      </c>
      <c r="BC30" s="8" t="s">
        <v>562</v>
      </c>
      <c r="BD30" s="13"/>
      <c r="BE30" s="13"/>
      <c r="BF30" s="13"/>
      <c r="BG30" s="13"/>
      <c r="BH30" s="26">
        <f t="shared" si="1"/>
        <v>47</v>
      </c>
      <c r="BI30" s="68" t="s">
        <v>625</v>
      </c>
      <c r="BJ30" s="5" t="s">
        <v>152</v>
      </c>
    </row>
    <row r="31" spans="1:63" x14ac:dyDescent="0.25">
      <c r="A31" s="2">
        <v>1</v>
      </c>
      <c r="B31" s="2">
        <v>2016</v>
      </c>
      <c r="C31" t="s">
        <v>250</v>
      </c>
      <c r="D31" t="s">
        <v>48</v>
      </c>
      <c r="E31" s="2" t="s">
        <v>7</v>
      </c>
      <c r="F31" s="2">
        <f>VLOOKUP(C31,'Five Year Alumni Srvy 2016 Data'!C:F,4,FALSE)</f>
        <v>0</v>
      </c>
      <c r="G31" s="2" t="str">
        <f>VLOOKUP(F31,Coding!K:L,2,FALSE)</f>
        <v>Non-URM</v>
      </c>
      <c r="H31" t="s">
        <v>228</v>
      </c>
      <c r="I31" t="s">
        <v>229</v>
      </c>
      <c r="J31" t="s">
        <v>21</v>
      </c>
      <c r="K31" t="s">
        <v>72</v>
      </c>
      <c r="L31" s="3"/>
      <c r="M31" t="s">
        <v>52</v>
      </c>
      <c r="N31" t="s">
        <v>73</v>
      </c>
      <c r="AS31" s="5" t="s">
        <v>53</v>
      </c>
      <c r="AU31" s="9" t="s">
        <v>556</v>
      </c>
      <c r="AV31" s="14"/>
      <c r="AW31" s="14"/>
      <c r="AX31" s="14"/>
      <c r="AY31" s="14"/>
      <c r="AZ31" s="35">
        <f t="shared" si="0"/>
        <v>72</v>
      </c>
      <c r="BA31" s="39">
        <f>IF(AZ31=0,"-",VLOOKUP(AS31,$R$8:$AQ$18,17,FALSE)/AZ31)</f>
        <v>0.16666666666666666</v>
      </c>
      <c r="BC31" s="8" t="s">
        <v>202</v>
      </c>
      <c r="BD31" s="13"/>
      <c r="BE31" s="13"/>
      <c r="BF31" s="13"/>
      <c r="BG31" s="13"/>
      <c r="BH31" s="26">
        <f t="shared" si="1"/>
        <v>47</v>
      </c>
      <c r="BI31" s="68">
        <f>IF(BH31=0,"-",VLOOKUP(BJ31,$R$8:$AQ$18,18,FALSE)/BH31)</f>
        <v>0</v>
      </c>
      <c r="BJ31" s="5" t="s">
        <v>152</v>
      </c>
    </row>
    <row r="32" spans="1:63" x14ac:dyDescent="0.25">
      <c r="A32" s="2">
        <v>1</v>
      </c>
      <c r="B32" s="2">
        <v>2016</v>
      </c>
      <c r="C32" t="s">
        <v>250</v>
      </c>
      <c r="D32" t="s">
        <v>48</v>
      </c>
      <c r="E32" s="2" t="s">
        <v>7</v>
      </c>
      <c r="F32" s="2">
        <f>VLOOKUP(C32,'Five Year Alumni Srvy 2016 Data'!C:F,4,FALSE)</f>
        <v>0</v>
      </c>
      <c r="G32" s="2" t="str">
        <f>VLOOKUP(F32,Coding!K:L,2,FALSE)</f>
        <v>Non-URM</v>
      </c>
      <c r="H32" t="s">
        <v>228</v>
      </c>
      <c r="I32" t="s">
        <v>229</v>
      </c>
      <c r="J32" t="s">
        <v>21</v>
      </c>
      <c r="K32" t="s">
        <v>133</v>
      </c>
      <c r="L32" s="2">
        <v>2</v>
      </c>
      <c r="M32" t="s">
        <v>52</v>
      </c>
      <c r="N32" t="s">
        <v>134</v>
      </c>
      <c r="O32" t="s">
        <v>63</v>
      </c>
      <c r="BC32" s="8" t="s">
        <v>410</v>
      </c>
      <c r="BD32" s="13"/>
      <c r="BE32" s="13"/>
      <c r="BF32" s="13"/>
      <c r="BG32" s="13"/>
      <c r="BH32" s="26">
        <f t="shared" si="1"/>
        <v>47</v>
      </c>
      <c r="BI32" s="68">
        <f>IF(BH32=0,"-",VLOOKUP(BJ32,$R$8:$AQ$18,19,FALSE)/BH32)</f>
        <v>0</v>
      </c>
      <c r="BJ32" s="5" t="s">
        <v>152</v>
      </c>
    </row>
    <row r="33" spans="1:62" x14ac:dyDescent="0.25">
      <c r="A33" s="2">
        <v>1</v>
      </c>
      <c r="B33" s="2">
        <v>2016</v>
      </c>
      <c r="C33" t="s">
        <v>250</v>
      </c>
      <c r="D33" t="s">
        <v>48</v>
      </c>
      <c r="E33" s="2" t="s">
        <v>7</v>
      </c>
      <c r="F33" s="2">
        <f>VLOOKUP(C33,'Five Year Alumni Srvy 2016 Data'!C:F,4,FALSE)</f>
        <v>0</v>
      </c>
      <c r="G33" s="2" t="str">
        <f>VLOOKUP(F33,Coding!K:L,2,FALSE)</f>
        <v>Non-URM</v>
      </c>
      <c r="H33" t="s">
        <v>228</v>
      </c>
      <c r="I33" t="s">
        <v>229</v>
      </c>
      <c r="J33" t="s">
        <v>21</v>
      </c>
      <c r="K33" t="s">
        <v>151</v>
      </c>
      <c r="L33" s="3"/>
      <c r="M33" t="s">
        <v>52</v>
      </c>
      <c r="N33" t="s">
        <v>152</v>
      </c>
      <c r="AU33" s="79" t="s">
        <v>557</v>
      </c>
      <c r="AV33" s="80"/>
      <c r="AW33" s="80"/>
      <c r="AX33" s="80"/>
      <c r="AY33" s="81"/>
      <c r="AZ33" s="110" t="s">
        <v>508</v>
      </c>
      <c r="BA33" s="112" t="s">
        <v>513</v>
      </c>
      <c r="BC33" s="8" t="s">
        <v>563</v>
      </c>
      <c r="BD33" s="13"/>
      <c r="BE33" s="13"/>
      <c r="BF33" s="13"/>
      <c r="BG33" s="13"/>
      <c r="BH33" s="26">
        <f t="shared" si="1"/>
        <v>47</v>
      </c>
      <c r="BI33" s="68">
        <f>IF(BH33=0,"-",VLOOKUP(BJ33,$R$8:$AQ$18,2,FALSE)/BH33)</f>
        <v>4.2553191489361701E-2</v>
      </c>
      <c r="BJ33" s="5" t="s">
        <v>152</v>
      </c>
    </row>
    <row r="34" spans="1:62" x14ac:dyDescent="0.25">
      <c r="A34" s="2">
        <v>1</v>
      </c>
      <c r="B34" s="2">
        <v>2016</v>
      </c>
      <c r="C34" t="s">
        <v>250</v>
      </c>
      <c r="D34" t="s">
        <v>48</v>
      </c>
      <c r="E34" s="2" t="s">
        <v>7</v>
      </c>
      <c r="F34" s="2">
        <f>VLOOKUP(C34,'Five Year Alumni Srvy 2016 Data'!C:F,4,FALSE)</f>
        <v>0</v>
      </c>
      <c r="G34" s="2" t="str">
        <f>VLOOKUP(F34,Coding!K:L,2,FALSE)</f>
        <v>Non-URM</v>
      </c>
      <c r="H34" t="s">
        <v>228</v>
      </c>
      <c r="I34" t="s">
        <v>229</v>
      </c>
      <c r="J34" t="s">
        <v>21</v>
      </c>
      <c r="K34" t="s">
        <v>159</v>
      </c>
      <c r="L34" s="3"/>
      <c r="M34" t="s">
        <v>52</v>
      </c>
      <c r="N34" t="s">
        <v>160</v>
      </c>
      <c r="AU34" s="113"/>
      <c r="AV34" s="114"/>
      <c r="AW34" s="114"/>
      <c r="AX34" s="114"/>
      <c r="AY34" s="115"/>
      <c r="AZ34" s="111"/>
      <c r="BA34" s="111"/>
      <c r="BC34" s="16" t="s">
        <v>564</v>
      </c>
      <c r="BD34" s="13"/>
      <c r="BE34" s="13"/>
      <c r="BF34" s="13"/>
      <c r="BG34" s="13"/>
      <c r="BH34" s="26">
        <f t="shared" si="1"/>
        <v>47</v>
      </c>
      <c r="BI34" s="68">
        <f>IF(BH34=0,"-",VLOOKUP(BJ34,$R$8:$AQ$18,10,FALSE)/BH34)</f>
        <v>0.57446808510638303</v>
      </c>
      <c r="BJ34" s="5" t="s">
        <v>152</v>
      </c>
    </row>
    <row r="35" spans="1:62" x14ac:dyDescent="0.25">
      <c r="A35" s="2">
        <v>1</v>
      </c>
      <c r="B35" s="2">
        <v>2016</v>
      </c>
      <c r="C35" t="s">
        <v>250</v>
      </c>
      <c r="D35" t="s">
        <v>48</v>
      </c>
      <c r="E35" s="2" t="s">
        <v>7</v>
      </c>
      <c r="F35" s="2">
        <f>VLOOKUP(C35,'Five Year Alumni Srvy 2016 Data'!C:F,4,FALSE)</f>
        <v>0</v>
      </c>
      <c r="G35" s="2" t="str">
        <f>VLOOKUP(F35,Coding!K:L,2,FALSE)</f>
        <v>Non-URM</v>
      </c>
      <c r="H35" t="s">
        <v>228</v>
      </c>
      <c r="I35" t="s">
        <v>229</v>
      </c>
      <c r="J35" t="s">
        <v>21</v>
      </c>
      <c r="K35" t="s">
        <v>161</v>
      </c>
      <c r="L35" s="3"/>
      <c r="M35" t="s">
        <v>52</v>
      </c>
      <c r="N35" t="s">
        <v>162</v>
      </c>
      <c r="AS35" s="5" t="s">
        <v>73</v>
      </c>
      <c r="AU35" s="7" t="s">
        <v>177</v>
      </c>
      <c r="AV35" s="12"/>
      <c r="AW35" s="12"/>
      <c r="AX35" s="12"/>
      <c r="AY35" s="12"/>
      <c r="AZ35" s="34">
        <f>VLOOKUP(AS35,$R$8:$AQ$18,26,FALSE)-VLOOKUP(AS35,$R$8:$AQ$18,25,FALSE)</f>
        <v>72</v>
      </c>
      <c r="BA35" s="37">
        <f>IF(AZ35=0,"-",VLOOKUP(AS35,$R$8:$AQ$18,23,FALSE)/AZ35)</f>
        <v>0.65277777777777779</v>
      </c>
      <c r="BC35" s="16" t="s">
        <v>565</v>
      </c>
      <c r="BD35" s="13"/>
      <c r="BE35" s="13"/>
      <c r="BF35" s="13"/>
      <c r="BG35" s="13"/>
      <c r="BH35" s="26">
        <f t="shared" si="1"/>
        <v>47</v>
      </c>
      <c r="BI35" s="68">
        <f>IF(BH35=0,"-",VLOOKUP(BJ35,$R$8:$AQ$18,21,FALSE)/BH35)</f>
        <v>0.1276595744680851</v>
      </c>
      <c r="BJ35" s="5" t="s">
        <v>152</v>
      </c>
    </row>
    <row r="36" spans="1:62" x14ac:dyDescent="0.25">
      <c r="A36" s="2">
        <v>1</v>
      </c>
      <c r="B36" s="2">
        <v>2016</v>
      </c>
      <c r="C36" t="s">
        <v>250</v>
      </c>
      <c r="D36" t="s">
        <v>48</v>
      </c>
      <c r="E36" s="2" t="s">
        <v>7</v>
      </c>
      <c r="F36" s="2">
        <f>VLOOKUP(C36,'Five Year Alumni Srvy 2016 Data'!C:F,4,FALSE)</f>
        <v>0</v>
      </c>
      <c r="G36" s="2" t="str">
        <f>VLOOKUP(F36,Coding!K:L,2,FALSE)</f>
        <v>Non-URM</v>
      </c>
      <c r="H36" t="s">
        <v>228</v>
      </c>
      <c r="I36" t="s">
        <v>229</v>
      </c>
      <c r="J36" t="s">
        <v>21</v>
      </c>
      <c r="K36" t="s">
        <v>163</v>
      </c>
      <c r="L36" s="2">
        <v>2</v>
      </c>
      <c r="M36" t="s">
        <v>52</v>
      </c>
      <c r="N36" t="s">
        <v>164</v>
      </c>
      <c r="O36" t="s">
        <v>177</v>
      </c>
      <c r="AS36" s="5" t="s">
        <v>73</v>
      </c>
      <c r="AU36" s="8" t="s">
        <v>173</v>
      </c>
      <c r="AV36" s="13"/>
      <c r="AW36" s="13"/>
      <c r="AX36" s="13"/>
      <c r="AY36" s="13"/>
      <c r="AZ36" s="26">
        <f t="shared" ref="AZ36:AZ39" si="2">VLOOKUP(AS36,$R$8:$AQ$18,26,FALSE)-VLOOKUP(AS36,$R$8:$AQ$18,25,FALSE)</f>
        <v>72</v>
      </c>
      <c r="BA36" s="38">
        <f>IF(AZ36=0,"-",VLOOKUP(AS36,$R$8:$AQ$18,14,FALSE)/AZ36)</f>
        <v>0.2638888888888889</v>
      </c>
      <c r="BC36" s="16" t="s">
        <v>357</v>
      </c>
      <c r="BD36" s="13"/>
      <c r="BE36" s="13"/>
      <c r="BF36" s="13"/>
      <c r="BG36" s="13"/>
      <c r="BH36" s="26">
        <f t="shared" si="1"/>
        <v>47</v>
      </c>
      <c r="BI36" s="68">
        <f>IF(BH36=0,"-",VLOOKUP(BJ36,$R$8:$AQ$18,4,FALSE)/BH36)</f>
        <v>0.14893617021276595</v>
      </c>
      <c r="BJ36" s="5" t="s">
        <v>152</v>
      </c>
    </row>
    <row r="37" spans="1:62" x14ac:dyDescent="0.25">
      <c r="A37" s="2">
        <v>1</v>
      </c>
      <c r="B37" s="2">
        <v>2016</v>
      </c>
      <c r="C37" t="s">
        <v>283</v>
      </c>
      <c r="D37" t="s">
        <v>204</v>
      </c>
      <c r="E37" s="2" t="s">
        <v>7</v>
      </c>
      <c r="F37" s="2">
        <f>VLOOKUP(C37,'Five Year Alumni Srvy 2016 Data'!C:F,4,FALSE)</f>
        <v>0</v>
      </c>
      <c r="G37" s="2" t="str">
        <f>VLOOKUP(F37,Coding!K:L,2,FALSE)</f>
        <v>Non-URM</v>
      </c>
      <c r="H37" t="s">
        <v>284</v>
      </c>
      <c r="I37" t="s">
        <v>261</v>
      </c>
      <c r="J37" t="s">
        <v>10</v>
      </c>
      <c r="K37" t="s">
        <v>51</v>
      </c>
      <c r="L37" s="3"/>
      <c r="M37" t="s">
        <v>52</v>
      </c>
      <c r="N37" t="s">
        <v>53</v>
      </c>
      <c r="AS37" s="5" t="s">
        <v>73</v>
      </c>
      <c r="AU37" s="122" t="s">
        <v>558</v>
      </c>
      <c r="AV37" s="123"/>
      <c r="AW37" s="123"/>
      <c r="AX37" s="123"/>
      <c r="AY37" s="123"/>
      <c r="AZ37" s="124">
        <f t="shared" si="2"/>
        <v>72</v>
      </c>
      <c r="BA37" s="125">
        <f>IF(AZ37=0,"-",VLOOKUP(AS37,$R$8:$AQ$18,15,FALSE)/AZ37)</f>
        <v>4.1666666666666664E-2</v>
      </c>
      <c r="BC37" s="17" t="s">
        <v>523</v>
      </c>
      <c r="BD37" s="14"/>
      <c r="BE37" s="14"/>
      <c r="BF37" s="14"/>
      <c r="BG37" s="14"/>
      <c r="BH37" s="35">
        <f t="shared" si="1"/>
        <v>47</v>
      </c>
      <c r="BI37" s="45">
        <f>IF(BH37=0,"-",VLOOKUP(BJ37,$R$8:$AQ$18,16,FALSE)/BH37)</f>
        <v>6.3829787234042548E-2</v>
      </c>
      <c r="BJ37" s="5" t="s">
        <v>152</v>
      </c>
    </row>
    <row r="38" spans="1:62" x14ac:dyDescent="0.25">
      <c r="A38" s="2">
        <v>1</v>
      </c>
      <c r="B38" s="2">
        <v>2016</v>
      </c>
      <c r="C38" t="s">
        <v>283</v>
      </c>
      <c r="D38" t="s">
        <v>204</v>
      </c>
      <c r="E38" s="2" t="s">
        <v>7</v>
      </c>
      <c r="F38" s="2">
        <f>VLOOKUP(C38,'Five Year Alumni Srvy 2016 Data'!C:F,4,FALSE)</f>
        <v>0</v>
      </c>
      <c r="G38" s="2" t="str">
        <f>VLOOKUP(F38,Coding!K:L,2,FALSE)</f>
        <v>Non-URM</v>
      </c>
      <c r="H38" t="s">
        <v>284</v>
      </c>
      <c r="I38" t="s">
        <v>261</v>
      </c>
      <c r="J38" t="s">
        <v>10</v>
      </c>
      <c r="K38" t="s">
        <v>72</v>
      </c>
      <c r="L38" s="3"/>
      <c r="M38" t="s">
        <v>52</v>
      </c>
      <c r="N38" t="s">
        <v>73</v>
      </c>
      <c r="AS38" s="5" t="s">
        <v>73</v>
      </c>
      <c r="AU38" s="122"/>
      <c r="AV38" s="123"/>
      <c r="AW38" s="123"/>
      <c r="AX38" s="123"/>
      <c r="AY38" s="123"/>
      <c r="AZ38" s="124"/>
      <c r="BA38" s="125"/>
    </row>
    <row r="39" spans="1:62" ht="15" customHeight="1" x14ac:dyDescent="0.25">
      <c r="A39" s="2">
        <v>1</v>
      </c>
      <c r="B39" s="2">
        <v>2016</v>
      </c>
      <c r="C39" t="s">
        <v>283</v>
      </c>
      <c r="D39" t="s">
        <v>204</v>
      </c>
      <c r="E39" s="2" t="s">
        <v>7</v>
      </c>
      <c r="F39" s="2">
        <f>VLOOKUP(C39,'Five Year Alumni Srvy 2016 Data'!C:F,4,FALSE)</f>
        <v>0</v>
      </c>
      <c r="G39" s="2" t="str">
        <f>VLOOKUP(F39,Coding!K:L,2,FALSE)</f>
        <v>Non-URM</v>
      </c>
      <c r="H39" t="s">
        <v>284</v>
      </c>
      <c r="I39" t="s">
        <v>261</v>
      </c>
      <c r="J39" t="s">
        <v>10</v>
      </c>
      <c r="K39" t="s">
        <v>133</v>
      </c>
      <c r="L39" s="2">
        <v>2</v>
      </c>
      <c r="M39" t="s">
        <v>52</v>
      </c>
      <c r="N39" t="s">
        <v>134</v>
      </c>
      <c r="O39" t="s">
        <v>63</v>
      </c>
      <c r="AS39" s="5" t="s">
        <v>73</v>
      </c>
      <c r="AU39" s="9" t="s">
        <v>559</v>
      </c>
      <c r="AV39" s="14"/>
      <c r="AW39" s="14"/>
      <c r="AX39" s="14"/>
      <c r="AY39" s="14"/>
      <c r="AZ39" s="35">
        <f t="shared" si="2"/>
        <v>72</v>
      </c>
      <c r="BA39" s="39">
        <f>IF(AZ39=0,"-",VLOOKUP(AS39,$R$8:$AQ$18,13,FALSE)/AZ39)</f>
        <v>4.1666666666666664E-2</v>
      </c>
    </row>
    <row r="40" spans="1:62" x14ac:dyDescent="0.25">
      <c r="A40" s="2">
        <v>1</v>
      </c>
      <c r="B40" s="2">
        <v>2016</v>
      </c>
      <c r="C40" t="s">
        <v>283</v>
      </c>
      <c r="D40" t="s">
        <v>204</v>
      </c>
      <c r="E40" s="2" t="s">
        <v>7</v>
      </c>
      <c r="F40" s="2">
        <f>VLOOKUP(C40,'Five Year Alumni Srvy 2016 Data'!C:F,4,FALSE)</f>
        <v>0</v>
      </c>
      <c r="G40" s="2" t="str">
        <f>VLOOKUP(F40,Coding!K:L,2,FALSE)</f>
        <v>Non-URM</v>
      </c>
      <c r="H40" t="s">
        <v>284</v>
      </c>
      <c r="I40" t="s">
        <v>261</v>
      </c>
      <c r="J40" t="s">
        <v>10</v>
      </c>
      <c r="K40" t="s">
        <v>151</v>
      </c>
      <c r="L40" s="3"/>
      <c r="M40" t="s">
        <v>52</v>
      </c>
      <c r="N40" t="s">
        <v>152</v>
      </c>
    </row>
    <row r="41" spans="1:62" x14ac:dyDescent="0.25">
      <c r="A41" s="2">
        <v>1</v>
      </c>
      <c r="B41" s="2">
        <v>2016</v>
      </c>
      <c r="C41" t="s">
        <v>283</v>
      </c>
      <c r="D41" t="s">
        <v>204</v>
      </c>
      <c r="E41" s="2" t="s">
        <v>7</v>
      </c>
      <c r="F41" s="2">
        <f>VLOOKUP(C41,'Five Year Alumni Srvy 2016 Data'!C:F,4,FALSE)</f>
        <v>0</v>
      </c>
      <c r="G41" s="2" t="str">
        <f>VLOOKUP(F41,Coding!K:L,2,FALSE)</f>
        <v>Non-URM</v>
      </c>
      <c r="H41" t="s">
        <v>284</v>
      </c>
      <c r="I41" t="s">
        <v>261</v>
      </c>
      <c r="J41" t="s">
        <v>10</v>
      </c>
      <c r="K41" t="s">
        <v>159</v>
      </c>
      <c r="L41" s="3"/>
      <c r="M41" t="s">
        <v>52</v>
      </c>
      <c r="N41" t="s">
        <v>160</v>
      </c>
      <c r="AU41" s="79" t="s">
        <v>160</v>
      </c>
      <c r="AV41" s="80"/>
      <c r="AW41" s="80"/>
      <c r="AX41" s="80"/>
      <c r="AY41" s="81"/>
      <c r="AZ41" s="110" t="s">
        <v>508</v>
      </c>
      <c r="BA41" s="112" t="s">
        <v>513</v>
      </c>
      <c r="BC41" s="79" t="s">
        <v>566</v>
      </c>
      <c r="BD41" s="80"/>
      <c r="BE41" s="80"/>
      <c r="BF41" s="80"/>
      <c r="BG41" s="81"/>
      <c r="BH41" s="110" t="s">
        <v>508</v>
      </c>
      <c r="BI41" s="112" t="s">
        <v>513</v>
      </c>
    </row>
    <row r="42" spans="1:62" x14ac:dyDescent="0.25">
      <c r="A42" s="2">
        <v>1</v>
      </c>
      <c r="B42" s="2">
        <v>2016</v>
      </c>
      <c r="C42" t="s">
        <v>283</v>
      </c>
      <c r="D42" t="s">
        <v>204</v>
      </c>
      <c r="E42" s="2" t="s">
        <v>7</v>
      </c>
      <c r="F42" s="2">
        <f>VLOOKUP(C42,'Five Year Alumni Srvy 2016 Data'!C:F,4,FALSE)</f>
        <v>0</v>
      </c>
      <c r="G42" s="2" t="str">
        <f>VLOOKUP(F42,Coding!K:L,2,FALSE)</f>
        <v>Non-URM</v>
      </c>
      <c r="H42" t="s">
        <v>284</v>
      </c>
      <c r="I42" t="s">
        <v>261</v>
      </c>
      <c r="J42" t="s">
        <v>10</v>
      </c>
      <c r="K42" t="s">
        <v>161</v>
      </c>
      <c r="L42" s="3"/>
      <c r="M42" t="s">
        <v>52</v>
      </c>
      <c r="N42" t="s">
        <v>162</v>
      </c>
      <c r="AU42" s="82"/>
      <c r="AV42" s="83"/>
      <c r="AW42" s="83"/>
      <c r="AX42" s="83"/>
      <c r="AY42" s="84"/>
      <c r="AZ42" s="111"/>
      <c r="BA42" s="111"/>
      <c r="BC42" s="82"/>
      <c r="BD42" s="83"/>
      <c r="BE42" s="83"/>
      <c r="BF42" s="83"/>
      <c r="BG42" s="84"/>
      <c r="BH42" s="111"/>
      <c r="BI42" s="111"/>
    </row>
    <row r="43" spans="1:62" x14ac:dyDescent="0.25">
      <c r="A43" s="2">
        <v>1</v>
      </c>
      <c r="B43" s="2">
        <v>2016</v>
      </c>
      <c r="C43" t="s">
        <v>283</v>
      </c>
      <c r="D43" t="s">
        <v>204</v>
      </c>
      <c r="E43" s="2" t="s">
        <v>7</v>
      </c>
      <c r="F43" s="2">
        <f>VLOOKUP(C43,'Five Year Alumni Srvy 2016 Data'!C:F,4,FALSE)</f>
        <v>0</v>
      </c>
      <c r="G43" s="2" t="str">
        <f>VLOOKUP(F43,Coding!K:L,2,FALSE)</f>
        <v>Non-URM</v>
      </c>
      <c r="H43" t="s">
        <v>284</v>
      </c>
      <c r="I43" t="s">
        <v>261</v>
      </c>
      <c r="J43" t="s">
        <v>10</v>
      </c>
      <c r="K43" t="s">
        <v>163</v>
      </c>
      <c r="L43" s="2">
        <v>3</v>
      </c>
      <c r="M43" t="s">
        <v>52</v>
      </c>
      <c r="N43" t="s">
        <v>164</v>
      </c>
      <c r="O43" t="s">
        <v>63</v>
      </c>
      <c r="AS43" s="5" t="s">
        <v>160</v>
      </c>
      <c r="AU43" s="7" t="s">
        <v>560</v>
      </c>
      <c r="AV43" s="12"/>
      <c r="AW43" s="12"/>
      <c r="AX43" s="12"/>
      <c r="AY43" s="12"/>
      <c r="AZ43" s="34">
        <f>VLOOKUP(AS43,$R$8:$AQ$18,26,FALSE)-VLOOKUP(AS43,$R$8:$AQ$18,25,FALSE)</f>
        <v>19</v>
      </c>
      <c r="BA43" s="37">
        <f>IF(AZ43=0,"-",VLOOKUP(AS43,$R$8:$AQ$18,7,FALSE)/AZ43)</f>
        <v>0</v>
      </c>
      <c r="BC43" s="7" t="s">
        <v>560</v>
      </c>
      <c r="BD43" s="12"/>
      <c r="BE43" s="12"/>
      <c r="BF43" s="12"/>
      <c r="BG43" s="12"/>
      <c r="BH43" s="34">
        <f>VLOOKUP(BJ43,$R$8:$AQ$18,26,FALSE)-VLOOKUP(BJ43,$R$8:$AQ$18,25,FALSE)</f>
        <v>6</v>
      </c>
      <c r="BI43" s="37">
        <f>IF(BH43=0,"-",VLOOKUP(BJ43,$R$8:$AQ$18,7,FALSE)/BH43)</f>
        <v>0</v>
      </c>
      <c r="BJ43" s="5" t="s">
        <v>162</v>
      </c>
    </row>
    <row r="44" spans="1:62" x14ac:dyDescent="0.25">
      <c r="A44" s="2">
        <v>1</v>
      </c>
      <c r="B44" s="2">
        <v>2016</v>
      </c>
      <c r="C44" t="s">
        <v>285</v>
      </c>
      <c r="D44" t="s">
        <v>264</v>
      </c>
      <c r="E44" s="2" t="s">
        <v>7</v>
      </c>
      <c r="F44" s="2">
        <f>VLOOKUP(C44,'Five Year Alumni Srvy 2016 Data'!C:F,4,FALSE)</f>
        <v>0</v>
      </c>
      <c r="G44" s="2" t="str">
        <f>VLOOKUP(F44,Coding!K:L,2,FALSE)</f>
        <v>Non-URM</v>
      </c>
      <c r="H44" t="s">
        <v>270</v>
      </c>
      <c r="I44" t="s">
        <v>270</v>
      </c>
      <c r="J44" t="s">
        <v>21</v>
      </c>
      <c r="K44" t="s">
        <v>51</v>
      </c>
      <c r="L44" s="2">
        <v>4</v>
      </c>
      <c r="M44" t="s">
        <v>52</v>
      </c>
      <c r="N44" t="s">
        <v>53</v>
      </c>
      <c r="O44" t="s">
        <v>286</v>
      </c>
      <c r="AS44" s="5" t="s">
        <v>160</v>
      </c>
      <c r="AU44" s="8" t="s">
        <v>180</v>
      </c>
      <c r="AV44" s="13"/>
      <c r="AW44" s="13"/>
      <c r="AX44" s="13"/>
      <c r="AY44" s="13"/>
      <c r="AZ44" s="26">
        <f t="shared" ref="AZ44:AZ54" si="3">VLOOKUP(AS44,$R$8:$AQ$18,26,FALSE)-VLOOKUP(AS44,$R$8:$AQ$18,25,FALSE)</f>
        <v>19</v>
      </c>
      <c r="BA44" s="38">
        <f>IF(AZ44=0,"-",VLOOKUP(AS44,$R$8:$AQ$18,8,FALSE)/AZ44)</f>
        <v>5.2631578947368418E-2</v>
      </c>
      <c r="BC44" s="8" t="s">
        <v>180</v>
      </c>
      <c r="BD44" s="13"/>
      <c r="BE44" s="13"/>
      <c r="BF44" s="13"/>
      <c r="BG44" s="13"/>
      <c r="BH44" s="26">
        <f t="shared" ref="BH44:BH54" si="4">VLOOKUP(BJ44,$R$8:$AQ$18,26,FALSE)-VLOOKUP(BJ44,$R$8:$AQ$18,25,FALSE)</f>
        <v>6</v>
      </c>
      <c r="BI44" s="38">
        <f>IF(BH44=0,"-",VLOOKUP(BJ44,$R$8:$AQ$18,8,FALSE)/BH44)</f>
        <v>0</v>
      </c>
      <c r="BJ44" s="5" t="s">
        <v>162</v>
      </c>
    </row>
    <row r="45" spans="1:62" x14ac:dyDescent="0.25">
      <c r="A45" s="2">
        <v>1</v>
      </c>
      <c r="B45" s="2">
        <v>2016</v>
      </c>
      <c r="C45" t="s">
        <v>285</v>
      </c>
      <c r="D45" t="s">
        <v>264</v>
      </c>
      <c r="E45" s="2" t="s">
        <v>7</v>
      </c>
      <c r="F45" s="2">
        <f>VLOOKUP(C45,'Five Year Alumni Srvy 2016 Data'!C:F,4,FALSE)</f>
        <v>0</v>
      </c>
      <c r="G45" s="2" t="str">
        <f>VLOOKUP(F45,Coding!K:L,2,FALSE)</f>
        <v>Non-URM</v>
      </c>
      <c r="H45" t="s">
        <v>270</v>
      </c>
      <c r="I45" t="s">
        <v>270</v>
      </c>
      <c r="J45" t="s">
        <v>21</v>
      </c>
      <c r="K45" t="s">
        <v>72</v>
      </c>
      <c r="L45" s="2">
        <v>3</v>
      </c>
      <c r="M45" t="s">
        <v>52</v>
      </c>
      <c r="N45" t="s">
        <v>73</v>
      </c>
      <c r="O45" t="s">
        <v>184</v>
      </c>
      <c r="AS45" s="5" t="s">
        <v>160</v>
      </c>
      <c r="AU45" s="8" t="s">
        <v>561</v>
      </c>
      <c r="AV45" s="13"/>
      <c r="AW45" s="13"/>
      <c r="AX45" s="13"/>
      <c r="AY45" s="13"/>
      <c r="AZ45" s="26">
        <f t="shared" si="3"/>
        <v>19</v>
      </c>
      <c r="BA45" s="38">
        <f t="shared" ref="BA45:BA47" si="5">IF(AZ45=0,"-",VLOOKUP(AS45,$R$8:$AQ$18,7,FALSE)/AZ45)</f>
        <v>0</v>
      </c>
      <c r="BC45" s="8" t="s">
        <v>561</v>
      </c>
      <c r="BD45" s="13"/>
      <c r="BE45" s="13"/>
      <c r="BF45" s="13"/>
      <c r="BG45" s="13"/>
      <c r="BH45" s="26">
        <f t="shared" si="4"/>
        <v>6</v>
      </c>
      <c r="BI45" s="38" t="s">
        <v>625</v>
      </c>
      <c r="BJ45" s="5" t="s">
        <v>162</v>
      </c>
    </row>
    <row r="46" spans="1:62" x14ac:dyDescent="0.25">
      <c r="A46" s="2">
        <v>1</v>
      </c>
      <c r="B46" s="2">
        <v>2016</v>
      </c>
      <c r="C46" t="s">
        <v>285</v>
      </c>
      <c r="D46" t="s">
        <v>264</v>
      </c>
      <c r="E46" s="2" t="s">
        <v>7</v>
      </c>
      <c r="F46" s="2">
        <f>VLOOKUP(C46,'Five Year Alumni Srvy 2016 Data'!C:F,4,FALSE)</f>
        <v>0</v>
      </c>
      <c r="G46" s="2" t="str">
        <f>VLOOKUP(F46,Coding!K:L,2,FALSE)</f>
        <v>Non-URM</v>
      </c>
      <c r="H46" t="s">
        <v>270</v>
      </c>
      <c r="I46" t="s">
        <v>270</v>
      </c>
      <c r="J46" t="s">
        <v>21</v>
      </c>
      <c r="K46" t="s">
        <v>133</v>
      </c>
      <c r="L46" s="2">
        <v>1</v>
      </c>
      <c r="M46" t="s">
        <v>52</v>
      </c>
      <c r="N46" t="s">
        <v>134</v>
      </c>
      <c r="O46" t="s">
        <v>177</v>
      </c>
      <c r="AS46" s="5" t="s">
        <v>160</v>
      </c>
      <c r="AU46" s="8" t="s">
        <v>364</v>
      </c>
      <c r="AV46" s="13"/>
      <c r="AW46" s="13"/>
      <c r="AX46" s="13"/>
      <c r="AY46" s="13"/>
      <c r="AZ46" s="26">
        <f t="shared" si="3"/>
        <v>19</v>
      </c>
      <c r="BA46" s="38">
        <f>IF(AZ46=0,"-",VLOOKUP(AS46,$R$8:$AQ$18,9,FALSE)/AZ46)</f>
        <v>5.2631578947368418E-2</v>
      </c>
      <c r="BC46" s="8" t="s">
        <v>364</v>
      </c>
      <c r="BD46" s="13"/>
      <c r="BE46" s="13"/>
      <c r="BF46" s="13"/>
      <c r="BG46" s="13"/>
      <c r="BH46" s="26">
        <f t="shared" si="4"/>
        <v>6</v>
      </c>
      <c r="BI46" s="38">
        <f>IF(BH46=0,"-",VLOOKUP(BJ46,$R$8:$AQ$18,9,FALSE)/BH46)</f>
        <v>0</v>
      </c>
      <c r="BJ46" s="5" t="s">
        <v>162</v>
      </c>
    </row>
    <row r="47" spans="1:62" x14ac:dyDescent="0.25">
      <c r="A47" s="2">
        <v>1</v>
      </c>
      <c r="B47" s="2">
        <v>2016</v>
      </c>
      <c r="C47" t="s">
        <v>285</v>
      </c>
      <c r="D47" t="s">
        <v>264</v>
      </c>
      <c r="E47" s="2" t="s">
        <v>7</v>
      </c>
      <c r="F47" s="2">
        <f>VLOOKUP(C47,'Five Year Alumni Srvy 2016 Data'!C:F,4,FALSE)</f>
        <v>0</v>
      </c>
      <c r="G47" s="2" t="str">
        <f>VLOOKUP(F47,Coding!K:L,2,FALSE)</f>
        <v>Non-URM</v>
      </c>
      <c r="H47" t="s">
        <v>270</v>
      </c>
      <c r="I47" t="s">
        <v>270</v>
      </c>
      <c r="J47" t="s">
        <v>21</v>
      </c>
      <c r="K47" t="s">
        <v>151</v>
      </c>
      <c r="L47" s="3"/>
      <c r="M47" t="s">
        <v>52</v>
      </c>
      <c r="N47" t="s">
        <v>152</v>
      </c>
      <c r="AS47" s="5" t="s">
        <v>160</v>
      </c>
      <c r="AU47" s="8" t="s">
        <v>562</v>
      </c>
      <c r="AV47" s="13"/>
      <c r="AW47" s="13"/>
      <c r="AX47" s="13"/>
      <c r="AY47" s="13"/>
      <c r="AZ47" s="26">
        <f t="shared" si="3"/>
        <v>19</v>
      </c>
      <c r="BA47" s="38">
        <f t="shared" si="5"/>
        <v>0</v>
      </c>
      <c r="BC47" s="8" t="s">
        <v>562</v>
      </c>
      <c r="BD47" s="13"/>
      <c r="BE47" s="13"/>
      <c r="BF47" s="13"/>
      <c r="BG47" s="13"/>
      <c r="BH47" s="26">
        <f t="shared" si="4"/>
        <v>6</v>
      </c>
      <c r="BI47" s="38" t="s">
        <v>625</v>
      </c>
      <c r="BJ47" s="5" t="s">
        <v>162</v>
      </c>
    </row>
    <row r="48" spans="1:62" x14ac:dyDescent="0.25">
      <c r="A48" s="2">
        <v>1</v>
      </c>
      <c r="B48" s="2">
        <v>2016</v>
      </c>
      <c r="C48" t="s">
        <v>285</v>
      </c>
      <c r="D48" t="s">
        <v>264</v>
      </c>
      <c r="E48" s="2" t="s">
        <v>7</v>
      </c>
      <c r="F48" s="2">
        <f>VLOOKUP(C48,'Five Year Alumni Srvy 2016 Data'!C:F,4,FALSE)</f>
        <v>0</v>
      </c>
      <c r="G48" s="2" t="str">
        <f>VLOOKUP(F48,Coding!K:L,2,FALSE)</f>
        <v>Non-URM</v>
      </c>
      <c r="H48" t="s">
        <v>270</v>
      </c>
      <c r="I48" t="s">
        <v>270</v>
      </c>
      <c r="J48" t="s">
        <v>21</v>
      </c>
      <c r="K48" t="s">
        <v>159</v>
      </c>
      <c r="L48" s="3"/>
      <c r="M48" t="s">
        <v>52</v>
      </c>
      <c r="N48" t="s">
        <v>160</v>
      </c>
      <c r="AS48" s="5" t="s">
        <v>160</v>
      </c>
      <c r="AU48" s="8" t="s">
        <v>202</v>
      </c>
      <c r="AV48" s="13"/>
      <c r="AW48" s="13"/>
      <c r="AX48" s="13"/>
      <c r="AY48" s="13"/>
      <c r="AZ48" s="26">
        <f t="shared" si="3"/>
        <v>19</v>
      </c>
      <c r="BA48" s="38">
        <f>IF(AZ48=0,"-",VLOOKUP(AS48,$R$8:$AQ$18,18,FALSE)/AZ48)</f>
        <v>0.26315789473684209</v>
      </c>
      <c r="BC48" s="8" t="s">
        <v>202</v>
      </c>
      <c r="BD48" s="13"/>
      <c r="BE48" s="13"/>
      <c r="BF48" s="13"/>
      <c r="BG48" s="13"/>
      <c r="BH48" s="26">
        <f t="shared" si="4"/>
        <v>6</v>
      </c>
      <c r="BI48" s="38">
        <f>IF(BH48=0,"-",VLOOKUP(BJ48,$R$8:$AQ$18,18,FALSE)/BH48)</f>
        <v>0</v>
      </c>
      <c r="BJ48" s="5" t="s">
        <v>162</v>
      </c>
    </row>
    <row r="49" spans="1:62" x14ac:dyDescent="0.25">
      <c r="A49" s="2">
        <v>1</v>
      </c>
      <c r="B49" s="2">
        <v>2016</v>
      </c>
      <c r="C49" t="s">
        <v>285</v>
      </c>
      <c r="D49" t="s">
        <v>264</v>
      </c>
      <c r="E49" s="2" t="s">
        <v>7</v>
      </c>
      <c r="F49" s="2">
        <f>VLOOKUP(C49,'Five Year Alumni Srvy 2016 Data'!C:F,4,FALSE)</f>
        <v>0</v>
      </c>
      <c r="G49" s="2" t="str">
        <f>VLOOKUP(F49,Coding!K:L,2,FALSE)</f>
        <v>Non-URM</v>
      </c>
      <c r="H49" t="s">
        <v>270</v>
      </c>
      <c r="I49" t="s">
        <v>270</v>
      </c>
      <c r="J49" t="s">
        <v>21</v>
      </c>
      <c r="K49" t="s">
        <v>161</v>
      </c>
      <c r="L49" s="2">
        <v>10</v>
      </c>
      <c r="M49" t="s">
        <v>52</v>
      </c>
      <c r="N49" t="s">
        <v>162</v>
      </c>
      <c r="O49" t="s">
        <v>287</v>
      </c>
      <c r="AS49" s="5" t="s">
        <v>160</v>
      </c>
      <c r="AU49" s="8" t="s">
        <v>410</v>
      </c>
      <c r="AV49" s="13"/>
      <c r="AW49" s="13"/>
      <c r="AX49" s="13"/>
      <c r="AY49" s="13"/>
      <c r="AZ49" s="26">
        <f t="shared" si="3"/>
        <v>19</v>
      </c>
      <c r="BA49" s="38">
        <f>IF(AZ49=0,"-",VLOOKUP(AS49,$R$8:$AQ$18,19,FALSE)/AZ49)</f>
        <v>5.2631578947368418E-2</v>
      </c>
      <c r="BC49" s="8" t="s">
        <v>410</v>
      </c>
      <c r="BD49" s="13"/>
      <c r="BE49" s="13"/>
      <c r="BF49" s="13"/>
      <c r="BG49" s="13"/>
      <c r="BH49" s="26">
        <f t="shared" si="4"/>
        <v>6</v>
      </c>
      <c r="BI49" s="38">
        <f>IF(BH49=0,"-",VLOOKUP(BJ49,$R$8:$AQ$18,19,FALSE)/BH49)</f>
        <v>0</v>
      </c>
      <c r="BJ49" s="5" t="s">
        <v>162</v>
      </c>
    </row>
    <row r="50" spans="1:62" x14ac:dyDescent="0.25">
      <c r="A50" s="2">
        <v>1</v>
      </c>
      <c r="B50" s="2">
        <v>2016</v>
      </c>
      <c r="C50" t="s">
        <v>285</v>
      </c>
      <c r="D50" t="s">
        <v>264</v>
      </c>
      <c r="E50" s="2" t="s">
        <v>7</v>
      </c>
      <c r="F50" s="2">
        <f>VLOOKUP(C50,'Five Year Alumni Srvy 2016 Data'!C:F,4,FALSE)</f>
        <v>0</v>
      </c>
      <c r="G50" s="2" t="str">
        <f>VLOOKUP(F50,Coding!K:L,2,FALSE)</f>
        <v>Non-URM</v>
      </c>
      <c r="H50" t="s">
        <v>270</v>
      </c>
      <c r="I50" t="s">
        <v>270</v>
      </c>
      <c r="J50" t="s">
        <v>21</v>
      </c>
      <c r="K50" t="s">
        <v>163</v>
      </c>
      <c r="L50" s="2">
        <v>2</v>
      </c>
      <c r="M50" t="s">
        <v>52</v>
      </c>
      <c r="N50" t="s">
        <v>164</v>
      </c>
      <c r="O50" t="s">
        <v>177</v>
      </c>
      <c r="AS50" s="5" t="s">
        <v>160</v>
      </c>
      <c r="AU50" s="8" t="s">
        <v>563</v>
      </c>
      <c r="AV50" s="13"/>
      <c r="AW50" s="13"/>
      <c r="AX50" s="13"/>
      <c r="AY50" s="13"/>
      <c r="AZ50" s="26">
        <f t="shared" si="3"/>
        <v>19</v>
      </c>
      <c r="BA50" s="38">
        <f>IF(AZ50=0,"-",VLOOKUP(AS50,$R$8:$AQ$18,2,FALSE)/AZ50)</f>
        <v>0</v>
      </c>
      <c r="BC50" s="8" t="s">
        <v>563</v>
      </c>
      <c r="BD50" s="13"/>
      <c r="BE50" s="13"/>
      <c r="BF50" s="13"/>
      <c r="BG50" s="13"/>
      <c r="BH50" s="26">
        <f t="shared" si="4"/>
        <v>6</v>
      </c>
      <c r="BI50" s="38">
        <f>IF(BH50=0,"-",VLOOKUP(BJ50,$R$8:$AQ$18,2,FALSE)/BH50)</f>
        <v>0</v>
      </c>
      <c r="BJ50" s="5" t="s">
        <v>162</v>
      </c>
    </row>
    <row r="51" spans="1:62" x14ac:dyDescent="0.25">
      <c r="A51" s="2">
        <v>1</v>
      </c>
      <c r="B51" s="2">
        <v>2016</v>
      </c>
      <c r="C51" t="s">
        <v>288</v>
      </c>
      <c r="D51" t="s">
        <v>48</v>
      </c>
      <c r="E51" s="2" t="s">
        <v>7</v>
      </c>
      <c r="F51" s="2">
        <f>VLOOKUP(C51,'Five Year Alumni Srvy 2016 Data'!C:F,4,FALSE)</f>
        <v>0</v>
      </c>
      <c r="G51" s="2" t="str">
        <f>VLOOKUP(F51,Coding!K:L,2,FALSE)</f>
        <v>Non-URM</v>
      </c>
      <c r="H51" t="s">
        <v>289</v>
      </c>
      <c r="I51" t="s">
        <v>290</v>
      </c>
      <c r="J51" t="s">
        <v>17</v>
      </c>
      <c r="K51" t="s">
        <v>51</v>
      </c>
      <c r="L51" s="3"/>
      <c r="M51" t="s">
        <v>52</v>
      </c>
      <c r="N51" t="s">
        <v>53</v>
      </c>
      <c r="AS51" s="5" t="s">
        <v>160</v>
      </c>
      <c r="AU51" s="16" t="s">
        <v>564</v>
      </c>
      <c r="AV51" s="13"/>
      <c r="AW51" s="13"/>
      <c r="AX51" s="13"/>
      <c r="AY51" s="13"/>
      <c r="AZ51" s="26">
        <f t="shared" si="3"/>
        <v>19</v>
      </c>
      <c r="BA51" s="38">
        <f>IF(AZ51=0,"-",VLOOKUP(AS51,$R$8:$AQ$18,10,FALSE)/AZ51)</f>
        <v>0.47368421052631576</v>
      </c>
      <c r="BC51" s="16" t="s">
        <v>564</v>
      </c>
      <c r="BD51" s="13"/>
      <c r="BE51" s="13"/>
      <c r="BF51" s="13"/>
      <c r="BG51" s="13"/>
      <c r="BH51" s="26">
        <f t="shared" si="4"/>
        <v>6</v>
      </c>
      <c r="BI51" s="38">
        <f>IF(BH51=0,"-",VLOOKUP(BJ51,$R$8:$AQ$18,10,FALSE)/BH51)</f>
        <v>0.66666666666666663</v>
      </c>
      <c r="BJ51" s="5" t="s">
        <v>162</v>
      </c>
    </row>
    <row r="52" spans="1:62" x14ac:dyDescent="0.25">
      <c r="A52" s="2">
        <v>1</v>
      </c>
      <c r="B52" s="2">
        <v>2016</v>
      </c>
      <c r="C52" t="s">
        <v>288</v>
      </c>
      <c r="D52" t="s">
        <v>48</v>
      </c>
      <c r="E52" s="2" t="s">
        <v>7</v>
      </c>
      <c r="F52" s="2">
        <f>VLOOKUP(C52,'Five Year Alumni Srvy 2016 Data'!C:F,4,FALSE)</f>
        <v>0</v>
      </c>
      <c r="G52" s="2" t="str">
        <f>VLOOKUP(F52,Coding!K:L,2,FALSE)</f>
        <v>Non-URM</v>
      </c>
      <c r="H52" t="s">
        <v>289</v>
      </c>
      <c r="I52" t="s">
        <v>290</v>
      </c>
      <c r="J52" t="s">
        <v>17</v>
      </c>
      <c r="K52" t="s">
        <v>72</v>
      </c>
      <c r="L52" s="3"/>
      <c r="M52" t="s">
        <v>52</v>
      </c>
      <c r="N52" t="s">
        <v>73</v>
      </c>
      <c r="AS52" s="5" t="s">
        <v>160</v>
      </c>
      <c r="AU52" s="16" t="s">
        <v>565</v>
      </c>
      <c r="AV52" s="13"/>
      <c r="AW52" s="13"/>
      <c r="AX52" s="13"/>
      <c r="AY52" s="13"/>
      <c r="AZ52" s="26">
        <f t="shared" si="3"/>
        <v>19</v>
      </c>
      <c r="BA52" s="38">
        <f>IF(AZ52=0,"-",VLOOKUP(AS52,$R$8:$AQ$18,21,FALSE)/AZ52)</f>
        <v>0</v>
      </c>
      <c r="BC52" s="16" t="s">
        <v>565</v>
      </c>
      <c r="BD52" s="13"/>
      <c r="BE52" s="13"/>
      <c r="BF52" s="13"/>
      <c r="BG52" s="13"/>
      <c r="BH52" s="26">
        <f t="shared" si="4"/>
        <v>6</v>
      </c>
      <c r="BI52" s="38">
        <f>IF(BH52=0,"-",VLOOKUP(BJ52,$R$8:$AQ$18,21,FALSE)/BH52)</f>
        <v>0.16666666666666666</v>
      </c>
      <c r="BJ52" s="5" t="s">
        <v>162</v>
      </c>
    </row>
    <row r="53" spans="1:62" x14ac:dyDescent="0.25">
      <c r="A53" s="2">
        <v>1</v>
      </c>
      <c r="B53" s="2">
        <v>2016</v>
      </c>
      <c r="C53" t="s">
        <v>288</v>
      </c>
      <c r="D53" t="s">
        <v>48</v>
      </c>
      <c r="E53" s="2" t="s">
        <v>7</v>
      </c>
      <c r="F53" s="2">
        <f>VLOOKUP(C53,'Five Year Alumni Srvy 2016 Data'!C:F,4,FALSE)</f>
        <v>0</v>
      </c>
      <c r="G53" s="2" t="str">
        <f>VLOOKUP(F53,Coding!K:L,2,FALSE)</f>
        <v>Non-URM</v>
      </c>
      <c r="H53" t="s">
        <v>289</v>
      </c>
      <c r="I53" t="s">
        <v>290</v>
      </c>
      <c r="J53" t="s">
        <v>17</v>
      </c>
      <c r="K53" t="s">
        <v>133</v>
      </c>
      <c r="L53" s="2">
        <v>2</v>
      </c>
      <c r="M53" t="s">
        <v>52</v>
      </c>
      <c r="N53" t="s">
        <v>134</v>
      </c>
      <c r="O53" t="s">
        <v>63</v>
      </c>
      <c r="AS53" s="5" t="s">
        <v>160</v>
      </c>
      <c r="AU53" s="16" t="s">
        <v>357</v>
      </c>
      <c r="AV53" s="13"/>
      <c r="AW53" s="13"/>
      <c r="AX53" s="13"/>
      <c r="AY53" s="13"/>
      <c r="AZ53" s="26">
        <f t="shared" si="3"/>
        <v>19</v>
      </c>
      <c r="BA53" s="38">
        <f>IF(AZ53=0,"-",VLOOKUP(AS53,$R$8:$AQ$18,4,FALSE)/AZ53)</f>
        <v>0.10526315789473684</v>
      </c>
      <c r="BC53" s="16" t="s">
        <v>357</v>
      </c>
      <c r="BD53" s="13"/>
      <c r="BE53" s="13"/>
      <c r="BF53" s="13"/>
      <c r="BG53" s="13"/>
      <c r="BH53" s="26">
        <f t="shared" si="4"/>
        <v>6</v>
      </c>
      <c r="BI53" s="38">
        <f>IF(BH53=0,"-",VLOOKUP(BJ53,$R$8:$AQ$18,4,FALSE)/BH53)</f>
        <v>0</v>
      </c>
      <c r="BJ53" s="5" t="s">
        <v>162</v>
      </c>
    </row>
    <row r="54" spans="1:62" x14ac:dyDescent="0.25">
      <c r="A54" s="2">
        <v>1</v>
      </c>
      <c r="B54" s="2">
        <v>2016</v>
      </c>
      <c r="C54" t="s">
        <v>288</v>
      </c>
      <c r="D54" t="s">
        <v>48</v>
      </c>
      <c r="E54" s="2" t="s">
        <v>7</v>
      </c>
      <c r="F54" s="2">
        <f>VLOOKUP(C54,'Five Year Alumni Srvy 2016 Data'!C:F,4,FALSE)</f>
        <v>0</v>
      </c>
      <c r="G54" s="2" t="str">
        <f>VLOOKUP(F54,Coding!K:L,2,FALSE)</f>
        <v>Non-URM</v>
      </c>
      <c r="H54" t="s">
        <v>289</v>
      </c>
      <c r="I54" t="s">
        <v>290</v>
      </c>
      <c r="J54" t="s">
        <v>17</v>
      </c>
      <c r="K54" t="s">
        <v>151</v>
      </c>
      <c r="L54" s="3"/>
      <c r="M54" t="s">
        <v>52</v>
      </c>
      <c r="N54" t="s">
        <v>152</v>
      </c>
      <c r="AS54" s="5" t="s">
        <v>160</v>
      </c>
      <c r="AU54" s="17" t="s">
        <v>523</v>
      </c>
      <c r="AV54" s="14"/>
      <c r="AW54" s="14"/>
      <c r="AX54" s="14"/>
      <c r="AY54" s="14"/>
      <c r="AZ54" s="35">
        <f t="shared" si="3"/>
        <v>19</v>
      </c>
      <c r="BA54" s="39">
        <f>IF(AZ54=0,"-",VLOOKUP(AS54,$R$8:$AQ$18,16,FALSE)/AZ54)</f>
        <v>0</v>
      </c>
      <c r="BC54" s="17" t="s">
        <v>523</v>
      </c>
      <c r="BD54" s="14"/>
      <c r="BE54" s="14"/>
      <c r="BF54" s="14"/>
      <c r="BG54" s="14"/>
      <c r="BH54" s="35">
        <f t="shared" si="4"/>
        <v>6</v>
      </c>
      <c r="BI54" s="39">
        <f>IF(BH54=0,"-",VLOOKUP(BJ54,$R$8:$AQ$18,16,FALSE)/BH54)</f>
        <v>0.16666666666666666</v>
      </c>
      <c r="BJ54" s="5" t="s">
        <v>162</v>
      </c>
    </row>
    <row r="55" spans="1:62" x14ac:dyDescent="0.25">
      <c r="A55" s="2">
        <v>1</v>
      </c>
      <c r="B55" s="2">
        <v>2016</v>
      </c>
      <c r="C55" t="s">
        <v>288</v>
      </c>
      <c r="D55" t="s">
        <v>48</v>
      </c>
      <c r="E55" s="2" t="s">
        <v>7</v>
      </c>
      <c r="F55" s="2">
        <f>VLOOKUP(C55,'Five Year Alumni Srvy 2016 Data'!C:F,4,FALSE)</f>
        <v>0</v>
      </c>
      <c r="G55" s="2" t="str">
        <f>VLOOKUP(F55,Coding!K:L,2,FALSE)</f>
        <v>Non-URM</v>
      </c>
      <c r="H55" t="s">
        <v>289</v>
      </c>
      <c r="I55" t="s">
        <v>290</v>
      </c>
      <c r="J55" t="s">
        <v>17</v>
      </c>
      <c r="K55" t="s">
        <v>159</v>
      </c>
      <c r="L55" s="3"/>
      <c r="M55" t="s">
        <v>52</v>
      </c>
      <c r="N55" t="s">
        <v>160</v>
      </c>
    </row>
    <row r="56" spans="1:62" x14ac:dyDescent="0.25">
      <c r="A56" s="2">
        <v>1</v>
      </c>
      <c r="B56" s="2">
        <v>2016</v>
      </c>
      <c r="C56" t="s">
        <v>288</v>
      </c>
      <c r="D56" t="s">
        <v>48</v>
      </c>
      <c r="E56" s="2" t="s">
        <v>7</v>
      </c>
      <c r="F56" s="2">
        <f>VLOOKUP(C56,'Five Year Alumni Srvy 2016 Data'!C:F,4,FALSE)</f>
        <v>0</v>
      </c>
      <c r="G56" s="2" t="str">
        <f>VLOOKUP(F56,Coding!K:L,2,FALSE)</f>
        <v>Non-URM</v>
      </c>
      <c r="H56" t="s">
        <v>289</v>
      </c>
      <c r="I56" t="s">
        <v>290</v>
      </c>
      <c r="J56" t="s">
        <v>17</v>
      </c>
      <c r="K56" t="s">
        <v>161</v>
      </c>
      <c r="L56" s="3"/>
      <c r="M56" t="s">
        <v>52</v>
      </c>
      <c r="N56" t="s">
        <v>162</v>
      </c>
    </row>
    <row r="57" spans="1:62" x14ac:dyDescent="0.25">
      <c r="A57" s="2">
        <v>1</v>
      </c>
      <c r="B57" s="2">
        <v>2016</v>
      </c>
      <c r="C57" t="s">
        <v>288</v>
      </c>
      <c r="D57" t="s">
        <v>48</v>
      </c>
      <c r="E57" s="2" t="s">
        <v>7</v>
      </c>
      <c r="F57" s="2">
        <f>VLOOKUP(C57,'Five Year Alumni Srvy 2016 Data'!C:F,4,FALSE)</f>
        <v>0</v>
      </c>
      <c r="G57" s="2" t="str">
        <f>VLOOKUP(F57,Coding!K:L,2,FALSE)</f>
        <v>Non-URM</v>
      </c>
      <c r="H57" t="s">
        <v>289</v>
      </c>
      <c r="I57" t="s">
        <v>290</v>
      </c>
      <c r="J57" t="s">
        <v>17</v>
      </c>
      <c r="K57" t="s">
        <v>163</v>
      </c>
      <c r="L57" s="2">
        <v>3</v>
      </c>
      <c r="M57" t="s">
        <v>52</v>
      </c>
      <c r="N57" t="s">
        <v>164</v>
      </c>
      <c r="O57" t="s">
        <v>63</v>
      </c>
    </row>
    <row r="58" spans="1:62" x14ac:dyDescent="0.25">
      <c r="A58" s="2">
        <v>1</v>
      </c>
      <c r="B58" s="2">
        <v>2016</v>
      </c>
      <c r="C58" t="s">
        <v>291</v>
      </c>
      <c r="D58" t="s">
        <v>48</v>
      </c>
      <c r="E58" s="2" t="s">
        <v>7</v>
      </c>
      <c r="F58" s="2">
        <f>VLOOKUP(C58,'Five Year Alumni Srvy 2016 Data'!C:F,4,FALSE)</f>
        <v>0</v>
      </c>
      <c r="G58" s="2" t="str">
        <f>VLOOKUP(F58,Coding!K:L,2,FALSE)</f>
        <v>Non-URM</v>
      </c>
      <c r="H58" t="s">
        <v>292</v>
      </c>
      <c r="I58" t="s">
        <v>293</v>
      </c>
      <c r="J58" t="s">
        <v>15</v>
      </c>
      <c r="K58" t="s">
        <v>51</v>
      </c>
      <c r="L58" s="3"/>
      <c r="M58" t="s">
        <v>52</v>
      </c>
      <c r="N58" t="s">
        <v>53</v>
      </c>
    </row>
    <row r="59" spans="1:62" x14ac:dyDescent="0.25">
      <c r="A59" s="2">
        <v>1</v>
      </c>
      <c r="B59" s="2">
        <v>2016</v>
      </c>
      <c r="C59" t="s">
        <v>291</v>
      </c>
      <c r="D59" t="s">
        <v>48</v>
      </c>
      <c r="E59" s="2" t="s">
        <v>7</v>
      </c>
      <c r="F59" s="2">
        <f>VLOOKUP(C59,'Five Year Alumni Srvy 2016 Data'!C:F,4,FALSE)</f>
        <v>0</v>
      </c>
      <c r="G59" s="2" t="str">
        <f>VLOOKUP(F59,Coding!K:L,2,FALSE)</f>
        <v>Non-URM</v>
      </c>
      <c r="H59" t="s">
        <v>292</v>
      </c>
      <c r="I59" t="s">
        <v>293</v>
      </c>
      <c r="J59" t="s">
        <v>15</v>
      </c>
      <c r="K59" t="s">
        <v>72</v>
      </c>
      <c r="L59" s="3"/>
      <c r="M59" t="s">
        <v>52</v>
      </c>
      <c r="N59" t="s">
        <v>73</v>
      </c>
    </row>
    <row r="60" spans="1:62" x14ac:dyDescent="0.25">
      <c r="A60" s="2">
        <v>1</v>
      </c>
      <c r="B60" s="2">
        <v>2016</v>
      </c>
      <c r="C60" t="s">
        <v>291</v>
      </c>
      <c r="D60" t="s">
        <v>48</v>
      </c>
      <c r="E60" s="2" t="s">
        <v>7</v>
      </c>
      <c r="F60" s="2">
        <f>VLOOKUP(C60,'Five Year Alumni Srvy 2016 Data'!C:F,4,FALSE)</f>
        <v>0</v>
      </c>
      <c r="G60" s="2" t="str">
        <f>VLOOKUP(F60,Coding!K:L,2,FALSE)</f>
        <v>Non-URM</v>
      </c>
      <c r="H60" t="s">
        <v>292</v>
      </c>
      <c r="I60" t="s">
        <v>293</v>
      </c>
      <c r="J60" t="s">
        <v>15</v>
      </c>
      <c r="K60" t="s">
        <v>133</v>
      </c>
      <c r="L60" s="2">
        <v>2</v>
      </c>
      <c r="M60" t="s">
        <v>52</v>
      </c>
      <c r="N60" t="s">
        <v>134</v>
      </c>
      <c r="O60" t="s">
        <v>63</v>
      </c>
    </row>
    <row r="61" spans="1:62" x14ac:dyDescent="0.25">
      <c r="A61" s="2">
        <v>1</v>
      </c>
      <c r="B61" s="2">
        <v>2016</v>
      </c>
      <c r="C61" t="s">
        <v>291</v>
      </c>
      <c r="D61" t="s">
        <v>48</v>
      </c>
      <c r="E61" s="2" t="s">
        <v>7</v>
      </c>
      <c r="F61" s="2">
        <f>VLOOKUP(C61,'Five Year Alumni Srvy 2016 Data'!C:F,4,FALSE)</f>
        <v>0</v>
      </c>
      <c r="G61" s="2" t="str">
        <f>VLOOKUP(F61,Coding!K:L,2,FALSE)</f>
        <v>Non-URM</v>
      </c>
      <c r="H61" t="s">
        <v>292</v>
      </c>
      <c r="I61" t="s">
        <v>293</v>
      </c>
      <c r="J61" t="s">
        <v>15</v>
      </c>
      <c r="K61" t="s">
        <v>151</v>
      </c>
      <c r="L61" s="3"/>
      <c r="M61" t="s">
        <v>52</v>
      </c>
      <c r="N61" t="s">
        <v>152</v>
      </c>
    </row>
    <row r="62" spans="1:62" x14ac:dyDescent="0.25">
      <c r="A62" s="2">
        <v>1</v>
      </c>
      <c r="B62" s="2">
        <v>2016</v>
      </c>
      <c r="C62" t="s">
        <v>291</v>
      </c>
      <c r="D62" t="s">
        <v>48</v>
      </c>
      <c r="E62" s="2" t="s">
        <v>7</v>
      </c>
      <c r="F62" s="2">
        <f>VLOOKUP(C62,'Five Year Alumni Srvy 2016 Data'!C:F,4,FALSE)</f>
        <v>0</v>
      </c>
      <c r="G62" s="2" t="str">
        <f>VLOOKUP(F62,Coding!K:L,2,FALSE)</f>
        <v>Non-URM</v>
      </c>
      <c r="H62" t="s">
        <v>292</v>
      </c>
      <c r="I62" t="s">
        <v>293</v>
      </c>
      <c r="J62" t="s">
        <v>15</v>
      </c>
      <c r="K62" t="s">
        <v>159</v>
      </c>
      <c r="L62" s="3"/>
      <c r="M62" t="s">
        <v>52</v>
      </c>
      <c r="N62" t="s">
        <v>160</v>
      </c>
    </row>
    <row r="63" spans="1:62" x14ac:dyDescent="0.25">
      <c r="A63" s="2">
        <v>1</v>
      </c>
      <c r="B63" s="2">
        <v>2016</v>
      </c>
      <c r="C63" t="s">
        <v>291</v>
      </c>
      <c r="D63" t="s">
        <v>48</v>
      </c>
      <c r="E63" s="2" t="s">
        <v>7</v>
      </c>
      <c r="F63" s="2">
        <f>VLOOKUP(C63,'Five Year Alumni Srvy 2016 Data'!C:F,4,FALSE)</f>
        <v>0</v>
      </c>
      <c r="G63" s="2" t="str">
        <f>VLOOKUP(F63,Coding!K:L,2,FALSE)</f>
        <v>Non-URM</v>
      </c>
      <c r="H63" t="s">
        <v>292</v>
      </c>
      <c r="I63" t="s">
        <v>293</v>
      </c>
      <c r="J63" t="s">
        <v>15</v>
      </c>
      <c r="K63" t="s">
        <v>161</v>
      </c>
      <c r="L63" s="3"/>
      <c r="M63" t="s">
        <v>52</v>
      </c>
      <c r="N63" t="s">
        <v>162</v>
      </c>
    </row>
    <row r="64" spans="1:62" x14ac:dyDescent="0.25">
      <c r="A64" s="2">
        <v>1</v>
      </c>
      <c r="B64" s="2">
        <v>2016</v>
      </c>
      <c r="C64" t="s">
        <v>291</v>
      </c>
      <c r="D64" t="s">
        <v>48</v>
      </c>
      <c r="E64" s="2" t="s">
        <v>7</v>
      </c>
      <c r="F64" s="2">
        <f>VLOOKUP(C64,'Five Year Alumni Srvy 2016 Data'!C:F,4,FALSE)</f>
        <v>0</v>
      </c>
      <c r="G64" s="2" t="str">
        <f>VLOOKUP(F64,Coding!K:L,2,FALSE)</f>
        <v>Non-URM</v>
      </c>
      <c r="H64" t="s">
        <v>292</v>
      </c>
      <c r="I64" t="s">
        <v>293</v>
      </c>
      <c r="J64" t="s">
        <v>15</v>
      </c>
      <c r="K64" t="s">
        <v>163</v>
      </c>
      <c r="L64" s="2">
        <v>1</v>
      </c>
      <c r="M64" t="s">
        <v>52</v>
      </c>
      <c r="N64" t="s">
        <v>164</v>
      </c>
      <c r="O64" t="s">
        <v>165</v>
      </c>
    </row>
    <row r="65" spans="1:15" x14ac:dyDescent="0.25">
      <c r="A65" s="2">
        <v>1</v>
      </c>
      <c r="B65" s="2">
        <v>2016</v>
      </c>
      <c r="C65" t="s">
        <v>297</v>
      </c>
      <c r="D65" t="s">
        <v>48</v>
      </c>
      <c r="E65" s="2" t="s">
        <v>7</v>
      </c>
      <c r="F65" s="2">
        <f>VLOOKUP(C65,'Five Year Alumni Srvy 2016 Data'!C:F,4,FALSE)</f>
        <v>0</v>
      </c>
      <c r="G65" s="2" t="str">
        <f>VLOOKUP(F65,Coding!K:L,2,FALSE)</f>
        <v>Non-URM</v>
      </c>
      <c r="H65" t="s">
        <v>298</v>
      </c>
      <c r="I65" t="s">
        <v>298</v>
      </c>
      <c r="J65" t="s">
        <v>21</v>
      </c>
      <c r="K65" t="s">
        <v>51</v>
      </c>
      <c r="L65" s="3"/>
      <c r="M65" t="s">
        <v>52</v>
      </c>
      <c r="N65" t="s">
        <v>53</v>
      </c>
    </row>
    <row r="66" spans="1:15" x14ac:dyDescent="0.25">
      <c r="A66" s="2">
        <v>1</v>
      </c>
      <c r="B66" s="2">
        <v>2016</v>
      </c>
      <c r="C66" t="s">
        <v>297</v>
      </c>
      <c r="D66" t="s">
        <v>48</v>
      </c>
      <c r="E66" s="2" t="s">
        <v>7</v>
      </c>
      <c r="F66" s="2">
        <f>VLOOKUP(C66,'Five Year Alumni Srvy 2016 Data'!C:F,4,FALSE)</f>
        <v>0</v>
      </c>
      <c r="G66" s="2" t="str">
        <f>VLOOKUP(F66,Coding!K:L,2,FALSE)</f>
        <v>Non-URM</v>
      </c>
      <c r="H66" t="s">
        <v>298</v>
      </c>
      <c r="I66" t="s">
        <v>298</v>
      </c>
      <c r="J66" t="s">
        <v>21</v>
      </c>
      <c r="K66" t="s">
        <v>72</v>
      </c>
      <c r="L66" s="3"/>
      <c r="M66" t="s">
        <v>52</v>
      </c>
      <c r="N66" t="s">
        <v>73</v>
      </c>
    </row>
    <row r="67" spans="1:15" x14ac:dyDescent="0.25">
      <c r="A67" s="2">
        <v>1</v>
      </c>
      <c r="B67" s="2">
        <v>2016</v>
      </c>
      <c r="C67" t="s">
        <v>297</v>
      </c>
      <c r="D67" t="s">
        <v>48</v>
      </c>
      <c r="E67" s="2" t="s">
        <v>7</v>
      </c>
      <c r="F67" s="2">
        <f>VLOOKUP(C67,'Five Year Alumni Srvy 2016 Data'!C:F,4,FALSE)</f>
        <v>0</v>
      </c>
      <c r="G67" s="2" t="str">
        <f>VLOOKUP(F67,Coding!K:L,2,FALSE)</f>
        <v>Non-URM</v>
      </c>
      <c r="H67" t="s">
        <v>298</v>
      </c>
      <c r="I67" t="s">
        <v>298</v>
      </c>
      <c r="J67" t="s">
        <v>21</v>
      </c>
      <c r="K67" t="s">
        <v>133</v>
      </c>
      <c r="L67" s="2">
        <v>2</v>
      </c>
      <c r="M67" t="s">
        <v>52</v>
      </c>
      <c r="N67" t="s">
        <v>134</v>
      </c>
      <c r="O67" t="s">
        <v>63</v>
      </c>
    </row>
    <row r="68" spans="1:15" x14ac:dyDescent="0.25">
      <c r="A68" s="2">
        <v>1</v>
      </c>
      <c r="B68" s="2">
        <v>2016</v>
      </c>
      <c r="C68" t="s">
        <v>297</v>
      </c>
      <c r="D68" t="s">
        <v>48</v>
      </c>
      <c r="E68" s="2" t="s">
        <v>7</v>
      </c>
      <c r="F68" s="2">
        <f>VLOOKUP(C68,'Five Year Alumni Srvy 2016 Data'!C:F,4,FALSE)</f>
        <v>0</v>
      </c>
      <c r="G68" s="2" t="str">
        <f>VLOOKUP(F68,Coding!K:L,2,FALSE)</f>
        <v>Non-URM</v>
      </c>
      <c r="H68" t="s">
        <v>298</v>
      </c>
      <c r="I68" t="s">
        <v>298</v>
      </c>
      <c r="J68" t="s">
        <v>21</v>
      </c>
      <c r="K68" t="s">
        <v>151</v>
      </c>
      <c r="L68" s="3"/>
      <c r="M68" t="s">
        <v>52</v>
      </c>
      <c r="N68" t="s">
        <v>152</v>
      </c>
    </row>
    <row r="69" spans="1:15" x14ac:dyDescent="0.25">
      <c r="A69" s="2">
        <v>1</v>
      </c>
      <c r="B69" s="2">
        <v>2016</v>
      </c>
      <c r="C69" t="s">
        <v>297</v>
      </c>
      <c r="D69" t="s">
        <v>48</v>
      </c>
      <c r="E69" s="2" t="s">
        <v>7</v>
      </c>
      <c r="F69" s="2">
        <f>VLOOKUP(C69,'Five Year Alumni Srvy 2016 Data'!C:F,4,FALSE)</f>
        <v>0</v>
      </c>
      <c r="G69" s="2" t="str">
        <f>VLOOKUP(F69,Coding!K:L,2,FALSE)</f>
        <v>Non-URM</v>
      </c>
      <c r="H69" t="s">
        <v>298</v>
      </c>
      <c r="I69" t="s">
        <v>298</v>
      </c>
      <c r="J69" t="s">
        <v>21</v>
      </c>
      <c r="K69" t="s">
        <v>159</v>
      </c>
      <c r="L69" s="3"/>
      <c r="M69" t="s">
        <v>52</v>
      </c>
      <c r="N69" t="s">
        <v>160</v>
      </c>
    </row>
    <row r="70" spans="1:15" x14ac:dyDescent="0.25">
      <c r="A70" s="2">
        <v>1</v>
      </c>
      <c r="B70" s="2">
        <v>2016</v>
      </c>
      <c r="C70" t="s">
        <v>297</v>
      </c>
      <c r="D70" t="s">
        <v>48</v>
      </c>
      <c r="E70" s="2" t="s">
        <v>7</v>
      </c>
      <c r="F70" s="2">
        <f>VLOOKUP(C70,'Five Year Alumni Srvy 2016 Data'!C:F,4,FALSE)</f>
        <v>0</v>
      </c>
      <c r="G70" s="2" t="str">
        <f>VLOOKUP(F70,Coding!K:L,2,FALSE)</f>
        <v>Non-URM</v>
      </c>
      <c r="H70" t="s">
        <v>298</v>
      </c>
      <c r="I70" t="s">
        <v>298</v>
      </c>
      <c r="J70" t="s">
        <v>21</v>
      </c>
      <c r="K70" t="s">
        <v>161</v>
      </c>
      <c r="L70" s="3"/>
      <c r="M70" t="s">
        <v>52</v>
      </c>
      <c r="N70" t="s">
        <v>162</v>
      </c>
    </row>
    <row r="71" spans="1:15" x14ac:dyDescent="0.25">
      <c r="A71" s="2">
        <v>1</v>
      </c>
      <c r="B71" s="2">
        <v>2016</v>
      </c>
      <c r="C71" t="s">
        <v>297</v>
      </c>
      <c r="D71" t="s">
        <v>48</v>
      </c>
      <c r="E71" s="2" t="s">
        <v>7</v>
      </c>
      <c r="F71" s="2">
        <f>VLOOKUP(C71,'Five Year Alumni Srvy 2016 Data'!C:F,4,FALSE)</f>
        <v>0</v>
      </c>
      <c r="G71" s="2" t="str">
        <f>VLOOKUP(F71,Coding!K:L,2,FALSE)</f>
        <v>Non-URM</v>
      </c>
      <c r="H71" t="s">
        <v>298</v>
      </c>
      <c r="I71" t="s">
        <v>298</v>
      </c>
      <c r="J71" t="s">
        <v>21</v>
      </c>
      <c r="K71" t="s">
        <v>163</v>
      </c>
      <c r="L71" s="2">
        <v>1</v>
      </c>
      <c r="M71" t="s">
        <v>52</v>
      </c>
      <c r="N71" t="s">
        <v>164</v>
      </c>
      <c r="O71" t="s">
        <v>165</v>
      </c>
    </row>
    <row r="72" spans="1:15" x14ac:dyDescent="0.25">
      <c r="A72" s="2">
        <v>1</v>
      </c>
      <c r="B72" s="2">
        <v>2016</v>
      </c>
      <c r="C72" t="s">
        <v>299</v>
      </c>
      <c r="D72" t="s">
        <v>48</v>
      </c>
      <c r="E72" s="2" t="s">
        <v>7</v>
      </c>
      <c r="F72" s="2">
        <f>VLOOKUP(C72,'Five Year Alumni Srvy 2016 Data'!C:F,4,FALSE)</f>
        <v>0</v>
      </c>
      <c r="G72" s="2" t="str">
        <f>VLOOKUP(F72,Coding!K:L,2,FALSE)</f>
        <v>Non-URM</v>
      </c>
      <c r="H72" t="s">
        <v>241</v>
      </c>
      <c r="I72" t="s">
        <v>242</v>
      </c>
      <c r="J72" t="s">
        <v>21</v>
      </c>
      <c r="K72" t="s">
        <v>51</v>
      </c>
      <c r="L72" s="3"/>
      <c r="M72" t="s">
        <v>52</v>
      </c>
      <c r="N72" t="s">
        <v>53</v>
      </c>
    </row>
    <row r="73" spans="1:15" x14ac:dyDescent="0.25">
      <c r="A73" s="2">
        <v>1</v>
      </c>
      <c r="B73" s="2">
        <v>2016</v>
      </c>
      <c r="C73" t="s">
        <v>299</v>
      </c>
      <c r="D73" t="s">
        <v>48</v>
      </c>
      <c r="E73" s="2" t="s">
        <v>7</v>
      </c>
      <c r="F73" s="2">
        <f>VLOOKUP(C73,'Five Year Alumni Srvy 2016 Data'!C:F,4,FALSE)</f>
        <v>0</v>
      </c>
      <c r="G73" s="2" t="str">
        <f>VLOOKUP(F73,Coding!K:L,2,FALSE)</f>
        <v>Non-URM</v>
      </c>
      <c r="H73" t="s">
        <v>241</v>
      </c>
      <c r="I73" t="s">
        <v>242</v>
      </c>
      <c r="J73" t="s">
        <v>21</v>
      </c>
      <c r="K73" t="s">
        <v>72</v>
      </c>
      <c r="L73" s="3"/>
      <c r="M73" t="s">
        <v>52</v>
      </c>
      <c r="N73" t="s">
        <v>73</v>
      </c>
    </row>
    <row r="74" spans="1:15" x14ac:dyDescent="0.25">
      <c r="A74" s="2">
        <v>1</v>
      </c>
      <c r="B74" s="2">
        <v>2016</v>
      </c>
      <c r="C74" t="s">
        <v>299</v>
      </c>
      <c r="D74" t="s">
        <v>48</v>
      </c>
      <c r="E74" s="2" t="s">
        <v>7</v>
      </c>
      <c r="F74" s="2">
        <f>VLOOKUP(C74,'Five Year Alumni Srvy 2016 Data'!C:F,4,FALSE)</f>
        <v>0</v>
      </c>
      <c r="G74" s="2" t="str">
        <f>VLOOKUP(F74,Coding!K:L,2,FALSE)</f>
        <v>Non-URM</v>
      </c>
      <c r="H74" t="s">
        <v>241</v>
      </c>
      <c r="I74" t="s">
        <v>242</v>
      </c>
      <c r="J74" t="s">
        <v>21</v>
      </c>
      <c r="K74" t="s">
        <v>133</v>
      </c>
      <c r="L74" s="2">
        <v>2</v>
      </c>
      <c r="M74" t="s">
        <v>52</v>
      </c>
      <c r="N74" t="s">
        <v>134</v>
      </c>
      <c r="O74" t="s">
        <v>63</v>
      </c>
    </row>
    <row r="75" spans="1:15" x14ac:dyDescent="0.25">
      <c r="A75" s="2">
        <v>1</v>
      </c>
      <c r="B75" s="2">
        <v>2016</v>
      </c>
      <c r="C75" t="s">
        <v>299</v>
      </c>
      <c r="D75" t="s">
        <v>48</v>
      </c>
      <c r="E75" s="2" t="s">
        <v>7</v>
      </c>
      <c r="F75" s="2">
        <f>VLOOKUP(C75,'Five Year Alumni Srvy 2016 Data'!C:F,4,FALSE)</f>
        <v>0</v>
      </c>
      <c r="G75" s="2" t="str">
        <f>VLOOKUP(F75,Coding!K:L,2,FALSE)</f>
        <v>Non-URM</v>
      </c>
      <c r="H75" t="s">
        <v>241</v>
      </c>
      <c r="I75" t="s">
        <v>242</v>
      </c>
      <c r="J75" t="s">
        <v>21</v>
      </c>
      <c r="K75" t="s">
        <v>151</v>
      </c>
      <c r="L75" s="3"/>
      <c r="M75" t="s">
        <v>52</v>
      </c>
      <c r="N75" t="s">
        <v>152</v>
      </c>
    </row>
    <row r="76" spans="1:15" x14ac:dyDescent="0.25">
      <c r="A76" s="2">
        <v>1</v>
      </c>
      <c r="B76" s="2">
        <v>2016</v>
      </c>
      <c r="C76" t="s">
        <v>299</v>
      </c>
      <c r="D76" t="s">
        <v>48</v>
      </c>
      <c r="E76" s="2" t="s">
        <v>7</v>
      </c>
      <c r="F76" s="2">
        <f>VLOOKUP(C76,'Five Year Alumni Srvy 2016 Data'!C:F,4,FALSE)</f>
        <v>0</v>
      </c>
      <c r="G76" s="2" t="str">
        <f>VLOOKUP(F76,Coding!K:L,2,FALSE)</f>
        <v>Non-URM</v>
      </c>
      <c r="H76" t="s">
        <v>241</v>
      </c>
      <c r="I76" t="s">
        <v>242</v>
      </c>
      <c r="J76" t="s">
        <v>21</v>
      </c>
      <c r="K76" t="s">
        <v>159</v>
      </c>
      <c r="L76" s="3"/>
      <c r="M76" t="s">
        <v>52</v>
      </c>
      <c r="N76" t="s">
        <v>160</v>
      </c>
    </row>
    <row r="77" spans="1:15" x14ac:dyDescent="0.25">
      <c r="A77" s="2">
        <v>1</v>
      </c>
      <c r="B77" s="2">
        <v>2016</v>
      </c>
      <c r="C77" t="s">
        <v>299</v>
      </c>
      <c r="D77" t="s">
        <v>48</v>
      </c>
      <c r="E77" s="2" t="s">
        <v>7</v>
      </c>
      <c r="F77" s="2">
        <f>VLOOKUP(C77,'Five Year Alumni Srvy 2016 Data'!C:F,4,FALSE)</f>
        <v>0</v>
      </c>
      <c r="G77" s="2" t="str">
        <f>VLOOKUP(F77,Coding!K:L,2,FALSE)</f>
        <v>Non-URM</v>
      </c>
      <c r="H77" t="s">
        <v>241</v>
      </c>
      <c r="I77" t="s">
        <v>242</v>
      </c>
      <c r="J77" t="s">
        <v>21</v>
      </c>
      <c r="K77" t="s">
        <v>161</v>
      </c>
      <c r="L77" s="3"/>
      <c r="M77" t="s">
        <v>52</v>
      </c>
      <c r="N77" t="s">
        <v>162</v>
      </c>
    </row>
    <row r="78" spans="1:15" x14ac:dyDescent="0.25">
      <c r="A78" s="2">
        <v>1</v>
      </c>
      <c r="B78" s="2">
        <v>2016</v>
      </c>
      <c r="C78" t="s">
        <v>299</v>
      </c>
      <c r="D78" t="s">
        <v>48</v>
      </c>
      <c r="E78" s="2" t="s">
        <v>7</v>
      </c>
      <c r="F78" s="2">
        <f>VLOOKUP(C78,'Five Year Alumni Srvy 2016 Data'!C:F,4,FALSE)</f>
        <v>0</v>
      </c>
      <c r="G78" s="2" t="str">
        <f>VLOOKUP(F78,Coding!K:L,2,FALSE)</f>
        <v>Non-URM</v>
      </c>
      <c r="H78" t="s">
        <v>241</v>
      </c>
      <c r="I78" t="s">
        <v>242</v>
      </c>
      <c r="J78" t="s">
        <v>21</v>
      </c>
      <c r="K78" t="s">
        <v>163</v>
      </c>
      <c r="L78" s="2">
        <v>2</v>
      </c>
      <c r="M78" t="s">
        <v>52</v>
      </c>
      <c r="N78" t="s">
        <v>164</v>
      </c>
      <c r="O78" t="s">
        <v>177</v>
      </c>
    </row>
    <row r="79" spans="1:15" x14ac:dyDescent="0.25">
      <c r="A79" s="2">
        <v>1</v>
      </c>
      <c r="B79" s="2">
        <v>2016</v>
      </c>
      <c r="C79" t="s">
        <v>305</v>
      </c>
      <c r="D79" t="s">
        <v>204</v>
      </c>
      <c r="E79" s="2" t="s">
        <v>7</v>
      </c>
      <c r="F79" s="2">
        <f>VLOOKUP(C79,'Five Year Alumni Srvy 2016 Data'!C:F,4,FALSE)</f>
        <v>0</v>
      </c>
      <c r="G79" s="2" t="str">
        <f>VLOOKUP(F79,Coding!K:L,2,FALSE)</f>
        <v>Non-URM</v>
      </c>
      <c r="H79" t="s">
        <v>306</v>
      </c>
      <c r="I79" t="s">
        <v>306</v>
      </c>
      <c r="J79" t="s">
        <v>21</v>
      </c>
      <c r="K79" t="s">
        <v>51</v>
      </c>
      <c r="L79" s="3"/>
      <c r="M79" t="s">
        <v>52</v>
      </c>
      <c r="N79" t="s">
        <v>53</v>
      </c>
    </row>
    <row r="80" spans="1:15" x14ac:dyDescent="0.25">
      <c r="A80" s="2">
        <v>1</v>
      </c>
      <c r="B80" s="2">
        <v>2016</v>
      </c>
      <c r="C80" t="s">
        <v>305</v>
      </c>
      <c r="D80" t="s">
        <v>204</v>
      </c>
      <c r="E80" s="2" t="s">
        <v>7</v>
      </c>
      <c r="F80" s="2">
        <f>VLOOKUP(C80,'Five Year Alumni Srvy 2016 Data'!C:F,4,FALSE)</f>
        <v>0</v>
      </c>
      <c r="G80" s="2" t="str">
        <f>VLOOKUP(F80,Coding!K:L,2,FALSE)</f>
        <v>Non-URM</v>
      </c>
      <c r="H80" t="s">
        <v>306</v>
      </c>
      <c r="I80" t="s">
        <v>306</v>
      </c>
      <c r="J80" t="s">
        <v>21</v>
      </c>
      <c r="K80" t="s">
        <v>72</v>
      </c>
      <c r="L80" s="3"/>
      <c r="M80" t="s">
        <v>52</v>
      </c>
      <c r="N80" t="s">
        <v>73</v>
      </c>
    </row>
    <row r="81" spans="1:15" x14ac:dyDescent="0.25">
      <c r="A81" s="2">
        <v>1</v>
      </c>
      <c r="B81" s="2">
        <v>2016</v>
      </c>
      <c r="C81" t="s">
        <v>305</v>
      </c>
      <c r="D81" t="s">
        <v>204</v>
      </c>
      <c r="E81" s="2" t="s">
        <v>7</v>
      </c>
      <c r="F81" s="2">
        <f>VLOOKUP(C81,'Five Year Alumni Srvy 2016 Data'!C:F,4,FALSE)</f>
        <v>0</v>
      </c>
      <c r="G81" s="2" t="str">
        <f>VLOOKUP(F81,Coding!K:L,2,FALSE)</f>
        <v>Non-URM</v>
      </c>
      <c r="H81" t="s">
        <v>306</v>
      </c>
      <c r="I81" t="s">
        <v>306</v>
      </c>
      <c r="J81" t="s">
        <v>21</v>
      </c>
      <c r="K81" t="s">
        <v>133</v>
      </c>
      <c r="L81" s="2">
        <v>2</v>
      </c>
      <c r="M81" t="s">
        <v>52</v>
      </c>
      <c r="N81" t="s">
        <v>134</v>
      </c>
      <c r="O81" t="s">
        <v>63</v>
      </c>
    </row>
    <row r="82" spans="1:15" x14ac:dyDescent="0.25">
      <c r="A82" s="2">
        <v>1</v>
      </c>
      <c r="B82" s="2">
        <v>2016</v>
      </c>
      <c r="C82" t="s">
        <v>305</v>
      </c>
      <c r="D82" t="s">
        <v>204</v>
      </c>
      <c r="E82" s="2" t="s">
        <v>7</v>
      </c>
      <c r="F82" s="2">
        <f>VLOOKUP(C82,'Five Year Alumni Srvy 2016 Data'!C:F,4,FALSE)</f>
        <v>0</v>
      </c>
      <c r="G82" s="2" t="str">
        <f>VLOOKUP(F82,Coding!K:L,2,FALSE)</f>
        <v>Non-URM</v>
      </c>
      <c r="H82" t="s">
        <v>306</v>
      </c>
      <c r="I82" t="s">
        <v>306</v>
      </c>
      <c r="J82" t="s">
        <v>21</v>
      </c>
      <c r="K82" t="s">
        <v>151</v>
      </c>
      <c r="L82" s="3"/>
      <c r="M82" t="s">
        <v>52</v>
      </c>
      <c r="N82" t="s">
        <v>152</v>
      </c>
    </row>
    <row r="83" spans="1:15" x14ac:dyDescent="0.25">
      <c r="A83" s="2">
        <v>1</v>
      </c>
      <c r="B83" s="2">
        <v>2016</v>
      </c>
      <c r="C83" t="s">
        <v>305</v>
      </c>
      <c r="D83" t="s">
        <v>204</v>
      </c>
      <c r="E83" s="2" t="s">
        <v>7</v>
      </c>
      <c r="F83" s="2">
        <f>VLOOKUP(C83,'Five Year Alumni Srvy 2016 Data'!C:F,4,FALSE)</f>
        <v>0</v>
      </c>
      <c r="G83" s="2" t="str">
        <f>VLOOKUP(F83,Coding!K:L,2,FALSE)</f>
        <v>Non-URM</v>
      </c>
      <c r="H83" t="s">
        <v>306</v>
      </c>
      <c r="I83" t="s">
        <v>306</v>
      </c>
      <c r="J83" t="s">
        <v>21</v>
      </c>
      <c r="K83" t="s">
        <v>159</v>
      </c>
      <c r="L83" s="3"/>
      <c r="M83" t="s">
        <v>52</v>
      </c>
      <c r="N83" t="s">
        <v>160</v>
      </c>
    </row>
    <row r="84" spans="1:15" x14ac:dyDescent="0.25">
      <c r="A84" s="2">
        <v>1</v>
      </c>
      <c r="B84" s="2">
        <v>2016</v>
      </c>
      <c r="C84" t="s">
        <v>305</v>
      </c>
      <c r="D84" t="s">
        <v>204</v>
      </c>
      <c r="E84" s="2" t="s">
        <v>7</v>
      </c>
      <c r="F84" s="2">
        <f>VLOOKUP(C84,'Five Year Alumni Srvy 2016 Data'!C:F,4,FALSE)</f>
        <v>0</v>
      </c>
      <c r="G84" s="2" t="str">
        <f>VLOOKUP(F84,Coding!K:L,2,FALSE)</f>
        <v>Non-URM</v>
      </c>
      <c r="H84" t="s">
        <v>306</v>
      </c>
      <c r="I84" t="s">
        <v>306</v>
      </c>
      <c r="J84" t="s">
        <v>21</v>
      </c>
      <c r="K84" t="s">
        <v>161</v>
      </c>
      <c r="L84" s="3"/>
      <c r="M84" t="s">
        <v>52</v>
      </c>
      <c r="N84" t="s">
        <v>162</v>
      </c>
    </row>
    <row r="85" spans="1:15" x14ac:dyDescent="0.25">
      <c r="A85" s="2">
        <v>1</v>
      </c>
      <c r="B85" s="2">
        <v>2016</v>
      </c>
      <c r="C85" t="s">
        <v>305</v>
      </c>
      <c r="D85" t="s">
        <v>204</v>
      </c>
      <c r="E85" s="2" t="s">
        <v>7</v>
      </c>
      <c r="F85" s="2">
        <f>VLOOKUP(C85,'Five Year Alumni Srvy 2016 Data'!C:F,4,FALSE)</f>
        <v>0</v>
      </c>
      <c r="G85" s="2" t="str">
        <f>VLOOKUP(F85,Coding!K:L,2,FALSE)</f>
        <v>Non-URM</v>
      </c>
      <c r="H85" t="s">
        <v>306</v>
      </c>
      <c r="I85" t="s">
        <v>306</v>
      </c>
      <c r="J85" t="s">
        <v>21</v>
      </c>
      <c r="K85" t="s">
        <v>163</v>
      </c>
      <c r="L85" s="2">
        <v>2</v>
      </c>
      <c r="M85" t="s">
        <v>52</v>
      </c>
      <c r="N85" t="s">
        <v>164</v>
      </c>
      <c r="O85" t="s">
        <v>177</v>
      </c>
    </row>
    <row r="86" spans="1:15" x14ac:dyDescent="0.25">
      <c r="A86" s="2">
        <v>1</v>
      </c>
      <c r="B86" s="2">
        <v>2016</v>
      </c>
      <c r="C86" t="s">
        <v>326</v>
      </c>
      <c r="D86" t="s">
        <v>48</v>
      </c>
      <c r="E86" s="2" t="s">
        <v>7</v>
      </c>
      <c r="F86" s="2">
        <f>VLOOKUP(C86,'Five Year Alumni Srvy 2016 Data'!C:F,4,FALSE)</f>
        <v>0</v>
      </c>
      <c r="G86" s="2" t="str">
        <f>VLOOKUP(F86,Coding!K:L,2,FALSE)</f>
        <v>Non-URM</v>
      </c>
      <c r="H86" t="s">
        <v>182</v>
      </c>
      <c r="I86" t="s">
        <v>182</v>
      </c>
      <c r="J86" t="s">
        <v>21</v>
      </c>
      <c r="K86" t="s">
        <v>51</v>
      </c>
      <c r="L86" s="3"/>
      <c r="M86" t="s">
        <v>52</v>
      </c>
      <c r="N86" t="s">
        <v>53</v>
      </c>
    </row>
    <row r="87" spans="1:15" x14ac:dyDescent="0.25">
      <c r="A87" s="2">
        <v>1</v>
      </c>
      <c r="B87" s="2">
        <v>2016</v>
      </c>
      <c r="C87" t="s">
        <v>326</v>
      </c>
      <c r="D87" t="s">
        <v>48</v>
      </c>
      <c r="E87" s="2" t="s">
        <v>7</v>
      </c>
      <c r="F87" s="2">
        <f>VLOOKUP(C87,'Five Year Alumni Srvy 2016 Data'!C:F,4,FALSE)</f>
        <v>0</v>
      </c>
      <c r="G87" s="2" t="str">
        <f>VLOOKUP(F87,Coding!K:L,2,FALSE)</f>
        <v>Non-URM</v>
      </c>
      <c r="H87" t="s">
        <v>182</v>
      </c>
      <c r="I87" t="s">
        <v>182</v>
      </c>
      <c r="J87" t="s">
        <v>21</v>
      </c>
      <c r="K87" t="s">
        <v>72</v>
      </c>
      <c r="L87" s="3"/>
      <c r="M87" t="s">
        <v>52</v>
      </c>
      <c r="N87" t="s">
        <v>73</v>
      </c>
    </row>
    <row r="88" spans="1:15" x14ac:dyDescent="0.25">
      <c r="A88" s="2">
        <v>1</v>
      </c>
      <c r="B88" s="2">
        <v>2016</v>
      </c>
      <c r="C88" t="s">
        <v>326</v>
      </c>
      <c r="D88" t="s">
        <v>48</v>
      </c>
      <c r="E88" s="2" t="s">
        <v>7</v>
      </c>
      <c r="F88" s="2">
        <f>VLOOKUP(C88,'Five Year Alumni Srvy 2016 Data'!C:F,4,FALSE)</f>
        <v>0</v>
      </c>
      <c r="G88" s="2" t="str">
        <f>VLOOKUP(F88,Coding!K:L,2,FALSE)</f>
        <v>Non-URM</v>
      </c>
      <c r="H88" t="s">
        <v>182</v>
      </c>
      <c r="I88" t="s">
        <v>182</v>
      </c>
      <c r="J88" t="s">
        <v>21</v>
      </c>
      <c r="K88" t="s">
        <v>133</v>
      </c>
      <c r="L88" s="2">
        <v>2</v>
      </c>
      <c r="M88" t="s">
        <v>52</v>
      </c>
      <c r="N88" t="s">
        <v>134</v>
      </c>
      <c r="O88" t="s">
        <v>63</v>
      </c>
    </row>
    <row r="89" spans="1:15" x14ac:dyDescent="0.25">
      <c r="A89" s="2">
        <v>1</v>
      </c>
      <c r="B89" s="2">
        <v>2016</v>
      </c>
      <c r="C89" t="s">
        <v>326</v>
      </c>
      <c r="D89" t="s">
        <v>48</v>
      </c>
      <c r="E89" s="2" t="s">
        <v>7</v>
      </c>
      <c r="F89" s="2">
        <f>VLOOKUP(C89,'Five Year Alumni Srvy 2016 Data'!C:F,4,FALSE)</f>
        <v>0</v>
      </c>
      <c r="G89" s="2" t="str">
        <f>VLOOKUP(F89,Coding!K:L,2,FALSE)</f>
        <v>Non-URM</v>
      </c>
      <c r="H89" t="s">
        <v>182</v>
      </c>
      <c r="I89" t="s">
        <v>182</v>
      </c>
      <c r="J89" t="s">
        <v>21</v>
      </c>
      <c r="K89" t="s">
        <v>151</v>
      </c>
      <c r="L89" s="3"/>
      <c r="M89" t="s">
        <v>52</v>
      </c>
      <c r="N89" t="s">
        <v>152</v>
      </c>
    </row>
    <row r="90" spans="1:15" x14ac:dyDescent="0.25">
      <c r="A90" s="2">
        <v>1</v>
      </c>
      <c r="B90" s="2">
        <v>2016</v>
      </c>
      <c r="C90" t="s">
        <v>326</v>
      </c>
      <c r="D90" t="s">
        <v>48</v>
      </c>
      <c r="E90" s="2" t="s">
        <v>7</v>
      </c>
      <c r="F90" s="2">
        <f>VLOOKUP(C90,'Five Year Alumni Srvy 2016 Data'!C:F,4,FALSE)</f>
        <v>0</v>
      </c>
      <c r="G90" s="2" t="str">
        <f>VLOOKUP(F90,Coding!K:L,2,FALSE)</f>
        <v>Non-URM</v>
      </c>
      <c r="H90" t="s">
        <v>182</v>
      </c>
      <c r="I90" t="s">
        <v>182</v>
      </c>
      <c r="J90" t="s">
        <v>21</v>
      </c>
      <c r="K90" t="s">
        <v>159</v>
      </c>
      <c r="L90" s="3"/>
      <c r="M90" t="s">
        <v>52</v>
      </c>
      <c r="N90" t="s">
        <v>160</v>
      </c>
    </row>
    <row r="91" spans="1:15" x14ac:dyDescent="0.25">
      <c r="A91" s="2">
        <v>1</v>
      </c>
      <c r="B91" s="2">
        <v>2016</v>
      </c>
      <c r="C91" t="s">
        <v>326</v>
      </c>
      <c r="D91" t="s">
        <v>48</v>
      </c>
      <c r="E91" s="2" t="s">
        <v>7</v>
      </c>
      <c r="F91" s="2">
        <f>VLOOKUP(C91,'Five Year Alumni Srvy 2016 Data'!C:F,4,FALSE)</f>
        <v>0</v>
      </c>
      <c r="G91" s="2" t="str">
        <f>VLOOKUP(F91,Coding!K:L,2,FALSE)</f>
        <v>Non-URM</v>
      </c>
      <c r="H91" t="s">
        <v>182</v>
      </c>
      <c r="I91" t="s">
        <v>182</v>
      </c>
      <c r="J91" t="s">
        <v>21</v>
      </c>
      <c r="K91" t="s">
        <v>161</v>
      </c>
      <c r="L91" s="3"/>
      <c r="M91" t="s">
        <v>52</v>
      </c>
      <c r="N91" t="s">
        <v>162</v>
      </c>
    </row>
    <row r="92" spans="1:15" x14ac:dyDescent="0.25">
      <c r="A92" s="2">
        <v>1</v>
      </c>
      <c r="B92" s="2">
        <v>2016</v>
      </c>
      <c r="C92" t="s">
        <v>326</v>
      </c>
      <c r="D92" t="s">
        <v>48</v>
      </c>
      <c r="E92" s="2" t="s">
        <v>7</v>
      </c>
      <c r="F92" s="2">
        <f>VLOOKUP(C92,'Five Year Alumni Srvy 2016 Data'!C:F,4,FALSE)</f>
        <v>0</v>
      </c>
      <c r="G92" s="2" t="str">
        <f>VLOOKUP(F92,Coding!K:L,2,FALSE)</f>
        <v>Non-URM</v>
      </c>
      <c r="H92" t="s">
        <v>182</v>
      </c>
      <c r="I92" t="s">
        <v>182</v>
      </c>
      <c r="J92" t="s">
        <v>21</v>
      </c>
      <c r="K92" t="s">
        <v>163</v>
      </c>
      <c r="L92" s="2">
        <v>1</v>
      </c>
      <c r="M92" t="s">
        <v>52</v>
      </c>
      <c r="N92" t="s">
        <v>164</v>
      </c>
      <c r="O92" t="s">
        <v>165</v>
      </c>
    </row>
    <row r="93" spans="1:15" x14ac:dyDescent="0.25">
      <c r="A93" s="2">
        <v>1</v>
      </c>
      <c r="B93" s="2">
        <v>2016</v>
      </c>
      <c r="C93" t="s">
        <v>331</v>
      </c>
      <c r="D93" t="s">
        <v>204</v>
      </c>
      <c r="E93" s="2" t="s">
        <v>7</v>
      </c>
      <c r="F93" s="2">
        <f>VLOOKUP(C93,'Five Year Alumni Srvy 2016 Data'!C:F,4,FALSE)</f>
        <v>0</v>
      </c>
      <c r="G93" s="2" t="str">
        <f>VLOOKUP(F93,Coding!K:L,2,FALSE)</f>
        <v>Non-URM</v>
      </c>
      <c r="H93" t="s">
        <v>219</v>
      </c>
      <c r="I93" t="s">
        <v>220</v>
      </c>
      <c r="J93" t="s">
        <v>19</v>
      </c>
      <c r="K93" t="s">
        <v>51</v>
      </c>
      <c r="L93" s="3"/>
      <c r="M93" t="s">
        <v>52</v>
      </c>
      <c r="N93" t="s">
        <v>53</v>
      </c>
    </row>
    <row r="94" spans="1:15" x14ac:dyDescent="0.25">
      <c r="A94" s="2">
        <v>1</v>
      </c>
      <c r="B94" s="2">
        <v>2016</v>
      </c>
      <c r="C94" t="s">
        <v>331</v>
      </c>
      <c r="D94" t="s">
        <v>204</v>
      </c>
      <c r="E94" s="2" t="s">
        <v>7</v>
      </c>
      <c r="F94" s="2">
        <f>VLOOKUP(C94,'Five Year Alumni Srvy 2016 Data'!C:F,4,FALSE)</f>
        <v>0</v>
      </c>
      <c r="G94" s="2" t="str">
        <f>VLOOKUP(F94,Coding!K:L,2,FALSE)</f>
        <v>Non-URM</v>
      </c>
      <c r="H94" t="s">
        <v>219</v>
      </c>
      <c r="I94" t="s">
        <v>220</v>
      </c>
      <c r="J94" t="s">
        <v>19</v>
      </c>
      <c r="K94" t="s">
        <v>72</v>
      </c>
      <c r="L94" s="3"/>
      <c r="M94" t="s">
        <v>52</v>
      </c>
      <c r="N94" t="s">
        <v>73</v>
      </c>
    </row>
    <row r="95" spans="1:15" x14ac:dyDescent="0.25">
      <c r="A95" s="2">
        <v>1</v>
      </c>
      <c r="B95" s="2">
        <v>2016</v>
      </c>
      <c r="C95" t="s">
        <v>331</v>
      </c>
      <c r="D95" t="s">
        <v>204</v>
      </c>
      <c r="E95" s="2" t="s">
        <v>7</v>
      </c>
      <c r="F95" s="2">
        <f>VLOOKUP(C95,'Five Year Alumni Srvy 2016 Data'!C:F,4,FALSE)</f>
        <v>0</v>
      </c>
      <c r="G95" s="2" t="str">
        <f>VLOOKUP(F95,Coding!K:L,2,FALSE)</f>
        <v>Non-URM</v>
      </c>
      <c r="H95" t="s">
        <v>219</v>
      </c>
      <c r="I95" t="s">
        <v>220</v>
      </c>
      <c r="J95" t="s">
        <v>19</v>
      </c>
      <c r="K95" t="s">
        <v>133</v>
      </c>
      <c r="L95" s="2">
        <v>2</v>
      </c>
      <c r="M95" t="s">
        <v>52</v>
      </c>
      <c r="N95" t="s">
        <v>134</v>
      </c>
      <c r="O95" t="s">
        <v>63</v>
      </c>
    </row>
    <row r="96" spans="1:15" x14ac:dyDescent="0.25">
      <c r="A96" s="2">
        <v>1</v>
      </c>
      <c r="B96" s="2">
        <v>2016</v>
      </c>
      <c r="C96" t="s">
        <v>331</v>
      </c>
      <c r="D96" t="s">
        <v>204</v>
      </c>
      <c r="E96" s="2" t="s">
        <v>7</v>
      </c>
      <c r="F96" s="2">
        <f>VLOOKUP(C96,'Five Year Alumni Srvy 2016 Data'!C:F,4,FALSE)</f>
        <v>0</v>
      </c>
      <c r="G96" s="2" t="str">
        <f>VLOOKUP(F96,Coding!K:L,2,FALSE)</f>
        <v>Non-URM</v>
      </c>
      <c r="H96" t="s">
        <v>219</v>
      </c>
      <c r="I96" t="s">
        <v>220</v>
      </c>
      <c r="J96" t="s">
        <v>19</v>
      </c>
      <c r="K96" t="s">
        <v>151</v>
      </c>
      <c r="L96" s="3"/>
      <c r="M96" t="s">
        <v>52</v>
      </c>
      <c r="N96" t="s">
        <v>152</v>
      </c>
    </row>
    <row r="97" spans="1:15" x14ac:dyDescent="0.25">
      <c r="A97" s="2">
        <v>1</v>
      </c>
      <c r="B97" s="2">
        <v>2016</v>
      </c>
      <c r="C97" t="s">
        <v>331</v>
      </c>
      <c r="D97" t="s">
        <v>204</v>
      </c>
      <c r="E97" s="2" t="s">
        <v>7</v>
      </c>
      <c r="F97" s="2">
        <f>VLOOKUP(C97,'Five Year Alumni Srvy 2016 Data'!C:F,4,FALSE)</f>
        <v>0</v>
      </c>
      <c r="G97" s="2" t="str">
        <f>VLOOKUP(F97,Coding!K:L,2,FALSE)</f>
        <v>Non-URM</v>
      </c>
      <c r="H97" t="s">
        <v>219</v>
      </c>
      <c r="I97" t="s">
        <v>220</v>
      </c>
      <c r="J97" t="s">
        <v>19</v>
      </c>
      <c r="K97" t="s">
        <v>159</v>
      </c>
      <c r="L97" s="3"/>
      <c r="M97" t="s">
        <v>52</v>
      </c>
      <c r="N97" t="s">
        <v>160</v>
      </c>
    </row>
    <row r="98" spans="1:15" x14ac:dyDescent="0.25">
      <c r="A98" s="2">
        <v>1</v>
      </c>
      <c r="B98" s="2">
        <v>2016</v>
      </c>
      <c r="C98" t="s">
        <v>331</v>
      </c>
      <c r="D98" t="s">
        <v>204</v>
      </c>
      <c r="E98" s="2" t="s">
        <v>7</v>
      </c>
      <c r="F98" s="2">
        <f>VLOOKUP(C98,'Five Year Alumni Srvy 2016 Data'!C:F,4,FALSE)</f>
        <v>0</v>
      </c>
      <c r="G98" s="2" t="str">
        <f>VLOOKUP(F98,Coding!K:L,2,FALSE)</f>
        <v>Non-URM</v>
      </c>
      <c r="H98" t="s">
        <v>219</v>
      </c>
      <c r="I98" t="s">
        <v>220</v>
      </c>
      <c r="J98" t="s">
        <v>19</v>
      </c>
      <c r="K98" t="s">
        <v>161</v>
      </c>
      <c r="L98" s="3"/>
      <c r="M98" t="s">
        <v>52</v>
      </c>
      <c r="N98" t="s">
        <v>162</v>
      </c>
    </row>
    <row r="99" spans="1:15" x14ac:dyDescent="0.25">
      <c r="A99" s="2">
        <v>1</v>
      </c>
      <c r="B99" s="2">
        <v>2016</v>
      </c>
      <c r="C99" t="s">
        <v>331</v>
      </c>
      <c r="D99" t="s">
        <v>204</v>
      </c>
      <c r="E99" s="2" t="s">
        <v>7</v>
      </c>
      <c r="F99" s="2">
        <f>VLOOKUP(C99,'Five Year Alumni Srvy 2016 Data'!C:F,4,FALSE)</f>
        <v>0</v>
      </c>
      <c r="G99" s="2" t="str">
        <f>VLOOKUP(F99,Coding!K:L,2,FALSE)</f>
        <v>Non-URM</v>
      </c>
      <c r="H99" t="s">
        <v>219</v>
      </c>
      <c r="I99" t="s">
        <v>220</v>
      </c>
      <c r="J99" t="s">
        <v>19</v>
      </c>
      <c r="K99" t="s">
        <v>163</v>
      </c>
      <c r="L99" s="2">
        <v>1</v>
      </c>
      <c r="M99" t="s">
        <v>52</v>
      </c>
      <c r="N99" t="s">
        <v>164</v>
      </c>
      <c r="O99" t="s">
        <v>165</v>
      </c>
    </row>
    <row r="100" spans="1:15" x14ac:dyDescent="0.25">
      <c r="A100" s="2">
        <v>1</v>
      </c>
      <c r="B100" s="2">
        <v>2016</v>
      </c>
      <c r="C100" t="s">
        <v>334</v>
      </c>
      <c r="D100" t="s">
        <v>48</v>
      </c>
      <c r="E100" s="2" t="s">
        <v>7</v>
      </c>
      <c r="F100" s="2">
        <f>VLOOKUP(C100,'Five Year Alumni Srvy 2016 Data'!C:F,4,FALSE)</f>
        <v>0</v>
      </c>
      <c r="G100" s="2" t="str">
        <f>VLOOKUP(F100,Coding!K:L,2,FALSE)</f>
        <v>Non-URM</v>
      </c>
      <c r="H100" t="s">
        <v>335</v>
      </c>
      <c r="I100" t="s">
        <v>50</v>
      </c>
      <c r="J100" t="s">
        <v>17</v>
      </c>
      <c r="K100" t="s">
        <v>51</v>
      </c>
      <c r="L100" s="3"/>
      <c r="M100" t="s">
        <v>52</v>
      </c>
      <c r="N100" t="s">
        <v>53</v>
      </c>
    </row>
    <row r="101" spans="1:15" x14ac:dyDescent="0.25">
      <c r="A101" s="2">
        <v>1</v>
      </c>
      <c r="B101" s="2">
        <v>2016</v>
      </c>
      <c r="C101" t="s">
        <v>334</v>
      </c>
      <c r="D101" t="s">
        <v>48</v>
      </c>
      <c r="E101" s="2" t="s">
        <v>7</v>
      </c>
      <c r="F101" s="2">
        <f>VLOOKUP(C101,'Five Year Alumni Srvy 2016 Data'!C:F,4,FALSE)</f>
        <v>0</v>
      </c>
      <c r="G101" s="2" t="str">
        <f>VLOOKUP(F101,Coding!K:L,2,FALSE)</f>
        <v>Non-URM</v>
      </c>
      <c r="H101" t="s">
        <v>335</v>
      </c>
      <c r="I101" t="s">
        <v>50</v>
      </c>
      <c r="J101" t="s">
        <v>17</v>
      </c>
      <c r="K101" t="s">
        <v>72</v>
      </c>
      <c r="L101" s="3"/>
      <c r="M101" t="s">
        <v>52</v>
      </c>
      <c r="N101" t="s">
        <v>73</v>
      </c>
    </row>
    <row r="102" spans="1:15" x14ac:dyDescent="0.25">
      <c r="A102" s="2">
        <v>1</v>
      </c>
      <c r="B102" s="2">
        <v>2016</v>
      </c>
      <c r="C102" t="s">
        <v>334</v>
      </c>
      <c r="D102" t="s">
        <v>48</v>
      </c>
      <c r="E102" s="2" t="s">
        <v>7</v>
      </c>
      <c r="F102" s="2">
        <f>VLOOKUP(C102,'Five Year Alumni Srvy 2016 Data'!C:F,4,FALSE)</f>
        <v>0</v>
      </c>
      <c r="G102" s="2" t="str">
        <f>VLOOKUP(F102,Coding!K:L,2,FALSE)</f>
        <v>Non-URM</v>
      </c>
      <c r="H102" t="s">
        <v>335</v>
      </c>
      <c r="I102" t="s">
        <v>50</v>
      </c>
      <c r="J102" t="s">
        <v>17</v>
      </c>
      <c r="K102" t="s">
        <v>133</v>
      </c>
      <c r="L102" s="2">
        <v>2</v>
      </c>
      <c r="M102" t="s">
        <v>52</v>
      </c>
      <c r="N102" t="s">
        <v>134</v>
      </c>
      <c r="O102" t="s">
        <v>63</v>
      </c>
    </row>
    <row r="103" spans="1:15" x14ac:dyDescent="0.25">
      <c r="A103" s="2">
        <v>1</v>
      </c>
      <c r="B103" s="2">
        <v>2016</v>
      </c>
      <c r="C103" t="s">
        <v>334</v>
      </c>
      <c r="D103" t="s">
        <v>48</v>
      </c>
      <c r="E103" s="2" t="s">
        <v>7</v>
      </c>
      <c r="F103" s="2">
        <f>VLOOKUP(C103,'Five Year Alumni Srvy 2016 Data'!C:F,4,FALSE)</f>
        <v>0</v>
      </c>
      <c r="G103" s="2" t="str">
        <f>VLOOKUP(F103,Coding!K:L,2,FALSE)</f>
        <v>Non-URM</v>
      </c>
      <c r="H103" t="s">
        <v>335</v>
      </c>
      <c r="I103" t="s">
        <v>50</v>
      </c>
      <c r="J103" t="s">
        <v>17</v>
      </c>
      <c r="K103" t="s">
        <v>151</v>
      </c>
      <c r="L103" s="3"/>
      <c r="M103" t="s">
        <v>52</v>
      </c>
      <c r="N103" t="s">
        <v>152</v>
      </c>
    </row>
    <row r="104" spans="1:15" x14ac:dyDescent="0.25">
      <c r="A104" s="2">
        <v>1</v>
      </c>
      <c r="B104" s="2">
        <v>2016</v>
      </c>
      <c r="C104" t="s">
        <v>334</v>
      </c>
      <c r="D104" t="s">
        <v>48</v>
      </c>
      <c r="E104" s="2" t="s">
        <v>7</v>
      </c>
      <c r="F104" s="2">
        <f>VLOOKUP(C104,'Five Year Alumni Srvy 2016 Data'!C:F,4,FALSE)</f>
        <v>0</v>
      </c>
      <c r="G104" s="2" t="str">
        <f>VLOOKUP(F104,Coding!K:L,2,FALSE)</f>
        <v>Non-URM</v>
      </c>
      <c r="H104" t="s">
        <v>335</v>
      </c>
      <c r="I104" t="s">
        <v>50</v>
      </c>
      <c r="J104" t="s">
        <v>17</v>
      </c>
      <c r="K104" t="s">
        <v>159</v>
      </c>
      <c r="L104" s="3"/>
      <c r="M104" t="s">
        <v>52</v>
      </c>
      <c r="N104" t="s">
        <v>160</v>
      </c>
    </row>
    <row r="105" spans="1:15" x14ac:dyDescent="0.25">
      <c r="A105" s="2">
        <v>1</v>
      </c>
      <c r="B105" s="2">
        <v>2016</v>
      </c>
      <c r="C105" t="s">
        <v>334</v>
      </c>
      <c r="D105" t="s">
        <v>48</v>
      </c>
      <c r="E105" s="2" t="s">
        <v>7</v>
      </c>
      <c r="F105" s="2">
        <f>VLOOKUP(C105,'Five Year Alumni Srvy 2016 Data'!C:F,4,FALSE)</f>
        <v>0</v>
      </c>
      <c r="G105" s="2" t="str">
        <f>VLOOKUP(F105,Coding!K:L,2,FALSE)</f>
        <v>Non-URM</v>
      </c>
      <c r="H105" t="s">
        <v>335</v>
      </c>
      <c r="I105" t="s">
        <v>50</v>
      </c>
      <c r="J105" t="s">
        <v>17</v>
      </c>
      <c r="K105" t="s">
        <v>161</v>
      </c>
      <c r="L105" s="3"/>
      <c r="M105" t="s">
        <v>52</v>
      </c>
      <c r="N105" t="s">
        <v>162</v>
      </c>
    </row>
    <row r="106" spans="1:15" x14ac:dyDescent="0.25">
      <c r="A106" s="2">
        <v>1</v>
      </c>
      <c r="B106" s="2">
        <v>2016</v>
      </c>
      <c r="C106" t="s">
        <v>334</v>
      </c>
      <c r="D106" t="s">
        <v>48</v>
      </c>
      <c r="E106" s="2" t="s">
        <v>7</v>
      </c>
      <c r="F106" s="2">
        <f>VLOOKUP(C106,'Five Year Alumni Srvy 2016 Data'!C:F,4,FALSE)</f>
        <v>0</v>
      </c>
      <c r="G106" s="2" t="str">
        <f>VLOOKUP(F106,Coding!K:L,2,FALSE)</f>
        <v>Non-URM</v>
      </c>
      <c r="H106" t="s">
        <v>335</v>
      </c>
      <c r="I106" t="s">
        <v>50</v>
      </c>
      <c r="J106" t="s">
        <v>17</v>
      </c>
      <c r="K106" t="s">
        <v>163</v>
      </c>
      <c r="L106" s="2">
        <v>1</v>
      </c>
      <c r="M106" t="s">
        <v>52</v>
      </c>
      <c r="N106" t="s">
        <v>164</v>
      </c>
      <c r="O106" t="s">
        <v>165</v>
      </c>
    </row>
    <row r="107" spans="1:15" x14ac:dyDescent="0.25">
      <c r="A107" s="2">
        <v>1</v>
      </c>
      <c r="B107" s="2">
        <v>2016</v>
      </c>
      <c r="C107" t="s">
        <v>337</v>
      </c>
      <c r="D107" t="s">
        <v>48</v>
      </c>
      <c r="E107" s="2" t="s">
        <v>7</v>
      </c>
      <c r="F107" s="2">
        <f>VLOOKUP(C107,'Five Year Alumni Srvy 2016 Data'!C:F,4,FALSE)</f>
        <v>0</v>
      </c>
      <c r="G107" s="2" t="str">
        <f>VLOOKUP(F107,Coding!K:L,2,FALSE)</f>
        <v>Non-URM</v>
      </c>
      <c r="H107" t="s">
        <v>298</v>
      </c>
      <c r="I107" t="s">
        <v>298</v>
      </c>
      <c r="J107" t="s">
        <v>21</v>
      </c>
      <c r="K107" t="s">
        <v>51</v>
      </c>
      <c r="L107" s="3"/>
      <c r="M107" t="s">
        <v>52</v>
      </c>
      <c r="N107" t="s">
        <v>53</v>
      </c>
    </row>
    <row r="108" spans="1:15" x14ac:dyDescent="0.25">
      <c r="A108" s="2">
        <v>1</v>
      </c>
      <c r="B108" s="2">
        <v>2016</v>
      </c>
      <c r="C108" t="s">
        <v>337</v>
      </c>
      <c r="D108" t="s">
        <v>48</v>
      </c>
      <c r="E108" s="2" t="s">
        <v>7</v>
      </c>
      <c r="F108" s="2">
        <f>VLOOKUP(C108,'Five Year Alumni Srvy 2016 Data'!C:F,4,FALSE)</f>
        <v>0</v>
      </c>
      <c r="G108" s="2" t="str">
        <f>VLOOKUP(F108,Coding!K:L,2,FALSE)</f>
        <v>Non-URM</v>
      </c>
      <c r="H108" t="s">
        <v>298</v>
      </c>
      <c r="I108" t="s">
        <v>298</v>
      </c>
      <c r="J108" t="s">
        <v>21</v>
      </c>
      <c r="K108" t="s">
        <v>72</v>
      </c>
      <c r="L108" s="3"/>
      <c r="M108" t="s">
        <v>52</v>
      </c>
      <c r="N108" t="s">
        <v>73</v>
      </c>
    </row>
    <row r="109" spans="1:15" x14ac:dyDescent="0.25">
      <c r="A109" s="2">
        <v>1</v>
      </c>
      <c r="B109" s="2">
        <v>2016</v>
      </c>
      <c r="C109" t="s">
        <v>337</v>
      </c>
      <c r="D109" t="s">
        <v>48</v>
      </c>
      <c r="E109" s="2" t="s">
        <v>7</v>
      </c>
      <c r="F109" s="2">
        <f>VLOOKUP(C109,'Five Year Alumni Srvy 2016 Data'!C:F,4,FALSE)</f>
        <v>0</v>
      </c>
      <c r="G109" s="2" t="str">
        <f>VLOOKUP(F109,Coding!K:L,2,FALSE)</f>
        <v>Non-URM</v>
      </c>
      <c r="H109" t="s">
        <v>298</v>
      </c>
      <c r="I109" t="s">
        <v>298</v>
      </c>
      <c r="J109" t="s">
        <v>21</v>
      </c>
      <c r="K109" t="s">
        <v>133</v>
      </c>
      <c r="L109" s="2">
        <v>2</v>
      </c>
      <c r="M109" t="s">
        <v>52</v>
      </c>
      <c r="N109" t="s">
        <v>134</v>
      </c>
      <c r="O109" t="s">
        <v>63</v>
      </c>
    </row>
    <row r="110" spans="1:15" x14ac:dyDescent="0.25">
      <c r="A110" s="2">
        <v>1</v>
      </c>
      <c r="B110" s="2">
        <v>2016</v>
      </c>
      <c r="C110" t="s">
        <v>337</v>
      </c>
      <c r="D110" t="s">
        <v>48</v>
      </c>
      <c r="E110" s="2" t="s">
        <v>7</v>
      </c>
      <c r="F110" s="2">
        <f>VLOOKUP(C110,'Five Year Alumni Srvy 2016 Data'!C:F,4,FALSE)</f>
        <v>0</v>
      </c>
      <c r="G110" s="2" t="str">
        <f>VLOOKUP(F110,Coding!K:L,2,FALSE)</f>
        <v>Non-URM</v>
      </c>
      <c r="H110" t="s">
        <v>298</v>
      </c>
      <c r="I110" t="s">
        <v>298</v>
      </c>
      <c r="J110" t="s">
        <v>21</v>
      </c>
      <c r="K110" t="s">
        <v>151</v>
      </c>
      <c r="L110" s="3"/>
      <c r="M110" t="s">
        <v>52</v>
      </c>
      <c r="N110" t="s">
        <v>152</v>
      </c>
    </row>
    <row r="111" spans="1:15" x14ac:dyDescent="0.25">
      <c r="A111" s="2">
        <v>1</v>
      </c>
      <c r="B111" s="2">
        <v>2016</v>
      </c>
      <c r="C111" t="s">
        <v>337</v>
      </c>
      <c r="D111" t="s">
        <v>48</v>
      </c>
      <c r="E111" s="2" t="s">
        <v>7</v>
      </c>
      <c r="F111" s="2">
        <f>VLOOKUP(C111,'Five Year Alumni Srvy 2016 Data'!C:F,4,FALSE)</f>
        <v>0</v>
      </c>
      <c r="G111" s="2" t="str">
        <f>VLOOKUP(F111,Coding!K:L,2,FALSE)</f>
        <v>Non-URM</v>
      </c>
      <c r="H111" t="s">
        <v>298</v>
      </c>
      <c r="I111" t="s">
        <v>298</v>
      </c>
      <c r="J111" t="s">
        <v>21</v>
      </c>
      <c r="K111" t="s">
        <v>159</v>
      </c>
      <c r="L111" s="3"/>
      <c r="M111" t="s">
        <v>52</v>
      </c>
      <c r="N111" t="s">
        <v>160</v>
      </c>
    </row>
    <row r="112" spans="1:15" x14ac:dyDescent="0.25">
      <c r="A112" s="2">
        <v>1</v>
      </c>
      <c r="B112" s="2">
        <v>2016</v>
      </c>
      <c r="C112" t="s">
        <v>337</v>
      </c>
      <c r="D112" t="s">
        <v>48</v>
      </c>
      <c r="E112" s="2" t="s">
        <v>7</v>
      </c>
      <c r="F112" s="2">
        <f>VLOOKUP(C112,'Five Year Alumni Srvy 2016 Data'!C:F,4,FALSE)</f>
        <v>0</v>
      </c>
      <c r="G112" s="2" t="str">
        <f>VLOOKUP(F112,Coding!K:L,2,FALSE)</f>
        <v>Non-URM</v>
      </c>
      <c r="H112" t="s">
        <v>298</v>
      </c>
      <c r="I112" t="s">
        <v>298</v>
      </c>
      <c r="J112" t="s">
        <v>21</v>
      </c>
      <c r="K112" t="s">
        <v>161</v>
      </c>
      <c r="L112" s="3"/>
      <c r="M112" t="s">
        <v>52</v>
      </c>
      <c r="N112" t="s">
        <v>162</v>
      </c>
    </row>
    <row r="113" spans="1:15" x14ac:dyDescent="0.25">
      <c r="A113" s="2">
        <v>1</v>
      </c>
      <c r="B113" s="2">
        <v>2016</v>
      </c>
      <c r="C113" t="s">
        <v>337</v>
      </c>
      <c r="D113" t="s">
        <v>48</v>
      </c>
      <c r="E113" s="2" t="s">
        <v>7</v>
      </c>
      <c r="F113" s="2">
        <f>VLOOKUP(C113,'Five Year Alumni Srvy 2016 Data'!C:F,4,FALSE)</f>
        <v>0</v>
      </c>
      <c r="G113" s="2" t="str">
        <f>VLOOKUP(F113,Coding!K:L,2,FALSE)</f>
        <v>Non-URM</v>
      </c>
      <c r="H113" t="s">
        <v>298</v>
      </c>
      <c r="I113" t="s">
        <v>298</v>
      </c>
      <c r="J113" t="s">
        <v>21</v>
      </c>
      <c r="K113" t="s">
        <v>163</v>
      </c>
      <c r="L113" s="2">
        <v>1</v>
      </c>
      <c r="M113" t="s">
        <v>52</v>
      </c>
      <c r="N113" t="s">
        <v>164</v>
      </c>
      <c r="O113" t="s">
        <v>165</v>
      </c>
    </row>
    <row r="114" spans="1:15" x14ac:dyDescent="0.25">
      <c r="A114" s="2">
        <v>1</v>
      </c>
      <c r="B114" s="2">
        <v>2016</v>
      </c>
      <c r="C114" t="s">
        <v>338</v>
      </c>
      <c r="D114" t="s">
        <v>48</v>
      </c>
      <c r="E114" s="2" t="s">
        <v>7</v>
      </c>
      <c r="F114" s="2">
        <f>VLOOKUP(C114,'Five Year Alumni Srvy 2016 Data'!C:F,4,FALSE)</f>
        <v>0</v>
      </c>
      <c r="G114" s="2" t="str">
        <f>VLOOKUP(F114,Coding!K:L,2,FALSE)</f>
        <v>Non-URM</v>
      </c>
      <c r="H114" t="s">
        <v>339</v>
      </c>
      <c r="I114" t="s">
        <v>339</v>
      </c>
      <c r="J114" t="s">
        <v>15</v>
      </c>
      <c r="K114" t="s">
        <v>51</v>
      </c>
      <c r="L114" s="3"/>
      <c r="M114" t="s">
        <v>52</v>
      </c>
      <c r="N114" t="s">
        <v>53</v>
      </c>
    </row>
    <row r="115" spans="1:15" x14ac:dyDescent="0.25">
      <c r="A115" s="2">
        <v>1</v>
      </c>
      <c r="B115" s="2">
        <v>2016</v>
      </c>
      <c r="C115" t="s">
        <v>338</v>
      </c>
      <c r="D115" t="s">
        <v>48</v>
      </c>
      <c r="E115" s="2" t="s">
        <v>7</v>
      </c>
      <c r="F115" s="2">
        <f>VLOOKUP(C115,'Five Year Alumni Srvy 2016 Data'!C:F,4,FALSE)</f>
        <v>0</v>
      </c>
      <c r="G115" s="2" t="str">
        <f>VLOOKUP(F115,Coding!K:L,2,FALSE)</f>
        <v>Non-URM</v>
      </c>
      <c r="H115" t="s">
        <v>339</v>
      </c>
      <c r="I115" t="s">
        <v>339</v>
      </c>
      <c r="J115" t="s">
        <v>15</v>
      </c>
      <c r="K115" t="s">
        <v>72</v>
      </c>
      <c r="L115" s="3"/>
      <c r="M115" t="s">
        <v>52</v>
      </c>
      <c r="N115" t="s">
        <v>73</v>
      </c>
    </row>
    <row r="116" spans="1:15" x14ac:dyDescent="0.25">
      <c r="A116" s="2">
        <v>1</v>
      </c>
      <c r="B116" s="2">
        <v>2016</v>
      </c>
      <c r="C116" t="s">
        <v>338</v>
      </c>
      <c r="D116" t="s">
        <v>48</v>
      </c>
      <c r="E116" s="2" t="s">
        <v>7</v>
      </c>
      <c r="F116" s="2">
        <f>VLOOKUP(C116,'Five Year Alumni Srvy 2016 Data'!C:F,4,FALSE)</f>
        <v>0</v>
      </c>
      <c r="G116" s="2" t="str">
        <f>VLOOKUP(F116,Coding!K:L,2,FALSE)</f>
        <v>Non-URM</v>
      </c>
      <c r="H116" t="s">
        <v>339</v>
      </c>
      <c r="I116" t="s">
        <v>339</v>
      </c>
      <c r="J116" t="s">
        <v>15</v>
      </c>
      <c r="K116" t="s">
        <v>133</v>
      </c>
      <c r="L116" s="2">
        <v>2</v>
      </c>
      <c r="M116" t="s">
        <v>52</v>
      </c>
      <c r="N116" t="s">
        <v>134</v>
      </c>
      <c r="O116" t="s">
        <v>63</v>
      </c>
    </row>
    <row r="117" spans="1:15" x14ac:dyDescent="0.25">
      <c r="A117" s="2">
        <v>1</v>
      </c>
      <c r="B117" s="2">
        <v>2016</v>
      </c>
      <c r="C117" t="s">
        <v>338</v>
      </c>
      <c r="D117" t="s">
        <v>48</v>
      </c>
      <c r="E117" s="2" t="s">
        <v>7</v>
      </c>
      <c r="F117" s="2">
        <f>VLOOKUP(C117,'Five Year Alumni Srvy 2016 Data'!C:F,4,FALSE)</f>
        <v>0</v>
      </c>
      <c r="G117" s="2" t="str">
        <f>VLOOKUP(F117,Coding!K:L,2,FALSE)</f>
        <v>Non-URM</v>
      </c>
      <c r="H117" t="s">
        <v>339</v>
      </c>
      <c r="I117" t="s">
        <v>339</v>
      </c>
      <c r="J117" t="s">
        <v>15</v>
      </c>
      <c r="K117" t="s">
        <v>151</v>
      </c>
      <c r="L117" s="3"/>
      <c r="M117" t="s">
        <v>52</v>
      </c>
      <c r="N117" t="s">
        <v>152</v>
      </c>
    </row>
    <row r="118" spans="1:15" x14ac:dyDescent="0.25">
      <c r="A118" s="2">
        <v>1</v>
      </c>
      <c r="B118" s="2">
        <v>2016</v>
      </c>
      <c r="C118" t="s">
        <v>338</v>
      </c>
      <c r="D118" t="s">
        <v>48</v>
      </c>
      <c r="E118" s="2" t="s">
        <v>7</v>
      </c>
      <c r="F118" s="2">
        <f>VLOOKUP(C118,'Five Year Alumni Srvy 2016 Data'!C:F,4,FALSE)</f>
        <v>0</v>
      </c>
      <c r="G118" s="2" t="str">
        <f>VLOOKUP(F118,Coding!K:L,2,FALSE)</f>
        <v>Non-URM</v>
      </c>
      <c r="H118" t="s">
        <v>339</v>
      </c>
      <c r="I118" t="s">
        <v>339</v>
      </c>
      <c r="J118" t="s">
        <v>15</v>
      </c>
      <c r="K118" t="s">
        <v>159</v>
      </c>
      <c r="L118" s="3"/>
      <c r="M118" t="s">
        <v>52</v>
      </c>
      <c r="N118" t="s">
        <v>160</v>
      </c>
    </row>
    <row r="119" spans="1:15" x14ac:dyDescent="0.25">
      <c r="A119" s="2">
        <v>1</v>
      </c>
      <c r="B119" s="2">
        <v>2016</v>
      </c>
      <c r="C119" t="s">
        <v>338</v>
      </c>
      <c r="D119" t="s">
        <v>48</v>
      </c>
      <c r="E119" s="2" t="s">
        <v>7</v>
      </c>
      <c r="F119" s="2">
        <f>VLOOKUP(C119,'Five Year Alumni Srvy 2016 Data'!C:F,4,FALSE)</f>
        <v>0</v>
      </c>
      <c r="G119" s="2" t="str">
        <f>VLOOKUP(F119,Coding!K:L,2,FALSE)</f>
        <v>Non-URM</v>
      </c>
      <c r="H119" t="s">
        <v>339</v>
      </c>
      <c r="I119" t="s">
        <v>339</v>
      </c>
      <c r="J119" t="s">
        <v>15</v>
      </c>
      <c r="K119" t="s">
        <v>161</v>
      </c>
      <c r="L119" s="3"/>
      <c r="M119" t="s">
        <v>52</v>
      </c>
      <c r="N119" t="s">
        <v>162</v>
      </c>
    </row>
    <row r="120" spans="1:15" x14ac:dyDescent="0.25">
      <c r="A120" s="2">
        <v>1</v>
      </c>
      <c r="B120" s="2">
        <v>2016</v>
      </c>
      <c r="C120" t="s">
        <v>338</v>
      </c>
      <c r="D120" t="s">
        <v>48</v>
      </c>
      <c r="E120" s="2" t="s">
        <v>7</v>
      </c>
      <c r="F120" s="2">
        <f>VLOOKUP(C120,'Five Year Alumni Srvy 2016 Data'!C:F,4,FALSE)</f>
        <v>0</v>
      </c>
      <c r="G120" s="2" t="str">
        <f>VLOOKUP(F120,Coding!K:L,2,FALSE)</f>
        <v>Non-URM</v>
      </c>
      <c r="H120" t="s">
        <v>339</v>
      </c>
      <c r="I120" t="s">
        <v>339</v>
      </c>
      <c r="J120" t="s">
        <v>15</v>
      </c>
      <c r="K120" t="s">
        <v>163</v>
      </c>
      <c r="L120" s="2">
        <v>2</v>
      </c>
      <c r="M120" t="s">
        <v>52</v>
      </c>
      <c r="N120" t="s">
        <v>164</v>
      </c>
      <c r="O120" t="s">
        <v>177</v>
      </c>
    </row>
    <row r="121" spans="1:15" x14ac:dyDescent="0.25">
      <c r="A121" s="2">
        <v>1</v>
      </c>
      <c r="B121" s="2">
        <v>2016</v>
      </c>
      <c r="C121" t="s">
        <v>340</v>
      </c>
      <c r="D121" t="s">
        <v>48</v>
      </c>
      <c r="E121" s="2" t="s">
        <v>7</v>
      </c>
      <c r="F121" s="2">
        <f>VLOOKUP(C121,'Five Year Alumni Srvy 2016 Data'!C:F,4,FALSE)</f>
        <v>0</v>
      </c>
      <c r="G121" s="2" t="str">
        <f>VLOOKUP(F121,Coding!K:L,2,FALSE)</f>
        <v>Non-URM</v>
      </c>
      <c r="H121" t="s">
        <v>318</v>
      </c>
      <c r="I121" t="s">
        <v>171</v>
      </c>
      <c r="J121" t="s">
        <v>19</v>
      </c>
      <c r="K121" t="s">
        <v>51</v>
      </c>
      <c r="L121" s="3"/>
      <c r="M121" t="s">
        <v>52</v>
      </c>
      <c r="N121" t="s">
        <v>53</v>
      </c>
    </row>
    <row r="122" spans="1:15" x14ac:dyDescent="0.25">
      <c r="A122" s="2">
        <v>1</v>
      </c>
      <c r="B122" s="2">
        <v>2016</v>
      </c>
      <c r="C122" t="s">
        <v>340</v>
      </c>
      <c r="D122" t="s">
        <v>48</v>
      </c>
      <c r="E122" s="2" t="s">
        <v>7</v>
      </c>
      <c r="F122" s="2">
        <f>VLOOKUP(C122,'Five Year Alumni Srvy 2016 Data'!C:F,4,FALSE)</f>
        <v>0</v>
      </c>
      <c r="G122" s="2" t="str">
        <f>VLOOKUP(F122,Coding!K:L,2,FALSE)</f>
        <v>Non-URM</v>
      </c>
      <c r="H122" t="s">
        <v>318</v>
      </c>
      <c r="I122" t="s">
        <v>171</v>
      </c>
      <c r="J122" t="s">
        <v>19</v>
      </c>
      <c r="K122" t="s">
        <v>72</v>
      </c>
      <c r="L122" s="3"/>
      <c r="M122" t="s">
        <v>52</v>
      </c>
      <c r="N122" t="s">
        <v>73</v>
      </c>
    </row>
    <row r="123" spans="1:15" x14ac:dyDescent="0.25">
      <c r="A123" s="2">
        <v>1</v>
      </c>
      <c r="B123" s="2">
        <v>2016</v>
      </c>
      <c r="C123" t="s">
        <v>340</v>
      </c>
      <c r="D123" t="s">
        <v>48</v>
      </c>
      <c r="E123" s="2" t="s">
        <v>7</v>
      </c>
      <c r="F123" s="2">
        <f>VLOOKUP(C123,'Five Year Alumni Srvy 2016 Data'!C:F,4,FALSE)</f>
        <v>0</v>
      </c>
      <c r="G123" s="2" t="str">
        <f>VLOOKUP(F123,Coding!K:L,2,FALSE)</f>
        <v>Non-URM</v>
      </c>
      <c r="H123" t="s">
        <v>318</v>
      </c>
      <c r="I123" t="s">
        <v>171</v>
      </c>
      <c r="J123" t="s">
        <v>19</v>
      </c>
      <c r="K123" t="s">
        <v>133</v>
      </c>
      <c r="L123" s="2">
        <v>2</v>
      </c>
      <c r="M123" t="s">
        <v>52</v>
      </c>
      <c r="N123" t="s">
        <v>134</v>
      </c>
      <c r="O123" t="s">
        <v>63</v>
      </c>
    </row>
    <row r="124" spans="1:15" x14ac:dyDescent="0.25">
      <c r="A124" s="2">
        <v>1</v>
      </c>
      <c r="B124" s="2">
        <v>2016</v>
      </c>
      <c r="C124" t="s">
        <v>340</v>
      </c>
      <c r="D124" t="s">
        <v>48</v>
      </c>
      <c r="E124" s="2" t="s">
        <v>7</v>
      </c>
      <c r="F124" s="2">
        <f>VLOOKUP(C124,'Five Year Alumni Srvy 2016 Data'!C:F,4,FALSE)</f>
        <v>0</v>
      </c>
      <c r="G124" s="2" t="str">
        <f>VLOOKUP(F124,Coding!K:L,2,FALSE)</f>
        <v>Non-URM</v>
      </c>
      <c r="H124" t="s">
        <v>318</v>
      </c>
      <c r="I124" t="s">
        <v>171</v>
      </c>
      <c r="J124" t="s">
        <v>19</v>
      </c>
      <c r="K124" t="s">
        <v>151</v>
      </c>
      <c r="L124" s="3"/>
      <c r="M124" t="s">
        <v>52</v>
      </c>
      <c r="N124" t="s">
        <v>152</v>
      </c>
    </row>
    <row r="125" spans="1:15" x14ac:dyDescent="0.25">
      <c r="A125" s="2">
        <v>1</v>
      </c>
      <c r="B125" s="2">
        <v>2016</v>
      </c>
      <c r="C125" t="s">
        <v>340</v>
      </c>
      <c r="D125" t="s">
        <v>48</v>
      </c>
      <c r="E125" s="2" t="s">
        <v>7</v>
      </c>
      <c r="F125" s="2">
        <f>VLOOKUP(C125,'Five Year Alumni Srvy 2016 Data'!C:F,4,FALSE)</f>
        <v>0</v>
      </c>
      <c r="G125" s="2" t="str">
        <f>VLOOKUP(F125,Coding!K:L,2,FALSE)</f>
        <v>Non-URM</v>
      </c>
      <c r="H125" t="s">
        <v>318</v>
      </c>
      <c r="I125" t="s">
        <v>171</v>
      </c>
      <c r="J125" t="s">
        <v>19</v>
      </c>
      <c r="K125" t="s">
        <v>159</v>
      </c>
      <c r="L125" s="3"/>
      <c r="M125" t="s">
        <v>52</v>
      </c>
      <c r="N125" t="s">
        <v>160</v>
      </c>
    </row>
    <row r="126" spans="1:15" x14ac:dyDescent="0.25">
      <c r="A126" s="2">
        <v>1</v>
      </c>
      <c r="B126" s="2">
        <v>2016</v>
      </c>
      <c r="C126" t="s">
        <v>340</v>
      </c>
      <c r="D126" t="s">
        <v>48</v>
      </c>
      <c r="E126" s="2" t="s">
        <v>7</v>
      </c>
      <c r="F126" s="2">
        <f>VLOOKUP(C126,'Five Year Alumni Srvy 2016 Data'!C:F,4,FALSE)</f>
        <v>0</v>
      </c>
      <c r="G126" s="2" t="str">
        <f>VLOOKUP(F126,Coding!K:L,2,FALSE)</f>
        <v>Non-URM</v>
      </c>
      <c r="H126" t="s">
        <v>318</v>
      </c>
      <c r="I126" t="s">
        <v>171</v>
      </c>
      <c r="J126" t="s">
        <v>19</v>
      </c>
      <c r="K126" t="s">
        <v>161</v>
      </c>
      <c r="L126" s="3"/>
      <c r="M126" t="s">
        <v>52</v>
      </c>
      <c r="N126" t="s">
        <v>162</v>
      </c>
    </row>
    <row r="127" spans="1:15" x14ac:dyDescent="0.25">
      <c r="A127" s="2">
        <v>1</v>
      </c>
      <c r="B127" s="2">
        <v>2016</v>
      </c>
      <c r="C127" t="s">
        <v>340</v>
      </c>
      <c r="D127" t="s">
        <v>48</v>
      </c>
      <c r="E127" s="2" t="s">
        <v>7</v>
      </c>
      <c r="F127" s="2">
        <f>VLOOKUP(C127,'Five Year Alumni Srvy 2016 Data'!C:F,4,FALSE)</f>
        <v>0</v>
      </c>
      <c r="G127" s="2" t="str">
        <f>VLOOKUP(F127,Coding!K:L,2,FALSE)</f>
        <v>Non-URM</v>
      </c>
      <c r="H127" t="s">
        <v>318</v>
      </c>
      <c r="I127" t="s">
        <v>171</v>
      </c>
      <c r="J127" t="s">
        <v>19</v>
      </c>
      <c r="K127" t="s">
        <v>163</v>
      </c>
      <c r="L127" s="2">
        <v>1</v>
      </c>
      <c r="M127" t="s">
        <v>52</v>
      </c>
      <c r="N127" t="s">
        <v>164</v>
      </c>
      <c r="O127" t="s">
        <v>165</v>
      </c>
    </row>
    <row r="128" spans="1:15" x14ac:dyDescent="0.25">
      <c r="A128" s="2">
        <v>1</v>
      </c>
      <c r="B128" s="2">
        <v>2016</v>
      </c>
      <c r="C128" t="s">
        <v>385</v>
      </c>
      <c r="D128" t="s">
        <v>48</v>
      </c>
      <c r="E128" s="2" t="s">
        <v>7</v>
      </c>
      <c r="F128" s="2">
        <f>VLOOKUP(C128,'Five Year Alumni Srvy 2016 Data'!C:F,4,FALSE)</f>
        <v>0</v>
      </c>
      <c r="G128" s="2" t="str">
        <f>VLOOKUP(F128,Coding!K:L,2,FALSE)</f>
        <v>Non-URM</v>
      </c>
      <c r="H128" t="s">
        <v>270</v>
      </c>
      <c r="I128" t="s">
        <v>270</v>
      </c>
      <c r="J128" t="s">
        <v>21</v>
      </c>
      <c r="K128" t="s">
        <v>51</v>
      </c>
      <c r="L128" s="3"/>
      <c r="M128" t="s">
        <v>52</v>
      </c>
      <c r="N128" t="s">
        <v>53</v>
      </c>
    </row>
    <row r="129" spans="1:15" x14ac:dyDescent="0.25">
      <c r="A129" s="2">
        <v>1</v>
      </c>
      <c r="B129" s="2">
        <v>2016</v>
      </c>
      <c r="C129" t="s">
        <v>385</v>
      </c>
      <c r="D129" t="s">
        <v>48</v>
      </c>
      <c r="E129" s="2" t="s">
        <v>7</v>
      </c>
      <c r="F129" s="2">
        <f>VLOOKUP(C129,'Five Year Alumni Srvy 2016 Data'!C:F,4,FALSE)</f>
        <v>0</v>
      </c>
      <c r="G129" s="2" t="str">
        <f>VLOOKUP(F129,Coding!K:L,2,FALSE)</f>
        <v>Non-URM</v>
      </c>
      <c r="H129" t="s">
        <v>270</v>
      </c>
      <c r="I129" t="s">
        <v>270</v>
      </c>
      <c r="J129" t="s">
        <v>21</v>
      </c>
      <c r="K129" t="s">
        <v>72</v>
      </c>
      <c r="L129" s="3"/>
      <c r="M129" t="s">
        <v>52</v>
      </c>
      <c r="N129" t="s">
        <v>73</v>
      </c>
    </row>
    <row r="130" spans="1:15" x14ac:dyDescent="0.25">
      <c r="A130" s="2">
        <v>1</v>
      </c>
      <c r="B130" s="2">
        <v>2016</v>
      </c>
      <c r="C130" t="s">
        <v>385</v>
      </c>
      <c r="D130" t="s">
        <v>48</v>
      </c>
      <c r="E130" s="2" t="s">
        <v>7</v>
      </c>
      <c r="F130" s="2">
        <f>VLOOKUP(C130,'Five Year Alumni Srvy 2016 Data'!C:F,4,FALSE)</f>
        <v>0</v>
      </c>
      <c r="G130" s="2" t="str">
        <f>VLOOKUP(F130,Coding!K:L,2,FALSE)</f>
        <v>Non-URM</v>
      </c>
      <c r="H130" t="s">
        <v>270</v>
      </c>
      <c r="I130" t="s">
        <v>270</v>
      </c>
      <c r="J130" t="s">
        <v>21</v>
      </c>
      <c r="K130" t="s">
        <v>133</v>
      </c>
      <c r="L130" s="2">
        <v>2</v>
      </c>
      <c r="M130" t="s">
        <v>52</v>
      </c>
      <c r="N130" t="s">
        <v>134</v>
      </c>
      <c r="O130" t="s">
        <v>63</v>
      </c>
    </row>
    <row r="131" spans="1:15" x14ac:dyDescent="0.25">
      <c r="A131" s="2">
        <v>1</v>
      </c>
      <c r="B131" s="2">
        <v>2016</v>
      </c>
      <c r="C131" t="s">
        <v>385</v>
      </c>
      <c r="D131" t="s">
        <v>48</v>
      </c>
      <c r="E131" s="2" t="s">
        <v>7</v>
      </c>
      <c r="F131" s="2">
        <f>VLOOKUP(C131,'Five Year Alumni Srvy 2016 Data'!C:F,4,FALSE)</f>
        <v>0</v>
      </c>
      <c r="G131" s="2" t="str">
        <f>VLOOKUP(F131,Coding!K:L,2,FALSE)</f>
        <v>Non-URM</v>
      </c>
      <c r="H131" t="s">
        <v>270</v>
      </c>
      <c r="I131" t="s">
        <v>270</v>
      </c>
      <c r="J131" t="s">
        <v>21</v>
      </c>
      <c r="K131" t="s">
        <v>151</v>
      </c>
      <c r="L131" s="3"/>
      <c r="M131" t="s">
        <v>52</v>
      </c>
      <c r="N131" t="s">
        <v>152</v>
      </c>
    </row>
    <row r="132" spans="1:15" x14ac:dyDescent="0.25">
      <c r="A132" s="2">
        <v>1</v>
      </c>
      <c r="B132" s="2">
        <v>2016</v>
      </c>
      <c r="C132" t="s">
        <v>385</v>
      </c>
      <c r="D132" t="s">
        <v>48</v>
      </c>
      <c r="E132" s="2" t="s">
        <v>7</v>
      </c>
      <c r="F132" s="2">
        <f>VLOOKUP(C132,'Five Year Alumni Srvy 2016 Data'!C:F,4,FALSE)</f>
        <v>0</v>
      </c>
      <c r="G132" s="2" t="str">
        <f>VLOOKUP(F132,Coding!K:L,2,FALSE)</f>
        <v>Non-URM</v>
      </c>
      <c r="H132" t="s">
        <v>270</v>
      </c>
      <c r="I132" t="s">
        <v>270</v>
      </c>
      <c r="J132" t="s">
        <v>21</v>
      </c>
      <c r="K132" t="s">
        <v>159</v>
      </c>
      <c r="L132" s="3"/>
      <c r="M132" t="s">
        <v>52</v>
      </c>
      <c r="N132" t="s">
        <v>160</v>
      </c>
    </row>
    <row r="133" spans="1:15" x14ac:dyDescent="0.25">
      <c r="A133" s="2">
        <v>1</v>
      </c>
      <c r="B133" s="2">
        <v>2016</v>
      </c>
      <c r="C133" t="s">
        <v>385</v>
      </c>
      <c r="D133" t="s">
        <v>48</v>
      </c>
      <c r="E133" s="2" t="s">
        <v>7</v>
      </c>
      <c r="F133" s="2">
        <f>VLOOKUP(C133,'Five Year Alumni Srvy 2016 Data'!C:F,4,FALSE)</f>
        <v>0</v>
      </c>
      <c r="G133" s="2" t="str">
        <f>VLOOKUP(F133,Coding!K:L,2,FALSE)</f>
        <v>Non-URM</v>
      </c>
      <c r="H133" t="s">
        <v>270</v>
      </c>
      <c r="I133" t="s">
        <v>270</v>
      </c>
      <c r="J133" t="s">
        <v>21</v>
      </c>
      <c r="K133" t="s">
        <v>161</v>
      </c>
      <c r="L133" s="3"/>
      <c r="M133" t="s">
        <v>52</v>
      </c>
      <c r="N133" t="s">
        <v>162</v>
      </c>
    </row>
    <row r="134" spans="1:15" x14ac:dyDescent="0.25">
      <c r="A134" s="2">
        <v>1</v>
      </c>
      <c r="B134" s="2">
        <v>2016</v>
      </c>
      <c r="C134" t="s">
        <v>385</v>
      </c>
      <c r="D134" t="s">
        <v>48</v>
      </c>
      <c r="E134" s="2" t="s">
        <v>7</v>
      </c>
      <c r="F134" s="2">
        <f>VLOOKUP(C134,'Five Year Alumni Srvy 2016 Data'!C:F,4,FALSE)</f>
        <v>0</v>
      </c>
      <c r="G134" s="2" t="str">
        <f>VLOOKUP(F134,Coding!K:L,2,FALSE)</f>
        <v>Non-URM</v>
      </c>
      <c r="H134" t="s">
        <v>270</v>
      </c>
      <c r="I134" t="s">
        <v>270</v>
      </c>
      <c r="J134" t="s">
        <v>21</v>
      </c>
      <c r="K134" t="s">
        <v>163</v>
      </c>
      <c r="L134" s="2">
        <v>1</v>
      </c>
      <c r="M134" t="s">
        <v>52</v>
      </c>
      <c r="N134" t="s">
        <v>164</v>
      </c>
      <c r="O134" t="s">
        <v>165</v>
      </c>
    </row>
    <row r="135" spans="1:15" x14ac:dyDescent="0.25">
      <c r="A135" s="2">
        <v>1</v>
      </c>
      <c r="B135" s="2">
        <v>2016</v>
      </c>
      <c r="C135" t="s">
        <v>391</v>
      </c>
      <c r="D135" t="s">
        <v>48</v>
      </c>
      <c r="E135" s="2" t="s">
        <v>7</v>
      </c>
      <c r="F135" s="2">
        <f>VLOOKUP(C135,'Five Year Alumni Srvy 2016 Data'!C:F,4,FALSE)</f>
        <v>0</v>
      </c>
      <c r="G135" s="2" t="str">
        <f>VLOOKUP(F135,Coding!K:L,2,FALSE)</f>
        <v>Non-URM</v>
      </c>
      <c r="H135" t="s">
        <v>238</v>
      </c>
      <c r="I135" t="s">
        <v>225</v>
      </c>
      <c r="J135" t="s">
        <v>19</v>
      </c>
      <c r="K135" t="s">
        <v>51</v>
      </c>
      <c r="L135" s="2">
        <v>5</v>
      </c>
      <c r="M135" t="s">
        <v>52</v>
      </c>
      <c r="N135" t="s">
        <v>53</v>
      </c>
      <c r="O135" t="s">
        <v>183</v>
      </c>
    </row>
    <row r="136" spans="1:15" x14ac:dyDescent="0.25">
      <c r="A136" s="2">
        <v>1</v>
      </c>
      <c r="B136" s="2">
        <v>2016</v>
      </c>
      <c r="C136" t="s">
        <v>391</v>
      </c>
      <c r="D136" t="s">
        <v>48</v>
      </c>
      <c r="E136" s="2" t="s">
        <v>7</v>
      </c>
      <c r="F136" s="2">
        <f>VLOOKUP(C136,'Five Year Alumni Srvy 2016 Data'!C:F,4,FALSE)</f>
        <v>0</v>
      </c>
      <c r="G136" s="2" t="str">
        <f>VLOOKUP(F136,Coding!K:L,2,FALSE)</f>
        <v>Non-URM</v>
      </c>
      <c r="H136" t="s">
        <v>238</v>
      </c>
      <c r="I136" t="s">
        <v>225</v>
      </c>
      <c r="J136" t="s">
        <v>19</v>
      </c>
      <c r="K136" t="s">
        <v>72</v>
      </c>
      <c r="L136" s="2">
        <v>1</v>
      </c>
      <c r="M136" t="s">
        <v>52</v>
      </c>
      <c r="N136" t="s">
        <v>73</v>
      </c>
      <c r="O136" t="s">
        <v>177</v>
      </c>
    </row>
    <row r="137" spans="1:15" x14ac:dyDescent="0.25">
      <c r="A137" s="2">
        <v>1</v>
      </c>
      <c r="B137" s="2">
        <v>2016</v>
      </c>
      <c r="C137" t="s">
        <v>391</v>
      </c>
      <c r="D137" t="s">
        <v>48</v>
      </c>
      <c r="E137" s="2" t="s">
        <v>7</v>
      </c>
      <c r="F137" s="2">
        <f>VLOOKUP(C137,'Five Year Alumni Srvy 2016 Data'!C:F,4,FALSE)</f>
        <v>0</v>
      </c>
      <c r="G137" s="2" t="str">
        <f>VLOOKUP(F137,Coding!K:L,2,FALSE)</f>
        <v>Non-URM</v>
      </c>
      <c r="H137" t="s">
        <v>238</v>
      </c>
      <c r="I137" t="s">
        <v>225</v>
      </c>
      <c r="J137" t="s">
        <v>19</v>
      </c>
      <c r="K137" t="s">
        <v>133</v>
      </c>
      <c r="L137" s="2">
        <v>1</v>
      </c>
      <c r="M137" t="s">
        <v>52</v>
      </c>
      <c r="N137" t="s">
        <v>134</v>
      </c>
      <c r="O137" t="s">
        <v>177</v>
      </c>
    </row>
    <row r="138" spans="1:15" x14ac:dyDescent="0.25">
      <c r="A138" s="2">
        <v>1</v>
      </c>
      <c r="B138" s="2">
        <v>2016</v>
      </c>
      <c r="C138" t="s">
        <v>391</v>
      </c>
      <c r="D138" t="s">
        <v>48</v>
      </c>
      <c r="E138" s="2" t="s">
        <v>7</v>
      </c>
      <c r="F138" s="2">
        <f>VLOOKUP(C138,'Five Year Alumni Srvy 2016 Data'!C:F,4,FALSE)</f>
        <v>0</v>
      </c>
      <c r="G138" s="2" t="str">
        <f>VLOOKUP(F138,Coding!K:L,2,FALSE)</f>
        <v>Non-URM</v>
      </c>
      <c r="H138" t="s">
        <v>238</v>
      </c>
      <c r="I138" t="s">
        <v>225</v>
      </c>
      <c r="J138" t="s">
        <v>19</v>
      </c>
      <c r="K138" t="s">
        <v>151</v>
      </c>
      <c r="L138" s="2">
        <v>9</v>
      </c>
      <c r="M138" t="s">
        <v>52</v>
      </c>
      <c r="N138" t="s">
        <v>152</v>
      </c>
      <c r="O138" t="s">
        <v>188</v>
      </c>
    </row>
    <row r="139" spans="1:15" x14ac:dyDescent="0.25">
      <c r="A139" s="2">
        <v>1</v>
      </c>
      <c r="B139" s="2">
        <v>2016</v>
      </c>
      <c r="C139" t="s">
        <v>391</v>
      </c>
      <c r="D139" t="s">
        <v>48</v>
      </c>
      <c r="E139" s="2" t="s">
        <v>7</v>
      </c>
      <c r="F139" s="2">
        <f>VLOOKUP(C139,'Five Year Alumni Srvy 2016 Data'!C:F,4,FALSE)</f>
        <v>0</v>
      </c>
      <c r="G139" s="2" t="str">
        <f>VLOOKUP(F139,Coding!K:L,2,FALSE)</f>
        <v>Non-URM</v>
      </c>
      <c r="H139" t="s">
        <v>238</v>
      </c>
      <c r="I139" t="s">
        <v>225</v>
      </c>
      <c r="J139" t="s">
        <v>19</v>
      </c>
      <c r="K139" t="s">
        <v>159</v>
      </c>
      <c r="L139" s="3"/>
      <c r="M139" t="s">
        <v>52</v>
      </c>
      <c r="N139" t="s">
        <v>160</v>
      </c>
    </row>
    <row r="140" spans="1:15" x14ac:dyDescent="0.25">
      <c r="A140" s="2">
        <v>1</v>
      </c>
      <c r="B140" s="2">
        <v>2016</v>
      </c>
      <c r="C140" t="s">
        <v>391</v>
      </c>
      <c r="D140" t="s">
        <v>48</v>
      </c>
      <c r="E140" s="2" t="s">
        <v>7</v>
      </c>
      <c r="F140" s="2">
        <f>VLOOKUP(C140,'Five Year Alumni Srvy 2016 Data'!C:F,4,FALSE)</f>
        <v>0</v>
      </c>
      <c r="G140" s="2" t="str">
        <f>VLOOKUP(F140,Coding!K:L,2,FALSE)</f>
        <v>Non-URM</v>
      </c>
      <c r="H140" t="s">
        <v>238</v>
      </c>
      <c r="I140" t="s">
        <v>225</v>
      </c>
      <c r="J140" t="s">
        <v>19</v>
      </c>
      <c r="K140" t="s">
        <v>161</v>
      </c>
      <c r="L140" s="3"/>
      <c r="M140" t="s">
        <v>52</v>
      </c>
      <c r="N140" t="s">
        <v>162</v>
      </c>
    </row>
    <row r="141" spans="1:15" x14ac:dyDescent="0.25">
      <c r="A141" s="2">
        <v>1</v>
      </c>
      <c r="B141" s="2">
        <v>2016</v>
      </c>
      <c r="C141" t="s">
        <v>391</v>
      </c>
      <c r="D141" t="s">
        <v>48</v>
      </c>
      <c r="E141" s="2" t="s">
        <v>7</v>
      </c>
      <c r="F141" s="2">
        <f>VLOOKUP(C141,'Five Year Alumni Srvy 2016 Data'!C:F,4,FALSE)</f>
        <v>0</v>
      </c>
      <c r="G141" s="2" t="str">
        <f>VLOOKUP(F141,Coding!K:L,2,FALSE)</f>
        <v>Non-URM</v>
      </c>
      <c r="H141" t="s">
        <v>238</v>
      </c>
      <c r="I141" t="s">
        <v>225</v>
      </c>
      <c r="J141" t="s">
        <v>19</v>
      </c>
      <c r="K141" t="s">
        <v>163</v>
      </c>
      <c r="L141" s="2">
        <v>1</v>
      </c>
      <c r="M141" t="s">
        <v>52</v>
      </c>
      <c r="N141" t="s">
        <v>164</v>
      </c>
      <c r="O141" t="s">
        <v>165</v>
      </c>
    </row>
    <row r="142" spans="1:15" x14ac:dyDescent="0.25">
      <c r="A142" s="2">
        <v>1</v>
      </c>
      <c r="B142" s="2">
        <v>2016</v>
      </c>
      <c r="C142" t="s">
        <v>400</v>
      </c>
      <c r="D142" t="s">
        <v>264</v>
      </c>
      <c r="E142" s="2" t="s">
        <v>7</v>
      </c>
      <c r="F142" s="2">
        <f>VLOOKUP(C142,'Five Year Alumni Srvy 2016 Data'!C:F,4,FALSE)</f>
        <v>0</v>
      </c>
      <c r="G142" s="2" t="str">
        <f>VLOOKUP(F142,Coding!K:L,2,FALSE)</f>
        <v>Non-URM</v>
      </c>
      <c r="H142" t="s">
        <v>401</v>
      </c>
      <c r="I142" t="s">
        <v>401</v>
      </c>
      <c r="J142" t="s">
        <v>19</v>
      </c>
      <c r="K142" t="s">
        <v>51</v>
      </c>
      <c r="L142" s="3"/>
      <c r="M142" t="s">
        <v>52</v>
      </c>
      <c r="N142" t="s">
        <v>53</v>
      </c>
    </row>
    <row r="143" spans="1:15" x14ac:dyDescent="0.25">
      <c r="A143" s="2">
        <v>1</v>
      </c>
      <c r="B143" s="2">
        <v>2016</v>
      </c>
      <c r="C143" t="s">
        <v>400</v>
      </c>
      <c r="D143" t="s">
        <v>264</v>
      </c>
      <c r="E143" s="2" t="s">
        <v>7</v>
      </c>
      <c r="F143" s="2">
        <f>VLOOKUP(C143,'Five Year Alumni Srvy 2016 Data'!C:F,4,FALSE)</f>
        <v>0</v>
      </c>
      <c r="G143" s="2" t="str">
        <f>VLOOKUP(F143,Coding!K:L,2,FALSE)</f>
        <v>Non-URM</v>
      </c>
      <c r="H143" t="s">
        <v>401</v>
      </c>
      <c r="I143" t="s">
        <v>401</v>
      </c>
      <c r="J143" t="s">
        <v>19</v>
      </c>
      <c r="K143" t="s">
        <v>72</v>
      </c>
      <c r="L143" s="3"/>
      <c r="M143" t="s">
        <v>52</v>
      </c>
      <c r="N143" t="s">
        <v>73</v>
      </c>
    </row>
    <row r="144" spans="1:15" x14ac:dyDescent="0.25">
      <c r="A144" s="2">
        <v>1</v>
      </c>
      <c r="B144" s="2">
        <v>2016</v>
      </c>
      <c r="C144" t="s">
        <v>400</v>
      </c>
      <c r="D144" t="s">
        <v>264</v>
      </c>
      <c r="E144" s="2" t="s">
        <v>7</v>
      </c>
      <c r="F144" s="2">
        <f>VLOOKUP(C144,'Five Year Alumni Srvy 2016 Data'!C:F,4,FALSE)</f>
        <v>0</v>
      </c>
      <c r="G144" s="2" t="str">
        <f>VLOOKUP(F144,Coding!K:L,2,FALSE)</f>
        <v>Non-URM</v>
      </c>
      <c r="H144" t="s">
        <v>401</v>
      </c>
      <c r="I144" t="s">
        <v>401</v>
      </c>
      <c r="J144" t="s">
        <v>19</v>
      </c>
      <c r="K144" t="s">
        <v>133</v>
      </c>
      <c r="L144" s="2">
        <v>2</v>
      </c>
      <c r="M144" t="s">
        <v>52</v>
      </c>
      <c r="N144" t="s">
        <v>134</v>
      </c>
      <c r="O144" t="s">
        <v>63</v>
      </c>
    </row>
    <row r="145" spans="1:15" x14ac:dyDescent="0.25">
      <c r="A145" s="2">
        <v>1</v>
      </c>
      <c r="B145" s="2">
        <v>2016</v>
      </c>
      <c r="C145" t="s">
        <v>400</v>
      </c>
      <c r="D145" t="s">
        <v>264</v>
      </c>
      <c r="E145" s="2" t="s">
        <v>7</v>
      </c>
      <c r="F145" s="2">
        <f>VLOOKUP(C145,'Five Year Alumni Srvy 2016 Data'!C:F,4,FALSE)</f>
        <v>0</v>
      </c>
      <c r="G145" s="2" t="str">
        <f>VLOOKUP(F145,Coding!K:L,2,FALSE)</f>
        <v>Non-URM</v>
      </c>
      <c r="H145" t="s">
        <v>401</v>
      </c>
      <c r="I145" t="s">
        <v>401</v>
      </c>
      <c r="J145" t="s">
        <v>19</v>
      </c>
      <c r="K145" t="s">
        <v>151</v>
      </c>
      <c r="L145" s="3"/>
      <c r="M145" t="s">
        <v>52</v>
      </c>
      <c r="N145" t="s">
        <v>152</v>
      </c>
    </row>
    <row r="146" spans="1:15" x14ac:dyDescent="0.25">
      <c r="A146" s="2">
        <v>1</v>
      </c>
      <c r="B146" s="2">
        <v>2016</v>
      </c>
      <c r="C146" t="s">
        <v>400</v>
      </c>
      <c r="D146" t="s">
        <v>264</v>
      </c>
      <c r="E146" s="2" t="s">
        <v>7</v>
      </c>
      <c r="F146" s="2">
        <f>VLOOKUP(C146,'Five Year Alumni Srvy 2016 Data'!C:F,4,FALSE)</f>
        <v>0</v>
      </c>
      <c r="G146" s="2" t="str">
        <f>VLOOKUP(F146,Coding!K:L,2,FALSE)</f>
        <v>Non-URM</v>
      </c>
      <c r="H146" t="s">
        <v>401</v>
      </c>
      <c r="I146" t="s">
        <v>401</v>
      </c>
      <c r="J146" t="s">
        <v>19</v>
      </c>
      <c r="K146" t="s">
        <v>159</v>
      </c>
      <c r="L146" s="3"/>
      <c r="M146" t="s">
        <v>52</v>
      </c>
      <c r="N146" t="s">
        <v>160</v>
      </c>
    </row>
    <row r="147" spans="1:15" x14ac:dyDescent="0.25">
      <c r="A147" s="2">
        <v>1</v>
      </c>
      <c r="B147" s="2">
        <v>2016</v>
      </c>
      <c r="C147" t="s">
        <v>400</v>
      </c>
      <c r="D147" t="s">
        <v>264</v>
      </c>
      <c r="E147" s="2" t="s">
        <v>7</v>
      </c>
      <c r="F147" s="2">
        <f>VLOOKUP(C147,'Five Year Alumni Srvy 2016 Data'!C:F,4,FALSE)</f>
        <v>0</v>
      </c>
      <c r="G147" s="2" t="str">
        <f>VLOOKUP(F147,Coding!K:L,2,FALSE)</f>
        <v>Non-URM</v>
      </c>
      <c r="H147" t="s">
        <v>401</v>
      </c>
      <c r="I147" t="s">
        <v>401</v>
      </c>
      <c r="J147" t="s">
        <v>19</v>
      </c>
      <c r="K147" t="s">
        <v>161</v>
      </c>
      <c r="L147" s="3"/>
      <c r="M147" t="s">
        <v>52</v>
      </c>
      <c r="N147" t="s">
        <v>162</v>
      </c>
    </row>
    <row r="148" spans="1:15" x14ac:dyDescent="0.25">
      <c r="A148" s="2">
        <v>1</v>
      </c>
      <c r="B148" s="2">
        <v>2016</v>
      </c>
      <c r="C148" t="s">
        <v>400</v>
      </c>
      <c r="D148" t="s">
        <v>264</v>
      </c>
      <c r="E148" s="2" t="s">
        <v>7</v>
      </c>
      <c r="F148" s="2">
        <f>VLOOKUP(C148,'Five Year Alumni Srvy 2016 Data'!C:F,4,FALSE)</f>
        <v>0</v>
      </c>
      <c r="G148" s="2" t="str">
        <f>VLOOKUP(F148,Coding!K:L,2,FALSE)</f>
        <v>Non-URM</v>
      </c>
      <c r="H148" t="s">
        <v>401</v>
      </c>
      <c r="I148" t="s">
        <v>401</v>
      </c>
      <c r="J148" t="s">
        <v>19</v>
      </c>
      <c r="K148" t="s">
        <v>163</v>
      </c>
      <c r="L148" s="3"/>
      <c r="M148" t="s">
        <v>52</v>
      </c>
      <c r="N148" t="s">
        <v>164</v>
      </c>
    </row>
    <row r="149" spans="1:15" x14ac:dyDescent="0.25">
      <c r="A149" s="2">
        <v>1</v>
      </c>
      <c r="B149" s="2">
        <v>2016</v>
      </c>
      <c r="C149" t="s">
        <v>406</v>
      </c>
      <c r="D149" t="s">
        <v>204</v>
      </c>
      <c r="E149" s="2" t="s">
        <v>7</v>
      </c>
      <c r="F149" s="2">
        <f>VLOOKUP(C149,'Five Year Alumni Srvy 2016 Data'!C:F,4,FALSE)</f>
        <v>0</v>
      </c>
      <c r="G149" s="2" t="str">
        <f>VLOOKUP(F149,Coding!K:L,2,FALSE)</f>
        <v>Non-URM</v>
      </c>
      <c r="H149" t="s">
        <v>215</v>
      </c>
      <c r="I149" t="s">
        <v>215</v>
      </c>
      <c r="J149" t="s">
        <v>21</v>
      </c>
      <c r="K149" t="s">
        <v>51</v>
      </c>
      <c r="L149" s="2">
        <v>2</v>
      </c>
      <c r="M149" t="s">
        <v>52</v>
      </c>
      <c r="N149" t="s">
        <v>53</v>
      </c>
      <c r="O149" t="s">
        <v>274</v>
      </c>
    </row>
    <row r="150" spans="1:15" x14ac:dyDescent="0.25">
      <c r="A150" s="2">
        <v>1</v>
      </c>
      <c r="B150" s="2">
        <v>2016</v>
      </c>
      <c r="C150" t="s">
        <v>406</v>
      </c>
      <c r="D150" t="s">
        <v>204</v>
      </c>
      <c r="E150" s="2" t="s">
        <v>7</v>
      </c>
      <c r="F150" s="2">
        <f>VLOOKUP(C150,'Five Year Alumni Srvy 2016 Data'!C:F,4,FALSE)</f>
        <v>0</v>
      </c>
      <c r="G150" s="2" t="str">
        <f>VLOOKUP(F150,Coding!K:L,2,FALSE)</f>
        <v>Non-URM</v>
      </c>
      <c r="H150" t="s">
        <v>215</v>
      </c>
      <c r="I150" t="s">
        <v>215</v>
      </c>
      <c r="J150" t="s">
        <v>21</v>
      </c>
      <c r="K150" t="s">
        <v>72</v>
      </c>
      <c r="L150" s="2">
        <v>1</v>
      </c>
      <c r="M150" t="s">
        <v>52</v>
      </c>
      <c r="N150" t="s">
        <v>73</v>
      </c>
      <c r="O150" t="s">
        <v>177</v>
      </c>
    </row>
    <row r="151" spans="1:15" x14ac:dyDescent="0.25">
      <c r="A151" s="2">
        <v>1</v>
      </c>
      <c r="B151" s="2">
        <v>2016</v>
      </c>
      <c r="C151" t="s">
        <v>406</v>
      </c>
      <c r="D151" t="s">
        <v>204</v>
      </c>
      <c r="E151" s="2" t="s">
        <v>7</v>
      </c>
      <c r="F151" s="2">
        <f>VLOOKUP(C151,'Five Year Alumni Srvy 2016 Data'!C:F,4,FALSE)</f>
        <v>0</v>
      </c>
      <c r="G151" s="2" t="str">
        <f>VLOOKUP(F151,Coding!K:L,2,FALSE)</f>
        <v>Non-URM</v>
      </c>
      <c r="H151" t="s">
        <v>215</v>
      </c>
      <c r="I151" t="s">
        <v>215</v>
      </c>
      <c r="J151" t="s">
        <v>21</v>
      </c>
      <c r="K151" t="s">
        <v>133</v>
      </c>
      <c r="L151" s="2">
        <v>1</v>
      </c>
      <c r="M151" t="s">
        <v>52</v>
      </c>
      <c r="N151" t="s">
        <v>134</v>
      </c>
      <c r="O151" t="s">
        <v>177</v>
      </c>
    </row>
    <row r="152" spans="1:15" x14ac:dyDescent="0.25">
      <c r="A152" s="2">
        <v>1</v>
      </c>
      <c r="B152" s="2">
        <v>2016</v>
      </c>
      <c r="C152" t="s">
        <v>406</v>
      </c>
      <c r="D152" t="s">
        <v>204</v>
      </c>
      <c r="E152" s="2" t="s">
        <v>7</v>
      </c>
      <c r="F152" s="2">
        <f>VLOOKUP(C152,'Five Year Alumni Srvy 2016 Data'!C:F,4,FALSE)</f>
        <v>0</v>
      </c>
      <c r="G152" s="2" t="str">
        <f>VLOOKUP(F152,Coding!K:L,2,FALSE)</f>
        <v>Non-URM</v>
      </c>
      <c r="H152" t="s">
        <v>215</v>
      </c>
      <c r="I152" t="s">
        <v>215</v>
      </c>
      <c r="J152" t="s">
        <v>21</v>
      </c>
      <c r="K152" t="s">
        <v>151</v>
      </c>
      <c r="L152" s="2">
        <v>9</v>
      </c>
      <c r="M152" t="s">
        <v>52</v>
      </c>
      <c r="N152" t="s">
        <v>152</v>
      </c>
      <c r="O152" t="s">
        <v>188</v>
      </c>
    </row>
    <row r="153" spans="1:15" x14ac:dyDescent="0.25">
      <c r="A153" s="2">
        <v>1</v>
      </c>
      <c r="B153" s="2">
        <v>2016</v>
      </c>
      <c r="C153" t="s">
        <v>406</v>
      </c>
      <c r="D153" t="s">
        <v>204</v>
      </c>
      <c r="E153" s="2" t="s">
        <v>7</v>
      </c>
      <c r="F153" s="2">
        <f>VLOOKUP(C153,'Five Year Alumni Srvy 2016 Data'!C:F,4,FALSE)</f>
        <v>0</v>
      </c>
      <c r="G153" s="2" t="str">
        <f>VLOOKUP(F153,Coding!K:L,2,FALSE)</f>
        <v>Non-URM</v>
      </c>
      <c r="H153" t="s">
        <v>215</v>
      </c>
      <c r="I153" t="s">
        <v>215</v>
      </c>
      <c r="J153" t="s">
        <v>21</v>
      </c>
      <c r="K153" t="s">
        <v>159</v>
      </c>
      <c r="L153" s="3"/>
      <c r="M153" t="s">
        <v>52</v>
      </c>
      <c r="N153" t="s">
        <v>160</v>
      </c>
    </row>
    <row r="154" spans="1:15" x14ac:dyDescent="0.25">
      <c r="A154" s="2">
        <v>1</v>
      </c>
      <c r="B154" s="2">
        <v>2016</v>
      </c>
      <c r="C154" t="s">
        <v>406</v>
      </c>
      <c r="D154" t="s">
        <v>204</v>
      </c>
      <c r="E154" s="2" t="s">
        <v>7</v>
      </c>
      <c r="F154" s="2">
        <f>VLOOKUP(C154,'Five Year Alumni Srvy 2016 Data'!C:F,4,FALSE)</f>
        <v>0</v>
      </c>
      <c r="G154" s="2" t="str">
        <f>VLOOKUP(F154,Coding!K:L,2,FALSE)</f>
        <v>Non-URM</v>
      </c>
      <c r="H154" t="s">
        <v>215</v>
      </c>
      <c r="I154" t="s">
        <v>215</v>
      </c>
      <c r="J154" t="s">
        <v>21</v>
      </c>
      <c r="K154" t="s">
        <v>161</v>
      </c>
      <c r="L154" s="3"/>
      <c r="M154" t="s">
        <v>52</v>
      </c>
      <c r="N154" t="s">
        <v>162</v>
      </c>
    </row>
    <row r="155" spans="1:15" x14ac:dyDescent="0.25">
      <c r="A155" s="2">
        <v>1</v>
      </c>
      <c r="B155" s="2">
        <v>2016</v>
      </c>
      <c r="C155" t="s">
        <v>406</v>
      </c>
      <c r="D155" t="s">
        <v>204</v>
      </c>
      <c r="E155" s="2" t="s">
        <v>7</v>
      </c>
      <c r="F155" s="2">
        <f>VLOOKUP(C155,'Five Year Alumni Srvy 2016 Data'!C:F,4,FALSE)</f>
        <v>0</v>
      </c>
      <c r="G155" s="2" t="str">
        <f>VLOOKUP(F155,Coding!K:L,2,FALSE)</f>
        <v>Non-URM</v>
      </c>
      <c r="H155" t="s">
        <v>215</v>
      </c>
      <c r="I155" t="s">
        <v>215</v>
      </c>
      <c r="J155" t="s">
        <v>21</v>
      </c>
      <c r="K155" t="s">
        <v>163</v>
      </c>
      <c r="L155" s="2">
        <v>2</v>
      </c>
      <c r="M155" t="s">
        <v>52</v>
      </c>
      <c r="N155" t="s">
        <v>164</v>
      </c>
      <c r="O155" t="s">
        <v>177</v>
      </c>
    </row>
    <row r="156" spans="1:15" x14ac:dyDescent="0.25">
      <c r="A156" s="2">
        <v>1</v>
      </c>
      <c r="B156" s="2">
        <v>2016</v>
      </c>
      <c r="C156" t="s">
        <v>413</v>
      </c>
      <c r="D156" t="s">
        <v>169</v>
      </c>
      <c r="E156" s="2" t="s">
        <v>7</v>
      </c>
      <c r="F156" s="2">
        <f>VLOOKUP(C156,'Five Year Alumni Srvy 2016 Data'!C:F,4,FALSE)</f>
        <v>0</v>
      </c>
      <c r="G156" s="2" t="str">
        <f>VLOOKUP(F156,Coding!K:L,2,FALSE)</f>
        <v>Non-URM</v>
      </c>
      <c r="H156" t="s">
        <v>414</v>
      </c>
      <c r="I156" t="s">
        <v>415</v>
      </c>
      <c r="J156" t="s">
        <v>19</v>
      </c>
      <c r="K156" t="s">
        <v>51</v>
      </c>
      <c r="L156" s="3"/>
      <c r="M156" t="s">
        <v>52</v>
      </c>
      <c r="N156" t="s">
        <v>53</v>
      </c>
    </row>
    <row r="157" spans="1:15" x14ac:dyDescent="0.25">
      <c r="A157" s="2">
        <v>1</v>
      </c>
      <c r="B157" s="2">
        <v>2016</v>
      </c>
      <c r="C157" t="s">
        <v>413</v>
      </c>
      <c r="D157" t="s">
        <v>169</v>
      </c>
      <c r="E157" s="2" t="s">
        <v>7</v>
      </c>
      <c r="F157" s="2">
        <f>VLOOKUP(C157,'Five Year Alumni Srvy 2016 Data'!C:F,4,FALSE)</f>
        <v>0</v>
      </c>
      <c r="G157" s="2" t="str">
        <f>VLOOKUP(F157,Coding!K:L,2,FALSE)</f>
        <v>Non-URM</v>
      </c>
      <c r="H157" t="s">
        <v>414</v>
      </c>
      <c r="I157" t="s">
        <v>415</v>
      </c>
      <c r="J157" t="s">
        <v>19</v>
      </c>
      <c r="K157" t="s">
        <v>72</v>
      </c>
      <c r="L157" s="3"/>
      <c r="M157" t="s">
        <v>52</v>
      </c>
      <c r="N157" t="s">
        <v>73</v>
      </c>
    </row>
    <row r="158" spans="1:15" x14ac:dyDescent="0.25">
      <c r="A158" s="2">
        <v>1</v>
      </c>
      <c r="B158" s="2">
        <v>2016</v>
      </c>
      <c r="C158" t="s">
        <v>413</v>
      </c>
      <c r="D158" t="s">
        <v>169</v>
      </c>
      <c r="E158" s="2" t="s">
        <v>7</v>
      </c>
      <c r="F158" s="2">
        <f>VLOOKUP(C158,'Five Year Alumni Srvy 2016 Data'!C:F,4,FALSE)</f>
        <v>0</v>
      </c>
      <c r="G158" s="2" t="str">
        <f>VLOOKUP(F158,Coding!K:L,2,FALSE)</f>
        <v>Non-URM</v>
      </c>
      <c r="H158" t="s">
        <v>414</v>
      </c>
      <c r="I158" t="s">
        <v>415</v>
      </c>
      <c r="J158" t="s">
        <v>19</v>
      </c>
      <c r="K158" t="s">
        <v>133</v>
      </c>
      <c r="L158" s="2">
        <v>2</v>
      </c>
      <c r="M158" t="s">
        <v>52</v>
      </c>
      <c r="N158" t="s">
        <v>134</v>
      </c>
      <c r="O158" t="s">
        <v>63</v>
      </c>
    </row>
    <row r="159" spans="1:15" x14ac:dyDescent="0.25">
      <c r="A159" s="2">
        <v>1</v>
      </c>
      <c r="B159" s="2">
        <v>2016</v>
      </c>
      <c r="C159" t="s">
        <v>413</v>
      </c>
      <c r="D159" t="s">
        <v>169</v>
      </c>
      <c r="E159" s="2" t="s">
        <v>7</v>
      </c>
      <c r="F159" s="2">
        <f>VLOOKUP(C159,'Five Year Alumni Srvy 2016 Data'!C:F,4,FALSE)</f>
        <v>0</v>
      </c>
      <c r="G159" s="2" t="str">
        <f>VLOOKUP(F159,Coding!K:L,2,FALSE)</f>
        <v>Non-URM</v>
      </c>
      <c r="H159" t="s">
        <v>414</v>
      </c>
      <c r="I159" t="s">
        <v>415</v>
      </c>
      <c r="J159" t="s">
        <v>19</v>
      </c>
      <c r="K159" t="s">
        <v>151</v>
      </c>
      <c r="L159" s="3"/>
      <c r="M159" t="s">
        <v>52</v>
      </c>
      <c r="N159" t="s">
        <v>152</v>
      </c>
    </row>
    <row r="160" spans="1:15" x14ac:dyDescent="0.25">
      <c r="A160" s="2">
        <v>1</v>
      </c>
      <c r="B160" s="2">
        <v>2016</v>
      </c>
      <c r="C160" t="s">
        <v>413</v>
      </c>
      <c r="D160" t="s">
        <v>169</v>
      </c>
      <c r="E160" s="2" t="s">
        <v>7</v>
      </c>
      <c r="F160" s="2">
        <f>VLOOKUP(C160,'Five Year Alumni Srvy 2016 Data'!C:F,4,FALSE)</f>
        <v>0</v>
      </c>
      <c r="G160" s="2" t="str">
        <f>VLOOKUP(F160,Coding!K:L,2,FALSE)</f>
        <v>Non-URM</v>
      </c>
      <c r="H160" t="s">
        <v>414</v>
      </c>
      <c r="I160" t="s">
        <v>415</v>
      </c>
      <c r="J160" t="s">
        <v>19</v>
      </c>
      <c r="K160" t="s">
        <v>159</v>
      </c>
      <c r="L160" s="3"/>
      <c r="M160" t="s">
        <v>52</v>
      </c>
      <c r="N160" t="s">
        <v>160</v>
      </c>
    </row>
    <row r="161" spans="1:15" x14ac:dyDescent="0.25">
      <c r="A161" s="2">
        <v>1</v>
      </c>
      <c r="B161" s="2">
        <v>2016</v>
      </c>
      <c r="C161" t="s">
        <v>413</v>
      </c>
      <c r="D161" t="s">
        <v>169</v>
      </c>
      <c r="E161" s="2" t="s">
        <v>7</v>
      </c>
      <c r="F161" s="2">
        <f>VLOOKUP(C161,'Five Year Alumni Srvy 2016 Data'!C:F,4,FALSE)</f>
        <v>0</v>
      </c>
      <c r="G161" s="2" t="str">
        <f>VLOOKUP(F161,Coding!K:L,2,FALSE)</f>
        <v>Non-URM</v>
      </c>
      <c r="H161" t="s">
        <v>414</v>
      </c>
      <c r="I161" t="s">
        <v>415</v>
      </c>
      <c r="J161" t="s">
        <v>19</v>
      </c>
      <c r="K161" t="s">
        <v>161</v>
      </c>
      <c r="L161" s="3"/>
      <c r="M161" t="s">
        <v>52</v>
      </c>
      <c r="N161" t="s">
        <v>162</v>
      </c>
    </row>
    <row r="162" spans="1:15" x14ac:dyDescent="0.25">
      <c r="A162" s="2">
        <v>1</v>
      </c>
      <c r="B162" s="2">
        <v>2016</v>
      </c>
      <c r="C162" t="s">
        <v>413</v>
      </c>
      <c r="D162" t="s">
        <v>169</v>
      </c>
      <c r="E162" s="2" t="s">
        <v>7</v>
      </c>
      <c r="F162" s="2">
        <f>VLOOKUP(C162,'Five Year Alumni Srvy 2016 Data'!C:F,4,FALSE)</f>
        <v>0</v>
      </c>
      <c r="G162" s="2" t="str">
        <f>VLOOKUP(F162,Coding!K:L,2,FALSE)</f>
        <v>Non-URM</v>
      </c>
      <c r="H162" t="s">
        <v>414</v>
      </c>
      <c r="I162" t="s">
        <v>415</v>
      </c>
      <c r="J162" t="s">
        <v>19</v>
      </c>
      <c r="K162" t="s">
        <v>163</v>
      </c>
      <c r="L162" s="2">
        <v>1</v>
      </c>
      <c r="M162" t="s">
        <v>52</v>
      </c>
      <c r="N162" t="s">
        <v>164</v>
      </c>
      <c r="O162" t="s">
        <v>165</v>
      </c>
    </row>
    <row r="163" spans="1:15" x14ac:dyDescent="0.25">
      <c r="A163" s="2">
        <v>1</v>
      </c>
      <c r="B163" s="2">
        <v>2016</v>
      </c>
      <c r="C163" t="s">
        <v>416</v>
      </c>
      <c r="D163" t="s">
        <v>169</v>
      </c>
      <c r="E163" s="2" t="s">
        <v>7</v>
      </c>
      <c r="F163" s="2">
        <f>VLOOKUP(C163,'Five Year Alumni Srvy 2016 Data'!C:F,4,FALSE)</f>
        <v>0</v>
      </c>
      <c r="G163" s="2" t="str">
        <f>VLOOKUP(F163,Coding!K:L,2,FALSE)</f>
        <v>Non-URM</v>
      </c>
      <c r="H163" t="s">
        <v>235</v>
      </c>
      <c r="I163" t="s">
        <v>236</v>
      </c>
      <c r="J163" t="s">
        <v>15</v>
      </c>
      <c r="K163" t="s">
        <v>51</v>
      </c>
      <c r="L163" s="3"/>
      <c r="M163" t="s">
        <v>52</v>
      </c>
      <c r="N163" t="s">
        <v>53</v>
      </c>
    </row>
    <row r="164" spans="1:15" x14ac:dyDescent="0.25">
      <c r="A164" s="2">
        <v>1</v>
      </c>
      <c r="B164" s="2">
        <v>2016</v>
      </c>
      <c r="C164" t="s">
        <v>416</v>
      </c>
      <c r="D164" t="s">
        <v>169</v>
      </c>
      <c r="E164" s="2" t="s">
        <v>7</v>
      </c>
      <c r="F164" s="2">
        <f>VLOOKUP(C164,'Five Year Alumni Srvy 2016 Data'!C:F,4,FALSE)</f>
        <v>0</v>
      </c>
      <c r="G164" s="2" t="str">
        <f>VLOOKUP(F164,Coding!K:L,2,FALSE)</f>
        <v>Non-URM</v>
      </c>
      <c r="H164" t="s">
        <v>235</v>
      </c>
      <c r="I164" t="s">
        <v>236</v>
      </c>
      <c r="J164" t="s">
        <v>15</v>
      </c>
      <c r="K164" t="s">
        <v>72</v>
      </c>
      <c r="L164" s="3"/>
      <c r="M164" t="s">
        <v>52</v>
      </c>
      <c r="N164" t="s">
        <v>73</v>
      </c>
    </row>
    <row r="165" spans="1:15" x14ac:dyDescent="0.25">
      <c r="A165" s="2">
        <v>1</v>
      </c>
      <c r="B165" s="2">
        <v>2016</v>
      </c>
      <c r="C165" t="s">
        <v>416</v>
      </c>
      <c r="D165" t="s">
        <v>169</v>
      </c>
      <c r="E165" s="2" t="s">
        <v>7</v>
      </c>
      <c r="F165" s="2">
        <f>VLOOKUP(C165,'Five Year Alumni Srvy 2016 Data'!C:F,4,FALSE)</f>
        <v>0</v>
      </c>
      <c r="G165" s="2" t="str">
        <f>VLOOKUP(F165,Coding!K:L,2,FALSE)</f>
        <v>Non-URM</v>
      </c>
      <c r="H165" t="s">
        <v>235</v>
      </c>
      <c r="I165" t="s">
        <v>236</v>
      </c>
      <c r="J165" t="s">
        <v>15</v>
      </c>
      <c r="K165" t="s">
        <v>133</v>
      </c>
      <c r="L165" s="2">
        <v>2</v>
      </c>
      <c r="M165" t="s">
        <v>52</v>
      </c>
      <c r="N165" t="s">
        <v>134</v>
      </c>
      <c r="O165" t="s">
        <v>63</v>
      </c>
    </row>
    <row r="166" spans="1:15" x14ac:dyDescent="0.25">
      <c r="A166" s="2">
        <v>1</v>
      </c>
      <c r="B166" s="2">
        <v>2016</v>
      </c>
      <c r="C166" t="s">
        <v>416</v>
      </c>
      <c r="D166" t="s">
        <v>169</v>
      </c>
      <c r="E166" s="2" t="s">
        <v>7</v>
      </c>
      <c r="F166" s="2">
        <f>VLOOKUP(C166,'Five Year Alumni Srvy 2016 Data'!C:F,4,FALSE)</f>
        <v>0</v>
      </c>
      <c r="G166" s="2" t="str">
        <f>VLOOKUP(F166,Coding!K:L,2,FALSE)</f>
        <v>Non-URM</v>
      </c>
      <c r="H166" t="s">
        <v>235</v>
      </c>
      <c r="I166" t="s">
        <v>236</v>
      </c>
      <c r="J166" t="s">
        <v>15</v>
      </c>
      <c r="K166" t="s">
        <v>151</v>
      </c>
      <c r="L166" s="3"/>
      <c r="M166" t="s">
        <v>52</v>
      </c>
      <c r="N166" t="s">
        <v>152</v>
      </c>
    </row>
    <row r="167" spans="1:15" x14ac:dyDescent="0.25">
      <c r="A167" s="2">
        <v>1</v>
      </c>
      <c r="B167" s="2">
        <v>2016</v>
      </c>
      <c r="C167" t="s">
        <v>416</v>
      </c>
      <c r="D167" t="s">
        <v>169</v>
      </c>
      <c r="E167" s="2" t="s">
        <v>7</v>
      </c>
      <c r="F167" s="2">
        <f>VLOOKUP(C167,'Five Year Alumni Srvy 2016 Data'!C:F,4,FALSE)</f>
        <v>0</v>
      </c>
      <c r="G167" s="2" t="str">
        <f>VLOOKUP(F167,Coding!K:L,2,FALSE)</f>
        <v>Non-URM</v>
      </c>
      <c r="H167" t="s">
        <v>235</v>
      </c>
      <c r="I167" t="s">
        <v>236</v>
      </c>
      <c r="J167" t="s">
        <v>15</v>
      </c>
      <c r="K167" t="s">
        <v>159</v>
      </c>
      <c r="L167" s="3"/>
      <c r="M167" t="s">
        <v>52</v>
      </c>
      <c r="N167" t="s">
        <v>160</v>
      </c>
    </row>
    <row r="168" spans="1:15" x14ac:dyDescent="0.25">
      <c r="A168" s="2">
        <v>1</v>
      </c>
      <c r="B168" s="2">
        <v>2016</v>
      </c>
      <c r="C168" t="s">
        <v>416</v>
      </c>
      <c r="D168" t="s">
        <v>169</v>
      </c>
      <c r="E168" s="2" t="s">
        <v>7</v>
      </c>
      <c r="F168" s="2">
        <f>VLOOKUP(C168,'Five Year Alumni Srvy 2016 Data'!C:F,4,FALSE)</f>
        <v>0</v>
      </c>
      <c r="G168" s="2" t="str">
        <f>VLOOKUP(F168,Coding!K:L,2,FALSE)</f>
        <v>Non-URM</v>
      </c>
      <c r="H168" t="s">
        <v>235</v>
      </c>
      <c r="I168" t="s">
        <v>236</v>
      </c>
      <c r="J168" t="s">
        <v>15</v>
      </c>
      <c r="K168" t="s">
        <v>161</v>
      </c>
      <c r="L168" s="3"/>
      <c r="M168" t="s">
        <v>52</v>
      </c>
      <c r="N168" t="s">
        <v>162</v>
      </c>
    </row>
    <row r="169" spans="1:15" x14ac:dyDescent="0.25">
      <c r="A169" s="2">
        <v>1</v>
      </c>
      <c r="B169" s="2">
        <v>2016</v>
      </c>
      <c r="C169" t="s">
        <v>416</v>
      </c>
      <c r="D169" t="s">
        <v>169</v>
      </c>
      <c r="E169" s="2" t="s">
        <v>7</v>
      </c>
      <c r="F169" s="2">
        <f>VLOOKUP(C169,'Five Year Alumni Srvy 2016 Data'!C:F,4,FALSE)</f>
        <v>0</v>
      </c>
      <c r="G169" s="2" t="str">
        <f>VLOOKUP(F169,Coding!K:L,2,FALSE)</f>
        <v>Non-URM</v>
      </c>
      <c r="H169" t="s">
        <v>235</v>
      </c>
      <c r="I169" t="s">
        <v>236</v>
      </c>
      <c r="J169" t="s">
        <v>15</v>
      </c>
      <c r="K169" t="s">
        <v>163</v>
      </c>
      <c r="L169" s="2">
        <v>1</v>
      </c>
      <c r="M169" t="s">
        <v>52</v>
      </c>
      <c r="N169" t="s">
        <v>164</v>
      </c>
      <c r="O169" t="s">
        <v>165</v>
      </c>
    </row>
    <row r="170" spans="1:15" x14ac:dyDescent="0.25">
      <c r="A170" s="2">
        <v>1</v>
      </c>
      <c r="B170" s="2">
        <v>2016</v>
      </c>
      <c r="C170" t="s">
        <v>419</v>
      </c>
      <c r="D170" t="s">
        <v>48</v>
      </c>
      <c r="E170" s="2" t="s">
        <v>7</v>
      </c>
      <c r="F170" s="2">
        <f>VLOOKUP(C170,'Five Year Alumni Srvy 2016 Data'!C:F,4,FALSE)</f>
        <v>0</v>
      </c>
      <c r="G170" s="2" t="str">
        <f>VLOOKUP(F170,Coding!K:L,2,FALSE)</f>
        <v>Non-URM</v>
      </c>
      <c r="H170" t="s">
        <v>420</v>
      </c>
      <c r="I170" t="s">
        <v>273</v>
      </c>
      <c r="J170" t="s">
        <v>21</v>
      </c>
      <c r="K170" t="s">
        <v>51</v>
      </c>
      <c r="L170" s="3"/>
      <c r="M170" t="s">
        <v>52</v>
      </c>
      <c r="N170" t="s">
        <v>53</v>
      </c>
    </row>
    <row r="171" spans="1:15" x14ac:dyDescent="0.25">
      <c r="A171" s="2">
        <v>1</v>
      </c>
      <c r="B171" s="2">
        <v>2016</v>
      </c>
      <c r="C171" t="s">
        <v>419</v>
      </c>
      <c r="D171" t="s">
        <v>48</v>
      </c>
      <c r="E171" s="2" t="s">
        <v>7</v>
      </c>
      <c r="F171" s="2">
        <f>VLOOKUP(C171,'Five Year Alumni Srvy 2016 Data'!C:F,4,FALSE)</f>
        <v>0</v>
      </c>
      <c r="G171" s="2" t="str">
        <f>VLOOKUP(F171,Coding!K:L,2,FALSE)</f>
        <v>Non-URM</v>
      </c>
      <c r="H171" t="s">
        <v>420</v>
      </c>
      <c r="I171" t="s">
        <v>273</v>
      </c>
      <c r="J171" t="s">
        <v>21</v>
      </c>
      <c r="K171" t="s">
        <v>72</v>
      </c>
      <c r="L171" s="3"/>
      <c r="M171" t="s">
        <v>52</v>
      </c>
      <c r="N171" t="s">
        <v>73</v>
      </c>
    </row>
    <row r="172" spans="1:15" x14ac:dyDescent="0.25">
      <c r="A172" s="2">
        <v>1</v>
      </c>
      <c r="B172" s="2">
        <v>2016</v>
      </c>
      <c r="C172" t="s">
        <v>419</v>
      </c>
      <c r="D172" t="s">
        <v>48</v>
      </c>
      <c r="E172" s="2" t="s">
        <v>7</v>
      </c>
      <c r="F172" s="2">
        <f>VLOOKUP(C172,'Five Year Alumni Srvy 2016 Data'!C:F,4,FALSE)</f>
        <v>0</v>
      </c>
      <c r="G172" s="2" t="str">
        <f>VLOOKUP(F172,Coding!K:L,2,FALSE)</f>
        <v>Non-URM</v>
      </c>
      <c r="H172" t="s">
        <v>420</v>
      </c>
      <c r="I172" t="s">
        <v>273</v>
      </c>
      <c r="J172" t="s">
        <v>21</v>
      </c>
      <c r="K172" t="s">
        <v>133</v>
      </c>
      <c r="L172" s="2">
        <v>2</v>
      </c>
      <c r="M172" t="s">
        <v>52</v>
      </c>
      <c r="N172" t="s">
        <v>134</v>
      </c>
      <c r="O172" t="s">
        <v>63</v>
      </c>
    </row>
    <row r="173" spans="1:15" x14ac:dyDescent="0.25">
      <c r="A173" s="2">
        <v>1</v>
      </c>
      <c r="B173" s="2">
        <v>2016</v>
      </c>
      <c r="C173" t="s">
        <v>419</v>
      </c>
      <c r="D173" t="s">
        <v>48</v>
      </c>
      <c r="E173" s="2" t="s">
        <v>7</v>
      </c>
      <c r="F173" s="2">
        <f>VLOOKUP(C173,'Five Year Alumni Srvy 2016 Data'!C:F,4,FALSE)</f>
        <v>0</v>
      </c>
      <c r="G173" s="2" t="str">
        <f>VLOOKUP(F173,Coding!K:L,2,FALSE)</f>
        <v>Non-URM</v>
      </c>
      <c r="H173" t="s">
        <v>420</v>
      </c>
      <c r="I173" t="s">
        <v>273</v>
      </c>
      <c r="J173" t="s">
        <v>21</v>
      </c>
      <c r="K173" t="s">
        <v>151</v>
      </c>
      <c r="L173" s="3"/>
      <c r="M173" t="s">
        <v>52</v>
      </c>
      <c r="N173" t="s">
        <v>152</v>
      </c>
    </row>
    <row r="174" spans="1:15" x14ac:dyDescent="0.25">
      <c r="A174" s="2">
        <v>1</v>
      </c>
      <c r="B174" s="2">
        <v>2016</v>
      </c>
      <c r="C174" t="s">
        <v>419</v>
      </c>
      <c r="D174" t="s">
        <v>48</v>
      </c>
      <c r="E174" s="2" t="s">
        <v>7</v>
      </c>
      <c r="F174" s="2">
        <f>VLOOKUP(C174,'Five Year Alumni Srvy 2016 Data'!C:F,4,FALSE)</f>
        <v>0</v>
      </c>
      <c r="G174" s="2" t="str">
        <f>VLOOKUP(F174,Coding!K:L,2,FALSE)</f>
        <v>Non-URM</v>
      </c>
      <c r="H174" t="s">
        <v>420</v>
      </c>
      <c r="I174" t="s">
        <v>273</v>
      </c>
      <c r="J174" t="s">
        <v>21</v>
      </c>
      <c r="K174" t="s">
        <v>159</v>
      </c>
      <c r="L174" s="3"/>
      <c r="M174" t="s">
        <v>52</v>
      </c>
      <c r="N174" t="s">
        <v>160</v>
      </c>
    </row>
    <row r="175" spans="1:15" x14ac:dyDescent="0.25">
      <c r="A175" s="2">
        <v>1</v>
      </c>
      <c r="B175" s="2">
        <v>2016</v>
      </c>
      <c r="C175" t="s">
        <v>419</v>
      </c>
      <c r="D175" t="s">
        <v>48</v>
      </c>
      <c r="E175" s="2" t="s">
        <v>7</v>
      </c>
      <c r="F175" s="2">
        <f>VLOOKUP(C175,'Five Year Alumni Srvy 2016 Data'!C:F,4,FALSE)</f>
        <v>0</v>
      </c>
      <c r="G175" s="2" t="str">
        <f>VLOOKUP(F175,Coding!K:L,2,FALSE)</f>
        <v>Non-URM</v>
      </c>
      <c r="H175" t="s">
        <v>420</v>
      </c>
      <c r="I175" t="s">
        <v>273</v>
      </c>
      <c r="J175" t="s">
        <v>21</v>
      </c>
      <c r="K175" t="s">
        <v>161</v>
      </c>
      <c r="L175" s="3"/>
      <c r="M175" t="s">
        <v>52</v>
      </c>
      <c r="N175" t="s">
        <v>162</v>
      </c>
    </row>
    <row r="176" spans="1:15" x14ac:dyDescent="0.25">
      <c r="A176" s="2">
        <v>1</v>
      </c>
      <c r="B176" s="2">
        <v>2016</v>
      </c>
      <c r="C176" t="s">
        <v>419</v>
      </c>
      <c r="D176" t="s">
        <v>48</v>
      </c>
      <c r="E176" s="2" t="s">
        <v>7</v>
      </c>
      <c r="F176" s="2">
        <f>VLOOKUP(C176,'Five Year Alumni Srvy 2016 Data'!C:F,4,FALSE)</f>
        <v>0</v>
      </c>
      <c r="G176" s="2" t="str">
        <f>VLOOKUP(F176,Coding!K:L,2,FALSE)</f>
        <v>Non-URM</v>
      </c>
      <c r="H176" t="s">
        <v>420</v>
      </c>
      <c r="I176" t="s">
        <v>273</v>
      </c>
      <c r="J176" t="s">
        <v>21</v>
      </c>
      <c r="K176" t="s">
        <v>163</v>
      </c>
      <c r="L176" s="2">
        <v>4</v>
      </c>
      <c r="M176" t="s">
        <v>52</v>
      </c>
      <c r="N176" t="s">
        <v>164</v>
      </c>
      <c r="O176" t="s">
        <v>313</v>
      </c>
    </row>
    <row r="177" spans="1:15" x14ac:dyDescent="0.25">
      <c r="A177" s="2">
        <v>1</v>
      </c>
      <c r="B177" s="2">
        <v>2016</v>
      </c>
      <c r="C177" t="s">
        <v>426</v>
      </c>
      <c r="D177" t="s">
        <v>48</v>
      </c>
      <c r="E177" s="2" t="s">
        <v>7</v>
      </c>
      <c r="F177" s="2">
        <f>VLOOKUP(C177,'Five Year Alumni Srvy 2016 Data'!C:F,4,FALSE)</f>
        <v>0</v>
      </c>
      <c r="G177" s="2" t="str">
        <f>VLOOKUP(F177,Coding!K:L,2,FALSE)</f>
        <v>Non-URM</v>
      </c>
      <c r="H177" t="s">
        <v>427</v>
      </c>
      <c r="I177" t="s">
        <v>267</v>
      </c>
      <c r="J177" t="s">
        <v>10</v>
      </c>
      <c r="K177" t="s">
        <v>51</v>
      </c>
      <c r="L177" s="2">
        <v>1</v>
      </c>
      <c r="M177" t="s">
        <v>52</v>
      </c>
      <c r="N177" t="s">
        <v>53</v>
      </c>
      <c r="O177" t="s">
        <v>216</v>
      </c>
    </row>
    <row r="178" spans="1:15" x14ac:dyDescent="0.25">
      <c r="A178" s="2">
        <v>1</v>
      </c>
      <c r="B178" s="2">
        <v>2016</v>
      </c>
      <c r="C178" t="s">
        <v>426</v>
      </c>
      <c r="D178" t="s">
        <v>48</v>
      </c>
      <c r="E178" s="2" t="s">
        <v>7</v>
      </c>
      <c r="F178" s="2">
        <f>VLOOKUP(C178,'Five Year Alumni Srvy 2016 Data'!C:F,4,FALSE)</f>
        <v>0</v>
      </c>
      <c r="G178" s="2" t="str">
        <f>VLOOKUP(F178,Coding!K:L,2,FALSE)</f>
        <v>Non-URM</v>
      </c>
      <c r="H178" t="s">
        <v>427</v>
      </c>
      <c r="I178" t="s">
        <v>267</v>
      </c>
      <c r="J178" t="s">
        <v>10</v>
      </c>
      <c r="K178" t="s">
        <v>72</v>
      </c>
      <c r="L178" s="2">
        <v>1</v>
      </c>
      <c r="M178" t="s">
        <v>52</v>
      </c>
      <c r="N178" t="s">
        <v>73</v>
      </c>
      <c r="O178" t="s">
        <v>177</v>
      </c>
    </row>
    <row r="179" spans="1:15" x14ac:dyDescent="0.25">
      <c r="A179" s="2">
        <v>1</v>
      </c>
      <c r="B179" s="2">
        <v>2016</v>
      </c>
      <c r="C179" t="s">
        <v>426</v>
      </c>
      <c r="D179" t="s">
        <v>48</v>
      </c>
      <c r="E179" s="2" t="s">
        <v>7</v>
      </c>
      <c r="F179" s="2">
        <f>VLOOKUP(C179,'Five Year Alumni Srvy 2016 Data'!C:F,4,FALSE)</f>
        <v>0</v>
      </c>
      <c r="G179" s="2" t="str">
        <f>VLOOKUP(F179,Coding!K:L,2,FALSE)</f>
        <v>Non-URM</v>
      </c>
      <c r="H179" t="s">
        <v>427</v>
      </c>
      <c r="I179" t="s">
        <v>267</v>
      </c>
      <c r="J179" t="s">
        <v>10</v>
      </c>
      <c r="K179" t="s">
        <v>133</v>
      </c>
      <c r="L179" s="2">
        <v>1</v>
      </c>
      <c r="M179" t="s">
        <v>52</v>
      </c>
      <c r="N179" t="s">
        <v>134</v>
      </c>
      <c r="O179" t="s">
        <v>177</v>
      </c>
    </row>
    <row r="180" spans="1:15" x14ac:dyDescent="0.25">
      <c r="A180" s="2">
        <v>1</v>
      </c>
      <c r="B180" s="2">
        <v>2016</v>
      </c>
      <c r="C180" t="s">
        <v>426</v>
      </c>
      <c r="D180" t="s">
        <v>48</v>
      </c>
      <c r="E180" s="2" t="s">
        <v>7</v>
      </c>
      <c r="F180" s="2">
        <f>VLOOKUP(C180,'Five Year Alumni Srvy 2016 Data'!C:F,4,FALSE)</f>
        <v>0</v>
      </c>
      <c r="G180" s="2" t="str">
        <f>VLOOKUP(F180,Coding!K:L,2,FALSE)</f>
        <v>Non-URM</v>
      </c>
      <c r="H180" t="s">
        <v>427</v>
      </c>
      <c r="I180" t="s">
        <v>267</v>
      </c>
      <c r="J180" t="s">
        <v>10</v>
      </c>
      <c r="K180" t="s">
        <v>151</v>
      </c>
      <c r="L180" s="2">
        <v>9</v>
      </c>
      <c r="M180" t="s">
        <v>52</v>
      </c>
      <c r="N180" t="s">
        <v>152</v>
      </c>
      <c r="O180" t="s">
        <v>188</v>
      </c>
    </row>
    <row r="181" spans="1:15" x14ac:dyDescent="0.25">
      <c r="A181" s="2">
        <v>1</v>
      </c>
      <c r="B181" s="2">
        <v>2016</v>
      </c>
      <c r="C181" t="s">
        <v>426</v>
      </c>
      <c r="D181" t="s">
        <v>48</v>
      </c>
      <c r="E181" s="2" t="s">
        <v>7</v>
      </c>
      <c r="F181" s="2">
        <f>VLOOKUP(C181,'Five Year Alumni Srvy 2016 Data'!C:F,4,FALSE)</f>
        <v>0</v>
      </c>
      <c r="G181" s="2" t="str">
        <f>VLOOKUP(F181,Coding!K:L,2,FALSE)</f>
        <v>Non-URM</v>
      </c>
      <c r="H181" t="s">
        <v>427</v>
      </c>
      <c r="I181" t="s">
        <v>267</v>
      </c>
      <c r="J181" t="s">
        <v>10</v>
      </c>
      <c r="K181" t="s">
        <v>159</v>
      </c>
      <c r="L181" s="3"/>
      <c r="M181" t="s">
        <v>52</v>
      </c>
      <c r="N181" t="s">
        <v>160</v>
      </c>
    </row>
    <row r="182" spans="1:15" x14ac:dyDescent="0.25">
      <c r="A182" s="2">
        <v>1</v>
      </c>
      <c r="B182" s="2">
        <v>2016</v>
      </c>
      <c r="C182" t="s">
        <v>426</v>
      </c>
      <c r="D182" t="s">
        <v>48</v>
      </c>
      <c r="E182" s="2" t="s">
        <v>7</v>
      </c>
      <c r="F182" s="2">
        <f>VLOOKUP(C182,'Five Year Alumni Srvy 2016 Data'!C:F,4,FALSE)</f>
        <v>0</v>
      </c>
      <c r="G182" s="2" t="str">
        <f>VLOOKUP(F182,Coding!K:L,2,FALSE)</f>
        <v>Non-URM</v>
      </c>
      <c r="H182" t="s">
        <v>427</v>
      </c>
      <c r="I182" t="s">
        <v>267</v>
      </c>
      <c r="J182" t="s">
        <v>10</v>
      </c>
      <c r="K182" t="s">
        <v>161</v>
      </c>
      <c r="L182" s="3"/>
      <c r="M182" t="s">
        <v>52</v>
      </c>
      <c r="N182" t="s">
        <v>162</v>
      </c>
    </row>
    <row r="183" spans="1:15" x14ac:dyDescent="0.25">
      <c r="A183" s="2">
        <v>1</v>
      </c>
      <c r="B183" s="2">
        <v>2016</v>
      </c>
      <c r="C183" t="s">
        <v>426</v>
      </c>
      <c r="D183" t="s">
        <v>48</v>
      </c>
      <c r="E183" s="2" t="s">
        <v>7</v>
      </c>
      <c r="F183" s="2">
        <f>VLOOKUP(C183,'Five Year Alumni Srvy 2016 Data'!C:F,4,FALSE)</f>
        <v>0</v>
      </c>
      <c r="G183" s="2" t="str">
        <f>VLOOKUP(F183,Coding!K:L,2,FALSE)</f>
        <v>Non-URM</v>
      </c>
      <c r="H183" t="s">
        <v>427</v>
      </c>
      <c r="I183" t="s">
        <v>267</v>
      </c>
      <c r="J183" t="s">
        <v>10</v>
      </c>
      <c r="K183" t="s">
        <v>163</v>
      </c>
      <c r="L183" s="2">
        <v>2</v>
      </c>
      <c r="M183" t="s">
        <v>52</v>
      </c>
      <c r="N183" t="s">
        <v>164</v>
      </c>
      <c r="O183" t="s">
        <v>177</v>
      </c>
    </row>
    <row r="184" spans="1:15" x14ac:dyDescent="0.25">
      <c r="A184" s="2">
        <v>1</v>
      </c>
      <c r="B184" s="2">
        <v>2016</v>
      </c>
      <c r="C184" t="s">
        <v>431</v>
      </c>
      <c r="D184" t="s">
        <v>48</v>
      </c>
      <c r="E184" s="2" t="s">
        <v>7</v>
      </c>
      <c r="F184" s="2">
        <f>VLOOKUP(C184,'Five Year Alumni Srvy 2016 Data'!C:F,4,FALSE)</f>
        <v>0</v>
      </c>
      <c r="G184" s="2" t="str">
        <f>VLOOKUP(F184,Coding!K:L,2,FALSE)</f>
        <v>Non-URM</v>
      </c>
      <c r="H184" t="s">
        <v>432</v>
      </c>
      <c r="I184" t="s">
        <v>433</v>
      </c>
      <c r="J184" t="s">
        <v>15</v>
      </c>
      <c r="K184" t="s">
        <v>51</v>
      </c>
      <c r="L184" s="3"/>
      <c r="M184" t="s">
        <v>52</v>
      </c>
      <c r="N184" t="s">
        <v>53</v>
      </c>
    </row>
    <row r="185" spans="1:15" x14ac:dyDescent="0.25">
      <c r="A185" s="2">
        <v>1</v>
      </c>
      <c r="B185" s="2">
        <v>2016</v>
      </c>
      <c r="C185" t="s">
        <v>431</v>
      </c>
      <c r="D185" t="s">
        <v>48</v>
      </c>
      <c r="E185" s="2" t="s">
        <v>7</v>
      </c>
      <c r="F185" s="2">
        <f>VLOOKUP(C185,'Five Year Alumni Srvy 2016 Data'!C:F,4,FALSE)</f>
        <v>0</v>
      </c>
      <c r="G185" s="2" t="str">
        <f>VLOOKUP(F185,Coding!K:L,2,FALSE)</f>
        <v>Non-URM</v>
      </c>
      <c r="H185" t="s">
        <v>432</v>
      </c>
      <c r="I185" t="s">
        <v>433</v>
      </c>
      <c r="J185" t="s">
        <v>15</v>
      </c>
      <c r="K185" t="s">
        <v>72</v>
      </c>
      <c r="L185" s="3"/>
      <c r="M185" t="s">
        <v>52</v>
      </c>
      <c r="N185" t="s">
        <v>73</v>
      </c>
    </row>
    <row r="186" spans="1:15" x14ac:dyDescent="0.25">
      <c r="A186" s="2">
        <v>1</v>
      </c>
      <c r="B186" s="2">
        <v>2016</v>
      </c>
      <c r="C186" t="s">
        <v>431</v>
      </c>
      <c r="D186" t="s">
        <v>48</v>
      </c>
      <c r="E186" s="2" t="s">
        <v>7</v>
      </c>
      <c r="F186" s="2">
        <f>VLOOKUP(C186,'Five Year Alumni Srvy 2016 Data'!C:F,4,FALSE)</f>
        <v>0</v>
      </c>
      <c r="G186" s="2" t="str">
        <f>VLOOKUP(F186,Coding!K:L,2,FALSE)</f>
        <v>Non-URM</v>
      </c>
      <c r="H186" t="s">
        <v>432</v>
      </c>
      <c r="I186" t="s">
        <v>433</v>
      </c>
      <c r="J186" t="s">
        <v>15</v>
      </c>
      <c r="K186" t="s">
        <v>133</v>
      </c>
      <c r="L186" s="2">
        <v>2</v>
      </c>
      <c r="M186" t="s">
        <v>52</v>
      </c>
      <c r="N186" t="s">
        <v>134</v>
      </c>
      <c r="O186" t="s">
        <v>63</v>
      </c>
    </row>
    <row r="187" spans="1:15" x14ac:dyDescent="0.25">
      <c r="A187" s="2">
        <v>1</v>
      </c>
      <c r="B187" s="2">
        <v>2016</v>
      </c>
      <c r="C187" t="s">
        <v>431</v>
      </c>
      <c r="D187" t="s">
        <v>48</v>
      </c>
      <c r="E187" s="2" t="s">
        <v>7</v>
      </c>
      <c r="F187" s="2">
        <f>VLOOKUP(C187,'Five Year Alumni Srvy 2016 Data'!C:F,4,FALSE)</f>
        <v>0</v>
      </c>
      <c r="G187" s="2" t="str">
        <f>VLOOKUP(F187,Coding!K:L,2,FALSE)</f>
        <v>Non-URM</v>
      </c>
      <c r="H187" t="s">
        <v>432</v>
      </c>
      <c r="I187" t="s">
        <v>433</v>
      </c>
      <c r="J187" t="s">
        <v>15</v>
      </c>
      <c r="K187" t="s">
        <v>151</v>
      </c>
      <c r="L187" s="3"/>
      <c r="M187" t="s">
        <v>52</v>
      </c>
      <c r="N187" t="s">
        <v>152</v>
      </c>
    </row>
    <row r="188" spans="1:15" x14ac:dyDescent="0.25">
      <c r="A188" s="2">
        <v>1</v>
      </c>
      <c r="B188" s="2">
        <v>2016</v>
      </c>
      <c r="C188" t="s">
        <v>431</v>
      </c>
      <c r="D188" t="s">
        <v>48</v>
      </c>
      <c r="E188" s="2" t="s">
        <v>7</v>
      </c>
      <c r="F188" s="2">
        <f>VLOOKUP(C188,'Five Year Alumni Srvy 2016 Data'!C:F,4,FALSE)</f>
        <v>0</v>
      </c>
      <c r="G188" s="2" t="str">
        <f>VLOOKUP(F188,Coding!K:L,2,FALSE)</f>
        <v>Non-URM</v>
      </c>
      <c r="H188" t="s">
        <v>432</v>
      </c>
      <c r="I188" t="s">
        <v>433</v>
      </c>
      <c r="J188" t="s">
        <v>15</v>
      </c>
      <c r="K188" t="s">
        <v>159</v>
      </c>
      <c r="L188" s="3"/>
      <c r="M188" t="s">
        <v>52</v>
      </c>
      <c r="N188" t="s">
        <v>160</v>
      </c>
    </row>
    <row r="189" spans="1:15" x14ac:dyDescent="0.25">
      <c r="A189" s="2">
        <v>1</v>
      </c>
      <c r="B189" s="2">
        <v>2016</v>
      </c>
      <c r="C189" t="s">
        <v>431</v>
      </c>
      <c r="D189" t="s">
        <v>48</v>
      </c>
      <c r="E189" s="2" t="s">
        <v>7</v>
      </c>
      <c r="F189" s="2">
        <f>VLOOKUP(C189,'Five Year Alumni Srvy 2016 Data'!C:F,4,FALSE)</f>
        <v>0</v>
      </c>
      <c r="G189" s="2" t="str">
        <f>VLOOKUP(F189,Coding!K:L,2,FALSE)</f>
        <v>Non-URM</v>
      </c>
      <c r="H189" t="s">
        <v>432</v>
      </c>
      <c r="I189" t="s">
        <v>433</v>
      </c>
      <c r="J189" t="s">
        <v>15</v>
      </c>
      <c r="K189" t="s">
        <v>161</v>
      </c>
      <c r="L189" s="3"/>
      <c r="M189" t="s">
        <v>52</v>
      </c>
      <c r="N189" t="s">
        <v>162</v>
      </c>
    </row>
    <row r="190" spans="1:15" x14ac:dyDescent="0.25">
      <c r="A190" s="2">
        <v>1</v>
      </c>
      <c r="B190" s="2">
        <v>2016</v>
      </c>
      <c r="C190" t="s">
        <v>431</v>
      </c>
      <c r="D190" t="s">
        <v>48</v>
      </c>
      <c r="E190" s="2" t="s">
        <v>7</v>
      </c>
      <c r="F190" s="2">
        <f>VLOOKUP(C190,'Five Year Alumni Srvy 2016 Data'!C:F,4,FALSE)</f>
        <v>0</v>
      </c>
      <c r="G190" s="2" t="str">
        <f>VLOOKUP(F190,Coding!K:L,2,FALSE)</f>
        <v>Non-URM</v>
      </c>
      <c r="H190" t="s">
        <v>432</v>
      </c>
      <c r="I190" t="s">
        <v>433</v>
      </c>
      <c r="J190" t="s">
        <v>15</v>
      </c>
      <c r="K190" t="s">
        <v>163</v>
      </c>
      <c r="L190" s="2">
        <v>2</v>
      </c>
      <c r="M190" t="s">
        <v>52</v>
      </c>
      <c r="N190" t="s">
        <v>164</v>
      </c>
      <c r="O190" t="s">
        <v>177</v>
      </c>
    </row>
    <row r="191" spans="1:15" x14ac:dyDescent="0.25">
      <c r="A191" s="2">
        <v>1</v>
      </c>
      <c r="B191" s="2">
        <v>2016</v>
      </c>
      <c r="C191" t="s">
        <v>434</v>
      </c>
      <c r="D191" t="s">
        <v>48</v>
      </c>
      <c r="E191" s="2" t="s">
        <v>7</v>
      </c>
      <c r="F191" s="2">
        <f>VLOOKUP(C191,'Five Year Alumni Srvy 2016 Data'!C:F,4,FALSE)</f>
        <v>0</v>
      </c>
      <c r="G191" s="2" t="str">
        <f>VLOOKUP(F191,Coding!K:L,2,FALSE)</f>
        <v>Non-URM</v>
      </c>
      <c r="H191" t="s">
        <v>270</v>
      </c>
      <c r="I191" t="s">
        <v>270</v>
      </c>
      <c r="J191" t="s">
        <v>21</v>
      </c>
      <c r="K191" t="s">
        <v>51</v>
      </c>
      <c r="L191" s="3"/>
      <c r="M191" t="s">
        <v>52</v>
      </c>
      <c r="N191" t="s">
        <v>53</v>
      </c>
    </row>
    <row r="192" spans="1:15" x14ac:dyDescent="0.25">
      <c r="A192" s="2">
        <v>1</v>
      </c>
      <c r="B192" s="2">
        <v>2016</v>
      </c>
      <c r="C192" t="s">
        <v>434</v>
      </c>
      <c r="D192" t="s">
        <v>48</v>
      </c>
      <c r="E192" s="2" t="s">
        <v>7</v>
      </c>
      <c r="F192" s="2">
        <f>VLOOKUP(C192,'Five Year Alumni Srvy 2016 Data'!C:F,4,FALSE)</f>
        <v>0</v>
      </c>
      <c r="G192" s="2" t="str">
        <f>VLOOKUP(F192,Coding!K:L,2,FALSE)</f>
        <v>Non-URM</v>
      </c>
      <c r="H192" t="s">
        <v>270</v>
      </c>
      <c r="I192" t="s">
        <v>270</v>
      </c>
      <c r="J192" t="s">
        <v>21</v>
      </c>
      <c r="K192" t="s">
        <v>72</v>
      </c>
      <c r="L192" s="3"/>
      <c r="M192" t="s">
        <v>52</v>
      </c>
      <c r="N192" t="s">
        <v>73</v>
      </c>
    </row>
    <row r="193" spans="1:15" x14ac:dyDescent="0.25">
      <c r="A193" s="2">
        <v>1</v>
      </c>
      <c r="B193" s="2">
        <v>2016</v>
      </c>
      <c r="C193" t="s">
        <v>434</v>
      </c>
      <c r="D193" t="s">
        <v>48</v>
      </c>
      <c r="E193" s="2" t="s">
        <v>7</v>
      </c>
      <c r="F193" s="2">
        <f>VLOOKUP(C193,'Five Year Alumni Srvy 2016 Data'!C:F,4,FALSE)</f>
        <v>0</v>
      </c>
      <c r="G193" s="2" t="str">
        <f>VLOOKUP(F193,Coding!K:L,2,FALSE)</f>
        <v>Non-URM</v>
      </c>
      <c r="H193" t="s">
        <v>270</v>
      </c>
      <c r="I193" t="s">
        <v>270</v>
      </c>
      <c r="J193" t="s">
        <v>21</v>
      </c>
      <c r="K193" t="s">
        <v>133</v>
      </c>
      <c r="L193" s="3"/>
      <c r="M193" t="s">
        <v>52</v>
      </c>
      <c r="N193" t="s">
        <v>134</v>
      </c>
    </row>
    <row r="194" spans="1:15" x14ac:dyDescent="0.25">
      <c r="A194" s="2">
        <v>1</v>
      </c>
      <c r="B194" s="2">
        <v>2016</v>
      </c>
      <c r="C194" t="s">
        <v>434</v>
      </c>
      <c r="D194" t="s">
        <v>48</v>
      </c>
      <c r="E194" s="2" t="s">
        <v>7</v>
      </c>
      <c r="F194" s="2">
        <f>VLOOKUP(C194,'Five Year Alumni Srvy 2016 Data'!C:F,4,FALSE)</f>
        <v>0</v>
      </c>
      <c r="G194" s="2" t="str">
        <f>VLOOKUP(F194,Coding!K:L,2,FALSE)</f>
        <v>Non-URM</v>
      </c>
      <c r="H194" t="s">
        <v>270</v>
      </c>
      <c r="I194" t="s">
        <v>270</v>
      </c>
      <c r="J194" t="s">
        <v>21</v>
      </c>
      <c r="K194" t="s">
        <v>151</v>
      </c>
      <c r="L194" s="3"/>
      <c r="M194" t="s">
        <v>52</v>
      </c>
      <c r="N194" t="s">
        <v>152</v>
      </c>
    </row>
    <row r="195" spans="1:15" x14ac:dyDescent="0.25">
      <c r="A195" s="2">
        <v>1</v>
      </c>
      <c r="B195" s="2">
        <v>2016</v>
      </c>
      <c r="C195" t="s">
        <v>434</v>
      </c>
      <c r="D195" t="s">
        <v>48</v>
      </c>
      <c r="E195" s="2" t="s">
        <v>7</v>
      </c>
      <c r="F195" s="2">
        <f>VLOOKUP(C195,'Five Year Alumni Srvy 2016 Data'!C:F,4,FALSE)</f>
        <v>0</v>
      </c>
      <c r="G195" s="2" t="str">
        <f>VLOOKUP(F195,Coding!K:L,2,FALSE)</f>
        <v>Non-URM</v>
      </c>
      <c r="H195" t="s">
        <v>270</v>
      </c>
      <c r="I195" t="s">
        <v>270</v>
      </c>
      <c r="J195" t="s">
        <v>21</v>
      </c>
      <c r="K195" t="s">
        <v>159</v>
      </c>
      <c r="L195" s="3"/>
      <c r="M195" t="s">
        <v>52</v>
      </c>
      <c r="N195" t="s">
        <v>160</v>
      </c>
    </row>
    <row r="196" spans="1:15" x14ac:dyDescent="0.25">
      <c r="A196" s="2">
        <v>1</v>
      </c>
      <c r="B196" s="2">
        <v>2016</v>
      </c>
      <c r="C196" t="s">
        <v>434</v>
      </c>
      <c r="D196" t="s">
        <v>48</v>
      </c>
      <c r="E196" s="2" t="s">
        <v>7</v>
      </c>
      <c r="F196" s="2">
        <f>VLOOKUP(C196,'Five Year Alumni Srvy 2016 Data'!C:F,4,FALSE)</f>
        <v>0</v>
      </c>
      <c r="G196" s="2" t="str">
        <f>VLOOKUP(F196,Coding!K:L,2,FALSE)</f>
        <v>Non-URM</v>
      </c>
      <c r="H196" t="s">
        <v>270</v>
      </c>
      <c r="I196" t="s">
        <v>270</v>
      </c>
      <c r="J196" t="s">
        <v>21</v>
      </c>
      <c r="K196" t="s">
        <v>161</v>
      </c>
      <c r="L196" s="3"/>
      <c r="M196" t="s">
        <v>52</v>
      </c>
      <c r="N196" t="s">
        <v>162</v>
      </c>
    </row>
    <row r="197" spans="1:15" x14ac:dyDescent="0.25">
      <c r="A197" s="2">
        <v>1</v>
      </c>
      <c r="B197" s="2">
        <v>2016</v>
      </c>
      <c r="C197" t="s">
        <v>434</v>
      </c>
      <c r="D197" t="s">
        <v>48</v>
      </c>
      <c r="E197" s="2" t="s">
        <v>7</v>
      </c>
      <c r="F197" s="2">
        <f>VLOOKUP(C197,'Five Year Alumni Srvy 2016 Data'!C:F,4,FALSE)</f>
        <v>0</v>
      </c>
      <c r="G197" s="2" t="str">
        <f>VLOOKUP(F197,Coding!K:L,2,FALSE)</f>
        <v>Non-URM</v>
      </c>
      <c r="H197" t="s">
        <v>270</v>
      </c>
      <c r="I197" t="s">
        <v>270</v>
      </c>
      <c r="J197" t="s">
        <v>21</v>
      </c>
      <c r="K197" t="s">
        <v>163</v>
      </c>
      <c r="L197" s="3"/>
      <c r="M197" t="s">
        <v>52</v>
      </c>
      <c r="N197" t="s">
        <v>164</v>
      </c>
    </row>
    <row r="198" spans="1:15" x14ac:dyDescent="0.25">
      <c r="A198" s="2">
        <v>1</v>
      </c>
      <c r="B198" s="2">
        <v>2016</v>
      </c>
      <c r="C198" t="s">
        <v>442</v>
      </c>
      <c r="D198" t="s">
        <v>169</v>
      </c>
      <c r="E198" s="2" t="s">
        <v>7</v>
      </c>
      <c r="F198" s="2">
        <f>VLOOKUP(C198,'Five Year Alumni Srvy 2016 Data'!C:F,4,FALSE)</f>
        <v>0</v>
      </c>
      <c r="G198" s="2" t="str">
        <f>VLOOKUP(F198,Coding!K:L,2,FALSE)</f>
        <v>Non-URM</v>
      </c>
      <c r="H198" t="s">
        <v>306</v>
      </c>
      <c r="I198" t="s">
        <v>306</v>
      </c>
      <c r="J198" t="s">
        <v>21</v>
      </c>
      <c r="K198" t="s">
        <v>51</v>
      </c>
      <c r="L198" s="3"/>
      <c r="M198" t="s">
        <v>52</v>
      </c>
      <c r="N198" t="s">
        <v>53</v>
      </c>
    </row>
    <row r="199" spans="1:15" x14ac:dyDescent="0.25">
      <c r="A199" s="2">
        <v>1</v>
      </c>
      <c r="B199" s="2">
        <v>2016</v>
      </c>
      <c r="C199" t="s">
        <v>442</v>
      </c>
      <c r="D199" t="s">
        <v>169</v>
      </c>
      <c r="E199" s="2" t="s">
        <v>7</v>
      </c>
      <c r="F199" s="2">
        <f>VLOOKUP(C199,'Five Year Alumni Srvy 2016 Data'!C:F,4,FALSE)</f>
        <v>0</v>
      </c>
      <c r="G199" s="2" t="str">
        <f>VLOOKUP(F199,Coding!K:L,2,FALSE)</f>
        <v>Non-URM</v>
      </c>
      <c r="H199" t="s">
        <v>306</v>
      </c>
      <c r="I199" t="s">
        <v>306</v>
      </c>
      <c r="J199" t="s">
        <v>21</v>
      </c>
      <c r="K199" t="s">
        <v>72</v>
      </c>
      <c r="L199" s="3"/>
      <c r="M199" t="s">
        <v>52</v>
      </c>
      <c r="N199" t="s">
        <v>73</v>
      </c>
    </row>
    <row r="200" spans="1:15" x14ac:dyDescent="0.25">
      <c r="A200" s="2">
        <v>1</v>
      </c>
      <c r="B200" s="2">
        <v>2016</v>
      </c>
      <c r="C200" t="s">
        <v>442</v>
      </c>
      <c r="D200" t="s">
        <v>169</v>
      </c>
      <c r="E200" s="2" t="s">
        <v>7</v>
      </c>
      <c r="F200" s="2">
        <f>VLOOKUP(C200,'Five Year Alumni Srvy 2016 Data'!C:F,4,FALSE)</f>
        <v>0</v>
      </c>
      <c r="G200" s="2" t="str">
        <f>VLOOKUP(F200,Coding!K:L,2,FALSE)</f>
        <v>Non-URM</v>
      </c>
      <c r="H200" t="s">
        <v>306</v>
      </c>
      <c r="I200" t="s">
        <v>306</v>
      </c>
      <c r="J200" t="s">
        <v>21</v>
      </c>
      <c r="K200" t="s">
        <v>133</v>
      </c>
      <c r="L200" s="2">
        <v>2</v>
      </c>
      <c r="M200" t="s">
        <v>52</v>
      </c>
      <c r="N200" t="s">
        <v>134</v>
      </c>
      <c r="O200" t="s">
        <v>63</v>
      </c>
    </row>
    <row r="201" spans="1:15" x14ac:dyDescent="0.25">
      <c r="A201" s="2">
        <v>1</v>
      </c>
      <c r="B201" s="2">
        <v>2016</v>
      </c>
      <c r="C201" t="s">
        <v>442</v>
      </c>
      <c r="D201" t="s">
        <v>169</v>
      </c>
      <c r="E201" s="2" t="s">
        <v>7</v>
      </c>
      <c r="F201" s="2">
        <f>VLOOKUP(C201,'Five Year Alumni Srvy 2016 Data'!C:F,4,FALSE)</f>
        <v>0</v>
      </c>
      <c r="G201" s="2" t="str">
        <f>VLOOKUP(F201,Coding!K:L,2,FALSE)</f>
        <v>Non-URM</v>
      </c>
      <c r="H201" t="s">
        <v>306</v>
      </c>
      <c r="I201" t="s">
        <v>306</v>
      </c>
      <c r="J201" t="s">
        <v>21</v>
      </c>
      <c r="K201" t="s">
        <v>151</v>
      </c>
      <c r="L201" s="3"/>
      <c r="M201" t="s">
        <v>52</v>
      </c>
      <c r="N201" t="s">
        <v>152</v>
      </c>
    </row>
    <row r="202" spans="1:15" x14ac:dyDescent="0.25">
      <c r="A202" s="2">
        <v>1</v>
      </c>
      <c r="B202" s="2">
        <v>2016</v>
      </c>
      <c r="C202" t="s">
        <v>442</v>
      </c>
      <c r="D202" t="s">
        <v>169</v>
      </c>
      <c r="E202" s="2" t="s">
        <v>7</v>
      </c>
      <c r="F202" s="2">
        <f>VLOOKUP(C202,'Five Year Alumni Srvy 2016 Data'!C:F,4,FALSE)</f>
        <v>0</v>
      </c>
      <c r="G202" s="2" t="str">
        <f>VLOOKUP(F202,Coding!K:L,2,FALSE)</f>
        <v>Non-URM</v>
      </c>
      <c r="H202" t="s">
        <v>306</v>
      </c>
      <c r="I202" t="s">
        <v>306</v>
      </c>
      <c r="J202" t="s">
        <v>21</v>
      </c>
      <c r="K202" t="s">
        <v>159</v>
      </c>
      <c r="L202" s="3"/>
      <c r="M202" t="s">
        <v>52</v>
      </c>
      <c r="N202" t="s">
        <v>160</v>
      </c>
    </row>
    <row r="203" spans="1:15" x14ac:dyDescent="0.25">
      <c r="A203" s="2">
        <v>1</v>
      </c>
      <c r="B203" s="2">
        <v>2016</v>
      </c>
      <c r="C203" t="s">
        <v>442</v>
      </c>
      <c r="D203" t="s">
        <v>169</v>
      </c>
      <c r="E203" s="2" t="s">
        <v>7</v>
      </c>
      <c r="F203" s="2">
        <f>VLOOKUP(C203,'Five Year Alumni Srvy 2016 Data'!C:F,4,FALSE)</f>
        <v>0</v>
      </c>
      <c r="G203" s="2" t="str">
        <f>VLOOKUP(F203,Coding!K:L,2,FALSE)</f>
        <v>Non-URM</v>
      </c>
      <c r="H203" t="s">
        <v>306</v>
      </c>
      <c r="I203" t="s">
        <v>306</v>
      </c>
      <c r="J203" t="s">
        <v>21</v>
      </c>
      <c r="K203" t="s">
        <v>161</v>
      </c>
      <c r="L203" s="3"/>
      <c r="M203" t="s">
        <v>52</v>
      </c>
      <c r="N203" t="s">
        <v>162</v>
      </c>
    </row>
    <row r="204" spans="1:15" x14ac:dyDescent="0.25">
      <c r="A204" s="2">
        <v>1</v>
      </c>
      <c r="B204" s="2">
        <v>2016</v>
      </c>
      <c r="C204" t="s">
        <v>442</v>
      </c>
      <c r="D204" t="s">
        <v>169</v>
      </c>
      <c r="E204" s="2" t="s">
        <v>7</v>
      </c>
      <c r="F204" s="2">
        <f>VLOOKUP(C204,'Five Year Alumni Srvy 2016 Data'!C:F,4,FALSE)</f>
        <v>0</v>
      </c>
      <c r="G204" s="2" t="str">
        <f>VLOOKUP(F204,Coding!K:L,2,FALSE)</f>
        <v>Non-URM</v>
      </c>
      <c r="H204" t="s">
        <v>306</v>
      </c>
      <c r="I204" t="s">
        <v>306</v>
      </c>
      <c r="J204" t="s">
        <v>21</v>
      </c>
      <c r="K204" t="s">
        <v>163</v>
      </c>
      <c r="L204" s="2">
        <v>1</v>
      </c>
      <c r="M204" t="s">
        <v>52</v>
      </c>
      <c r="N204" t="s">
        <v>164</v>
      </c>
      <c r="O204" t="s">
        <v>165</v>
      </c>
    </row>
    <row r="205" spans="1:15" x14ac:dyDescent="0.25">
      <c r="A205" s="2">
        <v>1</v>
      </c>
      <c r="B205" s="2">
        <v>2016</v>
      </c>
      <c r="C205" t="s">
        <v>445</v>
      </c>
      <c r="D205" t="s">
        <v>264</v>
      </c>
      <c r="E205" s="2" t="s">
        <v>7</v>
      </c>
      <c r="F205" s="2">
        <f>VLOOKUP(C205,'Five Year Alumni Srvy 2016 Data'!C:F,4,FALSE)</f>
        <v>0</v>
      </c>
      <c r="G205" s="2" t="str">
        <f>VLOOKUP(F205,Coding!K:L,2,FALSE)</f>
        <v>Non-URM</v>
      </c>
      <c r="H205" t="s">
        <v>412</v>
      </c>
      <c r="I205" t="s">
        <v>196</v>
      </c>
      <c r="J205" t="s">
        <v>10</v>
      </c>
      <c r="K205" t="s">
        <v>51</v>
      </c>
      <c r="L205" s="2">
        <v>5</v>
      </c>
      <c r="M205" t="s">
        <v>52</v>
      </c>
      <c r="N205" t="s">
        <v>53</v>
      </c>
      <c r="O205" t="s">
        <v>183</v>
      </c>
    </row>
    <row r="206" spans="1:15" x14ac:dyDescent="0.25">
      <c r="A206" s="2">
        <v>1</v>
      </c>
      <c r="B206" s="2">
        <v>2016</v>
      </c>
      <c r="C206" t="s">
        <v>445</v>
      </c>
      <c r="D206" t="s">
        <v>264</v>
      </c>
      <c r="E206" s="2" t="s">
        <v>7</v>
      </c>
      <c r="F206" s="2">
        <f>VLOOKUP(C206,'Five Year Alumni Srvy 2016 Data'!C:F,4,FALSE)</f>
        <v>0</v>
      </c>
      <c r="G206" s="2" t="str">
        <f>VLOOKUP(F206,Coding!K:L,2,FALSE)</f>
        <v>Non-URM</v>
      </c>
      <c r="H206" t="s">
        <v>412</v>
      </c>
      <c r="I206" t="s">
        <v>196</v>
      </c>
      <c r="J206" t="s">
        <v>10</v>
      </c>
      <c r="K206" t="s">
        <v>72</v>
      </c>
      <c r="L206" s="2">
        <v>1</v>
      </c>
      <c r="M206" t="s">
        <v>52</v>
      </c>
      <c r="N206" t="s">
        <v>73</v>
      </c>
      <c r="O206" t="s">
        <v>177</v>
      </c>
    </row>
    <row r="207" spans="1:15" x14ac:dyDescent="0.25">
      <c r="A207" s="2">
        <v>1</v>
      </c>
      <c r="B207" s="2">
        <v>2016</v>
      </c>
      <c r="C207" t="s">
        <v>445</v>
      </c>
      <c r="D207" t="s">
        <v>264</v>
      </c>
      <c r="E207" s="2" t="s">
        <v>7</v>
      </c>
      <c r="F207" s="2">
        <f>VLOOKUP(C207,'Five Year Alumni Srvy 2016 Data'!C:F,4,FALSE)</f>
        <v>0</v>
      </c>
      <c r="G207" s="2" t="str">
        <f>VLOOKUP(F207,Coding!K:L,2,FALSE)</f>
        <v>Non-URM</v>
      </c>
      <c r="H207" t="s">
        <v>412</v>
      </c>
      <c r="I207" t="s">
        <v>196</v>
      </c>
      <c r="J207" t="s">
        <v>10</v>
      </c>
      <c r="K207" t="s">
        <v>133</v>
      </c>
      <c r="L207" s="2">
        <v>1</v>
      </c>
      <c r="M207" t="s">
        <v>52</v>
      </c>
      <c r="N207" t="s">
        <v>134</v>
      </c>
      <c r="O207" t="s">
        <v>177</v>
      </c>
    </row>
    <row r="208" spans="1:15" x14ac:dyDescent="0.25">
      <c r="A208" s="2">
        <v>1</v>
      </c>
      <c r="B208" s="2">
        <v>2016</v>
      </c>
      <c r="C208" t="s">
        <v>445</v>
      </c>
      <c r="D208" t="s">
        <v>264</v>
      </c>
      <c r="E208" s="2" t="s">
        <v>7</v>
      </c>
      <c r="F208" s="2">
        <f>VLOOKUP(C208,'Five Year Alumni Srvy 2016 Data'!C:F,4,FALSE)</f>
        <v>0</v>
      </c>
      <c r="G208" s="2" t="str">
        <f>VLOOKUP(F208,Coding!K:L,2,FALSE)</f>
        <v>Non-URM</v>
      </c>
      <c r="H208" t="s">
        <v>412</v>
      </c>
      <c r="I208" t="s">
        <v>196</v>
      </c>
      <c r="J208" t="s">
        <v>10</v>
      </c>
      <c r="K208" t="s">
        <v>151</v>
      </c>
      <c r="L208" s="2">
        <v>9</v>
      </c>
      <c r="M208" t="s">
        <v>52</v>
      </c>
      <c r="N208" t="s">
        <v>152</v>
      </c>
      <c r="O208" t="s">
        <v>188</v>
      </c>
    </row>
    <row r="209" spans="1:15" x14ac:dyDescent="0.25">
      <c r="A209" s="2">
        <v>1</v>
      </c>
      <c r="B209" s="2">
        <v>2016</v>
      </c>
      <c r="C209" t="s">
        <v>445</v>
      </c>
      <c r="D209" t="s">
        <v>264</v>
      </c>
      <c r="E209" s="2" t="s">
        <v>7</v>
      </c>
      <c r="F209" s="2">
        <f>VLOOKUP(C209,'Five Year Alumni Srvy 2016 Data'!C:F,4,FALSE)</f>
        <v>0</v>
      </c>
      <c r="G209" s="2" t="str">
        <f>VLOOKUP(F209,Coding!K:L,2,FALSE)</f>
        <v>Non-URM</v>
      </c>
      <c r="H209" t="s">
        <v>412</v>
      </c>
      <c r="I209" t="s">
        <v>196</v>
      </c>
      <c r="J209" t="s">
        <v>10</v>
      </c>
      <c r="K209" t="s">
        <v>159</v>
      </c>
      <c r="L209" s="3"/>
      <c r="M209" t="s">
        <v>52</v>
      </c>
      <c r="N209" t="s">
        <v>160</v>
      </c>
    </row>
    <row r="210" spans="1:15" x14ac:dyDescent="0.25">
      <c r="A210" s="2">
        <v>1</v>
      </c>
      <c r="B210" s="2">
        <v>2016</v>
      </c>
      <c r="C210" t="s">
        <v>445</v>
      </c>
      <c r="D210" t="s">
        <v>264</v>
      </c>
      <c r="E210" s="2" t="s">
        <v>7</v>
      </c>
      <c r="F210" s="2">
        <f>VLOOKUP(C210,'Five Year Alumni Srvy 2016 Data'!C:F,4,FALSE)</f>
        <v>0</v>
      </c>
      <c r="G210" s="2" t="str">
        <f>VLOOKUP(F210,Coding!K:L,2,FALSE)</f>
        <v>Non-URM</v>
      </c>
      <c r="H210" t="s">
        <v>412</v>
      </c>
      <c r="I210" t="s">
        <v>196</v>
      </c>
      <c r="J210" t="s">
        <v>10</v>
      </c>
      <c r="K210" t="s">
        <v>161</v>
      </c>
      <c r="L210" s="3"/>
      <c r="M210" t="s">
        <v>52</v>
      </c>
      <c r="N210" t="s">
        <v>162</v>
      </c>
    </row>
    <row r="211" spans="1:15" x14ac:dyDescent="0.25">
      <c r="A211" s="2">
        <v>1</v>
      </c>
      <c r="B211" s="2">
        <v>2016</v>
      </c>
      <c r="C211" t="s">
        <v>445</v>
      </c>
      <c r="D211" t="s">
        <v>264</v>
      </c>
      <c r="E211" s="2" t="s">
        <v>7</v>
      </c>
      <c r="F211" s="2">
        <f>VLOOKUP(C211,'Five Year Alumni Srvy 2016 Data'!C:F,4,FALSE)</f>
        <v>0</v>
      </c>
      <c r="G211" s="2" t="str">
        <f>VLOOKUP(F211,Coding!K:L,2,FALSE)</f>
        <v>Non-URM</v>
      </c>
      <c r="H211" t="s">
        <v>412</v>
      </c>
      <c r="I211" t="s">
        <v>196</v>
      </c>
      <c r="J211" t="s">
        <v>10</v>
      </c>
      <c r="K211" t="s">
        <v>163</v>
      </c>
      <c r="L211" s="2">
        <v>2</v>
      </c>
      <c r="M211" t="s">
        <v>52</v>
      </c>
      <c r="N211" t="s">
        <v>164</v>
      </c>
      <c r="O211" t="s">
        <v>177</v>
      </c>
    </row>
    <row r="212" spans="1:15" x14ac:dyDescent="0.25">
      <c r="A212" s="2">
        <v>1</v>
      </c>
      <c r="B212" s="2">
        <v>2016</v>
      </c>
      <c r="C212" t="s">
        <v>446</v>
      </c>
      <c r="D212" t="s">
        <v>204</v>
      </c>
      <c r="E212" s="2" t="s">
        <v>7</v>
      </c>
      <c r="F212" s="2">
        <f>VLOOKUP(C212,'Five Year Alumni Srvy 2016 Data'!C:F,4,FALSE)</f>
        <v>0</v>
      </c>
      <c r="G212" s="2" t="str">
        <f>VLOOKUP(F212,Coding!K:L,2,FALSE)</f>
        <v>Non-URM</v>
      </c>
      <c r="H212" t="s">
        <v>195</v>
      </c>
      <c r="I212" t="s">
        <v>196</v>
      </c>
      <c r="J212" t="s">
        <v>10</v>
      </c>
      <c r="K212" t="s">
        <v>51</v>
      </c>
      <c r="L212" s="3"/>
      <c r="M212" t="s">
        <v>52</v>
      </c>
      <c r="N212" t="s">
        <v>53</v>
      </c>
    </row>
    <row r="213" spans="1:15" x14ac:dyDescent="0.25">
      <c r="A213" s="2">
        <v>1</v>
      </c>
      <c r="B213" s="2">
        <v>2016</v>
      </c>
      <c r="C213" t="s">
        <v>446</v>
      </c>
      <c r="D213" t="s">
        <v>204</v>
      </c>
      <c r="E213" s="2" t="s">
        <v>7</v>
      </c>
      <c r="F213" s="2">
        <f>VLOOKUP(C213,'Five Year Alumni Srvy 2016 Data'!C:F,4,FALSE)</f>
        <v>0</v>
      </c>
      <c r="G213" s="2" t="str">
        <f>VLOOKUP(F213,Coding!K:L,2,FALSE)</f>
        <v>Non-URM</v>
      </c>
      <c r="H213" t="s">
        <v>195</v>
      </c>
      <c r="I213" t="s">
        <v>196</v>
      </c>
      <c r="J213" t="s">
        <v>10</v>
      </c>
      <c r="K213" t="s">
        <v>72</v>
      </c>
      <c r="L213" s="3"/>
      <c r="M213" t="s">
        <v>52</v>
      </c>
      <c r="N213" t="s">
        <v>73</v>
      </c>
    </row>
    <row r="214" spans="1:15" x14ac:dyDescent="0.25">
      <c r="A214" s="2">
        <v>1</v>
      </c>
      <c r="B214" s="2">
        <v>2016</v>
      </c>
      <c r="C214" t="s">
        <v>446</v>
      </c>
      <c r="D214" t="s">
        <v>204</v>
      </c>
      <c r="E214" s="2" t="s">
        <v>7</v>
      </c>
      <c r="F214" s="2">
        <f>VLOOKUP(C214,'Five Year Alumni Srvy 2016 Data'!C:F,4,FALSE)</f>
        <v>0</v>
      </c>
      <c r="G214" s="2" t="str">
        <f>VLOOKUP(F214,Coding!K:L,2,FALSE)</f>
        <v>Non-URM</v>
      </c>
      <c r="H214" t="s">
        <v>195</v>
      </c>
      <c r="I214" t="s">
        <v>196</v>
      </c>
      <c r="J214" t="s">
        <v>10</v>
      </c>
      <c r="K214" t="s">
        <v>133</v>
      </c>
      <c r="L214" s="2">
        <v>2</v>
      </c>
      <c r="M214" t="s">
        <v>52</v>
      </c>
      <c r="N214" t="s">
        <v>134</v>
      </c>
      <c r="O214" t="s">
        <v>63</v>
      </c>
    </row>
    <row r="215" spans="1:15" x14ac:dyDescent="0.25">
      <c r="A215" s="2">
        <v>1</v>
      </c>
      <c r="B215" s="2">
        <v>2016</v>
      </c>
      <c r="C215" t="s">
        <v>446</v>
      </c>
      <c r="D215" t="s">
        <v>204</v>
      </c>
      <c r="E215" s="2" t="s">
        <v>7</v>
      </c>
      <c r="F215" s="2">
        <f>VLOOKUP(C215,'Five Year Alumni Srvy 2016 Data'!C:F,4,FALSE)</f>
        <v>0</v>
      </c>
      <c r="G215" s="2" t="str">
        <f>VLOOKUP(F215,Coding!K:L,2,FALSE)</f>
        <v>Non-URM</v>
      </c>
      <c r="H215" t="s">
        <v>195</v>
      </c>
      <c r="I215" t="s">
        <v>196</v>
      </c>
      <c r="J215" t="s">
        <v>10</v>
      </c>
      <c r="K215" t="s">
        <v>151</v>
      </c>
      <c r="L215" s="3"/>
      <c r="M215" t="s">
        <v>52</v>
      </c>
      <c r="N215" t="s">
        <v>152</v>
      </c>
    </row>
    <row r="216" spans="1:15" x14ac:dyDescent="0.25">
      <c r="A216" s="2">
        <v>1</v>
      </c>
      <c r="B216" s="2">
        <v>2016</v>
      </c>
      <c r="C216" t="s">
        <v>446</v>
      </c>
      <c r="D216" t="s">
        <v>204</v>
      </c>
      <c r="E216" s="2" t="s">
        <v>7</v>
      </c>
      <c r="F216" s="2">
        <f>VLOOKUP(C216,'Five Year Alumni Srvy 2016 Data'!C:F,4,FALSE)</f>
        <v>0</v>
      </c>
      <c r="G216" s="2" t="str">
        <f>VLOOKUP(F216,Coding!K:L,2,FALSE)</f>
        <v>Non-URM</v>
      </c>
      <c r="H216" t="s">
        <v>195</v>
      </c>
      <c r="I216" t="s">
        <v>196</v>
      </c>
      <c r="J216" t="s">
        <v>10</v>
      </c>
      <c r="K216" t="s">
        <v>159</v>
      </c>
      <c r="L216" s="3"/>
      <c r="M216" t="s">
        <v>52</v>
      </c>
      <c r="N216" t="s">
        <v>160</v>
      </c>
    </row>
    <row r="217" spans="1:15" x14ac:dyDescent="0.25">
      <c r="A217" s="2">
        <v>1</v>
      </c>
      <c r="B217" s="2">
        <v>2016</v>
      </c>
      <c r="C217" t="s">
        <v>446</v>
      </c>
      <c r="D217" t="s">
        <v>204</v>
      </c>
      <c r="E217" s="2" t="s">
        <v>7</v>
      </c>
      <c r="F217" s="2">
        <f>VLOOKUP(C217,'Five Year Alumni Srvy 2016 Data'!C:F,4,FALSE)</f>
        <v>0</v>
      </c>
      <c r="G217" s="2" t="str">
        <f>VLOOKUP(F217,Coding!K:L,2,FALSE)</f>
        <v>Non-URM</v>
      </c>
      <c r="H217" t="s">
        <v>195</v>
      </c>
      <c r="I217" t="s">
        <v>196</v>
      </c>
      <c r="J217" t="s">
        <v>10</v>
      </c>
      <c r="K217" t="s">
        <v>161</v>
      </c>
      <c r="L217" s="3"/>
      <c r="M217" t="s">
        <v>52</v>
      </c>
      <c r="N217" t="s">
        <v>162</v>
      </c>
    </row>
    <row r="218" spans="1:15" x14ac:dyDescent="0.25">
      <c r="A218" s="2">
        <v>1</v>
      </c>
      <c r="B218" s="2">
        <v>2016</v>
      </c>
      <c r="C218" t="s">
        <v>446</v>
      </c>
      <c r="D218" t="s">
        <v>204</v>
      </c>
      <c r="E218" s="2" t="s">
        <v>7</v>
      </c>
      <c r="F218" s="2">
        <f>VLOOKUP(C218,'Five Year Alumni Srvy 2016 Data'!C:F,4,FALSE)</f>
        <v>0</v>
      </c>
      <c r="G218" s="2" t="str">
        <f>VLOOKUP(F218,Coding!K:L,2,FALSE)</f>
        <v>Non-URM</v>
      </c>
      <c r="H218" t="s">
        <v>195</v>
      </c>
      <c r="I218" t="s">
        <v>196</v>
      </c>
      <c r="J218" t="s">
        <v>10</v>
      </c>
      <c r="K218" t="s">
        <v>163</v>
      </c>
      <c r="L218" s="2">
        <v>1</v>
      </c>
      <c r="M218" t="s">
        <v>52</v>
      </c>
      <c r="N218" t="s">
        <v>164</v>
      </c>
      <c r="O218" t="s">
        <v>165</v>
      </c>
    </row>
    <row r="219" spans="1:15" x14ac:dyDescent="0.25">
      <c r="A219" s="2">
        <v>1</v>
      </c>
      <c r="B219" s="2">
        <v>2016</v>
      </c>
      <c r="C219" t="s">
        <v>449</v>
      </c>
      <c r="D219" t="s">
        <v>48</v>
      </c>
      <c r="E219" s="2" t="s">
        <v>7</v>
      </c>
      <c r="F219" s="2">
        <f>VLOOKUP(C219,'Five Year Alumni Srvy 2016 Data'!C:F,4,FALSE)</f>
        <v>0</v>
      </c>
      <c r="G219" s="2" t="str">
        <f>VLOOKUP(F219,Coding!K:L,2,FALSE)</f>
        <v>Non-URM</v>
      </c>
      <c r="H219" t="s">
        <v>190</v>
      </c>
      <c r="I219" t="s">
        <v>191</v>
      </c>
      <c r="J219" t="s">
        <v>21</v>
      </c>
      <c r="K219" t="s">
        <v>51</v>
      </c>
      <c r="L219" s="3"/>
      <c r="M219" t="s">
        <v>52</v>
      </c>
      <c r="N219" t="s">
        <v>53</v>
      </c>
    </row>
    <row r="220" spans="1:15" x14ac:dyDescent="0.25">
      <c r="A220" s="2">
        <v>1</v>
      </c>
      <c r="B220" s="2">
        <v>2016</v>
      </c>
      <c r="C220" t="s">
        <v>449</v>
      </c>
      <c r="D220" t="s">
        <v>48</v>
      </c>
      <c r="E220" s="2" t="s">
        <v>7</v>
      </c>
      <c r="F220" s="2">
        <f>VLOOKUP(C220,'Five Year Alumni Srvy 2016 Data'!C:F,4,FALSE)</f>
        <v>0</v>
      </c>
      <c r="G220" s="2" t="str">
        <f>VLOOKUP(F220,Coding!K:L,2,FALSE)</f>
        <v>Non-URM</v>
      </c>
      <c r="H220" t="s">
        <v>190</v>
      </c>
      <c r="I220" t="s">
        <v>191</v>
      </c>
      <c r="J220" t="s">
        <v>21</v>
      </c>
      <c r="K220" t="s">
        <v>72</v>
      </c>
      <c r="L220" s="3"/>
      <c r="M220" t="s">
        <v>52</v>
      </c>
      <c r="N220" t="s">
        <v>73</v>
      </c>
    </row>
    <row r="221" spans="1:15" x14ac:dyDescent="0.25">
      <c r="A221" s="2">
        <v>1</v>
      </c>
      <c r="B221" s="2">
        <v>2016</v>
      </c>
      <c r="C221" t="s">
        <v>449</v>
      </c>
      <c r="D221" t="s">
        <v>48</v>
      </c>
      <c r="E221" s="2" t="s">
        <v>7</v>
      </c>
      <c r="F221" s="2">
        <f>VLOOKUP(C221,'Five Year Alumni Srvy 2016 Data'!C:F,4,FALSE)</f>
        <v>0</v>
      </c>
      <c r="G221" s="2" t="str">
        <f>VLOOKUP(F221,Coding!K:L,2,FALSE)</f>
        <v>Non-URM</v>
      </c>
      <c r="H221" t="s">
        <v>190</v>
      </c>
      <c r="I221" t="s">
        <v>191</v>
      </c>
      <c r="J221" t="s">
        <v>21</v>
      </c>
      <c r="K221" t="s">
        <v>133</v>
      </c>
      <c r="L221" s="2">
        <v>2</v>
      </c>
      <c r="M221" t="s">
        <v>52</v>
      </c>
      <c r="N221" t="s">
        <v>134</v>
      </c>
      <c r="O221" t="s">
        <v>63</v>
      </c>
    </row>
    <row r="222" spans="1:15" x14ac:dyDescent="0.25">
      <c r="A222" s="2">
        <v>1</v>
      </c>
      <c r="B222" s="2">
        <v>2016</v>
      </c>
      <c r="C222" t="s">
        <v>449</v>
      </c>
      <c r="D222" t="s">
        <v>48</v>
      </c>
      <c r="E222" s="2" t="s">
        <v>7</v>
      </c>
      <c r="F222" s="2">
        <f>VLOOKUP(C222,'Five Year Alumni Srvy 2016 Data'!C:F,4,FALSE)</f>
        <v>0</v>
      </c>
      <c r="G222" s="2" t="str">
        <f>VLOOKUP(F222,Coding!K:L,2,FALSE)</f>
        <v>Non-URM</v>
      </c>
      <c r="H222" t="s">
        <v>190</v>
      </c>
      <c r="I222" t="s">
        <v>191</v>
      </c>
      <c r="J222" t="s">
        <v>21</v>
      </c>
      <c r="K222" t="s">
        <v>151</v>
      </c>
      <c r="L222" s="3"/>
      <c r="M222" t="s">
        <v>52</v>
      </c>
      <c r="N222" t="s">
        <v>152</v>
      </c>
    </row>
    <row r="223" spans="1:15" x14ac:dyDescent="0.25">
      <c r="A223" s="2">
        <v>1</v>
      </c>
      <c r="B223" s="2">
        <v>2016</v>
      </c>
      <c r="C223" t="s">
        <v>449</v>
      </c>
      <c r="D223" t="s">
        <v>48</v>
      </c>
      <c r="E223" s="2" t="s">
        <v>7</v>
      </c>
      <c r="F223" s="2">
        <f>VLOOKUP(C223,'Five Year Alumni Srvy 2016 Data'!C:F,4,FALSE)</f>
        <v>0</v>
      </c>
      <c r="G223" s="2" t="str">
        <f>VLOOKUP(F223,Coding!K:L,2,FALSE)</f>
        <v>Non-URM</v>
      </c>
      <c r="H223" t="s">
        <v>190</v>
      </c>
      <c r="I223" t="s">
        <v>191</v>
      </c>
      <c r="J223" t="s">
        <v>21</v>
      </c>
      <c r="K223" t="s">
        <v>159</v>
      </c>
      <c r="L223" s="3"/>
      <c r="M223" t="s">
        <v>52</v>
      </c>
      <c r="N223" t="s">
        <v>160</v>
      </c>
    </row>
    <row r="224" spans="1:15" x14ac:dyDescent="0.25">
      <c r="A224" s="2">
        <v>1</v>
      </c>
      <c r="B224" s="2">
        <v>2016</v>
      </c>
      <c r="C224" t="s">
        <v>449</v>
      </c>
      <c r="D224" t="s">
        <v>48</v>
      </c>
      <c r="E224" s="2" t="s">
        <v>7</v>
      </c>
      <c r="F224" s="2">
        <f>VLOOKUP(C224,'Five Year Alumni Srvy 2016 Data'!C:F,4,FALSE)</f>
        <v>0</v>
      </c>
      <c r="G224" s="2" t="str">
        <f>VLOOKUP(F224,Coding!K:L,2,FALSE)</f>
        <v>Non-URM</v>
      </c>
      <c r="H224" t="s">
        <v>190</v>
      </c>
      <c r="I224" t="s">
        <v>191</v>
      </c>
      <c r="J224" t="s">
        <v>21</v>
      </c>
      <c r="K224" t="s">
        <v>161</v>
      </c>
      <c r="L224" s="3"/>
      <c r="M224" t="s">
        <v>52</v>
      </c>
      <c r="N224" t="s">
        <v>162</v>
      </c>
    </row>
    <row r="225" spans="1:15" x14ac:dyDescent="0.25">
      <c r="A225" s="2">
        <v>1</v>
      </c>
      <c r="B225" s="2">
        <v>2016</v>
      </c>
      <c r="C225" t="s">
        <v>449</v>
      </c>
      <c r="D225" t="s">
        <v>48</v>
      </c>
      <c r="E225" s="2" t="s">
        <v>7</v>
      </c>
      <c r="F225" s="2">
        <f>VLOOKUP(C225,'Five Year Alumni Srvy 2016 Data'!C:F,4,FALSE)</f>
        <v>0</v>
      </c>
      <c r="G225" s="2" t="str">
        <f>VLOOKUP(F225,Coding!K:L,2,FALSE)</f>
        <v>Non-URM</v>
      </c>
      <c r="H225" t="s">
        <v>190</v>
      </c>
      <c r="I225" t="s">
        <v>191</v>
      </c>
      <c r="J225" t="s">
        <v>21</v>
      </c>
      <c r="K225" t="s">
        <v>163</v>
      </c>
      <c r="L225" s="2">
        <v>2</v>
      </c>
      <c r="M225" t="s">
        <v>52</v>
      </c>
      <c r="N225" t="s">
        <v>164</v>
      </c>
      <c r="O225" t="s">
        <v>177</v>
      </c>
    </row>
    <row r="226" spans="1:15" x14ac:dyDescent="0.25">
      <c r="A226" s="2">
        <v>1</v>
      </c>
      <c r="B226" s="2">
        <v>2016</v>
      </c>
      <c r="C226" t="s">
        <v>461</v>
      </c>
      <c r="D226" t="s">
        <v>48</v>
      </c>
      <c r="E226" s="2" t="s">
        <v>7</v>
      </c>
      <c r="F226" s="2">
        <f>VLOOKUP(C226,'Five Year Alumni Srvy 2016 Data'!C:F,4,FALSE)</f>
        <v>0</v>
      </c>
      <c r="G226" s="2" t="str">
        <f>VLOOKUP(F226,Coding!K:L,2,FALSE)</f>
        <v>Non-URM</v>
      </c>
      <c r="H226" t="s">
        <v>306</v>
      </c>
      <c r="I226" t="s">
        <v>306</v>
      </c>
      <c r="J226" t="s">
        <v>21</v>
      </c>
      <c r="K226" t="s">
        <v>51</v>
      </c>
      <c r="L226" s="3"/>
      <c r="M226" t="s">
        <v>52</v>
      </c>
      <c r="N226" t="s">
        <v>53</v>
      </c>
    </row>
    <row r="227" spans="1:15" x14ac:dyDescent="0.25">
      <c r="A227" s="2">
        <v>1</v>
      </c>
      <c r="B227" s="2">
        <v>2016</v>
      </c>
      <c r="C227" t="s">
        <v>461</v>
      </c>
      <c r="D227" t="s">
        <v>48</v>
      </c>
      <c r="E227" s="2" t="s">
        <v>7</v>
      </c>
      <c r="F227" s="2">
        <f>VLOOKUP(C227,'Five Year Alumni Srvy 2016 Data'!C:F,4,FALSE)</f>
        <v>0</v>
      </c>
      <c r="G227" s="2" t="str">
        <f>VLOOKUP(F227,Coding!K:L,2,FALSE)</f>
        <v>Non-URM</v>
      </c>
      <c r="H227" t="s">
        <v>306</v>
      </c>
      <c r="I227" t="s">
        <v>306</v>
      </c>
      <c r="J227" t="s">
        <v>21</v>
      </c>
      <c r="K227" t="s">
        <v>72</v>
      </c>
      <c r="L227" s="3"/>
      <c r="M227" t="s">
        <v>52</v>
      </c>
      <c r="N227" t="s">
        <v>73</v>
      </c>
    </row>
    <row r="228" spans="1:15" x14ac:dyDescent="0.25">
      <c r="A228" s="2">
        <v>1</v>
      </c>
      <c r="B228" s="2">
        <v>2016</v>
      </c>
      <c r="C228" t="s">
        <v>461</v>
      </c>
      <c r="D228" t="s">
        <v>48</v>
      </c>
      <c r="E228" s="2" t="s">
        <v>7</v>
      </c>
      <c r="F228" s="2">
        <f>VLOOKUP(C228,'Five Year Alumni Srvy 2016 Data'!C:F,4,FALSE)</f>
        <v>0</v>
      </c>
      <c r="G228" s="2" t="str">
        <f>VLOOKUP(F228,Coding!K:L,2,FALSE)</f>
        <v>Non-URM</v>
      </c>
      <c r="H228" t="s">
        <v>306</v>
      </c>
      <c r="I228" t="s">
        <v>306</v>
      </c>
      <c r="J228" t="s">
        <v>21</v>
      </c>
      <c r="K228" t="s">
        <v>133</v>
      </c>
      <c r="L228" s="2">
        <v>2</v>
      </c>
      <c r="M228" t="s">
        <v>52</v>
      </c>
      <c r="N228" t="s">
        <v>134</v>
      </c>
      <c r="O228" t="s">
        <v>63</v>
      </c>
    </row>
    <row r="229" spans="1:15" x14ac:dyDescent="0.25">
      <c r="A229" s="2">
        <v>1</v>
      </c>
      <c r="B229" s="2">
        <v>2016</v>
      </c>
      <c r="C229" t="s">
        <v>461</v>
      </c>
      <c r="D229" t="s">
        <v>48</v>
      </c>
      <c r="E229" s="2" t="s">
        <v>7</v>
      </c>
      <c r="F229" s="2">
        <f>VLOOKUP(C229,'Five Year Alumni Srvy 2016 Data'!C:F,4,FALSE)</f>
        <v>0</v>
      </c>
      <c r="G229" s="2" t="str">
        <f>VLOOKUP(F229,Coding!K:L,2,FALSE)</f>
        <v>Non-URM</v>
      </c>
      <c r="H229" t="s">
        <v>306</v>
      </c>
      <c r="I229" t="s">
        <v>306</v>
      </c>
      <c r="J229" t="s">
        <v>21</v>
      </c>
      <c r="K229" t="s">
        <v>151</v>
      </c>
      <c r="L229" s="3"/>
      <c r="M229" t="s">
        <v>52</v>
      </c>
      <c r="N229" t="s">
        <v>152</v>
      </c>
    </row>
    <row r="230" spans="1:15" x14ac:dyDescent="0.25">
      <c r="A230" s="2">
        <v>1</v>
      </c>
      <c r="B230" s="2">
        <v>2016</v>
      </c>
      <c r="C230" t="s">
        <v>461</v>
      </c>
      <c r="D230" t="s">
        <v>48</v>
      </c>
      <c r="E230" s="2" t="s">
        <v>7</v>
      </c>
      <c r="F230" s="2">
        <f>VLOOKUP(C230,'Five Year Alumni Srvy 2016 Data'!C:F,4,FALSE)</f>
        <v>0</v>
      </c>
      <c r="G230" s="2" t="str">
        <f>VLOOKUP(F230,Coding!K:L,2,FALSE)</f>
        <v>Non-URM</v>
      </c>
      <c r="H230" t="s">
        <v>306</v>
      </c>
      <c r="I230" t="s">
        <v>306</v>
      </c>
      <c r="J230" t="s">
        <v>21</v>
      </c>
      <c r="K230" t="s">
        <v>159</v>
      </c>
      <c r="L230" s="3"/>
      <c r="M230" t="s">
        <v>52</v>
      </c>
      <c r="N230" t="s">
        <v>160</v>
      </c>
    </row>
    <row r="231" spans="1:15" x14ac:dyDescent="0.25">
      <c r="A231" s="2">
        <v>1</v>
      </c>
      <c r="B231" s="2">
        <v>2016</v>
      </c>
      <c r="C231" t="s">
        <v>461</v>
      </c>
      <c r="D231" t="s">
        <v>48</v>
      </c>
      <c r="E231" s="2" t="s">
        <v>7</v>
      </c>
      <c r="F231" s="2">
        <f>VLOOKUP(C231,'Five Year Alumni Srvy 2016 Data'!C:F,4,FALSE)</f>
        <v>0</v>
      </c>
      <c r="G231" s="2" t="str">
        <f>VLOOKUP(F231,Coding!K:L,2,FALSE)</f>
        <v>Non-URM</v>
      </c>
      <c r="H231" t="s">
        <v>306</v>
      </c>
      <c r="I231" t="s">
        <v>306</v>
      </c>
      <c r="J231" t="s">
        <v>21</v>
      </c>
      <c r="K231" t="s">
        <v>161</v>
      </c>
      <c r="L231" s="3"/>
      <c r="M231" t="s">
        <v>52</v>
      </c>
      <c r="N231" t="s">
        <v>162</v>
      </c>
    </row>
    <row r="232" spans="1:15" x14ac:dyDescent="0.25">
      <c r="A232" s="2">
        <v>1</v>
      </c>
      <c r="B232" s="2">
        <v>2016</v>
      </c>
      <c r="C232" t="s">
        <v>461</v>
      </c>
      <c r="D232" t="s">
        <v>48</v>
      </c>
      <c r="E232" s="2" t="s">
        <v>7</v>
      </c>
      <c r="F232" s="2">
        <f>VLOOKUP(C232,'Five Year Alumni Srvy 2016 Data'!C:F,4,FALSE)</f>
        <v>0</v>
      </c>
      <c r="G232" s="2" t="str">
        <f>VLOOKUP(F232,Coding!K:L,2,FALSE)</f>
        <v>Non-URM</v>
      </c>
      <c r="H232" t="s">
        <v>306</v>
      </c>
      <c r="I232" t="s">
        <v>306</v>
      </c>
      <c r="J232" t="s">
        <v>21</v>
      </c>
      <c r="K232" t="s">
        <v>163</v>
      </c>
      <c r="L232" s="2">
        <v>1</v>
      </c>
      <c r="M232" t="s">
        <v>52</v>
      </c>
      <c r="N232" t="s">
        <v>164</v>
      </c>
      <c r="O232" t="s">
        <v>165</v>
      </c>
    </row>
    <row r="233" spans="1:15" x14ac:dyDescent="0.25">
      <c r="A233" s="2">
        <v>1</v>
      </c>
      <c r="B233" s="2">
        <v>2016</v>
      </c>
      <c r="C233" t="s">
        <v>472</v>
      </c>
      <c r="D233" t="s">
        <v>48</v>
      </c>
      <c r="E233" s="2" t="s">
        <v>7</v>
      </c>
      <c r="F233" s="2">
        <f>VLOOKUP(C233,'Five Year Alumni Srvy 2016 Data'!C:F,4,FALSE)</f>
        <v>0</v>
      </c>
      <c r="G233" s="2" t="str">
        <f>VLOOKUP(F233,Coding!K:L,2,FALSE)</f>
        <v>Non-URM</v>
      </c>
      <c r="H233" t="s">
        <v>473</v>
      </c>
      <c r="I233" t="s">
        <v>473</v>
      </c>
      <c r="J233" t="s">
        <v>17</v>
      </c>
      <c r="K233" t="s">
        <v>51</v>
      </c>
      <c r="L233" s="2">
        <v>3</v>
      </c>
      <c r="M233" t="s">
        <v>52</v>
      </c>
      <c r="N233" t="s">
        <v>53</v>
      </c>
      <c r="O233" t="s">
        <v>296</v>
      </c>
    </row>
    <row r="234" spans="1:15" x14ac:dyDescent="0.25">
      <c r="A234" s="2">
        <v>1</v>
      </c>
      <c r="B234" s="2">
        <v>2016</v>
      </c>
      <c r="C234" t="s">
        <v>472</v>
      </c>
      <c r="D234" t="s">
        <v>48</v>
      </c>
      <c r="E234" s="2" t="s">
        <v>7</v>
      </c>
      <c r="F234" s="2">
        <f>VLOOKUP(C234,'Five Year Alumni Srvy 2016 Data'!C:F,4,FALSE)</f>
        <v>0</v>
      </c>
      <c r="G234" s="2" t="str">
        <f>VLOOKUP(F234,Coding!K:L,2,FALSE)</f>
        <v>Non-URM</v>
      </c>
      <c r="H234" t="s">
        <v>473</v>
      </c>
      <c r="I234" t="s">
        <v>473</v>
      </c>
      <c r="J234" t="s">
        <v>17</v>
      </c>
      <c r="K234" t="s">
        <v>72</v>
      </c>
      <c r="L234" s="2">
        <v>1</v>
      </c>
      <c r="M234" t="s">
        <v>52</v>
      </c>
      <c r="N234" t="s">
        <v>73</v>
      </c>
      <c r="O234" t="s">
        <v>177</v>
      </c>
    </row>
    <row r="235" spans="1:15" x14ac:dyDescent="0.25">
      <c r="A235" s="2">
        <v>1</v>
      </c>
      <c r="B235" s="2">
        <v>2016</v>
      </c>
      <c r="C235" t="s">
        <v>472</v>
      </c>
      <c r="D235" t="s">
        <v>48</v>
      </c>
      <c r="E235" s="2" t="s">
        <v>7</v>
      </c>
      <c r="F235" s="2">
        <f>VLOOKUP(C235,'Five Year Alumni Srvy 2016 Data'!C:F,4,FALSE)</f>
        <v>0</v>
      </c>
      <c r="G235" s="2" t="str">
        <f>VLOOKUP(F235,Coding!K:L,2,FALSE)</f>
        <v>Non-URM</v>
      </c>
      <c r="H235" t="s">
        <v>473</v>
      </c>
      <c r="I235" t="s">
        <v>473</v>
      </c>
      <c r="J235" t="s">
        <v>17</v>
      </c>
      <c r="K235" t="s">
        <v>133</v>
      </c>
      <c r="L235" s="2">
        <v>1</v>
      </c>
      <c r="M235" t="s">
        <v>52</v>
      </c>
      <c r="N235" t="s">
        <v>134</v>
      </c>
      <c r="O235" t="s">
        <v>177</v>
      </c>
    </row>
    <row r="236" spans="1:15" x14ac:dyDescent="0.25">
      <c r="A236" s="2">
        <v>1</v>
      </c>
      <c r="B236" s="2">
        <v>2016</v>
      </c>
      <c r="C236" t="s">
        <v>472</v>
      </c>
      <c r="D236" t="s">
        <v>48</v>
      </c>
      <c r="E236" s="2" t="s">
        <v>7</v>
      </c>
      <c r="F236" s="2">
        <f>VLOOKUP(C236,'Five Year Alumni Srvy 2016 Data'!C:F,4,FALSE)</f>
        <v>0</v>
      </c>
      <c r="G236" s="2" t="str">
        <f>VLOOKUP(F236,Coding!K:L,2,FALSE)</f>
        <v>Non-URM</v>
      </c>
      <c r="H236" t="s">
        <v>473</v>
      </c>
      <c r="I236" t="s">
        <v>473</v>
      </c>
      <c r="J236" t="s">
        <v>17</v>
      </c>
      <c r="K236" t="s">
        <v>151</v>
      </c>
      <c r="L236" s="2">
        <v>11</v>
      </c>
      <c r="M236" t="s">
        <v>52</v>
      </c>
      <c r="N236" t="s">
        <v>152</v>
      </c>
      <c r="O236" t="s">
        <v>357</v>
      </c>
    </row>
    <row r="237" spans="1:15" x14ac:dyDescent="0.25">
      <c r="A237" s="2">
        <v>1</v>
      </c>
      <c r="B237" s="2">
        <v>2016</v>
      </c>
      <c r="C237" t="s">
        <v>472</v>
      </c>
      <c r="D237" t="s">
        <v>48</v>
      </c>
      <c r="E237" s="2" t="s">
        <v>7</v>
      </c>
      <c r="F237" s="2">
        <f>VLOOKUP(C237,'Five Year Alumni Srvy 2016 Data'!C:F,4,FALSE)</f>
        <v>0</v>
      </c>
      <c r="G237" s="2" t="str">
        <f>VLOOKUP(F237,Coding!K:L,2,FALSE)</f>
        <v>Non-URM</v>
      </c>
      <c r="H237" t="s">
        <v>473</v>
      </c>
      <c r="I237" t="s">
        <v>473</v>
      </c>
      <c r="J237" t="s">
        <v>17</v>
      </c>
      <c r="K237" t="s">
        <v>159</v>
      </c>
      <c r="L237" s="3"/>
      <c r="M237" t="s">
        <v>52</v>
      </c>
      <c r="N237" t="s">
        <v>160</v>
      </c>
    </row>
    <row r="238" spans="1:15" x14ac:dyDescent="0.25">
      <c r="A238" s="2">
        <v>1</v>
      </c>
      <c r="B238" s="2">
        <v>2016</v>
      </c>
      <c r="C238" t="s">
        <v>472</v>
      </c>
      <c r="D238" t="s">
        <v>48</v>
      </c>
      <c r="E238" s="2" t="s">
        <v>7</v>
      </c>
      <c r="F238" s="2">
        <f>VLOOKUP(C238,'Five Year Alumni Srvy 2016 Data'!C:F,4,FALSE)</f>
        <v>0</v>
      </c>
      <c r="G238" s="2" t="str">
        <f>VLOOKUP(F238,Coding!K:L,2,FALSE)</f>
        <v>Non-URM</v>
      </c>
      <c r="H238" t="s">
        <v>473</v>
      </c>
      <c r="I238" t="s">
        <v>473</v>
      </c>
      <c r="J238" t="s">
        <v>17</v>
      </c>
      <c r="K238" t="s">
        <v>161</v>
      </c>
      <c r="L238" s="3"/>
      <c r="M238" t="s">
        <v>52</v>
      </c>
      <c r="N238" t="s">
        <v>162</v>
      </c>
    </row>
    <row r="239" spans="1:15" x14ac:dyDescent="0.25">
      <c r="A239" s="2">
        <v>1</v>
      </c>
      <c r="B239" s="2">
        <v>2016</v>
      </c>
      <c r="C239" t="s">
        <v>472</v>
      </c>
      <c r="D239" t="s">
        <v>48</v>
      </c>
      <c r="E239" s="2" t="s">
        <v>7</v>
      </c>
      <c r="F239" s="2">
        <f>VLOOKUP(C239,'Five Year Alumni Srvy 2016 Data'!C:F,4,FALSE)</f>
        <v>0</v>
      </c>
      <c r="G239" s="2" t="str">
        <f>VLOOKUP(F239,Coding!K:L,2,FALSE)</f>
        <v>Non-URM</v>
      </c>
      <c r="H239" t="s">
        <v>473</v>
      </c>
      <c r="I239" t="s">
        <v>473</v>
      </c>
      <c r="J239" t="s">
        <v>17</v>
      </c>
      <c r="K239" t="s">
        <v>163</v>
      </c>
      <c r="L239" s="2">
        <v>1</v>
      </c>
      <c r="M239" t="s">
        <v>52</v>
      </c>
      <c r="N239" t="s">
        <v>164</v>
      </c>
      <c r="O239" t="s">
        <v>165</v>
      </c>
    </row>
    <row r="240" spans="1:15" x14ac:dyDescent="0.25">
      <c r="A240" s="2">
        <v>1</v>
      </c>
      <c r="B240" s="2">
        <v>2016</v>
      </c>
      <c r="C240" t="s">
        <v>476</v>
      </c>
      <c r="D240" t="s">
        <v>48</v>
      </c>
      <c r="E240" s="2" t="s">
        <v>7</v>
      </c>
      <c r="F240" s="2">
        <f>VLOOKUP(C240,'Five Year Alumni Srvy 2016 Data'!C:F,4,FALSE)</f>
        <v>0</v>
      </c>
      <c r="G240" s="2" t="str">
        <f>VLOOKUP(F240,Coding!K:L,2,FALSE)</f>
        <v>Non-URM</v>
      </c>
      <c r="H240" t="s">
        <v>339</v>
      </c>
      <c r="I240" t="s">
        <v>339</v>
      </c>
      <c r="J240" t="s">
        <v>15</v>
      </c>
      <c r="K240" t="s">
        <v>51</v>
      </c>
      <c r="L240" s="2">
        <v>5</v>
      </c>
      <c r="M240" t="s">
        <v>52</v>
      </c>
      <c r="N240" t="s">
        <v>53</v>
      </c>
      <c r="O240" t="s">
        <v>183</v>
      </c>
    </row>
    <row r="241" spans="1:15" x14ac:dyDescent="0.25">
      <c r="A241" s="2">
        <v>1</v>
      </c>
      <c r="B241" s="2">
        <v>2016</v>
      </c>
      <c r="C241" t="s">
        <v>476</v>
      </c>
      <c r="D241" t="s">
        <v>48</v>
      </c>
      <c r="E241" s="2" t="s">
        <v>7</v>
      </c>
      <c r="F241" s="2">
        <f>VLOOKUP(C241,'Five Year Alumni Srvy 2016 Data'!C:F,4,FALSE)</f>
        <v>0</v>
      </c>
      <c r="G241" s="2" t="str">
        <f>VLOOKUP(F241,Coding!K:L,2,FALSE)</f>
        <v>Non-URM</v>
      </c>
      <c r="H241" t="s">
        <v>339</v>
      </c>
      <c r="I241" t="s">
        <v>339</v>
      </c>
      <c r="J241" t="s">
        <v>15</v>
      </c>
      <c r="K241" t="s">
        <v>72</v>
      </c>
      <c r="L241" s="2">
        <v>1</v>
      </c>
      <c r="M241" t="s">
        <v>52</v>
      </c>
      <c r="N241" t="s">
        <v>73</v>
      </c>
      <c r="O241" t="s">
        <v>177</v>
      </c>
    </row>
    <row r="242" spans="1:15" x14ac:dyDescent="0.25">
      <c r="A242" s="2">
        <v>1</v>
      </c>
      <c r="B242" s="2">
        <v>2016</v>
      </c>
      <c r="C242" t="s">
        <v>476</v>
      </c>
      <c r="D242" t="s">
        <v>48</v>
      </c>
      <c r="E242" s="2" t="s">
        <v>7</v>
      </c>
      <c r="F242" s="2">
        <f>VLOOKUP(C242,'Five Year Alumni Srvy 2016 Data'!C:F,4,FALSE)</f>
        <v>0</v>
      </c>
      <c r="G242" s="2" t="str">
        <f>VLOOKUP(F242,Coding!K:L,2,FALSE)</f>
        <v>Non-URM</v>
      </c>
      <c r="H242" t="s">
        <v>339</v>
      </c>
      <c r="I242" t="s">
        <v>339</v>
      </c>
      <c r="J242" t="s">
        <v>15</v>
      </c>
      <c r="K242" t="s">
        <v>133</v>
      </c>
      <c r="L242" s="2">
        <v>1</v>
      </c>
      <c r="M242" t="s">
        <v>52</v>
      </c>
      <c r="N242" t="s">
        <v>134</v>
      </c>
      <c r="O242" t="s">
        <v>177</v>
      </c>
    </row>
    <row r="243" spans="1:15" x14ac:dyDescent="0.25">
      <c r="A243" s="2">
        <v>1</v>
      </c>
      <c r="B243" s="2">
        <v>2016</v>
      </c>
      <c r="C243" t="s">
        <v>476</v>
      </c>
      <c r="D243" t="s">
        <v>48</v>
      </c>
      <c r="E243" s="2" t="s">
        <v>7</v>
      </c>
      <c r="F243" s="2">
        <f>VLOOKUP(C243,'Five Year Alumni Srvy 2016 Data'!C:F,4,FALSE)</f>
        <v>0</v>
      </c>
      <c r="G243" s="2" t="str">
        <f>VLOOKUP(F243,Coding!K:L,2,FALSE)</f>
        <v>Non-URM</v>
      </c>
      <c r="H243" t="s">
        <v>339</v>
      </c>
      <c r="I243" t="s">
        <v>339</v>
      </c>
      <c r="J243" t="s">
        <v>15</v>
      </c>
      <c r="K243" t="s">
        <v>151</v>
      </c>
      <c r="L243" s="2">
        <v>11</v>
      </c>
      <c r="M243" t="s">
        <v>52</v>
      </c>
      <c r="N243" t="s">
        <v>152</v>
      </c>
      <c r="O243" t="s">
        <v>357</v>
      </c>
    </row>
    <row r="244" spans="1:15" x14ac:dyDescent="0.25">
      <c r="A244" s="2">
        <v>1</v>
      </c>
      <c r="B244" s="2">
        <v>2016</v>
      </c>
      <c r="C244" t="s">
        <v>476</v>
      </c>
      <c r="D244" t="s">
        <v>48</v>
      </c>
      <c r="E244" s="2" t="s">
        <v>7</v>
      </c>
      <c r="F244" s="2">
        <f>VLOOKUP(C244,'Five Year Alumni Srvy 2016 Data'!C:F,4,FALSE)</f>
        <v>0</v>
      </c>
      <c r="G244" s="2" t="str">
        <f>VLOOKUP(F244,Coding!K:L,2,FALSE)</f>
        <v>Non-URM</v>
      </c>
      <c r="H244" t="s">
        <v>339</v>
      </c>
      <c r="I244" t="s">
        <v>339</v>
      </c>
      <c r="J244" t="s">
        <v>15</v>
      </c>
      <c r="K244" t="s">
        <v>159</v>
      </c>
      <c r="L244" s="3"/>
      <c r="M244" t="s">
        <v>52</v>
      </c>
      <c r="N244" t="s">
        <v>160</v>
      </c>
    </row>
    <row r="245" spans="1:15" x14ac:dyDescent="0.25">
      <c r="A245" s="2">
        <v>1</v>
      </c>
      <c r="B245" s="2">
        <v>2016</v>
      </c>
      <c r="C245" t="s">
        <v>476</v>
      </c>
      <c r="D245" t="s">
        <v>48</v>
      </c>
      <c r="E245" s="2" t="s">
        <v>7</v>
      </c>
      <c r="F245" s="2">
        <f>VLOOKUP(C245,'Five Year Alumni Srvy 2016 Data'!C:F,4,FALSE)</f>
        <v>0</v>
      </c>
      <c r="G245" s="2" t="str">
        <f>VLOOKUP(F245,Coding!K:L,2,FALSE)</f>
        <v>Non-URM</v>
      </c>
      <c r="H245" t="s">
        <v>339</v>
      </c>
      <c r="I245" t="s">
        <v>339</v>
      </c>
      <c r="J245" t="s">
        <v>15</v>
      </c>
      <c r="K245" t="s">
        <v>161</v>
      </c>
      <c r="L245" s="3"/>
      <c r="M245" t="s">
        <v>52</v>
      </c>
      <c r="N245" t="s">
        <v>162</v>
      </c>
    </row>
    <row r="246" spans="1:15" x14ac:dyDescent="0.25">
      <c r="A246" s="2">
        <v>1</v>
      </c>
      <c r="B246" s="2">
        <v>2016</v>
      </c>
      <c r="C246" t="s">
        <v>476</v>
      </c>
      <c r="D246" t="s">
        <v>48</v>
      </c>
      <c r="E246" s="2" t="s">
        <v>7</v>
      </c>
      <c r="F246" s="2">
        <f>VLOOKUP(C246,'Five Year Alumni Srvy 2016 Data'!C:F,4,FALSE)</f>
        <v>0</v>
      </c>
      <c r="G246" s="2" t="str">
        <f>VLOOKUP(F246,Coding!K:L,2,FALSE)</f>
        <v>Non-URM</v>
      </c>
      <c r="H246" t="s">
        <v>339</v>
      </c>
      <c r="I246" t="s">
        <v>339</v>
      </c>
      <c r="J246" t="s">
        <v>15</v>
      </c>
      <c r="K246" t="s">
        <v>163</v>
      </c>
      <c r="L246" s="2">
        <v>1</v>
      </c>
      <c r="M246" t="s">
        <v>52</v>
      </c>
      <c r="N246" t="s">
        <v>164</v>
      </c>
      <c r="O246" t="s">
        <v>165</v>
      </c>
    </row>
    <row r="247" spans="1:15" x14ac:dyDescent="0.25">
      <c r="A247" s="2">
        <v>1</v>
      </c>
      <c r="B247" s="2">
        <v>2016</v>
      </c>
      <c r="C247" t="s">
        <v>482</v>
      </c>
      <c r="D247" t="s">
        <v>48</v>
      </c>
      <c r="E247" s="2" t="s">
        <v>7</v>
      </c>
      <c r="F247" s="2">
        <f>VLOOKUP(C247,'Five Year Alumni Srvy 2016 Data'!C:F,4,FALSE)</f>
        <v>0</v>
      </c>
      <c r="G247" s="2" t="str">
        <f>VLOOKUP(F247,Coding!K:L,2,FALSE)</f>
        <v>Non-URM</v>
      </c>
      <c r="H247" t="s">
        <v>483</v>
      </c>
      <c r="I247" t="s">
        <v>401</v>
      </c>
      <c r="J247" t="s">
        <v>19</v>
      </c>
      <c r="K247" t="s">
        <v>51</v>
      </c>
      <c r="L247" s="2">
        <v>1</v>
      </c>
      <c r="M247" t="s">
        <v>52</v>
      </c>
      <c r="N247" t="s">
        <v>53</v>
      </c>
      <c r="O247" t="s">
        <v>216</v>
      </c>
    </row>
    <row r="248" spans="1:15" x14ac:dyDescent="0.25">
      <c r="A248" s="2">
        <v>1</v>
      </c>
      <c r="B248" s="2">
        <v>2016</v>
      </c>
      <c r="C248" t="s">
        <v>482</v>
      </c>
      <c r="D248" t="s">
        <v>48</v>
      </c>
      <c r="E248" s="2" t="s">
        <v>7</v>
      </c>
      <c r="F248" s="2">
        <f>VLOOKUP(C248,'Five Year Alumni Srvy 2016 Data'!C:F,4,FALSE)</f>
        <v>0</v>
      </c>
      <c r="G248" s="2" t="str">
        <f>VLOOKUP(F248,Coding!K:L,2,FALSE)</f>
        <v>Non-URM</v>
      </c>
      <c r="H248" t="s">
        <v>483</v>
      </c>
      <c r="I248" t="s">
        <v>401</v>
      </c>
      <c r="J248" t="s">
        <v>19</v>
      </c>
      <c r="K248" t="s">
        <v>72</v>
      </c>
      <c r="L248" s="2">
        <v>2</v>
      </c>
      <c r="M248" t="s">
        <v>52</v>
      </c>
      <c r="N248" t="s">
        <v>73</v>
      </c>
      <c r="O248" t="s">
        <v>173</v>
      </c>
    </row>
    <row r="249" spans="1:15" x14ac:dyDescent="0.25">
      <c r="A249" s="2">
        <v>1</v>
      </c>
      <c r="B249" s="2">
        <v>2016</v>
      </c>
      <c r="C249" t="s">
        <v>482</v>
      </c>
      <c r="D249" t="s">
        <v>48</v>
      </c>
      <c r="E249" s="2" t="s">
        <v>7</v>
      </c>
      <c r="F249" s="2">
        <f>VLOOKUP(C249,'Five Year Alumni Srvy 2016 Data'!C:F,4,FALSE)</f>
        <v>0</v>
      </c>
      <c r="G249" s="2" t="str">
        <f>VLOOKUP(F249,Coding!K:L,2,FALSE)</f>
        <v>Non-URM</v>
      </c>
      <c r="H249" t="s">
        <v>483</v>
      </c>
      <c r="I249" t="s">
        <v>401</v>
      </c>
      <c r="J249" t="s">
        <v>19</v>
      </c>
      <c r="K249" t="s">
        <v>133</v>
      </c>
      <c r="L249" s="2">
        <v>1</v>
      </c>
      <c r="M249" t="s">
        <v>52</v>
      </c>
      <c r="N249" t="s">
        <v>134</v>
      </c>
      <c r="O249" t="s">
        <v>177</v>
      </c>
    </row>
    <row r="250" spans="1:15" x14ac:dyDescent="0.25">
      <c r="A250" s="2">
        <v>1</v>
      </c>
      <c r="B250" s="2">
        <v>2016</v>
      </c>
      <c r="C250" t="s">
        <v>482</v>
      </c>
      <c r="D250" t="s">
        <v>48</v>
      </c>
      <c r="E250" s="2" t="s">
        <v>7</v>
      </c>
      <c r="F250" s="2">
        <f>VLOOKUP(C250,'Five Year Alumni Srvy 2016 Data'!C:F,4,FALSE)</f>
        <v>0</v>
      </c>
      <c r="G250" s="2" t="str">
        <f>VLOOKUP(F250,Coding!K:L,2,FALSE)</f>
        <v>Non-URM</v>
      </c>
      <c r="H250" t="s">
        <v>483</v>
      </c>
      <c r="I250" t="s">
        <v>401</v>
      </c>
      <c r="J250" t="s">
        <v>19</v>
      </c>
      <c r="K250" t="s">
        <v>151</v>
      </c>
      <c r="L250" s="3"/>
      <c r="M250" t="s">
        <v>52</v>
      </c>
      <c r="N250" t="s">
        <v>152</v>
      </c>
    </row>
    <row r="251" spans="1:15" x14ac:dyDescent="0.25">
      <c r="A251" s="2">
        <v>1</v>
      </c>
      <c r="B251" s="2">
        <v>2016</v>
      </c>
      <c r="C251" t="s">
        <v>482</v>
      </c>
      <c r="D251" t="s">
        <v>48</v>
      </c>
      <c r="E251" s="2" t="s">
        <v>7</v>
      </c>
      <c r="F251" s="2">
        <f>VLOOKUP(C251,'Five Year Alumni Srvy 2016 Data'!C:F,4,FALSE)</f>
        <v>0</v>
      </c>
      <c r="G251" s="2" t="str">
        <f>VLOOKUP(F251,Coding!K:L,2,FALSE)</f>
        <v>Non-URM</v>
      </c>
      <c r="H251" t="s">
        <v>483</v>
      </c>
      <c r="I251" t="s">
        <v>401</v>
      </c>
      <c r="J251" t="s">
        <v>19</v>
      </c>
      <c r="K251" t="s">
        <v>159</v>
      </c>
      <c r="L251" s="2">
        <v>6</v>
      </c>
      <c r="M251" t="s">
        <v>52</v>
      </c>
      <c r="N251" t="s">
        <v>160</v>
      </c>
      <c r="O251" t="s">
        <v>202</v>
      </c>
    </row>
    <row r="252" spans="1:15" x14ac:dyDescent="0.25">
      <c r="A252" s="2">
        <v>1</v>
      </c>
      <c r="B252" s="2">
        <v>2016</v>
      </c>
      <c r="C252" t="s">
        <v>482</v>
      </c>
      <c r="D252" t="s">
        <v>48</v>
      </c>
      <c r="E252" s="2" t="s">
        <v>7</v>
      </c>
      <c r="F252" s="2">
        <f>VLOOKUP(C252,'Five Year Alumni Srvy 2016 Data'!C:F,4,FALSE)</f>
        <v>0</v>
      </c>
      <c r="G252" s="2" t="str">
        <f>VLOOKUP(F252,Coding!K:L,2,FALSE)</f>
        <v>Non-URM</v>
      </c>
      <c r="H252" t="s">
        <v>483</v>
      </c>
      <c r="I252" t="s">
        <v>401</v>
      </c>
      <c r="J252" t="s">
        <v>19</v>
      </c>
      <c r="K252" t="s">
        <v>161</v>
      </c>
      <c r="L252" s="3"/>
      <c r="M252" t="s">
        <v>52</v>
      </c>
      <c r="N252" t="s">
        <v>162</v>
      </c>
    </row>
    <row r="253" spans="1:15" x14ac:dyDescent="0.25">
      <c r="A253" s="2">
        <v>1</v>
      </c>
      <c r="B253" s="2">
        <v>2016</v>
      </c>
      <c r="C253" t="s">
        <v>482</v>
      </c>
      <c r="D253" t="s">
        <v>48</v>
      </c>
      <c r="E253" s="2" t="s">
        <v>7</v>
      </c>
      <c r="F253" s="2">
        <f>VLOOKUP(C253,'Five Year Alumni Srvy 2016 Data'!C:F,4,FALSE)</f>
        <v>0</v>
      </c>
      <c r="G253" s="2" t="str">
        <f>VLOOKUP(F253,Coding!K:L,2,FALSE)</f>
        <v>Non-URM</v>
      </c>
      <c r="H253" t="s">
        <v>483</v>
      </c>
      <c r="I253" t="s">
        <v>401</v>
      </c>
      <c r="J253" t="s">
        <v>19</v>
      </c>
      <c r="K253" t="s">
        <v>163</v>
      </c>
      <c r="L253" s="2">
        <v>4</v>
      </c>
      <c r="M253" t="s">
        <v>52</v>
      </c>
      <c r="N253" t="s">
        <v>164</v>
      </c>
      <c r="O253" t="s">
        <v>313</v>
      </c>
    </row>
    <row r="254" spans="1:15" x14ac:dyDescent="0.25">
      <c r="A254" s="2">
        <v>1</v>
      </c>
      <c r="B254" s="2">
        <v>2016</v>
      </c>
      <c r="C254" t="s">
        <v>490</v>
      </c>
      <c r="D254" t="s">
        <v>48</v>
      </c>
      <c r="E254" s="2" t="s">
        <v>7</v>
      </c>
      <c r="F254" s="2">
        <f>VLOOKUP(C254,'Five Year Alumni Srvy 2016 Data'!C:F,4,FALSE)</f>
        <v>0</v>
      </c>
      <c r="G254" s="2" t="str">
        <f>VLOOKUP(F254,Coding!K:L,2,FALSE)</f>
        <v>Non-URM</v>
      </c>
      <c r="H254" t="s">
        <v>195</v>
      </c>
      <c r="I254" t="s">
        <v>196</v>
      </c>
      <c r="J254" t="s">
        <v>10</v>
      </c>
      <c r="K254" t="s">
        <v>51</v>
      </c>
      <c r="L254" s="2">
        <v>6</v>
      </c>
      <c r="M254" t="s">
        <v>52</v>
      </c>
      <c r="N254" t="s">
        <v>53</v>
      </c>
      <c r="O254" t="s">
        <v>172</v>
      </c>
    </row>
    <row r="255" spans="1:15" x14ac:dyDescent="0.25">
      <c r="A255" s="2">
        <v>1</v>
      </c>
      <c r="B255" s="2">
        <v>2016</v>
      </c>
      <c r="C255" t="s">
        <v>490</v>
      </c>
      <c r="D255" t="s">
        <v>48</v>
      </c>
      <c r="E255" s="2" t="s">
        <v>7</v>
      </c>
      <c r="F255" s="2">
        <f>VLOOKUP(C255,'Five Year Alumni Srvy 2016 Data'!C:F,4,FALSE)</f>
        <v>0</v>
      </c>
      <c r="G255" s="2" t="str">
        <f>VLOOKUP(F255,Coding!K:L,2,FALSE)</f>
        <v>Non-URM</v>
      </c>
      <c r="H255" t="s">
        <v>195</v>
      </c>
      <c r="I255" t="s">
        <v>196</v>
      </c>
      <c r="J255" t="s">
        <v>10</v>
      </c>
      <c r="K255" t="s">
        <v>72</v>
      </c>
      <c r="L255" s="2">
        <v>1</v>
      </c>
      <c r="M255" t="s">
        <v>52</v>
      </c>
      <c r="N255" t="s">
        <v>73</v>
      </c>
      <c r="O255" t="s">
        <v>177</v>
      </c>
    </row>
    <row r="256" spans="1:15" x14ac:dyDescent="0.25">
      <c r="A256" s="2">
        <v>1</v>
      </c>
      <c r="B256" s="2">
        <v>2016</v>
      </c>
      <c r="C256" t="s">
        <v>490</v>
      </c>
      <c r="D256" t="s">
        <v>48</v>
      </c>
      <c r="E256" s="2" t="s">
        <v>7</v>
      </c>
      <c r="F256" s="2">
        <f>VLOOKUP(C256,'Five Year Alumni Srvy 2016 Data'!C:F,4,FALSE)</f>
        <v>0</v>
      </c>
      <c r="G256" s="2" t="str">
        <f>VLOOKUP(F256,Coding!K:L,2,FALSE)</f>
        <v>Non-URM</v>
      </c>
      <c r="H256" t="s">
        <v>195</v>
      </c>
      <c r="I256" t="s">
        <v>196</v>
      </c>
      <c r="J256" t="s">
        <v>10</v>
      </c>
      <c r="K256" t="s">
        <v>133</v>
      </c>
      <c r="L256" s="2">
        <v>1</v>
      </c>
      <c r="M256" t="s">
        <v>52</v>
      </c>
      <c r="N256" t="s">
        <v>134</v>
      </c>
      <c r="O256" t="s">
        <v>177</v>
      </c>
    </row>
    <row r="257" spans="1:15" x14ac:dyDescent="0.25">
      <c r="A257" s="2">
        <v>1</v>
      </c>
      <c r="B257" s="2">
        <v>2016</v>
      </c>
      <c r="C257" t="s">
        <v>490</v>
      </c>
      <c r="D257" t="s">
        <v>48</v>
      </c>
      <c r="E257" s="2" t="s">
        <v>7</v>
      </c>
      <c r="F257" s="2">
        <f>VLOOKUP(C257,'Five Year Alumni Srvy 2016 Data'!C:F,4,FALSE)</f>
        <v>0</v>
      </c>
      <c r="G257" s="2" t="str">
        <f>VLOOKUP(F257,Coding!K:L,2,FALSE)</f>
        <v>Non-URM</v>
      </c>
      <c r="H257" t="s">
        <v>195</v>
      </c>
      <c r="I257" t="s">
        <v>196</v>
      </c>
      <c r="J257" t="s">
        <v>10</v>
      </c>
      <c r="K257" t="s">
        <v>151</v>
      </c>
      <c r="L257" s="2">
        <v>9</v>
      </c>
      <c r="M257" t="s">
        <v>52</v>
      </c>
      <c r="N257" t="s">
        <v>152</v>
      </c>
      <c r="O257" t="s">
        <v>188</v>
      </c>
    </row>
    <row r="258" spans="1:15" x14ac:dyDescent="0.25">
      <c r="A258" s="2">
        <v>1</v>
      </c>
      <c r="B258" s="2">
        <v>2016</v>
      </c>
      <c r="C258" t="s">
        <v>490</v>
      </c>
      <c r="D258" t="s">
        <v>48</v>
      </c>
      <c r="E258" s="2" t="s">
        <v>7</v>
      </c>
      <c r="F258" s="2">
        <f>VLOOKUP(C258,'Five Year Alumni Srvy 2016 Data'!C:F,4,FALSE)</f>
        <v>0</v>
      </c>
      <c r="G258" s="2" t="str">
        <f>VLOOKUP(F258,Coding!K:L,2,FALSE)</f>
        <v>Non-URM</v>
      </c>
      <c r="H258" t="s">
        <v>195</v>
      </c>
      <c r="I258" t="s">
        <v>196</v>
      </c>
      <c r="J258" t="s">
        <v>10</v>
      </c>
      <c r="K258" t="s">
        <v>159</v>
      </c>
      <c r="L258" s="3"/>
      <c r="M258" t="s">
        <v>52</v>
      </c>
      <c r="N258" t="s">
        <v>160</v>
      </c>
    </row>
    <row r="259" spans="1:15" x14ac:dyDescent="0.25">
      <c r="A259" s="2">
        <v>1</v>
      </c>
      <c r="B259" s="2">
        <v>2016</v>
      </c>
      <c r="C259" t="s">
        <v>490</v>
      </c>
      <c r="D259" t="s">
        <v>48</v>
      </c>
      <c r="E259" s="2" t="s">
        <v>7</v>
      </c>
      <c r="F259" s="2">
        <f>VLOOKUP(C259,'Five Year Alumni Srvy 2016 Data'!C:F,4,FALSE)</f>
        <v>0</v>
      </c>
      <c r="G259" s="2" t="str">
        <f>VLOOKUP(F259,Coding!K:L,2,FALSE)</f>
        <v>Non-URM</v>
      </c>
      <c r="H259" t="s">
        <v>195</v>
      </c>
      <c r="I259" t="s">
        <v>196</v>
      </c>
      <c r="J259" t="s">
        <v>10</v>
      </c>
      <c r="K259" t="s">
        <v>161</v>
      </c>
      <c r="L259" s="3"/>
      <c r="M259" t="s">
        <v>52</v>
      </c>
      <c r="N259" t="s">
        <v>162</v>
      </c>
    </row>
    <row r="260" spans="1:15" x14ac:dyDescent="0.25">
      <c r="A260" s="2">
        <v>1</v>
      </c>
      <c r="B260" s="2">
        <v>2016</v>
      </c>
      <c r="C260" t="s">
        <v>490</v>
      </c>
      <c r="D260" t="s">
        <v>48</v>
      </c>
      <c r="E260" s="2" t="s">
        <v>7</v>
      </c>
      <c r="F260" s="2">
        <f>VLOOKUP(C260,'Five Year Alumni Srvy 2016 Data'!C:F,4,FALSE)</f>
        <v>0</v>
      </c>
      <c r="G260" s="2" t="str">
        <f>VLOOKUP(F260,Coding!K:L,2,FALSE)</f>
        <v>Non-URM</v>
      </c>
      <c r="H260" t="s">
        <v>195</v>
      </c>
      <c r="I260" t="s">
        <v>196</v>
      </c>
      <c r="J260" t="s">
        <v>10</v>
      </c>
      <c r="K260" t="s">
        <v>163</v>
      </c>
      <c r="L260" s="2">
        <v>2</v>
      </c>
      <c r="M260" t="s">
        <v>52</v>
      </c>
      <c r="N260" t="s">
        <v>164</v>
      </c>
      <c r="O260" t="s">
        <v>177</v>
      </c>
    </row>
    <row r="261" spans="1:15" x14ac:dyDescent="0.25">
      <c r="A261" s="2">
        <v>1</v>
      </c>
      <c r="B261" s="2">
        <v>2016</v>
      </c>
      <c r="C261" t="s">
        <v>495</v>
      </c>
      <c r="D261" t="s">
        <v>48</v>
      </c>
      <c r="E261" s="2" t="s">
        <v>7</v>
      </c>
      <c r="F261" s="2">
        <f>VLOOKUP(C261,'Five Year Alumni Srvy 2016 Data'!C:F,4,FALSE)</f>
        <v>0</v>
      </c>
      <c r="G261" s="2" t="str">
        <f>VLOOKUP(F261,Coding!K:L,2,FALSE)</f>
        <v>Non-URM</v>
      </c>
      <c r="H261" t="s">
        <v>219</v>
      </c>
      <c r="I261" t="s">
        <v>220</v>
      </c>
      <c r="J261" t="s">
        <v>19</v>
      </c>
      <c r="K261" t="s">
        <v>51</v>
      </c>
      <c r="L261" s="2">
        <v>3</v>
      </c>
      <c r="M261" t="s">
        <v>52</v>
      </c>
      <c r="N261" t="s">
        <v>53</v>
      </c>
      <c r="O261" t="s">
        <v>296</v>
      </c>
    </row>
    <row r="262" spans="1:15" x14ac:dyDescent="0.25">
      <c r="A262" s="2">
        <v>1</v>
      </c>
      <c r="B262" s="2">
        <v>2016</v>
      </c>
      <c r="C262" t="s">
        <v>495</v>
      </c>
      <c r="D262" t="s">
        <v>48</v>
      </c>
      <c r="E262" s="2" t="s">
        <v>7</v>
      </c>
      <c r="F262" s="2">
        <f>VLOOKUP(C262,'Five Year Alumni Srvy 2016 Data'!C:F,4,FALSE)</f>
        <v>0</v>
      </c>
      <c r="G262" s="2" t="str">
        <f>VLOOKUP(F262,Coding!K:L,2,FALSE)</f>
        <v>Non-URM</v>
      </c>
      <c r="H262" t="s">
        <v>219</v>
      </c>
      <c r="I262" t="s">
        <v>220</v>
      </c>
      <c r="J262" t="s">
        <v>19</v>
      </c>
      <c r="K262" t="s">
        <v>72</v>
      </c>
      <c r="L262" s="2">
        <v>2</v>
      </c>
      <c r="M262" t="s">
        <v>52</v>
      </c>
      <c r="N262" t="s">
        <v>73</v>
      </c>
      <c r="O262" t="s">
        <v>173</v>
      </c>
    </row>
    <row r="263" spans="1:15" x14ac:dyDescent="0.25">
      <c r="A263" s="2">
        <v>1</v>
      </c>
      <c r="B263" s="2">
        <v>2016</v>
      </c>
      <c r="C263" t="s">
        <v>495</v>
      </c>
      <c r="D263" t="s">
        <v>48</v>
      </c>
      <c r="E263" s="2" t="s">
        <v>7</v>
      </c>
      <c r="F263" s="2">
        <f>VLOOKUP(C263,'Five Year Alumni Srvy 2016 Data'!C:F,4,FALSE)</f>
        <v>0</v>
      </c>
      <c r="G263" s="2" t="str">
        <f>VLOOKUP(F263,Coding!K:L,2,FALSE)</f>
        <v>Non-URM</v>
      </c>
      <c r="H263" t="s">
        <v>219</v>
      </c>
      <c r="I263" t="s">
        <v>220</v>
      </c>
      <c r="J263" t="s">
        <v>19</v>
      </c>
      <c r="K263" t="s">
        <v>133</v>
      </c>
      <c r="L263" s="2">
        <v>1</v>
      </c>
      <c r="M263" t="s">
        <v>52</v>
      </c>
      <c r="N263" t="s">
        <v>134</v>
      </c>
      <c r="O263" t="s">
        <v>177</v>
      </c>
    </row>
    <row r="264" spans="1:15" x14ac:dyDescent="0.25">
      <c r="A264" s="2">
        <v>1</v>
      </c>
      <c r="B264" s="2">
        <v>2016</v>
      </c>
      <c r="C264" t="s">
        <v>495</v>
      </c>
      <c r="D264" t="s">
        <v>48</v>
      </c>
      <c r="E264" s="2" t="s">
        <v>7</v>
      </c>
      <c r="F264" s="2">
        <f>VLOOKUP(C264,'Five Year Alumni Srvy 2016 Data'!C:F,4,FALSE)</f>
        <v>0</v>
      </c>
      <c r="G264" s="2" t="str">
        <f>VLOOKUP(F264,Coding!K:L,2,FALSE)</f>
        <v>Non-URM</v>
      </c>
      <c r="H264" t="s">
        <v>219</v>
      </c>
      <c r="I264" t="s">
        <v>220</v>
      </c>
      <c r="J264" t="s">
        <v>19</v>
      </c>
      <c r="K264" t="s">
        <v>151</v>
      </c>
      <c r="L264" s="3"/>
      <c r="M264" t="s">
        <v>52</v>
      </c>
      <c r="N264" t="s">
        <v>152</v>
      </c>
    </row>
    <row r="265" spans="1:15" x14ac:dyDescent="0.25">
      <c r="A265" s="2">
        <v>1</v>
      </c>
      <c r="B265" s="2">
        <v>2016</v>
      </c>
      <c r="C265" t="s">
        <v>495</v>
      </c>
      <c r="D265" t="s">
        <v>48</v>
      </c>
      <c r="E265" s="2" t="s">
        <v>7</v>
      </c>
      <c r="F265" s="2">
        <f>VLOOKUP(C265,'Five Year Alumni Srvy 2016 Data'!C:F,4,FALSE)</f>
        <v>0</v>
      </c>
      <c r="G265" s="2" t="str">
        <f>VLOOKUP(F265,Coding!K:L,2,FALSE)</f>
        <v>Non-URM</v>
      </c>
      <c r="H265" t="s">
        <v>219</v>
      </c>
      <c r="I265" t="s">
        <v>220</v>
      </c>
      <c r="J265" t="s">
        <v>19</v>
      </c>
      <c r="K265" t="s">
        <v>159</v>
      </c>
      <c r="L265" s="2">
        <v>6</v>
      </c>
      <c r="M265" t="s">
        <v>52</v>
      </c>
      <c r="N265" t="s">
        <v>160</v>
      </c>
      <c r="O265" t="s">
        <v>202</v>
      </c>
    </row>
    <row r="266" spans="1:15" x14ac:dyDescent="0.25">
      <c r="A266" s="2">
        <v>1</v>
      </c>
      <c r="B266" s="2">
        <v>2016</v>
      </c>
      <c r="C266" t="s">
        <v>495</v>
      </c>
      <c r="D266" t="s">
        <v>48</v>
      </c>
      <c r="E266" s="2" t="s">
        <v>7</v>
      </c>
      <c r="F266" s="2">
        <f>VLOOKUP(C266,'Five Year Alumni Srvy 2016 Data'!C:F,4,FALSE)</f>
        <v>0</v>
      </c>
      <c r="G266" s="2" t="str">
        <f>VLOOKUP(F266,Coding!K:L,2,FALSE)</f>
        <v>Non-URM</v>
      </c>
      <c r="H266" t="s">
        <v>219</v>
      </c>
      <c r="I266" t="s">
        <v>220</v>
      </c>
      <c r="J266" t="s">
        <v>19</v>
      </c>
      <c r="K266" t="s">
        <v>161</v>
      </c>
      <c r="L266" s="3"/>
      <c r="M266" t="s">
        <v>52</v>
      </c>
      <c r="N266" t="s">
        <v>162</v>
      </c>
    </row>
    <row r="267" spans="1:15" x14ac:dyDescent="0.25">
      <c r="A267" s="2">
        <v>1</v>
      </c>
      <c r="B267" s="2">
        <v>2016</v>
      </c>
      <c r="C267" t="s">
        <v>495</v>
      </c>
      <c r="D267" t="s">
        <v>48</v>
      </c>
      <c r="E267" s="2" t="s">
        <v>7</v>
      </c>
      <c r="F267" s="2">
        <f>VLOOKUP(C267,'Five Year Alumni Srvy 2016 Data'!C:F,4,FALSE)</f>
        <v>0</v>
      </c>
      <c r="G267" s="2" t="str">
        <f>VLOOKUP(F267,Coding!K:L,2,FALSE)</f>
        <v>Non-URM</v>
      </c>
      <c r="H267" t="s">
        <v>219</v>
      </c>
      <c r="I267" t="s">
        <v>220</v>
      </c>
      <c r="J267" t="s">
        <v>19</v>
      </c>
      <c r="K267" t="s">
        <v>163</v>
      </c>
      <c r="L267" s="2">
        <v>2</v>
      </c>
      <c r="M267" t="s">
        <v>52</v>
      </c>
      <c r="N267" t="s">
        <v>164</v>
      </c>
      <c r="O267" t="s">
        <v>177</v>
      </c>
    </row>
    <row r="268" spans="1:15" x14ac:dyDescent="0.25">
      <c r="A268" s="2">
        <v>1</v>
      </c>
      <c r="B268" s="2">
        <v>2016</v>
      </c>
      <c r="C268" t="s">
        <v>47</v>
      </c>
      <c r="D268" t="s">
        <v>48</v>
      </c>
      <c r="E268" s="2" t="s">
        <v>12</v>
      </c>
      <c r="F268" s="2">
        <f>VLOOKUP(C268,'Five Year Alumni Srvy 2016 Data'!C:F,4,FALSE)</f>
        <v>0</v>
      </c>
      <c r="G268" s="2" t="str">
        <f>VLOOKUP(F268,Coding!K:L,2,FALSE)</f>
        <v>Non-URM</v>
      </c>
      <c r="H268" t="s">
        <v>49</v>
      </c>
      <c r="I268" t="s">
        <v>50</v>
      </c>
      <c r="J268" t="s">
        <v>17</v>
      </c>
      <c r="K268" t="s">
        <v>51</v>
      </c>
      <c r="L268" s="3"/>
      <c r="M268" t="s">
        <v>52</v>
      </c>
      <c r="N268" t="s">
        <v>53</v>
      </c>
    </row>
    <row r="269" spans="1:15" x14ac:dyDescent="0.25">
      <c r="A269" s="2">
        <v>1</v>
      </c>
      <c r="B269" s="2">
        <v>2016</v>
      </c>
      <c r="C269" t="s">
        <v>47</v>
      </c>
      <c r="D269" t="s">
        <v>48</v>
      </c>
      <c r="E269" s="2" t="s">
        <v>12</v>
      </c>
      <c r="F269" s="2">
        <f>VLOOKUP(C269,'Five Year Alumni Srvy 2016 Data'!C:F,4,FALSE)</f>
        <v>0</v>
      </c>
      <c r="G269" s="2" t="str">
        <f>VLOOKUP(F269,Coding!K:L,2,FALSE)</f>
        <v>Non-URM</v>
      </c>
      <c r="H269" t="s">
        <v>49</v>
      </c>
      <c r="I269" t="s">
        <v>50</v>
      </c>
      <c r="J269" t="s">
        <v>17</v>
      </c>
      <c r="K269" t="s">
        <v>72</v>
      </c>
      <c r="L269" s="3"/>
      <c r="M269" t="s">
        <v>52</v>
      </c>
      <c r="N269" t="s">
        <v>73</v>
      </c>
    </row>
    <row r="270" spans="1:15" x14ac:dyDescent="0.25">
      <c r="A270" s="2">
        <v>1</v>
      </c>
      <c r="B270" s="2">
        <v>2016</v>
      </c>
      <c r="C270" t="s">
        <v>47</v>
      </c>
      <c r="D270" t="s">
        <v>48</v>
      </c>
      <c r="E270" s="2" t="s">
        <v>12</v>
      </c>
      <c r="F270" s="2">
        <f>VLOOKUP(C270,'Five Year Alumni Srvy 2016 Data'!C:F,4,FALSE)</f>
        <v>0</v>
      </c>
      <c r="G270" s="2" t="str">
        <f>VLOOKUP(F270,Coding!K:L,2,FALSE)</f>
        <v>Non-URM</v>
      </c>
      <c r="H270" t="s">
        <v>49</v>
      </c>
      <c r="I270" t="s">
        <v>50</v>
      </c>
      <c r="J270" t="s">
        <v>17</v>
      </c>
      <c r="K270" t="s">
        <v>133</v>
      </c>
      <c r="L270" s="2">
        <v>2</v>
      </c>
      <c r="M270" t="s">
        <v>52</v>
      </c>
      <c r="N270" t="s">
        <v>134</v>
      </c>
      <c r="O270" t="s">
        <v>63</v>
      </c>
    </row>
    <row r="271" spans="1:15" x14ac:dyDescent="0.25">
      <c r="A271" s="2">
        <v>1</v>
      </c>
      <c r="B271" s="2">
        <v>2016</v>
      </c>
      <c r="C271" t="s">
        <v>47</v>
      </c>
      <c r="D271" t="s">
        <v>48</v>
      </c>
      <c r="E271" s="2" t="s">
        <v>12</v>
      </c>
      <c r="F271" s="2">
        <f>VLOOKUP(C271,'Five Year Alumni Srvy 2016 Data'!C:F,4,FALSE)</f>
        <v>0</v>
      </c>
      <c r="G271" s="2" t="str">
        <f>VLOOKUP(F271,Coding!K:L,2,FALSE)</f>
        <v>Non-URM</v>
      </c>
      <c r="H271" t="s">
        <v>49</v>
      </c>
      <c r="I271" t="s">
        <v>50</v>
      </c>
      <c r="J271" t="s">
        <v>17</v>
      </c>
      <c r="K271" t="s">
        <v>151</v>
      </c>
      <c r="L271" s="3"/>
      <c r="M271" t="s">
        <v>52</v>
      </c>
      <c r="N271" t="s">
        <v>152</v>
      </c>
    </row>
    <row r="272" spans="1:15" x14ac:dyDescent="0.25">
      <c r="A272" s="2">
        <v>1</v>
      </c>
      <c r="B272" s="2">
        <v>2016</v>
      </c>
      <c r="C272" t="s">
        <v>47</v>
      </c>
      <c r="D272" t="s">
        <v>48</v>
      </c>
      <c r="E272" s="2" t="s">
        <v>12</v>
      </c>
      <c r="F272" s="2">
        <f>VLOOKUP(C272,'Five Year Alumni Srvy 2016 Data'!C:F,4,FALSE)</f>
        <v>0</v>
      </c>
      <c r="G272" s="2" t="str">
        <f>VLOOKUP(F272,Coding!K:L,2,FALSE)</f>
        <v>Non-URM</v>
      </c>
      <c r="H272" t="s">
        <v>49</v>
      </c>
      <c r="I272" t="s">
        <v>50</v>
      </c>
      <c r="J272" t="s">
        <v>17</v>
      </c>
      <c r="K272" t="s">
        <v>159</v>
      </c>
      <c r="L272" s="3"/>
      <c r="M272" t="s">
        <v>52</v>
      </c>
      <c r="N272" t="s">
        <v>160</v>
      </c>
    </row>
    <row r="273" spans="1:15" x14ac:dyDescent="0.25">
      <c r="A273" s="2">
        <v>1</v>
      </c>
      <c r="B273" s="2">
        <v>2016</v>
      </c>
      <c r="C273" t="s">
        <v>47</v>
      </c>
      <c r="D273" t="s">
        <v>48</v>
      </c>
      <c r="E273" s="2" t="s">
        <v>12</v>
      </c>
      <c r="F273" s="2">
        <f>VLOOKUP(C273,'Five Year Alumni Srvy 2016 Data'!C:F,4,FALSE)</f>
        <v>0</v>
      </c>
      <c r="G273" s="2" t="str">
        <f>VLOOKUP(F273,Coding!K:L,2,FALSE)</f>
        <v>Non-URM</v>
      </c>
      <c r="H273" t="s">
        <v>49</v>
      </c>
      <c r="I273" t="s">
        <v>50</v>
      </c>
      <c r="J273" t="s">
        <v>17</v>
      </c>
      <c r="K273" t="s">
        <v>161</v>
      </c>
      <c r="L273" s="3"/>
      <c r="M273" t="s">
        <v>52</v>
      </c>
      <c r="N273" t="s">
        <v>162</v>
      </c>
    </row>
    <row r="274" spans="1:15" x14ac:dyDescent="0.25">
      <c r="A274" s="2">
        <v>1</v>
      </c>
      <c r="B274" s="2">
        <v>2016</v>
      </c>
      <c r="C274" t="s">
        <v>47</v>
      </c>
      <c r="D274" t="s">
        <v>48</v>
      </c>
      <c r="E274" s="2" t="s">
        <v>12</v>
      </c>
      <c r="F274" s="2">
        <f>VLOOKUP(C274,'Five Year Alumni Srvy 2016 Data'!C:F,4,FALSE)</f>
        <v>0</v>
      </c>
      <c r="G274" s="2" t="str">
        <f>VLOOKUP(F274,Coding!K:L,2,FALSE)</f>
        <v>Non-URM</v>
      </c>
      <c r="H274" t="s">
        <v>49</v>
      </c>
      <c r="I274" t="s">
        <v>50</v>
      </c>
      <c r="J274" t="s">
        <v>17</v>
      </c>
      <c r="K274" t="s">
        <v>163</v>
      </c>
      <c r="L274" s="2">
        <v>1</v>
      </c>
      <c r="M274" t="s">
        <v>52</v>
      </c>
      <c r="N274" t="s">
        <v>164</v>
      </c>
      <c r="O274" t="s">
        <v>165</v>
      </c>
    </row>
    <row r="275" spans="1:15" x14ac:dyDescent="0.25">
      <c r="A275" s="2">
        <v>1</v>
      </c>
      <c r="B275" s="2">
        <v>2016</v>
      </c>
      <c r="C275" t="s">
        <v>168</v>
      </c>
      <c r="D275" t="s">
        <v>169</v>
      </c>
      <c r="E275" s="2" t="s">
        <v>12</v>
      </c>
      <c r="F275" s="2">
        <f>VLOOKUP(C275,'Five Year Alumni Srvy 2016 Data'!C:F,4,FALSE)</f>
        <v>0</v>
      </c>
      <c r="G275" s="2" t="str">
        <f>VLOOKUP(F275,Coding!K:L,2,FALSE)</f>
        <v>Non-URM</v>
      </c>
      <c r="H275" t="s">
        <v>170</v>
      </c>
      <c r="I275" t="s">
        <v>171</v>
      </c>
      <c r="J275" t="s">
        <v>19</v>
      </c>
      <c r="K275" t="s">
        <v>51</v>
      </c>
      <c r="L275" s="2">
        <v>6</v>
      </c>
      <c r="M275" t="s">
        <v>52</v>
      </c>
      <c r="N275" t="s">
        <v>53</v>
      </c>
      <c r="O275" t="s">
        <v>172</v>
      </c>
    </row>
    <row r="276" spans="1:15" x14ac:dyDescent="0.25">
      <c r="A276" s="2">
        <v>1</v>
      </c>
      <c r="B276" s="2">
        <v>2016</v>
      </c>
      <c r="C276" t="s">
        <v>168</v>
      </c>
      <c r="D276" t="s">
        <v>169</v>
      </c>
      <c r="E276" s="2" t="s">
        <v>12</v>
      </c>
      <c r="F276" s="2">
        <f>VLOOKUP(C276,'Five Year Alumni Srvy 2016 Data'!C:F,4,FALSE)</f>
        <v>0</v>
      </c>
      <c r="G276" s="2" t="str">
        <f>VLOOKUP(F276,Coding!K:L,2,FALSE)</f>
        <v>Non-URM</v>
      </c>
      <c r="H276" t="s">
        <v>170</v>
      </c>
      <c r="I276" t="s">
        <v>171</v>
      </c>
      <c r="J276" t="s">
        <v>19</v>
      </c>
      <c r="K276" t="s">
        <v>72</v>
      </c>
      <c r="L276" s="2">
        <v>2</v>
      </c>
      <c r="M276" t="s">
        <v>52</v>
      </c>
      <c r="N276" t="s">
        <v>73</v>
      </c>
      <c r="O276" t="s">
        <v>173</v>
      </c>
    </row>
    <row r="277" spans="1:15" x14ac:dyDescent="0.25">
      <c r="A277" s="2">
        <v>1</v>
      </c>
      <c r="B277" s="2">
        <v>2016</v>
      </c>
      <c r="C277" t="s">
        <v>168</v>
      </c>
      <c r="D277" t="s">
        <v>169</v>
      </c>
      <c r="E277" s="2" t="s">
        <v>12</v>
      </c>
      <c r="F277" s="2">
        <f>VLOOKUP(C277,'Five Year Alumni Srvy 2016 Data'!C:F,4,FALSE)</f>
        <v>0</v>
      </c>
      <c r="G277" s="2" t="str">
        <f>VLOOKUP(F277,Coding!K:L,2,FALSE)</f>
        <v>Non-URM</v>
      </c>
      <c r="H277" t="s">
        <v>170</v>
      </c>
      <c r="I277" t="s">
        <v>171</v>
      </c>
      <c r="J277" t="s">
        <v>19</v>
      </c>
      <c r="K277" t="s">
        <v>133</v>
      </c>
      <c r="L277" s="2">
        <v>1</v>
      </c>
      <c r="M277" t="s">
        <v>52</v>
      </c>
      <c r="N277" t="s">
        <v>134</v>
      </c>
      <c r="O277" t="s">
        <v>177</v>
      </c>
    </row>
    <row r="278" spans="1:15" x14ac:dyDescent="0.25">
      <c r="A278" s="2">
        <v>1</v>
      </c>
      <c r="B278" s="2">
        <v>2016</v>
      </c>
      <c r="C278" t="s">
        <v>168</v>
      </c>
      <c r="D278" t="s">
        <v>169</v>
      </c>
      <c r="E278" s="2" t="s">
        <v>12</v>
      </c>
      <c r="F278" s="2">
        <f>VLOOKUP(C278,'Five Year Alumni Srvy 2016 Data'!C:F,4,FALSE)</f>
        <v>0</v>
      </c>
      <c r="G278" s="2" t="str">
        <f>VLOOKUP(F278,Coding!K:L,2,FALSE)</f>
        <v>Non-URM</v>
      </c>
      <c r="H278" t="s">
        <v>170</v>
      </c>
      <c r="I278" t="s">
        <v>171</v>
      </c>
      <c r="J278" t="s">
        <v>19</v>
      </c>
      <c r="K278" t="s">
        <v>151</v>
      </c>
      <c r="L278" s="3"/>
      <c r="M278" t="s">
        <v>52</v>
      </c>
      <c r="N278" t="s">
        <v>152</v>
      </c>
    </row>
    <row r="279" spans="1:15" x14ac:dyDescent="0.25">
      <c r="A279" s="2">
        <v>1</v>
      </c>
      <c r="B279" s="2">
        <v>2016</v>
      </c>
      <c r="C279" t="s">
        <v>168</v>
      </c>
      <c r="D279" t="s">
        <v>169</v>
      </c>
      <c r="E279" s="2" t="s">
        <v>12</v>
      </c>
      <c r="F279" s="2">
        <f>VLOOKUP(C279,'Five Year Alumni Srvy 2016 Data'!C:F,4,FALSE)</f>
        <v>0</v>
      </c>
      <c r="G279" s="2" t="str">
        <f>VLOOKUP(F279,Coding!K:L,2,FALSE)</f>
        <v>Non-URM</v>
      </c>
      <c r="H279" t="s">
        <v>170</v>
      </c>
      <c r="I279" t="s">
        <v>171</v>
      </c>
      <c r="J279" t="s">
        <v>19</v>
      </c>
      <c r="K279" t="s">
        <v>159</v>
      </c>
      <c r="L279" s="2">
        <v>2</v>
      </c>
      <c r="M279" t="s">
        <v>52</v>
      </c>
      <c r="N279" t="s">
        <v>160</v>
      </c>
      <c r="O279" t="s">
        <v>180</v>
      </c>
    </row>
    <row r="280" spans="1:15" x14ac:dyDescent="0.25">
      <c r="A280" s="2">
        <v>1</v>
      </c>
      <c r="B280" s="2">
        <v>2016</v>
      </c>
      <c r="C280" t="s">
        <v>168</v>
      </c>
      <c r="D280" t="s">
        <v>169</v>
      </c>
      <c r="E280" s="2" t="s">
        <v>12</v>
      </c>
      <c r="F280" s="2">
        <f>VLOOKUP(C280,'Five Year Alumni Srvy 2016 Data'!C:F,4,FALSE)</f>
        <v>0</v>
      </c>
      <c r="G280" s="2" t="str">
        <f>VLOOKUP(F280,Coding!K:L,2,FALSE)</f>
        <v>Non-URM</v>
      </c>
      <c r="H280" t="s">
        <v>170</v>
      </c>
      <c r="I280" t="s">
        <v>171</v>
      </c>
      <c r="J280" t="s">
        <v>19</v>
      </c>
      <c r="K280" t="s">
        <v>161</v>
      </c>
      <c r="L280" s="3"/>
      <c r="M280" t="s">
        <v>52</v>
      </c>
      <c r="N280" t="s">
        <v>162</v>
      </c>
    </row>
    <row r="281" spans="1:15" x14ac:dyDescent="0.25">
      <c r="A281" s="2">
        <v>1</v>
      </c>
      <c r="B281" s="2">
        <v>2016</v>
      </c>
      <c r="C281" t="s">
        <v>168</v>
      </c>
      <c r="D281" t="s">
        <v>169</v>
      </c>
      <c r="E281" s="2" t="s">
        <v>12</v>
      </c>
      <c r="F281" s="2">
        <f>VLOOKUP(C281,'Five Year Alumni Srvy 2016 Data'!C:F,4,FALSE)</f>
        <v>0</v>
      </c>
      <c r="G281" s="2" t="str">
        <f>VLOOKUP(F281,Coding!K:L,2,FALSE)</f>
        <v>Non-URM</v>
      </c>
      <c r="H281" t="s">
        <v>170</v>
      </c>
      <c r="I281" t="s">
        <v>171</v>
      </c>
      <c r="J281" t="s">
        <v>19</v>
      </c>
      <c r="K281" t="s">
        <v>163</v>
      </c>
      <c r="L281" s="2">
        <v>2</v>
      </c>
      <c r="M281" t="s">
        <v>52</v>
      </c>
      <c r="N281" t="s">
        <v>164</v>
      </c>
      <c r="O281" t="s">
        <v>177</v>
      </c>
    </row>
    <row r="282" spans="1:15" x14ac:dyDescent="0.25">
      <c r="A282" s="2">
        <v>1</v>
      </c>
      <c r="B282" s="2">
        <v>2016</v>
      </c>
      <c r="C282" t="s">
        <v>189</v>
      </c>
      <c r="D282" t="s">
        <v>48</v>
      </c>
      <c r="E282" s="2" t="s">
        <v>12</v>
      </c>
      <c r="F282" s="2">
        <f>VLOOKUP(C282,'Five Year Alumni Srvy 2016 Data'!C:F,4,FALSE)</f>
        <v>0</v>
      </c>
      <c r="G282" s="2" t="str">
        <f>VLOOKUP(F282,Coding!K:L,2,FALSE)</f>
        <v>Non-URM</v>
      </c>
      <c r="H282" t="s">
        <v>190</v>
      </c>
      <c r="I282" t="s">
        <v>191</v>
      </c>
      <c r="J282" t="s">
        <v>21</v>
      </c>
      <c r="K282" t="s">
        <v>51</v>
      </c>
      <c r="L282" s="3"/>
      <c r="M282" t="s">
        <v>52</v>
      </c>
      <c r="N282" t="s">
        <v>53</v>
      </c>
    </row>
    <row r="283" spans="1:15" x14ac:dyDescent="0.25">
      <c r="A283" s="2">
        <v>1</v>
      </c>
      <c r="B283" s="2">
        <v>2016</v>
      </c>
      <c r="C283" t="s">
        <v>189</v>
      </c>
      <c r="D283" t="s">
        <v>48</v>
      </c>
      <c r="E283" s="2" t="s">
        <v>12</v>
      </c>
      <c r="F283" s="2">
        <f>VLOOKUP(C283,'Five Year Alumni Srvy 2016 Data'!C:F,4,FALSE)</f>
        <v>0</v>
      </c>
      <c r="G283" s="2" t="str">
        <f>VLOOKUP(F283,Coding!K:L,2,FALSE)</f>
        <v>Non-URM</v>
      </c>
      <c r="H283" t="s">
        <v>190</v>
      </c>
      <c r="I283" t="s">
        <v>191</v>
      </c>
      <c r="J283" t="s">
        <v>21</v>
      </c>
      <c r="K283" t="s">
        <v>72</v>
      </c>
      <c r="L283" s="3"/>
      <c r="M283" t="s">
        <v>52</v>
      </c>
      <c r="N283" t="s">
        <v>73</v>
      </c>
    </row>
    <row r="284" spans="1:15" x14ac:dyDescent="0.25">
      <c r="A284" s="2">
        <v>1</v>
      </c>
      <c r="B284" s="2">
        <v>2016</v>
      </c>
      <c r="C284" t="s">
        <v>189</v>
      </c>
      <c r="D284" t="s">
        <v>48</v>
      </c>
      <c r="E284" s="2" t="s">
        <v>12</v>
      </c>
      <c r="F284" s="2">
        <f>VLOOKUP(C284,'Five Year Alumni Srvy 2016 Data'!C:F,4,FALSE)</f>
        <v>0</v>
      </c>
      <c r="G284" s="2" t="str">
        <f>VLOOKUP(F284,Coding!K:L,2,FALSE)</f>
        <v>Non-URM</v>
      </c>
      <c r="H284" t="s">
        <v>190</v>
      </c>
      <c r="I284" t="s">
        <v>191</v>
      </c>
      <c r="J284" t="s">
        <v>21</v>
      </c>
      <c r="K284" t="s">
        <v>133</v>
      </c>
      <c r="L284" s="2">
        <v>2</v>
      </c>
      <c r="M284" t="s">
        <v>52</v>
      </c>
      <c r="N284" t="s">
        <v>134</v>
      </c>
      <c r="O284" t="s">
        <v>63</v>
      </c>
    </row>
    <row r="285" spans="1:15" x14ac:dyDescent="0.25">
      <c r="A285" s="2">
        <v>1</v>
      </c>
      <c r="B285" s="2">
        <v>2016</v>
      </c>
      <c r="C285" t="s">
        <v>189</v>
      </c>
      <c r="D285" t="s">
        <v>48</v>
      </c>
      <c r="E285" s="2" t="s">
        <v>12</v>
      </c>
      <c r="F285" s="2">
        <f>VLOOKUP(C285,'Five Year Alumni Srvy 2016 Data'!C:F,4,FALSE)</f>
        <v>0</v>
      </c>
      <c r="G285" s="2" t="str">
        <f>VLOOKUP(F285,Coding!K:L,2,FALSE)</f>
        <v>Non-URM</v>
      </c>
      <c r="H285" t="s">
        <v>190</v>
      </c>
      <c r="I285" t="s">
        <v>191</v>
      </c>
      <c r="J285" t="s">
        <v>21</v>
      </c>
      <c r="K285" t="s">
        <v>151</v>
      </c>
      <c r="L285" s="3"/>
      <c r="M285" t="s">
        <v>52</v>
      </c>
      <c r="N285" t="s">
        <v>152</v>
      </c>
    </row>
    <row r="286" spans="1:15" x14ac:dyDescent="0.25">
      <c r="A286" s="2">
        <v>1</v>
      </c>
      <c r="B286" s="2">
        <v>2016</v>
      </c>
      <c r="C286" t="s">
        <v>189</v>
      </c>
      <c r="D286" t="s">
        <v>48</v>
      </c>
      <c r="E286" s="2" t="s">
        <v>12</v>
      </c>
      <c r="F286" s="2">
        <f>VLOOKUP(C286,'Five Year Alumni Srvy 2016 Data'!C:F,4,FALSE)</f>
        <v>0</v>
      </c>
      <c r="G286" s="2" t="str">
        <f>VLOOKUP(F286,Coding!K:L,2,FALSE)</f>
        <v>Non-URM</v>
      </c>
      <c r="H286" t="s">
        <v>190</v>
      </c>
      <c r="I286" t="s">
        <v>191</v>
      </c>
      <c r="J286" t="s">
        <v>21</v>
      </c>
      <c r="K286" t="s">
        <v>159</v>
      </c>
      <c r="L286" s="3"/>
      <c r="M286" t="s">
        <v>52</v>
      </c>
      <c r="N286" t="s">
        <v>160</v>
      </c>
    </row>
    <row r="287" spans="1:15" x14ac:dyDescent="0.25">
      <c r="A287" s="2">
        <v>1</v>
      </c>
      <c r="B287" s="2">
        <v>2016</v>
      </c>
      <c r="C287" t="s">
        <v>189</v>
      </c>
      <c r="D287" t="s">
        <v>48</v>
      </c>
      <c r="E287" s="2" t="s">
        <v>12</v>
      </c>
      <c r="F287" s="2">
        <f>VLOOKUP(C287,'Five Year Alumni Srvy 2016 Data'!C:F,4,FALSE)</f>
        <v>0</v>
      </c>
      <c r="G287" s="2" t="str">
        <f>VLOOKUP(F287,Coding!K:L,2,FALSE)</f>
        <v>Non-URM</v>
      </c>
      <c r="H287" t="s">
        <v>190</v>
      </c>
      <c r="I287" t="s">
        <v>191</v>
      </c>
      <c r="J287" t="s">
        <v>21</v>
      </c>
      <c r="K287" t="s">
        <v>161</v>
      </c>
      <c r="L287" s="3"/>
      <c r="M287" t="s">
        <v>52</v>
      </c>
      <c r="N287" t="s">
        <v>162</v>
      </c>
    </row>
    <row r="288" spans="1:15" x14ac:dyDescent="0.25">
      <c r="A288" s="2">
        <v>1</v>
      </c>
      <c r="B288" s="2">
        <v>2016</v>
      </c>
      <c r="C288" t="s">
        <v>189</v>
      </c>
      <c r="D288" t="s">
        <v>48</v>
      </c>
      <c r="E288" s="2" t="s">
        <v>12</v>
      </c>
      <c r="F288" s="2">
        <f>VLOOKUP(C288,'Five Year Alumni Srvy 2016 Data'!C:F,4,FALSE)</f>
        <v>0</v>
      </c>
      <c r="G288" s="2" t="str">
        <f>VLOOKUP(F288,Coding!K:L,2,FALSE)</f>
        <v>Non-URM</v>
      </c>
      <c r="H288" t="s">
        <v>190</v>
      </c>
      <c r="I288" t="s">
        <v>191</v>
      </c>
      <c r="J288" t="s">
        <v>21</v>
      </c>
      <c r="K288" t="s">
        <v>163</v>
      </c>
      <c r="L288" s="2">
        <v>2</v>
      </c>
      <c r="M288" t="s">
        <v>52</v>
      </c>
      <c r="N288" t="s">
        <v>164</v>
      </c>
      <c r="O288" t="s">
        <v>177</v>
      </c>
    </row>
    <row r="289" spans="1:15" x14ac:dyDescent="0.25">
      <c r="A289" s="2">
        <v>1</v>
      </c>
      <c r="B289" s="2">
        <v>2016</v>
      </c>
      <c r="C289" t="s">
        <v>194</v>
      </c>
      <c r="D289" t="s">
        <v>48</v>
      </c>
      <c r="E289" s="2" t="s">
        <v>12</v>
      </c>
      <c r="F289" s="2">
        <f>VLOOKUP(C289,'Five Year Alumni Srvy 2016 Data'!C:F,4,FALSE)</f>
        <v>0</v>
      </c>
      <c r="G289" s="2" t="str">
        <f>VLOOKUP(F289,Coding!K:L,2,FALSE)</f>
        <v>Non-URM</v>
      </c>
      <c r="H289" t="s">
        <v>195</v>
      </c>
      <c r="I289" t="s">
        <v>196</v>
      </c>
      <c r="J289" t="s">
        <v>10</v>
      </c>
      <c r="K289" t="s">
        <v>51</v>
      </c>
      <c r="L289" s="3"/>
      <c r="M289" t="s">
        <v>52</v>
      </c>
      <c r="N289" t="s">
        <v>53</v>
      </c>
    </row>
    <row r="290" spans="1:15" x14ac:dyDescent="0.25">
      <c r="A290" s="2">
        <v>1</v>
      </c>
      <c r="B290" s="2">
        <v>2016</v>
      </c>
      <c r="C290" t="s">
        <v>194</v>
      </c>
      <c r="D290" t="s">
        <v>48</v>
      </c>
      <c r="E290" s="2" t="s">
        <v>12</v>
      </c>
      <c r="F290" s="2">
        <f>VLOOKUP(C290,'Five Year Alumni Srvy 2016 Data'!C:F,4,FALSE)</f>
        <v>0</v>
      </c>
      <c r="G290" s="2" t="str">
        <f>VLOOKUP(F290,Coding!K:L,2,FALSE)</f>
        <v>Non-URM</v>
      </c>
      <c r="H290" t="s">
        <v>195</v>
      </c>
      <c r="I290" t="s">
        <v>196</v>
      </c>
      <c r="J290" t="s">
        <v>10</v>
      </c>
      <c r="K290" t="s">
        <v>72</v>
      </c>
      <c r="L290" s="3"/>
      <c r="M290" t="s">
        <v>52</v>
      </c>
      <c r="N290" t="s">
        <v>73</v>
      </c>
    </row>
    <row r="291" spans="1:15" x14ac:dyDescent="0.25">
      <c r="A291" s="2">
        <v>1</v>
      </c>
      <c r="B291" s="2">
        <v>2016</v>
      </c>
      <c r="C291" t="s">
        <v>194</v>
      </c>
      <c r="D291" t="s">
        <v>48</v>
      </c>
      <c r="E291" s="2" t="s">
        <v>12</v>
      </c>
      <c r="F291" s="2">
        <f>VLOOKUP(C291,'Five Year Alumni Srvy 2016 Data'!C:F,4,FALSE)</f>
        <v>0</v>
      </c>
      <c r="G291" s="2" t="str">
        <f>VLOOKUP(F291,Coding!K:L,2,FALSE)</f>
        <v>Non-URM</v>
      </c>
      <c r="H291" t="s">
        <v>195</v>
      </c>
      <c r="I291" t="s">
        <v>196</v>
      </c>
      <c r="J291" t="s">
        <v>10</v>
      </c>
      <c r="K291" t="s">
        <v>133</v>
      </c>
      <c r="L291" s="3"/>
      <c r="M291" t="s">
        <v>52</v>
      </c>
      <c r="N291" t="s">
        <v>134</v>
      </c>
    </row>
    <row r="292" spans="1:15" x14ac:dyDescent="0.25">
      <c r="A292" s="2">
        <v>1</v>
      </c>
      <c r="B292" s="2">
        <v>2016</v>
      </c>
      <c r="C292" t="s">
        <v>194</v>
      </c>
      <c r="D292" t="s">
        <v>48</v>
      </c>
      <c r="E292" s="2" t="s">
        <v>12</v>
      </c>
      <c r="F292" s="2">
        <f>VLOOKUP(C292,'Five Year Alumni Srvy 2016 Data'!C:F,4,FALSE)</f>
        <v>0</v>
      </c>
      <c r="G292" s="2" t="str">
        <f>VLOOKUP(F292,Coding!K:L,2,FALSE)</f>
        <v>Non-URM</v>
      </c>
      <c r="H292" t="s">
        <v>195</v>
      </c>
      <c r="I292" t="s">
        <v>196</v>
      </c>
      <c r="J292" t="s">
        <v>10</v>
      </c>
      <c r="K292" t="s">
        <v>151</v>
      </c>
      <c r="L292" s="3"/>
      <c r="M292" t="s">
        <v>52</v>
      </c>
      <c r="N292" t="s">
        <v>152</v>
      </c>
    </row>
    <row r="293" spans="1:15" x14ac:dyDescent="0.25">
      <c r="A293" s="2">
        <v>1</v>
      </c>
      <c r="B293" s="2">
        <v>2016</v>
      </c>
      <c r="C293" t="s">
        <v>194</v>
      </c>
      <c r="D293" t="s">
        <v>48</v>
      </c>
      <c r="E293" s="2" t="s">
        <v>12</v>
      </c>
      <c r="F293" s="2">
        <f>VLOOKUP(C293,'Five Year Alumni Srvy 2016 Data'!C:F,4,FALSE)</f>
        <v>0</v>
      </c>
      <c r="G293" s="2" t="str">
        <f>VLOOKUP(F293,Coding!K:L,2,FALSE)</f>
        <v>Non-URM</v>
      </c>
      <c r="H293" t="s">
        <v>195</v>
      </c>
      <c r="I293" t="s">
        <v>196</v>
      </c>
      <c r="J293" t="s">
        <v>10</v>
      </c>
      <c r="K293" t="s">
        <v>159</v>
      </c>
      <c r="L293" s="3"/>
      <c r="M293" t="s">
        <v>52</v>
      </c>
      <c r="N293" t="s">
        <v>160</v>
      </c>
    </row>
    <row r="294" spans="1:15" x14ac:dyDescent="0.25">
      <c r="A294" s="2">
        <v>1</v>
      </c>
      <c r="B294" s="2">
        <v>2016</v>
      </c>
      <c r="C294" t="s">
        <v>194</v>
      </c>
      <c r="D294" t="s">
        <v>48</v>
      </c>
      <c r="E294" s="2" t="s">
        <v>12</v>
      </c>
      <c r="F294" s="2">
        <f>VLOOKUP(C294,'Five Year Alumni Srvy 2016 Data'!C:F,4,FALSE)</f>
        <v>0</v>
      </c>
      <c r="G294" s="2" t="str">
        <f>VLOOKUP(F294,Coding!K:L,2,FALSE)</f>
        <v>Non-URM</v>
      </c>
      <c r="H294" t="s">
        <v>195</v>
      </c>
      <c r="I294" t="s">
        <v>196</v>
      </c>
      <c r="J294" t="s">
        <v>10</v>
      </c>
      <c r="K294" t="s">
        <v>161</v>
      </c>
      <c r="L294" s="3"/>
      <c r="M294" t="s">
        <v>52</v>
      </c>
      <c r="N294" t="s">
        <v>162</v>
      </c>
    </row>
    <row r="295" spans="1:15" x14ac:dyDescent="0.25">
      <c r="A295" s="2">
        <v>1</v>
      </c>
      <c r="B295" s="2">
        <v>2016</v>
      </c>
      <c r="C295" t="s">
        <v>194</v>
      </c>
      <c r="D295" t="s">
        <v>48</v>
      </c>
      <c r="E295" s="2" t="s">
        <v>12</v>
      </c>
      <c r="F295" s="2">
        <f>VLOOKUP(C295,'Five Year Alumni Srvy 2016 Data'!C:F,4,FALSE)</f>
        <v>0</v>
      </c>
      <c r="G295" s="2" t="str">
        <f>VLOOKUP(F295,Coding!K:L,2,FALSE)</f>
        <v>Non-URM</v>
      </c>
      <c r="H295" t="s">
        <v>195</v>
      </c>
      <c r="I295" t="s">
        <v>196</v>
      </c>
      <c r="J295" t="s">
        <v>10</v>
      </c>
      <c r="K295" t="s">
        <v>163</v>
      </c>
      <c r="L295" s="3"/>
      <c r="M295" t="s">
        <v>52</v>
      </c>
      <c r="N295" t="s">
        <v>164</v>
      </c>
    </row>
    <row r="296" spans="1:15" x14ac:dyDescent="0.25">
      <c r="A296" s="2">
        <v>1</v>
      </c>
      <c r="B296" s="2">
        <v>2016</v>
      </c>
      <c r="C296" t="s">
        <v>218</v>
      </c>
      <c r="D296" t="s">
        <v>48</v>
      </c>
      <c r="E296" s="2" t="s">
        <v>12</v>
      </c>
      <c r="F296" s="2">
        <f>VLOOKUP(C296,'Five Year Alumni Srvy 2016 Data'!C:F,4,FALSE)</f>
        <v>0</v>
      </c>
      <c r="G296" s="2" t="str">
        <f>VLOOKUP(F296,Coding!K:L,2,FALSE)</f>
        <v>Non-URM</v>
      </c>
      <c r="H296" t="s">
        <v>219</v>
      </c>
      <c r="I296" t="s">
        <v>220</v>
      </c>
      <c r="J296" t="s">
        <v>19</v>
      </c>
      <c r="K296" t="s">
        <v>51</v>
      </c>
      <c r="L296" s="3"/>
      <c r="M296" t="s">
        <v>52</v>
      </c>
      <c r="N296" t="s">
        <v>53</v>
      </c>
    </row>
    <row r="297" spans="1:15" x14ac:dyDescent="0.25">
      <c r="A297" s="2">
        <v>1</v>
      </c>
      <c r="B297" s="2">
        <v>2016</v>
      </c>
      <c r="C297" t="s">
        <v>218</v>
      </c>
      <c r="D297" t="s">
        <v>48</v>
      </c>
      <c r="E297" s="2" t="s">
        <v>12</v>
      </c>
      <c r="F297" s="2">
        <f>VLOOKUP(C297,'Five Year Alumni Srvy 2016 Data'!C:F,4,FALSE)</f>
        <v>0</v>
      </c>
      <c r="G297" s="2" t="str">
        <f>VLOOKUP(F297,Coding!K:L,2,FALSE)</f>
        <v>Non-URM</v>
      </c>
      <c r="H297" t="s">
        <v>219</v>
      </c>
      <c r="I297" t="s">
        <v>220</v>
      </c>
      <c r="J297" t="s">
        <v>19</v>
      </c>
      <c r="K297" t="s">
        <v>72</v>
      </c>
      <c r="L297" s="3"/>
      <c r="M297" t="s">
        <v>52</v>
      </c>
      <c r="N297" t="s">
        <v>73</v>
      </c>
    </row>
    <row r="298" spans="1:15" x14ac:dyDescent="0.25">
      <c r="A298" s="2">
        <v>1</v>
      </c>
      <c r="B298" s="2">
        <v>2016</v>
      </c>
      <c r="C298" t="s">
        <v>218</v>
      </c>
      <c r="D298" t="s">
        <v>48</v>
      </c>
      <c r="E298" s="2" t="s">
        <v>12</v>
      </c>
      <c r="F298" s="2">
        <f>VLOOKUP(C298,'Five Year Alumni Srvy 2016 Data'!C:F,4,FALSE)</f>
        <v>0</v>
      </c>
      <c r="G298" s="2" t="str">
        <f>VLOOKUP(F298,Coding!K:L,2,FALSE)</f>
        <v>Non-URM</v>
      </c>
      <c r="H298" t="s">
        <v>219</v>
      </c>
      <c r="I298" t="s">
        <v>220</v>
      </c>
      <c r="J298" t="s">
        <v>19</v>
      </c>
      <c r="K298" t="s">
        <v>133</v>
      </c>
      <c r="L298" s="2">
        <v>2</v>
      </c>
      <c r="M298" t="s">
        <v>52</v>
      </c>
      <c r="N298" t="s">
        <v>134</v>
      </c>
      <c r="O298" t="s">
        <v>63</v>
      </c>
    </row>
    <row r="299" spans="1:15" x14ac:dyDescent="0.25">
      <c r="A299" s="2">
        <v>1</v>
      </c>
      <c r="B299" s="2">
        <v>2016</v>
      </c>
      <c r="C299" t="s">
        <v>218</v>
      </c>
      <c r="D299" t="s">
        <v>48</v>
      </c>
      <c r="E299" s="2" t="s">
        <v>12</v>
      </c>
      <c r="F299" s="2">
        <f>VLOOKUP(C299,'Five Year Alumni Srvy 2016 Data'!C:F,4,FALSE)</f>
        <v>0</v>
      </c>
      <c r="G299" s="2" t="str">
        <f>VLOOKUP(F299,Coding!K:L,2,FALSE)</f>
        <v>Non-URM</v>
      </c>
      <c r="H299" t="s">
        <v>219</v>
      </c>
      <c r="I299" t="s">
        <v>220</v>
      </c>
      <c r="J299" t="s">
        <v>19</v>
      </c>
      <c r="K299" t="s">
        <v>151</v>
      </c>
      <c r="L299" s="3"/>
      <c r="M299" t="s">
        <v>52</v>
      </c>
      <c r="N299" t="s">
        <v>152</v>
      </c>
    </row>
    <row r="300" spans="1:15" x14ac:dyDescent="0.25">
      <c r="A300" s="2">
        <v>1</v>
      </c>
      <c r="B300" s="2">
        <v>2016</v>
      </c>
      <c r="C300" t="s">
        <v>218</v>
      </c>
      <c r="D300" t="s">
        <v>48</v>
      </c>
      <c r="E300" s="2" t="s">
        <v>12</v>
      </c>
      <c r="F300" s="2">
        <f>VLOOKUP(C300,'Five Year Alumni Srvy 2016 Data'!C:F,4,FALSE)</f>
        <v>0</v>
      </c>
      <c r="G300" s="2" t="str">
        <f>VLOOKUP(F300,Coding!K:L,2,FALSE)</f>
        <v>Non-URM</v>
      </c>
      <c r="H300" t="s">
        <v>219</v>
      </c>
      <c r="I300" t="s">
        <v>220</v>
      </c>
      <c r="J300" t="s">
        <v>19</v>
      </c>
      <c r="K300" t="s">
        <v>159</v>
      </c>
      <c r="L300" s="3"/>
      <c r="M300" t="s">
        <v>52</v>
      </c>
      <c r="N300" t="s">
        <v>160</v>
      </c>
    </row>
    <row r="301" spans="1:15" x14ac:dyDescent="0.25">
      <c r="A301" s="2">
        <v>1</v>
      </c>
      <c r="B301" s="2">
        <v>2016</v>
      </c>
      <c r="C301" t="s">
        <v>218</v>
      </c>
      <c r="D301" t="s">
        <v>48</v>
      </c>
      <c r="E301" s="2" t="s">
        <v>12</v>
      </c>
      <c r="F301" s="2">
        <f>VLOOKUP(C301,'Five Year Alumni Srvy 2016 Data'!C:F,4,FALSE)</f>
        <v>0</v>
      </c>
      <c r="G301" s="2" t="str">
        <f>VLOOKUP(F301,Coding!K:L,2,FALSE)</f>
        <v>Non-URM</v>
      </c>
      <c r="H301" t="s">
        <v>219</v>
      </c>
      <c r="I301" t="s">
        <v>220</v>
      </c>
      <c r="J301" t="s">
        <v>19</v>
      </c>
      <c r="K301" t="s">
        <v>161</v>
      </c>
      <c r="L301" s="3"/>
      <c r="M301" t="s">
        <v>52</v>
      </c>
      <c r="N301" t="s">
        <v>162</v>
      </c>
    </row>
    <row r="302" spans="1:15" x14ac:dyDescent="0.25">
      <c r="A302" s="2">
        <v>1</v>
      </c>
      <c r="B302" s="2">
        <v>2016</v>
      </c>
      <c r="C302" t="s">
        <v>218</v>
      </c>
      <c r="D302" t="s">
        <v>48</v>
      </c>
      <c r="E302" s="2" t="s">
        <v>12</v>
      </c>
      <c r="F302" s="2">
        <f>VLOOKUP(C302,'Five Year Alumni Srvy 2016 Data'!C:F,4,FALSE)</f>
        <v>0</v>
      </c>
      <c r="G302" s="2" t="str">
        <f>VLOOKUP(F302,Coding!K:L,2,FALSE)</f>
        <v>Non-URM</v>
      </c>
      <c r="H302" t="s">
        <v>219</v>
      </c>
      <c r="I302" t="s">
        <v>220</v>
      </c>
      <c r="J302" t="s">
        <v>19</v>
      </c>
      <c r="K302" t="s">
        <v>163</v>
      </c>
      <c r="L302" s="2">
        <v>2</v>
      </c>
      <c r="M302" t="s">
        <v>52</v>
      </c>
      <c r="N302" t="s">
        <v>164</v>
      </c>
      <c r="O302" t="s">
        <v>177</v>
      </c>
    </row>
    <row r="303" spans="1:15" x14ac:dyDescent="0.25">
      <c r="A303" s="2">
        <v>1</v>
      </c>
      <c r="B303" s="2">
        <v>2016</v>
      </c>
      <c r="C303" t="s">
        <v>227</v>
      </c>
      <c r="D303" t="s">
        <v>48</v>
      </c>
      <c r="E303" s="2" t="s">
        <v>12</v>
      </c>
      <c r="F303" s="2">
        <f>VLOOKUP(C303,'Five Year Alumni Srvy 2016 Data'!C:F,4,FALSE)</f>
        <v>0</v>
      </c>
      <c r="G303" s="2" t="str">
        <f>VLOOKUP(F303,Coding!K:L,2,FALSE)</f>
        <v>Non-URM</v>
      </c>
      <c r="H303" t="s">
        <v>228</v>
      </c>
      <c r="I303" t="s">
        <v>229</v>
      </c>
      <c r="J303" t="s">
        <v>21</v>
      </c>
      <c r="K303" t="s">
        <v>51</v>
      </c>
      <c r="L303" s="2">
        <v>5</v>
      </c>
      <c r="M303" t="s">
        <v>52</v>
      </c>
      <c r="N303" t="s">
        <v>53</v>
      </c>
      <c r="O303" t="s">
        <v>183</v>
      </c>
    </row>
    <row r="304" spans="1:15" x14ac:dyDescent="0.25">
      <c r="A304" s="2">
        <v>1</v>
      </c>
      <c r="B304" s="2">
        <v>2016</v>
      </c>
      <c r="C304" t="s">
        <v>227</v>
      </c>
      <c r="D304" t="s">
        <v>48</v>
      </c>
      <c r="E304" s="2" t="s">
        <v>12</v>
      </c>
      <c r="F304" s="2">
        <f>VLOOKUP(C304,'Five Year Alumni Srvy 2016 Data'!C:F,4,FALSE)</f>
        <v>0</v>
      </c>
      <c r="G304" s="2" t="str">
        <f>VLOOKUP(F304,Coding!K:L,2,FALSE)</f>
        <v>Non-URM</v>
      </c>
      <c r="H304" t="s">
        <v>228</v>
      </c>
      <c r="I304" t="s">
        <v>229</v>
      </c>
      <c r="J304" t="s">
        <v>21</v>
      </c>
      <c r="K304" t="s">
        <v>72</v>
      </c>
      <c r="L304" s="2">
        <v>1</v>
      </c>
      <c r="M304" t="s">
        <v>52</v>
      </c>
      <c r="N304" t="s">
        <v>73</v>
      </c>
      <c r="O304" t="s">
        <v>177</v>
      </c>
    </row>
    <row r="305" spans="1:15" x14ac:dyDescent="0.25">
      <c r="A305" s="2">
        <v>1</v>
      </c>
      <c r="B305" s="2">
        <v>2016</v>
      </c>
      <c r="C305" t="s">
        <v>227</v>
      </c>
      <c r="D305" t="s">
        <v>48</v>
      </c>
      <c r="E305" s="2" t="s">
        <v>12</v>
      </c>
      <c r="F305" s="2">
        <f>VLOOKUP(C305,'Five Year Alumni Srvy 2016 Data'!C:F,4,FALSE)</f>
        <v>0</v>
      </c>
      <c r="G305" s="2" t="str">
        <f>VLOOKUP(F305,Coding!K:L,2,FALSE)</f>
        <v>Non-URM</v>
      </c>
      <c r="H305" t="s">
        <v>228</v>
      </c>
      <c r="I305" t="s">
        <v>229</v>
      </c>
      <c r="J305" t="s">
        <v>21</v>
      </c>
      <c r="K305" t="s">
        <v>133</v>
      </c>
      <c r="L305" s="2">
        <v>1</v>
      </c>
      <c r="M305" t="s">
        <v>52</v>
      </c>
      <c r="N305" t="s">
        <v>134</v>
      </c>
      <c r="O305" t="s">
        <v>177</v>
      </c>
    </row>
    <row r="306" spans="1:15" x14ac:dyDescent="0.25">
      <c r="A306" s="2">
        <v>1</v>
      </c>
      <c r="B306" s="2">
        <v>2016</v>
      </c>
      <c r="C306" t="s">
        <v>227</v>
      </c>
      <c r="D306" t="s">
        <v>48</v>
      </c>
      <c r="E306" s="2" t="s">
        <v>12</v>
      </c>
      <c r="F306" s="2">
        <f>VLOOKUP(C306,'Five Year Alumni Srvy 2016 Data'!C:F,4,FALSE)</f>
        <v>0</v>
      </c>
      <c r="G306" s="2" t="str">
        <f>VLOOKUP(F306,Coding!K:L,2,FALSE)</f>
        <v>Non-URM</v>
      </c>
      <c r="H306" t="s">
        <v>228</v>
      </c>
      <c r="I306" t="s">
        <v>229</v>
      </c>
      <c r="J306" t="s">
        <v>21</v>
      </c>
      <c r="K306" t="s">
        <v>151</v>
      </c>
      <c r="L306" s="2">
        <v>9</v>
      </c>
      <c r="M306" t="s">
        <v>52</v>
      </c>
      <c r="N306" t="s">
        <v>152</v>
      </c>
      <c r="O306" t="s">
        <v>188</v>
      </c>
    </row>
    <row r="307" spans="1:15" x14ac:dyDescent="0.25">
      <c r="A307" s="2">
        <v>1</v>
      </c>
      <c r="B307" s="2">
        <v>2016</v>
      </c>
      <c r="C307" t="s">
        <v>227</v>
      </c>
      <c r="D307" t="s">
        <v>48</v>
      </c>
      <c r="E307" s="2" t="s">
        <v>12</v>
      </c>
      <c r="F307" s="2">
        <f>VLOOKUP(C307,'Five Year Alumni Srvy 2016 Data'!C:F,4,FALSE)</f>
        <v>0</v>
      </c>
      <c r="G307" s="2" t="str">
        <f>VLOOKUP(F307,Coding!K:L,2,FALSE)</f>
        <v>Non-URM</v>
      </c>
      <c r="H307" t="s">
        <v>228</v>
      </c>
      <c r="I307" t="s">
        <v>229</v>
      </c>
      <c r="J307" t="s">
        <v>21</v>
      </c>
      <c r="K307" t="s">
        <v>159</v>
      </c>
      <c r="L307" s="3"/>
      <c r="M307" t="s">
        <v>52</v>
      </c>
      <c r="N307" t="s">
        <v>160</v>
      </c>
    </row>
    <row r="308" spans="1:15" x14ac:dyDescent="0.25">
      <c r="A308" s="2">
        <v>1</v>
      </c>
      <c r="B308" s="2">
        <v>2016</v>
      </c>
      <c r="C308" t="s">
        <v>227</v>
      </c>
      <c r="D308" t="s">
        <v>48</v>
      </c>
      <c r="E308" s="2" t="s">
        <v>12</v>
      </c>
      <c r="F308" s="2">
        <f>VLOOKUP(C308,'Five Year Alumni Srvy 2016 Data'!C:F,4,FALSE)</f>
        <v>0</v>
      </c>
      <c r="G308" s="2" t="str">
        <f>VLOOKUP(F308,Coding!K:L,2,FALSE)</f>
        <v>Non-URM</v>
      </c>
      <c r="H308" t="s">
        <v>228</v>
      </c>
      <c r="I308" t="s">
        <v>229</v>
      </c>
      <c r="J308" t="s">
        <v>21</v>
      </c>
      <c r="K308" t="s">
        <v>161</v>
      </c>
      <c r="L308" s="3"/>
      <c r="M308" t="s">
        <v>52</v>
      </c>
      <c r="N308" t="s">
        <v>162</v>
      </c>
    </row>
    <row r="309" spans="1:15" x14ac:dyDescent="0.25">
      <c r="A309" s="2">
        <v>1</v>
      </c>
      <c r="B309" s="2">
        <v>2016</v>
      </c>
      <c r="C309" t="s">
        <v>227</v>
      </c>
      <c r="D309" t="s">
        <v>48</v>
      </c>
      <c r="E309" s="2" t="s">
        <v>12</v>
      </c>
      <c r="F309" s="2">
        <f>VLOOKUP(C309,'Five Year Alumni Srvy 2016 Data'!C:F,4,FALSE)</f>
        <v>0</v>
      </c>
      <c r="G309" s="2" t="str">
        <f>VLOOKUP(F309,Coding!K:L,2,FALSE)</f>
        <v>Non-URM</v>
      </c>
      <c r="H309" t="s">
        <v>228</v>
      </c>
      <c r="I309" t="s">
        <v>229</v>
      </c>
      <c r="J309" t="s">
        <v>21</v>
      </c>
      <c r="K309" t="s">
        <v>163</v>
      </c>
      <c r="L309" s="2">
        <v>1</v>
      </c>
      <c r="M309" t="s">
        <v>52</v>
      </c>
      <c r="N309" t="s">
        <v>164</v>
      </c>
      <c r="O309" t="s">
        <v>165</v>
      </c>
    </row>
    <row r="310" spans="1:15" x14ac:dyDescent="0.25">
      <c r="A310" s="2">
        <v>1</v>
      </c>
      <c r="B310" s="2">
        <v>2016</v>
      </c>
      <c r="C310" t="s">
        <v>232</v>
      </c>
      <c r="D310" t="s">
        <v>48</v>
      </c>
      <c r="E310" s="2" t="s">
        <v>12</v>
      </c>
      <c r="F310" s="2">
        <f>VLOOKUP(C310,'Five Year Alumni Srvy 2016 Data'!C:F,4,FALSE)</f>
        <v>0</v>
      </c>
      <c r="G310" s="2" t="str">
        <f>VLOOKUP(F310,Coding!K:L,2,FALSE)</f>
        <v>Non-URM</v>
      </c>
      <c r="H310" t="s">
        <v>233</v>
      </c>
      <c r="I310" t="s">
        <v>182</v>
      </c>
      <c r="J310" t="s">
        <v>21</v>
      </c>
      <c r="K310" t="s">
        <v>51</v>
      </c>
      <c r="L310" s="3"/>
      <c r="M310" t="s">
        <v>52</v>
      </c>
      <c r="N310" t="s">
        <v>53</v>
      </c>
    </row>
    <row r="311" spans="1:15" x14ac:dyDescent="0.25">
      <c r="A311" s="2">
        <v>1</v>
      </c>
      <c r="B311" s="2">
        <v>2016</v>
      </c>
      <c r="C311" t="s">
        <v>232</v>
      </c>
      <c r="D311" t="s">
        <v>48</v>
      </c>
      <c r="E311" s="2" t="s">
        <v>12</v>
      </c>
      <c r="F311" s="2">
        <f>VLOOKUP(C311,'Five Year Alumni Srvy 2016 Data'!C:F,4,FALSE)</f>
        <v>0</v>
      </c>
      <c r="G311" s="2" t="str">
        <f>VLOOKUP(F311,Coding!K:L,2,FALSE)</f>
        <v>Non-URM</v>
      </c>
      <c r="H311" t="s">
        <v>233</v>
      </c>
      <c r="I311" t="s">
        <v>182</v>
      </c>
      <c r="J311" t="s">
        <v>21</v>
      </c>
      <c r="K311" t="s">
        <v>72</v>
      </c>
      <c r="L311" s="3"/>
      <c r="M311" t="s">
        <v>52</v>
      </c>
      <c r="N311" t="s">
        <v>73</v>
      </c>
    </row>
    <row r="312" spans="1:15" x14ac:dyDescent="0.25">
      <c r="A312" s="2">
        <v>1</v>
      </c>
      <c r="B312" s="2">
        <v>2016</v>
      </c>
      <c r="C312" t="s">
        <v>232</v>
      </c>
      <c r="D312" t="s">
        <v>48</v>
      </c>
      <c r="E312" s="2" t="s">
        <v>12</v>
      </c>
      <c r="F312" s="2">
        <f>VLOOKUP(C312,'Five Year Alumni Srvy 2016 Data'!C:F,4,FALSE)</f>
        <v>0</v>
      </c>
      <c r="G312" s="2" t="str">
        <f>VLOOKUP(F312,Coding!K:L,2,FALSE)</f>
        <v>Non-URM</v>
      </c>
      <c r="H312" t="s">
        <v>233</v>
      </c>
      <c r="I312" t="s">
        <v>182</v>
      </c>
      <c r="J312" t="s">
        <v>21</v>
      </c>
      <c r="K312" t="s">
        <v>133</v>
      </c>
      <c r="L312" s="2">
        <v>2</v>
      </c>
      <c r="M312" t="s">
        <v>52</v>
      </c>
      <c r="N312" t="s">
        <v>134</v>
      </c>
      <c r="O312" t="s">
        <v>63</v>
      </c>
    </row>
    <row r="313" spans="1:15" x14ac:dyDescent="0.25">
      <c r="A313" s="2">
        <v>1</v>
      </c>
      <c r="B313" s="2">
        <v>2016</v>
      </c>
      <c r="C313" t="s">
        <v>232</v>
      </c>
      <c r="D313" t="s">
        <v>48</v>
      </c>
      <c r="E313" s="2" t="s">
        <v>12</v>
      </c>
      <c r="F313" s="2">
        <f>VLOOKUP(C313,'Five Year Alumni Srvy 2016 Data'!C:F,4,FALSE)</f>
        <v>0</v>
      </c>
      <c r="G313" s="2" t="str">
        <f>VLOOKUP(F313,Coding!K:L,2,FALSE)</f>
        <v>Non-URM</v>
      </c>
      <c r="H313" t="s">
        <v>233</v>
      </c>
      <c r="I313" t="s">
        <v>182</v>
      </c>
      <c r="J313" t="s">
        <v>21</v>
      </c>
      <c r="K313" t="s">
        <v>151</v>
      </c>
      <c r="L313" s="3"/>
      <c r="M313" t="s">
        <v>52</v>
      </c>
      <c r="N313" t="s">
        <v>152</v>
      </c>
    </row>
    <row r="314" spans="1:15" x14ac:dyDescent="0.25">
      <c r="A314" s="2">
        <v>1</v>
      </c>
      <c r="B314" s="2">
        <v>2016</v>
      </c>
      <c r="C314" t="s">
        <v>232</v>
      </c>
      <c r="D314" t="s">
        <v>48</v>
      </c>
      <c r="E314" s="2" t="s">
        <v>12</v>
      </c>
      <c r="F314" s="2">
        <f>VLOOKUP(C314,'Five Year Alumni Srvy 2016 Data'!C:F,4,FALSE)</f>
        <v>0</v>
      </c>
      <c r="G314" s="2" t="str">
        <f>VLOOKUP(F314,Coding!K:L,2,FALSE)</f>
        <v>Non-URM</v>
      </c>
      <c r="H314" t="s">
        <v>233</v>
      </c>
      <c r="I314" t="s">
        <v>182</v>
      </c>
      <c r="J314" t="s">
        <v>21</v>
      </c>
      <c r="K314" t="s">
        <v>159</v>
      </c>
      <c r="L314" s="3"/>
      <c r="M314" t="s">
        <v>52</v>
      </c>
      <c r="N314" t="s">
        <v>160</v>
      </c>
    </row>
    <row r="315" spans="1:15" x14ac:dyDescent="0.25">
      <c r="A315" s="2">
        <v>1</v>
      </c>
      <c r="B315" s="2">
        <v>2016</v>
      </c>
      <c r="C315" t="s">
        <v>232</v>
      </c>
      <c r="D315" t="s">
        <v>48</v>
      </c>
      <c r="E315" s="2" t="s">
        <v>12</v>
      </c>
      <c r="F315" s="2">
        <f>VLOOKUP(C315,'Five Year Alumni Srvy 2016 Data'!C:F,4,FALSE)</f>
        <v>0</v>
      </c>
      <c r="G315" s="2" t="str">
        <f>VLOOKUP(F315,Coding!K:L,2,FALSE)</f>
        <v>Non-URM</v>
      </c>
      <c r="H315" t="s">
        <v>233</v>
      </c>
      <c r="I315" t="s">
        <v>182</v>
      </c>
      <c r="J315" t="s">
        <v>21</v>
      </c>
      <c r="K315" t="s">
        <v>161</v>
      </c>
      <c r="L315" s="3"/>
      <c r="M315" t="s">
        <v>52</v>
      </c>
      <c r="N315" t="s">
        <v>162</v>
      </c>
    </row>
    <row r="316" spans="1:15" x14ac:dyDescent="0.25">
      <c r="A316" s="2">
        <v>1</v>
      </c>
      <c r="B316" s="2">
        <v>2016</v>
      </c>
      <c r="C316" t="s">
        <v>232</v>
      </c>
      <c r="D316" t="s">
        <v>48</v>
      </c>
      <c r="E316" s="2" t="s">
        <v>12</v>
      </c>
      <c r="F316" s="2">
        <f>VLOOKUP(C316,'Five Year Alumni Srvy 2016 Data'!C:F,4,FALSE)</f>
        <v>0</v>
      </c>
      <c r="G316" s="2" t="str">
        <f>VLOOKUP(F316,Coding!K:L,2,FALSE)</f>
        <v>Non-URM</v>
      </c>
      <c r="H316" t="s">
        <v>233</v>
      </c>
      <c r="I316" t="s">
        <v>182</v>
      </c>
      <c r="J316" t="s">
        <v>21</v>
      </c>
      <c r="K316" t="s">
        <v>163</v>
      </c>
      <c r="L316" s="2">
        <v>2</v>
      </c>
      <c r="M316" t="s">
        <v>52</v>
      </c>
      <c r="N316" t="s">
        <v>164</v>
      </c>
      <c r="O316" t="s">
        <v>177</v>
      </c>
    </row>
    <row r="317" spans="1:15" x14ac:dyDescent="0.25">
      <c r="A317" s="2">
        <v>1</v>
      </c>
      <c r="B317" s="2">
        <v>2016</v>
      </c>
      <c r="C317" t="s">
        <v>234</v>
      </c>
      <c r="D317" t="s">
        <v>48</v>
      </c>
      <c r="E317" s="2" t="s">
        <v>12</v>
      </c>
      <c r="F317" s="2">
        <f>VLOOKUP(C317,'Five Year Alumni Srvy 2016 Data'!C:F,4,FALSE)</f>
        <v>0</v>
      </c>
      <c r="G317" s="2" t="str">
        <f>VLOOKUP(F317,Coding!K:L,2,FALSE)</f>
        <v>Non-URM</v>
      </c>
      <c r="H317" t="s">
        <v>235</v>
      </c>
      <c r="I317" t="s">
        <v>236</v>
      </c>
      <c r="J317" t="s">
        <v>15</v>
      </c>
      <c r="K317" t="s">
        <v>51</v>
      </c>
      <c r="L317" s="3"/>
      <c r="M317" t="s">
        <v>52</v>
      </c>
      <c r="N317" t="s">
        <v>53</v>
      </c>
    </row>
    <row r="318" spans="1:15" x14ac:dyDescent="0.25">
      <c r="A318" s="2">
        <v>1</v>
      </c>
      <c r="B318" s="2">
        <v>2016</v>
      </c>
      <c r="C318" t="s">
        <v>234</v>
      </c>
      <c r="D318" t="s">
        <v>48</v>
      </c>
      <c r="E318" s="2" t="s">
        <v>12</v>
      </c>
      <c r="F318" s="2">
        <f>VLOOKUP(C318,'Five Year Alumni Srvy 2016 Data'!C:F,4,FALSE)</f>
        <v>0</v>
      </c>
      <c r="G318" s="2" t="str">
        <f>VLOOKUP(F318,Coding!K:L,2,FALSE)</f>
        <v>Non-URM</v>
      </c>
      <c r="H318" t="s">
        <v>235</v>
      </c>
      <c r="I318" t="s">
        <v>236</v>
      </c>
      <c r="J318" t="s">
        <v>15</v>
      </c>
      <c r="K318" t="s">
        <v>72</v>
      </c>
      <c r="L318" s="3"/>
      <c r="M318" t="s">
        <v>52</v>
      </c>
      <c r="N318" t="s">
        <v>73</v>
      </c>
    </row>
    <row r="319" spans="1:15" x14ac:dyDescent="0.25">
      <c r="A319" s="2">
        <v>1</v>
      </c>
      <c r="B319" s="2">
        <v>2016</v>
      </c>
      <c r="C319" t="s">
        <v>234</v>
      </c>
      <c r="D319" t="s">
        <v>48</v>
      </c>
      <c r="E319" s="2" t="s">
        <v>12</v>
      </c>
      <c r="F319" s="2">
        <f>VLOOKUP(C319,'Five Year Alumni Srvy 2016 Data'!C:F,4,FALSE)</f>
        <v>0</v>
      </c>
      <c r="G319" s="2" t="str">
        <f>VLOOKUP(F319,Coding!K:L,2,FALSE)</f>
        <v>Non-URM</v>
      </c>
      <c r="H319" t="s">
        <v>235</v>
      </c>
      <c r="I319" t="s">
        <v>236</v>
      </c>
      <c r="J319" t="s">
        <v>15</v>
      </c>
      <c r="K319" t="s">
        <v>133</v>
      </c>
      <c r="L319" s="3"/>
      <c r="M319" t="s">
        <v>52</v>
      </c>
      <c r="N319" t="s">
        <v>134</v>
      </c>
    </row>
    <row r="320" spans="1:15" x14ac:dyDescent="0.25">
      <c r="A320" s="2">
        <v>1</v>
      </c>
      <c r="B320" s="2">
        <v>2016</v>
      </c>
      <c r="C320" t="s">
        <v>234</v>
      </c>
      <c r="D320" t="s">
        <v>48</v>
      </c>
      <c r="E320" s="2" t="s">
        <v>12</v>
      </c>
      <c r="F320" s="2">
        <f>VLOOKUP(C320,'Five Year Alumni Srvy 2016 Data'!C:F,4,FALSE)</f>
        <v>0</v>
      </c>
      <c r="G320" s="2" t="str">
        <f>VLOOKUP(F320,Coding!K:L,2,FALSE)</f>
        <v>Non-URM</v>
      </c>
      <c r="H320" t="s">
        <v>235</v>
      </c>
      <c r="I320" t="s">
        <v>236</v>
      </c>
      <c r="J320" t="s">
        <v>15</v>
      </c>
      <c r="K320" t="s">
        <v>151</v>
      </c>
      <c r="L320" s="3"/>
      <c r="M320" t="s">
        <v>52</v>
      </c>
      <c r="N320" t="s">
        <v>152</v>
      </c>
    </row>
    <row r="321" spans="1:15" x14ac:dyDescent="0.25">
      <c r="A321" s="2">
        <v>1</v>
      </c>
      <c r="B321" s="2">
        <v>2016</v>
      </c>
      <c r="C321" t="s">
        <v>234</v>
      </c>
      <c r="D321" t="s">
        <v>48</v>
      </c>
      <c r="E321" s="2" t="s">
        <v>12</v>
      </c>
      <c r="F321" s="2">
        <f>VLOOKUP(C321,'Five Year Alumni Srvy 2016 Data'!C:F,4,FALSE)</f>
        <v>0</v>
      </c>
      <c r="G321" s="2" t="str">
        <f>VLOOKUP(F321,Coding!K:L,2,FALSE)</f>
        <v>Non-URM</v>
      </c>
      <c r="H321" t="s">
        <v>235</v>
      </c>
      <c r="I321" t="s">
        <v>236</v>
      </c>
      <c r="J321" t="s">
        <v>15</v>
      </c>
      <c r="K321" t="s">
        <v>159</v>
      </c>
      <c r="L321" s="3"/>
      <c r="M321" t="s">
        <v>52</v>
      </c>
      <c r="N321" t="s">
        <v>160</v>
      </c>
    </row>
    <row r="322" spans="1:15" x14ac:dyDescent="0.25">
      <c r="A322" s="2">
        <v>1</v>
      </c>
      <c r="B322" s="2">
        <v>2016</v>
      </c>
      <c r="C322" t="s">
        <v>234</v>
      </c>
      <c r="D322" t="s">
        <v>48</v>
      </c>
      <c r="E322" s="2" t="s">
        <v>12</v>
      </c>
      <c r="F322" s="2">
        <f>VLOOKUP(C322,'Five Year Alumni Srvy 2016 Data'!C:F,4,FALSE)</f>
        <v>0</v>
      </c>
      <c r="G322" s="2" t="str">
        <f>VLOOKUP(F322,Coding!K:L,2,FALSE)</f>
        <v>Non-URM</v>
      </c>
      <c r="H322" t="s">
        <v>235</v>
      </c>
      <c r="I322" t="s">
        <v>236</v>
      </c>
      <c r="J322" t="s">
        <v>15</v>
      </c>
      <c r="K322" t="s">
        <v>161</v>
      </c>
      <c r="L322" s="3"/>
      <c r="M322" t="s">
        <v>52</v>
      </c>
      <c r="N322" t="s">
        <v>162</v>
      </c>
    </row>
    <row r="323" spans="1:15" x14ac:dyDescent="0.25">
      <c r="A323" s="2">
        <v>1</v>
      </c>
      <c r="B323" s="2">
        <v>2016</v>
      </c>
      <c r="C323" t="s">
        <v>234</v>
      </c>
      <c r="D323" t="s">
        <v>48</v>
      </c>
      <c r="E323" s="2" t="s">
        <v>12</v>
      </c>
      <c r="F323" s="2">
        <f>VLOOKUP(C323,'Five Year Alumni Srvy 2016 Data'!C:F,4,FALSE)</f>
        <v>0</v>
      </c>
      <c r="G323" s="2" t="str">
        <f>VLOOKUP(F323,Coding!K:L,2,FALSE)</f>
        <v>Non-URM</v>
      </c>
      <c r="H323" t="s">
        <v>235</v>
      </c>
      <c r="I323" t="s">
        <v>236</v>
      </c>
      <c r="J323" t="s">
        <v>15</v>
      </c>
      <c r="K323" t="s">
        <v>163</v>
      </c>
      <c r="L323" s="3"/>
      <c r="M323" t="s">
        <v>52</v>
      </c>
      <c r="N323" t="s">
        <v>164</v>
      </c>
    </row>
    <row r="324" spans="1:15" x14ac:dyDescent="0.25">
      <c r="A324" s="2">
        <v>1</v>
      </c>
      <c r="B324" s="2">
        <v>2016</v>
      </c>
      <c r="C324" t="s">
        <v>237</v>
      </c>
      <c r="D324" t="s">
        <v>48</v>
      </c>
      <c r="E324" s="2" t="s">
        <v>12</v>
      </c>
      <c r="F324" s="2">
        <f>VLOOKUP(C324,'Five Year Alumni Srvy 2016 Data'!C:F,4,FALSE)</f>
        <v>0</v>
      </c>
      <c r="G324" s="2" t="str">
        <f>VLOOKUP(F324,Coding!K:L,2,FALSE)</f>
        <v>Non-URM</v>
      </c>
      <c r="H324" t="s">
        <v>238</v>
      </c>
      <c r="I324" t="s">
        <v>225</v>
      </c>
      <c r="J324" t="s">
        <v>19</v>
      </c>
      <c r="K324" t="s">
        <v>51</v>
      </c>
      <c r="L324" s="2">
        <v>6</v>
      </c>
      <c r="M324" t="s">
        <v>52</v>
      </c>
      <c r="N324" t="s">
        <v>53</v>
      </c>
      <c r="O324" t="s">
        <v>172</v>
      </c>
    </row>
    <row r="325" spans="1:15" x14ac:dyDescent="0.25">
      <c r="A325" s="2">
        <v>1</v>
      </c>
      <c r="B325" s="2">
        <v>2016</v>
      </c>
      <c r="C325" t="s">
        <v>237</v>
      </c>
      <c r="D325" t="s">
        <v>48</v>
      </c>
      <c r="E325" s="2" t="s">
        <v>12</v>
      </c>
      <c r="F325" s="2">
        <f>VLOOKUP(C325,'Five Year Alumni Srvy 2016 Data'!C:F,4,FALSE)</f>
        <v>0</v>
      </c>
      <c r="G325" s="2" t="str">
        <f>VLOOKUP(F325,Coding!K:L,2,FALSE)</f>
        <v>Non-URM</v>
      </c>
      <c r="H325" t="s">
        <v>238</v>
      </c>
      <c r="I325" t="s">
        <v>225</v>
      </c>
      <c r="J325" t="s">
        <v>19</v>
      </c>
      <c r="K325" t="s">
        <v>72</v>
      </c>
      <c r="L325" s="2">
        <v>1</v>
      </c>
      <c r="M325" t="s">
        <v>52</v>
      </c>
      <c r="N325" t="s">
        <v>73</v>
      </c>
      <c r="O325" t="s">
        <v>177</v>
      </c>
    </row>
    <row r="326" spans="1:15" x14ac:dyDescent="0.25">
      <c r="A326" s="2">
        <v>1</v>
      </c>
      <c r="B326" s="2">
        <v>2016</v>
      </c>
      <c r="C326" t="s">
        <v>237</v>
      </c>
      <c r="D326" t="s">
        <v>48</v>
      </c>
      <c r="E326" s="2" t="s">
        <v>12</v>
      </c>
      <c r="F326" s="2">
        <f>VLOOKUP(C326,'Five Year Alumni Srvy 2016 Data'!C:F,4,FALSE)</f>
        <v>0</v>
      </c>
      <c r="G326" s="2" t="str">
        <f>VLOOKUP(F326,Coding!K:L,2,FALSE)</f>
        <v>Non-URM</v>
      </c>
      <c r="H326" t="s">
        <v>238</v>
      </c>
      <c r="I326" t="s">
        <v>225</v>
      </c>
      <c r="J326" t="s">
        <v>19</v>
      </c>
      <c r="K326" t="s">
        <v>133</v>
      </c>
      <c r="L326" s="2">
        <v>1</v>
      </c>
      <c r="M326" t="s">
        <v>52</v>
      </c>
      <c r="N326" t="s">
        <v>134</v>
      </c>
      <c r="O326" t="s">
        <v>177</v>
      </c>
    </row>
    <row r="327" spans="1:15" x14ac:dyDescent="0.25">
      <c r="A327" s="2">
        <v>1</v>
      </c>
      <c r="B327" s="2">
        <v>2016</v>
      </c>
      <c r="C327" t="s">
        <v>237</v>
      </c>
      <c r="D327" t="s">
        <v>48</v>
      </c>
      <c r="E327" s="2" t="s">
        <v>12</v>
      </c>
      <c r="F327" s="2">
        <f>VLOOKUP(C327,'Five Year Alumni Srvy 2016 Data'!C:F,4,FALSE)</f>
        <v>0</v>
      </c>
      <c r="G327" s="2" t="str">
        <f>VLOOKUP(F327,Coding!K:L,2,FALSE)</f>
        <v>Non-URM</v>
      </c>
      <c r="H327" t="s">
        <v>238</v>
      </c>
      <c r="I327" t="s">
        <v>225</v>
      </c>
      <c r="J327" t="s">
        <v>19</v>
      </c>
      <c r="K327" t="s">
        <v>151</v>
      </c>
      <c r="L327" s="2">
        <v>12</v>
      </c>
      <c r="M327" t="s">
        <v>52</v>
      </c>
      <c r="N327" t="s">
        <v>152</v>
      </c>
      <c r="O327" t="s">
        <v>239</v>
      </c>
    </row>
    <row r="328" spans="1:15" x14ac:dyDescent="0.25">
      <c r="A328" s="2">
        <v>1</v>
      </c>
      <c r="B328" s="2">
        <v>2016</v>
      </c>
      <c r="C328" t="s">
        <v>237</v>
      </c>
      <c r="D328" t="s">
        <v>48</v>
      </c>
      <c r="E328" s="2" t="s">
        <v>12</v>
      </c>
      <c r="F328" s="2">
        <f>VLOOKUP(C328,'Five Year Alumni Srvy 2016 Data'!C:F,4,FALSE)</f>
        <v>0</v>
      </c>
      <c r="G328" s="2" t="str">
        <f>VLOOKUP(F328,Coding!K:L,2,FALSE)</f>
        <v>Non-URM</v>
      </c>
      <c r="H328" t="s">
        <v>238</v>
      </c>
      <c r="I328" t="s">
        <v>225</v>
      </c>
      <c r="J328" t="s">
        <v>19</v>
      </c>
      <c r="K328" t="s">
        <v>159</v>
      </c>
      <c r="L328" s="3"/>
      <c r="M328" t="s">
        <v>52</v>
      </c>
      <c r="N328" t="s">
        <v>160</v>
      </c>
    </row>
    <row r="329" spans="1:15" x14ac:dyDescent="0.25">
      <c r="A329" s="2">
        <v>1</v>
      </c>
      <c r="B329" s="2">
        <v>2016</v>
      </c>
      <c r="C329" t="s">
        <v>237</v>
      </c>
      <c r="D329" t="s">
        <v>48</v>
      </c>
      <c r="E329" s="2" t="s">
        <v>12</v>
      </c>
      <c r="F329" s="2">
        <f>VLOOKUP(C329,'Five Year Alumni Srvy 2016 Data'!C:F,4,FALSE)</f>
        <v>0</v>
      </c>
      <c r="G329" s="2" t="str">
        <f>VLOOKUP(F329,Coding!K:L,2,FALSE)</f>
        <v>Non-URM</v>
      </c>
      <c r="H329" t="s">
        <v>238</v>
      </c>
      <c r="I329" t="s">
        <v>225</v>
      </c>
      <c r="J329" t="s">
        <v>19</v>
      </c>
      <c r="K329" t="s">
        <v>161</v>
      </c>
      <c r="L329" s="3"/>
      <c r="M329" t="s">
        <v>52</v>
      </c>
      <c r="N329" t="s">
        <v>162</v>
      </c>
    </row>
    <row r="330" spans="1:15" x14ac:dyDescent="0.25">
      <c r="A330" s="2">
        <v>1</v>
      </c>
      <c r="B330" s="2">
        <v>2016</v>
      </c>
      <c r="C330" t="s">
        <v>237</v>
      </c>
      <c r="D330" t="s">
        <v>48</v>
      </c>
      <c r="E330" s="2" t="s">
        <v>12</v>
      </c>
      <c r="F330" s="2">
        <f>VLOOKUP(C330,'Five Year Alumni Srvy 2016 Data'!C:F,4,FALSE)</f>
        <v>0</v>
      </c>
      <c r="G330" s="2" t="str">
        <f>VLOOKUP(F330,Coding!K:L,2,FALSE)</f>
        <v>Non-URM</v>
      </c>
      <c r="H330" t="s">
        <v>238</v>
      </c>
      <c r="I330" t="s">
        <v>225</v>
      </c>
      <c r="J330" t="s">
        <v>19</v>
      </c>
      <c r="K330" t="s">
        <v>163</v>
      </c>
      <c r="L330" s="2">
        <v>1</v>
      </c>
      <c r="M330" t="s">
        <v>52</v>
      </c>
      <c r="N330" t="s">
        <v>164</v>
      </c>
      <c r="O330" t="s">
        <v>165</v>
      </c>
    </row>
    <row r="331" spans="1:15" x14ac:dyDescent="0.25">
      <c r="A331" s="2">
        <v>1</v>
      </c>
      <c r="B331" s="2">
        <v>2016</v>
      </c>
      <c r="C331" t="s">
        <v>244</v>
      </c>
      <c r="D331" t="s">
        <v>48</v>
      </c>
      <c r="E331" s="2" t="s">
        <v>12</v>
      </c>
      <c r="F331" s="2">
        <f>VLOOKUP(C331,'Five Year Alumni Srvy 2016 Data'!C:F,4,FALSE)</f>
        <v>0</v>
      </c>
      <c r="G331" s="2" t="str">
        <f>VLOOKUP(F331,Coding!K:L,2,FALSE)</f>
        <v>Non-URM</v>
      </c>
      <c r="H331" t="s">
        <v>245</v>
      </c>
      <c r="I331" t="s">
        <v>245</v>
      </c>
      <c r="J331" t="s">
        <v>17</v>
      </c>
      <c r="K331" t="s">
        <v>51</v>
      </c>
      <c r="L331" s="3"/>
      <c r="M331" t="s">
        <v>52</v>
      </c>
      <c r="N331" t="s">
        <v>53</v>
      </c>
    </row>
    <row r="332" spans="1:15" x14ac:dyDescent="0.25">
      <c r="A332" s="2">
        <v>1</v>
      </c>
      <c r="B332" s="2">
        <v>2016</v>
      </c>
      <c r="C332" t="s">
        <v>244</v>
      </c>
      <c r="D332" t="s">
        <v>48</v>
      </c>
      <c r="E332" s="2" t="s">
        <v>12</v>
      </c>
      <c r="F332" s="2">
        <f>VLOOKUP(C332,'Five Year Alumni Srvy 2016 Data'!C:F,4,FALSE)</f>
        <v>0</v>
      </c>
      <c r="G332" s="2" t="str">
        <f>VLOOKUP(F332,Coding!K:L,2,FALSE)</f>
        <v>Non-URM</v>
      </c>
      <c r="H332" t="s">
        <v>245</v>
      </c>
      <c r="I332" t="s">
        <v>245</v>
      </c>
      <c r="J332" t="s">
        <v>17</v>
      </c>
      <c r="K332" t="s">
        <v>72</v>
      </c>
      <c r="L332" s="3"/>
      <c r="M332" t="s">
        <v>52</v>
      </c>
      <c r="N332" t="s">
        <v>73</v>
      </c>
    </row>
    <row r="333" spans="1:15" x14ac:dyDescent="0.25">
      <c r="A333" s="2">
        <v>1</v>
      </c>
      <c r="B333" s="2">
        <v>2016</v>
      </c>
      <c r="C333" t="s">
        <v>244</v>
      </c>
      <c r="D333" t="s">
        <v>48</v>
      </c>
      <c r="E333" s="2" t="s">
        <v>12</v>
      </c>
      <c r="F333" s="2">
        <f>VLOOKUP(C333,'Five Year Alumni Srvy 2016 Data'!C:F,4,FALSE)</f>
        <v>0</v>
      </c>
      <c r="G333" s="2" t="str">
        <f>VLOOKUP(F333,Coding!K:L,2,FALSE)</f>
        <v>Non-URM</v>
      </c>
      <c r="H333" t="s">
        <v>245</v>
      </c>
      <c r="I333" t="s">
        <v>245</v>
      </c>
      <c r="J333" t="s">
        <v>17</v>
      </c>
      <c r="K333" t="s">
        <v>133</v>
      </c>
      <c r="L333" s="2">
        <v>2</v>
      </c>
      <c r="M333" t="s">
        <v>52</v>
      </c>
      <c r="N333" t="s">
        <v>134</v>
      </c>
      <c r="O333" t="s">
        <v>63</v>
      </c>
    </row>
    <row r="334" spans="1:15" x14ac:dyDescent="0.25">
      <c r="A334" s="2">
        <v>1</v>
      </c>
      <c r="B334" s="2">
        <v>2016</v>
      </c>
      <c r="C334" t="s">
        <v>244</v>
      </c>
      <c r="D334" t="s">
        <v>48</v>
      </c>
      <c r="E334" s="2" t="s">
        <v>12</v>
      </c>
      <c r="F334" s="2">
        <f>VLOOKUP(C334,'Five Year Alumni Srvy 2016 Data'!C:F,4,FALSE)</f>
        <v>0</v>
      </c>
      <c r="G334" s="2" t="str">
        <f>VLOOKUP(F334,Coding!K:L,2,FALSE)</f>
        <v>Non-URM</v>
      </c>
      <c r="H334" t="s">
        <v>245</v>
      </c>
      <c r="I334" t="s">
        <v>245</v>
      </c>
      <c r="J334" t="s">
        <v>17</v>
      </c>
      <c r="K334" t="s">
        <v>151</v>
      </c>
      <c r="L334" s="3"/>
      <c r="M334" t="s">
        <v>52</v>
      </c>
      <c r="N334" t="s">
        <v>152</v>
      </c>
    </row>
    <row r="335" spans="1:15" x14ac:dyDescent="0.25">
      <c r="A335" s="2">
        <v>1</v>
      </c>
      <c r="B335" s="2">
        <v>2016</v>
      </c>
      <c r="C335" t="s">
        <v>244</v>
      </c>
      <c r="D335" t="s">
        <v>48</v>
      </c>
      <c r="E335" s="2" t="s">
        <v>12</v>
      </c>
      <c r="F335" s="2">
        <f>VLOOKUP(C335,'Five Year Alumni Srvy 2016 Data'!C:F,4,FALSE)</f>
        <v>0</v>
      </c>
      <c r="G335" s="2" t="str">
        <f>VLOOKUP(F335,Coding!K:L,2,FALSE)</f>
        <v>Non-URM</v>
      </c>
      <c r="H335" t="s">
        <v>245</v>
      </c>
      <c r="I335" t="s">
        <v>245</v>
      </c>
      <c r="J335" t="s">
        <v>17</v>
      </c>
      <c r="K335" t="s">
        <v>159</v>
      </c>
      <c r="L335" s="3"/>
      <c r="M335" t="s">
        <v>52</v>
      </c>
      <c r="N335" t="s">
        <v>160</v>
      </c>
    </row>
    <row r="336" spans="1:15" x14ac:dyDescent="0.25">
      <c r="A336" s="2">
        <v>1</v>
      </c>
      <c r="B336" s="2">
        <v>2016</v>
      </c>
      <c r="C336" t="s">
        <v>244</v>
      </c>
      <c r="D336" t="s">
        <v>48</v>
      </c>
      <c r="E336" s="2" t="s">
        <v>12</v>
      </c>
      <c r="F336" s="2">
        <f>VLOOKUP(C336,'Five Year Alumni Srvy 2016 Data'!C:F,4,FALSE)</f>
        <v>0</v>
      </c>
      <c r="G336" s="2" t="str">
        <f>VLOOKUP(F336,Coding!K:L,2,FALSE)</f>
        <v>Non-URM</v>
      </c>
      <c r="H336" t="s">
        <v>245</v>
      </c>
      <c r="I336" t="s">
        <v>245</v>
      </c>
      <c r="J336" t="s">
        <v>17</v>
      </c>
      <c r="K336" t="s">
        <v>161</v>
      </c>
      <c r="L336" s="3"/>
      <c r="M336" t="s">
        <v>52</v>
      </c>
      <c r="N336" t="s">
        <v>162</v>
      </c>
    </row>
    <row r="337" spans="1:15" x14ac:dyDescent="0.25">
      <c r="A337" s="2">
        <v>1</v>
      </c>
      <c r="B337" s="2">
        <v>2016</v>
      </c>
      <c r="C337" t="s">
        <v>244</v>
      </c>
      <c r="D337" t="s">
        <v>48</v>
      </c>
      <c r="E337" s="2" t="s">
        <v>12</v>
      </c>
      <c r="F337" s="2">
        <f>VLOOKUP(C337,'Five Year Alumni Srvy 2016 Data'!C:F,4,FALSE)</f>
        <v>0</v>
      </c>
      <c r="G337" s="2" t="str">
        <f>VLOOKUP(F337,Coding!K:L,2,FALSE)</f>
        <v>Non-URM</v>
      </c>
      <c r="H337" t="s">
        <v>245</v>
      </c>
      <c r="I337" t="s">
        <v>245</v>
      </c>
      <c r="J337" t="s">
        <v>17</v>
      </c>
      <c r="K337" t="s">
        <v>163</v>
      </c>
      <c r="L337" s="2">
        <v>1</v>
      </c>
      <c r="M337" t="s">
        <v>52</v>
      </c>
      <c r="N337" t="s">
        <v>164</v>
      </c>
      <c r="O337" t="s">
        <v>165</v>
      </c>
    </row>
    <row r="338" spans="1:15" x14ac:dyDescent="0.25">
      <c r="A338" s="2">
        <v>1</v>
      </c>
      <c r="B338" s="2">
        <v>2016</v>
      </c>
      <c r="C338" t="s">
        <v>246</v>
      </c>
      <c r="D338" t="s">
        <v>48</v>
      </c>
      <c r="E338" s="2" t="s">
        <v>12</v>
      </c>
      <c r="F338" s="2">
        <f>VLOOKUP(C338,'Five Year Alumni Srvy 2016 Data'!C:F,4,FALSE)</f>
        <v>0</v>
      </c>
      <c r="G338" s="2" t="str">
        <f>VLOOKUP(F338,Coding!K:L,2,FALSE)</f>
        <v>Non-URM</v>
      </c>
      <c r="H338" t="s">
        <v>49</v>
      </c>
      <c r="I338" t="s">
        <v>50</v>
      </c>
      <c r="J338" t="s">
        <v>17</v>
      </c>
      <c r="K338" t="s">
        <v>51</v>
      </c>
      <c r="L338" s="2">
        <v>1</v>
      </c>
      <c r="M338" t="s">
        <v>52</v>
      </c>
      <c r="N338" t="s">
        <v>53</v>
      </c>
      <c r="O338" t="s">
        <v>216</v>
      </c>
    </row>
    <row r="339" spans="1:15" x14ac:dyDescent="0.25">
      <c r="A339" s="2">
        <v>1</v>
      </c>
      <c r="B339" s="2">
        <v>2016</v>
      </c>
      <c r="C339" t="s">
        <v>246</v>
      </c>
      <c r="D339" t="s">
        <v>48</v>
      </c>
      <c r="E339" s="2" t="s">
        <v>12</v>
      </c>
      <c r="F339" s="2">
        <f>VLOOKUP(C339,'Five Year Alumni Srvy 2016 Data'!C:F,4,FALSE)</f>
        <v>0</v>
      </c>
      <c r="G339" s="2" t="str">
        <f>VLOOKUP(F339,Coding!K:L,2,FALSE)</f>
        <v>Non-URM</v>
      </c>
      <c r="H339" t="s">
        <v>49</v>
      </c>
      <c r="I339" t="s">
        <v>50</v>
      </c>
      <c r="J339" t="s">
        <v>17</v>
      </c>
      <c r="K339" t="s">
        <v>72</v>
      </c>
      <c r="L339" s="2">
        <v>2</v>
      </c>
      <c r="M339" t="s">
        <v>52</v>
      </c>
      <c r="N339" t="s">
        <v>73</v>
      </c>
      <c r="O339" t="s">
        <v>173</v>
      </c>
    </row>
    <row r="340" spans="1:15" x14ac:dyDescent="0.25">
      <c r="A340" s="2">
        <v>1</v>
      </c>
      <c r="B340" s="2">
        <v>2016</v>
      </c>
      <c r="C340" t="s">
        <v>246</v>
      </c>
      <c r="D340" t="s">
        <v>48</v>
      </c>
      <c r="E340" s="2" t="s">
        <v>12</v>
      </c>
      <c r="F340" s="2">
        <f>VLOOKUP(C340,'Five Year Alumni Srvy 2016 Data'!C:F,4,FALSE)</f>
        <v>0</v>
      </c>
      <c r="G340" s="2" t="str">
        <f>VLOOKUP(F340,Coding!K:L,2,FALSE)</f>
        <v>Non-URM</v>
      </c>
      <c r="H340" t="s">
        <v>49</v>
      </c>
      <c r="I340" t="s">
        <v>50</v>
      </c>
      <c r="J340" t="s">
        <v>17</v>
      </c>
      <c r="K340" t="s">
        <v>133</v>
      </c>
      <c r="L340" s="2">
        <v>1</v>
      </c>
      <c r="M340" t="s">
        <v>52</v>
      </c>
      <c r="N340" t="s">
        <v>134</v>
      </c>
      <c r="O340" t="s">
        <v>177</v>
      </c>
    </row>
    <row r="341" spans="1:15" x14ac:dyDescent="0.25">
      <c r="A341" s="2">
        <v>1</v>
      </c>
      <c r="B341" s="2">
        <v>2016</v>
      </c>
      <c r="C341" t="s">
        <v>246</v>
      </c>
      <c r="D341" t="s">
        <v>48</v>
      </c>
      <c r="E341" s="2" t="s">
        <v>12</v>
      </c>
      <c r="F341" s="2">
        <f>VLOOKUP(C341,'Five Year Alumni Srvy 2016 Data'!C:F,4,FALSE)</f>
        <v>0</v>
      </c>
      <c r="G341" s="2" t="str">
        <f>VLOOKUP(F341,Coding!K:L,2,FALSE)</f>
        <v>Non-URM</v>
      </c>
      <c r="H341" t="s">
        <v>49</v>
      </c>
      <c r="I341" t="s">
        <v>50</v>
      </c>
      <c r="J341" t="s">
        <v>17</v>
      </c>
      <c r="K341" t="s">
        <v>151</v>
      </c>
      <c r="L341" s="3"/>
      <c r="M341" t="s">
        <v>52</v>
      </c>
      <c r="N341" t="s">
        <v>152</v>
      </c>
    </row>
    <row r="342" spans="1:15" x14ac:dyDescent="0.25">
      <c r="A342" s="2">
        <v>1</v>
      </c>
      <c r="B342" s="2">
        <v>2016</v>
      </c>
      <c r="C342" t="s">
        <v>246</v>
      </c>
      <c r="D342" t="s">
        <v>48</v>
      </c>
      <c r="E342" s="2" t="s">
        <v>12</v>
      </c>
      <c r="F342" s="2">
        <f>VLOOKUP(C342,'Five Year Alumni Srvy 2016 Data'!C:F,4,FALSE)</f>
        <v>0</v>
      </c>
      <c r="G342" s="2" t="str">
        <f>VLOOKUP(F342,Coding!K:L,2,FALSE)</f>
        <v>Non-URM</v>
      </c>
      <c r="H342" t="s">
        <v>49</v>
      </c>
      <c r="I342" t="s">
        <v>50</v>
      </c>
      <c r="J342" t="s">
        <v>17</v>
      </c>
      <c r="K342" t="s">
        <v>159</v>
      </c>
      <c r="L342" s="2">
        <v>9</v>
      </c>
      <c r="M342" t="s">
        <v>52</v>
      </c>
      <c r="N342" t="s">
        <v>160</v>
      </c>
      <c r="O342" t="s">
        <v>188</v>
      </c>
    </row>
    <row r="343" spans="1:15" x14ac:dyDescent="0.25">
      <c r="A343" s="2">
        <v>1</v>
      </c>
      <c r="B343" s="2">
        <v>2016</v>
      </c>
      <c r="C343" t="s">
        <v>246</v>
      </c>
      <c r="D343" t="s">
        <v>48</v>
      </c>
      <c r="E343" s="2" t="s">
        <v>12</v>
      </c>
      <c r="F343" s="2">
        <f>VLOOKUP(C343,'Five Year Alumni Srvy 2016 Data'!C:F,4,FALSE)</f>
        <v>0</v>
      </c>
      <c r="G343" s="2" t="str">
        <f>VLOOKUP(F343,Coding!K:L,2,FALSE)</f>
        <v>Non-URM</v>
      </c>
      <c r="H343" t="s">
        <v>49</v>
      </c>
      <c r="I343" t="s">
        <v>50</v>
      </c>
      <c r="J343" t="s">
        <v>17</v>
      </c>
      <c r="K343" t="s">
        <v>161</v>
      </c>
      <c r="L343" s="3"/>
      <c r="M343" t="s">
        <v>52</v>
      </c>
      <c r="N343" t="s">
        <v>162</v>
      </c>
    </row>
    <row r="344" spans="1:15" x14ac:dyDescent="0.25">
      <c r="A344" s="2">
        <v>1</v>
      </c>
      <c r="B344" s="2">
        <v>2016</v>
      </c>
      <c r="C344" t="s">
        <v>246</v>
      </c>
      <c r="D344" t="s">
        <v>48</v>
      </c>
      <c r="E344" s="2" t="s">
        <v>12</v>
      </c>
      <c r="F344" s="2">
        <f>VLOOKUP(C344,'Five Year Alumni Srvy 2016 Data'!C:F,4,FALSE)</f>
        <v>0</v>
      </c>
      <c r="G344" s="2" t="str">
        <f>VLOOKUP(F344,Coding!K:L,2,FALSE)</f>
        <v>Non-URM</v>
      </c>
      <c r="H344" t="s">
        <v>49</v>
      </c>
      <c r="I344" t="s">
        <v>50</v>
      </c>
      <c r="J344" t="s">
        <v>17</v>
      </c>
      <c r="K344" t="s">
        <v>163</v>
      </c>
      <c r="L344" s="2">
        <v>1</v>
      </c>
      <c r="M344" t="s">
        <v>52</v>
      </c>
      <c r="N344" t="s">
        <v>164</v>
      </c>
      <c r="O344" t="s">
        <v>165</v>
      </c>
    </row>
    <row r="345" spans="1:15" x14ac:dyDescent="0.25">
      <c r="A345" s="2">
        <v>1</v>
      </c>
      <c r="B345" s="2">
        <v>2016</v>
      </c>
      <c r="C345" t="s">
        <v>251</v>
      </c>
      <c r="D345" t="s">
        <v>48</v>
      </c>
      <c r="E345" s="2" t="s">
        <v>12</v>
      </c>
      <c r="F345" s="2">
        <f>VLOOKUP(C345,'Five Year Alumni Srvy 2016 Data'!C:F,4,FALSE)</f>
        <v>0</v>
      </c>
      <c r="G345" s="2" t="str">
        <f>VLOOKUP(F345,Coding!K:L,2,FALSE)</f>
        <v>Non-URM</v>
      </c>
      <c r="H345" t="s">
        <v>252</v>
      </c>
      <c r="I345" t="s">
        <v>206</v>
      </c>
      <c r="J345" t="s">
        <v>15</v>
      </c>
      <c r="K345" t="s">
        <v>51</v>
      </c>
      <c r="L345" s="3"/>
      <c r="M345" t="s">
        <v>52</v>
      </c>
      <c r="N345" t="s">
        <v>53</v>
      </c>
    </row>
    <row r="346" spans="1:15" x14ac:dyDescent="0.25">
      <c r="A346" s="2">
        <v>1</v>
      </c>
      <c r="B346" s="2">
        <v>2016</v>
      </c>
      <c r="C346" t="s">
        <v>251</v>
      </c>
      <c r="D346" t="s">
        <v>48</v>
      </c>
      <c r="E346" s="2" t="s">
        <v>12</v>
      </c>
      <c r="F346" s="2">
        <f>VLOOKUP(C346,'Five Year Alumni Srvy 2016 Data'!C:F,4,FALSE)</f>
        <v>0</v>
      </c>
      <c r="G346" s="2" t="str">
        <f>VLOOKUP(F346,Coding!K:L,2,FALSE)</f>
        <v>Non-URM</v>
      </c>
      <c r="H346" t="s">
        <v>252</v>
      </c>
      <c r="I346" t="s">
        <v>206</v>
      </c>
      <c r="J346" t="s">
        <v>15</v>
      </c>
      <c r="K346" t="s">
        <v>72</v>
      </c>
      <c r="L346" s="3"/>
      <c r="M346" t="s">
        <v>52</v>
      </c>
      <c r="N346" t="s">
        <v>73</v>
      </c>
    </row>
    <row r="347" spans="1:15" x14ac:dyDescent="0.25">
      <c r="A347" s="2">
        <v>1</v>
      </c>
      <c r="B347" s="2">
        <v>2016</v>
      </c>
      <c r="C347" t="s">
        <v>251</v>
      </c>
      <c r="D347" t="s">
        <v>48</v>
      </c>
      <c r="E347" s="2" t="s">
        <v>12</v>
      </c>
      <c r="F347" s="2">
        <f>VLOOKUP(C347,'Five Year Alumni Srvy 2016 Data'!C:F,4,FALSE)</f>
        <v>0</v>
      </c>
      <c r="G347" s="2" t="str">
        <f>VLOOKUP(F347,Coding!K:L,2,FALSE)</f>
        <v>Non-URM</v>
      </c>
      <c r="H347" t="s">
        <v>252</v>
      </c>
      <c r="I347" t="s">
        <v>206</v>
      </c>
      <c r="J347" t="s">
        <v>15</v>
      </c>
      <c r="K347" t="s">
        <v>133</v>
      </c>
      <c r="L347" s="2">
        <v>2</v>
      </c>
      <c r="M347" t="s">
        <v>52</v>
      </c>
      <c r="N347" t="s">
        <v>134</v>
      </c>
      <c r="O347" t="s">
        <v>63</v>
      </c>
    </row>
    <row r="348" spans="1:15" x14ac:dyDescent="0.25">
      <c r="A348" s="2">
        <v>1</v>
      </c>
      <c r="B348" s="2">
        <v>2016</v>
      </c>
      <c r="C348" t="s">
        <v>251</v>
      </c>
      <c r="D348" t="s">
        <v>48</v>
      </c>
      <c r="E348" s="2" t="s">
        <v>12</v>
      </c>
      <c r="F348" s="2">
        <f>VLOOKUP(C348,'Five Year Alumni Srvy 2016 Data'!C:F,4,FALSE)</f>
        <v>0</v>
      </c>
      <c r="G348" s="2" t="str">
        <f>VLOOKUP(F348,Coding!K:L,2,FALSE)</f>
        <v>Non-URM</v>
      </c>
      <c r="H348" t="s">
        <v>252</v>
      </c>
      <c r="I348" t="s">
        <v>206</v>
      </c>
      <c r="J348" t="s">
        <v>15</v>
      </c>
      <c r="K348" t="s">
        <v>151</v>
      </c>
      <c r="L348" s="3"/>
      <c r="M348" t="s">
        <v>52</v>
      </c>
      <c r="N348" t="s">
        <v>152</v>
      </c>
    </row>
    <row r="349" spans="1:15" x14ac:dyDescent="0.25">
      <c r="A349" s="2">
        <v>1</v>
      </c>
      <c r="B349" s="2">
        <v>2016</v>
      </c>
      <c r="C349" t="s">
        <v>251</v>
      </c>
      <c r="D349" t="s">
        <v>48</v>
      </c>
      <c r="E349" s="2" t="s">
        <v>12</v>
      </c>
      <c r="F349" s="2">
        <f>VLOOKUP(C349,'Five Year Alumni Srvy 2016 Data'!C:F,4,FALSE)</f>
        <v>0</v>
      </c>
      <c r="G349" s="2" t="str">
        <f>VLOOKUP(F349,Coding!K:L,2,FALSE)</f>
        <v>Non-URM</v>
      </c>
      <c r="H349" t="s">
        <v>252</v>
      </c>
      <c r="I349" t="s">
        <v>206</v>
      </c>
      <c r="J349" t="s">
        <v>15</v>
      </c>
      <c r="K349" t="s">
        <v>159</v>
      </c>
      <c r="L349" s="3"/>
      <c r="M349" t="s">
        <v>52</v>
      </c>
      <c r="N349" t="s">
        <v>160</v>
      </c>
    </row>
    <row r="350" spans="1:15" x14ac:dyDescent="0.25">
      <c r="A350" s="2">
        <v>1</v>
      </c>
      <c r="B350" s="2">
        <v>2016</v>
      </c>
      <c r="C350" t="s">
        <v>251</v>
      </c>
      <c r="D350" t="s">
        <v>48</v>
      </c>
      <c r="E350" s="2" t="s">
        <v>12</v>
      </c>
      <c r="F350" s="2">
        <f>VLOOKUP(C350,'Five Year Alumni Srvy 2016 Data'!C:F,4,FALSE)</f>
        <v>0</v>
      </c>
      <c r="G350" s="2" t="str">
        <f>VLOOKUP(F350,Coding!K:L,2,FALSE)</f>
        <v>Non-URM</v>
      </c>
      <c r="H350" t="s">
        <v>252</v>
      </c>
      <c r="I350" t="s">
        <v>206</v>
      </c>
      <c r="J350" t="s">
        <v>15</v>
      </c>
      <c r="K350" t="s">
        <v>161</v>
      </c>
      <c r="L350" s="3"/>
      <c r="M350" t="s">
        <v>52</v>
      </c>
      <c r="N350" t="s">
        <v>162</v>
      </c>
    </row>
    <row r="351" spans="1:15" x14ac:dyDescent="0.25">
      <c r="A351" s="2">
        <v>1</v>
      </c>
      <c r="B351" s="2">
        <v>2016</v>
      </c>
      <c r="C351" t="s">
        <v>251</v>
      </c>
      <c r="D351" t="s">
        <v>48</v>
      </c>
      <c r="E351" s="2" t="s">
        <v>12</v>
      </c>
      <c r="F351" s="2">
        <f>VLOOKUP(C351,'Five Year Alumni Srvy 2016 Data'!C:F,4,FALSE)</f>
        <v>0</v>
      </c>
      <c r="G351" s="2" t="str">
        <f>VLOOKUP(F351,Coding!K:L,2,FALSE)</f>
        <v>Non-URM</v>
      </c>
      <c r="H351" t="s">
        <v>252</v>
      </c>
      <c r="I351" t="s">
        <v>206</v>
      </c>
      <c r="J351" t="s">
        <v>15</v>
      </c>
      <c r="K351" t="s">
        <v>163</v>
      </c>
      <c r="L351" s="2">
        <v>1</v>
      </c>
      <c r="M351" t="s">
        <v>52</v>
      </c>
      <c r="N351" t="s">
        <v>164</v>
      </c>
      <c r="O351" t="s">
        <v>165</v>
      </c>
    </row>
    <row r="352" spans="1:15" x14ac:dyDescent="0.25">
      <c r="A352" s="2">
        <v>1</v>
      </c>
      <c r="B352" s="2">
        <v>2016</v>
      </c>
      <c r="C352" t="s">
        <v>253</v>
      </c>
      <c r="D352" t="s">
        <v>48</v>
      </c>
      <c r="E352" s="2" t="s">
        <v>12</v>
      </c>
      <c r="F352" s="2">
        <f>VLOOKUP(C352,'Five Year Alumni Srvy 2016 Data'!C:F,4,FALSE)</f>
        <v>0</v>
      </c>
      <c r="G352" s="2" t="str">
        <f>VLOOKUP(F352,Coding!K:L,2,FALSE)</f>
        <v>Non-URM</v>
      </c>
      <c r="H352" t="s">
        <v>254</v>
      </c>
      <c r="I352" t="s">
        <v>206</v>
      </c>
      <c r="J352" t="s">
        <v>15</v>
      </c>
      <c r="K352" t="s">
        <v>51</v>
      </c>
      <c r="L352" s="3"/>
      <c r="M352" t="s">
        <v>52</v>
      </c>
      <c r="N352" t="s">
        <v>53</v>
      </c>
    </row>
    <row r="353" spans="1:15" x14ac:dyDescent="0.25">
      <c r="A353" s="2">
        <v>1</v>
      </c>
      <c r="B353" s="2">
        <v>2016</v>
      </c>
      <c r="C353" t="s">
        <v>253</v>
      </c>
      <c r="D353" t="s">
        <v>48</v>
      </c>
      <c r="E353" s="2" t="s">
        <v>12</v>
      </c>
      <c r="F353" s="2">
        <f>VLOOKUP(C353,'Five Year Alumni Srvy 2016 Data'!C:F,4,FALSE)</f>
        <v>0</v>
      </c>
      <c r="G353" s="2" t="str">
        <f>VLOOKUP(F353,Coding!K:L,2,FALSE)</f>
        <v>Non-URM</v>
      </c>
      <c r="H353" t="s">
        <v>254</v>
      </c>
      <c r="I353" t="s">
        <v>206</v>
      </c>
      <c r="J353" t="s">
        <v>15</v>
      </c>
      <c r="K353" t="s">
        <v>72</v>
      </c>
      <c r="L353" s="3"/>
      <c r="M353" t="s">
        <v>52</v>
      </c>
      <c r="N353" t="s">
        <v>73</v>
      </c>
    </row>
    <row r="354" spans="1:15" x14ac:dyDescent="0.25">
      <c r="A354" s="2">
        <v>1</v>
      </c>
      <c r="B354" s="2">
        <v>2016</v>
      </c>
      <c r="C354" t="s">
        <v>253</v>
      </c>
      <c r="D354" t="s">
        <v>48</v>
      </c>
      <c r="E354" s="2" t="s">
        <v>12</v>
      </c>
      <c r="F354" s="2">
        <f>VLOOKUP(C354,'Five Year Alumni Srvy 2016 Data'!C:F,4,FALSE)</f>
        <v>0</v>
      </c>
      <c r="G354" s="2" t="str">
        <f>VLOOKUP(F354,Coding!K:L,2,FALSE)</f>
        <v>Non-URM</v>
      </c>
      <c r="H354" t="s">
        <v>254</v>
      </c>
      <c r="I354" t="s">
        <v>206</v>
      </c>
      <c r="J354" t="s">
        <v>15</v>
      </c>
      <c r="K354" t="s">
        <v>133</v>
      </c>
      <c r="L354" s="2">
        <v>2</v>
      </c>
      <c r="M354" t="s">
        <v>52</v>
      </c>
      <c r="N354" t="s">
        <v>134</v>
      </c>
      <c r="O354" t="s">
        <v>63</v>
      </c>
    </row>
    <row r="355" spans="1:15" x14ac:dyDescent="0.25">
      <c r="A355" s="2">
        <v>1</v>
      </c>
      <c r="B355" s="2">
        <v>2016</v>
      </c>
      <c r="C355" t="s">
        <v>253</v>
      </c>
      <c r="D355" t="s">
        <v>48</v>
      </c>
      <c r="E355" s="2" t="s">
        <v>12</v>
      </c>
      <c r="F355" s="2">
        <f>VLOOKUP(C355,'Five Year Alumni Srvy 2016 Data'!C:F,4,FALSE)</f>
        <v>0</v>
      </c>
      <c r="G355" s="2" t="str">
        <f>VLOOKUP(F355,Coding!K:L,2,FALSE)</f>
        <v>Non-URM</v>
      </c>
      <c r="H355" t="s">
        <v>254</v>
      </c>
      <c r="I355" t="s">
        <v>206</v>
      </c>
      <c r="J355" t="s">
        <v>15</v>
      </c>
      <c r="K355" t="s">
        <v>151</v>
      </c>
      <c r="L355" s="3"/>
      <c r="M355" t="s">
        <v>52</v>
      </c>
      <c r="N355" t="s">
        <v>152</v>
      </c>
    </row>
    <row r="356" spans="1:15" x14ac:dyDescent="0.25">
      <c r="A356" s="2">
        <v>1</v>
      </c>
      <c r="B356" s="2">
        <v>2016</v>
      </c>
      <c r="C356" t="s">
        <v>253</v>
      </c>
      <c r="D356" t="s">
        <v>48</v>
      </c>
      <c r="E356" s="2" t="s">
        <v>12</v>
      </c>
      <c r="F356" s="2">
        <f>VLOOKUP(C356,'Five Year Alumni Srvy 2016 Data'!C:F,4,FALSE)</f>
        <v>0</v>
      </c>
      <c r="G356" s="2" t="str">
        <f>VLOOKUP(F356,Coding!K:L,2,FALSE)</f>
        <v>Non-URM</v>
      </c>
      <c r="H356" t="s">
        <v>254</v>
      </c>
      <c r="I356" t="s">
        <v>206</v>
      </c>
      <c r="J356" t="s">
        <v>15</v>
      </c>
      <c r="K356" t="s">
        <v>159</v>
      </c>
      <c r="L356" s="3"/>
      <c r="M356" t="s">
        <v>52</v>
      </c>
      <c r="N356" t="s">
        <v>160</v>
      </c>
    </row>
    <row r="357" spans="1:15" x14ac:dyDescent="0.25">
      <c r="A357" s="2">
        <v>1</v>
      </c>
      <c r="B357" s="2">
        <v>2016</v>
      </c>
      <c r="C357" t="s">
        <v>253</v>
      </c>
      <c r="D357" t="s">
        <v>48</v>
      </c>
      <c r="E357" s="2" t="s">
        <v>12</v>
      </c>
      <c r="F357" s="2">
        <f>VLOOKUP(C357,'Five Year Alumni Srvy 2016 Data'!C:F,4,FALSE)</f>
        <v>0</v>
      </c>
      <c r="G357" s="2" t="str">
        <f>VLOOKUP(F357,Coding!K:L,2,FALSE)</f>
        <v>Non-URM</v>
      </c>
      <c r="H357" t="s">
        <v>254</v>
      </c>
      <c r="I357" t="s">
        <v>206</v>
      </c>
      <c r="J357" t="s">
        <v>15</v>
      </c>
      <c r="K357" t="s">
        <v>161</v>
      </c>
      <c r="L357" s="3"/>
      <c r="M357" t="s">
        <v>52</v>
      </c>
      <c r="N357" t="s">
        <v>162</v>
      </c>
    </row>
    <row r="358" spans="1:15" x14ac:dyDescent="0.25">
      <c r="A358" s="2">
        <v>1</v>
      </c>
      <c r="B358" s="2">
        <v>2016</v>
      </c>
      <c r="C358" t="s">
        <v>253</v>
      </c>
      <c r="D358" t="s">
        <v>48</v>
      </c>
      <c r="E358" s="2" t="s">
        <v>12</v>
      </c>
      <c r="F358" s="2">
        <f>VLOOKUP(C358,'Five Year Alumni Srvy 2016 Data'!C:F,4,FALSE)</f>
        <v>0</v>
      </c>
      <c r="G358" s="2" t="str">
        <f>VLOOKUP(F358,Coding!K:L,2,FALSE)</f>
        <v>Non-URM</v>
      </c>
      <c r="H358" t="s">
        <v>254</v>
      </c>
      <c r="I358" t="s">
        <v>206</v>
      </c>
      <c r="J358" t="s">
        <v>15</v>
      </c>
      <c r="K358" t="s">
        <v>163</v>
      </c>
      <c r="L358" s="2">
        <v>1</v>
      </c>
      <c r="M358" t="s">
        <v>52</v>
      </c>
      <c r="N358" t="s">
        <v>164</v>
      </c>
      <c r="O358" t="s">
        <v>165</v>
      </c>
    </row>
    <row r="359" spans="1:15" x14ac:dyDescent="0.25">
      <c r="A359" s="2">
        <v>1</v>
      </c>
      <c r="B359" s="2">
        <v>2016</v>
      </c>
      <c r="C359" t="s">
        <v>257</v>
      </c>
      <c r="D359" t="s">
        <v>204</v>
      </c>
      <c r="E359" s="2" t="s">
        <v>12</v>
      </c>
      <c r="F359" s="2">
        <f>VLOOKUP(C359,'Five Year Alumni Srvy 2016 Data'!C:F,4,FALSE)</f>
        <v>0</v>
      </c>
      <c r="G359" s="2" t="str">
        <f>VLOOKUP(F359,Coding!K:L,2,FALSE)</f>
        <v>Non-URM</v>
      </c>
      <c r="H359" t="s">
        <v>258</v>
      </c>
      <c r="I359" t="s">
        <v>258</v>
      </c>
      <c r="J359" t="s">
        <v>17</v>
      </c>
      <c r="K359" t="s">
        <v>51</v>
      </c>
      <c r="L359" s="2">
        <v>1</v>
      </c>
      <c r="M359" t="s">
        <v>52</v>
      </c>
      <c r="N359" t="s">
        <v>53</v>
      </c>
      <c r="O359" t="s">
        <v>216</v>
      </c>
    </row>
    <row r="360" spans="1:15" x14ac:dyDescent="0.25">
      <c r="A360" s="2">
        <v>1</v>
      </c>
      <c r="B360" s="2">
        <v>2016</v>
      </c>
      <c r="C360" t="s">
        <v>257</v>
      </c>
      <c r="D360" t="s">
        <v>204</v>
      </c>
      <c r="E360" s="2" t="s">
        <v>12</v>
      </c>
      <c r="F360" s="2">
        <f>VLOOKUP(C360,'Five Year Alumni Srvy 2016 Data'!C:F,4,FALSE)</f>
        <v>0</v>
      </c>
      <c r="G360" s="2" t="str">
        <f>VLOOKUP(F360,Coding!K:L,2,FALSE)</f>
        <v>Non-URM</v>
      </c>
      <c r="H360" t="s">
        <v>258</v>
      </c>
      <c r="I360" t="s">
        <v>258</v>
      </c>
      <c r="J360" t="s">
        <v>17</v>
      </c>
      <c r="K360" t="s">
        <v>72</v>
      </c>
      <c r="L360" s="2">
        <v>1</v>
      </c>
      <c r="M360" t="s">
        <v>52</v>
      </c>
      <c r="N360" t="s">
        <v>73</v>
      </c>
      <c r="O360" t="s">
        <v>177</v>
      </c>
    </row>
    <row r="361" spans="1:15" x14ac:dyDescent="0.25">
      <c r="A361" s="2">
        <v>1</v>
      </c>
      <c r="B361" s="2">
        <v>2016</v>
      </c>
      <c r="C361" t="s">
        <v>257</v>
      </c>
      <c r="D361" t="s">
        <v>204</v>
      </c>
      <c r="E361" s="2" t="s">
        <v>12</v>
      </c>
      <c r="F361" s="2">
        <f>VLOOKUP(C361,'Five Year Alumni Srvy 2016 Data'!C:F,4,FALSE)</f>
        <v>0</v>
      </c>
      <c r="G361" s="2" t="str">
        <f>VLOOKUP(F361,Coding!K:L,2,FALSE)</f>
        <v>Non-URM</v>
      </c>
      <c r="H361" t="s">
        <v>258</v>
      </c>
      <c r="I361" t="s">
        <v>258</v>
      </c>
      <c r="J361" t="s">
        <v>17</v>
      </c>
      <c r="K361" t="s">
        <v>133</v>
      </c>
      <c r="L361" s="2">
        <v>1</v>
      </c>
      <c r="M361" t="s">
        <v>52</v>
      </c>
      <c r="N361" t="s">
        <v>134</v>
      </c>
      <c r="O361" t="s">
        <v>177</v>
      </c>
    </row>
    <row r="362" spans="1:15" x14ac:dyDescent="0.25">
      <c r="A362" s="2">
        <v>1</v>
      </c>
      <c r="B362" s="2">
        <v>2016</v>
      </c>
      <c r="C362" t="s">
        <v>257</v>
      </c>
      <c r="D362" t="s">
        <v>204</v>
      </c>
      <c r="E362" s="2" t="s">
        <v>12</v>
      </c>
      <c r="F362" s="2">
        <f>VLOOKUP(C362,'Five Year Alumni Srvy 2016 Data'!C:F,4,FALSE)</f>
        <v>0</v>
      </c>
      <c r="G362" s="2" t="str">
        <f>VLOOKUP(F362,Coding!K:L,2,FALSE)</f>
        <v>Non-URM</v>
      </c>
      <c r="H362" t="s">
        <v>258</v>
      </c>
      <c r="I362" t="s">
        <v>258</v>
      </c>
      <c r="J362" t="s">
        <v>17</v>
      </c>
      <c r="K362" t="s">
        <v>151</v>
      </c>
      <c r="L362" s="2">
        <v>9</v>
      </c>
      <c r="M362" t="s">
        <v>52</v>
      </c>
      <c r="N362" t="s">
        <v>152</v>
      </c>
      <c r="O362" t="s">
        <v>188</v>
      </c>
    </row>
    <row r="363" spans="1:15" x14ac:dyDescent="0.25">
      <c r="A363" s="2">
        <v>1</v>
      </c>
      <c r="B363" s="2">
        <v>2016</v>
      </c>
      <c r="C363" t="s">
        <v>257</v>
      </c>
      <c r="D363" t="s">
        <v>204</v>
      </c>
      <c r="E363" s="2" t="s">
        <v>12</v>
      </c>
      <c r="F363" s="2">
        <f>VLOOKUP(C363,'Five Year Alumni Srvy 2016 Data'!C:F,4,FALSE)</f>
        <v>0</v>
      </c>
      <c r="G363" s="2" t="str">
        <f>VLOOKUP(F363,Coding!K:L,2,FALSE)</f>
        <v>Non-URM</v>
      </c>
      <c r="H363" t="s">
        <v>258</v>
      </c>
      <c r="I363" t="s">
        <v>258</v>
      </c>
      <c r="J363" t="s">
        <v>17</v>
      </c>
      <c r="K363" t="s">
        <v>159</v>
      </c>
      <c r="L363" s="3"/>
      <c r="M363" t="s">
        <v>52</v>
      </c>
      <c r="N363" t="s">
        <v>160</v>
      </c>
    </row>
    <row r="364" spans="1:15" x14ac:dyDescent="0.25">
      <c r="A364" s="2">
        <v>1</v>
      </c>
      <c r="B364" s="2">
        <v>2016</v>
      </c>
      <c r="C364" t="s">
        <v>257</v>
      </c>
      <c r="D364" t="s">
        <v>204</v>
      </c>
      <c r="E364" s="2" t="s">
        <v>12</v>
      </c>
      <c r="F364" s="2">
        <f>VLOOKUP(C364,'Five Year Alumni Srvy 2016 Data'!C:F,4,FALSE)</f>
        <v>0</v>
      </c>
      <c r="G364" s="2" t="str">
        <f>VLOOKUP(F364,Coding!K:L,2,FALSE)</f>
        <v>Non-URM</v>
      </c>
      <c r="H364" t="s">
        <v>258</v>
      </c>
      <c r="I364" t="s">
        <v>258</v>
      </c>
      <c r="J364" t="s">
        <v>17</v>
      </c>
      <c r="K364" t="s">
        <v>161</v>
      </c>
      <c r="L364" s="3"/>
      <c r="M364" t="s">
        <v>52</v>
      </c>
      <c r="N364" t="s">
        <v>162</v>
      </c>
    </row>
    <row r="365" spans="1:15" x14ac:dyDescent="0.25">
      <c r="A365" s="2">
        <v>1</v>
      </c>
      <c r="B365" s="2">
        <v>2016</v>
      </c>
      <c r="C365" t="s">
        <v>257</v>
      </c>
      <c r="D365" t="s">
        <v>204</v>
      </c>
      <c r="E365" s="2" t="s">
        <v>12</v>
      </c>
      <c r="F365" s="2">
        <f>VLOOKUP(C365,'Five Year Alumni Srvy 2016 Data'!C:F,4,FALSE)</f>
        <v>0</v>
      </c>
      <c r="G365" s="2" t="str">
        <f>VLOOKUP(F365,Coding!K:L,2,FALSE)</f>
        <v>Non-URM</v>
      </c>
      <c r="H365" t="s">
        <v>258</v>
      </c>
      <c r="I365" t="s">
        <v>258</v>
      </c>
      <c r="J365" t="s">
        <v>17</v>
      </c>
      <c r="K365" t="s">
        <v>163</v>
      </c>
      <c r="L365" s="2">
        <v>2</v>
      </c>
      <c r="M365" t="s">
        <v>52</v>
      </c>
      <c r="N365" t="s">
        <v>164</v>
      </c>
      <c r="O365" t="s">
        <v>177</v>
      </c>
    </row>
    <row r="366" spans="1:15" x14ac:dyDescent="0.25">
      <c r="A366" s="2">
        <v>1</v>
      </c>
      <c r="B366" s="2">
        <v>2016</v>
      </c>
      <c r="C366" t="s">
        <v>259</v>
      </c>
      <c r="D366" t="s">
        <v>169</v>
      </c>
      <c r="E366" s="2" t="s">
        <v>12</v>
      </c>
      <c r="F366" s="2">
        <f>VLOOKUP(C366,'Five Year Alumni Srvy 2016 Data'!C:F,4,FALSE)</f>
        <v>0</v>
      </c>
      <c r="G366" s="2" t="str">
        <f>VLOOKUP(F366,Coding!K:L,2,FALSE)</f>
        <v>Non-URM</v>
      </c>
      <c r="H366" t="s">
        <v>260</v>
      </c>
      <c r="I366" t="s">
        <v>261</v>
      </c>
      <c r="J366" t="s">
        <v>10</v>
      </c>
      <c r="K366" t="s">
        <v>51</v>
      </c>
      <c r="L366" s="2">
        <v>1</v>
      </c>
      <c r="M366" t="s">
        <v>52</v>
      </c>
      <c r="N366" t="s">
        <v>53</v>
      </c>
      <c r="O366" t="s">
        <v>216</v>
      </c>
    </row>
    <row r="367" spans="1:15" x14ac:dyDescent="0.25">
      <c r="A367" s="2">
        <v>1</v>
      </c>
      <c r="B367" s="2">
        <v>2016</v>
      </c>
      <c r="C367" t="s">
        <v>259</v>
      </c>
      <c r="D367" t="s">
        <v>169</v>
      </c>
      <c r="E367" s="2" t="s">
        <v>12</v>
      </c>
      <c r="F367" s="2">
        <f>VLOOKUP(C367,'Five Year Alumni Srvy 2016 Data'!C:F,4,FALSE)</f>
        <v>0</v>
      </c>
      <c r="G367" s="2" t="str">
        <f>VLOOKUP(F367,Coding!K:L,2,FALSE)</f>
        <v>Non-URM</v>
      </c>
      <c r="H367" t="s">
        <v>260</v>
      </c>
      <c r="I367" t="s">
        <v>261</v>
      </c>
      <c r="J367" t="s">
        <v>10</v>
      </c>
      <c r="K367" t="s">
        <v>72</v>
      </c>
      <c r="L367" s="2">
        <v>4</v>
      </c>
      <c r="M367" t="s">
        <v>52</v>
      </c>
      <c r="N367" t="s">
        <v>73</v>
      </c>
      <c r="O367" t="s">
        <v>262</v>
      </c>
    </row>
    <row r="368" spans="1:15" x14ac:dyDescent="0.25">
      <c r="A368" s="2">
        <v>1</v>
      </c>
      <c r="B368" s="2">
        <v>2016</v>
      </c>
      <c r="C368" t="s">
        <v>259</v>
      </c>
      <c r="D368" t="s">
        <v>169</v>
      </c>
      <c r="E368" s="2" t="s">
        <v>12</v>
      </c>
      <c r="F368" s="2">
        <f>VLOOKUP(C368,'Five Year Alumni Srvy 2016 Data'!C:F,4,FALSE)</f>
        <v>0</v>
      </c>
      <c r="G368" s="2" t="str">
        <f>VLOOKUP(F368,Coding!K:L,2,FALSE)</f>
        <v>Non-URM</v>
      </c>
      <c r="H368" t="s">
        <v>260</v>
      </c>
      <c r="I368" t="s">
        <v>261</v>
      </c>
      <c r="J368" t="s">
        <v>10</v>
      </c>
      <c r="K368" t="s">
        <v>133</v>
      </c>
      <c r="L368" s="2">
        <v>1</v>
      </c>
      <c r="M368" t="s">
        <v>52</v>
      </c>
      <c r="N368" t="s">
        <v>134</v>
      </c>
      <c r="O368" t="s">
        <v>177</v>
      </c>
    </row>
    <row r="369" spans="1:15" x14ac:dyDescent="0.25">
      <c r="A369" s="2">
        <v>1</v>
      </c>
      <c r="B369" s="2">
        <v>2016</v>
      </c>
      <c r="C369" t="s">
        <v>259</v>
      </c>
      <c r="D369" t="s">
        <v>169</v>
      </c>
      <c r="E369" s="2" t="s">
        <v>12</v>
      </c>
      <c r="F369" s="2">
        <f>VLOOKUP(C369,'Five Year Alumni Srvy 2016 Data'!C:F,4,FALSE)</f>
        <v>0</v>
      </c>
      <c r="G369" s="2" t="str">
        <f>VLOOKUP(F369,Coding!K:L,2,FALSE)</f>
        <v>Non-URM</v>
      </c>
      <c r="H369" t="s">
        <v>260</v>
      </c>
      <c r="I369" t="s">
        <v>261</v>
      </c>
      <c r="J369" t="s">
        <v>10</v>
      </c>
      <c r="K369" t="s">
        <v>151</v>
      </c>
      <c r="L369" s="3"/>
      <c r="M369" t="s">
        <v>52</v>
      </c>
      <c r="N369" t="s">
        <v>152</v>
      </c>
    </row>
    <row r="370" spans="1:15" x14ac:dyDescent="0.25">
      <c r="A370" s="2">
        <v>1</v>
      </c>
      <c r="B370" s="2">
        <v>2016</v>
      </c>
      <c r="C370" t="s">
        <v>259</v>
      </c>
      <c r="D370" t="s">
        <v>169</v>
      </c>
      <c r="E370" s="2" t="s">
        <v>12</v>
      </c>
      <c r="F370" s="2">
        <f>VLOOKUP(C370,'Five Year Alumni Srvy 2016 Data'!C:F,4,FALSE)</f>
        <v>0</v>
      </c>
      <c r="G370" s="2" t="str">
        <f>VLOOKUP(F370,Coding!K:L,2,FALSE)</f>
        <v>Non-URM</v>
      </c>
      <c r="H370" t="s">
        <v>260</v>
      </c>
      <c r="I370" t="s">
        <v>261</v>
      </c>
      <c r="J370" t="s">
        <v>10</v>
      </c>
      <c r="K370" t="s">
        <v>159</v>
      </c>
      <c r="L370" s="3"/>
      <c r="M370" t="s">
        <v>52</v>
      </c>
      <c r="N370" t="s">
        <v>160</v>
      </c>
    </row>
    <row r="371" spans="1:15" x14ac:dyDescent="0.25">
      <c r="A371" s="2">
        <v>1</v>
      </c>
      <c r="B371" s="2">
        <v>2016</v>
      </c>
      <c r="C371" t="s">
        <v>259</v>
      </c>
      <c r="D371" t="s">
        <v>169</v>
      </c>
      <c r="E371" s="2" t="s">
        <v>12</v>
      </c>
      <c r="F371" s="2">
        <f>VLOOKUP(C371,'Five Year Alumni Srvy 2016 Data'!C:F,4,FALSE)</f>
        <v>0</v>
      </c>
      <c r="G371" s="2" t="str">
        <f>VLOOKUP(F371,Coding!K:L,2,FALSE)</f>
        <v>Non-URM</v>
      </c>
      <c r="H371" t="s">
        <v>260</v>
      </c>
      <c r="I371" t="s">
        <v>261</v>
      </c>
      <c r="J371" t="s">
        <v>10</v>
      </c>
      <c r="K371" t="s">
        <v>161</v>
      </c>
      <c r="L371" s="2">
        <v>9</v>
      </c>
      <c r="M371" t="s">
        <v>52</v>
      </c>
      <c r="N371" t="s">
        <v>162</v>
      </c>
      <c r="O371" t="s">
        <v>188</v>
      </c>
    </row>
    <row r="372" spans="1:15" x14ac:dyDescent="0.25">
      <c r="A372" s="2">
        <v>1</v>
      </c>
      <c r="B372" s="2">
        <v>2016</v>
      </c>
      <c r="C372" t="s">
        <v>259</v>
      </c>
      <c r="D372" t="s">
        <v>169</v>
      </c>
      <c r="E372" s="2" t="s">
        <v>12</v>
      </c>
      <c r="F372" s="2">
        <f>VLOOKUP(C372,'Five Year Alumni Srvy 2016 Data'!C:F,4,FALSE)</f>
        <v>0</v>
      </c>
      <c r="G372" s="2" t="str">
        <f>VLOOKUP(F372,Coding!K:L,2,FALSE)</f>
        <v>Non-URM</v>
      </c>
      <c r="H372" t="s">
        <v>260</v>
      </c>
      <c r="I372" t="s">
        <v>261</v>
      </c>
      <c r="J372" t="s">
        <v>10</v>
      </c>
      <c r="K372" t="s">
        <v>163</v>
      </c>
      <c r="L372" s="2">
        <v>2</v>
      </c>
      <c r="M372" t="s">
        <v>52</v>
      </c>
      <c r="N372" t="s">
        <v>164</v>
      </c>
      <c r="O372" t="s">
        <v>177</v>
      </c>
    </row>
    <row r="373" spans="1:15" x14ac:dyDescent="0.25">
      <c r="A373" s="2">
        <v>1</v>
      </c>
      <c r="B373" s="2">
        <v>2016</v>
      </c>
      <c r="C373" t="s">
        <v>265</v>
      </c>
      <c r="D373" t="s">
        <v>169</v>
      </c>
      <c r="E373" s="2" t="s">
        <v>12</v>
      </c>
      <c r="F373" s="2">
        <f>VLOOKUP(C373,'Five Year Alumni Srvy 2016 Data'!C:F,4,FALSE)</f>
        <v>0</v>
      </c>
      <c r="G373" s="2" t="str">
        <f>VLOOKUP(F373,Coding!K:L,2,FALSE)</f>
        <v>Non-URM</v>
      </c>
      <c r="H373" t="s">
        <v>266</v>
      </c>
      <c r="I373" t="s">
        <v>267</v>
      </c>
      <c r="J373" t="s">
        <v>10</v>
      </c>
      <c r="K373" t="s">
        <v>51</v>
      </c>
      <c r="L373" s="2">
        <v>5</v>
      </c>
      <c r="M373" t="s">
        <v>52</v>
      </c>
      <c r="N373" t="s">
        <v>53</v>
      </c>
      <c r="O373" t="s">
        <v>183</v>
      </c>
    </row>
    <row r="374" spans="1:15" x14ac:dyDescent="0.25">
      <c r="A374" s="2">
        <v>1</v>
      </c>
      <c r="B374" s="2">
        <v>2016</v>
      </c>
      <c r="C374" t="s">
        <v>265</v>
      </c>
      <c r="D374" t="s">
        <v>169</v>
      </c>
      <c r="E374" s="2" t="s">
        <v>12</v>
      </c>
      <c r="F374" s="2">
        <f>VLOOKUP(C374,'Five Year Alumni Srvy 2016 Data'!C:F,4,FALSE)</f>
        <v>0</v>
      </c>
      <c r="G374" s="2" t="str">
        <f>VLOOKUP(F374,Coding!K:L,2,FALSE)</f>
        <v>Non-URM</v>
      </c>
      <c r="H374" t="s">
        <v>266</v>
      </c>
      <c r="I374" t="s">
        <v>267</v>
      </c>
      <c r="J374" t="s">
        <v>10</v>
      </c>
      <c r="K374" t="s">
        <v>72</v>
      </c>
      <c r="L374" s="2">
        <v>2</v>
      </c>
      <c r="M374" t="s">
        <v>52</v>
      </c>
      <c r="N374" t="s">
        <v>73</v>
      </c>
      <c r="O374" t="s">
        <v>173</v>
      </c>
    </row>
    <row r="375" spans="1:15" x14ac:dyDescent="0.25">
      <c r="A375" s="2">
        <v>1</v>
      </c>
      <c r="B375" s="2">
        <v>2016</v>
      </c>
      <c r="C375" t="s">
        <v>265</v>
      </c>
      <c r="D375" t="s">
        <v>169</v>
      </c>
      <c r="E375" s="2" t="s">
        <v>12</v>
      </c>
      <c r="F375" s="2">
        <f>VLOOKUP(C375,'Five Year Alumni Srvy 2016 Data'!C:F,4,FALSE)</f>
        <v>0</v>
      </c>
      <c r="G375" s="2" t="str">
        <f>VLOOKUP(F375,Coding!K:L,2,FALSE)</f>
        <v>Non-URM</v>
      </c>
      <c r="H375" t="s">
        <v>266</v>
      </c>
      <c r="I375" t="s">
        <v>267</v>
      </c>
      <c r="J375" t="s">
        <v>10</v>
      </c>
      <c r="K375" t="s">
        <v>133</v>
      </c>
      <c r="L375" s="2">
        <v>1</v>
      </c>
      <c r="M375" t="s">
        <v>52</v>
      </c>
      <c r="N375" t="s">
        <v>134</v>
      </c>
      <c r="O375" t="s">
        <v>177</v>
      </c>
    </row>
    <row r="376" spans="1:15" x14ac:dyDescent="0.25">
      <c r="A376" s="2">
        <v>1</v>
      </c>
      <c r="B376" s="2">
        <v>2016</v>
      </c>
      <c r="C376" t="s">
        <v>265</v>
      </c>
      <c r="D376" t="s">
        <v>169</v>
      </c>
      <c r="E376" s="2" t="s">
        <v>12</v>
      </c>
      <c r="F376" s="2">
        <f>VLOOKUP(C376,'Five Year Alumni Srvy 2016 Data'!C:F,4,FALSE)</f>
        <v>0</v>
      </c>
      <c r="G376" s="2" t="str">
        <f>VLOOKUP(F376,Coding!K:L,2,FALSE)</f>
        <v>Non-URM</v>
      </c>
      <c r="H376" t="s">
        <v>266</v>
      </c>
      <c r="I376" t="s">
        <v>267</v>
      </c>
      <c r="J376" t="s">
        <v>10</v>
      </c>
      <c r="K376" t="s">
        <v>151</v>
      </c>
      <c r="L376" s="3"/>
      <c r="M376" t="s">
        <v>52</v>
      </c>
      <c r="N376" t="s">
        <v>152</v>
      </c>
    </row>
    <row r="377" spans="1:15" x14ac:dyDescent="0.25">
      <c r="A377" s="2">
        <v>1</v>
      </c>
      <c r="B377" s="2">
        <v>2016</v>
      </c>
      <c r="C377" t="s">
        <v>265</v>
      </c>
      <c r="D377" t="s">
        <v>169</v>
      </c>
      <c r="E377" s="2" t="s">
        <v>12</v>
      </c>
      <c r="F377" s="2">
        <f>VLOOKUP(C377,'Five Year Alumni Srvy 2016 Data'!C:F,4,FALSE)</f>
        <v>0</v>
      </c>
      <c r="G377" s="2" t="str">
        <f>VLOOKUP(F377,Coding!K:L,2,FALSE)</f>
        <v>Non-URM</v>
      </c>
      <c r="H377" t="s">
        <v>266</v>
      </c>
      <c r="I377" t="s">
        <v>267</v>
      </c>
      <c r="J377" t="s">
        <v>10</v>
      </c>
      <c r="K377" t="s">
        <v>159</v>
      </c>
      <c r="L377" s="2">
        <v>6</v>
      </c>
      <c r="M377" t="s">
        <v>52</v>
      </c>
      <c r="N377" t="s">
        <v>160</v>
      </c>
      <c r="O377" t="s">
        <v>202</v>
      </c>
    </row>
    <row r="378" spans="1:15" x14ac:dyDescent="0.25">
      <c r="A378" s="2">
        <v>1</v>
      </c>
      <c r="B378" s="2">
        <v>2016</v>
      </c>
      <c r="C378" t="s">
        <v>265</v>
      </c>
      <c r="D378" t="s">
        <v>169</v>
      </c>
      <c r="E378" s="2" t="s">
        <v>12</v>
      </c>
      <c r="F378" s="2">
        <f>VLOOKUP(C378,'Five Year Alumni Srvy 2016 Data'!C:F,4,FALSE)</f>
        <v>0</v>
      </c>
      <c r="G378" s="2" t="str">
        <f>VLOOKUP(F378,Coding!K:L,2,FALSE)</f>
        <v>Non-URM</v>
      </c>
      <c r="H378" t="s">
        <v>266</v>
      </c>
      <c r="I378" t="s">
        <v>267</v>
      </c>
      <c r="J378" t="s">
        <v>10</v>
      </c>
      <c r="K378" t="s">
        <v>161</v>
      </c>
      <c r="L378" s="3"/>
      <c r="M378" t="s">
        <v>52</v>
      </c>
      <c r="N378" t="s">
        <v>162</v>
      </c>
    </row>
    <row r="379" spans="1:15" x14ac:dyDescent="0.25">
      <c r="A379" s="2">
        <v>1</v>
      </c>
      <c r="B379" s="2">
        <v>2016</v>
      </c>
      <c r="C379" t="s">
        <v>265</v>
      </c>
      <c r="D379" t="s">
        <v>169</v>
      </c>
      <c r="E379" s="2" t="s">
        <v>12</v>
      </c>
      <c r="F379" s="2">
        <f>VLOOKUP(C379,'Five Year Alumni Srvy 2016 Data'!C:F,4,FALSE)</f>
        <v>0</v>
      </c>
      <c r="G379" s="2" t="str">
        <f>VLOOKUP(F379,Coding!K:L,2,FALSE)</f>
        <v>Non-URM</v>
      </c>
      <c r="H379" t="s">
        <v>266</v>
      </c>
      <c r="I379" t="s">
        <v>267</v>
      </c>
      <c r="J379" t="s">
        <v>10</v>
      </c>
      <c r="K379" t="s">
        <v>163</v>
      </c>
      <c r="L379" s="2">
        <v>1</v>
      </c>
      <c r="M379" t="s">
        <v>52</v>
      </c>
      <c r="N379" t="s">
        <v>164</v>
      </c>
      <c r="O379" t="s">
        <v>165</v>
      </c>
    </row>
    <row r="380" spans="1:15" x14ac:dyDescent="0.25">
      <c r="A380" s="2">
        <v>1</v>
      </c>
      <c r="B380" s="2">
        <v>2016</v>
      </c>
      <c r="C380" t="s">
        <v>276</v>
      </c>
      <c r="D380" t="s">
        <v>48</v>
      </c>
      <c r="E380" s="2" t="s">
        <v>12</v>
      </c>
      <c r="F380" s="2">
        <f>VLOOKUP(C380,'Five Year Alumni Srvy 2016 Data'!C:F,4,FALSE)</f>
        <v>0</v>
      </c>
      <c r="G380" s="2" t="str">
        <f>VLOOKUP(F380,Coding!K:L,2,FALSE)</f>
        <v>Non-URM</v>
      </c>
      <c r="H380" t="s">
        <v>277</v>
      </c>
      <c r="I380" t="s">
        <v>278</v>
      </c>
      <c r="J380" t="s">
        <v>17</v>
      </c>
      <c r="K380" t="s">
        <v>51</v>
      </c>
      <c r="L380" s="2">
        <v>1</v>
      </c>
      <c r="M380" t="s">
        <v>52</v>
      </c>
      <c r="N380" t="s">
        <v>53</v>
      </c>
      <c r="O380" t="s">
        <v>216</v>
      </c>
    </row>
    <row r="381" spans="1:15" x14ac:dyDescent="0.25">
      <c r="A381" s="2">
        <v>1</v>
      </c>
      <c r="B381" s="2">
        <v>2016</v>
      </c>
      <c r="C381" t="s">
        <v>276</v>
      </c>
      <c r="D381" t="s">
        <v>48</v>
      </c>
      <c r="E381" s="2" t="s">
        <v>12</v>
      </c>
      <c r="F381" s="2">
        <f>VLOOKUP(C381,'Five Year Alumni Srvy 2016 Data'!C:F,4,FALSE)</f>
        <v>0</v>
      </c>
      <c r="G381" s="2" t="str">
        <f>VLOOKUP(F381,Coding!K:L,2,FALSE)</f>
        <v>Non-URM</v>
      </c>
      <c r="H381" t="s">
        <v>277</v>
      </c>
      <c r="I381" t="s">
        <v>278</v>
      </c>
      <c r="J381" t="s">
        <v>17</v>
      </c>
      <c r="K381" t="s">
        <v>72</v>
      </c>
      <c r="L381" s="2">
        <v>2</v>
      </c>
      <c r="M381" t="s">
        <v>52</v>
      </c>
      <c r="N381" t="s">
        <v>73</v>
      </c>
      <c r="O381" t="s">
        <v>173</v>
      </c>
    </row>
    <row r="382" spans="1:15" x14ac:dyDescent="0.25">
      <c r="A382" s="2">
        <v>1</v>
      </c>
      <c r="B382" s="2">
        <v>2016</v>
      </c>
      <c r="C382" t="s">
        <v>276</v>
      </c>
      <c r="D382" t="s">
        <v>48</v>
      </c>
      <c r="E382" s="2" t="s">
        <v>12</v>
      </c>
      <c r="F382" s="2">
        <f>VLOOKUP(C382,'Five Year Alumni Srvy 2016 Data'!C:F,4,FALSE)</f>
        <v>0</v>
      </c>
      <c r="G382" s="2" t="str">
        <f>VLOOKUP(F382,Coding!K:L,2,FALSE)</f>
        <v>Non-URM</v>
      </c>
      <c r="H382" t="s">
        <v>277</v>
      </c>
      <c r="I382" t="s">
        <v>278</v>
      </c>
      <c r="J382" t="s">
        <v>17</v>
      </c>
      <c r="K382" t="s">
        <v>133</v>
      </c>
      <c r="L382" s="2">
        <v>1</v>
      </c>
      <c r="M382" t="s">
        <v>52</v>
      </c>
      <c r="N382" t="s">
        <v>134</v>
      </c>
      <c r="O382" t="s">
        <v>177</v>
      </c>
    </row>
    <row r="383" spans="1:15" x14ac:dyDescent="0.25">
      <c r="A383" s="2">
        <v>1</v>
      </c>
      <c r="B383" s="2">
        <v>2016</v>
      </c>
      <c r="C383" t="s">
        <v>276</v>
      </c>
      <c r="D383" t="s">
        <v>48</v>
      </c>
      <c r="E383" s="2" t="s">
        <v>12</v>
      </c>
      <c r="F383" s="2">
        <f>VLOOKUP(C383,'Five Year Alumni Srvy 2016 Data'!C:F,4,FALSE)</f>
        <v>0</v>
      </c>
      <c r="G383" s="2" t="str">
        <f>VLOOKUP(F383,Coding!K:L,2,FALSE)</f>
        <v>Non-URM</v>
      </c>
      <c r="H383" t="s">
        <v>277</v>
      </c>
      <c r="I383" t="s">
        <v>278</v>
      </c>
      <c r="J383" t="s">
        <v>17</v>
      </c>
      <c r="K383" t="s">
        <v>151</v>
      </c>
      <c r="L383" s="3"/>
      <c r="M383" t="s">
        <v>52</v>
      </c>
      <c r="N383" t="s">
        <v>152</v>
      </c>
    </row>
    <row r="384" spans="1:15" x14ac:dyDescent="0.25">
      <c r="A384" s="2">
        <v>1</v>
      </c>
      <c r="B384" s="2">
        <v>2016</v>
      </c>
      <c r="C384" t="s">
        <v>276</v>
      </c>
      <c r="D384" t="s">
        <v>48</v>
      </c>
      <c r="E384" s="2" t="s">
        <v>12</v>
      </c>
      <c r="F384" s="2">
        <f>VLOOKUP(C384,'Five Year Alumni Srvy 2016 Data'!C:F,4,FALSE)</f>
        <v>0</v>
      </c>
      <c r="G384" s="2" t="str">
        <f>VLOOKUP(F384,Coding!K:L,2,FALSE)</f>
        <v>Non-URM</v>
      </c>
      <c r="H384" t="s">
        <v>277</v>
      </c>
      <c r="I384" t="s">
        <v>278</v>
      </c>
      <c r="J384" t="s">
        <v>17</v>
      </c>
      <c r="K384" t="s">
        <v>159</v>
      </c>
      <c r="L384" s="2">
        <v>9</v>
      </c>
      <c r="M384" t="s">
        <v>52</v>
      </c>
      <c r="N384" t="s">
        <v>160</v>
      </c>
      <c r="O384" t="s">
        <v>188</v>
      </c>
    </row>
    <row r="385" spans="1:15" x14ac:dyDescent="0.25">
      <c r="A385" s="2">
        <v>1</v>
      </c>
      <c r="B385" s="2">
        <v>2016</v>
      </c>
      <c r="C385" t="s">
        <v>276</v>
      </c>
      <c r="D385" t="s">
        <v>48</v>
      </c>
      <c r="E385" s="2" t="s">
        <v>12</v>
      </c>
      <c r="F385" s="2">
        <f>VLOOKUP(C385,'Five Year Alumni Srvy 2016 Data'!C:F,4,FALSE)</f>
        <v>0</v>
      </c>
      <c r="G385" s="2" t="str">
        <f>VLOOKUP(F385,Coding!K:L,2,FALSE)</f>
        <v>Non-URM</v>
      </c>
      <c r="H385" t="s">
        <v>277</v>
      </c>
      <c r="I385" t="s">
        <v>278</v>
      </c>
      <c r="J385" t="s">
        <v>17</v>
      </c>
      <c r="K385" t="s">
        <v>161</v>
      </c>
      <c r="L385" s="3"/>
      <c r="M385" t="s">
        <v>52</v>
      </c>
      <c r="N385" t="s">
        <v>162</v>
      </c>
    </row>
    <row r="386" spans="1:15" x14ac:dyDescent="0.25">
      <c r="A386" s="2">
        <v>1</v>
      </c>
      <c r="B386" s="2">
        <v>2016</v>
      </c>
      <c r="C386" t="s">
        <v>276</v>
      </c>
      <c r="D386" t="s">
        <v>48</v>
      </c>
      <c r="E386" s="2" t="s">
        <v>12</v>
      </c>
      <c r="F386" s="2">
        <f>VLOOKUP(C386,'Five Year Alumni Srvy 2016 Data'!C:F,4,FALSE)</f>
        <v>0</v>
      </c>
      <c r="G386" s="2" t="str">
        <f>VLOOKUP(F386,Coding!K:L,2,FALSE)</f>
        <v>Non-URM</v>
      </c>
      <c r="H386" t="s">
        <v>277</v>
      </c>
      <c r="I386" t="s">
        <v>278</v>
      </c>
      <c r="J386" t="s">
        <v>17</v>
      </c>
      <c r="K386" t="s">
        <v>163</v>
      </c>
      <c r="L386" s="2">
        <v>2</v>
      </c>
      <c r="M386" t="s">
        <v>52</v>
      </c>
      <c r="N386" t="s">
        <v>164</v>
      </c>
      <c r="O386" t="s">
        <v>177</v>
      </c>
    </row>
    <row r="387" spans="1:15" x14ac:dyDescent="0.25">
      <c r="A387" s="2">
        <v>1</v>
      </c>
      <c r="B387" s="2">
        <v>2016</v>
      </c>
      <c r="C387" t="s">
        <v>295</v>
      </c>
      <c r="D387" t="s">
        <v>48</v>
      </c>
      <c r="E387" s="2" t="s">
        <v>12</v>
      </c>
      <c r="F387" s="2">
        <f>VLOOKUP(C387,'Five Year Alumni Srvy 2016 Data'!C:F,4,FALSE)</f>
        <v>0</v>
      </c>
      <c r="G387" s="2" t="str">
        <f>VLOOKUP(F387,Coding!K:L,2,FALSE)</f>
        <v>Non-URM</v>
      </c>
      <c r="H387" t="s">
        <v>182</v>
      </c>
      <c r="I387" t="s">
        <v>182</v>
      </c>
      <c r="J387" t="s">
        <v>21</v>
      </c>
      <c r="K387" t="s">
        <v>51</v>
      </c>
      <c r="L387" s="2">
        <v>3</v>
      </c>
      <c r="M387" t="s">
        <v>52</v>
      </c>
      <c r="N387" t="s">
        <v>53</v>
      </c>
      <c r="O387" t="s">
        <v>296</v>
      </c>
    </row>
    <row r="388" spans="1:15" x14ac:dyDescent="0.25">
      <c r="A388" s="2">
        <v>1</v>
      </c>
      <c r="B388" s="2">
        <v>2016</v>
      </c>
      <c r="C388" t="s">
        <v>295</v>
      </c>
      <c r="D388" t="s">
        <v>48</v>
      </c>
      <c r="E388" s="2" t="s">
        <v>12</v>
      </c>
      <c r="F388" s="2">
        <f>VLOOKUP(C388,'Five Year Alumni Srvy 2016 Data'!C:F,4,FALSE)</f>
        <v>0</v>
      </c>
      <c r="G388" s="2" t="str">
        <f>VLOOKUP(F388,Coding!K:L,2,FALSE)</f>
        <v>Non-URM</v>
      </c>
      <c r="H388" t="s">
        <v>182</v>
      </c>
      <c r="I388" t="s">
        <v>182</v>
      </c>
      <c r="J388" t="s">
        <v>21</v>
      </c>
      <c r="K388" t="s">
        <v>72</v>
      </c>
      <c r="L388" s="2">
        <v>1</v>
      </c>
      <c r="M388" t="s">
        <v>52</v>
      </c>
      <c r="N388" t="s">
        <v>73</v>
      </c>
      <c r="O388" t="s">
        <v>177</v>
      </c>
    </row>
    <row r="389" spans="1:15" x14ac:dyDescent="0.25">
      <c r="A389" s="2">
        <v>1</v>
      </c>
      <c r="B389" s="2">
        <v>2016</v>
      </c>
      <c r="C389" t="s">
        <v>295</v>
      </c>
      <c r="D389" t="s">
        <v>48</v>
      </c>
      <c r="E389" s="2" t="s">
        <v>12</v>
      </c>
      <c r="F389" s="2">
        <f>VLOOKUP(C389,'Five Year Alumni Srvy 2016 Data'!C:F,4,FALSE)</f>
        <v>0</v>
      </c>
      <c r="G389" s="2" t="str">
        <f>VLOOKUP(F389,Coding!K:L,2,FALSE)</f>
        <v>Non-URM</v>
      </c>
      <c r="H389" t="s">
        <v>182</v>
      </c>
      <c r="I389" t="s">
        <v>182</v>
      </c>
      <c r="J389" t="s">
        <v>21</v>
      </c>
      <c r="K389" t="s">
        <v>133</v>
      </c>
      <c r="L389" s="2">
        <v>1</v>
      </c>
      <c r="M389" t="s">
        <v>52</v>
      </c>
      <c r="N389" t="s">
        <v>134</v>
      </c>
      <c r="O389" t="s">
        <v>177</v>
      </c>
    </row>
    <row r="390" spans="1:15" x14ac:dyDescent="0.25">
      <c r="A390" s="2">
        <v>1</v>
      </c>
      <c r="B390" s="2">
        <v>2016</v>
      </c>
      <c r="C390" t="s">
        <v>295</v>
      </c>
      <c r="D390" t="s">
        <v>48</v>
      </c>
      <c r="E390" s="2" t="s">
        <v>12</v>
      </c>
      <c r="F390" s="2">
        <f>VLOOKUP(C390,'Five Year Alumni Srvy 2016 Data'!C:F,4,FALSE)</f>
        <v>0</v>
      </c>
      <c r="G390" s="2" t="str">
        <f>VLOOKUP(F390,Coding!K:L,2,FALSE)</f>
        <v>Non-URM</v>
      </c>
      <c r="H390" t="s">
        <v>182</v>
      </c>
      <c r="I390" t="s">
        <v>182</v>
      </c>
      <c r="J390" t="s">
        <v>21</v>
      </c>
      <c r="K390" t="s">
        <v>151</v>
      </c>
      <c r="L390" s="2">
        <v>9</v>
      </c>
      <c r="M390" t="s">
        <v>52</v>
      </c>
      <c r="N390" t="s">
        <v>152</v>
      </c>
      <c r="O390" t="s">
        <v>188</v>
      </c>
    </row>
    <row r="391" spans="1:15" x14ac:dyDescent="0.25">
      <c r="A391" s="2">
        <v>1</v>
      </c>
      <c r="B391" s="2">
        <v>2016</v>
      </c>
      <c r="C391" t="s">
        <v>295</v>
      </c>
      <c r="D391" t="s">
        <v>48</v>
      </c>
      <c r="E391" s="2" t="s">
        <v>12</v>
      </c>
      <c r="F391" s="2">
        <f>VLOOKUP(C391,'Five Year Alumni Srvy 2016 Data'!C:F,4,FALSE)</f>
        <v>0</v>
      </c>
      <c r="G391" s="2" t="str">
        <f>VLOOKUP(F391,Coding!K:L,2,FALSE)</f>
        <v>Non-URM</v>
      </c>
      <c r="H391" t="s">
        <v>182</v>
      </c>
      <c r="I391" t="s">
        <v>182</v>
      </c>
      <c r="J391" t="s">
        <v>21</v>
      </c>
      <c r="K391" t="s">
        <v>159</v>
      </c>
      <c r="L391" s="3"/>
      <c r="M391" t="s">
        <v>52</v>
      </c>
      <c r="N391" t="s">
        <v>160</v>
      </c>
    </row>
    <row r="392" spans="1:15" x14ac:dyDescent="0.25">
      <c r="A392" s="2">
        <v>1</v>
      </c>
      <c r="B392" s="2">
        <v>2016</v>
      </c>
      <c r="C392" t="s">
        <v>295</v>
      </c>
      <c r="D392" t="s">
        <v>48</v>
      </c>
      <c r="E392" s="2" t="s">
        <v>12</v>
      </c>
      <c r="F392" s="2">
        <f>VLOOKUP(C392,'Five Year Alumni Srvy 2016 Data'!C:F,4,FALSE)</f>
        <v>0</v>
      </c>
      <c r="G392" s="2" t="str">
        <f>VLOOKUP(F392,Coding!K:L,2,FALSE)</f>
        <v>Non-URM</v>
      </c>
      <c r="H392" t="s">
        <v>182</v>
      </c>
      <c r="I392" t="s">
        <v>182</v>
      </c>
      <c r="J392" t="s">
        <v>21</v>
      </c>
      <c r="K392" t="s">
        <v>161</v>
      </c>
      <c r="L392" s="3"/>
      <c r="M392" t="s">
        <v>52</v>
      </c>
      <c r="N392" t="s">
        <v>162</v>
      </c>
    </row>
    <row r="393" spans="1:15" x14ac:dyDescent="0.25">
      <c r="A393" s="2">
        <v>1</v>
      </c>
      <c r="B393" s="2">
        <v>2016</v>
      </c>
      <c r="C393" t="s">
        <v>295</v>
      </c>
      <c r="D393" t="s">
        <v>48</v>
      </c>
      <c r="E393" s="2" t="s">
        <v>12</v>
      </c>
      <c r="F393" s="2">
        <f>VLOOKUP(C393,'Five Year Alumni Srvy 2016 Data'!C:F,4,FALSE)</f>
        <v>0</v>
      </c>
      <c r="G393" s="2" t="str">
        <f>VLOOKUP(F393,Coding!K:L,2,FALSE)</f>
        <v>Non-URM</v>
      </c>
      <c r="H393" t="s">
        <v>182</v>
      </c>
      <c r="I393" t="s">
        <v>182</v>
      </c>
      <c r="J393" t="s">
        <v>21</v>
      </c>
      <c r="K393" t="s">
        <v>163</v>
      </c>
      <c r="L393" s="2">
        <v>1</v>
      </c>
      <c r="M393" t="s">
        <v>52</v>
      </c>
      <c r="N393" t="s">
        <v>164</v>
      </c>
      <c r="O393" t="s">
        <v>165</v>
      </c>
    </row>
    <row r="394" spans="1:15" x14ac:dyDescent="0.25">
      <c r="A394" s="2">
        <v>1</v>
      </c>
      <c r="B394" s="2">
        <v>2016</v>
      </c>
      <c r="C394" t="s">
        <v>302</v>
      </c>
      <c r="D394" t="s">
        <v>204</v>
      </c>
      <c r="E394" s="2" t="s">
        <v>12</v>
      </c>
      <c r="F394" s="2">
        <f>VLOOKUP(C394,'Five Year Alumni Srvy 2016 Data'!C:F,4,FALSE)</f>
        <v>0</v>
      </c>
      <c r="G394" s="2" t="str">
        <f>VLOOKUP(F394,Coding!K:L,2,FALSE)</f>
        <v>Non-URM</v>
      </c>
      <c r="H394" t="s">
        <v>198</v>
      </c>
      <c r="I394" t="s">
        <v>199</v>
      </c>
      <c r="J394" t="s">
        <v>17</v>
      </c>
      <c r="K394" t="s">
        <v>51</v>
      </c>
      <c r="L394" s="3"/>
      <c r="M394" t="s">
        <v>52</v>
      </c>
      <c r="N394" t="s">
        <v>53</v>
      </c>
    </row>
    <row r="395" spans="1:15" x14ac:dyDescent="0.25">
      <c r="A395" s="2">
        <v>1</v>
      </c>
      <c r="B395" s="2">
        <v>2016</v>
      </c>
      <c r="C395" t="s">
        <v>302</v>
      </c>
      <c r="D395" t="s">
        <v>204</v>
      </c>
      <c r="E395" s="2" t="s">
        <v>12</v>
      </c>
      <c r="F395" s="2">
        <f>VLOOKUP(C395,'Five Year Alumni Srvy 2016 Data'!C:F,4,FALSE)</f>
        <v>0</v>
      </c>
      <c r="G395" s="2" t="str">
        <f>VLOOKUP(F395,Coding!K:L,2,FALSE)</f>
        <v>Non-URM</v>
      </c>
      <c r="H395" t="s">
        <v>198</v>
      </c>
      <c r="I395" t="s">
        <v>199</v>
      </c>
      <c r="J395" t="s">
        <v>17</v>
      </c>
      <c r="K395" t="s">
        <v>72</v>
      </c>
      <c r="L395" s="3"/>
      <c r="M395" t="s">
        <v>52</v>
      </c>
      <c r="N395" t="s">
        <v>73</v>
      </c>
    </row>
    <row r="396" spans="1:15" x14ac:dyDescent="0.25">
      <c r="A396" s="2">
        <v>1</v>
      </c>
      <c r="B396" s="2">
        <v>2016</v>
      </c>
      <c r="C396" t="s">
        <v>302</v>
      </c>
      <c r="D396" t="s">
        <v>204</v>
      </c>
      <c r="E396" s="2" t="s">
        <v>12</v>
      </c>
      <c r="F396" s="2">
        <f>VLOOKUP(C396,'Five Year Alumni Srvy 2016 Data'!C:F,4,FALSE)</f>
        <v>0</v>
      </c>
      <c r="G396" s="2" t="str">
        <f>VLOOKUP(F396,Coding!K:L,2,FALSE)</f>
        <v>Non-URM</v>
      </c>
      <c r="H396" t="s">
        <v>198</v>
      </c>
      <c r="I396" t="s">
        <v>199</v>
      </c>
      <c r="J396" t="s">
        <v>17</v>
      </c>
      <c r="K396" t="s">
        <v>133</v>
      </c>
      <c r="L396" s="2">
        <v>2</v>
      </c>
      <c r="M396" t="s">
        <v>52</v>
      </c>
      <c r="N396" t="s">
        <v>134</v>
      </c>
      <c r="O396" t="s">
        <v>63</v>
      </c>
    </row>
    <row r="397" spans="1:15" x14ac:dyDescent="0.25">
      <c r="A397" s="2">
        <v>1</v>
      </c>
      <c r="B397" s="2">
        <v>2016</v>
      </c>
      <c r="C397" t="s">
        <v>302</v>
      </c>
      <c r="D397" t="s">
        <v>204</v>
      </c>
      <c r="E397" s="2" t="s">
        <v>12</v>
      </c>
      <c r="F397" s="2">
        <f>VLOOKUP(C397,'Five Year Alumni Srvy 2016 Data'!C:F,4,FALSE)</f>
        <v>0</v>
      </c>
      <c r="G397" s="2" t="str">
        <f>VLOOKUP(F397,Coding!K:L,2,FALSE)</f>
        <v>Non-URM</v>
      </c>
      <c r="H397" t="s">
        <v>198</v>
      </c>
      <c r="I397" t="s">
        <v>199</v>
      </c>
      <c r="J397" t="s">
        <v>17</v>
      </c>
      <c r="K397" t="s">
        <v>151</v>
      </c>
      <c r="L397" s="3"/>
      <c r="M397" t="s">
        <v>52</v>
      </c>
      <c r="N397" t="s">
        <v>152</v>
      </c>
    </row>
    <row r="398" spans="1:15" x14ac:dyDescent="0.25">
      <c r="A398" s="2">
        <v>1</v>
      </c>
      <c r="B398" s="2">
        <v>2016</v>
      </c>
      <c r="C398" t="s">
        <v>302</v>
      </c>
      <c r="D398" t="s">
        <v>204</v>
      </c>
      <c r="E398" s="2" t="s">
        <v>12</v>
      </c>
      <c r="F398" s="2">
        <f>VLOOKUP(C398,'Five Year Alumni Srvy 2016 Data'!C:F,4,FALSE)</f>
        <v>0</v>
      </c>
      <c r="G398" s="2" t="str">
        <f>VLOOKUP(F398,Coding!K:L,2,FALSE)</f>
        <v>Non-URM</v>
      </c>
      <c r="H398" t="s">
        <v>198</v>
      </c>
      <c r="I398" t="s">
        <v>199</v>
      </c>
      <c r="J398" t="s">
        <v>17</v>
      </c>
      <c r="K398" t="s">
        <v>159</v>
      </c>
      <c r="L398" s="3"/>
      <c r="M398" t="s">
        <v>52</v>
      </c>
      <c r="N398" t="s">
        <v>160</v>
      </c>
    </row>
    <row r="399" spans="1:15" x14ac:dyDescent="0.25">
      <c r="A399" s="2">
        <v>1</v>
      </c>
      <c r="B399" s="2">
        <v>2016</v>
      </c>
      <c r="C399" t="s">
        <v>302</v>
      </c>
      <c r="D399" t="s">
        <v>204</v>
      </c>
      <c r="E399" s="2" t="s">
        <v>12</v>
      </c>
      <c r="F399" s="2">
        <f>VLOOKUP(C399,'Five Year Alumni Srvy 2016 Data'!C:F,4,FALSE)</f>
        <v>0</v>
      </c>
      <c r="G399" s="2" t="str">
        <f>VLOOKUP(F399,Coding!K:L,2,FALSE)</f>
        <v>Non-URM</v>
      </c>
      <c r="H399" t="s">
        <v>198</v>
      </c>
      <c r="I399" t="s">
        <v>199</v>
      </c>
      <c r="J399" t="s">
        <v>17</v>
      </c>
      <c r="K399" t="s">
        <v>161</v>
      </c>
      <c r="L399" s="3"/>
      <c r="M399" t="s">
        <v>52</v>
      </c>
      <c r="N399" t="s">
        <v>162</v>
      </c>
    </row>
    <row r="400" spans="1:15" x14ac:dyDescent="0.25">
      <c r="A400" s="2">
        <v>1</v>
      </c>
      <c r="B400" s="2">
        <v>2016</v>
      </c>
      <c r="C400" t="s">
        <v>302</v>
      </c>
      <c r="D400" t="s">
        <v>204</v>
      </c>
      <c r="E400" s="2" t="s">
        <v>12</v>
      </c>
      <c r="F400" s="2">
        <f>VLOOKUP(C400,'Five Year Alumni Srvy 2016 Data'!C:F,4,FALSE)</f>
        <v>0</v>
      </c>
      <c r="G400" s="2" t="str">
        <f>VLOOKUP(F400,Coding!K:L,2,FALSE)</f>
        <v>Non-URM</v>
      </c>
      <c r="H400" t="s">
        <v>198</v>
      </c>
      <c r="I400" t="s">
        <v>199</v>
      </c>
      <c r="J400" t="s">
        <v>17</v>
      </c>
      <c r="K400" t="s">
        <v>163</v>
      </c>
      <c r="L400" s="2">
        <v>1</v>
      </c>
      <c r="M400" t="s">
        <v>52</v>
      </c>
      <c r="N400" t="s">
        <v>164</v>
      </c>
      <c r="O400" t="s">
        <v>165</v>
      </c>
    </row>
    <row r="401" spans="1:15" x14ac:dyDescent="0.25">
      <c r="A401" s="2">
        <v>1</v>
      </c>
      <c r="B401" s="2">
        <v>2016</v>
      </c>
      <c r="C401" t="s">
        <v>303</v>
      </c>
      <c r="D401" t="s">
        <v>204</v>
      </c>
      <c r="E401" s="2" t="s">
        <v>12</v>
      </c>
      <c r="F401" s="2">
        <f>VLOOKUP(C401,'Five Year Alumni Srvy 2016 Data'!C:F,4,FALSE)</f>
        <v>0</v>
      </c>
      <c r="G401" s="2" t="str">
        <f>VLOOKUP(F401,Coding!K:L,2,FALSE)</f>
        <v>Non-URM</v>
      </c>
      <c r="H401" t="s">
        <v>304</v>
      </c>
      <c r="I401" t="s">
        <v>267</v>
      </c>
      <c r="J401" t="s">
        <v>10</v>
      </c>
      <c r="K401" t="s">
        <v>51</v>
      </c>
      <c r="L401" s="2">
        <v>5</v>
      </c>
      <c r="M401" t="s">
        <v>52</v>
      </c>
      <c r="N401" t="s">
        <v>53</v>
      </c>
      <c r="O401" t="s">
        <v>183</v>
      </c>
    </row>
    <row r="402" spans="1:15" x14ac:dyDescent="0.25">
      <c r="A402" s="2">
        <v>1</v>
      </c>
      <c r="B402" s="2">
        <v>2016</v>
      </c>
      <c r="C402" t="s">
        <v>303</v>
      </c>
      <c r="D402" t="s">
        <v>204</v>
      </c>
      <c r="E402" s="2" t="s">
        <v>12</v>
      </c>
      <c r="F402" s="2">
        <f>VLOOKUP(C402,'Five Year Alumni Srvy 2016 Data'!C:F,4,FALSE)</f>
        <v>0</v>
      </c>
      <c r="G402" s="2" t="str">
        <f>VLOOKUP(F402,Coding!K:L,2,FALSE)</f>
        <v>Non-URM</v>
      </c>
      <c r="H402" t="s">
        <v>304</v>
      </c>
      <c r="I402" t="s">
        <v>267</v>
      </c>
      <c r="J402" t="s">
        <v>10</v>
      </c>
      <c r="K402" t="s">
        <v>72</v>
      </c>
      <c r="L402" s="2">
        <v>1</v>
      </c>
      <c r="M402" t="s">
        <v>52</v>
      </c>
      <c r="N402" t="s">
        <v>73</v>
      </c>
      <c r="O402" t="s">
        <v>177</v>
      </c>
    </row>
    <row r="403" spans="1:15" x14ac:dyDescent="0.25">
      <c r="A403" s="2">
        <v>1</v>
      </c>
      <c r="B403" s="2">
        <v>2016</v>
      </c>
      <c r="C403" t="s">
        <v>303</v>
      </c>
      <c r="D403" t="s">
        <v>204</v>
      </c>
      <c r="E403" s="2" t="s">
        <v>12</v>
      </c>
      <c r="F403" s="2">
        <f>VLOOKUP(C403,'Five Year Alumni Srvy 2016 Data'!C:F,4,FALSE)</f>
        <v>0</v>
      </c>
      <c r="G403" s="2" t="str">
        <f>VLOOKUP(F403,Coding!K:L,2,FALSE)</f>
        <v>Non-URM</v>
      </c>
      <c r="H403" t="s">
        <v>304</v>
      </c>
      <c r="I403" t="s">
        <v>267</v>
      </c>
      <c r="J403" t="s">
        <v>10</v>
      </c>
      <c r="K403" t="s">
        <v>133</v>
      </c>
      <c r="L403" s="2">
        <v>1</v>
      </c>
      <c r="M403" t="s">
        <v>52</v>
      </c>
      <c r="N403" t="s">
        <v>134</v>
      </c>
      <c r="O403" t="s">
        <v>177</v>
      </c>
    </row>
    <row r="404" spans="1:15" x14ac:dyDescent="0.25">
      <c r="A404" s="2">
        <v>1</v>
      </c>
      <c r="B404" s="2">
        <v>2016</v>
      </c>
      <c r="C404" t="s">
        <v>303</v>
      </c>
      <c r="D404" t="s">
        <v>204</v>
      </c>
      <c r="E404" s="2" t="s">
        <v>12</v>
      </c>
      <c r="F404" s="2">
        <f>VLOOKUP(C404,'Five Year Alumni Srvy 2016 Data'!C:F,4,FALSE)</f>
        <v>0</v>
      </c>
      <c r="G404" s="2" t="str">
        <f>VLOOKUP(F404,Coding!K:L,2,FALSE)</f>
        <v>Non-URM</v>
      </c>
      <c r="H404" t="s">
        <v>304</v>
      </c>
      <c r="I404" t="s">
        <v>267</v>
      </c>
      <c r="J404" t="s">
        <v>10</v>
      </c>
      <c r="K404" t="s">
        <v>151</v>
      </c>
      <c r="L404" s="2">
        <v>9</v>
      </c>
      <c r="M404" t="s">
        <v>52</v>
      </c>
      <c r="N404" t="s">
        <v>152</v>
      </c>
      <c r="O404" t="s">
        <v>188</v>
      </c>
    </row>
    <row r="405" spans="1:15" x14ac:dyDescent="0.25">
      <c r="A405" s="2">
        <v>1</v>
      </c>
      <c r="B405" s="2">
        <v>2016</v>
      </c>
      <c r="C405" t="s">
        <v>303</v>
      </c>
      <c r="D405" t="s">
        <v>204</v>
      </c>
      <c r="E405" s="2" t="s">
        <v>12</v>
      </c>
      <c r="F405" s="2">
        <f>VLOOKUP(C405,'Five Year Alumni Srvy 2016 Data'!C:F,4,FALSE)</f>
        <v>0</v>
      </c>
      <c r="G405" s="2" t="str">
        <f>VLOOKUP(F405,Coding!K:L,2,FALSE)</f>
        <v>Non-URM</v>
      </c>
      <c r="H405" t="s">
        <v>304</v>
      </c>
      <c r="I405" t="s">
        <v>267</v>
      </c>
      <c r="J405" t="s">
        <v>10</v>
      </c>
      <c r="K405" t="s">
        <v>159</v>
      </c>
      <c r="L405" s="3"/>
      <c r="M405" t="s">
        <v>52</v>
      </c>
      <c r="N405" t="s">
        <v>160</v>
      </c>
    </row>
    <row r="406" spans="1:15" x14ac:dyDescent="0.25">
      <c r="A406" s="2">
        <v>1</v>
      </c>
      <c r="B406" s="2">
        <v>2016</v>
      </c>
      <c r="C406" t="s">
        <v>303</v>
      </c>
      <c r="D406" t="s">
        <v>204</v>
      </c>
      <c r="E406" s="2" t="s">
        <v>12</v>
      </c>
      <c r="F406" s="2">
        <f>VLOOKUP(C406,'Five Year Alumni Srvy 2016 Data'!C:F,4,FALSE)</f>
        <v>0</v>
      </c>
      <c r="G406" s="2" t="str">
        <f>VLOOKUP(F406,Coding!K:L,2,FALSE)</f>
        <v>Non-URM</v>
      </c>
      <c r="H406" t="s">
        <v>304</v>
      </c>
      <c r="I406" t="s">
        <v>267</v>
      </c>
      <c r="J406" t="s">
        <v>10</v>
      </c>
      <c r="K406" t="s">
        <v>161</v>
      </c>
      <c r="L406" s="3"/>
      <c r="M406" t="s">
        <v>52</v>
      </c>
      <c r="N406" t="s">
        <v>162</v>
      </c>
    </row>
    <row r="407" spans="1:15" x14ac:dyDescent="0.25">
      <c r="A407" s="2">
        <v>1</v>
      </c>
      <c r="B407" s="2">
        <v>2016</v>
      </c>
      <c r="C407" t="s">
        <v>303</v>
      </c>
      <c r="D407" t="s">
        <v>204</v>
      </c>
      <c r="E407" s="2" t="s">
        <v>12</v>
      </c>
      <c r="F407" s="2">
        <f>VLOOKUP(C407,'Five Year Alumni Srvy 2016 Data'!C:F,4,FALSE)</f>
        <v>0</v>
      </c>
      <c r="G407" s="2" t="str">
        <f>VLOOKUP(F407,Coding!K:L,2,FALSE)</f>
        <v>Non-URM</v>
      </c>
      <c r="H407" t="s">
        <v>304</v>
      </c>
      <c r="I407" t="s">
        <v>267</v>
      </c>
      <c r="J407" t="s">
        <v>10</v>
      </c>
      <c r="K407" t="s">
        <v>163</v>
      </c>
      <c r="L407" s="2">
        <v>2</v>
      </c>
      <c r="M407" t="s">
        <v>52</v>
      </c>
      <c r="N407" t="s">
        <v>164</v>
      </c>
      <c r="O407" t="s">
        <v>177</v>
      </c>
    </row>
    <row r="408" spans="1:15" x14ac:dyDescent="0.25">
      <c r="A408" s="2">
        <v>1</v>
      </c>
      <c r="B408" s="2">
        <v>2016</v>
      </c>
      <c r="C408" t="s">
        <v>311</v>
      </c>
      <c r="D408" t="s">
        <v>48</v>
      </c>
      <c r="E408" s="2" t="s">
        <v>12</v>
      </c>
      <c r="F408" s="2">
        <f>VLOOKUP(C408,'Five Year Alumni Srvy 2016 Data'!C:F,4,FALSE)</f>
        <v>0</v>
      </c>
      <c r="G408" s="2" t="str">
        <f>VLOOKUP(F408,Coding!K:L,2,FALSE)</f>
        <v>Non-URM</v>
      </c>
      <c r="H408" t="s">
        <v>258</v>
      </c>
      <c r="I408" t="s">
        <v>258</v>
      </c>
      <c r="J408" t="s">
        <v>17</v>
      </c>
      <c r="K408" t="s">
        <v>51</v>
      </c>
      <c r="L408" s="2">
        <v>5</v>
      </c>
      <c r="M408" t="s">
        <v>52</v>
      </c>
      <c r="N408" t="s">
        <v>53</v>
      </c>
      <c r="O408" t="s">
        <v>183</v>
      </c>
    </row>
    <row r="409" spans="1:15" x14ac:dyDescent="0.25">
      <c r="A409" s="2">
        <v>1</v>
      </c>
      <c r="B409" s="2">
        <v>2016</v>
      </c>
      <c r="C409" t="s">
        <v>311</v>
      </c>
      <c r="D409" t="s">
        <v>48</v>
      </c>
      <c r="E409" s="2" t="s">
        <v>12</v>
      </c>
      <c r="F409" s="2">
        <f>VLOOKUP(C409,'Five Year Alumni Srvy 2016 Data'!C:F,4,FALSE)</f>
        <v>0</v>
      </c>
      <c r="G409" s="2" t="str">
        <f>VLOOKUP(F409,Coding!K:L,2,FALSE)</f>
        <v>Non-URM</v>
      </c>
      <c r="H409" t="s">
        <v>258</v>
      </c>
      <c r="I409" t="s">
        <v>258</v>
      </c>
      <c r="J409" t="s">
        <v>17</v>
      </c>
      <c r="K409" t="s">
        <v>72</v>
      </c>
      <c r="L409" s="2">
        <v>1</v>
      </c>
      <c r="M409" t="s">
        <v>52</v>
      </c>
      <c r="N409" t="s">
        <v>73</v>
      </c>
      <c r="O409" t="s">
        <v>177</v>
      </c>
    </row>
    <row r="410" spans="1:15" x14ac:dyDescent="0.25">
      <c r="A410" s="2">
        <v>1</v>
      </c>
      <c r="B410" s="2">
        <v>2016</v>
      </c>
      <c r="C410" t="s">
        <v>311</v>
      </c>
      <c r="D410" t="s">
        <v>48</v>
      </c>
      <c r="E410" s="2" t="s">
        <v>12</v>
      </c>
      <c r="F410" s="2">
        <f>VLOOKUP(C410,'Five Year Alumni Srvy 2016 Data'!C:F,4,FALSE)</f>
        <v>0</v>
      </c>
      <c r="G410" s="2" t="str">
        <f>VLOOKUP(F410,Coding!K:L,2,FALSE)</f>
        <v>Non-URM</v>
      </c>
      <c r="H410" t="s">
        <v>258</v>
      </c>
      <c r="I410" t="s">
        <v>258</v>
      </c>
      <c r="J410" t="s">
        <v>17</v>
      </c>
      <c r="K410" t="s">
        <v>133</v>
      </c>
      <c r="L410" s="2">
        <v>1</v>
      </c>
      <c r="M410" t="s">
        <v>52</v>
      </c>
      <c r="N410" t="s">
        <v>134</v>
      </c>
      <c r="O410" t="s">
        <v>177</v>
      </c>
    </row>
    <row r="411" spans="1:15" x14ac:dyDescent="0.25">
      <c r="A411" s="2">
        <v>1</v>
      </c>
      <c r="B411" s="2">
        <v>2016</v>
      </c>
      <c r="C411" t="s">
        <v>311</v>
      </c>
      <c r="D411" t="s">
        <v>48</v>
      </c>
      <c r="E411" s="2" t="s">
        <v>12</v>
      </c>
      <c r="F411" s="2">
        <f>VLOOKUP(C411,'Five Year Alumni Srvy 2016 Data'!C:F,4,FALSE)</f>
        <v>0</v>
      </c>
      <c r="G411" s="2" t="str">
        <f>VLOOKUP(F411,Coding!K:L,2,FALSE)</f>
        <v>Non-URM</v>
      </c>
      <c r="H411" t="s">
        <v>258</v>
      </c>
      <c r="I411" t="s">
        <v>258</v>
      </c>
      <c r="J411" t="s">
        <v>17</v>
      </c>
      <c r="K411" t="s">
        <v>151</v>
      </c>
      <c r="L411" s="2">
        <v>9</v>
      </c>
      <c r="M411" t="s">
        <v>52</v>
      </c>
      <c r="N411" t="s">
        <v>152</v>
      </c>
      <c r="O411" t="s">
        <v>188</v>
      </c>
    </row>
    <row r="412" spans="1:15" x14ac:dyDescent="0.25">
      <c r="A412" s="2">
        <v>1</v>
      </c>
      <c r="B412" s="2">
        <v>2016</v>
      </c>
      <c r="C412" t="s">
        <v>311</v>
      </c>
      <c r="D412" t="s">
        <v>48</v>
      </c>
      <c r="E412" s="2" t="s">
        <v>12</v>
      </c>
      <c r="F412" s="2">
        <f>VLOOKUP(C412,'Five Year Alumni Srvy 2016 Data'!C:F,4,FALSE)</f>
        <v>0</v>
      </c>
      <c r="G412" s="2" t="str">
        <f>VLOOKUP(F412,Coding!K:L,2,FALSE)</f>
        <v>Non-URM</v>
      </c>
      <c r="H412" t="s">
        <v>258</v>
      </c>
      <c r="I412" t="s">
        <v>258</v>
      </c>
      <c r="J412" t="s">
        <v>17</v>
      </c>
      <c r="K412" t="s">
        <v>159</v>
      </c>
      <c r="L412" s="3"/>
      <c r="M412" t="s">
        <v>52</v>
      </c>
      <c r="N412" t="s">
        <v>160</v>
      </c>
    </row>
    <row r="413" spans="1:15" x14ac:dyDescent="0.25">
      <c r="A413" s="2">
        <v>1</v>
      </c>
      <c r="B413" s="2">
        <v>2016</v>
      </c>
      <c r="C413" t="s">
        <v>311</v>
      </c>
      <c r="D413" t="s">
        <v>48</v>
      </c>
      <c r="E413" s="2" t="s">
        <v>12</v>
      </c>
      <c r="F413" s="2">
        <f>VLOOKUP(C413,'Five Year Alumni Srvy 2016 Data'!C:F,4,FALSE)</f>
        <v>0</v>
      </c>
      <c r="G413" s="2" t="str">
        <f>VLOOKUP(F413,Coding!K:L,2,FALSE)</f>
        <v>Non-URM</v>
      </c>
      <c r="H413" t="s">
        <v>258</v>
      </c>
      <c r="I413" t="s">
        <v>258</v>
      </c>
      <c r="J413" t="s">
        <v>17</v>
      </c>
      <c r="K413" t="s">
        <v>161</v>
      </c>
      <c r="L413" s="3"/>
      <c r="M413" t="s">
        <v>52</v>
      </c>
      <c r="N413" t="s">
        <v>162</v>
      </c>
    </row>
    <row r="414" spans="1:15" x14ac:dyDescent="0.25">
      <c r="A414" s="2">
        <v>1</v>
      </c>
      <c r="B414" s="2">
        <v>2016</v>
      </c>
      <c r="C414" t="s">
        <v>311</v>
      </c>
      <c r="D414" t="s">
        <v>48</v>
      </c>
      <c r="E414" s="2" t="s">
        <v>12</v>
      </c>
      <c r="F414" s="2">
        <f>VLOOKUP(C414,'Five Year Alumni Srvy 2016 Data'!C:F,4,FALSE)</f>
        <v>0</v>
      </c>
      <c r="G414" s="2" t="str">
        <f>VLOOKUP(F414,Coding!K:L,2,FALSE)</f>
        <v>Non-URM</v>
      </c>
      <c r="H414" t="s">
        <v>258</v>
      </c>
      <c r="I414" t="s">
        <v>258</v>
      </c>
      <c r="J414" t="s">
        <v>17</v>
      </c>
      <c r="K414" t="s">
        <v>163</v>
      </c>
      <c r="L414" s="2">
        <v>1</v>
      </c>
      <c r="M414" t="s">
        <v>52</v>
      </c>
      <c r="N414" t="s">
        <v>164</v>
      </c>
      <c r="O414" t="s">
        <v>165</v>
      </c>
    </row>
    <row r="415" spans="1:15" x14ac:dyDescent="0.25">
      <c r="A415" s="2">
        <v>1</v>
      </c>
      <c r="B415" s="2">
        <v>2016</v>
      </c>
      <c r="C415" t="s">
        <v>315</v>
      </c>
      <c r="D415" t="s">
        <v>48</v>
      </c>
      <c r="E415" s="2" t="s">
        <v>12</v>
      </c>
      <c r="F415" s="2">
        <f>VLOOKUP(C415,'Five Year Alumni Srvy 2016 Data'!C:F,4,FALSE)</f>
        <v>0</v>
      </c>
      <c r="G415" s="2" t="str">
        <f>VLOOKUP(F415,Coding!K:L,2,FALSE)</f>
        <v>Non-URM</v>
      </c>
      <c r="H415" t="s">
        <v>316</v>
      </c>
      <c r="I415" t="s">
        <v>261</v>
      </c>
      <c r="J415" t="s">
        <v>10</v>
      </c>
      <c r="K415" t="s">
        <v>51</v>
      </c>
      <c r="L415" s="3"/>
      <c r="M415" t="s">
        <v>52</v>
      </c>
      <c r="N415" t="s">
        <v>53</v>
      </c>
    </row>
    <row r="416" spans="1:15" x14ac:dyDescent="0.25">
      <c r="A416" s="2">
        <v>1</v>
      </c>
      <c r="B416" s="2">
        <v>2016</v>
      </c>
      <c r="C416" t="s">
        <v>315</v>
      </c>
      <c r="D416" t="s">
        <v>48</v>
      </c>
      <c r="E416" s="2" t="s">
        <v>12</v>
      </c>
      <c r="F416" s="2">
        <f>VLOOKUP(C416,'Five Year Alumni Srvy 2016 Data'!C:F,4,FALSE)</f>
        <v>0</v>
      </c>
      <c r="G416" s="2" t="str">
        <f>VLOOKUP(F416,Coding!K:L,2,FALSE)</f>
        <v>Non-URM</v>
      </c>
      <c r="H416" t="s">
        <v>316</v>
      </c>
      <c r="I416" t="s">
        <v>261</v>
      </c>
      <c r="J416" t="s">
        <v>10</v>
      </c>
      <c r="K416" t="s">
        <v>72</v>
      </c>
      <c r="L416" s="3"/>
      <c r="M416" t="s">
        <v>52</v>
      </c>
      <c r="N416" t="s">
        <v>73</v>
      </c>
    </row>
    <row r="417" spans="1:15" x14ac:dyDescent="0.25">
      <c r="A417" s="2">
        <v>1</v>
      </c>
      <c r="B417" s="2">
        <v>2016</v>
      </c>
      <c r="C417" t="s">
        <v>315</v>
      </c>
      <c r="D417" t="s">
        <v>48</v>
      </c>
      <c r="E417" s="2" t="s">
        <v>12</v>
      </c>
      <c r="F417" s="2">
        <f>VLOOKUP(C417,'Five Year Alumni Srvy 2016 Data'!C:F,4,FALSE)</f>
        <v>0</v>
      </c>
      <c r="G417" s="2" t="str">
        <f>VLOOKUP(F417,Coding!K:L,2,FALSE)</f>
        <v>Non-URM</v>
      </c>
      <c r="H417" t="s">
        <v>316</v>
      </c>
      <c r="I417" t="s">
        <v>261</v>
      </c>
      <c r="J417" t="s">
        <v>10</v>
      </c>
      <c r="K417" t="s">
        <v>133</v>
      </c>
      <c r="L417" s="2">
        <v>2</v>
      </c>
      <c r="M417" t="s">
        <v>52</v>
      </c>
      <c r="N417" t="s">
        <v>134</v>
      </c>
      <c r="O417" t="s">
        <v>63</v>
      </c>
    </row>
    <row r="418" spans="1:15" x14ac:dyDescent="0.25">
      <c r="A418" s="2">
        <v>1</v>
      </c>
      <c r="B418" s="2">
        <v>2016</v>
      </c>
      <c r="C418" t="s">
        <v>315</v>
      </c>
      <c r="D418" t="s">
        <v>48</v>
      </c>
      <c r="E418" s="2" t="s">
        <v>12</v>
      </c>
      <c r="F418" s="2">
        <f>VLOOKUP(C418,'Five Year Alumni Srvy 2016 Data'!C:F,4,FALSE)</f>
        <v>0</v>
      </c>
      <c r="G418" s="2" t="str">
        <f>VLOOKUP(F418,Coding!K:L,2,FALSE)</f>
        <v>Non-URM</v>
      </c>
      <c r="H418" t="s">
        <v>316</v>
      </c>
      <c r="I418" t="s">
        <v>261</v>
      </c>
      <c r="J418" t="s">
        <v>10</v>
      </c>
      <c r="K418" t="s">
        <v>151</v>
      </c>
      <c r="L418" s="3"/>
      <c r="M418" t="s">
        <v>52</v>
      </c>
      <c r="N418" t="s">
        <v>152</v>
      </c>
    </row>
    <row r="419" spans="1:15" x14ac:dyDescent="0.25">
      <c r="A419" s="2">
        <v>1</v>
      </c>
      <c r="B419" s="2">
        <v>2016</v>
      </c>
      <c r="C419" t="s">
        <v>315</v>
      </c>
      <c r="D419" t="s">
        <v>48</v>
      </c>
      <c r="E419" s="2" t="s">
        <v>12</v>
      </c>
      <c r="F419" s="2">
        <f>VLOOKUP(C419,'Five Year Alumni Srvy 2016 Data'!C:F,4,FALSE)</f>
        <v>0</v>
      </c>
      <c r="G419" s="2" t="str">
        <f>VLOOKUP(F419,Coding!K:L,2,FALSE)</f>
        <v>Non-URM</v>
      </c>
      <c r="H419" t="s">
        <v>316</v>
      </c>
      <c r="I419" t="s">
        <v>261</v>
      </c>
      <c r="J419" t="s">
        <v>10</v>
      </c>
      <c r="K419" t="s">
        <v>159</v>
      </c>
      <c r="L419" s="3"/>
      <c r="M419" t="s">
        <v>52</v>
      </c>
      <c r="N419" t="s">
        <v>160</v>
      </c>
    </row>
    <row r="420" spans="1:15" x14ac:dyDescent="0.25">
      <c r="A420" s="2">
        <v>1</v>
      </c>
      <c r="B420" s="2">
        <v>2016</v>
      </c>
      <c r="C420" t="s">
        <v>315</v>
      </c>
      <c r="D420" t="s">
        <v>48</v>
      </c>
      <c r="E420" s="2" t="s">
        <v>12</v>
      </c>
      <c r="F420" s="2">
        <f>VLOOKUP(C420,'Five Year Alumni Srvy 2016 Data'!C:F,4,FALSE)</f>
        <v>0</v>
      </c>
      <c r="G420" s="2" t="str">
        <f>VLOOKUP(F420,Coding!K:L,2,FALSE)</f>
        <v>Non-URM</v>
      </c>
      <c r="H420" t="s">
        <v>316</v>
      </c>
      <c r="I420" t="s">
        <v>261</v>
      </c>
      <c r="J420" t="s">
        <v>10</v>
      </c>
      <c r="K420" t="s">
        <v>161</v>
      </c>
      <c r="L420" s="3"/>
      <c r="M420" t="s">
        <v>52</v>
      </c>
      <c r="N420" t="s">
        <v>162</v>
      </c>
    </row>
    <row r="421" spans="1:15" x14ac:dyDescent="0.25">
      <c r="A421" s="2">
        <v>1</v>
      </c>
      <c r="B421" s="2">
        <v>2016</v>
      </c>
      <c r="C421" t="s">
        <v>315</v>
      </c>
      <c r="D421" t="s">
        <v>48</v>
      </c>
      <c r="E421" s="2" t="s">
        <v>12</v>
      </c>
      <c r="F421" s="2">
        <f>VLOOKUP(C421,'Five Year Alumni Srvy 2016 Data'!C:F,4,FALSE)</f>
        <v>0</v>
      </c>
      <c r="G421" s="2" t="str">
        <f>VLOOKUP(F421,Coding!K:L,2,FALSE)</f>
        <v>Non-URM</v>
      </c>
      <c r="H421" t="s">
        <v>316</v>
      </c>
      <c r="I421" t="s">
        <v>261</v>
      </c>
      <c r="J421" t="s">
        <v>10</v>
      </c>
      <c r="K421" t="s">
        <v>163</v>
      </c>
      <c r="L421" s="2">
        <v>4</v>
      </c>
      <c r="M421" t="s">
        <v>52</v>
      </c>
      <c r="N421" t="s">
        <v>164</v>
      </c>
      <c r="O421" t="s">
        <v>313</v>
      </c>
    </row>
    <row r="422" spans="1:15" x14ac:dyDescent="0.25">
      <c r="A422" s="2">
        <v>1</v>
      </c>
      <c r="B422" s="2">
        <v>2016</v>
      </c>
      <c r="C422" t="s">
        <v>320</v>
      </c>
      <c r="D422" t="s">
        <v>48</v>
      </c>
      <c r="E422" s="2" t="s">
        <v>12</v>
      </c>
      <c r="F422" s="2">
        <f>VLOOKUP(C422,'Five Year Alumni Srvy 2016 Data'!C:F,4,FALSE)</f>
        <v>0</v>
      </c>
      <c r="G422" s="2" t="str">
        <f>VLOOKUP(F422,Coding!K:L,2,FALSE)</f>
        <v>Non-URM</v>
      </c>
      <c r="H422" t="s">
        <v>321</v>
      </c>
      <c r="I422" t="s">
        <v>322</v>
      </c>
      <c r="J422" t="s">
        <v>15</v>
      </c>
      <c r="K422" t="s">
        <v>51</v>
      </c>
      <c r="L422" s="3"/>
      <c r="M422" t="s">
        <v>52</v>
      </c>
      <c r="N422" t="s">
        <v>53</v>
      </c>
    </row>
    <row r="423" spans="1:15" x14ac:dyDescent="0.25">
      <c r="A423" s="2">
        <v>1</v>
      </c>
      <c r="B423" s="2">
        <v>2016</v>
      </c>
      <c r="C423" t="s">
        <v>320</v>
      </c>
      <c r="D423" t="s">
        <v>48</v>
      </c>
      <c r="E423" s="2" t="s">
        <v>12</v>
      </c>
      <c r="F423" s="2">
        <f>VLOOKUP(C423,'Five Year Alumni Srvy 2016 Data'!C:F,4,FALSE)</f>
        <v>0</v>
      </c>
      <c r="G423" s="2" t="str">
        <f>VLOOKUP(F423,Coding!K:L,2,FALSE)</f>
        <v>Non-URM</v>
      </c>
      <c r="H423" t="s">
        <v>321</v>
      </c>
      <c r="I423" t="s">
        <v>322</v>
      </c>
      <c r="J423" t="s">
        <v>15</v>
      </c>
      <c r="K423" t="s">
        <v>72</v>
      </c>
      <c r="L423" s="3"/>
      <c r="M423" t="s">
        <v>52</v>
      </c>
      <c r="N423" t="s">
        <v>73</v>
      </c>
    </row>
    <row r="424" spans="1:15" x14ac:dyDescent="0.25">
      <c r="A424" s="2">
        <v>1</v>
      </c>
      <c r="B424" s="2">
        <v>2016</v>
      </c>
      <c r="C424" t="s">
        <v>320</v>
      </c>
      <c r="D424" t="s">
        <v>48</v>
      </c>
      <c r="E424" s="2" t="s">
        <v>12</v>
      </c>
      <c r="F424" s="2">
        <f>VLOOKUP(C424,'Five Year Alumni Srvy 2016 Data'!C:F,4,FALSE)</f>
        <v>0</v>
      </c>
      <c r="G424" s="2" t="str">
        <f>VLOOKUP(F424,Coding!K:L,2,FALSE)</f>
        <v>Non-URM</v>
      </c>
      <c r="H424" t="s">
        <v>321</v>
      </c>
      <c r="I424" t="s">
        <v>322</v>
      </c>
      <c r="J424" t="s">
        <v>15</v>
      </c>
      <c r="K424" t="s">
        <v>133</v>
      </c>
      <c r="L424" s="2">
        <v>2</v>
      </c>
      <c r="M424" t="s">
        <v>52</v>
      </c>
      <c r="N424" t="s">
        <v>134</v>
      </c>
      <c r="O424" t="s">
        <v>63</v>
      </c>
    </row>
    <row r="425" spans="1:15" x14ac:dyDescent="0.25">
      <c r="A425" s="2">
        <v>1</v>
      </c>
      <c r="B425" s="2">
        <v>2016</v>
      </c>
      <c r="C425" t="s">
        <v>320</v>
      </c>
      <c r="D425" t="s">
        <v>48</v>
      </c>
      <c r="E425" s="2" t="s">
        <v>12</v>
      </c>
      <c r="F425" s="2">
        <f>VLOOKUP(C425,'Five Year Alumni Srvy 2016 Data'!C:F,4,FALSE)</f>
        <v>0</v>
      </c>
      <c r="G425" s="2" t="str">
        <f>VLOOKUP(F425,Coding!K:L,2,FALSE)</f>
        <v>Non-URM</v>
      </c>
      <c r="H425" t="s">
        <v>321</v>
      </c>
      <c r="I425" t="s">
        <v>322</v>
      </c>
      <c r="J425" t="s">
        <v>15</v>
      </c>
      <c r="K425" t="s">
        <v>151</v>
      </c>
      <c r="L425" s="3"/>
      <c r="M425" t="s">
        <v>52</v>
      </c>
      <c r="N425" t="s">
        <v>152</v>
      </c>
    </row>
    <row r="426" spans="1:15" x14ac:dyDescent="0.25">
      <c r="A426" s="2">
        <v>1</v>
      </c>
      <c r="B426" s="2">
        <v>2016</v>
      </c>
      <c r="C426" t="s">
        <v>320</v>
      </c>
      <c r="D426" t="s">
        <v>48</v>
      </c>
      <c r="E426" s="2" t="s">
        <v>12</v>
      </c>
      <c r="F426" s="2">
        <f>VLOOKUP(C426,'Five Year Alumni Srvy 2016 Data'!C:F,4,FALSE)</f>
        <v>0</v>
      </c>
      <c r="G426" s="2" t="str">
        <f>VLOOKUP(F426,Coding!K:L,2,FALSE)</f>
        <v>Non-URM</v>
      </c>
      <c r="H426" t="s">
        <v>321</v>
      </c>
      <c r="I426" t="s">
        <v>322</v>
      </c>
      <c r="J426" t="s">
        <v>15</v>
      </c>
      <c r="K426" t="s">
        <v>159</v>
      </c>
      <c r="L426" s="3"/>
      <c r="M426" t="s">
        <v>52</v>
      </c>
      <c r="N426" t="s">
        <v>160</v>
      </c>
    </row>
    <row r="427" spans="1:15" x14ac:dyDescent="0.25">
      <c r="A427" s="2">
        <v>1</v>
      </c>
      <c r="B427" s="2">
        <v>2016</v>
      </c>
      <c r="C427" t="s">
        <v>320</v>
      </c>
      <c r="D427" t="s">
        <v>48</v>
      </c>
      <c r="E427" s="2" t="s">
        <v>12</v>
      </c>
      <c r="F427" s="2">
        <f>VLOOKUP(C427,'Five Year Alumni Srvy 2016 Data'!C:F,4,FALSE)</f>
        <v>0</v>
      </c>
      <c r="G427" s="2" t="str">
        <f>VLOOKUP(F427,Coding!K:L,2,FALSE)</f>
        <v>Non-URM</v>
      </c>
      <c r="H427" t="s">
        <v>321</v>
      </c>
      <c r="I427" t="s">
        <v>322</v>
      </c>
      <c r="J427" t="s">
        <v>15</v>
      </c>
      <c r="K427" t="s">
        <v>161</v>
      </c>
      <c r="L427" s="3"/>
      <c r="M427" t="s">
        <v>52</v>
      </c>
      <c r="N427" t="s">
        <v>162</v>
      </c>
    </row>
    <row r="428" spans="1:15" x14ac:dyDescent="0.25">
      <c r="A428" s="2">
        <v>1</v>
      </c>
      <c r="B428" s="2">
        <v>2016</v>
      </c>
      <c r="C428" t="s">
        <v>320</v>
      </c>
      <c r="D428" t="s">
        <v>48</v>
      </c>
      <c r="E428" s="2" t="s">
        <v>12</v>
      </c>
      <c r="F428" s="2">
        <f>VLOOKUP(C428,'Five Year Alumni Srvy 2016 Data'!C:F,4,FALSE)</f>
        <v>0</v>
      </c>
      <c r="G428" s="2" t="str">
        <f>VLOOKUP(F428,Coding!K:L,2,FALSE)</f>
        <v>Non-URM</v>
      </c>
      <c r="H428" t="s">
        <v>321</v>
      </c>
      <c r="I428" t="s">
        <v>322</v>
      </c>
      <c r="J428" t="s">
        <v>15</v>
      </c>
      <c r="K428" t="s">
        <v>163</v>
      </c>
      <c r="L428" s="2">
        <v>1</v>
      </c>
      <c r="M428" t="s">
        <v>52</v>
      </c>
      <c r="N428" t="s">
        <v>164</v>
      </c>
      <c r="O428" t="s">
        <v>165</v>
      </c>
    </row>
    <row r="429" spans="1:15" x14ac:dyDescent="0.25">
      <c r="A429" s="2">
        <v>1</v>
      </c>
      <c r="B429" s="2">
        <v>2016</v>
      </c>
      <c r="C429" t="s">
        <v>324</v>
      </c>
      <c r="D429" t="s">
        <v>204</v>
      </c>
      <c r="E429" s="2" t="s">
        <v>12</v>
      </c>
      <c r="F429" s="2">
        <f>VLOOKUP(C429,'Five Year Alumni Srvy 2016 Data'!C:F,4,FALSE)</f>
        <v>0</v>
      </c>
      <c r="G429" s="2" t="str">
        <f>VLOOKUP(F429,Coding!K:L,2,FALSE)</f>
        <v>Non-URM</v>
      </c>
      <c r="H429" t="s">
        <v>298</v>
      </c>
      <c r="I429" t="s">
        <v>298</v>
      </c>
      <c r="J429" t="s">
        <v>21</v>
      </c>
      <c r="K429" t="s">
        <v>51</v>
      </c>
      <c r="L429" s="2">
        <v>1</v>
      </c>
      <c r="M429" t="s">
        <v>52</v>
      </c>
      <c r="N429" t="s">
        <v>53</v>
      </c>
      <c r="O429" t="s">
        <v>216</v>
      </c>
    </row>
    <row r="430" spans="1:15" x14ac:dyDescent="0.25">
      <c r="A430" s="2">
        <v>1</v>
      </c>
      <c r="B430" s="2">
        <v>2016</v>
      </c>
      <c r="C430" t="s">
        <v>324</v>
      </c>
      <c r="D430" t="s">
        <v>204</v>
      </c>
      <c r="E430" s="2" t="s">
        <v>12</v>
      </c>
      <c r="F430" s="2">
        <f>VLOOKUP(C430,'Five Year Alumni Srvy 2016 Data'!C:F,4,FALSE)</f>
        <v>0</v>
      </c>
      <c r="G430" s="2" t="str">
        <f>VLOOKUP(F430,Coding!K:L,2,FALSE)</f>
        <v>Non-URM</v>
      </c>
      <c r="H430" t="s">
        <v>298</v>
      </c>
      <c r="I430" t="s">
        <v>298</v>
      </c>
      <c r="J430" t="s">
        <v>21</v>
      </c>
      <c r="K430" t="s">
        <v>72</v>
      </c>
      <c r="L430" s="2">
        <v>1</v>
      </c>
      <c r="M430" t="s">
        <v>52</v>
      </c>
      <c r="N430" t="s">
        <v>73</v>
      </c>
      <c r="O430" t="s">
        <v>177</v>
      </c>
    </row>
    <row r="431" spans="1:15" x14ac:dyDescent="0.25">
      <c r="A431" s="2">
        <v>1</v>
      </c>
      <c r="B431" s="2">
        <v>2016</v>
      </c>
      <c r="C431" t="s">
        <v>324</v>
      </c>
      <c r="D431" t="s">
        <v>204</v>
      </c>
      <c r="E431" s="2" t="s">
        <v>12</v>
      </c>
      <c r="F431" s="2">
        <f>VLOOKUP(C431,'Five Year Alumni Srvy 2016 Data'!C:F,4,FALSE)</f>
        <v>0</v>
      </c>
      <c r="G431" s="2" t="str">
        <f>VLOOKUP(F431,Coding!K:L,2,FALSE)</f>
        <v>Non-URM</v>
      </c>
      <c r="H431" t="s">
        <v>298</v>
      </c>
      <c r="I431" t="s">
        <v>298</v>
      </c>
      <c r="J431" t="s">
        <v>21</v>
      </c>
      <c r="K431" t="s">
        <v>133</v>
      </c>
      <c r="L431" s="2">
        <v>1</v>
      </c>
      <c r="M431" t="s">
        <v>52</v>
      </c>
      <c r="N431" t="s">
        <v>134</v>
      </c>
      <c r="O431" t="s">
        <v>177</v>
      </c>
    </row>
    <row r="432" spans="1:15" x14ac:dyDescent="0.25">
      <c r="A432" s="2">
        <v>1</v>
      </c>
      <c r="B432" s="2">
        <v>2016</v>
      </c>
      <c r="C432" t="s">
        <v>324</v>
      </c>
      <c r="D432" t="s">
        <v>204</v>
      </c>
      <c r="E432" s="2" t="s">
        <v>12</v>
      </c>
      <c r="F432" s="2">
        <f>VLOOKUP(C432,'Five Year Alumni Srvy 2016 Data'!C:F,4,FALSE)</f>
        <v>0</v>
      </c>
      <c r="G432" s="2" t="str">
        <f>VLOOKUP(F432,Coding!K:L,2,FALSE)</f>
        <v>Non-URM</v>
      </c>
      <c r="H432" t="s">
        <v>298</v>
      </c>
      <c r="I432" t="s">
        <v>298</v>
      </c>
      <c r="J432" t="s">
        <v>21</v>
      </c>
      <c r="K432" t="s">
        <v>151</v>
      </c>
      <c r="L432" s="2">
        <v>9</v>
      </c>
      <c r="M432" t="s">
        <v>52</v>
      </c>
      <c r="N432" t="s">
        <v>152</v>
      </c>
      <c r="O432" t="s">
        <v>188</v>
      </c>
    </row>
    <row r="433" spans="1:15" x14ac:dyDescent="0.25">
      <c r="A433" s="2">
        <v>1</v>
      </c>
      <c r="B433" s="2">
        <v>2016</v>
      </c>
      <c r="C433" t="s">
        <v>324</v>
      </c>
      <c r="D433" t="s">
        <v>204</v>
      </c>
      <c r="E433" s="2" t="s">
        <v>12</v>
      </c>
      <c r="F433" s="2">
        <f>VLOOKUP(C433,'Five Year Alumni Srvy 2016 Data'!C:F,4,FALSE)</f>
        <v>0</v>
      </c>
      <c r="G433" s="2" t="str">
        <f>VLOOKUP(F433,Coding!K:L,2,FALSE)</f>
        <v>Non-URM</v>
      </c>
      <c r="H433" t="s">
        <v>298</v>
      </c>
      <c r="I433" t="s">
        <v>298</v>
      </c>
      <c r="J433" t="s">
        <v>21</v>
      </c>
      <c r="K433" t="s">
        <v>159</v>
      </c>
      <c r="L433" s="3"/>
      <c r="M433" t="s">
        <v>52</v>
      </c>
      <c r="N433" t="s">
        <v>160</v>
      </c>
    </row>
    <row r="434" spans="1:15" x14ac:dyDescent="0.25">
      <c r="A434" s="2">
        <v>1</v>
      </c>
      <c r="B434" s="2">
        <v>2016</v>
      </c>
      <c r="C434" t="s">
        <v>324</v>
      </c>
      <c r="D434" t="s">
        <v>204</v>
      </c>
      <c r="E434" s="2" t="s">
        <v>12</v>
      </c>
      <c r="F434" s="2">
        <f>VLOOKUP(C434,'Five Year Alumni Srvy 2016 Data'!C:F,4,FALSE)</f>
        <v>0</v>
      </c>
      <c r="G434" s="2" t="str">
        <f>VLOOKUP(F434,Coding!K:L,2,FALSE)</f>
        <v>Non-URM</v>
      </c>
      <c r="H434" t="s">
        <v>298</v>
      </c>
      <c r="I434" t="s">
        <v>298</v>
      </c>
      <c r="J434" t="s">
        <v>21</v>
      </c>
      <c r="K434" t="s">
        <v>161</v>
      </c>
      <c r="L434" s="3"/>
      <c r="M434" t="s">
        <v>52</v>
      </c>
      <c r="N434" t="s">
        <v>162</v>
      </c>
    </row>
    <row r="435" spans="1:15" x14ac:dyDescent="0.25">
      <c r="A435" s="2">
        <v>1</v>
      </c>
      <c r="B435" s="2">
        <v>2016</v>
      </c>
      <c r="C435" t="s">
        <v>324</v>
      </c>
      <c r="D435" t="s">
        <v>204</v>
      </c>
      <c r="E435" s="2" t="s">
        <v>12</v>
      </c>
      <c r="F435" s="2">
        <f>VLOOKUP(C435,'Five Year Alumni Srvy 2016 Data'!C:F,4,FALSE)</f>
        <v>0</v>
      </c>
      <c r="G435" s="2" t="str">
        <f>VLOOKUP(F435,Coding!K:L,2,FALSE)</f>
        <v>Non-URM</v>
      </c>
      <c r="H435" t="s">
        <v>298</v>
      </c>
      <c r="I435" t="s">
        <v>298</v>
      </c>
      <c r="J435" t="s">
        <v>21</v>
      </c>
      <c r="K435" t="s">
        <v>163</v>
      </c>
      <c r="L435" s="2">
        <v>1</v>
      </c>
      <c r="M435" t="s">
        <v>52</v>
      </c>
      <c r="N435" t="s">
        <v>164</v>
      </c>
      <c r="O435" t="s">
        <v>165</v>
      </c>
    </row>
    <row r="436" spans="1:15" x14ac:dyDescent="0.25">
      <c r="A436" s="2">
        <v>1</v>
      </c>
      <c r="B436" s="2">
        <v>2016</v>
      </c>
      <c r="C436" t="s">
        <v>332</v>
      </c>
      <c r="D436" t="s">
        <v>169</v>
      </c>
      <c r="E436" s="2" t="s">
        <v>12</v>
      </c>
      <c r="F436" s="2">
        <f>VLOOKUP(C436,'Five Year Alumni Srvy 2016 Data'!C:F,4,FALSE)</f>
        <v>0</v>
      </c>
      <c r="G436" s="2" t="str">
        <f>VLOOKUP(F436,Coding!K:L,2,FALSE)</f>
        <v>Non-URM</v>
      </c>
      <c r="H436" t="s">
        <v>182</v>
      </c>
      <c r="I436" t="s">
        <v>182</v>
      </c>
      <c r="J436" t="s">
        <v>21</v>
      </c>
      <c r="K436" t="s">
        <v>51</v>
      </c>
      <c r="L436" s="3"/>
      <c r="M436" t="s">
        <v>52</v>
      </c>
      <c r="N436" t="s">
        <v>53</v>
      </c>
    </row>
    <row r="437" spans="1:15" x14ac:dyDescent="0.25">
      <c r="A437" s="2">
        <v>1</v>
      </c>
      <c r="B437" s="2">
        <v>2016</v>
      </c>
      <c r="C437" t="s">
        <v>332</v>
      </c>
      <c r="D437" t="s">
        <v>169</v>
      </c>
      <c r="E437" s="2" t="s">
        <v>12</v>
      </c>
      <c r="F437" s="2">
        <f>VLOOKUP(C437,'Five Year Alumni Srvy 2016 Data'!C:F,4,FALSE)</f>
        <v>0</v>
      </c>
      <c r="G437" s="2" t="str">
        <f>VLOOKUP(F437,Coding!K:L,2,FALSE)</f>
        <v>Non-URM</v>
      </c>
      <c r="H437" t="s">
        <v>182</v>
      </c>
      <c r="I437" t="s">
        <v>182</v>
      </c>
      <c r="J437" t="s">
        <v>21</v>
      </c>
      <c r="K437" t="s">
        <v>72</v>
      </c>
      <c r="L437" s="3"/>
      <c r="M437" t="s">
        <v>52</v>
      </c>
      <c r="N437" t="s">
        <v>73</v>
      </c>
    </row>
    <row r="438" spans="1:15" x14ac:dyDescent="0.25">
      <c r="A438" s="2">
        <v>1</v>
      </c>
      <c r="B438" s="2">
        <v>2016</v>
      </c>
      <c r="C438" t="s">
        <v>332</v>
      </c>
      <c r="D438" t="s">
        <v>169</v>
      </c>
      <c r="E438" s="2" t="s">
        <v>12</v>
      </c>
      <c r="F438" s="2">
        <f>VLOOKUP(C438,'Five Year Alumni Srvy 2016 Data'!C:F,4,FALSE)</f>
        <v>0</v>
      </c>
      <c r="G438" s="2" t="str">
        <f>VLOOKUP(F438,Coding!K:L,2,FALSE)</f>
        <v>Non-URM</v>
      </c>
      <c r="H438" t="s">
        <v>182</v>
      </c>
      <c r="I438" t="s">
        <v>182</v>
      </c>
      <c r="J438" t="s">
        <v>21</v>
      </c>
      <c r="K438" t="s">
        <v>133</v>
      </c>
      <c r="L438" s="3"/>
      <c r="M438" t="s">
        <v>52</v>
      </c>
      <c r="N438" t="s">
        <v>134</v>
      </c>
    </row>
    <row r="439" spans="1:15" x14ac:dyDescent="0.25">
      <c r="A439" s="2">
        <v>1</v>
      </c>
      <c r="B439" s="2">
        <v>2016</v>
      </c>
      <c r="C439" t="s">
        <v>332</v>
      </c>
      <c r="D439" t="s">
        <v>169</v>
      </c>
      <c r="E439" s="2" t="s">
        <v>12</v>
      </c>
      <c r="F439" s="2">
        <f>VLOOKUP(C439,'Five Year Alumni Srvy 2016 Data'!C:F,4,FALSE)</f>
        <v>0</v>
      </c>
      <c r="G439" s="2" t="str">
        <f>VLOOKUP(F439,Coding!K:L,2,FALSE)</f>
        <v>Non-URM</v>
      </c>
      <c r="H439" t="s">
        <v>182</v>
      </c>
      <c r="I439" t="s">
        <v>182</v>
      </c>
      <c r="J439" t="s">
        <v>21</v>
      </c>
      <c r="K439" t="s">
        <v>151</v>
      </c>
      <c r="L439" s="3"/>
      <c r="M439" t="s">
        <v>52</v>
      </c>
      <c r="N439" t="s">
        <v>152</v>
      </c>
    </row>
    <row r="440" spans="1:15" x14ac:dyDescent="0.25">
      <c r="A440" s="2">
        <v>1</v>
      </c>
      <c r="B440" s="2">
        <v>2016</v>
      </c>
      <c r="C440" t="s">
        <v>332</v>
      </c>
      <c r="D440" t="s">
        <v>169</v>
      </c>
      <c r="E440" s="2" t="s">
        <v>12</v>
      </c>
      <c r="F440" s="2">
        <f>VLOOKUP(C440,'Five Year Alumni Srvy 2016 Data'!C:F,4,FALSE)</f>
        <v>0</v>
      </c>
      <c r="G440" s="2" t="str">
        <f>VLOOKUP(F440,Coding!K:L,2,FALSE)</f>
        <v>Non-URM</v>
      </c>
      <c r="H440" t="s">
        <v>182</v>
      </c>
      <c r="I440" t="s">
        <v>182</v>
      </c>
      <c r="J440" t="s">
        <v>21</v>
      </c>
      <c r="K440" t="s">
        <v>159</v>
      </c>
      <c r="L440" s="3"/>
      <c r="M440" t="s">
        <v>52</v>
      </c>
      <c r="N440" t="s">
        <v>160</v>
      </c>
    </row>
    <row r="441" spans="1:15" x14ac:dyDescent="0.25">
      <c r="A441" s="2">
        <v>1</v>
      </c>
      <c r="B441" s="2">
        <v>2016</v>
      </c>
      <c r="C441" t="s">
        <v>332</v>
      </c>
      <c r="D441" t="s">
        <v>169</v>
      </c>
      <c r="E441" s="2" t="s">
        <v>12</v>
      </c>
      <c r="F441" s="2">
        <f>VLOOKUP(C441,'Five Year Alumni Srvy 2016 Data'!C:F,4,FALSE)</f>
        <v>0</v>
      </c>
      <c r="G441" s="2" t="str">
        <f>VLOOKUP(F441,Coding!K:L,2,FALSE)</f>
        <v>Non-URM</v>
      </c>
      <c r="H441" t="s">
        <v>182</v>
      </c>
      <c r="I441" t="s">
        <v>182</v>
      </c>
      <c r="J441" t="s">
        <v>21</v>
      </c>
      <c r="K441" t="s">
        <v>161</v>
      </c>
      <c r="L441" s="3"/>
      <c r="M441" t="s">
        <v>52</v>
      </c>
      <c r="N441" t="s">
        <v>162</v>
      </c>
    </row>
    <row r="442" spans="1:15" x14ac:dyDescent="0.25">
      <c r="A442" s="2">
        <v>1</v>
      </c>
      <c r="B442" s="2">
        <v>2016</v>
      </c>
      <c r="C442" t="s">
        <v>332</v>
      </c>
      <c r="D442" t="s">
        <v>169</v>
      </c>
      <c r="E442" s="2" t="s">
        <v>12</v>
      </c>
      <c r="F442" s="2">
        <f>VLOOKUP(C442,'Five Year Alumni Srvy 2016 Data'!C:F,4,FALSE)</f>
        <v>0</v>
      </c>
      <c r="G442" s="2" t="str">
        <f>VLOOKUP(F442,Coding!K:L,2,FALSE)</f>
        <v>Non-URM</v>
      </c>
      <c r="H442" t="s">
        <v>182</v>
      </c>
      <c r="I442" t="s">
        <v>182</v>
      </c>
      <c r="J442" t="s">
        <v>21</v>
      </c>
      <c r="K442" t="s">
        <v>163</v>
      </c>
      <c r="L442" s="3"/>
      <c r="M442" t="s">
        <v>52</v>
      </c>
      <c r="N442" t="s">
        <v>164</v>
      </c>
    </row>
    <row r="443" spans="1:15" x14ac:dyDescent="0.25">
      <c r="A443" s="2">
        <v>1</v>
      </c>
      <c r="B443" s="2">
        <v>2016</v>
      </c>
      <c r="C443" t="s">
        <v>358</v>
      </c>
      <c r="D443" t="s">
        <v>264</v>
      </c>
      <c r="E443" s="2" t="s">
        <v>12</v>
      </c>
      <c r="F443" s="2">
        <f>VLOOKUP(C443,'Five Year Alumni Srvy 2016 Data'!C:F,4,FALSE)</f>
        <v>0</v>
      </c>
      <c r="G443" s="2" t="str">
        <f>VLOOKUP(F443,Coding!K:L,2,FALSE)</f>
        <v>Non-URM</v>
      </c>
      <c r="H443" t="s">
        <v>190</v>
      </c>
      <c r="I443" t="s">
        <v>191</v>
      </c>
      <c r="J443" t="s">
        <v>21</v>
      </c>
      <c r="K443" t="s">
        <v>51</v>
      </c>
      <c r="L443" s="3"/>
      <c r="M443" t="s">
        <v>52</v>
      </c>
      <c r="N443" t="s">
        <v>53</v>
      </c>
    </row>
    <row r="444" spans="1:15" x14ac:dyDescent="0.25">
      <c r="A444" s="2">
        <v>1</v>
      </c>
      <c r="B444" s="2">
        <v>2016</v>
      </c>
      <c r="C444" t="s">
        <v>358</v>
      </c>
      <c r="D444" t="s">
        <v>264</v>
      </c>
      <c r="E444" s="2" t="s">
        <v>12</v>
      </c>
      <c r="F444" s="2">
        <f>VLOOKUP(C444,'Five Year Alumni Srvy 2016 Data'!C:F,4,FALSE)</f>
        <v>0</v>
      </c>
      <c r="G444" s="2" t="str">
        <f>VLOOKUP(F444,Coding!K:L,2,FALSE)</f>
        <v>Non-URM</v>
      </c>
      <c r="H444" t="s">
        <v>190</v>
      </c>
      <c r="I444" t="s">
        <v>191</v>
      </c>
      <c r="J444" t="s">
        <v>21</v>
      </c>
      <c r="K444" t="s">
        <v>72</v>
      </c>
      <c r="L444" s="3"/>
      <c r="M444" t="s">
        <v>52</v>
      </c>
      <c r="N444" t="s">
        <v>73</v>
      </c>
    </row>
    <row r="445" spans="1:15" x14ac:dyDescent="0.25">
      <c r="A445" s="2">
        <v>1</v>
      </c>
      <c r="B445" s="2">
        <v>2016</v>
      </c>
      <c r="C445" t="s">
        <v>358</v>
      </c>
      <c r="D445" t="s">
        <v>264</v>
      </c>
      <c r="E445" s="2" t="s">
        <v>12</v>
      </c>
      <c r="F445" s="2">
        <f>VLOOKUP(C445,'Five Year Alumni Srvy 2016 Data'!C:F,4,FALSE)</f>
        <v>0</v>
      </c>
      <c r="G445" s="2" t="str">
        <f>VLOOKUP(F445,Coding!K:L,2,FALSE)</f>
        <v>Non-URM</v>
      </c>
      <c r="H445" t="s">
        <v>190</v>
      </c>
      <c r="I445" t="s">
        <v>191</v>
      </c>
      <c r="J445" t="s">
        <v>21</v>
      </c>
      <c r="K445" t="s">
        <v>133</v>
      </c>
      <c r="L445" s="2">
        <v>2</v>
      </c>
      <c r="M445" t="s">
        <v>52</v>
      </c>
      <c r="N445" t="s">
        <v>134</v>
      </c>
      <c r="O445" t="s">
        <v>63</v>
      </c>
    </row>
    <row r="446" spans="1:15" x14ac:dyDescent="0.25">
      <c r="A446" s="2">
        <v>1</v>
      </c>
      <c r="B446" s="2">
        <v>2016</v>
      </c>
      <c r="C446" t="s">
        <v>358</v>
      </c>
      <c r="D446" t="s">
        <v>264</v>
      </c>
      <c r="E446" s="2" t="s">
        <v>12</v>
      </c>
      <c r="F446" s="2">
        <f>VLOOKUP(C446,'Five Year Alumni Srvy 2016 Data'!C:F,4,FALSE)</f>
        <v>0</v>
      </c>
      <c r="G446" s="2" t="str">
        <f>VLOOKUP(F446,Coding!K:L,2,FALSE)</f>
        <v>Non-URM</v>
      </c>
      <c r="H446" t="s">
        <v>190</v>
      </c>
      <c r="I446" t="s">
        <v>191</v>
      </c>
      <c r="J446" t="s">
        <v>21</v>
      </c>
      <c r="K446" t="s">
        <v>151</v>
      </c>
      <c r="L446" s="3"/>
      <c r="M446" t="s">
        <v>52</v>
      </c>
      <c r="N446" t="s">
        <v>152</v>
      </c>
    </row>
    <row r="447" spans="1:15" x14ac:dyDescent="0.25">
      <c r="A447" s="2">
        <v>1</v>
      </c>
      <c r="B447" s="2">
        <v>2016</v>
      </c>
      <c r="C447" t="s">
        <v>358</v>
      </c>
      <c r="D447" t="s">
        <v>264</v>
      </c>
      <c r="E447" s="2" t="s">
        <v>12</v>
      </c>
      <c r="F447" s="2">
        <f>VLOOKUP(C447,'Five Year Alumni Srvy 2016 Data'!C:F,4,FALSE)</f>
        <v>0</v>
      </c>
      <c r="G447" s="2" t="str">
        <f>VLOOKUP(F447,Coding!K:L,2,FALSE)</f>
        <v>Non-URM</v>
      </c>
      <c r="H447" t="s">
        <v>190</v>
      </c>
      <c r="I447" t="s">
        <v>191</v>
      </c>
      <c r="J447" t="s">
        <v>21</v>
      </c>
      <c r="K447" t="s">
        <v>159</v>
      </c>
      <c r="L447" s="3"/>
      <c r="M447" t="s">
        <v>52</v>
      </c>
      <c r="N447" t="s">
        <v>160</v>
      </c>
    </row>
    <row r="448" spans="1:15" x14ac:dyDescent="0.25">
      <c r="A448" s="2">
        <v>1</v>
      </c>
      <c r="B448" s="2">
        <v>2016</v>
      </c>
      <c r="C448" t="s">
        <v>358</v>
      </c>
      <c r="D448" t="s">
        <v>264</v>
      </c>
      <c r="E448" s="2" t="s">
        <v>12</v>
      </c>
      <c r="F448" s="2">
        <f>VLOOKUP(C448,'Five Year Alumni Srvy 2016 Data'!C:F,4,FALSE)</f>
        <v>0</v>
      </c>
      <c r="G448" s="2" t="str">
        <f>VLOOKUP(F448,Coding!K:L,2,FALSE)</f>
        <v>Non-URM</v>
      </c>
      <c r="H448" t="s">
        <v>190</v>
      </c>
      <c r="I448" t="s">
        <v>191</v>
      </c>
      <c r="J448" t="s">
        <v>21</v>
      </c>
      <c r="K448" t="s">
        <v>161</v>
      </c>
      <c r="L448" s="3"/>
      <c r="M448" t="s">
        <v>52</v>
      </c>
      <c r="N448" t="s">
        <v>162</v>
      </c>
    </row>
    <row r="449" spans="1:15" x14ac:dyDescent="0.25">
      <c r="A449" s="2">
        <v>1</v>
      </c>
      <c r="B449" s="2">
        <v>2016</v>
      </c>
      <c r="C449" t="s">
        <v>358</v>
      </c>
      <c r="D449" t="s">
        <v>264</v>
      </c>
      <c r="E449" s="2" t="s">
        <v>12</v>
      </c>
      <c r="F449" s="2">
        <f>VLOOKUP(C449,'Five Year Alumni Srvy 2016 Data'!C:F,4,FALSE)</f>
        <v>0</v>
      </c>
      <c r="G449" s="2" t="str">
        <f>VLOOKUP(F449,Coding!K:L,2,FALSE)</f>
        <v>Non-URM</v>
      </c>
      <c r="H449" t="s">
        <v>190</v>
      </c>
      <c r="I449" t="s">
        <v>191</v>
      </c>
      <c r="J449" t="s">
        <v>21</v>
      </c>
      <c r="K449" t="s">
        <v>163</v>
      </c>
      <c r="L449" s="2">
        <v>1</v>
      </c>
      <c r="M449" t="s">
        <v>52</v>
      </c>
      <c r="N449" t="s">
        <v>164</v>
      </c>
      <c r="O449" t="s">
        <v>165</v>
      </c>
    </row>
    <row r="450" spans="1:15" x14ac:dyDescent="0.25">
      <c r="A450" s="2">
        <v>1</v>
      </c>
      <c r="B450" s="2">
        <v>2016</v>
      </c>
      <c r="C450" t="s">
        <v>363</v>
      </c>
      <c r="D450" t="s">
        <v>264</v>
      </c>
      <c r="E450" s="2" t="s">
        <v>12</v>
      </c>
      <c r="F450" s="2">
        <f>VLOOKUP(C450,'Five Year Alumni Srvy 2016 Data'!C:F,4,FALSE)</f>
        <v>0</v>
      </c>
      <c r="G450" s="2" t="str">
        <f>VLOOKUP(F450,Coding!K:L,2,FALSE)</f>
        <v>Non-URM</v>
      </c>
      <c r="H450" t="s">
        <v>304</v>
      </c>
      <c r="I450" t="s">
        <v>267</v>
      </c>
      <c r="J450" t="s">
        <v>10</v>
      </c>
      <c r="K450" t="s">
        <v>51</v>
      </c>
      <c r="L450" s="2">
        <v>5</v>
      </c>
      <c r="M450" t="s">
        <v>52</v>
      </c>
      <c r="N450" t="s">
        <v>53</v>
      </c>
      <c r="O450" t="s">
        <v>183</v>
      </c>
    </row>
    <row r="451" spans="1:15" x14ac:dyDescent="0.25">
      <c r="A451" s="2">
        <v>1</v>
      </c>
      <c r="B451" s="2">
        <v>2016</v>
      </c>
      <c r="C451" t="s">
        <v>363</v>
      </c>
      <c r="D451" t="s">
        <v>264</v>
      </c>
      <c r="E451" s="2" t="s">
        <v>12</v>
      </c>
      <c r="F451" s="2">
        <f>VLOOKUP(C451,'Five Year Alumni Srvy 2016 Data'!C:F,4,FALSE)</f>
        <v>0</v>
      </c>
      <c r="G451" s="2" t="str">
        <f>VLOOKUP(F451,Coding!K:L,2,FALSE)</f>
        <v>Non-URM</v>
      </c>
      <c r="H451" t="s">
        <v>304</v>
      </c>
      <c r="I451" t="s">
        <v>267</v>
      </c>
      <c r="J451" t="s">
        <v>10</v>
      </c>
      <c r="K451" t="s">
        <v>72</v>
      </c>
      <c r="L451" s="2">
        <v>2</v>
      </c>
      <c r="M451" t="s">
        <v>52</v>
      </c>
      <c r="N451" t="s">
        <v>73</v>
      </c>
      <c r="O451" t="s">
        <v>173</v>
      </c>
    </row>
    <row r="452" spans="1:15" x14ac:dyDescent="0.25">
      <c r="A452" s="2">
        <v>1</v>
      </c>
      <c r="B452" s="2">
        <v>2016</v>
      </c>
      <c r="C452" t="s">
        <v>363</v>
      </c>
      <c r="D452" t="s">
        <v>264</v>
      </c>
      <c r="E452" s="2" t="s">
        <v>12</v>
      </c>
      <c r="F452" s="2">
        <f>VLOOKUP(C452,'Five Year Alumni Srvy 2016 Data'!C:F,4,FALSE)</f>
        <v>0</v>
      </c>
      <c r="G452" s="2" t="str">
        <f>VLOOKUP(F452,Coding!K:L,2,FALSE)</f>
        <v>Non-URM</v>
      </c>
      <c r="H452" t="s">
        <v>304</v>
      </c>
      <c r="I452" t="s">
        <v>267</v>
      </c>
      <c r="J452" t="s">
        <v>10</v>
      </c>
      <c r="K452" t="s">
        <v>133</v>
      </c>
      <c r="L452" s="2">
        <v>1</v>
      </c>
      <c r="M452" t="s">
        <v>52</v>
      </c>
      <c r="N452" t="s">
        <v>134</v>
      </c>
      <c r="O452" t="s">
        <v>177</v>
      </c>
    </row>
    <row r="453" spans="1:15" x14ac:dyDescent="0.25">
      <c r="A453" s="2">
        <v>1</v>
      </c>
      <c r="B453" s="2">
        <v>2016</v>
      </c>
      <c r="C453" t="s">
        <v>363</v>
      </c>
      <c r="D453" t="s">
        <v>264</v>
      </c>
      <c r="E453" s="2" t="s">
        <v>12</v>
      </c>
      <c r="F453" s="2">
        <f>VLOOKUP(C453,'Five Year Alumni Srvy 2016 Data'!C:F,4,FALSE)</f>
        <v>0</v>
      </c>
      <c r="G453" s="2" t="str">
        <f>VLOOKUP(F453,Coding!K:L,2,FALSE)</f>
        <v>Non-URM</v>
      </c>
      <c r="H453" t="s">
        <v>304</v>
      </c>
      <c r="I453" t="s">
        <v>267</v>
      </c>
      <c r="J453" t="s">
        <v>10</v>
      </c>
      <c r="K453" t="s">
        <v>151</v>
      </c>
      <c r="L453" s="3"/>
      <c r="M453" t="s">
        <v>52</v>
      </c>
      <c r="N453" t="s">
        <v>152</v>
      </c>
    </row>
    <row r="454" spans="1:15" x14ac:dyDescent="0.25">
      <c r="A454" s="2">
        <v>1</v>
      </c>
      <c r="B454" s="2">
        <v>2016</v>
      </c>
      <c r="C454" t="s">
        <v>363</v>
      </c>
      <c r="D454" t="s">
        <v>264</v>
      </c>
      <c r="E454" s="2" t="s">
        <v>12</v>
      </c>
      <c r="F454" s="2">
        <f>VLOOKUP(C454,'Five Year Alumni Srvy 2016 Data'!C:F,4,FALSE)</f>
        <v>0</v>
      </c>
      <c r="G454" s="2" t="str">
        <f>VLOOKUP(F454,Coding!K:L,2,FALSE)</f>
        <v>Non-URM</v>
      </c>
      <c r="H454" t="s">
        <v>304</v>
      </c>
      <c r="I454" t="s">
        <v>267</v>
      </c>
      <c r="J454" t="s">
        <v>10</v>
      </c>
      <c r="K454" t="s">
        <v>159</v>
      </c>
      <c r="L454" s="2">
        <v>4</v>
      </c>
      <c r="M454" t="s">
        <v>52</v>
      </c>
      <c r="N454" t="s">
        <v>160</v>
      </c>
      <c r="O454" t="s">
        <v>364</v>
      </c>
    </row>
    <row r="455" spans="1:15" x14ac:dyDescent="0.25">
      <c r="A455" s="2">
        <v>1</v>
      </c>
      <c r="B455" s="2">
        <v>2016</v>
      </c>
      <c r="C455" t="s">
        <v>363</v>
      </c>
      <c r="D455" t="s">
        <v>264</v>
      </c>
      <c r="E455" s="2" t="s">
        <v>12</v>
      </c>
      <c r="F455" s="2">
        <f>VLOOKUP(C455,'Five Year Alumni Srvy 2016 Data'!C:F,4,FALSE)</f>
        <v>0</v>
      </c>
      <c r="G455" s="2" t="str">
        <f>VLOOKUP(F455,Coding!K:L,2,FALSE)</f>
        <v>Non-URM</v>
      </c>
      <c r="H455" t="s">
        <v>304</v>
      </c>
      <c r="I455" t="s">
        <v>267</v>
      </c>
      <c r="J455" t="s">
        <v>10</v>
      </c>
      <c r="K455" t="s">
        <v>161</v>
      </c>
      <c r="L455" s="3"/>
      <c r="M455" t="s">
        <v>52</v>
      </c>
      <c r="N455" t="s">
        <v>162</v>
      </c>
    </row>
    <row r="456" spans="1:15" x14ac:dyDescent="0.25">
      <c r="A456" s="2">
        <v>1</v>
      </c>
      <c r="B456" s="2">
        <v>2016</v>
      </c>
      <c r="C456" t="s">
        <v>363</v>
      </c>
      <c r="D456" t="s">
        <v>264</v>
      </c>
      <c r="E456" s="2" t="s">
        <v>12</v>
      </c>
      <c r="F456" s="2">
        <f>VLOOKUP(C456,'Five Year Alumni Srvy 2016 Data'!C:F,4,FALSE)</f>
        <v>0</v>
      </c>
      <c r="G456" s="2" t="str">
        <f>VLOOKUP(F456,Coding!K:L,2,FALSE)</f>
        <v>Non-URM</v>
      </c>
      <c r="H456" t="s">
        <v>304</v>
      </c>
      <c r="I456" t="s">
        <v>267</v>
      </c>
      <c r="J456" t="s">
        <v>10</v>
      </c>
      <c r="K456" t="s">
        <v>163</v>
      </c>
      <c r="L456" s="2">
        <v>1</v>
      </c>
      <c r="M456" t="s">
        <v>52</v>
      </c>
      <c r="N456" t="s">
        <v>164</v>
      </c>
      <c r="O456" t="s">
        <v>165</v>
      </c>
    </row>
    <row r="457" spans="1:15" x14ac:dyDescent="0.25">
      <c r="A457" s="2">
        <v>1</v>
      </c>
      <c r="B457" s="2">
        <v>2016</v>
      </c>
      <c r="C457" t="s">
        <v>365</v>
      </c>
      <c r="D457" t="s">
        <v>48</v>
      </c>
      <c r="E457" s="2" t="s">
        <v>12</v>
      </c>
      <c r="F457" s="2">
        <f>VLOOKUP(C457,'Five Year Alumni Srvy 2016 Data'!C:F,4,FALSE)</f>
        <v>0</v>
      </c>
      <c r="G457" s="2" t="str">
        <f>VLOOKUP(F457,Coding!K:L,2,FALSE)</f>
        <v>Non-URM</v>
      </c>
      <c r="H457" t="s">
        <v>270</v>
      </c>
      <c r="I457" t="s">
        <v>270</v>
      </c>
      <c r="J457" t="s">
        <v>21</v>
      </c>
      <c r="K457" t="s">
        <v>51</v>
      </c>
      <c r="L457" s="2">
        <v>1</v>
      </c>
      <c r="M457" t="s">
        <v>52</v>
      </c>
      <c r="N457" t="s">
        <v>53</v>
      </c>
      <c r="O457" t="s">
        <v>216</v>
      </c>
    </row>
    <row r="458" spans="1:15" x14ac:dyDescent="0.25">
      <c r="A458" s="2">
        <v>1</v>
      </c>
      <c r="B458" s="2">
        <v>2016</v>
      </c>
      <c r="C458" t="s">
        <v>365</v>
      </c>
      <c r="D458" t="s">
        <v>48</v>
      </c>
      <c r="E458" s="2" t="s">
        <v>12</v>
      </c>
      <c r="F458" s="2">
        <f>VLOOKUP(C458,'Five Year Alumni Srvy 2016 Data'!C:F,4,FALSE)</f>
        <v>0</v>
      </c>
      <c r="G458" s="2" t="str">
        <f>VLOOKUP(F458,Coding!K:L,2,FALSE)</f>
        <v>Non-URM</v>
      </c>
      <c r="H458" t="s">
        <v>270</v>
      </c>
      <c r="I458" t="s">
        <v>270</v>
      </c>
      <c r="J458" t="s">
        <v>21</v>
      </c>
      <c r="K458" t="s">
        <v>72</v>
      </c>
      <c r="L458" s="2">
        <v>1</v>
      </c>
      <c r="M458" t="s">
        <v>52</v>
      </c>
      <c r="N458" t="s">
        <v>73</v>
      </c>
      <c r="O458" t="s">
        <v>177</v>
      </c>
    </row>
    <row r="459" spans="1:15" x14ac:dyDescent="0.25">
      <c r="A459" s="2">
        <v>1</v>
      </c>
      <c r="B459" s="2">
        <v>2016</v>
      </c>
      <c r="C459" t="s">
        <v>365</v>
      </c>
      <c r="D459" t="s">
        <v>48</v>
      </c>
      <c r="E459" s="2" t="s">
        <v>12</v>
      </c>
      <c r="F459" s="2">
        <f>VLOOKUP(C459,'Five Year Alumni Srvy 2016 Data'!C:F,4,FALSE)</f>
        <v>0</v>
      </c>
      <c r="G459" s="2" t="str">
        <f>VLOOKUP(F459,Coding!K:L,2,FALSE)</f>
        <v>Non-URM</v>
      </c>
      <c r="H459" t="s">
        <v>270</v>
      </c>
      <c r="I459" t="s">
        <v>270</v>
      </c>
      <c r="J459" t="s">
        <v>21</v>
      </c>
      <c r="K459" t="s">
        <v>133</v>
      </c>
      <c r="L459" s="2">
        <v>1</v>
      </c>
      <c r="M459" t="s">
        <v>52</v>
      </c>
      <c r="N459" t="s">
        <v>134</v>
      </c>
      <c r="O459" t="s">
        <v>177</v>
      </c>
    </row>
    <row r="460" spans="1:15" x14ac:dyDescent="0.25">
      <c r="A460" s="2">
        <v>1</v>
      </c>
      <c r="B460" s="2">
        <v>2016</v>
      </c>
      <c r="C460" t="s">
        <v>365</v>
      </c>
      <c r="D460" t="s">
        <v>48</v>
      </c>
      <c r="E460" s="2" t="s">
        <v>12</v>
      </c>
      <c r="F460" s="2">
        <f>VLOOKUP(C460,'Five Year Alumni Srvy 2016 Data'!C:F,4,FALSE)</f>
        <v>0</v>
      </c>
      <c r="G460" s="2" t="str">
        <f>VLOOKUP(F460,Coding!K:L,2,FALSE)</f>
        <v>Non-URM</v>
      </c>
      <c r="H460" t="s">
        <v>270</v>
      </c>
      <c r="I460" t="s">
        <v>270</v>
      </c>
      <c r="J460" t="s">
        <v>21</v>
      </c>
      <c r="K460" t="s">
        <v>151</v>
      </c>
      <c r="L460" s="2">
        <v>9</v>
      </c>
      <c r="M460" t="s">
        <v>52</v>
      </c>
      <c r="N460" t="s">
        <v>152</v>
      </c>
      <c r="O460" t="s">
        <v>188</v>
      </c>
    </row>
    <row r="461" spans="1:15" x14ac:dyDescent="0.25">
      <c r="A461" s="2">
        <v>1</v>
      </c>
      <c r="B461" s="2">
        <v>2016</v>
      </c>
      <c r="C461" t="s">
        <v>365</v>
      </c>
      <c r="D461" t="s">
        <v>48</v>
      </c>
      <c r="E461" s="2" t="s">
        <v>12</v>
      </c>
      <c r="F461" s="2">
        <f>VLOOKUP(C461,'Five Year Alumni Srvy 2016 Data'!C:F,4,FALSE)</f>
        <v>0</v>
      </c>
      <c r="G461" s="2" t="str">
        <f>VLOOKUP(F461,Coding!K:L,2,FALSE)</f>
        <v>Non-URM</v>
      </c>
      <c r="H461" t="s">
        <v>270</v>
      </c>
      <c r="I461" t="s">
        <v>270</v>
      </c>
      <c r="J461" t="s">
        <v>21</v>
      </c>
      <c r="K461" t="s">
        <v>159</v>
      </c>
      <c r="L461" s="3"/>
      <c r="M461" t="s">
        <v>52</v>
      </c>
      <c r="N461" t="s">
        <v>160</v>
      </c>
    </row>
    <row r="462" spans="1:15" x14ac:dyDescent="0.25">
      <c r="A462" s="2">
        <v>1</v>
      </c>
      <c r="B462" s="2">
        <v>2016</v>
      </c>
      <c r="C462" t="s">
        <v>365</v>
      </c>
      <c r="D462" t="s">
        <v>48</v>
      </c>
      <c r="E462" s="2" t="s">
        <v>12</v>
      </c>
      <c r="F462" s="2">
        <f>VLOOKUP(C462,'Five Year Alumni Srvy 2016 Data'!C:F,4,FALSE)</f>
        <v>0</v>
      </c>
      <c r="G462" s="2" t="str">
        <f>VLOOKUP(F462,Coding!K:L,2,FALSE)</f>
        <v>Non-URM</v>
      </c>
      <c r="H462" t="s">
        <v>270</v>
      </c>
      <c r="I462" t="s">
        <v>270</v>
      </c>
      <c r="J462" t="s">
        <v>21</v>
      </c>
      <c r="K462" t="s">
        <v>161</v>
      </c>
      <c r="L462" s="3"/>
      <c r="M462" t="s">
        <v>52</v>
      </c>
      <c r="N462" t="s">
        <v>162</v>
      </c>
    </row>
    <row r="463" spans="1:15" x14ac:dyDescent="0.25">
      <c r="A463" s="2">
        <v>1</v>
      </c>
      <c r="B463" s="2">
        <v>2016</v>
      </c>
      <c r="C463" t="s">
        <v>365</v>
      </c>
      <c r="D463" t="s">
        <v>48</v>
      </c>
      <c r="E463" s="2" t="s">
        <v>12</v>
      </c>
      <c r="F463" s="2">
        <f>VLOOKUP(C463,'Five Year Alumni Srvy 2016 Data'!C:F,4,FALSE)</f>
        <v>0</v>
      </c>
      <c r="G463" s="2" t="str">
        <f>VLOOKUP(F463,Coding!K:L,2,FALSE)</f>
        <v>Non-URM</v>
      </c>
      <c r="H463" t="s">
        <v>270</v>
      </c>
      <c r="I463" t="s">
        <v>270</v>
      </c>
      <c r="J463" t="s">
        <v>21</v>
      </c>
      <c r="K463" t="s">
        <v>163</v>
      </c>
      <c r="L463" s="2">
        <v>3</v>
      </c>
      <c r="M463" t="s">
        <v>52</v>
      </c>
      <c r="N463" t="s">
        <v>164</v>
      </c>
      <c r="O463" t="s">
        <v>63</v>
      </c>
    </row>
    <row r="464" spans="1:15" x14ac:dyDescent="0.25">
      <c r="A464" s="2">
        <v>1</v>
      </c>
      <c r="B464" s="2">
        <v>2016</v>
      </c>
      <c r="C464" t="s">
        <v>366</v>
      </c>
      <c r="D464" t="s">
        <v>48</v>
      </c>
      <c r="E464" s="2" t="s">
        <v>12</v>
      </c>
      <c r="F464" s="2">
        <f>VLOOKUP(C464,'Five Year Alumni Srvy 2016 Data'!C:F,4,FALSE)</f>
        <v>0</v>
      </c>
      <c r="G464" s="2" t="str">
        <f>VLOOKUP(F464,Coding!K:L,2,FALSE)</f>
        <v>Non-URM</v>
      </c>
      <c r="H464" t="s">
        <v>339</v>
      </c>
      <c r="I464" t="s">
        <v>339</v>
      </c>
      <c r="J464" t="s">
        <v>15</v>
      </c>
      <c r="K464" t="s">
        <v>51</v>
      </c>
      <c r="L464" s="2">
        <v>5</v>
      </c>
      <c r="M464" t="s">
        <v>52</v>
      </c>
      <c r="N464" t="s">
        <v>53</v>
      </c>
      <c r="O464" t="s">
        <v>183</v>
      </c>
    </row>
    <row r="465" spans="1:15" x14ac:dyDescent="0.25">
      <c r="A465" s="2">
        <v>1</v>
      </c>
      <c r="B465" s="2">
        <v>2016</v>
      </c>
      <c r="C465" t="s">
        <v>366</v>
      </c>
      <c r="D465" t="s">
        <v>48</v>
      </c>
      <c r="E465" s="2" t="s">
        <v>12</v>
      </c>
      <c r="F465" s="2">
        <f>VLOOKUP(C465,'Five Year Alumni Srvy 2016 Data'!C:F,4,FALSE)</f>
        <v>0</v>
      </c>
      <c r="G465" s="2" t="str">
        <f>VLOOKUP(F465,Coding!K:L,2,FALSE)</f>
        <v>Non-URM</v>
      </c>
      <c r="H465" t="s">
        <v>339</v>
      </c>
      <c r="I465" t="s">
        <v>339</v>
      </c>
      <c r="J465" t="s">
        <v>15</v>
      </c>
      <c r="K465" t="s">
        <v>72</v>
      </c>
      <c r="L465" s="2">
        <v>2</v>
      </c>
      <c r="M465" t="s">
        <v>52</v>
      </c>
      <c r="N465" t="s">
        <v>73</v>
      </c>
      <c r="O465" t="s">
        <v>173</v>
      </c>
    </row>
    <row r="466" spans="1:15" x14ac:dyDescent="0.25">
      <c r="A466" s="2">
        <v>1</v>
      </c>
      <c r="B466" s="2">
        <v>2016</v>
      </c>
      <c r="C466" t="s">
        <v>366</v>
      </c>
      <c r="D466" t="s">
        <v>48</v>
      </c>
      <c r="E466" s="2" t="s">
        <v>12</v>
      </c>
      <c r="F466" s="2">
        <f>VLOOKUP(C466,'Five Year Alumni Srvy 2016 Data'!C:F,4,FALSE)</f>
        <v>0</v>
      </c>
      <c r="G466" s="2" t="str">
        <f>VLOOKUP(F466,Coding!K:L,2,FALSE)</f>
        <v>Non-URM</v>
      </c>
      <c r="H466" t="s">
        <v>339</v>
      </c>
      <c r="I466" t="s">
        <v>339</v>
      </c>
      <c r="J466" t="s">
        <v>15</v>
      </c>
      <c r="K466" t="s">
        <v>133</v>
      </c>
      <c r="L466" s="2">
        <v>1</v>
      </c>
      <c r="M466" t="s">
        <v>52</v>
      </c>
      <c r="N466" t="s">
        <v>134</v>
      </c>
      <c r="O466" t="s">
        <v>177</v>
      </c>
    </row>
    <row r="467" spans="1:15" x14ac:dyDescent="0.25">
      <c r="A467" s="2">
        <v>1</v>
      </c>
      <c r="B467" s="2">
        <v>2016</v>
      </c>
      <c r="C467" t="s">
        <v>366</v>
      </c>
      <c r="D467" t="s">
        <v>48</v>
      </c>
      <c r="E467" s="2" t="s">
        <v>12</v>
      </c>
      <c r="F467" s="2">
        <f>VLOOKUP(C467,'Five Year Alumni Srvy 2016 Data'!C:F,4,FALSE)</f>
        <v>0</v>
      </c>
      <c r="G467" s="2" t="str">
        <f>VLOOKUP(F467,Coding!K:L,2,FALSE)</f>
        <v>Non-URM</v>
      </c>
      <c r="H467" t="s">
        <v>339</v>
      </c>
      <c r="I467" t="s">
        <v>339</v>
      </c>
      <c r="J467" t="s">
        <v>15</v>
      </c>
      <c r="K467" t="s">
        <v>151</v>
      </c>
      <c r="L467" s="3"/>
      <c r="M467" t="s">
        <v>52</v>
      </c>
      <c r="N467" t="s">
        <v>152</v>
      </c>
    </row>
    <row r="468" spans="1:15" x14ac:dyDescent="0.25">
      <c r="A468" s="2">
        <v>1</v>
      </c>
      <c r="B468" s="2">
        <v>2016</v>
      </c>
      <c r="C468" t="s">
        <v>366</v>
      </c>
      <c r="D468" t="s">
        <v>48</v>
      </c>
      <c r="E468" s="2" t="s">
        <v>12</v>
      </c>
      <c r="F468" s="2">
        <f>VLOOKUP(C468,'Five Year Alumni Srvy 2016 Data'!C:F,4,FALSE)</f>
        <v>0</v>
      </c>
      <c r="G468" s="2" t="str">
        <f>VLOOKUP(F468,Coding!K:L,2,FALSE)</f>
        <v>Non-URM</v>
      </c>
      <c r="H468" t="s">
        <v>339</v>
      </c>
      <c r="I468" t="s">
        <v>339</v>
      </c>
      <c r="J468" t="s">
        <v>15</v>
      </c>
      <c r="K468" t="s">
        <v>159</v>
      </c>
      <c r="L468" s="2">
        <v>6</v>
      </c>
      <c r="M468" t="s">
        <v>52</v>
      </c>
      <c r="N468" t="s">
        <v>160</v>
      </c>
      <c r="O468" t="s">
        <v>202</v>
      </c>
    </row>
    <row r="469" spans="1:15" x14ac:dyDescent="0.25">
      <c r="A469" s="2">
        <v>1</v>
      </c>
      <c r="B469" s="2">
        <v>2016</v>
      </c>
      <c r="C469" t="s">
        <v>366</v>
      </c>
      <c r="D469" t="s">
        <v>48</v>
      </c>
      <c r="E469" s="2" t="s">
        <v>12</v>
      </c>
      <c r="F469" s="2">
        <f>VLOOKUP(C469,'Five Year Alumni Srvy 2016 Data'!C:F,4,FALSE)</f>
        <v>0</v>
      </c>
      <c r="G469" s="2" t="str">
        <f>VLOOKUP(F469,Coding!K:L,2,FALSE)</f>
        <v>Non-URM</v>
      </c>
      <c r="H469" t="s">
        <v>339</v>
      </c>
      <c r="I469" t="s">
        <v>339</v>
      </c>
      <c r="J469" t="s">
        <v>15</v>
      </c>
      <c r="K469" t="s">
        <v>161</v>
      </c>
      <c r="L469" s="3"/>
      <c r="M469" t="s">
        <v>52</v>
      </c>
      <c r="N469" t="s">
        <v>162</v>
      </c>
    </row>
    <row r="470" spans="1:15" x14ac:dyDescent="0.25">
      <c r="A470" s="2">
        <v>1</v>
      </c>
      <c r="B470" s="2">
        <v>2016</v>
      </c>
      <c r="C470" t="s">
        <v>366</v>
      </c>
      <c r="D470" t="s">
        <v>48</v>
      </c>
      <c r="E470" s="2" t="s">
        <v>12</v>
      </c>
      <c r="F470" s="2">
        <f>VLOOKUP(C470,'Five Year Alumni Srvy 2016 Data'!C:F,4,FALSE)</f>
        <v>0</v>
      </c>
      <c r="G470" s="2" t="str">
        <f>VLOOKUP(F470,Coding!K:L,2,FALSE)</f>
        <v>Non-URM</v>
      </c>
      <c r="H470" t="s">
        <v>339</v>
      </c>
      <c r="I470" t="s">
        <v>339</v>
      </c>
      <c r="J470" t="s">
        <v>15</v>
      </c>
      <c r="K470" t="s">
        <v>163</v>
      </c>
      <c r="L470" s="2">
        <v>1</v>
      </c>
      <c r="M470" t="s">
        <v>52</v>
      </c>
      <c r="N470" t="s">
        <v>164</v>
      </c>
      <c r="O470" t="s">
        <v>165</v>
      </c>
    </row>
    <row r="471" spans="1:15" x14ac:dyDescent="0.25">
      <c r="A471" s="2">
        <v>1</v>
      </c>
      <c r="B471" s="2">
        <v>2016</v>
      </c>
      <c r="C471" t="s">
        <v>369</v>
      </c>
      <c r="D471" t="s">
        <v>48</v>
      </c>
      <c r="E471" s="2" t="s">
        <v>12</v>
      </c>
      <c r="F471" s="2">
        <f>VLOOKUP(C471,'Five Year Alumni Srvy 2016 Data'!C:F,4,FALSE)</f>
        <v>0</v>
      </c>
      <c r="G471" s="2" t="str">
        <f>VLOOKUP(F471,Coding!K:L,2,FALSE)</f>
        <v>Non-URM</v>
      </c>
      <c r="H471" t="s">
        <v>215</v>
      </c>
      <c r="I471" t="s">
        <v>215</v>
      </c>
      <c r="J471" t="s">
        <v>21</v>
      </c>
      <c r="K471" t="s">
        <v>51</v>
      </c>
      <c r="L471" s="3"/>
      <c r="M471" t="s">
        <v>52</v>
      </c>
      <c r="N471" t="s">
        <v>53</v>
      </c>
    </row>
    <row r="472" spans="1:15" x14ac:dyDescent="0.25">
      <c r="A472" s="2">
        <v>1</v>
      </c>
      <c r="B472" s="2">
        <v>2016</v>
      </c>
      <c r="C472" t="s">
        <v>369</v>
      </c>
      <c r="D472" t="s">
        <v>48</v>
      </c>
      <c r="E472" s="2" t="s">
        <v>12</v>
      </c>
      <c r="F472" s="2">
        <f>VLOOKUP(C472,'Five Year Alumni Srvy 2016 Data'!C:F,4,FALSE)</f>
        <v>0</v>
      </c>
      <c r="G472" s="2" t="str">
        <f>VLOOKUP(F472,Coding!K:L,2,FALSE)</f>
        <v>Non-URM</v>
      </c>
      <c r="H472" t="s">
        <v>215</v>
      </c>
      <c r="I472" t="s">
        <v>215</v>
      </c>
      <c r="J472" t="s">
        <v>21</v>
      </c>
      <c r="K472" t="s">
        <v>72</v>
      </c>
      <c r="L472" s="3"/>
      <c r="M472" t="s">
        <v>52</v>
      </c>
      <c r="N472" t="s">
        <v>73</v>
      </c>
    </row>
    <row r="473" spans="1:15" x14ac:dyDescent="0.25">
      <c r="A473" s="2">
        <v>1</v>
      </c>
      <c r="B473" s="2">
        <v>2016</v>
      </c>
      <c r="C473" t="s">
        <v>369</v>
      </c>
      <c r="D473" t="s">
        <v>48</v>
      </c>
      <c r="E473" s="2" t="s">
        <v>12</v>
      </c>
      <c r="F473" s="2">
        <f>VLOOKUP(C473,'Five Year Alumni Srvy 2016 Data'!C:F,4,FALSE)</f>
        <v>0</v>
      </c>
      <c r="G473" s="2" t="str">
        <f>VLOOKUP(F473,Coding!K:L,2,FALSE)</f>
        <v>Non-URM</v>
      </c>
      <c r="H473" t="s">
        <v>215</v>
      </c>
      <c r="I473" t="s">
        <v>215</v>
      </c>
      <c r="J473" t="s">
        <v>21</v>
      </c>
      <c r="K473" t="s">
        <v>133</v>
      </c>
      <c r="L473" s="2">
        <v>2</v>
      </c>
      <c r="M473" t="s">
        <v>52</v>
      </c>
      <c r="N473" t="s">
        <v>134</v>
      </c>
      <c r="O473" t="s">
        <v>63</v>
      </c>
    </row>
    <row r="474" spans="1:15" x14ac:dyDescent="0.25">
      <c r="A474" s="2">
        <v>1</v>
      </c>
      <c r="B474" s="2">
        <v>2016</v>
      </c>
      <c r="C474" t="s">
        <v>369</v>
      </c>
      <c r="D474" t="s">
        <v>48</v>
      </c>
      <c r="E474" s="2" t="s">
        <v>12</v>
      </c>
      <c r="F474" s="2">
        <f>VLOOKUP(C474,'Five Year Alumni Srvy 2016 Data'!C:F,4,FALSE)</f>
        <v>0</v>
      </c>
      <c r="G474" s="2" t="str">
        <f>VLOOKUP(F474,Coding!K:L,2,FALSE)</f>
        <v>Non-URM</v>
      </c>
      <c r="H474" t="s">
        <v>215</v>
      </c>
      <c r="I474" t="s">
        <v>215</v>
      </c>
      <c r="J474" t="s">
        <v>21</v>
      </c>
      <c r="K474" t="s">
        <v>151</v>
      </c>
      <c r="L474" s="3"/>
      <c r="M474" t="s">
        <v>52</v>
      </c>
      <c r="N474" t="s">
        <v>152</v>
      </c>
    </row>
    <row r="475" spans="1:15" x14ac:dyDescent="0.25">
      <c r="A475" s="2">
        <v>1</v>
      </c>
      <c r="B475" s="2">
        <v>2016</v>
      </c>
      <c r="C475" t="s">
        <v>369</v>
      </c>
      <c r="D475" t="s">
        <v>48</v>
      </c>
      <c r="E475" s="2" t="s">
        <v>12</v>
      </c>
      <c r="F475" s="2">
        <f>VLOOKUP(C475,'Five Year Alumni Srvy 2016 Data'!C:F,4,FALSE)</f>
        <v>0</v>
      </c>
      <c r="G475" s="2" t="str">
        <f>VLOOKUP(F475,Coding!K:L,2,FALSE)</f>
        <v>Non-URM</v>
      </c>
      <c r="H475" t="s">
        <v>215</v>
      </c>
      <c r="I475" t="s">
        <v>215</v>
      </c>
      <c r="J475" t="s">
        <v>21</v>
      </c>
      <c r="K475" t="s">
        <v>159</v>
      </c>
      <c r="L475" s="3"/>
      <c r="M475" t="s">
        <v>52</v>
      </c>
      <c r="N475" t="s">
        <v>160</v>
      </c>
    </row>
    <row r="476" spans="1:15" x14ac:dyDescent="0.25">
      <c r="A476" s="2">
        <v>1</v>
      </c>
      <c r="B476" s="2">
        <v>2016</v>
      </c>
      <c r="C476" t="s">
        <v>369</v>
      </c>
      <c r="D476" t="s">
        <v>48</v>
      </c>
      <c r="E476" s="2" t="s">
        <v>12</v>
      </c>
      <c r="F476" s="2">
        <f>VLOOKUP(C476,'Five Year Alumni Srvy 2016 Data'!C:F,4,FALSE)</f>
        <v>0</v>
      </c>
      <c r="G476" s="2" t="str">
        <f>VLOOKUP(F476,Coding!K:L,2,FALSE)</f>
        <v>Non-URM</v>
      </c>
      <c r="H476" t="s">
        <v>215</v>
      </c>
      <c r="I476" t="s">
        <v>215</v>
      </c>
      <c r="J476" t="s">
        <v>21</v>
      </c>
      <c r="K476" t="s">
        <v>161</v>
      </c>
      <c r="L476" s="3"/>
      <c r="M476" t="s">
        <v>52</v>
      </c>
      <c r="N476" t="s">
        <v>162</v>
      </c>
    </row>
    <row r="477" spans="1:15" x14ac:dyDescent="0.25">
      <c r="A477" s="2">
        <v>1</v>
      </c>
      <c r="B477" s="2">
        <v>2016</v>
      </c>
      <c r="C477" t="s">
        <v>369</v>
      </c>
      <c r="D477" t="s">
        <v>48</v>
      </c>
      <c r="E477" s="2" t="s">
        <v>12</v>
      </c>
      <c r="F477" s="2">
        <f>VLOOKUP(C477,'Five Year Alumni Srvy 2016 Data'!C:F,4,FALSE)</f>
        <v>0</v>
      </c>
      <c r="G477" s="2" t="str">
        <f>VLOOKUP(F477,Coding!K:L,2,FALSE)</f>
        <v>Non-URM</v>
      </c>
      <c r="H477" t="s">
        <v>215</v>
      </c>
      <c r="I477" t="s">
        <v>215</v>
      </c>
      <c r="J477" t="s">
        <v>21</v>
      </c>
      <c r="K477" t="s">
        <v>163</v>
      </c>
      <c r="L477" s="2">
        <v>3</v>
      </c>
      <c r="M477" t="s">
        <v>52</v>
      </c>
      <c r="N477" t="s">
        <v>164</v>
      </c>
      <c r="O477" t="s">
        <v>63</v>
      </c>
    </row>
    <row r="478" spans="1:15" x14ac:dyDescent="0.25">
      <c r="A478" s="2">
        <v>1</v>
      </c>
      <c r="B478" s="2">
        <v>2016</v>
      </c>
      <c r="C478" t="s">
        <v>373</v>
      </c>
      <c r="D478" t="s">
        <v>48</v>
      </c>
      <c r="E478" s="2" t="s">
        <v>12</v>
      </c>
      <c r="F478" s="2">
        <f>VLOOKUP(C478,'Five Year Alumni Srvy 2016 Data'!C:F,4,FALSE)</f>
        <v>0</v>
      </c>
      <c r="G478" s="2" t="str">
        <f>VLOOKUP(F478,Coding!K:L,2,FALSE)</f>
        <v>Non-URM</v>
      </c>
      <c r="H478" t="s">
        <v>235</v>
      </c>
      <c r="I478" t="s">
        <v>236</v>
      </c>
      <c r="J478" t="s">
        <v>15</v>
      </c>
      <c r="K478" t="s">
        <v>51</v>
      </c>
      <c r="L478" s="3"/>
      <c r="M478" t="s">
        <v>52</v>
      </c>
      <c r="N478" t="s">
        <v>53</v>
      </c>
    </row>
    <row r="479" spans="1:15" x14ac:dyDescent="0.25">
      <c r="A479" s="2">
        <v>1</v>
      </c>
      <c r="B479" s="2">
        <v>2016</v>
      </c>
      <c r="C479" t="s">
        <v>373</v>
      </c>
      <c r="D479" t="s">
        <v>48</v>
      </c>
      <c r="E479" s="2" t="s">
        <v>12</v>
      </c>
      <c r="F479" s="2">
        <f>VLOOKUP(C479,'Five Year Alumni Srvy 2016 Data'!C:F,4,FALSE)</f>
        <v>0</v>
      </c>
      <c r="G479" s="2" t="str">
        <f>VLOOKUP(F479,Coding!K:L,2,FALSE)</f>
        <v>Non-URM</v>
      </c>
      <c r="H479" t="s">
        <v>235</v>
      </c>
      <c r="I479" t="s">
        <v>236</v>
      </c>
      <c r="J479" t="s">
        <v>15</v>
      </c>
      <c r="K479" t="s">
        <v>72</v>
      </c>
      <c r="L479" s="3"/>
      <c r="M479" t="s">
        <v>52</v>
      </c>
      <c r="N479" t="s">
        <v>73</v>
      </c>
    </row>
    <row r="480" spans="1:15" x14ac:dyDescent="0.25">
      <c r="A480" s="2">
        <v>1</v>
      </c>
      <c r="B480" s="2">
        <v>2016</v>
      </c>
      <c r="C480" t="s">
        <v>373</v>
      </c>
      <c r="D480" t="s">
        <v>48</v>
      </c>
      <c r="E480" s="2" t="s">
        <v>12</v>
      </c>
      <c r="F480" s="2">
        <f>VLOOKUP(C480,'Five Year Alumni Srvy 2016 Data'!C:F,4,FALSE)</f>
        <v>0</v>
      </c>
      <c r="G480" s="2" t="str">
        <f>VLOOKUP(F480,Coding!K:L,2,FALSE)</f>
        <v>Non-URM</v>
      </c>
      <c r="H480" t="s">
        <v>235</v>
      </c>
      <c r="I480" t="s">
        <v>236</v>
      </c>
      <c r="J480" t="s">
        <v>15</v>
      </c>
      <c r="K480" t="s">
        <v>133</v>
      </c>
      <c r="L480" s="2">
        <v>2</v>
      </c>
      <c r="M480" t="s">
        <v>52</v>
      </c>
      <c r="N480" t="s">
        <v>134</v>
      </c>
      <c r="O480" t="s">
        <v>63</v>
      </c>
    </row>
    <row r="481" spans="1:15" x14ac:dyDescent="0.25">
      <c r="A481" s="2">
        <v>1</v>
      </c>
      <c r="B481" s="2">
        <v>2016</v>
      </c>
      <c r="C481" t="s">
        <v>373</v>
      </c>
      <c r="D481" t="s">
        <v>48</v>
      </c>
      <c r="E481" s="2" t="s">
        <v>12</v>
      </c>
      <c r="F481" s="2">
        <f>VLOOKUP(C481,'Five Year Alumni Srvy 2016 Data'!C:F,4,FALSE)</f>
        <v>0</v>
      </c>
      <c r="G481" s="2" t="str">
        <f>VLOOKUP(F481,Coding!K:L,2,FALSE)</f>
        <v>Non-URM</v>
      </c>
      <c r="H481" t="s">
        <v>235</v>
      </c>
      <c r="I481" t="s">
        <v>236</v>
      </c>
      <c r="J481" t="s">
        <v>15</v>
      </c>
      <c r="K481" t="s">
        <v>151</v>
      </c>
      <c r="L481" s="3"/>
      <c r="M481" t="s">
        <v>52</v>
      </c>
      <c r="N481" t="s">
        <v>152</v>
      </c>
    </row>
    <row r="482" spans="1:15" x14ac:dyDescent="0.25">
      <c r="A482" s="2">
        <v>1</v>
      </c>
      <c r="B482" s="2">
        <v>2016</v>
      </c>
      <c r="C482" t="s">
        <v>373</v>
      </c>
      <c r="D482" t="s">
        <v>48</v>
      </c>
      <c r="E482" s="2" t="s">
        <v>12</v>
      </c>
      <c r="F482" s="2">
        <f>VLOOKUP(C482,'Five Year Alumni Srvy 2016 Data'!C:F,4,FALSE)</f>
        <v>0</v>
      </c>
      <c r="G482" s="2" t="str">
        <f>VLOOKUP(F482,Coding!K:L,2,FALSE)</f>
        <v>Non-URM</v>
      </c>
      <c r="H482" t="s">
        <v>235</v>
      </c>
      <c r="I482" t="s">
        <v>236</v>
      </c>
      <c r="J482" t="s">
        <v>15</v>
      </c>
      <c r="K482" t="s">
        <v>159</v>
      </c>
      <c r="L482" s="3"/>
      <c r="M482" t="s">
        <v>52</v>
      </c>
      <c r="N482" t="s">
        <v>160</v>
      </c>
    </row>
    <row r="483" spans="1:15" x14ac:dyDescent="0.25">
      <c r="A483" s="2">
        <v>1</v>
      </c>
      <c r="B483" s="2">
        <v>2016</v>
      </c>
      <c r="C483" t="s">
        <v>373</v>
      </c>
      <c r="D483" t="s">
        <v>48</v>
      </c>
      <c r="E483" s="2" t="s">
        <v>12</v>
      </c>
      <c r="F483" s="2">
        <f>VLOOKUP(C483,'Five Year Alumni Srvy 2016 Data'!C:F,4,FALSE)</f>
        <v>0</v>
      </c>
      <c r="G483" s="2" t="str">
        <f>VLOOKUP(F483,Coding!K:L,2,FALSE)</f>
        <v>Non-URM</v>
      </c>
      <c r="H483" t="s">
        <v>235</v>
      </c>
      <c r="I483" t="s">
        <v>236</v>
      </c>
      <c r="J483" t="s">
        <v>15</v>
      </c>
      <c r="K483" t="s">
        <v>161</v>
      </c>
      <c r="L483" s="3"/>
      <c r="M483" t="s">
        <v>52</v>
      </c>
      <c r="N483" t="s">
        <v>162</v>
      </c>
    </row>
    <row r="484" spans="1:15" x14ac:dyDescent="0.25">
      <c r="A484" s="2">
        <v>1</v>
      </c>
      <c r="B484" s="2">
        <v>2016</v>
      </c>
      <c r="C484" t="s">
        <v>373</v>
      </c>
      <c r="D484" t="s">
        <v>48</v>
      </c>
      <c r="E484" s="2" t="s">
        <v>12</v>
      </c>
      <c r="F484" s="2">
        <f>VLOOKUP(C484,'Five Year Alumni Srvy 2016 Data'!C:F,4,FALSE)</f>
        <v>0</v>
      </c>
      <c r="G484" s="2" t="str">
        <f>VLOOKUP(F484,Coding!K:L,2,FALSE)</f>
        <v>Non-URM</v>
      </c>
      <c r="H484" t="s">
        <v>235</v>
      </c>
      <c r="I484" t="s">
        <v>236</v>
      </c>
      <c r="J484" t="s">
        <v>15</v>
      </c>
      <c r="K484" t="s">
        <v>163</v>
      </c>
      <c r="L484" s="2">
        <v>1</v>
      </c>
      <c r="M484" t="s">
        <v>52</v>
      </c>
      <c r="N484" t="s">
        <v>164</v>
      </c>
      <c r="O484" t="s">
        <v>165</v>
      </c>
    </row>
    <row r="485" spans="1:15" x14ac:dyDescent="0.25">
      <c r="A485" s="2">
        <v>1</v>
      </c>
      <c r="B485" s="2">
        <v>2016</v>
      </c>
      <c r="C485" t="s">
        <v>377</v>
      </c>
      <c r="E485" s="2" t="s">
        <v>12</v>
      </c>
      <c r="F485" s="2">
        <f>VLOOKUP(C485,'Five Year Alumni Srvy 2016 Data'!C:F,4,FALSE)</f>
        <v>0</v>
      </c>
      <c r="G485" s="2" t="str">
        <f>VLOOKUP(F485,Coding!K:L,2,FALSE)</f>
        <v>Non-URM</v>
      </c>
      <c r="H485" s="2" t="s">
        <v>427</v>
      </c>
      <c r="I485" t="s">
        <v>267</v>
      </c>
      <c r="J485" t="s">
        <v>10</v>
      </c>
      <c r="K485" t="s">
        <v>51</v>
      </c>
      <c r="L485" s="3"/>
      <c r="M485" t="s">
        <v>52</v>
      </c>
      <c r="N485" t="s">
        <v>53</v>
      </c>
    </row>
    <row r="486" spans="1:15" x14ac:dyDescent="0.25">
      <c r="A486" s="2">
        <v>1</v>
      </c>
      <c r="B486" s="2">
        <v>2016</v>
      </c>
      <c r="C486" t="s">
        <v>377</v>
      </c>
      <c r="E486" s="2" t="s">
        <v>12</v>
      </c>
      <c r="F486" s="2">
        <f>VLOOKUP(C486,'Five Year Alumni Srvy 2016 Data'!C:F,4,FALSE)</f>
        <v>0</v>
      </c>
      <c r="G486" s="2" t="str">
        <f>VLOOKUP(F486,Coding!K:L,2,FALSE)</f>
        <v>Non-URM</v>
      </c>
      <c r="H486" s="2" t="s">
        <v>427</v>
      </c>
      <c r="I486" t="s">
        <v>267</v>
      </c>
      <c r="J486" t="s">
        <v>10</v>
      </c>
      <c r="K486" t="s">
        <v>72</v>
      </c>
      <c r="L486" s="3"/>
      <c r="M486" t="s">
        <v>52</v>
      </c>
      <c r="N486" t="s">
        <v>73</v>
      </c>
    </row>
    <row r="487" spans="1:15" x14ac:dyDescent="0.25">
      <c r="A487" s="2">
        <v>1</v>
      </c>
      <c r="B487" s="2">
        <v>2016</v>
      </c>
      <c r="C487" t="s">
        <v>377</v>
      </c>
      <c r="E487" s="2" t="s">
        <v>12</v>
      </c>
      <c r="F487" s="2">
        <f>VLOOKUP(C487,'Five Year Alumni Srvy 2016 Data'!C:F,4,FALSE)</f>
        <v>0</v>
      </c>
      <c r="G487" s="2" t="str">
        <f>VLOOKUP(F487,Coding!K:L,2,FALSE)</f>
        <v>Non-URM</v>
      </c>
      <c r="H487" s="2" t="s">
        <v>427</v>
      </c>
      <c r="I487" t="s">
        <v>267</v>
      </c>
      <c r="J487" t="s">
        <v>10</v>
      </c>
      <c r="K487" t="s">
        <v>133</v>
      </c>
      <c r="L487" s="2">
        <v>2</v>
      </c>
      <c r="M487" t="s">
        <v>52</v>
      </c>
      <c r="N487" t="s">
        <v>134</v>
      </c>
      <c r="O487" t="s">
        <v>63</v>
      </c>
    </row>
    <row r="488" spans="1:15" x14ac:dyDescent="0.25">
      <c r="A488" s="2">
        <v>1</v>
      </c>
      <c r="B488" s="2">
        <v>2016</v>
      </c>
      <c r="C488" t="s">
        <v>377</v>
      </c>
      <c r="E488" s="2" t="s">
        <v>12</v>
      </c>
      <c r="F488" s="2">
        <f>VLOOKUP(C488,'Five Year Alumni Srvy 2016 Data'!C:F,4,FALSE)</f>
        <v>0</v>
      </c>
      <c r="G488" s="2" t="str">
        <f>VLOOKUP(F488,Coding!K:L,2,FALSE)</f>
        <v>Non-URM</v>
      </c>
      <c r="H488" s="2" t="s">
        <v>427</v>
      </c>
      <c r="I488" t="s">
        <v>267</v>
      </c>
      <c r="J488" t="s">
        <v>10</v>
      </c>
      <c r="K488" t="s">
        <v>151</v>
      </c>
      <c r="L488" s="3"/>
      <c r="M488" t="s">
        <v>52</v>
      </c>
      <c r="N488" t="s">
        <v>152</v>
      </c>
    </row>
    <row r="489" spans="1:15" x14ac:dyDescent="0.25">
      <c r="A489" s="2">
        <v>1</v>
      </c>
      <c r="B489" s="2">
        <v>2016</v>
      </c>
      <c r="C489" t="s">
        <v>377</v>
      </c>
      <c r="E489" s="2" t="s">
        <v>12</v>
      </c>
      <c r="F489" s="2">
        <f>VLOOKUP(C489,'Five Year Alumni Srvy 2016 Data'!C:F,4,FALSE)</f>
        <v>0</v>
      </c>
      <c r="G489" s="2" t="str">
        <f>VLOOKUP(F489,Coding!K:L,2,FALSE)</f>
        <v>Non-URM</v>
      </c>
      <c r="H489" s="2" t="s">
        <v>427</v>
      </c>
      <c r="I489" t="s">
        <v>267</v>
      </c>
      <c r="J489" t="s">
        <v>10</v>
      </c>
      <c r="K489" t="s">
        <v>159</v>
      </c>
      <c r="L489" s="3"/>
      <c r="M489" t="s">
        <v>52</v>
      </c>
      <c r="N489" t="s">
        <v>160</v>
      </c>
    </row>
    <row r="490" spans="1:15" x14ac:dyDescent="0.25">
      <c r="A490" s="2">
        <v>1</v>
      </c>
      <c r="B490" s="2">
        <v>2016</v>
      </c>
      <c r="C490" t="s">
        <v>377</v>
      </c>
      <c r="E490" s="2" t="s">
        <v>12</v>
      </c>
      <c r="F490" s="2">
        <f>VLOOKUP(C490,'Five Year Alumni Srvy 2016 Data'!C:F,4,FALSE)</f>
        <v>0</v>
      </c>
      <c r="G490" s="2" t="str">
        <f>VLOOKUP(F490,Coding!K:L,2,FALSE)</f>
        <v>Non-URM</v>
      </c>
      <c r="H490" s="2" t="s">
        <v>427</v>
      </c>
      <c r="I490" t="s">
        <v>267</v>
      </c>
      <c r="J490" t="s">
        <v>10</v>
      </c>
      <c r="K490" t="s">
        <v>161</v>
      </c>
      <c r="L490" s="3"/>
      <c r="M490" t="s">
        <v>52</v>
      </c>
      <c r="N490" t="s">
        <v>162</v>
      </c>
    </row>
    <row r="491" spans="1:15" x14ac:dyDescent="0.25">
      <c r="A491" s="2">
        <v>1</v>
      </c>
      <c r="B491" s="2">
        <v>2016</v>
      </c>
      <c r="C491" t="s">
        <v>377</v>
      </c>
      <c r="E491" s="2" t="s">
        <v>12</v>
      </c>
      <c r="F491" s="2">
        <f>VLOOKUP(C491,'Five Year Alumni Srvy 2016 Data'!C:F,4,FALSE)</f>
        <v>0</v>
      </c>
      <c r="G491" s="2" t="str">
        <f>VLOOKUP(F491,Coding!K:L,2,FALSE)</f>
        <v>Non-URM</v>
      </c>
      <c r="H491" s="2" t="s">
        <v>427</v>
      </c>
      <c r="I491" t="s">
        <v>267</v>
      </c>
      <c r="J491" t="s">
        <v>10</v>
      </c>
      <c r="K491" t="s">
        <v>163</v>
      </c>
      <c r="L491" s="2">
        <v>2</v>
      </c>
      <c r="M491" t="s">
        <v>52</v>
      </c>
      <c r="N491" t="s">
        <v>164</v>
      </c>
      <c r="O491" t="s">
        <v>177</v>
      </c>
    </row>
    <row r="492" spans="1:15" x14ac:dyDescent="0.25">
      <c r="A492" s="2">
        <v>1</v>
      </c>
      <c r="B492" s="2">
        <v>2016</v>
      </c>
      <c r="C492" t="s">
        <v>378</v>
      </c>
      <c r="D492" t="s">
        <v>204</v>
      </c>
      <c r="E492" s="2" t="s">
        <v>12</v>
      </c>
      <c r="F492" s="2">
        <f>VLOOKUP(C492,'Five Year Alumni Srvy 2016 Data'!C:F,4,FALSE)</f>
        <v>0</v>
      </c>
      <c r="G492" s="2" t="str">
        <f>VLOOKUP(F492,Coding!K:L,2,FALSE)</f>
        <v>Non-URM</v>
      </c>
      <c r="H492" t="s">
        <v>258</v>
      </c>
      <c r="I492" t="s">
        <v>258</v>
      </c>
      <c r="J492" t="s">
        <v>17</v>
      </c>
      <c r="K492" t="s">
        <v>51</v>
      </c>
      <c r="L492" s="3"/>
      <c r="M492" t="s">
        <v>52</v>
      </c>
      <c r="N492" t="s">
        <v>53</v>
      </c>
    </row>
    <row r="493" spans="1:15" x14ac:dyDescent="0.25">
      <c r="A493" s="2">
        <v>1</v>
      </c>
      <c r="B493" s="2">
        <v>2016</v>
      </c>
      <c r="C493" t="s">
        <v>378</v>
      </c>
      <c r="D493" t="s">
        <v>204</v>
      </c>
      <c r="E493" s="2" t="s">
        <v>12</v>
      </c>
      <c r="F493" s="2">
        <f>VLOOKUP(C493,'Five Year Alumni Srvy 2016 Data'!C:F,4,FALSE)</f>
        <v>0</v>
      </c>
      <c r="G493" s="2" t="str">
        <f>VLOOKUP(F493,Coding!K:L,2,FALSE)</f>
        <v>Non-URM</v>
      </c>
      <c r="H493" t="s">
        <v>258</v>
      </c>
      <c r="I493" t="s">
        <v>258</v>
      </c>
      <c r="J493" t="s">
        <v>17</v>
      </c>
      <c r="K493" t="s">
        <v>72</v>
      </c>
      <c r="L493" s="3"/>
      <c r="M493" t="s">
        <v>52</v>
      </c>
      <c r="N493" t="s">
        <v>73</v>
      </c>
    </row>
    <row r="494" spans="1:15" x14ac:dyDescent="0.25">
      <c r="A494" s="2">
        <v>1</v>
      </c>
      <c r="B494" s="2">
        <v>2016</v>
      </c>
      <c r="C494" t="s">
        <v>378</v>
      </c>
      <c r="D494" t="s">
        <v>204</v>
      </c>
      <c r="E494" s="2" t="s">
        <v>12</v>
      </c>
      <c r="F494" s="2">
        <f>VLOOKUP(C494,'Five Year Alumni Srvy 2016 Data'!C:F,4,FALSE)</f>
        <v>0</v>
      </c>
      <c r="G494" s="2" t="str">
        <f>VLOOKUP(F494,Coding!K:L,2,FALSE)</f>
        <v>Non-URM</v>
      </c>
      <c r="H494" t="s">
        <v>258</v>
      </c>
      <c r="I494" t="s">
        <v>258</v>
      </c>
      <c r="J494" t="s">
        <v>17</v>
      </c>
      <c r="K494" t="s">
        <v>133</v>
      </c>
      <c r="L494" s="2">
        <v>2</v>
      </c>
      <c r="M494" t="s">
        <v>52</v>
      </c>
      <c r="N494" t="s">
        <v>134</v>
      </c>
      <c r="O494" t="s">
        <v>63</v>
      </c>
    </row>
    <row r="495" spans="1:15" x14ac:dyDescent="0.25">
      <c r="A495" s="2">
        <v>1</v>
      </c>
      <c r="B495" s="2">
        <v>2016</v>
      </c>
      <c r="C495" t="s">
        <v>378</v>
      </c>
      <c r="D495" t="s">
        <v>204</v>
      </c>
      <c r="E495" s="2" t="s">
        <v>12</v>
      </c>
      <c r="F495" s="2">
        <f>VLOOKUP(C495,'Five Year Alumni Srvy 2016 Data'!C:F,4,FALSE)</f>
        <v>0</v>
      </c>
      <c r="G495" s="2" t="str">
        <f>VLOOKUP(F495,Coding!K:L,2,FALSE)</f>
        <v>Non-URM</v>
      </c>
      <c r="H495" t="s">
        <v>258</v>
      </c>
      <c r="I495" t="s">
        <v>258</v>
      </c>
      <c r="J495" t="s">
        <v>17</v>
      </c>
      <c r="K495" t="s">
        <v>151</v>
      </c>
      <c r="L495" s="3"/>
      <c r="M495" t="s">
        <v>52</v>
      </c>
      <c r="N495" t="s">
        <v>152</v>
      </c>
    </row>
    <row r="496" spans="1:15" x14ac:dyDescent="0.25">
      <c r="A496" s="2">
        <v>1</v>
      </c>
      <c r="B496" s="2">
        <v>2016</v>
      </c>
      <c r="C496" t="s">
        <v>378</v>
      </c>
      <c r="D496" t="s">
        <v>204</v>
      </c>
      <c r="E496" s="2" t="s">
        <v>12</v>
      </c>
      <c r="F496" s="2">
        <f>VLOOKUP(C496,'Five Year Alumni Srvy 2016 Data'!C:F,4,FALSE)</f>
        <v>0</v>
      </c>
      <c r="G496" s="2" t="str">
        <f>VLOOKUP(F496,Coding!K:L,2,FALSE)</f>
        <v>Non-URM</v>
      </c>
      <c r="H496" t="s">
        <v>258</v>
      </c>
      <c r="I496" t="s">
        <v>258</v>
      </c>
      <c r="J496" t="s">
        <v>17</v>
      </c>
      <c r="K496" t="s">
        <v>159</v>
      </c>
      <c r="L496" s="3"/>
      <c r="M496" t="s">
        <v>52</v>
      </c>
      <c r="N496" t="s">
        <v>160</v>
      </c>
    </row>
    <row r="497" spans="1:15" x14ac:dyDescent="0.25">
      <c r="A497" s="2">
        <v>1</v>
      </c>
      <c r="B497" s="2">
        <v>2016</v>
      </c>
      <c r="C497" t="s">
        <v>378</v>
      </c>
      <c r="D497" t="s">
        <v>204</v>
      </c>
      <c r="E497" s="2" t="s">
        <v>12</v>
      </c>
      <c r="F497" s="2">
        <f>VLOOKUP(C497,'Five Year Alumni Srvy 2016 Data'!C:F,4,FALSE)</f>
        <v>0</v>
      </c>
      <c r="G497" s="2" t="str">
        <f>VLOOKUP(F497,Coding!K:L,2,FALSE)</f>
        <v>Non-URM</v>
      </c>
      <c r="H497" t="s">
        <v>258</v>
      </c>
      <c r="I497" t="s">
        <v>258</v>
      </c>
      <c r="J497" t="s">
        <v>17</v>
      </c>
      <c r="K497" t="s">
        <v>161</v>
      </c>
      <c r="L497" s="3"/>
      <c r="M497" t="s">
        <v>52</v>
      </c>
      <c r="N497" t="s">
        <v>162</v>
      </c>
    </row>
    <row r="498" spans="1:15" x14ac:dyDescent="0.25">
      <c r="A498" s="2">
        <v>1</v>
      </c>
      <c r="B498" s="2">
        <v>2016</v>
      </c>
      <c r="C498" t="s">
        <v>378</v>
      </c>
      <c r="D498" t="s">
        <v>204</v>
      </c>
      <c r="E498" s="2" t="s">
        <v>12</v>
      </c>
      <c r="F498" s="2">
        <f>VLOOKUP(C498,'Five Year Alumni Srvy 2016 Data'!C:F,4,FALSE)</f>
        <v>0</v>
      </c>
      <c r="G498" s="2" t="str">
        <f>VLOOKUP(F498,Coding!K:L,2,FALSE)</f>
        <v>Non-URM</v>
      </c>
      <c r="H498" t="s">
        <v>258</v>
      </c>
      <c r="I498" t="s">
        <v>258</v>
      </c>
      <c r="J498" t="s">
        <v>17</v>
      </c>
      <c r="K498" t="s">
        <v>163</v>
      </c>
      <c r="L498" s="2">
        <v>1</v>
      </c>
      <c r="M498" t="s">
        <v>52</v>
      </c>
      <c r="N498" t="s">
        <v>164</v>
      </c>
      <c r="O498" t="s">
        <v>165</v>
      </c>
    </row>
    <row r="499" spans="1:15" x14ac:dyDescent="0.25">
      <c r="A499" s="2">
        <v>1</v>
      </c>
      <c r="B499" s="2">
        <v>2016</v>
      </c>
      <c r="C499" t="s">
        <v>381</v>
      </c>
      <c r="D499" t="s">
        <v>48</v>
      </c>
      <c r="E499" s="2" t="s">
        <v>12</v>
      </c>
      <c r="F499" s="2">
        <f>VLOOKUP(C499,'Five Year Alumni Srvy 2016 Data'!C:F,4,FALSE)</f>
        <v>0</v>
      </c>
      <c r="G499" s="2" t="str">
        <f>VLOOKUP(F499,Coding!K:L,2,FALSE)</f>
        <v>Non-URM</v>
      </c>
      <c r="H499" t="s">
        <v>382</v>
      </c>
      <c r="I499" t="s">
        <v>328</v>
      </c>
      <c r="J499" t="s">
        <v>10</v>
      </c>
      <c r="K499" t="s">
        <v>51</v>
      </c>
      <c r="L499" s="2">
        <v>3</v>
      </c>
      <c r="M499" t="s">
        <v>52</v>
      </c>
      <c r="N499" t="s">
        <v>53</v>
      </c>
      <c r="O499" t="s">
        <v>296</v>
      </c>
    </row>
    <row r="500" spans="1:15" x14ac:dyDescent="0.25">
      <c r="A500" s="2">
        <v>1</v>
      </c>
      <c r="B500" s="2">
        <v>2016</v>
      </c>
      <c r="C500" t="s">
        <v>381</v>
      </c>
      <c r="D500" t="s">
        <v>48</v>
      </c>
      <c r="E500" s="2" t="s">
        <v>12</v>
      </c>
      <c r="F500" s="2">
        <f>VLOOKUP(C500,'Five Year Alumni Srvy 2016 Data'!C:F,4,FALSE)</f>
        <v>0</v>
      </c>
      <c r="G500" s="2" t="str">
        <f>VLOOKUP(F500,Coding!K:L,2,FALSE)</f>
        <v>Non-URM</v>
      </c>
      <c r="H500" t="s">
        <v>382</v>
      </c>
      <c r="I500" t="s">
        <v>328</v>
      </c>
      <c r="J500" t="s">
        <v>10</v>
      </c>
      <c r="K500" t="s">
        <v>72</v>
      </c>
      <c r="L500" s="2">
        <v>2</v>
      </c>
      <c r="M500" t="s">
        <v>52</v>
      </c>
      <c r="N500" t="s">
        <v>73</v>
      </c>
      <c r="O500" t="s">
        <v>173</v>
      </c>
    </row>
    <row r="501" spans="1:15" x14ac:dyDescent="0.25">
      <c r="A501" s="2">
        <v>1</v>
      </c>
      <c r="B501" s="2">
        <v>2016</v>
      </c>
      <c r="C501" t="s">
        <v>381</v>
      </c>
      <c r="D501" t="s">
        <v>48</v>
      </c>
      <c r="E501" s="2" t="s">
        <v>12</v>
      </c>
      <c r="F501" s="2">
        <f>VLOOKUP(C501,'Five Year Alumni Srvy 2016 Data'!C:F,4,FALSE)</f>
        <v>0</v>
      </c>
      <c r="G501" s="2" t="str">
        <f>VLOOKUP(F501,Coding!K:L,2,FALSE)</f>
        <v>Non-URM</v>
      </c>
      <c r="H501" t="s">
        <v>382</v>
      </c>
      <c r="I501" t="s">
        <v>328</v>
      </c>
      <c r="J501" t="s">
        <v>10</v>
      </c>
      <c r="K501" t="s">
        <v>133</v>
      </c>
      <c r="L501" s="2">
        <v>1</v>
      </c>
      <c r="M501" t="s">
        <v>52</v>
      </c>
      <c r="N501" t="s">
        <v>134</v>
      </c>
      <c r="O501" t="s">
        <v>177</v>
      </c>
    </row>
    <row r="502" spans="1:15" x14ac:dyDescent="0.25">
      <c r="A502" s="2">
        <v>1</v>
      </c>
      <c r="B502" s="2">
        <v>2016</v>
      </c>
      <c r="C502" t="s">
        <v>381</v>
      </c>
      <c r="D502" t="s">
        <v>48</v>
      </c>
      <c r="E502" s="2" t="s">
        <v>12</v>
      </c>
      <c r="F502" s="2">
        <f>VLOOKUP(C502,'Five Year Alumni Srvy 2016 Data'!C:F,4,FALSE)</f>
        <v>0</v>
      </c>
      <c r="G502" s="2" t="str">
        <f>VLOOKUP(F502,Coding!K:L,2,FALSE)</f>
        <v>Non-URM</v>
      </c>
      <c r="H502" t="s">
        <v>382</v>
      </c>
      <c r="I502" t="s">
        <v>328</v>
      </c>
      <c r="J502" t="s">
        <v>10</v>
      </c>
      <c r="K502" t="s">
        <v>151</v>
      </c>
      <c r="L502" s="3"/>
      <c r="M502" t="s">
        <v>52</v>
      </c>
      <c r="N502" t="s">
        <v>152</v>
      </c>
    </row>
    <row r="503" spans="1:15" x14ac:dyDescent="0.25">
      <c r="A503" s="2">
        <v>1</v>
      </c>
      <c r="B503" s="2">
        <v>2016</v>
      </c>
      <c r="C503" t="s">
        <v>381</v>
      </c>
      <c r="D503" t="s">
        <v>48</v>
      </c>
      <c r="E503" s="2" t="s">
        <v>12</v>
      </c>
      <c r="F503" s="2">
        <f>VLOOKUP(C503,'Five Year Alumni Srvy 2016 Data'!C:F,4,FALSE)</f>
        <v>0</v>
      </c>
      <c r="G503" s="2" t="str">
        <f>VLOOKUP(F503,Coding!K:L,2,FALSE)</f>
        <v>Non-URM</v>
      </c>
      <c r="H503" t="s">
        <v>382</v>
      </c>
      <c r="I503" t="s">
        <v>328</v>
      </c>
      <c r="J503" t="s">
        <v>10</v>
      </c>
      <c r="K503" t="s">
        <v>159</v>
      </c>
      <c r="L503" s="2">
        <v>11</v>
      </c>
      <c r="M503" t="s">
        <v>52</v>
      </c>
      <c r="N503" t="s">
        <v>160</v>
      </c>
      <c r="O503" t="s">
        <v>357</v>
      </c>
    </row>
    <row r="504" spans="1:15" x14ac:dyDescent="0.25">
      <c r="A504" s="2">
        <v>1</v>
      </c>
      <c r="B504" s="2">
        <v>2016</v>
      </c>
      <c r="C504" t="s">
        <v>381</v>
      </c>
      <c r="D504" t="s">
        <v>48</v>
      </c>
      <c r="E504" s="2" t="s">
        <v>12</v>
      </c>
      <c r="F504" s="2">
        <f>VLOOKUP(C504,'Five Year Alumni Srvy 2016 Data'!C:F,4,FALSE)</f>
        <v>0</v>
      </c>
      <c r="G504" s="2" t="str">
        <f>VLOOKUP(F504,Coding!K:L,2,FALSE)</f>
        <v>Non-URM</v>
      </c>
      <c r="H504" t="s">
        <v>382</v>
      </c>
      <c r="I504" t="s">
        <v>328</v>
      </c>
      <c r="J504" t="s">
        <v>10</v>
      </c>
      <c r="K504" t="s">
        <v>161</v>
      </c>
      <c r="L504" s="3"/>
      <c r="M504" t="s">
        <v>52</v>
      </c>
      <c r="N504" t="s">
        <v>162</v>
      </c>
    </row>
    <row r="505" spans="1:15" x14ac:dyDescent="0.25">
      <c r="A505" s="2">
        <v>1</v>
      </c>
      <c r="B505" s="2">
        <v>2016</v>
      </c>
      <c r="C505" t="s">
        <v>381</v>
      </c>
      <c r="D505" t="s">
        <v>48</v>
      </c>
      <c r="E505" s="2" t="s">
        <v>12</v>
      </c>
      <c r="F505" s="2">
        <f>VLOOKUP(C505,'Five Year Alumni Srvy 2016 Data'!C:F,4,FALSE)</f>
        <v>0</v>
      </c>
      <c r="G505" s="2" t="str">
        <f>VLOOKUP(F505,Coding!K:L,2,FALSE)</f>
        <v>Non-URM</v>
      </c>
      <c r="H505" t="s">
        <v>382</v>
      </c>
      <c r="I505" t="s">
        <v>328</v>
      </c>
      <c r="J505" t="s">
        <v>10</v>
      </c>
      <c r="K505" t="s">
        <v>163</v>
      </c>
      <c r="L505" s="2">
        <v>2</v>
      </c>
      <c r="M505" t="s">
        <v>52</v>
      </c>
      <c r="N505" t="s">
        <v>164</v>
      </c>
      <c r="O505" t="s">
        <v>177</v>
      </c>
    </row>
    <row r="506" spans="1:15" x14ac:dyDescent="0.25">
      <c r="A506" s="2">
        <v>1</v>
      </c>
      <c r="B506" s="2">
        <v>2016</v>
      </c>
      <c r="C506" t="s">
        <v>383</v>
      </c>
      <c r="D506" t="s">
        <v>204</v>
      </c>
      <c r="E506" s="2" t="s">
        <v>12</v>
      </c>
      <c r="F506" s="2">
        <f>VLOOKUP(C506,'Five Year Alumni Srvy 2016 Data'!C:F,4,FALSE)</f>
        <v>0</v>
      </c>
      <c r="G506" s="2" t="str">
        <f>VLOOKUP(F506,Coding!K:L,2,FALSE)</f>
        <v>Non-URM</v>
      </c>
      <c r="H506" t="s">
        <v>384</v>
      </c>
      <c r="I506" t="s">
        <v>182</v>
      </c>
      <c r="J506" t="s">
        <v>21</v>
      </c>
      <c r="K506" t="s">
        <v>51</v>
      </c>
      <c r="L506" s="2">
        <v>2</v>
      </c>
      <c r="M506" t="s">
        <v>52</v>
      </c>
      <c r="N506" t="s">
        <v>53</v>
      </c>
      <c r="O506" t="s">
        <v>274</v>
      </c>
    </row>
    <row r="507" spans="1:15" x14ac:dyDescent="0.25">
      <c r="A507" s="2">
        <v>1</v>
      </c>
      <c r="B507" s="2">
        <v>2016</v>
      </c>
      <c r="C507" t="s">
        <v>383</v>
      </c>
      <c r="D507" t="s">
        <v>204</v>
      </c>
      <c r="E507" s="2" t="s">
        <v>12</v>
      </c>
      <c r="F507" s="2">
        <f>VLOOKUP(C507,'Five Year Alumni Srvy 2016 Data'!C:F,4,FALSE)</f>
        <v>0</v>
      </c>
      <c r="G507" s="2" t="str">
        <f>VLOOKUP(F507,Coding!K:L,2,FALSE)</f>
        <v>Non-URM</v>
      </c>
      <c r="H507" t="s">
        <v>384</v>
      </c>
      <c r="I507" t="s">
        <v>182</v>
      </c>
      <c r="J507" t="s">
        <v>21</v>
      </c>
      <c r="K507" t="s">
        <v>72</v>
      </c>
      <c r="L507" s="2">
        <v>1</v>
      </c>
      <c r="M507" t="s">
        <v>52</v>
      </c>
      <c r="N507" t="s">
        <v>73</v>
      </c>
      <c r="O507" t="s">
        <v>177</v>
      </c>
    </row>
    <row r="508" spans="1:15" x14ac:dyDescent="0.25">
      <c r="A508" s="2">
        <v>1</v>
      </c>
      <c r="B508" s="2">
        <v>2016</v>
      </c>
      <c r="C508" t="s">
        <v>383</v>
      </c>
      <c r="D508" t="s">
        <v>204</v>
      </c>
      <c r="E508" s="2" t="s">
        <v>12</v>
      </c>
      <c r="F508" s="2">
        <f>VLOOKUP(C508,'Five Year Alumni Srvy 2016 Data'!C:F,4,FALSE)</f>
        <v>0</v>
      </c>
      <c r="G508" s="2" t="str">
        <f>VLOOKUP(F508,Coding!K:L,2,FALSE)</f>
        <v>Non-URM</v>
      </c>
      <c r="H508" t="s">
        <v>384</v>
      </c>
      <c r="I508" t="s">
        <v>182</v>
      </c>
      <c r="J508" t="s">
        <v>21</v>
      </c>
      <c r="K508" t="s">
        <v>133</v>
      </c>
      <c r="L508" s="2">
        <v>1</v>
      </c>
      <c r="M508" t="s">
        <v>52</v>
      </c>
      <c r="N508" t="s">
        <v>134</v>
      </c>
      <c r="O508" t="s">
        <v>177</v>
      </c>
    </row>
    <row r="509" spans="1:15" x14ac:dyDescent="0.25">
      <c r="A509" s="2">
        <v>1</v>
      </c>
      <c r="B509" s="2">
        <v>2016</v>
      </c>
      <c r="C509" t="s">
        <v>383</v>
      </c>
      <c r="D509" t="s">
        <v>204</v>
      </c>
      <c r="E509" s="2" t="s">
        <v>12</v>
      </c>
      <c r="F509" s="2">
        <f>VLOOKUP(C509,'Five Year Alumni Srvy 2016 Data'!C:F,4,FALSE)</f>
        <v>0</v>
      </c>
      <c r="G509" s="2" t="str">
        <f>VLOOKUP(F509,Coding!K:L,2,FALSE)</f>
        <v>Non-URM</v>
      </c>
      <c r="H509" t="s">
        <v>384</v>
      </c>
      <c r="I509" t="s">
        <v>182</v>
      </c>
      <c r="J509" t="s">
        <v>21</v>
      </c>
      <c r="K509" t="s">
        <v>151</v>
      </c>
      <c r="L509" s="2">
        <v>11</v>
      </c>
      <c r="M509" t="s">
        <v>52</v>
      </c>
      <c r="N509" t="s">
        <v>152</v>
      </c>
      <c r="O509" t="s">
        <v>357</v>
      </c>
    </row>
    <row r="510" spans="1:15" x14ac:dyDescent="0.25">
      <c r="A510" s="2">
        <v>1</v>
      </c>
      <c r="B510" s="2">
        <v>2016</v>
      </c>
      <c r="C510" t="s">
        <v>383</v>
      </c>
      <c r="D510" t="s">
        <v>204</v>
      </c>
      <c r="E510" s="2" t="s">
        <v>12</v>
      </c>
      <c r="F510" s="2">
        <f>VLOOKUP(C510,'Five Year Alumni Srvy 2016 Data'!C:F,4,FALSE)</f>
        <v>0</v>
      </c>
      <c r="G510" s="2" t="str">
        <f>VLOOKUP(F510,Coding!K:L,2,FALSE)</f>
        <v>Non-URM</v>
      </c>
      <c r="H510" t="s">
        <v>384</v>
      </c>
      <c r="I510" t="s">
        <v>182</v>
      </c>
      <c r="J510" t="s">
        <v>21</v>
      </c>
      <c r="K510" t="s">
        <v>159</v>
      </c>
      <c r="L510" s="3"/>
      <c r="M510" t="s">
        <v>52</v>
      </c>
      <c r="N510" t="s">
        <v>160</v>
      </c>
    </row>
    <row r="511" spans="1:15" x14ac:dyDescent="0.25">
      <c r="A511" s="2">
        <v>1</v>
      </c>
      <c r="B511" s="2">
        <v>2016</v>
      </c>
      <c r="C511" t="s">
        <v>383</v>
      </c>
      <c r="D511" t="s">
        <v>204</v>
      </c>
      <c r="E511" s="2" t="s">
        <v>12</v>
      </c>
      <c r="F511" s="2">
        <f>VLOOKUP(C511,'Five Year Alumni Srvy 2016 Data'!C:F,4,FALSE)</f>
        <v>0</v>
      </c>
      <c r="G511" s="2" t="str">
        <f>VLOOKUP(F511,Coding!K:L,2,FALSE)</f>
        <v>Non-URM</v>
      </c>
      <c r="H511" t="s">
        <v>384</v>
      </c>
      <c r="I511" t="s">
        <v>182</v>
      </c>
      <c r="J511" t="s">
        <v>21</v>
      </c>
      <c r="K511" t="s">
        <v>161</v>
      </c>
      <c r="L511" s="3"/>
      <c r="M511" t="s">
        <v>52</v>
      </c>
      <c r="N511" t="s">
        <v>162</v>
      </c>
    </row>
    <row r="512" spans="1:15" x14ac:dyDescent="0.25">
      <c r="A512" s="2">
        <v>1</v>
      </c>
      <c r="B512" s="2">
        <v>2016</v>
      </c>
      <c r="C512" t="s">
        <v>383</v>
      </c>
      <c r="D512" t="s">
        <v>204</v>
      </c>
      <c r="E512" s="2" t="s">
        <v>12</v>
      </c>
      <c r="F512" s="2">
        <f>VLOOKUP(C512,'Five Year Alumni Srvy 2016 Data'!C:F,4,FALSE)</f>
        <v>0</v>
      </c>
      <c r="G512" s="2" t="str">
        <f>VLOOKUP(F512,Coding!K:L,2,FALSE)</f>
        <v>Non-URM</v>
      </c>
      <c r="H512" t="s">
        <v>384</v>
      </c>
      <c r="I512" t="s">
        <v>182</v>
      </c>
      <c r="J512" t="s">
        <v>21</v>
      </c>
      <c r="K512" t="s">
        <v>163</v>
      </c>
      <c r="L512" s="2">
        <v>4</v>
      </c>
      <c r="M512" t="s">
        <v>52</v>
      </c>
      <c r="N512" t="s">
        <v>164</v>
      </c>
      <c r="O512" t="s">
        <v>313</v>
      </c>
    </row>
    <row r="513" spans="1:15" x14ac:dyDescent="0.25">
      <c r="A513" s="2">
        <v>1</v>
      </c>
      <c r="B513" s="2">
        <v>2016</v>
      </c>
      <c r="C513" t="s">
        <v>388</v>
      </c>
      <c r="D513" t="s">
        <v>169</v>
      </c>
      <c r="E513" s="2" t="s">
        <v>12</v>
      </c>
      <c r="F513" s="2">
        <f>VLOOKUP(C513,'Five Year Alumni Srvy 2016 Data'!C:F,4,FALSE)</f>
        <v>0</v>
      </c>
      <c r="G513" s="2" t="str">
        <f>VLOOKUP(F513,Coding!K:L,2,FALSE)</f>
        <v>Non-URM</v>
      </c>
      <c r="H513" t="s">
        <v>389</v>
      </c>
      <c r="I513" t="s">
        <v>390</v>
      </c>
      <c r="J513" t="s">
        <v>21</v>
      </c>
      <c r="K513" t="s">
        <v>51</v>
      </c>
      <c r="L513" s="2">
        <v>1</v>
      </c>
      <c r="M513" t="s">
        <v>52</v>
      </c>
      <c r="N513" t="s">
        <v>53</v>
      </c>
      <c r="O513" t="s">
        <v>216</v>
      </c>
    </row>
    <row r="514" spans="1:15" x14ac:dyDescent="0.25">
      <c r="A514" s="2">
        <v>1</v>
      </c>
      <c r="B514" s="2">
        <v>2016</v>
      </c>
      <c r="C514" t="s">
        <v>388</v>
      </c>
      <c r="D514" t="s">
        <v>169</v>
      </c>
      <c r="E514" s="2" t="s">
        <v>12</v>
      </c>
      <c r="F514" s="2">
        <f>VLOOKUP(C514,'Five Year Alumni Srvy 2016 Data'!C:F,4,FALSE)</f>
        <v>0</v>
      </c>
      <c r="G514" s="2" t="str">
        <f>VLOOKUP(F514,Coding!K:L,2,FALSE)</f>
        <v>Non-URM</v>
      </c>
      <c r="H514" t="s">
        <v>389</v>
      </c>
      <c r="I514" t="s">
        <v>390</v>
      </c>
      <c r="J514" t="s">
        <v>21</v>
      </c>
      <c r="K514" t="s">
        <v>72</v>
      </c>
      <c r="L514" s="2">
        <v>1</v>
      </c>
      <c r="M514" t="s">
        <v>52</v>
      </c>
      <c r="N514" t="s">
        <v>73</v>
      </c>
      <c r="O514" t="s">
        <v>177</v>
      </c>
    </row>
    <row r="515" spans="1:15" x14ac:dyDescent="0.25">
      <c r="A515" s="2">
        <v>1</v>
      </c>
      <c r="B515" s="2">
        <v>2016</v>
      </c>
      <c r="C515" t="s">
        <v>388</v>
      </c>
      <c r="D515" t="s">
        <v>169</v>
      </c>
      <c r="E515" s="2" t="s">
        <v>12</v>
      </c>
      <c r="F515" s="2">
        <f>VLOOKUP(C515,'Five Year Alumni Srvy 2016 Data'!C:F,4,FALSE)</f>
        <v>0</v>
      </c>
      <c r="G515" s="2" t="str">
        <f>VLOOKUP(F515,Coding!K:L,2,FALSE)</f>
        <v>Non-URM</v>
      </c>
      <c r="H515" t="s">
        <v>389</v>
      </c>
      <c r="I515" t="s">
        <v>390</v>
      </c>
      <c r="J515" t="s">
        <v>21</v>
      </c>
      <c r="K515" t="s">
        <v>133</v>
      </c>
      <c r="L515" s="2">
        <v>1</v>
      </c>
      <c r="M515" t="s">
        <v>52</v>
      </c>
      <c r="N515" t="s">
        <v>134</v>
      </c>
      <c r="O515" t="s">
        <v>177</v>
      </c>
    </row>
    <row r="516" spans="1:15" x14ac:dyDescent="0.25">
      <c r="A516" s="2">
        <v>1</v>
      </c>
      <c r="B516" s="2">
        <v>2016</v>
      </c>
      <c r="C516" t="s">
        <v>388</v>
      </c>
      <c r="D516" t="s">
        <v>169</v>
      </c>
      <c r="E516" s="2" t="s">
        <v>12</v>
      </c>
      <c r="F516" s="2">
        <f>VLOOKUP(C516,'Five Year Alumni Srvy 2016 Data'!C:F,4,FALSE)</f>
        <v>0</v>
      </c>
      <c r="G516" s="2" t="str">
        <f>VLOOKUP(F516,Coding!K:L,2,FALSE)</f>
        <v>Non-URM</v>
      </c>
      <c r="H516" t="s">
        <v>389</v>
      </c>
      <c r="I516" t="s">
        <v>390</v>
      </c>
      <c r="J516" t="s">
        <v>21</v>
      </c>
      <c r="K516" t="s">
        <v>151</v>
      </c>
      <c r="L516" s="2">
        <v>10</v>
      </c>
      <c r="M516" t="s">
        <v>52</v>
      </c>
      <c r="N516" t="s">
        <v>152</v>
      </c>
      <c r="O516" t="s">
        <v>287</v>
      </c>
    </row>
    <row r="517" spans="1:15" x14ac:dyDescent="0.25">
      <c r="A517" s="2">
        <v>1</v>
      </c>
      <c r="B517" s="2">
        <v>2016</v>
      </c>
      <c r="C517" t="s">
        <v>388</v>
      </c>
      <c r="D517" t="s">
        <v>169</v>
      </c>
      <c r="E517" s="2" t="s">
        <v>12</v>
      </c>
      <c r="F517" s="2">
        <f>VLOOKUP(C517,'Five Year Alumni Srvy 2016 Data'!C:F,4,FALSE)</f>
        <v>0</v>
      </c>
      <c r="G517" s="2" t="str">
        <f>VLOOKUP(F517,Coding!K:L,2,FALSE)</f>
        <v>Non-URM</v>
      </c>
      <c r="H517" t="s">
        <v>389</v>
      </c>
      <c r="I517" t="s">
        <v>390</v>
      </c>
      <c r="J517" t="s">
        <v>21</v>
      </c>
      <c r="K517" t="s">
        <v>159</v>
      </c>
      <c r="L517" s="3"/>
      <c r="M517" t="s">
        <v>52</v>
      </c>
      <c r="N517" t="s">
        <v>160</v>
      </c>
    </row>
    <row r="518" spans="1:15" x14ac:dyDescent="0.25">
      <c r="A518" s="2">
        <v>1</v>
      </c>
      <c r="B518" s="2">
        <v>2016</v>
      </c>
      <c r="C518" t="s">
        <v>388</v>
      </c>
      <c r="D518" t="s">
        <v>169</v>
      </c>
      <c r="E518" s="2" t="s">
        <v>12</v>
      </c>
      <c r="F518" s="2">
        <f>VLOOKUP(C518,'Five Year Alumni Srvy 2016 Data'!C:F,4,FALSE)</f>
        <v>0</v>
      </c>
      <c r="G518" s="2" t="str">
        <f>VLOOKUP(F518,Coding!K:L,2,FALSE)</f>
        <v>Non-URM</v>
      </c>
      <c r="H518" t="s">
        <v>389</v>
      </c>
      <c r="I518" t="s">
        <v>390</v>
      </c>
      <c r="J518" t="s">
        <v>21</v>
      </c>
      <c r="K518" t="s">
        <v>161</v>
      </c>
      <c r="L518" s="3"/>
      <c r="M518" t="s">
        <v>52</v>
      </c>
      <c r="N518" t="s">
        <v>162</v>
      </c>
    </row>
    <row r="519" spans="1:15" x14ac:dyDescent="0.25">
      <c r="A519" s="2">
        <v>1</v>
      </c>
      <c r="B519" s="2">
        <v>2016</v>
      </c>
      <c r="C519" t="s">
        <v>388</v>
      </c>
      <c r="D519" t="s">
        <v>169</v>
      </c>
      <c r="E519" s="2" t="s">
        <v>12</v>
      </c>
      <c r="F519" s="2">
        <f>VLOOKUP(C519,'Five Year Alumni Srvy 2016 Data'!C:F,4,FALSE)</f>
        <v>0</v>
      </c>
      <c r="G519" s="2" t="str">
        <f>VLOOKUP(F519,Coding!K:L,2,FALSE)</f>
        <v>Non-URM</v>
      </c>
      <c r="H519" t="s">
        <v>389</v>
      </c>
      <c r="I519" t="s">
        <v>390</v>
      </c>
      <c r="J519" t="s">
        <v>21</v>
      </c>
      <c r="K519" t="s">
        <v>163</v>
      </c>
      <c r="L519" s="2">
        <v>3</v>
      </c>
      <c r="M519" t="s">
        <v>52</v>
      </c>
      <c r="N519" t="s">
        <v>164</v>
      </c>
      <c r="O519" t="s">
        <v>63</v>
      </c>
    </row>
    <row r="520" spans="1:15" x14ac:dyDescent="0.25">
      <c r="A520" s="2">
        <v>1</v>
      </c>
      <c r="B520" s="2">
        <v>2016</v>
      </c>
      <c r="C520" t="s">
        <v>394</v>
      </c>
      <c r="D520" t="s">
        <v>264</v>
      </c>
      <c r="E520" s="2" t="s">
        <v>12</v>
      </c>
      <c r="F520" s="2">
        <f>VLOOKUP(C520,'Five Year Alumni Srvy 2016 Data'!C:F,4,FALSE)</f>
        <v>0</v>
      </c>
      <c r="G520" s="2" t="str">
        <f>VLOOKUP(F520,Coding!K:L,2,FALSE)</f>
        <v>Non-URM</v>
      </c>
      <c r="H520" t="s">
        <v>252</v>
      </c>
      <c r="I520" t="s">
        <v>206</v>
      </c>
      <c r="J520" t="s">
        <v>15</v>
      </c>
      <c r="K520" t="s">
        <v>51</v>
      </c>
      <c r="L520" s="2">
        <v>1</v>
      </c>
      <c r="M520" t="s">
        <v>52</v>
      </c>
      <c r="N520" t="s">
        <v>53</v>
      </c>
      <c r="O520" t="s">
        <v>216</v>
      </c>
    </row>
    <row r="521" spans="1:15" x14ac:dyDescent="0.25">
      <c r="A521" s="2">
        <v>1</v>
      </c>
      <c r="B521" s="2">
        <v>2016</v>
      </c>
      <c r="C521" t="s">
        <v>394</v>
      </c>
      <c r="D521" t="s">
        <v>264</v>
      </c>
      <c r="E521" s="2" t="s">
        <v>12</v>
      </c>
      <c r="F521" s="2">
        <f>VLOOKUP(C521,'Five Year Alumni Srvy 2016 Data'!C:F,4,FALSE)</f>
        <v>0</v>
      </c>
      <c r="G521" s="2" t="str">
        <f>VLOOKUP(F521,Coding!K:L,2,FALSE)</f>
        <v>Non-URM</v>
      </c>
      <c r="H521" t="s">
        <v>252</v>
      </c>
      <c r="I521" t="s">
        <v>206</v>
      </c>
      <c r="J521" t="s">
        <v>15</v>
      </c>
      <c r="K521" t="s">
        <v>72</v>
      </c>
      <c r="L521" s="2">
        <v>1</v>
      </c>
      <c r="M521" t="s">
        <v>52</v>
      </c>
      <c r="N521" t="s">
        <v>73</v>
      </c>
      <c r="O521" t="s">
        <v>177</v>
      </c>
    </row>
    <row r="522" spans="1:15" x14ac:dyDescent="0.25">
      <c r="A522" s="2">
        <v>1</v>
      </c>
      <c r="B522" s="2">
        <v>2016</v>
      </c>
      <c r="C522" t="s">
        <v>394</v>
      </c>
      <c r="D522" t="s">
        <v>264</v>
      </c>
      <c r="E522" s="2" t="s">
        <v>12</v>
      </c>
      <c r="F522" s="2">
        <f>VLOOKUP(C522,'Five Year Alumni Srvy 2016 Data'!C:F,4,FALSE)</f>
        <v>0</v>
      </c>
      <c r="G522" s="2" t="str">
        <f>VLOOKUP(F522,Coding!K:L,2,FALSE)</f>
        <v>Non-URM</v>
      </c>
      <c r="H522" t="s">
        <v>252</v>
      </c>
      <c r="I522" t="s">
        <v>206</v>
      </c>
      <c r="J522" t="s">
        <v>15</v>
      </c>
      <c r="K522" t="s">
        <v>133</v>
      </c>
      <c r="L522" s="2">
        <v>1</v>
      </c>
      <c r="M522" t="s">
        <v>52</v>
      </c>
      <c r="N522" t="s">
        <v>134</v>
      </c>
      <c r="O522" t="s">
        <v>177</v>
      </c>
    </row>
    <row r="523" spans="1:15" x14ac:dyDescent="0.25">
      <c r="A523" s="2">
        <v>1</v>
      </c>
      <c r="B523" s="2">
        <v>2016</v>
      </c>
      <c r="C523" t="s">
        <v>394</v>
      </c>
      <c r="D523" t="s">
        <v>264</v>
      </c>
      <c r="E523" s="2" t="s">
        <v>12</v>
      </c>
      <c r="F523" s="2">
        <f>VLOOKUP(C523,'Five Year Alumni Srvy 2016 Data'!C:F,4,FALSE)</f>
        <v>0</v>
      </c>
      <c r="G523" s="2" t="str">
        <f>VLOOKUP(F523,Coding!K:L,2,FALSE)</f>
        <v>Non-URM</v>
      </c>
      <c r="H523" t="s">
        <v>252</v>
      </c>
      <c r="I523" t="s">
        <v>206</v>
      </c>
      <c r="J523" t="s">
        <v>15</v>
      </c>
      <c r="K523" t="s">
        <v>151</v>
      </c>
      <c r="L523" s="2">
        <v>9</v>
      </c>
      <c r="M523" t="s">
        <v>52</v>
      </c>
      <c r="N523" t="s">
        <v>152</v>
      </c>
      <c r="O523" t="s">
        <v>188</v>
      </c>
    </row>
    <row r="524" spans="1:15" x14ac:dyDescent="0.25">
      <c r="A524" s="2">
        <v>1</v>
      </c>
      <c r="B524" s="2">
        <v>2016</v>
      </c>
      <c r="C524" t="s">
        <v>394</v>
      </c>
      <c r="D524" t="s">
        <v>264</v>
      </c>
      <c r="E524" s="2" t="s">
        <v>12</v>
      </c>
      <c r="F524" s="2">
        <f>VLOOKUP(C524,'Five Year Alumni Srvy 2016 Data'!C:F,4,FALSE)</f>
        <v>0</v>
      </c>
      <c r="G524" s="2" t="str">
        <f>VLOOKUP(F524,Coding!K:L,2,FALSE)</f>
        <v>Non-URM</v>
      </c>
      <c r="H524" t="s">
        <v>252</v>
      </c>
      <c r="I524" t="s">
        <v>206</v>
      </c>
      <c r="J524" t="s">
        <v>15</v>
      </c>
      <c r="K524" t="s">
        <v>159</v>
      </c>
      <c r="L524" s="3"/>
      <c r="M524" t="s">
        <v>52</v>
      </c>
      <c r="N524" t="s">
        <v>160</v>
      </c>
    </row>
    <row r="525" spans="1:15" x14ac:dyDescent="0.25">
      <c r="A525" s="2">
        <v>1</v>
      </c>
      <c r="B525" s="2">
        <v>2016</v>
      </c>
      <c r="C525" t="s">
        <v>394</v>
      </c>
      <c r="D525" t="s">
        <v>264</v>
      </c>
      <c r="E525" s="2" t="s">
        <v>12</v>
      </c>
      <c r="F525" s="2">
        <f>VLOOKUP(C525,'Five Year Alumni Srvy 2016 Data'!C:F,4,FALSE)</f>
        <v>0</v>
      </c>
      <c r="G525" s="2" t="str">
        <f>VLOOKUP(F525,Coding!K:L,2,FALSE)</f>
        <v>Non-URM</v>
      </c>
      <c r="H525" t="s">
        <v>252</v>
      </c>
      <c r="I525" t="s">
        <v>206</v>
      </c>
      <c r="J525" t="s">
        <v>15</v>
      </c>
      <c r="K525" t="s">
        <v>161</v>
      </c>
      <c r="L525" s="3"/>
      <c r="M525" t="s">
        <v>52</v>
      </c>
      <c r="N525" t="s">
        <v>162</v>
      </c>
    </row>
    <row r="526" spans="1:15" x14ac:dyDescent="0.25">
      <c r="A526" s="2">
        <v>1</v>
      </c>
      <c r="B526" s="2">
        <v>2016</v>
      </c>
      <c r="C526" t="s">
        <v>394</v>
      </c>
      <c r="D526" t="s">
        <v>264</v>
      </c>
      <c r="E526" s="2" t="s">
        <v>12</v>
      </c>
      <c r="F526" s="2">
        <f>VLOOKUP(C526,'Five Year Alumni Srvy 2016 Data'!C:F,4,FALSE)</f>
        <v>0</v>
      </c>
      <c r="G526" s="2" t="str">
        <f>VLOOKUP(F526,Coding!K:L,2,FALSE)</f>
        <v>Non-URM</v>
      </c>
      <c r="H526" t="s">
        <v>252</v>
      </c>
      <c r="I526" t="s">
        <v>206</v>
      </c>
      <c r="J526" t="s">
        <v>15</v>
      </c>
      <c r="K526" t="s">
        <v>163</v>
      </c>
      <c r="L526" s="2">
        <v>1</v>
      </c>
      <c r="M526" t="s">
        <v>52</v>
      </c>
      <c r="N526" t="s">
        <v>164</v>
      </c>
      <c r="O526" t="s">
        <v>165</v>
      </c>
    </row>
    <row r="527" spans="1:15" x14ac:dyDescent="0.25">
      <c r="A527" s="2">
        <v>1</v>
      </c>
      <c r="B527" s="2">
        <v>2016</v>
      </c>
      <c r="C527" t="s">
        <v>396</v>
      </c>
      <c r="D527" t="s">
        <v>48</v>
      </c>
      <c r="E527" s="2" t="s">
        <v>12</v>
      </c>
      <c r="F527" s="2">
        <f>VLOOKUP(C527,'Five Year Alumni Srvy 2016 Data'!C:F,4,FALSE)</f>
        <v>0</v>
      </c>
      <c r="G527" s="2" t="str">
        <f>VLOOKUP(F527,Coding!K:L,2,FALSE)</f>
        <v>Non-URM</v>
      </c>
      <c r="H527" t="s">
        <v>318</v>
      </c>
      <c r="I527" t="s">
        <v>171</v>
      </c>
      <c r="J527" t="s">
        <v>19</v>
      </c>
      <c r="K527" t="s">
        <v>51</v>
      </c>
      <c r="L527" s="3"/>
      <c r="M527" t="s">
        <v>52</v>
      </c>
      <c r="N527" t="s">
        <v>53</v>
      </c>
    </row>
    <row r="528" spans="1:15" x14ac:dyDescent="0.25">
      <c r="A528" s="2">
        <v>1</v>
      </c>
      <c r="B528" s="2">
        <v>2016</v>
      </c>
      <c r="C528" t="s">
        <v>396</v>
      </c>
      <c r="D528" t="s">
        <v>48</v>
      </c>
      <c r="E528" s="2" t="s">
        <v>12</v>
      </c>
      <c r="F528" s="2">
        <f>VLOOKUP(C528,'Five Year Alumni Srvy 2016 Data'!C:F,4,FALSE)</f>
        <v>0</v>
      </c>
      <c r="G528" s="2" t="str">
        <f>VLOOKUP(F528,Coding!K:L,2,FALSE)</f>
        <v>Non-URM</v>
      </c>
      <c r="H528" t="s">
        <v>318</v>
      </c>
      <c r="I528" t="s">
        <v>171</v>
      </c>
      <c r="J528" t="s">
        <v>19</v>
      </c>
      <c r="K528" t="s">
        <v>72</v>
      </c>
      <c r="L528" s="3"/>
      <c r="M528" t="s">
        <v>52</v>
      </c>
      <c r="N528" t="s">
        <v>73</v>
      </c>
    </row>
    <row r="529" spans="1:15" x14ac:dyDescent="0.25">
      <c r="A529" s="2">
        <v>1</v>
      </c>
      <c r="B529" s="2">
        <v>2016</v>
      </c>
      <c r="C529" t="s">
        <v>396</v>
      </c>
      <c r="D529" t="s">
        <v>48</v>
      </c>
      <c r="E529" s="2" t="s">
        <v>12</v>
      </c>
      <c r="F529" s="2">
        <f>VLOOKUP(C529,'Five Year Alumni Srvy 2016 Data'!C:F,4,FALSE)</f>
        <v>0</v>
      </c>
      <c r="G529" s="2" t="str">
        <f>VLOOKUP(F529,Coding!K:L,2,FALSE)</f>
        <v>Non-URM</v>
      </c>
      <c r="H529" t="s">
        <v>318</v>
      </c>
      <c r="I529" t="s">
        <v>171</v>
      </c>
      <c r="J529" t="s">
        <v>19</v>
      </c>
      <c r="K529" t="s">
        <v>133</v>
      </c>
      <c r="L529" s="2">
        <v>2</v>
      </c>
      <c r="M529" t="s">
        <v>52</v>
      </c>
      <c r="N529" t="s">
        <v>134</v>
      </c>
      <c r="O529" t="s">
        <v>63</v>
      </c>
    </row>
    <row r="530" spans="1:15" x14ac:dyDescent="0.25">
      <c r="A530" s="2">
        <v>1</v>
      </c>
      <c r="B530" s="2">
        <v>2016</v>
      </c>
      <c r="C530" t="s">
        <v>396</v>
      </c>
      <c r="D530" t="s">
        <v>48</v>
      </c>
      <c r="E530" s="2" t="s">
        <v>12</v>
      </c>
      <c r="F530" s="2">
        <f>VLOOKUP(C530,'Five Year Alumni Srvy 2016 Data'!C:F,4,FALSE)</f>
        <v>0</v>
      </c>
      <c r="G530" s="2" t="str">
        <f>VLOOKUP(F530,Coding!K:L,2,FALSE)</f>
        <v>Non-URM</v>
      </c>
      <c r="H530" t="s">
        <v>318</v>
      </c>
      <c r="I530" t="s">
        <v>171</v>
      </c>
      <c r="J530" t="s">
        <v>19</v>
      </c>
      <c r="K530" t="s">
        <v>151</v>
      </c>
      <c r="L530" s="3"/>
      <c r="M530" t="s">
        <v>52</v>
      </c>
      <c r="N530" t="s">
        <v>152</v>
      </c>
    </row>
    <row r="531" spans="1:15" x14ac:dyDescent="0.25">
      <c r="A531" s="2">
        <v>1</v>
      </c>
      <c r="B531" s="2">
        <v>2016</v>
      </c>
      <c r="C531" t="s">
        <v>396</v>
      </c>
      <c r="D531" t="s">
        <v>48</v>
      </c>
      <c r="E531" s="2" t="s">
        <v>12</v>
      </c>
      <c r="F531" s="2">
        <f>VLOOKUP(C531,'Five Year Alumni Srvy 2016 Data'!C:F,4,FALSE)</f>
        <v>0</v>
      </c>
      <c r="G531" s="2" t="str">
        <f>VLOOKUP(F531,Coding!K:L,2,FALSE)</f>
        <v>Non-URM</v>
      </c>
      <c r="H531" t="s">
        <v>318</v>
      </c>
      <c r="I531" t="s">
        <v>171</v>
      </c>
      <c r="J531" t="s">
        <v>19</v>
      </c>
      <c r="K531" t="s">
        <v>159</v>
      </c>
      <c r="L531" s="3"/>
      <c r="M531" t="s">
        <v>52</v>
      </c>
      <c r="N531" t="s">
        <v>160</v>
      </c>
    </row>
    <row r="532" spans="1:15" x14ac:dyDescent="0.25">
      <c r="A532" s="2">
        <v>1</v>
      </c>
      <c r="B532" s="2">
        <v>2016</v>
      </c>
      <c r="C532" t="s">
        <v>396</v>
      </c>
      <c r="D532" t="s">
        <v>48</v>
      </c>
      <c r="E532" s="2" t="s">
        <v>12</v>
      </c>
      <c r="F532" s="2">
        <f>VLOOKUP(C532,'Five Year Alumni Srvy 2016 Data'!C:F,4,FALSE)</f>
        <v>0</v>
      </c>
      <c r="G532" s="2" t="str">
        <f>VLOOKUP(F532,Coding!K:L,2,FALSE)</f>
        <v>Non-URM</v>
      </c>
      <c r="H532" t="s">
        <v>318</v>
      </c>
      <c r="I532" t="s">
        <v>171</v>
      </c>
      <c r="J532" t="s">
        <v>19</v>
      </c>
      <c r="K532" t="s">
        <v>161</v>
      </c>
      <c r="L532" s="3"/>
      <c r="M532" t="s">
        <v>52</v>
      </c>
      <c r="N532" t="s">
        <v>162</v>
      </c>
    </row>
    <row r="533" spans="1:15" x14ac:dyDescent="0.25">
      <c r="A533" s="2">
        <v>1</v>
      </c>
      <c r="B533" s="2">
        <v>2016</v>
      </c>
      <c r="C533" t="s">
        <v>396</v>
      </c>
      <c r="D533" t="s">
        <v>48</v>
      </c>
      <c r="E533" s="2" t="s">
        <v>12</v>
      </c>
      <c r="F533" s="2">
        <f>VLOOKUP(C533,'Five Year Alumni Srvy 2016 Data'!C:F,4,FALSE)</f>
        <v>0</v>
      </c>
      <c r="G533" s="2" t="str">
        <f>VLOOKUP(F533,Coding!K:L,2,FALSE)</f>
        <v>Non-URM</v>
      </c>
      <c r="H533" t="s">
        <v>318</v>
      </c>
      <c r="I533" t="s">
        <v>171</v>
      </c>
      <c r="J533" t="s">
        <v>19</v>
      </c>
      <c r="K533" t="s">
        <v>163</v>
      </c>
      <c r="L533" s="2">
        <v>2</v>
      </c>
      <c r="M533" t="s">
        <v>52</v>
      </c>
      <c r="N533" t="s">
        <v>164</v>
      </c>
      <c r="O533" t="s">
        <v>177</v>
      </c>
    </row>
    <row r="534" spans="1:15" x14ac:dyDescent="0.25">
      <c r="A534" s="2">
        <v>1</v>
      </c>
      <c r="B534" s="2">
        <v>2016</v>
      </c>
      <c r="C534" t="s">
        <v>404</v>
      </c>
      <c r="D534" t="s">
        <v>204</v>
      </c>
      <c r="E534" s="2" t="s">
        <v>12</v>
      </c>
      <c r="F534" s="2">
        <f>VLOOKUP(C534,'Five Year Alumni Srvy 2016 Data'!C:F,4,FALSE)</f>
        <v>0</v>
      </c>
      <c r="G534" s="2" t="str">
        <f>VLOOKUP(F534,Coding!K:L,2,FALSE)</f>
        <v>Non-URM</v>
      </c>
      <c r="H534" t="s">
        <v>284</v>
      </c>
      <c r="I534" t="s">
        <v>261</v>
      </c>
      <c r="J534" t="s">
        <v>10</v>
      </c>
      <c r="K534" t="s">
        <v>51</v>
      </c>
      <c r="L534" s="3"/>
      <c r="M534" t="s">
        <v>52</v>
      </c>
      <c r="N534" t="s">
        <v>53</v>
      </c>
    </row>
    <row r="535" spans="1:15" x14ac:dyDescent="0.25">
      <c r="A535" s="2">
        <v>1</v>
      </c>
      <c r="B535" s="2">
        <v>2016</v>
      </c>
      <c r="C535" t="s">
        <v>404</v>
      </c>
      <c r="D535" t="s">
        <v>204</v>
      </c>
      <c r="E535" s="2" t="s">
        <v>12</v>
      </c>
      <c r="F535" s="2">
        <f>VLOOKUP(C535,'Five Year Alumni Srvy 2016 Data'!C:F,4,FALSE)</f>
        <v>0</v>
      </c>
      <c r="G535" s="2" t="str">
        <f>VLOOKUP(F535,Coding!K:L,2,FALSE)</f>
        <v>Non-URM</v>
      </c>
      <c r="H535" t="s">
        <v>284</v>
      </c>
      <c r="I535" t="s">
        <v>261</v>
      </c>
      <c r="J535" t="s">
        <v>10</v>
      </c>
      <c r="K535" t="s">
        <v>72</v>
      </c>
      <c r="L535" s="3"/>
      <c r="M535" t="s">
        <v>52</v>
      </c>
      <c r="N535" t="s">
        <v>73</v>
      </c>
    </row>
    <row r="536" spans="1:15" x14ac:dyDescent="0.25">
      <c r="A536" s="2">
        <v>1</v>
      </c>
      <c r="B536" s="2">
        <v>2016</v>
      </c>
      <c r="C536" t="s">
        <v>404</v>
      </c>
      <c r="D536" t="s">
        <v>204</v>
      </c>
      <c r="E536" s="2" t="s">
        <v>12</v>
      </c>
      <c r="F536" s="2">
        <f>VLOOKUP(C536,'Five Year Alumni Srvy 2016 Data'!C:F,4,FALSE)</f>
        <v>0</v>
      </c>
      <c r="G536" s="2" t="str">
        <f>VLOOKUP(F536,Coding!K:L,2,FALSE)</f>
        <v>Non-URM</v>
      </c>
      <c r="H536" t="s">
        <v>284</v>
      </c>
      <c r="I536" t="s">
        <v>261</v>
      </c>
      <c r="J536" t="s">
        <v>10</v>
      </c>
      <c r="K536" t="s">
        <v>133</v>
      </c>
      <c r="L536" s="2">
        <v>2</v>
      </c>
      <c r="M536" t="s">
        <v>52</v>
      </c>
      <c r="N536" t="s">
        <v>134</v>
      </c>
      <c r="O536" t="s">
        <v>63</v>
      </c>
    </row>
    <row r="537" spans="1:15" x14ac:dyDescent="0.25">
      <c r="A537" s="2">
        <v>1</v>
      </c>
      <c r="B537" s="2">
        <v>2016</v>
      </c>
      <c r="C537" t="s">
        <v>404</v>
      </c>
      <c r="D537" t="s">
        <v>204</v>
      </c>
      <c r="E537" s="2" t="s">
        <v>12</v>
      </c>
      <c r="F537" s="2">
        <f>VLOOKUP(C537,'Five Year Alumni Srvy 2016 Data'!C:F,4,FALSE)</f>
        <v>0</v>
      </c>
      <c r="G537" s="2" t="str">
        <f>VLOOKUP(F537,Coding!K:L,2,FALSE)</f>
        <v>Non-URM</v>
      </c>
      <c r="H537" t="s">
        <v>284</v>
      </c>
      <c r="I537" t="s">
        <v>261</v>
      </c>
      <c r="J537" t="s">
        <v>10</v>
      </c>
      <c r="K537" t="s">
        <v>151</v>
      </c>
      <c r="L537" s="3"/>
      <c r="M537" t="s">
        <v>52</v>
      </c>
      <c r="N537" t="s">
        <v>152</v>
      </c>
    </row>
    <row r="538" spans="1:15" x14ac:dyDescent="0.25">
      <c r="A538" s="2">
        <v>1</v>
      </c>
      <c r="B538" s="2">
        <v>2016</v>
      </c>
      <c r="C538" t="s">
        <v>404</v>
      </c>
      <c r="D538" t="s">
        <v>204</v>
      </c>
      <c r="E538" s="2" t="s">
        <v>12</v>
      </c>
      <c r="F538" s="2">
        <f>VLOOKUP(C538,'Five Year Alumni Srvy 2016 Data'!C:F,4,FALSE)</f>
        <v>0</v>
      </c>
      <c r="G538" s="2" t="str">
        <f>VLOOKUP(F538,Coding!K:L,2,FALSE)</f>
        <v>Non-URM</v>
      </c>
      <c r="H538" t="s">
        <v>284</v>
      </c>
      <c r="I538" t="s">
        <v>261</v>
      </c>
      <c r="J538" t="s">
        <v>10</v>
      </c>
      <c r="K538" t="s">
        <v>159</v>
      </c>
      <c r="L538" s="3"/>
      <c r="M538" t="s">
        <v>52</v>
      </c>
      <c r="N538" t="s">
        <v>160</v>
      </c>
    </row>
    <row r="539" spans="1:15" x14ac:dyDescent="0.25">
      <c r="A539" s="2">
        <v>1</v>
      </c>
      <c r="B539" s="2">
        <v>2016</v>
      </c>
      <c r="C539" t="s">
        <v>404</v>
      </c>
      <c r="D539" t="s">
        <v>204</v>
      </c>
      <c r="E539" s="2" t="s">
        <v>12</v>
      </c>
      <c r="F539" s="2">
        <f>VLOOKUP(C539,'Five Year Alumni Srvy 2016 Data'!C:F,4,FALSE)</f>
        <v>0</v>
      </c>
      <c r="G539" s="2" t="str">
        <f>VLOOKUP(F539,Coding!K:L,2,FALSE)</f>
        <v>Non-URM</v>
      </c>
      <c r="H539" t="s">
        <v>284</v>
      </c>
      <c r="I539" t="s">
        <v>261</v>
      </c>
      <c r="J539" t="s">
        <v>10</v>
      </c>
      <c r="K539" t="s">
        <v>161</v>
      </c>
      <c r="L539" s="3"/>
      <c r="M539" t="s">
        <v>52</v>
      </c>
      <c r="N539" t="s">
        <v>162</v>
      </c>
    </row>
    <row r="540" spans="1:15" x14ac:dyDescent="0.25">
      <c r="A540" s="2">
        <v>1</v>
      </c>
      <c r="B540" s="2">
        <v>2016</v>
      </c>
      <c r="C540" t="s">
        <v>404</v>
      </c>
      <c r="D540" t="s">
        <v>204</v>
      </c>
      <c r="E540" s="2" t="s">
        <v>12</v>
      </c>
      <c r="F540" s="2">
        <f>VLOOKUP(C540,'Five Year Alumni Srvy 2016 Data'!C:F,4,FALSE)</f>
        <v>0</v>
      </c>
      <c r="G540" s="2" t="str">
        <f>VLOOKUP(F540,Coding!K:L,2,FALSE)</f>
        <v>Non-URM</v>
      </c>
      <c r="H540" t="s">
        <v>284</v>
      </c>
      <c r="I540" t="s">
        <v>261</v>
      </c>
      <c r="J540" t="s">
        <v>10</v>
      </c>
      <c r="K540" t="s">
        <v>163</v>
      </c>
      <c r="L540" s="2">
        <v>3</v>
      </c>
      <c r="M540" t="s">
        <v>52</v>
      </c>
      <c r="N540" t="s">
        <v>164</v>
      </c>
      <c r="O540" t="s">
        <v>63</v>
      </c>
    </row>
    <row r="541" spans="1:15" x14ac:dyDescent="0.25">
      <c r="A541" s="2">
        <v>1</v>
      </c>
      <c r="B541" s="2">
        <v>2016</v>
      </c>
      <c r="C541" t="s">
        <v>417</v>
      </c>
      <c r="D541" t="s">
        <v>204</v>
      </c>
      <c r="E541" s="2" t="s">
        <v>12</v>
      </c>
      <c r="F541" s="2">
        <f>VLOOKUP(C541,'Five Year Alumni Srvy 2016 Data'!C:F,4,FALSE)</f>
        <v>0</v>
      </c>
      <c r="G541" s="2" t="str">
        <f>VLOOKUP(F541,Coding!K:L,2,FALSE)</f>
        <v>Non-URM</v>
      </c>
      <c r="H541" t="s">
        <v>418</v>
      </c>
      <c r="I541" t="s">
        <v>342</v>
      </c>
      <c r="J541" t="s">
        <v>19</v>
      </c>
      <c r="K541" t="s">
        <v>51</v>
      </c>
      <c r="L541" s="2">
        <v>3</v>
      </c>
      <c r="M541" t="s">
        <v>52</v>
      </c>
      <c r="N541" t="s">
        <v>53</v>
      </c>
      <c r="O541" t="s">
        <v>296</v>
      </c>
    </row>
    <row r="542" spans="1:15" x14ac:dyDescent="0.25">
      <c r="A542" s="2">
        <v>1</v>
      </c>
      <c r="B542" s="2">
        <v>2016</v>
      </c>
      <c r="C542" t="s">
        <v>417</v>
      </c>
      <c r="D542" t="s">
        <v>204</v>
      </c>
      <c r="E542" s="2" t="s">
        <v>12</v>
      </c>
      <c r="F542" s="2">
        <f>VLOOKUP(C542,'Five Year Alumni Srvy 2016 Data'!C:F,4,FALSE)</f>
        <v>0</v>
      </c>
      <c r="G542" s="2" t="str">
        <f>VLOOKUP(F542,Coding!K:L,2,FALSE)</f>
        <v>Non-URM</v>
      </c>
      <c r="H542" t="s">
        <v>418</v>
      </c>
      <c r="I542" t="s">
        <v>342</v>
      </c>
      <c r="J542" t="s">
        <v>19</v>
      </c>
      <c r="K542" t="s">
        <v>72</v>
      </c>
      <c r="L542" s="2">
        <v>1</v>
      </c>
      <c r="M542" t="s">
        <v>52</v>
      </c>
      <c r="N542" t="s">
        <v>73</v>
      </c>
      <c r="O542" t="s">
        <v>177</v>
      </c>
    </row>
    <row r="543" spans="1:15" x14ac:dyDescent="0.25">
      <c r="A543" s="2">
        <v>1</v>
      </c>
      <c r="B543" s="2">
        <v>2016</v>
      </c>
      <c r="C543" t="s">
        <v>417</v>
      </c>
      <c r="D543" t="s">
        <v>204</v>
      </c>
      <c r="E543" s="2" t="s">
        <v>12</v>
      </c>
      <c r="F543" s="2">
        <f>VLOOKUP(C543,'Five Year Alumni Srvy 2016 Data'!C:F,4,FALSE)</f>
        <v>0</v>
      </c>
      <c r="G543" s="2" t="str">
        <f>VLOOKUP(F543,Coding!K:L,2,FALSE)</f>
        <v>Non-URM</v>
      </c>
      <c r="H543" t="s">
        <v>418</v>
      </c>
      <c r="I543" t="s">
        <v>342</v>
      </c>
      <c r="J543" t="s">
        <v>19</v>
      </c>
      <c r="K543" t="s">
        <v>133</v>
      </c>
      <c r="L543" s="2">
        <v>1</v>
      </c>
      <c r="M543" t="s">
        <v>52</v>
      </c>
      <c r="N543" t="s">
        <v>134</v>
      </c>
      <c r="O543" t="s">
        <v>177</v>
      </c>
    </row>
    <row r="544" spans="1:15" x14ac:dyDescent="0.25">
      <c r="A544" s="2">
        <v>1</v>
      </c>
      <c r="B544" s="2">
        <v>2016</v>
      </c>
      <c r="C544" t="s">
        <v>417</v>
      </c>
      <c r="D544" t="s">
        <v>204</v>
      </c>
      <c r="E544" s="2" t="s">
        <v>12</v>
      </c>
      <c r="F544" s="2">
        <f>VLOOKUP(C544,'Five Year Alumni Srvy 2016 Data'!C:F,4,FALSE)</f>
        <v>0</v>
      </c>
      <c r="G544" s="2" t="str">
        <f>VLOOKUP(F544,Coding!K:L,2,FALSE)</f>
        <v>Non-URM</v>
      </c>
      <c r="H544" t="s">
        <v>418</v>
      </c>
      <c r="I544" t="s">
        <v>342</v>
      </c>
      <c r="J544" t="s">
        <v>19</v>
      </c>
      <c r="K544" t="s">
        <v>151</v>
      </c>
      <c r="L544" s="2">
        <v>11</v>
      </c>
      <c r="M544" t="s">
        <v>52</v>
      </c>
      <c r="N544" t="s">
        <v>152</v>
      </c>
      <c r="O544" t="s">
        <v>357</v>
      </c>
    </row>
    <row r="545" spans="1:15" x14ac:dyDescent="0.25">
      <c r="A545" s="2">
        <v>1</v>
      </c>
      <c r="B545" s="2">
        <v>2016</v>
      </c>
      <c r="C545" t="s">
        <v>417</v>
      </c>
      <c r="D545" t="s">
        <v>204</v>
      </c>
      <c r="E545" s="2" t="s">
        <v>12</v>
      </c>
      <c r="F545" s="2">
        <f>VLOOKUP(C545,'Five Year Alumni Srvy 2016 Data'!C:F,4,FALSE)</f>
        <v>0</v>
      </c>
      <c r="G545" s="2" t="str">
        <f>VLOOKUP(F545,Coding!K:L,2,FALSE)</f>
        <v>Non-URM</v>
      </c>
      <c r="H545" t="s">
        <v>418</v>
      </c>
      <c r="I545" t="s">
        <v>342</v>
      </c>
      <c r="J545" t="s">
        <v>19</v>
      </c>
      <c r="K545" t="s">
        <v>159</v>
      </c>
      <c r="L545" s="3"/>
      <c r="M545" t="s">
        <v>52</v>
      </c>
      <c r="N545" t="s">
        <v>160</v>
      </c>
    </row>
    <row r="546" spans="1:15" x14ac:dyDescent="0.25">
      <c r="A546" s="2">
        <v>1</v>
      </c>
      <c r="B546" s="2">
        <v>2016</v>
      </c>
      <c r="C546" t="s">
        <v>417</v>
      </c>
      <c r="D546" t="s">
        <v>204</v>
      </c>
      <c r="E546" s="2" t="s">
        <v>12</v>
      </c>
      <c r="F546" s="2">
        <f>VLOOKUP(C546,'Five Year Alumni Srvy 2016 Data'!C:F,4,FALSE)</f>
        <v>0</v>
      </c>
      <c r="G546" s="2" t="str">
        <f>VLOOKUP(F546,Coding!K:L,2,FALSE)</f>
        <v>Non-URM</v>
      </c>
      <c r="H546" t="s">
        <v>418</v>
      </c>
      <c r="I546" t="s">
        <v>342</v>
      </c>
      <c r="J546" t="s">
        <v>19</v>
      </c>
      <c r="K546" t="s">
        <v>161</v>
      </c>
      <c r="L546" s="3"/>
      <c r="M546" t="s">
        <v>52</v>
      </c>
      <c r="N546" t="s">
        <v>162</v>
      </c>
    </row>
    <row r="547" spans="1:15" x14ac:dyDescent="0.25">
      <c r="A547" s="2">
        <v>1</v>
      </c>
      <c r="B547" s="2">
        <v>2016</v>
      </c>
      <c r="C547" t="s">
        <v>417</v>
      </c>
      <c r="D547" t="s">
        <v>204</v>
      </c>
      <c r="E547" s="2" t="s">
        <v>12</v>
      </c>
      <c r="F547" s="2">
        <f>VLOOKUP(C547,'Five Year Alumni Srvy 2016 Data'!C:F,4,FALSE)</f>
        <v>0</v>
      </c>
      <c r="G547" s="2" t="str">
        <f>VLOOKUP(F547,Coding!K:L,2,FALSE)</f>
        <v>Non-URM</v>
      </c>
      <c r="H547" t="s">
        <v>418</v>
      </c>
      <c r="I547" t="s">
        <v>342</v>
      </c>
      <c r="J547" t="s">
        <v>19</v>
      </c>
      <c r="K547" t="s">
        <v>163</v>
      </c>
      <c r="L547" s="2">
        <v>3</v>
      </c>
      <c r="M547" t="s">
        <v>52</v>
      </c>
      <c r="N547" t="s">
        <v>164</v>
      </c>
      <c r="O547" t="s">
        <v>63</v>
      </c>
    </row>
    <row r="548" spans="1:15" x14ac:dyDescent="0.25">
      <c r="A548" s="2">
        <v>1</v>
      </c>
      <c r="B548" s="2">
        <v>2016</v>
      </c>
      <c r="C548" t="s">
        <v>422</v>
      </c>
      <c r="D548" t="s">
        <v>48</v>
      </c>
      <c r="E548" s="2" t="s">
        <v>12</v>
      </c>
      <c r="F548" s="2">
        <f>VLOOKUP(C548,'Five Year Alumni Srvy 2016 Data'!C:F,4,FALSE)</f>
        <v>0</v>
      </c>
      <c r="G548" s="2" t="str">
        <f>VLOOKUP(F548,Coding!K:L,2,FALSE)</f>
        <v>Non-URM</v>
      </c>
      <c r="H548" t="s">
        <v>241</v>
      </c>
      <c r="I548" t="s">
        <v>242</v>
      </c>
      <c r="J548" t="s">
        <v>21</v>
      </c>
      <c r="K548" t="s">
        <v>51</v>
      </c>
      <c r="L548" s="2">
        <v>6</v>
      </c>
      <c r="M548" t="s">
        <v>52</v>
      </c>
      <c r="N548" t="s">
        <v>53</v>
      </c>
      <c r="O548" t="s">
        <v>172</v>
      </c>
    </row>
    <row r="549" spans="1:15" x14ac:dyDescent="0.25">
      <c r="A549" s="2">
        <v>1</v>
      </c>
      <c r="B549" s="2">
        <v>2016</v>
      </c>
      <c r="C549" t="s">
        <v>422</v>
      </c>
      <c r="D549" t="s">
        <v>48</v>
      </c>
      <c r="E549" s="2" t="s">
        <v>12</v>
      </c>
      <c r="F549" s="2">
        <f>VLOOKUP(C549,'Five Year Alumni Srvy 2016 Data'!C:F,4,FALSE)</f>
        <v>0</v>
      </c>
      <c r="G549" s="2" t="str">
        <f>VLOOKUP(F549,Coding!K:L,2,FALSE)</f>
        <v>Non-URM</v>
      </c>
      <c r="H549" t="s">
        <v>241</v>
      </c>
      <c r="I549" t="s">
        <v>242</v>
      </c>
      <c r="J549" t="s">
        <v>21</v>
      </c>
      <c r="K549" t="s">
        <v>72</v>
      </c>
      <c r="L549" s="2">
        <v>1</v>
      </c>
      <c r="M549" t="s">
        <v>52</v>
      </c>
      <c r="N549" t="s">
        <v>73</v>
      </c>
      <c r="O549" t="s">
        <v>177</v>
      </c>
    </row>
    <row r="550" spans="1:15" x14ac:dyDescent="0.25">
      <c r="A550" s="2">
        <v>1</v>
      </c>
      <c r="B550" s="2">
        <v>2016</v>
      </c>
      <c r="C550" t="s">
        <v>422</v>
      </c>
      <c r="D550" t="s">
        <v>48</v>
      </c>
      <c r="E550" s="2" t="s">
        <v>12</v>
      </c>
      <c r="F550" s="2">
        <f>VLOOKUP(C550,'Five Year Alumni Srvy 2016 Data'!C:F,4,FALSE)</f>
        <v>0</v>
      </c>
      <c r="G550" s="2" t="str">
        <f>VLOOKUP(F550,Coding!K:L,2,FALSE)</f>
        <v>Non-URM</v>
      </c>
      <c r="H550" t="s">
        <v>241</v>
      </c>
      <c r="I550" t="s">
        <v>242</v>
      </c>
      <c r="J550" t="s">
        <v>21</v>
      </c>
      <c r="K550" t="s">
        <v>133</v>
      </c>
      <c r="L550" s="2">
        <v>1</v>
      </c>
      <c r="M550" t="s">
        <v>52</v>
      </c>
      <c r="N550" t="s">
        <v>134</v>
      </c>
      <c r="O550" t="s">
        <v>177</v>
      </c>
    </row>
    <row r="551" spans="1:15" x14ac:dyDescent="0.25">
      <c r="A551" s="2">
        <v>1</v>
      </c>
      <c r="B551" s="2">
        <v>2016</v>
      </c>
      <c r="C551" t="s">
        <v>422</v>
      </c>
      <c r="D551" t="s">
        <v>48</v>
      </c>
      <c r="E551" s="2" t="s">
        <v>12</v>
      </c>
      <c r="F551" s="2">
        <f>VLOOKUP(C551,'Five Year Alumni Srvy 2016 Data'!C:F,4,FALSE)</f>
        <v>0</v>
      </c>
      <c r="G551" s="2" t="str">
        <f>VLOOKUP(F551,Coding!K:L,2,FALSE)</f>
        <v>Non-URM</v>
      </c>
      <c r="H551" t="s">
        <v>241</v>
      </c>
      <c r="I551" t="s">
        <v>242</v>
      </c>
      <c r="J551" t="s">
        <v>21</v>
      </c>
      <c r="K551" t="s">
        <v>151</v>
      </c>
      <c r="L551" s="2">
        <v>9</v>
      </c>
      <c r="M551" t="s">
        <v>52</v>
      </c>
      <c r="N551" t="s">
        <v>152</v>
      </c>
      <c r="O551" t="s">
        <v>188</v>
      </c>
    </row>
    <row r="552" spans="1:15" x14ac:dyDescent="0.25">
      <c r="A552" s="2">
        <v>1</v>
      </c>
      <c r="B552" s="2">
        <v>2016</v>
      </c>
      <c r="C552" t="s">
        <v>422</v>
      </c>
      <c r="D552" t="s">
        <v>48</v>
      </c>
      <c r="E552" s="2" t="s">
        <v>12</v>
      </c>
      <c r="F552" s="2">
        <f>VLOOKUP(C552,'Five Year Alumni Srvy 2016 Data'!C:F,4,FALSE)</f>
        <v>0</v>
      </c>
      <c r="G552" s="2" t="str">
        <f>VLOOKUP(F552,Coding!K:L,2,FALSE)</f>
        <v>Non-URM</v>
      </c>
      <c r="H552" t="s">
        <v>241</v>
      </c>
      <c r="I552" t="s">
        <v>242</v>
      </c>
      <c r="J552" t="s">
        <v>21</v>
      </c>
      <c r="K552" t="s">
        <v>159</v>
      </c>
      <c r="L552" s="3"/>
      <c r="M552" t="s">
        <v>52</v>
      </c>
      <c r="N552" t="s">
        <v>160</v>
      </c>
    </row>
    <row r="553" spans="1:15" x14ac:dyDescent="0.25">
      <c r="A553" s="2">
        <v>1</v>
      </c>
      <c r="B553" s="2">
        <v>2016</v>
      </c>
      <c r="C553" t="s">
        <v>422</v>
      </c>
      <c r="D553" t="s">
        <v>48</v>
      </c>
      <c r="E553" s="2" t="s">
        <v>12</v>
      </c>
      <c r="F553" s="2">
        <f>VLOOKUP(C553,'Five Year Alumni Srvy 2016 Data'!C:F,4,FALSE)</f>
        <v>0</v>
      </c>
      <c r="G553" s="2" t="str">
        <f>VLOOKUP(F553,Coding!K:L,2,FALSE)</f>
        <v>Non-URM</v>
      </c>
      <c r="H553" t="s">
        <v>241</v>
      </c>
      <c r="I553" t="s">
        <v>242</v>
      </c>
      <c r="J553" t="s">
        <v>21</v>
      </c>
      <c r="K553" t="s">
        <v>161</v>
      </c>
      <c r="L553" s="3"/>
      <c r="M553" t="s">
        <v>52</v>
      </c>
      <c r="N553" t="s">
        <v>162</v>
      </c>
    </row>
    <row r="554" spans="1:15" x14ac:dyDescent="0.25">
      <c r="A554" s="2">
        <v>1</v>
      </c>
      <c r="B554" s="2">
        <v>2016</v>
      </c>
      <c r="C554" t="s">
        <v>422</v>
      </c>
      <c r="D554" t="s">
        <v>48</v>
      </c>
      <c r="E554" s="2" t="s">
        <v>12</v>
      </c>
      <c r="F554" s="2">
        <f>VLOOKUP(C554,'Five Year Alumni Srvy 2016 Data'!C:F,4,FALSE)</f>
        <v>0</v>
      </c>
      <c r="G554" s="2" t="str">
        <f>VLOOKUP(F554,Coding!K:L,2,FALSE)</f>
        <v>Non-URM</v>
      </c>
      <c r="H554" t="s">
        <v>241</v>
      </c>
      <c r="I554" t="s">
        <v>242</v>
      </c>
      <c r="J554" t="s">
        <v>21</v>
      </c>
      <c r="K554" t="s">
        <v>163</v>
      </c>
      <c r="L554" s="2">
        <v>2</v>
      </c>
      <c r="M554" t="s">
        <v>52</v>
      </c>
      <c r="N554" t="s">
        <v>164</v>
      </c>
      <c r="O554" t="s">
        <v>177</v>
      </c>
    </row>
    <row r="555" spans="1:15" x14ac:dyDescent="0.25">
      <c r="A555" s="2">
        <v>1</v>
      </c>
      <c r="B555" s="2">
        <v>2016</v>
      </c>
      <c r="C555" t="s">
        <v>424</v>
      </c>
      <c r="D555" t="s">
        <v>204</v>
      </c>
      <c r="E555" s="2" t="s">
        <v>12</v>
      </c>
      <c r="F555" s="2">
        <f>VLOOKUP(C555,'Five Year Alumni Srvy 2016 Data'!C:F,4,FALSE)</f>
        <v>0</v>
      </c>
      <c r="G555" s="2" t="str">
        <f>VLOOKUP(F555,Coding!K:L,2,FALSE)</f>
        <v>Non-URM</v>
      </c>
      <c r="H555" t="s">
        <v>425</v>
      </c>
      <c r="I555" t="s">
        <v>267</v>
      </c>
      <c r="J555" t="s">
        <v>10</v>
      </c>
      <c r="K555" t="s">
        <v>51</v>
      </c>
      <c r="L555" s="3"/>
      <c r="M555" t="s">
        <v>52</v>
      </c>
      <c r="N555" t="s">
        <v>53</v>
      </c>
    </row>
    <row r="556" spans="1:15" x14ac:dyDescent="0.25">
      <c r="A556" s="2">
        <v>1</v>
      </c>
      <c r="B556" s="2">
        <v>2016</v>
      </c>
      <c r="C556" t="s">
        <v>424</v>
      </c>
      <c r="D556" t="s">
        <v>204</v>
      </c>
      <c r="E556" s="2" t="s">
        <v>12</v>
      </c>
      <c r="F556" s="2">
        <f>VLOOKUP(C556,'Five Year Alumni Srvy 2016 Data'!C:F,4,FALSE)</f>
        <v>0</v>
      </c>
      <c r="G556" s="2" t="str">
        <f>VLOOKUP(F556,Coding!K:L,2,FALSE)</f>
        <v>Non-URM</v>
      </c>
      <c r="H556" t="s">
        <v>425</v>
      </c>
      <c r="I556" t="s">
        <v>267</v>
      </c>
      <c r="J556" t="s">
        <v>10</v>
      </c>
      <c r="K556" t="s">
        <v>72</v>
      </c>
      <c r="L556" s="3"/>
      <c r="M556" t="s">
        <v>52</v>
      </c>
      <c r="N556" t="s">
        <v>73</v>
      </c>
    </row>
    <row r="557" spans="1:15" x14ac:dyDescent="0.25">
      <c r="A557" s="2">
        <v>1</v>
      </c>
      <c r="B557" s="2">
        <v>2016</v>
      </c>
      <c r="C557" t="s">
        <v>424</v>
      </c>
      <c r="D557" t="s">
        <v>204</v>
      </c>
      <c r="E557" s="2" t="s">
        <v>12</v>
      </c>
      <c r="F557" s="2">
        <f>VLOOKUP(C557,'Five Year Alumni Srvy 2016 Data'!C:F,4,FALSE)</f>
        <v>0</v>
      </c>
      <c r="G557" s="2" t="str">
        <f>VLOOKUP(F557,Coding!K:L,2,FALSE)</f>
        <v>Non-URM</v>
      </c>
      <c r="H557" t="s">
        <v>425</v>
      </c>
      <c r="I557" t="s">
        <v>267</v>
      </c>
      <c r="J557" t="s">
        <v>10</v>
      </c>
      <c r="K557" t="s">
        <v>133</v>
      </c>
      <c r="L557" s="2">
        <v>2</v>
      </c>
      <c r="M557" t="s">
        <v>52</v>
      </c>
      <c r="N557" t="s">
        <v>134</v>
      </c>
      <c r="O557" t="s">
        <v>63</v>
      </c>
    </row>
    <row r="558" spans="1:15" x14ac:dyDescent="0.25">
      <c r="A558" s="2">
        <v>1</v>
      </c>
      <c r="B558" s="2">
        <v>2016</v>
      </c>
      <c r="C558" t="s">
        <v>424</v>
      </c>
      <c r="D558" t="s">
        <v>204</v>
      </c>
      <c r="E558" s="2" t="s">
        <v>12</v>
      </c>
      <c r="F558" s="2">
        <f>VLOOKUP(C558,'Five Year Alumni Srvy 2016 Data'!C:F,4,FALSE)</f>
        <v>0</v>
      </c>
      <c r="G558" s="2" t="str">
        <f>VLOOKUP(F558,Coding!K:L,2,FALSE)</f>
        <v>Non-URM</v>
      </c>
      <c r="H558" t="s">
        <v>425</v>
      </c>
      <c r="I558" t="s">
        <v>267</v>
      </c>
      <c r="J558" t="s">
        <v>10</v>
      </c>
      <c r="K558" t="s">
        <v>151</v>
      </c>
      <c r="L558" s="3"/>
      <c r="M558" t="s">
        <v>52</v>
      </c>
      <c r="N558" t="s">
        <v>152</v>
      </c>
    </row>
    <row r="559" spans="1:15" x14ac:dyDescent="0.25">
      <c r="A559" s="2">
        <v>1</v>
      </c>
      <c r="B559" s="2">
        <v>2016</v>
      </c>
      <c r="C559" t="s">
        <v>424</v>
      </c>
      <c r="D559" t="s">
        <v>204</v>
      </c>
      <c r="E559" s="2" t="s">
        <v>12</v>
      </c>
      <c r="F559" s="2">
        <f>VLOOKUP(C559,'Five Year Alumni Srvy 2016 Data'!C:F,4,FALSE)</f>
        <v>0</v>
      </c>
      <c r="G559" s="2" t="str">
        <f>VLOOKUP(F559,Coding!K:L,2,FALSE)</f>
        <v>Non-URM</v>
      </c>
      <c r="H559" t="s">
        <v>425</v>
      </c>
      <c r="I559" t="s">
        <v>267</v>
      </c>
      <c r="J559" t="s">
        <v>10</v>
      </c>
      <c r="K559" t="s">
        <v>159</v>
      </c>
      <c r="L559" s="3"/>
      <c r="M559" t="s">
        <v>52</v>
      </c>
      <c r="N559" t="s">
        <v>160</v>
      </c>
    </row>
    <row r="560" spans="1:15" x14ac:dyDescent="0.25">
      <c r="A560" s="2">
        <v>1</v>
      </c>
      <c r="B560" s="2">
        <v>2016</v>
      </c>
      <c r="C560" t="s">
        <v>424</v>
      </c>
      <c r="D560" t="s">
        <v>204</v>
      </c>
      <c r="E560" s="2" t="s">
        <v>12</v>
      </c>
      <c r="F560" s="2">
        <f>VLOOKUP(C560,'Five Year Alumni Srvy 2016 Data'!C:F,4,FALSE)</f>
        <v>0</v>
      </c>
      <c r="G560" s="2" t="str">
        <f>VLOOKUP(F560,Coding!K:L,2,FALSE)</f>
        <v>Non-URM</v>
      </c>
      <c r="H560" t="s">
        <v>425</v>
      </c>
      <c r="I560" t="s">
        <v>267</v>
      </c>
      <c r="J560" t="s">
        <v>10</v>
      </c>
      <c r="K560" t="s">
        <v>161</v>
      </c>
      <c r="L560" s="3"/>
      <c r="M560" t="s">
        <v>52</v>
      </c>
      <c r="N560" t="s">
        <v>162</v>
      </c>
    </row>
    <row r="561" spans="1:15" x14ac:dyDescent="0.25">
      <c r="A561" s="2">
        <v>1</v>
      </c>
      <c r="B561" s="2">
        <v>2016</v>
      </c>
      <c r="C561" t="s">
        <v>424</v>
      </c>
      <c r="D561" t="s">
        <v>204</v>
      </c>
      <c r="E561" s="2" t="s">
        <v>12</v>
      </c>
      <c r="F561" s="2">
        <f>VLOOKUP(C561,'Five Year Alumni Srvy 2016 Data'!C:F,4,FALSE)</f>
        <v>0</v>
      </c>
      <c r="G561" s="2" t="str">
        <f>VLOOKUP(F561,Coding!K:L,2,FALSE)</f>
        <v>Non-URM</v>
      </c>
      <c r="H561" t="s">
        <v>425</v>
      </c>
      <c r="I561" t="s">
        <v>267</v>
      </c>
      <c r="J561" t="s">
        <v>10</v>
      </c>
      <c r="K561" t="s">
        <v>163</v>
      </c>
      <c r="L561" s="2">
        <v>2</v>
      </c>
      <c r="M561" t="s">
        <v>52</v>
      </c>
      <c r="N561" t="s">
        <v>164</v>
      </c>
      <c r="O561" t="s">
        <v>177</v>
      </c>
    </row>
    <row r="562" spans="1:15" x14ac:dyDescent="0.25">
      <c r="A562" s="2">
        <v>1</v>
      </c>
      <c r="B562" s="2">
        <v>2016</v>
      </c>
      <c r="C562" t="s">
        <v>438</v>
      </c>
      <c r="D562" t="s">
        <v>48</v>
      </c>
      <c r="E562" s="2" t="s">
        <v>12</v>
      </c>
      <c r="F562" s="2">
        <f>VLOOKUP(C562,'Five Year Alumni Srvy 2016 Data'!C:F,4,FALSE)</f>
        <v>0</v>
      </c>
      <c r="G562" s="2" t="str">
        <f>VLOOKUP(F562,Coding!K:L,2,FALSE)</f>
        <v>Non-URM</v>
      </c>
      <c r="H562" t="s">
        <v>182</v>
      </c>
      <c r="I562" t="s">
        <v>182</v>
      </c>
      <c r="J562" t="s">
        <v>21</v>
      </c>
      <c r="K562" t="s">
        <v>51</v>
      </c>
      <c r="L562" s="2">
        <v>5</v>
      </c>
      <c r="M562" t="s">
        <v>52</v>
      </c>
      <c r="N562" t="s">
        <v>53</v>
      </c>
      <c r="O562" t="s">
        <v>183</v>
      </c>
    </row>
    <row r="563" spans="1:15" x14ac:dyDescent="0.25">
      <c r="A563" s="2">
        <v>1</v>
      </c>
      <c r="B563" s="2">
        <v>2016</v>
      </c>
      <c r="C563" t="s">
        <v>438</v>
      </c>
      <c r="D563" t="s">
        <v>48</v>
      </c>
      <c r="E563" s="2" t="s">
        <v>12</v>
      </c>
      <c r="F563" s="2">
        <f>VLOOKUP(C563,'Five Year Alumni Srvy 2016 Data'!C:F,4,FALSE)</f>
        <v>0</v>
      </c>
      <c r="G563" s="2" t="str">
        <f>VLOOKUP(F563,Coding!K:L,2,FALSE)</f>
        <v>Non-URM</v>
      </c>
      <c r="H563" t="s">
        <v>182</v>
      </c>
      <c r="I563" t="s">
        <v>182</v>
      </c>
      <c r="J563" t="s">
        <v>21</v>
      </c>
      <c r="K563" t="s">
        <v>72</v>
      </c>
      <c r="L563" s="2">
        <v>3</v>
      </c>
      <c r="M563" t="s">
        <v>52</v>
      </c>
      <c r="N563" t="s">
        <v>73</v>
      </c>
      <c r="O563" t="s">
        <v>184</v>
      </c>
    </row>
    <row r="564" spans="1:15" x14ac:dyDescent="0.25">
      <c r="A564" s="2">
        <v>1</v>
      </c>
      <c r="B564" s="2">
        <v>2016</v>
      </c>
      <c r="C564" t="s">
        <v>438</v>
      </c>
      <c r="D564" t="s">
        <v>48</v>
      </c>
      <c r="E564" s="2" t="s">
        <v>12</v>
      </c>
      <c r="F564" s="2">
        <f>VLOOKUP(C564,'Five Year Alumni Srvy 2016 Data'!C:F,4,FALSE)</f>
        <v>0</v>
      </c>
      <c r="G564" s="2" t="str">
        <f>VLOOKUP(F564,Coding!K:L,2,FALSE)</f>
        <v>Non-URM</v>
      </c>
      <c r="H564" t="s">
        <v>182</v>
      </c>
      <c r="I564" t="s">
        <v>182</v>
      </c>
      <c r="J564" t="s">
        <v>21</v>
      </c>
      <c r="K564" t="s">
        <v>133</v>
      </c>
      <c r="L564" s="2">
        <v>1</v>
      </c>
      <c r="M564" t="s">
        <v>52</v>
      </c>
      <c r="N564" t="s">
        <v>134</v>
      </c>
      <c r="O564" t="s">
        <v>177</v>
      </c>
    </row>
    <row r="565" spans="1:15" x14ac:dyDescent="0.25">
      <c r="A565" s="2">
        <v>1</v>
      </c>
      <c r="B565" s="2">
        <v>2016</v>
      </c>
      <c r="C565" t="s">
        <v>438</v>
      </c>
      <c r="D565" t="s">
        <v>48</v>
      </c>
      <c r="E565" s="2" t="s">
        <v>12</v>
      </c>
      <c r="F565" s="2">
        <f>VLOOKUP(C565,'Five Year Alumni Srvy 2016 Data'!C:F,4,FALSE)</f>
        <v>0</v>
      </c>
      <c r="G565" s="2" t="str">
        <f>VLOOKUP(F565,Coding!K:L,2,FALSE)</f>
        <v>Non-URM</v>
      </c>
      <c r="H565" t="s">
        <v>182</v>
      </c>
      <c r="I565" t="s">
        <v>182</v>
      </c>
      <c r="J565" t="s">
        <v>21</v>
      </c>
      <c r="K565" t="s">
        <v>151</v>
      </c>
      <c r="L565" s="3"/>
      <c r="M565" t="s">
        <v>52</v>
      </c>
      <c r="N565" t="s">
        <v>152</v>
      </c>
    </row>
    <row r="566" spans="1:15" x14ac:dyDescent="0.25">
      <c r="A566" s="2">
        <v>1</v>
      </c>
      <c r="B566" s="2">
        <v>2016</v>
      </c>
      <c r="C566" t="s">
        <v>438</v>
      </c>
      <c r="D566" t="s">
        <v>48</v>
      </c>
      <c r="E566" s="2" t="s">
        <v>12</v>
      </c>
      <c r="F566" s="2">
        <f>VLOOKUP(C566,'Five Year Alumni Srvy 2016 Data'!C:F,4,FALSE)</f>
        <v>0</v>
      </c>
      <c r="G566" s="2" t="str">
        <f>VLOOKUP(F566,Coding!K:L,2,FALSE)</f>
        <v>Non-URM</v>
      </c>
      <c r="H566" t="s">
        <v>182</v>
      </c>
      <c r="I566" t="s">
        <v>182</v>
      </c>
      <c r="J566" t="s">
        <v>21</v>
      </c>
      <c r="K566" t="s">
        <v>159</v>
      </c>
      <c r="L566" s="3"/>
      <c r="M566" t="s">
        <v>52</v>
      </c>
      <c r="N566" t="s">
        <v>160</v>
      </c>
    </row>
    <row r="567" spans="1:15" x14ac:dyDescent="0.25">
      <c r="A567" s="2">
        <v>1</v>
      </c>
      <c r="B567" s="2">
        <v>2016</v>
      </c>
      <c r="C567" t="s">
        <v>438</v>
      </c>
      <c r="D567" t="s">
        <v>48</v>
      </c>
      <c r="E567" s="2" t="s">
        <v>12</v>
      </c>
      <c r="F567" s="2">
        <f>VLOOKUP(C567,'Five Year Alumni Srvy 2016 Data'!C:F,4,FALSE)</f>
        <v>0</v>
      </c>
      <c r="G567" s="2" t="str">
        <f>VLOOKUP(F567,Coding!K:L,2,FALSE)</f>
        <v>Non-URM</v>
      </c>
      <c r="H567" t="s">
        <v>182</v>
      </c>
      <c r="I567" t="s">
        <v>182</v>
      </c>
      <c r="J567" t="s">
        <v>21</v>
      </c>
      <c r="K567" t="s">
        <v>161</v>
      </c>
      <c r="L567" s="2">
        <v>9</v>
      </c>
      <c r="M567" t="s">
        <v>52</v>
      </c>
      <c r="N567" t="s">
        <v>162</v>
      </c>
      <c r="O567" t="s">
        <v>188</v>
      </c>
    </row>
    <row r="568" spans="1:15" x14ac:dyDescent="0.25">
      <c r="A568" s="2">
        <v>1</v>
      </c>
      <c r="B568" s="2">
        <v>2016</v>
      </c>
      <c r="C568" t="s">
        <v>438</v>
      </c>
      <c r="D568" t="s">
        <v>48</v>
      </c>
      <c r="E568" s="2" t="s">
        <v>12</v>
      </c>
      <c r="F568" s="2">
        <f>VLOOKUP(C568,'Five Year Alumni Srvy 2016 Data'!C:F,4,FALSE)</f>
        <v>0</v>
      </c>
      <c r="G568" s="2" t="str">
        <f>VLOOKUP(F568,Coding!K:L,2,FALSE)</f>
        <v>Non-URM</v>
      </c>
      <c r="H568" t="s">
        <v>182</v>
      </c>
      <c r="I568" t="s">
        <v>182</v>
      </c>
      <c r="J568" t="s">
        <v>21</v>
      </c>
      <c r="K568" t="s">
        <v>163</v>
      </c>
      <c r="L568" s="2">
        <v>1</v>
      </c>
      <c r="M568" t="s">
        <v>52</v>
      </c>
      <c r="N568" t="s">
        <v>164</v>
      </c>
      <c r="O568" t="s">
        <v>165</v>
      </c>
    </row>
    <row r="569" spans="1:15" x14ac:dyDescent="0.25">
      <c r="A569" s="2">
        <v>1</v>
      </c>
      <c r="B569" s="2">
        <v>2016</v>
      </c>
      <c r="C569" t="s">
        <v>443</v>
      </c>
      <c r="D569" t="s">
        <v>264</v>
      </c>
      <c r="E569" s="2" t="s">
        <v>12</v>
      </c>
      <c r="F569" s="2">
        <f>VLOOKUP(C569,'Five Year Alumni Srvy 2016 Data'!C:F,4,FALSE)</f>
        <v>0</v>
      </c>
      <c r="G569" s="2" t="str">
        <f>VLOOKUP(F569,Coding!K:L,2,FALSE)</f>
        <v>Non-URM</v>
      </c>
      <c r="H569" t="s">
        <v>444</v>
      </c>
      <c r="I569" t="s">
        <v>401</v>
      </c>
      <c r="J569" t="s">
        <v>19</v>
      </c>
      <c r="K569" t="s">
        <v>51</v>
      </c>
      <c r="L569" s="2">
        <v>5</v>
      </c>
      <c r="M569" t="s">
        <v>52</v>
      </c>
      <c r="N569" t="s">
        <v>53</v>
      </c>
      <c r="O569" t="s">
        <v>183</v>
      </c>
    </row>
    <row r="570" spans="1:15" x14ac:dyDescent="0.25">
      <c r="A570" s="2">
        <v>1</v>
      </c>
      <c r="B570" s="2">
        <v>2016</v>
      </c>
      <c r="C570" t="s">
        <v>443</v>
      </c>
      <c r="D570" t="s">
        <v>264</v>
      </c>
      <c r="E570" s="2" t="s">
        <v>12</v>
      </c>
      <c r="F570" s="2">
        <f>VLOOKUP(C570,'Five Year Alumni Srvy 2016 Data'!C:F,4,FALSE)</f>
        <v>0</v>
      </c>
      <c r="G570" s="2" t="str">
        <f>VLOOKUP(F570,Coding!K:L,2,FALSE)</f>
        <v>Non-URM</v>
      </c>
      <c r="H570" t="s">
        <v>444</v>
      </c>
      <c r="I570" t="s">
        <v>401</v>
      </c>
      <c r="J570" t="s">
        <v>19</v>
      </c>
      <c r="K570" t="s">
        <v>72</v>
      </c>
      <c r="L570" s="2">
        <v>1</v>
      </c>
      <c r="M570" t="s">
        <v>52</v>
      </c>
      <c r="N570" t="s">
        <v>73</v>
      </c>
      <c r="O570" t="s">
        <v>177</v>
      </c>
    </row>
    <row r="571" spans="1:15" x14ac:dyDescent="0.25">
      <c r="A571" s="2">
        <v>1</v>
      </c>
      <c r="B571" s="2">
        <v>2016</v>
      </c>
      <c r="C571" t="s">
        <v>443</v>
      </c>
      <c r="D571" t="s">
        <v>264</v>
      </c>
      <c r="E571" s="2" t="s">
        <v>12</v>
      </c>
      <c r="F571" s="2">
        <f>VLOOKUP(C571,'Five Year Alumni Srvy 2016 Data'!C:F,4,FALSE)</f>
        <v>0</v>
      </c>
      <c r="G571" s="2" t="str">
        <f>VLOOKUP(F571,Coding!K:L,2,FALSE)</f>
        <v>Non-URM</v>
      </c>
      <c r="H571" t="s">
        <v>444</v>
      </c>
      <c r="I571" t="s">
        <v>401</v>
      </c>
      <c r="J571" t="s">
        <v>19</v>
      </c>
      <c r="K571" t="s">
        <v>133</v>
      </c>
      <c r="L571" s="2">
        <v>1</v>
      </c>
      <c r="M571" t="s">
        <v>52</v>
      </c>
      <c r="N571" t="s">
        <v>134</v>
      </c>
      <c r="O571" t="s">
        <v>177</v>
      </c>
    </row>
    <row r="572" spans="1:15" x14ac:dyDescent="0.25">
      <c r="A572" s="2">
        <v>1</v>
      </c>
      <c r="B572" s="2">
        <v>2016</v>
      </c>
      <c r="C572" t="s">
        <v>443</v>
      </c>
      <c r="D572" t="s">
        <v>264</v>
      </c>
      <c r="E572" s="2" t="s">
        <v>12</v>
      </c>
      <c r="F572" s="2">
        <f>VLOOKUP(C572,'Five Year Alumni Srvy 2016 Data'!C:F,4,FALSE)</f>
        <v>0</v>
      </c>
      <c r="G572" s="2" t="str">
        <f>VLOOKUP(F572,Coding!K:L,2,FALSE)</f>
        <v>Non-URM</v>
      </c>
      <c r="H572" t="s">
        <v>444</v>
      </c>
      <c r="I572" t="s">
        <v>401</v>
      </c>
      <c r="J572" t="s">
        <v>19</v>
      </c>
      <c r="K572" t="s">
        <v>151</v>
      </c>
      <c r="L572" s="2">
        <v>9</v>
      </c>
      <c r="M572" t="s">
        <v>52</v>
      </c>
      <c r="N572" t="s">
        <v>152</v>
      </c>
      <c r="O572" t="s">
        <v>188</v>
      </c>
    </row>
    <row r="573" spans="1:15" x14ac:dyDescent="0.25">
      <c r="A573" s="2">
        <v>1</v>
      </c>
      <c r="B573" s="2">
        <v>2016</v>
      </c>
      <c r="C573" t="s">
        <v>443</v>
      </c>
      <c r="D573" t="s">
        <v>264</v>
      </c>
      <c r="E573" s="2" t="s">
        <v>12</v>
      </c>
      <c r="F573" s="2">
        <f>VLOOKUP(C573,'Five Year Alumni Srvy 2016 Data'!C:F,4,FALSE)</f>
        <v>0</v>
      </c>
      <c r="G573" s="2" t="str">
        <f>VLOOKUP(F573,Coding!K:L,2,FALSE)</f>
        <v>Non-URM</v>
      </c>
      <c r="H573" t="s">
        <v>444</v>
      </c>
      <c r="I573" t="s">
        <v>401</v>
      </c>
      <c r="J573" t="s">
        <v>19</v>
      </c>
      <c r="K573" t="s">
        <v>159</v>
      </c>
      <c r="L573" s="3"/>
      <c r="M573" t="s">
        <v>52</v>
      </c>
      <c r="N573" t="s">
        <v>160</v>
      </c>
    </row>
    <row r="574" spans="1:15" x14ac:dyDescent="0.25">
      <c r="A574" s="2">
        <v>1</v>
      </c>
      <c r="B574" s="2">
        <v>2016</v>
      </c>
      <c r="C574" t="s">
        <v>443</v>
      </c>
      <c r="D574" t="s">
        <v>264</v>
      </c>
      <c r="E574" s="2" t="s">
        <v>12</v>
      </c>
      <c r="F574" s="2">
        <f>VLOOKUP(C574,'Five Year Alumni Srvy 2016 Data'!C:F,4,FALSE)</f>
        <v>0</v>
      </c>
      <c r="G574" s="2" t="str">
        <f>VLOOKUP(F574,Coding!K:L,2,FALSE)</f>
        <v>Non-URM</v>
      </c>
      <c r="H574" t="s">
        <v>444</v>
      </c>
      <c r="I574" t="s">
        <v>401</v>
      </c>
      <c r="J574" t="s">
        <v>19</v>
      </c>
      <c r="K574" t="s">
        <v>161</v>
      </c>
      <c r="L574" s="3"/>
      <c r="M574" t="s">
        <v>52</v>
      </c>
      <c r="N574" t="s">
        <v>162</v>
      </c>
    </row>
    <row r="575" spans="1:15" x14ac:dyDescent="0.25">
      <c r="A575" s="2">
        <v>1</v>
      </c>
      <c r="B575" s="2">
        <v>2016</v>
      </c>
      <c r="C575" t="s">
        <v>443</v>
      </c>
      <c r="D575" t="s">
        <v>264</v>
      </c>
      <c r="E575" s="2" t="s">
        <v>12</v>
      </c>
      <c r="F575" s="2">
        <f>VLOOKUP(C575,'Five Year Alumni Srvy 2016 Data'!C:F,4,FALSE)</f>
        <v>0</v>
      </c>
      <c r="G575" s="2" t="str">
        <f>VLOOKUP(F575,Coding!K:L,2,FALSE)</f>
        <v>Non-URM</v>
      </c>
      <c r="H575" t="s">
        <v>444</v>
      </c>
      <c r="I575" t="s">
        <v>401</v>
      </c>
      <c r="J575" t="s">
        <v>19</v>
      </c>
      <c r="K575" t="s">
        <v>163</v>
      </c>
      <c r="L575" s="2">
        <v>1</v>
      </c>
      <c r="M575" t="s">
        <v>52</v>
      </c>
      <c r="N575" t="s">
        <v>164</v>
      </c>
      <c r="O575" t="s">
        <v>165</v>
      </c>
    </row>
    <row r="576" spans="1:15" x14ac:dyDescent="0.25">
      <c r="A576" s="2">
        <v>1</v>
      </c>
      <c r="B576" s="2">
        <v>2016</v>
      </c>
      <c r="C576" t="s">
        <v>450</v>
      </c>
      <c r="D576" t="s">
        <v>169</v>
      </c>
      <c r="E576" s="2" t="s">
        <v>12</v>
      </c>
      <c r="F576" s="2">
        <f>VLOOKUP(C576,'Five Year Alumni Srvy 2016 Data'!C:F,4,FALSE)</f>
        <v>0</v>
      </c>
      <c r="G576" s="2" t="str">
        <f>VLOOKUP(F576,Coding!K:L,2,FALSE)</f>
        <v>Non-URM</v>
      </c>
      <c r="H576" t="s">
        <v>451</v>
      </c>
      <c r="I576" t="s">
        <v>452</v>
      </c>
      <c r="J576" t="s">
        <v>21</v>
      </c>
      <c r="K576" t="s">
        <v>51</v>
      </c>
      <c r="L576" s="2">
        <v>1</v>
      </c>
      <c r="M576" t="s">
        <v>52</v>
      </c>
      <c r="N576" t="s">
        <v>53</v>
      </c>
      <c r="O576" t="s">
        <v>216</v>
      </c>
    </row>
    <row r="577" spans="1:15" x14ac:dyDescent="0.25">
      <c r="A577" s="2">
        <v>1</v>
      </c>
      <c r="B577" s="2">
        <v>2016</v>
      </c>
      <c r="C577" t="s">
        <v>450</v>
      </c>
      <c r="D577" t="s">
        <v>169</v>
      </c>
      <c r="E577" s="2" t="s">
        <v>12</v>
      </c>
      <c r="F577" s="2">
        <f>VLOOKUP(C577,'Five Year Alumni Srvy 2016 Data'!C:F,4,FALSE)</f>
        <v>0</v>
      </c>
      <c r="G577" s="2" t="str">
        <f>VLOOKUP(F577,Coding!K:L,2,FALSE)</f>
        <v>Non-URM</v>
      </c>
      <c r="H577" t="s">
        <v>451</v>
      </c>
      <c r="I577" t="s">
        <v>452</v>
      </c>
      <c r="J577" t="s">
        <v>21</v>
      </c>
      <c r="K577" t="s">
        <v>72</v>
      </c>
      <c r="L577" s="2">
        <v>2</v>
      </c>
      <c r="M577" t="s">
        <v>52</v>
      </c>
      <c r="N577" t="s">
        <v>73</v>
      </c>
      <c r="O577" t="s">
        <v>173</v>
      </c>
    </row>
    <row r="578" spans="1:15" x14ac:dyDescent="0.25">
      <c r="A578" s="2">
        <v>1</v>
      </c>
      <c r="B578" s="2">
        <v>2016</v>
      </c>
      <c r="C578" t="s">
        <v>450</v>
      </c>
      <c r="D578" t="s">
        <v>169</v>
      </c>
      <c r="E578" s="2" t="s">
        <v>12</v>
      </c>
      <c r="F578" s="2">
        <f>VLOOKUP(C578,'Five Year Alumni Srvy 2016 Data'!C:F,4,FALSE)</f>
        <v>0</v>
      </c>
      <c r="G578" s="2" t="str">
        <f>VLOOKUP(F578,Coding!K:L,2,FALSE)</f>
        <v>Non-URM</v>
      </c>
      <c r="H578" t="s">
        <v>451</v>
      </c>
      <c r="I578" t="s">
        <v>452</v>
      </c>
      <c r="J578" t="s">
        <v>21</v>
      </c>
      <c r="K578" t="s">
        <v>133</v>
      </c>
      <c r="L578" s="2">
        <v>1</v>
      </c>
      <c r="M578" t="s">
        <v>52</v>
      </c>
      <c r="N578" t="s">
        <v>134</v>
      </c>
      <c r="O578" t="s">
        <v>177</v>
      </c>
    </row>
    <row r="579" spans="1:15" x14ac:dyDescent="0.25">
      <c r="A579" s="2">
        <v>1</v>
      </c>
      <c r="B579" s="2">
        <v>2016</v>
      </c>
      <c r="C579" t="s">
        <v>450</v>
      </c>
      <c r="D579" t="s">
        <v>169</v>
      </c>
      <c r="E579" s="2" t="s">
        <v>12</v>
      </c>
      <c r="F579" s="2">
        <f>VLOOKUP(C579,'Five Year Alumni Srvy 2016 Data'!C:F,4,FALSE)</f>
        <v>0</v>
      </c>
      <c r="G579" s="2" t="str">
        <f>VLOOKUP(F579,Coding!K:L,2,FALSE)</f>
        <v>Non-URM</v>
      </c>
      <c r="H579" t="s">
        <v>451</v>
      </c>
      <c r="I579" t="s">
        <v>452</v>
      </c>
      <c r="J579" t="s">
        <v>21</v>
      </c>
      <c r="K579" t="s">
        <v>151</v>
      </c>
      <c r="L579" s="3"/>
      <c r="M579" t="s">
        <v>52</v>
      </c>
      <c r="N579" t="s">
        <v>152</v>
      </c>
    </row>
    <row r="580" spans="1:15" x14ac:dyDescent="0.25">
      <c r="A580" s="2">
        <v>1</v>
      </c>
      <c r="B580" s="2">
        <v>2016</v>
      </c>
      <c r="C580" t="s">
        <v>450</v>
      </c>
      <c r="D580" t="s">
        <v>169</v>
      </c>
      <c r="E580" s="2" t="s">
        <v>12</v>
      </c>
      <c r="F580" s="2">
        <f>VLOOKUP(C580,'Five Year Alumni Srvy 2016 Data'!C:F,4,FALSE)</f>
        <v>0</v>
      </c>
      <c r="G580" s="2" t="str">
        <f>VLOOKUP(F580,Coding!K:L,2,FALSE)</f>
        <v>Non-URM</v>
      </c>
      <c r="H580" t="s">
        <v>451</v>
      </c>
      <c r="I580" t="s">
        <v>452</v>
      </c>
      <c r="J580" t="s">
        <v>21</v>
      </c>
      <c r="K580" t="s">
        <v>159</v>
      </c>
      <c r="L580" s="2">
        <v>9</v>
      </c>
      <c r="M580" t="s">
        <v>52</v>
      </c>
      <c r="N580" t="s">
        <v>160</v>
      </c>
      <c r="O580" t="s">
        <v>188</v>
      </c>
    </row>
    <row r="581" spans="1:15" x14ac:dyDescent="0.25">
      <c r="A581" s="2">
        <v>1</v>
      </c>
      <c r="B581" s="2">
        <v>2016</v>
      </c>
      <c r="C581" t="s">
        <v>450</v>
      </c>
      <c r="D581" t="s">
        <v>169</v>
      </c>
      <c r="E581" s="2" t="s">
        <v>12</v>
      </c>
      <c r="F581" s="2">
        <f>VLOOKUP(C581,'Five Year Alumni Srvy 2016 Data'!C:F,4,FALSE)</f>
        <v>0</v>
      </c>
      <c r="G581" s="2" t="str">
        <f>VLOOKUP(F581,Coding!K:L,2,FALSE)</f>
        <v>Non-URM</v>
      </c>
      <c r="H581" t="s">
        <v>451</v>
      </c>
      <c r="I581" t="s">
        <v>452</v>
      </c>
      <c r="J581" t="s">
        <v>21</v>
      </c>
      <c r="K581" t="s">
        <v>161</v>
      </c>
      <c r="L581" s="3"/>
      <c r="M581" t="s">
        <v>52</v>
      </c>
      <c r="N581" t="s">
        <v>162</v>
      </c>
    </row>
    <row r="582" spans="1:15" x14ac:dyDescent="0.25">
      <c r="A582" s="2">
        <v>1</v>
      </c>
      <c r="B582" s="2">
        <v>2016</v>
      </c>
      <c r="C582" t="s">
        <v>450</v>
      </c>
      <c r="D582" t="s">
        <v>169</v>
      </c>
      <c r="E582" s="2" t="s">
        <v>12</v>
      </c>
      <c r="F582" s="2">
        <f>VLOOKUP(C582,'Five Year Alumni Srvy 2016 Data'!C:F,4,FALSE)</f>
        <v>0</v>
      </c>
      <c r="G582" s="2" t="str">
        <f>VLOOKUP(F582,Coding!K:L,2,FALSE)</f>
        <v>Non-URM</v>
      </c>
      <c r="H582" t="s">
        <v>451</v>
      </c>
      <c r="I582" t="s">
        <v>452</v>
      </c>
      <c r="J582" t="s">
        <v>21</v>
      </c>
      <c r="K582" t="s">
        <v>163</v>
      </c>
      <c r="L582" s="2">
        <v>2</v>
      </c>
      <c r="M582" t="s">
        <v>52</v>
      </c>
      <c r="N582" t="s">
        <v>164</v>
      </c>
      <c r="O582" t="s">
        <v>177</v>
      </c>
    </row>
    <row r="583" spans="1:15" x14ac:dyDescent="0.25">
      <c r="A583" s="2">
        <v>1</v>
      </c>
      <c r="B583" s="2">
        <v>2016</v>
      </c>
      <c r="C583" t="s">
        <v>453</v>
      </c>
      <c r="D583" t="s">
        <v>169</v>
      </c>
      <c r="E583" s="2" t="s">
        <v>12</v>
      </c>
      <c r="F583" s="2">
        <f>VLOOKUP(C583,'Five Year Alumni Srvy 2016 Data'!C:F,4,FALSE)</f>
        <v>0</v>
      </c>
      <c r="G583" s="2" t="str">
        <f>VLOOKUP(F583,Coding!K:L,2,FALSE)</f>
        <v>Non-URM</v>
      </c>
      <c r="H583" t="s">
        <v>454</v>
      </c>
      <c r="I583" t="s">
        <v>206</v>
      </c>
      <c r="J583" t="s">
        <v>15</v>
      </c>
      <c r="K583" t="s">
        <v>51</v>
      </c>
      <c r="L583" s="3"/>
      <c r="M583" t="s">
        <v>52</v>
      </c>
      <c r="N583" t="s">
        <v>53</v>
      </c>
    </row>
    <row r="584" spans="1:15" x14ac:dyDescent="0.25">
      <c r="A584" s="2">
        <v>1</v>
      </c>
      <c r="B584" s="2">
        <v>2016</v>
      </c>
      <c r="C584" t="s">
        <v>453</v>
      </c>
      <c r="D584" t="s">
        <v>169</v>
      </c>
      <c r="E584" s="2" t="s">
        <v>12</v>
      </c>
      <c r="F584" s="2">
        <f>VLOOKUP(C584,'Five Year Alumni Srvy 2016 Data'!C:F,4,FALSE)</f>
        <v>0</v>
      </c>
      <c r="G584" s="2" t="str">
        <f>VLOOKUP(F584,Coding!K:L,2,FALSE)</f>
        <v>Non-URM</v>
      </c>
      <c r="H584" t="s">
        <v>454</v>
      </c>
      <c r="I584" t="s">
        <v>206</v>
      </c>
      <c r="J584" t="s">
        <v>15</v>
      </c>
      <c r="K584" t="s">
        <v>72</v>
      </c>
      <c r="L584" s="3"/>
      <c r="M584" t="s">
        <v>52</v>
      </c>
      <c r="N584" t="s">
        <v>73</v>
      </c>
    </row>
    <row r="585" spans="1:15" x14ac:dyDescent="0.25">
      <c r="A585" s="2">
        <v>1</v>
      </c>
      <c r="B585" s="2">
        <v>2016</v>
      </c>
      <c r="C585" t="s">
        <v>453</v>
      </c>
      <c r="D585" t="s">
        <v>169</v>
      </c>
      <c r="E585" s="2" t="s">
        <v>12</v>
      </c>
      <c r="F585" s="2">
        <f>VLOOKUP(C585,'Five Year Alumni Srvy 2016 Data'!C:F,4,FALSE)</f>
        <v>0</v>
      </c>
      <c r="G585" s="2" t="str">
        <f>VLOOKUP(F585,Coding!K:L,2,FALSE)</f>
        <v>Non-URM</v>
      </c>
      <c r="H585" t="s">
        <v>454</v>
      </c>
      <c r="I585" t="s">
        <v>206</v>
      </c>
      <c r="J585" t="s">
        <v>15</v>
      </c>
      <c r="K585" t="s">
        <v>133</v>
      </c>
      <c r="L585" s="3"/>
      <c r="M585" t="s">
        <v>52</v>
      </c>
      <c r="N585" t="s">
        <v>134</v>
      </c>
    </row>
    <row r="586" spans="1:15" x14ac:dyDescent="0.25">
      <c r="A586" s="2">
        <v>1</v>
      </c>
      <c r="B586" s="2">
        <v>2016</v>
      </c>
      <c r="C586" t="s">
        <v>453</v>
      </c>
      <c r="D586" t="s">
        <v>169</v>
      </c>
      <c r="E586" s="2" t="s">
        <v>12</v>
      </c>
      <c r="F586" s="2">
        <f>VLOOKUP(C586,'Five Year Alumni Srvy 2016 Data'!C:F,4,FALSE)</f>
        <v>0</v>
      </c>
      <c r="G586" s="2" t="str">
        <f>VLOOKUP(F586,Coding!K:L,2,FALSE)</f>
        <v>Non-URM</v>
      </c>
      <c r="H586" t="s">
        <v>454</v>
      </c>
      <c r="I586" t="s">
        <v>206</v>
      </c>
      <c r="J586" t="s">
        <v>15</v>
      </c>
      <c r="K586" t="s">
        <v>151</v>
      </c>
      <c r="L586" s="3"/>
      <c r="M586" t="s">
        <v>52</v>
      </c>
      <c r="N586" t="s">
        <v>152</v>
      </c>
    </row>
    <row r="587" spans="1:15" x14ac:dyDescent="0.25">
      <c r="A587" s="2">
        <v>1</v>
      </c>
      <c r="B587" s="2">
        <v>2016</v>
      </c>
      <c r="C587" t="s">
        <v>453</v>
      </c>
      <c r="D587" t="s">
        <v>169</v>
      </c>
      <c r="E587" s="2" t="s">
        <v>12</v>
      </c>
      <c r="F587" s="2">
        <f>VLOOKUP(C587,'Five Year Alumni Srvy 2016 Data'!C:F,4,FALSE)</f>
        <v>0</v>
      </c>
      <c r="G587" s="2" t="str">
        <f>VLOOKUP(F587,Coding!K:L,2,FALSE)</f>
        <v>Non-URM</v>
      </c>
      <c r="H587" t="s">
        <v>454</v>
      </c>
      <c r="I587" t="s">
        <v>206</v>
      </c>
      <c r="J587" t="s">
        <v>15</v>
      </c>
      <c r="K587" t="s">
        <v>159</v>
      </c>
      <c r="L587" s="3"/>
      <c r="M587" t="s">
        <v>52</v>
      </c>
      <c r="N587" t="s">
        <v>160</v>
      </c>
    </row>
    <row r="588" spans="1:15" x14ac:dyDescent="0.25">
      <c r="A588" s="2">
        <v>1</v>
      </c>
      <c r="B588" s="2">
        <v>2016</v>
      </c>
      <c r="C588" t="s">
        <v>453</v>
      </c>
      <c r="D588" t="s">
        <v>169</v>
      </c>
      <c r="E588" s="2" t="s">
        <v>12</v>
      </c>
      <c r="F588" s="2">
        <f>VLOOKUP(C588,'Five Year Alumni Srvy 2016 Data'!C:F,4,FALSE)</f>
        <v>0</v>
      </c>
      <c r="G588" s="2" t="str">
        <f>VLOOKUP(F588,Coding!K:L,2,FALSE)</f>
        <v>Non-URM</v>
      </c>
      <c r="H588" t="s">
        <v>454</v>
      </c>
      <c r="I588" t="s">
        <v>206</v>
      </c>
      <c r="J588" t="s">
        <v>15</v>
      </c>
      <c r="K588" t="s">
        <v>161</v>
      </c>
      <c r="L588" s="3"/>
      <c r="M588" t="s">
        <v>52</v>
      </c>
      <c r="N588" t="s">
        <v>162</v>
      </c>
    </row>
    <row r="589" spans="1:15" x14ac:dyDescent="0.25">
      <c r="A589" s="2">
        <v>1</v>
      </c>
      <c r="B589" s="2">
        <v>2016</v>
      </c>
      <c r="C589" t="s">
        <v>453</v>
      </c>
      <c r="D589" t="s">
        <v>169</v>
      </c>
      <c r="E589" s="2" t="s">
        <v>12</v>
      </c>
      <c r="F589" s="2">
        <f>VLOOKUP(C589,'Five Year Alumni Srvy 2016 Data'!C:F,4,FALSE)</f>
        <v>0</v>
      </c>
      <c r="G589" s="2" t="str">
        <f>VLOOKUP(F589,Coding!K:L,2,FALSE)</f>
        <v>Non-URM</v>
      </c>
      <c r="H589" t="s">
        <v>454</v>
      </c>
      <c r="I589" t="s">
        <v>206</v>
      </c>
      <c r="J589" t="s">
        <v>15</v>
      </c>
      <c r="K589" t="s">
        <v>163</v>
      </c>
      <c r="L589" s="3"/>
      <c r="M589" t="s">
        <v>52</v>
      </c>
      <c r="N589" t="s">
        <v>164</v>
      </c>
    </row>
    <row r="590" spans="1:15" x14ac:dyDescent="0.25">
      <c r="A590" s="2">
        <v>1</v>
      </c>
      <c r="B590" s="2">
        <v>2016</v>
      </c>
      <c r="C590" t="s">
        <v>462</v>
      </c>
      <c r="D590" t="s">
        <v>48</v>
      </c>
      <c r="E590" s="2" t="s">
        <v>12</v>
      </c>
      <c r="F590" s="2">
        <f>VLOOKUP(C590,'Five Year Alumni Srvy 2016 Data'!C:F,4,FALSE)</f>
        <v>0</v>
      </c>
      <c r="G590" s="2" t="str">
        <f>VLOOKUP(F590,Coding!K:L,2,FALSE)</f>
        <v>Non-URM</v>
      </c>
      <c r="H590" t="s">
        <v>215</v>
      </c>
      <c r="I590" t="s">
        <v>215</v>
      </c>
      <c r="J590" t="s">
        <v>21</v>
      </c>
      <c r="K590" t="s">
        <v>51</v>
      </c>
      <c r="L590" s="3"/>
      <c r="M590" t="s">
        <v>52</v>
      </c>
      <c r="N590" t="s">
        <v>53</v>
      </c>
    </row>
    <row r="591" spans="1:15" x14ac:dyDescent="0.25">
      <c r="A591" s="2">
        <v>1</v>
      </c>
      <c r="B591" s="2">
        <v>2016</v>
      </c>
      <c r="C591" t="s">
        <v>462</v>
      </c>
      <c r="D591" t="s">
        <v>48</v>
      </c>
      <c r="E591" s="2" t="s">
        <v>12</v>
      </c>
      <c r="F591" s="2">
        <f>VLOOKUP(C591,'Five Year Alumni Srvy 2016 Data'!C:F,4,FALSE)</f>
        <v>0</v>
      </c>
      <c r="G591" s="2" t="str">
        <f>VLOOKUP(F591,Coding!K:L,2,FALSE)</f>
        <v>Non-URM</v>
      </c>
      <c r="H591" t="s">
        <v>215</v>
      </c>
      <c r="I591" t="s">
        <v>215</v>
      </c>
      <c r="J591" t="s">
        <v>21</v>
      </c>
      <c r="K591" t="s">
        <v>72</v>
      </c>
      <c r="L591" s="3"/>
      <c r="M591" t="s">
        <v>52</v>
      </c>
      <c r="N591" t="s">
        <v>73</v>
      </c>
    </row>
    <row r="592" spans="1:15" x14ac:dyDescent="0.25">
      <c r="A592" s="2">
        <v>1</v>
      </c>
      <c r="B592" s="2">
        <v>2016</v>
      </c>
      <c r="C592" t="s">
        <v>462</v>
      </c>
      <c r="D592" t="s">
        <v>48</v>
      </c>
      <c r="E592" s="2" t="s">
        <v>12</v>
      </c>
      <c r="F592" s="2">
        <f>VLOOKUP(C592,'Five Year Alumni Srvy 2016 Data'!C:F,4,FALSE)</f>
        <v>0</v>
      </c>
      <c r="G592" s="2" t="str">
        <f>VLOOKUP(F592,Coding!K:L,2,FALSE)</f>
        <v>Non-URM</v>
      </c>
      <c r="H592" t="s">
        <v>215</v>
      </c>
      <c r="I592" t="s">
        <v>215</v>
      </c>
      <c r="J592" t="s">
        <v>21</v>
      </c>
      <c r="K592" t="s">
        <v>133</v>
      </c>
      <c r="L592" s="2">
        <v>2</v>
      </c>
      <c r="M592" t="s">
        <v>52</v>
      </c>
      <c r="N592" t="s">
        <v>134</v>
      </c>
      <c r="O592" t="s">
        <v>63</v>
      </c>
    </row>
    <row r="593" spans="1:15" x14ac:dyDescent="0.25">
      <c r="A593" s="2">
        <v>1</v>
      </c>
      <c r="B593" s="2">
        <v>2016</v>
      </c>
      <c r="C593" t="s">
        <v>462</v>
      </c>
      <c r="D593" t="s">
        <v>48</v>
      </c>
      <c r="E593" s="2" t="s">
        <v>12</v>
      </c>
      <c r="F593" s="2">
        <f>VLOOKUP(C593,'Five Year Alumni Srvy 2016 Data'!C:F,4,FALSE)</f>
        <v>0</v>
      </c>
      <c r="G593" s="2" t="str">
        <f>VLOOKUP(F593,Coding!K:L,2,FALSE)</f>
        <v>Non-URM</v>
      </c>
      <c r="H593" t="s">
        <v>215</v>
      </c>
      <c r="I593" t="s">
        <v>215</v>
      </c>
      <c r="J593" t="s">
        <v>21</v>
      </c>
      <c r="K593" t="s">
        <v>151</v>
      </c>
      <c r="L593" s="3"/>
      <c r="M593" t="s">
        <v>52</v>
      </c>
      <c r="N593" t="s">
        <v>152</v>
      </c>
    </row>
    <row r="594" spans="1:15" x14ac:dyDescent="0.25">
      <c r="A594" s="2">
        <v>1</v>
      </c>
      <c r="B594" s="2">
        <v>2016</v>
      </c>
      <c r="C594" t="s">
        <v>462</v>
      </c>
      <c r="D594" t="s">
        <v>48</v>
      </c>
      <c r="E594" s="2" t="s">
        <v>12</v>
      </c>
      <c r="F594" s="2">
        <f>VLOOKUP(C594,'Five Year Alumni Srvy 2016 Data'!C:F,4,FALSE)</f>
        <v>0</v>
      </c>
      <c r="G594" s="2" t="str">
        <f>VLOOKUP(F594,Coding!K:L,2,FALSE)</f>
        <v>Non-URM</v>
      </c>
      <c r="H594" t="s">
        <v>215</v>
      </c>
      <c r="I594" t="s">
        <v>215</v>
      </c>
      <c r="J594" t="s">
        <v>21</v>
      </c>
      <c r="K594" t="s">
        <v>159</v>
      </c>
      <c r="L594" s="3"/>
      <c r="M594" t="s">
        <v>52</v>
      </c>
      <c r="N594" t="s">
        <v>160</v>
      </c>
    </row>
    <row r="595" spans="1:15" x14ac:dyDescent="0.25">
      <c r="A595" s="2">
        <v>1</v>
      </c>
      <c r="B595" s="2">
        <v>2016</v>
      </c>
      <c r="C595" t="s">
        <v>462</v>
      </c>
      <c r="D595" t="s">
        <v>48</v>
      </c>
      <c r="E595" s="2" t="s">
        <v>12</v>
      </c>
      <c r="F595" s="2">
        <f>VLOOKUP(C595,'Five Year Alumni Srvy 2016 Data'!C:F,4,FALSE)</f>
        <v>0</v>
      </c>
      <c r="G595" s="2" t="str">
        <f>VLOOKUP(F595,Coding!K:L,2,FALSE)</f>
        <v>Non-URM</v>
      </c>
      <c r="H595" t="s">
        <v>215</v>
      </c>
      <c r="I595" t="s">
        <v>215</v>
      </c>
      <c r="J595" t="s">
        <v>21</v>
      </c>
      <c r="K595" t="s">
        <v>161</v>
      </c>
      <c r="L595" s="3"/>
      <c r="M595" t="s">
        <v>52</v>
      </c>
      <c r="N595" t="s">
        <v>162</v>
      </c>
    </row>
    <row r="596" spans="1:15" x14ac:dyDescent="0.25">
      <c r="A596" s="2">
        <v>1</v>
      </c>
      <c r="B596" s="2">
        <v>2016</v>
      </c>
      <c r="C596" t="s">
        <v>462</v>
      </c>
      <c r="D596" t="s">
        <v>48</v>
      </c>
      <c r="E596" s="2" t="s">
        <v>12</v>
      </c>
      <c r="F596" s="2">
        <f>VLOOKUP(C596,'Five Year Alumni Srvy 2016 Data'!C:F,4,FALSE)</f>
        <v>0</v>
      </c>
      <c r="G596" s="2" t="str">
        <f>VLOOKUP(F596,Coding!K:L,2,FALSE)</f>
        <v>Non-URM</v>
      </c>
      <c r="H596" t="s">
        <v>215</v>
      </c>
      <c r="I596" t="s">
        <v>215</v>
      </c>
      <c r="J596" t="s">
        <v>21</v>
      </c>
      <c r="K596" t="s">
        <v>163</v>
      </c>
      <c r="L596" s="2">
        <v>1</v>
      </c>
      <c r="M596" t="s">
        <v>52</v>
      </c>
      <c r="N596" t="s">
        <v>164</v>
      </c>
      <c r="O596" t="s">
        <v>165</v>
      </c>
    </row>
    <row r="597" spans="1:15" x14ac:dyDescent="0.25">
      <c r="A597" s="2">
        <v>1</v>
      </c>
      <c r="B597" s="2">
        <v>2016</v>
      </c>
      <c r="C597" t="s">
        <v>463</v>
      </c>
      <c r="D597" t="s">
        <v>204</v>
      </c>
      <c r="E597" s="2" t="s">
        <v>12</v>
      </c>
      <c r="F597" s="2">
        <f>VLOOKUP(C597,'Five Year Alumni Srvy 2016 Data'!C:F,4,FALSE)</f>
        <v>0</v>
      </c>
      <c r="G597" s="2" t="str">
        <f>VLOOKUP(F597,Coding!K:L,2,FALSE)</f>
        <v>Non-URM</v>
      </c>
      <c r="H597" t="s">
        <v>427</v>
      </c>
      <c r="I597" t="s">
        <v>267</v>
      </c>
      <c r="J597" t="s">
        <v>10</v>
      </c>
      <c r="K597" t="s">
        <v>51</v>
      </c>
      <c r="L597" s="2">
        <v>5</v>
      </c>
      <c r="M597" t="s">
        <v>52</v>
      </c>
      <c r="N597" t="s">
        <v>53</v>
      </c>
      <c r="O597" t="s">
        <v>183</v>
      </c>
    </row>
    <row r="598" spans="1:15" x14ac:dyDescent="0.25">
      <c r="A598" s="2">
        <v>1</v>
      </c>
      <c r="B598" s="2">
        <v>2016</v>
      </c>
      <c r="C598" t="s">
        <v>463</v>
      </c>
      <c r="D598" t="s">
        <v>204</v>
      </c>
      <c r="E598" s="2" t="s">
        <v>12</v>
      </c>
      <c r="F598" s="2">
        <f>VLOOKUP(C598,'Five Year Alumni Srvy 2016 Data'!C:F,4,FALSE)</f>
        <v>0</v>
      </c>
      <c r="G598" s="2" t="str">
        <f>VLOOKUP(F598,Coding!K:L,2,FALSE)</f>
        <v>Non-URM</v>
      </c>
      <c r="H598" t="s">
        <v>427</v>
      </c>
      <c r="I598" t="s">
        <v>267</v>
      </c>
      <c r="J598" t="s">
        <v>10</v>
      </c>
      <c r="K598" t="s">
        <v>72</v>
      </c>
      <c r="L598" s="2">
        <v>2</v>
      </c>
      <c r="M598" t="s">
        <v>52</v>
      </c>
      <c r="N598" t="s">
        <v>73</v>
      </c>
      <c r="O598" t="s">
        <v>173</v>
      </c>
    </row>
    <row r="599" spans="1:15" x14ac:dyDescent="0.25">
      <c r="A599" s="2">
        <v>1</v>
      </c>
      <c r="B599" s="2">
        <v>2016</v>
      </c>
      <c r="C599" t="s">
        <v>463</v>
      </c>
      <c r="D599" t="s">
        <v>204</v>
      </c>
      <c r="E599" s="2" t="s">
        <v>12</v>
      </c>
      <c r="F599" s="2">
        <f>VLOOKUP(C599,'Five Year Alumni Srvy 2016 Data'!C:F,4,FALSE)</f>
        <v>0</v>
      </c>
      <c r="G599" s="2" t="str">
        <f>VLOOKUP(F599,Coding!K:L,2,FALSE)</f>
        <v>Non-URM</v>
      </c>
      <c r="H599" t="s">
        <v>427</v>
      </c>
      <c r="I599" t="s">
        <v>267</v>
      </c>
      <c r="J599" t="s">
        <v>10</v>
      </c>
      <c r="K599" t="s">
        <v>133</v>
      </c>
      <c r="L599" s="2">
        <v>1</v>
      </c>
      <c r="M599" t="s">
        <v>52</v>
      </c>
      <c r="N599" t="s">
        <v>134</v>
      </c>
      <c r="O599" t="s">
        <v>177</v>
      </c>
    </row>
    <row r="600" spans="1:15" x14ac:dyDescent="0.25">
      <c r="A600" s="2">
        <v>1</v>
      </c>
      <c r="B600" s="2">
        <v>2016</v>
      </c>
      <c r="C600" t="s">
        <v>463</v>
      </c>
      <c r="D600" t="s">
        <v>204</v>
      </c>
      <c r="E600" s="2" t="s">
        <v>12</v>
      </c>
      <c r="F600" s="2">
        <f>VLOOKUP(C600,'Five Year Alumni Srvy 2016 Data'!C:F,4,FALSE)</f>
        <v>0</v>
      </c>
      <c r="G600" s="2" t="str">
        <f>VLOOKUP(F600,Coding!K:L,2,FALSE)</f>
        <v>Non-URM</v>
      </c>
      <c r="H600" t="s">
        <v>427</v>
      </c>
      <c r="I600" t="s">
        <v>267</v>
      </c>
      <c r="J600" t="s">
        <v>10</v>
      </c>
      <c r="K600" t="s">
        <v>151</v>
      </c>
      <c r="L600" s="3"/>
      <c r="M600" t="s">
        <v>52</v>
      </c>
      <c r="N600" t="s">
        <v>152</v>
      </c>
    </row>
    <row r="601" spans="1:15" x14ac:dyDescent="0.25">
      <c r="A601" s="2">
        <v>1</v>
      </c>
      <c r="B601" s="2">
        <v>2016</v>
      </c>
      <c r="C601" t="s">
        <v>463</v>
      </c>
      <c r="D601" t="s">
        <v>204</v>
      </c>
      <c r="E601" s="2" t="s">
        <v>12</v>
      </c>
      <c r="F601" s="2">
        <f>VLOOKUP(C601,'Five Year Alumni Srvy 2016 Data'!C:F,4,FALSE)</f>
        <v>0</v>
      </c>
      <c r="G601" s="2" t="str">
        <f>VLOOKUP(F601,Coding!K:L,2,FALSE)</f>
        <v>Non-URM</v>
      </c>
      <c r="H601" t="s">
        <v>427</v>
      </c>
      <c r="I601" t="s">
        <v>267</v>
      </c>
      <c r="J601" t="s">
        <v>10</v>
      </c>
      <c r="K601" t="s">
        <v>159</v>
      </c>
      <c r="L601" s="2">
        <v>9</v>
      </c>
      <c r="M601" t="s">
        <v>52</v>
      </c>
      <c r="N601" t="s">
        <v>160</v>
      </c>
      <c r="O601" t="s">
        <v>188</v>
      </c>
    </row>
    <row r="602" spans="1:15" x14ac:dyDescent="0.25">
      <c r="A602" s="2">
        <v>1</v>
      </c>
      <c r="B602" s="2">
        <v>2016</v>
      </c>
      <c r="C602" t="s">
        <v>463</v>
      </c>
      <c r="D602" t="s">
        <v>204</v>
      </c>
      <c r="E602" s="2" t="s">
        <v>12</v>
      </c>
      <c r="F602" s="2">
        <f>VLOOKUP(C602,'Five Year Alumni Srvy 2016 Data'!C:F,4,FALSE)</f>
        <v>0</v>
      </c>
      <c r="G602" s="2" t="str">
        <f>VLOOKUP(F602,Coding!K:L,2,FALSE)</f>
        <v>Non-URM</v>
      </c>
      <c r="H602" t="s">
        <v>427</v>
      </c>
      <c r="I602" t="s">
        <v>267</v>
      </c>
      <c r="J602" t="s">
        <v>10</v>
      </c>
      <c r="K602" t="s">
        <v>161</v>
      </c>
      <c r="L602" s="3"/>
      <c r="M602" t="s">
        <v>52</v>
      </c>
      <c r="N602" t="s">
        <v>162</v>
      </c>
    </row>
    <row r="603" spans="1:15" x14ac:dyDescent="0.25">
      <c r="A603" s="2">
        <v>1</v>
      </c>
      <c r="B603" s="2">
        <v>2016</v>
      </c>
      <c r="C603" t="s">
        <v>463</v>
      </c>
      <c r="D603" t="s">
        <v>204</v>
      </c>
      <c r="E603" s="2" t="s">
        <v>12</v>
      </c>
      <c r="F603" s="2">
        <f>VLOOKUP(C603,'Five Year Alumni Srvy 2016 Data'!C:F,4,FALSE)</f>
        <v>0</v>
      </c>
      <c r="G603" s="2" t="str">
        <f>VLOOKUP(F603,Coding!K:L,2,FALSE)</f>
        <v>Non-URM</v>
      </c>
      <c r="H603" t="s">
        <v>427</v>
      </c>
      <c r="I603" t="s">
        <v>267</v>
      </c>
      <c r="J603" t="s">
        <v>10</v>
      </c>
      <c r="K603" t="s">
        <v>163</v>
      </c>
      <c r="L603" s="2">
        <v>2</v>
      </c>
      <c r="M603" t="s">
        <v>52</v>
      </c>
      <c r="N603" t="s">
        <v>164</v>
      </c>
      <c r="O603" t="s">
        <v>177</v>
      </c>
    </row>
    <row r="604" spans="1:15" x14ac:dyDescent="0.25">
      <c r="A604" s="2">
        <v>1</v>
      </c>
      <c r="B604" s="2">
        <v>2016</v>
      </c>
      <c r="C604" t="s">
        <v>464</v>
      </c>
      <c r="D604" t="s">
        <v>48</v>
      </c>
      <c r="E604" s="2" t="s">
        <v>12</v>
      </c>
      <c r="F604" s="2">
        <f>VLOOKUP(C604,'Five Year Alumni Srvy 2016 Data'!C:F,4,FALSE)</f>
        <v>0</v>
      </c>
      <c r="G604" s="2" t="str">
        <f>VLOOKUP(F604,Coding!K:L,2,FALSE)</f>
        <v>Non-URM</v>
      </c>
      <c r="H604" t="s">
        <v>465</v>
      </c>
      <c r="I604" t="s">
        <v>466</v>
      </c>
      <c r="J604" t="s">
        <v>10</v>
      </c>
      <c r="K604" t="s">
        <v>51</v>
      </c>
      <c r="L604" s="2">
        <v>5</v>
      </c>
      <c r="M604" t="s">
        <v>52</v>
      </c>
      <c r="N604" t="s">
        <v>53</v>
      </c>
      <c r="O604" t="s">
        <v>183</v>
      </c>
    </row>
    <row r="605" spans="1:15" x14ac:dyDescent="0.25">
      <c r="A605" s="2">
        <v>1</v>
      </c>
      <c r="B605" s="2">
        <v>2016</v>
      </c>
      <c r="C605" t="s">
        <v>464</v>
      </c>
      <c r="D605" t="s">
        <v>48</v>
      </c>
      <c r="E605" s="2" t="s">
        <v>12</v>
      </c>
      <c r="F605" s="2">
        <f>VLOOKUP(C605,'Five Year Alumni Srvy 2016 Data'!C:F,4,FALSE)</f>
        <v>0</v>
      </c>
      <c r="G605" s="2" t="str">
        <f>VLOOKUP(F605,Coding!K:L,2,FALSE)</f>
        <v>Non-URM</v>
      </c>
      <c r="H605" t="s">
        <v>465</v>
      </c>
      <c r="I605" t="s">
        <v>466</v>
      </c>
      <c r="J605" t="s">
        <v>10</v>
      </c>
      <c r="K605" t="s">
        <v>72</v>
      </c>
      <c r="L605" s="2">
        <v>2</v>
      </c>
      <c r="M605" t="s">
        <v>52</v>
      </c>
      <c r="N605" t="s">
        <v>73</v>
      </c>
      <c r="O605" t="s">
        <v>173</v>
      </c>
    </row>
    <row r="606" spans="1:15" x14ac:dyDescent="0.25">
      <c r="A606" s="2">
        <v>1</v>
      </c>
      <c r="B606" s="2">
        <v>2016</v>
      </c>
      <c r="C606" t="s">
        <v>464</v>
      </c>
      <c r="D606" t="s">
        <v>48</v>
      </c>
      <c r="E606" s="2" t="s">
        <v>12</v>
      </c>
      <c r="F606" s="2">
        <f>VLOOKUP(C606,'Five Year Alumni Srvy 2016 Data'!C:F,4,FALSE)</f>
        <v>0</v>
      </c>
      <c r="G606" s="2" t="str">
        <f>VLOOKUP(F606,Coding!K:L,2,FALSE)</f>
        <v>Non-URM</v>
      </c>
      <c r="H606" t="s">
        <v>465</v>
      </c>
      <c r="I606" t="s">
        <v>466</v>
      </c>
      <c r="J606" t="s">
        <v>10</v>
      </c>
      <c r="K606" t="s">
        <v>133</v>
      </c>
      <c r="L606" s="2">
        <v>1</v>
      </c>
      <c r="M606" t="s">
        <v>52</v>
      </c>
      <c r="N606" t="s">
        <v>134</v>
      </c>
      <c r="O606" t="s">
        <v>177</v>
      </c>
    </row>
    <row r="607" spans="1:15" x14ac:dyDescent="0.25">
      <c r="A607" s="2">
        <v>1</v>
      </c>
      <c r="B607" s="2">
        <v>2016</v>
      </c>
      <c r="C607" t="s">
        <v>464</v>
      </c>
      <c r="D607" t="s">
        <v>48</v>
      </c>
      <c r="E607" s="2" t="s">
        <v>12</v>
      </c>
      <c r="F607" s="2">
        <f>VLOOKUP(C607,'Five Year Alumni Srvy 2016 Data'!C:F,4,FALSE)</f>
        <v>0</v>
      </c>
      <c r="G607" s="2" t="str">
        <f>VLOOKUP(F607,Coding!K:L,2,FALSE)</f>
        <v>Non-URM</v>
      </c>
      <c r="H607" t="s">
        <v>465</v>
      </c>
      <c r="I607" t="s">
        <v>466</v>
      </c>
      <c r="J607" t="s">
        <v>10</v>
      </c>
      <c r="K607" t="s">
        <v>151</v>
      </c>
      <c r="L607" s="3"/>
      <c r="M607" t="s">
        <v>52</v>
      </c>
      <c r="N607" t="s">
        <v>152</v>
      </c>
    </row>
    <row r="608" spans="1:15" x14ac:dyDescent="0.25">
      <c r="A608" s="2">
        <v>1</v>
      </c>
      <c r="B608" s="2">
        <v>2016</v>
      </c>
      <c r="C608" t="s">
        <v>464</v>
      </c>
      <c r="D608" t="s">
        <v>48</v>
      </c>
      <c r="E608" s="2" t="s">
        <v>12</v>
      </c>
      <c r="F608" s="2">
        <f>VLOOKUP(C608,'Five Year Alumni Srvy 2016 Data'!C:F,4,FALSE)</f>
        <v>0</v>
      </c>
      <c r="G608" s="2" t="str">
        <f>VLOOKUP(F608,Coding!K:L,2,FALSE)</f>
        <v>Non-URM</v>
      </c>
      <c r="H608" t="s">
        <v>465</v>
      </c>
      <c r="I608" t="s">
        <v>466</v>
      </c>
      <c r="J608" t="s">
        <v>10</v>
      </c>
      <c r="K608" t="s">
        <v>159</v>
      </c>
      <c r="L608" s="2">
        <v>9</v>
      </c>
      <c r="M608" t="s">
        <v>52</v>
      </c>
      <c r="N608" t="s">
        <v>160</v>
      </c>
      <c r="O608" t="s">
        <v>188</v>
      </c>
    </row>
    <row r="609" spans="1:15" x14ac:dyDescent="0.25">
      <c r="A609" s="2">
        <v>1</v>
      </c>
      <c r="B609" s="2">
        <v>2016</v>
      </c>
      <c r="C609" t="s">
        <v>464</v>
      </c>
      <c r="D609" t="s">
        <v>48</v>
      </c>
      <c r="E609" s="2" t="s">
        <v>12</v>
      </c>
      <c r="F609" s="2">
        <f>VLOOKUP(C609,'Five Year Alumni Srvy 2016 Data'!C:F,4,FALSE)</f>
        <v>0</v>
      </c>
      <c r="G609" s="2" t="str">
        <f>VLOOKUP(F609,Coding!K:L,2,FALSE)</f>
        <v>Non-URM</v>
      </c>
      <c r="H609" t="s">
        <v>465</v>
      </c>
      <c r="I609" t="s">
        <v>466</v>
      </c>
      <c r="J609" t="s">
        <v>10</v>
      </c>
      <c r="K609" t="s">
        <v>161</v>
      </c>
      <c r="L609" s="3"/>
      <c r="M609" t="s">
        <v>52</v>
      </c>
      <c r="N609" t="s">
        <v>162</v>
      </c>
    </row>
    <row r="610" spans="1:15" x14ac:dyDescent="0.25">
      <c r="A610" s="2">
        <v>1</v>
      </c>
      <c r="B610" s="2">
        <v>2016</v>
      </c>
      <c r="C610" t="s">
        <v>464</v>
      </c>
      <c r="D610" t="s">
        <v>48</v>
      </c>
      <c r="E610" s="2" t="s">
        <v>12</v>
      </c>
      <c r="F610" s="2">
        <f>VLOOKUP(C610,'Five Year Alumni Srvy 2016 Data'!C:F,4,FALSE)</f>
        <v>0</v>
      </c>
      <c r="G610" s="2" t="str">
        <f>VLOOKUP(F610,Coding!K:L,2,FALSE)</f>
        <v>Non-URM</v>
      </c>
      <c r="H610" t="s">
        <v>465</v>
      </c>
      <c r="I610" t="s">
        <v>466</v>
      </c>
      <c r="J610" t="s">
        <v>10</v>
      </c>
      <c r="K610" t="s">
        <v>163</v>
      </c>
      <c r="L610" s="2">
        <v>1</v>
      </c>
      <c r="M610" t="s">
        <v>52</v>
      </c>
      <c r="N610" t="s">
        <v>164</v>
      </c>
      <c r="O610" t="s">
        <v>165</v>
      </c>
    </row>
    <row r="611" spans="1:15" x14ac:dyDescent="0.25">
      <c r="A611" s="2">
        <v>1</v>
      </c>
      <c r="B611" s="2">
        <v>2016</v>
      </c>
      <c r="C611" t="s">
        <v>468</v>
      </c>
      <c r="D611" t="s">
        <v>169</v>
      </c>
      <c r="E611" s="2" t="s">
        <v>12</v>
      </c>
      <c r="F611" s="2">
        <f>VLOOKUP(C611,'Five Year Alumni Srvy 2016 Data'!C:F,4,FALSE)</f>
        <v>0</v>
      </c>
      <c r="G611" s="2" t="str">
        <f>VLOOKUP(F611,Coding!K:L,2,FALSE)</f>
        <v>Non-URM</v>
      </c>
      <c r="H611" t="s">
        <v>469</v>
      </c>
      <c r="I611" t="s">
        <v>342</v>
      </c>
      <c r="J611" t="s">
        <v>19</v>
      </c>
      <c r="K611" t="s">
        <v>51</v>
      </c>
      <c r="L611" s="3"/>
      <c r="M611" t="s">
        <v>52</v>
      </c>
      <c r="N611" t="s">
        <v>53</v>
      </c>
    </row>
    <row r="612" spans="1:15" x14ac:dyDescent="0.25">
      <c r="A612" s="2">
        <v>1</v>
      </c>
      <c r="B612" s="2">
        <v>2016</v>
      </c>
      <c r="C612" t="s">
        <v>468</v>
      </c>
      <c r="D612" t="s">
        <v>169</v>
      </c>
      <c r="E612" s="2" t="s">
        <v>12</v>
      </c>
      <c r="F612" s="2">
        <f>VLOOKUP(C612,'Five Year Alumni Srvy 2016 Data'!C:F,4,FALSE)</f>
        <v>0</v>
      </c>
      <c r="G612" s="2" t="str">
        <f>VLOOKUP(F612,Coding!K:L,2,FALSE)</f>
        <v>Non-URM</v>
      </c>
      <c r="H612" t="s">
        <v>469</v>
      </c>
      <c r="I612" t="s">
        <v>342</v>
      </c>
      <c r="J612" t="s">
        <v>19</v>
      </c>
      <c r="K612" t="s">
        <v>72</v>
      </c>
      <c r="L612" s="3"/>
      <c r="M612" t="s">
        <v>52</v>
      </c>
      <c r="N612" t="s">
        <v>73</v>
      </c>
    </row>
    <row r="613" spans="1:15" x14ac:dyDescent="0.25">
      <c r="A613" s="2">
        <v>1</v>
      </c>
      <c r="B613" s="2">
        <v>2016</v>
      </c>
      <c r="C613" t="s">
        <v>468</v>
      </c>
      <c r="D613" t="s">
        <v>169</v>
      </c>
      <c r="E613" s="2" t="s">
        <v>12</v>
      </c>
      <c r="F613" s="2">
        <f>VLOOKUP(C613,'Five Year Alumni Srvy 2016 Data'!C:F,4,FALSE)</f>
        <v>0</v>
      </c>
      <c r="G613" s="2" t="str">
        <f>VLOOKUP(F613,Coding!K:L,2,FALSE)</f>
        <v>Non-URM</v>
      </c>
      <c r="H613" t="s">
        <v>469</v>
      </c>
      <c r="I613" t="s">
        <v>342</v>
      </c>
      <c r="J613" t="s">
        <v>19</v>
      </c>
      <c r="K613" t="s">
        <v>133</v>
      </c>
      <c r="L613" s="2">
        <v>2</v>
      </c>
      <c r="M613" t="s">
        <v>52</v>
      </c>
      <c r="N613" t="s">
        <v>134</v>
      </c>
      <c r="O613" t="s">
        <v>63</v>
      </c>
    </row>
    <row r="614" spans="1:15" x14ac:dyDescent="0.25">
      <c r="A614" s="2">
        <v>1</v>
      </c>
      <c r="B614" s="2">
        <v>2016</v>
      </c>
      <c r="C614" t="s">
        <v>468</v>
      </c>
      <c r="D614" t="s">
        <v>169</v>
      </c>
      <c r="E614" s="2" t="s">
        <v>12</v>
      </c>
      <c r="F614" s="2">
        <f>VLOOKUP(C614,'Five Year Alumni Srvy 2016 Data'!C:F,4,FALSE)</f>
        <v>0</v>
      </c>
      <c r="G614" s="2" t="str">
        <f>VLOOKUP(F614,Coding!K:L,2,FALSE)</f>
        <v>Non-URM</v>
      </c>
      <c r="H614" t="s">
        <v>469</v>
      </c>
      <c r="I614" t="s">
        <v>342</v>
      </c>
      <c r="J614" t="s">
        <v>19</v>
      </c>
      <c r="K614" t="s">
        <v>151</v>
      </c>
      <c r="L614" s="3"/>
      <c r="M614" t="s">
        <v>52</v>
      </c>
      <c r="N614" t="s">
        <v>152</v>
      </c>
    </row>
    <row r="615" spans="1:15" x14ac:dyDescent="0.25">
      <c r="A615" s="2">
        <v>1</v>
      </c>
      <c r="B615" s="2">
        <v>2016</v>
      </c>
      <c r="C615" t="s">
        <v>468</v>
      </c>
      <c r="D615" t="s">
        <v>169</v>
      </c>
      <c r="E615" s="2" t="s">
        <v>12</v>
      </c>
      <c r="F615" s="2">
        <f>VLOOKUP(C615,'Five Year Alumni Srvy 2016 Data'!C:F,4,FALSE)</f>
        <v>0</v>
      </c>
      <c r="G615" s="2" t="str">
        <f>VLOOKUP(F615,Coding!K:L,2,FALSE)</f>
        <v>Non-URM</v>
      </c>
      <c r="H615" t="s">
        <v>469</v>
      </c>
      <c r="I615" t="s">
        <v>342</v>
      </c>
      <c r="J615" t="s">
        <v>19</v>
      </c>
      <c r="K615" t="s">
        <v>159</v>
      </c>
      <c r="L615" s="3"/>
      <c r="M615" t="s">
        <v>52</v>
      </c>
      <c r="N615" t="s">
        <v>160</v>
      </c>
    </row>
    <row r="616" spans="1:15" x14ac:dyDescent="0.25">
      <c r="A616" s="2">
        <v>1</v>
      </c>
      <c r="B616" s="2">
        <v>2016</v>
      </c>
      <c r="C616" t="s">
        <v>468</v>
      </c>
      <c r="D616" t="s">
        <v>169</v>
      </c>
      <c r="E616" s="2" t="s">
        <v>12</v>
      </c>
      <c r="F616" s="2">
        <f>VLOOKUP(C616,'Five Year Alumni Srvy 2016 Data'!C:F,4,FALSE)</f>
        <v>0</v>
      </c>
      <c r="G616" s="2" t="str">
        <f>VLOOKUP(F616,Coding!K:L,2,FALSE)</f>
        <v>Non-URM</v>
      </c>
      <c r="H616" t="s">
        <v>469</v>
      </c>
      <c r="I616" t="s">
        <v>342</v>
      </c>
      <c r="J616" t="s">
        <v>19</v>
      </c>
      <c r="K616" t="s">
        <v>161</v>
      </c>
      <c r="L616" s="3"/>
      <c r="M616" t="s">
        <v>52</v>
      </c>
      <c r="N616" t="s">
        <v>162</v>
      </c>
    </row>
    <row r="617" spans="1:15" x14ac:dyDescent="0.25">
      <c r="A617" s="2">
        <v>1</v>
      </c>
      <c r="B617" s="2">
        <v>2016</v>
      </c>
      <c r="C617" t="s">
        <v>468</v>
      </c>
      <c r="D617" t="s">
        <v>169</v>
      </c>
      <c r="E617" s="2" t="s">
        <v>12</v>
      </c>
      <c r="F617" s="2">
        <f>VLOOKUP(C617,'Five Year Alumni Srvy 2016 Data'!C:F,4,FALSE)</f>
        <v>0</v>
      </c>
      <c r="G617" s="2" t="str">
        <f>VLOOKUP(F617,Coding!K:L,2,FALSE)</f>
        <v>Non-URM</v>
      </c>
      <c r="H617" t="s">
        <v>469</v>
      </c>
      <c r="I617" t="s">
        <v>342</v>
      </c>
      <c r="J617" t="s">
        <v>19</v>
      </c>
      <c r="K617" t="s">
        <v>163</v>
      </c>
      <c r="L617" s="2">
        <v>1</v>
      </c>
      <c r="M617" t="s">
        <v>52</v>
      </c>
      <c r="N617" t="s">
        <v>164</v>
      </c>
      <c r="O617" t="s">
        <v>165</v>
      </c>
    </row>
    <row r="618" spans="1:15" x14ac:dyDescent="0.25">
      <c r="A618" s="2">
        <v>1</v>
      </c>
      <c r="B618" s="2">
        <v>2016</v>
      </c>
      <c r="C618" t="s">
        <v>474</v>
      </c>
      <c r="D618" t="s">
        <v>264</v>
      </c>
      <c r="E618" s="2" t="s">
        <v>12</v>
      </c>
      <c r="F618" s="2">
        <f>VLOOKUP(C618,'Five Year Alumni Srvy 2016 Data'!C:F,4,FALSE)</f>
        <v>0</v>
      </c>
      <c r="G618" s="2" t="str">
        <f>VLOOKUP(F618,Coding!K:L,2,FALSE)</f>
        <v>Non-URM</v>
      </c>
      <c r="H618" t="s">
        <v>182</v>
      </c>
      <c r="I618" t="s">
        <v>182</v>
      </c>
      <c r="J618" t="s">
        <v>21</v>
      </c>
      <c r="K618" t="s">
        <v>51</v>
      </c>
      <c r="L618" s="2">
        <v>4</v>
      </c>
      <c r="M618" t="s">
        <v>52</v>
      </c>
      <c r="N618" t="s">
        <v>53</v>
      </c>
      <c r="O618" t="s">
        <v>286</v>
      </c>
    </row>
    <row r="619" spans="1:15" x14ac:dyDescent="0.25">
      <c r="A619" s="2">
        <v>1</v>
      </c>
      <c r="B619" s="2">
        <v>2016</v>
      </c>
      <c r="C619" t="s">
        <v>474</v>
      </c>
      <c r="D619" t="s">
        <v>264</v>
      </c>
      <c r="E619" s="2" t="s">
        <v>12</v>
      </c>
      <c r="F619" s="2">
        <f>VLOOKUP(C619,'Five Year Alumni Srvy 2016 Data'!C:F,4,FALSE)</f>
        <v>0</v>
      </c>
      <c r="G619" s="2" t="str">
        <f>VLOOKUP(F619,Coding!K:L,2,FALSE)</f>
        <v>Non-URM</v>
      </c>
      <c r="H619" t="s">
        <v>182</v>
      </c>
      <c r="I619" t="s">
        <v>182</v>
      </c>
      <c r="J619" t="s">
        <v>21</v>
      </c>
      <c r="K619" t="s">
        <v>72</v>
      </c>
      <c r="L619" s="2">
        <v>4</v>
      </c>
      <c r="M619" t="s">
        <v>52</v>
      </c>
      <c r="N619" t="s">
        <v>73</v>
      </c>
      <c r="O619" t="s">
        <v>262</v>
      </c>
    </row>
    <row r="620" spans="1:15" x14ac:dyDescent="0.25">
      <c r="A620" s="2">
        <v>1</v>
      </c>
      <c r="B620" s="2">
        <v>2016</v>
      </c>
      <c r="C620" t="s">
        <v>474</v>
      </c>
      <c r="D620" t="s">
        <v>264</v>
      </c>
      <c r="E620" s="2" t="s">
        <v>12</v>
      </c>
      <c r="F620" s="2">
        <f>VLOOKUP(C620,'Five Year Alumni Srvy 2016 Data'!C:F,4,FALSE)</f>
        <v>0</v>
      </c>
      <c r="G620" s="2" t="str">
        <f>VLOOKUP(F620,Coding!K:L,2,FALSE)</f>
        <v>Non-URM</v>
      </c>
      <c r="H620" t="s">
        <v>182</v>
      </c>
      <c r="I620" t="s">
        <v>182</v>
      </c>
      <c r="J620" t="s">
        <v>21</v>
      </c>
      <c r="K620" t="s">
        <v>133</v>
      </c>
      <c r="L620" s="2">
        <v>1</v>
      </c>
      <c r="M620" t="s">
        <v>52</v>
      </c>
      <c r="N620" t="s">
        <v>134</v>
      </c>
      <c r="O620" t="s">
        <v>177</v>
      </c>
    </row>
    <row r="621" spans="1:15" x14ac:dyDescent="0.25">
      <c r="A621" s="2">
        <v>1</v>
      </c>
      <c r="B621" s="2">
        <v>2016</v>
      </c>
      <c r="C621" t="s">
        <v>474</v>
      </c>
      <c r="D621" t="s">
        <v>264</v>
      </c>
      <c r="E621" s="2" t="s">
        <v>12</v>
      </c>
      <c r="F621" s="2">
        <f>VLOOKUP(C621,'Five Year Alumni Srvy 2016 Data'!C:F,4,FALSE)</f>
        <v>0</v>
      </c>
      <c r="G621" s="2" t="str">
        <f>VLOOKUP(F621,Coding!K:L,2,FALSE)</f>
        <v>Non-URM</v>
      </c>
      <c r="H621" t="s">
        <v>182</v>
      </c>
      <c r="I621" t="s">
        <v>182</v>
      </c>
      <c r="J621" t="s">
        <v>21</v>
      </c>
      <c r="K621" t="s">
        <v>151</v>
      </c>
      <c r="L621" s="3"/>
      <c r="M621" t="s">
        <v>52</v>
      </c>
      <c r="N621" t="s">
        <v>152</v>
      </c>
    </row>
    <row r="622" spans="1:15" x14ac:dyDescent="0.25">
      <c r="A622" s="2">
        <v>1</v>
      </c>
      <c r="B622" s="2">
        <v>2016</v>
      </c>
      <c r="C622" t="s">
        <v>474</v>
      </c>
      <c r="D622" t="s">
        <v>264</v>
      </c>
      <c r="E622" s="2" t="s">
        <v>12</v>
      </c>
      <c r="F622" s="2">
        <f>VLOOKUP(C622,'Five Year Alumni Srvy 2016 Data'!C:F,4,FALSE)</f>
        <v>0</v>
      </c>
      <c r="G622" s="2" t="str">
        <f>VLOOKUP(F622,Coding!K:L,2,FALSE)</f>
        <v>Non-URM</v>
      </c>
      <c r="H622" t="s">
        <v>182</v>
      </c>
      <c r="I622" t="s">
        <v>182</v>
      </c>
      <c r="J622" t="s">
        <v>21</v>
      </c>
      <c r="K622" t="s">
        <v>159</v>
      </c>
      <c r="L622" s="3"/>
      <c r="M622" t="s">
        <v>52</v>
      </c>
      <c r="N622" t="s">
        <v>160</v>
      </c>
    </row>
    <row r="623" spans="1:15" x14ac:dyDescent="0.25">
      <c r="A623" s="2">
        <v>1</v>
      </c>
      <c r="B623" s="2">
        <v>2016</v>
      </c>
      <c r="C623" t="s">
        <v>474</v>
      </c>
      <c r="D623" t="s">
        <v>264</v>
      </c>
      <c r="E623" s="2" t="s">
        <v>12</v>
      </c>
      <c r="F623" s="2">
        <f>VLOOKUP(C623,'Five Year Alumni Srvy 2016 Data'!C:F,4,FALSE)</f>
        <v>0</v>
      </c>
      <c r="G623" s="2" t="str">
        <f>VLOOKUP(F623,Coding!K:L,2,FALSE)</f>
        <v>Non-URM</v>
      </c>
      <c r="H623" t="s">
        <v>182</v>
      </c>
      <c r="I623" t="s">
        <v>182</v>
      </c>
      <c r="J623" t="s">
        <v>21</v>
      </c>
      <c r="K623" t="s">
        <v>161</v>
      </c>
      <c r="L623" s="2">
        <v>9</v>
      </c>
      <c r="M623" t="s">
        <v>52</v>
      </c>
      <c r="N623" t="s">
        <v>162</v>
      </c>
      <c r="O623" t="s">
        <v>188</v>
      </c>
    </row>
    <row r="624" spans="1:15" x14ac:dyDescent="0.25">
      <c r="A624" s="2">
        <v>1</v>
      </c>
      <c r="B624" s="2">
        <v>2016</v>
      </c>
      <c r="C624" t="s">
        <v>474</v>
      </c>
      <c r="D624" t="s">
        <v>264</v>
      </c>
      <c r="E624" s="2" t="s">
        <v>12</v>
      </c>
      <c r="F624" s="2">
        <f>VLOOKUP(C624,'Five Year Alumni Srvy 2016 Data'!C:F,4,FALSE)</f>
        <v>0</v>
      </c>
      <c r="G624" s="2" t="str">
        <f>VLOOKUP(F624,Coding!K:L,2,FALSE)</f>
        <v>Non-URM</v>
      </c>
      <c r="H624" t="s">
        <v>182</v>
      </c>
      <c r="I624" t="s">
        <v>182</v>
      </c>
      <c r="J624" t="s">
        <v>21</v>
      </c>
      <c r="K624" t="s">
        <v>163</v>
      </c>
      <c r="L624" s="2">
        <v>1</v>
      </c>
      <c r="M624" t="s">
        <v>52</v>
      </c>
      <c r="N624" t="s">
        <v>164</v>
      </c>
      <c r="O624" t="s">
        <v>165</v>
      </c>
    </row>
    <row r="625" spans="1:15" x14ac:dyDescent="0.25">
      <c r="A625" s="2">
        <v>1</v>
      </c>
      <c r="B625" s="2">
        <v>2016</v>
      </c>
      <c r="C625" t="s">
        <v>475</v>
      </c>
      <c r="D625" t="s">
        <v>169</v>
      </c>
      <c r="E625" s="2" t="s">
        <v>12</v>
      </c>
      <c r="F625" s="2">
        <f>VLOOKUP(C625,'Five Year Alumni Srvy 2016 Data'!C:F,4,FALSE)</f>
        <v>0</v>
      </c>
      <c r="G625" s="2" t="str">
        <f>VLOOKUP(F625,Coding!K:L,2,FALSE)</f>
        <v>Non-URM</v>
      </c>
      <c r="H625" t="s">
        <v>389</v>
      </c>
      <c r="I625" t="s">
        <v>390</v>
      </c>
      <c r="J625" t="s">
        <v>21</v>
      </c>
      <c r="K625" t="s">
        <v>51</v>
      </c>
      <c r="L625" s="2">
        <v>6</v>
      </c>
      <c r="M625" t="s">
        <v>52</v>
      </c>
      <c r="N625" t="s">
        <v>53</v>
      </c>
      <c r="O625" t="s">
        <v>172</v>
      </c>
    </row>
    <row r="626" spans="1:15" x14ac:dyDescent="0.25">
      <c r="A626" s="2">
        <v>1</v>
      </c>
      <c r="B626" s="2">
        <v>2016</v>
      </c>
      <c r="C626" t="s">
        <v>475</v>
      </c>
      <c r="D626" t="s">
        <v>169</v>
      </c>
      <c r="E626" s="2" t="s">
        <v>12</v>
      </c>
      <c r="F626" s="2">
        <f>VLOOKUP(C626,'Five Year Alumni Srvy 2016 Data'!C:F,4,FALSE)</f>
        <v>0</v>
      </c>
      <c r="G626" s="2" t="str">
        <f>VLOOKUP(F626,Coding!K:L,2,FALSE)</f>
        <v>Non-URM</v>
      </c>
      <c r="H626" t="s">
        <v>389</v>
      </c>
      <c r="I626" t="s">
        <v>390</v>
      </c>
      <c r="J626" t="s">
        <v>21</v>
      </c>
      <c r="K626" t="s">
        <v>72</v>
      </c>
      <c r="L626" s="2">
        <v>2</v>
      </c>
      <c r="M626" t="s">
        <v>52</v>
      </c>
      <c r="N626" t="s">
        <v>73</v>
      </c>
      <c r="O626" t="s">
        <v>173</v>
      </c>
    </row>
    <row r="627" spans="1:15" x14ac:dyDescent="0.25">
      <c r="A627" s="2">
        <v>1</v>
      </c>
      <c r="B627" s="2">
        <v>2016</v>
      </c>
      <c r="C627" t="s">
        <v>475</v>
      </c>
      <c r="D627" t="s">
        <v>169</v>
      </c>
      <c r="E627" s="2" t="s">
        <v>12</v>
      </c>
      <c r="F627" s="2">
        <f>VLOOKUP(C627,'Five Year Alumni Srvy 2016 Data'!C:F,4,FALSE)</f>
        <v>0</v>
      </c>
      <c r="G627" s="2" t="str">
        <f>VLOOKUP(F627,Coding!K:L,2,FALSE)</f>
        <v>Non-URM</v>
      </c>
      <c r="H627" t="s">
        <v>389</v>
      </c>
      <c r="I627" t="s">
        <v>390</v>
      </c>
      <c r="J627" t="s">
        <v>21</v>
      </c>
      <c r="K627" t="s">
        <v>133</v>
      </c>
      <c r="L627" s="2">
        <v>1</v>
      </c>
      <c r="M627" t="s">
        <v>52</v>
      </c>
      <c r="N627" t="s">
        <v>134</v>
      </c>
      <c r="O627" t="s">
        <v>177</v>
      </c>
    </row>
    <row r="628" spans="1:15" x14ac:dyDescent="0.25">
      <c r="A628" s="2">
        <v>1</v>
      </c>
      <c r="B628" s="2">
        <v>2016</v>
      </c>
      <c r="C628" t="s">
        <v>475</v>
      </c>
      <c r="D628" t="s">
        <v>169</v>
      </c>
      <c r="E628" s="2" t="s">
        <v>12</v>
      </c>
      <c r="F628" s="2">
        <f>VLOOKUP(C628,'Five Year Alumni Srvy 2016 Data'!C:F,4,FALSE)</f>
        <v>0</v>
      </c>
      <c r="G628" s="2" t="str">
        <f>VLOOKUP(F628,Coding!K:L,2,FALSE)</f>
        <v>Non-URM</v>
      </c>
      <c r="H628" t="s">
        <v>389</v>
      </c>
      <c r="I628" t="s">
        <v>390</v>
      </c>
      <c r="J628" t="s">
        <v>21</v>
      </c>
      <c r="K628" t="s">
        <v>151</v>
      </c>
      <c r="L628" s="3"/>
      <c r="M628" t="s">
        <v>52</v>
      </c>
      <c r="N628" t="s">
        <v>152</v>
      </c>
    </row>
    <row r="629" spans="1:15" x14ac:dyDescent="0.25">
      <c r="A629" s="2">
        <v>1</v>
      </c>
      <c r="B629" s="2">
        <v>2016</v>
      </c>
      <c r="C629" t="s">
        <v>475</v>
      </c>
      <c r="D629" t="s">
        <v>169</v>
      </c>
      <c r="E629" s="2" t="s">
        <v>12</v>
      </c>
      <c r="F629" s="2">
        <f>VLOOKUP(C629,'Five Year Alumni Srvy 2016 Data'!C:F,4,FALSE)</f>
        <v>0</v>
      </c>
      <c r="G629" s="2" t="str">
        <f>VLOOKUP(F629,Coding!K:L,2,FALSE)</f>
        <v>Non-URM</v>
      </c>
      <c r="H629" t="s">
        <v>389</v>
      </c>
      <c r="I629" t="s">
        <v>390</v>
      </c>
      <c r="J629" t="s">
        <v>21</v>
      </c>
      <c r="K629" t="s">
        <v>159</v>
      </c>
      <c r="L629" s="2">
        <v>9</v>
      </c>
      <c r="M629" t="s">
        <v>52</v>
      </c>
      <c r="N629" t="s">
        <v>160</v>
      </c>
      <c r="O629" t="s">
        <v>188</v>
      </c>
    </row>
    <row r="630" spans="1:15" x14ac:dyDescent="0.25">
      <c r="A630" s="2">
        <v>1</v>
      </c>
      <c r="B630" s="2">
        <v>2016</v>
      </c>
      <c r="C630" t="s">
        <v>475</v>
      </c>
      <c r="D630" t="s">
        <v>169</v>
      </c>
      <c r="E630" s="2" t="s">
        <v>12</v>
      </c>
      <c r="F630" s="2">
        <f>VLOOKUP(C630,'Five Year Alumni Srvy 2016 Data'!C:F,4,FALSE)</f>
        <v>0</v>
      </c>
      <c r="G630" s="2" t="str">
        <f>VLOOKUP(F630,Coding!K:L,2,FALSE)</f>
        <v>Non-URM</v>
      </c>
      <c r="H630" t="s">
        <v>389</v>
      </c>
      <c r="I630" t="s">
        <v>390</v>
      </c>
      <c r="J630" t="s">
        <v>21</v>
      </c>
      <c r="K630" t="s">
        <v>161</v>
      </c>
      <c r="L630" s="3"/>
      <c r="M630" t="s">
        <v>52</v>
      </c>
      <c r="N630" t="s">
        <v>162</v>
      </c>
    </row>
    <row r="631" spans="1:15" x14ac:dyDescent="0.25">
      <c r="A631" s="2">
        <v>1</v>
      </c>
      <c r="B631" s="2">
        <v>2016</v>
      </c>
      <c r="C631" t="s">
        <v>475</v>
      </c>
      <c r="D631" t="s">
        <v>169</v>
      </c>
      <c r="E631" s="2" t="s">
        <v>12</v>
      </c>
      <c r="F631" s="2">
        <f>VLOOKUP(C631,'Five Year Alumni Srvy 2016 Data'!C:F,4,FALSE)</f>
        <v>0</v>
      </c>
      <c r="G631" s="2" t="str">
        <f>VLOOKUP(F631,Coding!K:L,2,FALSE)</f>
        <v>Non-URM</v>
      </c>
      <c r="H631" t="s">
        <v>389</v>
      </c>
      <c r="I631" t="s">
        <v>390</v>
      </c>
      <c r="J631" t="s">
        <v>21</v>
      </c>
      <c r="K631" t="s">
        <v>163</v>
      </c>
      <c r="L631" s="2">
        <v>1</v>
      </c>
      <c r="M631" t="s">
        <v>52</v>
      </c>
      <c r="N631" t="s">
        <v>164</v>
      </c>
      <c r="O631" t="s">
        <v>165</v>
      </c>
    </row>
    <row r="632" spans="1:15" x14ac:dyDescent="0.25">
      <c r="A632" s="2">
        <v>1</v>
      </c>
      <c r="B632" s="2">
        <v>2016</v>
      </c>
      <c r="C632" t="s">
        <v>477</v>
      </c>
      <c r="D632" t="s">
        <v>48</v>
      </c>
      <c r="E632" s="2" t="s">
        <v>12</v>
      </c>
      <c r="F632" s="2">
        <f>VLOOKUP(C632,'Five Year Alumni Srvy 2016 Data'!C:F,4,FALSE)</f>
        <v>0</v>
      </c>
      <c r="G632" s="2" t="str">
        <f>VLOOKUP(F632,Coding!K:L,2,FALSE)</f>
        <v>Non-URM</v>
      </c>
      <c r="H632" t="s">
        <v>432</v>
      </c>
      <c r="I632" t="s">
        <v>433</v>
      </c>
      <c r="J632" t="s">
        <v>15</v>
      </c>
      <c r="K632" t="s">
        <v>51</v>
      </c>
      <c r="L632" s="2">
        <v>6</v>
      </c>
      <c r="M632" t="s">
        <v>52</v>
      </c>
      <c r="N632" t="s">
        <v>53</v>
      </c>
      <c r="O632" t="s">
        <v>172</v>
      </c>
    </row>
    <row r="633" spans="1:15" x14ac:dyDescent="0.25">
      <c r="A633" s="2">
        <v>1</v>
      </c>
      <c r="B633" s="2">
        <v>2016</v>
      </c>
      <c r="C633" t="s">
        <v>477</v>
      </c>
      <c r="D633" t="s">
        <v>48</v>
      </c>
      <c r="E633" s="2" t="s">
        <v>12</v>
      </c>
      <c r="F633" s="2">
        <f>VLOOKUP(C633,'Five Year Alumni Srvy 2016 Data'!C:F,4,FALSE)</f>
        <v>0</v>
      </c>
      <c r="G633" s="2" t="str">
        <f>VLOOKUP(F633,Coding!K:L,2,FALSE)</f>
        <v>Non-URM</v>
      </c>
      <c r="H633" t="s">
        <v>432</v>
      </c>
      <c r="I633" t="s">
        <v>433</v>
      </c>
      <c r="J633" t="s">
        <v>15</v>
      </c>
      <c r="K633" t="s">
        <v>72</v>
      </c>
      <c r="L633" s="2">
        <v>1</v>
      </c>
      <c r="M633" t="s">
        <v>52</v>
      </c>
      <c r="N633" t="s">
        <v>73</v>
      </c>
      <c r="O633" t="s">
        <v>177</v>
      </c>
    </row>
    <row r="634" spans="1:15" x14ac:dyDescent="0.25">
      <c r="A634" s="2">
        <v>1</v>
      </c>
      <c r="B634" s="2">
        <v>2016</v>
      </c>
      <c r="C634" t="s">
        <v>477</v>
      </c>
      <c r="D634" t="s">
        <v>48</v>
      </c>
      <c r="E634" s="2" t="s">
        <v>12</v>
      </c>
      <c r="F634" s="2">
        <f>VLOOKUP(C634,'Five Year Alumni Srvy 2016 Data'!C:F,4,FALSE)</f>
        <v>0</v>
      </c>
      <c r="G634" s="2" t="str">
        <f>VLOOKUP(F634,Coding!K:L,2,FALSE)</f>
        <v>Non-URM</v>
      </c>
      <c r="H634" t="s">
        <v>432</v>
      </c>
      <c r="I634" t="s">
        <v>433</v>
      </c>
      <c r="J634" t="s">
        <v>15</v>
      </c>
      <c r="K634" t="s">
        <v>133</v>
      </c>
      <c r="L634" s="2">
        <v>1</v>
      </c>
      <c r="M634" t="s">
        <v>52</v>
      </c>
      <c r="N634" t="s">
        <v>134</v>
      </c>
      <c r="O634" t="s">
        <v>177</v>
      </c>
    </row>
    <row r="635" spans="1:15" x14ac:dyDescent="0.25">
      <c r="A635" s="2">
        <v>1</v>
      </c>
      <c r="B635" s="2">
        <v>2016</v>
      </c>
      <c r="C635" t="s">
        <v>477</v>
      </c>
      <c r="D635" t="s">
        <v>48</v>
      </c>
      <c r="E635" s="2" t="s">
        <v>12</v>
      </c>
      <c r="F635" s="2">
        <f>VLOOKUP(C635,'Five Year Alumni Srvy 2016 Data'!C:F,4,FALSE)</f>
        <v>0</v>
      </c>
      <c r="G635" s="2" t="str">
        <f>VLOOKUP(F635,Coding!K:L,2,FALSE)</f>
        <v>Non-URM</v>
      </c>
      <c r="H635" t="s">
        <v>432</v>
      </c>
      <c r="I635" t="s">
        <v>433</v>
      </c>
      <c r="J635" t="s">
        <v>15</v>
      </c>
      <c r="K635" t="s">
        <v>151</v>
      </c>
      <c r="L635" s="2">
        <v>9</v>
      </c>
      <c r="M635" t="s">
        <v>52</v>
      </c>
      <c r="N635" t="s">
        <v>152</v>
      </c>
      <c r="O635" t="s">
        <v>188</v>
      </c>
    </row>
    <row r="636" spans="1:15" x14ac:dyDescent="0.25">
      <c r="A636" s="2">
        <v>1</v>
      </c>
      <c r="B636" s="2">
        <v>2016</v>
      </c>
      <c r="C636" t="s">
        <v>477</v>
      </c>
      <c r="D636" t="s">
        <v>48</v>
      </c>
      <c r="E636" s="2" t="s">
        <v>12</v>
      </c>
      <c r="F636" s="2">
        <f>VLOOKUP(C636,'Five Year Alumni Srvy 2016 Data'!C:F,4,FALSE)</f>
        <v>0</v>
      </c>
      <c r="G636" s="2" t="str">
        <f>VLOOKUP(F636,Coding!K:L,2,FALSE)</f>
        <v>Non-URM</v>
      </c>
      <c r="H636" t="s">
        <v>432</v>
      </c>
      <c r="I636" t="s">
        <v>433</v>
      </c>
      <c r="J636" t="s">
        <v>15</v>
      </c>
      <c r="K636" t="s">
        <v>159</v>
      </c>
      <c r="L636" s="3"/>
      <c r="M636" t="s">
        <v>52</v>
      </c>
      <c r="N636" t="s">
        <v>160</v>
      </c>
    </row>
    <row r="637" spans="1:15" x14ac:dyDescent="0.25">
      <c r="A637" s="2">
        <v>1</v>
      </c>
      <c r="B637" s="2">
        <v>2016</v>
      </c>
      <c r="C637" t="s">
        <v>477</v>
      </c>
      <c r="D637" t="s">
        <v>48</v>
      </c>
      <c r="E637" s="2" t="s">
        <v>12</v>
      </c>
      <c r="F637" s="2">
        <f>VLOOKUP(C637,'Five Year Alumni Srvy 2016 Data'!C:F,4,FALSE)</f>
        <v>0</v>
      </c>
      <c r="G637" s="2" t="str">
        <f>VLOOKUP(F637,Coding!K:L,2,FALSE)</f>
        <v>Non-URM</v>
      </c>
      <c r="H637" t="s">
        <v>432</v>
      </c>
      <c r="I637" t="s">
        <v>433</v>
      </c>
      <c r="J637" t="s">
        <v>15</v>
      </c>
      <c r="K637" t="s">
        <v>161</v>
      </c>
      <c r="L637" s="3"/>
      <c r="M637" t="s">
        <v>52</v>
      </c>
      <c r="N637" t="s">
        <v>162</v>
      </c>
    </row>
    <row r="638" spans="1:15" x14ac:dyDescent="0.25">
      <c r="A638" s="2">
        <v>1</v>
      </c>
      <c r="B638" s="2">
        <v>2016</v>
      </c>
      <c r="C638" t="s">
        <v>477</v>
      </c>
      <c r="D638" t="s">
        <v>48</v>
      </c>
      <c r="E638" s="2" t="s">
        <v>12</v>
      </c>
      <c r="F638" s="2">
        <f>VLOOKUP(C638,'Five Year Alumni Srvy 2016 Data'!C:F,4,FALSE)</f>
        <v>0</v>
      </c>
      <c r="G638" s="2" t="str">
        <f>VLOOKUP(F638,Coding!K:L,2,FALSE)</f>
        <v>Non-URM</v>
      </c>
      <c r="H638" t="s">
        <v>432</v>
      </c>
      <c r="I638" t="s">
        <v>433</v>
      </c>
      <c r="J638" t="s">
        <v>15</v>
      </c>
      <c r="K638" t="s">
        <v>163</v>
      </c>
      <c r="L638" s="2">
        <v>1</v>
      </c>
      <c r="M638" t="s">
        <v>52</v>
      </c>
      <c r="N638" t="s">
        <v>164</v>
      </c>
      <c r="O638" t="s">
        <v>165</v>
      </c>
    </row>
    <row r="639" spans="1:15" x14ac:dyDescent="0.25">
      <c r="A639" s="2">
        <v>1</v>
      </c>
      <c r="B639" s="2">
        <v>2016</v>
      </c>
      <c r="C639" t="s">
        <v>479</v>
      </c>
      <c r="D639" t="s">
        <v>48</v>
      </c>
      <c r="E639" s="2" t="s">
        <v>12</v>
      </c>
      <c r="F639" s="2">
        <f>VLOOKUP(C639,'Five Year Alumni Srvy 2016 Data'!C:F,4,FALSE)</f>
        <v>0</v>
      </c>
      <c r="G639" s="2" t="str">
        <f>VLOOKUP(F639,Coding!K:L,2,FALSE)</f>
        <v>Non-URM</v>
      </c>
      <c r="H639" t="s">
        <v>252</v>
      </c>
      <c r="I639" t="s">
        <v>206</v>
      </c>
      <c r="J639" t="s">
        <v>15</v>
      </c>
      <c r="K639" t="s">
        <v>51</v>
      </c>
      <c r="L639" s="2">
        <v>5</v>
      </c>
      <c r="M639" t="s">
        <v>52</v>
      </c>
      <c r="N639" t="s">
        <v>53</v>
      </c>
      <c r="O639" t="s">
        <v>183</v>
      </c>
    </row>
    <row r="640" spans="1:15" x14ac:dyDescent="0.25">
      <c r="A640" s="2">
        <v>1</v>
      </c>
      <c r="B640" s="2">
        <v>2016</v>
      </c>
      <c r="C640" t="s">
        <v>479</v>
      </c>
      <c r="D640" t="s">
        <v>48</v>
      </c>
      <c r="E640" s="2" t="s">
        <v>12</v>
      </c>
      <c r="F640" s="2">
        <f>VLOOKUP(C640,'Five Year Alumni Srvy 2016 Data'!C:F,4,FALSE)</f>
        <v>0</v>
      </c>
      <c r="G640" s="2" t="str">
        <f>VLOOKUP(F640,Coding!K:L,2,FALSE)</f>
        <v>Non-URM</v>
      </c>
      <c r="H640" t="s">
        <v>252</v>
      </c>
      <c r="I640" t="s">
        <v>206</v>
      </c>
      <c r="J640" t="s">
        <v>15</v>
      </c>
      <c r="K640" t="s">
        <v>72</v>
      </c>
      <c r="L640" s="2">
        <v>1</v>
      </c>
      <c r="M640" t="s">
        <v>52</v>
      </c>
      <c r="N640" t="s">
        <v>73</v>
      </c>
      <c r="O640" t="s">
        <v>177</v>
      </c>
    </row>
    <row r="641" spans="1:15" x14ac:dyDescent="0.25">
      <c r="A641" s="2">
        <v>1</v>
      </c>
      <c r="B641" s="2">
        <v>2016</v>
      </c>
      <c r="C641" t="s">
        <v>479</v>
      </c>
      <c r="D641" t="s">
        <v>48</v>
      </c>
      <c r="E641" s="2" t="s">
        <v>12</v>
      </c>
      <c r="F641" s="2">
        <f>VLOOKUP(C641,'Five Year Alumni Srvy 2016 Data'!C:F,4,FALSE)</f>
        <v>0</v>
      </c>
      <c r="G641" s="2" t="str">
        <f>VLOOKUP(F641,Coding!K:L,2,FALSE)</f>
        <v>Non-URM</v>
      </c>
      <c r="H641" t="s">
        <v>252</v>
      </c>
      <c r="I641" t="s">
        <v>206</v>
      </c>
      <c r="J641" t="s">
        <v>15</v>
      </c>
      <c r="K641" t="s">
        <v>133</v>
      </c>
      <c r="L641" s="2">
        <v>1</v>
      </c>
      <c r="M641" t="s">
        <v>52</v>
      </c>
      <c r="N641" t="s">
        <v>134</v>
      </c>
      <c r="O641" t="s">
        <v>177</v>
      </c>
    </row>
    <row r="642" spans="1:15" x14ac:dyDescent="0.25">
      <c r="A642" s="2">
        <v>1</v>
      </c>
      <c r="B642" s="2">
        <v>2016</v>
      </c>
      <c r="C642" t="s">
        <v>479</v>
      </c>
      <c r="D642" t="s">
        <v>48</v>
      </c>
      <c r="E642" s="2" t="s">
        <v>12</v>
      </c>
      <c r="F642" s="2">
        <f>VLOOKUP(C642,'Five Year Alumni Srvy 2016 Data'!C:F,4,FALSE)</f>
        <v>0</v>
      </c>
      <c r="G642" s="2" t="str">
        <f>VLOOKUP(F642,Coding!K:L,2,FALSE)</f>
        <v>Non-URM</v>
      </c>
      <c r="H642" t="s">
        <v>252</v>
      </c>
      <c r="I642" t="s">
        <v>206</v>
      </c>
      <c r="J642" t="s">
        <v>15</v>
      </c>
      <c r="K642" t="s">
        <v>151</v>
      </c>
      <c r="L642" s="2">
        <v>9</v>
      </c>
      <c r="M642" t="s">
        <v>52</v>
      </c>
      <c r="N642" t="s">
        <v>152</v>
      </c>
      <c r="O642" t="s">
        <v>188</v>
      </c>
    </row>
    <row r="643" spans="1:15" x14ac:dyDescent="0.25">
      <c r="A643" s="2">
        <v>1</v>
      </c>
      <c r="B643" s="2">
        <v>2016</v>
      </c>
      <c r="C643" t="s">
        <v>479</v>
      </c>
      <c r="D643" t="s">
        <v>48</v>
      </c>
      <c r="E643" s="2" t="s">
        <v>12</v>
      </c>
      <c r="F643" s="2">
        <f>VLOOKUP(C643,'Five Year Alumni Srvy 2016 Data'!C:F,4,FALSE)</f>
        <v>0</v>
      </c>
      <c r="G643" s="2" t="str">
        <f>VLOOKUP(F643,Coding!K:L,2,FALSE)</f>
        <v>Non-URM</v>
      </c>
      <c r="H643" t="s">
        <v>252</v>
      </c>
      <c r="I643" t="s">
        <v>206</v>
      </c>
      <c r="J643" t="s">
        <v>15</v>
      </c>
      <c r="K643" t="s">
        <v>159</v>
      </c>
      <c r="L643" s="3"/>
      <c r="M643" t="s">
        <v>52</v>
      </c>
      <c r="N643" t="s">
        <v>160</v>
      </c>
    </row>
    <row r="644" spans="1:15" x14ac:dyDescent="0.25">
      <c r="A644" s="2">
        <v>1</v>
      </c>
      <c r="B644" s="2">
        <v>2016</v>
      </c>
      <c r="C644" t="s">
        <v>479</v>
      </c>
      <c r="D644" t="s">
        <v>48</v>
      </c>
      <c r="E644" s="2" t="s">
        <v>12</v>
      </c>
      <c r="F644" s="2">
        <f>VLOOKUP(C644,'Five Year Alumni Srvy 2016 Data'!C:F,4,FALSE)</f>
        <v>0</v>
      </c>
      <c r="G644" s="2" t="str">
        <f>VLOOKUP(F644,Coding!K:L,2,FALSE)</f>
        <v>Non-URM</v>
      </c>
      <c r="H644" t="s">
        <v>252</v>
      </c>
      <c r="I644" t="s">
        <v>206</v>
      </c>
      <c r="J644" t="s">
        <v>15</v>
      </c>
      <c r="K644" t="s">
        <v>161</v>
      </c>
      <c r="L644" s="3"/>
      <c r="M644" t="s">
        <v>52</v>
      </c>
      <c r="N644" t="s">
        <v>162</v>
      </c>
    </row>
    <row r="645" spans="1:15" x14ac:dyDescent="0.25">
      <c r="A645" s="2">
        <v>1</v>
      </c>
      <c r="B645" s="2">
        <v>2016</v>
      </c>
      <c r="C645" t="s">
        <v>479</v>
      </c>
      <c r="D645" t="s">
        <v>48</v>
      </c>
      <c r="E645" s="2" t="s">
        <v>12</v>
      </c>
      <c r="F645" s="2">
        <f>VLOOKUP(C645,'Five Year Alumni Srvy 2016 Data'!C:F,4,FALSE)</f>
        <v>0</v>
      </c>
      <c r="G645" s="2" t="str">
        <f>VLOOKUP(F645,Coding!K:L,2,FALSE)</f>
        <v>Non-URM</v>
      </c>
      <c r="H645" t="s">
        <v>252</v>
      </c>
      <c r="I645" t="s">
        <v>206</v>
      </c>
      <c r="J645" t="s">
        <v>15</v>
      </c>
      <c r="K645" t="s">
        <v>163</v>
      </c>
      <c r="L645" s="2">
        <v>2</v>
      </c>
      <c r="M645" t="s">
        <v>52</v>
      </c>
      <c r="N645" t="s">
        <v>164</v>
      </c>
      <c r="O645" t="s">
        <v>177</v>
      </c>
    </row>
    <row r="646" spans="1:15" x14ac:dyDescent="0.25">
      <c r="A646" s="2">
        <v>1</v>
      </c>
      <c r="B646" s="2">
        <v>2016</v>
      </c>
      <c r="C646" t="s">
        <v>485</v>
      </c>
      <c r="D646" t="s">
        <v>48</v>
      </c>
      <c r="E646" s="2" t="s">
        <v>12</v>
      </c>
      <c r="F646" s="2">
        <f>VLOOKUP(C646,'Five Year Alumni Srvy 2016 Data'!C:F,4,FALSE)</f>
        <v>0</v>
      </c>
      <c r="G646" s="2" t="str">
        <f>VLOOKUP(F646,Coding!K:L,2,FALSE)</f>
        <v>Non-URM</v>
      </c>
      <c r="H646" t="s">
        <v>298</v>
      </c>
      <c r="I646" t="s">
        <v>298</v>
      </c>
      <c r="J646" t="s">
        <v>21</v>
      </c>
      <c r="K646" t="s">
        <v>51</v>
      </c>
      <c r="L646" s="2">
        <v>2</v>
      </c>
      <c r="M646" t="s">
        <v>52</v>
      </c>
      <c r="N646" t="s">
        <v>53</v>
      </c>
      <c r="O646" t="s">
        <v>274</v>
      </c>
    </row>
    <row r="647" spans="1:15" x14ac:dyDescent="0.25">
      <c r="A647" s="2">
        <v>1</v>
      </c>
      <c r="B647" s="2">
        <v>2016</v>
      </c>
      <c r="C647" t="s">
        <v>485</v>
      </c>
      <c r="D647" t="s">
        <v>48</v>
      </c>
      <c r="E647" s="2" t="s">
        <v>12</v>
      </c>
      <c r="F647" s="2">
        <f>VLOOKUP(C647,'Five Year Alumni Srvy 2016 Data'!C:F,4,FALSE)</f>
        <v>0</v>
      </c>
      <c r="G647" s="2" t="str">
        <f>VLOOKUP(F647,Coding!K:L,2,FALSE)</f>
        <v>Non-URM</v>
      </c>
      <c r="H647" t="s">
        <v>298</v>
      </c>
      <c r="I647" t="s">
        <v>298</v>
      </c>
      <c r="J647" t="s">
        <v>21</v>
      </c>
      <c r="K647" t="s">
        <v>72</v>
      </c>
      <c r="L647" s="2">
        <v>1</v>
      </c>
      <c r="M647" t="s">
        <v>52</v>
      </c>
      <c r="N647" t="s">
        <v>73</v>
      </c>
      <c r="O647" t="s">
        <v>177</v>
      </c>
    </row>
    <row r="648" spans="1:15" x14ac:dyDescent="0.25">
      <c r="A648" s="2">
        <v>1</v>
      </c>
      <c r="B648" s="2">
        <v>2016</v>
      </c>
      <c r="C648" t="s">
        <v>485</v>
      </c>
      <c r="D648" t="s">
        <v>48</v>
      </c>
      <c r="E648" s="2" t="s">
        <v>12</v>
      </c>
      <c r="F648" s="2">
        <f>VLOOKUP(C648,'Five Year Alumni Srvy 2016 Data'!C:F,4,FALSE)</f>
        <v>0</v>
      </c>
      <c r="G648" s="2" t="str">
        <f>VLOOKUP(F648,Coding!K:L,2,FALSE)</f>
        <v>Non-URM</v>
      </c>
      <c r="H648" t="s">
        <v>298</v>
      </c>
      <c r="I648" t="s">
        <v>298</v>
      </c>
      <c r="J648" t="s">
        <v>21</v>
      </c>
      <c r="K648" t="s">
        <v>133</v>
      </c>
      <c r="L648" s="2">
        <v>1</v>
      </c>
      <c r="M648" t="s">
        <v>52</v>
      </c>
      <c r="N648" t="s">
        <v>134</v>
      </c>
      <c r="O648" t="s">
        <v>177</v>
      </c>
    </row>
    <row r="649" spans="1:15" x14ac:dyDescent="0.25">
      <c r="A649" s="2">
        <v>1</v>
      </c>
      <c r="B649" s="2">
        <v>2016</v>
      </c>
      <c r="C649" t="s">
        <v>485</v>
      </c>
      <c r="D649" t="s">
        <v>48</v>
      </c>
      <c r="E649" s="2" t="s">
        <v>12</v>
      </c>
      <c r="F649" s="2">
        <f>VLOOKUP(C649,'Five Year Alumni Srvy 2016 Data'!C:F,4,FALSE)</f>
        <v>0</v>
      </c>
      <c r="G649" s="2" t="str">
        <f>VLOOKUP(F649,Coding!K:L,2,FALSE)</f>
        <v>Non-URM</v>
      </c>
      <c r="H649" t="s">
        <v>298</v>
      </c>
      <c r="I649" t="s">
        <v>298</v>
      </c>
      <c r="J649" t="s">
        <v>21</v>
      </c>
      <c r="K649" t="s">
        <v>151</v>
      </c>
      <c r="L649" s="2">
        <v>10</v>
      </c>
      <c r="M649" t="s">
        <v>52</v>
      </c>
      <c r="N649" t="s">
        <v>152</v>
      </c>
      <c r="O649" t="s">
        <v>287</v>
      </c>
    </row>
    <row r="650" spans="1:15" x14ac:dyDescent="0.25">
      <c r="A650" s="2">
        <v>1</v>
      </c>
      <c r="B650" s="2">
        <v>2016</v>
      </c>
      <c r="C650" t="s">
        <v>485</v>
      </c>
      <c r="D650" t="s">
        <v>48</v>
      </c>
      <c r="E650" s="2" t="s">
        <v>12</v>
      </c>
      <c r="F650" s="2">
        <f>VLOOKUP(C650,'Five Year Alumni Srvy 2016 Data'!C:F,4,FALSE)</f>
        <v>0</v>
      </c>
      <c r="G650" s="2" t="str">
        <f>VLOOKUP(F650,Coding!K:L,2,FALSE)</f>
        <v>Non-URM</v>
      </c>
      <c r="H650" t="s">
        <v>298</v>
      </c>
      <c r="I650" t="s">
        <v>298</v>
      </c>
      <c r="J650" t="s">
        <v>21</v>
      </c>
      <c r="K650" t="s">
        <v>159</v>
      </c>
      <c r="L650" s="3"/>
      <c r="M650" t="s">
        <v>52</v>
      </c>
      <c r="N650" t="s">
        <v>160</v>
      </c>
    </row>
    <row r="651" spans="1:15" x14ac:dyDescent="0.25">
      <c r="A651" s="2">
        <v>1</v>
      </c>
      <c r="B651" s="2">
        <v>2016</v>
      </c>
      <c r="C651" t="s">
        <v>485</v>
      </c>
      <c r="D651" t="s">
        <v>48</v>
      </c>
      <c r="E651" s="2" t="s">
        <v>12</v>
      </c>
      <c r="F651" s="2">
        <f>VLOOKUP(C651,'Five Year Alumni Srvy 2016 Data'!C:F,4,FALSE)</f>
        <v>0</v>
      </c>
      <c r="G651" s="2" t="str">
        <f>VLOOKUP(F651,Coding!K:L,2,FALSE)</f>
        <v>Non-URM</v>
      </c>
      <c r="H651" t="s">
        <v>298</v>
      </c>
      <c r="I651" t="s">
        <v>298</v>
      </c>
      <c r="J651" t="s">
        <v>21</v>
      </c>
      <c r="K651" t="s">
        <v>161</v>
      </c>
      <c r="L651" s="3"/>
      <c r="M651" t="s">
        <v>52</v>
      </c>
      <c r="N651" t="s">
        <v>162</v>
      </c>
    </row>
    <row r="652" spans="1:15" x14ac:dyDescent="0.25">
      <c r="A652" s="2">
        <v>1</v>
      </c>
      <c r="B652" s="2">
        <v>2016</v>
      </c>
      <c r="C652" t="s">
        <v>485</v>
      </c>
      <c r="D652" t="s">
        <v>48</v>
      </c>
      <c r="E652" s="2" t="s">
        <v>12</v>
      </c>
      <c r="F652" s="2">
        <f>VLOOKUP(C652,'Five Year Alumni Srvy 2016 Data'!C:F,4,FALSE)</f>
        <v>0</v>
      </c>
      <c r="G652" s="2" t="str">
        <f>VLOOKUP(F652,Coding!K:L,2,FALSE)</f>
        <v>Non-URM</v>
      </c>
      <c r="H652" t="s">
        <v>298</v>
      </c>
      <c r="I652" t="s">
        <v>298</v>
      </c>
      <c r="J652" t="s">
        <v>21</v>
      </c>
      <c r="K652" t="s">
        <v>163</v>
      </c>
      <c r="L652" s="2">
        <v>4</v>
      </c>
      <c r="M652" t="s">
        <v>52</v>
      </c>
      <c r="N652" t="s">
        <v>164</v>
      </c>
      <c r="O652" t="s">
        <v>313</v>
      </c>
    </row>
    <row r="653" spans="1:15" x14ac:dyDescent="0.25">
      <c r="A653" s="2">
        <v>1</v>
      </c>
      <c r="B653" s="2">
        <v>2016</v>
      </c>
      <c r="C653" t="s">
        <v>203</v>
      </c>
      <c r="D653" t="s">
        <v>204</v>
      </c>
      <c r="E653" s="2" t="s">
        <v>7</v>
      </c>
      <c r="F653" s="2">
        <f>VLOOKUP(C653,'Five Year Alumni Srvy 2016 Data'!C:F,4,FALSE)</f>
        <v>1</v>
      </c>
      <c r="G653" s="2" t="str">
        <f>VLOOKUP(F653,Coding!K:L,2,FALSE)</f>
        <v>URM</v>
      </c>
      <c r="H653" t="s">
        <v>205</v>
      </c>
      <c r="I653" t="s">
        <v>206</v>
      </c>
      <c r="J653" t="s">
        <v>15</v>
      </c>
      <c r="K653" t="s">
        <v>51</v>
      </c>
      <c r="L653" s="2">
        <v>5</v>
      </c>
      <c r="M653" t="s">
        <v>52</v>
      </c>
      <c r="N653" t="s">
        <v>53</v>
      </c>
      <c r="O653" t="s">
        <v>183</v>
      </c>
    </row>
    <row r="654" spans="1:15" x14ac:dyDescent="0.25">
      <c r="A654" s="2">
        <v>1</v>
      </c>
      <c r="B654" s="2">
        <v>2016</v>
      </c>
      <c r="C654" t="s">
        <v>203</v>
      </c>
      <c r="D654" t="s">
        <v>204</v>
      </c>
      <c r="E654" s="2" t="s">
        <v>7</v>
      </c>
      <c r="F654" s="2">
        <f>VLOOKUP(C654,'Five Year Alumni Srvy 2016 Data'!C:F,4,FALSE)</f>
        <v>1</v>
      </c>
      <c r="G654" s="2" t="str">
        <f>VLOOKUP(F654,Coding!K:L,2,FALSE)</f>
        <v>URM</v>
      </c>
      <c r="H654" t="s">
        <v>205</v>
      </c>
      <c r="I654" t="s">
        <v>206</v>
      </c>
      <c r="J654" t="s">
        <v>15</v>
      </c>
      <c r="K654" t="s">
        <v>72</v>
      </c>
      <c r="L654" s="2">
        <v>1</v>
      </c>
      <c r="M654" t="s">
        <v>52</v>
      </c>
      <c r="N654" t="s">
        <v>73</v>
      </c>
      <c r="O654" t="s">
        <v>177</v>
      </c>
    </row>
    <row r="655" spans="1:15" x14ac:dyDescent="0.25">
      <c r="A655" s="2">
        <v>1</v>
      </c>
      <c r="B655" s="2">
        <v>2016</v>
      </c>
      <c r="C655" t="s">
        <v>203</v>
      </c>
      <c r="D655" t="s">
        <v>204</v>
      </c>
      <c r="E655" s="2" t="s">
        <v>7</v>
      </c>
      <c r="F655" s="2">
        <f>VLOOKUP(C655,'Five Year Alumni Srvy 2016 Data'!C:F,4,FALSE)</f>
        <v>1</v>
      </c>
      <c r="G655" s="2" t="str">
        <f>VLOOKUP(F655,Coding!K:L,2,FALSE)</f>
        <v>URM</v>
      </c>
      <c r="H655" t="s">
        <v>205</v>
      </c>
      <c r="I655" t="s">
        <v>206</v>
      </c>
      <c r="J655" t="s">
        <v>15</v>
      </c>
      <c r="K655" t="s">
        <v>133</v>
      </c>
      <c r="L655" s="2">
        <v>1</v>
      </c>
      <c r="M655" t="s">
        <v>52</v>
      </c>
      <c r="N655" t="s">
        <v>134</v>
      </c>
      <c r="O655" t="s">
        <v>177</v>
      </c>
    </row>
    <row r="656" spans="1:15" x14ac:dyDescent="0.25">
      <c r="A656" s="2">
        <v>1</v>
      </c>
      <c r="B656" s="2">
        <v>2016</v>
      </c>
      <c r="C656" t="s">
        <v>203</v>
      </c>
      <c r="D656" t="s">
        <v>204</v>
      </c>
      <c r="E656" s="2" t="s">
        <v>7</v>
      </c>
      <c r="F656" s="2">
        <f>VLOOKUP(C656,'Five Year Alumni Srvy 2016 Data'!C:F,4,FALSE)</f>
        <v>1</v>
      </c>
      <c r="G656" s="2" t="str">
        <f>VLOOKUP(F656,Coding!K:L,2,FALSE)</f>
        <v>URM</v>
      </c>
      <c r="H656" t="s">
        <v>205</v>
      </c>
      <c r="I656" t="s">
        <v>206</v>
      </c>
      <c r="J656" t="s">
        <v>15</v>
      </c>
      <c r="K656" t="s">
        <v>151</v>
      </c>
      <c r="L656" s="2">
        <v>9</v>
      </c>
      <c r="M656" t="s">
        <v>52</v>
      </c>
      <c r="N656" t="s">
        <v>152</v>
      </c>
      <c r="O656" t="s">
        <v>188</v>
      </c>
    </row>
    <row r="657" spans="1:15" x14ac:dyDescent="0.25">
      <c r="A657" s="2">
        <v>1</v>
      </c>
      <c r="B657" s="2">
        <v>2016</v>
      </c>
      <c r="C657" t="s">
        <v>203</v>
      </c>
      <c r="D657" t="s">
        <v>204</v>
      </c>
      <c r="E657" s="2" t="s">
        <v>7</v>
      </c>
      <c r="F657" s="2">
        <f>VLOOKUP(C657,'Five Year Alumni Srvy 2016 Data'!C:F,4,FALSE)</f>
        <v>1</v>
      </c>
      <c r="G657" s="2" t="str">
        <f>VLOOKUP(F657,Coding!K:L,2,FALSE)</f>
        <v>URM</v>
      </c>
      <c r="H657" t="s">
        <v>205</v>
      </c>
      <c r="I657" t="s">
        <v>206</v>
      </c>
      <c r="J657" t="s">
        <v>15</v>
      </c>
      <c r="K657" t="s">
        <v>159</v>
      </c>
      <c r="L657" s="3"/>
      <c r="M657" t="s">
        <v>52</v>
      </c>
      <c r="N657" t="s">
        <v>160</v>
      </c>
    </row>
    <row r="658" spans="1:15" x14ac:dyDescent="0.25">
      <c r="A658" s="2">
        <v>1</v>
      </c>
      <c r="B658" s="2">
        <v>2016</v>
      </c>
      <c r="C658" t="s">
        <v>203</v>
      </c>
      <c r="D658" t="s">
        <v>204</v>
      </c>
      <c r="E658" s="2" t="s">
        <v>7</v>
      </c>
      <c r="F658" s="2">
        <f>VLOOKUP(C658,'Five Year Alumni Srvy 2016 Data'!C:F,4,FALSE)</f>
        <v>1</v>
      </c>
      <c r="G658" s="2" t="str">
        <f>VLOOKUP(F658,Coding!K:L,2,FALSE)</f>
        <v>URM</v>
      </c>
      <c r="H658" t="s">
        <v>205</v>
      </c>
      <c r="I658" t="s">
        <v>206</v>
      </c>
      <c r="J658" t="s">
        <v>15</v>
      </c>
      <c r="K658" t="s">
        <v>161</v>
      </c>
      <c r="L658" s="3"/>
      <c r="M658" t="s">
        <v>52</v>
      </c>
      <c r="N658" t="s">
        <v>162</v>
      </c>
    </row>
    <row r="659" spans="1:15" x14ac:dyDescent="0.25">
      <c r="A659" s="2">
        <v>1</v>
      </c>
      <c r="B659" s="2">
        <v>2016</v>
      </c>
      <c r="C659" t="s">
        <v>203</v>
      </c>
      <c r="D659" t="s">
        <v>204</v>
      </c>
      <c r="E659" s="2" t="s">
        <v>7</v>
      </c>
      <c r="F659" s="2">
        <f>VLOOKUP(C659,'Five Year Alumni Srvy 2016 Data'!C:F,4,FALSE)</f>
        <v>1</v>
      </c>
      <c r="G659" s="2" t="str">
        <f>VLOOKUP(F659,Coding!K:L,2,FALSE)</f>
        <v>URM</v>
      </c>
      <c r="H659" t="s">
        <v>205</v>
      </c>
      <c r="I659" t="s">
        <v>206</v>
      </c>
      <c r="J659" t="s">
        <v>15</v>
      </c>
      <c r="K659" t="s">
        <v>163</v>
      </c>
      <c r="L659" s="2">
        <v>2</v>
      </c>
      <c r="M659" t="s">
        <v>52</v>
      </c>
      <c r="N659" t="s">
        <v>164</v>
      </c>
      <c r="O659" t="s">
        <v>177</v>
      </c>
    </row>
    <row r="660" spans="1:15" x14ac:dyDescent="0.25">
      <c r="A660" s="2">
        <v>1</v>
      </c>
      <c r="B660" s="2">
        <v>2016</v>
      </c>
      <c r="C660" t="s">
        <v>214</v>
      </c>
      <c r="D660" t="s">
        <v>204</v>
      </c>
      <c r="E660" s="2" t="s">
        <v>7</v>
      </c>
      <c r="F660" s="2">
        <f>VLOOKUP(C660,'Five Year Alumni Srvy 2016 Data'!C:F,4,FALSE)</f>
        <v>1</v>
      </c>
      <c r="G660" s="2" t="str">
        <f>VLOOKUP(F660,Coding!K:L,2,FALSE)</f>
        <v>URM</v>
      </c>
      <c r="H660" t="s">
        <v>215</v>
      </c>
      <c r="I660" t="s">
        <v>215</v>
      </c>
      <c r="J660" t="s">
        <v>21</v>
      </c>
      <c r="K660" t="s">
        <v>51</v>
      </c>
      <c r="L660" s="2">
        <v>1</v>
      </c>
      <c r="M660" t="s">
        <v>52</v>
      </c>
      <c r="N660" t="s">
        <v>53</v>
      </c>
      <c r="O660" t="s">
        <v>216</v>
      </c>
    </row>
    <row r="661" spans="1:15" x14ac:dyDescent="0.25">
      <c r="A661" s="2">
        <v>1</v>
      </c>
      <c r="B661" s="2">
        <v>2016</v>
      </c>
      <c r="C661" t="s">
        <v>214</v>
      </c>
      <c r="D661" t="s">
        <v>204</v>
      </c>
      <c r="E661" s="2" t="s">
        <v>7</v>
      </c>
      <c r="F661" s="2">
        <f>VLOOKUP(C661,'Five Year Alumni Srvy 2016 Data'!C:F,4,FALSE)</f>
        <v>1</v>
      </c>
      <c r="G661" s="2" t="str">
        <f>VLOOKUP(F661,Coding!K:L,2,FALSE)</f>
        <v>URM</v>
      </c>
      <c r="H661" t="s">
        <v>215</v>
      </c>
      <c r="I661" t="s">
        <v>215</v>
      </c>
      <c r="J661" t="s">
        <v>21</v>
      </c>
      <c r="K661" t="s">
        <v>72</v>
      </c>
      <c r="L661" s="2">
        <v>1</v>
      </c>
      <c r="M661" t="s">
        <v>52</v>
      </c>
      <c r="N661" t="s">
        <v>73</v>
      </c>
      <c r="O661" t="s">
        <v>177</v>
      </c>
    </row>
    <row r="662" spans="1:15" x14ac:dyDescent="0.25">
      <c r="A662" s="2">
        <v>1</v>
      </c>
      <c r="B662" s="2">
        <v>2016</v>
      </c>
      <c r="C662" t="s">
        <v>214</v>
      </c>
      <c r="D662" t="s">
        <v>204</v>
      </c>
      <c r="E662" s="2" t="s">
        <v>7</v>
      </c>
      <c r="F662" s="2">
        <f>VLOOKUP(C662,'Five Year Alumni Srvy 2016 Data'!C:F,4,FALSE)</f>
        <v>1</v>
      </c>
      <c r="G662" s="2" t="str">
        <f>VLOOKUP(F662,Coding!K:L,2,FALSE)</f>
        <v>URM</v>
      </c>
      <c r="H662" t="s">
        <v>215</v>
      </c>
      <c r="I662" t="s">
        <v>215</v>
      </c>
      <c r="J662" t="s">
        <v>21</v>
      </c>
      <c r="K662" t="s">
        <v>133</v>
      </c>
      <c r="L662" s="2">
        <v>1</v>
      </c>
      <c r="M662" t="s">
        <v>52</v>
      </c>
      <c r="N662" t="s">
        <v>134</v>
      </c>
      <c r="O662" t="s">
        <v>177</v>
      </c>
    </row>
    <row r="663" spans="1:15" x14ac:dyDescent="0.25">
      <c r="A663" s="2">
        <v>1</v>
      </c>
      <c r="B663" s="2">
        <v>2016</v>
      </c>
      <c r="C663" t="s">
        <v>214</v>
      </c>
      <c r="D663" t="s">
        <v>204</v>
      </c>
      <c r="E663" s="2" t="s">
        <v>7</v>
      </c>
      <c r="F663" s="2">
        <f>VLOOKUP(C663,'Five Year Alumni Srvy 2016 Data'!C:F,4,FALSE)</f>
        <v>1</v>
      </c>
      <c r="G663" s="2" t="str">
        <f>VLOOKUP(F663,Coding!K:L,2,FALSE)</f>
        <v>URM</v>
      </c>
      <c r="H663" t="s">
        <v>215</v>
      </c>
      <c r="I663" t="s">
        <v>215</v>
      </c>
      <c r="J663" t="s">
        <v>21</v>
      </c>
      <c r="K663" t="s">
        <v>151</v>
      </c>
      <c r="L663" s="2">
        <v>9</v>
      </c>
      <c r="M663" t="s">
        <v>52</v>
      </c>
      <c r="N663" t="s">
        <v>152</v>
      </c>
      <c r="O663" t="s">
        <v>188</v>
      </c>
    </row>
    <row r="664" spans="1:15" x14ac:dyDescent="0.25">
      <c r="A664" s="2">
        <v>1</v>
      </c>
      <c r="B664" s="2">
        <v>2016</v>
      </c>
      <c r="C664" t="s">
        <v>214</v>
      </c>
      <c r="D664" t="s">
        <v>204</v>
      </c>
      <c r="E664" s="2" t="s">
        <v>7</v>
      </c>
      <c r="F664" s="2">
        <f>VLOOKUP(C664,'Five Year Alumni Srvy 2016 Data'!C:F,4,FALSE)</f>
        <v>1</v>
      </c>
      <c r="G664" s="2" t="str">
        <f>VLOOKUP(F664,Coding!K:L,2,FALSE)</f>
        <v>URM</v>
      </c>
      <c r="H664" t="s">
        <v>215</v>
      </c>
      <c r="I664" t="s">
        <v>215</v>
      </c>
      <c r="J664" t="s">
        <v>21</v>
      </c>
      <c r="K664" t="s">
        <v>159</v>
      </c>
      <c r="L664" s="3"/>
      <c r="M664" t="s">
        <v>52</v>
      </c>
      <c r="N664" t="s">
        <v>160</v>
      </c>
    </row>
    <row r="665" spans="1:15" x14ac:dyDescent="0.25">
      <c r="A665" s="2">
        <v>1</v>
      </c>
      <c r="B665" s="2">
        <v>2016</v>
      </c>
      <c r="C665" t="s">
        <v>214</v>
      </c>
      <c r="D665" t="s">
        <v>204</v>
      </c>
      <c r="E665" s="2" t="s">
        <v>7</v>
      </c>
      <c r="F665" s="2">
        <f>VLOOKUP(C665,'Five Year Alumni Srvy 2016 Data'!C:F,4,FALSE)</f>
        <v>1</v>
      </c>
      <c r="G665" s="2" t="str">
        <f>VLOOKUP(F665,Coding!K:L,2,FALSE)</f>
        <v>URM</v>
      </c>
      <c r="H665" t="s">
        <v>215</v>
      </c>
      <c r="I665" t="s">
        <v>215</v>
      </c>
      <c r="J665" t="s">
        <v>21</v>
      </c>
      <c r="K665" t="s">
        <v>161</v>
      </c>
      <c r="L665" s="3"/>
      <c r="M665" t="s">
        <v>52</v>
      </c>
      <c r="N665" t="s">
        <v>162</v>
      </c>
    </row>
    <row r="666" spans="1:15" x14ac:dyDescent="0.25">
      <c r="A666" s="2">
        <v>1</v>
      </c>
      <c r="B666" s="2">
        <v>2016</v>
      </c>
      <c r="C666" t="s">
        <v>214</v>
      </c>
      <c r="D666" t="s">
        <v>204</v>
      </c>
      <c r="E666" s="2" t="s">
        <v>7</v>
      </c>
      <c r="F666" s="2">
        <f>VLOOKUP(C666,'Five Year Alumni Srvy 2016 Data'!C:F,4,FALSE)</f>
        <v>1</v>
      </c>
      <c r="G666" s="2" t="str">
        <f>VLOOKUP(F666,Coding!K:L,2,FALSE)</f>
        <v>URM</v>
      </c>
      <c r="H666" t="s">
        <v>215</v>
      </c>
      <c r="I666" t="s">
        <v>215</v>
      </c>
      <c r="J666" t="s">
        <v>21</v>
      </c>
      <c r="K666" t="s">
        <v>163</v>
      </c>
      <c r="L666" s="2">
        <v>1</v>
      </c>
      <c r="M666" t="s">
        <v>52</v>
      </c>
      <c r="N666" t="s">
        <v>164</v>
      </c>
      <c r="O666" t="s">
        <v>165</v>
      </c>
    </row>
    <row r="667" spans="1:15" x14ac:dyDescent="0.25">
      <c r="A667" s="2">
        <v>1</v>
      </c>
      <c r="B667" s="2">
        <v>2016</v>
      </c>
      <c r="C667" t="s">
        <v>263</v>
      </c>
      <c r="D667" t="s">
        <v>264</v>
      </c>
      <c r="E667" s="2" t="s">
        <v>7</v>
      </c>
      <c r="F667" s="2">
        <f>VLOOKUP(C667,'Five Year Alumni Srvy 2016 Data'!C:F,4,FALSE)</f>
        <v>1</v>
      </c>
      <c r="G667" s="2" t="str">
        <f>VLOOKUP(F667,Coding!K:L,2,FALSE)</f>
        <v>URM</v>
      </c>
      <c r="H667" t="s">
        <v>248</v>
      </c>
      <c r="I667" t="s">
        <v>249</v>
      </c>
      <c r="J667" t="s">
        <v>17</v>
      </c>
      <c r="K667" t="s">
        <v>51</v>
      </c>
      <c r="L667" s="2">
        <v>5</v>
      </c>
      <c r="M667" t="s">
        <v>52</v>
      </c>
      <c r="N667" t="s">
        <v>53</v>
      </c>
      <c r="O667" t="s">
        <v>183</v>
      </c>
    </row>
    <row r="668" spans="1:15" x14ac:dyDescent="0.25">
      <c r="A668" s="2">
        <v>1</v>
      </c>
      <c r="B668" s="2">
        <v>2016</v>
      </c>
      <c r="C668" t="s">
        <v>263</v>
      </c>
      <c r="D668" t="s">
        <v>264</v>
      </c>
      <c r="E668" s="2" t="s">
        <v>7</v>
      </c>
      <c r="F668" s="2">
        <f>VLOOKUP(C668,'Five Year Alumni Srvy 2016 Data'!C:F,4,FALSE)</f>
        <v>1</v>
      </c>
      <c r="G668" s="2" t="str">
        <f>VLOOKUP(F668,Coding!K:L,2,FALSE)</f>
        <v>URM</v>
      </c>
      <c r="H668" t="s">
        <v>248</v>
      </c>
      <c r="I668" t="s">
        <v>249</v>
      </c>
      <c r="J668" t="s">
        <v>17</v>
      </c>
      <c r="K668" t="s">
        <v>72</v>
      </c>
      <c r="L668" s="2">
        <v>1</v>
      </c>
      <c r="M668" t="s">
        <v>52</v>
      </c>
      <c r="N668" t="s">
        <v>73</v>
      </c>
      <c r="O668" t="s">
        <v>177</v>
      </c>
    </row>
    <row r="669" spans="1:15" x14ac:dyDescent="0.25">
      <c r="A669" s="2">
        <v>1</v>
      </c>
      <c r="B669" s="2">
        <v>2016</v>
      </c>
      <c r="C669" t="s">
        <v>263</v>
      </c>
      <c r="D669" t="s">
        <v>264</v>
      </c>
      <c r="E669" s="2" t="s">
        <v>7</v>
      </c>
      <c r="F669" s="2">
        <f>VLOOKUP(C669,'Five Year Alumni Srvy 2016 Data'!C:F,4,FALSE)</f>
        <v>1</v>
      </c>
      <c r="G669" s="2" t="str">
        <f>VLOOKUP(F669,Coding!K:L,2,FALSE)</f>
        <v>URM</v>
      </c>
      <c r="H669" t="s">
        <v>248</v>
      </c>
      <c r="I669" t="s">
        <v>249</v>
      </c>
      <c r="J669" t="s">
        <v>17</v>
      </c>
      <c r="K669" t="s">
        <v>133</v>
      </c>
      <c r="L669" s="2">
        <v>1</v>
      </c>
      <c r="M669" t="s">
        <v>52</v>
      </c>
      <c r="N669" t="s">
        <v>134</v>
      </c>
      <c r="O669" t="s">
        <v>177</v>
      </c>
    </row>
    <row r="670" spans="1:15" x14ac:dyDescent="0.25">
      <c r="A670" s="2">
        <v>1</v>
      </c>
      <c r="B670" s="2">
        <v>2016</v>
      </c>
      <c r="C670" t="s">
        <v>263</v>
      </c>
      <c r="D670" t="s">
        <v>264</v>
      </c>
      <c r="E670" s="2" t="s">
        <v>7</v>
      </c>
      <c r="F670" s="2">
        <f>VLOOKUP(C670,'Five Year Alumni Srvy 2016 Data'!C:F,4,FALSE)</f>
        <v>1</v>
      </c>
      <c r="G670" s="2" t="str">
        <f>VLOOKUP(F670,Coding!K:L,2,FALSE)</f>
        <v>URM</v>
      </c>
      <c r="H670" t="s">
        <v>248</v>
      </c>
      <c r="I670" t="s">
        <v>249</v>
      </c>
      <c r="J670" t="s">
        <v>17</v>
      </c>
      <c r="K670" t="s">
        <v>151</v>
      </c>
      <c r="L670" s="2">
        <v>9</v>
      </c>
      <c r="M670" t="s">
        <v>52</v>
      </c>
      <c r="N670" t="s">
        <v>152</v>
      </c>
      <c r="O670" t="s">
        <v>188</v>
      </c>
    </row>
    <row r="671" spans="1:15" x14ac:dyDescent="0.25">
      <c r="A671" s="2">
        <v>1</v>
      </c>
      <c r="B671" s="2">
        <v>2016</v>
      </c>
      <c r="C671" t="s">
        <v>263</v>
      </c>
      <c r="D671" t="s">
        <v>264</v>
      </c>
      <c r="E671" s="2" t="s">
        <v>7</v>
      </c>
      <c r="F671" s="2">
        <f>VLOOKUP(C671,'Five Year Alumni Srvy 2016 Data'!C:F,4,FALSE)</f>
        <v>1</v>
      </c>
      <c r="G671" s="2" t="str">
        <f>VLOOKUP(F671,Coding!K:L,2,FALSE)</f>
        <v>URM</v>
      </c>
      <c r="H671" t="s">
        <v>248</v>
      </c>
      <c r="I671" t="s">
        <v>249</v>
      </c>
      <c r="J671" t="s">
        <v>17</v>
      </c>
      <c r="K671" t="s">
        <v>159</v>
      </c>
      <c r="L671" s="3"/>
      <c r="M671" t="s">
        <v>52</v>
      </c>
      <c r="N671" t="s">
        <v>160</v>
      </c>
    </row>
    <row r="672" spans="1:15" x14ac:dyDescent="0.25">
      <c r="A672" s="2">
        <v>1</v>
      </c>
      <c r="B672" s="2">
        <v>2016</v>
      </c>
      <c r="C672" t="s">
        <v>263</v>
      </c>
      <c r="D672" t="s">
        <v>264</v>
      </c>
      <c r="E672" s="2" t="s">
        <v>7</v>
      </c>
      <c r="F672" s="2">
        <f>VLOOKUP(C672,'Five Year Alumni Srvy 2016 Data'!C:F,4,FALSE)</f>
        <v>1</v>
      </c>
      <c r="G672" s="2" t="str">
        <f>VLOOKUP(F672,Coding!K:L,2,FALSE)</f>
        <v>URM</v>
      </c>
      <c r="H672" t="s">
        <v>248</v>
      </c>
      <c r="I672" t="s">
        <v>249</v>
      </c>
      <c r="J672" t="s">
        <v>17</v>
      </c>
      <c r="K672" t="s">
        <v>161</v>
      </c>
      <c r="L672" s="3"/>
      <c r="M672" t="s">
        <v>52</v>
      </c>
      <c r="N672" t="s">
        <v>162</v>
      </c>
    </row>
    <row r="673" spans="1:15" x14ac:dyDescent="0.25">
      <c r="A673" s="2">
        <v>1</v>
      </c>
      <c r="B673" s="2">
        <v>2016</v>
      </c>
      <c r="C673" t="s">
        <v>263</v>
      </c>
      <c r="D673" t="s">
        <v>264</v>
      </c>
      <c r="E673" s="2" t="s">
        <v>7</v>
      </c>
      <c r="F673" s="2">
        <f>VLOOKUP(C673,'Five Year Alumni Srvy 2016 Data'!C:F,4,FALSE)</f>
        <v>1</v>
      </c>
      <c r="G673" s="2" t="str">
        <f>VLOOKUP(F673,Coding!K:L,2,FALSE)</f>
        <v>URM</v>
      </c>
      <c r="H673" t="s">
        <v>248</v>
      </c>
      <c r="I673" t="s">
        <v>249</v>
      </c>
      <c r="J673" t="s">
        <v>17</v>
      </c>
      <c r="K673" t="s">
        <v>163</v>
      </c>
      <c r="L673" s="2">
        <v>1</v>
      </c>
      <c r="M673" t="s">
        <v>52</v>
      </c>
      <c r="N673" t="s">
        <v>164</v>
      </c>
      <c r="O673" t="s">
        <v>165</v>
      </c>
    </row>
    <row r="674" spans="1:15" x14ac:dyDescent="0.25">
      <c r="A674" s="2">
        <v>1</v>
      </c>
      <c r="B674" s="2">
        <v>2016</v>
      </c>
      <c r="C674" t="s">
        <v>269</v>
      </c>
      <c r="D674" t="s">
        <v>48</v>
      </c>
      <c r="E674" s="2" t="s">
        <v>7</v>
      </c>
      <c r="F674" s="2">
        <f>VLOOKUP(C674,'Five Year Alumni Srvy 2016 Data'!C:F,4,FALSE)</f>
        <v>1</v>
      </c>
      <c r="G674" s="2" t="str">
        <f>VLOOKUP(F674,Coding!K:L,2,FALSE)</f>
        <v>URM</v>
      </c>
      <c r="H674" t="s">
        <v>270</v>
      </c>
      <c r="I674" t="s">
        <v>270</v>
      </c>
      <c r="J674" t="s">
        <v>21</v>
      </c>
      <c r="K674" t="s">
        <v>51</v>
      </c>
      <c r="L674" s="3"/>
      <c r="M674" t="s">
        <v>52</v>
      </c>
      <c r="N674" t="s">
        <v>53</v>
      </c>
    </row>
    <row r="675" spans="1:15" x14ac:dyDescent="0.25">
      <c r="A675" s="2">
        <v>1</v>
      </c>
      <c r="B675" s="2">
        <v>2016</v>
      </c>
      <c r="C675" t="s">
        <v>269</v>
      </c>
      <c r="D675" t="s">
        <v>48</v>
      </c>
      <c r="E675" s="2" t="s">
        <v>7</v>
      </c>
      <c r="F675" s="2">
        <f>VLOOKUP(C675,'Five Year Alumni Srvy 2016 Data'!C:F,4,FALSE)</f>
        <v>1</v>
      </c>
      <c r="G675" s="2" t="str">
        <f>VLOOKUP(F675,Coding!K:L,2,FALSE)</f>
        <v>URM</v>
      </c>
      <c r="H675" t="s">
        <v>270</v>
      </c>
      <c r="I675" t="s">
        <v>270</v>
      </c>
      <c r="J675" t="s">
        <v>21</v>
      </c>
      <c r="K675" t="s">
        <v>72</v>
      </c>
      <c r="L675" s="3"/>
      <c r="M675" t="s">
        <v>52</v>
      </c>
      <c r="N675" t="s">
        <v>73</v>
      </c>
    </row>
    <row r="676" spans="1:15" x14ac:dyDescent="0.25">
      <c r="A676" s="2">
        <v>1</v>
      </c>
      <c r="B676" s="2">
        <v>2016</v>
      </c>
      <c r="C676" t="s">
        <v>269</v>
      </c>
      <c r="D676" t="s">
        <v>48</v>
      </c>
      <c r="E676" s="2" t="s">
        <v>7</v>
      </c>
      <c r="F676" s="2">
        <f>VLOOKUP(C676,'Five Year Alumni Srvy 2016 Data'!C:F,4,FALSE)</f>
        <v>1</v>
      </c>
      <c r="G676" s="2" t="str">
        <f>VLOOKUP(F676,Coding!K:L,2,FALSE)</f>
        <v>URM</v>
      </c>
      <c r="H676" t="s">
        <v>270</v>
      </c>
      <c r="I676" t="s">
        <v>270</v>
      </c>
      <c r="J676" t="s">
        <v>21</v>
      </c>
      <c r="K676" t="s">
        <v>133</v>
      </c>
      <c r="L676" s="2">
        <v>2</v>
      </c>
      <c r="M676" t="s">
        <v>52</v>
      </c>
      <c r="N676" t="s">
        <v>134</v>
      </c>
      <c r="O676" t="s">
        <v>63</v>
      </c>
    </row>
    <row r="677" spans="1:15" x14ac:dyDescent="0.25">
      <c r="A677" s="2">
        <v>1</v>
      </c>
      <c r="B677" s="2">
        <v>2016</v>
      </c>
      <c r="C677" t="s">
        <v>269</v>
      </c>
      <c r="D677" t="s">
        <v>48</v>
      </c>
      <c r="E677" s="2" t="s">
        <v>7</v>
      </c>
      <c r="F677" s="2">
        <f>VLOOKUP(C677,'Five Year Alumni Srvy 2016 Data'!C:F,4,FALSE)</f>
        <v>1</v>
      </c>
      <c r="G677" s="2" t="str">
        <f>VLOOKUP(F677,Coding!K:L,2,FALSE)</f>
        <v>URM</v>
      </c>
      <c r="H677" t="s">
        <v>270</v>
      </c>
      <c r="I677" t="s">
        <v>270</v>
      </c>
      <c r="J677" t="s">
        <v>21</v>
      </c>
      <c r="K677" t="s">
        <v>151</v>
      </c>
      <c r="L677" s="3"/>
      <c r="M677" t="s">
        <v>52</v>
      </c>
      <c r="N677" t="s">
        <v>152</v>
      </c>
    </row>
    <row r="678" spans="1:15" x14ac:dyDescent="0.25">
      <c r="A678" s="2">
        <v>1</v>
      </c>
      <c r="B678" s="2">
        <v>2016</v>
      </c>
      <c r="C678" t="s">
        <v>269</v>
      </c>
      <c r="D678" t="s">
        <v>48</v>
      </c>
      <c r="E678" s="2" t="s">
        <v>7</v>
      </c>
      <c r="F678" s="2">
        <f>VLOOKUP(C678,'Five Year Alumni Srvy 2016 Data'!C:F,4,FALSE)</f>
        <v>1</v>
      </c>
      <c r="G678" s="2" t="str">
        <f>VLOOKUP(F678,Coding!K:L,2,FALSE)</f>
        <v>URM</v>
      </c>
      <c r="H678" t="s">
        <v>270</v>
      </c>
      <c r="I678" t="s">
        <v>270</v>
      </c>
      <c r="J678" t="s">
        <v>21</v>
      </c>
      <c r="K678" t="s">
        <v>159</v>
      </c>
      <c r="L678" s="3"/>
      <c r="M678" t="s">
        <v>52</v>
      </c>
      <c r="N678" t="s">
        <v>160</v>
      </c>
    </row>
    <row r="679" spans="1:15" x14ac:dyDescent="0.25">
      <c r="A679" s="2">
        <v>1</v>
      </c>
      <c r="B679" s="2">
        <v>2016</v>
      </c>
      <c r="C679" t="s">
        <v>269</v>
      </c>
      <c r="D679" t="s">
        <v>48</v>
      </c>
      <c r="E679" s="2" t="s">
        <v>7</v>
      </c>
      <c r="F679" s="2">
        <f>VLOOKUP(C679,'Five Year Alumni Srvy 2016 Data'!C:F,4,FALSE)</f>
        <v>1</v>
      </c>
      <c r="G679" s="2" t="str">
        <f>VLOOKUP(F679,Coding!K:L,2,FALSE)</f>
        <v>URM</v>
      </c>
      <c r="H679" t="s">
        <v>270</v>
      </c>
      <c r="I679" t="s">
        <v>270</v>
      </c>
      <c r="J679" t="s">
        <v>21</v>
      </c>
      <c r="K679" t="s">
        <v>161</v>
      </c>
      <c r="L679" s="3"/>
      <c r="M679" t="s">
        <v>52</v>
      </c>
      <c r="N679" t="s">
        <v>162</v>
      </c>
    </row>
    <row r="680" spans="1:15" x14ac:dyDescent="0.25">
      <c r="A680" s="2">
        <v>1</v>
      </c>
      <c r="B680" s="2">
        <v>2016</v>
      </c>
      <c r="C680" t="s">
        <v>269</v>
      </c>
      <c r="D680" t="s">
        <v>48</v>
      </c>
      <c r="E680" s="2" t="s">
        <v>7</v>
      </c>
      <c r="F680" s="2">
        <f>VLOOKUP(C680,'Five Year Alumni Srvy 2016 Data'!C:F,4,FALSE)</f>
        <v>1</v>
      </c>
      <c r="G680" s="2" t="str">
        <f>VLOOKUP(F680,Coding!K:L,2,FALSE)</f>
        <v>URM</v>
      </c>
      <c r="H680" t="s">
        <v>270</v>
      </c>
      <c r="I680" t="s">
        <v>270</v>
      </c>
      <c r="J680" t="s">
        <v>21</v>
      </c>
      <c r="K680" t="s">
        <v>163</v>
      </c>
      <c r="L680" s="2">
        <v>2</v>
      </c>
      <c r="M680" t="s">
        <v>52</v>
      </c>
      <c r="N680" t="s">
        <v>164</v>
      </c>
      <c r="O680" t="s">
        <v>177</v>
      </c>
    </row>
    <row r="681" spans="1:15" x14ac:dyDescent="0.25">
      <c r="A681" s="2">
        <v>1</v>
      </c>
      <c r="B681" s="2">
        <v>2016</v>
      </c>
      <c r="C681" t="s">
        <v>271</v>
      </c>
      <c r="D681" t="s">
        <v>48</v>
      </c>
      <c r="E681" s="2" t="s">
        <v>7</v>
      </c>
      <c r="F681" s="2">
        <f>VLOOKUP(C681,'Five Year Alumni Srvy 2016 Data'!C:F,4,FALSE)</f>
        <v>1</v>
      </c>
      <c r="G681" s="2" t="str">
        <f>VLOOKUP(F681,Coding!K:L,2,FALSE)</f>
        <v>URM</v>
      </c>
      <c r="H681" t="s">
        <v>272</v>
      </c>
      <c r="I681" t="s">
        <v>273</v>
      </c>
      <c r="J681" t="s">
        <v>21</v>
      </c>
      <c r="K681" t="s">
        <v>51</v>
      </c>
      <c r="L681" s="2">
        <v>2</v>
      </c>
      <c r="M681" t="s">
        <v>52</v>
      </c>
      <c r="N681" t="s">
        <v>53</v>
      </c>
      <c r="O681" t="s">
        <v>274</v>
      </c>
    </row>
    <row r="682" spans="1:15" x14ac:dyDescent="0.25">
      <c r="A682" s="2">
        <v>1</v>
      </c>
      <c r="B682" s="2">
        <v>2016</v>
      </c>
      <c r="C682" t="s">
        <v>271</v>
      </c>
      <c r="D682" t="s">
        <v>48</v>
      </c>
      <c r="E682" s="2" t="s">
        <v>7</v>
      </c>
      <c r="F682" s="2">
        <f>VLOOKUP(C682,'Five Year Alumni Srvy 2016 Data'!C:F,4,FALSE)</f>
        <v>1</v>
      </c>
      <c r="G682" s="2" t="str">
        <f>VLOOKUP(F682,Coding!K:L,2,FALSE)</f>
        <v>URM</v>
      </c>
      <c r="H682" t="s">
        <v>272</v>
      </c>
      <c r="I682" t="s">
        <v>273</v>
      </c>
      <c r="J682" t="s">
        <v>21</v>
      </c>
      <c r="K682" t="s">
        <v>72</v>
      </c>
      <c r="L682" s="2">
        <v>1</v>
      </c>
      <c r="M682" t="s">
        <v>52</v>
      </c>
      <c r="N682" t="s">
        <v>73</v>
      </c>
      <c r="O682" t="s">
        <v>177</v>
      </c>
    </row>
    <row r="683" spans="1:15" x14ac:dyDescent="0.25">
      <c r="A683" s="2">
        <v>1</v>
      </c>
      <c r="B683" s="2">
        <v>2016</v>
      </c>
      <c r="C683" t="s">
        <v>271</v>
      </c>
      <c r="D683" t="s">
        <v>48</v>
      </c>
      <c r="E683" s="2" t="s">
        <v>7</v>
      </c>
      <c r="F683" s="2">
        <f>VLOOKUP(C683,'Five Year Alumni Srvy 2016 Data'!C:F,4,FALSE)</f>
        <v>1</v>
      </c>
      <c r="G683" s="2" t="str">
        <f>VLOOKUP(F683,Coding!K:L,2,FALSE)</f>
        <v>URM</v>
      </c>
      <c r="H683" t="s">
        <v>272</v>
      </c>
      <c r="I683" t="s">
        <v>273</v>
      </c>
      <c r="J683" t="s">
        <v>21</v>
      </c>
      <c r="K683" t="s">
        <v>133</v>
      </c>
      <c r="L683" s="2">
        <v>1</v>
      </c>
      <c r="M683" t="s">
        <v>52</v>
      </c>
      <c r="N683" t="s">
        <v>134</v>
      </c>
      <c r="O683" t="s">
        <v>177</v>
      </c>
    </row>
    <row r="684" spans="1:15" x14ac:dyDescent="0.25">
      <c r="A684" s="2">
        <v>1</v>
      </c>
      <c r="B684" s="2">
        <v>2016</v>
      </c>
      <c r="C684" t="s">
        <v>271</v>
      </c>
      <c r="D684" t="s">
        <v>48</v>
      </c>
      <c r="E684" s="2" t="s">
        <v>7</v>
      </c>
      <c r="F684" s="2">
        <f>VLOOKUP(C684,'Five Year Alumni Srvy 2016 Data'!C:F,4,FALSE)</f>
        <v>1</v>
      </c>
      <c r="G684" s="2" t="str">
        <f>VLOOKUP(F684,Coding!K:L,2,FALSE)</f>
        <v>URM</v>
      </c>
      <c r="H684" t="s">
        <v>272</v>
      </c>
      <c r="I684" t="s">
        <v>273</v>
      </c>
      <c r="J684" t="s">
        <v>21</v>
      </c>
      <c r="K684" t="s">
        <v>151</v>
      </c>
      <c r="L684" s="2">
        <v>12</v>
      </c>
      <c r="M684" t="s">
        <v>52</v>
      </c>
      <c r="N684" t="s">
        <v>152</v>
      </c>
      <c r="O684" t="s">
        <v>239</v>
      </c>
    </row>
    <row r="685" spans="1:15" x14ac:dyDescent="0.25">
      <c r="A685" s="2">
        <v>1</v>
      </c>
      <c r="B685" s="2">
        <v>2016</v>
      </c>
      <c r="C685" t="s">
        <v>271</v>
      </c>
      <c r="D685" t="s">
        <v>48</v>
      </c>
      <c r="E685" s="2" t="s">
        <v>7</v>
      </c>
      <c r="F685" s="2">
        <f>VLOOKUP(C685,'Five Year Alumni Srvy 2016 Data'!C:F,4,FALSE)</f>
        <v>1</v>
      </c>
      <c r="G685" s="2" t="str">
        <f>VLOOKUP(F685,Coding!K:L,2,FALSE)</f>
        <v>URM</v>
      </c>
      <c r="H685" t="s">
        <v>272</v>
      </c>
      <c r="I685" t="s">
        <v>273</v>
      </c>
      <c r="J685" t="s">
        <v>21</v>
      </c>
      <c r="K685" t="s">
        <v>159</v>
      </c>
      <c r="L685" s="3"/>
      <c r="M685" t="s">
        <v>52</v>
      </c>
      <c r="N685" t="s">
        <v>160</v>
      </c>
    </row>
    <row r="686" spans="1:15" x14ac:dyDescent="0.25">
      <c r="A686" s="2">
        <v>1</v>
      </c>
      <c r="B686" s="2">
        <v>2016</v>
      </c>
      <c r="C686" t="s">
        <v>271</v>
      </c>
      <c r="D686" t="s">
        <v>48</v>
      </c>
      <c r="E686" s="2" t="s">
        <v>7</v>
      </c>
      <c r="F686" s="2">
        <f>VLOOKUP(C686,'Five Year Alumni Srvy 2016 Data'!C:F,4,FALSE)</f>
        <v>1</v>
      </c>
      <c r="G686" s="2" t="str">
        <f>VLOOKUP(F686,Coding!K:L,2,FALSE)</f>
        <v>URM</v>
      </c>
      <c r="H686" t="s">
        <v>272</v>
      </c>
      <c r="I686" t="s">
        <v>273</v>
      </c>
      <c r="J686" t="s">
        <v>21</v>
      </c>
      <c r="K686" t="s">
        <v>161</v>
      </c>
      <c r="L686" s="3"/>
      <c r="M686" t="s">
        <v>52</v>
      </c>
      <c r="N686" t="s">
        <v>162</v>
      </c>
    </row>
    <row r="687" spans="1:15" x14ac:dyDescent="0.25">
      <c r="A687" s="2">
        <v>1</v>
      </c>
      <c r="B687" s="2">
        <v>2016</v>
      </c>
      <c r="C687" t="s">
        <v>271</v>
      </c>
      <c r="D687" t="s">
        <v>48</v>
      </c>
      <c r="E687" s="2" t="s">
        <v>7</v>
      </c>
      <c r="F687" s="2">
        <f>VLOOKUP(C687,'Five Year Alumni Srvy 2016 Data'!C:F,4,FALSE)</f>
        <v>1</v>
      </c>
      <c r="G687" s="2" t="str">
        <f>VLOOKUP(F687,Coding!K:L,2,FALSE)</f>
        <v>URM</v>
      </c>
      <c r="H687" t="s">
        <v>272</v>
      </c>
      <c r="I687" t="s">
        <v>273</v>
      </c>
      <c r="J687" t="s">
        <v>21</v>
      </c>
      <c r="K687" t="s">
        <v>163</v>
      </c>
      <c r="L687" s="2">
        <v>1</v>
      </c>
      <c r="M687" t="s">
        <v>52</v>
      </c>
      <c r="N687" t="s">
        <v>164</v>
      </c>
      <c r="O687" t="s">
        <v>165</v>
      </c>
    </row>
    <row r="688" spans="1:15" x14ac:dyDescent="0.25">
      <c r="A688" s="2">
        <v>1</v>
      </c>
      <c r="B688" s="2">
        <v>2016</v>
      </c>
      <c r="C688" t="s">
        <v>312</v>
      </c>
      <c r="D688" t="s">
        <v>169</v>
      </c>
      <c r="E688" s="2" t="s">
        <v>7</v>
      </c>
      <c r="F688" s="2">
        <f>VLOOKUP(C688,'Five Year Alumni Srvy 2016 Data'!C:F,4,FALSE)</f>
        <v>1</v>
      </c>
      <c r="G688" s="2" t="str">
        <f>VLOOKUP(F688,Coding!K:L,2,FALSE)</f>
        <v>URM</v>
      </c>
      <c r="H688" t="s">
        <v>270</v>
      </c>
      <c r="I688" t="s">
        <v>270</v>
      </c>
      <c r="J688" t="s">
        <v>21</v>
      </c>
      <c r="K688" t="s">
        <v>51</v>
      </c>
      <c r="L688" s="3"/>
      <c r="M688" t="s">
        <v>52</v>
      </c>
      <c r="N688" t="s">
        <v>53</v>
      </c>
    </row>
    <row r="689" spans="1:15" x14ac:dyDescent="0.25">
      <c r="A689" s="2">
        <v>1</v>
      </c>
      <c r="B689" s="2">
        <v>2016</v>
      </c>
      <c r="C689" t="s">
        <v>312</v>
      </c>
      <c r="D689" t="s">
        <v>169</v>
      </c>
      <c r="E689" s="2" t="s">
        <v>7</v>
      </c>
      <c r="F689" s="2">
        <f>VLOOKUP(C689,'Five Year Alumni Srvy 2016 Data'!C:F,4,FALSE)</f>
        <v>1</v>
      </c>
      <c r="G689" s="2" t="str">
        <f>VLOOKUP(F689,Coding!K:L,2,FALSE)</f>
        <v>URM</v>
      </c>
      <c r="H689" t="s">
        <v>270</v>
      </c>
      <c r="I689" t="s">
        <v>270</v>
      </c>
      <c r="J689" t="s">
        <v>21</v>
      </c>
      <c r="K689" t="s">
        <v>72</v>
      </c>
      <c r="L689" s="3"/>
      <c r="M689" t="s">
        <v>52</v>
      </c>
      <c r="N689" t="s">
        <v>73</v>
      </c>
    </row>
    <row r="690" spans="1:15" x14ac:dyDescent="0.25">
      <c r="A690" s="2">
        <v>1</v>
      </c>
      <c r="B690" s="2">
        <v>2016</v>
      </c>
      <c r="C690" t="s">
        <v>312</v>
      </c>
      <c r="D690" t="s">
        <v>169</v>
      </c>
      <c r="E690" s="2" t="s">
        <v>7</v>
      </c>
      <c r="F690" s="2">
        <f>VLOOKUP(C690,'Five Year Alumni Srvy 2016 Data'!C:F,4,FALSE)</f>
        <v>1</v>
      </c>
      <c r="G690" s="2" t="str">
        <f>VLOOKUP(F690,Coding!K:L,2,FALSE)</f>
        <v>URM</v>
      </c>
      <c r="H690" t="s">
        <v>270</v>
      </c>
      <c r="I690" t="s">
        <v>270</v>
      </c>
      <c r="J690" t="s">
        <v>21</v>
      </c>
      <c r="K690" t="s">
        <v>133</v>
      </c>
      <c r="L690" s="2">
        <v>2</v>
      </c>
      <c r="M690" t="s">
        <v>52</v>
      </c>
      <c r="N690" t="s">
        <v>134</v>
      </c>
      <c r="O690" t="s">
        <v>63</v>
      </c>
    </row>
    <row r="691" spans="1:15" x14ac:dyDescent="0.25">
      <c r="A691" s="2">
        <v>1</v>
      </c>
      <c r="B691" s="2">
        <v>2016</v>
      </c>
      <c r="C691" t="s">
        <v>312</v>
      </c>
      <c r="D691" t="s">
        <v>169</v>
      </c>
      <c r="E691" s="2" t="s">
        <v>7</v>
      </c>
      <c r="F691" s="2">
        <f>VLOOKUP(C691,'Five Year Alumni Srvy 2016 Data'!C:F,4,FALSE)</f>
        <v>1</v>
      </c>
      <c r="G691" s="2" t="str">
        <f>VLOOKUP(F691,Coding!K:L,2,FALSE)</f>
        <v>URM</v>
      </c>
      <c r="H691" t="s">
        <v>270</v>
      </c>
      <c r="I691" t="s">
        <v>270</v>
      </c>
      <c r="J691" t="s">
        <v>21</v>
      </c>
      <c r="K691" t="s">
        <v>151</v>
      </c>
      <c r="L691" s="3"/>
      <c r="M691" t="s">
        <v>52</v>
      </c>
      <c r="N691" t="s">
        <v>152</v>
      </c>
    </row>
    <row r="692" spans="1:15" x14ac:dyDescent="0.25">
      <c r="A692" s="2">
        <v>1</v>
      </c>
      <c r="B692" s="2">
        <v>2016</v>
      </c>
      <c r="C692" t="s">
        <v>312</v>
      </c>
      <c r="D692" t="s">
        <v>169</v>
      </c>
      <c r="E692" s="2" t="s">
        <v>7</v>
      </c>
      <c r="F692" s="2">
        <f>VLOOKUP(C692,'Five Year Alumni Srvy 2016 Data'!C:F,4,FALSE)</f>
        <v>1</v>
      </c>
      <c r="G692" s="2" t="str">
        <f>VLOOKUP(F692,Coding!K:L,2,FALSE)</f>
        <v>URM</v>
      </c>
      <c r="H692" t="s">
        <v>270</v>
      </c>
      <c r="I692" t="s">
        <v>270</v>
      </c>
      <c r="J692" t="s">
        <v>21</v>
      </c>
      <c r="K692" t="s">
        <v>159</v>
      </c>
      <c r="L692" s="3"/>
      <c r="M692" t="s">
        <v>52</v>
      </c>
      <c r="N692" t="s">
        <v>160</v>
      </c>
    </row>
    <row r="693" spans="1:15" x14ac:dyDescent="0.25">
      <c r="A693" s="2">
        <v>1</v>
      </c>
      <c r="B693" s="2">
        <v>2016</v>
      </c>
      <c r="C693" t="s">
        <v>312</v>
      </c>
      <c r="D693" t="s">
        <v>169</v>
      </c>
      <c r="E693" s="2" t="s">
        <v>7</v>
      </c>
      <c r="F693" s="2">
        <f>VLOOKUP(C693,'Five Year Alumni Srvy 2016 Data'!C:F,4,FALSE)</f>
        <v>1</v>
      </c>
      <c r="G693" s="2" t="str">
        <f>VLOOKUP(F693,Coding!K:L,2,FALSE)</f>
        <v>URM</v>
      </c>
      <c r="H693" t="s">
        <v>270</v>
      </c>
      <c r="I693" t="s">
        <v>270</v>
      </c>
      <c r="J693" t="s">
        <v>21</v>
      </c>
      <c r="K693" t="s">
        <v>161</v>
      </c>
      <c r="L693" s="3"/>
      <c r="M693" t="s">
        <v>52</v>
      </c>
      <c r="N693" t="s">
        <v>162</v>
      </c>
    </row>
    <row r="694" spans="1:15" x14ac:dyDescent="0.25">
      <c r="A694" s="2">
        <v>1</v>
      </c>
      <c r="B694" s="2">
        <v>2016</v>
      </c>
      <c r="C694" t="s">
        <v>312</v>
      </c>
      <c r="D694" t="s">
        <v>169</v>
      </c>
      <c r="E694" s="2" t="s">
        <v>7</v>
      </c>
      <c r="F694" s="2">
        <f>VLOOKUP(C694,'Five Year Alumni Srvy 2016 Data'!C:F,4,FALSE)</f>
        <v>1</v>
      </c>
      <c r="G694" s="2" t="str">
        <f>VLOOKUP(F694,Coding!K:L,2,FALSE)</f>
        <v>URM</v>
      </c>
      <c r="H694" t="s">
        <v>270</v>
      </c>
      <c r="I694" t="s">
        <v>270</v>
      </c>
      <c r="J694" t="s">
        <v>21</v>
      </c>
      <c r="K694" t="s">
        <v>163</v>
      </c>
      <c r="L694" s="2">
        <v>4</v>
      </c>
      <c r="M694" t="s">
        <v>52</v>
      </c>
      <c r="N694" t="s">
        <v>164</v>
      </c>
      <c r="O694" t="s">
        <v>313</v>
      </c>
    </row>
    <row r="695" spans="1:15" x14ac:dyDescent="0.25">
      <c r="A695" s="2">
        <v>1</v>
      </c>
      <c r="B695" s="2">
        <v>2016</v>
      </c>
      <c r="C695" t="s">
        <v>317</v>
      </c>
      <c r="D695" t="s">
        <v>169</v>
      </c>
      <c r="E695" s="2" t="s">
        <v>7</v>
      </c>
      <c r="F695" s="2">
        <f>VLOOKUP(C695,'Five Year Alumni Srvy 2016 Data'!C:F,4,FALSE)</f>
        <v>1</v>
      </c>
      <c r="G695" s="2" t="str">
        <f>VLOOKUP(F695,Coding!K:L,2,FALSE)</f>
        <v>URM</v>
      </c>
      <c r="H695" t="s">
        <v>318</v>
      </c>
      <c r="I695" t="s">
        <v>171</v>
      </c>
      <c r="J695" t="s">
        <v>19</v>
      </c>
      <c r="K695" t="s">
        <v>51</v>
      </c>
      <c r="L695" s="3"/>
      <c r="M695" t="s">
        <v>52</v>
      </c>
      <c r="N695" t="s">
        <v>53</v>
      </c>
    </row>
    <row r="696" spans="1:15" x14ac:dyDescent="0.25">
      <c r="A696" s="2">
        <v>1</v>
      </c>
      <c r="B696" s="2">
        <v>2016</v>
      </c>
      <c r="C696" t="s">
        <v>317</v>
      </c>
      <c r="D696" t="s">
        <v>169</v>
      </c>
      <c r="E696" s="2" t="s">
        <v>7</v>
      </c>
      <c r="F696" s="2">
        <f>VLOOKUP(C696,'Five Year Alumni Srvy 2016 Data'!C:F,4,FALSE)</f>
        <v>1</v>
      </c>
      <c r="G696" s="2" t="str">
        <f>VLOOKUP(F696,Coding!K:L,2,FALSE)</f>
        <v>URM</v>
      </c>
      <c r="H696" t="s">
        <v>318</v>
      </c>
      <c r="I696" t="s">
        <v>171</v>
      </c>
      <c r="J696" t="s">
        <v>19</v>
      </c>
      <c r="K696" t="s">
        <v>72</v>
      </c>
      <c r="L696" s="3"/>
      <c r="M696" t="s">
        <v>52</v>
      </c>
      <c r="N696" t="s">
        <v>73</v>
      </c>
    </row>
    <row r="697" spans="1:15" x14ac:dyDescent="0.25">
      <c r="A697" s="2">
        <v>1</v>
      </c>
      <c r="B697" s="2">
        <v>2016</v>
      </c>
      <c r="C697" t="s">
        <v>317</v>
      </c>
      <c r="D697" t="s">
        <v>169</v>
      </c>
      <c r="E697" s="2" t="s">
        <v>7</v>
      </c>
      <c r="F697" s="2">
        <f>VLOOKUP(C697,'Five Year Alumni Srvy 2016 Data'!C:F,4,FALSE)</f>
        <v>1</v>
      </c>
      <c r="G697" s="2" t="str">
        <f>VLOOKUP(F697,Coding!K:L,2,FALSE)</f>
        <v>URM</v>
      </c>
      <c r="H697" t="s">
        <v>318</v>
      </c>
      <c r="I697" t="s">
        <v>171</v>
      </c>
      <c r="J697" t="s">
        <v>19</v>
      </c>
      <c r="K697" t="s">
        <v>133</v>
      </c>
      <c r="L697" s="2">
        <v>2</v>
      </c>
      <c r="M697" t="s">
        <v>52</v>
      </c>
      <c r="N697" t="s">
        <v>134</v>
      </c>
      <c r="O697" t="s">
        <v>63</v>
      </c>
    </row>
    <row r="698" spans="1:15" x14ac:dyDescent="0.25">
      <c r="A698" s="2">
        <v>1</v>
      </c>
      <c r="B698" s="2">
        <v>2016</v>
      </c>
      <c r="C698" t="s">
        <v>317</v>
      </c>
      <c r="D698" t="s">
        <v>169</v>
      </c>
      <c r="E698" s="2" t="s">
        <v>7</v>
      </c>
      <c r="F698" s="2">
        <f>VLOOKUP(C698,'Five Year Alumni Srvy 2016 Data'!C:F,4,FALSE)</f>
        <v>1</v>
      </c>
      <c r="G698" s="2" t="str">
        <f>VLOOKUP(F698,Coding!K:L,2,FALSE)</f>
        <v>URM</v>
      </c>
      <c r="H698" t="s">
        <v>318</v>
      </c>
      <c r="I698" t="s">
        <v>171</v>
      </c>
      <c r="J698" t="s">
        <v>19</v>
      </c>
      <c r="K698" t="s">
        <v>151</v>
      </c>
      <c r="L698" s="3"/>
      <c r="M698" t="s">
        <v>52</v>
      </c>
      <c r="N698" t="s">
        <v>152</v>
      </c>
    </row>
    <row r="699" spans="1:15" x14ac:dyDescent="0.25">
      <c r="A699" s="2">
        <v>1</v>
      </c>
      <c r="B699" s="2">
        <v>2016</v>
      </c>
      <c r="C699" t="s">
        <v>317</v>
      </c>
      <c r="D699" t="s">
        <v>169</v>
      </c>
      <c r="E699" s="2" t="s">
        <v>7</v>
      </c>
      <c r="F699" s="2">
        <f>VLOOKUP(C699,'Five Year Alumni Srvy 2016 Data'!C:F,4,FALSE)</f>
        <v>1</v>
      </c>
      <c r="G699" s="2" t="str">
        <f>VLOOKUP(F699,Coding!K:L,2,FALSE)</f>
        <v>URM</v>
      </c>
      <c r="H699" t="s">
        <v>318</v>
      </c>
      <c r="I699" t="s">
        <v>171</v>
      </c>
      <c r="J699" t="s">
        <v>19</v>
      </c>
      <c r="K699" t="s">
        <v>159</v>
      </c>
      <c r="L699" s="3"/>
      <c r="M699" t="s">
        <v>52</v>
      </c>
      <c r="N699" t="s">
        <v>160</v>
      </c>
    </row>
    <row r="700" spans="1:15" x14ac:dyDescent="0.25">
      <c r="A700" s="2">
        <v>1</v>
      </c>
      <c r="B700" s="2">
        <v>2016</v>
      </c>
      <c r="C700" t="s">
        <v>317</v>
      </c>
      <c r="D700" t="s">
        <v>169</v>
      </c>
      <c r="E700" s="2" t="s">
        <v>7</v>
      </c>
      <c r="F700" s="2">
        <f>VLOOKUP(C700,'Five Year Alumni Srvy 2016 Data'!C:F,4,FALSE)</f>
        <v>1</v>
      </c>
      <c r="G700" s="2" t="str">
        <f>VLOOKUP(F700,Coding!K:L,2,FALSE)</f>
        <v>URM</v>
      </c>
      <c r="H700" t="s">
        <v>318</v>
      </c>
      <c r="I700" t="s">
        <v>171</v>
      </c>
      <c r="J700" t="s">
        <v>19</v>
      </c>
      <c r="K700" t="s">
        <v>161</v>
      </c>
      <c r="L700" s="3"/>
      <c r="M700" t="s">
        <v>52</v>
      </c>
      <c r="N700" t="s">
        <v>162</v>
      </c>
    </row>
    <row r="701" spans="1:15" x14ac:dyDescent="0.25">
      <c r="A701" s="2">
        <v>1</v>
      </c>
      <c r="B701" s="2">
        <v>2016</v>
      </c>
      <c r="C701" t="s">
        <v>317</v>
      </c>
      <c r="D701" t="s">
        <v>169</v>
      </c>
      <c r="E701" s="2" t="s">
        <v>7</v>
      </c>
      <c r="F701" s="2">
        <f>VLOOKUP(C701,'Five Year Alumni Srvy 2016 Data'!C:F,4,FALSE)</f>
        <v>1</v>
      </c>
      <c r="G701" s="2" t="str">
        <f>VLOOKUP(F701,Coding!K:L,2,FALSE)</f>
        <v>URM</v>
      </c>
      <c r="H701" t="s">
        <v>318</v>
      </c>
      <c r="I701" t="s">
        <v>171</v>
      </c>
      <c r="J701" t="s">
        <v>19</v>
      </c>
      <c r="K701" t="s">
        <v>163</v>
      </c>
      <c r="L701" s="2">
        <v>2</v>
      </c>
      <c r="M701" t="s">
        <v>52</v>
      </c>
      <c r="N701" t="s">
        <v>164</v>
      </c>
      <c r="O701" t="s">
        <v>177</v>
      </c>
    </row>
    <row r="702" spans="1:15" x14ac:dyDescent="0.25">
      <c r="A702" s="2">
        <v>1</v>
      </c>
      <c r="B702" s="2">
        <v>2016</v>
      </c>
      <c r="C702" t="s">
        <v>325</v>
      </c>
      <c r="D702" t="s">
        <v>204</v>
      </c>
      <c r="E702" s="2" t="s">
        <v>7</v>
      </c>
      <c r="F702" s="2">
        <f>VLOOKUP(C702,'Five Year Alumni Srvy 2016 Data'!C:F,4,FALSE)</f>
        <v>1</v>
      </c>
      <c r="G702" s="2" t="str">
        <f>VLOOKUP(F702,Coding!K:L,2,FALSE)</f>
        <v>URM</v>
      </c>
      <c r="H702" t="s">
        <v>252</v>
      </c>
      <c r="I702" t="s">
        <v>206</v>
      </c>
      <c r="J702" t="s">
        <v>15</v>
      </c>
      <c r="K702" t="s">
        <v>51</v>
      </c>
      <c r="L702" s="3"/>
      <c r="M702" t="s">
        <v>52</v>
      </c>
      <c r="N702" t="s">
        <v>53</v>
      </c>
    </row>
    <row r="703" spans="1:15" x14ac:dyDescent="0.25">
      <c r="A703" s="2">
        <v>1</v>
      </c>
      <c r="B703" s="2">
        <v>2016</v>
      </c>
      <c r="C703" t="s">
        <v>325</v>
      </c>
      <c r="D703" t="s">
        <v>204</v>
      </c>
      <c r="E703" s="2" t="s">
        <v>7</v>
      </c>
      <c r="F703" s="2">
        <f>VLOOKUP(C703,'Five Year Alumni Srvy 2016 Data'!C:F,4,FALSE)</f>
        <v>1</v>
      </c>
      <c r="G703" s="2" t="str">
        <f>VLOOKUP(F703,Coding!K:L,2,FALSE)</f>
        <v>URM</v>
      </c>
      <c r="H703" t="s">
        <v>252</v>
      </c>
      <c r="I703" t="s">
        <v>206</v>
      </c>
      <c r="J703" t="s">
        <v>15</v>
      </c>
      <c r="K703" t="s">
        <v>72</v>
      </c>
      <c r="L703" s="3"/>
      <c r="M703" t="s">
        <v>52</v>
      </c>
      <c r="N703" t="s">
        <v>73</v>
      </c>
    </row>
    <row r="704" spans="1:15" x14ac:dyDescent="0.25">
      <c r="A704" s="2">
        <v>1</v>
      </c>
      <c r="B704" s="2">
        <v>2016</v>
      </c>
      <c r="C704" t="s">
        <v>325</v>
      </c>
      <c r="D704" t="s">
        <v>204</v>
      </c>
      <c r="E704" s="2" t="s">
        <v>7</v>
      </c>
      <c r="F704" s="2">
        <f>VLOOKUP(C704,'Five Year Alumni Srvy 2016 Data'!C:F,4,FALSE)</f>
        <v>1</v>
      </c>
      <c r="G704" s="2" t="str">
        <f>VLOOKUP(F704,Coding!K:L,2,FALSE)</f>
        <v>URM</v>
      </c>
      <c r="H704" t="s">
        <v>252</v>
      </c>
      <c r="I704" t="s">
        <v>206</v>
      </c>
      <c r="J704" t="s">
        <v>15</v>
      </c>
      <c r="K704" t="s">
        <v>133</v>
      </c>
      <c r="L704" s="2">
        <v>2</v>
      </c>
      <c r="M704" t="s">
        <v>52</v>
      </c>
      <c r="N704" t="s">
        <v>134</v>
      </c>
      <c r="O704" t="s">
        <v>63</v>
      </c>
    </row>
    <row r="705" spans="1:15" x14ac:dyDescent="0.25">
      <c r="A705" s="2">
        <v>1</v>
      </c>
      <c r="B705" s="2">
        <v>2016</v>
      </c>
      <c r="C705" t="s">
        <v>325</v>
      </c>
      <c r="D705" t="s">
        <v>204</v>
      </c>
      <c r="E705" s="2" t="s">
        <v>7</v>
      </c>
      <c r="F705" s="2">
        <f>VLOOKUP(C705,'Five Year Alumni Srvy 2016 Data'!C:F,4,FALSE)</f>
        <v>1</v>
      </c>
      <c r="G705" s="2" t="str">
        <f>VLOOKUP(F705,Coding!K:L,2,FALSE)</f>
        <v>URM</v>
      </c>
      <c r="H705" t="s">
        <v>252</v>
      </c>
      <c r="I705" t="s">
        <v>206</v>
      </c>
      <c r="J705" t="s">
        <v>15</v>
      </c>
      <c r="K705" t="s">
        <v>151</v>
      </c>
      <c r="L705" s="3"/>
      <c r="M705" t="s">
        <v>52</v>
      </c>
      <c r="N705" t="s">
        <v>152</v>
      </c>
    </row>
    <row r="706" spans="1:15" x14ac:dyDescent="0.25">
      <c r="A706" s="2">
        <v>1</v>
      </c>
      <c r="B706" s="2">
        <v>2016</v>
      </c>
      <c r="C706" t="s">
        <v>325</v>
      </c>
      <c r="D706" t="s">
        <v>204</v>
      </c>
      <c r="E706" s="2" t="s">
        <v>7</v>
      </c>
      <c r="F706" s="2">
        <f>VLOOKUP(C706,'Five Year Alumni Srvy 2016 Data'!C:F,4,FALSE)</f>
        <v>1</v>
      </c>
      <c r="G706" s="2" t="str">
        <f>VLOOKUP(F706,Coding!K:L,2,FALSE)</f>
        <v>URM</v>
      </c>
      <c r="H706" t="s">
        <v>252</v>
      </c>
      <c r="I706" t="s">
        <v>206</v>
      </c>
      <c r="J706" t="s">
        <v>15</v>
      </c>
      <c r="K706" t="s">
        <v>159</v>
      </c>
      <c r="L706" s="3"/>
      <c r="M706" t="s">
        <v>52</v>
      </c>
      <c r="N706" t="s">
        <v>160</v>
      </c>
    </row>
    <row r="707" spans="1:15" x14ac:dyDescent="0.25">
      <c r="A707" s="2">
        <v>1</v>
      </c>
      <c r="B707" s="2">
        <v>2016</v>
      </c>
      <c r="C707" t="s">
        <v>325</v>
      </c>
      <c r="D707" t="s">
        <v>204</v>
      </c>
      <c r="E707" s="2" t="s">
        <v>7</v>
      </c>
      <c r="F707" s="2">
        <f>VLOOKUP(C707,'Five Year Alumni Srvy 2016 Data'!C:F,4,FALSE)</f>
        <v>1</v>
      </c>
      <c r="G707" s="2" t="str">
        <f>VLOOKUP(F707,Coding!K:L,2,FALSE)</f>
        <v>URM</v>
      </c>
      <c r="H707" t="s">
        <v>252</v>
      </c>
      <c r="I707" t="s">
        <v>206</v>
      </c>
      <c r="J707" t="s">
        <v>15</v>
      </c>
      <c r="K707" t="s">
        <v>161</v>
      </c>
      <c r="L707" s="3"/>
      <c r="M707" t="s">
        <v>52</v>
      </c>
      <c r="N707" t="s">
        <v>162</v>
      </c>
    </row>
    <row r="708" spans="1:15" x14ac:dyDescent="0.25">
      <c r="A708" s="2">
        <v>1</v>
      </c>
      <c r="B708" s="2">
        <v>2016</v>
      </c>
      <c r="C708" t="s">
        <v>325</v>
      </c>
      <c r="D708" t="s">
        <v>204</v>
      </c>
      <c r="E708" s="2" t="s">
        <v>7</v>
      </c>
      <c r="F708" s="2">
        <f>VLOOKUP(C708,'Five Year Alumni Srvy 2016 Data'!C:F,4,FALSE)</f>
        <v>1</v>
      </c>
      <c r="G708" s="2" t="str">
        <f>VLOOKUP(F708,Coding!K:L,2,FALSE)</f>
        <v>URM</v>
      </c>
      <c r="H708" t="s">
        <v>252</v>
      </c>
      <c r="I708" t="s">
        <v>206</v>
      </c>
      <c r="J708" t="s">
        <v>15</v>
      </c>
      <c r="K708" t="s">
        <v>163</v>
      </c>
      <c r="L708" s="2">
        <v>3</v>
      </c>
      <c r="M708" t="s">
        <v>52</v>
      </c>
      <c r="N708" t="s">
        <v>164</v>
      </c>
      <c r="O708" t="s">
        <v>63</v>
      </c>
    </row>
    <row r="709" spans="1:15" x14ac:dyDescent="0.25">
      <c r="A709" s="2">
        <v>1</v>
      </c>
      <c r="B709" s="2">
        <v>2016</v>
      </c>
      <c r="C709" t="s">
        <v>333</v>
      </c>
      <c r="D709" t="s">
        <v>204</v>
      </c>
      <c r="E709" s="2" t="s">
        <v>7</v>
      </c>
      <c r="F709" s="2">
        <f>VLOOKUP(C709,'Five Year Alumni Srvy 2016 Data'!C:F,4,FALSE)</f>
        <v>1</v>
      </c>
      <c r="G709" s="2" t="str">
        <f>VLOOKUP(F709,Coding!K:L,2,FALSE)</f>
        <v>URM</v>
      </c>
      <c r="H709" t="s">
        <v>198</v>
      </c>
      <c r="I709" t="s">
        <v>199</v>
      </c>
      <c r="J709" t="s">
        <v>17</v>
      </c>
      <c r="K709" t="s">
        <v>51</v>
      </c>
      <c r="L709" s="3"/>
      <c r="M709" t="s">
        <v>52</v>
      </c>
      <c r="N709" t="s">
        <v>53</v>
      </c>
    </row>
    <row r="710" spans="1:15" x14ac:dyDescent="0.25">
      <c r="A710" s="2">
        <v>1</v>
      </c>
      <c r="B710" s="2">
        <v>2016</v>
      </c>
      <c r="C710" t="s">
        <v>333</v>
      </c>
      <c r="D710" t="s">
        <v>204</v>
      </c>
      <c r="E710" s="2" t="s">
        <v>7</v>
      </c>
      <c r="F710" s="2">
        <f>VLOOKUP(C710,'Five Year Alumni Srvy 2016 Data'!C:F,4,FALSE)</f>
        <v>1</v>
      </c>
      <c r="G710" s="2" t="str">
        <f>VLOOKUP(F710,Coding!K:L,2,FALSE)</f>
        <v>URM</v>
      </c>
      <c r="H710" t="s">
        <v>198</v>
      </c>
      <c r="I710" t="s">
        <v>199</v>
      </c>
      <c r="J710" t="s">
        <v>17</v>
      </c>
      <c r="K710" t="s">
        <v>72</v>
      </c>
      <c r="L710" s="3"/>
      <c r="M710" t="s">
        <v>52</v>
      </c>
      <c r="N710" t="s">
        <v>73</v>
      </c>
    </row>
    <row r="711" spans="1:15" x14ac:dyDescent="0.25">
      <c r="A711" s="2">
        <v>1</v>
      </c>
      <c r="B711" s="2">
        <v>2016</v>
      </c>
      <c r="C711" t="s">
        <v>333</v>
      </c>
      <c r="D711" t="s">
        <v>204</v>
      </c>
      <c r="E711" s="2" t="s">
        <v>7</v>
      </c>
      <c r="F711" s="2">
        <f>VLOOKUP(C711,'Five Year Alumni Srvy 2016 Data'!C:F,4,FALSE)</f>
        <v>1</v>
      </c>
      <c r="G711" s="2" t="str">
        <f>VLOOKUP(F711,Coding!K:L,2,FALSE)</f>
        <v>URM</v>
      </c>
      <c r="H711" t="s">
        <v>198</v>
      </c>
      <c r="I711" t="s">
        <v>199</v>
      </c>
      <c r="J711" t="s">
        <v>17</v>
      </c>
      <c r="K711" t="s">
        <v>133</v>
      </c>
      <c r="L711" s="2">
        <v>2</v>
      </c>
      <c r="M711" t="s">
        <v>52</v>
      </c>
      <c r="N711" t="s">
        <v>134</v>
      </c>
      <c r="O711" t="s">
        <v>63</v>
      </c>
    </row>
    <row r="712" spans="1:15" x14ac:dyDescent="0.25">
      <c r="A712" s="2">
        <v>1</v>
      </c>
      <c r="B712" s="2">
        <v>2016</v>
      </c>
      <c r="C712" t="s">
        <v>333</v>
      </c>
      <c r="D712" t="s">
        <v>204</v>
      </c>
      <c r="E712" s="2" t="s">
        <v>7</v>
      </c>
      <c r="F712" s="2">
        <f>VLOOKUP(C712,'Five Year Alumni Srvy 2016 Data'!C:F,4,FALSE)</f>
        <v>1</v>
      </c>
      <c r="G712" s="2" t="str">
        <f>VLOOKUP(F712,Coding!K:L,2,FALSE)</f>
        <v>URM</v>
      </c>
      <c r="H712" t="s">
        <v>198</v>
      </c>
      <c r="I712" t="s">
        <v>199</v>
      </c>
      <c r="J712" t="s">
        <v>17</v>
      </c>
      <c r="K712" t="s">
        <v>151</v>
      </c>
      <c r="L712" s="3"/>
      <c r="M712" t="s">
        <v>52</v>
      </c>
      <c r="N712" t="s">
        <v>152</v>
      </c>
    </row>
    <row r="713" spans="1:15" x14ac:dyDescent="0.25">
      <c r="A713" s="2">
        <v>1</v>
      </c>
      <c r="B713" s="2">
        <v>2016</v>
      </c>
      <c r="C713" t="s">
        <v>333</v>
      </c>
      <c r="D713" t="s">
        <v>204</v>
      </c>
      <c r="E713" s="2" t="s">
        <v>7</v>
      </c>
      <c r="F713" s="2">
        <f>VLOOKUP(C713,'Five Year Alumni Srvy 2016 Data'!C:F,4,FALSE)</f>
        <v>1</v>
      </c>
      <c r="G713" s="2" t="str">
        <f>VLOOKUP(F713,Coding!K:L,2,FALSE)</f>
        <v>URM</v>
      </c>
      <c r="H713" t="s">
        <v>198</v>
      </c>
      <c r="I713" t="s">
        <v>199</v>
      </c>
      <c r="J713" t="s">
        <v>17</v>
      </c>
      <c r="K713" t="s">
        <v>159</v>
      </c>
      <c r="L713" s="3"/>
      <c r="M713" t="s">
        <v>52</v>
      </c>
      <c r="N713" t="s">
        <v>160</v>
      </c>
    </row>
    <row r="714" spans="1:15" x14ac:dyDescent="0.25">
      <c r="A714" s="2">
        <v>1</v>
      </c>
      <c r="B714" s="2">
        <v>2016</v>
      </c>
      <c r="C714" t="s">
        <v>333</v>
      </c>
      <c r="D714" t="s">
        <v>204</v>
      </c>
      <c r="E714" s="2" t="s">
        <v>7</v>
      </c>
      <c r="F714" s="2">
        <f>VLOOKUP(C714,'Five Year Alumni Srvy 2016 Data'!C:F,4,FALSE)</f>
        <v>1</v>
      </c>
      <c r="G714" s="2" t="str">
        <f>VLOOKUP(F714,Coding!K:L,2,FALSE)</f>
        <v>URM</v>
      </c>
      <c r="H714" t="s">
        <v>198</v>
      </c>
      <c r="I714" t="s">
        <v>199</v>
      </c>
      <c r="J714" t="s">
        <v>17</v>
      </c>
      <c r="K714" t="s">
        <v>161</v>
      </c>
      <c r="L714" s="3"/>
      <c r="M714" t="s">
        <v>52</v>
      </c>
      <c r="N714" t="s">
        <v>162</v>
      </c>
    </row>
    <row r="715" spans="1:15" x14ac:dyDescent="0.25">
      <c r="A715" s="2">
        <v>1</v>
      </c>
      <c r="B715" s="2">
        <v>2016</v>
      </c>
      <c r="C715" t="s">
        <v>333</v>
      </c>
      <c r="D715" t="s">
        <v>204</v>
      </c>
      <c r="E715" s="2" t="s">
        <v>7</v>
      </c>
      <c r="F715" s="2">
        <f>VLOOKUP(C715,'Five Year Alumni Srvy 2016 Data'!C:F,4,FALSE)</f>
        <v>1</v>
      </c>
      <c r="G715" s="2" t="str">
        <f>VLOOKUP(F715,Coding!K:L,2,FALSE)</f>
        <v>URM</v>
      </c>
      <c r="H715" t="s">
        <v>198</v>
      </c>
      <c r="I715" t="s">
        <v>199</v>
      </c>
      <c r="J715" t="s">
        <v>17</v>
      </c>
      <c r="K715" t="s">
        <v>163</v>
      </c>
      <c r="L715" s="2">
        <v>2</v>
      </c>
      <c r="M715" t="s">
        <v>52</v>
      </c>
      <c r="N715" t="s">
        <v>164</v>
      </c>
      <c r="O715" t="s">
        <v>177</v>
      </c>
    </row>
    <row r="716" spans="1:15" x14ac:dyDescent="0.25">
      <c r="A716" s="2">
        <v>1</v>
      </c>
      <c r="B716" s="2">
        <v>2016</v>
      </c>
      <c r="C716" t="s">
        <v>341</v>
      </c>
      <c r="D716" t="s">
        <v>48</v>
      </c>
      <c r="E716" s="2" t="s">
        <v>7</v>
      </c>
      <c r="F716" s="2">
        <f>VLOOKUP(C716,'Five Year Alumni Srvy 2016 Data'!C:F,4,FALSE)</f>
        <v>1</v>
      </c>
      <c r="G716" s="2" t="str">
        <f>VLOOKUP(F716,Coding!K:L,2,FALSE)</f>
        <v>URM</v>
      </c>
      <c r="H716" t="s">
        <v>342</v>
      </c>
      <c r="I716" t="s">
        <v>342</v>
      </c>
      <c r="J716" t="s">
        <v>19</v>
      </c>
      <c r="K716" t="s">
        <v>51</v>
      </c>
      <c r="L716" s="2">
        <v>5</v>
      </c>
      <c r="M716" t="s">
        <v>52</v>
      </c>
      <c r="N716" t="s">
        <v>53</v>
      </c>
      <c r="O716" t="s">
        <v>183</v>
      </c>
    </row>
    <row r="717" spans="1:15" x14ac:dyDescent="0.25">
      <c r="A717" s="2">
        <v>1</v>
      </c>
      <c r="B717" s="2">
        <v>2016</v>
      </c>
      <c r="C717" t="s">
        <v>341</v>
      </c>
      <c r="D717" t="s">
        <v>48</v>
      </c>
      <c r="E717" s="2" t="s">
        <v>7</v>
      </c>
      <c r="F717" s="2">
        <f>VLOOKUP(C717,'Five Year Alumni Srvy 2016 Data'!C:F,4,FALSE)</f>
        <v>1</v>
      </c>
      <c r="G717" s="2" t="str">
        <f>VLOOKUP(F717,Coding!K:L,2,FALSE)</f>
        <v>URM</v>
      </c>
      <c r="H717" t="s">
        <v>342</v>
      </c>
      <c r="I717" t="s">
        <v>342</v>
      </c>
      <c r="J717" t="s">
        <v>19</v>
      </c>
      <c r="K717" t="s">
        <v>72</v>
      </c>
      <c r="L717" s="2">
        <v>1</v>
      </c>
      <c r="M717" t="s">
        <v>52</v>
      </c>
      <c r="N717" t="s">
        <v>73</v>
      </c>
      <c r="O717" t="s">
        <v>177</v>
      </c>
    </row>
    <row r="718" spans="1:15" x14ac:dyDescent="0.25">
      <c r="A718" s="2">
        <v>1</v>
      </c>
      <c r="B718" s="2">
        <v>2016</v>
      </c>
      <c r="C718" t="s">
        <v>341</v>
      </c>
      <c r="D718" t="s">
        <v>48</v>
      </c>
      <c r="E718" s="2" t="s">
        <v>7</v>
      </c>
      <c r="F718" s="2">
        <f>VLOOKUP(C718,'Five Year Alumni Srvy 2016 Data'!C:F,4,FALSE)</f>
        <v>1</v>
      </c>
      <c r="G718" s="2" t="str">
        <f>VLOOKUP(F718,Coding!K:L,2,FALSE)</f>
        <v>URM</v>
      </c>
      <c r="H718" t="s">
        <v>342</v>
      </c>
      <c r="I718" t="s">
        <v>342</v>
      </c>
      <c r="J718" t="s">
        <v>19</v>
      </c>
      <c r="K718" t="s">
        <v>133</v>
      </c>
      <c r="L718" s="2">
        <v>1</v>
      </c>
      <c r="M718" t="s">
        <v>52</v>
      </c>
      <c r="N718" t="s">
        <v>134</v>
      </c>
      <c r="O718" t="s">
        <v>177</v>
      </c>
    </row>
    <row r="719" spans="1:15" x14ac:dyDescent="0.25">
      <c r="A719" s="2">
        <v>1</v>
      </c>
      <c r="B719" s="2">
        <v>2016</v>
      </c>
      <c r="C719" t="s">
        <v>341</v>
      </c>
      <c r="D719" t="s">
        <v>48</v>
      </c>
      <c r="E719" s="2" t="s">
        <v>7</v>
      </c>
      <c r="F719" s="2">
        <f>VLOOKUP(C719,'Five Year Alumni Srvy 2016 Data'!C:F,4,FALSE)</f>
        <v>1</v>
      </c>
      <c r="G719" s="2" t="str">
        <f>VLOOKUP(F719,Coding!K:L,2,FALSE)</f>
        <v>URM</v>
      </c>
      <c r="H719" t="s">
        <v>342</v>
      </c>
      <c r="I719" t="s">
        <v>342</v>
      </c>
      <c r="J719" t="s">
        <v>19</v>
      </c>
      <c r="K719" t="s">
        <v>151</v>
      </c>
      <c r="L719" s="2">
        <v>1</v>
      </c>
      <c r="M719" t="s">
        <v>52</v>
      </c>
      <c r="N719" t="s">
        <v>152</v>
      </c>
      <c r="O719" t="s">
        <v>345</v>
      </c>
    </row>
    <row r="720" spans="1:15" x14ac:dyDescent="0.25">
      <c r="A720" s="2">
        <v>1</v>
      </c>
      <c r="B720" s="2">
        <v>2016</v>
      </c>
      <c r="C720" t="s">
        <v>341</v>
      </c>
      <c r="D720" t="s">
        <v>48</v>
      </c>
      <c r="E720" s="2" t="s">
        <v>7</v>
      </c>
      <c r="F720" s="2">
        <f>VLOOKUP(C720,'Five Year Alumni Srvy 2016 Data'!C:F,4,FALSE)</f>
        <v>1</v>
      </c>
      <c r="G720" s="2" t="str">
        <f>VLOOKUP(F720,Coding!K:L,2,FALSE)</f>
        <v>URM</v>
      </c>
      <c r="H720" t="s">
        <v>342</v>
      </c>
      <c r="I720" t="s">
        <v>342</v>
      </c>
      <c r="J720" t="s">
        <v>19</v>
      </c>
      <c r="K720" t="s">
        <v>159</v>
      </c>
      <c r="L720" s="3"/>
      <c r="M720" t="s">
        <v>52</v>
      </c>
      <c r="N720" t="s">
        <v>160</v>
      </c>
    </row>
    <row r="721" spans="1:15" x14ac:dyDescent="0.25">
      <c r="A721" s="2">
        <v>1</v>
      </c>
      <c r="B721" s="2">
        <v>2016</v>
      </c>
      <c r="C721" t="s">
        <v>341</v>
      </c>
      <c r="D721" t="s">
        <v>48</v>
      </c>
      <c r="E721" s="2" t="s">
        <v>7</v>
      </c>
      <c r="F721" s="2">
        <f>VLOOKUP(C721,'Five Year Alumni Srvy 2016 Data'!C:F,4,FALSE)</f>
        <v>1</v>
      </c>
      <c r="G721" s="2" t="str">
        <f>VLOOKUP(F721,Coding!K:L,2,FALSE)</f>
        <v>URM</v>
      </c>
      <c r="H721" t="s">
        <v>342</v>
      </c>
      <c r="I721" t="s">
        <v>342</v>
      </c>
      <c r="J721" t="s">
        <v>19</v>
      </c>
      <c r="K721" t="s">
        <v>161</v>
      </c>
      <c r="L721" s="3"/>
      <c r="M721" t="s">
        <v>52</v>
      </c>
      <c r="N721" t="s">
        <v>162</v>
      </c>
    </row>
    <row r="722" spans="1:15" x14ac:dyDescent="0.25">
      <c r="A722" s="2">
        <v>1</v>
      </c>
      <c r="B722" s="2">
        <v>2016</v>
      </c>
      <c r="C722" t="s">
        <v>341</v>
      </c>
      <c r="D722" t="s">
        <v>48</v>
      </c>
      <c r="E722" s="2" t="s">
        <v>7</v>
      </c>
      <c r="F722" s="2">
        <f>VLOOKUP(C722,'Five Year Alumni Srvy 2016 Data'!C:F,4,FALSE)</f>
        <v>1</v>
      </c>
      <c r="G722" s="2" t="str">
        <f>VLOOKUP(F722,Coding!K:L,2,FALSE)</f>
        <v>URM</v>
      </c>
      <c r="H722" t="s">
        <v>342</v>
      </c>
      <c r="I722" t="s">
        <v>342</v>
      </c>
      <c r="J722" t="s">
        <v>19</v>
      </c>
      <c r="K722" t="s">
        <v>163</v>
      </c>
      <c r="L722" s="2">
        <v>1</v>
      </c>
      <c r="M722" t="s">
        <v>52</v>
      </c>
      <c r="N722" t="s">
        <v>164</v>
      </c>
      <c r="O722" t="s">
        <v>165</v>
      </c>
    </row>
    <row r="723" spans="1:15" x14ac:dyDescent="0.25">
      <c r="A723" s="2">
        <v>1</v>
      </c>
      <c r="B723" s="2">
        <v>2016</v>
      </c>
      <c r="C723" t="s">
        <v>349</v>
      </c>
      <c r="D723" t="s">
        <v>169</v>
      </c>
      <c r="E723" s="2" t="s">
        <v>7</v>
      </c>
      <c r="F723" s="2">
        <f>VLOOKUP(C723,'Five Year Alumni Srvy 2016 Data'!C:F,4,FALSE)</f>
        <v>1</v>
      </c>
      <c r="G723" s="2" t="str">
        <f>VLOOKUP(F723,Coding!K:L,2,FALSE)</f>
        <v>URM</v>
      </c>
      <c r="H723" t="s">
        <v>252</v>
      </c>
      <c r="I723" t="s">
        <v>206</v>
      </c>
      <c r="J723" t="s">
        <v>15</v>
      </c>
      <c r="K723" t="s">
        <v>51</v>
      </c>
      <c r="L723" s="3"/>
      <c r="M723" t="s">
        <v>52</v>
      </c>
      <c r="N723" t="s">
        <v>53</v>
      </c>
    </row>
    <row r="724" spans="1:15" x14ac:dyDescent="0.25">
      <c r="A724" s="2">
        <v>1</v>
      </c>
      <c r="B724" s="2">
        <v>2016</v>
      </c>
      <c r="C724" t="s">
        <v>349</v>
      </c>
      <c r="D724" t="s">
        <v>169</v>
      </c>
      <c r="E724" s="2" t="s">
        <v>7</v>
      </c>
      <c r="F724" s="2">
        <f>VLOOKUP(C724,'Five Year Alumni Srvy 2016 Data'!C:F,4,FALSE)</f>
        <v>1</v>
      </c>
      <c r="G724" s="2" t="str">
        <f>VLOOKUP(F724,Coding!K:L,2,FALSE)</f>
        <v>URM</v>
      </c>
      <c r="H724" t="s">
        <v>252</v>
      </c>
      <c r="I724" t="s">
        <v>206</v>
      </c>
      <c r="J724" t="s">
        <v>15</v>
      </c>
      <c r="K724" t="s">
        <v>72</v>
      </c>
      <c r="L724" s="3"/>
      <c r="M724" t="s">
        <v>52</v>
      </c>
      <c r="N724" t="s">
        <v>73</v>
      </c>
    </row>
    <row r="725" spans="1:15" x14ac:dyDescent="0.25">
      <c r="A725" s="2">
        <v>1</v>
      </c>
      <c r="B725" s="2">
        <v>2016</v>
      </c>
      <c r="C725" t="s">
        <v>349</v>
      </c>
      <c r="D725" t="s">
        <v>169</v>
      </c>
      <c r="E725" s="2" t="s">
        <v>7</v>
      </c>
      <c r="F725" s="2">
        <f>VLOOKUP(C725,'Five Year Alumni Srvy 2016 Data'!C:F,4,FALSE)</f>
        <v>1</v>
      </c>
      <c r="G725" s="2" t="str">
        <f>VLOOKUP(F725,Coding!K:L,2,FALSE)</f>
        <v>URM</v>
      </c>
      <c r="H725" t="s">
        <v>252</v>
      </c>
      <c r="I725" t="s">
        <v>206</v>
      </c>
      <c r="J725" t="s">
        <v>15</v>
      </c>
      <c r="K725" t="s">
        <v>133</v>
      </c>
      <c r="L725" s="2">
        <v>2</v>
      </c>
      <c r="M725" t="s">
        <v>52</v>
      </c>
      <c r="N725" t="s">
        <v>134</v>
      </c>
      <c r="O725" t="s">
        <v>63</v>
      </c>
    </row>
    <row r="726" spans="1:15" x14ac:dyDescent="0.25">
      <c r="A726" s="2">
        <v>1</v>
      </c>
      <c r="B726" s="2">
        <v>2016</v>
      </c>
      <c r="C726" t="s">
        <v>349</v>
      </c>
      <c r="D726" t="s">
        <v>169</v>
      </c>
      <c r="E726" s="2" t="s">
        <v>7</v>
      </c>
      <c r="F726" s="2">
        <f>VLOOKUP(C726,'Five Year Alumni Srvy 2016 Data'!C:F,4,FALSE)</f>
        <v>1</v>
      </c>
      <c r="G726" s="2" t="str">
        <f>VLOOKUP(F726,Coding!K:L,2,FALSE)</f>
        <v>URM</v>
      </c>
      <c r="H726" t="s">
        <v>252</v>
      </c>
      <c r="I726" t="s">
        <v>206</v>
      </c>
      <c r="J726" t="s">
        <v>15</v>
      </c>
      <c r="K726" t="s">
        <v>151</v>
      </c>
      <c r="L726" s="3"/>
      <c r="M726" t="s">
        <v>52</v>
      </c>
      <c r="N726" t="s">
        <v>152</v>
      </c>
    </row>
    <row r="727" spans="1:15" x14ac:dyDescent="0.25">
      <c r="A727" s="2">
        <v>1</v>
      </c>
      <c r="B727" s="2">
        <v>2016</v>
      </c>
      <c r="C727" t="s">
        <v>349</v>
      </c>
      <c r="D727" t="s">
        <v>169</v>
      </c>
      <c r="E727" s="2" t="s">
        <v>7</v>
      </c>
      <c r="F727" s="2">
        <f>VLOOKUP(C727,'Five Year Alumni Srvy 2016 Data'!C:F,4,FALSE)</f>
        <v>1</v>
      </c>
      <c r="G727" s="2" t="str">
        <f>VLOOKUP(F727,Coding!K:L,2,FALSE)</f>
        <v>URM</v>
      </c>
      <c r="H727" t="s">
        <v>252</v>
      </c>
      <c r="I727" t="s">
        <v>206</v>
      </c>
      <c r="J727" t="s">
        <v>15</v>
      </c>
      <c r="K727" t="s">
        <v>159</v>
      </c>
      <c r="L727" s="3"/>
      <c r="M727" t="s">
        <v>52</v>
      </c>
      <c r="N727" t="s">
        <v>160</v>
      </c>
    </row>
    <row r="728" spans="1:15" x14ac:dyDescent="0.25">
      <c r="A728" s="2">
        <v>1</v>
      </c>
      <c r="B728" s="2">
        <v>2016</v>
      </c>
      <c r="C728" t="s">
        <v>349</v>
      </c>
      <c r="D728" t="s">
        <v>169</v>
      </c>
      <c r="E728" s="2" t="s">
        <v>7</v>
      </c>
      <c r="F728" s="2">
        <f>VLOOKUP(C728,'Five Year Alumni Srvy 2016 Data'!C:F,4,FALSE)</f>
        <v>1</v>
      </c>
      <c r="G728" s="2" t="str">
        <f>VLOOKUP(F728,Coding!K:L,2,FALSE)</f>
        <v>URM</v>
      </c>
      <c r="H728" t="s">
        <v>252</v>
      </c>
      <c r="I728" t="s">
        <v>206</v>
      </c>
      <c r="J728" t="s">
        <v>15</v>
      </c>
      <c r="K728" t="s">
        <v>161</v>
      </c>
      <c r="L728" s="3"/>
      <c r="M728" t="s">
        <v>52</v>
      </c>
      <c r="N728" t="s">
        <v>162</v>
      </c>
    </row>
    <row r="729" spans="1:15" x14ac:dyDescent="0.25">
      <c r="A729" s="2">
        <v>1</v>
      </c>
      <c r="B729" s="2">
        <v>2016</v>
      </c>
      <c r="C729" t="s">
        <v>349</v>
      </c>
      <c r="D729" t="s">
        <v>169</v>
      </c>
      <c r="E729" s="2" t="s">
        <v>7</v>
      </c>
      <c r="F729" s="2">
        <f>VLOOKUP(C729,'Five Year Alumni Srvy 2016 Data'!C:F,4,FALSE)</f>
        <v>1</v>
      </c>
      <c r="G729" s="2" t="str">
        <f>VLOOKUP(F729,Coding!K:L,2,FALSE)</f>
        <v>URM</v>
      </c>
      <c r="H729" t="s">
        <v>252</v>
      </c>
      <c r="I729" t="s">
        <v>206</v>
      </c>
      <c r="J729" t="s">
        <v>15</v>
      </c>
      <c r="K729" t="s">
        <v>163</v>
      </c>
      <c r="L729" s="2">
        <v>1</v>
      </c>
      <c r="M729" t="s">
        <v>52</v>
      </c>
      <c r="N729" t="s">
        <v>164</v>
      </c>
      <c r="O729" t="s">
        <v>165</v>
      </c>
    </row>
    <row r="730" spans="1:15" x14ac:dyDescent="0.25">
      <c r="A730" s="2">
        <v>1</v>
      </c>
      <c r="B730" s="2">
        <v>2016</v>
      </c>
      <c r="C730" t="s">
        <v>350</v>
      </c>
      <c r="D730" t="s">
        <v>169</v>
      </c>
      <c r="E730" s="2" t="s">
        <v>7</v>
      </c>
      <c r="F730" s="2">
        <f>VLOOKUP(C730,'Five Year Alumni Srvy 2016 Data'!C:F,4,FALSE)</f>
        <v>1</v>
      </c>
      <c r="G730" s="2" t="str">
        <f>VLOOKUP(F730,Coding!K:L,2,FALSE)</f>
        <v>URM</v>
      </c>
      <c r="H730" t="s">
        <v>272</v>
      </c>
      <c r="I730" t="s">
        <v>273</v>
      </c>
      <c r="J730" t="s">
        <v>21</v>
      </c>
      <c r="K730" t="s">
        <v>51</v>
      </c>
      <c r="L730" s="2">
        <v>1</v>
      </c>
      <c r="M730" t="s">
        <v>52</v>
      </c>
      <c r="N730" t="s">
        <v>53</v>
      </c>
      <c r="O730" t="s">
        <v>216</v>
      </c>
    </row>
    <row r="731" spans="1:15" x14ac:dyDescent="0.25">
      <c r="A731" s="2">
        <v>1</v>
      </c>
      <c r="B731" s="2">
        <v>2016</v>
      </c>
      <c r="C731" t="s">
        <v>350</v>
      </c>
      <c r="D731" t="s">
        <v>169</v>
      </c>
      <c r="E731" s="2" t="s">
        <v>7</v>
      </c>
      <c r="F731" s="2">
        <f>VLOOKUP(C731,'Five Year Alumni Srvy 2016 Data'!C:F,4,FALSE)</f>
        <v>1</v>
      </c>
      <c r="G731" s="2" t="str">
        <f>VLOOKUP(F731,Coding!K:L,2,FALSE)</f>
        <v>URM</v>
      </c>
      <c r="H731" t="s">
        <v>272</v>
      </c>
      <c r="I731" t="s">
        <v>273</v>
      </c>
      <c r="J731" t="s">
        <v>21</v>
      </c>
      <c r="K731" t="s">
        <v>72</v>
      </c>
      <c r="L731" s="2">
        <v>1</v>
      </c>
      <c r="M731" t="s">
        <v>52</v>
      </c>
      <c r="N731" t="s">
        <v>73</v>
      </c>
      <c r="O731" t="s">
        <v>177</v>
      </c>
    </row>
    <row r="732" spans="1:15" x14ac:dyDescent="0.25">
      <c r="A732" s="2">
        <v>1</v>
      </c>
      <c r="B732" s="2">
        <v>2016</v>
      </c>
      <c r="C732" t="s">
        <v>350</v>
      </c>
      <c r="D732" t="s">
        <v>169</v>
      </c>
      <c r="E732" s="2" t="s">
        <v>7</v>
      </c>
      <c r="F732" s="2">
        <f>VLOOKUP(C732,'Five Year Alumni Srvy 2016 Data'!C:F,4,FALSE)</f>
        <v>1</v>
      </c>
      <c r="G732" s="2" t="str">
        <f>VLOOKUP(F732,Coding!K:L,2,FALSE)</f>
        <v>URM</v>
      </c>
      <c r="H732" t="s">
        <v>272</v>
      </c>
      <c r="I732" t="s">
        <v>273</v>
      </c>
      <c r="J732" t="s">
        <v>21</v>
      </c>
      <c r="K732" t="s">
        <v>133</v>
      </c>
      <c r="L732" s="2">
        <v>1</v>
      </c>
      <c r="M732" t="s">
        <v>52</v>
      </c>
      <c r="N732" t="s">
        <v>134</v>
      </c>
      <c r="O732" t="s">
        <v>177</v>
      </c>
    </row>
    <row r="733" spans="1:15" x14ac:dyDescent="0.25">
      <c r="A733" s="2">
        <v>1</v>
      </c>
      <c r="B733" s="2">
        <v>2016</v>
      </c>
      <c r="C733" t="s">
        <v>350</v>
      </c>
      <c r="D733" t="s">
        <v>169</v>
      </c>
      <c r="E733" s="2" t="s">
        <v>7</v>
      </c>
      <c r="F733" s="2">
        <f>VLOOKUP(C733,'Five Year Alumni Srvy 2016 Data'!C:F,4,FALSE)</f>
        <v>1</v>
      </c>
      <c r="G733" s="2" t="str">
        <f>VLOOKUP(F733,Coding!K:L,2,FALSE)</f>
        <v>URM</v>
      </c>
      <c r="H733" t="s">
        <v>272</v>
      </c>
      <c r="I733" t="s">
        <v>273</v>
      </c>
      <c r="J733" t="s">
        <v>21</v>
      </c>
      <c r="K733" t="s">
        <v>151</v>
      </c>
      <c r="L733" s="2">
        <v>10</v>
      </c>
      <c r="M733" t="s">
        <v>52</v>
      </c>
      <c r="N733" t="s">
        <v>152</v>
      </c>
      <c r="O733" t="s">
        <v>287</v>
      </c>
    </row>
    <row r="734" spans="1:15" x14ac:dyDescent="0.25">
      <c r="A734" s="2">
        <v>1</v>
      </c>
      <c r="B734" s="2">
        <v>2016</v>
      </c>
      <c r="C734" t="s">
        <v>350</v>
      </c>
      <c r="D734" t="s">
        <v>169</v>
      </c>
      <c r="E734" s="2" t="s">
        <v>7</v>
      </c>
      <c r="F734" s="2">
        <f>VLOOKUP(C734,'Five Year Alumni Srvy 2016 Data'!C:F,4,FALSE)</f>
        <v>1</v>
      </c>
      <c r="G734" s="2" t="str">
        <f>VLOOKUP(F734,Coding!K:L,2,FALSE)</f>
        <v>URM</v>
      </c>
      <c r="H734" t="s">
        <v>272</v>
      </c>
      <c r="I734" t="s">
        <v>273</v>
      </c>
      <c r="J734" t="s">
        <v>21</v>
      </c>
      <c r="K734" t="s">
        <v>159</v>
      </c>
      <c r="L734" s="3"/>
      <c r="M734" t="s">
        <v>52</v>
      </c>
      <c r="N734" t="s">
        <v>160</v>
      </c>
    </row>
    <row r="735" spans="1:15" x14ac:dyDescent="0.25">
      <c r="A735" s="2">
        <v>1</v>
      </c>
      <c r="B735" s="2">
        <v>2016</v>
      </c>
      <c r="C735" t="s">
        <v>350</v>
      </c>
      <c r="D735" t="s">
        <v>169</v>
      </c>
      <c r="E735" s="2" t="s">
        <v>7</v>
      </c>
      <c r="F735" s="2">
        <f>VLOOKUP(C735,'Five Year Alumni Srvy 2016 Data'!C:F,4,FALSE)</f>
        <v>1</v>
      </c>
      <c r="G735" s="2" t="str">
        <f>VLOOKUP(F735,Coding!K:L,2,FALSE)</f>
        <v>URM</v>
      </c>
      <c r="H735" t="s">
        <v>272</v>
      </c>
      <c r="I735" t="s">
        <v>273</v>
      </c>
      <c r="J735" t="s">
        <v>21</v>
      </c>
      <c r="K735" t="s">
        <v>161</v>
      </c>
      <c r="L735" s="3"/>
      <c r="M735" t="s">
        <v>52</v>
      </c>
      <c r="N735" t="s">
        <v>162</v>
      </c>
    </row>
    <row r="736" spans="1:15" x14ac:dyDescent="0.25">
      <c r="A736" s="2">
        <v>1</v>
      </c>
      <c r="B736" s="2">
        <v>2016</v>
      </c>
      <c r="C736" t="s">
        <v>350</v>
      </c>
      <c r="D736" t="s">
        <v>169</v>
      </c>
      <c r="E736" s="2" t="s">
        <v>7</v>
      </c>
      <c r="F736" s="2">
        <f>VLOOKUP(C736,'Five Year Alumni Srvy 2016 Data'!C:F,4,FALSE)</f>
        <v>1</v>
      </c>
      <c r="G736" s="2" t="str">
        <f>VLOOKUP(F736,Coding!K:L,2,FALSE)</f>
        <v>URM</v>
      </c>
      <c r="H736" t="s">
        <v>272</v>
      </c>
      <c r="I736" t="s">
        <v>273</v>
      </c>
      <c r="J736" t="s">
        <v>21</v>
      </c>
      <c r="K736" t="s">
        <v>163</v>
      </c>
      <c r="L736" s="2">
        <v>1</v>
      </c>
      <c r="M736" t="s">
        <v>52</v>
      </c>
      <c r="N736" t="s">
        <v>164</v>
      </c>
      <c r="O736" t="s">
        <v>165</v>
      </c>
    </row>
    <row r="737" spans="1:15" x14ac:dyDescent="0.25">
      <c r="A737" s="2">
        <v>1</v>
      </c>
      <c r="B737" s="2">
        <v>2016</v>
      </c>
      <c r="C737" t="s">
        <v>353</v>
      </c>
      <c r="D737" t="s">
        <v>48</v>
      </c>
      <c r="E737" s="2" t="s">
        <v>7</v>
      </c>
      <c r="F737" s="2">
        <f>VLOOKUP(C737,'Five Year Alumni Srvy 2016 Data'!C:F,4,FALSE)</f>
        <v>1</v>
      </c>
      <c r="G737" s="2" t="str">
        <f>VLOOKUP(F737,Coding!K:L,2,FALSE)</f>
        <v>URM</v>
      </c>
      <c r="H737" t="s">
        <v>328</v>
      </c>
      <c r="I737" t="s">
        <v>328</v>
      </c>
      <c r="J737" t="s">
        <v>10</v>
      </c>
      <c r="K737" t="s">
        <v>51</v>
      </c>
      <c r="L737" s="3"/>
      <c r="M737" t="s">
        <v>52</v>
      </c>
      <c r="N737" t="s">
        <v>53</v>
      </c>
    </row>
    <row r="738" spans="1:15" x14ac:dyDescent="0.25">
      <c r="A738" s="2">
        <v>1</v>
      </c>
      <c r="B738" s="2">
        <v>2016</v>
      </c>
      <c r="C738" t="s">
        <v>353</v>
      </c>
      <c r="D738" t="s">
        <v>48</v>
      </c>
      <c r="E738" s="2" t="s">
        <v>7</v>
      </c>
      <c r="F738" s="2">
        <f>VLOOKUP(C738,'Five Year Alumni Srvy 2016 Data'!C:F,4,FALSE)</f>
        <v>1</v>
      </c>
      <c r="G738" s="2" t="str">
        <f>VLOOKUP(F738,Coding!K:L,2,FALSE)</f>
        <v>URM</v>
      </c>
      <c r="H738" t="s">
        <v>328</v>
      </c>
      <c r="I738" t="s">
        <v>328</v>
      </c>
      <c r="J738" t="s">
        <v>10</v>
      </c>
      <c r="K738" t="s">
        <v>72</v>
      </c>
      <c r="L738" s="3"/>
      <c r="M738" t="s">
        <v>52</v>
      </c>
      <c r="N738" t="s">
        <v>73</v>
      </c>
    </row>
    <row r="739" spans="1:15" x14ac:dyDescent="0.25">
      <c r="A739" s="2">
        <v>1</v>
      </c>
      <c r="B739" s="2">
        <v>2016</v>
      </c>
      <c r="C739" t="s">
        <v>353</v>
      </c>
      <c r="D739" t="s">
        <v>48</v>
      </c>
      <c r="E739" s="2" t="s">
        <v>7</v>
      </c>
      <c r="F739" s="2">
        <f>VLOOKUP(C739,'Five Year Alumni Srvy 2016 Data'!C:F,4,FALSE)</f>
        <v>1</v>
      </c>
      <c r="G739" s="2" t="str">
        <f>VLOOKUP(F739,Coding!K:L,2,FALSE)</f>
        <v>URM</v>
      </c>
      <c r="H739" t="s">
        <v>328</v>
      </c>
      <c r="I739" t="s">
        <v>328</v>
      </c>
      <c r="J739" t="s">
        <v>10</v>
      </c>
      <c r="K739" t="s">
        <v>133</v>
      </c>
      <c r="L739" s="2">
        <v>2</v>
      </c>
      <c r="M739" t="s">
        <v>52</v>
      </c>
      <c r="N739" t="s">
        <v>134</v>
      </c>
      <c r="O739" t="s">
        <v>63</v>
      </c>
    </row>
    <row r="740" spans="1:15" x14ac:dyDescent="0.25">
      <c r="A740" s="2">
        <v>1</v>
      </c>
      <c r="B740" s="2">
        <v>2016</v>
      </c>
      <c r="C740" t="s">
        <v>353</v>
      </c>
      <c r="D740" t="s">
        <v>48</v>
      </c>
      <c r="E740" s="2" t="s">
        <v>7</v>
      </c>
      <c r="F740" s="2">
        <f>VLOOKUP(C740,'Five Year Alumni Srvy 2016 Data'!C:F,4,FALSE)</f>
        <v>1</v>
      </c>
      <c r="G740" s="2" t="str">
        <f>VLOOKUP(F740,Coding!K:L,2,FALSE)</f>
        <v>URM</v>
      </c>
      <c r="H740" t="s">
        <v>328</v>
      </c>
      <c r="I740" t="s">
        <v>328</v>
      </c>
      <c r="J740" t="s">
        <v>10</v>
      </c>
      <c r="K740" t="s">
        <v>151</v>
      </c>
      <c r="L740" s="3"/>
      <c r="M740" t="s">
        <v>52</v>
      </c>
      <c r="N740" t="s">
        <v>152</v>
      </c>
    </row>
    <row r="741" spans="1:15" x14ac:dyDescent="0.25">
      <c r="A741" s="2">
        <v>1</v>
      </c>
      <c r="B741" s="2">
        <v>2016</v>
      </c>
      <c r="C741" t="s">
        <v>353</v>
      </c>
      <c r="D741" t="s">
        <v>48</v>
      </c>
      <c r="E741" s="2" t="s">
        <v>7</v>
      </c>
      <c r="F741" s="2">
        <f>VLOOKUP(C741,'Five Year Alumni Srvy 2016 Data'!C:F,4,FALSE)</f>
        <v>1</v>
      </c>
      <c r="G741" s="2" t="str">
        <f>VLOOKUP(F741,Coding!K:L,2,FALSE)</f>
        <v>URM</v>
      </c>
      <c r="H741" t="s">
        <v>328</v>
      </c>
      <c r="I741" t="s">
        <v>328</v>
      </c>
      <c r="J741" t="s">
        <v>10</v>
      </c>
      <c r="K741" t="s">
        <v>159</v>
      </c>
      <c r="L741" s="3"/>
      <c r="M741" t="s">
        <v>52</v>
      </c>
      <c r="N741" t="s">
        <v>160</v>
      </c>
    </row>
    <row r="742" spans="1:15" x14ac:dyDescent="0.25">
      <c r="A742" s="2">
        <v>1</v>
      </c>
      <c r="B742" s="2">
        <v>2016</v>
      </c>
      <c r="C742" t="s">
        <v>353</v>
      </c>
      <c r="D742" t="s">
        <v>48</v>
      </c>
      <c r="E742" s="2" t="s">
        <v>7</v>
      </c>
      <c r="F742" s="2">
        <f>VLOOKUP(C742,'Five Year Alumni Srvy 2016 Data'!C:F,4,FALSE)</f>
        <v>1</v>
      </c>
      <c r="G742" s="2" t="str">
        <f>VLOOKUP(F742,Coding!K:L,2,FALSE)</f>
        <v>URM</v>
      </c>
      <c r="H742" t="s">
        <v>328</v>
      </c>
      <c r="I742" t="s">
        <v>328</v>
      </c>
      <c r="J742" t="s">
        <v>10</v>
      </c>
      <c r="K742" t="s">
        <v>161</v>
      </c>
      <c r="L742" s="3"/>
      <c r="M742" t="s">
        <v>52</v>
      </c>
      <c r="N742" t="s">
        <v>162</v>
      </c>
    </row>
    <row r="743" spans="1:15" x14ac:dyDescent="0.25">
      <c r="A743" s="2">
        <v>1</v>
      </c>
      <c r="B743" s="2">
        <v>2016</v>
      </c>
      <c r="C743" t="s">
        <v>353</v>
      </c>
      <c r="D743" t="s">
        <v>48</v>
      </c>
      <c r="E743" s="2" t="s">
        <v>7</v>
      </c>
      <c r="F743" s="2">
        <f>VLOOKUP(C743,'Five Year Alumni Srvy 2016 Data'!C:F,4,FALSE)</f>
        <v>1</v>
      </c>
      <c r="G743" s="2" t="str">
        <f>VLOOKUP(F743,Coding!K:L,2,FALSE)</f>
        <v>URM</v>
      </c>
      <c r="H743" t="s">
        <v>328</v>
      </c>
      <c r="I743" t="s">
        <v>328</v>
      </c>
      <c r="J743" t="s">
        <v>10</v>
      </c>
      <c r="K743" t="s">
        <v>163</v>
      </c>
      <c r="L743" s="2">
        <v>4</v>
      </c>
      <c r="M743" t="s">
        <v>52</v>
      </c>
      <c r="N743" t="s">
        <v>164</v>
      </c>
      <c r="O743" t="s">
        <v>313</v>
      </c>
    </row>
    <row r="744" spans="1:15" x14ac:dyDescent="0.25">
      <c r="A744" s="2">
        <v>1</v>
      </c>
      <c r="B744" s="2">
        <v>2016</v>
      </c>
      <c r="C744" t="s">
        <v>354</v>
      </c>
      <c r="D744" t="s">
        <v>48</v>
      </c>
      <c r="E744" s="2" t="s">
        <v>7</v>
      </c>
      <c r="F744" s="2">
        <f>VLOOKUP(C744,'Five Year Alumni Srvy 2016 Data'!C:F,4,FALSE)</f>
        <v>1</v>
      </c>
      <c r="G744" s="2" t="str">
        <f>VLOOKUP(F744,Coding!K:L,2,FALSE)</f>
        <v>URM</v>
      </c>
      <c r="H744" t="s">
        <v>270</v>
      </c>
      <c r="I744" t="s">
        <v>270</v>
      </c>
      <c r="J744" t="s">
        <v>21</v>
      </c>
      <c r="K744" t="s">
        <v>51</v>
      </c>
      <c r="L744" s="3"/>
      <c r="M744" t="s">
        <v>52</v>
      </c>
      <c r="N744" t="s">
        <v>53</v>
      </c>
    </row>
    <row r="745" spans="1:15" x14ac:dyDescent="0.25">
      <c r="A745" s="2">
        <v>1</v>
      </c>
      <c r="B745" s="2">
        <v>2016</v>
      </c>
      <c r="C745" t="s">
        <v>354</v>
      </c>
      <c r="D745" t="s">
        <v>48</v>
      </c>
      <c r="E745" s="2" t="s">
        <v>7</v>
      </c>
      <c r="F745" s="2">
        <f>VLOOKUP(C745,'Five Year Alumni Srvy 2016 Data'!C:F,4,FALSE)</f>
        <v>1</v>
      </c>
      <c r="G745" s="2" t="str">
        <f>VLOOKUP(F745,Coding!K:L,2,FALSE)</f>
        <v>URM</v>
      </c>
      <c r="H745" t="s">
        <v>270</v>
      </c>
      <c r="I745" t="s">
        <v>270</v>
      </c>
      <c r="J745" t="s">
        <v>21</v>
      </c>
      <c r="K745" t="s">
        <v>72</v>
      </c>
      <c r="L745" s="3"/>
      <c r="M745" t="s">
        <v>52</v>
      </c>
      <c r="N745" t="s">
        <v>73</v>
      </c>
    </row>
    <row r="746" spans="1:15" x14ac:dyDescent="0.25">
      <c r="A746" s="2">
        <v>1</v>
      </c>
      <c r="B746" s="2">
        <v>2016</v>
      </c>
      <c r="C746" t="s">
        <v>354</v>
      </c>
      <c r="D746" t="s">
        <v>48</v>
      </c>
      <c r="E746" s="2" t="s">
        <v>7</v>
      </c>
      <c r="F746" s="2">
        <f>VLOOKUP(C746,'Five Year Alumni Srvy 2016 Data'!C:F,4,FALSE)</f>
        <v>1</v>
      </c>
      <c r="G746" s="2" t="str">
        <f>VLOOKUP(F746,Coding!K:L,2,FALSE)</f>
        <v>URM</v>
      </c>
      <c r="H746" t="s">
        <v>270</v>
      </c>
      <c r="I746" t="s">
        <v>270</v>
      </c>
      <c r="J746" t="s">
        <v>21</v>
      </c>
      <c r="K746" t="s">
        <v>133</v>
      </c>
      <c r="L746" s="2">
        <v>2</v>
      </c>
      <c r="M746" t="s">
        <v>52</v>
      </c>
      <c r="N746" t="s">
        <v>134</v>
      </c>
      <c r="O746" t="s">
        <v>63</v>
      </c>
    </row>
    <row r="747" spans="1:15" x14ac:dyDescent="0.25">
      <c r="A747" s="2">
        <v>1</v>
      </c>
      <c r="B747" s="2">
        <v>2016</v>
      </c>
      <c r="C747" t="s">
        <v>354</v>
      </c>
      <c r="D747" t="s">
        <v>48</v>
      </c>
      <c r="E747" s="2" t="s">
        <v>7</v>
      </c>
      <c r="F747" s="2">
        <f>VLOOKUP(C747,'Five Year Alumni Srvy 2016 Data'!C:F,4,FALSE)</f>
        <v>1</v>
      </c>
      <c r="G747" s="2" t="str">
        <f>VLOOKUP(F747,Coding!K:L,2,FALSE)</f>
        <v>URM</v>
      </c>
      <c r="H747" t="s">
        <v>270</v>
      </c>
      <c r="I747" t="s">
        <v>270</v>
      </c>
      <c r="J747" t="s">
        <v>21</v>
      </c>
      <c r="K747" t="s">
        <v>151</v>
      </c>
      <c r="L747" s="3"/>
      <c r="M747" t="s">
        <v>52</v>
      </c>
      <c r="N747" t="s">
        <v>152</v>
      </c>
    </row>
    <row r="748" spans="1:15" x14ac:dyDescent="0.25">
      <c r="A748" s="2">
        <v>1</v>
      </c>
      <c r="B748" s="2">
        <v>2016</v>
      </c>
      <c r="C748" t="s">
        <v>354</v>
      </c>
      <c r="D748" t="s">
        <v>48</v>
      </c>
      <c r="E748" s="2" t="s">
        <v>7</v>
      </c>
      <c r="F748" s="2">
        <f>VLOOKUP(C748,'Five Year Alumni Srvy 2016 Data'!C:F,4,FALSE)</f>
        <v>1</v>
      </c>
      <c r="G748" s="2" t="str">
        <f>VLOOKUP(F748,Coding!K:L,2,FALSE)</f>
        <v>URM</v>
      </c>
      <c r="H748" t="s">
        <v>270</v>
      </c>
      <c r="I748" t="s">
        <v>270</v>
      </c>
      <c r="J748" t="s">
        <v>21</v>
      </c>
      <c r="K748" t="s">
        <v>159</v>
      </c>
      <c r="L748" s="3"/>
      <c r="M748" t="s">
        <v>52</v>
      </c>
      <c r="N748" t="s">
        <v>160</v>
      </c>
    </row>
    <row r="749" spans="1:15" x14ac:dyDescent="0.25">
      <c r="A749" s="2">
        <v>1</v>
      </c>
      <c r="B749" s="2">
        <v>2016</v>
      </c>
      <c r="C749" t="s">
        <v>354</v>
      </c>
      <c r="D749" t="s">
        <v>48</v>
      </c>
      <c r="E749" s="2" t="s">
        <v>7</v>
      </c>
      <c r="F749" s="2">
        <f>VLOOKUP(C749,'Five Year Alumni Srvy 2016 Data'!C:F,4,FALSE)</f>
        <v>1</v>
      </c>
      <c r="G749" s="2" t="str">
        <f>VLOOKUP(F749,Coding!K:L,2,FALSE)</f>
        <v>URM</v>
      </c>
      <c r="H749" t="s">
        <v>270</v>
      </c>
      <c r="I749" t="s">
        <v>270</v>
      </c>
      <c r="J749" t="s">
        <v>21</v>
      </c>
      <c r="K749" t="s">
        <v>161</v>
      </c>
      <c r="L749" s="3"/>
      <c r="M749" t="s">
        <v>52</v>
      </c>
      <c r="N749" t="s">
        <v>162</v>
      </c>
    </row>
    <row r="750" spans="1:15" x14ac:dyDescent="0.25">
      <c r="A750" s="2">
        <v>1</v>
      </c>
      <c r="B750" s="2">
        <v>2016</v>
      </c>
      <c r="C750" t="s">
        <v>354</v>
      </c>
      <c r="D750" t="s">
        <v>48</v>
      </c>
      <c r="E750" s="2" t="s">
        <v>7</v>
      </c>
      <c r="F750" s="2">
        <f>VLOOKUP(C750,'Five Year Alumni Srvy 2016 Data'!C:F,4,FALSE)</f>
        <v>1</v>
      </c>
      <c r="G750" s="2" t="str">
        <f>VLOOKUP(F750,Coding!K:L,2,FALSE)</f>
        <v>URM</v>
      </c>
      <c r="H750" t="s">
        <v>270</v>
      </c>
      <c r="I750" t="s">
        <v>270</v>
      </c>
      <c r="J750" t="s">
        <v>21</v>
      </c>
      <c r="K750" t="s">
        <v>163</v>
      </c>
      <c r="L750" s="2">
        <v>2</v>
      </c>
      <c r="M750" t="s">
        <v>52</v>
      </c>
      <c r="N750" t="s">
        <v>164</v>
      </c>
      <c r="O750" t="s">
        <v>177</v>
      </c>
    </row>
    <row r="751" spans="1:15" x14ac:dyDescent="0.25">
      <c r="A751" s="2">
        <v>1</v>
      </c>
      <c r="B751" s="2">
        <v>2016</v>
      </c>
      <c r="C751" t="s">
        <v>361</v>
      </c>
      <c r="D751" t="s">
        <v>169</v>
      </c>
      <c r="E751" s="2" t="s">
        <v>7</v>
      </c>
      <c r="F751" s="2">
        <f>VLOOKUP(C751,'Five Year Alumni Srvy 2016 Data'!C:F,4,FALSE)</f>
        <v>1</v>
      </c>
      <c r="G751" s="2" t="str">
        <f>VLOOKUP(F751,Coding!K:L,2,FALSE)</f>
        <v>URM</v>
      </c>
      <c r="H751" t="s">
        <v>362</v>
      </c>
      <c r="I751" t="s">
        <v>348</v>
      </c>
      <c r="J751" t="s">
        <v>10</v>
      </c>
      <c r="K751" t="s">
        <v>51</v>
      </c>
      <c r="L751" s="2">
        <v>6</v>
      </c>
      <c r="M751" t="s">
        <v>52</v>
      </c>
      <c r="N751" t="s">
        <v>53</v>
      </c>
      <c r="O751" t="s">
        <v>172</v>
      </c>
    </row>
    <row r="752" spans="1:15" x14ac:dyDescent="0.25">
      <c r="A752" s="2">
        <v>1</v>
      </c>
      <c r="B752" s="2">
        <v>2016</v>
      </c>
      <c r="C752" t="s">
        <v>361</v>
      </c>
      <c r="D752" t="s">
        <v>169</v>
      </c>
      <c r="E752" s="2" t="s">
        <v>7</v>
      </c>
      <c r="F752" s="2">
        <f>VLOOKUP(C752,'Five Year Alumni Srvy 2016 Data'!C:F,4,FALSE)</f>
        <v>1</v>
      </c>
      <c r="G752" s="2" t="str">
        <f>VLOOKUP(F752,Coding!K:L,2,FALSE)</f>
        <v>URM</v>
      </c>
      <c r="H752" t="s">
        <v>362</v>
      </c>
      <c r="I752" t="s">
        <v>348</v>
      </c>
      <c r="J752" t="s">
        <v>10</v>
      </c>
      <c r="K752" t="s">
        <v>72</v>
      </c>
      <c r="L752" s="2">
        <v>1</v>
      </c>
      <c r="M752" t="s">
        <v>52</v>
      </c>
      <c r="N752" t="s">
        <v>73</v>
      </c>
      <c r="O752" t="s">
        <v>177</v>
      </c>
    </row>
    <row r="753" spans="1:15" x14ac:dyDescent="0.25">
      <c r="A753" s="2">
        <v>1</v>
      </c>
      <c r="B753" s="2">
        <v>2016</v>
      </c>
      <c r="C753" t="s">
        <v>361</v>
      </c>
      <c r="D753" t="s">
        <v>169</v>
      </c>
      <c r="E753" s="2" t="s">
        <v>7</v>
      </c>
      <c r="F753" s="2">
        <f>VLOOKUP(C753,'Five Year Alumni Srvy 2016 Data'!C:F,4,FALSE)</f>
        <v>1</v>
      </c>
      <c r="G753" s="2" t="str">
        <f>VLOOKUP(F753,Coding!K:L,2,FALSE)</f>
        <v>URM</v>
      </c>
      <c r="H753" t="s">
        <v>362</v>
      </c>
      <c r="I753" t="s">
        <v>348</v>
      </c>
      <c r="J753" t="s">
        <v>10</v>
      </c>
      <c r="K753" t="s">
        <v>133</v>
      </c>
      <c r="L753" s="2">
        <v>1</v>
      </c>
      <c r="M753" t="s">
        <v>52</v>
      </c>
      <c r="N753" t="s">
        <v>134</v>
      </c>
      <c r="O753" t="s">
        <v>177</v>
      </c>
    </row>
    <row r="754" spans="1:15" x14ac:dyDescent="0.25">
      <c r="A754" s="2">
        <v>1</v>
      </c>
      <c r="B754" s="2">
        <v>2016</v>
      </c>
      <c r="C754" t="s">
        <v>361</v>
      </c>
      <c r="D754" t="s">
        <v>169</v>
      </c>
      <c r="E754" s="2" t="s">
        <v>7</v>
      </c>
      <c r="F754" s="2">
        <f>VLOOKUP(C754,'Five Year Alumni Srvy 2016 Data'!C:F,4,FALSE)</f>
        <v>1</v>
      </c>
      <c r="G754" s="2" t="str">
        <f>VLOOKUP(F754,Coding!K:L,2,FALSE)</f>
        <v>URM</v>
      </c>
      <c r="H754" t="s">
        <v>362</v>
      </c>
      <c r="I754" t="s">
        <v>348</v>
      </c>
      <c r="J754" t="s">
        <v>10</v>
      </c>
      <c r="K754" t="s">
        <v>151</v>
      </c>
      <c r="L754" s="2">
        <v>10</v>
      </c>
      <c r="M754" t="s">
        <v>52</v>
      </c>
      <c r="N754" t="s">
        <v>152</v>
      </c>
      <c r="O754" t="s">
        <v>287</v>
      </c>
    </row>
    <row r="755" spans="1:15" x14ac:dyDescent="0.25">
      <c r="A755" s="2">
        <v>1</v>
      </c>
      <c r="B755" s="2">
        <v>2016</v>
      </c>
      <c r="C755" t="s">
        <v>361</v>
      </c>
      <c r="D755" t="s">
        <v>169</v>
      </c>
      <c r="E755" s="2" t="s">
        <v>7</v>
      </c>
      <c r="F755" s="2">
        <f>VLOOKUP(C755,'Five Year Alumni Srvy 2016 Data'!C:F,4,FALSE)</f>
        <v>1</v>
      </c>
      <c r="G755" s="2" t="str">
        <f>VLOOKUP(F755,Coding!K:L,2,FALSE)</f>
        <v>URM</v>
      </c>
      <c r="H755" t="s">
        <v>362</v>
      </c>
      <c r="I755" t="s">
        <v>348</v>
      </c>
      <c r="J755" t="s">
        <v>10</v>
      </c>
      <c r="K755" t="s">
        <v>159</v>
      </c>
      <c r="L755" s="3"/>
      <c r="M755" t="s">
        <v>52</v>
      </c>
      <c r="N755" t="s">
        <v>160</v>
      </c>
    </row>
    <row r="756" spans="1:15" x14ac:dyDescent="0.25">
      <c r="A756" s="2">
        <v>1</v>
      </c>
      <c r="B756" s="2">
        <v>2016</v>
      </c>
      <c r="C756" t="s">
        <v>361</v>
      </c>
      <c r="D756" t="s">
        <v>169</v>
      </c>
      <c r="E756" s="2" t="s">
        <v>7</v>
      </c>
      <c r="F756" s="2">
        <f>VLOOKUP(C756,'Five Year Alumni Srvy 2016 Data'!C:F,4,FALSE)</f>
        <v>1</v>
      </c>
      <c r="G756" s="2" t="str">
        <f>VLOOKUP(F756,Coding!K:L,2,FALSE)</f>
        <v>URM</v>
      </c>
      <c r="H756" t="s">
        <v>362</v>
      </c>
      <c r="I756" t="s">
        <v>348</v>
      </c>
      <c r="J756" t="s">
        <v>10</v>
      </c>
      <c r="K756" t="s">
        <v>161</v>
      </c>
      <c r="L756" s="3"/>
      <c r="M756" t="s">
        <v>52</v>
      </c>
      <c r="N756" t="s">
        <v>162</v>
      </c>
    </row>
    <row r="757" spans="1:15" x14ac:dyDescent="0.25">
      <c r="A757" s="2">
        <v>1</v>
      </c>
      <c r="B757" s="2">
        <v>2016</v>
      </c>
      <c r="C757" t="s">
        <v>361</v>
      </c>
      <c r="D757" t="s">
        <v>169</v>
      </c>
      <c r="E757" s="2" t="s">
        <v>7</v>
      </c>
      <c r="F757" s="2">
        <f>VLOOKUP(C757,'Five Year Alumni Srvy 2016 Data'!C:F,4,FALSE)</f>
        <v>1</v>
      </c>
      <c r="G757" s="2" t="str">
        <f>VLOOKUP(F757,Coding!K:L,2,FALSE)</f>
        <v>URM</v>
      </c>
      <c r="H757" t="s">
        <v>362</v>
      </c>
      <c r="I757" t="s">
        <v>348</v>
      </c>
      <c r="J757" t="s">
        <v>10</v>
      </c>
      <c r="K757" t="s">
        <v>163</v>
      </c>
      <c r="L757" s="2">
        <v>2</v>
      </c>
      <c r="M757" t="s">
        <v>52</v>
      </c>
      <c r="N757" t="s">
        <v>164</v>
      </c>
      <c r="O757" t="s">
        <v>177</v>
      </c>
    </row>
    <row r="758" spans="1:15" x14ac:dyDescent="0.25">
      <c r="A758" s="2">
        <v>1</v>
      </c>
      <c r="B758" s="2">
        <v>2016</v>
      </c>
      <c r="C758" t="s">
        <v>372</v>
      </c>
      <c r="D758" t="s">
        <v>204</v>
      </c>
      <c r="E758" s="2" t="s">
        <v>7</v>
      </c>
      <c r="F758" s="2">
        <f>VLOOKUP(C758,'Five Year Alumni Srvy 2016 Data'!C:F,4,FALSE)</f>
        <v>1</v>
      </c>
      <c r="G758" s="2" t="str">
        <f>VLOOKUP(F758,Coding!K:L,2,FALSE)</f>
        <v>URM</v>
      </c>
      <c r="H758" t="s">
        <v>289</v>
      </c>
      <c r="I758" t="s">
        <v>290</v>
      </c>
      <c r="J758" t="s">
        <v>17</v>
      </c>
      <c r="K758" t="s">
        <v>51</v>
      </c>
      <c r="L758" s="3"/>
      <c r="M758" t="s">
        <v>52</v>
      </c>
      <c r="N758" t="s">
        <v>53</v>
      </c>
    </row>
    <row r="759" spans="1:15" x14ac:dyDescent="0.25">
      <c r="A759" s="2">
        <v>1</v>
      </c>
      <c r="B759" s="2">
        <v>2016</v>
      </c>
      <c r="C759" t="s">
        <v>372</v>
      </c>
      <c r="D759" t="s">
        <v>204</v>
      </c>
      <c r="E759" s="2" t="s">
        <v>7</v>
      </c>
      <c r="F759" s="2">
        <f>VLOOKUP(C759,'Five Year Alumni Srvy 2016 Data'!C:F,4,FALSE)</f>
        <v>1</v>
      </c>
      <c r="G759" s="2" t="str">
        <f>VLOOKUP(F759,Coding!K:L,2,FALSE)</f>
        <v>URM</v>
      </c>
      <c r="H759" t="s">
        <v>289</v>
      </c>
      <c r="I759" t="s">
        <v>290</v>
      </c>
      <c r="J759" t="s">
        <v>17</v>
      </c>
      <c r="K759" t="s">
        <v>72</v>
      </c>
      <c r="L759" s="3"/>
      <c r="M759" t="s">
        <v>52</v>
      </c>
      <c r="N759" t="s">
        <v>73</v>
      </c>
    </row>
    <row r="760" spans="1:15" x14ac:dyDescent="0.25">
      <c r="A760" s="2">
        <v>1</v>
      </c>
      <c r="B760" s="2">
        <v>2016</v>
      </c>
      <c r="C760" t="s">
        <v>372</v>
      </c>
      <c r="D760" t="s">
        <v>204</v>
      </c>
      <c r="E760" s="2" t="s">
        <v>7</v>
      </c>
      <c r="F760" s="2">
        <f>VLOOKUP(C760,'Five Year Alumni Srvy 2016 Data'!C:F,4,FALSE)</f>
        <v>1</v>
      </c>
      <c r="G760" s="2" t="str">
        <f>VLOOKUP(F760,Coding!K:L,2,FALSE)</f>
        <v>URM</v>
      </c>
      <c r="H760" t="s">
        <v>289</v>
      </c>
      <c r="I760" t="s">
        <v>290</v>
      </c>
      <c r="J760" t="s">
        <v>17</v>
      </c>
      <c r="K760" t="s">
        <v>133</v>
      </c>
      <c r="L760" s="2">
        <v>2</v>
      </c>
      <c r="M760" t="s">
        <v>52</v>
      </c>
      <c r="N760" t="s">
        <v>134</v>
      </c>
      <c r="O760" t="s">
        <v>63</v>
      </c>
    </row>
    <row r="761" spans="1:15" x14ac:dyDescent="0.25">
      <c r="A761" s="2">
        <v>1</v>
      </c>
      <c r="B761" s="2">
        <v>2016</v>
      </c>
      <c r="C761" t="s">
        <v>372</v>
      </c>
      <c r="D761" t="s">
        <v>204</v>
      </c>
      <c r="E761" s="2" t="s">
        <v>7</v>
      </c>
      <c r="F761" s="2">
        <f>VLOOKUP(C761,'Five Year Alumni Srvy 2016 Data'!C:F,4,FALSE)</f>
        <v>1</v>
      </c>
      <c r="G761" s="2" t="str">
        <f>VLOOKUP(F761,Coding!K:L,2,FALSE)</f>
        <v>URM</v>
      </c>
      <c r="H761" t="s">
        <v>289</v>
      </c>
      <c r="I761" t="s">
        <v>290</v>
      </c>
      <c r="J761" t="s">
        <v>17</v>
      </c>
      <c r="K761" t="s">
        <v>151</v>
      </c>
      <c r="L761" s="3"/>
      <c r="M761" t="s">
        <v>52</v>
      </c>
      <c r="N761" t="s">
        <v>152</v>
      </c>
    </row>
    <row r="762" spans="1:15" x14ac:dyDescent="0.25">
      <c r="A762" s="2">
        <v>1</v>
      </c>
      <c r="B762" s="2">
        <v>2016</v>
      </c>
      <c r="C762" t="s">
        <v>372</v>
      </c>
      <c r="D762" t="s">
        <v>204</v>
      </c>
      <c r="E762" s="2" t="s">
        <v>7</v>
      </c>
      <c r="F762" s="2">
        <f>VLOOKUP(C762,'Five Year Alumni Srvy 2016 Data'!C:F,4,FALSE)</f>
        <v>1</v>
      </c>
      <c r="G762" s="2" t="str">
        <f>VLOOKUP(F762,Coding!K:L,2,FALSE)</f>
        <v>URM</v>
      </c>
      <c r="H762" t="s">
        <v>289</v>
      </c>
      <c r="I762" t="s">
        <v>290</v>
      </c>
      <c r="J762" t="s">
        <v>17</v>
      </c>
      <c r="K762" t="s">
        <v>159</v>
      </c>
      <c r="L762" s="3"/>
      <c r="M762" t="s">
        <v>52</v>
      </c>
      <c r="N762" t="s">
        <v>160</v>
      </c>
    </row>
    <row r="763" spans="1:15" x14ac:dyDescent="0.25">
      <c r="A763" s="2">
        <v>1</v>
      </c>
      <c r="B763" s="2">
        <v>2016</v>
      </c>
      <c r="C763" t="s">
        <v>372</v>
      </c>
      <c r="D763" t="s">
        <v>204</v>
      </c>
      <c r="E763" s="2" t="s">
        <v>7</v>
      </c>
      <c r="F763" s="2">
        <f>VLOOKUP(C763,'Five Year Alumni Srvy 2016 Data'!C:F,4,FALSE)</f>
        <v>1</v>
      </c>
      <c r="G763" s="2" t="str">
        <f>VLOOKUP(F763,Coding!K:L,2,FALSE)</f>
        <v>URM</v>
      </c>
      <c r="H763" t="s">
        <v>289</v>
      </c>
      <c r="I763" t="s">
        <v>290</v>
      </c>
      <c r="J763" t="s">
        <v>17</v>
      </c>
      <c r="K763" t="s">
        <v>161</v>
      </c>
      <c r="L763" s="3"/>
      <c r="M763" t="s">
        <v>52</v>
      </c>
      <c r="N763" t="s">
        <v>162</v>
      </c>
    </row>
    <row r="764" spans="1:15" x14ac:dyDescent="0.25">
      <c r="A764" s="2">
        <v>1</v>
      </c>
      <c r="B764" s="2">
        <v>2016</v>
      </c>
      <c r="C764" t="s">
        <v>372</v>
      </c>
      <c r="D764" t="s">
        <v>204</v>
      </c>
      <c r="E764" s="2" t="s">
        <v>7</v>
      </c>
      <c r="F764" s="2">
        <f>VLOOKUP(C764,'Five Year Alumni Srvy 2016 Data'!C:F,4,FALSE)</f>
        <v>1</v>
      </c>
      <c r="G764" s="2" t="str">
        <f>VLOOKUP(F764,Coding!K:L,2,FALSE)</f>
        <v>URM</v>
      </c>
      <c r="H764" t="s">
        <v>289</v>
      </c>
      <c r="I764" t="s">
        <v>290</v>
      </c>
      <c r="J764" t="s">
        <v>17</v>
      </c>
      <c r="K764" t="s">
        <v>163</v>
      </c>
      <c r="L764" s="2">
        <v>2</v>
      </c>
      <c r="M764" t="s">
        <v>52</v>
      </c>
      <c r="N764" t="s">
        <v>164</v>
      </c>
      <c r="O764" t="s">
        <v>177</v>
      </c>
    </row>
    <row r="765" spans="1:15" x14ac:dyDescent="0.25">
      <c r="A765" s="2">
        <v>1</v>
      </c>
      <c r="B765" s="2">
        <v>2016</v>
      </c>
      <c r="C765" t="s">
        <v>379</v>
      </c>
      <c r="D765" t="s">
        <v>169</v>
      </c>
      <c r="E765" s="2" t="s">
        <v>7</v>
      </c>
      <c r="F765" s="2">
        <f>VLOOKUP(C765,'Five Year Alumni Srvy 2016 Data'!C:F,4,FALSE)</f>
        <v>1</v>
      </c>
      <c r="G765" s="2" t="str">
        <f>VLOOKUP(F765,Coding!K:L,2,FALSE)</f>
        <v>URM</v>
      </c>
      <c r="H765" t="s">
        <v>306</v>
      </c>
      <c r="I765" t="s">
        <v>306</v>
      </c>
      <c r="J765" t="s">
        <v>21</v>
      </c>
      <c r="K765" t="s">
        <v>51</v>
      </c>
      <c r="L765" s="2">
        <v>6</v>
      </c>
      <c r="M765" t="s">
        <v>52</v>
      </c>
      <c r="N765" t="s">
        <v>53</v>
      </c>
      <c r="O765" t="s">
        <v>172</v>
      </c>
    </row>
    <row r="766" spans="1:15" x14ac:dyDescent="0.25">
      <c r="A766" s="2">
        <v>1</v>
      </c>
      <c r="B766" s="2">
        <v>2016</v>
      </c>
      <c r="C766" t="s">
        <v>379</v>
      </c>
      <c r="D766" t="s">
        <v>169</v>
      </c>
      <c r="E766" s="2" t="s">
        <v>7</v>
      </c>
      <c r="F766" s="2">
        <f>VLOOKUP(C766,'Five Year Alumni Srvy 2016 Data'!C:F,4,FALSE)</f>
        <v>1</v>
      </c>
      <c r="G766" s="2" t="str">
        <f>VLOOKUP(F766,Coding!K:L,2,FALSE)</f>
        <v>URM</v>
      </c>
      <c r="H766" t="s">
        <v>306</v>
      </c>
      <c r="I766" t="s">
        <v>306</v>
      </c>
      <c r="J766" t="s">
        <v>21</v>
      </c>
      <c r="K766" t="s">
        <v>72</v>
      </c>
      <c r="L766" s="2">
        <v>4</v>
      </c>
      <c r="M766" t="s">
        <v>52</v>
      </c>
      <c r="N766" t="s">
        <v>73</v>
      </c>
      <c r="O766" t="s">
        <v>262</v>
      </c>
    </row>
    <row r="767" spans="1:15" x14ac:dyDescent="0.25">
      <c r="A767" s="2">
        <v>1</v>
      </c>
      <c r="B767" s="2">
        <v>2016</v>
      </c>
      <c r="C767" t="s">
        <v>379</v>
      </c>
      <c r="D767" t="s">
        <v>169</v>
      </c>
      <c r="E767" s="2" t="s">
        <v>7</v>
      </c>
      <c r="F767" s="2">
        <f>VLOOKUP(C767,'Five Year Alumni Srvy 2016 Data'!C:F,4,FALSE)</f>
        <v>1</v>
      </c>
      <c r="G767" s="2" t="str">
        <f>VLOOKUP(F767,Coding!K:L,2,FALSE)</f>
        <v>URM</v>
      </c>
      <c r="H767" t="s">
        <v>306</v>
      </c>
      <c r="I767" t="s">
        <v>306</v>
      </c>
      <c r="J767" t="s">
        <v>21</v>
      </c>
      <c r="K767" t="s">
        <v>133</v>
      </c>
      <c r="L767" s="2">
        <v>1</v>
      </c>
      <c r="M767" t="s">
        <v>52</v>
      </c>
      <c r="N767" t="s">
        <v>134</v>
      </c>
      <c r="O767" t="s">
        <v>177</v>
      </c>
    </row>
    <row r="768" spans="1:15" x14ac:dyDescent="0.25">
      <c r="A768" s="2">
        <v>1</v>
      </c>
      <c r="B768" s="2">
        <v>2016</v>
      </c>
      <c r="C768" t="s">
        <v>379</v>
      </c>
      <c r="D768" t="s">
        <v>169</v>
      </c>
      <c r="E768" s="2" t="s">
        <v>7</v>
      </c>
      <c r="F768" s="2">
        <f>VLOOKUP(C768,'Five Year Alumni Srvy 2016 Data'!C:F,4,FALSE)</f>
        <v>1</v>
      </c>
      <c r="G768" s="2" t="str">
        <f>VLOOKUP(F768,Coding!K:L,2,FALSE)</f>
        <v>URM</v>
      </c>
      <c r="H768" t="s">
        <v>306</v>
      </c>
      <c r="I768" t="s">
        <v>306</v>
      </c>
      <c r="J768" t="s">
        <v>21</v>
      </c>
      <c r="K768" t="s">
        <v>151</v>
      </c>
      <c r="L768" s="3"/>
      <c r="M768" t="s">
        <v>52</v>
      </c>
      <c r="N768" t="s">
        <v>152</v>
      </c>
    </row>
    <row r="769" spans="1:15" x14ac:dyDescent="0.25">
      <c r="A769" s="2">
        <v>1</v>
      </c>
      <c r="B769" s="2">
        <v>2016</v>
      </c>
      <c r="C769" t="s">
        <v>379</v>
      </c>
      <c r="D769" t="s">
        <v>169</v>
      </c>
      <c r="E769" s="2" t="s">
        <v>7</v>
      </c>
      <c r="F769" s="2">
        <f>VLOOKUP(C769,'Five Year Alumni Srvy 2016 Data'!C:F,4,FALSE)</f>
        <v>1</v>
      </c>
      <c r="G769" s="2" t="str">
        <f>VLOOKUP(F769,Coding!K:L,2,FALSE)</f>
        <v>URM</v>
      </c>
      <c r="H769" t="s">
        <v>306</v>
      </c>
      <c r="I769" t="s">
        <v>306</v>
      </c>
      <c r="J769" t="s">
        <v>21</v>
      </c>
      <c r="K769" t="s">
        <v>159</v>
      </c>
      <c r="L769" s="3"/>
      <c r="M769" t="s">
        <v>52</v>
      </c>
      <c r="N769" t="s">
        <v>160</v>
      </c>
    </row>
    <row r="770" spans="1:15" x14ac:dyDescent="0.25">
      <c r="A770" s="2">
        <v>1</v>
      </c>
      <c r="B770" s="2">
        <v>2016</v>
      </c>
      <c r="C770" t="s">
        <v>379</v>
      </c>
      <c r="D770" t="s">
        <v>169</v>
      </c>
      <c r="E770" s="2" t="s">
        <v>7</v>
      </c>
      <c r="F770" s="2">
        <f>VLOOKUP(C770,'Five Year Alumni Srvy 2016 Data'!C:F,4,FALSE)</f>
        <v>1</v>
      </c>
      <c r="G770" s="2" t="str">
        <f>VLOOKUP(F770,Coding!K:L,2,FALSE)</f>
        <v>URM</v>
      </c>
      <c r="H770" t="s">
        <v>306</v>
      </c>
      <c r="I770" t="s">
        <v>306</v>
      </c>
      <c r="J770" t="s">
        <v>21</v>
      </c>
      <c r="K770" t="s">
        <v>161</v>
      </c>
      <c r="L770" s="2">
        <v>12</v>
      </c>
      <c r="M770" t="s">
        <v>52</v>
      </c>
      <c r="N770" t="s">
        <v>162</v>
      </c>
      <c r="O770" t="s">
        <v>239</v>
      </c>
    </row>
    <row r="771" spans="1:15" x14ac:dyDescent="0.25">
      <c r="A771" s="2">
        <v>1</v>
      </c>
      <c r="B771" s="2">
        <v>2016</v>
      </c>
      <c r="C771" t="s">
        <v>379</v>
      </c>
      <c r="D771" t="s">
        <v>169</v>
      </c>
      <c r="E771" s="2" t="s">
        <v>7</v>
      </c>
      <c r="F771" s="2">
        <f>VLOOKUP(C771,'Five Year Alumni Srvy 2016 Data'!C:F,4,FALSE)</f>
        <v>1</v>
      </c>
      <c r="G771" s="2" t="str">
        <f>VLOOKUP(F771,Coding!K:L,2,FALSE)</f>
        <v>URM</v>
      </c>
      <c r="H771" t="s">
        <v>306</v>
      </c>
      <c r="I771" t="s">
        <v>306</v>
      </c>
      <c r="J771" t="s">
        <v>21</v>
      </c>
      <c r="K771" t="s">
        <v>163</v>
      </c>
      <c r="L771" s="2">
        <v>1</v>
      </c>
      <c r="M771" t="s">
        <v>52</v>
      </c>
      <c r="N771" t="s">
        <v>164</v>
      </c>
      <c r="O771" t="s">
        <v>165</v>
      </c>
    </row>
    <row r="772" spans="1:15" x14ac:dyDescent="0.25">
      <c r="A772" s="2">
        <v>1</v>
      </c>
      <c r="B772" s="2">
        <v>2016</v>
      </c>
      <c r="C772" t="s">
        <v>402</v>
      </c>
      <c r="D772" t="s">
        <v>48</v>
      </c>
      <c r="E772" s="2" t="s">
        <v>7</v>
      </c>
      <c r="F772" s="2">
        <f>VLOOKUP(C772,'Five Year Alumni Srvy 2016 Data'!C:F,4,FALSE)</f>
        <v>1</v>
      </c>
      <c r="G772" s="2" t="str">
        <f>VLOOKUP(F772,Coding!K:L,2,FALSE)</f>
        <v>URM</v>
      </c>
      <c r="H772" t="s">
        <v>272</v>
      </c>
      <c r="I772" t="s">
        <v>273</v>
      </c>
      <c r="J772" t="s">
        <v>21</v>
      </c>
      <c r="K772" t="s">
        <v>51</v>
      </c>
      <c r="L772" s="3"/>
      <c r="M772" t="s">
        <v>52</v>
      </c>
      <c r="N772" t="s">
        <v>53</v>
      </c>
    </row>
    <row r="773" spans="1:15" x14ac:dyDescent="0.25">
      <c r="A773" s="2">
        <v>1</v>
      </c>
      <c r="B773" s="2">
        <v>2016</v>
      </c>
      <c r="C773" t="s">
        <v>402</v>
      </c>
      <c r="D773" t="s">
        <v>48</v>
      </c>
      <c r="E773" s="2" t="s">
        <v>7</v>
      </c>
      <c r="F773" s="2">
        <f>VLOOKUP(C773,'Five Year Alumni Srvy 2016 Data'!C:F,4,FALSE)</f>
        <v>1</v>
      </c>
      <c r="G773" s="2" t="str">
        <f>VLOOKUP(F773,Coding!K:L,2,FALSE)</f>
        <v>URM</v>
      </c>
      <c r="H773" t="s">
        <v>272</v>
      </c>
      <c r="I773" t="s">
        <v>273</v>
      </c>
      <c r="J773" t="s">
        <v>21</v>
      </c>
      <c r="K773" t="s">
        <v>72</v>
      </c>
      <c r="L773" s="3"/>
      <c r="M773" t="s">
        <v>52</v>
      </c>
      <c r="N773" t="s">
        <v>73</v>
      </c>
    </row>
    <row r="774" spans="1:15" x14ac:dyDescent="0.25">
      <c r="A774" s="2">
        <v>1</v>
      </c>
      <c r="B774" s="2">
        <v>2016</v>
      </c>
      <c r="C774" t="s">
        <v>402</v>
      </c>
      <c r="D774" t="s">
        <v>48</v>
      </c>
      <c r="E774" s="2" t="s">
        <v>7</v>
      </c>
      <c r="F774" s="2">
        <f>VLOOKUP(C774,'Five Year Alumni Srvy 2016 Data'!C:F,4,FALSE)</f>
        <v>1</v>
      </c>
      <c r="G774" s="2" t="str">
        <f>VLOOKUP(F774,Coding!K:L,2,FALSE)</f>
        <v>URM</v>
      </c>
      <c r="H774" t="s">
        <v>272</v>
      </c>
      <c r="I774" t="s">
        <v>273</v>
      </c>
      <c r="J774" t="s">
        <v>21</v>
      </c>
      <c r="K774" t="s">
        <v>133</v>
      </c>
      <c r="L774" s="2">
        <v>2</v>
      </c>
      <c r="M774" t="s">
        <v>52</v>
      </c>
      <c r="N774" t="s">
        <v>134</v>
      </c>
      <c r="O774" t="s">
        <v>63</v>
      </c>
    </row>
    <row r="775" spans="1:15" x14ac:dyDescent="0.25">
      <c r="A775" s="2">
        <v>1</v>
      </c>
      <c r="B775" s="2">
        <v>2016</v>
      </c>
      <c r="C775" t="s">
        <v>402</v>
      </c>
      <c r="D775" t="s">
        <v>48</v>
      </c>
      <c r="E775" s="2" t="s">
        <v>7</v>
      </c>
      <c r="F775" s="2">
        <f>VLOOKUP(C775,'Five Year Alumni Srvy 2016 Data'!C:F,4,FALSE)</f>
        <v>1</v>
      </c>
      <c r="G775" s="2" t="str">
        <f>VLOOKUP(F775,Coding!K:L,2,FALSE)</f>
        <v>URM</v>
      </c>
      <c r="H775" t="s">
        <v>272</v>
      </c>
      <c r="I775" t="s">
        <v>273</v>
      </c>
      <c r="J775" t="s">
        <v>21</v>
      </c>
      <c r="K775" t="s">
        <v>151</v>
      </c>
      <c r="L775" s="3"/>
      <c r="M775" t="s">
        <v>52</v>
      </c>
      <c r="N775" t="s">
        <v>152</v>
      </c>
    </row>
    <row r="776" spans="1:15" x14ac:dyDescent="0.25">
      <c r="A776" s="2">
        <v>1</v>
      </c>
      <c r="B776" s="2">
        <v>2016</v>
      </c>
      <c r="C776" t="s">
        <v>402</v>
      </c>
      <c r="D776" t="s">
        <v>48</v>
      </c>
      <c r="E776" s="2" t="s">
        <v>7</v>
      </c>
      <c r="F776" s="2">
        <f>VLOOKUP(C776,'Five Year Alumni Srvy 2016 Data'!C:F,4,FALSE)</f>
        <v>1</v>
      </c>
      <c r="G776" s="2" t="str">
        <f>VLOOKUP(F776,Coding!K:L,2,FALSE)</f>
        <v>URM</v>
      </c>
      <c r="H776" t="s">
        <v>272</v>
      </c>
      <c r="I776" t="s">
        <v>273</v>
      </c>
      <c r="J776" t="s">
        <v>21</v>
      </c>
      <c r="K776" t="s">
        <v>159</v>
      </c>
      <c r="L776" s="3"/>
      <c r="M776" t="s">
        <v>52</v>
      </c>
      <c r="N776" t="s">
        <v>160</v>
      </c>
    </row>
    <row r="777" spans="1:15" x14ac:dyDescent="0.25">
      <c r="A777" s="2">
        <v>1</v>
      </c>
      <c r="B777" s="2">
        <v>2016</v>
      </c>
      <c r="C777" t="s">
        <v>402</v>
      </c>
      <c r="D777" t="s">
        <v>48</v>
      </c>
      <c r="E777" s="2" t="s">
        <v>7</v>
      </c>
      <c r="F777" s="2">
        <f>VLOOKUP(C777,'Five Year Alumni Srvy 2016 Data'!C:F,4,FALSE)</f>
        <v>1</v>
      </c>
      <c r="G777" s="2" t="str">
        <f>VLOOKUP(F777,Coding!K:L,2,FALSE)</f>
        <v>URM</v>
      </c>
      <c r="H777" t="s">
        <v>272</v>
      </c>
      <c r="I777" t="s">
        <v>273</v>
      </c>
      <c r="J777" t="s">
        <v>21</v>
      </c>
      <c r="K777" t="s">
        <v>161</v>
      </c>
      <c r="L777" s="3"/>
      <c r="M777" t="s">
        <v>52</v>
      </c>
      <c r="N777" t="s">
        <v>162</v>
      </c>
    </row>
    <row r="778" spans="1:15" x14ac:dyDescent="0.25">
      <c r="A778" s="2">
        <v>1</v>
      </c>
      <c r="B778" s="2">
        <v>2016</v>
      </c>
      <c r="C778" t="s">
        <v>402</v>
      </c>
      <c r="D778" t="s">
        <v>48</v>
      </c>
      <c r="E778" s="2" t="s">
        <v>7</v>
      </c>
      <c r="F778" s="2">
        <f>VLOOKUP(C778,'Five Year Alumni Srvy 2016 Data'!C:F,4,FALSE)</f>
        <v>1</v>
      </c>
      <c r="G778" s="2" t="str">
        <f>VLOOKUP(F778,Coding!K:L,2,FALSE)</f>
        <v>URM</v>
      </c>
      <c r="H778" t="s">
        <v>272</v>
      </c>
      <c r="I778" t="s">
        <v>273</v>
      </c>
      <c r="J778" t="s">
        <v>21</v>
      </c>
      <c r="K778" t="s">
        <v>163</v>
      </c>
      <c r="L778" s="2">
        <v>1</v>
      </c>
      <c r="M778" t="s">
        <v>52</v>
      </c>
      <c r="N778" t="s">
        <v>164</v>
      </c>
      <c r="O778" t="s">
        <v>165</v>
      </c>
    </row>
    <row r="779" spans="1:15" x14ac:dyDescent="0.25">
      <c r="A779" s="2">
        <v>1</v>
      </c>
      <c r="B779" s="2">
        <v>2016</v>
      </c>
      <c r="C779" t="s">
        <v>405</v>
      </c>
      <c r="D779" t="s">
        <v>264</v>
      </c>
      <c r="E779" s="2" t="s">
        <v>7</v>
      </c>
      <c r="F779" s="2">
        <f>VLOOKUP(C779,'Five Year Alumni Srvy 2016 Data'!C:F,4,FALSE)</f>
        <v>1</v>
      </c>
      <c r="G779" s="2" t="str">
        <f>VLOOKUP(F779,Coding!K:L,2,FALSE)</f>
        <v>URM</v>
      </c>
      <c r="H779" t="s">
        <v>270</v>
      </c>
      <c r="I779" t="s">
        <v>270</v>
      </c>
      <c r="J779" t="s">
        <v>21</v>
      </c>
      <c r="K779" t="s">
        <v>51</v>
      </c>
      <c r="L779" s="2">
        <v>6</v>
      </c>
      <c r="M779" t="s">
        <v>52</v>
      </c>
      <c r="N779" t="s">
        <v>53</v>
      </c>
      <c r="O779" t="s">
        <v>172</v>
      </c>
    </row>
    <row r="780" spans="1:15" x14ac:dyDescent="0.25">
      <c r="A780" s="2">
        <v>1</v>
      </c>
      <c r="B780" s="2">
        <v>2016</v>
      </c>
      <c r="C780" t="s">
        <v>405</v>
      </c>
      <c r="D780" t="s">
        <v>264</v>
      </c>
      <c r="E780" s="2" t="s">
        <v>7</v>
      </c>
      <c r="F780" s="2">
        <f>VLOOKUP(C780,'Five Year Alumni Srvy 2016 Data'!C:F,4,FALSE)</f>
        <v>1</v>
      </c>
      <c r="G780" s="2" t="str">
        <f>VLOOKUP(F780,Coding!K:L,2,FALSE)</f>
        <v>URM</v>
      </c>
      <c r="H780" t="s">
        <v>270</v>
      </c>
      <c r="I780" t="s">
        <v>270</v>
      </c>
      <c r="J780" t="s">
        <v>21</v>
      </c>
      <c r="K780" t="s">
        <v>72</v>
      </c>
      <c r="L780" s="2">
        <v>1</v>
      </c>
      <c r="M780" t="s">
        <v>52</v>
      </c>
      <c r="N780" t="s">
        <v>73</v>
      </c>
      <c r="O780" t="s">
        <v>177</v>
      </c>
    </row>
    <row r="781" spans="1:15" x14ac:dyDescent="0.25">
      <c r="A781" s="2">
        <v>1</v>
      </c>
      <c r="B781" s="2">
        <v>2016</v>
      </c>
      <c r="C781" t="s">
        <v>405</v>
      </c>
      <c r="D781" t="s">
        <v>264</v>
      </c>
      <c r="E781" s="2" t="s">
        <v>7</v>
      </c>
      <c r="F781" s="2">
        <f>VLOOKUP(C781,'Five Year Alumni Srvy 2016 Data'!C:F,4,FALSE)</f>
        <v>1</v>
      </c>
      <c r="G781" s="2" t="str">
        <f>VLOOKUP(F781,Coding!K:L,2,FALSE)</f>
        <v>URM</v>
      </c>
      <c r="H781" t="s">
        <v>270</v>
      </c>
      <c r="I781" t="s">
        <v>270</v>
      </c>
      <c r="J781" t="s">
        <v>21</v>
      </c>
      <c r="K781" t="s">
        <v>133</v>
      </c>
      <c r="L781" s="2">
        <v>1</v>
      </c>
      <c r="M781" t="s">
        <v>52</v>
      </c>
      <c r="N781" t="s">
        <v>134</v>
      </c>
      <c r="O781" t="s">
        <v>177</v>
      </c>
    </row>
    <row r="782" spans="1:15" x14ac:dyDescent="0.25">
      <c r="A782" s="2">
        <v>1</v>
      </c>
      <c r="B782" s="2">
        <v>2016</v>
      </c>
      <c r="C782" t="s">
        <v>405</v>
      </c>
      <c r="D782" t="s">
        <v>264</v>
      </c>
      <c r="E782" s="2" t="s">
        <v>7</v>
      </c>
      <c r="F782" s="2">
        <f>VLOOKUP(C782,'Five Year Alumni Srvy 2016 Data'!C:F,4,FALSE)</f>
        <v>1</v>
      </c>
      <c r="G782" s="2" t="str">
        <f>VLOOKUP(F782,Coding!K:L,2,FALSE)</f>
        <v>URM</v>
      </c>
      <c r="H782" t="s">
        <v>270</v>
      </c>
      <c r="I782" t="s">
        <v>270</v>
      </c>
      <c r="J782" t="s">
        <v>21</v>
      </c>
      <c r="K782" t="s">
        <v>151</v>
      </c>
      <c r="L782" s="2">
        <v>9</v>
      </c>
      <c r="M782" t="s">
        <v>52</v>
      </c>
      <c r="N782" t="s">
        <v>152</v>
      </c>
      <c r="O782" t="s">
        <v>188</v>
      </c>
    </row>
    <row r="783" spans="1:15" x14ac:dyDescent="0.25">
      <c r="A783" s="2">
        <v>1</v>
      </c>
      <c r="B783" s="2">
        <v>2016</v>
      </c>
      <c r="C783" t="s">
        <v>405</v>
      </c>
      <c r="D783" t="s">
        <v>264</v>
      </c>
      <c r="E783" s="2" t="s">
        <v>7</v>
      </c>
      <c r="F783" s="2">
        <f>VLOOKUP(C783,'Five Year Alumni Srvy 2016 Data'!C:F,4,FALSE)</f>
        <v>1</v>
      </c>
      <c r="G783" s="2" t="str">
        <f>VLOOKUP(F783,Coding!K:L,2,FALSE)</f>
        <v>URM</v>
      </c>
      <c r="H783" t="s">
        <v>270</v>
      </c>
      <c r="I783" t="s">
        <v>270</v>
      </c>
      <c r="J783" t="s">
        <v>21</v>
      </c>
      <c r="K783" t="s">
        <v>159</v>
      </c>
      <c r="L783" s="3"/>
      <c r="M783" t="s">
        <v>52</v>
      </c>
      <c r="N783" t="s">
        <v>160</v>
      </c>
    </row>
    <row r="784" spans="1:15" x14ac:dyDescent="0.25">
      <c r="A784" s="2">
        <v>1</v>
      </c>
      <c r="B784" s="2">
        <v>2016</v>
      </c>
      <c r="C784" t="s">
        <v>405</v>
      </c>
      <c r="D784" t="s">
        <v>264</v>
      </c>
      <c r="E784" s="2" t="s">
        <v>7</v>
      </c>
      <c r="F784" s="2">
        <f>VLOOKUP(C784,'Five Year Alumni Srvy 2016 Data'!C:F,4,FALSE)</f>
        <v>1</v>
      </c>
      <c r="G784" s="2" t="str">
        <f>VLOOKUP(F784,Coding!K:L,2,FALSE)</f>
        <v>URM</v>
      </c>
      <c r="H784" t="s">
        <v>270</v>
      </c>
      <c r="I784" t="s">
        <v>270</v>
      </c>
      <c r="J784" t="s">
        <v>21</v>
      </c>
      <c r="K784" t="s">
        <v>161</v>
      </c>
      <c r="L784" s="3"/>
      <c r="M784" t="s">
        <v>52</v>
      </c>
      <c r="N784" t="s">
        <v>162</v>
      </c>
    </row>
    <row r="785" spans="1:15" x14ac:dyDescent="0.25">
      <c r="A785" s="2">
        <v>1</v>
      </c>
      <c r="B785" s="2">
        <v>2016</v>
      </c>
      <c r="C785" t="s">
        <v>405</v>
      </c>
      <c r="D785" t="s">
        <v>264</v>
      </c>
      <c r="E785" s="2" t="s">
        <v>7</v>
      </c>
      <c r="F785" s="2">
        <f>VLOOKUP(C785,'Five Year Alumni Srvy 2016 Data'!C:F,4,FALSE)</f>
        <v>1</v>
      </c>
      <c r="G785" s="2" t="str">
        <f>VLOOKUP(F785,Coding!K:L,2,FALSE)</f>
        <v>URM</v>
      </c>
      <c r="H785" t="s">
        <v>270</v>
      </c>
      <c r="I785" t="s">
        <v>270</v>
      </c>
      <c r="J785" t="s">
        <v>21</v>
      </c>
      <c r="K785" t="s">
        <v>163</v>
      </c>
      <c r="L785" s="2">
        <v>2</v>
      </c>
      <c r="M785" t="s">
        <v>52</v>
      </c>
      <c r="N785" t="s">
        <v>164</v>
      </c>
      <c r="O785" t="s">
        <v>177</v>
      </c>
    </row>
    <row r="786" spans="1:15" x14ac:dyDescent="0.25">
      <c r="A786" s="2">
        <v>1</v>
      </c>
      <c r="B786" s="2">
        <v>2016</v>
      </c>
      <c r="C786" t="s">
        <v>435</v>
      </c>
      <c r="D786" t="s">
        <v>48</v>
      </c>
      <c r="E786" s="2" t="s">
        <v>7</v>
      </c>
      <c r="F786" s="2">
        <f>VLOOKUP(C786,'Five Year Alumni Srvy 2016 Data'!C:F,4,FALSE)</f>
        <v>1</v>
      </c>
      <c r="G786" s="2" t="str">
        <f>VLOOKUP(F786,Coding!K:L,2,FALSE)</f>
        <v>URM</v>
      </c>
      <c r="H786" t="s">
        <v>270</v>
      </c>
      <c r="I786" t="s">
        <v>270</v>
      </c>
      <c r="J786" t="s">
        <v>21</v>
      </c>
      <c r="K786" t="s">
        <v>51</v>
      </c>
      <c r="L786" s="3"/>
      <c r="M786" t="s">
        <v>52</v>
      </c>
      <c r="N786" t="s">
        <v>53</v>
      </c>
    </row>
    <row r="787" spans="1:15" x14ac:dyDescent="0.25">
      <c r="A787" s="2">
        <v>1</v>
      </c>
      <c r="B787" s="2">
        <v>2016</v>
      </c>
      <c r="C787" t="s">
        <v>435</v>
      </c>
      <c r="D787" t="s">
        <v>48</v>
      </c>
      <c r="E787" s="2" t="s">
        <v>7</v>
      </c>
      <c r="F787" s="2">
        <f>VLOOKUP(C787,'Five Year Alumni Srvy 2016 Data'!C:F,4,FALSE)</f>
        <v>1</v>
      </c>
      <c r="G787" s="2" t="str">
        <f>VLOOKUP(F787,Coding!K:L,2,FALSE)</f>
        <v>URM</v>
      </c>
      <c r="H787" t="s">
        <v>270</v>
      </c>
      <c r="I787" t="s">
        <v>270</v>
      </c>
      <c r="J787" t="s">
        <v>21</v>
      </c>
      <c r="K787" t="s">
        <v>72</v>
      </c>
      <c r="L787" s="3"/>
      <c r="M787" t="s">
        <v>52</v>
      </c>
      <c r="N787" t="s">
        <v>73</v>
      </c>
    </row>
    <row r="788" spans="1:15" x14ac:dyDescent="0.25">
      <c r="A788" s="2">
        <v>1</v>
      </c>
      <c r="B788" s="2">
        <v>2016</v>
      </c>
      <c r="C788" t="s">
        <v>435</v>
      </c>
      <c r="D788" t="s">
        <v>48</v>
      </c>
      <c r="E788" s="2" t="s">
        <v>7</v>
      </c>
      <c r="F788" s="2">
        <f>VLOOKUP(C788,'Five Year Alumni Srvy 2016 Data'!C:F,4,FALSE)</f>
        <v>1</v>
      </c>
      <c r="G788" s="2" t="str">
        <f>VLOOKUP(F788,Coding!K:L,2,FALSE)</f>
        <v>URM</v>
      </c>
      <c r="H788" t="s">
        <v>270</v>
      </c>
      <c r="I788" t="s">
        <v>270</v>
      </c>
      <c r="J788" t="s">
        <v>21</v>
      </c>
      <c r="K788" t="s">
        <v>133</v>
      </c>
      <c r="L788" s="2">
        <v>2</v>
      </c>
      <c r="M788" t="s">
        <v>52</v>
      </c>
      <c r="N788" t="s">
        <v>134</v>
      </c>
      <c r="O788" t="s">
        <v>63</v>
      </c>
    </row>
    <row r="789" spans="1:15" x14ac:dyDescent="0.25">
      <c r="A789" s="2">
        <v>1</v>
      </c>
      <c r="B789" s="2">
        <v>2016</v>
      </c>
      <c r="C789" t="s">
        <v>435</v>
      </c>
      <c r="D789" t="s">
        <v>48</v>
      </c>
      <c r="E789" s="2" t="s">
        <v>7</v>
      </c>
      <c r="F789" s="2">
        <f>VLOOKUP(C789,'Five Year Alumni Srvy 2016 Data'!C:F,4,FALSE)</f>
        <v>1</v>
      </c>
      <c r="G789" s="2" t="str">
        <f>VLOOKUP(F789,Coding!K:L,2,FALSE)</f>
        <v>URM</v>
      </c>
      <c r="H789" t="s">
        <v>270</v>
      </c>
      <c r="I789" t="s">
        <v>270</v>
      </c>
      <c r="J789" t="s">
        <v>21</v>
      </c>
      <c r="K789" t="s">
        <v>151</v>
      </c>
      <c r="L789" s="3"/>
      <c r="M789" t="s">
        <v>52</v>
      </c>
      <c r="N789" t="s">
        <v>152</v>
      </c>
    </row>
    <row r="790" spans="1:15" x14ac:dyDescent="0.25">
      <c r="A790" s="2">
        <v>1</v>
      </c>
      <c r="B790" s="2">
        <v>2016</v>
      </c>
      <c r="C790" t="s">
        <v>435</v>
      </c>
      <c r="D790" t="s">
        <v>48</v>
      </c>
      <c r="E790" s="2" t="s">
        <v>7</v>
      </c>
      <c r="F790" s="2">
        <f>VLOOKUP(C790,'Five Year Alumni Srvy 2016 Data'!C:F,4,FALSE)</f>
        <v>1</v>
      </c>
      <c r="G790" s="2" t="str">
        <f>VLOOKUP(F790,Coding!K:L,2,FALSE)</f>
        <v>URM</v>
      </c>
      <c r="H790" t="s">
        <v>270</v>
      </c>
      <c r="I790" t="s">
        <v>270</v>
      </c>
      <c r="J790" t="s">
        <v>21</v>
      </c>
      <c r="K790" t="s">
        <v>159</v>
      </c>
      <c r="L790" s="3"/>
      <c r="M790" t="s">
        <v>52</v>
      </c>
      <c r="N790" t="s">
        <v>160</v>
      </c>
    </row>
    <row r="791" spans="1:15" x14ac:dyDescent="0.25">
      <c r="A791" s="2">
        <v>1</v>
      </c>
      <c r="B791" s="2">
        <v>2016</v>
      </c>
      <c r="C791" t="s">
        <v>435</v>
      </c>
      <c r="D791" t="s">
        <v>48</v>
      </c>
      <c r="E791" s="2" t="s">
        <v>7</v>
      </c>
      <c r="F791" s="2">
        <f>VLOOKUP(C791,'Five Year Alumni Srvy 2016 Data'!C:F,4,FALSE)</f>
        <v>1</v>
      </c>
      <c r="G791" s="2" t="str">
        <f>VLOOKUP(F791,Coding!K:L,2,FALSE)</f>
        <v>URM</v>
      </c>
      <c r="H791" t="s">
        <v>270</v>
      </c>
      <c r="I791" t="s">
        <v>270</v>
      </c>
      <c r="J791" t="s">
        <v>21</v>
      </c>
      <c r="K791" t="s">
        <v>161</v>
      </c>
      <c r="L791" s="3"/>
      <c r="M791" t="s">
        <v>52</v>
      </c>
      <c r="N791" t="s">
        <v>162</v>
      </c>
    </row>
    <row r="792" spans="1:15" x14ac:dyDescent="0.25">
      <c r="A792" s="2">
        <v>1</v>
      </c>
      <c r="B792" s="2">
        <v>2016</v>
      </c>
      <c r="C792" t="s">
        <v>435</v>
      </c>
      <c r="D792" t="s">
        <v>48</v>
      </c>
      <c r="E792" s="2" t="s">
        <v>7</v>
      </c>
      <c r="F792" s="2">
        <f>VLOOKUP(C792,'Five Year Alumni Srvy 2016 Data'!C:F,4,FALSE)</f>
        <v>1</v>
      </c>
      <c r="G792" s="2" t="str">
        <f>VLOOKUP(F792,Coding!K:L,2,FALSE)</f>
        <v>URM</v>
      </c>
      <c r="H792" t="s">
        <v>270</v>
      </c>
      <c r="I792" t="s">
        <v>270</v>
      </c>
      <c r="J792" t="s">
        <v>21</v>
      </c>
      <c r="K792" t="s">
        <v>163</v>
      </c>
      <c r="L792" s="2">
        <v>1</v>
      </c>
      <c r="M792" t="s">
        <v>52</v>
      </c>
      <c r="N792" t="s">
        <v>164</v>
      </c>
      <c r="O792" t="s">
        <v>165</v>
      </c>
    </row>
    <row r="793" spans="1:15" x14ac:dyDescent="0.25">
      <c r="A793" s="2">
        <v>1</v>
      </c>
      <c r="B793" s="2">
        <v>2016</v>
      </c>
      <c r="C793" t="s">
        <v>441</v>
      </c>
      <c r="D793" t="s">
        <v>48</v>
      </c>
      <c r="E793" s="2" t="s">
        <v>7</v>
      </c>
      <c r="F793" s="2">
        <f>VLOOKUP(C793,'Five Year Alumni Srvy 2016 Data'!C:F,4,FALSE)</f>
        <v>1</v>
      </c>
      <c r="G793" s="2" t="str">
        <f>VLOOKUP(F793,Coding!K:L,2,FALSE)</f>
        <v>URM</v>
      </c>
      <c r="H793" t="s">
        <v>252</v>
      </c>
      <c r="I793" t="s">
        <v>206</v>
      </c>
      <c r="J793" t="s">
        <v>15</v>
      </c>
      <c r="K793" t="s">
        <v>51</v>
      </c>
      <c r="L793" s="3"/>
      <c r="M793" t="s">
        <v>52</v>
      </c>
      <c r="N793" t="s">
        <v>53</v>
      </c>
    </row>
    <row r="794" spans="1:15" x14ac:dyDescent="0.25">
      <c r="A794" s="2">
        <v>1</v>
      </c>
      <c r="B794" s="2">
        <v>2016</v>
      </c>
      <c r="C794" t="s">
        <v>441</v>
      </c>
      <c r="D794" t="s">
        <v>48</v>
      </c>
      <c r="E794" s="2" t="s">
        <v>7</v>
      </c>
      <c r="F794" s="2">
        <f>VLOOKUP(C794,'Five Year Alumni Srvy 2016 Data'!C:F,4,FALSE)</f>
        <v>1</v>
      </c>
      <c r="G794" s="2" t="str">
        <f>VLOOKUP(F794,Coding!K:L,2,FALSE)</f>
        <v>URM</v>
      </c>
      <c r="H794" t="s">
        <v>252</v>
      </c>
      <c r="I794" t="s">
        <v>206</v>
      </c>
      <c r="J794" t="s">
        <v>15</v>
      </c>
      <c r="K794" t="s">
        <v>72</v>
      </c>
      <c r="L794" s="3"/>
      <c r="M794" t="s">
        <v>52</v>
      </c>
      <c r="N794" t="s">
        <v>73</v>
      </c>
    </row>
    <row r="795" spans="1:15" x14ac:dyDescent="0.25">
      <c r="A795" s="2">
        <v>1</v>
      </c>
      <c r="B795" s="2">
        <v>2016</v>
      </c>
      <c r="C795" t="s">
        <v>441</v>
      </c>
      <c r="D795" t="s">
        <v>48</v>
      </c>
      <c r="E795" s="2" t="s">
        <v>7</v>
      </c>
      <c r="F795" s="2">
        <f>VLOOKUP(C795,'Five Year Alumni Srvy 2016 Data'!C:F,4,FALSE)</f>
        <v>1</v>
      </c>
      <c r="G795" s="2" t="str">
        <f>VLOOKUP(F795,Coding!K:L,2,FALSE)</f>
        <v>URM</v>
      </c>
      <c r="H795" t="s">
        <v>252</v>
      </c>
      <c r="I795" t="s">
        <v>206</v>
      </c>
      <c r="J795" t="s">
        <v>15</v>
      </c>
      <c r="K795" t="s">
        <v>133</v>
      </c>
      <c r="L795" s="2">
        <v>2</v>
      </c>
      <c r="M795" t="s">
        <v>52</v>
      </c>
      <c r="N795" t="s">
        <v>134</v>
      </c>
      <c r="O795" t="s">
        <v>63</v>
      </c>
    </row>
    <row r="796" spans="1:15" x14ac:dyDescent="0.25">
      <c r="A796" s="2">
        <v>1</v>
      </c>
      <c r="B796" s="2">
        <v>2016</v>
      </c>
      <c r="C796" t="s">
        <v>441</v>
      </c>
      <c r="D796" t="s">
        <v>48</v>
      </c>
      <c r="E796" s="2" t="s">
        <v>7</v>
      </c>
      <c r="F796" s="2">
        <f>VLOOKUP(C796,'Five Year Alumni Srvy 2016 Data'!C:F,4,FALSE)</f>
        <v>1</v>
      </c>
      <c r="G796" s="2" t="str">
        <f>VLOOKUP(F796,Coding!K:L,2,FALSE)</f>
        <v>URM</v>
      </c>
      <c r="H796" t="s">
        <v>252</v>
      </c>
      <c r="I796" t="s">
        <v>206</v>
      </c>
      <c r="J796" t="s">
        <v>15</v>
      </c>
      <c r="K796" t="s">
        <v>151</v>
      </c>
      <c r="L796" s="3"/>
      <c r="M796" t="s">
        <v>52</v>
      </c>
      <c r="N796" t="s">
        <v>152</v>
      </c>
    </row>
    <row r="797" spans="1:15" x14ac:dyDescent="0.25">
      <c r="A797" s="2">
        <v>1</v>
      </c>
      <c r="B797" s="2">
        <v>2016</v>
      </c>
      <c r="C797" t="s">
        <v>441</v>
      </c>
      <c r="D797" t="s">
        <v>48</v>
      </c>
      <c r="E797" s="2" t="s">
        <v>7</v>
      </c>
      <c r="F797" s="2">
        <f>VLOOKUP(C797,'Five Year Alumni Srvy 2016 Data'!C:F,4,FALSE)</f>
        <v>1</v>
      </c>
      <c r="G797" s="2" t="str">
        <f>VLOOKUP(F797,Coding!K:L,2,FALSE)</f>
        <v>URM</v>
      </c>
      <c r="H797" t="s">
        <v>252</v>
      </c>
      <c r="I797" t="s">
        <v>206</v>
      </c>
      <c r="J797" t="s">
        <v>15</v>
      </c>
      <c r="K797" t="s">
        <v>159</v>
      </c>
      <c r="L797" s="3"/>
      <c r="M797" t="s">
        <v>52</v>
      </c>
      <c r="N797" t="s">
        <v>160</v>
      </c>
    </row>
    <row r="798" spans="1:15" x14ac:dyDescent="0.25">
      <c r="A798" s="2">
        <v>1</v>
      </c>
      <c r="B798" s="2">
        <v>2016</v>
      </c>
      <c r="C798" t="s">
        <v>441</v>
      </c>
      <c r="D798" t="s">
        <v>48</v>
      </c>
      <c r="E798" s="2" t="s">
        <v>7</v>
      </c>
      <c r="F798" s="2">
        <f>VLOOKUP(C798,'Five Year Alumni Srvy 2016 Data'!C:F,4,FALSE)</f>
        <v>1</v>
      </c>
      <c r="G798" s="2" t="str">
        <f>VLOOKUP(F798,Coding!K:L,2,FALSE)</f>
        <v>URM</v>
      </c>
      <c r="H798" t="s">
        <v>252</v>
      </c>
      <c r="I798" t="s">
        <v>206</v>
      </c>
      <c r="J798" t="s">
        <v>15</v>
      </c>
      <c r="K798" t="s">
        <v>161</v>
      </c>
      <c r="L798" s="3"/>
      <c r="M798" t="s">
        <v>52</v>
      </c>
      <c r="N798" t="s">
        <v>162</v>
      </c>
    </row>
    <row r="799" spans="1:15" x14ac:dyDescent="0.25">
      <c r="A799" s="2">
        <v>1</v>
      </c>
      <c r="B799" s="2">
        <v>2016</v>
      </c>
      <c r="C799" t="s">
        <v>441</v>
      </c>
      <c r="D799" t="s">
        <v>48</v>
      </c>
      <c r="E799" s="2" t="s">
        <v>7</v>
      </c>
      <c r="F799" s="2">
        <f>VLOOKUP(C799,'Five Year Alumni Srvy 2016 Data'!C:F,4,FALSE)</f>
        <v>1</v>
      </c>
      <c r="G799" s="2" t="str">
        <f>VLOOKUP(F799,Coding!K:L,2,FALSE)</f>
        <v>URM</v>
      </c>
      <c r="H799" t="s">
        <v>252</v>
      </c>
      <c r="I799" t="s">
        <v>206</v>
      </c>
      <c r="J799" t="s">
        <v>15</v>
      </c>
      <c r="K799" t="s">
        <v>163</v>
      </c>
      <c r="L799" s="2">
        <v>3</v>
      </c>
      <c r="M799" t="s">
        <v>52</v>
      </c>
      <c r="N799" t="s">
        <v>164</v>
      </c>
      <c r="O799" t="s">
        <v>63</v>
      </c>
    </row>
    <row r="800" spans="1:15" x14ac:dyDescent="0.25">
      <c r="A800" s="2">
        <v>1</v>
      </c>
      <c r="B800" s="2">
        <v>2016</v>
      </c>
      <c r="C800" t="s">
        <v>455</v>
      </c>
      <c r="D800" t="s">
        <v>204</v>
      </c>
      <c r="E800" s="2" t="s">
        <v>7</v>
      </c>
      <c r="F800" s="2">
        <f>VLOOKUP(C800,'Five Year Alumni Srvy 2016 Data'!C:F,4,FALSE)</f>
        <v>1</v>
      </c>
      <c r="G800" s="2" t="str">
        <f>VLOOKUP(F800,Coding!K:L,2,FALSE)</f>
        <v>URM</v>
      </c>
      <c r="H800" t="s">
        <v>252</v>
      </c>
      <c r="I800" t="s">
        <v>206</v>
      </c>
      <c r="J800" t="s">
        <v>15</v>
      </c>
      <c r="K800" t="s">
        <v>51</v>
      </c>
      <c r="L800" s="3"/>
      <c r="M800" t="s">
        <v>52</v>
      </c>
      <c r="N800" t="s">
        <v>53</v>
      </c>
    </row>
    <row r="801" spans="1:15" x14ac:dyDescent="0.25">
      <c r="A801" s="2">
        <v>1</v>
      </c>
      <c r="B801" s="2">
        <v>2016</v>
      </c>
      <c r="C801" t="s">
        <v>455</v>
      </c>
      <c r="D801" t="s">
        <v>204</v>
      </c>
      <c r="E801" s="2" t="s">
        <v>7</v>
      </c>
      <c r="F801" s="2">
        <f>VLOOKUP(C801,'Five Year Alumni Srvy 2016 Data'!C:F,4,FALSE)</f>
        <v>1</v>
      </c>
      <c r="G801" s="2" t="str">
        <f>VLOOKUP(F801,Coding!K:L,2,FALSE)</f>
        <v>URM</v>
      </c>
      <c r="H801" t="s">
        <v>252</v>
      </c>
      <c r="I801" t="s">
        <v>206</v>
      </c>
      <c r="J801" t="s">
        <v>15</v>
      </c>
      <c r="K801" t="s">
        <v>72</v>
      </c>
      <c r="L801" s="3"/>
      <c r="M801" t="s">
        <v>52</v>
      </c>
      <c r="N801" t="s">
        <v>73</v>
      </c>
    </row>
    <row r="802" spans="1:15" x14ac:dyDescent="0.25">
      <c r="A802" s="2">
        <v>1</v>
      </c>
      <c r="B802" s="2">
        <v>2016</v>
      </c>
      <c r="C802" t="s">
        <v>455</v>
      </c>
      <c r="D802" t="s">
        <v>204</v>
      </c>
      <c r="E802" s="2" t="s">
        <v>7</v>
      </c>
      <c r="F802" s="2">
        <f>VLOOKUP(C802,'Five Year Alumni Srvy 2016 Data'!C:F,4,FALSE)</f>
        <v>1</v>
      </c>
      <c r="G802" s="2" t="str">
        <f>VLOOKUP(F802,Coding!K:L,2,FALSE)</f>
        <v>URM</v>
      </c>
      <c r="H802" t="s">
        <v>252</v>
      </c>
      <c r="I802" t="s">
        <v>206</v>
      </c>
      <c r="J802" t="s">
        <v>15</v>
      </c>
      <c r="K802" t="s">
        <v>133</v>
      </c>
      <c r="L802" s="2">
        <v>2</v>
      </c>
      <c r="M802" t="s">
        <v>52</v>
      </c>
      <c r="N802" t="s">
        <v>134</v>
      </c>
      <c r="O802" t="s">
        <v>63</v>
      </c>
    </row>
    <row r="803" spans="1:15" x14ac:dyDescent="0.25">
      <c r="A803" s="2">
        <v>1</v>
      </c>
      <c r="B803" s="2">
        <v>2016</v>
      </c>
      <c r="C803" t="s">
        <v>455</v>
      </c>
      <c r="D803" t="s">
        <v>204</v>
      </c>
      <c r="E803" s="2" t="s">
        <v>7</v>
      </c>
      <c r="F803" s="2">
        <f>VLOOKUP(C803,'Five Year Alumni Srvy 2016 Data'!C:F,4,FALSE)</f>
        <v>1</v>
      </c>
      <c r="G803" s="2" t="str">
        <f>VLOOKUP(F803,Coding!K:L,2,FALSE)</f>
        <v>URM</v>
      </c>
      <c r="H803" t="s">
        <v>252</v>
      </c>
      <c r="I803" t="s">
        <v>206</v>
      </c>
      <c r="J803" t="s">
        <v>15</v>
      </c>
      <c r="K803" t="s">
        <v>151</v>
      </c>
      <c r="L803" s="3"/>
      <c r="M803" t="s">
        <v>52</v>
      </c>
      <c r="N803" t="s">
        <v>152</v>
      </c>
    </row>
    <row r="804" spans="1:15" x14ac:dyDescent="0.25">
      <c r="A804" s="2">
        <v>1</v>
      </c>
      <c r="B804" s="2">
        <v>2016</v>
      </c>
      <c r="C804" t="s">
        <v>455</v>
      </c>
      <c r="D804" t="s">
        <v>204</v>
      </c>
      <c r="E804" s="2" t="s">
        <v>7</v>
      </c>
      <c r="F804" s="2">
        <f>VLOOKUP(C804,'Five Year Alumni Srvy 2016 Data'!C:F,4,FALSE)</f>
        <v>1</v>
      </c>
      <c r="G804" s="2" t="str">
        <f>VLOOKUP(F804,Coding!K:L,2,FALSE)</f>
        <v>URM</v>
      </c>
      <c r="H804" t="s">
        <v>252</v>
      </c>
      <c r="I804" t="s">
        <v>206</v>
      </c>
      <c r="J804" t="s">
        <v>15</v>
      </c>
      <c r="K804" t="s">
        <v>159</v>
      </c>
      <c r="L804" s="3"/>
      <c r="M804" t="s">
        <v>52</v>
      </c>
      <c r="N804" t="s">
        <v>160</v>
      </c>
    </row>
    <row r="805" spans="1:15" x14ac:dyDescent="0.25">
      <c r="A805" s="2">
        <v>1</v>
      </c>
      <c r="B805" s="2">
        <v>2016</v>
      </c>
      <c r="C805" t="s">
        <v>455</v>
      </c>
      <c r="D805" t="s">
        <v>204</v>
      </c>
      <c r="E805" s="2" t="s">
        <v>7</v>
      </c>
      <c r="F805" s="2">
        <f>VLOOKUP(C805,'Five Year Alumni Srvy 2016 Data'!C:F,4,FALSE)</f>
        <v>1</v>
      </c>
      <c r="G805" s="2" t="str">
        <f>VLOOKUP(F805,Coding!K:L,2,FALSE)</f>
        <v>URM</v>
      </c>
      <c r="H805" t="s">
        <v>252</v>
      </c>
      <c r="I805" t="s">
        <v>206</v>
      </c>
      <c r="J805" t="s">
        <v>15</v>
      </c>
      <c r="K805" t="s">
        <v>161</v>
      </c>
      <c r="L805" s="3"/>
      <c r="M805" t="s">
        <v>52</v>
      </c>
      <c r="N805" t="s">
        <v>162</v>
      </c>
    </row>
    <row r="806" spans="1:15" x14ac:dyDescent="0.25">
      <c r="A806" s="2">
        <v>1</v>
      </c>
      <c r="B806" s="2">
        <v>2016</v>
      </c>
      <c r="C806" t="s">
        <v>455</v>
      </c>
      <c r="D806" t="s">
        <v>204</v>
      </c>
      <c r="E806" s="2" t="s">
        <v>7</v>
      </c>
      <c r="F806" s="2">
        <f>VLOOKUP(C806,'Five Year Alumni Srvy 2016 Data'!C:F,4,FALSE)</f>
        <v>1</v>
      </c>
      <c r="G806" s="2" t="str">
        <f>VLOOKUP(F806,Coding!K:L,2,FALSE)</f>
        <v>URM</v>
      </c>
      <c r="H806" t="s">
        <v>252</v>
      </c>
      <c r="I806" t="s">
        <v>206</v>
      </c>
      <c r="J806" t="s">
        <v>15</v>
      </c>
      <c r="K806" t="s">
        <v>163</v>
      </c>
      <c r="L806" s="2">
        <v>1</v>
      </c>
      <c r="M806" t="s">
        <v>52</v>
      </c>
      <c r="N806" t="s">
        <v>164</v>
      </c>
      <c r="O806" t="s">
        <v>165</v>
      </c>
    </row>
    <row r="807" spans="1:15" x14ac:dyDescent="0.25">
      <c r="A807" s="2">
        <v>1</v>
      </c>
      <c r="B807" s="2">
        <v>2016</v>
      </c>
      <c r="C807" t="s">
        <v>460</v>
      </c>
      <c r="D807" t="s">
        <v>169</v>
      </c>
      <c r="E807" s="2" t="s">
        <v>7</v>
      </c>
      <c r="F807" s="2">
        <f>VLOOKUP(C807,'Five Year Alumni Srvy 2016 Data'!C:F,4,FALSE)</f>
        <v>1</v>
      </c>
      <c r="G807" s="2" t="str">
        <f>VLOOKUP(F807,Coding!K:L,2,FALSE)</f>
        <v>URM</v>
      </c>
      <c r="H807" t="s">
        <v>235</v>
      </c>
      <c r="I807" t="s">
        <v>236</v>
      </c>
      <c r="J807" t="s">
        <v>15</v>
      </c>
      <c r="K807" t="s">
        <v>51</v>
      </c>
      <c r="L807" s="3"/>
      <c r="M807" t="s">
        <v>52</v>
      </c>
      <c r="N807" t="s">
        <v>53</v>
      </c>
    </row>
    <row r="808" spans="1:15" x14ac:dyDescent="0.25">
      <c r="A808" s="2">
        <v>1</v>
      </c>
      <c r="B808" s="2">
        <v>2016</v>
      </c>
      <c r="C808" t="s">
        <v>460</v>
      </c>
      <c r="D808" t="s">
        <v>169</v>
      </c>
      <c r="E808" s="2" t="s">
        <v>7</v>
      </c>
      <c r="F808" s="2">
        <f>VLOOKUP(C808,'Five Year Alumni Srvy 2016 Data'!C:F,4,FALSE)</f>
        <v>1</v>
      </c>
      <c r="G808" s="2" t="str">
        <f>VLOOKUP(F808,Coding!K:L,2,FALSE)</f>
        <v>URM</v>
      </c>
      <c r="H808" t="s">
        <v>235</v>
      </c>
      <c r="I808" t="s">
        <v>236</v>
      </c>
      <c r="J808" t="s">
        <v>15</v>
      </c>
      <c r="K808" t="s">
        <v>72</v>
      </c>
      <c r="L808" s="3"/>
      <c r="M808" t="s">
        <v>52</v>
      </c>
      <c r="N808" t="s">
        <v>73</v>
      </c>
    </row>
    <row r="809" spans="1:15" x14ac:dyDescent="0.25">
      <c r="A809" s="2">
        <v>1</v>
      </c>
      <c r="B809" s="2">
        <v>2016</v>
      </c>
      <c r="C809" t="s">
        <v>460</v>
      </c>
      <c r="D809" t="s">
        <v>169</v>
      </c>
      <c r="E809" s="2" t="s">
        <v>7</v>
      </c>
      <c r="F809" s="2">
        <f>VLOOKUP(C809,'Five Year Alumni Srvy 2016 Data'!C:F,4,FALSE)</f>
        <v>1</v>
      </c>
      <c r="G809" s="2" t="str">
        <f>VLOOKUP(F809,Coding!K:L,2,FALSE)</f>
        <v>URM</v>
      </c>
      <c r="H809" t="s">
        <v>235</v>
      </c>
      <c r="I809" t="s">
        <v>236</v>
      </c>
      <c r="J809" t="s">
        <v>15</v>
      </c>
      <c r="K809" t="s">
        <v>133</v>
      </c>
      <c r="L809" s="3"/>
      <c r="M809" t="s">
        <v>52</v>
      </c>
      <c r="N809" t="s">
        <v>134</v>
      </c>
    </row>
    <row r="810" spans="1:15" x14ac:dyDescent="0.25">
      <c r="A810" s="2">
        <v>1</v>
      </c>
      <c r="B810" s="2">
        <v>2016</v>
      </c>
      <c r="C810" t="s">
        <v>460</v>
      </c>
      <c r="D810" t="s">
        <v>169</v>
      </c>
      <c r="E810" s="2" t="s">
        <v>7</v>
      </c>
      <c r="F810" s="2">
        <f>VLOOKUP(C810,'Five Year Alumni Srvy 2016 Data'!C:F,4,FALSE)</f>
        <v>1</v>
      </c>
      <c r="G810" s="2" t="str">
        <f>VLOOKUP(F810,Coding!K:L,2,FALSE)</f>
        <v>URM</v>
      </c>
      <c r="H810" t="s">
        <v>235</v>
      </c>
      <c r="I810" t="s">
        <v>236</v>
      </c>
      <c r="J810" t="s">
        <v>15</v>
      </c>
      <c r="K810" t="s">
        <v>151</v>
      </c>
      <c r="L810" s="3"/>
      <c r="M810" t="s">
        <v>52</v>
      </c>
      <c r="N810" t="s">
        <v>152</v>
      </c>
    </row>
    <row r="811" spans="1:15" x14ac:dyDescent="0.25">
      <c r="A811" s="2">
        <v>1</v>
      </c>
      <c r="B811" s="2">
        <v>2016</v>
      </c>
      <c r="C811" t="s">
        <v>460</v>
      </c>
      <c r="D811" t="s">
        <v>169</v>
      </c>
      <c r="E811" s="2" t="s">
        <v>7</v>
      </c>
      <c r="F811" s="2">
        <f>VLOOKUP(C811,'Five Year Alumni Srvy 2016 Data'!C:F,4,FALSE)</f>
        <v>1</v>
      </c>
      <c r="G811" s="2" t="str">
        <f>VLOOKUP(F811,Coding!K:L,2,FALSE)</f>
        <v>URM</v>
      </c>
      <c r="H811" t="s">
        <v>235</v>
      </c>
      <c r="I811" t="s">
        <v>236</v>
      </c>
      <c r="J811" t="s">
        <v>15</v>
      </c>
      <c r="K811" t="s">
        <v>159</v>
      </c>
      <c r="L811" s="3"/>
      <c r="M811" t="s">
        <v>52</v>
      </c>
      <c r="N811" t="s">
        <v>160</v>
      </c>
    </row>
    <row r="812" spans="1:15" x14ac:dyDescent="0.25">
      <c r="A812" s="2">
        <v>1</v>
      </c>
      <c r="B812" s="2">
        <v>2016</v>
      </c>
      <c r="C812" t="s">
        <v>460</v>
      </c>
      <c r="D812" t="s">
        <v>169</v>
      </c>
      <c r="E812" s="2" t="s">
        <v>7</v>
      </c>
      <c r="F812" s="2">
        <f>VLOOKUP(C812,'Five Year Alumni Srvy 2016 Data'!C:F,4,FALSE)</f>
        <v>1</v>
      </c>
      <c r="G812" s="2" t="str">
        <f>VLOOKUP(F812,Coding!K:L,2,FALSE)</f>
        <v>URM</v>
      </c>
      <c r="H812" t="s">
        <v>235</v>
      </c>
      <c r="I812" t="s">
        <v>236</v>
      </c>
      <c r="J812" t="s">
        <v>15</v>
      </c>
      <c r="K812" t="s">
        <v>161</v>
      </c>
      <c r="L812" s="3"/>
      <c r="M812" t="s">
        <v>52</v>
      </c>
      <c r="N812" t="s">
        <v>162</v>
      </c>
    </row>
    <row r="813" spans="1:15" x14ac:dyDescent="0.25">
      <c r="A813" s="2">
        <v>1</v>
      </c>
      <c r="B813" s="2">
        <v>2016</v>
      </c>
      <c r="C813" t="s">
        <v>460</v>
      </c>
      <c r="D813" t="s">
        <v>169</v>
      </c>
      <c r="E813" s="2" t="s">
        <v>7</v>
      </c>
      <c r="F813" s="2">
        <f>VLOOKUP(C813,'Five Year Alumni Srvy 2016 Data'!C:F,4,FALSE)</f>
        <v>1</v>
      </c>
      <c r="G813" s="2" t="str">
        <f>VLOOKUP(F813,Coding!K:L,2,FALSE)</f>
        <v>URM</v>
      </c>
      <c r="H813" t="s">
        <v>235</v>
      </c>
      <c r="I813" t="s">
        <v>236</v>
      </c>
      <c r="J813" t="s">
        <v>15</v>
      </c>
      <c r="K813" t="s">
        <v>163</v>
      </c>
      <c r="L813" s="3"/>
      <c r="M813" t="s">
        <v>52</v>
      </c>
      <c r="N813" t="s">
        <v>164</v>
      </c>
    </row>
    <row r="814" spans="1:15" x14ac:dyDescent="0.25">
      <c r="A814" s="2">
        <v>1</v>
      </c>
      <c r="B814" s="2">
        <v>2016</v>
      </c>
      <c r="C814" t="s">
        <v>480</v>
      </c>
      <c r="D814" t="s">
        <v>48</v>
      </c>
      <c r="E814" s="2" t="s">
        <v>7</v>
      </c>
      <c r="F814" s="2">
        <f>VLOOKUP(C814,'Five Year Alumni Srvy 2016 Data'!C:F,4,FALSE)</f>
        <v>1</v>
      </c>
      <c r="G814" s="2" t="str">
        <f>VLOOKUP(F814,Coding!K:L,2,FALSE)</f>
        <v>URM</v>
      </c>
      <c r="H814" t="s">
        <v>328</v>
      </c>
      <c r="I814" t="s">
        <v>328</v>
      </c>
      <c r="J814" t="s">
        <v>10</v>
      </c>
      <c r="K814" t="s">
        <v>51</v>
      </c>
      <c r="L814" s="3"/>
      <c r="M814" t="s">
        <v>52</v>
      </c>
      <c r="N814" t="s">
        <v>53</v>
      </c>
    </row>
    <row r="815" spans="1:15" x14ac:dyDescent="0.25">
      <c r="A815" s="2">
        <v>1</v>
      </c>
      <c r="B815" s="2">
        <v>2016</v>
      </c>
      <c r="C815" t="s">
        <v>480</v>
      </c>
      <c r="D815" t="s">
        <v>48</v>
      </c>
      <c r="E815" s="2" t="s">
        <v>7</v>
      </c>
      <c r="F815" s="2">
        <f>VLOOKUP(C815,'Five Year Alumni Srvy 2016 Data'!C:F,4,FALSE)</f>
        <v>1</v>
      </c>
      <c r="G815" s="2" t="str">
        <f>VLOOKUP(F815,Coding!K:L,2,FALSE)</f>
        <v>URM</v>
      </c>
      <c r="H815" t="s">
        <v>328</v>
      </c>
      <c r="I815" t="s">
        <v>328</v>
      </c>
      <c r="J815" t="s">
        <v>10</v>
      </c>
      <c r="K815" t="s">
        <v>72</v>
      </c>
      <c r="L815" s="3"/>
      <c r="M815" t="s">
        <v>52</v>
      </c>
      <c r="N815" t="s">
        <v>73</v>
      </c>
    </row>
    <row r="816" spans="1:15" x14ac:dyDescent="0.25">
      <c r="A816" s="2">
        <v>1</v>
      </c>
      <c r="B816" s="2">
        <v>2016</v>
      </c>
      <c r="C816" t="s">
        <v>480</v>
      </c>
      <c r="D816" t="s">
        <v>48</v>
      </c>
      <c r="E816" s="2" t="s">
        <v>7</v>
      </c>
      <c r="F816" s="2">
        <f>VLOOKUP(C816,'Five Year Alumni Srvy 2016 Data'!C:F,4,FALSE)</f>
        <v>1</v>
      </c>
      <c r="G816" s="2" t="str">
        <f>VLOOKUP(F816,Coding!K:L,2,FALSE)</f>
        <v>URM</v>
      </c>
      <c r="H816" t="s">
        <v>328</v>
      </c>
      <c r="I816" t="s">
        <v>328</v>
      </c>
      <c r="J816" t="s">
        <v>10</v>
      </c>
      <c r="K816" t="s">
        <v>133</v>
      </c>
      <c r="L816" s="2">
        <v>2</v>
      </c>
      <c r="M816" t="s">
        <v>52</v>
      </c>
      <c r="N816" t="s">
        <v>134</v>
      </c>
      <c r="O816" t="s">
        <v>63</v>
      </c>
    </row>
    <row r="817" spans="1:15" x14ac:dyDescent="0.25">
      <c r="A817" s="2">
        <v>1</v>
      </c>
      <c r="B817" s="2">
        <v>2016</v>
      </c>
      <c r="C817" t="s">
        <v>480</v>
      </c>
      <c r="D817" t="s">
        <v>48</v>
      </c>
      <c r="E817" s="2" t="s">
        <v>7</v>
      </c>
      <c r="F817" s="2">
        <f>VLOOKUP(C817,'Five Year Alumni Srvy 2016 Data'!C:F,4,FALSE)</f>
        <v>1</v>
      </c>
      <c r="G817" s="2" t="str">
        <f>VLOOKUP(F817,Coding!K:L,2,FALSE)</f>
        <v>URM</v>
      </c>
      <c r="H817" t="s">
        <v>328</v>
      </c>
      <c r="I817" t="s">
        <v>328</v>
      </c>
      <c r="J817" t="s">
        <v>10</v>
      </c>
      <c r="K817" t="s">
        <v>151</v>
      </c>
      <c r="L817" s="3"/>
      <c r="M817" t="s">
        <v>52</v>
      </c>
      <c r="N817" t="s">
        <v>152</v>
      </c>
    </row>
    <row r="818" spans="1:15" x14ac:dyDescent="0.25">
      <c r="A818" s="2">
        <v>1</v>
      </c>
      <c r="B818" s="2">
        <v>2016</v>
      </c>
      <c r="C818" t="s">
        <v>480</v>
      </c>
      <c r="D818" t="s">
        <v>48</v>
      </c>
      <c r="E818" s="2" t="s">
        <v>7</v>
      </c>
      <c r="F818" s="2">
        <f>VLOOKUP(C818,'Five Year Alumni Srvy 2016 Data'!C:F,4,FALSE)</f>
        <v>1</v>
      </c>
      <c r="G818" s="2" t="str">
        <f>VLOOKUP(F818,Coding!K:L,2,FALSE)</f>
        <v>URM</v>
      </c>
      <c r="H818" t="s">
        <v>328</v>
      </c>
      <c r="I818" t="s">
        <v>328</v>
      </c>
      <c r="J818" t="s">
        <v>10</v>
      </c>
      <c r="K818" t="s">
        <v>159</v>
      </c>
      <c r="L818" s="3"/>
      <c r="M818" t="s">
        <v>52</v>
      </c>
      <c r="N818" t="s">
        <v>160</v>
      </c>
    </row>
    <row r="819" spans="1:15" x14ac:dyDescent="0.25">
      <c r="A819" s="2">
        <v>1</v>
      </c>
      <c r="B819" s="2">
        <v>2016</v>
      </c>
      <c r="C819" t="s">
        <v>480</v>
      </c>
      <c r="D819" t="s">
        <v>48</v>
      </c>
      <c r="E819" s="2" t="s">
        <v>7</v>
      </c>
      <c r="F819" s="2">
        <f>VLOOKUP(C819,'Five Year Alumni Srvy 2016 Data'!C:F,4,FALSE)</f>
        <v>1</v>
      </c>
      <c r="G819" s="2" t="str">
        <f>VLOOKUP(F819,Coding!K:L,2,FALSE)</f>
        <v>URM</v>
      </c>
      <c r="H819" t="s">
        <v>328</v>
      </c>
      <c r="I819" t="s">
        <v>328</v>
      </c>
      <c r="J819" t="s">
        <v>10</v>
      </c>
      <c r="K819" t="s">
        <v>161</v>
      </c>
      <c r="L819" s="3"/>
      <c r="M819" t="s">
        <v>52</v>
      </c>
      <c r="N819" t="s">
        <v>162</v>
      </c>
    </row>
    <row r="820" spans="1:15" x14ac:dyDescent="0.25">
      <c r="A820" s="2">
        <v>1</v>
      </c>
      <c r="B820" s="2">
        <v>2016</v>
      </c>
      <c r="C820" t="s">
        <v>480</v>
      </c>
      <c r="D820" t="s">
        <v>48</v>
      </c>
      <c r="E820" s="2" t="s">
        <v>7</v>
      </c>
      <c r="F820" s="2">
        <f>VLOOKUP(C820,'Five Year Alumni Srvy 2016 Data'!C:F,4,FALSE)</f>
        <v>1</v>
      </c>
      <c r="G820" s="2" t="str">
        <f>VLOOKUP(F820,Coding!K:L,2,FALSE)</f>
        <v>URM</v>
      </c>
      <c r="H820" t="s">
        <v>328</v>
      </c>
      <c r="I820" t="s">
        <v>328</v>
      </c>
      <c r="J820" t="s">
        <v>10</v>
      </c>
      <c r="K820" t="s">
        <v>163</v>
      </c>
      <c r="L820" s="2">
        <v>3</v>
      </c>
      <c r="M820" t="s">
        <v>52</v>
      </c>
      <c r="N820" t="s">
        <v>164</v>
      </c>
      <c r="O820" t="s">
        <v>63</v>
      </c>
    </row>
    <row r="821" spans="1:15" x14ac:dyDescent="0.25">
      <c r="A821" s="2">
        <v>1</v>
      </c>
      <c r="B821" s="2">
        <v>2016</v>
      </c>
      <c r="C821" t="s">
        <v>488</v>
      </c>
      <c r="D821" t="s">
        <v>169</v>
      </c>
      <c r="E821" s="2" t="s">
        <v>7</v>
      </c>
      <c r="F821" s="2">
        <f>VLOOKUP(C821,'Five Year Alumni Srvy 2016 Data'!C:F,4,FALSE)</f>
        <v>1</v>
      </c>
      <c r="G821" s="2" t="str">
        <f>VLOOKUP(F821,Coding!K:L,2,FALSE)</f>
        <v>URM</v>
      </c>
      <c r="H821" t="s">
        <v>489</v>
      </c>
      <c r="I821" t="s">
        <v>409</v>
      </c>
      <c r="J821" t="s">
        <v>19</v>
      </c>
      <c r="K821" t="s">
        <v>51</v>
      </c>
      <c r="L821" s="3"/>
      <c r="M821" t="s">
        <v>52</v>
      </c>
      <c r="N821" t="s">
        <v>53</v>
      </c>
    </row>
    <row r="822" spans="1:15" x14ac:dyDescent="0.25">
      <c r="A822" s="2">
        <v>1</v>
      </c>
      <c r="B822" s="2">
        <v>2016</v>
      </c>
      <c r="C822" t="s">
        <v>488</v>
      </c>
      <c r="D822" t="s">
        <v>169</v>
      </c>
      <c r="E822" s="2" t="s">
        <v>7</v>
      </c>
      <c r="F822" s="2">
        <f>VLOOKUP(C822,'Five Year Alumni Srvy 2016 Data'!C:F,4,FALSE)</f>
        <v>1</v>
      </c>
      <c r="G822" s="2" t="str">
        <f>VLOOKUP(F822,Coding!K:L,2,FALSE)</f>
        <v>URM</v>
      </c>
      <c r="H822" t="s">
        <v>489</v>
      </c>
      <c r="I822" t="s">
        <v>409</v>
      </c>
      <c r="J822" t="s">
        <v>19</v>
      </c>
      <c r="K822" t="s">
        <v>72</v>
      </c>
      <c r="L822" s="3"/>
      <c r="M822" t="s">
        <v>52</v>
      </c>
      <c r="N822" t="s">
        <v>73</v>
      </c>
    </row>
    <row r="823" spans="1:15" x14ac:dyDescent="0.25">
      <c r="A823" s="2">
        <v>1</v>
      </c>
      <c r="B823" s="2">
        <v>2016</v>
      </c>
      <c r="C823" t="s">
        <v>488</v>
      </c>
      <c r="D823" t="s">
        <v>169</v>
      </c>
      <c r="E823" s="2" t="s">
        <v>7</v>
      </c>
      <c r="F823" s="2">
        <f>VLOOKUP(C823,'Five Year Alumni Srvy 2016 Data'!C:F,4,FALSE)</f>
        <v>1</v>
      </c>
      <c r="G823" s="2" t="str">
        <f>VLOOKUP(F823,Coding!K:L,2,FALSE)</f>
        <v>URM</v>
      </c>
      <c r="H823" t="s">
        <v>489</v>
      </c>
      <c r="I823" t="s">
        <v>409</v>
      </c>
      <c r="J823" t="s">
        <v>19</v>
      </c>
      <c r="K823" t="s">
        <v>133</v>
      </c>
      <c r="L823" s="2">
        <v>2</v>
      </c>
      <c r="M823" t="s">
        <v>52</v>
      </c>
      <c r="N823" t="s">
        <v>134</v>
      </c>
      <c r="O823" t="s">
        <v>63</v>
      </c>
    </row>
    <row r="824" spans="1:15" x14ac:dyDescent="0.25">
      <c r="A824" s="2">
        <v>1</v>
      </c>
      <c r="B824" s="2">
        <v>2016</v>
      </c>
      <c r="C824" t="s">
        <v>488</v>
      </c>
      <c r="D824" t="s">
        <v>169</v>
      </c>
      <c r="E824" s="2" t="s">
        <v>7</v>
      </c>
      <c r="F824" s="2">
        <f>VLOOKUP(C824,'Five Year Alumni Srvy 2016 Data'!C:F,4,FALSE)</f>
        <v>1</v>
      </c>
      <c r="G824" s="2" t="str">
        <f>VLOOKUP(F824,Coding!K:L,2,FALSE)</f>
        <v>URM</v>
      </c>
      <c r="H824" t="s">
        <v>489</v>
      </c>
      <c r="I824" t="s">
        <v>409</v>
      </c>
      <c r="J824" t="s">
        <v>19</v>
      </c>
      <c r="K824" t="s">
        <v>151</v>
      </c>
      <c r="L824" s="3"/>
      <c r="M824" t="s">
        <v>52</v>
      </c>
      <c r="N824" t="s">
        <v>152</v>
      </c>
    </row>
    <row r="825" spans="1:15" x14ac:dyDescent="0.25">
      <c r="A825" s="2">
        <v>1</v>
      </c>
      <c r="B825" s="2">
        <v>2016</v>
      </c>
      <c r="C825" t="s">
        <v>488</v>
      </c>
      <c r="D825" t="s">
        <v>169</v>
      </c>
      <c r="E825" s="2" t="s">
        <v>7</v>
      </c>
      <c r="F825" s="2">
        <f>VLOOKUP(C825,'Five Year Alumni Srvy 2016 Data'!C:F,4,FALSE)</f>
        <v>1</v>
      </c>
      <c r="G825" s="2" t="str">
        <f>VLOOKUP(F825,Coding!K:L,2,FALSE)</f>
        <v>URM</v>
      </c>
      <c r="H825" t="s">
        <v>489</v>
      </c>
      <c r="I825" t="s">
        <v>409</v>
      </c>
      <c r="J825" t="s">
        <v>19</v>
      </c>
      <c r="K825" t="s">
        <v>159</v>
      </c>
      <c r="L825" s="3"/>
      <c r="M825" t="s">
        <v>52</v>
      </c>
      <c r="N825" t="s">
        <v>160</v>
      </c>
    </row>
    <row r="826" spans="1:15" x14ac:dyDescent="0.25">
      <c r="A826" s="2">
        <v>1</v>
      </c>
      <c r="B826" s="2">
        <v>2016</v>
      </c>
      <c r="C826" t="s">
        <v>488</v>
      </c>
      <c r="D826" t="s">
        <v>169</v>
      </c>
      <c r="E826" s="2" t="s">
        <v>7</v>
      </c>
      <c r="F826" s="2">
        <f>VLOOKUP(C826,'Five Year Alumni Srvy 2016 Data'!C:F,4,FALSE)</f>
        <v>1</v>
      </c>
      <c r="G826" s="2" t="str">
        <f>VLOOKUP(F826,Coding!K:L,2,FALSE)</f>
        <v>URM</v>
      </c>
      <c r="H826" t="s">
        <v>489</v>
      </c>
      <c r="I826" t="s">
        <v>409</v>
      </c>
      <c r="J826" t="s">
        <v>19</v>
      </c>
      <c r="K826" t="s">
        <v>161</v>
      </c>
      <c r="L826" s="3"/>
      <c r="M826" t="s">
        <v>52</v>
      </c>
      <c r="N826" t="s">
        <v>162</v>
      </c>
    </row>
    <row r="827" spans="1:15" x14ac:dyDescent="0.25">
      <c r="A827" s="2">
        <v>1</v>
      </c>
      <c r="B827" s="2">
        <v>2016</v>
      </c>
      <c r="C827" t="s">
        <v>488</v>
      </c>
      <c r="D827" t="s">
        <v>169</v>
      </c>
      <c r="E827" s="2" t="s">
        <v>7</v>
      </c>
      <c r="F827" s="2">
        <f>VLOOKUP(C827,'Five Year Alumni Srvy 2016 Data'!C:F,4,FALSE)</f>
        <v>1</v>
      </c>
      <c r="G827" s="2" t="str">
        <f>VLOOKUP(F827,Coding!K:L,2,FALSE)</f>
        <v>URM</v>
      </c>
      <c r="H827" t="s">
        <v>489</v>
      </c>
      <c r="I827" t="s">
        <v>409</v>
      </c>
      <c r="J827" t="s">
        <v>19</v>
      </c>
      <c r="K827" t="s">
        <v>163</v>
      </c>
      <c r="L827" s="2">
        <v>2</v>
      </c>
      <c r="M827" t="s">
        <v>52</v>
      </c>
      <c r="N827" t="s">
        <v>164</v>
      </c>
      <c r="O827" t="s">
        <v>177</v>
      </c>
    </row>
    <row r="828" spans="1:15" x14ac:dyDescent="0.25">
      <c r="A828" s="2">
        <v>1</v>
      </c>
      <c r="B828" s="2">
        <v>2016</v>
      </c>
      <c r="C828" t="s">
        <v>492</v>
      </c>
      <c r="D828" t="s">
        <v>48</v>
      </c>
      <c r="E828" s="2" t="s">
        <v>7</v>
      </c>
      <c r="F828" s="2">
        <f>VLOOKUP(C828,'Five Year Alumni Srvy 2016 Data'!C:F,4,FALSE)</f>
        <v>1</v>
      </c>
      <c r="G828" s="2" t="str">
        <f>VLOOKUP(F828,Coding!K:L,2,FALSE)</f>
        <v>URM</v>
      </c>
      <c r="H828" t="s">
        <v>493</v>
      </c>
      <c r="I828" t="s">
        <v>206</v>
      </c>
      <c r="J828" t="s">
        <v>15</v>
      </c>
      <c r="K828" t="s">
        <v>51</v>
      </c>
      <c r="L828" s="3"/>
      <c r="M828" t="s">
        <v>52</v>
      </c>
      <c r="N828" t="s">
        <v>53</v>
      </c>
    </row>
    <row r="829" spans="1:15" x14ac:dyDescent="0.25">
      <c r="A829" s="2">
        <v>1</v>
      </c>
      <c r="B829" s="2">
        <v>2016</v>
      </c>
      <c r="C829" t="s">
        <v>492</v>
      </c>
      <c r="D829" t="s">
        <v>48</v>
      </c>
      <c r="E829" s="2" t="s">
        <v>7</v>
      </c>
      <c r="F829" s="2">
        <f>VLOOKUP(C829,'Five Year Alumni Srvy 2016 Data'!C:F,4,FALSE)</f>
        <v>1</v>
      </c>
      <c r="G829" s="2" t="str">
        <f>VLOOKUP(F829,Coding!K:L,2,FALSE)</f>
        <v>URM</v>
      </c>
      <c r="H829" t="s">
        <v>493</v>
      </c>
      <c r="I829" t="s">
        <v>206</v>
      </c>
      <c r="J829" t="s">
        <v>15</v>
      </c>
      <c r="K829" t="s">
        <v>72</v>
      </c>
      <c r="L829" s="3"/>
      <c r="M829" t="s">
        <v>52</v>
      </c>
      <c r="N829" t="s">
        <v>73</v>
      </c>
    </row>
    <row r="830" spans="1:15" x14ac:dyDescent="0.25">
      <c r="A830" s="2">
        <v>1</v>
      </c>
      <c r="B830" s="2">
        <v>2016</v>
      </c>
      <c r="C830" t="s">
        <v>492</v>
      </c>
      <c r="D830" t="s">
        <v>48</v>
      </c>
      <c r="E830" s="2" t="s">
        <v>7</v>
      </c>
      <c r="F830" s="2">
        <f>VLOOKUP(C830,'Five Year Alumni Srvy 2016 Data'!C:F,4,FALSE)</f>
        <v>1</v>
      </c>
      <c r="G830" s="2" t="str">
        <f>VLOOKUP(F830,Coding!K:L,2,FALSE)</f>
        <v>URM</v>
      </c>
      <c r="H830" t="s">
        <v>493</v>
      </c>
      <c r="I830" t="s">
        <v>206</v>
      </c>
      <c r="J830" t="s">
        <v>15</v>
      </c>
      <c r="K830" t="s">
        <v>133</v>
      </c>
      <c r="L830" s="2">
        <v>2</v>
      </c>
      <c r="M830" t="s">
        <v>52</v>
      </c>
      <c r="N830" t="s">
        <v>134</v>
      </c>
      <c r="O830" t="s">
        <v>63</v>
      </c>
    </row>
    <row r="831" spans="1:15" x14ac:dyDescent="0.25">
      <c r="A831" s="2">
        <v>1</v>
      </c>
      <c r="B831" s="2">
        <v>2016</v>
      </c>
      <c r="C831" t="s">
        <v>492</v>
      </c>
      <c r="D831" t="s">
        <v>48</v>
      </c>
      <c r="E831" s="2" t="s">
        <v>7</v>
      </c>
      <c r="F831" s="2">
        <f>VLOOKUP(C831,'Five Year Alumni Srvy 2016 Data'!C:F,4,FALSE)</f>
        <v>1</v>
      </c>
      <c r="G831" s="2" t="str">
        <f>VLOOKUP(F831,Coding!K:L,2,FALSE)</f>
        <v>URM</v>
      </c>
      <c r="H831" t="s">
        <v>493</v>
      </c>
      <c r="I831" t="s">
        <v>206</v>
      </c>
      <c r="J831" t="s">
        <v>15</v>
      </c>
      <c r="K831" t="s">
        <v>151</v>
      </c>
      <c r="L831" s="3"/>
      <c r="M831" t="s">
        <v>52</v>
      </c>
      <c r="N831" t="s">
        <v>152</v>
      </c>
    </row>
    <row r="832" spans="1:15" x14ac:dyDescent="0.25">
      <c r="A832" s="2">
        <v>1</v>
      </c>
      <c r="B832" s="2">
        <v>2016</v>
      </c>
      <c r="C832" t="s">
        <v>492</v>
      </c>
      <c r="D832" t="s">
        <v>48</v>
      </c>
      <c r="E832" s="2" t="s">
        <v>7</v>
      </c>
      <c r="F832" s="2">
        <f>VLOOKUP(C832,'Five Year Alumni Srvy 2016 Data'!C:F,4,FALSE)</f>
        <v>1</v>
      </c>
      <c r="G832" s="2" t="str">
        <f>VLOOKUP(F832,Coding!K:L,2,FALSE)</f>
        <v>URM</v>
      </c>
      <c r="H832" t="s">
        <v>493</v>
      </c>
      <c r="I832" t="s">
        <v>206</v>
      </c>
      <c r="J832" t="s">
        <v>15</v>
      </c>
      <c r="K832" t="s">
        <v>159</v>
      </c>
      <c r="L832" s="3"/>
      <c r="M832" t="s">
        <v>52</v>
      </c>
      <c r="N832" t="s">
        <v>160</v>
      </c>
    </row>
    <row r="833" spans="1:15" x14ac:dyDescent="0.25">
      <c r="A833" s="2">
        <v>1</v>
      </c>
      <c r="B833" s="2">
        <v>2016</v>
      </c>
      <c r="C833" t="s">
        <v>492</v>
      </c>
      <c r="D833" t="s">
        <v>48</v>
      </c>
      <c r="E833" s="2" t="s">
        <v>7</v>
      </c>
      <c r="F833" s="2">
        <f>VLOOKUP(C833,'Five Year Alumni Srvy 2016 Data'!C:F,4,FALSE)</f>
        <v>1</v>
      </c>
      <c r="G833" s="2" t="str">
        <f>VLOOKUP(F833,Coding!K:L,2,FALSE)</f>
        <v>URM</v>
      </c>
      <c r="H833" t="s">
        <v>493</v>
      </c>
      <c r="I833" t="s">
        <v>206</v>
      </c>
      <c r="J833" t="s">
        <v>15</v>
      </c>
      <c r="K833" t="s">
        <v>161</v>
      </c>
      <c r="L833" s="3"/>
      <c r="M833" t="s">
        <v>52</v>
      </c>
      <c r="N833" t="s">
        <v>162</v>
      </c>
    </row>
    <row r="834" spans="1:15" x14ac:dyDescent="0.25">
      <c r="A834" s="2">
        <v>1</v>
      </c>
      <c r="B834" s="2">
        <v>2016</v>
      </c>
      <c r="C834" t="s">
        <v>492</v>
      </c>
      <c r="D834" t="s">
        <v>48</v>
      </c>
      <c r="E834" s="2" t="s">
        <v>7</v>
      </c>
      <c r="F834" s="2">
        <f>VLOOKUP(C834,'Five Year Alumni Srvy 2016 Data'!C:F,4,FALSE)</f>
        <v>1</v>
      </c>
      <c r="G834" s="2" t="str">
        <f>VLOOKUP(F834,Coding!K:L,2,FALSE)</f>
        <v>URM</v>
      </c>
      <c r="H834" t="s">
        <v>493</v>
      </c>
      <c r="I834" t="s">
        <v>206</v>
      </c>
      <c r="J834" t="s">
        <v>15</v>
      </c>
      <c r="K834" t="s">
        <v>163</v>
      </c>
      <c r="L834" s="2">
        <v>1</v>
      </c>
      <c r="M834" t="s">
        <v>52</v>
      </c>
      <c r="N834" t="s">
        <v>164</v>
      </c>
      <c r="O834" t="s">
        <v>165</v>
      </c>
    </row>
    <row r="835" spans="1:15" x14ac:dyDescent="0.25">
      <c r="A835" s="2">
        <v>1</v>
      </c>
      <c r="B835" s="2">
        <v>2016</v>
      </c>
      <c r="C835" t="s">
        <v>496</v>
      </c>
      <c r="D835" t="s">
        <v>48</v>
      </c>
      <c r="E835" s="2" t="s">
        <v>7</v>
      </c>
      <c r="F835" s="2">
        <f>VLOOKUP(C835,'Five Year Alumni Srvy 2016 Data'!C:F,4,FALSE)</f>
        <v>1</v>
      </c>
      <c r="G835" s="2" t="str">
        <f>VLOOKUP(F835,Coding!K:L,2,FALSE)</f>
        <v>URM</v>
      </c>
      <c r="H835" t="s">
        <v>497</v>
      </c>
      <c r="I835" t="s">
        <v>399</v>
      </c>
      <c r="J835" t="s">
        <v>19</v>
      </c>
      <c r="K835" t="s">
        <v>51</v>
      </c>
      <c r="L835" s="3"/>
      <c r="M835" t="s">
        <v>52</v>
      </c>
      <c r="N835" t="s">
        <v>53</v>
      </c>
    </row>
    <row r="836" spans="1:15" x14ac:dyDescent="0.25">
      <c r="A836" s="2">
        <v>1</v>
      </c>
      <c r="B836" s="2">
        <v>2016</v>
      </c>
      <c r="C836" t="s">
        <v>496</v>
      </c>
      <c r="D836" t="s">
        <v>48</v>
      </c>
      <c r="E836" s="2" t="s">
        <v>7</v>
      </c>
      <c r="F836" s="2">
        <f>VLOOKUP(C836,'Five Year Alumni Srvy 2016 Data'!C:F,4,FALSE)</f>
        <v>1</v>
      </c>
      <c r="G836" s="2" t="str">
        <f>VLOOKUP(F836,Coding!K:L,2,FALSE)</f>
        <v>URM</v>
      </c>
      <c r="H836" t="s">
        <v>497</v>
      </c>
      <c r="I836" t="s">
        <v>399</v>
      </c>
      <c r="J836" t="s">
        <v>19</v>
      </c>
      <c r="K836" t="s">
        <v>72</v>
      </c>
      <c r="L836" s="3"/>
      <c r="M836" t="s">
        <v>52</v>
      </c>
      <c r="N836" t="s">
        <v>73</v>
      </c>
    </row>
    <row r="837" spans="1:15" x14ac:dyDescent="0.25">
      <c r="A837" s="2">
        <v>1</v>
      </c>
      <c r="B837" s="2">
        <v>2016</v>
      </c>
      <c r="C837" t="s">
        <v>496</v>
      </c>
      <c r="D837" t="s">
        <v>48</v>
      </c>
      <c r="E837" s="2" t="s">
        <v>7</v>
      </c>
      <c r="F837" s="2">
        <f>VLOOKUP(C837,'Five Year Alumni Srvy 2016 Data'!C:F,4,FALSE)</f>
        <v>1</v>
      </c>
      <c r="G837" s="2" t="str">
        <f>VLOOKUP(F837,Coding!K:L,2,FALSE)</f>
        <v>URM</v>
      </c>
      <c r="H837" t="s">
        <v>497</v>
      </c>
      <c r="I837" t="s">
        <v>399</v>
      </c>
      <c r="J837" t="s">
        <v>19</v>
      </c>
      <c r="K837" t="s">
        <v>133</v>
      </c>
      <c r="L837" s="3"/>
      <c r="M837" t="s">
        <v>52</v>
      </c>
      <c r="N837" t="s">
        <v>134</v>
      </c>
    </row>
    <row r="838" spans="1:15" x14ac:dyDescent="0.25">
      <c r="A838" s="2">
        <v>1</v>
      </c>
      <c r="B838" s="2">
        <v>2016</v>
      </c>
      <c r="C838" t="s">
        <v>496</v>
      </c>
      <c r="D838" t="s">
        <v>48</v>
      </c>
      <c r="E838" s="2" t="s">
        <v>7</v>
      </c>
      <c r="F838" s="2">
        <f>VLOOKUP(C838,'Five Year Alumni Srvy 2016 Data'!C:F,4,FALSE)</f>
        <v>1</v>
      </c>
      <c r="G838" s="2" t="str">
        <f>VLOOKUP(F838,Coding!K:L,2,FALSE)</f>
        <v>URM</v>
      </c>
      <c r="H838" t="s">
        <v>497</v>
      </c>
      <c r="I838" t="s">
        <v>399</v>
      </c>
      <c r="J838" t="s">
        <v>19</v>
      </c>
      <c r="K838" t="s">
        <v>151</v>
      </c>
      <c r="L838" s="3"/>
      <c r="M838" t="s">
        <v>52</v>
      </c>
      <c r="N838" t="s">
        <v>152</v>
      </c>
    </row>
    <row r="839" spans="1:15" x14ac:dyDescent="0.25">
      <c r="A839" s="2">
        <v>1</v>
      </c>
      <c r="B839" s="2">
        <v>2016</v>
      </c>
      <c r="C839" t="s">
        <v>496</v>
      </c>
      <c r="D839" t="s">
        <v>48</v>
      </c>
      <c r="E839" s="2" t="s">
        <v>7</v>
      </c>
      <c r="F839" s="2">
        <f>VLOOKUP(C839,'Five Year Alumni Srvy 2016 Data'!C:F,4,FALSE)</f>
        <v>1</v>
      </c>
      <c r="G839" s="2" t="str">
        <f>VLOOKUP(F839,Coding!K:L,2,FALSE)</f>
        <v>URM</v>
      </c>
      <c r="H839" t="s">
        <v>497</v>
      </c>
      <c r="I839" t="s">
        <v>399</v>
      </c>
      <c r="J839" t="s">
        <v>19</v>
      </c>
      <c r="K839" t="s">
        <v>159</v>
      </c>
      <c r="L839" s="3"/>
      <c r="M839" t="s">
        <v>52</v>
      </c>
      <c r="N839" t="s">
        <v>160</v>
      </c>
    </row>
    <row r="840" spans="1:15" x14ac:dyDescent="0.25">
      <c r="A840" s="2">
        <v>1</v>
      </c>
      <c r="B840" s="2">
        <v>2016</v>
      </c>
      <c r="C840" t="s">
        <v>496</v>
      </c>
      <c r="D840" t="s">
        <v>48</v>
      </c>
      <c r="E840" s="2" t="s">
        <v>7</v>
      </c>
      <c r="F840" s="2">
        <f>VLOOKUP(C840,'Five Year Alumni Srvy 2016 Data'!C:F,4,FALSE)</f>
        <v>1</v>
      </c>
      <c r="G840" s="2" t="str">
        <f>VLOOKUP(F840,Coding!K:L,2,FALSE)</f>
        <v>URM</v>
      </c>
      <c r="H840" t="s">
        <v>497</v>
      </c>
      <c r="I840" t="s">
        <v>399</v>
      </c>
      <c r="J840" t="s">
        <v>19</v>
      </c>
      <c r="K840" t="s">
        <v>161</v>
      </c>
      <c r="L840" s="3"/>
      <c r="M840" t="s">
        <v>52</v>
      </c>
      <c r="N840" t="s">
        <v>162</v>
      </c>
    </row>
    <row r="841" spans="1:15" x14ac:dyDescent="0.25">
      <c r="A841" s="2">
        <v>1</v>
      </c>
      <c r="B841" s="2">
        <v>2016</v>
      </c>
      <c r="C841" t="s">
        <v>496</v>
      </c>
      <c r="D841" t="s">
        <v>48</v>
      </c>
      <c r="E841" s="2" t="s">
        <v>7</v>
      </c>
      <c r="F841" s="2">
        <f>VLOOKUP(C841,'Five Year Alumni Srvy 2016 Data'!C:F,4,FALSE)</f>
        <v>1</v>
      </c>
      <c r="G841" s="2" t="str">
        <f>VLOOKUP(F841,Coding!K:L,2,FALSE)</f>
        <v>URM</v>
      </c>
      <c r="H841" t="s">
        <v>497</v>
      </c>
      <c r="I841" t="s">
        <v>399</v>
      </c>
      <c r="J841" t="s">
        <v>19</v>
      </c>
      <c r="K841" t="s">
        <v>163</v>
      </c>
      <c r="L841" s="3"/>
      <c r="M841" t="s">
        <v>52</v>
      </c>
      <c r="N841" t="s">
        <v>164</v>
      </c>
    </row>
    <row r="842" spans="1:15" x14ac:dyDescent="0.25">
      <c r="A842" s="2">
        <v>1</v>
      </c>
      <c r="B842" s="2">
        <v>2016</v>
      </c>
      <c r="C842" t="s">
        <v>210</v>
      </c>
      <c r="D842" t="s">
        <v>48</v>
      </c>
      <c r="E842" s="2" t="s">
        <v>12</v>
      </c>
      <c r="F842" s="2">
        <f>VLOOKUP(C842,'Five Year Alumni Srvy 2016 Data'!C:F,4,FALSE)</f>
        <v>1</v>
      </c>
      <c r="G842" s="2" t="str">
        <f>VLOOKUP(F842,Coding!K:L,2,FALSE)</f>
        <v>URM</v>
      </c>
      <c r="H842" t="s">
        <v>211</v>
      </c>
      <c r="I842" t="s">
        <v>171</v>
      </c>
      <c r="J842" t="s">
        <v>19</v>
      </c>
      <c r="K842" t="s">
        <v>51</v>
      </c>
      <c r="L842" s="2">
        <v>5</v>
      </c>
      <c r="M842" t="s">
        <v>52</v>
      </c>
      <c r="N842" t="s">
        <v>53</v>
      </c>
      <c r="O842" t="s">
        <v>183</v>
      </c>
    </row>
    <row r="843" spans="1:15" x14ac:dyDescent="0.25">
      <c r="A843" s="2">
        <v>1</v>
      </c>
      <c r="B843" s="2">
        <v>2016</v>
      </c>
      <c r="C843" t="s">
        <v>210</v>
      </c>
      <c r="D843" t="s">
        <v>48</v>
      </c>
      <c r="E843" s="2" t="s">
        <v>12</v>
      </c>
      <c r="F843" s="2">
        <f>VLOOKUP(C843,'Five Year Alumni Srvy 2016 Data'!C:F,4,FALSE)</f>
        <v>1</v>
      </c>
      <c r="G843" s="2" t="str">
        <f>VLOOKUP(F843,Coding!K:L,2,FALSE)</f>
        <v>URM</v>
      </c>
      <c r="H843" t="s">
        <v>211</v>
      </c>
      <c r="I843" t="s">
        <v>171</v>
      </c>
      <c r="J843" t="s">
        <v>19</v>
      </c>
      <c r="K843" t="s">
        <v>72</v>
      </c>
      <c r="L843" s="2">
        <v>1</v>
      </c>
      <c r="M843" t="s">
        <v>52</v>
      </c>
      <c r="N843" t="s">
        <v>73</v>
      </c>
      <c r="O843" t="s">
        <v>177</v>
      </c>
    </row>
    <row r="844" spans="1:15" x14ac:dyDescent="0.25">
      <c r="A844" s="2">
        <v>1</v>
      </c>
      <c r="B844" s="2">
        <v>2016</v>
      </c>
      <c r="C844" t="s">
        <v>210</v>
      </c>
      <c r="D844" t="s">
        <v>48</v>
      </c>
      <c r="E844" s="2" t="s">
        <v>12</v>
      </c>
      <c r="F844" s="2">
        <f>VLOOKUP(C844,'Five Year Alumni Srvy 2016 Data'!C:F,4,FALSE)</f>
        <v>1</v>
      </c>
      <c r="G844" s="2" t="str">
        <f>VLOOKUP(F844,Coding!K:L,2,FALSE)</f>
        <v>URM</v>
      </c>
      <c r="H844" t="s">
        <v>211</v>
      </c>
      <c r="I844" t="s">
        <v>171</v>
      </c>
      <c r="J844" t="s">
        <v>19</v>
      </c>
      <c r="K844" t="s">
        <v>133</v>
      </c>
      <c r="L844" s="2">
        <v>1</v>
      </c>
      <c r="M844" t="s">
        <v>52</v>
      </c>
      <c r="N844" t="s">
        <v>134</v>
      </c>
      <c r="O844" t="s">
        <v>177</v>
      </c>
    </row>
    <row r="845" spans="1:15" x14ac:dyDescent="0.25">
      <c r="A845" s="2">
        <v>1</v>
      </c>
      <c r="B845" s="2">
        <v>2016</v>
      </c>
      <c r="C845" t="s">
        <v>210</v>
      </c>
      <c r="D845" t="s">
        <v>48</v>
      </c>
      <c r="E845" s="2" t="s">
        <v>12</v>
      </c>
      <c r="F845" s="2">
        <f>VLOOKUP(C845,'Five Year Alumni Srvy 2016 Data'!C:F,4,FALSE)</f>
        <v>1</v>
      </c>
      <c r="G845" s="2" t="str">
        <f>VLOOKUP(F845,Coding!K:L,2,FALSE)</f>
        <v>URM</v>
      </c>
      <c r="H845" t="s">
        <v>211</v>
      </c>
      <c r="I845" t="s">
        <v>171</v>
      </c>
      <c r="J845" t="s">
        <v>19</v>
      </c>
      <c r="K845" t="s">
        <v>151</v>
      </c>
      <c r="L845" s="2">
        <v>2</v>
      </c>
      <c r="M845" t="s">
        <v>52</v>
      </c>
      <c r="N845" t="s">
        <v>152</v>
      </c>
      <c r="O845" t="s">
        <v>180</v>
      </c>
    </row>
    <row r="846" spans="1:15" x14ac:dyDescent="0.25">
      <c r="A846" s="2">
        <v>1</v>
      </c>
      <c r="B846" s="2">
        <v>2016</v>
      </c>
      <c r="C846" t="s">
        <v>210</v>
      </c>
      <c r="D846" t="s">
        <v>48</v>
      </c>
      <c r="E846" s="2" t="s">
        <v>12</v>
      </c>
      <c r="F846" s="2">
        <f>VLOOKUP(C846,'Five Year Alumni Srvy 2016 Data'!C:F,4,FALSE)</f>
        <v>1</v>
      </c>
      <c r="G846" s="2" t="str">
        <f>VLOOKUP(F846,Coding!K:L,2,FALSE)</f>
        <v>URM</v>
      </c>
      <c r="H846" t="s">
        <v>211</v>
      </c>
      <c r="I846" t="s">
        <v>171</v>
      </c>
      <c r="J846" t="s">
        <v>19</v>
      </c>
      <c r="K846" t="s">
        <v>159</v>
      </c>
      <c r="L846" s="3"/>
      <c r="M846" t="s">
        <v>52</v>
      </c>
      <c r="N846" t="s">
        <v>160</v>
      </c>
    </row>
    <row r="847" spans="1:15" x14ac:dyDescent="0.25">
      <c r="A847" s="2">
        <v>1</v>
      </c>
      <c r="B847" s="2">
        <v>2016</v>
      </c>
      <c r="C847" t="s">
        <v>210</v>
      </c>
      <c r="D847" t="s">
        <v>48</v>
      </c>
      <c r="E847" s="2" t="s">
        <v>12</v>
      </c>
      <c r="F847" s="2">
        <f>VLOOKUP(C847,'Five Year Alumni Srvy 2016 Data'!C:F,4,FALSE)</f>
        <v>1</v>
      </c>
      <c r="G847" s="2" t="str">
        <f>VLOOKUP(F847,Coding!K:L,2,FALSE)</f>
        <v>URM</v>
      </c>
      <c r="H847" t="s">
        <v>211</v>
      </c>
      <c r="I847" t="s">
        <v>171</v>
      </c>
      <c r="J847" t="s">
        <v>19</v>
      </c>
      <c r="K847" t="s">
        <v>161</v>
      </c>
      <c r="L847" s="3"/>
      <c r="M847" t="s">
        <v>52</v>
      </c>
      <c r="N847" t="s">
        <v>162</v>
      </c>
    </row>
    <row r="848" spans="1:15" x14ac:dyDescent="0.25">
      <c r="A848" s="2">
        <v>1</v>
      </c>
      <c r="B848" s="2">
        <v>2016</v>
      </c>
      <c r="C848" t="s">
        <v>210</v>
      </c>
      <c r="D848" t="s">
        <v>48</v>
      </c>
      <c r="E848" s="2" t="s">
        <v>12</v>
      </c>
      <c r="F848" s="2">
        <f>VLOOKUP(C848,'Five Year Alumni Srvy 2016 Data'!C:F,4,FALSE)</f>
        <v>1</v>
      </c>
      <c r="G848" s="2" t="str">
        <f>VLOOKUP(F848,Coding!K:L,2,FALSE)</f>
        <v>URM</v>
      </c>
      <c r="H848" t="s">
        <v>211</v>
      </c>
      <c r="I848" t="s">
        <v>171</v>
      </c>
      <c r="J848" t="s">
        <v>19</v>
      </c>
      <c r="K848" t="s">
        <v>163</v>
      </c>
      <c r="L848" s="2">
        <v>1</v>
      </c>
      <c r="M848" t="s">
        <v>52</v>
      </c>
      <c r="N848" t="s">
        <v>164</v>
      </c>
      <c r="O848" t="s">
        <v>165</v>
      </c>
    </row>
    <row r="849" spans="1:15" x14ac:dyDescent="0.25">
      <c r="A849" s="2">
        <v>1</v>
      </c>
      <c r="B849" s="2">
        <v>2016</v>
      </c>
      <c r="C849" t="s">
        <v>223</v>
      </c>
      <c r="D849" t="s">
        <v>204</v>
      </c>
      <c r="E849" s="2" t="s">
        <v>12</v>
      </c>
      <c r="F849" s="2">
        <f>VLOOKUP(C849,'Five Year Alumni Srvy 2016 Data'!C:F,4,FALSE)</f>
        <v>1</v>
      </c>
      <c r="G849" s="2" t="str">
        <f>VLOOKUP(F849,Coding!K:L,2,FALSE)</f>
        <v>URM</v>
      </c>
      <c r="H849" t="s">
        <v>224</v>
      </c>
      <c r="I849" t="s">
        <v>225</v>
      </c>
      <c r="J849" t="s">
        <v>19</v>
      </c>
      <c r="K849" t="s">
        <v>51</v>
      </c>
      <c r="L849" s="2">
        <v>5</v>
      </c>
      <c r="M849" t="s">
        <v>52</v>
      </c>
      <c r="N849" t="s">
        <v>53</v>
      </c>
      <c r="O849" t="s">
        <v>183</v>
      </c>
    </row>
    <row r="850" spans="1:15" x14ac:dyDescent="0.25">
      <c r="A850" s="2">
        <v>1</v>
      </c>
      <c r="B850" s="2">
        <v>2016</v>
      </c>
      <c r="C850" t="s">
        <v>223</v>
      </c>
      <c r="D850" t="s">
        <v>204</v>
      </c>
      <c r="E850" s="2" t="s">
        <v>12</v>
      </c>
      <c r="F850" s="2">
        <f>VLOOKUP(C850,'Five Year Alumni Srvy 2016 Data'!C:F,4,FALSE)</f>
        <v>1</v>
      </c>
      <c r="G850" s="2" t="str">
        <f>VLOOKUP(F850,Coding!K:L,2,FALSE)</f>
        <v>URM</v>
      </c>
      <c r="H850" t="s">
        <v>224</v>
      </c>
      <c r="I850" t="s">
        <v>225</v>
      </c>
      <c r="J850" t="s">
        <v>19</v>
      </c>
      <c r="K850" t="s">
        <v>72</v>
      </c>
      <c r="L850" s="2">
        <v>2</v>
      </c>
      <c r="M850" t="s">
        <v>52</v>
      </c>
      <c r="N850" t="s">
        <v>73</v>
      </c>
      <c r="O850" t="s">
        <v>173</v>
      </c>
    </row>
    <row r="851" spans="1:15" x14ac:dyDescent="0.25">
      <c r="A851" s="2">
        <v>1</v>
      </c>
      <c r="B851" s="2">
        <v>2016</v>
      </c>
      <c r="C851" t="s">
        <v>223</v>
      </c>
      <c r="D851" t="s">
        <v>204</v>
      </c>
      <c r="E851" s="2" t="s">
        <v>12</v>
      </c>
      <c r="F851" s="2">
        <f>VLOOKUP(C851,'Five Year Alumni Srvy 2016 Data'!C:F,4,FALSE)</f>
        <v>1</v>
      </c>
      <c r="G851" s="2" t="str">
        <f>VLOOKUP(F851,Coding!K:L,2,FALSE)</f>
        <v>URM</v>
      </c>
      <c r="H851" t="s">
        <v>224</v>
      </c>
      <c r="I851" t="s">
        <v>225</v>
      </c>
      <c r="J851" t="s">
        <v>19</v>
      </c>
      <c r="K851" t="s">
        <v>133</v>
      </c>
      <c r="L851" s="2">
        <v>1</v>
      </c>
      <c r="M851" t="s">
        <v>52</v>
      </c>
      <c r="N851" t="s">
        <v>134</v>
      </c>
      <c r="O851" t="s">
        <v>177</v>
      </c>
    </row>
    <row r="852" spans="1:15" x14ac:dyDescent="0.25">
      <c r="A852" s="2">
        <v>1</v>
      </c>
      <c r="B852" s="2">
        <v>2016</v>
      </c>
      <c r="C852" t="s">
        <v>223</v>
      </c>
      <c r="D852" t="s">
        <v>204</v>
      </c>
      <c r="E852" s="2" t="s">
        <v>12</v>
      </c>
      <c r="F852" s="2">
        <f>VLOOKUP(C852,'Five Year Alumni Srvy 2016 Data'!C:F,4,FALSE)</f>
        <v>1</v>
      </c>
      <c r="G852" s="2" t="str">
        <f>VLOOKUP(F852,Coding!K:L,2,FALSE)</f>
        <v>URM</v>
      </c>
      <c r="H852" t="s">
        <v>224</v>
      </c>
      <c r="I852" t="s">
        <v>225</v>
      </c>
      <c r="J852" t="s">
        <v>19</v>
      </c>
      <c r="K852" t="s">
        <v>151</v>
      </c>
      <c r="L852" s="3"/>
      <c r="M852" t="s">
        <v>52</v>
      </c>
      <c r="N852" t="s">
        <v>152</v>
      </c>
    </row>
    <row r="853" spans="1:15" x14ac:dyDescent="0.25">
      <c r="A853" s="2">
        <v>1</v>
      </c>
      <c r="B853" s="2">
        <v>2016</v>
      </c>
      <c r="C853" t="s">
        <v>223</v>
      </c>
      <c r="D853" t="s">
        <v>204</v>
      </c>
      <c r="E853" s="2" t="s">
        <v>12</v>
      </c>
      <c r="F853" s="2">
        <f>VLOOKUP(C853,'Five Year Alumni Srvy 2016 Data'!C:F,4,FALSE)</f>
        <v>1</v>
      </c>
      <c r="G853" s="2" t="str">
        <f>VLOOKUP(F853,Coding!K:L,2,FALSE)</f>
        <v>URM</v>
      </c>
      <c r="H853" t="s">
        <v>224</v>
      </c>
      <c r="I853" t="s">
        <v>225</v>
      </c>
      <c r="J853" t="s">
        <v>19</v>
      </c>
      <c r="K853" t="s">
        <v>159</v>
      </c>
      <c r="L853" s="2">
        <v>9</v>
      </c>
      <c r="M853" t="s">
        <v>52</v>
      </c>
      <c r="N853" t="s">
        <v>160</v>
      </c>
      <c r="O853" t="s">
        <v>188</v>
      </c>
    </row>
    <row r="854" spans="1:15" x14ac:dyDescent="0.25">
      <c r="A854" s="2">
        <v>1</v>
      </c>
      <c r="B854" s="2">
        <v>2016</v>
      </c>
      <c r="C854" t="s">
        <v>223</v>
      </c>
      <c r="D854" t="s">
        <v>204</v>
      </c>
      <c r="E854" s="2" t="s">
        <v>12</v>
      </c>
      <c r="F854" s="2">
        <f>VLOOKUP(C854,'Five Year Alumni Srvy 2016 Data'!C:F,4,FALSE)</f>
        <v>1</v>
      </c>
      <c r="G854" s="2" t="str">
        <f>VLOOKUP(F854,Coding!K:L,2,FALSE)</f>
        <v>URM</v>
      </c>
      <c r="H854" t="s">
        <v>224</v>
      </c>
      <c r="I854" t="s">
        <v>225</v>
      </c>
      <c r="J854" t="s">
        <v>19</v>
      </c>
      <c r="K854" t="s">
        <v>161</v>
      </c>
      <c r="L854" s="3"/>
      <c r="M854" t="s">
        <v>52</v>
      </c>
      <c r="N854" t="s">
        <v>162</v>
      </c>
    </row>
    <row r="855" spans="1:15" x14ac:dyDescent="0.25">
      <c r="A855" s="2">
        <v>1</v>
      </c>
      <c r="B855" s="2">
        <v>2016</v>
      </c>
      <c r="C855" t="s">
        <v>223</v>
      </c>
      <c r="D855" t="s">
        <v>204</v>
      </c>
      <c r="E855" s="2" t="s">
        <v>12</v>
      </c>
      <c r="F855" s="2">
        <f>VLOOKUP(C855,'Five Year Alumni Srvy 2016 Data'!C:F,4,FALSE)</f>
        <v>1</v>
      </c>
      <c r="G855" s="2" t="str">
        <f>VLOOKUP(F855,Coding!K:L,2,FALSE)</f>
        <v>URM</v>
      </c>
      <c r="H855" t="s">
        <v>224</v>
      </c>
      <c r="I855" t="s">
        <v>225</v>
      </c>
      <c r="J855" t="s">
        <v>19</v>
      </c>
      <c r="K855" t="s">
        <v>163</v>
      </c>
      <c r="L855" s="2">
        <v>3</v>
      </c>
      <c r="M855" t="s">
        <v>52</v>
      </c>
      <c r="N855" t="s">
        <v>164</v>
      </c>
      <c r="O855" t="s">
        <v>63</v>
      </c>
    </row>
    <row r="856" spans="1:15" x14ac:dyDescent="0.25">
      <c r="A856" s="2">
        <v>1</v>
      </c>
      <c r="B856" s="2">
        <v>2016</v>
      </c>
      <c r="C856" t="s">
        <v>279</v>
      </c>
      <c r="D856" t="s">
        <v>169</v>
      </c>
      <c r="E856" s="2" t="s">
        <v>12</v>
      </c>
      <c r="F856" s="2">
        <f>VLOOKUP(C856,'Five Year Alumni Srvy 2016 Data'!C:F,4,FALSE)</f>
        <v>1</v>
      </c>
      <c r="G856" s="2" t="str">
        <f>VLOOKUP(F856,Coding!K:L,2,FALSE)</f>
        <v>URM</v>
      </c>
      <c r="H856" t="s">
        <v>182</v>
      </c>
      <c r="I856" t="s">
        <v>182</v>
      </c>
      <c r="J856" t="s">
        <v>21</v>
      </c>
      <c r="K856" t="s">
        <v>51</v>
      </c>
      <c r="L856" s="2">
        <v>5</v>
      </c>
      <c r="M856" t="s">
        <v>52</v>
      </c>
      <c r="N856" t="s">
        <v>53</v>
      </c>
      <c r="O856" t="s">
        <v>183</v>
      </c>
    </row>
    <row r="857" spans="1:15" x14ac:dyDescent="0.25">
      <c r="A857" s="2">
        <v>1</v>
      </c>
      <c r="B857" s="2">
        <v>2016</v>
      </c>
      <c r="C857" t="s">
        <v>279</v>
      </c>
      <c r="D857" t="s">
        <v>169</v>
      </c>
      <c r="E857" s="2" t="s">
        <v>12</v>
      </c>
      <c r="F857" s="2">
        <f>VLOOKUP(C857,'Five Year Alumni Srvy 2016 Data'!C:F,4,FALSE)</f>
        <v>1</v>
      </c>
      <c r="G857" s="2" t="str">
        <f>VLOOKUP(F857,Coding!K:L,2,FALSE)</f>
        <v>URM</v>
      </c>
      <c r="H857" t="s">
        <v>182</v>
      </c>
      <c r="I857" t="s">
        <v>182</v>
      </c>
      <c r="J857" t="s">
        <v>21</v>
      </c>
      <c r="K857" t="s">
        <v>72</v>
      </c>
      <c r="L857" s="2">
        <v>1</v>
      </c>
      <c r="M857" t="s">
        <v>52</v>
      </c>
      <c r="N857" t="s">
        <v>73</v>
      </c>
      <c r="O857" t="s">
        <v>177</v>
      </c>
    </row>
    <row r="858" spans="1:15" x14ac:dyDescent="0.25">
      <c r="A858" s="2">
        <v>1</v>
      </c>
      <c r="B858" s="2">
        <v>2016</v>
      </c>
      <c r="C858" t="s">
        <v>279</v>
      </c>
      <c r="D858" t="s">
        <v>169</v>
      </c>
      <c r="E858" s="2" t="s">
        <v>12</v>
      </c>
      <c r="F858" s="2">
        <f>VLOOKUP(C858,'Five Year Alumni Srvy 2016 Data'!C:F,4,FALSE)</f>
        <v>1</v>
      </c>
      <c r="G858" s="2" t="str">
        <f>VLOOKUP(F858,Coding!K:L,2,FALSE)</f>
        <v>URM</v>
      </c>
      <c r="H858" t="s">
        <v>182</v>
      </c>
      <c r="I858" t="s">
        <v>182</v>
      </c>
      <c r="J858" t="s">
        <v>21</v>
      </c>
      <c r="K858" t="s">
        <v>133</v>
      </c>
      <c r="L858" s="2">
        <v>1</v>
      </c>
      <c r="M858" t="s">
        <v>52</v>
      </c>
      <c r="N858" t="s">
        <v>134</v>
      </c>
      <c r="O858" t="s">
        <v>177</v>
      </c>
    </row>
    <row r="859" spans="1:15" x14ac:dyDescent="0.25">
      <c r="A859" s="2">
        <v>1</v>
      </c>
      <c r="B859" s="2">
        <v>2016</v>
      </c>
      <c r="C859" t="s">
        <v>279</v>
      </c>
      <c r="D859" t="s">
        <v>169</v>
      </c>
      <c r="E859" s="2" t="s">
        <v>12</v>
      </c>
      <c r="F859" s="2">
        <f>VLOOKUP(C859,'Five Year Alumni Srvy 2016 Data'!C:F,4,FALSE)</f>
        <v>1</v>
      </c>
      <c r="G859" s="2" t="str">
        <f>VLOOKUP(F859,Coding!K:L,2,FALSE)</f>
        <v>URM</v>
      </c>
      <c r="H859" t="s">
        <v>182</v>
      </c>
      <c r="I859" t="s">
        <v>182</v>
      </c>
      <c r="J859" t="s">
        <v>21</v>
      </c>
      <c r="K859" t="s">
        <v>151</v>
      </c>
      <c r="L859" s="2">
        <v>9</v>
      </c>
      <c r="M859" t="s">
        <v>52</v>
      </c>
      <c r="N859" t="s">
        <v>152</v>
      </c>
      <c r="O859" t="s">
        <v>188</v>
      </c>
    </row>
    <row r="860" spans="1:15" x14ac:dyDescent="0.25">
      <c r="A860" s="2">
        <v>1</v>
      </c>
      <c r="B860" s="2">
        <v>2016</v>
      </c>
      <c r="C860" t="s">
        <v>279</v>
      </c>
      <c r="D860" t="s">
        <v>169</v>
      </c>
      <c r="E860" s="2" t="s">
        <v>12</v>
      </c>
      <c r="F860" s="2">
        <f>VLOOKUP(C860,'Five Year Alumni Srvy 2016 Data'!C:F,4,FALSE)</f>
        <v>1</v>
      </c>
      <c r="G860" s="2" t="str">
        <f>VLOOKUP(F860,Coding!K:L,2,FALSE)</f>
        <v>URM</v>
      </c>
      <c r="H860" t="s">
        <v>182</v>
      </c>
      <c r="I860" t="s">
        <v>182</v>
      </c>
      <c r="J860" t="s">
        <v>21</v>
      </c>
      <c r="K860" t="s">
        <v>159</v>
      </c>
      <c r="L860" s="3"/>
      <c r="M860" t="s">
        <v>52</v>
      </c>
      <c r="N860" t="s">
        <v>160</v>
      </c>
    </row>
    <row r="861" spans="1:15" x14ac:dyDescent="0.25">
      <c r="A861" s="2">
        <v>1</v>
      </c>
      <c r="B861" s="2">
        <v>2016</v>
      </c>
      <c r="C861" t="s">
        <v>279</v>
      </c>
      <c r="D861" t="s">
        <v>169</v>
      </c>
      <c r="E861" s="2" t="s">
        <v>12</v>
      </c>
      <c r="F861" s="2">
        <f>VLOOKUP(C861,'Five Year Alumni Srvy 2016 Data'!C:F,4,FALSE)</f>
        <v>1</v>
      </c>
      <c r="G861" s="2" t="str">
        <f>VLOOKUP(F861,Coding!K:L,2,FALSE)</f>
        <v>URM</v>
      </c>
      <c r="H861" t="s">
        <v>182</v>
      </c>
      <c r="I861" t="s">
        <v>182</v>
      </c>
      <c r="J861" t="s">
        <v>21</v>
      </c>
      <c r="K861" t="s">
        <v>161</v>
      </c>
      <c r="L861" s="3"/>
      <c r="M861" t="s">
        <v>52</v>
      </c>
      <c r="N861" t="s">
        <v>162</v>
      </c>
    </row>
    <row r="862" spans="1:15" x14ac:dyDescent="0.25">
      <c r="A862" s="2">
        <v>1</v>
      </c>
      <c r="B862" s="2">
        <v>2016</v>
      </c>
      <c r="C862" t="s">
        <v>279</v>
      </c>
      <c r="D862" t="s">
        <v>169</v>
      </c>
      <c r="E862" s="2" t="s">
        <v>12</v>
      </c>
      <c r="F862" s="2">
        <f>VLOOKUP(C862,'Five Year Alumni Srvy 2016 Data'!C:F,4,FALSE)</f>
        <v>1</v>
      </c>
      <c r="G862" s="2" t="str">
        <f>VLOOKUP(F862,Coding!K:L,2,FALSE)</f>
        <v>URM</v>
      </c>
      <c r="H862" t="s">
        <v>182</v>
      </c>
      <c r="I862" t="s">
        <v>182</v>
      </c>
      <c r="J862" t="s">
        <v>21</v>
      </c>
      <c r="K862" t="s">
        <v>163</v>
      </c>
      <c r="L862" s="2">
        <v>2</v>
      </c>
      <c r="M862" t="s">
        <v>52</v>
      </c>
      <c r="N862" t="s">
        <v>164</v>
      </c>
      <c r="O862" t="s">
        <v>177</v>
      </c>
    </row>
    <row r="863" spans="1:15" x14ac:dyDescent="0.25">
      <c r="A863" s="2">
        <v>1</v>
      </c>
      <c r="B863" s="2">
        <v>2016</v>
      </c>
      <c r="C863" t="s">
        <v>300</v>
      </c>
      <c r="D863" t="s">
        <v>169</v>
      </c>
      <c r="E863" s="2" t="s">
        <v>12</v>
      </c>
      <c r="F863" s="2">
        <f>VLOOKUP(C863,'Five Year Alumni Srvy 2016 Data'!C:F,4,FALSE)</f>
        <v>1</v>
      </c>
      <c r="G863" s="2" t="str">
        <f>VLOOKUP(F863,Coding!K:L,2,FALSE)</f>
        <v>URM</v>
      </c>
      <c r="H863" t="s">
        <v>219</v>
      </c>
      <c r="I863" t="s">
        <v>220</v>
      </c>
      <c r="J863" t="s">
        <v>19</v>
      </c>
      <c r="K863" t="s">
        <v>51</v>
      </c>
      <c r="L863" s="3"/>
      <c r="M863" t="s">
        <v>52</v>
      </c>
      <c r="N863" t="s">
        <v>53</v>
      </c>
    </row>
    <row r="864" spans="1:15" x14ac:dyDescent="0.25">
      <c r="A864" s="2">
        <v>1</v>
      </c>
      <c r="B864" s="2">
        <v>2016</v>
      </c>
      <c r="C864" t="s">
        <v>300</v>
      </c>
      <c r="D864" t="s">
        <v>169</v>
      </c>
      <c r="E864" s="2" t="s">
        <v>12</v>
      </c>
      <c r="F864" s="2">
        <f>VLOOKUP(C864,'Five Year Alumni Srvy 2016 Data'!C:F,4,FALSE)</f>
        <v>1</v>
      </c>
      <c r="G864" s="2" t="str">
        <f>VLOOKUP(F864,Coding!K:L,2,FALSE)</f>
        <v>URM</v>
      </c>
      <c r="H864" t="s">
        <v>219</v>
      </c>
      <c r="I864" t="s">
        <v>220</v>
      </c>
      <c r="J864" t="s">
        <v>19</v>
      </c>
      <c r="K864" t="s">
        <v>72</v>
      </c>
      <c r="L864" s="3"/>
      <c r="M864" t="s">
        <v>52</v>
      </c>
      <c r="N864" t="s">
        <v>73</v>
      </c>
    </row>
    <row r="865" spans="1:15" x14ac:dyDescent="0.25">
      <c r="A865" s="2">
        <v>1</v>
      </c>
      <c r="B865" s="2">
        <v>2016</v>
      </c>
      <c r="C865" t="s">
        <v>300</v>
      </c>
      <c r="D865" t="s">
        <v>169</v>
      </c>
      <c r="E865" s="2" t="s">
        <v>12</v>
      </c>
      <c r="F865" s="2">
        <f>VLOOKUP(C865,'Five Year Alumni Srvy 2016 Data'!C:F,4,FALSE)</f>
        <v>1</v>
      </c>
      <c r="G865" s="2" t="str">
        <f>VLOOKUP(F865,Coding!K:L,2,FALSE)</f>
        <v>URM</v>
      </c>
      <c r="H865" t="s">
        <v>219</v>
      </c>
      <c r="I865" t="s">
        <v>220</v>
      </c>
      <c r="J865" t="s">
        <v>19</v>
      </c>
      <c r="K865" t="s">
        <v>133</v>
      </c>
      <c r="L865" s="2">
        <v>2</v>
      </c>
      <c r="M865" t="s">
        <v>52</v>
      </c>
      <c r="N865" t="s">
        <v>134</v>
      </c>
      <c r="O865" t="s">
        <v>63</v>
      </c>
    </row>
    <row r="866" spans="1:15" x14ac:dyDescent="0.25">
      <c r="A866" s="2">
        <v>1</v>
      </c>
      <c r="B866" s="2">
        <v>2016</v>
      </c>
      <c r="C866" t="s">
        <v>300</v>
      </c>
      <c r="D866" t="s">
        <v>169</v>
      </c>
      <c r="E866" s="2" t="s">
        <v>12</v>
      </c>
      <c r="F866" s="2">
        <f>VLOOKUP(C866,'Five Year Alumni Srvy 2016 Data'!C:F,4,FALSE)</f>
        <v>1</v>
      </c>
      <c r="G866" s="2" t="str">
        <f>VLOOKUP(F866,Coding!K:L,2,FALSE)</f>
        <v>URM</v>
      </c>
      <c r="H866" t="s">
        <v>219</v>
      </c>
      <c r="I866" t="s">
        <v>220</v>
      </c>
      <c r="J866" t="s">
        <v>19</v>
      </c>
      <c r="K866" t="s">
        <v>151</v>
      </c>
      <c r="L866" s="3"/>
      <c r="M866" t="s">
        <v>52</v>
      </c>
      <c r="N866" t="s">
        <v>152</v>
      </c>
    </row>
    <row r="867" spans="1:15" x14ac:dyDescent="0.25">
      <c r="A867" s="2">
        <v>1</v>
      </c>
      <c r="B867" s="2">
        <v>2016</v>
      </c>
      <c r="C867" t="s">
        <v>300</v>
      </c>
      <c r="D867" t="s">
        <v>169</v>
      </c>
      <c r="E867" s="2" t="s">
        <v>12</v>
      </c>
      <c r="F867" s="2">
        <f>VLOOKUP(C867,'Five Year Alumni Srvy 2016 Data'!C:F,4,FALSE)</f>
        <v>1</v>
      </c>
      <c r="G867" s="2" t="str">
        <f>VLOOKUP(F867,Coding!K:L,2,FALSE)</f>
        <v>URM</v>
      </c>
      <c r="H867" t="s">
        <v>219</v>
      </c>
      <c r="I867" t="s">
        <v>220</v>
      </c>
      <c r="J867" t="s">
        <v>19</v>
      </c>
      <c r="K867" t="s">
        <v>159</v>
      </c>
      <c r="L867" s="3"/>
      <c r="M867" t="s">
        <v>52</v>
      </c>
      <c r="N867" t="s">
        <v>160</v>
      </c>
    </row>
    <row r="868" spans="1:15" x14ac:dyDescent="0.25">
      <c r="A868" s="2">
        <v>1</v>
      </c>
      <c r="B868" s="2">
        <v>2016</v>
      </c>
      <c r="C868" t="s">
        <v>300</v>
      </c>
      <c r="D868" t="s">
        <v>169</v>
      </c>
      <c r="E868" s="2" t="s">
        <v>12</v>
      </c>
      <c r="F868" s="2">
        <f>VLOOKUP(C868,'Five Year Alumni Srvy 2016 Data'!C:F,4,FALSE)</f>
        <v>1</v>
      </c>
      <c r="G868" s="2" t="str">
        <f>VLOOKUP(F868,Coding!K:L,2,FALSE)</f>
        <v>URM</v>
      </c>
      <c r="H868" t="s">
        <v>219</v>
      </c>
      <c r="I868" t="s">
        <v>220</v>
      </c>
      <c r="J868" t="s">
        <v>19</v>
      </c>
      <c r="K868" t="s">
        <v>161</v>
      </c>
      <c r="L868" s="3"/>
      <c r="M868" t="s">
        <v>52</v>
      </c>
      <c r="N868" t="s">
        <v>162</v>
      </c>
    </row>
    <row r="869" spans="1:15" x14ac:dyDescent="0.25">
      <c r="A869" s="2">
        <v>1</v>
      </c>
      <c r="B869" s="2">
        <v>2016</v>
      </c>
      <c r="C869" t="s">
        <v>300</v>
      </c>
      <c r="D869" t="s">
        <v>169</v>
      </c>
      <c r="E869" s="2" t="s">
        <v>12</v>
      </c>
      <c r="F869" s="2">
        <f>VLOOKUP(C869,'Five Year Alumni Srvy 2016 Data'!C:F,4,FALSE)</f>
        <v>1</v>
      </c>
      <c r="G869" s="2" t="str">
        <f>VLOOKUP(F869,Coding!K:L,2,FALSE)</f>
        <v>URM</v>
      </c>
      <c r="H869" t="s">
        <v>219</v>
      </c>
      <c r="I869" t="s">
        <v>220</v>
      </c>
      <c r="J869" t="s">
        <v>19</v>
      </c>
      <c r="K869" t="s">
        <v>163</v>
      </c>
      <c r="L869" s="2">
        <v>2</v>
      </c>
      <c r="M869" t="s">
        <v>52</v>
      </c>
      <c r="N869" t="s">
        <v>164</v>
      </c>
      <c r="O869" t="s">
        <v>177</v>
      </c>
    </row>
    <row r="870" spans="1:15" x14ac:dyDescent="0.25">
      <c r="A870" s="2">
        <v>1</v>
      </c>
      <c r="B870" s="2">
        <v>2016</v>
      </c>
      <c r="C870" t="s">
        <v>309</v>
      </c>
      <c r="D870" t="s">
        <v>48</v>
      </c>
      <c r="E870" s="2" t="s">
        <v>12</v>
      </c>
      <c r="F870" s="2">
        <f>VLOOKUP(C870,'Five Year Alumni Srvy 2016 Data'!C:F,4,FALSE)</f>
        <v>1</v>
      </c>
      <c r="G870" s="2" t="str">
        <f>VLOOKUP(F870,Coding!K:L,2,FALSE)</f>
        <v>URM</v>
      </c>
      <c r="H870" t="s">
        <v>310</v>
      </c>
      <c r="I870" t="s">
        <v>242</v>
      </c>
      <c r="J870" t="s">
        <v>21</v>
      </c>
      <c r="K870" t="s">
        <v>51</v>
      </c>
      <c r="L870" s="3"/>
      <c r="M870" t="s">
        <v>52</v>
      </c>
      <c r="N870" t="s">
        <v>53</v>
      </c>
    </row>
    <row r="871" spans="1:15" x14ac:dyDescent="0.25">
      <c r="A871" s="2">
        <v>1</v>
      </c>
      <c r="B871" s="2">
        <v>2016</v>
      </c>
      <c r="C871" t="s">
        <v>309</v>
      </c>
      <c r="D871" t="s">
        <v>48</v>
      </c>
      <c r="E871" s="2" t="s">
        <v>12</v>
      </c>
      <c r="F871" s="2">
        <f>VLOOKUP(C871,'Five Year Alumni Srvy 2016 Data'!C:F,4,FALSE)</f>
        <v>1</v>
      </c>
      <c r="G871" s="2" t="str">
        <f>VLOOKUP(F871,Coding!K:L,2,FALSE)</f>
        <v>URM</v>
      </c>
      <c r="H871" t="s">
        <v>310</v>
      </c>
      <c r="I871" t="s">
        <v>242</v>
      </c>
      <c r="J871" t="s">
        <v>21</v>
      </c>
      <c r="K871" t="s">
        <v>72</v>
      </c>
      <c r="L871" s="3"/>
      <c r="M871" t="s">
        <v>52</v>
      </c>
      <c r="N871" t="s">
        <v>73</v>
      </c>
    </row>
    <row r="872" spans="1:15" x14ac:dyDescent="0.25">
      <c r="A872" s="2">
        <v>1</v>
      </c>
      <c r="B872" s="2">
        <v>2016</v>
      </c>
      <c r="C872" t="s">
        <v>309</v>
      </c>
      <c r="D872" t="s">
        <v>48</v>
      </c>
      <c r="E872" s="2" t="s">
        <v>12</v>
      </c>
      <c r="F872" s="2">
        <f>VLOOKUP(C872,'Five Year Alumni Srvy 2016 Data'!C:F,4,FALSE)</f>
        <v>1</v>
      </c>
      <c r="G872" s="2" t="str">
        <f>VLOOKUP(F872,Coding!K:L,2,FALSE)</f>
        <v>URM</v>
      </c>
      <c r="H872" t="s">
        <v>310</v>
      </c>
      <c r="I872" t="s">
        <v>242</v>
      </c>
      <c r="J872" t="s">
        <v>21</v>
      </c>
      <c r="K872" t="s">
        <v>133</v>
      </c>
      <c r="L872" s="2">
        <v>2</v>
      </c>
      <c r="M872" t="s">
        <v>52</v>
      </c>
      <c r="N872" t="s">
        <v>134</v>
      </c>
      <c r="O872" t="s">
        <v>63</v>
      </c>
    </row>
    <row r="873" spans="1:15" x14ac:dyDescent="0.25">
      <c r="A873" s="2">
        <v>1</v>
      </c>
      <c r="B873" s="2">
        <v>2016</v>
      </c>
      <c r="C873" t="s">
        <v>309</v>
      </c>
      <c r="D873" t="s">
        <v>48</v>
      </c>
      <c r="E873" s="2" t="s">
        <v>12</v>
      </c>
      <c r="F873" s="2">
        <f>VLOOKUP(C873,'Five Year Alumni Srvy 2016 Data'!C:F,4,FALSE)</f>
        <v>1</v>
      </c>
      <c r="G873" s="2" t="str">
        <f>VLOOKUP(F873,Coding!K:L,2,FALSE)</f>
        <v>URM</v>
      </c>
      <c r="H873" t="s">
        <v>310</v>
      </c>
      <c r="I873" t="s">
        <v>242</v>
      </c>
      <c r="J873" t="s">
        <v>21</v>
      </c>
      <c r="K873" t="s">
        <v>151</v>
      </c>
      <c r="L873" s="3"/>
      <c r="M873" t="s">
        <v>52</v>
      </c>
      <c r="N873" t="s">
        <v>152</v>
      </c>
    </row>
    <row r="874" spans="1:15" x14ac:dyDescent="0.25">
      <c r="A874" s="2">
        <v>1</v>
      </c>
      <c r="B874" s="2">
        <v>2016</v>
      </c>
      <c r="C874" t="s">
        <v>309</v>
      </c>
      <c r="D874" t="s">
        <v>48</v>
      </c>
      <c r="E874" s="2" t="s">
        <v>12</v>
      </c>
      <c r="F874" s="2">
        <f>VLOOKUP(C874,'Five Year Alumni Srvy 2016 Data'!C:F,4,FALSE)</f>
        <v>1</v>
      </c>
      <c r="G874" s="2" t="str">
        <f>VLOOKUP(F874,Coding!K:L,2,FALSE)</f>
        <v>URM</v>
      </c>
      <c r="H874" t="s">
        <v>310</v>
      </c>
      <c r="I874" t="s">
        <v>242</v>
      </c>
      <c r="J874" t="s">
        <v>21</v>
      </c>
      <c r="K874" t="s">
        <v>159</v>
      </c>
      <c r="L874" s="3"/>
      <c r="M874" t="s">
        <v>52</v>
      </c>
      <c r="N874" t="s">
        <v>160</v>
      </c>
    </row>
    <row r="875" spans="1:15" x14ac:dyDescent="0.25">
      <c r="A875" s="2">
        <v>1</v>
      </c>
      <c r="B875" s="2">
        <v>2016</v>
      </c>
      <c r="C875" t="s">
        <v>309</v>
      </c>
      <c r="D875" t="s">
        <v>48</v>
      </c>
      <c r="E875" s="2" t="s">
        <v>12</v>
      </c>
      <c r="F875" s="2">
        <f>VLOOKUP(C875,'Five Year Alumni Srvy 2016 Data'!C:F,4,FALSE)</f>
        <v>1</v>
      </c>
      <c r="G875" s="2" t="str">
        <f>VLOOKUP(F875,Coding!K:L,2,FALSE)</f>
        <v>URM</v>
      </c>
      <c r="H875" t="s">
        <v>310</v>
      </c>
      <c r="I875" t="s">
        <v>242</v>
      </c>
      <c r="J875" t="s">
        <v>21</v>
      </c>
      <c r="K875" t="s">
        <v>161</v>
      </c>
      <c r="L875" s="3"/>
      <c r="M875" t="s">
        <v>52</v>
      </c>
      <c r="N875" t="s">
        <v>162</v>
      </c>
    </row>
    <row r="876" spans="1:15" x14ac:dyDescent="0.25">
      <c r="A876" s="2">
        <v>1</v>
      </c>
      <c r="B876" s="2">
        <v>2016</v>
      </c>
      <c r="C876" t="s">
        <v>309</v>
      </c>
      <c r="D876" t="s">
        <v>48</v>
      </c>
      <c r="E876" s="2" t="s">
        <v>12</v>
      </c>
      <c r="F876" s="2">
        <f>VLOOKUP(C876,'Five Year Alumni Srvy 2016 Data'!C:F,4,FALSE)</f>
        <v>1</v>
      </c>
      <c r="G876" s="2" t="str">
        <f>VLOOKUP(F876,Coding!K:L,2,FALSE)</f>
        <v>URM</v>
      </c>
      <c r="H876" t="s">
        <v>310</v>
      </c>
      <c r="I876" t="s">
        <v>242</v>
      </c>
      <c r="J876" t="s">
        <v>21</v>
      </c>
      <c r="K876" t="s">
        <v>163</v>
      </c>
      <c r="L876" s="2">
        <v>1</v>
      </c>
      <c r="M876" t="s">
        <v>52</v>
      </c>
      <c r="N876" t="s">
        <v>164</v>
      </c>
      <c r="O876" t="s">
        <v>165</v>
      </c>
    </row>
    <row r="877" spans="1:15" x14ac:dyDescent="0.25">
      <c r="A877" s="2">
        <v>1</v>
      </c>
      <c r="B877" s="2">
        <v>2016</v>
      </c>
      <c r="C877" t="s">
        <v>314</v>
      </c>
      <c r="D877" t="s">
        <v>48</v>
      </c>
      <c r="E877" s="2" t="s">
        <v>12</v>
      </c>
      <c r="F877" s="2">
        <f>VLOOKUP(C877,'Five Year Alumni Srvy 2016 Data'!C:F,4,FALSE)</f>
        <v>1</v>
      </c>
      <c r="G877" s="2" t="str">
        <f>VLOOKUP(F877,Coding!K:L,2,FALSE)</f>
        <v>URM</v>
      </c>
      <c r="H877" t="s">
        <v>235</v>
      </c>
      <c r="I877" t="s">
        <v>236</v>
      </c>
      <c r="J877" t="s">
        <v>15</v>
      </c>
      <c r="K877" t="s">
        <v>51</v>
      </c>
      <c r="L877" s="3"/>
      <c r="M877" t="s">
        <v>52</v>
      </c>
      <c r="N877" t="s">
        <v>53</v>
      </c>
    </row>
    <row r="878" spans="1:15" x14ac:dyDescent="0.25">
      <c r="A878" s="2">
        <v>1</v>
      </c>
      <c r="B878" s="2">
        <v>2016</v>
      </c>
      <c r="C878" t="s">
        <v>314</v>
      </c>
      <c r="D878" t="s">
        <v>48</v>
      </c>
      <c r="E878" s="2" t="s">
        <v>12</v>
      </c>
      <c r="F878" s="2">
        <f>VLOOKUP(C878,'Five Year Alumni Srvy 2016 Data'!C:F,4,FALSE)</f>
        <v>1</v>
      </c>
      <c r="G878" s="2" t="str">
        <f>VLOOKUP(F878,Coding!K:L,2,FALSE)</f>
        <v>URM</v>
      </c>
      <c r="H878" t="s">
        <v>235</v>
      </c>
      <c r="I878" t="s">
        <v>236</v>
      </c>
      <c r="J878" t="s">
        <v>15</v>
      </c>
      <c r="K878" t="s">
        <v>72</v>
      </c>
      <c r="L878" s="3"/>
      <c r="M878" t="s">
        <v>52</v>
      </c>
      <c r="N878" t="s">
        <v>73</v>
      </c>
    </row>
    <row r="879" spans="1:15" x14ac:dyDescent="0.25">
      <c r="A879" s="2">
        <v>1</v>
      </c>
      <c r="B879" s="2">
        <v>2016</v>
      </c>
      <c r="C879" t="s">
        <v>314</v>
      </c>
      <c r="D879" t="s">
        <v>48</v>
      </c>
      <c r="E879" s="2" t="s">
        <v>12</v>
      </c>
      <c r="F879" s="2">
        <f>VLOOKUP(C879,'Five Year Alumni Srvy 2016 Data'!C:F,4,FALSE)</f>
        <v>1</v>
      </c>
      <c r="G879" s="2" t="str">
        <f>VLOOKUP(F879,Coding!K:L,2,FALSE)</f>
        <v>URM</v>
      </c>
      <c r="H879" t="s">
        <v>235</v>
      </c>
      <c r="I879" t="s">
        <v>236</v>
      </c>
      <c r="J879" t="s">
        <v>15</v>
      </c>
      <c r="K879" t="s">
        <v>133</v>
      </c>
      <c r="L879" s="2">
        <v>2</v>
      </c>
      <c r="M879" t="s">
        <v>52</v>
      </c>
      <c r="N879" t="s">
        <v>134</v>
      </c>
      <c r="O879" t="s">
        <v>63</v>
      </c>
    </row>
    <row r="880" spans="1:15" x14ac:dyDescent="0.25">
      <c r="A880" s="2">
        <v>1</v>
      </c>
      <c r="B880" s="2">
        <v>2016</v>
      </c>
      <c r="C880" t="s">
        <v>314</v>
      </c>
      <c r="D880" t="s">
        <v>48</v>
      </c>
      <c r="E880" s="2" t="s">
        <v>12</v>
      </c>
      <c r="F880" s="2">
        <f>VLOOKUP(C880,'Five Year Alumni Srvy 2016 Data'!C:F,4,FALSE)</f>
        <v>1</v>
      </c>
      <c r="G880" s="2" t="str">
        <f>VLOOKUP(F880,Coding!K:L,2,FALSE)</f>
        <v>URM</v>
      </c>
      <c r="H880" t="s">
        <v>235</v>
      </c>
      <c r="I880" t="s">
        <v>236</v>
      </c>
      <c r="J880" t="s">
        <v>15</v>
      </c>
      <c r="K880" t="s">
        <v>151</v>
      </c>
      <c r="L880" s="3"/>
      <c r="M880" t="s">
        <v>52</v>
      </c>
      <c r="N880" t="s">
        <v>152</v>
      </c>
    </row>
    <row r="881" spans="1:15" x14ac:dyDescent="0.25">
      <c r="A881" s="2">
        <v>1</v>
      </c>
      <c r="B881" s="2">
        <v>2016</v>
      </c>
      <c r="C881" t="s">
        <v>314</v>
      </c>
      <c r="D881" t="s">
        <v>48</v>
      </c>
      <c r="E881" s="2" t="s">
        <v>12</v>
      </c>
      <c r="F881" s="2">
        <f>VLOOKUP(C881,'Five Year Alumni Srvy 2016 Data'!C:F,4,FALSE)</f>
        <v>1</v>
      </c>
      <c r="G881" s="2" t="str">
        <f>VLOOKUP(F881,Coding!K:L,2,FALSE)</f>
        <v>URM</v>
      </c>
      <c r="H881" t="s">
        <v>235</v>
      </c>
      <c r="I881" t="s">
        <v>236</v>
      </c>
      <c r="J881" t="s">
        <v>15</v>
      </c>
      <c r="K881" t="s">
        <v>159</v>
      </c>
      <c r="L881" s="3"/>
      <c r="M881" t="s">
        <v>52</v>
      </c>
      <c r="N881" t="s">
        <v>160</v>
      </c>
    </row>
    <row r="882" spans="1:15" x14ac:dyDescent="0.25">
      <c r="A882" s="2">
        <v>1</v>
      </c>
      <c r="B882" s="2">
        <v>2016</v>
      </c>
      <c r="C882" t="s">
        <v>314</v>
      </c>
      <c r="D882" t="s">
        <v>48</v>
      </c>
      <c r="E882" s="2" t="s">
        <v>12</v>
      </c>
      <c r="F882" s="2">
        <f>VLOOKUP(C882,'Five Year Alumni Srvy 2016 Data'!C:F,4,FALSE)</f>
        <v>1</v>
      </c>
      <c r="G882" s="2" t="str">
        <f>VLOOKUP(F882,Coding!K:L,2,FALSE)</f>
        <v>URM</v>
      </c>
      <c r="H882" t="s">
        <v>235</v>
      </c>
      <c r="I882" t="s">
        <v>236</v>
      </c>
      <c r="J882" t="s">
        <v>15</v>
      </c>
      <c r="K882" t="s">
        <v>161</v>
      </c>
      <c r="L882" s="3"/>
      <c r="M882" t="s">
        <v>52</v>
      </c>
      <c r="N882" t="s">
        <v>162</v>
      </c>
    </row>
    <row r="883" spans="1:15" x14ac:dyDescent="0.25">
      <c r="A883" s="2">
        <v>1</v>
      </c>
      <c r="B883" s="2">
        <v>2016</v>
      </c>
      <c r="C883" t="s">
        <v>314</v>
      </c>
      <c r="D883" t="s">
        <v>48</v>
      </c>
      <c r="E883" s="2" t="s">
        <v>12</v>
      </c>
      <c r="F883" s="2">
        <f>VLOOKUP(C883,'Five Year Alumni Srvy 2016 Data'!C:F,4,FALSE)</f>
        <v>1</v>
      </c>
      <c r="G883" s="2" t="str">
        <f>VLOOKUP(F883,Coding!K:L,2,FALSE)</f>
        <v>URM</v>
      </c>
      <c r="H883" t="s">
        <v>235</v>
      </c>
      <c r="I883" t="s">
        <v>236</v>
      </c>
      <c r="J883" t="s">
        <v>15</v>
      </c>
      <c r="K883" t="s">
        <v>163</v>
      </c>
      <c r="L883" s="2">
        <v>1</v>
      </c>
      <c r="M883" t="s">
        <v>52</v>
      </c>
      <c r="N883" t="s">
        <v>164</v>
      </c>
      <c r="O883" t="s">
        <v>165</v>
      </c>
    </row>
    <row r="884" spans="1:15" x14ac:dyDescent="0.25">
      <c r="A884" s="2">
        <v>1</v>
      </c>
      <c r="B884" s="2">
        <v>2016</v>
      </c>
      <c r="C884" t="s">
        <v>323</v>
      </c>
      <c r="D884" t="s">
        <v>169</v>
      </c>
      <c r="E884" s="2" t="s">
        <v>12</v>
      </c>
      <c r="F884" s="2">
        <f>VLOOKUP(C884,'Five Year Alumni Srvy 2016 Data'!C:F,4,FALSE)</f>
        <v>1</v>
      </c>
      <c r="G884" s="2" t="str">
        <f>VLOOKUP(F884,Coding!K:L,2,FALSE)</f>
        <v>URM</v>
      </c>
      <c r="H884" t="s">
        <v>195</v>
      </c>
      <c r="I884" t="s">
        <v>196</v>
      </c>
      <c r="J884" t="s">
        <v>10</v>
      </c>
      <c r="K884" t="s">
        <v>51</v>
      </c>
      <c r="L884" s="3"/>
      <c r="M884" t="s">
        <v>52</v>
      </c>
      <c r="N884" t="s">
        <v>53</v>
      </c>
    </row>
    <row r="885" spans="1:15" x14ac:dyDescent="0.25">
      <c r="A885" s="2">
        <v>1</v>
      </c>
      <c r="B885" s="2">
        <v>2016</v>
      </c>
      <c r="C885" t="s">
        <v>323</v>
      </c>
      <c r="D885" t="s">
        <v>169</v>
      </c>
      <c r="E885" s="2" t="s">
        <v>12</v>
      </c>
      <c r="F885" s="2">
        <f>VLOOKUP(C885,'Five Year Alumni Srvy 2016 Data'!C:F,4,FALSE)</f>
        <v>1</v>
      </c>
      <c r="G885" s="2" t="str">
        <f>VLOOKUP(F885,Coding!K:L,2,FALSE)</f>
        <v>URM</v>
      </c>
      <c r="H885" t="s">
        <v>195</v>
      </c>
      <c r="I885" t="s">
        <v>196</v>
      </c>
      <c r="J885" t="s">
        <v>10</v>
      </c>
      <c r="K885" t="s">
        <v>72</v>
      </c>
      <c r="L885" s="3"/>
      <c r="M885" t="s">
        <v>52</v>
      </c>
      <c r="N885" t="s">
        <v>73</v>
      </c>
    </row>
    <row r="886" spans="1:15" x14ac:dyDescent="0.25">
      <c r="A886" s="2">
        <v>1</v>
      </c>
      <c r="B886" s="2">
        <v>2016</v>
      </c>
      <c r="C886" t="s">
        <v>323</v>
      </c>
      <c r="D886" t="s">
        <v>169</v>
      </c>
      <c r="E886" s="2" t="s">
        <v>12</v>
      </c>
      <c r="F886" s="2">
        <f>VLOOKUP(C886,'Five Year Alumni Srvy 2016 Data'!C:F,4,FALSE)</f>
        <v>1</v>
      </c>
      <c r="G886" s="2" t="str">
        <f>VLOOKUP(F886,Coding!K:L,2,FALSE)</f>
        <v>URM</v>
      </c>
      <c r="H886" t="s">
        <v>195</v>
      </c>
      <c r="I886" t="s">
        <v>196</v>
      </c>
      <c r="J886" t="s">
        <v>10</v>
      </c>
      <c r="K886" t="s">
        <v>133</v>
      </c>
      <c r="L886" s="2">
        <v>2</v>
      </c>
      <c r="M886" t="s">
        <v>52</v>
      </c>
      <c r="N886" t="s">
        <v>134</v>
      </c>
      <c r="O886" t="s">
        <v>63</v>
      </c>
    </row>
    <row r="887" spans="1:15" x14ac:dyDescent="0.25">
      <c r="A887" s="2">
        <v>1</v>
      </c>
      <c r="B887" s="2">
        <v>2016</v>
      </c>
      <c r="C887" t="s">
        <v>323</v>
      </c>
      <c r="D887" t="s">
        <v>169</v>
      </c>
      <c r="E887" s="2" t="s">
        <v>12</v>
      </c>
      <c r="F887" s="2">
        <f>VLOOKUP(C887,'Five Year Alumni Srvy 2016 Data'!C:F,4,FALSE)</f>
        <v>1</v>
      </c>
      <c r="G887" s="2" t="str">
        <f>VLOOKUP(F887,Coding!K:L,2,FALSE)</f>
        <v>URM</v>
      </c>
      <c r="H887" t="s">
        <v>195</v>
      </c>
      <c r="I887" t="s">
        <v>196</v>
      </c>
      <c r="J887" t="s">
        <v>10</v>
      </c>
      <c r="K887" t="s">
        <v>151</v>
      </c>
      <c r="L887" s="3"/>
      <c r="M887" t="s">
        <v>52</v>
      </c>
      <c r="N887" t="s">
        <v>152</v>
      </c>
    </row>
    <row r="888" spans="1:15" x14ac:dyDescent="0.25">
      <c r="A888" s="2">
        <v>1</v>
      </c>
      <c r="B888" s="2">
        <v>2016</v>
      </c>
      <c r="C888" t="s">
        <v>323</v>
      </c>
      <c r="D888" t="s">
        <v>169</v>
      </c>
      <c r="E888" s="2" t="s">
        <v>12</v>
      </c>
      <c r="F888" s="2">
        <f>VLOOKUP(C888,'Five Year Alumni Srvy 2016 Data'!C:F,4,FALSE)</f>
        <v>1</v>
      </c>
      <c r="G888" s="2" t="str">
        <f>VLOOKUP(F888,Coding!K:L,2,FALSE)</f>
        <v>URM</v>
      </c>
      <c r="H888" t="s">
        <v>195</v>
      </c>
      <c r="I888" t="s">
        <v>196</v>
      </c>
      <c r="J888" t="s">
        <v>10</v>
      </c>
      <c r="K888" t="s">
        <v>159</v>
      </c>
      <c r="L888" s="3"/>
      <c r="M888" t="s">
        <v>52</v>
      </c>
      <c r="N888" t="s">
        <v>160</v>
      </c>
    </row>
    <row r="889" spans="1:15" x14ac:dyDescent="0.25">
      <c r="A889" s="2">
        <v>1</v>
      </c>
      <c r="B889" s="2">
        <v>2016</v>
      </c>
      <c r="C889" t="s">
        <v>323</v>
      </c>
      <c r="D889" t="s">
        <v>169</v>
      </c>
      <c r="E889" s="2" t="s">
        <v>12</v>
      </c>
      <c r="F889" s="2">
        <f>VLOOKUP(C889,'Five Year Alumni Srvy 2016 Data'!C:F,4,FALSE)</f>
        <v>1</v>
      </c>
      <c r="G889" s="2" t="str">
        <f>VLOOKUP(F889,Coding!K:L,2,FALSE)</f>
        <v>URM</v>
      </c>
      <c r="H889" t="s">
        <v>195</v>
      </c>
      <c r="I889" t="s">
        <v>196</v>
      </c>
      <c r="J889" t="s">
        <v>10</v>
      </c>
      <c r="K889" t="s">
        <v>161</v>
      </c>
      <c r="L889" s="3"/>
      <c r="M889" t="s">
        <v>52</v>
      </c>
      <c r="N889" t="s">
        <v>162</v>
      </c>
    </row>
    <row r="890" spans="1:15" x14ac:dyDescent="0.25">
      <c r="A890" s="2">
        <v>1</v>
      </c>
      <c r="B890" s="2">
        <v>2016</v>
      </c>
      <c r="C890" t="s">
        <v>323</v>
      </c>
      <c r="D890" t="s">
        <v>169</v>
      </c>
      <c r="E890" s="2" t="s">
        <v>12</v>
      </c>
      <c r="F890" s="2">
        <f>VLOOKUP(C890,'Five Year Alumni Srvy 2016 Data'!C:F,4,FALSE)</f>
        <v>1</v>
      </c>
      <c r="G890" s="2" t="str">
        <f>VLOOKUP(F890,Coding!K:L,2,FALSE)</f>
        <v>URM</v>
      </c>
      <c r="H890" t="s">
        <v>195</v>
      </c>
      <c r="I890" t="s">
        <v>196</v>
      </c>
      <c r="J890" t="s">
        <v>10</v>
      </c>
      <c r="K890" t="s">
        <v>163</v>
      </c>
      <c r="L890" s="2">
        <v>1</v>
      </c>
      <c r="M890" t="s">
        <v>52</v>
      </c>
      <c r="N890" t="s">
        <v>164</v>
      </c>
      <c r="O890" t="s">
        <v>165</v>
      </c>
    </row>
    <row r="891" spans="1:15" x14ac:dyDescent="0.25">
      <c r="A891" s="2">
        <v>1</v>
      </c>
      <c r="B891" s="2">
        <v>2016</v>
      </c>
      <c r="C891" t="s">
        <v>327</v>
      </c>
      <c r="D891" t="s">
        <v>204</v>
      </c>
      <c r="E891" s="2" t="s">
        <v>12</v>
      </c>
      <c r="F891" s="2">
        <f>VLOOKUP(C891,'Five Year Alumni Srvy 2016 Data'!C:F,4,FALSE)</f>
        <v>1</v>
      </c>
      <c r="G891" s="2" t="str">
        <f>VLOOKUP(F891,Coding!K:L,2,FALSE)</f>
        <v>URM</v>
      </c>
      <c r="H891" t="s">
        <v>328</v>
      </c>
      <c r="I891" t="s">
        <v>328</v>
      </c>
      <c r="J891" t="s">
        <v>10</v>
      </c>
      <c r="K891" t="s">
        <v>51</v>
      </c>
      <c r="L891" s="3"/>
      <c r="M891" t="s">
        <v>52</v>
      </c>
      <c r="N891" t="s">
        <v>53</v>
      </c>
    </row>
    <row r="892" spans="1:15" x14ac:dyDescent="0.25">
      <c r="A892" s="2">
        <v>1</v>
      </c>
      <c r="B892" s="2">
        <v>2016</v>
      </c>
      <c r="C892" t="s">
        <v>327</v>
      </c>
      <c r="D892" t="s">
        <v>204</v>
      </c>
      <c r="E892" s="2" t="s">
        <v>12</v>
      </c>
      <c r="F892" s="2">
        <f>VLOOKUP(C892,'Five Year Alumni Srvy 2016 Data'!C:F,4,FALSE)</f>
        <v>1</v>
      </c>
      <c r="G892" s="2" t="str">
        <f>VLOOKUP(F892,Coding!K:L,2,FALSE)</f>
        <v>URM</v>
      </c>
      <c r="H892" t="s">
        <v>328</v>
      </c>
      <c r="I892" t="s">
        <v>328</v>
      </c>
      <c r="J892" t="s">
        <v>10</v>
      </c>
      <c r="K892" t="s">
        <v>72</v>
      </c>
      <c r="L892" s="3"/>
      <c r="M892" t="s">
        <v>52</v>
      </c>
      <c r="N892" t="s">
        <v>73</v>
      </c>
    </row>
    <row r="893" spans="1:15" x14ac:dyDescent="0.25">
      <c r="A893" s="2">
        <v>1</v>
      </c>
      <c r="B893" s="2">
        <v>2016</v>
      </c>
      <c r="C893" t="s">
        <v>327</v>
      </c>
      <c r="D893" t="s">
        <v>204</v>
      </c>
      <c r="E893" s="2" t="s">
        <v>12</v>
      </c>
      <c r="F893" s="2">
        <f>VLOOKUP(C893,'Five Year Alumni Srvy 2016 Data'!C:F,4,FALSE)</f>
        <v>1</v>
      </c>
      <c r="G893" s="2" t="str">
        <f>VLOOKUP(F893,Coding!K:L,2,FALSE)</f>
        <v>URM</v>
      </c>
      <c r="H893" t="s">
        <v>328</v>
      </c>
      <c r="I893" t="s">
        <v>328</v>
      </c>
      <c r="J893" t="s">
        <v>10</v>
      </c>
      <c r="K893" t="s">
        <v>133</v>
      </c>
      <c r="L893" s="2">
        <v>2</v>
      </c>
      <c r="M893" t="s">
        <v>52</v>
      </c>
      <c r="N893" t="s">
        <v>134</v>
      </c>
      <c r="O893" t="s">
        <v>63</v>
      </c>
    </row>
    <row r="894" spans="1:15" x14ac:dyDescent="0.25">
      <c r="A894" s="2">
        <v>1</v>
      </c>
      <c r="B894" s="2">
        <v>2016</v>
      </c>
      <c r="C894" t="s">
        <v>327</v>
      </c>
      <c r="D894" t="s">
        <v>204</v>
      </c>
      <c r="E894" s="2" t="s">
        <v>12</v>
      </c>
      <c r="F894" s="2">
        <f>VLOOKUP(C894,'Five Year Alumni Srvy 2016 Data'!C:F,4,FALSE)</f>
        <v>1</v>
      </c>
      <c r="G894" s="2" t="str">
        <f>VLOOKUP(F894,Coding!K:L,2,FALSE)</f>
        <v>URM</v>
      </c>
      <c r="H894" t="s">
        <v>328</v>
      </c>
      <c r="I894" t="s">
        <v>328</v>
      </c>
      <c r="J894" t="s">
        <v>10</v>
      </c>
      <c r="K894" t="s">
        <v>151</v>
      </c>
      <c r="L894" s="3"/>
      <c r="M894" t="s">
        <v>52</v>
      </c>
      <c r="N894" t="s">
        <v>152</v>
      </c>
    </row>
    <row r="895" spans="1:15" x14ac:dyDescent="0.25">
      <c r="A895" s="2">
        <v>1</v>
      </c>
      <c r="B895" s="2">
        <v>2016</v>
      </c>
      <c r="C895" t="s">
        <v>327</v>
      </c>
      <c r="D895" t="s">
        <v>204</v>
      </c>
      <c r="E895" s="2" t="s">
        <v>12</v>
      </c>
      <c r="F895" s="2">
        <f>VLOOKUP(C895,'Five Year Alumni Srvy 2016 Data'!C:F,4,FALSE)</f>
        <v>1</v>
      </c>
      <c r="G895" s="2" t="str">
        <f>VLOOKUP(F895,Coding!K:L,2,FALSE)</f>
        <v>URM</v>
      </c>
      <c r="H895" t="s">
        <v>328</v>
      </c>
      <c r="I895" t="s">
        <v>328</v>
      </c>
      <c r="J895" t="s">
        <v>10</v>
      </c>
      <c r="K895" t="s">
        <v>159</v>
      </c>
      <c r="L895" s="3"/>
      <c r="M895" t="s">
        <v>52</v>
      </c>
      <c r="N895" t="s">
        <v>160</v>
      </c>
    </row>
    <row r="896" spans="1:15" x14ac:dyDescent="0.25">
      <c r="A896" s="2">
        <v>1</v>
      </c>
      <c r="B896" s="2">
        <v>2016</v>
      </c>
      <c r="C896" t="s">
        <v>327</v>
      </c>
      <c r="D896" t="s">
        <v>204</v>
      </c>
      <c r="E896" s="2" t="s">
        <v>12</v>
      </c>
      <c r="F896" s="2">
        <f>VLOOKUP(C896,'Five Year Alumni Srvy 2016 Data'!C:F,4,FALSE)</f>
        <v>1</v>
      </c>
      <c r="G896" s="2" t="str">
        <f>VLOOKUP(F896,Coding!K:L,2,FALSE)</f>
        <v>URM</v>
      </c>
      <c r="H896" t="s">
        <v>328</v>
      </c>
      <c r="I896" t="s">
        <v>328</v>
      </c>
      <c r="J896" t="s">
        <v>10</v>
      </c>
      <c r="K896" t="s">
        <v>161</v>
      </c>
      <c r="L896" s="3"/>
      <c r="M896" t="s">
        <v>52</v>
      </c>
      <c r="N896" t="s">
        <v>162</v>
      </c>
    </row>
    <row r="897" spans="1:15" x14ac:dyDescent="0.25">
      <c r="A897" s="2">
        <v>1</v>
      </c>
      <c r="B897" s="2">
        <v>2016</v>
      </c>
      <c r="C897" t="s">
        <v>327</v>
      </c>
      <c r="D897" t="s">
        <v>204</v>
      </c>
      <c r="E897" s="2" t="s">
        <v>12</v>
      </c>
      <c r="F897" s="2">
        <f>VLOOKUP(C897,'Five Year Alumni Srvy 2016 Data'!C:F,4,FALSE)</f>
        <v>1</v>
      </c>
      <c r="G897" s="2" t="str">
        <f>VLOOKUP(F897,Coding!K:L,2,FALSE)</f>
        <v>URM</v>
      </c>
      <c r="H897" t="s">
        <v>328</v>
      </c>
      <c r="I897" t="s">
        <v>328</v>
      </c>
      <c r="J897" t="s">
        <v>10</v>
      </c>
      <c r="K897" t="s">
        <v>163</v>
      </c>
      <c r="L897" s="2">
        <v>1</v>
      </c>
      <c r="M897" t="s">
        <v>52</v>
      </c>
      <c r="N897" t="s">
        <v>164</v>
      </c>
      <c r="O897" t="s">
        <v>165</v>
      </c>
    </row>
    <row r="898" spans="1:15" x14ac:dyDescent="0.25">
      <c r="A898" s="2">
        <v>1</v>
      </c>
      <c r="B898" s="2">
        <v>2016</v>
      </c>
      <c r="C898" t="s">
        <v>329</v>
      </c>
      <c r="D898" t="s">
        <v>48</v>
      </c>
      <c r="E898" s="2" t="s">
        <v>12</v>
      </c>
      <c r="F898" s="2">
        <f>VLOOKUP(C898,'Five Year Alumni Srvy 2016 Data'!C:F,4,FALSE)</f>
        <v>1</v>
      </c>
      <c r="G898" s="2" t="str">
        <f>VLOOKUP(F898,Coding!K:L,2,FALSE)</f>
        <v>URM</v>
      </c>
      <c r="H898" t="s">
        <v>182</v>
      </c>
      <c r="I898" t="s">
        <v>182</v>
      </c>
      <c r="J898" t="s">
        <v>21</v>
      </c>
      <c r="K898" t="s">
        <v>51</v>
      </c>
      <c r="L898" s="3"/>
      <c r="M898" t="s">
        <v>52</v>
      </c>
      <c r="N898" t="s">
        <v>53</v>
      </c>
    </row>
    <row r="899" spans="1:15" x14ac:dyDescent="0.25">
      <c r="A899" s="2">
        <v>1</v>
      </c>
      <c r="B899" s="2">
        <v>2016</v>
      </c>
      <c r="C899" t="s">
        <v>329</v>
      </c>
      <c r="D899" t="s">
        <v>48</v>
      </c>
      <c r="E899" s="2" t="s">
        <v>12</v>
      </c>
      <c r="F899" s="2">
        <f>VLOOKUP(C899,'Five Year Alumni Srvy 2016 Data'!C:F,4,FALSE)</f>
        <v>1</v>
      </c>
      <c r="G899" s="2" t="str">
        <f>VLOOKUP(F899,Coding!K:L,2,FALSE)</f>
        <v>URM</v>
      </c>
      <c r="H899" t="s">
        <v>182</v>
      </c>
      <c r="I899" t="s">
        <v>182</v>
      </c>
      <c r="J899" t="s">
        <v>21</v>
      </c>
      <c r="K899" t="s">
        <v>72</v>
      </c>
      <c r="L899" s="3"/>
      <c r="M899" t="s">
        <v>52</v>
      </c>
      <c r="N899" t="s">
        <v>73</v>
      </c>
    </row>
    <row r="900" spans="1:15" x14ac:dyDescent="0.25">
      <c r="A900" s="2">
        <v>1</v>
      </c>
      <c r="B900" s="2">
        <v>2016</v>
      </c>
      <c r="C900" t="s">
        <v>329</v>
      </c>
      <c r="D900" t="s">
        <v>48</v>
      </c>
      <c r="E900" s="2" t="s">
        <v>12</v>
      </c>
      <c r="F900" s="2">
        <f>VLOOKUP(C900,'Five Year Alumni Srvy 2016 Data'!C:F,4,FALSE)</f>
        <v>1</v>
      </c>
      <c r="G900" s="2" t="str">
        <f>VLOOKUP(F900,Coding!K:L,2,FALSE)</f>
        <v>URM</v>
      </c>
      <c r="H900" t="s">
        <v>182</v>
      </c>
      <c r="I900" t="s">
        <v>182</v>
      </c>
      <c r="J900" t="s">
        <v>21</v>
      </c>
      <c r="K900" t="s">
        <v>133</v>
      </c>
      <c r="L900" s="2">
        <v>2</v>
      </c>
      <c r="M900" t="s">
        <v>52</v>
      </c>
      <c r="N900" t="s">
        <v>134</v>
      </c>
      <c r="O900" t="s">
        <v>63</v>
      </c>
    </row>
    <row r="901" spans="1:15" x14ac:dyDescent="0.25">
      <c r="A901" s="2">
        <v>1</v>
      </c>
      <c r="B901" s="2">
        <v>2016</v>
      </c>
      <c r="C901" t="s">
        <v>329</v>
      </c>
      <c r="D901" t="s">
        <v>48</v>
      </c>
      <c r="E901" s="2" t="s">
        <v>12</v>
      </c>
      <c r="F901" s="2">
        <f>VLOOKUP(C901,'Five Year Alumni Srvy 2016 Data'!C:F,4,FALSE)</f>
        <v>1</v>
      </c>
      <c r="G901" s="2" t="str">
        <f>VLOOKUP(F901,Coding!K:L,2,FALSE)</f>
        <v>URM</v>
      </c>
      <c r="H901" t="s">
        <v>182</v>
      </c>
      <c r="I901" t="s">
        <v>182</v>
      </c>
      <c r="J901" t="s">
        <v>21</v>
      </c>
      <c r="K901" t="s">
        <v>151</v>
      </c>
      <c r="L901" s="3"/>
      <c r="M901" t="s">
        <v>52</v>
      </c>
      <c r="N901" t="s">
        <v>152</v>
      </c>
    </row>
    <row r="902" spans="1:15" x14ac:dyDescent="0.25">
      <c r="A902" s="2">
        <v>1</v>
      </c>
      <c r="B902" s="2">
        <v>2016</v>
      </c>
      <c r="C902" t="s">
        <v>329</v>
      </c>
      <c r="D902" t="s">
        <v>48</v>
      </c>
      <c r="E902" s="2" t="s">
        <v>12</v>
      </c>
      <c r="F902" s="2">
        <f>VLOOKUP(C902,'Five Year Alumni Srvy 2016 Data'!C:F,4,FALSE)</f>
        <v>1</v>
      </c>
      <c r="G902" s="2" t="str">
        <f>VLOOKUP(F902,Coding!K:L,2,FALSE)</f>
        <v>URM</v>
      </c>
      <c r="H902" t="s">
        <v>182</v>
      </c>
      <c r="I902" t="s">
        <v>182</v>
      </c>
      <c r="J902" t="s">
        <v>21</v>
      </c>
      <c r="K902" t="s">
        <v>159</v>
      </c>
      <c r="L902" s="3"/>
      <c r="M902" t="s">
        <v>52</v>
      </c>
      <c r="N902" t="s">
        <v>160</v>
      </c>
    </row>
    <row r="903" spans="1:15" x14ac:dyDescent="0.25">
      <c r="A903" s="2">
        <v>1</v>
      </c>
      <c r="B903" s="2">
        <v>2016</v>
      </c>
      <c r="C903" t="s">
        <v>329</v>
      </c>
      <c r="D903" t="s">
        <v>48</v>
      </c>
      <c r="E903" s="2" t="s">
        <v>12</v>
      </c>
      <c r="F903" s="2">
        <f>VLOOKUP(C903,'Five Year Alumni Srvy 2016 Data'!C:F,4,FALSE)</f>
        <v>1</v>
      </c>
      <c r="G903" s="2" t="str">
        <f>VLOOKUP(F903,Coding!K:L,2,FALSE)</f>
        <v>URM</v>
      </c>
      <c r="H903" t="s">
        <v>182</v>
      </c>
      <c r="I903" t="s">
        <v>182</v>
      </c>
      <c r="J903" t="s">
        <v>21</v>
      </c>
      <c r="K903" t="s">
        <v>161</v>
      </c>
      <c r="L903" s="3"/>
      <c r="M903" t="s">
        <v>52</v>
      </c>
      <c r="N903" t="s">
        <v>162</v>
      </c>
    </row>
    <row r="904" spans="1:15" x14ac:dyDescent="0.25">
      <c r="A904" s="2">
        <v>1</v>
      </c>
      <c r="B904" s="2">
        <v>2016</v>
      </c>
      <c r="C904" t="s">
        <v>329</v>
      </c>
      <c r="D904" t="s">
        <v>48</v>
      </c>
      <c r="E904" s="2" t="s">
        <v>12</v>
      </c>
      <c r="F904" s="2">
        <f>VLOOKUP(C904,'Five Year Alumni Srvy 2016 Data'!C:F,4,FALSE)</f>
        <v>1</v>
      </c>
      <c r="G904" s="2" t="str">
        <f>VLOOKUP(F904,Coding!K:L,2,FALSE)</f>
        <v>URM</v>
      </c>
      <c r="H904" t="s">
        <v>182</v>
      </c>
      <c r="I904" t="s">
        <v>182</v>
      </c>
      <c r="J904" t="s">
        <v>21</v>
      </c>
      <c r="K904" t="s">
        <v>163</v>
      </c>
      <c r="L904" s="2">
        <v>1</v>
      </c>
      <c r="M904" t="s">
        <v>52</v>
      </c>
      <c r="N904" t="s">
        <v>164</v>
      </c>
      <c r="O904" t="s">
        <v>165</v>
      </c>
    </row>
    <row r="905" spans="1:15" x14ac:dyDescent="0.25">
      <c r="A905" s="2">
        <v>1</v>
      </c>
      <c r="B905" s="2">
        <v>2016</v>
      </c>
      <c r="C905" t="s">
        <v>330</v>
      </c>
      <c r="D905" t="s">
        <v>48</v>
      </c>
      <c r="E905" s="2" t="s">
        <v>12</v>
      </c>
      <c r="F905" s="2">
        <f>VLOOKUP(C905,'Five Year Alumni Srvy 2016 Data'!C:F,4,FALSE)</f>
        <v>1</v>
      </c>
      <c r="G905" s="2" t="str">
        <f>VLOOKUP(F905,Coding!K:L,2,FALSE)</f>
        <v>URM</v>
      </c>
      <c r="H905" t="s">
        <v>235</v>
      </c>
      <c r="I905" t="s">
        <v>236</v>
      </c>
      <c r="J905" t="s">
        <v>15</v>
      </c>
      <c r="K905" t="s">
        <v>51</v>
      </c>
      <c r="L905" s="3"/>
      <c r="M905" t="s">
        <v>52</v>
      </c>
      <c r="N905" t="s">
        <v>53</v>
      </c>
    </row>
    <row r="906" spans="1:15" x14ac:dyDescent="0.25">
      <c r="A906" s="2">
        <v>1</v>
      </c>
      <c r="B906" s="2">
        <v>2016</v>
      </c>
      <c r="C906" t="s">
        <v>330</v>
      </c>
      <c r="D906" t="s">
        <v>48</v>
      </c>
      <c r="E906" s="2" t="s">
        <v>12</v>
      </c>
      <c r="F906" s="2">
        <f>VLOOKUP(C906,'Five Year Alumni Srvy 2016 Data'!C:F,4,FALSE)</f>
        <v>1</v>
      </c>
      <c r="G906" s="2" t="str">
        <f>VLOOKUP(F906,Coding!K:L,2,FALSE)</f>
        <v>URM</v>
      </c>
      <c r="H906" t="s">
        <v>235</v>
      </c>
      <c r="I906" t="s">
        <v>236</v>
      </c>
      <c r="J906" t="s">
        <v>15</v>
      </c>
      <c r="K906" t="s">
        <v>72</v>
      </c>
      <c r="L906" s="3"/>
      <c r="M906" t="s">
        <v>52</v>
      </c>
      <c r="N906" t="s">
        <v>73</v>
      </c>
    </row>
    <row r="907" spans="1:15" x14ac:dyDescent="0.25">
      <c r="A907" s="2">
        <v>1</v>
      </c>
      <c r="B907" s="2">
        <v>2016</v>
      </c>
      <c r="C907" t="s">
        <v>330</v>
      </c>
      <c r="D907" t="s">
        <v>48</v>
      </c>
      <c r="E907" s="2" t="s">
        <v>12</v>
      </c>
      <c r="F907" s="2">
        <f>VLOOKUP(C907,'Five Year Alumni Srvy 2016 Data'!C:F,4,FALSE)</f>
        <v>1</v>
      </c>
      <c r="G907" s="2" t="str">
        <f>VLOOKUP(F907,Coding!K:L,2,FALSE)</f>
        <v>URM</v>
      </c>
      <c r="H907" t="s">
        <v>235</v>
      </c>
      <c r="I907" t="s">
        <v>236</v>
      </c>
      <c r="J907" t="s">
        <v>15</v>
      </c>
      <c r="K907" t="s">
        <v>133</v>
      </c>
      <c r="L907" s="2">
        <v>2</v>
      </c>
      <c r="M907" t="s">
        <v>52</v>
      </c>
      <c r="N907" t="s">
        <v>134</v>
      </c>
      <c r="O907" t="s">
        <v>63</v>
      </c>
    </row>
    <row r="908" spans="1:15" x14ac:dyDescent="0.25">
      <c r="A908" s="2">
        <v>1</v>
      </c>
      <c r="B908" s="2">
        <v>2016</v>
      </c>
      <c r="C908" t="s">
        <v>330</v>
      </c>
      <c r="D908" t="s">
        <v>48</v>
      </c>
      <c r="E908" s="2" t="s">
        <v>12</v>
      </c>
      <c r="F908" s="2">
        <f>VLOOKUP(C908,'Five Year Alumni Srvy 2016 Data'!C:F,4,FALSE)</f>
        <v>1</v>
      </c>
      <c r="G908" s="2" t="str">
        <f>VLOOKUP(F908,Coding!K:L,2,FALSE)</f>
        <v>URM</v>
      </c>
      <c r="H908" t="s">
        <v>235</v>
      </c>
      <c r="I908" t="s">
        <v>236</v>
      </c>
      <c r="J908" t="s">
        <v>15</v>
      </c>
      <c r="K908" t="s">
        <v>151</v>
      </c>
      <c r="L908" s="3"/>
      <c r="M908" t="s">
        <v>52</v>
      </c>
      <c r="N908" t="s">
        <v>152</v>
      </c>
    </row>
    <row r="909" spans="1:15" x14ac:dyDescent="0.25">
      <c r="A909" s="2">
        <v>1</v>
      </c>
      <c r="B909" s="2">
        <v>2016</v>
      </c>
      <c r="C909" t="s">
        <v>330</v>
      </c>
      <c r="D909" t="s">
        <v>48</v>
      </c>
      <c r="E909" s="2" t="s">
        <v>12</v>
      </c>
      <c r="F909" s="2">
        <f>VLOOKUP(C909,'Five Year Alumni Srvy 2016 Data'!C:F,4,FALSE)</f>
        <v>1</v>
      </c>
      <c r="G909" s="2" t="str">
        <f>VLOOKUP(F909,Coding!K:L,2,FALSE)</f>
        <v>URM</v>
      </c>
      <c r="H909" t="s">
        <v>235</v>
      </c>
      <c r="I909" t="s">
        <v>236</v>
      </c>
      <c r="J909" t="s">
        <v>15</v>
      </c>
      <c r="K909" t="s">
        <v>159</v>
      </c>
      <c r="L909" s="3"/>
      <c r="M909" t="s">
        <v>52</v>
      </c>
      <c r="N909" t="s">
        <v>160</v>
      </c>
    </row>
    <row r="910" spans="1:15" x14ac:dyDescent="0.25">
      <c r="A910" s="2">
        <v>1</v>
      </c>
      <c r="B910" s="2">
        <v>2016</v>
      </c>
      <c r="C910" t="s">
        <v>330</v>
      </c>
      <c r="D910" t="s">
        <v>48</v>
      </c>
      <c r="E910" s="2" t="s">
        <v>12</v>
      </c>
      <c r="F910" s="2">
        <f>VLOOKUP(C910,'Five Year Alumni Srvy 2016 Data'!C:F,4,FALSE)</f>
        <v>1</v>
      </c>
      <c r="G910" s="2" t="str">
        <f>VLOOKUP(F910,Coding!K:L,2,FALSE)</f>
        <v>URM</v>
      </c>
      <c r="H910" t="s">
        <v>235</v>
      </c>
      <c r="I910" t="s">
        <v>236</v>
      </c>
      <c r="J910" t="s">
        <v>15</v>
      </c>
      <c r="K910" t="s">
        <v>161</v>
      </c>
      <c r="L910" s="3"/>
      <c r="M910" t="s">
        <v>52</v>
      </c>
      <c r="N910" t="s">
        <v>162</v>
      </c>
    </row>
    <row r="911" spans="1:15" x14ac:dyDescent="0.25">
      <c r="A911" s="2">
        <v>1</v>
      </c>
      <c r="B911" s="2">
        <v>2016</v>
      </c>
      <c r="C911" t="s">
        <v>330</v>
      </c>
      <c r="D911" t="s">
        <v>48</v>
      </c>
      <c r="E911" s="2" t="s">
        <v>12</v>
      </c>
      <c r="F911" s="2">
        <f>VLOOKUP(C911,'Five Year Alumni Srvy 2016 Data'!C:F,4,FALSE)</f>
        <v>1</v>
      </c>
      <c r="G911" s="2" t="str">
        <f>VLOOKUP(F911,Coding!K:L,2,FALSE)</f>
        <v>URM</v>
      </c>
      <c r="H911" t="s">
        <v>235</v>
      </c>
      <c r="I911" t="s">
        <v>236</v>
      </c>
      <c r="J911" t="s">
        <v>15</v>
      </c>
      <c r="K911" t="s">
        <v>163</v>
      </c>
      <c r="L911" s="2">
        <v>1</v>
      </c>
      <c r="M911" t="s">
        <v>52</v>
      </c>
      <c r="N911" t="s">
        <v>164</v>
      </c>
      <c r="O911" t="s">
        <v>165</v>
      </c>
    </row>
    <row r="912" spans="1:15" x14ac:dyDescent="0.25">
      <c r="A912" s="2">
        <v>1</v>
      </c>
      <c r="B912" s="2">
        <v>2016</v>
      </c>
      <c r="C912" t="s">
        <v>336</v>
      </c>
      <c r="D912" t="s">
        <v>169</v>
      </c>
      <c r="E912" s="2" t="s">
        <v>12</v>
      </c>
      <c r="F912" s="2">
        <f>VLOOKUP(C912,'Five Year Alumni Srvy 2016 Data'!C:F,4,FALSE)</f>
        <v>1</v>
      </c>
      <c r="G912" s="2" t="str">
        <f>VLOOKUP(F912,Coding!K:L,2,FALSE)</f>
        <v>URM</v>
      </c>
      <c r="H912" t="s">
        <v>270</v>
      </c>
      <c r="I912" t="s">
        <v>270</v>
      </c>
      <c r="J912" t="s">
        <v>21</v>
      </c>
      <c r="K912" t="s">
        <v>51</v>
      </c>
      <c r="L912" s="3"/>
      <c r="M912" t="s">
        <v>52</v>
      </c>
      <c r="N912" t="s">
        <v>53</v>
      </c>
    </row>
    <row r="913" spans="1:15" x14ac:dyDescent="0.25">
      <c r="A913" s="2">
        <v>1</v>
      </c>
      <c r="B913" s="2">
        <v>2016</v>
      </c>
      <c r="C913" t="s">
        <v>336</v>
      </c>
      <c r="D913" t="s">
        <v>169</v>
      </c>
      <c r="E913" s="2" t="s">
        <v>12</v>
      </c>
      <c r="F913" s="2">
        <f>VLOOKUP(C913,'Five Year Alumni Srvy 2016 Data'!C:F,4,FALSE)</f>
        <v>1</v>
      </c>
      <c r="G913" s="2" t="str">
        <f>VLOOKUP(F913,Coding!K:L,2,FALSE)</f>
        <v>URM</v>
      </c>
      <c r="H913" t="s">
        <v>270</v>
      </c>
      <c r="I913" t="s">
        <v>270</v>
      </c>
      <c r="J913" t="s">
        <v>21</v>
      </c>
      <c r="K913" t="s">
        <v>72</v>
      </c>
      <c r="L913" s="3"/>
      <c r="M913" t="s">
        <v>52</v>
      </c>
      <c r="N913" t="s">
        <v>73</v>
      </c>
    </row>
    <row r="914" spans="1:15" x14ac:dyDescent="0.25">
      <c r="A914" s="2">
        <v>1</v>
      </c>
      <c r="B914" s="2">
        <v>2016</v>
      </c>
      <c r="C914" t="s">
        <v>336</v>
      </c>
      <c r="D914" t="s">
        <v>169</v>
      </c>
      <c r="E914" s="2" t="s">
        <v>12</v>
      </c>
      <c r="F914" s="2">
        <f>VLOOKUP(C914,'Five Year Alumni Srvy 2016 Data'!C:F,4,FALSE)</f>
        <v>1</v>
      </c>
      <c r="G914" s="2" t="str">
        <f>VLOOKUP(F914,Coding!K:L,2,FALSE)</f>
        <v>URM</v>
      </c>
      <c r="H914" t="s">
        <v>270</v>
      </c>
      <c r="I914" t="s">
        <v>270</v>
      </c>
      <c r="J914" t="s">
        <v>21</v>
      </c>
      <c r="K914" t="s">
        <v>133</v>
      </c>
      <c r="L914" s="2">
        <v>2</v>
      </c>
      <c r="M914" t="s">
        <v>52</v>
      </c>
      <c r="N914" t="s">
        <v>134</v>
      </c>
      <c r="O914" t="s">
        <v>63</v>
      </c>
    </row>
    <row r="915" spans="1:15" x14ac:dyDescent="0.25">
      <c r="A915" s="2">
        <v>1</v>
      </c>
      <c r="B915" s="2">
        <v>2016</v>
      </c>
      <c r="C915" t="s">
        <v>336</v>
      </c>
      <c r="D915" t="s">
        <v>169</v>
      </c>
      <c r="E915" s="2" t="s">
        <v>12</v>
      </c>
      <c r="F915" s="2">
        <f>VLOOKUP(C915,'Five Year Alumni Srvy 2016 Data'!C:F,4,FALSE)</f>
        <v>1</v>
      </c>
      <c r="G915" s="2" t="str">
        <f>VLOOKUP(F915,Coding!K:L,2,FALSE)</f>
        <v>URM</v>
      </c>
      <c r="H915" t="s">
        <v>270</v>
      </c>
      <c r="I915" t="s">
        <v>270</v>
      </c>
      <c r="J915" t="s">
        <v>21</v>
      </c>
      <c r="K915" t="s">
        <v>151</v>
      </c>
      <c r="L915" s="3"/>
      <c r="M915" t="s">
        <v>52</v>
      </c>
      <c r="N915" t="s">
        <v>152</v>
      </c>
    </row>
    <row r="916" spans="1:15" x14ac:dyDescent="0.25">
      <c r="A916" s="2">
        <v>1</v>
      </c>
      <c r="B916" s="2">
        <v>2016</v>
      </c>
      <c r="C916" t="s">
        <v>336</v>
      </c>
      <c r="D916" t="s">
        <v>169</v>
      </c>
      <c r="E916" s="2" t="s">
        <v>12</v>
      </c>
      <c r="F916" s="2">
        <f>VLOOKUP(C916,'Five Year Alumni Srvy 2016 Data'!C:F,4,FALSE)</f>
        <v>1</v>
      </c>
      <c r="G916" s="2" t="str">
        <f>VLOOKUP(F916,Coding!K:L,2,FALSE)</f>
        <v>URM</v>
      </c>
      <c r="H916" t="s">
        <v>270</v>
      </c>
      <c r="I916" t="s">
        <v>270</v>
      </c>
      <c r="J916" t="s">
        <v>21</v>
      </c>
      <c r="K916" t="s">
        <v>159</v>
      </c>
      <c r="L916" s="3"/>
      <c r="M916" t="s">
        <v>52</v>
      </c>
      <c r="N916" t="s">
        <v>160</v>
      </c>
    </row>
    <row r="917" spans="1:15" x14ac:dyDescent="0.25">
      <c r="A917" s="2">
        <v>1</v>
      </c>
      <c r="B917" s="2">
        <v>2016</v>
      </c>
      <c r="C917" t="s">
        <v>336</v>
      </c>
      <c r="D917" t="s">
        <v>169</v>
      </c>
      <c r="E917" s="2" t="s">
        <v>12</v>
      </c>
      <c r="F917" s="2">
        <f>VLOOKUP(C917,'Five Year Alumni Srvy 2016 Data'!C:F,4,FALSE)</f>
        <v>1</v>
      </c>
      <c r="G917" s="2" t="str">
        <f>VLOOKUP(F917,Coding!K:L,2,FALSE)</f>
        <v>URM</v>
      </c>
      <c r="H917" t="s">
        <v>270</v>
      </c>
      <c r="I917" t="s">
        <v>270</v>
      </c>
      <c r="J917" t="s">
        <v>21</v>
      </c>
      <c r="K917" t="s">
        <v>161</v>
      </c>
      <c r="L917" s="3"/>
      <c r="M917" t="s">
        <v>52</v>
      </c>
      <c r="N917" t="s">
        <v>162</v>
      </c>
    </row>
    <row r="918" spans="1:15" x14ac:dyDescent="0.25">
      <c r="A918" s="2">
        <v>1</v>
      </c>
      <c r="B918" s="2">
        <v>2016</v>
      </c>
      <c r="C918" t="s">
        <v>336</v>
      </c>
      <c r="D918" t="s">
        <v>169</v>
      </c>
      <c r="E918" s="2" t="s">
        <v>12</v>
      </c>
      <c r="F918" s="2">
        <f>VLOOKUP(C918,'Five Year Alumni Srvy 2016 Data'!C:F,4,FALSE)</f>
        <v>1</v>
      </c>
      <c r="G918" s="2" t="str">
        <f>VLOOKUP(F918,Coding!K:L,2,FALSE)</f>
        <v>URM</v>
      </c>
      <c r="H918" t="s">
        <v>270</v>
      </c>
      <c r="I918" t="s">
        <v>270</v>
      </c>
      <c r="J918" t="s">
        <v>21</v>
      </c>
      <c r="K918" t="s">
        <v>163</v>
      </c>
      <c r="L918" s="2">
        <v>1</v>
      </c>
      <c r="M918" t="s">
        <v>52</v>
      </c>
      <c r="N918" t="s">
        <v>164</v>
      </c>
      <c r="O918" t="s">
        <v>165</v>
      </c>
    </row>
    <row r="919" spans="1:15" x14ac:dyDescent="0.25">
      <c r="A919" s="2">
        <v>1</v>
      </c>
      <c r="B919" s="2">
        <v>2016</v>
      </c>
      <c r="C919" t="s">
        <v>346</v>
      </c>
      <c r="D919" t="s">
        <v>48</v>
      </c>
      <c r="E919" s="2" t="s">
        <v>12</v>
      </c>
      <c r="F919" s="2">
        <f>VLOOKUP(C919,'Five Year Alumni Srvy 2016 Data'!C:F,4,FALSE)</f>
        <v>1</v>
      </c>
      <c r="G919" s="2" t="str">
        <f>VLOOKUP(F919,Coding!K:L,2,FALSE)</f>
        <v>URM</v>
      </c>
      <c r="H919" t="s">
        <v>347</v>
      </c>
      <c r="I919" t="s">
        <v>348</v>
      </c>
      <c r="J919" t="s">
        <v>10</v>
      </c>
      <c r="K919" t="s">
        <v>51</v>
      </c>
      <c r="L919" s="3"/>
      <c r="M919" t="s">
        <v>52</v>
      </c>
      <c r="N919" t="s">
        <v>53</v>
      </c>
    </row>
    <row r="920" spans="1:15" x14ac:dyDescent="0.25">
      <c r="A920" s="2">
        <v>1</v>
      </c>
      <c r="B920" s="2">
        <v>2016</v>
      </c>
      <c r="C920" t="s">
        <v>346</v>
      </c>
      <c r="D920" t="s">
        <v>48</v>
      </c>
      <c r="E920" s="2" t="s">
        <v>12</v>
      </c>
      <c r="F920" s="2">
        <f>VLOOKUP(C920,'Five Year Alumni Srvy 2016 Data'!C:F,4,FALSE)</f>
        <v>1</v>
      </c>
      <c r="G920" s="2" t="str">
        <f>VLOOKUP(F920,Coding!K:L,2,FALSE)</f>
        <v>URM</v>
      </c>
      <c r="H920" t="s">
        <v>347</v>
      </c>
      <c r="I920" t="s">
        <v>348</v>
      </c>
      <c r="J920" t="s">
        <v>10</v>
      </c>
      <c r="K920" t="s">
        <v>72</v>
      </c>
      <c r="L920" s="3"/>
      <c r="M920" t="s">
        <v>52</v>
      </c>
      <c r="N920" t="s">
        <v>73</v>
      </c>
    </row>
    <row r="921" spans="1:15" x14ac:dyDescent="0.25">
      <c r="A921" s="2">
        <v>1</v>
      </c>
      <c r="B921" s="2">
        <v>2016</v>
      </c>
      <c r="C921" t="s">
        <v>346</v>
      </c>
      <c r="D921" t="s">
        <v>48</v>
      </c>
      <c r="E921" s="2" t="s">
        <v>12</v>
      </c>
      <c r="F921" s="2">
        <f>VLOOKUP(C921,'Five Year Alumni Srvy 2016 Data'!C:F,4,FALSE)</f>
        <v>1</v>
      </c>
      <c r="G921" s="2" t="str">
        <f>VLOOKUP(F921,Coding!K:L,2,FALSE)</f>
        <v>URM</v>
      </c>
      <c r="H921" t="s">
        <v>347</v>
      </c>
      <c r="I921" t="s">
        <v>348</v>
      </c>
      <c r="J921" t="s">
        <v>10</v>
      </c>
      <c r="K921" t="s">
        <v>133</v>
      </c>
      <c r="L921" s="3"/>
      <c r="M921" t="s">
        <v>52</v>
      </c>
      <c r="N921" t="s">
        <v>134</v>
      </c>
    </row>
    <row r="922" spans="1:15" x14ac:dyDescent="0.25">
      <c r="A922" s="2">
        <v>1</v>
      </c>
      <c r="B922" s="2">
        <v>2016</v>
      </c>
      <c r="C922" t="s">
        <v>346</v>
      </c>
      <c r="D922" t="s">
        <v>48</v>
      </c>
      <c r="E922" s="2" t="s">
        <v>12</v>
      </c>
      <c r="F922" s="2">
        <f>VLOOKUP(C922,'Five Year Alumni Srvy 2016 Data'!C:F,4,FALSE)</f>
        <v>1</v>
      </c>
      <c r="G922" s="2" t="str">
        <f>VLOOKUP(F922,Coding!K:L,2,FALSE)</f>
        <v>URM</v>
      </c>
      <c r="H922" t="s">
        <v>347</v>
      </c>
      <c r="I922" t="s">
        <v>348</v>
      </c>
      <c r="J922" t="s">
        <v>10</v>
      </c>
      <c r="K922" t="s">
        <v>151</v>
      </c>
      <c r="L922" s="3"/>
      <c r="M922" t="s">
        <v>52</v>
      </c>
      <c r="N922" t="s">
        <v>152</v>
      </c>
    </row>
    <row r="923" spans="1:15" x14ac:dyDescent="0.25">
      <c r="A923" s="2">
        <v>1</v>
      </c>
      <c r="B923" s="2">
        <v>2016</v>
      </c>
      <c r="C923" t="s">
        <v>346</v>
      </c>
      <c r="D923" t="s">
        <v>48</v>
      </c>
      <c r="E923" s="2" t="s">
        <v>12</v>
      </c>
      <c r="F923" s="2">
        <f>VLOOKUP(C923,'Five Year Alumni Srvy 2016 Data'!C:F,4,FALSE)</f>
        <v>1</v>
      </c>
      <c r="G923" s="2" t="str">
        <f>VLOOKUP(F923,Coding!K:L,2,FALSE)</f>
        <v>URM</v>
      </c>
      <c r="H923" t="s">
        <v>347</v>
      </c>
      <c r="I923" t="s">
        <v>348</v>
      </c>
      <c r="J923" t="s">
        <v>10</v>
      </c>
      <c r="K923" t="s">
        <v>159</v>
      </c>
      <c r="L923" s="3"/>
      <c r="M923" t="s">
        <v>52</v>
      </c>
      <c r="N923" t="s">
        <v>160</v>
      </c>
    </row>
    <row r="924" spans="1:15" x14ac:dyDescent="0.25">
      <c r="A924" s="2">
        <v>1</v>
      </c>
      <c r="B924" s="2">
        <v>2016</v>
      </c>
      <c r="C924" t="s">
        <v>346</v>
      </c>
      <c r="D924" t="s">
        <v>48</v>
      </c>
      <c r="E924" s="2" t="s">
        <v>12</v>
      </c>
      <c r="F924" s="2">
        <f>VLOOKUP(C924,'Five Year Alumni Srvy 2016 Data'!C:F,4,FALSE)</f>
        <v>1</v>
      </c>
      <c r="G924" s="2" t="str">
        <f>VLOOKUP(F924,Coding!K:L,2,FALSE)</f>
        <v>URM</v>
      </c>
      <c r="H924" t="s">
        <v>347</v>
      </c>
      <c r="I924" t="s">
        <v>348</v>
      </c>
      <c r="J924" t="s">
        <v>10</v>
      </c>
      <c r="K924" t="s">
        <v>161</v>
      </c>
      <c r="L924" s="3"/>
      <c r="M924" t="s">
        <v>52</v>
      </c>
      <c r="N924" t="s">
        <v>162</v>
      </c>
    </row>
    <row r="925" spans="1:15" x14ac:dyDescent="0.25">
      <c r="A925" s="2">
        <v>1</v>
      </c>
      <c r="B925" s="2">
        <v>2016</v>
      </c>
      <c r="C925" t="s">
        <v>346</v>
      </c>
      <c r="D925" t="s">
        <v>48</v>
      </c>
      <c r="E925" s="2" t="s">
        <v>12</v>
      </c>
      <c r="F925" s="2">
        <f>VLOOKUP(C925,'Five Year Alumni Srvy 2016 Data'!C:F,4,FALSE)</f>
        <v>1</v>
      </c>
      <c r="G925" s="2" t="str">
        <f>VLOOKUP(F925,Coding!K:L,2,FALSE)</f>
        <v>URM</v>
      </c>
      <c r="H925" t="s">
        <v>347</v>
      </c>
      <c r="I925" t="s">
        <v>348</v>
      </c>
      <c r="J925" t="s">
        <v>10</v>
      </c>
      <c r="K925" t="s">
        <v>163</v>
      </c>
      <c r="L925" s="3"/>
      <c r="M925" t="s">
        <v>52</v>
      </c>
      <c r="N925" t="s">
        <v>164</v>
      </c>
    </row>
    <row r="926" spans="1:15" x14ac:dyDescent="0.25">
      <c r="A926" s="2">
        <v>1</v>
      </c>
      <c r="B926" s="2">
        <v>2016</v>
      </c>
      <c r="C926" t="s">
        <v>351</v>
      </c>
      <c r="D926" t="s">
        <v>169</v>
      </c>
      <c r="E926" s="2" t="s">
        <v>12</v>
      </c>
      <c r="F926" s="2">
        <f>VLOOKUP(C926,'Five Year Alumni Srvy 2016 Data'!C:F,4,FALSE)</f>
        <v>1</v>
      </c>
      <c r="G926" s="2" t="str">
        <f>VLOOKUP(F926,Coding!K:L,2,FALSE)</f>
        <v>URM</v>
      </c>
      <c r="H926" t="s">
        <v>352</v>
      </c>
      <c r="I926" t="s">
        <v>267</v>
      </c>
      <c r="J926" t="s">
        <v>10</v>
      </c>
      <c r="K926" t="s">
        <v>51</v>
      </c>
      <c r="L926" s="2">
        <v>1</v>
      </c>
      <c r="M926" t="s">
        <v>52</v>
      </c>
      <c r="N926" t="s">
        <v>53</v>
      </c>
      <c r="O926" t="s">
        <v>216</v>
      </c>
    </row>
    <row r="927" spans="1:15" x14ac:dyDescent="0.25">
      <c r="A927" s="2">
        <v>1</v>
      </c>
      <c r="B927" s="2">
        <v>2016</v>
      </c>
      <c r="C927" t="s">
        <v>351</v>
      </c>
      <c r="D927" t="s">
        <v>169</v>
      </c>
      <c r="E927" s="2" t="s">
        <v>12</v>
      </c>
      <c r="F927" s="2">
        <f>VLOOKUP(C927,'Five Year Alumni Srvy 2016 Data'!C:F,4,FALSE)</f>
        <v>1</v>
      </c>
      <c r="G927" s="2" t="str">
        <f>VLOOKUP(F927,Coding!K:L,2,FALSE)</f>
        <v>URM</v>
      </c>
      <c r="H927" t="s">
        <v>352</v>
      </c>
      <c r="I927" t="s">
        <v>267</v>
      </c>
      <c r="J927" t="s">
        <v>10</v>
      </c>
      <c r="K927" t="s">
        <v>72</v>
      </c>
      <c r="L927" s="2">
        <v>1</v>
      </c>
      <c r="M927" t="s">
        <v>52</v>
      </c>
      <c r="N927" t="s">
        <v>73</v>
      </c>
      <c r="O927" t="s">
        <v>177</v>
      </c>
    </row>
    <row r="928" spans="1:15" x14ac:dyDescent="0.25">
      <c r="A928" s="2">
        <v>1</v>
      </c>
      <c r="B928" s="2">
        <v>2016</v>
      </c>
      <c r="C928" t="s">
        <v>351</v>
      </c>
      <c r="D928" t="s">
        <v>169</v>
      </c>
      <c r="E928" s="2" t="s">
        <v>12</v>
      </c>
      <c r="F928" s="2">
        <f>VLOOKUP(C928,'Five Year Alumni Srvy 2016 Data'!C:F,4,FALSE)</f>
        <v>1</v>
      </c>
      <c r="G928" s="2" t="str">
        <f>VLOOKUP(F928,Coding!K:L,2,FALSE)</f>
        <v>URM</v>
      </c>
      <c r="H928" t="s">
        <v>352</v>
      </c>
      <c r="I928" t="s">
        <v>267</v>
      </c>
      <c r="J928" t="s">
        <v>10</v>
      </c>
      <c r="K928" t="s">
        <v>133</v>
      </c>
      <c r="L928" s="2">
        <v>1</v>
      </c>
      <c r="M928" t="s">
        <v>52</v>
      </c>
      <c r="N928" t="s">
        <v>134</v>
      </c>
      <c r="O928" t="s">
        <v>177</v>
      </c>
    </row>
    <row r="929" spans="1:15" x14ac:dyDescent="0.25">
      <c r="A929" s="2">
        <v>1</v>
      </c>
      <c r="B929" s="2">
        <v>2016</v>
      </c>
      <c r="C929" t="s">
        <v>351</v>
      </c>
      <c r="D929" t="s">
        <v>169</v>
      </c>
      <c r="E929" s="2" t="s">
        <v>12</v>
      </c>
      <c r="F929" s="2">
        <f>VLOOKUP(C929,'Five Year Alumni Srvy 2016 Data'!C:F,4,FALSE)</f>
        <v>1</v>
      </c>
      <c r="G929" s="2" t="str">
        <f>VLOOKUP(F929,Coding!K:L,2,FALSE)</f>
        <v>URM</v>
      </c>
      <c r="H929" t="s">
        <v>352</v>
      </c>
      <c r="I929" t="s">
        <v>267</v>
      </c>
      <c r="J929" t="s">
        <v>10</v>
      </c>
      <c r="K929" t="s">
        <v>151</v>
      </c>
      <c r="L929" s="2">
        <v>12</v>
      </c>
      <c r="M929" t="s">
        <v>52</v>
      </c>
      <c r="N929" t="s">
        <v>152</v>
      </c>
      <c r="O929" t="s">
        <v>239</v>
      </c>
    </row>
    <row r="930" spans="1:15" x14ac:dyDescent="0.25">
      <c r="A930" s="2">
        <v>1</v>
      </c>
      <c r="B930" s="2">
        <v>2016</v>
      </c>
      <c r="C930" t="s">
        <v>351</v>
      </c>
      <c r="D930" t="s">
        <v>169</v>
      </c>
      <c r="E930" s="2" t="s">
        <v>12</v>
      </c>
      <c r="F930" s="2">
        <f>VLOOKUP(C930,'Five Year Alumni Srvy 2016 Data'!C:F,4,FALSE)</f>
        <v>1</v>
      </c>
      <c r="G930" s="2" t="str">
        <f>VLOOKUP(F930,Coding!K:L,2,FALSE)</f>
        <v>URM</v>
      </c>
      <c r="H930" t="s">
        <v>352</v>
      </c>
      <c r="I930" t="s">
        <v>267</v>
      </c>
      <c r="J930" t="s">
        <v>10</v>
      </c>
      <c r="K930" t="s">
        <v>159</v>
      </c>
      <c r="L930" s="3"/>
      <c r="M930" t="s">
        <v>52</v>
      </c>
      <c r="N930" t="s">
        <v>160</v>
      </c>
    </row>
    <row r="931" spans="1:15" x14ac:dyDescent="0.25">
      <c r="A931" s="2">
        <v>1</v>
      </c>
      <c r="B931" s="2">
        <v>2016</v>
      </c>
      <c r="C931" t="s">
        <v>351</v>
      </c>
      <c r="D931" t="s">
        <v>169</v>
      </c>
      <c r="E931" s="2" t="s">
        <v>12</v>
      </c>
      <c r="F931" s="2">
        <f>VLOOKUP(C931,'Five Year Alumni Srvy 2016 Data'!C:F,4,FALSE)</f>
        <v>1</v>
      </c>
      <c r="G931" s="2" t="str">
        <f>VLOOKUP(F931,Coding!K:L,2,FALSE)</f>
        <v>URM</v>
      </c>
      <c r="H931" t="s">
        <v>352</v>
      </c>
      <c r="I931" t="s">
        <v>267</v>
      </c>
      <c r="J931" t="s">
        <v>10</v>
      </c>
      <c r="K931" t="s">
        <v>161</v>
      </c>
      <c r="L931" s="3"/>
      <c r="M931" t="s">
        <v>52</v>
      </c>
      <c r="N931" t="s">
        <v>162</v>
      </c>
    </row>
    <row r="932" spans="1:15" x14ac:dyDescent="0.25">
      <c r="A932" s="2">
        <v>1</v>
      </c>
      <c r="B932" s="2">
        <v>2016</v>
      </c>
      <c r="C932" t="s">
        <v>351</v>
      </c>
      <c r="D932" t="s">
        <v>169</v>
      </c>
      <c r="E932" s="2" t="s">
        <v>12</v>
      </c>
      <c r="F932" s="2">
        <f>VLOOKUP(C932,'Five Year Alumni Srvy 2016 Data'!C:F,4,FALSE)</f>
        <v>1</v>
      </c>
      <c r="G932" s="2" t="str">
        <f>VLOOKUP(F932,Coding!K:L,2,FALSE)</f>
        <v>URM</v>
      </c>
      <c r="H932" t="s">
        <v>352</v>
      </c>
      <c r="I932" t="s">
        <v>267</v>
      </c>
      <c r="J932" t="s">
        <v>10</v>
      </c>
      <c r="K932" t="s">
        <v>163</v>
      </c>
      <c r="L932" s="2">
        <v>1</v>
      </c>
      <c r="M932" t="s">
        <v>52</v>
      </c>
      <c r="N932" t="s">
        <v>164</v>
      </c>
      <c r="O932" t="s">
        <v>165</v>
      </c>
    </row>
    <row r="933" spans="1:15" x14ac:dyDescent="0.25">
      <c r="A933" s="2">
        <v>1</v>
      </c>
      <c r="B933" s="2">
        <v>2016</v>
      </c>
      <c r="C933" t="s">
        <v>355</v>
      </c>
      <c r="D933" t="s">
        <v>48</v>
      </c>
      <c r="E933" s="2" t="s">
        <v>12</v>
      </c>
      <c r="F933" s="2">
        <f>VLOOKUP(C933,'Five Year Alumni Srvy 2016 Data'!C:F,4,FALSE)</f>
        <v>1</v>
      </c>
      <c r="G933" s="2" t="str">
        <f>VLOOKUP(F933,Coding!K:L,2,FALSE)</f>
        <v>URM</v>
      </c>
      <c r="H933" t="s">
        <v>356</v>
      </c>
      <c r="I933" t="s">
        <v>356</v>
      </c>
      <c r="J933" t="s">
        <v>17</v>
      </c>
      <c r="K933" t="s">
        <v>51</v>
      </c>
      <c r="L933" s="2">
        <v>2</v>
      </c>
      <c r="M933" t="s">
        <v>52</v>
      </c>
      <c r="N933" t="s">
        <v>53</v>
      </c>
      <c r="O933" t="s">
        <v>274</v>
      </c>
    </row>
    <row r="934" spans="1:15" x14ac:dyDescent="0.25">
      <c r="A934" s="2">
        <v>1</v>
      </c>
      <c r="B934" s="2">
        <v>2016</v>
      </c>
      <c r="C934" t="s">
        <v>355</v>
      </c>
      <c r="D934" t="s">
        <v>48</v>
      </c>
      <c r="E934" s="2" t="s">
        <v>12</v>
      </c>
      <c r="F934" s="2">
        <f>VLOOKUP(C934,'Five Year Alumni Srvy 2016 Data'!C:F,4,FALSE)</f>
        <v>1</v>
      </c>
      <c r="G934" s="2" t="str">
        <f>VLOOKUP(F934,Coding!K:L,2,FALSE)</f>
        <v>URM</v>
      </c>
      <c r="H934" t="s">
        <v>356</v>
      </c>
      <c r="I934" t="s">
        <v>356</v>
      </c>
      <c r="J934" t="s">
        <v>17</v>
      </c>
      <c r="K934" t="s">
        <v>72</v>
      </c>
      <c r="L934" s="2">
        <v>1</v>
      </c>
      <c r="M934" t="s">
        <v>52</v>
      </c>
      <c r="N934" t="s">
        <v>73</v>
      </c>
      <c r="O934" t="s">
        <v>177</v>
      </c>
    </row>
    <row r="935" spans="1:15" x14ac:dyDescent="0.25">
      <c r="A935" s="2">
        <v>1</v>
      </c>
      <c r="B935" s="2">
        <v>2016</v>
      </c>
      <c r="C935" t="s">
        <v>355</v>
      </c>
      <c r="D935" t="s">
        <v>48</v>
      </c>
      <c r="E935" s="2" t="s">
        <v>12</v>
      </c>
      <c r="F935" s="2">
        <f>VLOOKUP(C935,'Five Year Alumni Srvy 2016 Data'!C:F,4,FALSE)</f>
        <v>1</v>
      </c>
      <c r="G935" s="2" t="str">
        <f>VLOOKUP(F935,Coding!K:L,2,FALSE)</f>
        <v>URM</v>
      </c>
      <c r="H935" t="s">
        <v>356</v>
      </c>
      <c r="I935" t="s">
        <v>356</v>
      </c>
      <c r="J935" t="s">
        <v>17</v>
      </c>
      <c r="K935" t="s">
        <v>133</v>
      </c>
      <c r="L935" s="2">
        <v>1</v>
      </c>
      <c r="M935" t="s">
        <v>52</v>
      </c>
      <c r="N935" t="s">
        <v>134</v>
      </c>
      <c r="O935" t="s">
        <v>177</v>
      </c>
    </row>
    <row r="936" spans="1:15" x14ac:dyDescent="0.25">
      <c r="A936" s="2">
        <v>1</v>
      </c>
      <c r="B936" s="2">
        <v>2016</v>
      </c>
      <c r="C936" t="s">
        <v>355</v>
      </c>
      <c r="D936" t="s">
        <v>48</v>
      </c>
      <c r="E936" s="2" t="s">
        <v>12</v>
      </c>
      <c r="F936" s="2">
        <f>VLOOKUP(C936,'Five Year Alumni Srvy 2016 Data'!C:F,4,FALSE)</f>
        <v>1</v>
      </c>
      <c r="G936" s="2" t="str">
        <f>VLOOKUP(F936,Coding!K:L,2,FALSE)</f>
        <v>URM</v>
      </c>
      <c r="H936" t="s">
        <v>356</v>
      </c>
      <c r="I936" t="s">
        <v>356</v>
      </c>
      <c r="J936" t="s">
        <v>17</v>
      </c>
      <c r="K936" t="s">
        <v>151</v>
      </c>
      <c r="L936" s="2">
        <v>11</v>
      </c>
      <c r="M936" t="s">
        <v>52</v>
      </c>
      <c r="N936" t="s">
        <v>152</v>
      </c>
      <c r="O936" t="s">
        <v>357</v>
      </c>
    </row>
    <row r="937" spans="1:15" x14ac:dyDescent="0.25">
      <c r="A937" s="2">
        <v>1</v>
      </c>
      <c r="B937" s="2">
        <v>2016</v>
      </c>
      <c r="C937" t="s">
        <v>355</v>
      </c>
      <c r="D937" t="s">
        <v>48</v>
      </c>
      <c r="E937" s="2" t="s">
        <v>12</v>
      </c>
      <c r="F937" s="2">
        <f>VLOOKUP(C937,'Five Year Alumni Srvy 2016 Data'!C:F,4,FALSE)</f>
        <v>1</v>
      </c>
      <c r="G937" s="2" t="str">
        <f>VLOOKUP(F937,Coding!K:L,2,FALSE)</f>
        <v>URM</v>
      </c>
      <c r="H937" t="s">
        <v>356</v>
      </c>
      <c r="I937" t="s">
        <v>356</v>
      </c>
      <c r="J937" t="s">
        <v>17</v>
      </c>
      <c r="K937" t="s">
        <v>159</v>
      </c>
      <c r="L937" s="3"/>
      <c r="M937" t="s">
        <v>52</v>
      </c>
      <c r="N937" t="s">
        <v>160</v>
      </c>
    </row>
    <row r="938" spans="1:15" x14ac:dyDescent="0.25">
      <c r="A938" s="2">
        <v>1</v>
      </c>
      <c r="B938" s="2">
        <v>2016</v>
      </c>
      <c r="C938" t="s">
        <v>355</v>
      </c>
      <c r="D938" t="s">
        <v>48</v>
      </c>
      <c r="E938" s="2" t="s">
        <v>12</v>
      </c>
      <c r="F938" s="2">
        <f>VLOOKUP(C938,'Five Year Alumni Srvy 2016 Data'!C:F,4,FALSE)</f>
        <v>1</v>
      </c>
      <c r="G938" s="2" t="str">
        <f>VLOOKUP(F938,Coding!K:L,2,FALSE)</f>
        <v>URM</v>
      </c>
      <c r="H938" t="s">
        <v>356</v>
      </c>
      <c r="I938" t="s">
        <v>356</v>
      </c>
      <c r="J938" t="s">
        <v>17</v>
      </c>
      <c r="K938" t="s">
        <v>161</v>
      </c>
      <c r="L938" s="3"/>
      <c r="M938" t="s">
        <v>52</v>
      </c>
      <c r="N938" t="s">
        <v>162</v>
      </c>
    </row>
    <row r="939" spans="1:15" x14ac:dyDescent="0.25">
      <c r="A939" s="2">
        <v>1</v>
      </c>
      <c r="B939" s="2">
        <v>2016</v>
      </c>
      <c r="C939" t="s">
        <v>355</v>
      </c>
      <c r="D939" t="s">
        <v>48</v>
      </c>
      <c r="E939" s="2" t="s">
        <v>12</v>
      </c>
      <c r="F939" s="2">
        <f>VLOOKUP(C939,'Five Year Alumni Srvy 2016 Data'!C:F,4,FALSE)</f>
        <v>1</v>
      </c>
      <c r="G939" s="2" t="str">
        <f>VLOOKUP(F939,Coding!K:L,2,FALSE)</f>
        <v>URM</v>
      </c>
      <c r="H939" t="s">
        <v>356</v>
      </c>
      <c r="I939" t="s">
        <v>356</v>
      </c>
      <c r="J939" t="s">
        <v>17</v>
      </c>
      <c r="K939" t="s">
        <v>163</v>
      </c>
      <c r="L939" s="2">
        <v>1</v>
      </c>
      <c r="M939" t="s">
        <v>52</v>
      </c>
      <c r="N939" t="s">
        <v>164</v>
      </c>
      <c r="O939" t="s">
        <v>165</v>
      </c>
    </row>
    <row r="940" spans="1:15" x14ac:dyDescent="0.25">
      <c r="A940" s="2">
        <v>1</v>
      </c>
      <c r="B940" s="2">
        <v>2016</v>
      </c>
      <c r="C940" t="s">
        <v>359</v>
      </c>
      <c r="D940" t="s">
        <v>48</v>
      </c>
      <c r="E940" s="2" t="s">
        <v>12</v>
      </c>
      <c r="F940" s="2">
        <f>VLOOKUP(C940,'Five Year Alumni Srvy 2016 Data'!C:F,4,FALSE)</f>
        <v>1</v>
      </c>
      <c r="G940" s="2" t="str">
        <f>VLOOKUP(F940,Coding!K:L,2,FALSE)</f>
        <v>URM</v>
      </c>
      <c r="H940" t="s">
        <v>360</v>
      </c>
      <c r="I940" t="s">
        <v>199</v>
      </c>
      <c r="J940" t="s">
        <v>17</v>
      </c>
      <c r="K940" t="s">
        <v>51</v>
      </c>
      <c r="L940" s="3"/>
      <c r="M940" t="s">
        <v>52</v>
      </c>
      <c r="N940" t="s">
        <v>53</v>
      </c>
    </row>
    <row r="941" spans="1:15" x14ac:dyDescent="0.25">
      <c r="A941" s="2">
        <v>1</v>
      </c>
      <c r="B941" s="2">
        <v>2016</v>
      </c>
      <c r="C941" t="s">
        <v>359</v>
      </c>
      <c r="D941" t="s">
        <v>48</v>
      </c>
      <c r="E941" s="2" t="s">
        <v>12</v>
      </c>
      <c r="F941" s="2">
        <f>VLOOKUP(C941,'Five Year Alumni Srvy 2016 Data'!C:F,4,FALSE)</f>
        <v>1</v>
      </c>
      <c r="G941" s="2" t="str">
        <f>VLOOKUP(F941,Coding!K:L,2,FALSE)</f>
        <v>URM</v>
      </c>
      <c r="H941" t="s">
        <v>360</v>
      </c>
      <c r="I941" t="s">
        <v>199</v>
      </c>
      <c r="J941" t="s">
        <v>17</v>
      </c>
      <c r="K941" t="s">
        <v>72</v>
      </c>
      <c r="L941" s="3"/>
      <c r="M941" t="s">
        <v>52</v>
      </c>
      <c r="N941" t="s">
        <v>73</v>
      </c>
    </row>
    <row r="942" spans="1:15" x14ac:dyDescent="0.25">
      <c r="A942" s="2">
        <v>1</v>
      </c>
      <c r="B942" s="2">
        <v>2016</v>
      </c>
      <c r="C942" t="s">
        <v>359</v>
      </c>
      <c r="D942" t="s">
        <v>48</v>
      </c>
      <c r="E942" s="2" t="s">
        <v>12</v>
      </c>
      <c r="F942" s="2">
        <f>VLOOKUP(C942,'Five Year Alumni Srvy 2016 Data'!C:F,4,FALSE)</f>
        <v>1</v>
      </c>
      <c r="G942" s="2" t="str">
        <f>VLOOKUP(F942,Coding!K:L,2,FALSE)</f>
        <v>URM</v>
      </c>
      <c r="H942" t="s">
        <v>360</v>
      </c>
      <c r="I942" t="s">
        <v>199</v>
      </c>
      <c r="J942" t="s">
        <v>17</v>
      </c>
      <c r="K942" t="s">
        <v>133</v>
      </c>
      <c r="L942" s="2">
        <v>2</v>
      </c>
      <c r="M942" t="s">
        <v>52</v>
      </c>
      <c r="N942" t="s">
        <v>134</v>
      </c>
      <c r="O942" t="s">
        <v>63</v>
      </c>
    </row>
    <row r="943" spans="1:15" x14ac:dyDescent="0.25">
      <c r="A943" s="2">
        <v>1</v>
      </c>
      <c r="B943" s="2">
        <v>2016</v>
      </c>
      <c r="C943" t="s">
        <v>359</v>
      </c>
      <c r="D943" t="s">
        <v>48</v>
      </c>
      <c r="E943" s="2" t="s">
        <v>12</v>
      </c>
      <c r="F943" s="2">
        <f>VLOOKUP(C943,'Five Year Alumni Srvy 2016 Data'!C:F,4,FALSE)</f>
        <v>1</v>
      </c>
      <c r="G943" s="2" t="str">
        <f>VLOOKUP(F943,Coding!K:L,2,FALSE)</f>
        <v>URM</v>
      </c>
      <c r="H943" t="s">
        <v>360</v>
      </c>
      <c r="I943" t="s">
        <v>199</v>
      </c>
      <c r="J943" t="s">
        <v>17</v>
      </c>
      <c r="K943" t="s">
        <v>151</v>
      </c>
      <c r="L943" s="3"/>
      <c r="M943" t="s">
        <v>52</v>
      </c>
      <c r="N943" t="s">
        <v>152</v>
      </c>
    </row>
    <row r="944" spans="1:15" x14ac:dyDescent="0.25">
      <c r="A944" s="2">
        <v>1</v>
      </c>
      <c r="B944" s="2">
        <v>2016</v>
      </c>
      <c r="C944" t="s">
        <v>359</v>
      </c>
      <c r="D944" t="s">
        <v>48</v>
      </c>
      <c r="E944" s="2" t="s">
        <v>12</v>
      </c>
      <c r="F944" s="2">
        <f>VLOOKUP(C944,'Five Year Alumni Srvy 2016 Data'!C:F,4,FALSE)</f>
        <v>1</v>
      </c>
      <c r="G944" s="2" t="str">
        <f>VLOOKUP(F944,Coding!K:L,2,FALSE)</f>
        <v>URM</v>
      </c>
      <c r="H944" t="s">
        <v>360</v>
      </c>
      <c r="I944" t="s">
        <v>199</v>
      </c>
      <c r="J944" t="s">
        <v>17</v>
      </c>
      <c r="K944" t="s">
        <v>159</v>
      </c>
      <c r="L944" s="3"/>
      <c r="M944" t="s">
        <v>52</v>
      </c>
      <c r="N944" t="s">
        <v>160</v>
      </c>
    </row>
    <row r="945" spans="1:15" x14ac:dyDescent="0.25">
      <c r="A945" s="2">
        <v>1</v>
      </c>
      <c r="B945" s="2">
        <v>2016</v>
      </c>
      <c r="C945" t="s">
        <v>359</v>
      </c>
      <c r="D945" t="s">
        <v>48</v>
      </c>
      <c r="E945" s="2" t="s">
        <v>12</v>
      </c>
      <c r="F945" s="2">
        <f>VLOOKUP(C945,'Five Year Alumni Srvy 2016 Data'!C:F,4,FALSE)</f>
        <v>1</v>
      </c>
      <c r="G945" s="2" t="str">
        <f>VLOOKUP(F945,Coding!K:L,2,FALSE)</f>
        <v>URM</v>
      </c>
      <c r="H945" t="s">
        <v>360</v>
      </c>
      <c r="I945" t="s">
        <v>199</v>
      </c>
      <c r="J945" t="s">
        <v>17</v>
      </c>
      <c r="K945" t="s">
        <v>161</v>
      </c>
      <c r="L945" s="3"/>
      <c r="M945" t="s">
        <v>52</v>
      </c>
      <c r="N945" t="s">
        <v>162</v>
      </c>
    </row>
    <row r="946" spans="1:15" x14ac:dyDescent="0.25">
      <c r="A946" s="2">
        <v>1</v>
      </c>
      <c r="B946" s="2">
        <v>2016</v>
      </c>
      <c r="C946" t="s">
        <v>359</v>
      </c>
      <c r="D946" t="s">
        <v>48</v>
      </c>
      <c r="E946" s="2" t="s">
        <v>12</v>
      </c>
      <c r="F946" s="2">
        <f>VLOOKUP(C946,'Five Year Alumni Srvy 2016 Data'!C:F,4,FALSE)</f>
        <v>1</v>
      </c>
      <c r="G946" s="2" t="str">
        <f>VLOOKUP(F946,Coding!K:L,2,FALSE)</f>
        <v>URM</v>
      </c>
      <c r="H946" t="s">
        <v>360</v>
      </c>
      <c r="I946" t="s">
        <v>199</v>
      </c>
      <c r="J946" t="s">
        <v>17</v>
      </c>
      <c r="K946" t="s">
        <v>163</v>
      </c>
      <c r="L946" s="2">
        <v>1</v>
      </c>
      <c r="M946" t="s">
        <v>52</v>
      </c>
      <c r="N946" t="s">
        <v>164</v>
      </c>
      <c r="O946" t="s">
        <v>165</v>
      </c>
    </row>
    <row r="947" spans="1:15" x14ac:dyDescent="0.25">
      <c r="A947" s="2">
        <v>1</v>
      </c>
      <c r="B947" s="2">
        <v>2016</v>
      </c>
      <c r="C947" t="s">
        <v>367</v>
      </c>
      <c r="D947" t="s">
        <v>48</v>
      </c>
      <c r="E947" s="2" t="s">
        <v>12</v>
      </c>
      <c r="F947" s="2">
        <f>VLOOKUP(C947,'Five Year Alumni Srvy 2016 Data'!C:F,4,FALSE)</f>
        <v>1</v>
      </c>
      <c r="G947" s="2" t="str">
        <f>VLOOKUP(F947,Coding!K:L,2,FALSE)</f>
        <v>URM</v>
      </c>
      <c r="H947" t="s">
        <v>368</v>
      </c>
      <c r="I947" t="s">
        <v>293</v>
      </c>
      <c r="J947" t="s">
        <v>15</v>
      </c>
      <c r="K947" t="s">
        <v>51</v>
      </c>
      <c r="L947" s="3"/>
      <c r="M947" t="s">
        <v>52</v>
      </c>
      <c r="N947" t="s">
        <v>53</v>
      </c>
    </row>
    <row r="948" spans="1:15" x14ac:dyDescent="0.25">
      <c r="A948" s="2">
        <v>1</v>
      </c>
      <c r="B948" s="2">
        <v>2016</v>
      </c>
      <c r="C948" t="s">
        <v>367</v>
      </c>
      <c r="D948" t="s">
        <v>48</v>
      </c>
      <c r="E948" s="2" t="s">
        <v>12</v>
      </c>
      <c r="F948" s="2">
        <f>VLOOKUP(C948,'Five Year Alumni Srvy 2016 Data'!C:F,4,FALSE)</f>
        <v>1</v>
      </c>
      <c r="G948" s="2" t="str">
        <f>VLOOKUP(F948,Coding!K:L,2,FALSE)</f>
        <v>URM</v>
      </c>
      <c r="H948" t="s">
        <v>368</v>
      </c>
      <c r="I948" t="s">
        <v>293</v>
      </c>
      <c r="J948" t="s">
        <v>15</v>
      </c>
      <c r="K948" t="s">
        <v>72</v>
      </c>
      <c r="L948" s="3"/>
      <c r="M948" t="s">
        <v>52</v>
      </c>
      <c r="N948" t="s">
        <v>73</v>
      </c>
    </row>
    <row r="949" spans="1:15" x14ac:dyDescent="0.25">
      <c r="A949" s="2">
        <v>1</v>
      </c>
      <c r="B949" s="2">
        <v>2016</v>
      </c>
      <c r="C949" t="s">
        <v>367</v>
      </c>
      <c r="D949" t="s">
        <v>48</v>
      </c>
      <c r="E949" s="2" t="s">
        <v>12</v>
      </c>
      <c r="F949" s="2">
        <f>VLOOKUP(C949,'Five Year Alumni Srvy 2016 Data'!C:F,4,FALSE)</f>
        <v>1</v>
      </c>
      <c r="G949" s="2" t="str">
        <f>VLOOKUP(F949,Coding!K:L,2,FALSE)</f>
        <v>URM</v>
      </c>
      <c r="H949" t="s">
        <v>368</v>
      </c>
      <c r="I949" t="s">
        <v>293</v>
      </c>
      <c r="J949" t="s">
        <v>15</v>
      </c>
      <c r="K949" t="s">
        <v>133</v>
      </c>
      <c r="L949" s="2">
        <v>2</v>
      </c>
      <c r="M949" t="s">
        <v>52</v>
      </c>
      <c r="N949" t="s">
        <v>134</v>
      </c>
      <c r="O949" t="s">
        <v>63</v>
      </c>
    </row>
    <row r="950" spans="1:15" x14ac:dyDescent="0.25">
      <c r="A950" s="2">
        <v>1</v>
      </c>
      <c r="B950" s="2">
        <v>2016</v>
      </c>
      <c r="C950" t="s">
        <v>367</v>
      </c>
      <c r="D950" t="s">
        <v>48</v>
      </c>
      <c r="E950" s="2" t="s">
        <v>12</v>
      </c>
      <c r="F950" s="2">
        <f>VLOOKUP(C950,'Five Year Alumni Srvy 2016 Data'!C:F,4,FALSE)</f>
        <v>1</v>
      </c>
      <c r="G950" s="2" t="str">
        <f>VLOOKUP(F950,Coding!K:L,2,FALSE)</f>
        <v>URM</v>
      </c>
      <c r="H950" t="s">
        <v>368</v>
      </c>
      <c r="I950" t="s">
        <v>293</v>
      </c>
      <c r="J950" t="s">
        <v>15</v>
      </c>
      <c r="K950" t="s">
        <v>151</v>
      </c>
      <c r="L950" s="3"/>
      <c r="M950" t="s">
        <v>52</v>
      </c>
      <c r="N950" t="s">
        <v>152</v>
      </c>
    </row>
    <row r="951" spans="1:15" x14ac:dyDescent="0.25">
      <c r="A951" s="2">
        <v>1</v>
      </c>
      <c r="B951" s="2">
        <v>2016</v>
      </c>
      <c r="C951" t="s">
        <v>367</v>
      </c>
      <c r="D951" t="s">
        <v>48</v>
      </c>
      <c r="E951" s="2" t="s">
        <v>12</v>
      </c>
      <c r="F951" s="2">
        <f>VLOOKUP(C951,'Five Year Alumni Srvy 2016 Data'!C:F,4,FALSE)</f>
        <v>1</v>
      </c>
      <c r="G951" s="2" t="str">
        <f>VLOOKUP(F951,Coding!K:L,2,FALSE)</f>
        <v>URM</v>
      </c>
      <c r="H951" t="s">
        <v>368</v>
      </c>
      <c r="I951" t="s">
        <v>293</v>
      </c>
      <c r="J951" t="s">
        <v>15</v>
      </c>
      <c r="K951" t="s">
        <v>159</v>
      </c>
      <c r="L951" s="3"/>
      <c r="M951" t="s">
        <v>52</v>
      </c>
      <c r="N951" t="s">
        <v>160</v>
      </c>
    </row>
    <row r="952" spans="1:15" x14ac:dyDescent="0.25">
      <c r="A952" s="2">
        <v>1</v>
      </c>
      <c r="B952" s="2">
        <v>2016</v>
      </c>
      <c r="C952" t="s">
        <v>367</v>
      </c>
      <c r="D952" t="s">
        <v>48</v>
      </c>
      <c r="E952" s="2" t="s">
        <v>12</v>
      </c>
      <c r="F952" s="2">
        <f>VLOOKUP(C952,'Five Year Alumni Srvy 2016 Data'!C:F,4,FALSE)</f>
        <v>1</v>
      </c>
      <c r="G952" s="2" t="str">
        <f>VLOOKUP(F952,Coding!K:L,2,FALSE)</f>
        <v>URM</v>
      </c>
      <c r="H952" t="s">
        <v>368</v>
      </c>
      <c r="I952" t="s">
        <v>293</v>
      </c>
      <c r="J952" t="s">
        <v>15</v>
      </c>
      <c r="K952" t="s">
        <v>161</v>
      </c>
      <c r="L952" s="3"/>
      <c r="M952" t="s">
        <v>52</v>
      </c>
      <c r="N952" t="s">
        <v>162</v>
      </c>
    </row>
    <row r="953" spans="1:15" x14ac:dyDescent="0.25">
      <c r="A953" s="2">
        <v>1</v>
      </c>
      <c r="B953" s="2">
        <v>2016</v>
      </c>
      <c r="C953" t="s">
        <v>367</v>
      </c>
      <c r="D953" t="s">
        <v>48</v>
      </c>
      <c r="E953" s="2" t="s">
        <v>12</v>
      </c>
      <c r="F953" s="2">
        <f>VLOOKUP(C953,'Five Year Alumni Srvy 2016 Data'!C:F,4,FALSE)</f>
        <v>1</v>
      </c>
      <c r="G953" s="2" t="str">
        <f>VLOOKUP(F953,Coding!K:L,2,FALSE)</f>
        <v>URM</v>
      </c>
      <c r="H953" t="s">
        <v>368</v>
      </c>
      <c r="I953" t="s">
        <v>293</v>
      </c>
      <c r="J953" t="s">
        <v>15</v>
      </c>
      <c r="K953" t="s">
        <v>163</v>
      </c>
      <c r="L953" s="2">
        <v>1</v>
      </c>
      <c r="M953" t="s">
        <v>52</v>
      </c>
      <c r="N953" t="s">
        <v>164</v>
      </c>
      <c r="O953" t="s">
        <v>165</v>
      </c>
    </row>
    <row r="954" spans="1:15" x14ac:dyDescent="0.25">
      <c r="A954" s="2">
        <v>1</v>
      </c>
      <c r="B954" s="2">
        <v>2016</v>
      </c>
      <c r="C954" t="s">
        <v>370</v>
      </c>
      <c r="D954" t="s">
        <v>264</v>
      </c>
      <c r="E954" s="2" t="s">
        <v>12</v>
      </c>
      <c r="F954" s="2">
        <f>VLOOKUP(C954,'Five Year Alumni Srvy 2016 Data'!C:F,4,FALSE)</f>
        <v>1</v>
      </c>
      <c r="G954" s="2" t="str">
        <f>VLOOKUP(F954,Coding!K:L,2,FALSE)</f>
        <v>URM</v>
      </c>
      <c r="H954" t="s">
        <v>252</v>
      </c>
      <c r="I954" t="s">
        <v>206</v>
      </c>
      <c r="J954" t="s">
        <v>15</v>
      </c>
      <c r="K954" t="s">
        <v>51</v>
      </c>
      <c r="L954" s="3"/>
      <c r="M954" t="s">
        <v>52</v>
      </c>
      <c r="N954" t="s">
        <v>53</v>
      </c>
    </row>
    <row r="955" spans="1:15" x14ac:dyDescent="0.25">
      <c r="A955" s="2">
        <v>1</v>
      </c>
      <c r="B955" s="2">
        <v>2016</v>
      </c>
      <c r="C955" t="s">
        <v>370</v>
      </c>
      <c r="D955" t="s">
        <v>264</v>
      </c>
      <c r="E955" s="2" t="s">
        <v>12</v>
      </c>
      <c r="F955" s="2">
        <f>VLOOKUP(C955,'Five Year Alumni Srvy 2016 Data'!C:F,4,FALSE)</f>
        <v>1</v>
      </c>
      <c r="G955" s="2" t="str">
        <f>VLOOKUP(F955,Coding!K:L,2,FALSE)</f>
        <v>URM</v>
      </c>
      <c r="H955" t="s">
        <v>252</v>
      </c>
      <c r="I955" t="s">
        <v>206</v>
      </c>
      <c r="J955" t="s">
        <v>15</v>
      </c>
      <c r="K955" t="s">
        <v>72</v>
      </c>
      <c r="L955" s="3"/>
      <c r="M955" t="s">
        <v>52</v>
      </c>
      <c r="N955" t="s">
        <v>73</v>
      </c>
    </row>
    <row r="956" spans="1:15" x14ac:dyDescent="0.25">
      <c r="A956" s="2">
        <v>1</v>
      </c>
      <c r="B956" s="2">
        <v>2016</v>
      </c>
      <c r="C956" t="s">
        <v>370</v>
      </c>
      <c r="D956" t="s">
        <v>264</v>
      </c>
      <c r="E956" s="2" t="s">
        <v>12</v>
      </c>
      <c r="F956" s="2">
        <f>VLOOKUP(C956,'Five Year Alumni Srvy 2016 Data'!C:F,4,FALSE)</f>
        <v>1</v>
      </c>
      <c r="G956" s="2" t="str">
        <f>VLOOKUP(F956,Coding!K:L,2,FALSE)</f>
        <v>URM</v>
      </c>
      <c r="H956" t="s">
        <v>252</v>
      </c>
      <c r="I956" t="s">
        <v>206</v>
      </c>
      <c r="J956" t="s">
        <v>15</v>
      </c>
      <c r="K956" t="s">
        <v>133</v>
      </c>
      <c r="L956" s="2">
        <v>2</v>
      </c>
      <c r="M956" t="s">
        <v>52</v>
      </c>
      <c r="N956" t="s">
        <v>134</v>
      </c>
      <c r="O956" t="s">
        <v>63</v>
      </c>
    </row>
    <row r="957" spans="1:15" x14ac:dyDescent="0.25">
      <c r="A957" s="2">
        <v>1</v>
      </c>
      <c r="B957" s="2">
        <v>2016</v>
      </c>
      <c r="C957" t="s">
        <v>370</v>
      </c>
      <c r="D957" t="s">
        <v>264</v>
      </c>
      <c r="E957" s="2" t="s">
        <v>12</v>
      </c>
      <c r="F957" s="2">
        <f>VLOOKUP(C957,'Five Year Alumni Srvy 2016 Data'!C:F,4,FALSE)</f>
        <v>1</v>
      </c>
      <c r="G957" s="2" t="str">
        <f>VLOOKUP(F957,Coding!K:L,2,FALSE)</f>
        <v>URM</v>
      </c>
      <c r="H957" t="s">
        <v>252</v>
      </c>
      <c r="I957" t="s">
        <v>206</v>
      </c>
      <c r="J957" t="s">
        <v>15</v>
      </c>
      <c r="K957" t="s">
        <v>151</v>
      </c>
      <c r="L957" s="3"/>
      <c r="M957" t="s">
        <v>52</v>
      </c>
      <c r="N957" t="s">
        <v>152</v>
      </c>
    </row>
    <row r="958" spans="1:15" x14ac:dyDescent="0.25">
      <c r="A958" s="2">
        <v>1</v>
      </c>
      <c r="B958" s="2">
        <v>2016</v>
      </c>
      <c r="C958" t="s">
        <v>370</v>
      </c>
      <c r="D958" t="s">
        <v>264</v>
      </c>
      <c r="E958" s="2" t="s">
        <v>12</v>
      </c>
      <c r="F958" s="2">
        <f>VLOOKUP(C958,'Five Year Alumni Srvy 2016 Data'!C:F,4,FALSE)</f>
        <v>1</v>
      </c>
      <c r="G958" s="2" t="str">
        <f>VLOOKUP(F958,Coding!K:L,2,FALSE)</f>
        <v>URM</v>
      </c>
      <c r="H958" t="s">
        <v>252</v>
      </c>
      <c r="I958" t="s">
        <v>206</v>
      </c>
      <c r="J958" t="s">
        <v>15</v>
      </c>
      <c r="K958" t="s">
        <v>159</v>
      </c>
      <c r="L958" s="3"/>
      <c r="M958" t="s">
        <v>52</v>
      </c>
      <c r="N958" t="s">
        <v>160</v>
      </c>
    </row>
    <row r="959" spans="1:15" x14ac:dyDescent="0.25">
      <c r="A959" s="2">
        <v>1</v>
      </c>
      <c r="B959" s="2">
        <v>2016</v>
      </c>
      <c r="C959" t="s">
        <v>370</v>
      </c>
      <c r="D959" t="s">
        <v>264</v>
      </c>
      <c r="E959" s="2" t="s">
        <v>12</v>
      </c>
      <c r="F959" s="2">
        <f>VLOOKUP(C959,'Five Year Alumni Srvy 2016 Data'!C:F,4,FALSE)</f>
        <v>1</v>
      </c>
      <c r="G959" s="2" t="str">
        <f>VLOOKUP(F959,Coding!K:L,2,FALSE)</f>
        <v>URM</v>
      </c>
      <c r="H959" t="s">
        <v>252</v>
      </c>
      <c r="I959" t="s">
        <v>206</v>
      </c>
      <c r="J959" t="s">
        <v>15</v>
      </c>
      <c r="K959" t="s">
        <v>161</v>
      </c>
      <c r="L959" s="3"/>
      <c r="M959" t="s">
        <v>52</v>
      </c>
      <c r="N959" t="s">
        <v>162</v>
      </c>
    </row>
    <row r="960" spans="1:15" x14ac:dyDescent="0.25">
      <c r="A960" s="2">
        <v>1</v>
      </c>
      <c r="B960" s="2">
        <v>2016</v>
      </c>
      <c r="C960" t="s">
        <v>370</v>
      </c>
      <c r="D960" t="s">
        <v>264</v>
      </c>
      <c r="E960" s="2" t="s">
        <v>12</v>
      </c>
      <c r="F960" s="2">
        <f>VLOOKUP(C960,'Five Year Alumni Srvy 2016 Data'!C:F,4,FALSE)</f>
        <v>1</v>
      </c>
      <c r="G960" s="2" t="str">
        <f>VLOOKUP(F960,Coding!K:L,2,FALSE)</f>
        <v>URM</v>
      </c>
      <c r="H960" t="s">
        <v>252</v>
      </c>
      <c r="I960" t="s">
        <v>206</v>
      </c>
      <c r="J960" t="s">
        <v>15</v>
      </c>
      <c r="K960" t="s">
        <v>163</v>
      </c>
      <c r="L960" s="2">
        <v>1</v>
      </c>
      <c r="M960" t="s">
        <v>52</v>
      </c>
      <c r="N960" t="s">
        <v>164</v>
      </c>
      <c r="O960" t="s">
        <v>165</v>
      </c>
    </row>
    <row r="961" spans="1:15" x14ac:dyDescent="0.25">
      <c r="A961" s="2">
        <v>1</v>
      </c>
      <c r="B961" s="2">
        <v>2016</v>
      </c>
      <c r="C961" t="s">
        <v>371</v>
      </c>
      <c r="D961" t="s">
        <v>48</v>
      </c>
      <c r="E961" s="2" t="s">
        <v>12</v>
      </c>
      <c r="F961" s="2">
        <f>VLOOKUP(C961,'Five Year Alumni Srvy 2016 Data'!C:F,4,FALSE)</f>
        <v>1</v>
      </c>
      <c r="G961" s="2" t="str">
        <f>VLOOKUP(F961,Coding!K:L,2,FALSE)</f>
        <v>URM</v>
      </c>
      <c r="H961" t="s">
        <v>368</v>
      </c>
      <c r="I961" t="s">
        <v>293</v>
      </c>
      <c r="J961" t="s">
        <v>15</v>
      </c>
      <c r="K961" t="s">
        <v>51</v>
      </c>
      <c r="L961" s="3"/>
      <c r="M961" t="s">
        <v>52</v>
      </c>
      <c r="N961" t="s">
        <v>53</v>
      </c>
    </row>
    <row r="962" spans="1:15" x14ac:dyDescent="0.25">
      <c r="A962" s="2">
        <v>1</v>
      </c>
      <c r="B962" s="2">
        <v>2016</v>
      </c>
      <c r="C962" t="s">
        <v>371</v>
      </c>
      <c r="D962" t="s">
        <v>48</v>
      </c>
      <c r="E962" s="2" t="s">
        <v>12</v>
      </c>
      <c r="F962" s="2">
        <f>VLOOKUP(C962,'Five Year Alumni Srvy 2016 Data'!C:F,4,FALSE)</f>
        <v>1</v>
      </c>
      <c r="G962" s="2" t="str">
        <f>VLOOKUP(F962,Coding!K:L,2,FALSE)</f>
        <v>URM</v>
      </c>
      <c r="H962" t="s">
        <v>368</v>
      </c>
      <c r="I962" t="s">
        <v>293</v>
      </c>
      <c r="J962" t="s">
        <v>15</v>
      </c>
      <c r="K962" t="s">
        <v>72</v>
      </c>
      <c r="L962" s="3"/>
      <c r="M962" t="s">
        <v>52</v>
      </c>
      <c r="N962" t="s">
        <v>73</v>
      </c>
    </row>
    <row r="963" spans="1:15" x14ac:dyDescent="0.25">
      <c r="A963" s="2">
        <v>1</v>
      </c>
      <c r="B963" s="2">
        <v>2016</v>
      </c>
      <c r="C963" t="s">
        <v>371</v>
      </c>
      <c r="D963" t="s">
        <v>48</v>
      </c>
      <c r="E963" s="2" t="s">
        <v>12</v>
      </c>
      <c r="F963" s="2">
        <f>VLOOKUP(C963,'Five Year Alumni Srvy 2016 Data'!C:F,4,FALSE)</f>
        <v>1</v>
      </c>
      <c r="G963" s="2" t="str">
        <f>VLOOKUP(F963,Coding!K:L,2,FALSE)</f>
        <v>URM</v>
      </c>
      <c r="H963" t="s">
        <v>368</v>
      </c>
      <c r="I963" t="s">
        <v>293</v>
      </c>
      <c r="J963" t="s">
        <v>15</v>
      </c>
      <c r="K963" t="s">
        <v>133</v>
      </c>
      <c r="L963" s="3"/>
      <c r="M963" t="s">
        <v>52</v>
      </c>
      <c r="N963" t="s">
        <v>134</v>
      </c>
    </row>
    <row r="964" spans="1:15" x14ac:dyDescent="0.25">
      <c r="A964" s="2">
        <v>1</v>
      </c>
      <c r="B964" s="2">
        <v>2016</v>
      </c>
      <c r="C964" t="s">
        <v>371</v>
      </c>
      <c r="D964" t="s">
        <v>48</v>
      </c>
      <c r="E964" s="2" t="s">
        <v>12</v>
      </c>
      <c r="F964" s="2">
        <f>VLOOKUP(C964,'Five Year Alumni Srvy 2016 Data'!C:F,4,FALSE)</f>
        <v>1</v>
      </c>
      <c r="G964" s="2" t="str">
        <f>VLOOKUP(F964,Coding!K:L,2,FALSE)</f>
        <v>URM</v>
      </c>
      <c r="H964" t="s">
        <v>368</v>
      </c>
      <c r="I964" t="s">
        <v>293</v>
      </c>
      <c r="J964" t="s">
        <v>15</v>
      </c>
      <c r="K964" t="s">
        <v>151</v>
      </c>
      <c r="L964" s="3"/>
      <c r="M964" t="s">
        <v>52</v>
      </c>
      <c r="N964" t="s">
        <v>152</v>
      </c>
    </row>
    <row r="965" spans="1:15" x14ac:dyDescent="0.25">
      <c r="A965" s="2">
        <v>1</v>
      </c>
      <c r="B965" s="2">
        <v>2016</v>
      </c>
      <c r="C965" t="s">
        <v>371</v>
      </c>
      <c r="D965" t="s">
        <v>48</v>
      </c>
      <c r="E965" s="2" t="s">
        <v>12</v>
      </c>
      <c r="F965" s="2">
        <f>VLOOKUP(C965,'Five Year Alumni Srvy 2016 Data'!C:F,4,FALSE)</f>
        <v>1</v>
      </c>
      <c r="G965" s="2" t="str">
        <f>VLOOKUP(F965,Coding!K:L,2,FALSE)</f>
        <v>URM</v>
      </c>
      <c r="H965" t="s">
        <v>368</v>
      </c>
      <c r="I965" t="s">
        <v>293</v>
      </c>
      <c r="J965" t="s">
        <v>15</v>
      </c>
      <c r="K965" t="s">
        <v>159</v>
      </c>
      <c r="L965" s="3"/>
      <c r="M965" t="s">
        <v>52</v>
      </c>
      <c r="N965" t="s">
        <v>160</v>
      </c>
    </row>
    <row r="966" spans="1:15" x14ac:dyDescent="0.25">
      <c r="A966" s="2">
        <v>1</v>
      </c>
      <c r="B966" s="2">
        <v>2016</v>
      </c>
      <c r="C966" t="s">
        <v>371</v>
      </c>
      <c r="D966" t="s">
        <v>48</v>
      </c>
      <c r="E966" s="2" t="s">
        <v>12</v>
      </c>
      <c r="F966" s="2">
        <f>VLOOKUP(C966,'Five Year Alumni Srvy 2016 Data'!C:F,4,FALSE)</f>
        <v>1</v>
      </c>
      <c r="G966" s="2" t="str">
        <f>VLOOKUP(F966,Coding!K:L,2,FALSE)</f>
        <v>URM</v>
      </c>
      <c r="H966" t="s">
        <v>368</v>
      </c>
      <c r="I966" t="s">
        <v>293</v>
      </c>
      <c r="J966" t="s">
        <v>15</v>
      </c>
      <c r="K966" t="s">
        <v>161</v>
      </c>
      <c r="L966" s="3"/>
      <c r="M966" t="s">
        <v>52</v>
      </c>
      <c r="N966" t="s">
        <v>162</v>
      </c>
    </row>
    <row r="967" spans="1:15" x14ac:dyDescent="0.25">
      <c r="A967" s="2">
        <v>1</v>
      </c>
      <c r="B967" s="2">
        <v>2016</v>
      </c>
      <c r="C967" t="s">
        <v>371</v>
      </c>
      <c r="D967" t="s">
        <v>48</v>
      </c>
      <c r="E967" s="2" t="s">
        <v>12</v>
      </c>
      <c r="F967" s="2">
        <f>VLOOKUP(C967,'Five Year Alumni Srvy 2016 Data'!C:F,4,FALSE)</f>
        <v>1</v>
      </c>
      <c r="G967" s="2" t="str">
        <f>VLOOKUP(F967,Coding!K:L,2,FALSE)</f>
        <v>URM</v>
      </c>
      <c r="H967" t="s">
        <v>368</v>
      </c>
      <c r="I967" t="s">
        <v>293</v>
      </c>
      <c r="J967" t="s">
        <v>15</v>
      </c>
      <c r="K967" t="s">
        <v>163</v>
      </c>
      <c r="L967" s="3"/>
      <c r="M967" t="s">
        <v>52</v>
      </c>
      <c r="N967" t="s">
        <v>164</v>
      </c>
    </row>
    <row r="968" spans="1:15" x14ac:dyDescent="0.25">
      <c r="A968" s="2">
        <v>1</v>
      </c>
      <c r="B968" s="2">
        <v>2016</v>
      </c>
      <c r="C968" t="s">
        <v>374</v>
      </c>
      <c r="D968" t="s">
        <v>48</v>
      </c>
      <c r="E968" s="2" t="s">
        <v>12</v>
      </c>
      <c r="F968" s="2">
        <f>VLOOKUP(C968,'Five Year Alumni Srvy 2016 Data'!C:F,4,FALSE)</f>
        <v>1</v>
      </c>
      <c r="G968" s="2" t="str">
        <f>VLOOKUP(F968,Coding!K:L,2,FALSE)</f>
        <v>URM</v>
      </c>
      <c r="H968" t="s">
        <v>352</v>
      </c>
      <c r="I968" t="s">
        <v>267</v>
      </c>
      <c r="J968" t="s">
        <v>10</v>
      </c>
      <c r="K968" t="s">
        <v>51</v>
      </c>
      <c r="L968" s="2">
        <v>1</v>
      </c>
      <c r="M968" t="s">
        <v>52</v>
      </c>
      <c r="N968" t="s">
        <v>53</v>
      </c>
      <c r="O968" t="s">
        <v>216</v>
      </c>
    </row>
    <row r="969" spans="1:15" x14ac:dyDescent="0.25">
      <c r="A969" s="2">
        <v>1</v>
      </c>
      <c r="B969" s="2">
        <v>2016</v>
      </c>
      <c r="C969" t="s">
        <v>374</v>
      </c>
      <c r="D969" t="s">
        <v>48</v>
      </c>
      <c r="E969" s="2" t="s">
        <v>12</v>
      </c>
      <c r="F969" s="2">
        <f>VLOOKUP(C969,'Five Year Alumni Srvy 2016 Data'!C:F,4,FALSE)</f>
        <v>1</v>
      </c>
      <c r="G969" s="2" t="str">
        <f>VLOOKUP(F969,Coding!K:L,2,FALSE)</f>
        <v>URM</v>
      </c>
      <c r="H969" t="s">
        <v>352</v>
      </c>
      <c r="I969" t="s">
        <v>267</v>
      </c>
      <c r="J969" t="s">
        <v>10</v>
      </c>
      <c r="K969" t="s">
        <v>72</v>
      </c>
      <c r="L969" s="2">
        <v>1</v>
      </c>
      <c r="M969" t="s">
        <v>52</v>
      </c>
      <c r="N969" t="s">
        <v>73</v>
      </c>
      <c r="O969" t="s">
        <v>177</v>
      </c>
    </row>
    <row r="970" spans="1:15" x14ac:dyDescent="0.25">
      <c r="A970" s="2">
        <v>1</v>
      </c>
      <c r="B970" s="2">
        <v>2016</v>
      </c>
      <c r="C970" t="s">
        <v>374</v>
      </c>
      <c r="D970" t="s">
        <v>48</v>
      </c>
      <c r="E970" s="2" t="s">
        <v>12</v>
      </c>
      <c r="F970" s="2">
        <f>VLOOKUP(C970,'Five Year Alumni Srvy 2016 Data'!C:F,4,FALSE)</f>
        <v>1</v>
      </c>
      <c r="G970" s="2" t="str">
        <f>VLOOKUP(F970,Coding!K:L,2,FALSE)</f>
        <v>URM</v>
      </c>
      <c r="H970" t="s">
        <v>352</v>
      </c>
      <c r="I970" t="s">
        <v>267</v>
      </c>
      <c r="J970" t="s">
        <v>10</v>
      </c>
      <c r="K970" t="s">
        <v>133</v>
      </c>
      <c r="L970" s="2">
        <v>1</v>
      </c>
      <c r="M970" t="s">
        <v>52</v>
      </c>
      <c r="N970" t="s">
        <v>134</v>
      </c>
      <c r="O970" t="s">
        <v>177</v>
      </c>
    </row>
    <row r="971" spans="1:15" x14ac:dyDescent="0.25">
      <c r="A971" s="2">
        <v>1</v>
      </c>
      <c r="B971" s="2">
        <v>2016</v>
      </c>
      <c r="C971" t="s">
        <v>374</v>
      </c>
      <c r="D971" t="s">
        <v>48</v>
      </c>
      <c r="E971" s="2" t="s">
        <v>12</v>
      </c>
      <c r="F971" s="2">
        <f>VLOOKUP(C971,'Five Year Alumni Srvy 2016 Data'!C:F,4,FALSE)</f>
        <v>1</v>
      </c>
      <c r="G971" s="2" t="str">
        <f>VLOOKUP(F971,Coding!K:L,2,FALSE)</f>
        <v>URM</v>
      </c>
      <c r="H971" t="s">
        <v>352</v>
      </c>
      <c r="I971" t="s">
        <v>267</v>
      </c>
      <c r="J971" t="s">
        <v>10</v>
      </c>
      <c r="K971" t="s">
        <v>151</v>
      </c>
      <c r="L971" s="2">
        <v>9</v>
      </c>
      <c r="M971" t="s">
        <v>52</v>
      </c>
      <c r="N971" t="s">
        <v>152</v>
      </c>
      <c r="O971" t="s">
        <v>188</v>
      </c>
    </row>
    <row r="972" spans="1:15" x14ac:dyDescent="0.25">
      <c r="A972" s="2">
        <v>1</v>
      </c>
      <c r="B972" s="2">
        <v>2016</v>
      </c>
      <c r="C972" t="s">
        <v>374</v>
      </c>
      <c r="D972" t="s">
        <v>48</v>
      </c>
      <c r="E972" s="2" t="s">
        <v>12</v>
      </c>
      <c r="F972" s="2">
        <f>VLOOKUP(C972,'Five Year Alumni Srvy 2016 Data'!C:F,4,FALSE)</f>
        <v>1</v>
      </c>
      <c r="G972" s="2" t="str">
        <f>VLOOKUP(F972,Coding!K:L,2,FALSE)</f>
        <v>URM</v>
      </c>
      <c r="H972" t="s">
        <v>352</v>
      </c>
      <c r="I972" t="s">
        <v>267</v>
      </c>
      <c r="J972" t="s">
        <v>10</v>
      </c>
      <c r="K972" t="s">
        <v>159</v>
      </c>
      <c r="L972" s="3"/>
      <c r="M972" t="s">
        <v>52</v>
      </c>
      <c r="N972" t="s">
        <v>160</v>
      </c>
    </row>
    <row r="973" spans="1:15" x14ac:dyDescent="0.25">
      <c r="A973" s="2">
        <v>1</v>
      </c>
      <c r="B973" s="2">
        <v>2016</v>
      </c>
      <c r="C973" t="s">
        <v>374</v>
      </c>
      <c r="D973" t="s">
        <v>48</v>
      </c>
      <c r="E973" s="2" t="s">
        <v>12</v>
      </c>
      <c r="F973" s="2">
        <f>VLOOKUP(C973,'Five Year Alumni Srvy 2016 Data'!C:F,4,FALSE)</f>
        <v>1</v>
      </c>
      <c r="G973" s="2" t="str">
        <f>VLOOKUP(F973,Coding!K:L,2,FALSE)</f>
        <v>URM</v>
      </c>
      <c r="H973" t="s">
        <v>352</v>
      </c>
      <c r="I973" t="s">
        <v>267</v>
      </c>
      <c r="J973" t="s">
        <v>10</v>
      </c>
      <c r="K973" t="s">
        <v>161</v>
      </c>
      <c r="L973" s="3"/>
      <c r="M973" t="s">
        <v>52</v>
      </c>
      <c r="N973" t="s">
        <v>162</v>
      </c>
    </row>
    <row r="974" spans="1:15" x14ac:dyDescent="0.25">
      <c r="A974" s="2">
        <v>1</v>
      </c>
      <c r="B974" s="2">
        <v>2016</v>
      </c>
      <c r="C974" t="s">
        <v>374</v>
      </c>
      <c r="D974" t="s">
        <v>48</v>
      </c>
      <c r="E974" s="2" t="s">
        <v>12</v>
      </c>
      <c r="F974" s="2">
        <f>VLOOKUP(C974,'Five Year Alumni Srvy 2016 Data'!C:F,4,FALSE)</f>
        <v>1</v>
      </c>
      <c r="G974" s="2" t="str">
        <f>VLOOKUP(F974,Coding!K:L,2,FALSE)</f>
        <v>URM</v>
      </c>
      <c r="H974" t="s">
        <v>352</v>
      </c>
      <c r="I974" t="s">
        <v>267</v>
      </c>
      <c r="J974" t="s">
        <v>10</v>
      </c>
      <c r="K974" t="s">
        <v>163</v>
      </c>
      <c r="L974" s="2">
        <v>1</v>
      </c>
      <c r="M974" t="s">
        <v>52</v>
      </c>
      <c r="N974" t="s">
        <v>164</v>
      </c>
      <c r="O974" t="s">
        <v>165</v>
      </c>
    </row>
    <row r="975" spans="1:15" x14ac:dyDescent="0.25">
      <c r="A975" s="2">
        <v>1</v>
      </c>
      <c r="B975" s="2">
        <v>2016</v>
      </c>
      <c r="C975" t="s">
        <v>375</v>
      </c>
      <c r="D975" t="s">
        <v>48</v>
      </c>
      <c r="E975" s="2" t="s">
        <v>12</v>
      </c>
      <c r="F975" s="2">
        <f>VLOOKUP(C975,'Five Year Alumni Srvy 2016 Data'!C:F,4,FALSE)</f>
        <v>1</v>
      </c>
      <c r="G975" s="2" t="str">
        <f>VLOOKUP(F975,Coding!K:L,2,FALSE)</f>
        <v>URM</v>
      </c>
      <c r="H975" t="s">
        <v>376</v>
      </c>
      <c r="I975" t="s">
        <v>376</v>
      </c>
      <c r="J975" t="s">
        <v>21</v>
      </c>
      <c r="K975" t="s">
        <v>51</v>
      </c>
      <c r="L975" s="3"/>
      <c r="M975" t="s">
        <v>52</v>
      </c>
      <c r="N975" t="s">
        <v>53</v>
      </c>
    </row>
    <row r="976" spans="1:15" x14ac:dyDescent="0.25">
      <c r="A976" s="2">
        <v>1</v>
      </c>
      <c r="B976" s="2">
        <v>2016</v>
      </c>
      <c r="C976" t="s">
        <v>375</v>
      </c>
      <c r="D976" t="s">
        <v>48</v>
      </c>
      <c r="E976" s="2" t="s">
        <v>12</v>
      </c>
      <c r="F976" s="2">
        <f>VLOOKUP(C976,'Five Year Alumni Srvy 2016 Data'!C:F,4,FALSE)</f>
        <v>1</v>
      </c>
      <c r="G976" s="2" t="str">
        <f>VLOOKUP(F976,Coding!K:L,2,FALSE)</f>
        <v>URM</v>
      </c>
      <c r="H976" t="s">
        <v>376</v>
      </c>
      <c r="I976" t="s">
        <v>376</v>
      </c>
      <c r="J976" t="s">
        <v>21</v>
      </c>
      <c r="K976" t="s">
        <v>72</v>
      </c>
      <c r="L976" s="3"/>
      <c r="M976" t="s">
        <v>52</v>
      </c>
      <c r="N976" t="s">
        <v>73</v>
      </c>
    </row>
    <row r="977" spans="1:15" x14ac:dyDescent="0.25">
      <c r="A977" s="2">
        <v>1</v>
      </c>
      <c r="B977" s="2">
        <v>2016</v>
      </c>
      <c r="C977" t="s">
        <v>375</v>
      </c>
      <c r="D977" t="s">
        <v>48</v>
      </c>
      <c r="E977" s="2" t="s">
        <v>12</v>
      </c>
      <c r="F977" s="2">
        <f>VLOOKUP(C977,'Five Year Alumni Srvy 2016 Data'!C:F,4,FALSE)</f>
        <v>1</v>
      </c>
      <c r="G977" s="2" t="str">
        <f>VLOOKUP(F977,Coding!K:L,2,FALSE)</f>
        <v>URM</v>
      </c>
      <c r="H977" t="s">
        <v>376</v>
      </c>
      <c r="I977" t="s">
        <v>376</v>
      </c>
      <c r="J977" t="s">
        <v>21</v>
      </c>
      <c r="K977" t="s">
        <v>133</v>
      </c>
      <c r="L977" s="3"/>
      <c r="M977" t="s">
        <v>52</v>
      </c>
      <c r="N977" t="s">
        <v>134</v>
      </c>
    </row>
    <row r="978" spans="1:15" x14ac:dyDescent="0.25">
      <c r="A978" s="2">
        <v>1</v>
      </c>
      <c r="B978" s="2">
        <v>2016</v>
      </c>
      <c r="C978" t="s">
        <v>375</v>
      </c>
      <c r="D978" t="s">
        <v>48</v>
      </c>
      <c r="E978" s="2" t="s">
        <v>12</v>
      </c>
      <c r="F978" s="2">
        <f>VLOOKUP(C978,'Five Year Alumni Srvy 2016 Data'!C:F,4,FALSE)</f>
        <v>1</v>
      </c>
      <c r="G978" s="2" t="str">
        <f>VLOOKUP(F978,Coding!K:L,2,FALSE)</f>
        <v>URM</v>
      </c>
      <c r="H978" t="s">
        <v>376</v>
      </c>
      <c r="I978" t="s">
        <v>376</v>
      </c>
      <c r="J978" t="s">
        <v>21</v>
      </c>
      <c r="K978" t="s">
        <v>151</v>
      </c>
      <c r="L978" s="3"/>
      <c r="M978" t="s">
        <v>52</v>
      </c>
      <c r="N978" t="s">
        <v>152</v>
      </c>
    </row>
    <row r="979" spans="1:15" x14ac:dyDescent="0.25">
      <c r="A979" s="2">
        <v>1</v>
      </c>
      <c r="B979" s="2">
        <v>2016</v>
      </c>
      <c r="C979" t="s">
        <v>375</v>
      </c>
      <c r="D979" t="s">
        <v>48</v>
      </c>
      <c r="E979" s="2" t="s">
        <v>12</v>
      </c>
      <c r="F979" s="2">
        <f>VLOOKUP(C979,'Five Year Alumni Srvy 2016 Data'!C:F,4,FALSE)</f>
        <v>1</v>
      </c>
      <c r="G979" s="2" t="str">
        <f>VLOOKUP(F979,Coding!K:L,2,FALSE)</f>
        <v>URM</v>
      </c>
      <c r="H979" t="s">
        <v>376</v>
      </c>
      <c r="I979" t="s">
        <v>376</v>
      </c>
      <c r="J979" t="s">
        <v>21</v>
      </c>
      <c r="K979" t="s">
        <v>159</v>
      </c>
      <c r="L979" s="3"/>
      <c r="M979" t="s">
        <v>52</v>
      </c>
      <c r="N979" t="s">
        <v>160</v>
      </c>
    </row>
    <row r="980" spans="1:15" x14ac:dyDescent="0.25">
      <c r="A980" s="2">
        <v>1</v>
      </c>
      <c r="B980" s="2">
        <v>2016</v>
      </c>
      <c r="C980" t="s">
        <v>375</v>
      </c>
      <c r="D980" t="s">
        <v>48</v>
      </c>
      <c r="E980" s="2" t="s">
        <v>12</v>
      </c>
      <c r="F980" s="2">
        <f>VLOOKUP(C980,'Five Year Alumni Srvy 2016 Data'!C:F,4,FALSE)</f>
        <v>1</v>
      </c>
      <c r="G980" s="2" t="str">
        <f>VLOOKUP(F980,Coding!K:L,2,FALSE)</f>
        <v>URM</v>
      </c>
      <c r="H980" t="s">
        <v>376</v>
      </c>
      <c r="I980" t="s">
        <v>376</v>
      </c>
      <c r="J980" t="s">
        <v>21</v>
      </c>
      <c r="K980" t="s">
        <v>161</v>
      </c>
      <c r="L980" s="3"/>
      <c r="M980" t="s">
        <v>52</v>
      </c>
      <c r="N980" t="s">
        <v>162</v>
      </c>
    </row>
    <row r="981" spans="1:15" x14ac:dyDescent="0.25">
      <c r="A981" s="2">
        <v>1</v>
      </c>
      <c r="B981" s="2">
        <v>2016</v>
      </c>
      <c r="C981" t="s">
        <v>375</v>
      </c>
      <c r="D981" t="s">
        <v>48</v>
      </c>
      <c r="E981" s="2" t="s">
        <v>12</v>
      </c>
      <c r="F981" s="2">
        <f>VLOOKUP(C981,'Five Year Alumni Srvy 2016 Data'!C:F,4,FALSE)</f>
        <v>1</v>
      </c>
      <c r="G981" s="2" t="str">
        <f>VLOOKUP(F981,Coding!K:L,2,FALSE)</f>
        <v>URM</v>
      </c>
      <c r="H981" t="s">
        <v>376</v>
      </c>
      <c r="I981" t="s">
        <v>376</v>
      </c>
      <c r="J981" t="s">
        <v>21</v>
      </c>
      <c r="K981" t="s">
        <v>163</v>
      </c>
      <c r="L981" s="3"/>
      <c r="M981" t="s">
        <v>52</v>
      </c>
      <c r="N981" t="s">
        <v>164</v>
      </c>
    </row>
    <row r="982" spans="1:15" x14ac:dyDescent="0.25">
      <c r="A982" s="2">
        <v>1</v>
      </c>
      <c r="B982" s="2">
        <v>2016</v>
      </c>
      <c r="C982" t="s">
        <v>380</v>
      </c>
      <c r="E982" s="2" t="s">
        <v>12</v>
      </c>
      <c r="F982" s="2">
        <f>VLOOKUP(C982,'Five Year Alumni Srvy 2016 Data'!C:F,4,FALSE)</f>
        <v>1</v>
      </c>
      <c r="G982" s="2" t="str">
        <f>VLOOKUP(F982,Coding!K:L,2,FALSE)</f>
        <v>URM</v>
      </c>
      <c r="H982" s="2" t="s">
        <v>182</v>
      </c>
      <c r="I982" t="s">
        <v>182</v>
      </c>
      <c r="J982" t="s">
        <v>21</v>
      </c>
      <c r="K982" t="s">
        <v>51</v>
      </c>
      <c r="L982" s="3"/>
      <c r="M982" t="s">
        <v>52</v>
      </c>
      <c r="N982" t="s">
        <v>53</v>
      </c>
    </row>
    <row r="983" spans="1:15" x14ac:dyDescent="0.25">
      <c r="A983" s="2">
        <v>1</v>
      </c>
      <c r="B983" s="2">
        <v>2016</v>
      </c>
      <c r="C983" t="s">
        <v>380</v>
      </c>
      <c r="E983" s="2" t="s">
        <v>12</v>
      </c>
      <c r="F983" s="2">
        <f>VLOOKUP(C983,'Five Year Alumni Srvy 2016 Data'!C:F,4,FALSE)</f>
        <v>1</v>
      </c>
      <c r="G983" s="2" t="str">
        <f>VLOOKUP(F983,Coding!K:L,2,FALSE)</f>
        <v>URM</v>
      </c>
      <c r="H983" s="2" t="s">
        <v>182</v>
      </c>
      <c r="I983" t="s">
        <v>182</v>
      </c>
      <c r="J983" t="s">
        <v>21</v>
      </c>
      <c r="K983" t="s">
        <v>72</v>
      </c>
      <c r="L983" s="3"/>
      <c r="M983" t="s">
        <v>52</v>
      </c>
      <c r="N983" t="s">
        <v>73</v>
      </c>
    </row>
    <row r="984" spans="1:15" x14ac:dyDescent="0.25">
      <c r="A984" s="2">
        <v>1</v>
      </c>
      <c r="B984" s="2">
        <v>2016</v>
      </c>
      <c r="C984" t="s">
        <v>380</v>
      </c>
      <c r="E984" s="2" t="s">
        <v>12</v>
      </c>
      <c r="F984" s="2">
        <f>VLOOKUP(C984,'Five Year Alumni Srvy 2016 Data'!C:F,4,FALSE)</f>
        <v>1</v>
      </c>
      <c r="G984" s="2" t="str">
        <f>VLOOKUP(F984,Coding!K:L,2,FALSE)</f>
        <v>URM</v>
      </c>
      <c r="H984" s="2" t="s">
        <v>182</v>
      </c>
      <c r="I984" t="s">
        <v>182</v>
      </c>
      <c r="J984" t="s">
        <v>21</v>
      </c>
      <c r="K984" t="s">
        <v>133</v>
      </c>
      <c r="L984" s="2">
        <v>2</v>
      </c>
      <c r="M984" t="s">
        <v>52</v>
      </c>
      <c r="N984" t="s">
        <v>134</v>
      </c>
      <c r="O984" t="s">
        <v>63</v>
      </c>
    </row>
    <row r="985" spans="1:15" x14ac:dyDescent="0.25">
      <c r="A985" s="2">
        <v>1</v>
      </c>
      <c r="B985" s="2">
        <v>2016</v>
      </c>
      <c r="C985" t="s">
        <v>380</v>
      </c>
      <c r="E985" s="2" t="s">
        <v>12</v>
      </c>
      <c r="F985" s="2">
        <f>VLOOKUP(C985,'Five Year Alumni Srvy 2016 Data'!C:F,4,FALSE)</f>
        <v>1</v>
      </c>
      <c r="G985" s="2" t="str">
        <f>VLOOKUP(F985,Coding!K:L,2,FALSE)</f>
        <v>URM</v>
      </c>
      <c r="H985" s="2" t="s">
        <v>182</v>
      </c>
      <c r="I985" t="s">
        <v>182</v>
      </c>
      <c r="J985" t="s">
        <v>21</v>
      </c>
      <c r="K985" t="s">
        <v>151</v>
      </c>
      <c r="L985" s="3"/>
      <c r="M985" t="s">
        <v>52</v>
      </c>
      <c r="N985" t="s">
        <v>152</v>
      </c>
    </row>
    <row r="986" spans="1:15" x14ac:dyDescent="0.25">
      <c r="A986" s="2">
        <v>1</v>
      </c>
      <c r="B986" s="2">
        <v>2016</v>
      </c>
      <c r="C986" t="s">
        <v>380</v>
      </c>
      <c r="E986" s="2" t="s">
        <v>12</v>
      </c>
      <c r="F986" s="2">
        <f>VLOOKUP(C986,'Five Year Alumni Srvy 2016 Data'!C:F,4,FALSE)</f>
        <v>1</v>
      </c>
      <c r="G986" s="2" t="str">
        <f>VLOOKUP(F986,Coding!K:L,2,FALSE)</f>
        <v>URM</v>
      </c>
      <c r="H986" s="2" t="s">
        <v>182</v>
      </c>
      <c r="I986" t="s">
        <v>182</v>
      </c>
      <c r="J986" t="s">
        <v>21</v>
      </c>
      <c r="K986" t="s">
        <v>159</v>
      </c>
      <c r="L986" s="3"/>
      <c r="M986" t="s">
        <v>52</v>
      </c>
      <c r="N986" t="s">
        <v>160</v>
      </c>
    </row>
    <row r="987" spans="1:15" x14ac:dyDescent="0.25">
      <c r="A987" s="2">
        <v>1</v>
      </c>
      <c r="B987" s="2">
        <v>2016</v>
      </c>
      <c r="C987" t="s">
        <v>380</v>
      </c>
      <c r="E987" s="2" t="s">
        <v>12</v>
      </c>
      <c r="F987" s="2">
        <f>VLOOKUP(C987,'Five Year Alumni Srvy 2016 Data'!C:F,4,FALSE)</f>
        <v>1</v>
      </c>
      <c r="G987" s="2" t="str">
        <f>VLOOKUP(F987,Coding!K:L,2,FALSE)</f>
        <v>URM</v>
      </c>
      <c r="H987" s="2" t="s">
        <v>182</v>
      </c>
      <c r="I987" t="s">
        <v>182</v>
      </c>
      <c r="J987" t="s">
        <v>21</v>
      </c>
      <c r="K987" t="s">
        <v>161</v>
      </c>
      <c r="L987" s="3"/>
      <c r="M987" t="s">
        <v>52</v>
      </c>
      <c r="N987" t="s">
        <v>162</v>
      </c>
    </row>
    <row r="988" spans="1:15" x14ac:dyDescent="0.25">
      <c r="A988" s="2">
        <v>1</v>
      </c>
      <c r="B988" s="2">
        <v>2016</v>
      </c>
      <c r="C988" t="s">
        <v>380</v>
      </c>
      <c r="E988" s="2" t="s">
        <v>12</v>
      </c>
      <c r="F988" s="2">
        <f>VLOOKUP(C988,'Five Year Alumni Srvy 2016 Data'!C:F,4,FALSE)</f>
        <v>1</v>
      </c>
      <c r="G988" s="2" t="str">
        <f>VLOOKUP(F988,Coding!K:L,2,FALSE)</f>
        <v>URM</v>
      </c>
      <c r="H988" s="2" t="s">
        <v>182</v>
      </c>
      <c r="I988" t="s">
        <v>182</v>
      </c>
      <c r="J988" t="s">
        <v>21</v>
      </c>
      <c r="K988" t="s">
        <v>163</v>
      </c>
      <c r="L988" s="2">
        <v>1</v>
      </c>
      <c r="M988" t="s">
        <v>52</v>
      </c>
      <c r="N988" t="s">
        <v>164</v>
      </c>
      <c r="O988" t="s">
        <v>165</v>
      </c>
    </row>
    <row r="989" spans="1:15" x14ac:dyDescent="0.25">
      <c r="A989" s="2">
        <v>1</v>
      </c>
      <c r="B989" s="2">
        <v>2016</v>
      </c>
      <c r="C989" t="s">
        <v>386</v>
      </c>
      <c r="D989" t="s">
        <v>48</v>
      </c>
      <c r="E989" s="2" t="s">
        <v>12</v>
      </c>
      <c r="F989" s="2">
        <f>VLOOKUP(C989,'Five Year Alumni Srvy 2016 Data'!C:F,4,FALSE)</f>
        <v>1</v>
      </c>
      <c r="G989" s="2" t="str">
        <f>VLOOKUP(F989,Coding!K:L,2,FALSE)</f>
        <v>URM</v>
      </c>
      <c r="H989" t="s">
        <v>387</v>
      </c>
      <c r="I989" t="s">
        <v>225</v>
      </c>
      <c r="J989" t="s">
        <v>19</v>
      </c>
      <c r="K989" t="s">
        <v>51</v>
      </c>
      <c r="L989" s="2">
        <v>4</v>
      </c>
      <c r="M989" t="s">
        <v>52</v>
      </c>
      <c r="N989" t="s">
        <v>53</v>
      </c>
      <c r="O989" t="s">
        <v>286</v>
      </c>
    </row>
    <row r="990" spans="1:15" x14ac:dyDescent="0.25">
      <c r="A990" s="2">
        <v>1</v>
      </c>
      <c r="B990" s="2">
        <v>2016</v>
      </c>
      <c r="C990" t="s">
        <v>386</v>
      </c>
      <c r="D990" t="s">
        <v>48</v>
      </c>
      <c r="E990" s="2" t="s">
        <v>12</v>
      </c>
      <c r="F990" s="2">
        <f>VLOOKUP(C990,'Five Year Alumni Srvy 2016 Data'!C:F,4,FALSE)</f>
        <v>1</v>
      </c>
      <c r="G990" s="2" t="str">
        <f>VLOOKUP(F990,Coding!K:L,2,FALSE)</f>
        <v>URM</v>
      </c>
      <c r="H990" t="s">
        <v>387</v>
      </c>
      <c r="I990" t="s">
        <v>225</v>
      </c>
      <c r="J990" t="s">
        <v>19</v>
      </c>
      <c r="K990" t="s">
        <v>72</v>
      </c>
      <c r="L990" s="2">
        <v>1</v>
      </c>
      <c r="M990" t="s">
        <v>52</v>
      </c>
      <c r="N990" t="s">
        <v>73</v>
      </c>
      <c r="O990" t="s">
        <v>177</v>
      </c>
    </row>
    <row r="991" spans="1:15" x14ac:dyDescent="0.25">
      <c r="A991" s="2">
        <v>1</v>
      </c>
      <c r="B991" s="2">
        <v>2016</v>
      </c>
      <c r="C991" t="s">
        <v>386</v>
      </c>
      <c r="D991" t="s">
        <v>48</v>
      </c>
      <c r="E991" s="2" t="s">
        <v>12</v>
      </c>
      <c r="F991" s="2">
        <f>VLOOKUP(C991,'Five Year Alumni Srvy 2016 Data'!C:F,4,FALSE)</f>
        <v>1</v>
      </c>
      <c r="G991" s="2" t="str">
        <f>VLOOKUP(F991,Coding!K:L,2,FALSE)</f>
        <v>URM</v>
      </c>
      <c r="H991" t="s">
        <v>387</v>
      </c>
      <c r="I991" t="s">
        <v>225</v>
      </c>
      <c r="J991" t="s">
        <v>19</v>
      </c>
      <c r="K991" t="s">
        <v>133</v>
      </c>
      <c r="L991" s="2">
        <v>1</v>
      </c>
      <c r="M991" t="s">
        <v>52</v>
      </c>
      <c r="N991" t="s">
        <v>134</v>
      </c>
      <c r="O991" t="s">
        <v>177</v>
      </c>
    </row>
    <row r="992" spans="1:15" x14ac:dyDescent="0.25">
      <c r="A992" s="2">
        <v>1</v>
      </c>
      <c r="B992" s="2">
        <v>2016</v>
      </c>
      <c r="C992" t="s">
        <v>386</v>
      </c>
      <c r="D992" t="s">
        <v>48</v>
      </c>
      <c r="E992" s="2" t="s">
        <v>12</v>
      </c>
      <c r="F992" s="2">
        <f>VLOOKUP(C992,'Five Year Alumni Srvy 2016 Data'!C:F,4,FALSE)</f>
        <v>1</v>
      </c>
      <c r="G992" s="2" t="str">
        <f>VLOOKUP(F992,Coding!K:L,2,FALSE)</f>
        <v>URM</v>
      </c>
      <c r="H992" t="s">
        <v>387</v>
      </c>
      <c r="I992" t="s">
        <v>225</v>
      </c>
      <c r="J992" t="s">
        <v>19</v>
      </c>
      <c r="K992" t="s">
        <v>151</v>
      </c>
      <c r="L992" s="2">
        <v>11</v>
      </c>
      <c r="M992" t="s">
        <v>52</v>
      </c>
      <c r="N992" t="s">
        <v>152</v>
      </c>
      <c r="O992" t="s">
        <v>357</v>
      </c>
    </row>
    <row r="993" spans="1:15" x14ac:dyDescent="0.25">
      <c r="A993" s="2">
        <v>1</v>
      </c>
      <c r="B993" s="2">
        <v>2016</v>
      </c>
      <c r="C993" t="s">
        <v>386</v>
      </c>
      <c r="D993" t="s">
        <v>48</v>
      </c>
      <c r="E993" s="2" t="s">
        <v>12</v>
      </c>
      <c r="F993" s="2">
        <f>VLOOKUP(C993,'Five Year Alumni Srvy 2016 Data'!C:F,4,FALSE)</f>
        <v>1</v>
      </c>
      <c r="G993" s="2" t="str">
        <f>VLOOKUP(F993,Coding!K:L,2,FALSE)</f>
        <v>URM</v>
      </c>
      <c r="H993" t="s">
        <v>387</v>
      </c>
      <c r="I993" t="s">
        <v>225</v>
      </c>
      <c r="J993" t="s">
        <v>19</v>
      </c>
      <c r="K993" t="s">
        <v>159</v>
      </c>
      <c r="L993" s="3"/>
      <c r="M993" t="s">
        <v>52</v>
      </c>
      <c r="N993" t="s">
        <v>160</v>
      </c>
    </row>
    <row r="994" spans="1:15" x14ac:dyDescent="0.25">
      <c r="A994" s="2">
        <v>1</v>
      </c>
      <c r="B994" s="2">
        <v>2016</v>
      </c>
      <c r="C994" t="s">
        <v>386</v>
      </c>
      <c r="D994" t="s">
        <v>48</v>
      </c>
      <c r="E994" s="2" t="s">
        <v>12</v>
      </c>
      <c r="F994" s="2">
        <f>VLOOKUP(C994,'Five Year Alumni Srvy 2016 Data'!C:F,4,FALSE)</f>
        <v>1</v>
      </c>
      <c r="G994" s="2" t="str">
        <f>VLOOKUP(F994,Coding!K:L,2,FALSE)</f>
        <v>URM</v>
      </c>
      <c r="H994" t="s">
        <v>387</v>
      </c>
      <c r="I994" t="s">
        <v>225</v>
      </c>
      <c r="J994" t="s">
        <v>19</v>
      </c>
      <c r="K994" t="s">
        <v>161</v>
      </c>
      <c r="L994" s="3"/>
      <c r="M994" t="s">
        <v>52</v>
      </c>
      <c r="N994" t="s">
        <v>162</v>
      </c>
    </row>
    <row r="995" spans="1:15" x14ac:dyDescent="0.25">
      <c r="A995" s="2">
        <v>1</v>
      </c>
      <c r="B995" s="2">
        <v>2016</v>
      </c>
      <c r="C995" t="s">
        <v>386</v>
      </c>
      <c r="D995" t="s">
        <v>48</v>
      </c>
      <c r="E995" s="2" t="s">
        <v>12</v>
      </c>
      <c r="F995" s="2">
        <f>VLOOKUP(C995,'Five Year Alumni Srvy 2016 Data'!C:F,4,FALSE)</f>
        <v>1</v>
      </c>
      <c r="G995" s="2" t="str">
        <f>VLOOKUP(F995,Coding!K:L,2,FALSE)</f>
        <v>URM</v>
      </c>
      <c r="H995" t="s">
        <v>387</v>
      </c>
      <c r="I995" t="s">
        <v>225</v>
      </c>
      <c r="J995" t="s">
        <v>19</v>
      </c>
      <c r="K995" t="s">
        <v>163</v>
      </c>
      <c r="L995" s="2">
        <v>1</v>
      </c>
      <c r="M995" t="s">
        <v>52</v>
      </c>
      <c r="N995" t="s">
        <v>164</v>
      </c>
      <c r="O995" t="s">
        <v>165</v>
      </c>
    </row>
    <row r="996" spans="1:15" x14ac:dyDescent="0.25">
      <c r="A996" s="2">
        <v>1</v>
      </c>
      <c r="B996" s="2">
        <v>2016</v>
      </c>
      <c r="C996" t="s">
        <v>392</v>
      </c>
      <c r="D996" t="s">
        <v>169</v>
      </c>
      <c r="E996" s="2" t="s">
        <v>12</v>
      </c>
      <c r="F996" s="2">
        <f>VLOOKUP(C996,'Five Year Alumni Srvy 2016 Data'!C:F,4,FALSE)</f>
        <v>1</v>
      </c>
      <c r="G996" s="2" t="str">
        <f>VLOOKUP(F996,Coding!K:L,2,FALSE)</f>
        <v>URM</v>
      </c>
      <c r="H996" t="s">
        <v>382</v>
      </c>
      <c r="I996" t="s">
        <v>328</v>
      </c>
      <c r="J996" t="s">
        <v>10</v>
      </c>
      <c r="K996" t="s">
        <v>51</v>
      </c>
      <c r="L996" s="3"/>
      <c r="M996" t="s">
        <v>52</v>
      </c>
      <c r="N996" t="s">
        <v>53</v>
      </c>
    </row>
    <row r="997" spans="1:15" x14ac:dyDescent="0.25">
      <c r="A997" s="2">
        <v>1</v>
      </c>
      <c r="B997" s="2">
        <v>2016</v>
      </c>
      <c r="C997" t="s">
        <v>392</v>
      </c>
      <c r="D997" t="s">
        <v>169</v>
      </c>
      <c r="E997" s="2" t="s">
        <v>12</v>
      </c>
      <c r="F997" s="2">
        <f>VLOOKUP(C997,'Five Year Alumni Srvy 2016 Data'!C:F,4,FALSE)</f>
        <v>1</v>
      </c>
      <c r="G997" s="2" t="str">
        <f>VLOOKUP(F997,Coding!K:L,2,FALSE)</f>
        <v>URM</v>
      </c>
      <c r="H997" t="s">
        <v>382</v>
      </c>
      <c r="I997" t="s">
        <v>328</v>
      </c>
      <c r="J997" t="s">
        <v>10</v>
      </c>
      <c r="K997" t="s">
        <v>72</v>
      </c>
      <c r="L997" s="3"/>
      <c r="M997" t="s">
        <v>52</v>
      </c>
      <c r="N997" t="s">
        <v>73</v>
      </c>
    </row>
    <row r="998" spans="1:15" x14ac:dyDescent="0.25">
      <c r="A998" s="2">
        <v>1</v>
      </c>
      <c r="B998" s="2">
        <v>2016</v>
      </c>
      <c r="C998" t="s">
        <v>392</v>
      </c>
      <c r="D998" t="s">
        <v>169</v>
      </c>
      <c r="E998" s="2" t="s">
        <v>12</v>
      </c>
      <c r="F998" s="2">
        <f>VLOOKUP(C998,'Five Year Alumni Srvy 2016 Data'!C:F,4,FALSE)</f>
        <v>1</v>
      </c>
      <c r="G998" s="2" t="str">
        <f>VLOOKUP(F998,Coding!K:L,2,FALSE)</f>
        <v>URM</v>
      </c>
      <c r="H998" t="s">
        <v>382</v>
      </c>
      <c r="I998" t="s">
        <v>328</v>
      </c>
      <c r="J998" t="s">
        <v>10</v>
      </c>
      <c r="K998" t="s">
        <v>133</v>
      </c>
      <c r="L998" s="2">
        <v>2</v>
      </c>
      <c r="M998" t="s">
        <v>52</v>
      </c>
      <c r="N998" t="s">
        <v>134</v>
      </c>
      <c r="O998" t="s">
        <v>63</v>
      </c>
    </row>
    <row r="999" spans="1:15" x14ac:dyDescent="0.25">
      <c r="A999" s="2">
        <v>1</v>
      </c>
      <c r="B999" s="2">
        <v>2016</v>
      </c>
      <c r="C999" t="s">
        <v>392</v>
      </c>
      <c r="D999" t="s">
        <v>169</v>
      </c>
      <c r="E999" s="2" t="s">
        <v>12</v>
      </c>
      <c r="F999" s="2">
        <f>VLOOKUP(C999,'Five Year Alumni Srvy 2016 Data'!C:F,4,FALSE)</f>
        <v>1</v>
      </c>
      <c r="G999" s="2" t="str">
        <f>VLOOKUP(F999,Coding!K:L,2,FALSE)</f>
        <v>URM</v>
      </c>
      <c r="H999" t="s">
        <v>382</v>
      </c>
      <c r="I999" t="s">
        <v>328</v>
      </c>
      <c r="J999" t="s">
        <v>10</v>
      </c>
      <c r="K999" t="s">
        <v>151</v>
      </c>
      <c r="L999" s="3"/>
      <c r="M999" t="s">
        <v>52</v>
      </c>
      <c r="N999" t="s">
        <v>152</v>
      </c>
    </row>
    <row r="1000" spans="1:15" x14ac:dyDescent="0.25">
      <c r="A1000" s="2">
        <v>1</v>
      </c>
      <c r="B1000" s="2">
        <v>2016</v>
      </c>
      <c r="C1000" t="s">
        <v>392</v>
      </c>
      <c r="D1000" t="s">
        <v>169</v>
      </c>
      <c r="E1000" s="2" t="s">
        <v>12</v>
      </c>
      <c r="F1000" s="2">
        <f>VLOOKUP(C1000,'Five Year Alumni Srvy 2016 Data'!C:F,4,FALSE)</f>
        <v>1</v>
      </c>
      <c r="G1000" s="2" t="str">
        <f>VLOOKUP(F1000,Coding!K:L,2,FALSE)</f>
        <v>URM</v>
      </c>
      <c r="H1000" t="s">
        <v>382</v>
      </c>
      <c r="I1000" t="s">
        <v>328</v>
      </c>
      <c r="J1000" t="s">
        <v>10</v>
      </c>
      <c r="K1000" t="s">
        <v>159</v>
      </c>
      <c r="L1000" s="3"/>
      <c r="M1000" t="s">
        <v>52</v>
      </c>
      <c r="N1000" t="s">
        <v>160</v>
      </c>
    </row>
    <row r="1001" spans="1:15" x14ac:dyDescent="0.25">
      <c r="A1001" s="2">
        <v>1</v>
      </c>
      <c r="B1001" s="2">
        <v>2016</v>
      </c>
      <c r="C1001" t="s">
        <v>392</v>
      </c>
      <c r="D1001" t="s">
        <v>169</v>
      </c>
      <c r="E1001" s="2" t="s">
        <v>12</v>
      </c>
      <c r="F1001" s="2">
        <f>VLOOKUP(C1001,'Five Year Alumni Srvy 2016 Data'!C:F,4,FALSE)</f>
        <v>1</v>
      </c>
      <c r="G1001" s="2" t="str">
        <f>VLOOKUP(F1001,Coding!K:L,2,FALSE)</f>
        <v>URM</v>
      </c>
      <c r="H1001" t="s">
        <v>382</v>
      </c>
      <c r="I1001" t="s">
        <v>328</v>
      </c>
      <c r="J1001" t="s">
        <v>10</v>
      </c>
      <c r="K1001" t="s">
        <v>161</v>
      </c>
      <c r="L1001" s="3"/>
      <c r="M1001" t="s">
        <v>52</v>
      </c>
      <c r="N1001" t="s">
        <v>162</v>
      </c>
    </row>
    <row r="1002" spans="1:15" x14ac:dyDescent="0.25">
      <c r="A1002" s="2">
        <v>1</v>
      </c>
      <c r="B1002" s="2">
        <v>2016</v>
      </c>
      <c r="C1002" t="s">
        <v>392</v>
      </c>
      <c r="D1002" t="s">
        <v>169</v>
      </c>
      <c r="E1002" s="2" t="s">
        <v>12</v>
      </c>
      <c r="F1002" s="2">
        <f>VLOOKUP(C1002,'Five Year Alumni Srvy 2016 Data'!C:F,4,FALSE)</f>
        <v>1</v>
      </c>
      <c r="G1002" s="2" t="str">
        <f>VLOOKUP(F1002,Coding!K:L,2,FALSE)</f>
        <v>URM</v>
      </c>
      <c r="H1002" t="s">
        <v>382</v>
      </c>
      <c r="I1002" t="s">
        <v>328</v>
      </c>
      <c r="J1002" t="s">
        <v>10</v>
      </c>
      <c r="K1002" t="s">
        <v>163</v>
      </c>
      <c r="L1002" s="2">
        <v>1</v>
      </c>
      <c r="M1002" t="s">
        <v>52</v>
      </c>
      <c r="N1002" t="s">
        <v>164</v>
      </c>
      <c r="O1002" t="s">
        <v>165</v>
      </c>
    </row>
    <row r="1003" spans="1:15" x14ac:dyDescent="0.25">
      <c r="A1003" s="2">
        <v>1</v>
      </c>
      <c r="B1003" s="2">
        <v>2016</v>
      </c>
      <c r="C1003" t="s">
        <v>393</v>
      </c>
      <c r="D1003" t="s">
        <v>264</v>
      </c>
      <c r="E1003" s="2" t="s">
        <v>12</v>
      </c>
      <c r="F1003" s="2">
        <f>VLOOKUP(C1003,'Five Year Alumni Srvy 2016 Data'!C:F,4,FALSE)</f>
        <v>1</v>
      </c>
      <c r="G1003" s="2" t="str">
        <f>VLOOKUP(F1003,Coding!K:L,2,FALSE)</f>
        <v>URM</v>
      </c>
      <c r="H1003" t="s">
        <v>260</v>
      </c>
      <c r="I1003" t="s">
        <v>261</v>
      </c>
      <c r="J1003" t="s">
        <v>10</v>
      </c>
      <c r="K1003" t="s">
        <v>51</v>
      </c>
      <c r="L1003" s="2">
        <v>6</v>
      </c>
      <c r="M1003" t="s">
        <v>52</v>
      </c>
      <c r="N1003" t="s">
        <v>53</v>
      </c>
      <c r="O1003" t="s">
        <v>172</v>
      </c>
    </row>
    <row r="1004" spans="1:15" x14ac:dyDescent="0.25">
      <c r="A1004" s="2">
        <v>1</v>
      </c>
      <c r="B1004" s="2">
        <v>2016</v>
      </c>
      <c r="C1004" t="s">
        <v>393</v>
      </c>
      <c r="D1004" t="s">
        <v>264</v>
      </c>
      <c r="E1004" s="2" t="s">
        <v>12</v>
      </c>
      <c r="F1004" s="2">
        <f>VLOOKUP(C1004,'Five Year Alumni Srvy 2016 Data'!C:F,4,FALSE)</f>
        <v>1</v>
      </c>
      <c r="G1004" s="2" t="str">
        <f>VLOOKUP(F1004,Coding!K:L,2,FALSE)</f>
        <v>URM</v>
      </c>
      <c r="H1004" t="s">
        <v>260</v>
      </c>
      <c r="I1004" t="s">
        <v>261</v>
      </c>
      <c r="J1004" t="s">
        <v>10</v>
      </c>
      <c r="K1004" t="s">
        <v>72</v>
      </c>
      <c r="L1004" s="2">
        <v>1</v>
      </c>
      <c r="M1004" t="s">
        <v>52</v>
      </c>
      <c r="N1004" t="s">
        <v>73</v>
      </c>
      <c r="O1004" t="s">
        <v>177</v>
      </c>
    </row>
    <row r="1005" spans="1:15" x14ac:dyDescent="0.25">
      <c r="A1005" s="2">
        <v>1</v>
      </c>
      <c r="B1005" s="2">
        <v>2016</v>
      </c>
      <c r="C1005" t="s">
        <v>393</v>
      </c>
      <c r="D1005" t="s">
        <v>264</v>
      </c>
      <c r="E1005" s="2" t="s">
        <v>12</v>
      </c>
      <c r="F1005" s="2">
        <f>VLOOKUP(C1005,'Five Year Alumni Srvy 2016 Data'!C:F,4,FALSE)</f>
        <v>1</v>
      </c>
      <c r="G1005" s="2" t="str">
        <f>VLOOKUP(F1005,Coding!K:L,2,FALSE)</f>
        <v>URM</v>
      </c>
      <c r="H1005" t="s">
        <v>260</v>
      </c>
      <c r="I1005" t="s">
        <v>261</v>
      </c>
      <c r="J1005" t="s">
        <v>10</v>
      </c>
      <c r="K1005" t="s">
        <v>133</v>
      </c>
      <c r="L1005" s="2">
        <v>1</v>
      </c>
      <c r="M1005" t="s">
        <v>52</v>
      </c>
      <c r="N1005" t="s">
        <v>134</v>
      </c>
      <c r="O1005" t="s">
        <v>177</v>
      </c>
    </row>
    <row r="1006" spans="1:15" x14ac:dyDescent="0.25">
      <c r="A1006" s="2">
        <v>1</v>
      </c>
      <c r="B1006" s="2">
        <v>2016</v>
      </c>
      <c r="C1006" t="s">
        <v>393</v>
      </c>
      <c r="D1006" t="s">
        <v>264</v>
      </c>
      <c r="E1006" s="2" t="s">
        <v>12</v>
      </c>
      <c r="F1006" s="2">
        <f>VLOOKUP(C1006,'Five Year Alumni Srvy 2016 Data'!C:F,4,FALSE)</f>
        <v>1</v>
      </c>
      <c r="G1006" s="2" t="str">
        <f>VLOOKUP(F1006,Coding!K:L,2,FALSE)</f>
        <v>URM</v>
      </c>
      <c r="H1006" t="s">
        <v>260</v>
      </c>
      <c r="I1006" t="s">
        <v>261</v>
      </c>
      <c r="J1006" t="s">
        <v>10</v>
      </c>
      <c r="K1006" t="s">
        <v>151</v>
      </c>
      <c r="L1006" s="2">
        <v>9</v>
      </c>
      <c r="M1006" t="s">
        <v>52</v>
      </c>
      <c r="N1006" t="s">
        <v>152</v>
      </c>
      <c r="O1006" t="s">
        <v>188</v>
      </c>
    </row>
    <row r="1007" spans="1:15" x14ac:dyDescent="0.25">
      <c r="A1007" s="2">
        <v>1</v>
      </c>
      <c r="B1007" s="2">
        <v>2016</v>
      </c>
      <c r="C1007" t="s">
        <v>393</v>
      </c>
      <c r="D1007" t="s">
        <v>264</v>
      </c>
      <c r="E1007" s="2" t="s">
        <v>12</v>
      </c>
      <c r="F1007" s="2">
        <f>VLOOKUP(C1007,'Five Year Alumni Srvy 2016 Data'!C:F,4,FALSE)</f>
        <v>1</v>
      </c>
      <c r="G1007" s="2" t="str">
        <f>VLOOKUP(F1007,Coding!K:L,2,FALSE)</f>
        <v>URM</v>
      </c>
      <c r="H1007" t="s">
        <v>260</v>
      </c>
      <c r="I1007" t="s">
        <v>261</v>
      </c>
      <c r="J1007" t="s">
        <v>10</v>
      </c>
      <c r="K1007" t="s">
        <v>159</v>
      </c>
      <c r="L1007" s="3"/>
      <c r="M1007" t="s">
        <v>52</v>
      </c>
      <c r="N1007" t="s">
        <v>160</v>
      </c>
    </row>
    <row r="1008" spans="1:15" x14ac:dyDescent="0.25">
      <c r="A1008" s="2">
        <v>1</v>
      </c>
      <c r="B1008" s="2">
        <v>2016</v>
      </c>
      <c r="C1008" t="s">
        <v>393</v>
      </c>
      <c r="D1008" t="s">
        <v>264</v>
      </c>
      <c r="E1008" s="2" t="s">
        <v>12</v>
      </c>
      <c r="F1008" s="2">
        <f>VLOOKUP(C1008,'Five Year Alumni Srvy 2016 Data'!C:F,4,FALSE)</f>
        <v>1</v>
      </c>
      <c r="G1008" s="2" t="str">
        <f>VLOOKUP(F1008,Coding!K:L,2,FALSE)</f>
        <v>URM</v>
      </c>
      <c r="H1008" t="s">
        <v>260</v>
      </c>
      <c r="I1008" t="s">
        <v>261</v>
      </c>
      <c r="J1008" t="s">
        <v>10</v>
      </c>
      <c r="K1008" t="s">
        <v>161</v>
      </c>
      <c r="L1008" s="3"/>
      <c r="M1008" t="s">
        <v>52</v>
      </c>
      <c r="N1008" t="s">
        <v>162</v>
      </c>
    </row>
    <row r="1009" spans="1:15" x14ac:dyDescent="0.25">
      <c r="A1009" s="2">
        <v>1</v>
      </c>
      <c r="B1009" s="2">
        <v>2016</v>
      </c>
      <c r="C1009" t="s">
        <v>393</v>
      </c>
      <c r="D1009" t="s">
        <v>264</v>
      </c>
      <c r="E1009" s="2" t="s">
        <v>12</v>
      </c>
      <c r="F1009" s="2">
        <f>VLOOKUP(C1009,'Five Year Alumni Srvy 2016 Data'!C:F,4,FALSE)</f>
        <v>1</v>
      </c>
      <c r="G1009" s="2" t="str">
        <f>VLOOKUP(F1009,Coding!K:L,2,FALSE)</f>
        <v>URM</v>
      </c>
      <c r="H1009" t="s">
        <v>260</v>
      </c>
      <c r="I1009" t="s">
        <v>261</v>
      </c>
      <c r="J1009" t="s">
        <v>10</v>
      </c>
      <c r="K1009" t="s">
        <v>163</v>
      </c>
      <c r="L1009" s="2">
        <v>1</v>
      </c>
      <c r="M1009" t="s">
        <v>52</v>
      </c>
      <c r="N1009" t="s">
        <v>164</v>
      </c>
      <c r="O1009" t="s">
        <v>165</v>
      </c>
    </row>
    <row r="1010" spans="1:15" x14ac:dyDescent="0.25">
      <c r="A1010" s="2">
        <v>1</v>
      </c>
      <c r="B1010" s="2">
        <v>2016</v>
      </c>
      <c r="C1010" t="s">
        <v>395</v>
      </c>
      <c r="D1010" t="s">
        <v>204</v>
      </c>
      <c r="E1010" s="2" t="s">
        <v>12</v>
      </c>
      <c r="F1010" s="2">
        <f>VLOOKUP(C1010,'Five Year Alumni Srvy 2016 Data'!C:F,4,FALSE)</f>
        <v>1</v>
      </c>
      <c r="G1010" s="2" t="str">
        <f>VLOOKUP(F1010,Coding!K:L,2,FALSE)</f>
        <v>URM</v>
      </c>
      <c r="H1010" t="s">
        <v>339</v>
      </c>
      <c r="I1010" t="s">
        <v>339</v>
      </c>
      <c r="J1010" t="s">
        <v>15</v>
      </c>
      <c r="K1010" t="s">
        <v>51</v>
      </c>
      <c r="L1010" s="2">
        <v>1</v>
      </c>
      <c r="M1010" t="s">
        <v>52</v>
      </c>
      <c r="N1010" t="s">
        <v>53</v>
      </c>
      <c r="O1010" t="s">
        <v>216</v>
      </c>
    </row>
    <row r="1011" spans="1:15" x14ac:dyDescent="0.25">
      <c r="A1011" s="2">
        <v>1</v>
      </c>
      <c r="B1011" s="2">
        <v>2016</v>
      </c>
      <c r="C1011" t="s">
        <v>395</v>
      </c>
      <c r="D1011" t="s">
        <v>204</v>
      </c>
      <c r="E1011" s="2" t="s">
        <v>12</v>
      </c>
      <c r="F1011" s="2">
        <f>VLOOKUP(C1011,'Five Year Alumni Srvy 2016 Data'!C:F,4,FALSE)</f>
        <v>1</v>
      </c>
      <c r="G1011" s="2" t="str">
        <f>VLOOKUP(F1011,Coding!K:L,2,FALSE)</f>
        <v>URM</v>
      </c>
      <c r="H1011" t="s">
        <v>339</v>
      </c>
      <c r="I1011" t="s">
        <v>339</v>
      </c>
      <c r="J1011" t="s">
        <v>15</v>
      </c>
      <c r="K1011" t="s">
        <v>72</v>
      </c>
      <c r="L1011" s="2">
        <v>1</v>
      </c>
      <c r="M1011" t="s">
        <v>52</v>
      </c>
      <c r="N1011" t="s">
        <v>73</v>
      </c>
      <c r="O1011" t="s">
        <v>177</v>
      </c>
    </row>
    <row r="1012" spans="1:15" x14ac:dyDescent="0.25">
      <c r="A1012" s="2">
        <v>1</v>
      </c>
      <c r="B1012" s="2">
        <v>2016</v>
      </c>
      <c r="C1012" t="s">
        <v>395</v>
      </c>
      <c r="D1012" t="s">
        <v>204</v>
      </c>
      <c r="E1012" s="2" t="s">
        <v>12</v>
      </c>
      <c r="F1012" s="2">
        <f>VLOOKUP(C1012,'Five Year Alumni Srvy 2016 Data'!C:F,4,FALSE)</f>
        <v>1</v>
      </c>
      <c r="G1012" s="2" t="str">
        <f>VLOOKUP(F1012,Coding!K:L,2,FALSE)</f>
        <v>URM</v>
      </c>
      <c r="H1012" t="s">
        <v>339</v>
      </c>
      <c r="I1012" t="s">
        <v>339</v>
      </c>
      <c r="J1012" t="s">
        <v>15</v>
      </c>
      <c r="K1012" t="s">
        <v>133</v>
      </c>
      <c r="L1012" s="2">
        <v>1</v>
      </c>
      <c r="M1012" t="s">
        <v>52</v>
      </c>
      <c r="N1012" t="s">
        <v>134</v>
      </c>
      <c r="O1012" t="s">
        <v>177</v>
      </c>
    </row>
    <row r="1013" spans="1:15" x14ac:dyDescent="0.25">
      <c r="A1013" s="2">
        <v>1</v>
      </c>
      <c r="B1013" s="2">
        <v>2016</v>
      </c>
      <c r="C1013" t="s">
        <v>395</v>
      </c>
      <c r="D1013" t="s">
        <v>204</v>
      </c>
      <c r="E1013" s="2" t="s">
        <v>12</v>
      </c>
      <c r="F1013" s="2">
        <f>VLOOKUP(C1013,'Five Year Alumni Srvy 2016 Data'!C:F,4,FALSE)</f>
        <v>1</v>
      </c>
      <c r="G1013" s="2" t="str">
        <f>VLOOKUP(F1013,Coding!K:L,2,FALSE)</f>
        <v>URM</v>
      </c>
      <c r="H1013" t="s">
        <v>339</v>
      </c>
      <c r="I1013" t="s">
        <v>339</v>
      </c>
      <c r="J1013" t="s">
        <v>15</v>
      </c>
      <c r="K1013" t="s">
        <v>151</v>
      </c>
      <c r="L1013" s="2">
        <v>9</v>
      </c>
      <c r="M1013" t="s">
        <v>52</v>
      </c>
      <c r="N1013" t="s">
        <v>152</v>
      </c>
      <c r="O1013" t="s">
        <v>188</v>
      </c>
    </row>
    <row r="1014" spans="1:15" x14ac:dyDescent="0.25">
      <c r="A1014" s="2">
        <v>1</v>
      </c>
      <c r="B1014" s="2">
        <v>2016</v>
      </c>
      <c r="C1014" t="s">
        <v>395</v>
      </c>
      <c r="D1014" t="s">
        <v>204</v>
      </c>
      <c r="E1014" s="2" t="s">
        <v>12</v>
      </c>
      <c r="F1014" s="2">
        <f>VLOOKUP(C1014,'Five Year Alumni Srvy 2016 Data'!C:F,4,FALSE)</f>
        <v>1</v>
      </c>
      <c r="G1014" s="2" t="str">
        <f>VLOOKUP(F1014,Coding!K:L,2,FALSE)</f>
        <v>URM</v>
      </c>
      <c r="H1014" t="s">
        <v>339</v>
      </c>
      <c r="I1014" t="s">
        <v>339</v>
      </c>
      <c r="J1014" t="s">
        <v>15</v>
      </c>
      <c r="K1014" t="s">
        <v>159</v>
      </c>
      <c r="L1014" s="3"/>
      <c r="M1014" t="s">
        <v>52</v>
      </c>
      <c r="N1014" t="s">
        <v>160</v>
      </c>
    </row>
    <row r="1015" spans="1:15" x14ac:dyDescent="0.25">
      <c r="A1015" s="2">
        <v>1</v>
      </c>
      <c r="B1015" s="2">
        <v>2016</v>
      </c>
      <c r="C1015" t="s">
        <v>395</v>
      </c>
      <c r="D1015" t="s">
        <v>204</v>
      </c>
      <c r="E1015" s="2" t="s">
        <v>12</v>
      </c>
      <c r="F1015" s="2">
        <f>VLOOKUP(C1015,'Five Year Alumni Srvy 2016 Data'!C:F,4,FALSE)</f>
        <v>1</v>
      </c>
      <c r="G1015" s="2" t="str">
        <f>VLOOKUP(F1015,Coding!K:L,2,FALSE)</f>
        <v>URM</v>
      </c>
      <c r="H1015" t="s">
        <v>339</v>
      </c>
      <c r="I1015" t="s">
        <v>339</v>
      </c>
      <c r="J1015" t="s">
        <v>15</v>
      </c>
      <c r="K1015" t="s">
        <v>161</v>
      </c>
      <c r="L1015" s="3"/>
      <c r="M1015" t="s">
        <v>52</v>
      </c>
      <c r="N1015" t="s">
        <v>162</v>
      </c>
    </row>
    <row r="1016" spans="1:15" x14ac:dyDescent="0.25">
      <c r="A1016" s="2">
        <v>1</v>
      </c>
      <c r="B1016" s="2">
        <v>2016</v>
      </c>
      <c r="C1016" t="s">
        <v>395</v>
      </c>
      <c r="D1016" t="s">
        <v>204</v>
      </c>
      <c r="E1016" s="2" t="s">
        <v>12</v>
      </c>
      <c r="F1016" s="2">
        <f>VLOOKUP(C1016,'Five Year Alumni Srvy 2016 Data'!C:F,4,FALSE)</f>
        <v>1</v>
      </c>
      <c r="G1016" s="2" t="str">
        <f>VLOOKUP(F1016,Coding!K:L,2,FALSE)</f>
        <v>URM</v>
      </c>
      <c r="H1016" t="s">
        <v>339</v>
      </c>
      <c r="I1016" t="s">
        <v>339</v>
      </c>
      <c r="J1016" t="s">
        <v>15</v>
      </c>
      <c r="K1016" t="s">
        <v>163</v>
      </c>
      <c r="L1016" s="2">
        <v>1</v>
      </c>
      <c r="M1016" t="s">
        <v>52</v>
      </c>
      <c r="N1016" t="s">
        <v>164</v>
      </c>
      <c r="O1016" t="s">
        <v>165</v>
      </c>
    </row>
    <row r="1017" spans="1:15" x14ac:dyDescent="0.25">
      <c r="A1017" s="2">
        <v>1</v>
      </c>
      <c r="B1017" s="2">
        <v>2016</v>
      </c>
      <c r="C1017" t="s">
        <v>397</v>
      </c>
      <c r="D1017" t="s">
        <v>169</v>
      </c>
      <c r="E1017" s="2" t="s">
        <v>12</v>
      </c>
      <c r="F1017" s="2">
        <f>VLOOKUP(C1017,'Five Year Alumni Srvy 2016 Data'!C:F,4,FALSE)</f>
        <v>1</v>
      </c>
      <c r="G1017" s="2" t="str">
        <f>VLOOKUP(F1017,Coding!K:L,2,FALSE)</f>
        <v>URM</v>
      </c>
      <c r="H1017" t="s">
        <v>398</v>
      </c>
      <c r="I1017" t="s">
        <v>399</v>
      </c>
      <c r="J1017" t="s">
        <v>19</v>
      </c>
      <c r="K1017" t="s">
        <v>51</v>
      </c>
      <c r="L1017" s="3"/>
      <c r="M1017" t="s">
        <v>52</v>
      </c>
      <c r="N1017" t="s">
        <v>53</v>
      </c>
    </row>
    <row r="1018" spans="1:15" x14ac:dyDescent="0.25">
      <c r="A1018" s="2">
        <v>1</v>
      </c>
      <c r="B1018" s="2">
        <v>2016</v>
      </c>
      <c r="C1018" t="s">
        <v>397</v>
      </c>
      <c r="D1018" t="s">
        <v>169</v>
      </c>
      <c r="E1018" s="2" t="s">
        <v>12</v>
      </c>
      <c r="F1018" s="2">
        <f>VLOOKUP(C1018,'Five Year Alumni Srvy 2016 Data'!C:F,4,FALSE)</f>
        <v>1</v>
      </c>
      <c r="G1018" s="2" t="str">
        <f>VLOOKUP(F1018,Coding!K:L,2,FALSE)</f>
        <v>URM</v>
      </c>
      <c r="H1018" t="s">
        <v>398</v>
      </c>
      <c r="I1018" t="s">
        <v>399</v>
      </c>
      <c r="J1018" t="s">
        <v>19</v>
      </c>
      <c r="K1018" t="s">
        <v>72</v>
      </c>
      <c r="L1018" s="3"/>
      <c r="M1018" t="s">
        <v>52</v>
      </c>
      <c r="N1018" t="s">
        <v>73</v>
      </c>
    </row>
    <row r="1019" spans="1:15" x14ac:dyDescent="0.25">
      <c r="A1019" s="2">
        <v>1</v>
      </c>
      <c r="B1019" s="2">
        <v>2016</v>
      </c>
      <c r="C1019" t="s">
        <v>397</v>
      </c>
      <c r="D1019" t="s">
        <v>169</v>
      </c>
      <c r="E1019" s="2" t="s">
        <v>12</v>
      </c>
      <c r="F1019" s="2">
        <f>VLOOKUP(C1019,'Five Year Alumni Srvy 2016 Data'!C:F,4,FALSE)</f>
        <v>1</v>
      </c>
      <c r="G1019" s="2" t="str">
        <f>VLOOKUP(F1019,Coding!K:L,2,FALSE)</f>
        <v>URM</v>
      </c>
      <c r="H1019" t="s">
        <v>398</v>
      </c>
      <c r="I1019" t="s">
        <v>399</v>
      </c>
      <c r="J1019" t="s">
        <v>19</v>
      </c>
      <c r="K1019" t="s">
        <v>133</v>
      </c>
      <c r="L1019" s="2">
        <v>2</v>
      </c>
      <c r="M1019" t="s">
        <v>52</v>
      </c>
      <c r="N1019" t="s">
        <v>134</v>
      </c>
      <c r="O1019" t="s">
        <v>63</v>
      </c>
    </row>
    <row r="1020" spans="1:15" x14ac:dyDescent="0.25">
      <c r="A1020" s="2">
        <v>1</v>
      </c>
      <c r="B1020" s="2">
        <v>2016</v>
      </c>
      <c r="C1020" t="s">
        <v>397</v>
      </c>
      <c r="D1020" t="s">
        <v>169</v>
      </c>
      <c r="E1020" s="2" t="s">
        <v>12</v>
      </c>
      <c r="F1020" s="2">
        <f>VLOOKUP(C1020,'Five Year Alumni Srvy 2016 Data'!C:F,4,FALSE)</f>
        <v>1</v>
      </c>
      <c r="G1020" s="2" t="str">
        <f>VLOOKUP(F1020,Coding!K:L,2,FALSE)</f>
        <v>URM</v>
      </c>
      <c r="H1020" t="s">
        <v>398</v>
      </c>
      <c r="I1020" t="s">
        <v>399</v>
      </c>
      <c r="J1020" t="s">
        <v>19</v>
      </c>
      <c r="K1020" t="s">
        <v>151</v>
      </c>
      <c r="L1020" s="3"/>
      <c r="M1020" t="s">
        <v>52</v>
      </c>
      <c r="N1020" t="s">
        <v>152</v>
      </c>
    </row>
    <row r="1021" spans="1:15" x14ac:dyDescent="0.25">
      <c r="A1021" s="2">
        <v>1</v>
      </c>
      <c r="B1021" s="2">
        <v>2016</v>
      </c>
      <c r="C1021" t="s">
        <v>397</v>
      </c>
      <c r="D1021" t="s">
        <v>169</v>
      </c>
      <c r="E1021" s="2" t="s">
        <v>12</v>
      </c>
      <c r="F1021" s="2">
        <f>VLOOKUP(C1021,'Five Year Alumni Srvy 2016 Data'!C:F,4,FALSE)</f>
        <v>1</v>
      </c>
      <c r="G1021" s="2" t="str">
        <f>VLOOKUP(F1021,Coding!K:L,2,FALSE)</f>
        <v>URM</v>
      </c>
      <c r="H1021" t="s">
        <v>398</v>
      </c>
      <c r="I1021" t="s">
        <v>399</v>
      </c>
      <c r="J1021" t="s">
        <v>19</v>
      </c>
      <c r="K1021" t="s">
        <v>159</v>
      </c>
      <c r="L1021" s="3"/>
      <c r="M1021" t="s">
        <v>52</v>
      </c>
      <c r="N1021" t="s">
        <v>160</v>
      </c>
    </row>
    <row r="1022" spans="1:15" x14ac:dyDescent="0.25">
      <c r="A1022" s="2">
        <v>1</v>
      </c>
      <c r="B1022" s="2">
        <v>2016</v>
      </c>
      <c r="C1022" t="s">
        <v>397</v>
      </c>
      <c r="D1022" t="s">
        <v>169</v>
      </c>
      <c r="E1022" s="2" t="s">
        <v>12</v>
      </c>
      <c r="F1022" s="2">
        <f>VLOOKUP(C1022,'Five Year Alumni Srvy 2016 Data'!C:F,4,FALSE)</f>
        <v>1</v>
      </c>
      <c r="G1022" s="2" t="str">
        <f>VLOOKUP(F1022,Coding!K:L,2,FALSE)</f>
        <v>URM</v>
      </c>
      <c r="H1022" t="s">
        <v>398</v>
      </c>
      <c r="I1022" t="s">
        <v>399</v>
      </c>
      <c r="J1022" t="s">
        <v>19</v>
      </c>
      <c r="K1022" t="s">
        <v>161</v>
      </c>
      <c r="L1022" s="3"/>
      <c r="M1022" t="s">
        <v>52</v>
      </c>
      <c r="N1022" t="s">
        <v>162</v>
      </c>
    </row>
    <row r="1023" spans="1:15" x14ac:dyDescent="0.25">
      <c r="A1023" s="2">
        <v>1</v>
      </c>
      <c r="B1023" s="2">
        <v>2016</v>
      </c>
      <c r="C1023" t="s">
        <v>397</v>
      </c>
      <c r="D1023" t="s">
        <v>169</v>
      </c>
      <c r="E1023" s="2" t="s">
        <v>12</v>
      </c>
      <c r="F1023" s="2">
        <f>VLOOKUP(C1023,'Five Year Alumni Srvy 2016 Data'!C:F,4,FALSE)</f>
        <v>1</v>
      </c>
      <c r="G1023" s="2" t="str">
        <f>VLOOKUP(F1023,Coding!K:L,2,FALSE)</f>
        <v>URM</v>
      </c>
      <c r="H1023" t="s">
        <v>398</v>
      </c>
      <c r="I1023" t="s">
        <v>399</v>
      </c>
      <c r="J1023" t="s">
        <v>19</v>
      </c>
      <c r="K1023" t="s">
        <v>163</v>
      </c>
      <c r="L1023" s="2">
        <v>1</v>
      </c>
      <c r="M1023" t="s">
        <v>52</v>
      </c>
      <c r="N1023" t="s">
        <v>164</v>
      </c>
      <c r="O1023" t="s">
        <v>165</v>
      </c>
    </row>
    <row r="1024" spans="1:15" x14ac:dyDescent="0.25">
      <c r="A1024" s="2">
        <v>1</v>
      </c>
      <c r="B1024" s="2">
        <v>2016</v>
      </c>
      <c r="C1024" t="s">
        <v>403</v>
      </c>
      <c r="D1024" t="s">
        <v>169</v>
      </c>
      <c r="E1024" s="2" t="s">
        <v>12</v>
      </c>
      <c r="F1024" s="2">
        <f>VLOOKUP(C1024,'Five Year Alumni Srvy 2016 Data'!C:F,4,FALSE)</f>
        <v>1</v>
      </c>
      <c r="G1024" s="2" t="str">
        <f>VLOOKUP(F1024,Coding!K:L,2,FALSE)</f>
        <v>URM</v>
      </c>
      <c r="H1024" t="s">
        <v>304</v>
      </c>
      <c r="I1024" t="s">
        <v>267</v>
      </c>
      <c r="J1024" t="s">
        <v>10</v>
      </c>
      <c r="K1024" t="s">
        <v>51</v>
      </c>
      <c r="L1024" s="3"/>
      <c r="M1024" t="s">
        <v>52</v>
      </c>
      <c r="N1024" t="s">
        <v>53</v>
      </c>
    </row>
    <row r="1025" spans="1:15" x14ac:dyDescent="0.25">
      <c r="A1025" s="2">
        <v>1</v>
      </c>
      <c r="B1025" s="2">
        <v>2016</v>
      </c>
      <c r="C1025" t="s">
        <v>403</v>
      </c>
      <c r="D1025" t="s">
        <v>169</v>
      </c>
      <c r="E1025" s="2" t="s">
        <v>12</v>
      </c>
      <c r="F1025" s="2">
        <f>VLOOKUP(C1025,'Five Year Alumni Srvy 2016 Data'!C:F,4,FALSE)</f>
        <v>1</v>
      </c>
      <c r="G1025" s="2" t="str">
        <f>VLOOKUP(F1025,Coding!K:L,2,FALSE)</f>
        <v>URM</v>
      </c>
      <c r="H1025" t="s">
        <v>304</v>
      </c>
      <c r="I1025" t="s">
        <v>267</v>
      </c>
      <c r="J1025" t="s">
        <v>10</v>
      </c>
      <c r="K1025" t="s">
        <v>72</v>
      </c>
      <c r="L1025" s="3"/>
      <c r="M1025" t="s">
        <v>52</v>
      </c>
      <c r="N1025" t="s">
        <v>73</v>
      </c>
    </row>
    <row r="1026" spans="1:15" x14ac:dyDescent="0.25">
      <c r="A1026" s="2">
        <v>1</v>
      </c>
      <c r="B1026" s="2">
        <v>2016</v>
      </c>
      <c r="C1026" t="s">
        <v>403</v>
      </c>
      <c r="D1026" t="s">
        <v>169</v>
      </c>
      <c r="E1026" s="2" t="s">
        <v>12</v>
      </c>
      <c r="F1026" s="2">
        <f>VLOOKUP(C1026,'Five Year Alumni Srvy 2016 Data'!C:F,4,FALSE)</f>
        <v>1</v>
      </c>
      <c r="G1026" s="2" t="str">
        <f>VLOOKUP(F1026,Coding!K:L,2,FALSE)</f>
        <v>URM</v>
      </c>
      <c r="H1026" t="s">
        <v>304</v>
      </c>
      <c r="I1026" t="s">
        <v>267</v>
      </c>
      <c r="J1026" t="s">
        <v>10</v>
      </c>
      <c r="K1026" t="s">
        <v>133</v>
      </c>
      <c r="L1026" s="3"/>
      <c r="M1026" t="s">
        <v>52</v>
      </c>
      <c r="N1026" t="s">
        <v>134</v>
      </c>
    </row>
    <row r="1027" spans="1:15" x14ac:dyDescent="0.25">
      <c r="A1027" s="2">
        <v>1</v>
      </c>
      <c r="B1027" s="2">
        <v>2016</v>
      </c>
      <c r="C1027" t="s">
        <v>403</v>
      </c>
      <c r="D1027" t="s">
        <v>169</v>
      </c>
      <c r="E1027" s="2" t="s">
        <v>12</v>
      </c>
      <c r="F1027" s="2">
        <f>VLOOKUP(C1027,'Five Year Alumni Srvy 2016 Data'!C:F,4,FALSE)</f>
        <v>1</v>
      </c>
      <c r="G1027" s="2" t="str">
        <f>VLOOKUP(F1027,Coding!K:L,2,FALSE)</f>
        <v>URM</v>
      </c>
      <c r="H1027" t="s">
        <v>304</v>
      </c>
      <c r="I1027" t="s">
        <v>267</v>
      </c>
      <c r="J1027" t="s">
        <v>10</v>
      </c>
      <c r="K1027" t="s">
        <v>151</v>
      </c>
      <c r="L1027" s="3"/>
      <c r="M1027" t="s">
        <v>52</v>
      </c>
      <c r="N1027" t="s">
        <v>152</v>
      </c>
    </row>
    <row r="1028" spans="1:15" x14ac:dyDescent="0.25">
      <c r="A1028" s="2">
        <v>1</v>
      </c>
      <c r="B1028" s="2">
        <v>2016</v>
      </c>
      <c r="C1028" t="s">
        <v>403</v>
      </c>
      <c r="D1028" t="s">
        <v>169</v>
      </c>
      <c r="E1028" s="2" t="s">
        <v>12</v>
      </c>
      <c r="F1028" s="2">
        <f>VLOOKUP(C1028,'Five Year Alumni Srvy 2016 Data'!C:F,4,FALSE)</f>
        <v>1</v>
      </c>
      <c r="G1028" s="2" t="str">
        <f>VLOOKUP(F1028,Coding!K:L,2,FALSE)</f>
        <v>URM</v>
      </c>
      <c r="H1028" t="s">
        <v>304</v>
      </c>
      <c r="I1028" t="s">
        <v>267</v>
      </c>
      <c r="J1028" t="s">
        <v>10</v>
      </c>
      <c r="K1028" t="s">
        <v>159</v>
      </c>
      <c r="L1028" s="3"/>
      <c r="M1028" t="s">
        <v>52</v>
      </c>
      <c r="N1028" t="s">
        <v>160</v>
      </c>
    </row>
    <row r="1029" spans="1:15" x14ac:dyDescent="0.25">
      <c r="A1029" s="2">
        <v>1</v>
      </c>
      <c r="B1029" s="2">
        <v>2016</v>
      </c>
      <c r="C1029" t="s">
        <v>403</v>
      </c>
      <c r="D1029" t="s">
        <v>169</v>
      </c>
      <c r="E1029" s="2" t="s">
        <v>12</v>
      </c>
      <c r="F1029" s="2">
        <f>VLOOKUP(C1029,'Five Year Alumni Srvy 2016 Data'!C:F,4,FALSE)</f>
        <v>1</v>
      </c>
      <c r="G1029" s="2" t="str">
        <f>VLOOKUP(F1029,Coding!K:L,2,FALSE)</f>
        <v>URM</v>
      </c>
      <c r="H1029" t="s">
        <v>304</v>
      </c>
      <c r="I1029" t="s">
        <v>267</v>
      </c>
      <c r="J1029" t="s">
        <v>10</v>
      </c>
      <c r="K1029" t="s">
        <v>161</v>
      </c>
      <c r="L1029" s="3"/>
      <c r="M1029" t="s">
        <v>52</v>
      </c>
      <c r="N1029" t="s">
        <v>162</v>
      </c>
    </row>
    <row r="1030" spans="1:15" x14ac:dyDescent="0.25">
      <c r="A1030" s="2">
        <v>1</v>
      </c>
      <c r="B1030" s="2">
        <v>2016</v>
      </c>
      <c r="C1030" t="s">
        <v>403</v>
      </c>
      <c r="D1030" t="s">
        <v>169</v>
      </c>
      <c r="E1030" s="2" t="s">
        <v>12</v>
      </c>
      <c r="F1030" s="2">
        <f>VLOOKUP(C1030,'Five Year Alumni Srvy 2016 Data'!C:F,4,FALSE)</f>
        <v>1</v>
      </c>
      <c r="G1030" s="2" t="str">
        <f>VLOOKUP(F1030,Coding!K:L,2,FALSE)</f>
        <v>URM</v>
      </c>
      <c r="H1030" t="s">
        <v>304</v>
      </c>
      <c r="I1030" t="s">
        <v>267</v>
      </c>
      <c r="J1030" t="s">
        <v>10</v>
      </c>
      <c r="K1030" t="s">
        <v>163</v>
      </c>
      <c r="L1030" s="3"/>
      <c r="M1030" t="s">
        <v>52</v>
      </c>
      <c r="N1030" t="s">
        <v>164</v>
      </c>
    </row>
    <row r="1031" spans="1:15" x14ac:dyDescent="0.25">
      <c r="A1031" s="2">
        <v>1</v>
      </c>
      <c r="B1031" s="2">
        <v>2016</v>
      </c>
      <c r="C1031" t="s">
        <v>407</v>
      </c>
      <c r="D1031" t="s">
        <v>48</v>
      </c>
      <c r="E1031" s="2" t="s">
        <v>12</v>
      </c>
      <c r="F1031" s="2">
        <f>VLOOKUP(C1031,'Five Year Alumni Srvy 2016 Data'!C:F,4,FALSE)</f>
        <v>1</v>
      </c>
      <c r="G1031" s="2" t="str">
        <f>VLOOKUP(F1031,Coding!K:L,2,FALSE)</f>
        <v>URM</v>
      </c>
      <c r="H1031" t="s">
        <v>408</v>
      </c>
      <c r="I1031" t="s">
        <v>409</v>
      </c>
      <c r="J1031" t="s">
        <v>19</v>
      </c>
      <c r="K1031" t="s">
        <v>51</v>
      </c>
      <c r="L1031" s="2">
        <v>3</v>
      </c>
      <c r="M1031" t="s">
        <v>52</v>
      </c>
      <c r="N1031" t="s">
        <v>53</v>
      </c>
      <c r="O1031" t="s">
        <v>296</v>
      </c>
    </row>
    <row r="1032" spans="1:15" x14ac:dyDescent="0.25">
      <c r="A1032" s="2">
        <v>1</v>
      </c>
      <c r="B1032" s="2">
        <v>2016</v>
      </c>
      <c r="C1032" t="s">
        <v>407</v>
      </c>
      <c r="D1032" t="s">
        <v>48</v>
      </c>
      <c r="E1032" s="2" t="s">
        <v>12</v>
      </c>
      <c r="F1032" s="2">
        <f>VLOOKUP(C1032,'Five Year Alumni Srvy 2016 Data'!C:F,4,FALSE)</f>
        <v>1</v>
      </c>
      <c r="G1032" s="2" t="str">
        <f>VLOOKUP(F1032,Coding!K:L,2,FALSE)</f>
        <v>URM</v>
      </c>
      <c r="H1032" t="s">
        <v>408</v>
      </c>
      <c r="I1032" t="s">
        <v>409</v>
      </c>
      <c r="J1032" t="s">
        <v>19</v>
      </c>
      <c r="K1032" t="s">
        <v>72</v>
      </c>
      <c r="L1032" s="2">
        <v>2</v>
      </c>
      <c r="M1032" t="s">
        <v>52</v>
      </c>
      <c r="N1032" t="s">
        <v>73</v>
      </c>
      <c r="O1032" t="s">
        <v>173</v>
      </c>
    </row>
    <row r="1033" spans="1:15" x14ac:dyDescent="0.25">
      <c r="A1033" s="2">
        <v>1</v>
      </c>
      <c r="B1033" s="2">
        <v>2016</v>
      </c>
      <c r="C1033" t="s">
        <v>407</v>
      </c>
      <c r="D1033" t="s">
        <v>48</v>
      </c>
      <c r="E1033" s="2" t="s">
        <v>12</v>
      </c>
      <c r="F1033" s="2">
        <f>VLOOKUP(C1033,'Five Year Alumni Srvy 2016 Data'!C:F,4,FALSE)</f>
        <v>1</v>
      </c>
      <c r="G1033" s="2" t="str">
        <f>VLOOKUP(F1033,Coding!K:L,2,FALSE)</f>
        <v>URM</v>
      </c>
      <c r="H1033" t="s">
        <v>408</v>
      </c>
      <c r="I1033" t="s">
        <v>409</v>
      </c>
      <c r="J1033" t="s">
        <v>19</v>
      </c>
      <c r="K1033" t="s">
        <v>133</v>
      </c>
      <c r="L1033" s="2">
        <v>1</v>
      </c>
      <c r="M1033" t="s">
        <v>52</v>
      </c>
      <c r="N1033" t="s">
        <v>134</v>
      </c>
      <c r="O1033" t="s">
        <v>177</v>
      </c>
    </row>
    <row r="1034" spans="1:15" x14ac:dyDescent="0.25">
      <c r="A1034" s="2">
        <v>1</v>
      </c>
      <c r="B1034" s="2">
        <v>2016</v>
      </c>
      <c r="C1034" t="s">
        <v>407</v>
      </c>
      <c r="D1034" t="s">
        <v>48</v>
      </c>
      <c r="E1034" s="2" t="s">
        <v>12</v>
      </c>
      <c r="F1034" s="2">
        <f>VLOOKUP(C1034,'Five Year Alumni Srvy 2016 Data'!C:F,4,FALSE)</f>
        <v>1</v>
      </c>
      <c r="G1034" s="2" t="str">
        <f>VLOOKUP(F1034,Coding!K:L,2,FALSE)</f>
        <v>URM</v>
      </c>
      <c r="H1034" t="s">
        <v>408</v>
      </c>
      <c r="I1034" t="s">
        <v>409</v>
      </c>
      <c r="J1034" t="s">
        <v>19</v>
      </c>
      <c r="K1034" t="s">
        <v>151</v>
      </c>
      <c r="L1034" s="3"/>
      <c r="M1034" t="s">
        <v>52</v>
      </c>
      <c r="N1034" t="s">
        <v>152</v>
      </c>
    </row>
    <row r="1035" spans="1:15" x14ac:dyDescent="0.25">
      <c r="A1035" s="2">
        <v>1</v>
      </c>
      <c r="B1035" s="2">
        <v>2016</v>
      </c>
      <c r="C1035" t="s">
        <v>407</v>
      </c>
      <c r="D1035" t="s">
        <v>48</v>
      </c>
      <c r="E1035" s="2" t="s">
        <v>12</v>
      </c>
      <c r="F1035" s="2">
        <f>VLOOKUP(C1035,'Five Year Alumni Srvy 2016 Data'!C:F,4,FALSE)</f>
        <v>1</v>
      </c>
      <c r="G1035" s="2" t="str">
        <f>VLOOKUP(F1035,Coding!K:L,2,FALSE)</f>
        <v>URM</v>
      </c>
      <c r="H1035" t="s">
        <v>408</v>
      </c>
      <c r="I1035" t="s">
        <v>409</v>
      </c>
      <c r="J1035" t="s">
        <v>19</v>
      </c>
      <c r="K1035" t="s">
        <v>159</v>
      </c>
      <c r="L1035" s="2">
        <v>7</v>
      </c>
      <c r="M1035" t="s">
        <v>52</v>
      </c>
      <c r="N1035" t="s">
        <v>160</v>
      </c>
      <c r="O1035" t="s">
        <v>410</v>
      </c>
    </row>
    <row r="1036" spans="1:15" x14ac:dyDescent="0.25">
      <c r="A1036" s="2">
        <v>1</v>
      </c>
      <c r="B1036" s="2">
        <v>2016</v>
      </c>
      <c r="C1036" t="s">
        <v>407</v>
      </c>
      <c r="D1036" t="s">
        <v>48</v>
      </c>
      <c r="E1036" s="2" t="s">
        <v>12</v>
      </c>
      <c r="F1036" s="2">
        <f>VLOOKUP(C1036,'Five Year Alumni Srvy 2016 Data'!C:F,4,FALSE)</f>
        <v>1</v>
      </c>
      <c r="G1036" s="2" t="str">
        <f>VLOOKUP(F1036,Coding!K:L,2,FALSE)</f>
        <v>URM</v>
      </c>
      <c r="H1036" t="s">
        <v>408</v>
      </c>
      <c r="I1036" t="s">
        <v>409</v>
      </c>
      <c r="J1036" t="s">
        <v>19</v>
      </c>
      <c r="K1036" t="s">
        <v>161</v>
      </c>
      <c r="L1036" s="3"/>
      <c r="M1036" t="s">
        <v>52</v>
      </c>
      <c r="N1036" t="s">
        <v>162</v>
      </c>
    </row>
    <row r="1037" spans="1:15" x14ac:dyDescent="0.25">
      <c r="A1037" s="2">
        <v>1</v>
      </c>
      <c r="B1037" s="2">
        <v>2016</v>
      </c>
      <c r="C1037" t="s">
        <v>407</v>
      </c>
      <c r="D1037" t="s">
        <v>48</v>
      </c>
      <c r="E1037" s="2" t="s">
        <v>12</v>
      </c>
      <c r="F1037" s="2">
        <f>VLOOKUP(C1037,'Five Year Alumni Srvy 2016 Data'!C:F,4,FALSE)</f>
        <v>1</v>
      </c>
      <c r="G1037" s="2" t="str">
        <f>VLOOKUP(F1037,Coding!K:L,2,FALSE)</f>
        <v>URM</v>
      </c>
      <c r="H1037" t="s">
        <v>408</v>
      </c>
      <c r="I1037" t="s">
        <v>409</v>
      </c>
      <c r="J1037" t="s">
        <v>19</v>
      </c>
      <c r="K1037" t="s">
        <v>163</v>
      </c>
      <c r="L1037" s="2">
        <v>1</v>
      </c>
      <c r="M1037" t="s">
        <v>52</v>
      </c>
      <c r="N1037" t="s">
        <v>164</v>
      </c>
      <c r="O1037" t="s">
        <v>165</v>
      </c>
    </row>
    <row r="1038" spans="1:15" x14ac:dyDescent="0.25">
      <c r="A1038" s="2">
        <v>1</v>
      </c>
      <c r="B1038" s="2">
        <v>2016</v>
      </c>
      <c r="C1038" t="s">
        <v>411</v>
      </c>
      <c r="D1038" t="s">
        <v>48</v>
      </c>
      <c r="E1038" s="2" t="s">
        <v>12</v>
      </c>
      <c r="F1038" s="2">
        <f>VLOOKUP(C1038,'Five Year Alumni Srvy 2016 Data'!C:F,4,FALSE)</f>
        <v>1</v>
      </c>
      <c r="G1038" s="2" t="str">
        <f>VLOOKUP(F1038,Coding!K:L,2,FALSE)</f>
        <v>URM</v>
      </c>
      <c r="H1038" t="s">
        <v>412</v>
      </c>
      <c r="I1038" t="s">
        <v>196</v>
      </c>
      <c r="J1038" t="s">
        <v>10</v>
      </c>
      <c r="K1038" t="s">
        <v>51</v>
      </c>
      <c r="L1038" s="3"/>
      <c r="M1038" t="s">
        <v>52</v>
      </c>
      <c r="N1038" t="s">
        <v>53</v>
      </c>
    </row>
    <row r="1039" spans="1:15" x14ac:dyDescent="0.25">
      <c r="A1039" s="2">
        <v>1</v>
      </c>
      <c r="B1039" s="2">
        <v>2016</v>
      </c>
      <c r="C1039" t="s">
        <v>411</v>
      </c>
      <c r="D1039" t="s">
        <v>48</v>
      </c>
      <c r="E1039" s="2" t="s">
        <v>12</v>
      </c>
      <c r="F1039" s="2">
        <f>VLOOKUP(C1039,'Five Year Alumni Srvy 2016 Data'!C:F,4,FALSE)</f>
        <v>1</v>
      </c>
      <c r="G1039" s="2" t="str">
        <f>VLOOKUP(F1039,Coding!K:L,2,FALSE)</f>
        <v>URM</v>
      </c>
      <c r="H1039" t="s">
        <v>412</v>
      </c>
      <c r="I1039" t="s">
        <v>196</v>
      </c>
      <c r="J1039" t="s">
        <v>10</v>
      </c>
      <c r="K1039" t="s">
        <v>72</v>
      </c>
      <c r="L1039" s="3"/>
      <c r="M1039" t="s">
        <v>52</v>
      </c>
      <c r="N1039" t="s">
        <v>73</v>
      </c>
    </row>
    <row r="1040" spans="1:15" x14ac:dyDescent="0.25">
      <c r="A1040" s="2">
        <v>1</v>
      </c>
      <c r="B1040" s="2">
        <v>2016</v>
      </c>
      <c r="C1040" t="s">
        <v>411</v>
      </c>
      <c r="D1040" t="s">
        <v>48</v>
      </c>
      <c r="E1040" s="2" t="s">
        <v>12</v>
      </c>
      <c r="F1040" s="2">
        <f>VLOOKUP(C1040,'Five Year Alumni Srvy 2016 Data'!C:F,4,FALSE)</f>
        <v>1</v>
      </c>
      <c r="G1040" s="2" t="str">
        <f>VLOOKUP(F1040,Coding!K:L,2,FALSE)</f>
        <v>URM</v>
      </c>
      <c r="H1040" t="s">
        <v>412</v>
      </c>
      <c r="I1040" t="s">
        <v>196</v>
      </c>
      <c r="J1040" t="s">
        <v>10</v>
      </c>
      <c r="K1040" t="s">
        <v>133</v>
      </c>
      <c r="L1040" s="2">
        <v>2</v>
      </c>
      <c r="M1040" t="s">
        <v>52</v>
      </c>
      <c r="N1040" t="s">
        <v>134</v>
      </c>
      <c r="O1040" t="s">
        <v>63</v>
      </c>
    </row>
    <row r="1041" spans="1:15" x14ac:dyDescent="0.25">
      <c r="A1041" s="2">
        <v>1</v>
      </c>
      <c r="B1041" s="2">
        <v>2016</v>
      </c>
      <c r="C1041" t="s">
        <v>411</v>
      </c>
      <c r="D1041" t="s">
        <v>48</v>
      </c>
      <c r="E1041" s="2" t="s">
        <v>12</v>
      </c>
      <c r="F1041" s="2">
        <f>VLOOKUP(C1041,'Five Year Alumni Srvy 2016 Data'!C:F,4,FALSE)</f>
        <v>1</v>
      </c>
      <c r="G1041" s="2" t="str">
        <f>VLOOKUP(F1041,Coding!K:L,2,FALSE)</f>
        <v>URM</v>
      </c>
      <c r="H1041" t="s">
        <v>412</v>
      </c>
      <c r="I1041" t="s">
        <v>196</v>
      </c>
      <c r="J1041" t="s">
        <v>10</v>
      </c>
      <c r="K1041" t="s">
        <v>151</v>
      </c>
      <c r="L1041" s="3"/>
      <c r="M1041" t="s">
        <v>52</v>
      </c>
      <c r="N1041" t="s">
        <v>152</v>
      </c>
    </row>
    <row r="1042" spans="1:15" x14ac:dyDescent="0.25">
      <c r="A1042" s="2">
        <v>1</v>
      </c>
      <c r="B1042" s="2">
        <v>2016</v>
      </c>
      <c r="C1042" t="s">
        <v>411</v>
      </c>
      <c r="D1042" t="s">
        <v>48</v>
      </c>
      <c r="E1042" s="2" t="s">
        <v>12</v>
      </c>
      <c r="F1042" s="2">
        <f>VLOOKUP(C1042,'Five Year Alumni Srvy 2016 Data'!C:F,4,FALSE)</f>
        <v>1</v>
      </c>
      <c r="G1042" s="2" t="str">
        <f>VLOOKUP(F1042,Coding!K:L,2,FALSE)</f>
        <v>URM</v>
      </c>
      <c r="H1042" t="s">
        <v>412</v>
      </c>
      <c r="I1042" t="s">
        <v>196</v>
      </c>
      <c r="J1042" t="s">
        <v>10</v>
      </c>
      <c r="K1042" t="s">
        <v>159</v>
      </c>
      <c r="L1042" s="3"/>
      <c r="M1042" t="s">
        <v>52</v>
      </c>
      <c r="N1042" t="s">
        <v>160</v>
      </c>
    </row>
    <row r="1043" spans="1:15" x14ac:dyDescent="0.25">
      <c r="A1043" s="2">
        <v>1</v>
      </c>
      <c r="B1043" s="2">
        <v>2016</v>
      </c>
      <c r="C1043" t="s">
        <v>411</v>
      </c>
      <c r="D1043" t="s">
        <v>48</v>
      </c>
      <c r="E1043" s="2" t="s">
        <v>12</v>
      </c>
      <c r="F1043" s="2">
        <f>VLOOKUP(C1043,'Five Year Alumni Srvy 2016 Data'!C:F,4,FALSE)</f>
        <v>1</v>
      </c>
      <c r="G1043" s="2" t="str">
        <f>VLOOKUP(F1043,Coding!K:L,2,FALSE)</f>
        <v>URM</v>
      </c>
      <c r="H1043" t="s">
        <v>412</v>
      </c>
      <c r="I1043" t="s">
        <v>196</v>
      </c>
      <c r="J1043" t="s">
        <v>10</v>
      </c>
      <c r="K1043" t="s">
        <v>161</v>
      </c>
      <c r="L1043" s="3"/>
      <c r="M1043" t="s">
        <v>52</v>
      </c>
      <c r="N1043" t="s">
        <v>162</v>
      </c>
    </row>
    <row r="1044" spans="1:15" x14ac:dyDescent="0.25">
      <c r="A1044" s="2">
        <v>1</v>
      </c>
      <c r="B1044" s="2">
        <v>2016</v>
      </c>
      <c r="C1044" t="s">
        <v>411</v>
      </c>
      <c r="D1044" t="s">
        <v>48</v>
      </c>
      <c r="E1044" s="2" t="s">
        <v>12</v>
      </c>
      <c r="F1044" s="2">
        <f>VLOOKUP(C1044,'Five Year Alumni Srvy 2016 Data'!C:F,4,FALSE)</f>
        <v>1</v>
      </c>
      <c r="G1044" s="2" t="str">
        <f>VLOOKUP(F1044,Coding!K:L,2,FALSE)</f>
        <v>URM</v>
      </c>
      <c r="H1044" t="s">
        <v>412</v>
      </c>
      <c r="I1044" t="s">
        <v>196</v>
      </c>
      <c r="J1044" t="s">
        <v>10</v>
      </c>
      <c r="K1044" t="s">
        <v>163</v>
      </c>
      <c r="L1044" s="2">
        <v>2</v>
      </c>
      <c r="M1044" t="s">
        <v>52</v>
      </c>
      <c r="N1044" t="s">
        <v>164</v>
      </c>
      <c r="O1044" t="s">
        <v>177</v>
      </c>
    </row>
    <row r="1045" spans="1:15" x14ac:dyDescent="0.25">
      <c r="A1045" s="2">
        <v>1</v>
      </c>
      <c r="B1045" s="2">
        <v>2016</v>
      </c>
      <c r="C1045" t="s">
        <v>421</v>
      </c>
      <c r="D1045" t="s">
        <v>264</v>
      </c>
      <c r="E1045" s="2" t="s">
        <v>12</v>
      </c>
      <c r="F1045" s="2">
        <f>VLOOKUP(C1045,'Five Year Alumni Srvy 2016 Data'!C:F,4,FALSE)</f>
        <v>1</v>
      </c>
      <c r="G1045" s="2" t="str">
        <f>VLOOKUP(F1045,Coding!K:L,2,FALSE)</f>
        <v>URM</v>
      </c>
      <c r="H1045" t="s">
        <v>389</v>
      </c>
      <c r="I1045" t="s">
        <v>390</v>
      </c>
      <c r="J1045" t="s">
        <v>21</v>
      </c>
      <c r="K1045" t="s">
        <v>51</v>
      </c>
      <c r="L1045" s="2">
        <v>5</v>
      </c>
      <c r="M1045" t="s">
        <v>52</v>
      </c>
      <c r="N1045" t="s">
        <v>53</v>
      </c>
      <c r="O1045" t="s">
        <v>183</v>
      </c>
    </row>
    <row r="1046" spans="1:15" x14ac:dyDescent="0.25">
      <c r="A1046" s="2">
        <v>1</v>
      </c>
      <c r="B1046" s="2">
        <v>2016</v>
      </c>
      <c r="C1046" t="s">
        <v>421</v>
      </c>
      <c r="D1046" t="s">
        <v>264</v>
      </c>
      <c r="E1046" s="2" t="s">
        <v>12</v>
      </c>
      <c r="F1046" s="2">
        <f>VLOOKUP(C1046,'Five Year Alumni Srvy 2016 Data'!C:F,4,FALSE)</f>
        <v>1</v>
      </c>
      <c r="G1046" s="2" t="str">
        <f>VLOOKUP(F1046,Coding!K:L,2,FALSE)</f>
        <v>URM</v>
      </c>
      <c r="H1046" t="s">
        <v>389</v>
      </c>
      <c r="I1046" t="s">
        <v>390</v>
      </c>
      <c r="J1046" t="s">
        <v>21</v>
      </c>
      <c r="K1046" t="s">
        <v>72</v>
      </c>
      <c r="L1046" s="2">
        <v>2</v>
      </c>
      <c r="M1046" t="s">
        <v>52</v>
      </c>
      <c r="N1046" t="s">
        <v>73</v>
      </c>
      <c r="O1046" t="s">
        <v>173</v>
      </c>
    </row>
    <row r="1047" spans="1:15" x14ac:dyDescent="0.25">
      <c r="A1047" s="2">
        <v>1</v>
      </c>
      <c r="B1047" s="2">
        <v>2016</v>
      </c>
      <c r="C1047" t="s">
        <v>421</v>
      </c>
      <c r="D1047" t="s">
        <v>264</v>
      </c>
      <c r="E1047" s="2" t="s">
        <v>12</v>
      </c>
      <c r="F1047" s="2">
        <f>VLOOKUP(C1047,'Five Year Alumni Srvy 2016 Data'!C:F,4,FALSE)</f>
        <v>1</v>
      </c>
      <c r="G1047" s="2" t="str">
        <f>VLOOKUP(F1047,Coding!K:L,2,FALSE)</f>
        <v>URM</v>
      </c>
      <c r="H1047" t="s">
        <v>389</v>
      </c>
      <c r="I1047" t="s">
        <v>390</v>
      </c>
      <c r="J1047" t="s">
        <v>21</v>
      </c>
      <c r="K1047" t="s">
        <v>133</v>
      </c>
      <c r="L1047" s="2">
        <v>1</v>
      </c>
      <c r="M1047" t="s">
        <v>52</v>
      </c>
      <c r="N1047" t="s">
        <v>134</v>
      </c>
      <c r="O1047" t="s">
        <v>177</v>
      </c>
    </row>
    <row r="1048" spans="1:15" x14ac:dyDescent="0.25">
      <c r="A1048" s="2">
        <v>1</v>
      </c>
      <c r="B1048" s="2">
        <v>2016</v>
      </c>
      <c r="C1048" t="s">
        <v>421</v>
      </c>
      <c r="D1048" t="s">
        <v>264</v>
      </c>
      <c r="E1048" s="2" t="s">
        <v>12</v>
      </c>
      <c r="F1048" s="2">
        <f>VLOOKUP(C1048,'Five Year Alumni Srvy 2016 Data'!C:F,4,FALSE)</f>
        <v>1</v>
      </c>
      <c r="G1048" s="2" t="str">
        <f>VLOOKUP(F1048,Coding!K:L,2,FALSE)</f>
        <v>URM</v>
      </c>
      <c r="H1048" t="s">
        <v>389</v>
      </c>
      <c r="I1048" t="s">
        <v>390</v>
      </c>
      <c r="J1048" t="s">
        <v>21</v>
      </c>
      <c r="K1048" t="s">
        <v>151</v>
      </c>
      <c r="L1048" s="3"/>
      <c r="M1048" t="s">
        <v>52</v>
      </c>
      <c r="N1048" t="s">
        <v>152</v>
      </c>
    </row>
    <row r="1049" spans="1:15" x14ac:dyDescent="0.25">
      <c r="A1049" s="2">
        <v>1</v>
      </c>
      <c r="B1049" s="2">
        <v>2016</v>
      </c>
      <c r="C1049" t="s">
        <v>421</v>
      </c>
      <c r="D1049" t="s">
        <v>264</v>
      </c>
      <c r="E1049" s="2" t="s">
        <v>12</v>
      </c>
      <c r="F1049" s="2">
        <f>VLOOKUP(C1049,'Five Year Alumni Srvy 2016 Data'!C:F,4,FALSE)</f>
        <v>1</v>
      </c>
      <c r="G1049" s="2" t="str">
        <f>VLOOKUP(F1049,Coding!K:L,2,FALSE)</f>
        <v>URM</v>
      </c>
      <c r="H1049" t="s">
        <v>389</v>
      </c>
      <c r="I1049" t="s">
        <v>390</v>
      </c>
      <c r="J1049" t="s">
        <v>21</v>
      </c>
      <c r="K1049" t="s">
        <v>159</v>
      </c>
      <c r="L1049" s="2">
        <v>11</v>
      </c>
      <c r="M1049" t="s">
        <v>52</v>
      </c>
      <c r="N1049" t="s">
        <v>160</v>
      </c>
      <c r="O1049" t="s">
        <v>357</v>
      </c>
    </row>
    <row r="1050" spans="1:15" x14ac:dyDescent="0.25">
      <c r="A1050" s="2">
        <v>1</v>
      </c>
      <c r="B1050" s="2">
        <v>2016</v>
      </c>
      <c r="C1050" t="s">
        <v>421</v>
      </c>
      <c r="D1050" t="s">
        <v>264</v>
      </c>
      <c r="E1050" s="2" t="s">
        <v>12</v>
      </c>
      <c r="F1050" s="2">
        <f>VLOOKUP(C1050,'Five Year Alumni Srvy 2016 Data'!C:F,4,FALSE)</f>
        <v>1</v>
      </c>
      <c r="G1050" s="2" t="str">
        <f>VLOOKUP(F1050,Coding!K:L,2,FALSE)</f>
        <v>URM</v>
      </c>
      <c r="H1050" t="s">
        <v>389</v>
      </c>
      <c r="I1050" t="s">
        <v>390</v>
      </c>
      <c r="J1050" t="s">
        <v>21</v>
      </c>
      <c r="K1050" t="s">
        <v>161</v>
      </c>
      <c r="L1050" s="3"/>
      <c r="M1050" t="s">
        <v>52</v>
      </c>
      <c r="N1050" t="s">
        <v>162</v>
      </c>
    </row>
    <row r="1051" spans="1:15" x14ac:dyDescent="0.25">
      <c r="A1051" s="2">
        <v>1</v>
      </c>
      <c r="B1051" s="2">
        <v>2016</v>
      </c>
      <c r="C1051" t="s">
        <v>421</v>
      </c>
      <c r="D1051" t="s">
        <v>264</v>
      </c>
      <c r="E1051" s="2" t="s">
        <v>12</v>
      </c>
      <c r="F1051" s="2">
        <f>VLOOKUP(C1051,'Five Year Alumni Srvy 2016 Data'!C:F,4,FALSE)</f>
        <v>1</v>
      </c>
      <c r="G1051" s="2" t="str">
        <f>VLOOKUP(F1051,Coding!K:L,2,FALSE)</f>
        <v>URM</v>
      </c>
      <c r="H1051" t="s">
        <v>389</v>
      </c>
      <c r="I1051" t="s">
        <v>390</v>
      </c>
      <c r="J1051" t="s">
        <v>21</v>
      </c>
      <c r="K1051" t="s">
        <v>163</v>
      </c>
      <c r="L1051" s="2">
        <v>2</v>
      </c>
      <c r="M1051" t="s">
        <v>52</v>
      </c>
      <c r="N1051" t="s">
        <v>164</v>
      </c>
      <c r="O1051" t="s">
        <v>177</v>
      </c>
    </row>
    <row r="1052" spans="1:15" x14ac:dyDescent="0.25">
      <c r="A1052" s="2">
        <v>1</v>
      </c>
      <c r="B1052" s="2">
        <v>2016</v>
      </c>
      <c r="C1052" t="s">
        <v>423</v>
      </c>
      <c r="D1052" t="s">
        <v>204</v>
      </c>
      <c r="E1052" s="2" t="s">
        <v>12</v>
      </c>
      <c r="F1052" s="2">
        <f>VLOOKUP(C1052,'Five Year Alumni Srvy 2016 Data'!C:F,4,FALSE)</f>
        <v>1</v>
      </c>
      <c r="G1052" s="2" t="str">
        <f>VLOOKUP(F1052,Coding!K:L,2,FALSE)</f>
        <v>URM</v>
      </c>
      <c r="H1052" t="s">
        <v>328</v>
      </c>
      <c r="I1052" t="s">
        <v>328</v>
      </c>
      <c r="J1052" t="s">
        <v>10</v>
      </c>
      <c r="K1052" t="s">
        <v>51</v>
      </c>
      <c r="L1052" s="2">
        <v>1</v>
      </c>
      <c r="M1052" t="s">
        <v>52</v>
      </c>
      <c r="N1052" t="s">
        <v>53</v>
      </c>
      <c r="O1052" t="s">
        <v>216</v>
      </c>
    </row>
    <row r="1053" spans="1:15" x14ac:dyDescent="0.25">
      <c r="A1053" s="2">
        <v>1</v>
      </c>
      <c r="B1053" s="2">
        <v>2016</v>
      </c>
      <c r="C1053" t="s">
        <v>423</v>
      </c>
      <c r="D1053" t="s">
        <v>204</v>
      </c>
      <c r="E1053" s="2" t="s">
        <v>12</v>
      </c>
      <c r="F1053" s="2">
        <f>VLOOKUP(C1053,'Five Year Alumni Srvy 2016 Data'!C:F,4,FALSE)</f>
        <v>1</v>
      </c>
      <c r="G1053" s="2" t="str">
        <f>VLOOKUP(F1053,Coding!K:L,2,FALSE)</f>
        <v>URM</v>
      </c>
      <c r="H1053" t="s">
        <v>328</v>
      </c>
      <c r="I1053" t="s">
        <v>328</v>
      </c>
      <c r="J1053" t="s">
        <v>10</v>
      </c>
      <c r="K1053" t="s">
        <v>72</v>
      </c>
      <c r="L1053" s="2">
        <v>1</v>
      </c>
      <c r="M1053" t="s">
        <v>52</v>
      </c>
      <c r="N1053" t="s">
        <v>73</v>
      </c>
      <c r="O1053" t="s">
        <v>177</v>
      </c>
    </row>
    <row r="1054" spans="1:15" x14ac:dyDescent="0.25">
      <c r="A1054" s="2">
        <v>1</v>
      </c>
      <c r="B1054" s="2">
        <v>2016</v>
      </c>
      <c r="C1054" t="s">
        <v>423</v>
      </c>
      <c r="D1054" t="s">
        <v>204</v>
      </c>
      <c r="E1054" s="2" t="s">
        <v>12</v>
      </c>
      <c r="F1054" s="2">
        <f>VLOOKUP(C1054,'Five Year Alumni Srvy 2016 Data'!C:F,4,FALSE)</f>
        <v>1</v>
      </c>
      <c r="G1054" s="2" t="str">
        <f>VLOOKUP(F1054,Coding!K:L,2,FALSE)</f>
        <v>URM</v>
      </c>
      <c r="H1054" t="s">
        <v>328</v>
      </c>
      <c r="I1054" t="s">
        <v>328</v>
      </c>
      <c r="J1054" t="s">
        <v>10</v>
      </c>
      <c r="K1054" t="s">
        <v>133</v>
      </c>
      <c r="L1054" s="2">
        <v>1</v>
      </c>
      <c r="M1054" t="s">
        <v>52</v>
      </c>
      <c r="N1054" t="s">
        <v>134</v>
      </c>
      <c r="O1054" t="s">
        <v>177</v>
      </c>
    </row>
    <row r="1055" spans="1:15" x14ac:dyDescent="0.25">
      <c r="A1055" s="2">
        <v>1</v>
      </c>
      <c r="B1055" s="2">
        <v>2016</v>
      </c>
      <c r="C1055" t="s">
        <v>423</v>
      </c>
      <c r="D1055" t="s">
        <v>204</v>
      </c>
      <c r="E1055" s="2" t="s">
        <v>12</v>
      </c>
      <c r="F1055" s="2">
        <f>VLOOKUP(C1055,'Five Year Alumni Srvy 2016 Data'!C:F,4,FALSE)</f>
        <v>1</v>
      </c>
      <c r="G1055" s="2" t="str">
        <f>VLOOKUP(F1055,Coding!K:L,2,FALSE)</f>
        <v>URM</v>
      </c>
      <c r="H1055" t="s">
        <v>328</v>
      </c>
      <c r="I1055" t="s">
        <v>328</v>
      </c>
      <c r="J1055" t="s">
        <v>10</v>
      </c>
      <c r="K1055" t="s">
        <v>151</v>
      </c>
      <c r="L1055" s="2">
        <v>10</v>
      </c>
      <c r="M1055" t="s">
        <v>52</v>
      </c>
      <c r="N1055" t="s">
        <v>152</v>
      </c>
      <c r="O1055" t="s">
        <v>287</v>
      </c>
    </row>
    <row r="1056" spans="1:15" x14ac:dyDescent="0.25">
      <c r="A1056" s="2">
        <v>1</v>
      </c>
      <c r="B1056" s="2">
        <v>2016</v>
      </c>
      <c r="C1056" t="s">
        <v>423</v>
      </c>
      <c r="D1056" t="s">
        <v>204</v>
      </c>
      <c r="E1056" s="2" t="s">
        <v>12</v>
      </c>
      <c r="F1056" s="2">
        <f>VLOOKUP(C1056,'Five Year Alumni Srvy 2016 Data'!C:F,4,FALSE)</f>
        <v>1</v>
      </c>
      <c r="G1056" s="2" t="str">
        <f>VLOOKUP(F1056,Coding!K:L,2,FALSE)</f>
        <v>URM</v>
      </c>
      <c r="H1056" t="s">
        <v>328</v>
      </c>
      <c r="I1056" t="s">
        <v>328</v>
      </c>
      <c r="J1056" t="s">
        <v>10</v>
      </c>
      <c r="K1056" t="s">
        <v>159</v>
      </c>
      <c r="L1056" s="3"/>
      <c r="M1056" t="s">
        <v>52</v>
      </c>
      <c r="N1056" t="s">
        <v>160</v>
      </c>
    </row>
    <row r="1057" spans="1:15" x14ac:dyDescent="0.25">
      <c r="A1057" s="2">
        <v>1</v>
      </c>
      <c r="B1057" s="2">
        <v>2016</v>
      </c>
      <c r="C1057" t="s">
        <v>423</v>
      </c>
      <c r="D1057" t="s">
        <v>204</v>
      </c>
      <c r="E1057" s="2" t="s">
        <v>12</v>
      </c>
      <c r="F1057" s="2">
        <f>VLOOKUP(C1057,'Five Year Alumni Srvy 2016 Data'!C:F,4,FALSE)</f>
        <v>1</v>
      </c>
      <c r="G1057" s="2" t="str">
        <f>VLOOKUP(F1057,Coding!K:L,2,FALSE)</f>
        <v>URM</v>
      </c>
      <c r="H1057" t="s">
        <v>328</v>
      </c>
      <c r="I1057" t="s">
        <v>328</v>
      </c>
      <c r="J1057" t="s">
        <v>10</v>
      </c>
      <c r="K1057" t="s">
        <v>161</v>
      </c>
      <c r="L1057" s="3"/>
      <c r="M1057" t="s">
        <v>52</v>
      </c>
      <c r="N1057" t="s">
        <v>162</v>
      </c>
    </row>
    <row r="1058" spans="1:15" x14ac:dyDescent="0.25">
      <c r="A1058" s="2">
        <v>1</v>
      </c>
      <c r="B1058" s="2">
        <v>2016</v>
      </c>
      <c r="C1058" t="s">
        <v>423</v>
      </c>
      <c r="D1058" t="s">
        <v>204</v>
      </c>
      <c r="E1058" s="2" t="s">
        <v>12</v>
      </c>
      <c r="F1058" s="2">
        <f>VLOOKUP(C1058,'Five Year Alumni Srvy 2016 Data'!C:F,4,FALSE)</f>
        <v>1</v>
      </c>
      <c r="G1058" s="2" t="str">
        <f>VLOOKUP(F1058,Coding!K:L,2,FALSE)</f>
        <v>URM</v>
      </c>
      <c r="H1058" t="s">
        <v>328</v>
      </c>
      <c r="I1058" t="s">
        <v>328</v>
      </c>
      <c r="J1058" t="s">
        <v>10</v>
      </c>
      <c r="K1058" t="s">
        <v>163</v>
      </c>
      <c r="L1058" s="2">
        <v>1</v>
      </c>
      <c r="M1058" t="s">
        <v>52</v>
      </c>
      <c r="N1058" t="s">
        <v>164</v>
      </c>
      <c r="O1058" t="s">
        <v>165</v>
      </c>
    </row>
    <row r="1059" spans="1:15" x14ac:dyDescent="0.25">
      <c r="A1059" s="2">
        <v>1</v>
      </c>
      <c r="B1059" s="2">
        <v>2016</v>
      </c>
      <c r="C1059" t="s">
        <v>428</v>
      </c>
      <c r="D1059" t="s">
        <v>48</v>
      </c>
      <c r="E1059" s="2" t="s">
        <v>12</v>
      </c>
      <c r="F1059" s="2">
        <f>VLOOKUP(C1059,'Five Year Alumni Srvy 2016 Data'!C:F,4,FALSE)</f>
        <v>1</v>
      </c>
      <c r="G1059" s="2" t="str">
        <f>VLOOKUP(F1059,Coding!K:L,2,FALSE)</f>
        <v>URM</v>
      </c>
      <c r="H1059" t="s">
        <v>342</v>
      </c>
      <c r="I1059" t="s">
        <v>342</v>
      </c>
      <c r="J1059" t="s">
        <v>19</v>
      </c>
      <c r="K1059" t="s">
        <v>51</v>
      </c>
      <c r="L1059" s="2">
        <v>4</v>
      </c>
      <c r="M1059" t="s">
        <v>52</v>
      </c>
      <c r="N1059" t="s">
        <v>53</v>
      </c>
      <c r="O1059" t="s">
        <v>286</v>
      </c>
    </row>
    <row r="1060" spans="1:15" x14ac:dyDescent="0.25">
      <c r="A1060" s="2">
        <v>1</v>
      </c>
      <c r="B1060" s="2">
        <v>2016</v>
      </c>
      <c r="C1060" t="s">
        <v>428</v>
      </c>
      <c r="D1060" t="s">
        <v>48</v>
      </c>
      <c r="E1060" s="2" t="s">
        <v>12</v>
      </c>
      <c r="F1060" s="2">
        <f>VLOOKUP(C1060,'Five Year Alumni Srvy 2016 Data'!C:F,4,FALSE)</f>
        <v>1</v>
      </c>
      <c r="G1060" s="2" t="str">
        <f>VLOOKUP(F1060,Coding!K:L,2,FALSE)</f>
        <v>URM</v>
      </c>
      <c r="H1060" t="s">
        <v>342</v>
      </c>
      <c r="I1060" t="s">
        <v>342</v>
      </c>
      <c r="J1060" t="s">
        <v>19</v>
      </c>
      <c r="K1060" t="s">
        <v>72</v>
      </c>
      <c r="L1060" s="2">
        <v>2</v>
      </c>
      <c r="M1060" t="s">
        <v>52</v>
      </c>
      <c r="N1060" t="s">
        <v>73</v>
      </c>
      <c r="O1060" t="s">
        <v>173</v>
      </c>
    </row>
    <row r="1061" spans="1:15" x14ac:dyDescent="0.25">
      <c r="A1061" s="2">
        <v>1</v>
      </c>
      <c r="B1061" s="2">
        <v>2016</v>
      </c>
      <c r="C1061" t="s">
        <v>428</v>
      </c>
      <c r="D1061" t="s">
        <v>48</v>
      </c>
      <c r="E1061" s="2" t="s">
        <v>12</v>
      </c>
      <c r="F1061" s="2">
        <f>VLOOKUP(C1061,'Five Year Alumni Srvy 2016 Data'!C:F,4,FALSE)</f>
        <v>1</v>
      </c>
      <c r="G1061" s="2" t="str">
        <f>VLOOKUP(F1061,Coding!K:L,2,FALSE)</f>
        <v>URM</v>
      </c>
      <c r="H1061" t="s">
        <v>342</v>
      </c>
      <c r="I1061" t="s">
        <v>342</v>
      </c>
      <c r="J1061" t="s">
        <v>19</v>
      </c>
      <c r="K1061" t="s">
        <v>133</v>
      </c>
      <c r="L1061" s="2">
        <v>1</v>
      </c>
      <c r="M1061" t="s">
        <v>52</v>
      </c>
      <c r="N1061" t="s">
        <v>134</v>
      </c>
      <c r="O1061" t="s">
        <v>177</v>
      </c>
    </row>
    <row r="1062" spans="1:15" x14ac:dyDescent="0.25">
      <c r="A1062" s="2">
        <v>1</v>
      </c>
      <c r="B1062" s="2">
        <v>2016</v>
      </c>
      <c r="C1062" t="s">
        <v>428</v>
      </c>
      <c r="D1062" t="s">
        <v>48</v>
      </c>
      <c r="E1062" s="2" t="s">
        <v>12</v>
      </c>
      <c r="F1062" s="2">
        <f>VLOOKUP(C1062,'Five Year Alumni Srvy 2016 Data'!C:F,4,FALSE)</f>
        <v>1</v>
      </c>
      <c r="G1062" s="2" t="str">
        <f>VLOOKUP(F1062,Coding!K:L,2,FALSE)</f>
        <v>URM</v>
      </c>
      <c r="H1062" t="s">
        <v>342</v>
      </c>
      <c r="I1062" t="s">
        <v>342</v>
      </c>
      <c r="J1062" t="s">
        <v>19</v>
      </c>
      <c r="K1062" t="s">
        <v>151</v>
      </c>
      <c r="L1062" s="3"/>
      <c r="M1062" t="s">
        <v>52</v>
      </c>
      <c r="N1062" t="s">
        <v>152</v>
      </c>
    </row>
    <row r="1063" spans="1:15" x14ac:dyDescent="0.25">
      <c r="A1063" s="2">
        <v>1</v>
      </c>
      <c r="B1063" s="2">
        <v>2016</v>
      </c>
      <c r="C1063" t="s">
        <v>428</v>
      </c>
      <c r="D1063" t="s">
        <v>48</v>
      </c>
      <c r="E1063" s="2" t="s">
        <v>12</v>
      </c>
      <c r="F1063" s="2">
        <f>VLOOKUP(C1063,'Five Year Alumni Srvy 2016 Data'!C:F,4,FALSE)</f>
        <v>1</v>
      </c>
      <c r="G1063" s="2" t="str">
        <f>VLOOKUP(F1063,Coding!K:L,2,FALSE)</f>
        <v>URM</v>
      </c>
      <c r="H1063" t="s">
        <v>342</v>
      </c>
      <c r="I1063" t="s">
        <v>342</v>
      </c>
      <c r="J1063" t="s">
        <v>19</v>
      </c>
      <c r="K1063" t="s">
        <v>159</v>
      </c>
      <c r="L1063" s="2">
        <v>9</v>
      </c>
      <c r="M1063" t="s">
        <v>52</v>
      </c>
      <c r="N1063" t="s">
        <v>160</v>
      </c>
      <c r="O1063" t="s">
        <v>188</v>
      </c>
    </row>
    <row r="1064" spans="1:15" x14ac:dyDescent="0.25">
      <c r="A1064" s="2">
        <v>1</v>
      </c>
      <c r="B1064" s="2">
        <v>2016</v>
      </c>
      <c r="C1064" t="s">
        <v>428</v>
      </c>
      <c r="D1064" t="s">
        <v>48</v>
      </c>
      <c r="E1064" s="2" t="s">
        <v>12</v>
      </c>
      <c r="F1064" s="2">
        <f>VLOOKUP(C1064,'Five Year Alumni Srvy 2016 Data'!C:F,4,FALSE)</f>
        <v>1</v>
      </c>
      <c r="G1064" s="2" t="str">
        <f>VLOOKUP(F1064,Coding!K:L,2,FALSE)</f>
        <v>URM</v>
      </c>
      <c r="H1064" t="s">
        <v>342</v>
      </c>
      <c r="I1064" t="s">
        <v>342</v>
      </c>
      <c r="J1064" t="s">
        <v>19</v>
      </c>
      <c r="K1064" t="s">
        <v>161</v>
      </c>
      <c r="L1064" s="3"/>
      <c r="M1064" t="s">
        <v>52</v>
      </c>
      <c r="N1064" t="s">
        <v>162</v>
      </c>
    </row>
    <row r="1065" spans="1:15" x14ac:dyDescent="0.25">
      <c r="A1065" s="2">
        <v>1</v>
      </c>
      <c r="B1065" s="2">
        <v>2016</v>
      </c>
      <c r="C1065" t="s">
        <v>428</v>
      </c>
      <c r="D1065" t="s">
        <v>48</v>
      </c>
      <c r="E1065" s="2" t="s">
        <v>12</v>
      </c>
      <c r="F1065" s="2">
        <f>VLOOKUP(C1065,'Five Year Alumni Srvy 2016 Data'!C:F,4,FALSE)</f>
        <v>1</v>
      </c>
      <c r="G1065" s="2" t="str">
        <f>VLOOKUP(F1065,Coding!K:L,2,FALSE)</f>
        <v>URM</v>
      </c>
      <c r="H1065" t="s">
        <v>342</v>
      </c>
      <c r="I1065" t="s">
        <v>342</v>
      </c>
      <c r="J1065" t="s">
        <v>19</v>
      </c>
      <c r="K1065" t="s">
        <v>163</v>
      </c>
      <c r="L1065" s="2">
        <v>1</v>
      </c>
      <c r="M1065" t="s">
        <v>52</v>
      </c>
      <c r="N1065" t="s">
        <v>164</v>
      </c>
      <c r="O1065" t="s">
        <v>165</v>
      </c>
    </row>
    <row r="1066" spans="1:15" x14ac:dyDescent="0.25">
      <c r="A1066" s="2">
        <v>1</v>
      </c>
      <c r="B1066" s="2">
        <v>2016</v>
      </c>
      <c r="C1066" t="s">
        <v>429</v>
      </c>
      <c r="D1066" t="s">
        <v>169</v>
      </c>
      <c r="E1066" s="2" t="s">
        <v>12</v>
      </c>
      <c r="F1066" s="2">
        <f>VLOOKUP(C1066,'Five Year Alumni Srvy 2016 Data'!C:F,4,FALSE)</f>
        <v>1</v>
      </c>
      <c r="G1066" s="2" t="str">
        <f>VLOOKUP(F1066,Coding!K:L,2,FALSE)</f>
        <v>URM</v>
      </c>
      <c r="H1066" t="s">
        <v>304</v>
      </c>
      <c r="I1066" t="s">
        <v>267</v>
      </c>
      <c r="J1066" t="s">
        <v>10</v>
      </c>
      <c r="K1066" t="s">
        <v>51</v>
      </c>
      <c r="L1066" s="3"/>
      <c r="M1066" t="s">
        <v>52</v>
      </c>
      <c r="N1066" t="s">
        <v>53</v>
      </c>
    </row>
    <row r="1067" spans="1:15" x14ac:dyDescent="0.25">
      <c r="A1067" s="2">
        <v>1</v>
      </c>
      <c r="B1067" s="2">
        <v>2016</v>
      </c>
      <c r="C1067" t="s">
        <v>429</v>
      </c>
      <c r="D1067" t="s">
        <v>169</v>
      </c>
      <c r="E1067" s="2" t="s">
        <v>12</v>
      </c>
      <c r="F1067" s="2">
        <f>VLOOKUP(C1067,'Five Year Alumni Srvy 2016 Data'!C:F,4,FALSE)</f>
        <v>1</v>
      </c>
      <c r="G1067" s="2" t="str">
        <f>VLOOKUP(F1067,Coding!K:L,2,FALSE)</f>
        <v>URM</v>
      </c>
      <c r="H1067" t="s">
        <v>304</v>
      </c>
      <c r="I1067" t="s">
        <v>267</v>
      </c>
      <c r="J1067" t="s">
        <v>10</v>
      </c>
      <c r="K1067" t="s">
        <v>72</v>
      </c>
      <c r="L1067" s="3"/>
      <c r="M1067" t="s">
        <v>52</v>
      </c>
      <c r="N1067" t="s">
        <v>73</v>
      </c>
    </row>
    <row r="1068" spans="1:15" x14ac:dyDescent="0.25">
      <c r="A1068" s="2">
        <v>1</v>
      </c>
      <c r="B1068" s="2">
        <v>2016</v>
      </c>
      <c r="C1068" t="s">
        <v>429</v>
      </c>
      <c r="D1068" t="s">
        <v>169</v>
      </c>
      <c r="E1068" s="2" t="s">
        <v>12</v>
      </c>
      <c r="F1068" s="2">
        <f>VLOOKUP(C1068,'Five Year Alumni Srvy 2016 Data'!C:F,4,FALSE)</f>
        <v>1</v>
      </c>
      <c r="G1068" s="2" t="str">
        <f>VLOOKUP(F1068,Coding!K:L,2,FALSE)</f>
        <v>URM</v>
      </c>
      <c r="H1068" t="s">
        <v>304</v>
      </c>
      <c r="I1068" t="s">
        <v>267</v>
      </c>
      <c r="J1068" t="s">
        <v>10</v>
      </c>
      <c r="K1068" t="s">
        <v>133</v>
      </c>
      <c r="L1068" s="3"/>
      <c r="M1068" t="s">
        <v>52</v>
      </c>
      <c r="N1068" t="s">
        <v>134</v>
      </c>
    </row>
    <row r="1069" spans="1:15" x14ac:dyDescent="0.25">
      <c r="A1069" s="2">
        <v>1</v>
      </c>
      <c r="B1069" s="2">
        <v>2016</v>
      </c>
      <c r="C1069" t="s">
        <v>429</v>
      </c>
      <c r="D1069" t="s">
        <v>169</v>
      </c>
      <c r="E1069" s="2" t="s">
        <v>12</v>
      </c>
      <c r="F1069" s="2">
        <f>VLOOKUP(C1069,'Five Year Alumni Srvy 2016 Data'!C:F,4,FALSE)</f>
        <v>1</v>
      </c>
      <c r="G1069" s="2" t="str">
        <f>VLOOKUP(F1069,Coding!K:L,2,FALSE)</f>
        <v>URM</v>
      </c>
      <c r="H1069" t="s">
        <v>304</v>
      </c>
      <c r="I1069" t="s">
        <v>267</v>
      </c>
      <c r="J1069" t="s">
        <v>10</v>
      </c>
      <c r="K1069" t="s">
        <v>151</v>
      </c>
      <c r="L1069" s="3"/>
      <c r="M1069" t="s">
        <v>52</v>
      </c>
      <c r="N1069" t="s">
        <v>152</v>
      </c>
    </row>
    <row r="1070" spans="1:15" x14ac:dyDescent="0.25">
      <c r="A1070" s="2">
        <v>1</v>
      </c>
      <c r="B1070" s="2">
        <v>2016</v>
      </c>
      <c r="C1070" t="s">
        <v>429</v>
      </c>
      <c r="D1070" t="s">
        <v>169</v>
      </c>
      <c r="E1070" s="2" t="s">
        <v>12</v>
      </c>
      <c r="F1070" s="2">
        <f>VLOOKUP(C1070,'Five Year Alumni Srvy 2016 Data'!C:F,4,FALSE)</f>
        <v>1</v>
      </c>
      <c r="G1070" s="2" t="str">
        <f>VLOOKUP(F1070,Coding!K:L,2,FALSE)</f>
        <v>URM</v>
      </c>
      <c r="H1070" t="s">
        <v>304</v>
      </c>
      <c r="I1070" t="s">
        <v>267</v>
      </c>
      <c r="J1070" t="s">
        <v>10</v>
      </c>
      <c r="K1070" t="s">
        <v>159</v>
      </c>
      <c r="L1070" s="3"/>
      <c r="M1070" t="s">
        <v>52</v>
      </c>
      <c r="N1070" t="s">
        <v>160</v>
      </c>
    </row>
    <row r="1071" spans="1:15" x14ac:dyDescent="0.25">
      <c r="A1071" s="2">
        <v>1</v>
      </c>
      <c r="B1071" s="2">
        <v>2016</v>
      </c>
      <c r="C1071" t="s">
        <v>429</v>
      </c>
      <c r="D1071" t="s">
        <v>169</v>
      </c>
      <c r="E1071" s="2" t="s">
        <v>12</v>
      </c>
      <c r="F1071" s="2">
        <f>VLOOKUP(C1071,'Five Year Alumni Srvy 2016 Data'!C:F,4,FALSE)</f>
        <v>1</v>
      </c>
      <c r="G1071" s="2" t="str">
        <f>VLOOKUP(F1071,Coding!K:L,2,FALSE)</f>
        <v>URM</v>
      </c>
      <c r="H1071" t="s">
        <v>304</v>
      </c>
      <c r="I1071" t="s">
        <v>267</v>
      </c>
      <c r="J1071" t="s">
        <v>10</v>
      </c>
      <c r="K1071" t="s">
        <v>161</v>
      </c>
      <c r="L1071" s="3"/>
      <c r="M1071" t="s">
        <v>52</v>
      </c>
      <c r="N1071" t="s">
        <v>162</v>
      </c>
    </row>
    <row r="1072" spans="1:15" x14ac:dyDescent="0.25">
      <c r="A1072" s="2">
        <v>1</v>
      </c>
      <c r="B1072" s="2">
        <v>2016</v>
      </c>
      <c r="C1072" t="s">
        <v>429</v>
      </c>
      <c r="D1072" t="s">
        <v>169</v>
      </c>
      <c r="E1072" s="2" t="s">
        <v>12</v>
      </c>
      <c r="F1072" s="2">
        <f>VLOOKUP(C1072,'Five Year Alumni Srvy 2016 Data'!C:F,4,FALSE)</f>
        <v>1</v>
      </c>
      <c r="G1072" s="2" t="str">
        <f>VLOOKUP(F1072,Coding!K:L,2,FALSE)</f>
        <v>URM</v>
      </c>
      <c r="H1072" t="s">
        <v>304</v>
      </c>
      <c r="I1072" t="s">
        <v>267</v>
      </c>
      <c r="J1072" t="s">
        <v>10</v>
      </c>
      <c r="K1072" t="s">
        <v>163</v>
      </c>
      <c r="L1072" s="3"/>
      <c r="M1072" t="s">
        <v>52</v>
      </c>
      <c r="N1072" t="s">
        <v>164</v>
      </c>
    </row>
    <row r="1073" spans="1:15" x14ac:dyDescent="0.25">
      <c r="A1073" s="2">
        <v>1</v>
      </c>
      <c r="B1073" s="2">
        <v>2016</v>
      </c>
      <c r="C1073" t="s">
        <v>430</v>
      </c>
      <c r="D1073" t="s">
        <v>48</v>
      </c>
      <c r="E1073" s="2" t="s">
        <v>12</v>
      </c>
      <c r="F1073" s="2">
        <f>VLOOKUP(C1073,'Five Year Alumni Srvy 2016 Data'!C:F,4,FALSE)</f>
        <v>1</v>
      </c>
      <c r="G1073" s="2" t="str">
        <f>VLOOKUP(F1073,Coding!K:L,2,FALSE)</f>
        <v>URM</v>
      </c>
      <c r="H1073" t="s">
        <v>182</v>
      </c>
      <c r="I1073" t="s">
        <v>182</v>
      </c>
      <c r="J1073" t="s">
        <v>21</v>
      </c>
      <c r="K1073" t="s">
        <v>51</v>
      </c>
      <c r="L1073" s="3"/>
      <c r="M1073" t="s">
        <v>52</v>
      </c>
      <c r="N1073" t="s">
        <v>53</v>
      </c>
    </row>
    <row r="1074" spans="1:15" x14ac:dyDescent="0.25">
      <c r="A1074" s="2">
        <v>1</v>
      </c>
      <c r="B1074" s="2">
        <v>2016</v>
      </c>
      <c r="C1074" t="s">
        <v>430</v>
      </c>
      <c r="D1074" t="s">
        <v>48</v>
      </c>
      <c r="E1074" s="2" t="s">
        <v>12</v>
      </c>
      <c r="F1074" s="2">
        <f>VLOOKUP(C1074,'Five Year Alumni Srvy 2016 Data'!C:F,4,FALSE)</f>
        <v>1</v>
      </c>
      <c r="G1074" s="2" t="str">
        <f>VLOOKUP(F1074,Coding!K:L,2,FALSE)</f>
        <v>URM</v>
      </c>
      <c r="H1074" t="s">
        <v>182</v>
      </c>
      <c r="I1074" t="s">
        <v>182</v>
      </c>
      <c r="J1074" t="s">
        <v>21</v>
      </c>
      <c r="K1074" t="s">
        <v>72</v>
      </c>
      <c r="L1074" s="3"/>
      <c r="M1074" t="s">
        <v>52</v>
      </c>
      <c r="N1074" t="s">
        <v>73</v>
      </c>
    </row>
    <row r="1075" spans="1:15" x14ac:dyDescent="0.25">
      <c r="A1075" s="2">
        <v>1</v>
      </c>
      <c r="B1075" s="2">
        <v>2016</v>
      </c>
      <c r="C1075" t="s">
        <v>430</v>
      </c>
      <c r="D1075" t="s">
        <v>48</v>
      </c>
      <c r="E1075" s="2" t="s">
        <v>12</v>
      </c>
      <c r="F1075" s="2">
        <f>VLOOKUP(C1075,'Five Year Alumni Srvy 2016 Data'!C:F,4,FALSE)</f>
        <v>1</v>
      </c>
      <c r="G1075" s="2" t="str">
        <f>VLOOKUP(F1075,Coding!K:L,2,FALSE)</f>
        <v>URM</v>
      </c>
      <c r="H1075" t="s">
        <v>182</v>
      </c>
      <c r="I1075" t="s">
        <v>182</v>
      </c>
      <c r="J1075" t="s">
        <v>21</v>
      </c>
      <c r="K1075" t="s">
        <v>133</v>
      </c>
      <c r="L1075" s="2">
        <v>2</v>
      </c>
      <c r="M1075" t="s">
        <v>52</v>
      </c>
      <c r="N1075" t="s">
        <v>134</v>
      </c>
      <c r="O1075" t="s">
        <v>63</v>
      </c>
    </row>
    <row r="1076" spans="1:15" x14ac:dyDescent="0.25">
      <c r="A1076" s="2">
        <v>1</v>
      </c>
      <c r="B1076" s="2">
        <v>2016</v>
      </c>
      <c r="C1076" t="s">
        <v>430</v>
      </c>
      <c r="D1076" t="s">
        <v>48</v>
      </c>
      <c r="E1076" s="2" t="s">
        <v>12</v>
      </c>
      <c r="F1076" s="2">
        <f>VLOOKUP(C1076,'Five Year Alumni Srvy 2016 Data'!C:F,4,FALSE)</f>
        <v>1</v>
      </c>
      <c r="G1076" s="2" t="str">
        <f>VLOOKUP(F1076,Coding!K:L,2,FALSE)</f>
        <v>URM</v>
      </c>
      <c r="H1076" t="s">
        <v>182</v>
      </c>
      <c r="I1076" t="s">
        <v>182</v>
      </c>
      <c r="J1076" t="s">
        <v>21</v>
      </c>
      <c r="K1076" t="s">
        <v>151</v>
      </c>
      <c r="L1076" s="3"/>
      <c r="M1076" t="s">
        <v>52</v>
      </c>
      <c r="N1076" t="s">
        <v>152</v>
      </c>
    </row>
    <row r="1077" spans="1:15" x14ac:dyDescent="0.25">
      <c r="A1077" s="2">
        <v>1</v>
      </c>
      <c r="B1077" s="2">
        <v>2016</v>
      </c>
      <c r="C1077" t="s">
        <v>430</v>
      </c>
      <c r="D1077" t="s">
        <v>48</v>
      </c>
      <c r="E1077" s="2" t="s">
        <v>12</v>
      </c>
      <c r="F1077" s="2">
        <f>VLOOKUP(C1077,'Five Year Alumni Srvy 2016 Data'!C:F,4,FALSE)</f>
        <v>1</v>
      </c>
      <c r="G1077" s="2" t="str">
        <f>VLOOKUP(F1077,Coding!K:L,2,FALSE)</f>
        <v>URM</v>
      </c>
      <c r="H1077" t="s">
        <v>182</v>
      </c>
      <c r="I1077" t="s">
        <v>182</v>
      </c>
      <c r="J1077" t="s">
        <v>21</v>
      </c>
      <c r="K1077" t="s">
        <v>159</v>
      </c>
      <c r="L1077" s="3"/>
      <c r="M1077" t="s">
        <v>52</v>
      </c>
      <c r="N1077" t="s">
        <v>160</v>
      </c>
    </row>
    <row r="1078" spans="1:15" x14ac:dyDescent="0.25">
      <c r="A1078" s="2">
        <v>1</v>
      </c>
      <c r="B1078" s="2">
        <v>2016</v>
      </c>
      <c r="C1078" t="s">
        <v>430</v>
      </c>
      <c r="D1078" t="s">
        <v>48</v>
      </c>
      <c r="E1078" s="2" t="s">
        <v>12</v>
      </c>
      <c r="F1078" s="2">
        <f>VLOOKUP(C1078,'Five Year Alumni Srvy 2016 Data'!C:F,4,FALSE)</f>
        <v>1</v>
      </c>
      <c r="G1078" s="2" t="str">
        <f>VLOOKUP(F1078,Coding!K:L,2,FALSE)</f>
        <v>URM</v>
      </c>
      <c r="H1078" t="s">
        <v>182</v>
      </c>
      <c r="I1078" t="s">
        <v>182</v>
      </c>
      <c r="J1078" t="s">
        <v>21</v>
      </c>
      <c r="K1078" t="s">
        <v>161</v>
      </c>
      <c r="L1078" s="3"/>
      <c r="M1078" t="s">
        <v>52</v>
      </c>
      <c r="N1078" t="s">
        <v>162</v>
      </c>
    </row>
    <row r="1079" spans="1:15" x14ac:dyDescent="0.25">
      <c r="A1079" s="2">
        <v>1</v>
      </c>
      <c r="B1079" s="2">
        <v>2016</v>
      </c>
      <c r="C1079" t="s">
        <v>430</v>
      </c>
      <c r="D1079" t="s">
        <v>48</v>
      </c>
      <c r="E1079" s="2" t="s">
        <v>12</v>
      </c>
      <c r="F1079" s="2">
        <f>VLOOKUP(C1079,'Five Year Alumni Srvy 2016 Data'!C:F,4,FALSE)</f>
        <v>1</v>
      </c>
      <c r="G1079" s="2" t="str">
        <f>VLOOKUP(F1079,Coding!K:L,2,FALSE)</f>
        <v>URM</v>
      </c>
      <c r="H1079" t="s">
        <v>182</v>
      </c>
      <c r="I1079" t="s">
        <v>182</v>
      </c>
      <c r="J1079" t="s">
        <v>21</v>
      </c>
      <c r="K1079" t="s">
        <v>163</v>
      </c>
      <c r="L1079" s="2">
        <v>1</v>
      </c>
      <c r="M1079" t="s">
        <v>52</v>
      </c>
      <c r="N1079" t="s">
        <v>164</v>
      </c>
      <c r="O1079" t="s">
        <v>165</v>
      </c>
    </row>
    <row r="1080" spans="1:15" x14ac:dyDescent="0.25">
      <c r="A1080" s="2">
        <v>1</v>
      </c>
      <c r="B1080" s="2">
        <v>2016</v>
      </c>
      <c r="C1080" t="s">
        <v>436</v>
      </c>
      <c r="D1080" t="s">
        <v>48</v>
      </c>
      <c r="E1080" s="2" t="s">
        <v>12</v>
      </c>
      <c r="F1080" s="2">
        <f>VLOOKUP(C1080,'Five Year Alumni Srvy 2016 Data'!C:F,4,FALSE)</f>
        <v>1</v>
      </c>
      <c r="G1080" s="2" t="str">
        <f>VLOOKUP(F1080,Coding!K:L,2,FALSE)</f>
        <v>URM</v>
      </c>
      <c r="H1080" t="s">
        <v>238</v>
      </c>
      <c r="I1080" t="s">
        <v>225</v>
      </c>
      <c r="J1080" t="s">
        <v>19</v>
      </c>
      <c r="K1080" t="s">
        <v>51</v>
      </c>
      <c r="L1080" s="2">
        <v>1</v>
      </c>
      <c r="M1080" t="s">
        <v>52</v>
      </c>
      <c r="N1080" t="s">
        <v>53</v>
      </c>
      <c r="O1080" t="s">
        <v>216</v>
      </c>
    </row>
    <row r="1081" spans="1:15" x14ac:dyDescent="0.25">
      <c r="A1081" s="2">
        <v>1</v>
      </c>
      <c r="B1081" s="2">
        <v>2016</v>
      </c>
      <c r="C1081" t="s">
        <v>436</v>
      </c>
      <c r="D1081" t="s">
        <v>48</v>
      </c>
      <c r="E1081" s="2" t="s">
        <v>12</v>
      </c>
      <c r="F1081" s="2">
        <f>VLOOKUP(C1081,'Five Year Alumni Srvy 2016 Data'!C:F,4,FALSE)</f>
        <v>1</v>
      </c>
      <c r="G1081" s="2" t="str">
        <f>VLOOKUP(F1081,Coding!K:L,2,FALSE)</f>
        <v>URM</v>
      </c>
      <c r="H1081" t="s">
        <v>238</v>
      </c>
      <c r="I1081" t="s">
        <v>225</v>
      </c>
      <c r="J1081" t="s">
        <v>19</v>
      </c>
      <c r="K1081" t="s">
        <v>72</v>
      </c>
      <c r="L1081" s="2">
        <v>1</v>
      </c>
      <c r="M1081" t="s">
        <v>52</v>
      </c>
      <c r="N1081" t="s">
        <v>73</v>
      </c>
      <c r="O1081" t="s">
        <v>177</v>
      </c>
    </row>
    <row r="1082" spans="1:15" x14ac:dyDescent="0.25">
      <c r="A1082" s="2">
        <v>1</v>
      </c>
      <c r="B1082" s="2">
        <v>2016</v>
      </c>
      <c r="C1082" t="s">
        <v>436</v>
      </c>
      <c r="D1082" t="s">
        <v>48</v>
      </c>
      <c r="E1082" s="2" t="s">
        <v>12</v>
      </c>
      <c r="F1082" s="2">
        <f>VLOOKUP(C1082,'Five Year Alumni Srvy 2016 Data'!C:F,4,FALSE)</f>
        <v>1</v>
      </c>
      <c r="G1082" s="2" t="str">
        <f>VLOOKUP(F1082,Coding!K:L,2,FALSE)</f>
        <v>URM</v>
      </c>
      <c r="H1082" t="s">
        <v>238</v>
      </c>
      <c r="I1082" t="s">
        <v>225</v>
      </c>
      <c r="J1082" t="s">
        <v>19</v>
      </c>
      <c r="K1082" t="s">
        <v>133</v>
      </c>
      <c r="L1082" s="2">
        <v>1</v>
      </c>
      <c r="M1082" t="s">
        <v>52</v>
      </c>
      <c r="N1082" t="s">
        <v>134</v>
      </c>
      <c r="O1082" t="s">
        <v>177</v>
      </c>
    </row>
    <row r="1083" spans="1:15" x14ac:dyDescent="0.25">
      <c r="A1083" s="2">
        <v>1</v>
      </c>
      <c r="B1083" s="2">
        <v>2016</v>
      </c>
      <c r="C1083" t="s">
        <v>436</v>
      </c>
      <c r="D1083" t="s">
        <v>48</v>
      </c>
      <c r="E1083" s="2" t="s">
        <v>12</v>
      </c>
      <c r="F1083" s="2">
        <f>VLOOKUP(C1083,'Five Year Alumni Srvy 2016 Data'!C:F,4,FALSE)</f>
        <v>1</v>
      </c>
      <c r="G1083" s="2" t="str">
        <f>VLOOKUP(F1083,Coding!K:L,2,FALSE)</f>
        <v>URM</v>
      </c>
      <c r="H1083" t="s">
        <v>238</v>
      </c>
      <c r="I1083" t="s">
        <v>225</v>
      </c>
      <c r="J1083" t="s">
        <v>19</v>
      </c>
      <c r="K1083" t="s">
        <v>151</v>
      </c>
      <c r="L1083" s="2">
        <v>8</v>
      </c>
      <c r="M1083" t="s">
        <v>52</v>
      </c>
      <c r="N1083" t="s">
        <v>152</v>
      </c>
      <c r="O1083" t="s">
        <v>437</v>
      </c>
    </row>
    <row r="1084" spans="1:15" x14ac:dyDescent="0.25">
      <c r="A1084" s="2">
        <v>1</v>
      </c>
      <c r="B1084" s="2">
        <v>2016</v>
      </c>
      <c r="C1084" t="s">
        <v>436</v>
      </c>
      <c r="D1084" t="s">
        <v>48</v>
      </c>
      <c r="E1084" s="2" t="s">
        <v>12</v>
      </c>
      <c r="F1084" s="2">
        <f>VLOOKUP(C1084,'Five Year Alumni Srvy 2016 Data'!C:F,4,FALSE)</f>
        <v>1</v>
      </c>
      <c r="G1084" s="2" t="str">
        <f>VLOOKUP(F1084,Coding!K:L,2,FALSE)</f>
        <v>URM</v>
      </c>
      <c r="H1084" t="s">
        <v>238</v>
      </c>
      <c r="I1084" t="s">
        <v>225</v>
      </c>
      <c r="J1084" t="s">
        <v>19</v>
      </c>
      <c r="K1084" t="s">
        <v>159</v>
      </c>
      <c r="L1084" s="3"/>
      <c r="M1084" t="s">
        <v>52</v>
      </c>
      <c r="N1084" t="s">
        <v>160</v>
      </c>
    </row>
    <row r="1085" spans="1:15" x14ac:dyDescent="0.25">
      <c r="A1085" s="2">
        <v>1</v>
      </c>
      <c r="B1085" s="2">
        <v>2016</v>
      </c>
      <c r="C1085" t="s">
        <v>436</v>
      </c>
      <c r="D1085" t="s">
        <v>48</v>
      </c>
      <c r="E1085" s="2" t="s">
        <v>12</v>
      </c>
      <c r="F1085" s="2">
        <f>VLOOKUP(C1085,'Five Year Alumni Srvy 2016 Data'!C:F,4,FALSE)</f>
        <v>1</v>
      </c>
      <c r="G1085" s="2" t="str">
        <f>VLOOKUP(F1085,Coding!K:L,2,FALSE)</f>
        <v>URM</v>
      </c>
      <c r="H1085" t="s">
        <v>238</v>
      </c>
      <c r="I1085" t="s">
        <v>225</v>
      </c>
      <c r="J1085" t="s">
        <v>19</v>
      </c>
      <c r="K1085" t="s">
        <v>161</v>
      </c>
      <c r="L1085" s="3"/>
      <c r="M1085" t="s">
        <v>52</v>
      </c>
      <c r="N1085" t="s">
        <v>162</v>
      </c>
    </row>
    <row r="1086" spans="1:15" x14ac:dyDescent="0.25">
      <c r="A1086" s="2">
        <v>1</v>
      </c>
      <c r="B1086" s="2">
        <v>2016</v>
      </c>
      <c r="C1086" t="s">
        <v>436</v>
      </c>
      <c r="D1086" t="s">
        <v>48</v>
      </c>
      <c r="E1086" s="2" t="s">
        <v>12</v>
      </c>
      <c r="F1086" s="2">
        <f>VLOOKUP(C1086,'Five Year Alumni Srvy 2016 Data'!C:F,4,FALSE)</f>
        <v>1</v>
      </c>
      <c r="G1086" s="2" t="str">
        <f>VLOOKUP(F1086,Coding!K:L,2,FALSE)</f>
        <v>URM</v>
      </c>
      <c r="H1086" t="s">
        <v>238</v>
      </c>
      <c r="I1086" t="s">
        <v>225</v>
      </c>
      <c r="J1086" t="s">
        <v>19</v>
      </c>
      <c r="K1086" t="s">
        <v>163</v>
      </c>
      <c r="L1086" s="2">
        <v>1</v>
      </c>
      <c r="M1086" t="s">
        <v>52</v>
      </c>
      <c r="N1086" t="s">
        <v>164</v>
      </c>
      <c r="O1086" t="s">
        <v>165</v>
      </c>
    </row>
    <row r="1087" spans="1:15" x14ac:dyDescent="0.25">
      <c r="A1087" s="2">
        <v>1</v>
      </c>
      <c r="B1087" s="2">
        <v>2016</v>
      </c>
      <c r="C1087" t="s">
        <v>439</v>
      </c>
      <c r="D1087" t="s">
        <v>169</v>
      </c>
      <c r="E1087" s="2" t="s">
        <v>12</v>
      </c>
      <c r="F1087" s="2">
        <f>VLOOKUP(C1087,'Five Year Alumni Srvy 2016 Data'!C:F,4,FALSE)</f>
        <v>1</v>
      </c>
      <c r="G1087" s="2" t="str">
        <f>VLOOKUP(F1087,Coding!K:L,2,FALSE)</f>
        <v>URM</v>
      </c>
      <c r="H1087" t="s">
        <v>328</v>
      </c>
      <c r="I1087" t="s">
        <v>328</v>
      </c>
      <c r="J1087" t="s">
        <v>10</v>
      </c>
      <c r="K1087" t="s">
        <v>51</v>
      </c>
      <c r="L1087" s="2">
        <v>2</v>
      </c>
      <c r="M1087" t="s">
        <v>52</v>
      </c>
      <c r="N1087" t="s">
        <v>53</v>
      </c>
      <c r="O1087" t="s">
        <v>274</v>
      </c>
    </row>
    <row r="1088" spans="1:15" x14ac:dyDescent="0.25">
      <c r="A1088" s="2">
        <v>1</v>
      </c>
      <c r="B1088" s="2">
        <v>2016</v>
      </c>
      <c r="C1088" t="s">
        <v>439</v>
      </c>
      <c r="D1088" t="s">
        <v>169</v>
      </c>
      <c r="E1088" s="2" t="s">
        <v>12</v>
      </c>
      <c r="F1088" s="2">
        <f>VLOOKUP(C1088,'Five Year Alumni Srvy 2016 Data'!C:F,4,FALSE)</f>
        <v>1</v>
      </c>
      <c r="G1088" s="2" t="str">
        <f>VLOOKUP(F1088,Coding!K:L,2,FALSE)</f>
        <v>URM</v>
      </c>
      <c r="H1088" t="s">
        <v>328</v>
      </c>
      <c r="I1088" t="s">
        <v>328</v>
      </c>
      <c r="J1088" t="s">
        <v>10</v>
      </c>
      <c r="K1088" t="s">
        <v>72</v>
      </c>
      <c r="L1088" s="2">
        <v>1</v>
      </c>
      <c r="M1088" t="s">
        <v>52</v>
      </c>
      <c r="N1088" t="s">
        <v>73</v>
      </c>
      <c r="O1088" t="s">
        <v>177</v>
      </c>
    </row>
    <row r="1089" spans="1:15" x14ac:dyDescent="0.25">
      <c r="A1089" s="2">
        <v>1</v>
      </c>
      <c r="B1089" s="2">
        <v>2016</v>
      </c>
      <c r="C1089" t="s">
        <v>439</v>
      </c>
      <c r="D1089" t="s">
        <v>169</v>
      </c>
      <c r="E1089" s="2" t="s">
        <v>12</v>
      </c>
      <c r="F1089" s="2">
        <f>VLOOKUP(C1089,'Five Year Alumni Srvy 2016 Data'!C:F,4,FALSE)</f>
        <v>1</v>
      </c>
      <c r="G1089" s="2" t="str">
        <f>VLOOKUP(F1089,Coding!K:L,2,FALSE)</f>
        <v>URM</v>
      </c>
      <c r="H1089" t="s">
        <v>328</v>
      </c>
      <c r="I1089" t="s">
        <v>328</v>
      </c>
      <c r="J1089" t="s">
        <v>10</v>
      </c>
      <c r="K1089" t="s">
        <v>133</v>
      </c>
      <c r="L1089" s="2">
        <v>1</v>
      </c>
      <c r="M1089" t="s">
        <v>52</v>
      </c>
      <c r="N1089" t="s">
        <v>134</v>
      </c>
      <c r="O1089" t="s">
        <v>177</v>
      </c>
    </row>
    <row r="1090" spans="1:15" x14ac:dyDescent="0.25">
      <c r="A1090" s="2">
        <v>1</v>
      </c>
      <c r="B1090" s="2">
        <v>2016</v>
      </c>
      <c r="C1090" t="s">
        <v>439</v>
      </c>
      <c r="D1090" t="s">
        <v>169</v>
      </c>
      <c r="E1090" s="2" t="s">
        <v>12</v>
      </c>
      <c r="F1090" s="2">
        <f>VLOOKUP(C1090,'Five Year Alumni Srvy 2016 Data'!C:F,4,FALSE)</f>
        <v>1</v>
      </c>
      <c r="G1090" s="2" t="str">
        <f>VLOOKUP(F1090,Coding!K:L,2,FALSE)</f>
        <v>URM</v>
      </c>
      <c r="H1090" t="s">
        <v>328</v>
      </c>
      <c r="I1090" t="s">
        <v>328</v>
      </c>
      <c r="J1090" t="s">
        <v>10</v>
      </c>
      <c r="K1090" t="s">
        <v>151</v>
      </c>
      <c r="L1090" s="2">
        <v>10</v>
      </c>
      <c r="M1090" t="s">
        <v>52</v>
      </c>
      <c r="N1090" t="s">
        <v>152</v>
      </c>
      <c r="O1090" t="s">
        <v>287</v>
      </c>
    </row>
    <row r="1091" spans="1:15" x14ac:dyDescent="0.25">
      <c r="A1091" s="2">
        <v>1</v>
      </c>
      <c r="B1091" s="2">
        <v>2016</v>
      </c>
      <c r="C1091" t="s">
        <v>439</v>
      </c>
      <c r="D1091" t="s">
        <v>169</v>
      </c>
      <c r="E1091" s="2" t="s">
        <v>12</v>
      </c>
      <c r="F1091" s="2">
        <f>VLOOKUP(C1091,'Five Year Alumni Srvy 2016 Data'!C:F,4,FALSE)</f>
        <v>1</v>
      </c>
      <c r="G1091" s="2" t="str">
        <f>VLOOKUP(F1091,Coding!K:L,2,FALSE)</f>
        <v>URM</v>
      </c>
      <c r="H1091" t="s">
        <v>328</v>
      </c>
      <c r="I1091" t="s">
        <v>328</v>
      </c>
      <c r="J1091" t="s">
        <v>10</v>
      </c>
      <c r="K1091" t="s">
        <v>159</v>
      </c>
      <c r="L1091" s="3"/>
      <c r="M1091" t="s">
        <v>52</v>
      </c>
      <c r="N1091" t="s">
        <v>160</v>
      </c>
    </row>
    <row r="1092" spans="1:15" x14ac:dyDescent="0.25">
      <c r="A1092" s="2">
        <v>1</v>
      </c>
      <c r="B1092" s="2">
        <v>2016</v>
      </c>
      <c r="C1092" t="s">
        <v>439</v>
      </c>
      <c r="D1092" t="s">
        <v>169</v>
      </c>
      <c r="E1092" s="2" t="s">
        <v>12</v>
      </c>
      <c r="F1092" s="2">
        <f>VLOOKUP(C1092,'Five Year Alumni Srvy 2016 Data'!C:F,4,FALSE)</f>
        <v>1</v>
      </c>
      <c r="G1092" s="2" t="str">
        <f>VLOOKUP(F1092,Coding!K:L,2,FALSE)</f>
        <v>URM</v>
      </c>
      <c r="H1092" t="s">
        <v>328</v>
      </c>
      <c r="I1092" t="s">
        <v>328</v>
      </c>
      <c r="J1092" t="s">
        <v>10</v>
      </c>
      <c r="K1092" t="s">
        <v>161</v>
      </c>
      <c r="L1092" s="3"/>
      <c r="M1092" t="s">
        <v>52</v>
      </c>
      <c r="N1092" t="s">
        <v>162</v>
      </c>
    </row>
    <row r="1093" spans="1:15" x14ac:dyDescent="0.25">
      <c r="A1093" s="2">
        <v>1</v>
      </c>
      <c r="B1093" s="2">
        <v>2016</v>
      </c>
      <c r="C1093" t="s">
        <v>439</v>
      </c>
      <c r="D1093" t="s">
        <v>169</v>
      </c>
      <c r="E1093" s="2" t="s">
        <v>12</v>
      </c>
      <c r="F1093" s="2">
        <f>VLOOKUP(C1093,'Five Year Alumni Srvy 2016 Data'!C:F,4,FALSE)</f>
        <v>1</v>
      </c>
      <c r="G1093" s="2" t="str">
        <f>VLOOKUP(F1093,Coding!K:L,2,FALSE)</f>
        <v>URM</v>
      </c>
      <c r="H1093" t="s">
        <v>328</v>
      </c>
      <c r="I1093" t="s">
        <v>328</v>
      </c>
      <c r="J1093" t="s">
        <v>10</v>
      </c>
      <c r="K1093" t="s">
        <v>163</v>
      </c>
      <c r="L1093" s="2">
        <v>1</v>
      </c>
      <c r="M1093" t="s">
        <v>52</v>
      </c>
      <c r="N1093" t="s">
        <v>164</v>
      </c>
      <c r="O1093" t="s">
        <v>165</v>
      </c>
    </row>
    <row r="1094" spans="1:15" x14ac:dyDescent="0.25">
      <c r="A1094" s="2">
        <v>1</v>
      </c>
      <c r="B1094" s="2">
        <v>2016</v>
      </c>
      <c r="C1094" t="s">
        <v>440</v>
      </c>
      <c r="D1094" t="s">
        <v>48</v>
      </c>
      <c r="E1094" s="2" t="s">
        <v>12</v>
      </c>
      <c r="F1094" s="2">
        <f>VLOOKUP(C1094,'Five Year Alumni Srvy 2016 Data'!C:F,4,FALSE)</f>
        <v>1</v>
      </c>
      <c r="G1094" s="2" t="str">
        <f>VLOOKUP(F1094,Coding!K:L,2,FALSE)</f>
        <v>URM</v>
      </c>
      <c r="H1094" t="s">
        <v>182</v>
      </c>
      <c r="I1094" t="s">
        <v>182</v>
      </c>
      <c r="J1094" t="s">
        <v>21</v>
      </c>
      <c r="K1094" t="s">
        <v>51</v>
      </c>
      <c r="L1094" s="3"/>
      <c r="M1094" t="s">
        <v>52</v>
      </c>
      <c r="N1094" t="s">
        <v>53</v>
      </c>
    </row>
    <row r="1095" spans="1:15" x14ac:dyDescent="0.25">
      <c r="A1095" s="2">
        <v>1</v>
      </c>
      <c r="B1095" s="2">
        <v>2016</v>
      </c>
      <c r="C1095" t="s">
        <v>440</v>
      </c>
      <c r="D1095" t="s">
        <v>48</v>
      </c>
      <c r="E1095" s="2" t="s">
        <v>12</v>
      </c>
      <c r="F1095" s="2">
        <f>VLOOKUP(C1095,'Five Year Alumni Srvy 2016 Data'!C:F,4,FALSE)</f>
        <v>1</v>
      </c>
      <c r="G1095" s="2" t="str">
        <f>VLOOKUP(F1095,Coding!K:L,2,FALSE)</f>
        <v>URM</v>
      </c>
      <c r="H1095" t="s">
        <v>182</v>
      </c>
      <c r="I1095" t="s">
        <v>182</v>
      </c>
      <c r="J1095" t="s">
        <v>21</v>
      </c>
      <c r="K1095" t="s">
        <v>72</v>
      </c>
      <c r="L1095" s="3"/>
      <c r="M1095" t="s">
        <v>52</v>
      </c>
      <c r="N1095" t="s">
        <v>73</v>
      </c>
    </row>
    <row r="1096" spans="1:15" x14ac:dyDescent="0.25">
      <c r="A1096" s="2">
        <v>1</v>
      </c>
      <c r="B1096" s="2">
        <v>2016</v>
      </c>
      <c r="C1096" t="s">
        <v>440</v>
      </c>
      <c r="D1096" t="s">
        <v>48</v>
      </c>
      <c r="E1096" s="2" t="s">
        <v>12</v>
      </c>
      <c r="F1096" s="2">
        <f>VLOOKUP(C1096,'Five Year Alumni Srvy 2016 Data'!C:F,4,FALSE)</f>
        <v>1</v>
      </c>
      <c r="G1096" s="2" t="str">
        <f>VLOOKUP(F1096,Coding!K:L,2,FALSE)</f>
        <v>URM</v>
      </c>
      <c r="H1096" t="s">
        <v>182</v>
      </c>
      <c r="I1096" t="s">
        <v>182</v>
      </c>
      <c r="J1096" t="s">
        <v>21</v>
      </c>
      <c r="K1096" t="s">
        <v>133</v>
      </c>
      <c r="L1096" s="2">
        <v>2</v>
      </c>
      <c r="M1096" t="s">
        <v>52</v>
      </c>
      <c r="N1096" t="s">
        <v>134</v>
      </c>
      <c r="O1096" t="s">
        <v>63</v>
      </c>
    </row>
    <row r="1097" spans="1:15" x14ac:dyDescent="0.25">
      <c r="A1097" s="2">
        <v>1</v>
      </c>
      <c r="B1097" s="2">
        <v>2016</v>
      </c>
      <c r="C1097" t="s">
        <v>440</v>
      </c>
      <c r="D1097" t="s">
        <v>48</v>
      </c>
      <c r="E1097" s="2" t="s">
        <v>12</v>
      </c>
      <c r="F1097" s="2">
        <f>VLOOKUP(C1097,'Five Year Alumni Srvy 2016 Data'!C:F,4,FALSE)</f>
        <v>1</v>
      </c>
      <c r="G1097" s="2" t="str">
        <f>VLOOKUP(F1097,Coding!K:L,2,FALSE)</f>
        <v>URM</v>
      </c>
      <c r="H1097" t="s">
        <v>182</v>
      </c>
      <c r="I1097" t="s">
        <v>182</v>
      </c>
      <c r="J1097" t="s">
        <v>21</v>
      </c>
      <c r="K1097" t="s">
        <v>151</v>
      </c>
      <c r="L1097" s="3"/>
      <c r="M1097" t="s">
        <v>52</v>
      </c>
      <c r="N1097" t="s">
        <v>152</v>
      </c>
    </row>
    <row r="1098" spans="1:15" x14ac:dyDescent="0.25">
      <c r="A1098" s="2">
        <v>1</v>
      </c>
      <c r="B1098" s="2">
        <v>2016</v>
      </c>
      <c r="C1098" t="s">
        <v>440</v>
      </c>
      <c r="D1098" t="s">
        <v>48</v>
      </c>
      <c r="E1098" s="2" t="s">
        <v>12</v>
      </c>
      <c r="F1098" s="2">
        <f>VLOOKUP(C1098,'Five Year Alumni Srvy 2016 Data'!C:F,4,FALSE)</f>
        <v>1</v>
      </c>
      <c r="G1098" s="2" t="str">
        <f>VLOOKUP(F1098,Coding!K:L,2,FALSE)</f>
        <v>URM</v>
      </c>
      <c r="H1098" t="s">
        <v>182</v>
      </c>
      <c r="I1098" t="s">
        <v>182</v>
      </c>
      <c r="J1098" t="s">
        <v>21</v>
      </c>
      <c r="K1098" t="s">
        <v>159</v>
      </c>
      <c r="L1098" s="3"/>
      <c r="M1098" t="s">
        <v>52</v>
      </c>
      <c r="N1098" t="s">
        <v>160</v>
      </c>
    </row>
    <row r="1099" spans="1:15" x14ac:dyDescent="0.25">
      <c r="A1099" s="2">
        <v>1</v>
      </c>
      <c r="B1099" s="2">
        <v>2016</v>
      </c>
      <c r="C1099" t="s">
        <v>440</v>
      </c>
      <c r="D1099" t="s">
        <v>48</v>
      </c>
      <c r="E1099" s="2" t="s">
        <v>12</v>
      </c>
      <c r="F1099" s="2">
        <f>VLOOKUP(C1099,'Five Year Alumni Srvy 2016 Data'!C:F,4,FALSE)</f>
        <v>1</v>
      </c>
      <c r="G1099" s="2" t="str">
        <f>VLOOKUP(F1099,Coding!K:L,2,FALSE)</f>
        <v>URM</v>
      </c>
      <c r="H1099" t="s">
        <v>182</v>
      </c>
      <c r="I1099" t="s">
        <v>182</v>
      </c>
      <c r="J1099" t="s">
        <v>21</v>
      </c>
      <c r="K1099" t="s">
        <v>161</v>
      </c>
      <c r="L1099" s="3"/>
      <c r="M1099" t="s">
        <v>52</v>
      </c>
      <c r="N1099" t="s">
        <v>162</v>
      </c>
    </row>
    <row r="1100" spans="1:15" x14ac:dyDescent="0.25">
      <c r="A1100" s="2">
        <v>1</v>
      </c>
      <c r="B1100" s="2">
        <v>2016</v>
      </c>
      <c r="C1100" t="s">
        <v>440</v>
      </c>
      <c r="D1100" t="s">
        <v>48</v>
      </c>
      <c r="E1100" s="2" t="s">
        <v>12</v>
      </c>
      <c r="F1100" s="2">
        <f>VLOOKUP(C1100,'Five Year Alumni Srvy 2016 Data'!C:F,4,FALSE)</f>
        <v>1</v>
      </c>
      <c r="G1100" s="2" t="str">
        <f>VLOOKUP(F1100,Coding!K:L,2,FALSE)</f>
        <v>URM</v>
      </c>
      <c r="H1100" t="s">
        <v>182</v>
      </c>
      <c r="I1100" t="s">
        <v>182</v>
      </c>
      <c r="J1100" t="s">
        <v>21</v>
      </c>
      <c r="K1100" t="s">
        <v>163</v>
      </c>
      <c r="L1100" s="2">
        <v>1</v>
      </c>
      <c r="M1100" t="s">
        <v>52</v>
      </c>
      <c r="N1100" t="s">
        <v>164</v>
      </c>
      <c r="O1100" t="s">
        <v>165</v>
      </c>
    </row>
    <row r="1101" spans="1:15" x14ac:dyDescent="0.25">
      <c r="A1101" s="2">
        <v>1</v>
      </c>
      <c r="B1101" s="2">
        <v>2016</v>
      </c>
      <c r="C1101" t="s">
        <v>447</v>
      </c>
      <c r="D1101" t="s">
        <v>48</v>
      </c>
      <c r="E1101" s="2" t="s">
        <v>12</v>
      </c>
      <c r="F1101" s="2">
        <f>VLOOKUP(C1101,'Five Year Alumni Srvy 2016 Data'!C:F,4,FALSE)</f>
        <v>1</v>
      </c>
      <c r="G1101" s="2" t="str">
        <f>VLOOKUP(F1101,Coding!K:L,2,FALSE)</f>
        <v>URM</v>
      </c>
      <c r="H1101" t="s">
        <v>448</v>
      </c>
      <c r="I1101" t="s">
        <v>261</v>
      </c>
      <c r="J1101" t="s">
        <v>10</v>
      </c>
      <c r="K1101" t="s">
        <v>51</v>
      </c>
      <c r="L1101" s="2">
        <v>6</v>
      </c>
      <c r="M1101" t="s">
        <v>52</v>
      </c>
      <c r="N1101" t="s">
        <v>53</v>
      </c>
      <c r="O1101" t="s">
        <v>172</v>
      </c>
    </row>
    <row r="1102" spans="1:15" x14ac:dyDescent="0.25">
      <c r="A1102" s="2">
        <v>1</v>
      </c>
      <c r="B1102" s="2">
        <v>2016</v>
      </c>
      <c r="C1102" t="s">
        <v>447</v>
      </c>
      <c r="D1102" t="s">
        <v>48</v>
      </c>
      <c r="E1102" s="2" t="s">
        <v>12</v>
      </c>
      <c r="F1102" s="2">
        <f>VLOOKUP(C1102,'Five Year Alumni Srvy 2016 Data'!C:F,4,FALSE)</f>
        <v>1</v>
      </c>
      <c r="G1102" s="2" t="str">
        <f>VLOOKUP(F1102,Coding!K:L,2,FALSE)</f>
        <v>URM</v>
      </c>
      <c r="H1102" t="s">
        <v>448</v>
      </c>
      <c r="I1102" t="s">
        <v>261</v>
      </c>
      <c r="J1102" t="s">
        <v>10</v>
      </c>
      <c r="K1102" t="s">
        <v>72</v>
      </c>
      <c r="L1102" s="2">
        <v>2</v>
      </c>
      <c r="M1102" t="s">
        <v>52</v>
      </c>
      <c r="N1102" t="s">
        <v>73</v>
      </c>
      <c r="O1102" t="s">
        <v>173</v>
      </c>
    </row>
    <row r="1103" spans="1:15" x14ac:dyDescent="0.25">
      <c r="A1103" s="2">
        <v>1</v>
      </c>
      <c r="B1103" s="2">
        <v>2016</v>
      </c>
      <c r="C1103" t="s">
        <v>447</v>
      </c>
      <c r="D1103" t="s">
        <v>48</v>
      </c>
      <c r="E1103" s="2" t="s">
        <v>12</v>
      </c>
      <c r="F1103" s="2">
        <f>VLOOKUP(C1103,'Five Year Alumni Srvy 2016 Data'!C:F,4,FALSE)</f>
        <v>1</v>
      </c>
      <c r="G1103" s="2" t="str">
        <f>VLOOKUP(F1103,Coding!K:L,2,FALSE)</f>
        <v>URM</v>
      </c>
      <c r="H1103" t="s">
        <v>448</v>
      </c>
      <c r="I1103" t="s">
        <v>261</v>
      </c>
      <c r="J1103" t="s">
        <v>10</v>
      </c>
      <c r="K1103" t="s">
        <v>133</v>
      </c>
      <c r="L1103" s="2">
        <v>1</v>
      </c>
      <c r="M1103" t="s">
        <v>52</v>
      </c>
      <c r="N1103" t="s">
        <v>134</v>
      </c>
      <c r="O1103" t="s">
        <v>177</v>
      </c>
    </row>
    <row r="1104" spans="1:15" x14ac:dyDescent="0.25">
      <c r="A1104" s="2">
        <v>1</v>
      </c>
      <c r="B1104" s="2">
        <v>2016</v>
      </c>
      <c r="C1104" t="s">
        <v>447</v>
      </c>
      <c r="D1104" t="s">
        <v>48</v>
      </c>
      <c r="E1104" s="2" t="s">
        <v>12</v>
      </c>
      <c r="F1104" s="2">
        <f>VLOOKUP(C1104,'Five Year Alumni Srvy 2016 Data'!C:F,4,FALSE)</f>
        <v>1</v>
      </c>
      <c r="G1104" s="2" t="str">
        <f>VLOOKUP(F1104,Coding!K:L,2,FALSE)</f>
        <v>URM</v>
      </c>
      <c r="H1104" t="s">
        <v>448</v>
      </c>
      <c r="I1104" t="s">
        <v>261</v>
      </c>
      <c r="J1104" t="s">
        <v>10</v>
      </c>
      <c r="K1104" t="s">
        <v>151</v>
      </c>
      <c r="L1104" s="3"/>
      <c r="M1104" t="s">
        <v>52</v>
      </c>
      <c r="N1104" t="s">
        <v>152</v>
      </c>
    </row>
    <row r="1105" spans="1:15" x14ac:dyDescent="0.25">
      <c r="A1105" s="2">
        <v>1</v>
      </c>
      <c r="B1105" s="2">
        <v>2016</v>
      </c>
      <c r="C1105" t="s">
        <v>447</v>
      </c>
      <c r="D1105" t="s">
        <v>48</v>
      </c>
      <c r="E1105" s="2" t="s">
        <v>12</v>
      </c>
      <c r="F1105" s="2">
        <f>VLOOKUP(C1105,'Five Year Alumni Srvy 2016 Data'!C:F,4,FALSE)</f>
        <v>1</v>
      </c>
      <c r="G1105" s="2" t="str">
        <f>VLOOKUP(F1105,Coding!K:L,2,FALSE)</f>
        <v>URM</v>
      </c>
      <c r="H1105" t="s">
        <v>448</v>
      </c>
      <c r="I1105" t="s">
        <v>261</v>
      </c>
      <c r="J1105" t="s">
        <v>10</v>
      </c>
      <c r="K1105" t="s">
        <v>159</v>
      </c>
      <c r="L1105" s="2">
        <v>9</v>
      </c>
      <c r="M1105" t="s">
        <v>52</v>
      </c>
      <c r="N1105" t="s">
        <v>160</v>
      </c>
      <c r="O1105" t="s">
        <v>188</v>
      </c>
    </row>
    <row r="1106" spans="1:15" x14ac:dyDescent="0.25">
      <c r="A1106" s="2">
        <v>1</v>
      </c>
      <c r="B1106" s="2">
        <v>2016</v>
      </c>
      <c r="C1106" t="s">
        <v>447</v>
      </c>
      <c r="D1106" t="s">
        <v>48</v>
      </c>
      <c r="E1106" s="2" t="s">
        <v>12</v>
      </c>
      <c r="F1106" s="2">
        <f>VLOOKUP(C1106,'Five Year Alumni Srvy 2016 Data'!C:F,4,FALSE)</f>
        <v>1</v>
      </c>
      <c r="G1106" s="2" t="str">
        <f>VLOOKUP(F1106,Coding!K:L,2,FALSE)</f>
        <v>URM</v>
      </c>
      <c r="H1106" t="s">
        <v>448</v>
      </c>
      <c r="I1106" t="s">
        <v>261</v>
      </c>
      <c r="J1106" t="s">
        <v>10</v>
      </c>
      <c r="K1106" t="s">
        <v>161</v>
      </c>
      <c r="L1106" s="3"/>
      <c r="M1106" t="s">
        <v>52</v>
      </c>
      <c r="N1106" t="s">
        <v>162</v>
      </c>
    </row>
    <row r="1107" spans="1:15" x14ac:dyDescent="0.25">
      <c r="A1107" s="2">
        <v>1</v>
      </c>
      <c r="B1107" s="2">
        <v>2016</v>
      </c>
      <c r="C1107" t="s">
        <v>447</v>
      </c>
      <c r="D1107" t="s">
        <v>48</v>
      </c>
      <c r="E1107" s="2" t="s">
        <v>12</v>
      </c>
      <c r="F1107" s="2">
        <f>VLOOKUP(C1107,'Five Year Alumni Srvy 2016 Data'!C:F,4,FALSE)</f>
        <v>1</v>
      </c>
      <c r="G1107" s="2" t="str">
        <f>VLOOKUP(F1107,Coding!K:L,2,FALSE)</f>
        <v>URM</v>
      </c>
      <c r="H1107" t="s">
        <v>448</v>
      </c>
      <c r="I1107" t="s">
        <v>261</v>
      </c>
      <c r="J1107" t="s">
        <v>10</v>
      </c>
      <c r="K1107" t="s">
        <v>163</v>
      </c>
      <c r="L1107" s="2">
        <v>2</v>
      </c>
      <c r="M1107" t="s">
        <v>52</v>
      </c>
      <c r="N1107" t="s">
        <v>164</v>
      </c>
      <c r="O1107" t="s">
        <v>177</v>
      </c>
    </row>
    <row r="1108" spans="1:15" x14ac:dyDescent="0.25">
      <c r="A1108" s="2">
        <v>1</v>
      </c>
      <c r="B1108" s="2">
        <v>2016</v>
      </c>
      <c r="C1108" t="s">
        <v>456</v>
      </c>
      <c r="D1108" t="s">
        <v>204</v>
      </c>
      <c r="E1108" s="2" t="s">
        <v>12</v>
      </c>
      <c r="F1108" s="2">
        <f>VLOOKUP(C1108,'Five Year Alumni Srvy 2016 Data'!C:F,4,FALSE)</f>
        <v>1</v>
      </c>
      <c r="G1108" s="2" t="str">
        <f>VLOOKUP(F1108,Coding!K:L,2,FALSE)</f>
        <v>URM</v>
      </c>
      <c r="H1108" t="s">
        <v>382</v>
      </c>
      <c r="I1108" t="s">
        <v>328</v>
      </c>
      <c r="J1108" t="s">
        <v>10</v>
      </c>
      <c r="K1108" t="s">
        <v>51</v>
      </c>
      <c r="L1108" s="3"/>
      <c r="M1108" t="s">
        <v>52</v>
      </c>
      <c r="N1108" t="s">
        <v>53</v>
      </c>
    </row>
    <row r="1109" spans="1:15" x14ac:dyDescent="0.25">
      <c r="A1109" s="2">
        <v>1</v>
      </c>
      <c r="B1109" s="2">
        <v>2016</v>
      </c>
      <c r="C1109" t="s">
        <v>456</v>
      </c>
      <c r="D1109" t="s">
        <v>204</v>
      </c>
      <c r="E1109" s="2" t="s">
        <v>12</v>
      </c>
      <c r="F1109" s="2">
        <f>VLOOKUP(C1109,'Five Year Alumni Srvy 2016 Data'!C:F,4,FALSE)</f>
        <v>1</v>
      </c>
      <c r="G1109" s="2" t="str">
        <f>VLOOKUP(F1109,Coding!K:L,2,FALSE)</f>
        <v>URM</v>
      </c>
      <c r="H1109" t="s">
        <v>382</v>
      </c>
      <c r="I1109" t="s">
        <v>328</v>
      </c>
      <c r="J1109" t="s">
        <v>10</v>
      </c>
      <c r="K1109" t="s">
        <v>72</v>
      </c>
      <c r="L1109" s="3"/>
      <c r="M1109" t="s">
        <v>52</v>
      </c>
      <c r="N1109" t="s">
        <v>73</v>
      </c>
    </row>
    <row r="1110" spans="1:15" x14ac:dyDescent="0.25">
      <c r="A1110" s="2">
        <v>1</v>
      </c>
      <c r="B1110" s="2">
        <v>2016</v>
      </c>
      <c r="C1110" t="s">
        <v>456</v>
      </c>
      <c r="D1110" t="s">
        <v>204</v>
      </c>
      <c r="E1110" s="2" t="s">
        <v>12</v>
      </c>
      <c r="F1110" s="2">
        <f>VLOOKUP(C1110,'Five Year Alumni Srvy 2016 Data'!C:F,4,FALSE)</f>
        <v>1</v>
      </c>
      <c r="G1110" s="2" t="str">
        <f>VLOOKUP(F1110,Coding!K:L,2,FALSE)</f>
        <v>URM</v>
      </c>
      <c r="H1110" t="s">
        <v>382</v>
      </c>
      <c r="I1110" t="s">
        <v>328</v>
      </c>
      <c r="J1110" t="s">
        <v>10</v>
      </c>
      <c r="K1110" t="s">
        <v>133</v>
      </c>
      <c r="L1110" s="2">
        <v>2</v>
      </c>
      <c r="M1110" t="s">
        <v>52</v>
      </c>
      <c r="N1110" t="s">
        <v>134</v>
      </c>
      <c r="O1110" t="s">
        <v>63</v>
      </c>
    </row>
    <row r="1111" spans="1:15" x14ac:dyDescent="0.25">
      <c r="A1111" s="2">
        <v>1</v>
      </c>
      <c r="B1111" s="2">
        <v>2016</v>
      </c>
      <c r="C1111" t="s">
        <v>456</v>
      </c>
      <c r="D1111" t="s">
        <v>204</v>
      </c>
      <c r="E1111" s="2" t="s">
        <v>12</v>
      </c>
      <c r="F1111" s="2">
        <f>VLOOKUP(C1111,'Five Year Alumni Srvy 2016 Data'!C:F,4,FALSE)</f>
        <v>1</v>
      </c>
      <c r="G1111" s="2" t="str">
        <f>VLOOKUP(F1111,Coding!K:L,2,FALSE)</f>
        <v>URM</v>
      </c>
      <c r="H1111" t="s">
        <v>382</v>
      </c>
      <c r="I1111" t="s">
        <v>328</v>
      </c>
      <c r="J1111" t="s">
        <v>10</v>
      </c>
      <c r="K1111" t="s">
        <v>151</v>
      </c>
      <c r="L1111" s="3"/>
      <c r="M1111" t="s">
        <v>52</v>
      </c>
      <c r="N1111" t="s">
        <v>152</v>
      </c>
    </row>
    <row r="1112" spans="1:15" x14ac:dyDescent="0.25">
      <c r="A1112" s="2">
        <v>1</v>
      </c>
      <c r="B1112" s="2">
        <v>2016</v>
      </c>
      <c r="C1112" t="s">
        <v>456</v>
      </c>
      <c r="D1112" t="s">
        <v>204</v>
      </c>
      <c r="E1112" s="2" t="s">
        <v>12</v>
      </c>
      <c r="F1112" s="2">
        <f>VLOOKUP(C1112,'Five Year Alumni Srvy 2016 Data'!C:F,4,FALSE)</f>
        <v>1</v>
      </c>
      <c r="G1112" s="2" t="str">
        <f>VLOOKUP(F1112,Coding!K:L,2,FALSE)</f>
        <v>URM</v>
      </c>
      <c r="H1112" t="s">
        <v>382</v>
      </c>
      <c r="I1112" t="s">
        <v>328</v>
      </c>
      <c r="J1112" t="s">
        <v>10</v>
      </c>
      <c r="K1112" t="s">
        <v>159</v>
      </c>
      <c r="L1112" s="3"/>
      <c r="M1112" t="s">
        <v>52</v>
      </c>
      <c r="N1112" t="s">
        <v>160</v>
      </c>
    </row>
    <row r="1113" spans="1:15" x14ac:dyDescent="0.25">
      <c r="A1113" s="2">
        <v>1</v>
      </c>
      <c r="B1113" s="2">
        <v>2016</v>
      </c>
      <c r="C1113" t="s">
        <v>456</v>
      </c>
      <c r="D1113" t="s">
        <v>204</v>
      </c>
      <c r="E1113" s="2" t="s">
        <v>12</v>
      </c>
      <c r="F1113" s="2">
        <f>VLOOKUP(C1113,'Five Year Alumni Srvy 2016 Data'!C:F,4,FALSE)</f>
        <v>1</v>
      </c>
      <c r="G1113" s="2" t="str">
        <f>VLOOKUP(F1113,Coding!K:L,2,FALSE)</f>
        <v>URM</v>
      </c>
      <c r="H1113" t="s">
        <v>382</v>
      </c>
      <c r="I1113" t="s">
        <v>328</v>
      </c>
      <c r="J1113" t="s">
        <v>10</v>
      </c>
      <c r="K1113" t="s">
        <v>161</v>
      </c>
      <c r="L1113" s="3"/>
      <c r="M1113" t="s">
        <v>52</v>
      </c>
      <c r="N1113" t="s">
        <v>162</v>
      </c>
    </row>
    <row r="1114" spans="1:15" x14ac:dyDescent="0.25">
      <c r="A1114" s="2">
        <v>1</v>
      </c>
      <c r="B1114" s="2">
        <v>2016</v>
      </c>
      <c r="C1114" t="s">
        <v>456</v>
      </c>
      <c r="D1114" t="s">
        <v>204</v>
      </c>
      <c r="E1114" s="2" t="s">
        <v>12</v>
      </c>
      <c r="F1114" s="2">
        <f>VLOOKUP(C1114,'Five Year Alumni Srvy 2016 Data'!C:F,4,FALSE)</f>
        <v>1</v>
      </c>
      <c r="G1114" s="2" t="str">
        <f>VLOOKUP(F1114,Coding!K:L,2,FALSE)</f>
        <v>URM</v>
      </c>
      <c r="H1114" t="s">
        <v>382</v>
      </c>
      <c r="I1114" t="s">
        <v>328</v>
      </c>
      <c r="J1114" t="s">
        <v>10</v>
      </c>
      <c r="K1114" t="s">
        <v>163</v>
      </c>
      <c r="L1114" s="2">
        <v>1</v>
      </c>
      <c r="M1114" t="s">
        <v>52</v>
      </c>
      <c r="N1114" t="s">
        <v>164</v>
      </c>
      <c r="O1114" t="s">
        <v>165</v>
      </c>
    </row>
    <row r="1115" spans="1:15" x14ac:dyDescent="0.25">
      <c r="A1115" s="2">
        <v>1</v>
      </c>
      <c r="B1115" s="2">
        <v>2016</v>
      </c>
      <c r="C1115" t="s">
        <v>457</v>
      </c>
      <c r="D1115" t="s">
        <v>169</v>
      </c>
      <c r="E1115" s="2" t="s">
        <v>12</v>
      </c>
      <c r="F1115" s="2">
        <f>VLOOKUP(C1115,'Five Year Alumni Srvy 2016 Data'!C:F,4,FALSE)</f>
        <v>1</v>
      </c>
      <c r="G1115" s="2" t="str">
        <f>VLOOKUP(F1115,Coding!K:L,2,FALSE)</f>
        <v>URM</v>
      </c>
      <c r="H1115" t="s">
        <v>409</v>
      </c>
      <c r="I1115" t="s">
        <v>409</v>
      </c>
      <c r="J1115" t="s">
        <v>19</v>
      </c>
      <c r="K1115" t="s">
        <v>51</v>
      </c>
      <c r="L1115" s="2">
        <v>6</v>
      </c>
      <c r="M1115" t="s">
        <v>52</v>
      </c>
      <c r="N1115" t="s">
        <v>53</v>
      </c>
      <c r="O1115" t="s">
        <v>172</v>
      </c>
    </row>
    <row r="1116" spans="1:15" x14ac:dyDescent="0.25">
      <c r="A1116" s="2">
        <v>1</v>
      </c>
      <c r="B1116" s="2">
        <v>2016</v>
      </c>
      <c r="C1116" t="s">
        <v>457</v>
      </c>
      <c r="D1116" t="s">
        <v>169</v>
      </c>
      <c r="E1116" s="2" t="s">
        <v>12</v>
      </c>
      <c r="F1116" s="2">
        <f>VLOOKUP(C1116,'Five Year Alumni Srvy 2016 Data'!C:F,4,FALSE)</f>
        <v>1</v>
      </c>
      <c r="G1116" s="2" t="str">
        <f>VLOOKUP(F1116,Coding!K:L,2,FALSE)</f>
        <v>URM</v>
      </c>
      <c r="H1116" t="s">
        <v>409</v>
      </c>
      <c r="I1116" t="s">
        <v>409</v>
      </c>
      <c r="J1116" t="s">
        <v>19</v>
      </c>
      <c r="K1116" t="s">
        <v>72</v>
      </c>
      <c r="L1116" s="2">
        <v>1</v>
      </c>
      <c r="M1116" t="s">
        <v>52</v>
      </c>
      <c r="N1116" t="s">
        <v>73</v>
      </c>
      <c r="O1116" t="s">
        <v>177</v>
      </c>
    </row>
    <row r="1117" spans="1:15" x14ac:dyDescent="0.25">
      <c r="A1117" s="2">
        <v>1</v>
      </c>
      <c r="B1117" s="2">
        <v>2016</v>
      </c>
      <c r="C1117" t="s">
        <v>457</v>
      </c>
      <c r="D1117" t="s">
        <v>169</v>
      </c>
      <c r="E1117" s="2" t="s">
        <v>12</v>
      </c>
      <c r="F1117" s="2">
        <f>VLOOKUP(C1117,'Five Year Alumni Srvy 2016 Data'!C:F,4,FALSE)</f>
        <v>1</v>
      </c>
      <c r="G1117" s="2" t="str">
        <f>VLOOKUP(F1117,Coding!K:L,2,FALSE)</f>
        <v>URM</v>
      </c>
      <c r="H1117" t="s">
        <v>409</v>
      </c>
      <c r="I1117" t="s">
        <v>409</v>
      </c>
      <c r="J1117" t="s">
        <v>19</v>
      </c>
      <c r="K1117" t="s">
        <v>133</v>
      </c>
      <c r="L1117" s="2">
        <v>1</v>
      </c>
      <c r="M1117" t="s">
        <v>52</v>
      </c>
      <c r="N1117" t="s">
        <v>134</v>
      </c>
      <c r="O1117" t="s">
        <v>177</v>
      </c>
    </row>
    <row r="1118" spans="1:15" x14ac:dyDescent="0.25">
      <c r="A1118" s="2">
        <v>1</v>
      </c>
      <c r="B1118" s="2">
        <v>2016</v>
      </c>
      <c r="C1118" t="s">
        <v>457</v>
      </c>
      <c r="D1118" t="s">
        <v>169</v>
      </c>
      <c r="E1118" s="2" t="s">
        <v>12</v>
      </c>
      <c r="F1118" s="2">
        <f>VLOOKUP(C1118,'Five Year Alumni Srvy 2016 Data'!C:F,4,FALSE)</f>
        <v>1</v>
      </c>
      <c r="G1118" s="2" t="str">
        <f>VLOOKUP(F1118,Coding!K:L,2,FALSE)</f>
        <v>URM</v>
      </c>
      <c r="H1118" t="s">
        <v>409</v>
      </c>
      <c r="I1118" t="s">
        <v>409</v>
      </c>
      <c r="J1118" t="s">
        <v>19</v>
      </c>
      <c r="K1118" t="s">
        <v>151</v>
      </c>
      <c r="L1118" s="2">
        <v>8</v>
      </c>
      <c r="M1118" t="s">
        <v>52</v>
      </c>
      <c r="N1118" t="s">
        <v>152</v>
      </c>
      <c r="O1118" t="s">
        <v>437</v>
      </c>
    </row>
    <row r="1119" spans="1:15" x14ac:dyDescent="0.25">
      <c r="A1119" s="2">
        <v>1</v>
      </c>
      <c r="B1119" s="2">
        <v>2016</v>
      </c>
      <c r="C1119" t="s">
        <v>457</v>
      </c>
      <c r="D1119" t="s">
        <v>169</v>
      </c>
      <c r="E1119" s="2" t="s">
        <v>12</v>
      </c>
      <c r="F1119" s="2">
        <f>VLOOKUP(C1119,'Five Year Alumni Srvy 2016 Data'!C:F,4,FALSE)</f>
        <v>1</v>
      </c>
      <c r="G1119" s="2" t="str">
        <f>VLOOKUP(F1119,Coding!K:L,2,FALSE)</f>
        <v>URM</v>
      </c>
      <c r="H1119" t="s">
        <v>409</v>
      </c>
      <c r="I1119" t="s">
        <v>409</v>
      </c>
      <c r="J1119" t="s">
        <v>19</v>
      </c>
      <c r="K1119" t="s">
        <v>159</v>
      </c>
      <c r="L1119" s="3"/>
      <c r="M1119" t="s">
        <v>52</v>
      </c>
      <c r="N1119" t="s">
        <v>160</v>
      </c>
    </row>
    <row r="1120" spans="1:15" x14ac:dyDescent="0.25">
      <c r="A1120" s="2">
        <v>1</v>
      </c>
      <c r="B1120" s="2">
        <v>2016</v>
      </c>
      <c r="C1120" t="s">
        <v>457</v>
      </c>
      <c r="D1120" t="s">
        <v>169</v>
      </c>
      <c r="E1120" s="2" t="s">
        <v>12</v>
      </c>
      <c r="F1120" s="2">
        <f>VLOOKUP(C1120,'Five Year Alumni Srvy 2016 Data'!C:F,4,FALSE)</f>
        <v>1</v>
      </c>
      <c r="G1120" s="2" t="str">
        <f>VLOOKUP(F1120,Coding!K:L,2,FALSE)</f>
        <v>URM</v>
      </c>
      <c r="H1120" t="s">
        <v>409</v>
      </c>
      <c r="I1120" t="s">
        <v>409</v>
      </c>
      <c r="J1120" t="s">
        <v>19</v>
      </c>
      <c r="K1120" t="s">
        <v>161</v>
      </c>
      <c r="L1120" s="3"/>
      <c r="M1120" t="s">
        <v>52</v>
      </c>
      <c r="N1120" t="s">
        <v>162</v>
      </c>
    </row>
    <row r="1121" spans="1:15" x14ac:dyDescent="0.25">
      <c r="A1121" s="2">
        <v>1</v>
      </c>
      <c r="B1121" s="2">
        <v>2016</v>
      </c>
      <c r="C1121" t="s">
        <v>457</v>
      </c>
      <c r="D1121" t="s">
        <v>169</v>
      </c>
      <c r="E1121" s="2" t="s">
        <v>12</v>
      </c>
      <c r="F1121" s="2">
        <f>VLOOKUP(C1121,'Five Year Alumni Srvy 2016 Data'!C:F,4,FALSE)</f>
        <v>1</v>
      </c>
      <c r="G1121" s="2" t="str">
        <f>VLOOKUP(F1121,Coding!K:L,2,FALSE)</f>
        <v>URM</v>
      </c>
      <c r="H1121" t="s">
        <v>409</v>
      </c>
      <c r="I1121" t="s">
        <v>409</v>
      </c>
      <c r="J1121" t="s">
        <v>19</v>
      </c>
      <c r="K1121" t="s">
        <v>163</v>
      </c>
      <c r="L1121" s="2">
        <v>2</v>
      </c>
      <c r="M1121" t="s">
        <v>52</v>
      </c>
      <c r="N1121" t="s">
        <v>164</v>
      </c>
      <c r="O1121" t="s">
        <v>177</v>
      </c>
    </row>
    <row r="1122" spans="1:15" x14ac:dyDescent="0.25">
      <c r="A1122" s="2">
        <v>1</v>
      </c>
      <c r="B1122" s="2">
        <v>2016</v>
      </c>
      <c r="C1122" t="s">
        <v>458</v>
      </c>
      <c r="D1122" t="s">
        <v>169</v>
      </c>
      <c r="E1122" s="2" t="s">
        <v>12</v>
      </c>
      <c r="F1122" s="2">
        <f>VLOOKUP(C1122,'Five Year Alumni Srvy 2016 Data'!C:F,4,FALSE)</f>
        <v>1</v>
      </c>
      <c r="G1122" s="2" t="str">
        <f>VLOOKUP(F1122,Coding!K:L,2,FALSE)</f>
        <v>URM</v>
      </c>
      <c r="H1122" t="s">
        <v>459</v>
      </c>
      <c r="I1122" t="s">
        <v>220</v>
      </c>
      <c r="J1122" t="s">
        <v>19</v>
      </c>
      <c r="K1122" t="s">
        <v>51</v>
      </c>
      <c r="L1122" s="3"/>
      <c r="M1122" t="s">
        <v>52</v>
      </c>
      <c r="N1122" t="s">
        <v>53</v>
      </c>
    </row>
    <row r="1123" spans="1:15" x14ac:dyDescent="0.25">
      <c r="A1123" s="2">
        <v>1</v>
      </c>
      <c r="B1123" s="2">
        <v>2016</v>
      </c>
      <c r="C1123" t="s">
        <v>458</v>
      </c>
      <c r="D1123" t="s">
        <v>169</v>
      </c>
      <c r="E1123" s="2" t="s">
        <v>12</v>
      </c>
      <c r="F1123" s="2">
        <f>VLOOKUP(C1123,'Five Year Alumni Srvy 2016 Data'!C:F,4,FALSE)</f>
        <v>1</v>
      </c>
      <c r="G1123" s="2" t="str">
        <f>VLOOKUP(F1123,Coding!K:L,2,FALSE)</f>
        <v>URM</v>
      </c>
      <c r="H1123" t="s">
        <v>459</v>
      </c>
      <c r="I1123" t="s">
        <v>220</v>
      </c>
      <c r="J1123" t="s">
        <v>19</v>
      </c>
      <c r="K1123" t="s">
        <v>72</v>
      </c>
      <c r="L1123" s="3"/>
      <c r="M1123" t="s">
        <v>52</v>
      </c>
      <c r="N1123" t="s">
        <v>73</v>
      </c>
    </row>
    <row r="1124" spans="1:15" x14ac:dyDescent="0.25">
      <c r="A1124" s="2">
        <v>1</v>
      </c>
      <c r="B1124" s="2">
        <v>2016</v>
      </c>
      <c r="C1124" t="s">
        <v>458</v>
      </c>
      <c r="D1124" t="s">
        <v>169</v>
      </c>
      <c r="E1124" s="2" t="s">
        <v>12</v>
      </c>
      <c r="F1124" s="2">
        <f>VLOOKUP(C1124,'Five Year Alumni Srvy 2016 Data'!C:F,4,FALSE)</f>
        <v>1</v>
      </c>
      <c r="G1124" s="2" t="str">
        <f>VLOOKUP(F1124,Coding!K:L,2,FALSE)</f>
        <v>URM</v>
      </c>
      <c r="H1124" t="s">
        <v>459</v>
      </c>
      <c r="I1124" t="s">
        <v>220</v>
      </c>
      <c r="J1124" t="s">
        <v>19</v>
      </c>
      <c r="K1124" t="s">
        <v>133</v>
      </c>
      <c r="L1124" s="2">
        <v>2</v>
      </c>
      <c r="M1124" t="s">
        <v>52</v>
      </c>
      <c r="N1124" t="s">
        <v>134</v>
      </c>
      <c r="O1124" t="s">
        <v>63</v>
      </c>
    </row>
    <row r="1125" spans="1:15" x14ac:dyDescent="0.25">
      <c r="A1125" s="2">
        <v>1</v>
      </c>
      <c r="B1125" s="2">
        <v>2016</v>
      </c>
      <c r="C1125" t="s">
        <v>458</v>
      </c>
      <c r="D1125" t="s">
        <v>169</v>
      </c>
      <c r="E1125" s="2" t="s">
        <v>12</v>
      </c>
      <c r="F1125" s="2">
        <f>VLOOKUP(C1125,'Five Year Alumni Srvy 2016 Data'!C:F,4,FALSE)</f>
        <v>1</v>
      </c>
      <c r="G1125" s="2" t="str">
        <f>VLOOKUP(F1125,Coding!K:L,2,FALSE)</f>
        <v>URM</v>
      </c>
      <c r="H1125" t="s">
        <v>459</v>
      </c>
      <c r="I1125" t="s">
        <v>220</v>
      </c>
      <c r="J1125" t="s">
        <v>19</v>
      </c>
      <c r="K1125" t="s">
        <v>151</v>
      </c>
      <c r="L1125" s="3"/>
      <c r="M1125" t="s">
        <v>52</v>
      </c>
      <c r="N1125" t="s">
        <v>152</v>
      </c>
    </row>
    <row r="1126" spans="1:15" x14ac:dyDescent="0.25">
      <c r="A1126" s="2">
        <v>1</v>
      </c>
      <c r="B1126" s="2">
        <v>2016</v>
      </c>
      <c r="C1126" t="s">
        <v>458</v>
      </c>
      <c r="D1126" t="s">
        <v>169</v>
      </c>
      <c r="E1126" s="2" t="s">
        <v>12</v>
      </c>
      <c r="F1126" s="2">
        <f>VLOOKUP(C1126,'Five Year Alumni Srvy 2016 Data'!C:F,4,FALSE)</f>
        <v>1</v>
      </c>
      <c r="G1126" s="2" t="str">
        <f>VLOOKUP(F1126,Coding!K:L,2,FALSE)</f>
        <v>URM</v>
      </c>
      <c r="H1126" t="s">
        <v>459</v>
      </c>
      <c r="I1126" t="s">
        <v>220</v>
      </c>
      <c r="J1126" t="s">
        <v>19</v>
      </c>
      <c r="K1126" t="s">
        <v>159</v>
      </c>
      <c r="L1126" s="3"/>
      <c r="M1126" t="s">
        <v>52</v>
      </c>
      <c r="N1126" t="s">
        <v>160</v>
      </c>
    </row>
    <row r="1127" spans="1:15" x14ac:dyDescent="0.25">
      <c r="A1127" s="2">
        <v>1</v>
      </c>
      <c r="B1127" s="2">
        <v>2016</v>
      </c>
      <c r="C1127" t="s">
        <v>458</v>
      </c>
      <c r="D1127" t="s">
        <v>169</v>
      </c>
      <c r="E1127" s="2" t="s">
        <v>12</v>
      </c>
      <c r="F1127" s="2">
        <f>VLOOKUP(C1127,'Five Year Alumni Srvy 2016 Data'!C:F,4,FALSE)</f>
        <v>1</v>
      </c>
      <c r="G1127" s="2" t="str">
        <f>VLOOKUP(F1127,Coding!K:L,2,FALSE)</f>
        <v>URM</v>
      </c>
      <c r="H1127" t="s">
        <v>459</v>
      </c>
      <c r="I1127" t="s">
        <v>220</v>
      </c>
      <c r="J1127" t="s">
        <v>19</v>
      </c>
      <c r="K1127" t="s">
        <v>161</v>
      </c>
      <c r="L1127" s="3"/>
      <c r="M1127" t="s">
        <v>52</v>
      </c>
      <c r="N1127" t="s">
        <v>162</v>
      </c>
    </row>
    <row r="1128" spans="1:15" x14ac:dyDescent="0.25">
      <c r="A1128" s="2">
        <v>1</v>
      </c>
      <c r="B1128" s="2">
        <v>2016</v>
      </c>
      <c r="C1128" t="s">
        <v>458</v>
      </c>
      <c r="D1128" t="s">
        <v>169</v>
      </c>
      <c r="E1128" s="2" t="s">
        <v>12</v>
      </c>
      <c r="F1128" s="2">
        <f>VLOOKUP(C1128,'Five Year Alumni Srvy 2016 Data'!C:F,4,FALSE)</f>
        <v>1</v>
      </c>
      <c r="G1128" s="2" t="str">
        <f>VLOOKUP(F1128,Coding!K:L,2,FALSE)</f>
        <v>URM</v>
      </c>
      <c r="H1128" t="s">
        <v>459</v>
      </c>
      <c r="I1128" t="s">
        <v>220</v>
      </c>
      <c r="J1128" t="s">
        <v>19</v>
      </c>
      <c r="K1128" t="s">
        <v>163</v>
      </c>
      <c r="L1128" s="2">
        <v>2</v>
      </c>
      <c r="M1128" t="s">
        <v>52</v>
      </c>
      <c r="N1128" t="s">
        <v>164</v>
      </c>
      <c r="O1128" t="s">
        <v>177</v>
      </c>
    </row>
    <row r="1129" spans="1:15" x14ac:dyDescent="0.25">
      <c r="A1129" s="2">
        <v>1</v>
      </c>
      <c r="B1129" s="2">
        <v>2016</v>
      </c>
      <c r="C1129" t="s">
        <v>467</v>
      </c>
      <c r="D1129" t="s">
        <v>264</v>
      </c>
      <c r="E1129" s="2" t="s">
        <v>12</v>
      </c>
      <c r="F1129" s="2">
        <f>VLOOKUP(C1129,'Five Year Alumni Srvy 2016 Data'!C:F,4,FALSE)</f>
        <v>1</v>
      </c>
      <c r="G1129" s="2" t="str">
        <f>VLOOKUP(F1129,Coding!K:L,2,FALSE)</f>
        <v>URM</v>
      </c>
      <c r="H1129" t="s">
        <v>235</v>
      </c>
      <c r="I1129" t="s">
        <v>236</v>
      </c>
      <c r="J1129" t="s">
        <v>15</v>
      </c>
      <c r="K1129" t="s">
        <v>51</v>
      </c>
      <c r="L1129" s="3"/>
      <c r="M1129" t="s">
        <v>52</v>
      </c>
      <c r="N1129" t="s">
        <v>53</v>
      </c>
    </row>
    <row r="1130" spans="1:15" x14ac:dyDescent="0.25">
      <c r="A1130" s="2">
        <v>1</v>
      </c>
      <c r="B1130" s="2">
        <v>2016</v>
      </c>
      <c r="C1130" t="s">
        <v>467</v>
      </c>
      <c r="D1130" t="s">
        <v>264</v>
      </c>
      <c r="E1130" s="2" t="s">
        <v>12</v>
      </c>
      <c r="F1130" s="2">
        <f>VLOOKUP(C1130,'Five Year Alumni Srvy 2016 Data'!C:F,4,FALSE)</f>
        <v>1</v>
      </c>
      <c r="G1130" s="2" t="str">
        <f>VLOOKUP(F1130,Coding!K:L,2,FALSE)</f>
        <v>URM</v>
      </c>
      <c r="H1130" t="s">
        <v>235</v>
      </c>
      <c r="I1130" t="s">
        <v>236</v>
      </c>
      <c r="J1130" t="s">
        <v>15</v>
      </c>
      <c r="K1130" t="s">
        <v>72</v>
      </c>
      <c r="L1130" s="3"/>
      <c r="M1130" t="s">
        <v>52</v>
      </c>
      <c r="N1130" t="s">
        <v>73</v>
      </c>
    </row>
    <row r="1131" spans="1:15" x14ac:dyDescent="0.25">
      <c r="A1131" s="2">
        <v>1</v>
      </c>
      <c r="B1131" s="2">
        <v>2016</v>
      </c>
      <c r="C1131" t="s">
        <v>467</v>
      </c>
      <c r="D1131" t="s">
        <v>264</v>
      </c>
      <c r="E1131" s="2" t="s">
        <v>12</v>
      </c>
      <c r="F1131" s="2">
        <f>VLOOKUP(C1131,'Five Year Alumni Srvy 2016 Data'!C:F,4,FALSE)</f>
        <v>1</v>
      </c>
      <c r="G1131" s="2" t="str">
        <f>VLOOKUP(F1131,Coding!K:L,2,FALSE)</f>
        <v>URM</v>
      </c>
      <c r="H1131" t="s">
        <v>235</v>
      </c>
      <c r="I1131" t="s">
        <v>236</v>
      </c>
      <c r="J1131" t="s">
        <v>15</v>
      </c>
      <c r="K1131" t="s">
        <v>133</v>
      </c>
      <c r="L1131" s="3"/>
      <c r="M1131" t="s">
        <v>52</v>
      </c>
      <c r="N1131" t="s">
        <v>134</v>
      </c>
    </row>
    <row r="1132" spans="1:15" x14ac:dyDescent="0.25">
      <c r="A1132" s="2">
        <v>1</v>
      </c>
      <c r="B1132" s="2">
        <v>2016</v>
      </c>
      <c r="C1132" t="s">
        <v>467</v>
      </c>
      <c r="D1132" t="s">
        <v>264</v>
      </c>
      <c r="E1132" s="2" t="s">
        <v>12</v>
      </c>
      <c r="F1132" s="2">
        <f>VLOOKUP(C1132,'Five Year Alumni Srvy 2016 Data'!C:F,4,FALSE)</f>
        <v>1</v>
      </c>
      <c r="G1132" s="2" t="str">
        <f>VLOOKUP(F1132,Coding!K:L,2,FALSE)</f>
        <v>URM</v>
      </c>
      <c r="H1132" t="s">
        <v>235</v>
      </c>
      <c r="I1132" t="s">
        <v>236</v>
      </c>
      <c r="J1132" t="s">
        <v>15</v>
      </c>
      <c r="K1132" t="s">
        <v>151</v>
      </c>
      <c r="L1132" s="3"/>
      <c r="M1132" t="s">
        <v>52</v>
      </c>
      <c r="N1132" t="s">
        <v>152</v>
      </c>
    </row>
    <row r="1133" spans="1:15" x14ac:dyDescent="0.25">
      <c r="A1133" s="2">
        <v>1</v>
      </c>
      <c r="B1133" s="2">
        <v>2016</v>
      </c>
      <c r="C1133" t="s">
        <v>467</v>
      </c>
      <c r="D1133" t="s">
        <v>264</v>
      </c>
      <c r="E1133" s="2" t="s">
        <v>12</v>
      </c>
      <c r="F1133" s="2">
        <f>VLOOKUP(C1133,'Five Year Alumni Srvy 2016 Data'!C:F,4,FALSE)</f>
        <v>1</v>
      </c>
      <c r="G1133" s="2" t="str">
        <f>VLOOKUP(F1133,Coding!K:L,2,FALSE)</f>
        <v>URM</v>
      </c>
      <c r="H1133" t="s">
        <v>235</v>
      </c>
      <c r="I1133" t="s">
        <v>236</v>
      </c>
      <c r="J1133" t="s">
        <v>15</v>
      </c>
      <c r="K1133" t="s">
        <v>159</v>
      </c>
      <c r="L1133" s="3"/>
      <c r="M1133" t="s">
        <v>52</v>
      </c>
      <c r="N1133" t="s">
        <v>160</v>
      </c>
    </row>
    <row r="1134" spans="1:15" x14ac:dyDescent="0.25">
      <c r="A1134" s="2">
        <v>1</v>
      </c>
      <c r="B1134" s="2">
        <v>2016</v>
      </c>
      <c r="C1134" t="s">
        <v>467</v>
      </c>
      <c r="D1134" t="s">
        <v>264</v>
      </c>
      <c r="E1134" s="2" t="s">
        <v>12</v>
      </c>
      <c r="F1134" s="2">
        <f>VLOOKUP(C1134,'Five Year Alumni Srvy 2016 Data'!C:F,4,FALSE)</f>
        <v>1</v>
      </c>
      <c r="G1134" s="2" t="str">
        <f>VLOOKUP(F1134,Coding!K:L,2,FALSE)</f>
        <v>URM</v>
      </c>
      <c r="H1134" t="s">
        <v>235</v>
      </c>
      <c r="I1134" t="s">
        <v>236</v>
      </c>
      <c r="J1134" t="s">
        <v>15</v>
      </c>
      <c r="K1134" t="s">
        <v>161</v>
      </c>
      <c r="L1134" s="3"/>
      <c r="M1134" t="s">
        <v>52</v>
      </c>
      <c r="N1134" t="s">
        <v>162</v>
      </c>
    </row>
    <row r="1135" spans="1:15" x14ac:dyDescent="0.25">
      <c r="A1135" s="2">
        <v>1</v>
      </c>
      <c r="B1135" s="2">
        <v>2016</v>
      </c>
      <c r="C1135" t="s">
        <v>467</v>
      </c>
      <c r="D1135" t="s">
        <v>264</v>
      </c>
      <c r="E1135" s="2" t="s">
        <v>12</v>
      </c>
      <c r="F1135" s="2">
        <f>VLOOKUP(C1135,'Five Year Alumni Srvy 2016 Data'!C:F,4,FALSE)</f>
        <v>1</v>
      </c>
      <c r="G1135" s="2" t="str">
        <f>VLOOKUP(F1135,Coding!K:L,2,FALSE)</f>
        <v>URM</v>
      </c>
      <c r="H1135" t="s">
        <v>235</v>
      </c>
      <c r="I1135" t="s">
        <v>236</v>
      </c>
      <c r="J1135" t="s">
        <v>15</v>
      </c>
      <c r="K1135" t="s">
        <v>163</v>
      </c>
      <c r="L1135" s="3"/>
      <c r="M1135" t="s">
        <v>52</v>
      </c>
      <c r="N1135" t="s">
        <v>164</v>
      </c>
    </row>
    <row r="1136" spans="1:15" x14ac:dyDescent="0.25">
      <c r="A1136" s="2">
        <v>1</v>
      </c>
      <c r="B1136" s="2">
        <v>2016</v>
      </c>
      <c r="C1136" t="s">
        <v>470</v>
      </c>
      <c r="D1136" t="s">
        <v>48</v>
      </c>
      <c r="E1136" s="2" t="s">
        <v>12</v>
      </c>
      <c r="F1136" s="2">
        <f>VLOOKUP(C1136,'Five Year Alumni Srvy 2016 Data'!C:F,4,FALSE)</f>
        <v>1</v>
      </c>
      <c r="G1136" s="2" t="str">
        <f>VLOOKUP(F1136,Coding!K:L,2,FALSE)</f>
        <v>URM</v>
      </c>
      <c r="H1136" t="s">
        <v>471</v>
      </c>
      <c r="I1136" t="s">
        <v>452</v>
      </c>
      <c r="J1136" t="s">
        <v>21</v>
      </c>
      <c r="K1136" t="s">
        <v>51</v>
      </c>
      <c r="L1136" s="3"/>
      <c r="M1136" t="s">
        <v>52</v>
      </c>
      <c r="N1136" t="s">
        <v>53</v>
      </c>
    </row>
    <row r="1137" spans="1:15" x14ac:dyDescent="0.25">
      <c r="A1137" s="2">
        <v>1</v>
      </c>
      <c r="B1137" s="2">
        <v>2016</v>
      </c>
      <c r="C1137" t="s">
        <v>470</v>
      </c>
      <c r="D1137" t="s">
        <v>48</v>
      </c>
      <c r="E1137" s="2" t="s">
        <v>12</v>
      </c>
      <c r="F1137" s="2">
        <f>VLOOKUP(C1137,'Five Year Alumni Srvy 2016 Data'!C:F,4,FALSE)</f>
        <v>1</v>
      </c>
      <c r="G1137" s="2" t="str">
        <f>VLOOKUP(F1137,Coding!K:L,2,FALSE)</f>
        <v>URM</v>
      </c>
      <c r="H1137" t="s">
        <v>471</v>
      </c>
      <c r="I1137" t="s">
        <v>452</v>
      </c>
      <c r="J1137" t="s">
        <v>21</v>
      </c>
      <c r="K1137" t="s">
        <v>72</v>
      </c>
      <c r="L1137" s="3"/>
      <c r="M1137" t="s">
        <v>52</v>
      </c>
      <c r="N1137" t="s">
        <v>73</v>
      </c>
    </row>
    <row r="1138" spans="1:15" x14ac:dyDescent="0.25">
      <c r="A1138" s="2">
        <v>1</v>
      </c>
      <c r="B1138" s="2">
        <v>2016</v>
      </c>
      <c r="C1138" t="s">
        <v>470</v>
      </c>
      <c r="D1138" t="s">
        <v>48</v>
      </c>
      <c r="E1138" s="2" t="s">
        <v>12</v>
      </c>
      <c r="F1138" s="2">
        <f>VLOOKUP(C1138,'Five Year Alumni Srvy 2016 Data'!C:F,4,FALSE)</f>
        <v>1</v>
      </c>
      <c r="G1138" s="2" t="str">
        <f>VLOOKUP(F1138,Coding!K:L,2,FALSE)</f>
        <v>URM</v>
      </c>
      <c r="H1138" t="s">
        <v>471</v>
      </c>
      <c r="I1138" t="s">
        <v>452</v>
      </c>
      <c r="J1138" t="s">
        <v>21</v>
      </c>
      <c r="K1138" t="s">
        <v>133</v>
      </c>
      <c r="L1138" s="2">
        <v>2</v>
      </c>
      <c r="M1138" t="s">
        <v>52</v>
      </c>
      <c r="N1138" t="s">
        <v>134</v>
      </c>
      <c r="O1138" t="s">
        <v>63</v>
      </c>
    </row>
    <row r="1139" spans="1:15" x14ac:dyDescent="0.25">
      <c r="A1139" s="2">
        <v>1</v>
      </c>
      <c r="B1139" s="2">
        <v>2016</v>
      </c>
      <c r="C1139" t="s">
        <v>470</v>
      </c>
      <c r="D1139" t="s">
        <v>48</v>
      </c>
      <c r="E1139" s="2" t="s">
        <v>12</v>
      </c>
      <c r="F1139" s="2">
        <f>VLOOKUP(C1139,'Five Year Alumni Srvy 2016 Data'!C:F,4,FALSE)</f>
        <v>1</v>
      </c>
      <c r="G1139" s="2" t="str">
        <f>VLOOKUP(F1139,Coding!K:L,2,FALSE)</f>
        <v>URM</v>
      </c>
      <c r="H1139" t="s">
        <v>471</v>
      </c>
      <c r="I1139" t="s">
        <v>452</v>
      </c>
      <c r="J1139" t="s">
        <v>21</v>
      </c>
      <c r="K1139" t="s">
        <v>151</v>
      </c>
      <c r="L1139" s="3"/>
      <c r="M1139" t="s">
        <v>52</v>
      </c>
      <c r="N1139" t="s">
        <v>152</v>
      </c>
    </row>
    <row r="1140" spans="1:15" x14ac:dyDescent="0.25">
      <c r="A1140" s="2">
        <v>1</v>
      </c>
      <c r="B1140" s="2">
        <v>2016</v>
      </c>
      <c r="C1140" t="s">
        <v>470</v>
      </c>
      <c r="D1140" t="s">
        <v>48</v>
      </c>
      <c r="E1140" s="2" t="s">
        <v>12</v>
      </c>
      <c r="F1140" s="2">
        <f>VLOOKUP(C1140,'Five Year Alumni Srvy 2016 Data'!C:F,4,FALSE)</f>
        <v>1</v>
      </c>
      <c r="G1140" s="2" t="str">
        <f>VLOOKUP(F1140,Coding!K:L,2,FALSE)</f>
        <v>URM</v>
      </c>
      <c r="H1140" t="s">
        <v>471</v>
      </c>
      <c r="I1140" t="s">
        <v>452</v>
      </c>
      <c r="J1140" t="s">
        <v>21</v>
      </c>
      <c r="K1140" t="s">
        <v>159</v>
      </c>
      <c r="L1140" s="3"/>
      <c r="M1140" t="s">
        <v>52</v>
      </c>
      <c r="N1140" t="s">
        <v>160</v>
      </c>
    </row>
    <row r="1141" spans="1:15" x14ac:dyDescent="0.25">
      <c r="A1141" s="2">
        <v>1</v>
      </c>
      <c r="B1141" s="2">
        <v>2016</v>
      </c>
      <c r="C1141" t="s">
        <v>470</v>
      </c>
      <c r="D1141" t="s">
        <v>48</v>
      </c>
      <c r="E1141" s="2" t="s">
        <v>12</v>
      </c>
      <c r="F1141" s="2">
        <f>VLOOKUP(C1141,'Five Year Alumni Srvy 2016 Data'!C:F,4,FALSE)</f>
        <v>1</v>
      </c>
      <c r="G1141" s="2" t="str">
        <f>VLOOKUP(F1141,Coding!K:L,2,FALSE)</f>
        <v>URM</v>
      </c>
      <c r="H1141" t="s">
        <v>471</v>
      </c>
      <c r="I1141" t="s">
        <v>452</v>
      </c>
      <c r="J1141" t="s">
        <v>21</v>
      </c>
      <c r="K1141" t="s">
        <v>161</v>
      </c>
      <c r="L1141" s="3"/>
      <c r="M1141" t="s">
        <v>52</v>
      </c>
      <c r="N1141" t="s">
        <v>162</v>
      </c>
    </row>
    <row r="1142" spans="1:15" x14ac:dyDescent="0.25">
      <c r="A1142" s="2">
        <v>1</v>
      </c>
      <c r="B1142" s="2">
        <v>2016</v>
      </c>
      <c r="C1142" t="s">
        <v>470</v>
      </c>
      <c r="D1142" t="s">
        <v>48</v>
      </c>
      <c r="E1142" s="2" t="s">
        <v>12</v>
      </c>
      <c r="F1142" s="2">
        <f>VLOOKUP(C1142,'Five Year Alumni Srvy 2016 Data'!C:F,4,FALSE)</f>
        <v>1</v>
      </c>
      <c r="G1142" s="2" t="str">
        <f>VLOOKUP(F1142,Coding!K:L,2,FALSE)</f>
        <v>URM</v>
      </c>
      <c r="H1142" t="s">
        <v>471</v>
      </c>
      <c r="I1142" t="s">
        <v>452</v>
      </c>
      <c r="J1142" t="s">
        <v>21</v>
      </c>
      <c r="K1142" t="s">
        <v>163</v>
      </c>
      <c r="L1142" s="2">
        <v>1</v>
      </c>
      <c r="M1142" t="s">
        <v>52</v>
      </c>
      <c r="N1142" t="s">
        <v>164</v>
      </c>
      <c r="O1142" t="s">
        <v>165</v>
      </c>
    </row>
    <row r="1143" spans="1:15" x14ac:dyDescent="0.25">
      <c r="A1143" s="2">
        <v>1</v>
      </c>
      <c r="B1143" s="2">
        <v>2016</v>
      </c>
      <c r="C1143" t="s">
        <v>478</v>
      </c>
      <c r="D1143" t="s">
        <v>48</v>
      </c>
      <c r="E1143" s="2" t="s">
        <v>12</v>
      </c>
      <c r="F1143" s="2">
        <f>VLOOKUP(C1143,'Five Year Alumni Srvy 2016 Data'!C:F,4,FALSE)</f>
        <v>1</v>
      </c>
      <c r="G1143" s="2" t="str">
        <f>VLOOKUP(F1143,Coding!K:L,2,FALSE)</f>
        <v>URM</v>
      </c>
      <c r="H1143" t="s">
        <v>412</v>
      </c>
      <c r="I1143" t="s">
        <v>196</v>
      </c>
      <c r="J1143" t="s">
        <v>10</v>
      </c>
      <c r="K1143" t="s">
        <v>51</v>
      </c>
      <c r="L1143" s="2">
        <v>3</v>
      </c>
      <c r="M1143" t="s">
        <v>52</v>
      </c>
      <c r="N1143" t="s">
        <v>53</v>
      </c>
      <c r="O1143" t="s">
        <v>296</v>
      </c>
    </row>
    <row r="1144" spans="1:15" x14ac:dyDescent="0.25">
      <c r="A1144" s="2">
        <v>1</v>
      </c>
      <c r="B1144" s="2">
        <v>2016</v>
      </c>
      <c r="C1144" t="s">
        <v>478</v>
      </c>
      <c r="D1144" t="s">
        <v>48</v>
      </c>
      <c r="E1144" s="2" t="s">
        <v>12</v>
      </c>
      <c r="F1144" s="2">
        <f>VLOOKUP(C1144,'Five Year Alumni Srvy 2016 Data'!C:F,4,FALSE)</f>
        <v>1</v>
      </c>
      <c r="G1144" s="2" t="str">
        <f>VLOOKUP(F1144,Coding!K:L,2,FALSE)</f>
        <v>URM</v>
      </c>
      <c r="H1144" t="s">
        <v>412</v>
      </c>
      <c r="I1144" t="s">
        <v>196</v>
      </c>
      <c r="J1144" t="s">
        <v>10</v>
      </c>
      <c r="K1144" t="s">
        <v>72</v>
      </c>
      <c r="L1144" s="2">
        <v>1</v>
      </c>
      <c r="M1144" t="s">
        <v>52</v>
      </c>
      <c r="N1144" t="s">
        <v>73</v>
      </c>
      <c r="O1144" t="s">
        <v>177</v>
      </c>
    </row>
    <row r="1145" spans="1:15" x14ac:dyDescent="0.25">
      <c r="A1145" s="2">
        <v>1</v>
      </c>
      <c r="B1145" s="2">
        <v>2016</v>
      </c>
      <c r="C1145" t="s">
        <v>478</v>
      </c>
      <c r="D1145" t="s">
        <v>48</v>
      </c>
      <c r="E1145" s="2" t="s">
        <v>12</v>
      </c>
      <c r="F1145" s="2">
        <f>VLOOKUP(C1145,'Five Year Alumni Srvy 2016 Data'!C:F,4,FALSE)</f>
        <v>1</v>
      </c>
      <c r="G1145" s="2" t="str">
        <f>VLOOKUP(F1145,Coding!K:L,2,FALSE)</f>
        <v>URM</v>
      </c>
      <c r="H1145" t="s">
        <v>412</v>
      </c>
      <c r="I1145" t="s">
        <v>196</v>
      </c>
      <c r="J1145" t="s">
        <v>10</v>
      </c>
      <c r="K1145" t="s">
        <v>133</v>
      </c>
      <c r="L1145" s="2">
        <v>1</v>
      </c>
      <c r="M1145" t="s">
        <v>52</v>
      </c>
      <c r="N1145" t="s">
        <v>134</v>
      </c>
      <c r="O1145" t="s">
        <v>177</v>
      </c>
    </row>
    <row r="1146" spans="1:15" x14ac:dyDescent="0.25">
      <c r="A1146" s="2">
        <v>1</v>
      </c>
      <c r="B1146" s="2">
        <v>2016</v>
      </c>
      <c r="C1146" t="s">
        <v>478</v>
      </c>
      <c r="D1146" t="s">
        <v>48</v>
      </c>
      <c r="E1146" s="2" t="s">
        <v>12</v>
      </c>
      <c r="F1146" s="2">
        <f>VLOOKUP(C1146,'Five Year Alumni Srvy 2016 Data'!C:F,4,FALSE)</f>
        <v>1</v>
      </c>
      <c r="G1146" s="2" t="str">
        <f>VLOOKUP(F1146,Coding!K:L,2,FALSE)</f>
        <v>URM</v>
      </c>
      <c r="H1146" t="s">
        <v>412</v>
      </c>
      <c r="I1146" t="s">
        <v>196</v>
      </c>
      <c r="J1146" t="s">
        <v>10</v>
      </c>
      <c r="K1146" t="s">
        <v>151</v>
      </c>
      <c r="L1146" s="2">
        <v>11</v>
      </c>
      <c r="M1146" t="s">
        <v>52</v>
      </c>
      <c r="N1146" t="s">
        <v>152</v>
      </c>
      <c r="O1146" t="s">
        <v>357</v>
      </c>
    </row>
    <row r="1147" spans="1:15" x14ac:dyDescent="0.25">
      <c r="A1147" s="2">
        <v>1</v>
      </c>
      <c r="B1147" s="2">
        <v>2016</v>
      </c>
      <c r="C1147" t="s">
        <v>478</v>
      </c>
      <c r="D1147" t="s">
        <v>48</v>
      </c>
      <c r="E1147" s="2" t="s">
        <v>12</v>
      </c>
      <c r="F1147" s="2">
        <f>VLOOKUP(C1147,'Five Year Alumni Srvy 2016 Data'!C:F,4,FALSE)</f>
        <v>1</v>
      </c>
      <c r="G1147" s="2" t="str">
        <f>VLOOKUP(F1147,Coding!K:L,2,FALSE)</f>
        <v>URM</v>
      </c>
      <c r="H1147" t="s">
        <v>412</v>
      </c>
      <c r="I1147" t="s">
        <v>196</v>
      </c>
      <c r="J1147" t="s">
        <v>10</v>
      </c>
      <c r="K1147" t="s">
        <v>159</v>
      </c>
      <c r="L1147" s="3"/>
      <c r="M1147" t="s">
        <v>52</v>
      </c>
      <c r="N1147" t="s">
        <v>160</v>
      </c>
    </row>
    <row r="1148" spans="1:15" x14ac:dyDescent="0.25">
      <c r="A1148" s="2">
        <v>1</v>
      </c>
      <c r="B1148" s="2">
        <v>2016</v>
      </c>
      <c r="C1148" t="s">
        <v>478</v>
      </c>
      <c r="D1148" t="s">
        <v>48</v>
      </c>
      <c r="E1148" s="2" t="s">
        <v>12</v>
      </c>
      <c r="F1148" s="2">
        <f>VLOOKUP(C1148,'Five Year Alumni Srvy 2016 Data'!C:F,4,FALSE)</f>
        <v>1</v>
      </c>
      <c r="G1148" s="2" t="str">
        <f>VLOOKUP(F1148,Coding!K:L,2,FALSE)</f>
        <v>URM</v>
      </c>
      <c r="H1148" t="s">
        <v>412</v>
      </c>
      <c r="I1148" t="s">
        <v>196</v>
      </c>
      <c r="J1148" t="s">
        <v>10</v>
      </c>
      <c r="K1148" t="s">
        <v>161</v>
      </c>
      <c r="L1148" s="3"/>
      <c r="M1148" t="s">
        <v>52</v>
      </c>
      <c r="N1148" t="s">
        <v>162</v>
      </c>
    </row>
    <row r="1149" spans="1:15" x14ac:dyDescent="0.25">
      <c r="A1149" s="2">
        <v>1</v>
      </c>
      <c r="B1149" s="2">
        <v>2016</v>
      </c>
      <c r="C1149" t="s">
        <v>478</v>
      </c>
      <c r="D1149" t="s">
        <v>48</v>
      </c>
      <c r="E1149" s="2" t="s">
        <v>12</v>
      </c>
      <c r="F1149" s="2">
        <f>VLOOKUP(C1149,'Five Year Alumni Srvy 2016 Data'!C:F,4,FALSE)</f>
        <v>1</v>
      </c>
      <c r="G1149" s="2" t="str">
        <f>VLOOKUP(F1149,Coding!K:L,2,FALSE)</f>
        <v>URM</v>
      </c>
      <c r="H1149" t="s">
        <v>412</v>
      </c>
      <c r="I1149" t="s">
        <v>196</v>
      </c>
      <c r="J1149" t="s">
        <v>10</v>
      </c>
      <c r="K1149" t="s">
        <v>163</v>
      </c>
      <c r="L1149" s="2">
        <v>3</v>
      </c>
      <c r="M1149" t="s">
        <v>52</v>
      </c>
      <c r="N1149" t="s">
        <v>164</v>
      </c>
      <c r="O1149" t="s">
        <v>63</v>
      </c>
    </row>
    <row r="1150" spans="1:15" x14ac:dyDescent="0.25">
      <c r="A1150" s="2">
        <v>1</v>
      </c>
      <c r="B1150" s="2">
        <v>2016</v>
      </c>
      <c r="C1150" t="s">
        <v>481</v>
      </c>
      <c r="D1150" t="s">
        <v>169</v>
      </c>
      <c r="E1150" s="2" t="s">
        <v>12</v>
      </c>
      <c r="F1150" s="2">
        <f>VLOOKUP(C1150,'Five Year Alumni Srvy 2016 Data'!C:F,4,FALSE)</f>
        <v>1</v>
      </c>
      <c r="G1150" s="2" t="str">
        <f>VLOOKUP(F1150,Coding!K:L,2,FALSE)</f>
        <v>URM</v>
      </c>
      <c r="H1150" t="s">
        <v>270</v>
      </c>
      <c r="I1150" t="s">
        <v>270</v>
      </c>
      <c r="J1150" t="s">
        <v>21</v>
      </c>
      <c r="K1150" t="s">
        <v>51</v>
      </c>
      <c r="L1150" s="2">
        <v>1</v>
      </c>
      <c r="M1150" t="s">
        <v>52</v>
      </c>
      <c r="N1150" t="s">
        <v>53</v>
      </c>
      <c r="O1150" t="s">
        <v>216</v>
      </c>
    </row>
    <row r="1151" spans="1:15" x14ac:dyDescent="0.25">
      <c r="A1151" s="2">
        <v>1</v>
      </c>
      <c r="B1151" s="2">
        <v>2016</v>
      </c>
      <c r="C1151" t="s">
        <v>481</v>
      </c>
      <c r="D1151" t="s">
        <v>169</v>
      </c>
      <c r="E1151" s="2" t="s">
        <v>12</v>
      </c>
      <c r="F1151" s="2">
        <f>VLOOKUP(C1151,'Five Year Alumni Srvy 2016 Data'!C:F,4,FALSE)</f>
        <v>1</v>
      </c>
      <c r="G1151" s="2" t="str">
        <f>VLOOKUP(F1151,Coding!K:L,2,FALSE)</f>
        <v>URM</v>
      </c>
      <c r="H1151" t="s">
        <v>270</v>
      </c>
      <c r="I1151" t="s">
        <v>270</v>
      </c>
      <c r="J1151" t="s">
        <v>21</v>
      </c>
      <c r="K1151" t="s">
        <v>72</v>
      </c>
      <c r="L1151" s="2">
        <v>1</v>
      </c>
      <c r="M1151" t="s">
        <v>52</v>
      </c>
      <c r="N1151" t="s">
        <v>73</v>
      </c>
      <c r="O1151" t="s">
        <v>177</v>
      </c>
    </row>
    <row r="1152" spans="1:15" x14ac:dyDescent="0.25">
      <c r="A1152" s="2">
        <v>1</v>
      </c>
      <c r="B1152" s="2">
        <v>2016</v>
      </c>
      <c r="C1152" t="s">
        <v>481</v>
      </c>
      <c r="D1152" t="s">
        <v>169</v>
      </c>
      <c r="E1152" s="2" t="s">
        <v>12</v>
      </c>
      <c r="F1152" s="2">
        <f>VLOOKUP(C1152,'Five Year Alumni Srvy 2016 Data'!C:F,4,FALSE)</f>
        <v>1</v>
      </c>
      <c r="G1152" s="2" t="str">
        <f>VLOOKUP(F1152,Coding!K:L,2,FALSE)</f>
        <v>URM</v>
      </c>
      <c r="H1152" t="s">
        <v>270</v>
      </c>
      <c r="I1152" t="s">
        <v>270</v>
      </c>
      <c r="J1152" t="s">
        <v>21</v>
      </c>
      <c r="K1152" t="s">
        <v>133</v>
      </c>
      <c r="L1152" s="2">
        <v>1</v>
      </c>
      <c r="M1152" t="s">
        <v>52</v>
      </c>
      <c r="N1152" t="s">
        <v>134</v>
      </c>
      <c r="O1152" t="s">
        <v>177</v>
      </c>
    </row>
    <row r="1153" spans="1:15" x14ac:dyDescent="0.25">
      <c r="A1153" s="2">
        <v>1</v>
      </c>
      <c r="B1153" s="2">
        <v>2016</v>
      </c>
      <c r="C1153" t="s">
        <v>481</v>
      </c>
      <c r="D1153" t="s">
        <v>169</v>
      </c>
      <c r="E1153" s="2" t="s">
        <v>12</v>
      </c>
      <c r="F1153" s="2">
        <f>VLOOKUP(C1153,'Five Year Alumni Srvy 2016 Data'!C:F,4,FALSE)</f>
        <v>1</v>
      </c>
      <c r="G1153" s="2" t="str">
        <f>VLOOKUP(F1153,Coding!K:L,2,FALSE)</f>
        <v>URM</v>
      </c>
      <c r="H1153" t="s">
        <v>270</v>
      </c>
      <c r="I1153" t="s">
        <v>270</v>
      </c>
      <c r="J1153" t="s">
        <v>21</v>
      </c>
      <c r="K1153" t="s">
        <v>151</v>
      </c>
      <c r="L1153" s="2">
        <v>9</v>
      </c>
      <c r="M1153" t="s">
        <v>52</v>
      </c>
      <c r="N1153" t="s">
        <v>152</v>
      </c>
      <c r="O1153" t="s">
        <v>188</v>
      </c>
    </row>
    <row r="1154" spans="1:15" x14ac:dyDescent="0.25">
      <c r="A1154" s="2">
        <v>1</v>
      </c>
      <c r="B1154" s="2">
        <v>2016</v>
      </c>
      <c r="C1154" t="s">
        <v>481</v>
      </c>
      <c r="D1154" t="s">
        <v>169</v>
      </c>
      <c r="E1154" s="2" t="s">
        <v>12</v>
      </c>
      <c r="F1154" s="2">
        <f>VLOOKUP(C1154,'Five Year Alumni Srvy 2016 Data'!C:F,4,FALSE)</f>
        <v>1</v>
      </c>
      <c r="G1154" s="2" t="str">
        <f>VLOOKUP(F1154,Coding!K:L,2,FALSE)</f>
        <v>URM</v>
      </c>
      <c r="H1154" t="s">
        <v>270</v>
      </c>
      <c r="I1154" t="s">
        <v>270</v>
      </c>
      <c r="J1154" t="s">
        <v>21</v>
      </c>
      <c r="K1154" t="s">
        <v>159</v>
      </c>
      <c r="L1154" s="3"/>
      <c r="M1154" t="s">
        <v>52</v>
      </c>
      <c r="N1154" t="s">
        <v>160</v>
      </c>
    </row>
    <row r="1155" spans="1:15" x14ac:dyDescent="0.25">
      <c r="A1155" s="2">
        <v>1</v>
      </c>
      <c r="B1155" s="2">
        <v>2016</v>
      </c>
      <c r="C1155" t="s">
        <v>481</v>
      </c>
      <c r="D1155" t="s">
        <v>169</v>
      </c>
      <c r="E1155" s="2" t="s">
        <v>12</v>
      </c>
      <c r="F1155" s="2">
        <f>VLOOKUP(C1155,'Five Year Alumni Srvy 2016 Data'!C:F,4,FALSE)</f>
        <v>1</v>
      </c>
      <c r="G1155" s="2" t="str">
        <f>VLOOKUP(F1155,Coding!K:L,2,FALSE)</f>
        <v>URM</v>
      </c>
      <c r="H1155" t="s">
        <v>270</v>
      </c>
      <c r="I1155" t="s">
        <v>270</v>
      </c>
      <c r="J1155" t="s">
        <v>21</v>
      </c>
      <c r="K1155" t="s">
        <v>161</v>
      </c>
      <c r="L1155" s="3"/>
      <c r="M1155" t="s">
        <v>52</v>
      </c>
      <c r="N1155" t="s">
        <v>162</v>
      </c>
    </row>
    <row r="1156" spans="1:15" x14ac:dyDescent="0.25">
      <c r="A1156" s="2">
        <v>1</v>
      </c>
      <c r="B1156" s="2">
        <v>2016</v>
      </c>
      <c r="C1156" t="s">
        <v>481</v>
      </c>
      <c r="D1156" t="s">
        <v>169</v>
      </c>
      <c r="E1156" s="2" t="s">
        <v>12</v>
      </c>
      <c r="F1156" s="2">
        <f>VLOOKUP(C1156,'Five Year Alumni Srvy 2016 Data'!C:F,4,FALSE)</f>
        <v>1</v>
      </c>
      <c r="G1156" s="2" t="str">
        <f>VLOOKUP(F1156,Coding!K:L,2,FALSE)</f>
        <v>URM</v>
      </c>
      <c r="H1156" t="s">
        <v>270</v>
      </c>
      <c r="I1156" t="s">
        <v>270</v>
      </c>
      <c r="J1156" t="s">
        <v>21</v>
      </c>
      <c r="K1156" t="s">
        <v>163</v>
      </c>
      <c r="L1156" s="2">
        <v>1</v>
      </c>
      <c r="M1156" t="s">
        <v>52</v>
      </c>
      <c r="N1156" t="s">
        <v>164</v>
      </c>
      <c r="O1156" t="s">
        <v>165</v>
      </c>
    </row>
    <row r="1157" spans="1:15" x14ac:dyDescent="0.25">
      <c r="A1157" s="2">
        <v>1</v>
      </c>
      <c r="B1157" s="2">
        <v>2016</v>
      </c>
      <c r="C1157" t="s">
        <v>484</v>
      </c>
      <c r="D1157" t="s">
        <v>48</v>
      </c>
      <c r="E1157" s="2" t="s">
        <v>12</v>
      </c>
      <c r="F1157" s="2">
        <f>VLOOKUP(C1157,'Five Year Alumni Srvy 2016 Data'!C:F,4,FALSE)</f>
        <v>1</v>
      </c>
      <c r="G1157" s="2" t="str">
        <f>VLOOKUP(F1157,Coding!K:L,2,FALSE)</f>
        <v>URM</v>
      </c>
      <c r="H1157" t="s">
        <v>304</v>
      </c>
      <c r="I1157" t="s">
        <v>267</v>
      </c>
      <c r="J1157" t="s">
        <v>10</v>
      </c>
      <c r="K1157" t="s">
        <v>51</v>
      </c>
      <c r="L1157" s="2">
        <v>1</v>
      </c>
      <c r="M1157" t="s">
        <v>52</v>
      </c>
      <c r="N1157" t="s">
        <v>53</v>
      </c>
      <c r="O1157" t="s">
        <v>216</v>
      </c>
    </row>
    <row r="1158" spans="1:15" x14ac:dyDescent="0.25">
      <c r="A1158" s="2">
        <v>1</v>
      </c>
      <c r="B1158" s="2">
        <v>2016</v>
      </c>
      <c r="C1158" t="s">
        <v>484</v>
      </c>
      <c r="D1158" t="s">
        <v>48</v>
      </c>
      <c r="E1158" s="2" t="s">
        <v>12</v>
      </c>
      <c r="F1158" s="2">
        <f>VLOOKUP(C1158,'Five Year Alumni Srvy 2016 Data'!C:F,4,FALSE)</f>
        <v>1</v>
      </c>
      <c r="G1158" s="2" t="str">
        <f>VLOOKUP(F1158,Coding!K:L,2,FALSE)</f>
        <v>URM</v>
      </c>
      <c r="H1158" t="s">
        <v>304</v>
      </c>
      <c r="I1158" t="s">
        <v>267</v>
      </c>
      <c r="J1158" t="s">
        <v>10</v>
      </c>
      <c r="K1158" t="s">
        <v>72</v>
      </c>
      <c r="L1158" s="2">
        <v>1</v>
      </c>
      <c r="M1158" t="s">
        <v>52</v>
      </c>
      <c r="N1158" t="s">
        <v>73</v>
      </c>
      <c r="O1158" t="s">
        <v>177</v>
      </c>
    </row>
    <row r="1159" spans="1:15" x14ac:dyDescent="0.25">
      <c r="A1159" s="2">
        <v>1</v>
      </c>
      <c r="B1159" s="2">
        <v>2016</v>
      </c>
      <c r="C1159" t="s">
        <v>484</v>
      </c>
      <c r="D1159" t="s">
        <v>48</v>
      </c>
      <c r="E1159" s="2" t="s">
        <v>12</v>
      </c>
      <c r="F1159" s="2">
        <f>VLOOKUP(C1159,'Five Year Alumni Srvy 2016 Data'!C:F,4,FALSE)</f>
        <v>1</v>
      </c>
      <c r="G1159" s="2" t="str">
        <f>VLOOKUP(F1159,Coding!K:L,2,FALSE)</f>
        <v>URM</v>
      </c>
      <c r="H1159" t="s">
        <v>304</v>
      </c>
      <c r="I1159" t="s">
        <v>267</v>
      </c>
      <c r="J1159" t="s">
        <v>10</v>
      </c>
      <c r="K1159" t="s">
        <v>133</v>
      </c>
      <c r="L1159" s="2">
        <v>1</v>
      </c>
      <c r="M1159" t="s">
        <v>52</v>
      </c>
      <c r="N1159" t="s">
        <v>134</v>
      </c>
      <c r="O1159" t="s">
        <v>177</v>
      </c>
    </row>
    <row r="1160" spans="1:15" x14ac:dyDescent="0.25">
      <c r="A1160" s="2">
        <v>1</v>
      </c>
      <c r="B1160" s="2">
        <v>2016</v>
      </c>
      <c r="C1160" t="s">
        <v>484</v>
      </c>
      <c r="D1160" t="s">
        <v>48</v>
      </c>
      <c r="E1160" s="2" t="s">
        <v>12</v>
      </c>
      <c r="F1160" s="2">
        <f>VLOOKUP(C1160,'Five Year Alumni Srvy 2016 Data'!C:F,4,FALSE)</f>
        <v>1</v>
      </c>
      <c r="G1160" s="2" t="str">
        <f>VLOOKUP(F1160,Coding!K:L,2,FALSE)</f>
        <v>URM</v>
      </c>
      <c r="H1160" t="s">
        <v>304</v>
      </c>
      <c r="I1160" t="s">
        <v>267</v>
      </c>
      <c r="J1160" t="s">
        <v>10</v>
      </c>
      <c r="K1160" t="s">
        <v>151</v>
      </c>
      <c r="L1160" s="2">
        <v>9</v>
      </c>
      <c r="M1160" t="s">
        <v>52</v>
      </c>
      <c r="N1160" t="s">
        <v>152</v>
      </c>
      <c r="O1160" t="s">
        <v>188</v>
      </c>
    </row>
    <row r="1161" spans="1:15" x14ac:dyDescent="0.25">
      <c r="A1161" s="2">
        <v>1</v>
      </c>
      <c r="B1161" s="2">
        <v>2016</v>
      </c>
      <c r="C1161" t="s">
        <v>484</v>
      </c>
      <c r="D1161" t="s">
        <v>48</v>
      </c>
      <c r="E1161" s="2" t="s">
        <v>12</v>
      </c>
      <c r="F1161" s="2">
        <f>VLOOKUP(C1161,'Five Year Alumni Srvy 2016 Data'!C:F,4,FALSE)</f>
        <v>1</v>
      </c>
      <c r="G1161" s="2" t="str">
        <f>VLOOKUP(F1161,Coding!K:L,2,FALSE)</f>
        <v>URM</v>
      </c>
      <c r="H1161" t="s">
        <v>304</v>
      </c>
      <c r="I1161" t="s">
        <v>267</v>
      </c>
      <c r="J1161" t="s">
        <v>10</v>
      </c>
      <c r="K1161" t="s">
        <v>159</v>
      </c>
      <c r="L1161" s="3"/>
      <c r="M1161" t="s">
        <v>52</v>
      </c>
      <c r="N1161" t="s">
        <v>160</v>
      </c>
    </row>
    <row r="1162" spans="1:15" x14ac:dyDescent="0.25">
      <c r="A1162" s="2">
        <v>1</v>
      </c>
      <c r="B1162" s="2">
        <v>2016</v>
      </c>
      <c r="C1162" t="s">
        <v>484</v>
      </c>
      <c r="D1162" t="s">
        <v>48</v>
      </c>
      <c r="E1162" s="2" t="s">
        <v>12</v>
      </c>
      <c r="F1162" s="2">
        <f>VLOOKUP(C1162,'Five Year Alumni Srvy 2016 Data'!C:F,4,FALSE)</f>
        <v>1</v>
      </c>
      <c r="G1162" s="2" t="str">
        <f>VLOOKUP(F1162,Coding!K:L,2,FALSE)</f>
        <v>URM</v>
      </c>
      <c r="H1162" t="s">
        <v>304</v>
      </c>
      <c r="I1162" t="s">
        <v>267</v>
      </c>
      <c r="J1162" t="s">
        <v>10</v>
      </c>
      <c r="K1162" t="s">
        <v>161</v>
      </c>
      <c r="L1162" s="3"/>
      <c r="M1162" t="s">
        <v>52</v>
      </c>
      <c r="N1162" t="s">
        <v>162</v>
      </c>
    </row>
    <row r="1163" spans="1:15" x14ac:dyDescent="0.25">
      <c r="A1163" s="2">
        <v>1</v>
      </c>
      <c r="B1163" s="2">
        <v>2016</v>
      </c>
      <c r="C1163" t="s">
        <v>484</v>
      </c>
      <c r="D1163" t="s">
        <v>48</v>
      </c>
      <c r="E1163" s="2" t="s">
        <v>12</v>
      </c>
      <c r="F1163" s="2">
        <f>VLOOKUP(C1163,'Five Year Alumni Srvy 2016 Data'!C:F,4,FALSE)</f>
        <v>1</v>
      </c>
      <c r="G1163" s="2" t="str">
        <f>VLOOKUP(F1163,Coding!K:L,2,FALSE)</f>
        <v>URM</v>
      </c>
      <c r="H1163" t="s">
        <v>304</v>
      </c>
      <c r="I1163" t="s">
        <v>267</v>
      </c>
      <c r="J1163" t="s">
        <v>10</v>
      </c>
      <c r="K1163" t="s">
        <v>163</v>
      </c>
      <c r="L1163" s="2">
        <v>1</v>
      </c>
      <c r="M1163" t="s">
        <v>52</v>
      </c>
      <c r="N1163" t="s">
        <v>164</v>
      </c>
      <c r="O1163" t="s">
        <v>165</v>
      </c>
    </row>
    <row r="1164" spans="1:15" x14ac:dyDescent="0.25">
      <c r="A1164" s="2">
        <v>1</v>
      </c>
      <c r="B1164" s="2">
        <v>2016</v>
      </c>
      <c r="C1164" t="s">
        <v>486</v>
      </c>
      <c r="D1164" t="s">
        <v>48</v>
      </c>
      <c r="E1164" s="2" t="s">
        <v>12</v>
      </c>
      <c r="F1164" s="2">
        <f>VLOOKUP(C1164,'Five Year Alumni Srvy 2016 Data'!C:F,4,FALSE)</f>
        <v>1</v>
      </c>
      <c r="G1164" s="2" t="str">
        <f>VLOOKUP(F1164,Coding!K:L,2,FALSE)</f>
        <v>URM</v>
      </c>
      <c r="H1164" t="s">
        <v>487</v>
      </c>
      <c r="I1164" t="s">
        <v>225</v>
      </c>
      <c r="J1164" t="s">
        <v>19</v>
      </c>
      <c r="K1164" t="s">
        <v>51</v>
      </c>
      <c r="L1164" s="3"/>
      <c r="M1164" t="s">
        <v>52</v>
      </c>
      <c r="N1164" t="s">
        <v>53</v>
      </c>
    </row>
    <row r="1165" spans="1:15" x14ac:dyDescent="0.25">
      <c r="A1165" s="2">
        <v>1</v>
      </c>
      <c r="B1165" s="2">
        <v>2016</v>
      </c>
      <c r="C1165" t="s">
        <v>486</v>
      </c>
      <c r="D1165" t="s">
        <v>48</v>
      </c>
      <c r="E1165" s="2" t="s">
        <v>12</v>
      </c>
      <c r="F1165" s="2">
        <f>VLOOKUP(C1165,'Five Year Alumni Srvy 2016 Data'!C:F,4,FALSE)</f>
        <v>1</v>
      </c>
      <c r="G1165" s="2" t="str">
        <f>VLOOKUP(F1165,Coding!K:L,2,FALSE)</f>
        <v>URM</v>
      </c>
      <c r="H1165" t="s">
        <v>487</v>
      </c>
      <c r="I1165" t="s">
        <v>225</v>
      </c>
      <c r="J1165" t="s">
        <v>19</v>
      </c>
      <c r="K1165" t="s">
        <v>72</v>
      </c>
      <c r="L1165" s="3"/>
      <c r="M1165" t="s">
        <v>52</v>
      </c>
      <c r="N1165" t="s">
        <v>73</v>
      </c>
    </row>
    <row r="1166" spans="1:15" x14ac:dyDescent="0.25">
      <c r="A1166" s="2">
        <v>1</v>
      </c>
      <c r="B1166" s="2">
        <v>2016</v>
      </c>
      <c r="C1166" t="s">
        <v>486</v>
      </c>
      <c r="D1166" t="s">
        <v>48</v>
      </c>
      <c r="E1166" s="2" t="s">
        <v>12</v>
      </c>
      <c r="F1166" s="2">
        <f>VLOOKUP(C1166,'Five Year Alumni Srvy 2016 Data'!C:F,4,FALSE)</f>
        <v>1</v>
      </c>
      <c r="G1166" s="2" t="str">
        <f>VLOOKUP(F1166,Coding!K:L,2,FALSE)</f>
        <v>URM</v>
      </c>
      <c r="H1166" t="s">
        <v>487</v>
      </c>
      <c r="I1166" t="s">
        <v>225</v>
      </c>
      <c r="J1166" t="s">
        <v>19</v>
      </c>
      <c r="K1166" t="s">
        <v>133</v>
      </c>
      <c r="L1166" s="2">
        <v>2</v>
      </c>
      <c r="M1166" t="s">
        <v>52</v>
      </c>
      <c r="N1166" t="s">
        <v>134</v>
      </c>
      <c r="O1166" t="s">
        <v>63</v>
      </c>
    </row>
    <row r="1167" spans="1:15" x14ac:dyDescent="0.25">
      <c r="A1167" s="2">
        <v>1</v>
      </c>
      <c r="B1167" s="2">
        <v>2016</v>
      </c>
      <c r="C1167" t="s">
        <v>486</v>
      </c>
      <c r="D1167" t="s">
        <v>48</v>
      </c>
      <c r="E1167" s="2" t="s">
        <v>12</v>
      </c>
      <c r="F1167" s="2">
        <f>VLOOKUP(C1167,'Five Year Alumni Srvy 2016 Data'!C:F,4,FALSE)</f>
        <v>1</v>
      </c>
      <c r="G1167" s="2" t="str">
        <f>VLOOKUP(F1167,Coding!K:L,2,FALSE)</f>
        <v>URM</v>
      </c>
      <c r="H1167" t="s">
        <v>487</v>
      </c>
      <c r="I1167" t="s">
        <v>225</v>
      </c>
      <c r="J1167" t="s">
        <v>19</v>
      </c>
      <c r="K1167" t="s">
        <v>151</v>
      </c>
      <c r="L1167" s="3"/>
      <c r="M1167" t="s">
        <v>52</v>
      </c>
      <c r="N1167" t="s">
        <v>152</v>
      </c>
    </row>
    <row r="1168" spans="1:15" x14ac:dyDescent="0.25">
      <c r="A1168" s="2">
        <v>1</v>
      </c>
      <c r="B1168" s="2">
        <v>2016</v>
      </c>
      <c r="C1168" t="s">
        <v>486</v>
      </c>
      <c r="D1168" t="s">
        <v>48</v>
      </c>
      <c r="E1168" s="2" t="s">
        <v>12</v>
      </c>
      <c r="F1168" s="2">
        <f>VLOOKUP(C1168,'Five Year Alumni Srvy 2016 Data'!C:F,4,FALSE)</f>
        <v>1</v>
      </c>
      <c r="G1168" s="2" t="str">
        <f>VLOOKUP(F1168,Coding!K:L,2,FALSE)</f>
        <v>URM</v>
      </c>
      <c r="H1168" t="s">
        <v>487</v>
      </c>
      <c r="I1168" t="s">
        <v>225</v>
      </c>
      <c r="J1168" t="s">
        <v>19</v>
      </c>
      <c r="K1168" t="s">
        <v>159</v>
      </c>
      <c r="L1168" s="3"/>
      <c r="M1168" t="s">
        <v>52</v>
      </c>
      <c r="N1168" t="s">
        <v>160</v>
      </c>
    </row>
    <row r="1169" spans="1:15" x14ac:dyDescent="0.25">
      <c r="A1169" s="2">
        <v>1</v>
      </c>
      <c r="B1169" s="2">
        <v>2016</v>
      </c>
      <c r="C1169" t="s">
        <v>486</v>
      </c>
      <c r="D1169" t="s">
        <v>48</v>
      </c>
      <c r="E1169" s="2" t="s">
        <v>12</v>
      </c>
      <c r="F1169" s="2">
        <f>VLOOKUP(C1169,'Five Year Alumni Srvy 2016 Data'!C:F,4,FALSE)</f>
        <v>1</v>
      </c>
      <c r="G1169" s="2" t="str">
        <f>VLOOKUP(F1169,Coding!K:L,2,FALSE)</f>
        <v>URM</v>
      </c>
      <c r="H1169" t="s">
        <v>487</v>
      </c>
      <c r="I1169" t="s">
        <v>225</v>
      </c>
      <c r="J1169" t="s">
        <v>19</v>
      </c>
      <c r="K1169" t="s">
        <v>161</v>
      </c>
      <c r="L1169" s="3"/>
      <c r="M1169" t="s">
        <v>52</v>
      </c>
      <c r="N1169" t="s">
        <v>162</v>
      </c>
    </row>
    <row r="1170" spans="1:15" x14ac:dyDescent="0.25">
      <c r="A1170" s="2">
        <v>1</v>
      </c>
      <c r="B1170" s="2">
        <v>2016</v>
      </c>
      <c r="C1170" t="s">
        <v>486</v>
      </c>
      <c r="D1170" t="s">
        <v>48</v>
      </c>
      <c r="E1170" s="2" t="s">
        <v>12</v>
      </c>
      <c r="F1170" s="2">
        <f>VLOOKUP(C1170,'Five Year Alumni Srvy 2016 Data'!C:F,4,FALSE)</f>
        <v>1</v>
      </c>
      <c r="G1170" s="2" t="str">
        <f>VLOOKUP(F1170,Coding!K:L,2,FALSE)</f>
        <v>URM</v>
      </c>
      <c r="H1170" t="s">
        <v>487</v>
      </c>
      <c r="I1170" t="s">
        <v>225</v>
      </c>
      <c r="J1170" t="s">
        <v>19</v>
      </c>
      <c r="K1170" t="s">
        <v>163</v>
      </c>
      <c r="L1170" s="3"/>
      <c r="M1170" t="s">
        <v>52</v>
      </c>
      <c r="N1170" t="s">
        <v>164</v>
      </c>
    </row>
    <row r="1171" spans="1:15" x14ac:dyDescent="0.25">
      <c r="A1171" s="2">
        <v>1</v>
      </c>
      <c r="B1171" s="2">
        <v>2016</v>
      </c>
      <c r="C1171" t="s">
        <v>491</v>
      </c>
      <c r="D1171" t="s">
        <v>48</v>
      </c>
      <c r="E1171" s="2" t="s">
        <v>12</v>
      </c>
      <c r="F1171" s="2">
        <f>VLOOKUP(C1171,'Five Year Alumni Srvy 2016 Data'!C:F,4,FALSE)</f>
        <v>1</v>
      </c>
      <c r="G1171" s="2" t="str">
        <f>VLOOKUP(F1171,Coding!K:L,2,FALSE)</f>
        <v>URM</v>
      </c>
      <c r="H1171" t="s">
        <v>298</v>
      </c>
      <c r="I1171" t="s">
        <v>298</v>
      </c>
      <c r="J1171" t="s">
        <v>21</v>
      </c>
      <c r="K1171" t="s">
        <v>51</v>
      </c>
      <c r="L1171" s="3"/>
      <c r="M1171" t="s">
        <v>52</v>
      </c>
      <c r="N1171" t="s">
        <v>53</v>
      </c>
    </row>
    <row r="1172" spans="1:15" x14ac:dyDescent="0.25">
      <c r="A1172" s="2">
        <v>1</v>
      </c>
      <c r="B1172" s="2">
        <v>2016</v>
      </c>
      <c r="C1172" t="s">
        <v>491</v>
      </c>
      <c r="D1172" t="s">
        <v>48</v>
      </c>
      <c r="E1172" s="2" t="s">
        <v>12</v>
      </c>
      <c r="F1172" s="2">
        <f>VLOOKUP(C1172,'Five Year Alumni Srvy 2016 Data'!C:F,4,FALSE)</f>
        <v>1</v>
      </c>
      <c r="G1172" s="2" t="str">
        <f>VLOOKUP(F1172,Coding!K:L,2,FALSE)</f>
        <v>URM</v>
      </c>
      <c r="H1172" t="s">
        <v>298</v>
      </c>
      <c r="I1172" t="s">
        <v>298</v>
      </c>
      <c r="J1172" t="s">
        <v>21</v>
      </c>
      <c r="K1172" t="s">
        <v>72</v>
      </c>
      <c r="L1172" s="3"/>
      <c r="M1172" t="s">
        <v>52</v>
      </c>
      <c r="N1172" t="s">
        <v>73</v>
      </c>
    </row>
    <row r="1173" spans="1:15" x14ac:dyDescent="0.25">
      <c r="A1173" s="2">
        <v>1</v>
      </c>
      <c r="B1173" s="2">
        <v>2016</v>
      </c>
      <c r="C1173" t="s">
        <v>491</v>
      </c>
      <c r="D1173" t="s">
        <v>48</v>
      </c>
      <c r="E1173" s="2" t="s">
        <v>12</v>
      </c>
      <c r="F1173" s="2">
        <f>VLOOKUP(C1173,'Five Year Alumni Srvy 2016 Data'!C:F,4,FALSE)</f>
        <v>1</v>
      </c>
      <c r="G1173" s="2" t="str">
        <f>VLOOKUP(F1173,Coding!K:L,2,FALSE)</f>
        <v>URM</v>
      </c>
      <c r="H1173" t="s">
        <v>298</v>
      </c>
      <c r="I1173" t="s">
        <v>298</v>
      </c>
      <c r="J1173" t="s">
        <v>21</v>
      </c>
      <c r="K1173" t="s">
        <v>133</v>
      </c>
      <c r="L1173" s="2">
        <v>2</v>
      </c>
      <c r="M1173" t="s">
        <v>52</v>
      </c>
      <c r="N1173" t="s">
        <v>134</v>
      </c>
      <c r="O1173" t="s">
        <v>63</v>
      </c>
    </row>
    <row r="1174" spans="1:15" x14ac:dyDescent="0.25">
      <c r="A1174" s="2">
        <v>1</v>
      </c>
      <c r="B1174" s="2">
        <v>2016</v>
      </c>
      <c r="C1174" t="s">
        <v>491</v>
      </c>
      <c r="D1174" t="s">
        <v>48</v>
      </c>
      <c r="E1174" s="2" t="s">
        <v>12</v>
      </c>
      <c r="F1174" s="2">
        <f>VLOOKUP(C1174,'Five Year Alumni Srvy 2016 Data'!C:F,4,FALSE)</f>
        <v>1</v>
      </c>
      <c r="G1174" s="2" t="str">
        <f>VLOOKUP(F1174,Coding!K:L,2,FALSE)</f>
        <v>URM</v>
      </c>
      <c r="H1174" t="s">
        <v>298</v>
      </c>
      <c r="I1174" t="s">
        <v>298</v>
      </c>
      <c r="J1174" t="s">
        <v>21</v>
      </c>
      <c r="K1174" t="s">
        <v>151</v>
      </c>
      <c r="L1174" s="3"/>
      <c r="M1174" t="s">
        <v>52</v>
      </c>
      <c r="N1174" t="s">
        <v>152</v>
      </c>
    </row>
    <row r="1175" spans="1:15" x14ac:dyDescent="0.25">
      <c r="A1175" s="2">
        <v>1</v>
      </c>
      <c r="B1175" s="2">
        <v>2016</v>
      </c>
      <c r="C1175" t="s">
        <v>491</v>
      </c>
      <c r="D1175" t="s">
        <v>48</v>
      </c>
      <c r="E1175" s="2" t="s">
        <v>12</v>
      </c>
      <c r="F1175" s="2">
        <f>VLOOKUP(C1175,'Five Year Alumni Srvy 2016 Data'!C:F,4,FALSE)</f>
        <v>1</v>
      </c>
      <c r="G1175" s="2" t="str">
        <f>VLOOKUP(F1175,Coding!K:L,2,FALSE)</f>
        <v>URM</v>
      </c>
      <c r="H1175" t="s">
        <v>298</v>
      </c>
      <c r="I1175" t="s">
        <v>298</v>
      </c>
      <c r="J1175" t="s">
        <v>21</v>
      </c>
      <c r="K1175" t="s">
        <v>159</v>
      </c>
      <c r="L1175" s="3"/>
      <c r="M1175" t="s">
        <v>52</v>
      </c>
      <c r="N1175" t="s">
        <v>160</v>
      </c>
    </row>
    <row r="1176" spans="1:15" x14ac:dyDescent="0.25">
      <c r="A1176" s="2">
        <v>1</v>
      </c>
      <c r="B1176" s="2">
        <v>2016</v>
      </c>
      <c r="C1176" t="s">
        <v>491</v>
      </c>
      <c r="D1176" t="s">
        <v>48</v>
      </c>
      <c r="E1176" s="2" t="s">
        <v>12</v>
      </c>
      <c r="F1176" s="2">
        <f>VLOOKUP(C1176,'Five Year Alumni Srvy 2016 Data'!C:F,4,FALSE)</f>
        <v>1</v>
      </c>
      <c r="G1176" s="2" t="str">
        <f>VLOOKUP(F1176,Coding!K:L,2,FALSE)</f>
        <v>URM</v>
      </c>
      <c r="H1176" t="s">
        <v>298</v>
      </c>
      <c r="I1176" t="s">
        <v>298</v>
      </c>
      <c r="J1176" t="s">
        <v>21</v>
      </c>
      <c r="K1176" t="s">
        <v>161</v>
      </c>
      <c r="L1176" s="3"/>
      <c r="M1176" t="s">
        <v>52</v>
      </c>
      <c r="N1176" t="s">
        <v>162</v>
      </c>
    </row>
    <row r="1177" spans="1:15" x14ac:dyDescent="0.25">
      <c r="A1177" s="2">
        <v>1</v>
      </c>
      <c r="B1177" s="2">
        <v>2016</v>
      </c>
      <c r="C1177" t="s">
        <v>491</v>
      </c>
      <c r="D1177" t="s">
        <v>48</v>
      </c>
      <c r="E1177" s="2" t="s">
        <v>12</v>
      </c>
      <c r="F1177" s="2">
        <f>VLOOKUP(C1177,'Five Year Alumni Srvy 2016 Data'!C:F,4,FALSE)</f>
        <v>1</v>
      </c>
      <c r="G1177" s="2" t="str">
        <f>VLOOKUP(F1177,Coding!K:L,2,FALSE)</f>
        <v>URM</v>
      </c>
      <c r="H1177" t="s">
        <v>298</v>
      </c>
      <c r="I1177" t="s">
        <v>298</v>
      </c>
      <c r="J1177" t="s">
        <v>21</v>
      </c>
      <c r="K1177" t="s">
        <v>163</v>
      </c>
      <c r="L1177" s="2">
        <v>2</v>
      </c>
      <c r="M1177" t="s">
        <v>52</v>
      </c>
      <c r="N1177" t="s">
        <v>164</v>
      </c>
      <c r="O1177" t="s">
        <v>177</v>
      </c>
    </row>
    <row r="1178" spans="1:15" x14ac:dyDescent="0.25">
      <c r="A1178" s="2">
        <v>1</v>
      </c>
      <c r="B1178" s="2">
        <v>2016</v>
      </c>
      <c r="C1178" t="s">
        <v>494</v>
      </c>
      <c r="D1178" t="s">
        <v>48</v>
      </c>
      <c r="E1178" s="2" t="s">
        <v>12</v>
      </c>
      <c r="F1178" s="2">
        <f>VLOOKUP(C1178,'Five Year Alumni Srvy 2016 Data'!C:F,4,FALSE)</f>
        <v>1</v>
      </c>
      <c r="G1178" s="2" t="str">
        <f>VLOOKUP(F1178,Coding!K:L,2,FALSE)</f>
        <v>URM</v>
      </c>
      <c r="H1178" t="s">
        <v>328</v>
      </c>
      <c r="I1178" t="s">
        <v>328</v>
      </c>
      <c r="J1178" t="s">
        <v>10</v>
      </c>
      <c r="K1178" t="s">
        <v>51</v>
      </c>
      <c r="L1178" s="3"/>
      <c r="M1178" t="s">
        <v>52</v>
      </c>
      <c r="N1178" t="s">
        <v>53</v>
      </c>
    </row>
    <row r="1179" spans="1:15" x14ac:dyDescent="0.25">
      <c r="A1179" s="2">
        <v>1</v>
      </c>
      <c r="B1179" s="2">
        <v>2016</v>
      </c>
      <c r="C1179" t="s">
        <v>494</v>
      </c>
      <c r="D1179" t="s">
        <v>48</v>
      </c>
      <c r="E1179" s="2" t="s">
        <v>12</v>
      </c>
      <c r="F1179" s="2">
        <f>VLOOKUP(C1179,'Five Year Alumni Srvy 2016 Data'!C:F,4,FALSE)</f>
        <v>1</v>
      </c>
      <c r="G1179" s="2" t="str">
        <f>VLOOKUP(F1179,Coding!K:L,2,FALSE)</f>
        <v>URM</v>
      </c>
      <c r="H1179" t="s">
        <v>328</v>
      </c>
      <c r="I1179" t="s">
        <v>328</v>
      </c>
      <c r="J1179" t="s">
        <v>10</v>
      </c>
      <c r="K1179" t="s">
        <v>72</v>
      </c>
      <c r="L1179" s="3"/>
      <c r="M1179" t="s">
        <v>52</v>
      </c>
      <c r="N1179" t="s">
        <v>73</v>
      </c>
    </row>
    <row r="1180" spans="1:15" x14ac:dyDescent="0.25">
      <c r="A1180" s="2">
        <v>1</v>
      </c>
      <c r="B1180" s="2">
        <v>2016</v>
      </c>
      <c r="C1180" t="s">
        <v>494</v>
      </c>
      <c r="D1180" t="s">
        <v>48</v>
      </c>
      <c r="E1180" s="2" t="s">
        <v>12</v>
      </c>
      <c r="F1180" s="2">
        <f>VLOOKUP(C1180,'Five Year Alumni Srvy 2016 Data'!C:F,4,FALSE)</f>
        <v>1</v>
      </c>
      <c r="G1180" s="2" t="str">
        <f>VLOOKUP(F1180,Coding!K:L,2,FALSE)</f>
        <v>URM</v>
      </c>
      <c r="H1180" t="s">
        <v>328</v>
      </c>
      <c r="I1180" t="s">
        <v>328</v>
      </c>
      <c r="J1180" t="s">
        <v>10</v>
      </c>
      <c r="K1180" t="s">
        <v>133</v>
      </c>
      <c r="L1180" s="2">
        <v>2</v>
      </c>
      <c r="M1180" t="s">
        <v>52</v>
      </c>
      <c r="N1180" t="s">
        <v>134</v>
      </c>
      <c r="O1180" t="s">
        <v>63</v>
      </c>
    </row>
    <row r="1181" spans="1:15" x14ac:dyDescent="0.25">
      <c r="A1181" s="2">
        <v>1</v>
      </c>
      <c r="B1181" s="2">
        <v>2016</v>
      </c>
      <c r="C1181" t="s">
        <v>494</v>
      </c>
      <c r="D1181" t="s">
        <v>48</v>
      </c>
      <c r="E1181" s="2" t="s">
        <v>12</v>
      </c>
      <c r="F1181" s="2">
        <f>VLOOKUP(C1181,'Five Year Alumni Srvy 2016 Data'!C:F,4,FALSE)</f>
        <v>1</v>
      </c>
      <c r="G1181" s="2" t="str">
        <f>VLOOKUP(F1181,Coding!K:L,2,FALSE)</f>
        <v>URM</v>
      </c>
      <c r="H1181" t="s">
        <v>328</v>
      </c>
      <c r="I1181" t="s">
        <v>328</v>
      </c>
      <c r="J1181" t="s">
        <v>10</v>
      </c>
      <c r="K1181" t="s">
        <v>151</v>
      </c>
      <c r="L1181" s="3"/>
      <c r="M1181" t="s">
        <v>52</v>
      </c>
      <c r="N1181" t="s">
        <v>152</v>
      </c>
    </row>
    <row r="1182" spans="1:15" x14ac:dyDescent="0.25">
      <c r="A1182" s="2">
        <v>1</v>
      </c>
      <c r="B1182" s="2">
        <v>2016</v>
      </c>
      <c r="C1182" t="s">
        <v>494</v>
      </c>
      <c r="D1182" t="s">
        <v>48</v>
      </c>
      <c r="E1182" s="2" t="s">
        <v>12</v>
      </c>
      <c r="F1182" s="2">
        <f>VLOOKUP(C1182,'Five Year Alumni Srvy 2016 Data'!C:F,4,FALSE)</f>
        <v>1</v>
      </c>
      <c r="G1182" s="2" t="str">
        <f>VLOOKUP(F1182,Coding!K:L,2,FALSE)</f>
        <v>URM</v>
      </c>
      <c r="H1182" t="s">
        <v>328</v>
      </c>
      <c r="I1182" t="s">
        <v>328</v>
      </c>
      <c r="J1182" t="s">
        <v>10</v>
      </c>
      <c r="K1182" t="s">
        <v>159</v>
      </c>
      <c r="L1182" s="3"/>
      <c r="M1182" t="s">
        <v>52</v>
      </c>
      <c r="N1182" t="s">
        <v>160</v>
      </c>
    </row>
    <row r="1183" spans="1:15" x14ac:dyDescent="0.25">
      <c r="A1183" s="2">
        <v>1</v>
      </c>
      <c r="B1183" s="2">
        <v>2016</v>
      </c>
      <c r="C1183" t="s">
        <v>494</v>
      </c>
      <c r="D1183" t="s">
        <v>48</v>
      </c>
      <c r="E1183" s="2" t="s">
        <v>12</v>
      </c>
      <c r="F1183" s="2">
        <f>VLOOKUP(C1183,'Five Year Alumni Srvy 2016 Data'!C:F,4,FALSE)</f>
        <v>1</v>
      </c>
      <c r="G1183" s="2" t="str">
        <f>VLOOKUP(F1183,Coding!K:L,2,FALSE)</f>
        <v>URM</v>
      </c>
      <c r="H1183" t="s">
        <v>328</v>
      </c>
      <c r="I1183" t="s">
        <v>328</v>
      </c>
      <c r="J1183" t="s">
        <v>10</v>
      </c>
      <c r="K1183" t="s">
        <v>161</v>
      </c>
      <c r="L1183" s="3"/>
      <c r="M1183" t="s">
        <v>52</v>
      </c>
      <c r="N1183" t="s">
        <v>162</v>
      </c>
    </row>
    <row r="1184" spans="1:15" x14ac:dyDescent="0.25">
      <c r="A1184" s="2">
        <v>1</v>
      </c>
      <c r="B1184" s="2">
        <v>2016</v>
      </c>
      <c r="C1184" t="s">
        <v>494</v>
      </c>
      <c r="D1184" t="s">
        <v>48</v>
      </c>
      <c r="E1184" s="2" t="s">
        <v>12</v>
      </c>
      <c r="F1184" s="2">
        <f>VLOOKUP(C1184,'Five Year Alumni Srvy 2016 Data'!C:F,4,FALSE)</f>
        <v>1</v>
      </c>
      <c r="G1184" s="2" t="str">
        <f>VLOOKUP(F1184,Coding!K:L,2,FALSE)</f>
        <v>URM</v>
      </c>
      <c r="H1184" t="s">
        <v>328</v>
      </c>
      <c r="I1184" t="s">
        <v>328</v>
      </c>
      <c r="J1184" t="s">
        <v>10</v>
      </c>
      <c r="K1184" t="s">
        <v>163</v>
      </c>
      <c r="L1184" s="2">
        <v>1</v>
      </c>
      <c r="M1184" t="s">
        <v>52</v>
      </c>
      <c r="N1184" t="s">
        <v>164</v>
      </c>
      <c r="O1184" t="s">
        <v>165</v>
      </c>
    </row>
  </sheetData>
  <sheetProtection algorithmName="SHA-512" hashValue="CWspTauG4buWA0cCdUitm8vnkXxljSYNlT774r+TvKyxn0mCsJURpoTG3/t9oPDm/sbBBShN1Gdi2YxsMq3OZA==" saltValue="o2pw29OG/8vsVA1PauRtow==" spinCount="100000" sheet="1" autoFilter="0" pivotTables="0"/>
  <autoFilter ref="A1:O1184"/>
  <mergeCells count="20">
    <mergeCell ref="AY18:AY19"/>
    <mergeCell ref="AU18:AX19"/>
    <mergeCell ref="AU33:AY34"/>
    <mergeCell ref="BH24:BH25"/>
    <mergeCell ref="BI24:BI25"/>
    <mergeCell ref="AU24:AY25"/>
    <mergeCell ref="AZ24:AZ25"/>
    <mergeCell ref="BA24:BA25"/>
    <mergeCell ref="BC24:BG25"/>
    <mergeCell ref="BH41:BH42"/>
    <mergeCell ref="BI41:BI42"/>
    <mergeCell ref="AZ33:AZ34"/>
    <mergeCell ref="BA33:BA34"/>
    <mergeCell ref="AU41:AY42"/>
    <mergeCell ref="AZ41:AZ42"/>
    <mergeCell ref="BA41:BA42"/>
    <mergeCell ref="AU37:AY38"/>
    <mergeCell ref="BC41:BG42"/>
    <mergeCell ref="AZ37:AZ38"/>
    <mergeCell ref="BA37:BA38"/>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workbookViewId="0">
      <selection activeCell="C11" sqref="C11"/>
    </sheetView>
  </sheetViews>
  <sheetFormatPr defaultRowHeight="15" x14ac:dyDescent="0.25"/>
  <cols>
    <col min="4" max="4" width="39.28515625" customWidth="1"/>
    <col min="5" max="5" width="17.85546875" customWidth="1"/>
  </cols>
  <sheetData>
    <row r="1" spans="1:12" x14ac:dyDescent="0.25">
      <c r="A1" t="s">
        <v>0</v>
      </c>
      <c r="B1" t="s">
        <v>1</v>
      </c>
      <c r="D1" t="s">
        <v>2</v>
      </c>
      <c r="E1" t="s">
        <v>33</v>
      </c>
      <c r="F1" t="s">
        <v>3</v>
      </c>
      <c r="H1" t="s">
        <v>4</v>
      </c>
      <c r="I1" t="s">
        <v>5</v>
      </c>
      <c r="K1" t="s">
        <v>595</v>
      </c>
      <c r="L1" t="s">
        <v>3</v>
      </c>
    </row>
    <row r="2" spans="1:12" x14ac:dyDescent="0.25">
      <c r="A2" t="s">
        <v>6</v>
      </c>
      <c r="B2" t="s">
        <v>7</v>
      </c>
      <c r="C2">
        <v>6</v>
      </c>
      <c r="D2" s="1" t="s">
        <v>24</v>
      </c>
      <c r="E2" s="1">
        <v>0</v>
      </c>
      <c r="F2" t="s">
        <v>8</v>
      </c>
      <c r="H2" t="s">
        <v>9</v>
      </c>
      <c r="I2" t="s">
        <v>10</v>
      </c>
      <c r="K2">
        <v>1</v>
      </c>
      <c r="L2" t="s">
        <v>13</v>
      </c>
    </row>
    <row r="3" spans="1:12" x14ac:dyDescent="0.25">
      <c r="A3" t="s">
        <v>11</v>
      </c>
      <c r="B3" t="s">
        <v>12</v>
      </c>
      <c r="C3">
        <v>7</v>
      </c>
      <c r="D3" s="1" t="s">
        <v>25</v>
      </c>
      <c r="E3" s="1">
        <v>1</v>
      </c>
      <c r="F3" t="s">
        <v>13</v>
      </c>
      <c r="H3" t="s">
        <v>14</v>
      </c>
      <c r="I3" t="s">
        <v>15</v>
      </c>
      <c r="K3">
        <v>0</v>
      </c>
      <c r="L3" t="s">
        <v>8</v>
      </c>
    </row>
    <row r="4" spans="1:12" x14ac:dyDescent="0.25">
      <c r="C4">
        <v>1</v>
      </c>
      <c r="D4" s="1" t="s">
        <v>26</v>
      </c>
      <c r="E4" s="1">
        <v>0</v>
      </c>
      <c r="F4" t="s">
        <v>8</v>
      </c>
      <c r="H4" t="s">
        <v>16</v>
      </c>
      <c r="I4" t="s">
        <v>17</v>
      </c>
    </row>
    <row r="5" spans="1:12" x14ac:dyDescent="0.25">
      <c r="C5">
        <v>2</v>
      </c>
      <c r="D5" s="1" t="s">
        <v>27</v>
      </c>
      <c r="E5" s="1">
        <v>1</v>
      </c>
      <c r="F5" t="s">
        <v>13</v>
      </c>
      <c r="H5" t="s">
        <v>18</v>
      </c>
      <c r="I5" t="s">
        <v>19</v>
      </c>
    </row>
    <row r="6" spans="1:12" x14ac:dyDescent="0.25">
      <c r="C6">
        <v>4</v>
      </c>
      <c r="D6" s="1" t="s">
        <v>28</v>
      </c>
      <c r="E6" s="1">
        <v>0</v>
      </c>
      <c r="F6" t="s">
        <v>8</v>
      </c>
      <c r="H6" t="s">
        <v>20</v>
      </c>
      <c r="I6" t="s">
        <v>21</v>
      </c>
    </row>
    <row r="7" spans="1:12" x14ac:dyDescent="0.25">
      <c r="C7">
        <v>5</v>
      </c>
      <c r="D7" s="1" t="s">
        <v>29</v>
      </c>
      <c r="E7" s="1">
        <v>0</v>
      </c>
      <c r="F7" t="s">
        <v>8</v>
      </c>
      <c r="H7" t="s">
        <v>22</v>
      </c>
      <c r="I7" t="s">
        <v>23</v>
      </c>
    </row>
    <row r="8" spans="1:12" x14ac:dyDescent="0.25">
      <c r="C8" t="s">
        <v>602</v>
      </c>
      <c r="D8" s="1" t="s">
        <v>30</v>
      </c>
      <c r="E8" s="1">
        <v>0</v>
      </c>
      <c r="F8" t="s">
        <v>8</v>
      </c>
    </row>
    <row r="9" spans="1:12" x14ac:dyDescent="0.25">
      <c r="C9">
        <v>8</v>
      </c>
      <c r="D9" s="1" t="s">
        <v>31</v>
      </c>
      <c r="E9" s="1">
        <v>0</v>
      </c>
      <c r="F9" t="s">
        <v>8</v>
      </c>
    </row>
    <row r="10" spans="1:12" x14ac:dyDescent="0.25">
      <c r="C10">
        <v>3</v>
      </c>
      <c r="D10" s="1" t="s">
        <v>32</v>
      </c>
      <c r="E10" s="1">
        <v>1</v>
      </c>
      <c r="F10" t="s">
        <v>13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Introduction</vt:lpstr>
      <vt:lpstr>Five Year Alumni Srvy 2016 Data</vt:lpstr>
      <vt:lpstr>Tables of Contents</vt:lpstr>
      <vt:lpstr>Experience_Effectiveness</vt:lpstr>
      <vt:lpstr>Military</vt:lpstr>
      <vt:lpstr>Employment</vt:lpstr>
      <vt:lpstr>Education</vt:lpstr>
      <vt:lpstr>Coding</vt:lpstr>
      <vt:lpstr>Education!Print_Area</vt:lpstr>
      <vt:lpstr>Employment!Print_Area</vt:lpstr>
      <vt:lpstr>Experience_Effectiveness!Print_Area</vt:lpstr>
      <vt:lpstr>Military!Print_Area</vt:lpstr>
      <vt:lpstr>'Tables of Contents'!Print_Area</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Lesley Quinonez</dc:creator>
  <cp:lastModifiedBy>Brandon Aragon</cp:lastModifiedBy>
  <dcterms:created xsi:type="dcterms:W3CDTF">2016-08-08T16:20:47Z</dcterms:created>
  <dcterms:modified xsi:type="dcterms:W3CDTF">2017-05-19T18:59:56Z</dcterms:modified>
</cp:coreProperties>
</file>